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정재현\Desktop\"/>
    </mc:Choice>
  </mc:AlternateContent>
  <xr:revisionPtr revIDLastSave="0" documentId="8_{9D0E8596-688F-458B-9402-2D82F87806E1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매출목표" sheetId="11" r:id="rId1"/>
    <sheet name="Sheet3" sheetId="23" r:id="rId2"/>
    <sheet name="매출목표 수정" sheetId="19" r:id="rId3"/>
    <sheet name="매출이익 수정" sheetId="20" r:id="rId4"/>
    <sheet name="매출이익 목표" sheetId="16" state="hidden" r:id="rId5"/>
    <sheet name="유통사업부 기타 매출" sheetId="18" state="hidden" r:id="rId6"/>
    <sheet name="매출이익 목표_절삭" sheetId="17" state="hidden" r:id="rId7"/>
    <sheet name="매출이익 목표_검증" sheetId="13" state="hidden" r:id="rId8"/>
    <sheet name="매출이익(산출)_2023" sheetId="12" state="hidden" r:id="rId9"/>
    <sheet name="권역" sheetId="15" state="hidden" r:id="rId10"/>
    <sheet name="Sheet6" sheetId="14" state="hidden" r:id="rId11"/>
    <sheet name="매출목표(1)" sheetId="4" state="hidden" r:id="rId12"/>
    <sheet name="Sheet1" sheetId="21" state="hidden" r:id="rId13"/>
    <sheet name="Sheet2" sheetId="22" state="hidden" r:id="rId14"/>
    <sheet name="매출목표 (2)" sheetId="8" state="hidden" r:id="rId15"/>
    <sheet name="매출목표 (3)" sheetId="10" state="hidden" r:id="rId16"/>
    <sheet name="매출이익 목표_2022" sheetId="7" state="hidden" r:id="rId17"/>
    <sheet name="매출이익(산출)_2022" sheetId="5" state="hidden" r:id="rId18"/>
  </sheets>
  <definedNames>
    <definedName name="_xlnm._FilterDatabase" localSheetId="1" hidden="1">Sheet3!$A$1:$AG$831</definedName>
    <definedName name="_xlnm._FilterDatabase" localSheetId="0" hidden="1">매출목표!$A$1:$T$1190</definedName>
    <definedName name="_xlnm._FilterDatabase" localSheetId="14" hidden="1">'매출목표 (2)'!$A$1:$T$691</definedName>
    <definedName name="_xlnm._FilterDatabase" localSheetId="15" hidden="1">'매출목표 (3)'!$A$1:$T$682</definedName>
    <definedName name="_xlnm._FilterDatabase" localSheetId="2" hidden="1">'매출목표 수정'!$A$1:$T$36</definedName>
    <definedName name="_xlnm._FilterDatabase" localSheetId="11" hidden="1">'매출목표(1)'!$A$1:$U$757</definedName>
    <definedName name="_xlnm._FilterDatabase" localSheetId="4" hidden="1">'매출이익 목표'!$A$1:$N$1190</definedName>
    <definedName name="_xlnm._FilterDatabase" localSheetId="16" hidden="1">'매출이익 목표_2022'!$A$1:$H$117</definedName>
    <definedName name="_xlnm._FilterDatabase" localSheetId="7" hidden="1">'매출이익 목표_검증'!$A$1:$T$1209</definedName>
    <definedName name="_xlnm._FilterDatabase" localSheetId="6" hidden="1">'매출이익 목표_절삭'!$A$1:$T$1190</definedName>
    <definedName name="_xlnm._FilterDatabase" localSheetId="3" hidden="1">'매출이익 수정'!$A$1:$H$36</definedName>
    <definedName name="_xlnm._FilterDatabase" localSheetId="17" hidden="1">'매출이익(산출)_2022'!$A$1:$T$744</definedName>
    <definedName name="_xlnm._FilterDatabase" localSheetId="8" hidden="1">'매출이익(산출)_2023'!$A$1:$U$1236</definedName>
    <definedName name="_xlnm._FilterDatabase" localSheetId="5" hidden="1">'유통사업부 기타 매출'!$A$1:$Q$16</definedName>
  </definedNames>
  <calcPr calcId="191029"/>
  <pivotCaches>
    <pivotCache cacheId="0" r:id="rId1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3" i="20" l="1"/>
  <c r="M33" i="20"/>
  <c r="L33" i="20"/>
  <c r="K33" i="20"/>
  <c r="J33" i="20"/>
  <c r="I33" i="20"/>
  <c r="N32" i="20"/>
  <c r="M32" i="20"/>
  <c r="L32" i="20"/>
  <c r="K32" i="20"/>
  <c r="J32" i="20"/>
  <c r="I32" i="20"/>
  <c r="N31" i="20"/>
  <c r="M31" i="20"/>
  <c r="L31" i="20"/>
  <c r="K31" i="20"/>
  <c r="J31" i="20"/>
  <c r="I31" i="20"/>
  <c r="N30" i="20"/>
  <c r="M30" i="20"/>
  <c r="L30" i="20"/>
  <c r="K30" i="20"/>
  <c r="J30" i="20"/>
  <c r="I30" i="20"/>
  <c r="N28" i="20"/>
  <c r="M28" i="20"/>
  <c r="L28" i="20"/>
  <c r="K28" i="20"/>
  <c r="J28" i="20"/>
  <c r="I28" i="20"/>
  <c r="N27" i="20"/>
  <c r="M27" i="20"/>
  <c r="L27" i="20"/>
  <c r="K27" i="20"/>
  <c r="J27" i="20"/>
  <c r="I27" i="20"/>
  <c r="N26" i="20"/>
  <c r="M26" i="20"/>
  <c r="L26" i="20"/>
  <c r="K26" i="20"/>
  <c r="J26" i="20"/>
  <c r="I26" i="20"/>
  <c r="N25" i="20"/>
  <c r="M25" i="20"/>
  <c r="L25" i="20"/>
  <c r="K25" i="20"/>
  <c r="J25" i="20"/>
  <c r="I25" i="20"/>
  <c r="N24" i="20"/>
  <c r="M24" i="20"/>
  <c r="L24" i="20"/>
  <c r="K24" i="20"/>
  <c r="J24" i="20"/>
  <c r="I24" i="20"/>
  <c r="N23" i="20"/>
  <c r="M23" i="20"/>
  <c r="L23" i="20"/>
  <c r="K23" i="20"/>
  <c r="J23" i="20"/>
  <c r="I23" i="20"/>
  <c r="N21" i="20"/>
  <c r="M21" i="20"/>
  <c r="L21" i="20"/>
  <c r="K21" i="20"/>
  <c r="J21" i="20"/>
  <c r="I21" i="20"/>
  <c r="N20" i="20"/>
  <c r="M20" i="20"/>
  <c r="L20" i="20"/>
  <c r="K20" i="20"/>
  <c r="J20" i="20"/>
  <c r="I20" i="20"/>
  <c r="N19" i="20"/>
  <c r="M19" i="20"/>
  <c r="L19" i="20"/>
  <c r="K19" i="20"/>
  <c r="J19" i="20"/>
  <c r="I19" i="20"/>
  <c r="N18" i="20"/>
  <c r="M18" i="20"/>
  <c r="L18" i="20"/>
  <c r="K18" i="20"/>
  <c r="J18" i="20"/>
  <c r="I18" i="20"/>
  <c r="N17" i="20"/>
  <c r="M17" i="20"/>
  <c r="L17" i="20"/>
  <c r="K17" i="20"/>
  <c r="J17" i="20"/>
  <c r="I17" i="20"/>
  <c r="N15" i="20"/>
  <c r="M15" i="20"/>
  <c r="L15" i="20"/>
  <c r="K15" i="20"/>
  <c r="J15" i="20"/>
  <c r="I15" i="20"/>
  <c r="N14" i="20"/>
  <c r="M14" i="20"/>
  <c r="L14" i="20"/>
  <c r="K14" i="20"/>
  <c r="J14" i="20"/>
  <c r="I14" i="20"/>
  <c r="N13" i="20"/>
  <c r="M13" i="20"/>
  <c r="L13" i="20"/>
  <c r="K13" i="20"/>
  <c r="J13" i="20"/>
  <c r="I13" i="20"/>
  <c r="N12" i="20"/>
  <c r="M12" i="20"/>
  <c r="L12" i="20"/>
  <c r="K12" i="20"/>
  <c r="J12" i="20"/>
  <c r="I12" i="20"/>
  <c r="N11" i="20"/>
  <c r="M11" i="20"/>
  <c r="L11" i="20"/>
  <c r="K11" i="20"/>
  <c r="J11" i="20"/>
  <c r="I11" i="20"/>
  <c r="N10" i="20"/>
  <c r="M10" i="20"/>
  <c r="L10" i="20"/>
  <c r="K10" i="20"/>
  <c r="J10" i="20"/>
  <c r="I10" i="20"/>
  <c r="N9" i="20"/>
  <c r="M9" i="20"/>
  <c r="L9" i="20"/>
  <c r="K9" i="20"/>
  <c r="J9" i="20"/>
  <c r="I9" i="20"/>
  <c r="N8" i="20"/>
  <c r="M8" i="20"/>
  <c r="L8" i="20"/>
  <c r="K8" i="20"/>
  <c r="J8" i="20"/>
  <c r="I8" i="20"/>
  <c r="N7" i="20"/>
  <c r="M7" i="20"/>
  <c r="L7" i="20"/>
  <c r="K7" i="20"/>
  <c r="J7" i="20"/>
  <c r="I7" i="20"/>
  <c r="N6" i="20"/>
  <c r="M6" i="20"/>
  <c r="L6" i="20"/>
  <c r="K6" i="20"/>
  <c r="J6" i="20"/>
  <c r="I6" i="20"/>
  <c r="N4" i="20"/>
  <c r="M4" i="20"/>
  <c r="L4" i="20"/>
  <c r="K4" i="20"/>
  <c r="J4" i="20"/>
  <c r="I4" i="20"/>
  <c r="N3" i="20"/>
  <c r="M3" i="20"/>
  <c r="L3" i="20"/>
  <c r="K3" i="20"/>
  <c r="J3" i="20"/>
  <c r="I3" i="20"/>
  <c r="N2" i="20"/>
  <c r="M2" i="20"/>
  <c r="L2" i="20"/>
  <c r="K2" i="20"/>
  <c r="J2" i="20"/>
  <c r="I2" i="20"/>
  <c r="N33" i="19" l="1"/>
  <c r="M33" i="19"/>
  <c r="L33" i="19"/>
  <c r="K33" i="19"/>
  <c r="N32" i="19"/>
  <c r="M32" i="19"/>
  <c r="L32" i="19"/>
  <c r="K32" i="19"/>
  <c r="N31" i="19"/>
  <c r="M31" i="19"/>
  <c r="L31" i="19"/>
  <c r="K31" i="19"/>
  <c r="N30" i="19"/>
  <c r="M30" i="19"/>
  <c r="L30" i="19"/>
  <c r="K30" i="19"/>
  <c r="N28" i="19"/>
  <c r="M28" i="19"/>
  <c r="L28" i="19"/>
  <c r="K28" i="19"/>
  <c r="N27" i="19"/>
  <c r="M27" i="19"/>
  <c r="L27" i="19"/>
  <c r="K27" i="19"/>
  <c r="N26" i="19"/>
  <c r="M26" i="19"/>
  <c r="L26" i="19"/>
  <c r="K26" i="19"/>
  <c r="N25" i="19"/>
  <c r="M25" i="19"/>
  <c r="L25" i="19"/>
  <c r="K25" i="19"/>
  <c r="N24" i="19"/>
  <c r="M24" i="19"/>
  <c r="L24" i="19"/>
  <c r="K24" i="19"/>
  <c r="N23" i="19"/>
  <c r="M23" i="19"/>
  <c r="L23" i="19"/>
  <c r="K23" i="19"/>
  <c r="N21" i="19"/>
  <c r="M21" i="19"/>
  <c r="L21" i="19"/>
  <c r="K21" i="19"/>
  <c r="N20" i="19"/>
  <c r="M20" i="19"/>
  <c r="L20" i="19"/>
  <c r="K20" i="19"/>
  <c r="N19" i="19"/>
  <c r="M19" i="19"/>
  <c r="L19" i="19"/>
  <c r="K19" i="19"/>
  <c r="N18" i="19"/>
  <c r="M18" i="19"/>
  <c r="L18" i="19"/>
  <c r="K18" i="19"/>
  <c r="N17" i="19"/>
  <c r="M17" i="19"/>
  <c r="L17" i="19"/>
  <c r="K17" i="19"/>
  <c r="N15" i="19"/>
  <c r="M15" i="19"/>
  <c r="L15" i="19"/>
  <c r="K15" i="19"/>
  <c r="N14" i="19"/>
  <c r="M14" i="19"/>
  <c r="L14" i="19"/>
  <c r="K14" i="19"/>
  <c r="N13" i="19"/>
  <c r="M13" i="19"/>
  <c r="L13" i="19"/>
  <c r="K13" i="19"/>
  <c r="N12" i="19"/>
  <c r="M12" i="19"/>
  <c r="L12" i="19"/>
  <c r="K12" i="19"/>
  <c r="N11" i="19"/>
  <c r="M11" i="19"/>
  <c r="L11" i="19"/>
  <c r="K11" i="19"/>
  <c r="N10" i="19"/>
  <c r="M10" i="19"/>
  <c r="L10" i="19"/>
  <c r="K10" i="19"/>
  <c r="N9" i="19"/>
  <c r="M9" i="19"/>
  <c r="L9" i="19"/>
  <c r="K9" i="19"/>
  <c r="N8" i="19"/>
  <c r="M8" i="19"/>
  <c r="L8" i="19"/>
  <c r="K8" i="19"/>
  <c r="N7" i="19"/>
  <c r="M7" i="19"/>
  <c r="L7" i="19"/>
  <c r="K7" i="19"/>
  <c r="N6" i="19"/>
  <c r="M6" i="19"/>
  <c r="L6" i="19"/>
  <c r="K6" i="19"/>
  <c r="N4" i="19"/>
  <c r="M4" i="19"/>
  <c r="L4" i="19"/>
  <c r="K4" i="19"/>
  <c r="N3" i="19"/>
  <c r="M3" i="19"/>
  <c r="L3" i="19"/>
  <c r="K3" i="19"/>
  <c r="N2" i="19"/>
  <c r="M2" i="19"/>
  <c r="L2" i="19"/>
  <c r="K2" i="19"/>
  <c r="J33" i="19"/>
  <c r="J32" i="19"/>
  <c r="J31" i="19"/>
  <c r="J30" i="19"/>
  <c r="J28" i="19"/>
  <c r="J27" i="19"/>
  <c r="J26" i="19"/>
  <c r="J25" i="19"/>
  <c r="J24" i="19"/>
  <c r="J23" i="19"/>
  <c r="J21" i="19"/>
  <c r="J20" i="19"/>
  <c r="J19" i="19"/>
  <c r="J18" i="19"/>
  <c r="J17" i="19"/>
  <c r="J15" i="19"/>
  <c r="J14" i="19"/>
  <c r="J13" i="19"/>
  <c r="J12" i="19"/>
  <c r="J11" i="19"/>
  <c r="J10" i="19"/>
  <c r="J9" i="19"/>
  <c r="J8" i="19"/>
  <c r="J7" i="19"/>
  <c r="J6" i="19"/>
  <c r="J4" i="19"/>
  <c r="J3" i="19"/>
  <c r="J2" i="19"/>
  <c r="I2" i="19"/>
  <c r="I33" i="19"/>
  <c r="I32" i="19"/>
  <c r="I31" i="19"/>
  <c r="I30" i="19"/>
  <c r="I28" i="19"/>
  <c r="I27" i="19"/>
  <c r="I26" i="19"/>
  <c r="I25" i="19"/>
  <c r="I24" i="19"/>
  <c r="I23" i="19"/>
  <c r="I21" i="19"/>
  <c r="I20" i="19"/>
  <c r="I19" i="19"/>
  <c r="I18" i="19"/>
  <c r="I17" i="19"/>
  <c r="I15" i="19"/>
  <c r="I14" i="19"/>
  <c r="I13" i="19"/>
  <c r="I12" i="19"/>
  <c r="I11" i="19"/>
  <c r="I10" i="19"/>
  <c r="I9" i="19"/>
  <c r="I8" i="19"/>
  <c r="I7" i="19"/>
  <c r="I6" i="19"/>
  <c r="I4" i="19"/>
  <c r="I3" i="19"/>
  <c r="Q13" i="18"/>
  <c r="Q10" i="18"/>
  <c r="Q9" i="18"/>
  <c r="P11" i="18"/>
  <c r="O11" i="18"/>
  <c r="N11" i="18"/>
  <c r="M11" i="18"/>
  <c r="L11" i="18"/>
  <c r="K11" i="18"/>
  <c r="J11" i="18"/>
  <c r="I11" i="18"/>
  <c r="Q8" i="18"/>
  <c r="Q6" i="18"/>
  <c r="Q5" i="18"/>
  <c r="Q4" i="18"/>
  <c r="Q3" i="18"/>
  <c r="Q2" i="18"/>
  <c r="I12" i="18"/>
  <c r="P12" i="18"/>
  <c r="O12" i="18"/>
  <c r="N12" i="18"/>
  <c r="M12" i="18"/>
  <c r="L12" i="18"/>
  <c r="K12" i="18"/>
  <c r="J12" i="18"/>
  <c r="Q11" i="18" l="1"/>
  <c r="Q12" i="18"/>
  <c r="AG1190" i="17"/>
  <c r="AF1190" i="17"/>
  <c r="AE1190" i="17"/>
  <c r="AD1190" i="17"/>
  <c r="AC1190" i="17"/>
  <c r="AB1190" i="17"/>
  <c r="AA1190" i="17"/>
  <c r="Z1190" i="17"/>
  <c r="Y1190" i="17"/>
  <c r="X1190" i="17"/>
  <c r="W1190" i="17"/>
  <c r="V1190" i="17"/>
  <c r="AG1189" i="17"/>
  <c r="AF1189" i="17"/>
  <c r="AE1189" i="17"/>
  <c r="AD1189" i="17"/>
  <c r="AC1189" i="17"/>
  <c r="AB1189" i="17"/>
  <c r="AA1189" i="17"/>
  <c r="Z1189" i="17"/>
  <c r="Y1189" i="17"/>
  <c r="X1189" i="17"/>
  <c r="W1189" i="17"/>
  <c r="V1189" i="17"/>
  <c r="AG1188" i="17"/>
  <c r="AF1188" i="17"/>
  <c r="AE1188" i="17"/>
  <c r="AD1188" i="17"/>
  <c r="AC1188" i="17"/>
  <c r="AB1188" i="17"/>
  <c r="AA1188" i="17"/>
  <c r="Z1188" i="17"/>
  <c r="Y1188" i="17"/>
  <c r="X1188" i="17"/>
  <c r="W1188" i="17"/>
  <c r="V1188" i="17"/>
  <c r="AG1187" i="17"/>
  <c r="AF1187" i="17"/>
  <c r="AE1187" i="17"/>
  <c r="AD1187" i="17"/>
  <c r="AC1187" i="17"/>
  <c r="AB1187" i="17"/>
  <c r="AA1187" i="17"/>
  <c r="Z1187" i="17"/>
  <c r="Y1187" i="17"/>
  <c r="X1187" i="17"/>
  <c r="W1187" i="17"/>
  <c r="V1187" i="17"/>
  <c r="AG1186" i="17"/>
  <c r="AF1186" i="17"/>
  <c r="AE1186" i="17"/>
  <c r="AD1186" i="17"/>
  <c r="AC1186" i="17"/>
  <c r="AB1186" i="17"/>
  <c r="AA1186" i="17"/>
  <c r="Z1186" i="17"/>
  <c r="Y1186" i="17"/>
  <c r="X1186" i="17"/>
  <c r="W1186" i="17"/>
  <c r="V1186" i="17"/>
  <c r="AG1185" i="17"/>
  <c r="AF1185" i="17"/>
  <c r="AE1185" i="17"/>
  <c r="AD1185" i="17"/>
  <c r="AC1185" i="17"/>
  <c r="AB1185" i="17"/>
  <c r="AA1185" i="17"/>
  <c r="Z1185" i="17"/>
  <c r="Y1185" i="17"/>
  <c r="X1185" i="17"/>
  <c r="W1185" i="17"/>
  <c r="V1185" i="17"/>
  <c r="AG1184" i="17"/>
  <c r="AF1184" i="17"/>
  <c r="AE1184" i="17"/>
  <c r="AD1184" i="17"/>
  <c r="AC1184" i="17"/>
  <c r="AB1184" i="17"/>
  <c r="AA1184" i="17"/>
  <c r="Z1184" i="17"/>
  <c r="Y1184" i="17"/>
  <c r="X1184" i="17"/>
  <c r="W1184" i="17"/>
  <c r="V1184" i="17"/>
  <c r="AG1183" i="17"/>
  <c r="AF1183" i="17"/>
  <c r="AE1183" i="17"/>
  <c r="AD1183" i="17"/>
  <c r="AC1183" i="17"/>
  <c r="AB1183" i="17"/>
  <c r="AA1183" i="17"/>
  <c r="Z1183" i="17"/>
  <c r="Y1183" i="17"/>
  <c r="X1183" i="17"/>
  <c r="W1183" i="17"/>
  <c r="V1183" i="17"/>
  <c r="AG1182" i="17"/>
  <c r="AF1182" i="17"/>
  <c r="AE1182" i="17"/>
  <c r="AD1182" i="17"/>
  <c r="AC1182" i="17"/>
  <c r="AB1182" i="17"/>
  <c r="AA1182" i="17"/>
  <c r="Z1182" i="17"/>
  <c r="Y1182" i="17"/>
  <c r="X1182" i="17"/>
  <c r="W1182" i="17"/>
  <c r="V1182" i="17"/>
  <c r="AG1181" i="17"/>
  <c r="AF1181" i="17"/>
  <c r="AE1181" i="17"/>
  <c r="AD1181" i="17"/>
  <c r="AC1181" i="17"/>
  <c r="AB1181" i="17"/>
  <c r="AA1181" i="17"/>
  <c r="Z1181" i="17"/>
  <c r="Y1181" i="17"/>
  <c r="X1181" i="17"/>
  <c r="W1181" i="17"/>
  <c r="V1181" i="17"/>
  <c r="AG1180" i="17"/>
  <c r="AF1180" i="17"/>
  <c r="AE1180" i="17"/>
  <c r="AD1180" i="17"/>
  <c r="AC1180" i="17"/>
  <c r="AB1180" i="17"/>
  <c r="AA1180" i="17"/>
  <c r="Z1180" i="17"/>
  <c r="Y1180" i="17"/>
  <c r="X1180" i="17"/>
  <c r="W1180" i="17"/>
  <c r="V1180" i="17"/>
  <c r="AG1179" i="17"/>
  <c r="AF1179" i="17"/>
  <c r="AE1179" i="17"/>
  <c r="AD1179" i="17"/>
  <c r="AC1179" i="17"/>
  <c r="AB1179" i="17"/>
  <c r="AA1179" i="17"/>
  <c r="Z1179" i="17"/>
  <c r="Y1179" i="17"/>
  <c r="X1179" i="17"/>
  <c r="W1179" i="17"/>
  <c r="V1179" i="17"/>
  <c r="AG1178" i="17"/>
  <c r="AF1178" i="17"/>
  <c r="AE1178" i="17"/>
  <c r="AD1178" i="17"/>
  <c r="AC1178" i="17"/>
  <c r="AB1178" i="17"/>
  <c r="AA1178" i="17"/>
  <c r="Z1178" i="17"/>
  <c r="Y1178" i="17"/>
  <c r="X1178" i="17"/>
  <c r="W1178" i="17"/>
  <c r="V1178" i="17"/>
  <c r="AG1177" i="17"/>
  <c r="AF1177" i="17"/>
  <c r="AE1177" i="17"/>
  <c r="AD1177" i="17"/>
  <c r="AC1177" i="17"/>
  <c r="AB1177" i="17"/>
  <c r="AA1177" i="17"/>
  <c r="Z1177" i="17"/>
  <c r="Y1177" i="17"/>
  <c r="X1177" i="17"/>
  <c r="W1177" i="17"/>
  <c r="V1177" i="17"/>
  <c r="AG1176" i="17"/>
  <c r="AF1176" i="17"/>
  <c r="AE1176" i="17"/>
  <c r="AD1176" i="17"/>
  <c r="AC1176" i="17"/>
  <c r="AB1176" i="17"/>
  <c r="AA1176" i="17"/>
  <c r="Z1176" i="17"/>
  <c r="Y1176" i="17"/>
  <c r="X1176" i="17"/>
  <c r="W1176" i="17"/>
  <c r="V1176" i="17"/>
  <c r="AG1175" i="17"/>
  <c r="AF1175" i="17"/>
  <c r="AE1175" i="17"/>
  <c r="AD1175" i="17"/>
  <c r="AC1175" i="17"/>
  <c r="AB1175" i="17"/>
  <c r="AA1175" i="17"/>
  <c r="Z1175" i="17"/>
  <c r="Y1175" i="17"/>
  <c r="X1175" i="17"/>
  <c r="W1175" i="17"/>
  <c r="V1175" i="17"/>
  <c r="AG1174" i="17"/>
  <c r="AF1174" i="17"/>
  <c r="AE1174" i="17"/>
  <c r="AD1174" i="17"/>
  <c r="AC1174" i="17"/>
  <c r="AB1174" i="17"/>
  <c r="AA1174" i="17"/>
  <c r="Z1174" i="17"/>
  <c r="Y1174" i="17"/>
  <c r="X1174" i="17"/>
  <c r="W1174" i="17"/>
  <c r="V1174" i="17"/>
  <c r="AG1173" i="17"/>
  <c r="AF1173" i="17"/>
  <c r="AE1173" i="17"/>
  <c r="AD1173" i="17"/>
  <c r="AC1173" i="17"/>
  <c r="AB1173" i="17"/>
  <c r="AA1173" i="17"/>
  <c r="Z1173" i="17"/>
  <c r="Y1173" i="17"/>
  <c r="X1173" i="17"/>
  <c r="W1173" i="17"/>
  <c r="V1173" i="17"/>
  <c r="AG1172" i="17"/>
  <c r="AF1172" i="17"/>
  <c r="AE1172" i="17"/>
  <c r="AD1172" i="17"/>
  <c r="AC1172" i="17"/>
  <c r="AB1172" i="17"/>
  <c r="AA1172" i="17"/>
  <c r="Z1172" i="17"/>
  <c r="Y1172" i="17"/>
  <c r="X1172" i="17"/>
  <c r="W1172" i="17"/>
  <c r="V1172" i="17"/>
  <c r="AG1171" i="17"/>
  <c r="AF1171" i="17"/>
  <c r="AE1171" i="17"/>
  <c r="AD1171" i="17"/>
  <c r="AC1171" i="17"/>
  <c r="AB1171" i="17"/>
  <c r="AA1171" i="17"/>
  <c r="Z1171" i="17"/>
  <c r="Y1171" i="17"/>
  <c r="X1171" i="17"/>
  <c r="W1171" i="17"/>
  <c r="V1171" i="17"/>
  <c r="AG1170" i="17"/>
  <c r="AF1170" i="17"/>
  <c r="AE1170" i="17"/>
  <c r="AD1170" i="17"/>
  <c r="AC1170" i="17"/>
  <c r="AB1170" i="17"/>
  <c r="AA1170" i="17"/>
  <c r="Z1170" i="17"/>
  <c r="Y1170" i="17"/>
  <c r="X1170" i="17"/>
  <c r="W1170" i="17"/>
  <c r="V1170" i="17"/>
  <c r="AG1169" i="17"/>
  <c r="AF1169" i="17"/>
  <c r="AE1169" i="17"/>
  <c r="AD1169" i="17"/>
  <c r="AC1169" i="17"/>
  <c r="AB1169" i="17"/>
  <c r="AA1169" i="17"/>
  <c r="Z1169" i="17"/>
  <c r="Y1169" i="17"/>
  <c r="X1169" i="17"/>
  <c r="W1169" i="17"/>
  <c r="V1169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AG1167" i="17"/>
  <c r="AF1167" i="17"/>
  <c r="AE1167" i="17"/>
  <c r="AD1167" i="17"/>
  <c r="AC1167" i="17"/>
  <c r="AB1167" i="17"/>
  <c r="AA1167" i="17"/>
  <c r="Z1167" i="17"/>
  <c r="Y1167" i="17"/>
  <c r="X1167" i="17"/>
  <c r="W1167" i="17"/>
  <c r="V1167" i="17"/>
  <c r="AG1166" i="17"/>
  <c r="AF1166" i="17"/>
  <c r="AE1166" i="17"/>
  <c r="AD1166" i="17"/>
  <c r="AC1166" i="17"/>
  <c r="AB1166" i="17"/>
  <c r="AA1166" i="17"/>
  <c r="Z1166" i="17"/>
  <c r="Y1166" i="17"/>
  <c r="X1166" i="17"/>
  <c r="W1166" i="17"/>
  <c r="V1166" i="17"/>
  <c r="AG1165" i="17"/>
  <c r="AF1165" i="17"/>
  <c r="AE1165" i="17"/>
  <c r="AD1165" i="17"/>
  <c r="AC1165" i="17"/>
  <c r="AB1165" i="17"/>
  <c r="AA1165" i="17"/>
  <c r="Z1165" i="17"/>
  <c r="Y1165" i="17"/>
  <c r="X1165" i="17"/>
  <c r="W1165" i="17"/>
  <c r="V1165" i="17"/>
  <c r="AG1164" i="17"/>
  <c r="AF1164" i="17"/>
  <c r="AE1164" i="17"/>
  <c r="AD1164" i="17"/>
  <c r="AC1164" i="17"/>
  <c r="AB1164" i="17"/>
  <c r="AA1164" i="17"/>
  <c r="Z1164" i="17"/>
  <c r="Y1164" i="17"/>
  <c r="X1164" i="17"/>
  <c r="W1164" i="17"/>
  <c r="V1164" i="17"/>
  <c r="AG1163" i="17"/>
  <c r="AF1163" i="17"/>
  <c r="AE1163" i="17"/>
  <c r="AD1163" i="17"/>
  <c r="AC1163" i="17"/>
  <c r="AB1163" i="17"/>
  <c r="AA1163" i="17"/>
  <c r="Z1163" i="17"/>
  <c r="Y1163" i="17"/>
  <c r="X1163" i="17"/>
  <c r="W1163" i="17"/>
  <c r="V1163" i="17"/>
  <c r="AG1162" i="17"/>
  <c r="AF1162" i="17"/>
  <c r="AE1162" i="17"/>
  <c r="AD1162" i="17"/>
  <c r="AC1162" i="17"/>
  <c r="AB1162" i="17"/>
  <c r="AA1162" i="17"/>
  <c r="Z1162" i="17"/>
  <c r="Y1162" i="17"/>
  <c r="X1162" i="17"/>
  <c r="W1162" i="17"/>
  <c r="V1162" i="17"/>
  <c r="AG1161" i="17"/>
  <c r="AF1161" i="17"/>
  <c r="AE1161" i="17"/>
  <c r="AD1161" i="17"/>
  <c r="AC1161" i="17"/>
  <c r="AB1161" i="17"/>
  <c r="AA1161" i="17"/>
  <c r="Z1161" i="17"/>
  <c r="Y1161" i="17"/>
  <c r="X1161" i="17"/>
  <c r="W1161" i="17"/>
  <c r="V1161" i="17"/>
  <c r="AG1160" i="17"/>
  <c r="AF1160" i="17"/>
  <c r="AE1160" i="17"/>
  <c r="AD1160" i="17"/>
  <c r="AC1160" i="17"/>
  <c r="AB1160" i="17"/>
  <c r="AA1160" i="17"/>
  <c r="Z1160" i="17"/>
  <c r="Y1160" i="17"/>
  <c r="X1160" i="17"/>
  <c r="W1160" i="17"/>
  <c r="V1160" i="17"/>
  <c r="AG1159" i="17"/>
  <c r="AF1159" i="17"/>
  <c r="AE1159" i="17"/>
  <c r="AD1159" i="17"/>
  <c r="AC1159" i="17"/>
  <c r="AB1159" i="17"/>
  <c r="AA1159" i="17"/>
  <c r="Z1159" i="17"/>
  <c r="Y1159" i="17"/>
  <c r="X1159" i="17"/>
  <c r="W1159" i="17"/>
  <c r="V1159" i="17"/>
  <c r="AG1158" i="17"/>
  <c r="AF1158" i="17"/>
  <c r="AE1158" i="17"/>
  <c r="AD1158" i="17"/>
  <c r="AC1158" i="17"/>
  <c r="AB1158" i="17"/>
  <c r="AA1158" i="17"/>
  <c r="Z1158" i="17"/>
  <c r="Y1158" i="17"/>
  <c r="X1158" i="17"/>
  <c r="W1158" i="17"/>
  <c r="V1158" i="17"/>
  <c r="AG1157" i="17"/>
  <c r="AF1157" i="17"/>
  <c r="AE1157" i="17"/>
  <c r="AD1157" i="17"/>
  <c r="AC1157" i="17"/>
  <c r="AB1157" i="17"/>
  <c r="AA1157" i="17"/>
  <c r="Z1157" i="17"/>
  <c r="Y1157" i="17"/>
  <c r="X1157" i="17"/>
  <c r="W1157" i="17"/>
  <c r="V1157" i="17"/>
  <c r="AG1156" i="17"/>
  <c r="AF1156" i="17"/>
  <c r="AE1156" i="17"/>
  <c r="AD1156" i="17"/>
  <c r="AC1156" i="17"/>
  <c r="AB1156" i="17"/>
  <c r="AA1156" i="17"/>
  <c r="Z1156" i="17"/>
  <c r="Y1156" i="17"/>
  <c r="X1156" i="17"/>
  <c r="W1156" i="17"/>
  <c r="V1156" i="17"/>
  <c r="AG1155" i="17"/>
  <c r="AF1155" i="17"/>
  <c r="AE1155" i="17"/>
  <c r="AD1155" i="17"/>
  <c r="AC1155" i="17"/>
  <c r="AB1155" i="17"/>
  <c r="AA1155" i="17"/>
  <c r="Z1155" i="17"/>
  <c r="Y1155" i="17"/>
  <c r="X1155" i="17"/>
  <c r="W1155" i="17"/>
  <c r="V1155" i="17"/>
  <c r="AG1154" i="17"/>
  <c r="AF1154" i="17"/>
  <c r="AE1154" i="17"/>
  <c r="AD1154" i="17"/>
  <c r="AC1154" i="17"/>
  <c r="AB1154" i="17"/>
  <c r="AA1154" i="17"/>
  <c r="Z1154" i="17"/>
  <c r="Y1154" i="17"/>
  <c r="X1154" i="17"/>
  <c r="W1154" i="17"/>
  <c r="V1154" i="17"/>
  <c r="AG1153" i="17"/>
  <c r="AF1153" i="17"/>
  <c r="AE1153" i="17"/>
  <c r="AD1153" i="17"/>
  <c r="AC1153" i="17"/>
  <c r="AB1153" i="17"/>
  <c r="AA1153" i="17"/>
  <c r="Z1153" i="17"/>
  <c r="Y1153" i="17"/>
  <c r="X1153" i="17"/>
  <c r="W1153" i="17"/>
  <c r="V1153" i="17"/>
  <c r="AG1152" i="17"/>
  <c r="AF1152" i="17"/>
  <c r="AE1152" i="17"/>
  <c r="AD1152" i="17"/>
  <c r="AC1152" i="17"/>
  <c r="AB1152" i="17"/>
  <c r="AA1152" i="17"/>
  <c r="Z1152" i="17"/>
  <c r="Y1152" i="17"/>
  <c r="X1152" i="17"/>
  <c r="W1152" i="17"/>
  <c r="V1152" i="17"/>
  <c r="AG1151" i="17"/>
  <c r="AF1151" i="17"/>
  <c r="AE1151" i="17"/>
  <c r="AD1151" i="17"/>
  <c r="AC1151" i="17"/>
  <c r="AB1151" i="17"/>
  <c r="AA1151" i="17"/>
  <c r="Z1151" i="17"/>
  <c r="Y1151" i="17"/>
  <c r="X1151" i="17"/>
  <c r="W1151" i="17"/>
  <c r="V1151" i="17"/>
  <c r="AG1150" i="17"/>
  <c r="AF1150" i="17"/>
  <c r="AE1150" i="17"/>
  <c r="AD1150" i="17"/>
  <c r="AC1150" i="17"/>
  <c r="AB1150" i="17"/>
  <c r="AA1150" i="17"/>
  <c r="Z1150" i="17"/>
  <c r="Y1150" i="17"/>
  <c r="X1150" i="17"/>
  <c r="W1150" i="17"/>
  <c r="V1150" i="17"/>
  <c r="AG1149" i="17"/>
  <c r="AF1149" i="17"/>
  <c r="AE1149" i="17"/>
  <c r="AD1149" i="17"/>
  <c r="AC1149" i="17"/>
  <c r="AB1149" i="17"/>
  <c r="AA1149" i="17"/>
  <c r="Z1149" i="17"/>
  <c r="Y1149" i="17"/>
  <c r="X1149" i="17"/>
  <c r="W1149" i="17"/>
  <c r="V1149" i="17"/>
  <c r="AG1148" i="17"/>
  <c r="AF1148" i="17"/>
  <c r="AE1148" i="17"/>
  <c r="AD1148" i="17"/>
  <c r="AC1148" i="17"/>
  <c r="AB1148" i="17"/>
  <c r="AA1148" i="17"/>
  <c r="Z1148" i="17"/>
  <c r="Y1148" i="17"/>
  <c r="X1148" i="17"/>
  <c r="W1148" i="17"/>
  <c r="V1148" i="17"/>
  <c r="AG1147" i="17"/>
  <c r="AF1147" i="17"/>
  <c r="AE1147" i="17"/>
  <c r="AD1147" i="17"/>
  <c r="AC1147" i="17"/>
  <c r="AB1147" i="17"/>
  <c r="AA1147" i="17"/>
  <c r="Z1147" i="17"/>
  <c r="Y1147" i="17"/>
  <c r="X1147" i="17"/>
  <c r="W1147" i="17"/>
  <c r="V1147" i="17"/>
  <c r="AG1146" i="17"/>
  <c r="AF1146" i="17"/>
  <c r="AE1146" i="17"/>
  <c r="AD1146" i="17"/>
  <c r="AC1146" i="17"/>
  <c r="AB1146" i="17"/>
  <c r="AA1146" i="17"/>
  <c r="Z1146" i="17"/>
  <c r="Y1146" i="17"/>
  <c r="X1146" i="17"/>
  <c r="W1146" i="17"/>
  <c r="V1146" i="17"/>
  <c r="AG1145" i="17"/>
  <c r="AF1145" i="17"/>
  <c r="AE1145" i="17"/>
  <c r="AD1145" i="17"/>
  <c r="AC1145" i="17"/>
  <c r="AB1145" i="17"/>
  <c r="AA1145" i="17"/>
  <c r="Z1145" i="17"/>
  <c r="Y1145" i="17"/>
  <c r="X1145" i="17"/>
  <c r="W1145" i="17"/>
  <c r="V1145" i="17"/>
  <c r="AG1144" i="17"/>
  <c r="AF1144" i="17"/>
  <c r="AE1144" i="17"/>
  <c r="AD1144" i="17"/>
  <c r="AC1144" i="17"/>
  <c r="AB1144" i="17"/>
  <c r="AA1144" i="17"/>
  <c r="Z1144" i="17"/>
  <c r="Y1144" i="17"/>
  <c r="X1144" i="17"/>
  <c r="W1144" i="17"/>
  <c r="V1144" i="17"/>
  <c r="AG1143" i="17"/>
  <c r="AF1143" i="17"/>
  <c r="AE1143" i="17"/>
  <c r="AD1143" i="17"/>
  <c r="AC1143" i="17"/>
  <c r="AB1143" i="17"/>
  <c r="AA1143" i="17"/>
  <c r="Z1143" i="17"/>
  <c r="Y1143" i="17"/>
  <c r="X1143" i="17"/>
  <c r="W1143" i="17"/>
  <c r="V1143" i="17"/>
  <c r="AG1142" i="17"/>
  <c r="AF1142" i="17"/>
  <c r="AE1142" i="17"/>
  <c r="AD1142" i="17"/>
  <c r="AC1142" i="17"/>
  <c r="AB1142" i="17"/>
  <c r="AA1142" i="17"/>
  <c r="Z1142" i="17"/>
  <c r="Y1142" i="17"/>
  <c r="X1142" i="17"/>
  <c r="W1142" i="17"/>
  <c r="V1142" i="17"/>
  <c r="AG1141" i="17"/>
  <c r="AF1141" i="17"/>
  <c r="AE1141" i="17"/>
  <c r="AD1141" i="17"/>
  <c r="AC1141" i="17"/>
  <c r="AB1141" i="17"/>
  <c r="AA1141" i="17"/>
  <c r="Z1141" i="17"/>
  <c r="Y1141" i="17"/>
  <c r="X1141" i="17"/>
  <c r="W1141" i="17"/>
  <c r="V1141" i="17"/>
  <c r="AG1140" i="17"/>
  <c r="AF1140" i="17"/>
  <c r="AE1140" i="17"/>
  <c r="AD1140" i="17"/>
  <c r="AC1140" i="17"/>
  <c r="AB1140" i="17"/>
  <c r="AA1140" i="17"/>
  <c r="Z1140" i="17"/>
  <c r="Y1140" i="17"/>
  <c r="X1140" i="17"/>
  <c r="W1140" i="17"/>
  <c r="V1140" i="17"/>
  <c r="AG1139" i="17"/>
  <c r="AF1139" i="17"/>
  <c r="AE1139" i="17"/>
  <c r="AD1139" i="17"/>
  <c r="AC1139" i="17"/>
  <c r="AB1139" i="17"/>
  <c r="AA1139" i="17"/>
  <c r="Z1139" i="17"/>
  <c r="Y1139" i="17"/>
  <c r="X1139" i="17"/>
  <c r="W1139" i="17"/>
  <c r="V1139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AG1137" i="17"/>
  <c r="AF1137" i="17"/>
  <c r="AE1137" i="17"/>
  <c r="AD1137" i="17"/>
  <c r="AC1137" i="17"/>
  <c r="AB1137" i="17"/>
  <c r="AA1137" i="17"/>
  <c r="Z1137" i="17"/>
  <c r="Y1137" i="17"/>
  <c r="X1137" i="17"/>
  <c r="W1137" i="17"/>
  <c r="V1137" i="17"/>
  <c r="AG1136" i="17"/>
  <c r="AF1136" i="17"/>
  <c r="AE1136" i="17"/>
  <c r="AD1136" i="17"/>
  <c r="AC1136" i="17"/>
  <c r="AB1136" i="17"/>
  <c r="AA1136" i="17"/>
  <c r="Z1136" i="17"/>
  <c r="Y1136" i="17"/>
  <c r="X1136" i="17"/>
  <c r="W1136" i="17"/>
  <c r="V1136" i="17"/>
  <c r="AG1135" i="17"/>
  <c r="AF1135" i="17"/>
  <c r="AE1135" i="17"/>
  <c r="AD1135" i="17"/>
  <c r="AC1135" i="17"/>
  <c r="AB1135" i="17"/>
  <c r="AA1135" i="17"/>
  <c r="Z1135" i="17"/>
  <c r="Y1135" i="17"/>
  <c r="X1135" i="17"/>
  <c r="W1135" i="17"/>
  <c r="V1135" i="17"/>
  <c r="AG1134" i="17"/>
  <c r="AF1134" i="17"/>
  <c r="AE1134" i="17"/>
  <c r="AD1134" i="17"/>
  <c r="AC1134" i="17"/>
  <c r="AB1134" i="17"/>
  <c r="AA1134" i="17"/>
  <c r="Z1134" i="17"/>
  <c r="Y1134" i="17"/>
  <c r="X1134" i="17"/>
  <c r="W1134" i="17"/>
  <c r="V1134" i="17"/>
  <c r="AG1133" i="17"/>
  <c r="AF1133" i="17"/>
  <c r="AE1133" i="17"/>
  <c r="AD1133" i="17"/>
  <c r="AC1133" i="17"/>
  <c r="AB1133" i="17"/>
  <c r="AA1133" i="17"/>
  <c r="Z1133" i="17"/>
  <c r="Y1133" i="17"/>
  <c r="X1133" i="17"/>
  <c r="W1133" i="17"/>
  <c r="V1133" i="17"/>
  <c r="AG1132" i="17"/>
  <c r="AF1132" i="17"/>
  <c r="AE1132" i="17"/>
  <c r="AD1132" i="17"/>
  <c r="AC1132" i="17"/>
  <c r="AB1132" i="17"/>
  <c r="AA1132" i="17"/>
  <c r="Z1132" i="17"/>
  <c r="Y1132" i="17"/>
  <c r="X1132" i="17"/>
  <c r="W1132" i="17"/>
  <c r="V1132" i="17"/>
  <c r="AG1131" i="17"/>
  <c r="AF1131" i="17"/>
  <c r="AE1131" i="17"/>
  <c r="AD1131" i="17"/>
  <c r="AC1131" i="17"/>
  <c r="AB1131" i="17"/>
  <c r="AA1131" i="17"/>
  <c r="Z1131" i="17"/>
  <c r="Y1131" i="17"/>
  <c r="X1131" i="17"/>
  <c r="W1131" i="17"/>
  <c r="V1131" i="17"/>
  <c r="AG1130" i="17"/>
  <c r="AF1130" i="17"/>
  <c r="AE1130" i="17"/>
  <c r="AD1130" i="17"/>
  <c r="AC1130" i="17"/>
  <c r="AB1130" i="17"/>
  <c r="AA1130" i="17"/>
  <c r="Z1130" i="17"/>
  <c r="Y1130" i="17"/>
  <c r="X1130" i="17"/>
  <c r="W1130" i="17"/>
  <c r="V1130" i="17"/>
  <c r="AG1129" i="17"/>
  <c r="AF1129" i="17"/>
  <c r="AE1129" i="17"/>
  <c r="AD1129" i="17"/>
  <c r="AC1129" i="17"/>
  <c r="AB1129" i="17"/>
  <c r="AA1129" i="17"/>
  <c r="Z1129" i="17"/>
  <c r="Y1129" i="17"/>
  <c r="X1129" i="17"/>
  <c r="W1129" i="17"/>
  <c r="V1129" i="17"/>
  <c r="AG1128" i="17"/>
  <c r="AF1128" i="17"/>
  <c r="AE1128" i="17"/>
  <c r="AD1128" i="17"/>
  <c r="AC1128" i="17"/>
  <c r="AB1128" i="17"/>
  <c r="AA1128" i="17"/>
  <c r="Z1128" i="17"/>
  <c r="Y1128" i="17"/>
  <c r="X1128" i="17"/>
  <c r="W1128" i="17"/>
  <c r="V1128" i="17"/>
  <c r="AG1127" i="17"/>
  <c r="AF1127" i="17"/>
  <c r="AE1127" i="17"/>
  <c r="AD1127" i="17"/>
  <c r="AC1127" i="17"/>
  <c r="AB1127" i="17"/>
  <c r="AA1127" i="17"/>
  <c r="Z1127" i="17"/>
  <c r="Y1127" i="17"/>
  <c r="X1127" i="17"/>
  <c r="W1127" i="17"/>
  <c r="V1127" i="17"/>
  <c r="AG1126" i="17"/>
  <c r="AF1126" i="17"/>
  <c r="AE1126" i="17"/>
  <c r="AD1126" i="17"/>
  <c r="AC1126" i="17"/>
  <c r="AB1126" i="17"/>
  <c r="AA1126" i="17"/>
  <c r="Z1126" i="17"/>
  <c r="Y1126" i="17"/>
  <c r="X1126" i="17"/>
  <c r="W1126" i="17"/>
  <c r="V1126" i="17"/>
  <c r="AG1125" i="17"/>
  <c r="AF1125" i="17"/>
  <c r="AE1125" i="17"/>
  <c r="AD1125" i="17"/>
  <c r="AC1125" i="17"/>
  <c r="AB1125" i="17"/>
  <c r="AA1125" i="17"/>
  <c r="Z1125" i="17"/>
  <c r="Y1125" i="17"/>
  <c r="X1125" i="17"/>
  <c r="W1125" i="17"/>
  <c r="V1125" i="17"/>
  <c r="AG1124" i="17"/>
  <c r="AF1124" i="17"/>
  <c r="AE1124" i="17"/>
  <c r="AD1124" i="17"/>
  <c r="AC1124" i="17"/>
  <c r="AB1124" i="17"/>
  <c r="AA1124" i="17"/>
  <c r="Z1124" i="17"/>
  <c r="Y1124" i="17"/>
  <c r="X1124" i="17"/>
  <c r="W1124" i="17"/>
  <c r="V1124" i="17"/>
  <c r="AG1123" i="17"/>
  <c r="AF1123" i="17"/>
  <c r="AE1123" i="17"/>
  <c r="AD1123" i="17"/>
  <c r="AC1123" i="17"/>
  <c r="AB1123" i="17"/>
  <c r="AA1123" i="17"/>
  <c r="Z1123" i="17"/>
  <c r="Y1123" i="17"/>
  <c r="X1123" i="17"/>
  <c r="W1123" i="17"/>
  <c r="V1123" i="17"/>
  <c r="AG1122" i="17"/>
  <c r="AF1122" i="17"/>
  <c r="AE1122" i="17"/>
  <c r="AD1122" i="17"/>
  <c r="AC1122" i="17"/>
  <c r="AB1122" i="17"/>
  <c r="AA1122" i="17"/>
  <c r="Z1122" i="17"/>
  <c r="Y1122" i="17"/>
  <c r="X1122" i="17"/>
  <c r="W1122" i="17"/>
  <c r="V1122" i="17"/>
  <c r="AG1121" i="17"/>
  <c r="AF1121" i="17"/>
  <c r="AE1121" i="17"/>
  <c r="AD1121" i="17"/>
  <c r="AC1121" i="17"/>
  <c r="AB1121" i="17"/>
  <c r="AA1121" i="17"/>
  <c r="Z1121" i="17"/>
  <c r="Y1121" i="17"/>
  <c r="X1121" i="17"/>
  <c r="W1121" i="17"/>
  <c r="V1121" i="17"/>
  <c r="AG1120" i="17"/>
  <c r="AF1120" i="17"/>
  <c r="AE1120" i="17"/>
  <c r="AD1120" i="17"/>
  <c r="AC1120" i="17"/>
  <c r="AB1120" i="17"/>
  <c r="AA1120" i="17"/>
  <c r="Z1120" i="17"/>
  <c r="Y1120" i="17"/>
  <c r="X1120" i="17"/>
  <c r="W1120" i="17"/>
  <c r="V1120" i="17"/>
  <c r="AG1119" i="17"/>
  <c r="AF1119" i="17"/>
  <c r="AE1119" i="17"/>
  <c r="AD1119" i="17"/>
  <c r="AC1119" i="17"/>
  <c r="AB1119" i="17"/>
  <c r="AA1119" i="17"/>
  <c r="Z1119" i="17"/>
  <c r="Y1119" i="17"/>
  <c r="X1119" i="17"/>
  <c r="W1119" i="17"/>
  <c r="V1119" i="17"/>
  <c r="AG1118" i="17"/>
  <c r="AF1118" i="17"/>
  <c r="AE1118" i="17"/>
  <c r="AD1118" i="17"/>
  <c r="AC1118" i="17"/>
  <c r="AB1118" i="17"/>
  <c r="AA1118" i="17"/>
  <c r="Z1118" i="17"/>
  <c r="Y1118" i="17"/>
  <c r="X1118" i="17"/>
  <c r="W1118" i="17"/>
  <c r="V1118" i="17"/>
  <c r="AG1117" i="17"/>
  <c r="AF1117" i="17"/>
  <c r="AE1117" i="17"/>
  <c r="AD1117" i="17"/>
  <c r="AC1117" i="17"/>
  <c r="AB1117" i="17"/>
  <c r="AA1117" i="17"/>
  <c r="Z1117" i="17"/>
  <c r="Y1117" i="17"/>
  <c r="X1117" i="17"/>
  <c r="W1117" i="17"/>
  <c r="V1117" i="17"/>
  <c r="AG1116" i="17"/>
  <c r="AF1116" i="17"/>
  <c r="AE1116" i="17"/>
  <c r="AD1116" i="17"/>
  <c r="AC1116" i="17"/>
  <c r="AB1116" i="17"/>
  <c r="AA1116" i="17"/>
  <c r="Z1116" i="17"/>
  <c r="Y1116" i="17"/>
  <c r="X1116" i="17"/>
  <c r="W1116" i="17"/>
  <c r="V1116" i="17"/>
  <c r="AG1115" i="17"/>
  <c r="AF1115" i="17"/>
  <c r="AE1115" i="17"/>
  <c r="AD1115" i="17"/>
  <c r="AC1115" i="17"/>
  <c r="AB1115" i="17"/>
  <c r="AA1115" i="17"/>
  <c r="Z1115" i="17"/>
  <c r="Y1115" i="17"/>
  <c r="X1115" i="17"/>
  <c r="W1115" i="17"/>
  <c r="V1115" i="17"/>
  <c r="AG1114" i="17"/>
  <c r="AF1114" i="17"/>
  <c r="AE1114" i="17"/>
  <c r="AD1114" i="17"/>
  <c r="AC1114" i="17"/>
  <c r="AB1114" i="17"/>
  <c r="AA1114" i="17"/>
  <c r="Z1114" i="17"/>
  <c r="Y1114" i="17"/>
  <c r="X1114" i="17"/>
  <c r="W1114" i="17"/>
  <c r="V1114" i="17"/>
  <c r="AG1113" i="17"/>
  <c r="AF1113" i="17"/>
  <c r="AE1113" i="17"/>
  <c r="AD1113" i="17"/>
  <c r="AC1113" i="17"/>
  <c r="AB1113" i="17"/>
  <c r="AA1113" i="17"/>
  <c r="Z1113" i="17"/>
  <c r="Y1113" i="17"/>
  <c r="X1113" i="17"/>
  <c r="W1113" i="17"/>
  <c r="V1113" i="17"/>
  <c r="AG1112" i="17"/>
  <c r="AF1112" i="17"/>
  <c r="AE1112" i="17"/>
  <c r="AD1112" i="17"/>
  <c r="AC1112" i="17"/>
  <c r="AB1112" i="17"/>
  <c r="AA1112" i="17"/>
  <c r="Z1112" i="17"/>
  <c r="Y1112" i="17"/>
  <c r="X1112" i="17"/>
  <c r="W1112" i="17"/>
  <c r="V1112" i="17"/>
  <c r="AG1111" i="17"/>
  <c r="AF1111" i="17"/>
  <c r="AE1111" i="17"/>
  <c r="AD1111" i="17"/>
  <c r="AC1111" i="17"/>
  <c r="AB1111" i="17"/>
  <c r="AA1111" i="17"/>
  <c r="Z1111" i="17"/>
  <c r="Y1111" i="17"/>
  <c r="X1111" i="17"/>
  <c r="W1111" i="17"/>
  <c r="V1111" i="17"/>
  <c r="AG1110" i="17"/>
  <c r="AF1110" i="17"/>
  <c r="AE1110" i="17"/>
  <c r="AD1110" i="17"/>
  <c r="AC1110" i="17"/>
  <c r="AB1110" i="17"/>
  <c r="AA1110" i="17"/>
  <c r="Z1110" i="17"/>
  <c r="Y1110" i="17"/>
  <c r="X1110" i="17"/>
  <c r="W1110" i="17"/>
  <c r="V1110" i="17"/>
  <c r="AG1109" i="17"/>
  <c r="AF1109" i="17"/>
  <c r="AE1109" i="17"/>
  <c r="AD1109" i="17"/>
  <c r="AC1109" i="17"/>
  <c r="AB1109" i="17"/>
  <c r="AA1109" i="17"/>
  <c r="Z1109" i="17"/>
  <c r="Y1109" i="17"/>
  <c r="X1109" i="17"/>
  <c r="W1109" i="17"/>
  <c r="V1109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AG1107" i="17"/>
  <c r="AF1107" i="17"/>
  <c r="AE1107" i="17"/>
  <c r="AD1107" i="17"/>
  <c r="AC1107" i="17"/>
  <c r="AB1107" i="17"/>
  <c r="AA1107" i="17"/>
  <c r="Z1107" i="17"/>
  <c r="Y1107" i="17"/>
  <c r="X1107" i="17"/>
  <c r="W1107" i="17"/>
  <c r="V1107" i="17"/>
  <c r="AG1106" i="17"/>
  <c r="AF1106" i="17"/>
  <c r="AE1106" i="17"/>
  <c r="AD1106" i="17"/>
  <c r="AC1106" i="17"/>
  <c r="AB1106" i="17"/>
  <c r="AA1106" i="17"/>
  <c r="Z1106" i="17"/>
  <c r="Y1106" i="17"/>
  <c r="X1106" i="17"/>
  <c r="W1106" i="17"/>
  <c r="V1106" i="17"/>
  <c r="AG1105" i="17"/>
  <c r="AF1105" i="17"/>
  <c r="AE1105" i="17"/>
  <c r="AD1105" i="17"/>
  <c r="AC1105" i="17"/>
  <c r="AB1105" i="17"/>
  <c r="AA1105" i="17"/>
  <c r="Z1105" i="17"/>
  <c r="Y1105" i="17"/>
  <c r="X1105" i="17"/>
  <c r="W1105" i="17"/>
  <c r="V1105" i="17"/>
  <c r="AG1104" i="17"/>
  <c r="AF1104" i="17"/>
  <c r="AE1104" i="17"/>
  <c r="AD1104" i="17"/>
  <c r="AC1104" i="17"/>
  <c r="AB1104" i="17"/>
  <c r="AA1104" i="17"/>
  <c r="Z1104" i="17"/>
  <c r="Y1104" i="17"/>
  <c r="X1104" i="17"/>
  <c r="W1104" i="17"/>
  <c r="V1104" i="17"/>
  <c r="AG1103" i="17"/>
  <c r="AF1103" i="17"/>
  <c r="AE1103" i="17"/>
  <c r="AD1103" i="17"/>
  <c r="AC1103" i="17"/>
  <c r="AB1103" i="17"/>
  <c r="AA1103" i="17"/>
  <c r="Z1103" i="17"/>
  <c r="Y1103" i="17"/>
  <c r="X1103" i="17"/>
  <c r="W1103" i="17"/>
  <c r="V1103" i="17"/>
  <c r="AG1102" i="17"/>
  <c r="AF1102" i="17"/>
  <c r="AE1102" i="17"/>
  <c r="AD1102" i="17"/>
  <c r="AC1102" i="17"/>
  <c r="AB1102" i="17"/>
  <c r="AA1102" i="17"/>
  <c r="Z1102" i="17"/>
  <c r="Y1102" i="17"/>
  <c r="X1102" i="17"/>
  <c r="W1102" i="17"/>
  <c r="V1102" i="17"/>
  <c r="AG1101" i="17"/>
  <c r="AF1101" i="17"/>
  <c r="AE1101" i="17"/>
  <c r="AD1101" i="17"/>
  <c r="AC1101" i="17"/>
  <c r="AB1101" i="17"/>
  <c r="AA1101" i="17"/>
  <c r="Z1101" i="17"/>
  <c r="Y1101" i="17"/>
  <c r="X1101" i="17"/>
  <c r="W1101" i="17"/>
  <c r="V1101" i="17"/>
  <c r="AG1100" i="17"/>
  <c r="AF1100" i="17"/>
  <c r="AE1100" i="17"/>
  <c r="AD1100" i="17"/>
  <c r="AC1100" i="17"/>
  <c r="AB1100" i="17"/>
  <c r="AA1100" i="17"/>
  <c r="Z1100" i="17"/>
  <c r="Y1100" i="17"/>
  <c r="X1100" i="17"/>
  <c r="W1100" i="17"/>
  <c r="V1100" i="17"/>
  <c r="AG1099" i="17"/>
  <c r="AF1099" i="17"/>
  <c r="AE1099" i="17"/>
  <c r="AD1099" i="17"/>
  <c r="AC1099" i="17"/>
  <c r="AB1099" i="17"/>
  <c r="AA1099" i="17"/>
  <c r="Z1099" i="17"/>
  <c r="Y1099" i="17"/>
  <c r="X1099" i="17"/>
  <c r="W1099" i="17"/>
  <c r="V1099" i="17"/>
  <c r="AG1098" i="17"/>
  <c r="AF1098" i="17"/>
  <c r="AE1098" i="17"/>
  <c r="AD1098" i="17"/>
  <c r="AC1098" i="17"/>
  <c r="AB1098" i="17"/>
  <c r="AA1098" i="17"/>
  <c r="Z1098" i="17"/>
  <c r="Y1098" i="17"/>
  <c r="X1098" i="17"/>
  <c r="W1098" i="17"/>
  <c r="V1098" i="17"/>
  <c r="AG1097" i="17"/>
  <c r="AF1097" i="17"/>
  <c r="AE1097" i="17"/>
  <c r="AD1097" i="17"/>
  <c r="AC1097" i="17"/>
  <c r="AB1097" i="17"/>
  <c r="AA1097" i="17"/>
  <c r="Z1097" i="17"/>
  <c r="Y1097" i="17"/>
  <c r="X1097" i="17"/>
  <c r="W1097" i="17"/>
  <c r="V1097" i="17"/>
  <c r="AG1096" i="17"/>
  <c r="AF1096" i="17"/>
  <c r="AE1096" i="17"/>
  <c r="AD1096" i="17"/>
  <c r="AC1096" i="17"/>
  <c r="AB1096" i="17"/>
  <c r="AA1096" i="17"/>
  <c r="Z1096" i="17"/>
  <c r="Y1096" i="17"/>
  <c r="X1096" i="17"/>
  <c r="W1096" i="17"/>
  <c r="V1096" i="17"/>
  <c r="AG1095" i="17"/>
  <c r="AF1095" i="17"/>
  <c r="AE1095" i="17"/>
  <c r="AD1095" i="17"/>
  <c r="AC1095" i="17"/>
  <c r="AB1095" i="17"/>
  <c r="AA1095" i="17"/>
  <c r="Z1095" i="17"/>
  <c r="Y1095" i="17"/>
  <c r="X1095" i="17"/>
  <c r="W1095" i="17"/>
  <c r="V1095" i="17"/>
  <c r="AG1094" i="17"/>
  <c r="AF1094" i="17"/>
  <c r="AE1094" i="17"/>
  <c r="AD1094" i="17"/>
  <c r="AC1094" i="17"/>
  <c r="AB1094" i="17"/>
  <c r="AA1094" i="17"/>
  <c r="Z1094" i="17"/>
  <c r="Y1094" i="17"/>
  <c r="X1094" i="17"/>
  <c r="W1094" i="17"/>
  <c r="V1094" i="17"/>
  <c r="AG1093" i="17"/>
  <c r="AF1093" i="17"/>
  <c r="AE1093" i="17"/>
  <c r="AD1093" i="17"/>
  <c r="AC1093" i="17"/>
  <c r="AB1093" i="17"/>
  <c r="AA1093" i="17"/>
  <c r="Z1093" i="17"/>
  <c r="Y1093" i="17"/>
  <c r="X1093" i="17"/>
  <c r="W1093" i="17"/>
  <c r="V1093" i="17"/>
  <c r="AG1092" i="17"/>
  <c r="AF1092" i="17"/>
  <c r="AE1092" i="17"/>
  <c r="AD1092" i="17"/>
  <c r="AC1092" i="17"/>
  <c r="AB1092" i="17"/>
  <c r="AA1092" i="17"/>
  <c r="Z1092" i="17"/>
  <c r="Y1092" i="17"/>
  <c r="X1092" i="17"/>
  <c r="W1092" i="17"/>
  <c r="V1092" i="17"/>
  <c r="AG1091" i="17"/>
  <c r="AF1091" i="17"/>
  <c r="AE1091" i="17"/>
  <c r="AD1091" i="17"/>
  <c r="AC1091" i="17"/>
  <c r="AB1091" i="17"/>
  <c r="AA1091" i="17"/>
  <c r="Z1091" i="17"/>
  <c r="Y1091" i="17"/>
  <c r="X1091" i="17"/>
  <c r="W1091" i="17"/>
  <c r="V1091" i="17"/>
  <c r="AG1090" i="17"/>
  <c r="AF1090" i="17"/>
  <c r="AE1090" i="17"/>
  <c r="AD1090" i="17"/>
  <c r="AC1090" i="17"/>
  <c r="AB1090" i="17"/>
  <c r="AA1090" i="17"/>
  <c r="Z1090" i="17"/>
  <c r="Y1090" i="17"/>
  <c r="X1090" i="17"/>
  <c r="W1090" i="17"/>
  <c r="V1090" i="17"/>
  <c r="AG1089" i="17"/>
  <c r="AF1089" i="17"/>
  <c r="AE1089" i="17"/>
  <c r="AD1089" i="17"/>
  <c r="AC1089" i="17"/>
  <c r="AB1089" i="17"/>
  <c r="AA1089" i="17"/>
  <c r="Z1089" i="17"/>
  <c r="Y1089" i="17"/>
  <c r="X1089" i="17"/>
  <c r="W1089" i="17"/>
  <c r="V1089" i="17"/>
  <c r="AG1088" i="17"/>
  <c r="AF1088" i="17"/>
  <c r="AE1088" i="17"/>
  <c r="AD1088" i="17"/>
  <c r="AC1088" i="17"/>
  <c r="AB1088" i="17"/>
  <c r="AA1088" i="17"/>
  <c r="Z1088" i="17"/>
  <c r="Y1088" i="17"/>
  <c r="X1088" i="17"/>
  <c r="W1088" i="17"/>
  <c r="V1088" i="17"/>
  <c r="AG1087" i="17"/>
  <c r="AF1087" i="17"/>
  <c r="AE1087" i="17"/>
  <c r="AD1087" i="17"/>
  <c r="AC1087" i="17"/>
  <c r="AB1087" i="17"/>
  <c r="AA1087" i="17"/>
  <c r="Z1087" i="17"/>
  <c r="Y1087" i="17"/>
  <c r="X1087" i="17"/>
  <c r="W1087" i="17"/>
  <c r="V1087" i="17"/>
  <c r="AG1086" i="17"/>
  <c r="AF1086" i="17"/>
  <c r="AE1086" i="17"/>
  <c r="AD1086" i="17"/>
  <c r="AC1086" i="17"/>
  <c r="AB1086" i="17"/>
  <c r="AA1086" i="17"/>
  <c r="Z1086" i="17"/>
  <c r="Y1086" i="17"/>
  <c r="X1086" i="17"/>
  <c r="W1086" i="17"/>
  <c r="V1086" i="17"/>
  <c r="AG1085" i="17"/>
  <c r="AF1085" i="17"/>
  <c r="AE1085" i="17"/>
  <c r="AD1085" i="17"/>
  <c r="AC1085" i="17"/>
  <c r="AB1085" i="17"/>
  <c r="AA1085" i="17"/>
  <c r="Z1085" i="17"/>
  <c r="Y1085" i="17"/>
  <c r="X1085" i="17"/>
  <c r="W1085" i="17"/>
  <c r="V1085" i="17"/>
  <c r="AG1084" i="17"/>
  <c r="AF1084" i="17"/>
  <c r="AE1084" i="17"/>
  <c r="AD1084" i="17"/>
  <c r="AC1084" i="17"/>
  <c r="AB1084" i="17"/>
  <c r="AA1084" i="17"/>
  <c r="Z1084" i="17"/>
  <c r="Y1084" i="17"/>
  <c r="X1084" i="17"/>
  <c r="W1084" i="17"/>
  <c r="V1084" i="17"/>
  <c r="AG1083" i="17"/>
  <c r="AF1083" i="17"/>
  <c r="AE1083" i="17"/>
  <c r="AD1083" i="17"/>
  <c r="AC1083" i="17"/>
  <c r="AB1083" i="17"/>
  <c r="AA1083" i="17"/>
  <c r="Z1083" i="17"/>
  <c r="Y1083" i="17"/>
  <c r="X1083" i="17"/>
  <c r="W1083" i="17"/>
  <c r="V1083" i="17"/>
  <c r="AG1082" i="17"/>
  <c r="AF1082" i="17"/>
  <c r="AE1082" i="17"/>
  <c r="AD1082" i="17"/>
  <c r="AC1082" i="17"/>
  <c r="AB1082" i="17"/>
  <c r="AA1082" i="17"/>
  <c r="Z1082" i="17"/>
  <c r="Y1082" i="17"/>
  <c r="X1082" i="17"/>
  <c r="W1082" i="17"/>
  <c r="V1082" i="17"/>
  <c r="AG1081" i="17"/>
  <c r="AF1081" i="17"/>
  <c r="AE1081" i="17"/>
  <c r="AD1081" i="17"/>
  <c r="AC1081" i="17"/>
  <c r="AB1081" i="17"/>
  <c r="AA1081" i="17"/>
  <c r="Z1081" i="17"/>
  <c r="Y1081" i="17"/>
  <c r="X1081" i="17"/>
  <c r="W1081" i="17"/>
  <c r="V1081" i="17"/>
  <c r="AG1080" i="17"/>
  <c r="AF1080" i="17"/>
  <c r="AE1080" i="17"/>
  <c r="AD1080" i="17"/>
  <c r="AC1080" i="17"/>
  <c r="AB1080" i="17"/>
  <c r="AA1080" i="17"/>
  <c r="Z1080" i="17"/>
  <c r="Y1080" i="17"/>
  <c r="X1080" i="17"/>
  <c r="W1080" i="17"/>
  <c r="V1080" i="17"/>
  <c r="AG1079" i="17"/>
  <c r="AF1079" i="17"/>
  <c r="AE1079" i="17"/>
  <c r="AD1079" i="17"/>
  <c r="AC1079" i="17"/>
  <c r="AB1079" i="17"/>
  <c r="AA1079" i="17"/>
  <c r="Z1079" i="17"/>
  <c r="Y1079" i="17"/>
  <c r="X1079" i="17"/>
  <c r="W1079" i="17"/>
  <c r="V1079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AG1077" i="17"/>
  <c r="AF1077" i="17"/>
  <c r="AE1077" i="17"/>
  <c r="AD1077" i="17"/>
  <c r="AC1077" i="17"/>
  <c r="AB1077" i="17"/>
  <c r="AA1077" i="17"/>
  <c r="Z1077" i="17"/>
  <c r="Y1077" i="17"/>
  <c r="X1077" i="17"/>
  <c r="W1077" i="17"/>
  <c r="V1077" i="17"/>
  <c r="AG1076" i="17"/>
  <c r="AF1076" i="17"/>
  <c r="AE1076" i="17"/>
  <c r="AD1076" i="17"/>
  <c r="AC1076" i="17"/>
  <c r="AB1076" i="17"/>
  <c r="AA1076" i="17"/>
  <c r="Z1076" i="17"/>
  <c r="Y1076" i="17"/>
  <c r="X1076" i="17"/>
  <c r="W1076" i="17"/>
  <c r="V1076" i="17"/>
  <c r="AG1075" i="17"/>
  <c r="AF1075" i="17"/>
  <c r="AE1075" i="17"/>
  <c r="AD1075" i="17"/>
  <c r="AC1075" i="17"/>
  <c r="AB1075" i="17"/>
  <c r="AA1075" i="17"/>
  <c r="Z1075" i="17"/>
  <c r="Y1075" i="17"/>
  <c r="X1075" i="17"/>
  <c r="W1075" i="17"/>
  <c r="V1075" i="17"/>
  <c r="AG1074" i="17"/>
  <c r="AF1074" i="17"/>
  <c r="AE1074" i="17"/>
  <c r="AD1074" i="17"/>
  <c r="AC1074" i="17"/>
  <c r="AB1074" i="17"/>
  <c r="AA1074" i="17"/>
  <c r="Z1074" i="17"/>
  <c r="Y1074" i="17"/>
  <c r="X1074" i="17"/>
  <c r="W1074" i="17"/>
  <c r="V1074" i="17"/>
  <c r="AG1073" i="17"/>
  <c r="AF1073" i="17"/>
  <c r="AE1073" i="17"/>
  <c r="AD1073" i="17"/>
  <c r="AC1073" i="17"/>
  <c r="AB1073" i="17"/>
  <c r="AA1073" i="17"/>
  <c r="Z1073" i="17"/>
  <c r="Y1073" i="17"/>
  <c r="X1073" i="17"/>
  <c r="W1073" i="17"/>
  <c r="V1073" i="17"/>
  <c r="AG1072" i="17"/>
  <c r="AF1072" i="17"/>
  <c r="AE1072" i="17"/>
  <c r="AD1072" i="17"/>
  <c r="AC1072" i="17"/>
  <c r="AB1072" i="17"/>
  <c r="AA1072" i="17"/>
  <c r="Z1072" i="17"/>
  <c r="Y1072" i="17"/>
  <c r="X1072" i="17"/>
  <c r="W1072" i="17"/>
  <c r="V1072" i="17"/>
  <c r="AG1071" i="17"/>
  <c r="AF1071" i="17"/>
  <c r="AE1071" i="17"/>
  <c r="AD1071" i="17"/>
  <c r="AC1071" i="17"/>
  <c r="AB1071" i="17"/>
  <c r="AA1071" i="17"/>
  <c r="Z1071" i="17"/>
  <c r="Y1071" i="17"/>
  <c r="X1071" i="17"/>
  <c r="W1071" i="17"/>
  <c r="V1071" i="17"/>
  <c r="AG1070" i="17"/>
  <c r="AF1070" i="17"/>
  <c r="AE1070" i="17"/>
  <c r="AD1070" i="17"/>
  <c r="AC1070" i="17"/>
  <c r="AB1070" i="17"/>
  <c r="AA1070" i="17"/>
  <c r="Z1070" i="17"/>
  <c r="Y1070" i="17"/>
  <c r="X1070" i="17"/>
  <c r="W1070" i="17"/>
  <c r="V1070" i="17"/>
  <c r="AG1069" i="17"/>
  <c r="AF1069" i="17"/>
  <c r="AE1069" i="17"/>
  <c r="AD1069" i="17"/>
  <c r="AC1069" i="17"/>
  <c r="AB1069" i="17"/>
  <c r="AA1069" i="17"/>
  <c r="Z1069" i="17"/>
  <c r="Y1069" i="17"/>
  <c r="X1069" i="17"/>
  <c r="W1069" i="17"/>
  <c r="V1069" i="17"/>
  <c r="AG1068" i="17"/>
  <c r="AF1068" i="17"/>
  <c r="AE1068" i="17"/>
  <c r="AD1068" i="17"/>
  <c r="AC1068" i="17"/>
  <c r="AB1068" i="17"/>
  <c r="AA1068" i="17"/>
  <c r="Z1068" i="17"/>
  <c r="Y1068" i="17"/>
  <c r="X1068" i="17"/>
  <c r="W1068" i="17"/>
  <c r="V1068" i="17"/>
  <c r="AG1067" i="17"/>
  <c r="AF1067" i="17"/>
  <c r="AE1067" i="17"/>
  <c r="AD1067" i="17"/>
  <c r="AC1067" i="17"/>
  <c r="AB1067" i="17"/>
  <c r="AA1067" i="17"/>
  <c r="Z1067" i="17"/>
  <c r="Y1067" i="17"/>
  <c r="X1067" i="17"/>
  <c r="W1067" i="17"/>
  <c r="V1067" i="17"/>
  <c r="AG1066" i="17"/>
  <c r="AF1066" i="17"/>
  <c r="AE1066" i="17"/>
  <c r="AD1066" i="17"/>
  <c r="AC1066" i="17"/>
  <c r="AB1066" i="17"/>
  <c r="AA1066" i="17"/>
  <c r="Z1066" i="17"/>
  <c r="Y1066" i="17"/>
  <c r="X1066" i="17"/>
  <c r="W1066" i="17"/>
  <c r="V1066" i="17"/>
  <c r="AG1065" i="17"/>
  <c r="AF1065" i="17"/>
  <c r="AE1065" i="17"/>
  <c r="AD1065" i="17"/>
  <c r="AC1065" i="17"/>
  <c r="AB1065" i="17"/>
  <c r="AA1065" i="17"/>
  <c r="Z1065" i="17"/>
  <c r="Y1065" i="17"/>
  <c r="X1065" i="17"/>
  <c r="W1065" i="17"/>
  <c r="V1065" i="17"/>
  <c r="AG1064" i="17"/>
  <c r="AF1064" i="17"/>
  <c r="AE1064" i="17"/>
  <c r="AD1064" i="17"/>
  <c r="AC1064" i="17"/>
  <c r="AB1064" i="17"/>
  <c r="AA1064" i="17"/>
  <c r="Z1064" i="17"/>
  <c r="Y1064" i="17"/>
  <c r="X1064" i="17"/>
  <c r="W1064" i="17"/>
  <c r="V1064" i="17"/>
  <c r="AG1063" i="17"/>
  <c r="AF1063" i="17"/>
  <c r="AE1063" i="17"/>
  <c r="AD1063" i="17"/>
  <c r="AC1063" i="17"/>
  <c r="AB1063" i="17"/>
  <c r="AA1063" i="17"/>
  <c r="Z1063" i="17"/>
  <c r="Y1063" i="17"/>
  <c r="X1063" i="17"/>
  <c r="W1063" i="17"/>
  <c r="V1063" i="17"/>
  <c r="AG1062" i="17"/>
  <c r="AF1062" i="17"/>
  <c r="AE1062" i="17"/>
  <c r="AD1062" i="17"/>
  <c r="AC1062" i="17"/>
  <c r="AB1062" i="17"/>
  <c r="AA1062" i="17"/>
  <c r="Z1062" i="17"/>
  <c r="Y1062" i="17"/>
  <c r="X1062" i="17"/>
  <c r="W1062" i="17"/>
  <c r="V1062" i="17"/>
  <c r="AG1061" i="17"/>
  <c r="AF1061" i="17"/>
  <c r="AE1061" i="17"/>
  <c r="AD1061" i="17"/>
  <c r="AC1061" i="17"/>
  <c r="AB1061" i="17"/>
  <c r="AA1061" i="17"/>
  <c r="Z1061" i="17"/>
  <c r="Y1061" i="17"/>
  <c r="X1061" i="17"/>
  <c r="W1061" i="17"/>
  <c r="V1061" i="17"/>
  <c r="AG1060" i="17"/>
  <c r="AF1060" i="17"/>
  <c r="AE1060" i="17"/>
  <c r="AD1060" i="17"/>
  <c r="AC1060" i="17"/>
  <c r="AB1060" i="17"/>
  <c r="AA1060" i="17"/>
  <c r="Z1060" i="17"/>
  <c r="Y1060" i="17"/>
  <c r="X1060" i="17"/>
  <c r="W1060" i="17"/>
  <c r="V1060" i="17"/>
  <c r="AG1059" i="17"/>
  <c r="AF1059" i="17"/>
  <c r="AE1059" i="17"/>
  <c r="AD1059" i="17"/>
  <c r="AC1059" i="17"/>
  <c r="AB1059" i="17"/>
  <c r="AA1059" i="17"/>
  <c r="Z1059" i="17"/>
  <c r="Y1059" i="17"/>
  <c r="X1059" i="17"/>
  <c r="W1059" i="17"/>
  <c r="V1059" i="17"/>
  <c r="AG1058" i="17"/>
  <c r="AF1058" i="17"/>
  <c r="AE1058" i="17"/>
  <c r="AD1058" i="17"/>
  <c r="AC1058" i="17"/>
  <c r="AB1058" i="17"/>
  <c r="AA1058" i="17"/>
  <c r="Z1058" i="17"/>
  <c r="Y1058" i="17"/>
  <c r="X1058" i="17"/>
  <c r="W1058" i="17"/>
  <c r="V1058" i="17"/>
  <c r="AG1057" i="17"/>
  <c r="AF1057" i="17"/>
  <c r="AE1057" i="17"/>
  <c r="AD1057" i="17"/>
  <c r="AC1057" i="17"/>
  <c r="AB1057" i="17"/>
  <c r="AA1057" i="17"/>
  <c r="Z1057" i="17"/>
  <c r="Y1057" i="17"/>
  <c r="X1057" i="17"/>
  <c r="W1057" i="17"/>
  <c r="V1057" i="17"/>
  <c r="AG1056" i="17"/>
  <c r="AF1056" i="17"/>
  <c r="AE1056" i="17"/>
  <c r="AD1056" i="17"/>
  <c r="AC1056" i="17"/>
  <c r="AB1056" i="17"/>
  <c r="AA1056" i="17"/>
  <c r="Z1056" i="17"/>
  <c r="Y1056" i="17"/>
  <c r="X1056" i="17"/>
  <c r="W1056" i="17"/>
  <c r="V1056" i="17"/>
  <c r="AG1055" i="17"/>
  <c r="AF1055" i="17"/>
  <c r="AE1055" i="17"/>
  <c r="AD1055" i="17"/>
  <c r="AC1055" i="17"/>
  <c r="AB1055" i="17"/>
  <c r="AA1055" i="17"/>
  <c r="Z1055" i="17"/>
  <c r="Y1055" i="17"/>
  <c r="X1055" i="17"/>
  <c r="W1055" i="17"/>
  <c r="V1055" i="17"/>
  <c r="AG1054" i="17"/>
  <c r="AF1054" i="17"/>
  <c r="AE1054" i="17"/>
  <c r="AD1054" i="17"/>
  <c r="AC1054" i="17"/>
  <c r="AB1054" i="17"/>
  <c r="AA1054" i="17"/>
  <c r="Z1054" i="17"/>
  <c r="Y1054" i="17"/>
  <c r="X1054" i="17"/>
  <c r="W1054" i="17"/>
  <c r="V1054" i="17"/>
  <c r="AG1053" i="17"/>
  <c r="AF1053" i="17"/>
  <c r="AE1053" i="17"/>
  <c r="AD1053" i="17"/>
  <c r="AC1053" i="17"/>
  <c r="AB1053" i="17"/>
  <c r="AA1053" i="17"/>
  <c r="Z1053" i="17"/>
  <c r="Y1053" i="17"/>
  <c r="X1053" i="17"/>
  <c r="W1053" i="17"/>
  <c r="V1053" i="17"/>
  <c r="AG1052" i="17"/>
  <c r="AF1052" i="17"/>
  <c r="AE1052" i="17"/>
  <c r="AD1052" i="17"/>
  <c r="AC1052" i="17"/>
  <c r="AB1052" i="17"/>
  <c r="AA1052" i="17"/>
  <c r="Z1052" i="17"/>
  <c r="Y1052" i="17"/>
  <c r="X1052" i="17"/>
  <c r="W1052" i="17"/>
  <c r="V1052" i="17"/>
  <c r="AG1051" i="17"/>
  <c r="AF1051" i="17"/>
  <c r="AE1051" i="17"/>
  <c r="AD1051" i="17"/>
  <c r="AC1051" i="17"/>
  <c r="AB1051" i="17"/>
  <c r="AA1051" i="17"/>
  <c r="Z1051" i="17"/>
  <c r="Y1051" i="17"/>
  <c r="X1051" i="17"/>
  <c r="W1051" i="17"/>
  <c r="V1051" i="17"/>
  <c r="AG1050" i="17"/>
  <c r="AF1050" i="17"/>
  <c r="AE1050" i="17"/>
  <c r="AD1050" i="17"/>
  <c r="AC1050" i="17"/>
  <c r="AB1050" i="17"/>
  <c r="AA1050" i="17"/>
  <c r="Z1050" i="17"/>
  <c r="Y1050" i="17"/>
  <c r="X1050" i="17"/>
  <c r="W1050" i="17"/>
  <c r="V1050" i="17"/>
  <c r="AG1049" i="17"/>
  <c r="AF1049" i="17"/>
  <c r="AE1049" i="17"/>
  <c r="AD1049" i="17"/>
  <c r="AC1049" i="17"/>
  <c r="AB1049" i="17"/>
  <c r="AA1049" i="17"/>
  <c r="Z1049" i="17"/>
  <c r="Y1049" i="17"/>
  <c r="X1049" i="17"/>
  <c r="W1049" i="17"/>
  <c r="V1049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AG1047" i="17"/>
  <c r="AF1047" i="17"/>
  <c r="AE1047" i="17"/>
  <c r="AD1047" i="17"/>
  <c r="AC1047" i="17"/>
  <c r="AB1047" i="17"/>
  <c r="AA1047" i="17"/>
  <c r="Z1047" i="17"/>
  <c r="Y1047" i="17"/>
  <c r="X1047" i="17"/>
  <c r="W1047" i="17"/>
  <c r="V1047" i="17"/>
  <c r="AG1046" i="17"/>
  <c r="AF1046" i="17"/>
  <c r="AE1046" i="17"/>
  <c r="AD1046" i="17"/>
  <c r="AC1046" i="17"/>
  <c r="AB1046" i="17"/>
  <c r="AA1046" i="17"/>
  <c r="Z1046" i="17"/>
  <c r="Y1046" i="17"/>
  <c r="X1046" i="17"/>
  <c r="W1046" i="17"/>
  <c r="V1046" i="17"/>
  <c r="AG1045" i="17"/>
  <c r="AF1045" i="17"/>
  <c r="AE1045" i="17"/>
  <c r="AD1045" i="17"/>
  <c r="AC1045" i="17"/>
  <c r="AB1045" i="17"/>
  <c r="AA1045" i="17"/>
  <c r="Z1045" i="17"/>
  <c r="Y1045" i="17"/>
  <c r="X1045" i="17"/>
  <c r="W1045" i="17"/>
  <c r="V1045" i="17"/>
  <c r="AG1044" i="17"/>
  <c r="AF1044" i="17"/>
  <c r="AE1044" i="17"/>
  <c r="AD1044" i="17"/>
  <c r="AC1044" i="17"/>
  <c r="AB1044" i="17"/>
  <c r="AA1044" i="17"/>
  <c r="Z1044" i="17"/>
  <c r="Y1044" i="17"/>
  <c r="X1044" i="17"/>
  <c r="W1044" i="17"/>
  <c r="V1044" i="17"/>
  <c r="AG1043" i="17"/>
  <c r="AF1043" i="17"/>
  <c r="AE1043" i="17"/>
  <c r="AD1043" i="17"/>
  <c r="AC1043" i="17"/>
  <c r="AB1043" i="17"/>
  <c r="AA1043" i="17"/>
  <c r="Z1043" i="17"/>
  <c r="Y1043" i="17"/>
  <c r="X1043" i="17"/>
  <c r="W1043" i="17"/>
  <c r="V1043" i="17"/>
  <c r="AG1042" i="17"/>
  <c r="AF1042" i="17"/>
  <c r="AE1042" i="17"/>
  <c r="AD1042" i="17"/>
  <c r="AC1042" i="17"/>
  <c r="AB1042" i="17"/>
  <c r="AA1042" i="17"/>
  <c r="Z1042" i="17"/>
  <c r="Y1042" i="17"/>
  <c r="X1042" i="17"/>
  <c r="W1042" i="17"/>
  <c r="V1042" i="17"/>
  <c r="AG1041" i="17"/>
  <c r="AF1041" i="17"/>
  <c r="AE1041" i="17"/>
  <c r="AD1041" i="17"/>
  <c r="AC1041" i="17"/>
  <c r="AB1041" i="17"/>
  <c r="AA1041" i="17"/>
  <c r="Z1041" i="17"/>
  <c r="Y1041" i="17"/>
  <c r="X1041" i="17"/>
  <c r="W1041" i="17"/>
  <c r="V1041" i="17"/>
  <c r="AG1040" i="17"/>
  <c r="AF1040" i="17"/>
  <c r="AE1040" i="17"/>
  <c r="AD1040" i="17"/>
  <c r="AC1040" i="17"/>
  <c r="AB1040" i="17"/>
  <c r="AA1040" i="17"/>
  <c r="Z1040" i="17"/>
  <c r="Y1040" i="17"/>
  <c r="X1040" i="17"/>
  <c r="W1040" i="17"/>
  <c r="V1040" i="17"/>
  <c r="AG1039" i="17"/>
  <c r="AF1039" i="17"/>
  <c r="AE1039" i="17"/>
  <c r="AD1039" i="17"/>
  <c r="AC1039" i="17"/>
  <c r="AB1039" i="17"/>
  <c r="AA1039" i="17"/>
  <c r="Z1039" i="17"/>
  <c r="Y1039" i="17"/>
  <c r="X1039" i="17"/>
  <c r="W1039" i="17"/>
  <c r="V1039" i="17"/>
  <c r="AG1038" i="17"/>
  <c r="AF1038" i="17"/>
  <c r="AE1038" i="17"/>
  <c r="AD1038" i="17"/>
  <c r="AC1038" i="17"/>
  <c r="AB1038" i="17"/>
  <c r="AA1038" i="17"/>
  <c r="Z1038" i="17"/>
  <c r="Y1038" i="17"/>
  <c r="X1038" i="17"/>
  <c r="W1038" i="17"/>
  <c r="V1038" i="17"/>
  <c r="AG1037" i="17"/>
  <c r="AF1037" i="17"/>
  <c r="AE1037" i="17"/>
  <c r="AD1037" i="17"/>
  <c r="AC1037" i="17"/>
  <c r="AB1037" i="17"/>
  <c r="AA1037" i="17"/>
  <c r="Z1037" i="17"/>
  <c r="Y1037" i="17"/>
  <c r="X1037" i="17"/>
  <c r="W1037" i="17"/>
  <c r="V1037" i="17"/>
  <c r="AG1036" i="17"/>
  <c r="AF1036" i="17"/>
  <c r="AE1036" i="17"/>
  <c r="AD1036" i="17"/>
  <c r="AC1036" i="17"/>
  <c r="AB1036" i="17"/>
  <c r="AA1036" i="17"/>
  <c r="Z1036" i="17"/>
  <c r="Y1036" i="17"/>
  <c r="X1036" i="17"/>
  <c r="W1036" i="17"/>
  <c r="V1036" i="17"/>
  <c r="AG1035" i="17"/>
  <c r="AF1035" i="17"/>
  <c r="AE1035" i="17"/>
  <c r="AD1035" i="17"/>
  <c r="AC1035" i="17"/>
  <c r="AB1035" i="17"/>
  <c r="AA1035" i="17"/>
  <c r="Z1035" i="17"/>
  <c r="Y1035" i="17"/>
  <c r="X1035" i="17"/>
  <c r="W1035" i="17"/>
  <c r="V1035" i="17"/>
  <c r="AG1034" i="17"/>
  <c r="AF1034" i="17"/>
  <c r="AE1034" i="17"/>
  <c r="AD1034" i="17"/>
  <c r="AC1034" i="17"/>
  <c r="AB1034" i="17"/>
  <c r="AA1034" i="17"/>
  <c r="Z1034" i="17"/>
  <c r="Y1034" i="17"/>
  <c r="X1034" i="17"/>
  <c r="W1034" i="17"/>
  <c r="V1034" i="17"/>
  <c r="AG1033" i="17"/>
  <c r="AF1033" i="17"/>
  <c r="AE1033" i="17"/>
  <c r="AD1033" i="17"/>
  <c r="AC1033" i="17"/>
  <c r="AB1033" i="17"/>
  <c r="AA1033" i="17"/>
  <c r="Z1033" i="17"/>
  <c r="Y1033" i="17"/>
  <c r="X1033" i="17"/>
  <c r="W1033" i="17"/>
  <c r="V1033" i="17"/>
  <c r="AG1032" i="17"/>
  <c r="AF1032" i="17"/>
  <c r="AE1032" i="17"/>
  <c r="AD1032" i="17"/>
  <c r="AC1032" i="17"/>
  <c r="AB1032" i="17"/>
  <c r="AA1032" i="17"/>
  <c r="Z1032" i="17"/>
  <c r="Y1032" i="17"/>
  <c r="X1032" i="17"/>
  <c r="W1032" i="17"/>
  <c r="V1032" i="17"/>
  <c r="AG1031" i="17"/>
  <c r="AF1031" i="17"/>
  <c r="AE1031" i="17"/>
  <c r="AD1031" i="17"/>
  <c r="AC1031" i="17"/>
  <c r="AB1031" i="17"/>
  <c r="AA1031" i="17"/>
  <c r="Z1031" i="17"/>
  <c r="Y1031" i="17"/>
  <c r="X1031" i="17"/>
  <c r="W1031" i="17"/>
  <c r="V1031" i="17"/>
  <c r="AG1030" i="17"/>
  <c r="AF1030" i="17"/>
  <c r="AE1030" i="17"/>
  <c r="AD1030" i="17"/>
  <c r="AC1030" i="17"/>
  <c r="AB1030" i="17"/>
  <c r="AA1030" i="17"/>
  <c r="Z1030" i="17"/>
  <c r="Y1030" i="17"/>
  <c r="X1030" i="17"/>
  <c r="W1030" i="17"/>
  <c r="V1030" i="17"/>
  <c r="AG1029" i="17"/>
  <c r="AF1029" i="17"/>
  <c r="AE1029" i="17"/>
  <c r="AD1029" i="17"/>
  <c r="AC1029" i="17"/>
  <c r="AB1029" i="17"/>
  <c r="AA1029" i="17"/>
  <c r="Z1029" i="17"/>
  <c r="Y1029" i="17"/>
  <c r="X1029" i="17"/>
  <c r="W1029" i="17"/>
  <c r="V1029" i="17"/>
  <c r="AG1028" i="17"/>
  <c r="AF1028" i="17"/>
  <c r="AE1028" i="17"/>
  <c r="AD1028" i="17"/>
  <c r="AC1028" i="17"/>
  <c r="AB1028" i="17"/>
  <c r="AA1028" i="17"/>
  <c r="Z1028" i="17"/>
  <c r="Y1028" i="17"/>
  <c r="X1028" i="17"/>
  <c r="W1028" i="17"/>
  <c r="V1028" i="17"/>
  <c r="AG1027" i="17"/>
  <c r="AF1027" i="17"/>
  <c r="AE1027" i="17"/>
  <c r="AD1027" i="17"/>
  <c r="AC1027" i="17"/>
  <c r="AB1027" i="17"/>
  <c r="AA1027" i="17"/>
  <c r="Z1027" i="17"/>
  <c r="Y1027" i="17"/>
  <c r="X1027" i="17"/>
  <c r="W1027" i="17"/>
  <c r="V1027" i="17"/>
  <c r="AG1026" i="17"/>
  <c r="AF1026" i="17"/>
  <c r="AE1026" i="17"/>
  <c r="AD1026" i="17"/>
  <c r="AC1026" i="17"/>
  <c r="AB1026" i="17"/>
  <c r="AA1026" i="17"/>
  <c r="Z1026" i="17"/>
  <c r="Y1026" i="17"/>
  <c r="X1026" i="17"/>
  <c r="W1026" i="17"/>
  <c r="V1026" i="17"/>
  <c r="AG1025" i="17"/>
  <c r="AF1025" i="17"/>
  <c r="AE1025" i="17"/>
  <c r="AD1025" i="17"/>
  <c r="AC1025" i="17"/>
  <c r="AB1025" i="17"/>
  <c r="AA1025" i="17"/>
  <c r="Z1025" i="17"/>
  <c r="Y1025" i="17"/>
  <c r="X1025" i="17"/>
  <c r="W1025" i="17"/>
  <c r="V1025" i="17"/>
  <c r="AG1024" i="17"/>
  <c r="AF1024" i="17"/>
  <c r="AE1024" i="17"/>
  <c r="AD1024" i="17"/>
  <c r="AC1024" i="17"/>
  <c r="AB1024" i="17"/>
  <c r="AA1024" i="17"/>
  <c r="Z1024" i="17"/>
  <c r="Y1024" i="17"/>
  <c r="X1024" i="17"/>
  <c r="W1024" i="17"/>
  <c r="V1024" i="17"/>
  <c r="AG1023" i="17"/>
  <c r="AF1023" i="17"/>
  <c r="AE1023" i="17"/>
  <c r="AD1023" i="17"/>
  <c r="AC1023" i="17"/>
  <c r="AB1023" i="17"/>
  <c r="AA1023" i="17"/>
  <c r="Z1023" i="17"/>
  <c r="Y1023" i="17"/>
  <c r="X1023" i="17"/>
  <c r="W1023" i="17"/>
  <c r="V1023" i="17"/>
  <c r="AG1022" i="17"/>
  <c r="AF1022" i="17"/>
  <c r="AE1022" i="17"/>
  <c r="AD1022" i="17"/>
  <c r="AC1022" i="17"/>
  <c r="AB1022" i="17"/>
  <c r="AA1022" i="17"/>
  <c r="Z1022" i="17"/>
  <c r="Y1022" i="17"/>
  <c r="X1022" i="17"/>
  <c r="W1022" i="17"/>
  <c r="V1022" i="17"/>
  <c r="AG1021" i="17"/>
  <c r="AF1021" i="17"/>
  <c r="AE1021" i="17"/>
  <c r="AD1021" i="17"/>
  <c r="AC1021" i="17"/>
  <c r="AB1021" i="17"/>
  <c r="AA1021" i="17"/>
  <c r="Z1021" i="17"/>
  <c r="Y1021" i="17"/>
  <c r="X1021" i="17"/>
  <c r="W1021" i="17"/>
  <c r="V1021" i="17"/>
  <c r="AG1020" i="17"/>
  <c r="AF1020" i="17"/>
  <c r="AE1020" i="17"/>
  <c r="AD1020" i="17"/>
  <c r="AC1020" i="17"/>
  <c r="AB1020" i="17"/>
  <c r="AA1020" i="17"/>
  <c r="Z1020" i="17"/>
  <c r="Y1020" i="17"/>
  <c r="X1020" i="17"/>
  <c r="W1020" i="17"/>
  <c r="V1020" i="17"/>
  <c r="AG1019" i="17"/>
  <c r="AF1019" i="17"/>
  <c r="AE1019" i="17"/>
  <c r="AD1019" i="17"/>
  <c r="AC1019" i="17"/>
  <c r="AB1019" i="17"/>
  <c r="AA1019" i="17"/>
  <c r="Z1019" i="17"/>
  <c r="Y1019" i="17"/>
  <c r="X1019" i="17"/>
  <c r="W1019" i="17"/>
  <c r="V1019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AG1017" i="17"/>
  <c r="AF1017" i="17"/>
  <c r="AE1017" i="17"/>
  <c r="AD1017" i="17"/>
  <c r="AC1017" i="17"/>
  <c r="AB1017" i="17"/>
  <c r="AA1017" i="17"/>
  <c r="Z1017" i="17"/>
  <c r="Y1017" i="17"/>
  <c r="X1017" i="17"/>
  <c r="W1017" i="17"/>
  <c r="V1017" i="17"/>
  <c r="AG1016" i="17"/>
  <c r="AF1016" i="17"/>
  <c r="AE1016" i="17"/>
  <c r="AD1016" i="17"/>
  <c r="AC1016" i="17"/>
  <c r="AB1016" i="17"/>
  <c r="AA1016" i="17"/>
  <c r="Z1016" i="17"/>
  <c r="Y1016" i="17"/>
  <c r="X1016" i="17"/>
  <c r="W1016" i="17"/>
  <c r="V1016" i="17"/>
  <c r="AG1015" i="17"/>
  <c r="AF1015" i="17"/>
  <c r="AE1015" i="17"/>
  <c r="AD1015" i="17"/>
  <c r="AC1015" i="17"/>
  <c r="AB1015" i="17"/>
  <c r="AA1015" i="17"/>
  <c r="Z1015" i="17"/>
  <c r="Y1015" i="17"/>
  <c r="X1015" i="17"/>
  <c r="W1015" i="17"/>
  <c r="V1015" i="17"/>
  <c r="AG1014" i="17"/>
  <c r="AF1014" i="17"/>
  <c r="AE1014" i="17"/>
  <c r="AD1014" i="17"/>
  <c r="AC1014" i="17"/>
  <c r="AB1014" i="17"/>
  <c r="AA1014" i="17"/>
  <c r="Z1014" i="17"/>
  <c r="Y1014" i="17"/>
  <c r="X1014" i="17"/>
  <c r="W1014" i="17"/>
  <c r="V1014" i="17"/>
  <c r="AG1013" i="17"/>
  <c r="AF1013" i="17"/>
  <c r="AE1013" i="17"/>
  <c r="AD1013" i="17"/>
  <c r="AC1013" i="17"/>
  <c r="AB1013" i="17"/>
  <c r="AA1013" i="17"/>
  <c r="Z1013" i="17"/>
  <c r="Y1013" i="17"/>
  <c r="X1013" i="17"/>
  <c r="W1013" i="17"/>
  <c r="V1013" i="17"/>
  <c r="AG1012" i="17"/>
  <c r="AF1012" i="17"/>
  <c r="AE1012" i="17"/>
  <c r="AD1012" i="17"/>
  <c r="AC1012" i="17"/>
  <c r="AB1012" i="17"/>
  <c r="AA1012" i="17"/>
  <c r="Z1012" i="17"/>
  <c r="Y1012" i="17"/>
  <c r="X1012" i="17"/>
  <c r="W1012" i="17"/>
  <c r="V1012" i="17"/>
  <c r="AG1011" i="17"/>
  <c r="AF1011" i="17"/>
  <c r="AE1011" i="17"/>
  <c r="AD1011" i="17"/>
  <c r="AC1011" i="17"/>
  <c r="AB1011" i="17"/>
  <c r="AA1011" i="17"/>
  <c r="Z1011" i="17"/>
  <c r="Y1011" i="17"/>
  <c r="X1011" i="17"/>
  <c r="W1011" i="17"/>
  <c r="V1011" i="17"/>
  <c r="AG1010" i="17"/>
  <c r="AF1010" i="17"/>
  <c r="AE1010" i="17"/>
  <c r="AD1010" i="17"/>
  <c r="AC1010" i="17"/>
  <c r="AB1010" i="17"/>
  <c r="AA1010" i="17"/>
  <c r="Z1010" i="17"/>
  <c r="Y1010" i="17"/>
  <c r="X1010" i="17"/>
  <c r="W1010" i="17"/>
  <c r="V1010" i="17"/>
  <c r="AG1009" i="17"/>
  <c r="AF1009" i="17"/>
  <c r="AE1009" i="17"/>
  <c r="AD1009" i="17"/>
  <c r="AC1009" i="17"/>
  <c r="AB1009" i="17"/>
  <c r="AA1009" i="17"/>
  <c r="Z1009" i="17"/>
  <c r="Y1009" i="17"/>
  <c r="X1009" i="17"/>
  <c r="W1009" i="17"/>
  <c r="V1009" i="17"/>
  <c r="AG1008" i="17"/>
  <c r="AF1008" i="17"/>
  <c r="AE1008" i="17"/>
  <c r="AD1008" i="17"/>
  <c r="AC1008" i="17"/>
  <c r="AB1008" i="17"/>
  <c r="AA1008" i="17"/>
  <c r="Z1008" i="17"/>
  <c r="Y1008" i="17"/>
  <c r="X1008" i="17"/>
  <c r="W1008" i="17"/>
  <c r="V1008" i="17"/>
  <c r="AG1007" i="17"/>
  <c r="AF1007" i="17"/>
  <c r="AE1007" i="17"/>
  <c r="AD1007" i="17"/>
  <c r="AC1007" i="17"/>
  <c r="AB1007" i="17"/>
  <c r="AA1007" i="17"/>
  <c r="Z1007" i="17"/>
  <c r="Y1007" i="17"/>
  <c r="X1007" i="17"/>
  <c r="W1007" i="17"/>
  <c r="V1007" i="17"/>
  <c r="AG1006" i="17"/>
  <c r="AF1006" i="17"/>
  <c r="AE1006" i="17"/>
  <c r="AD1006" i="17"/>
  <c r="AC1006" i="17"/>
  <c r="AB1006" i="17"/>
  <c r="AA1006" i="17"/>
  <c r="Z1006" i="17"/>
  <c r="Y1006" i="17"/>
  <c r="X1006" i="17"/>
  <c r="W1006" i="17"/>
  <c r="V1006" i="17"/>
  <c r="AG1005" i="17"/>
  <c r="AF1005" i="17"/>
  <c r="AE1005" i="17"/>
  <c r="AD1005" i="17"/>
  <c r="AC1005" i="17"/>
  <c r="AB1005" i="17"/>
  <c r="AA1005" i="17"/>
  <c r="Z1005" i="17"/>
  <c r="Y1005" i="17"/>
  <c r="X1005" i="17"/>
  <c r="W1005" i="17"/>
  <c r="V1005" i="17"/>
  <c r="AG1004" i="17"/>
  <c r="AF1004" i="17"/>
  <c r="AE1004" i="17"/>
  <c r="AD1004" i="17"/>
  <c r="AC1004" i="17"/>
  <c r="AB1004" i="17"/>
  <c r="AA1004" i="17"/>
  <c r="Z1004" i="17"/>
  <c r="Y1004" i="17"/>
  <c r="X1004" i="17"/>
  <c r="W1004" i="17"/>
  <c r="V1004" i="17"/>
  <c r="AG1003" i="17"/>
  <c r="AF1003" i="17"/>
  <c r="AE1003" i="17"/>
  <c r="AD1003" i="17"/>
  <c r="AC1003" i="17"/>
  <c r="AB1003" i="17"/>
  <c r="AA1003" i="17"/>
  <c r="Z1003" i="17"/>
  <c r="Y1003" i="17"/>
  <c r="X1003" i="17"/>
  <c r="W1003" i="17"/>
  <c r="V1003" i="17"/>
  <c r="AG1002" i="17"/>
  <c r="AF1002" i="17"/>
  <c r="AE1002" i="17"/>
  <c r="AD1002" i="17"/>
  <c r="AC1002" i="17"/>
  <c r="AB1002" i="17"/>
  <c r="AA1002" i="17"/>
  <c r="Z1002" i="17"/>
  <c r="Y1002" i="17"/>
  <c r="X1002" i="17"/>
  <c r="W1002" i="17"/>
  <c r="V1002" i="17"/>
  <c r="AG1001" i="17"/>
  <c r="AF1001" i="17"/>
  <c r="AE1001" i="17"/>
  <c r="AD1001" i="17"/>
  <c r="AC1001" i="17"/>
  <c r="AB1001" i="17"/>
  <c r="AA1001" i="17"/>
  <c r="Z1001" i="17"/>
  <c r="Y1001" i="17"/>
  <c r="X1001" i="17"/>
  <c r="W1001" i="17"/>
  <c r="V1001" i="17"/>
  <c r="AG1000" i="17"/>
  <c r="AF1000" i="17"/>
  <c r="AE1000" i="17"/>
  <c r="AD1000" i="17"/>
  <c r="AC1000" i="17"/>
  <c r="AB1000" i="17"/>
  <c r="AA1000" i="17"/>
  <c r="Z1000" i="17"/>
  <c r="Y1000" i="17"/>
  <c r="X1000" i="17"/>
  <c r="W1000" i="17"/>
  <c r="V1000" i="17"/>
  <c r="AG999" i="17"/>
  <c r="AF999" i="17"/>
  <c r="AE999" i="17"/>
  <c r="AD999" i="17"/>
  <c r="AC999" i="17"/>
  <c r="AB999" i="17"/>
  <c r="AA999" i="17"/>
  <c r="Z999" i="17"/>
  <c r="Y999" i="17"/>
  <c r="X999" i="17"/>
  <c r="W999" i="17"/>
  <c r="V999" i="17"/>
  <c r="AG998" i="17"/>
  <c r="AF998" i="17"/>
  <c r="AE998" i="17"/>
  <c r="AD998" i="17"/>
  <c r="AC998" i="17"/>
  <c r="AB998" i="17"/>
  <c r="AA998" i="17"/>
  <c r="Z998" i="17"/>
  <c r="Y998" i="17"/>
  <c r="X998" i="17"/>
  <c r="W998" i="17"/>
  <c r="V998" i="17"/>
  <c r="AG997" i="17"/>
  <c r="AF997" i="17"/>
  <c r="AE997" i="17"/>
  <c r="AD997" i="17"/>
  <c r="AC997" i="17"/>
  <c r="AB997" i="17"/>
  <c r="AA997" i="17"/>
  <c r="Z997" i="17"/>
  <c r="Y997" i="17"/>
  <c r="X997" i="17"/>
  <c r="W997" i="17"/>
  <c r="V997" i="17"/>
  <c r="AG996" i="17"/>
  <c r="AF996" i="17"/>
  <c r="AE996" i="17"/>
  <c r="AD996" i="17"/>
  <c r="AC996" i="17"/>
  <c r="AB996" i="17"/>
  <c r="AA996" i="17"/>
  <c r="Z996" i="17"/>
  <c r="Y996" i="17"/>
  <c r="X996" i="17"/>
  <c r="W996" i="17"/>
  <c r="V996" i="17"/>
  <c r="AG995" i="17"/>
  <c r="AF995" i="17"/>
  <c r="AE995" i="17"/>
  <c r="AD995" i="17"/>
  <c r="AC995" i="17"/>
  <c r="AB995" i="17"/>
  <c r="AA995" i="17"/>
  <c r="Z995" i="17"/>
  <c r="Y995" i="17"/>
  <c r="X995" i="17"/>
  <c r="W995" i="17"/>
  <c r="V995" i="17"/>
  <c r="AG994" i="17"/>
  <c r="AF994" i="17"/>
  <c r="AE994" i="17"/>
  <c r="AD994" i="17"/>
  <c r="AC994" i="17"/>
  <c r="AB994" i="17"/>
  <c r="AA994" i="17"/>
  <c r="Z994" i="17"/>
  <c r="Y994" i="17"/>
  <c r="X994" i="17"/>
  <c r="W994" i="17"/>
  <c r="V994" i="17"/>
  <c r="AG993" i="17"/>
  <c r="AF993" i="17"/>
  <c r="AE993" i="17"/>
  <c r="AD993" i="17"/>
  <c r="AC993" i="17"/>
  <c r="AB993" i="17"/>
  <c r="AA993" i="17"/>
  <c r="Z993" i="17"/>
  <c r="Y993" i="17"/>
  <c r="X993" i="17"/>
  <c r="W993" i="17"/>
  <c r="V993" i="17"/>
  <c r="AG992" i="17"/>
  <c r="AF992" i="17"/>
  <c r="AE992" i="17"/>
  <c r="AD992" i="17"/>
  <c r="AC992" i="17"/>
  <c r="AB992" i="17"/>
  <c r="AA992" i="17"/>
  <c r="Z992" i="17"/>
  <c r="Y992" i="17"/>
  <c r="X992" i="17"/>
  <c r="W992" i="17"/>
  <c r="V992" i="17"/>
  <c r="AG991" i="17"/>
  <c r="AF991" i="17"/>
  <c r="AE991" i="17"/>
  <c r="AD991" i="17"/>
  <c r="AC991" i="17"/>
  <c r="AB991" i="17"/>
  <c r="AA991" i="17"/>
  <c r="Z991" i="17"/>
  <c r="Y991" i="17"/>
  <c r="X991" i="17"/>
  <c r="W991" i="17"/>
  <c r="V991" i="17"/>
  <c r="AG990" i="17"/>
  <c r="AF990" i="17"/>
  <c r="AE990" i="17"/>
  <c r="AD990" i="17"/>
  <c r="AC990" i="17"/>
  <c r="AB990" i="17"/>
  <c r="AA990" i="17"/>
  <c r="Z990" i="17"/>
  <c r="Y990" i="17"/>
  <c r="X990" i="17"/>
  <c r="W990" i="17"/>
  <c r="V990" i="17"/>
  <c r="AG989" i="17"/>
  <c r="AF989" i="17"/>
  <c r="AE989" i="17"/>
  <c r="AD989" i="17"/>
  <c r="AC989" i="17"/>
  <c r="AB989" i="17"/>
  <c r="AA989" i="17"/>
  <c r="Z989" i="17"/>
  <c r="Y989" i="17"/>
  <c r="X989" i="17"/>
  <c r="W989" i="17"/>
  <c r="V989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AG987" i="17"/>
  <c r="AF987" i="17"/>
  <c r="AE987" i="17"/>
  <c r="AD987" i="17"/>
  <c r="AC987" i="17"/>
  <c r="AB987" i="17"/>
  <c r="AA987" i="17"/>
  <c r="Z987" i="17"/>
  <c r="Y987" i="17"/>
  <c r="X987" i="17"/>
  <c r="W987" i="17"/>
  <c r="V987" i="17"/>
  <c r="AG986" i="17"/>
  <c r="AF986" i="17"/>
  <c r="AE986" i="17"/>
  <c r="AD986" i="17"/>
  <c r="AC986" i="17"/>
  <c r="AB986" i="17"/>
  <c r="AA986" i="17"/>
  <c r="Z986" i="17"/>
  <c r="Y986" i="17"/>
  <c r="X986" i="17"/>
  <c r="W986" i="17"/>
  <c r="V986" i="17"/>
  <c r="AG985" i="17"/>
  <c r="AF985" i="17"/>
  <c r="AE985" i="17"/>
  <c r="AD985" i="17"/>
  <c r="AC985" i="17"/>
  <c r="AB985" i="17"/>
  <c r="AA985" i="17"/>
  <c r="Z985" i="17"/>
  <c r="Y985" i="17"/>
  <c r="X985" i="17"/>
  <c r="W985" i="17"/>
  <c r="V985" i="17"/>
  <c r="AG984" i="17"/>
  <c r="AF984" i="17"/>
  <c r="AE984" i="17"/>
  <c r="AD984" i="17"/>
  <c r="AC984" i="17"/>
  <c r="AB984" i="17"/>
  <c r="AA984" i="17"/>
  <c r="Z984" i="17"/>
  <c r="Y984" i="17"/>
  <c r="X984" i="17"/>
  <c r="W984" i="17"/>
  <c r="V984" i="17"/>
  <c r="AG983" i="17"/>
  <c r="AF983" i="17"/>
  <c r="AE983" i="17"/>
  <c r="AD983" i="17"/>
  <c r="AC983" i="17"/>
  <c r="AB983" i="17"/>
  <c r="AA983" i="17"/>
  <c r="Z983" i="17"/>
  <c r="Y983" i="17"/>
  <c r="X983" i="17"/>
  <c r="W983" i="17"/>
  <c r="V983" i="17"/>
  <c r="AG982" i="17"/>
  <c r="AF982" i="17"/>
  <c r="AE982" i="17"/>
  <c r="AD982" i="17"/>
  <c r="AC982" i="17"/>
  <c r="AB982" i="17"/>
  <c r="AA982" i="17"/>
  <c r="Z982" i="17"/>
  <c r="Y982" i="17"/>
  <c r="X982" i="17"/>
  <c r="W982" i="17"/>
  <c r="V982" i="17"/>
  <c r="AG981" i="17"/>
  <c r="AF981" i="17"/>
  <c r="AE981" i="17"/>
  <c r="AD981" i="17"/>
  <c r="AC981" i="17"/>
  <c r="AB981" i="17"/>
  <c r="AA981" i="17"/>
  <c r="Z981" i="17"/>
  <c r="Y981" i="17"/>
  <c r="X981" i="17"/>
  <c r="W981" i="17"/>
  <c r="V981" i="17"/>
  <c r="AG980" i="17"/>
  <c r="AF980" i="17"/>
  <c r="AE980" i="17"/>
  <c r="AD980" i="17"/>
  <c r="AC980" i="17"/>
  <c r="AB980" i="17"/>
  <c r="AA980" i="17"/>
  <c r="Z980" i="17"/>
  <c r="Y980" i="17"/>
  <c r="X980" i="17"/>
  <c r="W980" i="17"/>
  <c r="V980" i="17"/>
  <c r="AG979" i="17"/>
  <c r="AF979" i="17"/>
  <c r="AE979" i="17"/>
  <c r="AD979" i="17"/>
  <c r="AC979" i="17"/>
  <c r="AB979" i="17"/>
  <c r="AA979" i="17"/>
  <c r="Z979" i="17"/>
  <c r="Y979" i="17"/>
  <c r="X979" i="17"/>
  <c r="W979" i="17"/>
  <c r="V979" i="17"/>
  <c r="AG978" i="17"/>
  <c r="AF978" i="17"/>
  <c r="AE978" i="17"/>
  <c r="AD978" i="17"/>
  <c r="AC978" i="17"/>
  <c r="AB978" i="17"/>
  <c r="AA978" i="17"/>
  <c r="Z978" i="17"/>
  <c r="Y978" i="17"/>
  <c r="X978" i="17"/>
  <c r="W978" i="17"/>
  <c r="V978" i="17"/>
  <c r="AG977" i="17"/>
  <c r="AF977" i="17"/>
  <c r="AE977" i="17"/>
  <c r="AD977" i="17"/>
  <c r="AC977" i="17"/>
  <c r="AB977" i="17"/>
  <c r="AA977" i="17"/>
  <c r="Z977" i="17"/>
  <c r="Y977" i="17"/>
  <c r="X977" i="17"/>
  <c r="W977" i="17"/>
  <c r="V977" i="17"/>
  <c r="AG976" i="17"/>
  <c r="AF976" i="17"/>
  <c r="AE976" i="17"/>
  <c r="AD976" i="17"/>
  <c r="AC976" i="17"/>
  <c r="AB976" i="17"/>
  <c r="AA976" i="17"/>
  <c r="Z976" i="17"/>
  <c r="Y976" i="17"/>
  <c r="X976" i="17"/>
  <c r="W976" i="17"/>
  <c r="V976" i="17"/>
  <c r="AG975" i="17"/>
  <c r="AF975" i="17"/>
  <c r="AE975" i="17"/>
  <c r="AD975" i="17"/>
  <c r="AC975" i="17"/>
  <c r="AB975" i="17"/>
  <c r="AA975" i="17"/>
  <c r="Z975" i="17"/>
  <c r="Y975" i="17"/>
  <c r="X975" i="17"/>
  <c r="W975" i="17"/>
  <c r="V975" i="17"/>
  <c r="AG974" i="17"/>
  <c r="AF974" i="17"/>
  <c r="AE974" i="17"/>
  <c r="AD974" i="17"/>
  <c r="AC974" i="17"/>
  <c r="AB974" i="17"/>
  <c r="AA974" i="17"/>
  <c r="Z974" i="17"/>
  <c r="Y974" i="17"/>
  <c r="X974" i="17"/>
  <c r="W974" i="17"/>
  <c r="V974" i="17"/>
  <c r="AG973" i="17"/>
  <c r="AF973" i="17"/>
  <c r="AE973" i="17"/>
  <c r="AD973" i="17"/>
  <c r="AC973" i="17"/>
  <c r="AB973" i="17"/>
  <c r="AA973" i="17"/>
  <c r="Z973" i="17"/>
  <c r="Y973" i="17"/>
  <c r="X973" i="17"/>
  <c r="W973" i="17"/>
  <c r="V973" i="17"/>
  <c r="AG972" i="17"/>
  <c r="AF972" i="17"/>
  <c r="AE972" i="17"/>
  <c r="AD972" i="17"/>
  <c r="AC972" i="17"/>
  <c r="AB972" i="17"/>
  <c r="AA972" i="17"/>
  <c r="Z972" i="17"/>
  <c r="Y972" i="17"/>
  <c r="X972" i="17"/>
  <c r="W972" i="17"/>
  <c r="V972" i="17"/>
  <c r="AG971" i="17"/>
  <c r="AF971" i="17"/>
  <c r="AE971" i="17"/>
  <c r="AD971" i="17"/>
  <c r="AC971" i="17"/>
  <c r="AB971" i="17"/>
  <c r="AA971" i="17"/>
  <c r="Z971" i="17"/>
  <c r="Y971" i="17"/>
  <c r="X971" i="17"/>
  <c r="W971" i="17"/>
  <c r="V971" i="17"/>
  <c r="AG970" i="17"/>
  <c r="AF970" i="17"/>
  <c r="AE970" i="17"/>
  <c r="AD970" i="17"/>
  <c r="AC970" i="17"/>
  <c r="AB970" i="17"/>
  <c r="AA970" i="17"/>
  <c r="Z970" i="17"/>
  <c r="Y970" i="17"/>
  <c r="X970" i="17"/>
  <c r="W970" i="17"/>
  <c r="V970" i="17"/>
  <c r="AG969" i="17"/>
  <c r="AF969" i="17"/>
  <c r="AE969" i="17"/>
  <c r="AD969" i="17"/>
  <c r="AC969" i="17"/>
  <c r="AB969" i="17"/>
  <c r="AA969" i="17"/>
  <c r="Z969" i="17"/>
  <c r="Y969" i="17"/>
  <c r="X969" i="17"/>
  <c r="W969" i="17"/>
  <c r="V969" i="17"/>
  <c r="AG968" i="17"/>
  <c r="AF968" i="17"/>
  <c r="AE968" i="17"/>
  <c r="AD968" i="17"/>
  <c r="AC968" i="17"/>
  <c r="AB968" i="17"/>
  <c r="AA968" i="17"/>
  <c r="Z968" i="17"/>
  <c r="Y968" i="17"/>
  <c r="X968" i="17"/>
  <c r="W968" i="17"/>
  <c r="V968" i="17"/>
  <c r="AG967" i="17"/>
  <c r="AF967" i="17"/>
  <c r="AE967" i="17"/>
  <c r="AD967" i="17"/>
  <c r="AC967" i="17"/>
  <c r="AB967" i="17"/>
  <c r="AA967" i="17"/>
  <c r="Z967" i="17"/>
  <c r="Y967" i="17"/>
  <c r="X967" i="17"/>
  <c r="W967" i="17"/>
  <c r="V967" i="17"/>
  <c r="AG966" i="17"/>
  <c r="AF966" i="17"/>
  <c r="AE966" i="17"/>
  <c r="AD966" i="17"/>
  <c r="AC966" i="17"/>
  <c r="AB966" i="17"/>
  <c r="AA966" i="17"/>
  <c r="Z966" i="17"/>
  <c r="Y966" i="17"/>
  <c r="X966" i="17"/>
  <c r="W966" i="17"/>
  <c r="V966" i="17"/>
  <c r="AG965" i="17"/>
  <c r="AF965" i="17"/>
  <c r="AE965" i="17"/>
  <c r="AD965" i="17"/>
  <c r="AC965" i="17"/>
  <c r="AB965" i="17"/>
  <c r="AA965" i="17"/>
  <c r="Z965" i="17"/>
  <c r="Y965" i="17"/>
  <c r="X965" i="17"/>
  <c r="W965" i="17"/>
  <c r="V965" i="17"/>
  <c r="AG964" i="17"/>
  <c r="AF964" i="17"/>
  <c r="AE964" i="17"/>
  <c r="AD964" i="17"/>
  <c r="AC964" i="17"/>
  <c r="AB964" i="17"/>
  <c r="AA964" i="17"/>
  <c r="Z964" i="17"/>
  <c r="Y964" i="17"/>
  <c r="X964" i="17"/>
  <c r="W964" i="17"/>
  <c r="V964" i="17"/>
  <c r="AG963" i="17"/>
  <c r="AF963" i="17"/>
  <c r="AE963" i="17"/>
  <c r="AD963" i="17"/>
  <c r="AC963" i="17"/>
  <c r="AB963" i="17"/>
  <c r="AA963" i="17"/>
  <c r="Z963" i="17"/>
  <c r="Y963" i="17"/>
  <c r="X963" i="17"/>
  <c r="W963" i="17"/>
  <c r="V963" i="17"/>
  <c r="AG962" i="17"/>
  <c r="AF962" i="17"/>
  <c r="AE962" i="17"/>
  <c r="AD962" i="17"/>
  <c r="AC962" i="17"/>
  <c r="AB962" i="17"/>
  <c r="AA962" i="17"/>
  <c r="Z962" i="17"/>
  <c r="Y962" i="17"/>
  <c r="X962" i="17"/>
  <c r="W962" i="17"/>
  <c r="V962" i="17"/>
  <c r="AG961" i="17"/>
  <c r="AF961" i="17"/>
  <c r="AE961" i="17"/>
  <c r="AD961" i="17"/>
  <c r="AC961" i="17"/>
  <c r="AB961" i="17"/>
  <c r="AA961" i="17"/>
  <c r="Z961" i="17"/>
  <c r="Y961" i="17"/>
  <c r="X961" i="17"/>
  <c r="W961" i="17"/>
  <c r="V961" i="17"/>
  <c r="AG960" i="17"/>
  <c r="AF960" i="17"/>
  <c r="AE960" i="17"/>
  <c r="AD960" i="17"/>
  <c r="AC960" i="17"/>
  <c r="AB960" i="17"/>
  <c r="AA960" i="17"/>
  <c r="Z960" i="17"/>
  <c r="Y960" i="17"/>
  <c r="X960" i="17"/>
  <c r="W960" i="17"/>
  <c r="V960" i="17"/>
  <c r="AG959" i="17"/>
  <c r="AF959" i="17"/>
  <c r="AE959" i="17"/>
  <c r="AD959" i="17"/>
  <c r="AC959" i="17"/>
  <c r="AB959" i="17"/>
  <c r="AA959" i="17"/>
  <c r="Z959" i="17"/>
  <c r="Y959" i="17"/>
  <c r="X959" i="17"/>
  <c r="W959" i="17"/>
  <c r="V959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AG957" i="17"/>
  <c r="AF957" i="17"/>
  <c r="AE957" i="17"/>
  <c r="AD957" i="17"/>
  <c r="AC957" i="17"/>
  <c r="AB957" i="17"/>
  <c r="AA957" i="17"/>
  <c r="Z957" i="17"/>
  <c r="Y957" i="17"/>
  <c r="X957" i="17"/>
  <c r="W957" i="17"/>
  <c r="V957" i="17"/>
  <c r="AG956" i="17"/>
  <c r="AF956" i="17"/>
  <c r="AE956" i="17"/>
  <c r="AD956" i="17"/>
  <c r="AC956" i="17"/>
  <c r="AB956" i="17"/>
  <c r="AA956" i="17"/>
  <c r="Z956" i="17"/>
  <c r="Y956" i="17"/>
  <c r="X956" i="17"/>
  <c r="W956" i="17"/>
  <c r="V956" i="17"/>
  <c r="AG955" i="17"/>
  <c r="AF955" i="17"/>
  <c r="AE955" i="17"/>
  <c r="AD955" i="17"/>
  <c r="AC955" i="17"/>
  <c r="AB955" i="17"/>
  <c r="AA955" i="17"/>
  <c r="Z955" i="17"/>
  <c r="Y955" i="17"/>
  <c r="X955" i="17"/>
  <c r="W955" i="17"/>
  <c r="V955" i="17"/>
  <c r="AG954" i="17"/>
  <c r="AF954" i="17"/>
  <c r="AE954" i="17"/>
  <c r="AD954" i="17"/>
  <c r="AC954" i="17"/>
  <c r="AB954" i="17"/>
  <c r="AA954" i="17"/>
  <c r="Z954" i="17"/>
  <c r="Y954" i="17"/>
  <c r="X954" i="17"/>
  <c r="W954" i="17"/>
  <c r="V954" i="17"/>
  <c r="AG953" i="17"/>
  <c r="AF953" i="17"/>
  <c r="AE953" i="17"/>
  <c r="AD953" i="17"/>
  <c r="AC953" i="17"/>
  <c r="AB953" i="17"/>
  <c r="AA953" i="17"/>
  <c r="Z953" i="17"/>
  <c r="Y953" i="17"/>
  <c r="X953" i="17"/>
  <c r="W953" i="17"/>
  <c r="V953" i="17"/>
  <c r="AG952" i="17"/>
  <c r="AF952" i="17"/>
  <c r="AE952" i="17"/>
  <c r="AD952" i="17"/>
  <c r="AC952" i="17"/>
  <c r="AB952" i="17"/>
  <c r="AA952" i="17"/>
  <c r="Z952" i="17"/>
  <c r="Y952" i="17"/>
  <c r="X952" i="17"/>
  <c r="W952" i="17"/>
  <c r="V952" i="17"/>
  <c r="AG951" i="17"/>
  <c r="AF951" i="17"/>
  <c r="AE951" i="17"/>
  <c r="AD951" i="17"/>
  <c r="AC951" i="17"/>
  <c r="AB951" i="17"/>
  <c r="AA951" i="17"/>
  <c r="Z951" i="17"/>
  <c r="Y951" i="17"/>
  <c r="X951" i="17"/>
  <c r="W951" i="17"/>
  <c r="V951" i="17"/>
  <c r="AG950" i="17"/>
  <c r="AF950" i="17"/>
  <c r="AE950" i="17"/>
  <c r="AD950" i="17"/>
  <c r="AC950" i="17"/>
  <c r="AB950" i="17"/>
  <c r="AA950" i="17"/>
  <c r="Z950" i="17"/>
  <c r="Y950" i="17"/>
  <c r="X950" i="17"/>
  <c r="W950" i="17"/>
  <c r="V950" i="17"/>
  <c r="AG949" i="17"/>
  <c r="AF949" i="17"/>
  <c r="AE949" i="17"/>
  <c r="AD949" i="17"/>
  <c r="AC949" i="17"/>
  <c r="AB949" i="17"/>
  <c r="AA949" i="17"/>
  <c r="Z949" i="17"/>
  <c r="Y949" i="17"/>
  <c r="X949" i="17"/>
  <c r="W949" i="17"/>
  <c r="V949" i="17"/>
  <c r="AG948" i="17"/>
  <c r="AF948" i="17"/>
  <c r="AE948" i="17"/>
  <c r="AD948" i="17"/>
  <c r="AC948" i="17"/>
  <c r="AB948" i="17"/>
  <c r="AA948" i="17"/>
  <c r="Z948" i="17"/>
  <c r="Y948" i="17"/>
  <c r="X948" i="17"/>
  <c r="W948" i="17"/>
  <c r="V948" i="17"/>
  <c r="AG947" i="17"/>
  <c r="AF947" i="17"/>
  <c r="AE947" i="17"/>
  <c r="AD947" i="17"/>
  <c r="AC947" i="17"/>
  <c r="AB947" i="17"/>
  <c r="AA947" i="17"/>
  <c r="Z947" i="17"/>
  <c r="Y947" i="17"/>
  <c r="X947" i="17"/>
  <c r="W947" i="17"/>
  <c r="V947" i="17"/>
  <c r="AG946" i="17"/>
  <c r="AF946" i="17"/>
  <c r="AE946" i="17"/>
  <c r="AD946" i="17"/>
  <c r="AC946" i="17"/>
  <c r="AB946" i="17"/>
  <c r="AA946" i="17"/>
  <c r="Z946" i="17"/>
  <c r="Y946" i="17"/>
  <c r="X946" i="17"/>
  <c r="W946" i="17"/>
  <c r="V946" i="17"/>
  <c r="AG945" i="17"/>
  <c r="AF945" i="17"/>
  <c r="AE945" i="17"/>
  <c r="AD945" i="17"/>
  <c r="AC945" i="17"/>
  <c r="AB945" i="17"/>
  <c r="AA945" i="17"/>
  <c r="Z945" i="17"/>
  <c r="Y945" i="17"/>
  <c r="X945" i="17"/>
  <c r="W945" i="17"/>
  <c r="V945" i="17"/>
  <c r="AG944" i="17"/>
  <c r="AF944" i="17"/>
  <c r="AE944" i="17"/>
  <c r="AD944" i="17"/>
  <c r="AC944" i="17"/>
  <c r="AB944" i="17"/>
  <c r="AA944" i="17"/>
  <c r="Z944" i="17"/>
  <c r="Y944" i="17"/>
  <c r="X944" i="17"/>
  <c r="W944" i="17"/>
  <c r="V944" i="17"/>
  <c r="AG943" i="17"/>
  <c r="AF943" i="17"/>
  <c r="AE943" i="17"/>
  <c r="AD943" i="17"/>
  <c r="AC943" i="17"/>
  <c r="AB943" i="17"/>
  <c r="AA943" i="17"/>
  <c r="Z943" i="17"/>
  <c r="Y943" i="17"/>
  <c r="X943" i="17"/>
  <c r="W943" i="17"/>
  <c r="V943" i="17"/>
  <c r="AG942" i="17"/>
  <c r="AF942" i="17"/>
  <c r="AE942" i="17"/>
  <c r="AD942" i="17"/>
  <c r="AC942" i="17"/>
  <c r="AB942" i="17"/>
  <c r="AA942" i="17"/>
  <c r="Z942" i="17"/>
  <c r="Y942" i="17"/>
  <c r="X942" i="17"/>
  <c r="W942" i="17"/>
  <c r="V942" i="17"/>
  <c r="AG941" i="17"/>
  <c r="AF941" i="17"/>
  <c r="AE941" i="17"/>
  <c r="AD941" i="17"/>
  <c r="AC941" i="17"/>
  <c r="AB941" i="17"/>
  <c r="AA941" i="17"/>
  <c r="Z941" i="17"/>
  <c r="Y941" i="17"/>
  <c r="X941" i="17"/>
  <c r="W941" i="17"/>
  <c r="V941" i="17"/>
  <c r="AG940" i="17"/>
  <c r="AF940" i="17"/>
  <c r="AE940" i="17"/>
  <c r="AD940" i="17"/>
  <c r="AC940" i="17"/>
  <c r="AB940" i="17"/>
  <c r="AA940" i="17"/>
  <c r="Z940" i="17"/>
  <c r="Y940" i="17"/>
  <c r="X940" i="17"/>
  <c r="W940" i="17"/>
  <c r="V940" i="17"/>
  <c r="AG939" i="17"/>
  <c r="AF939" i="17"/>
  <c r="AE939" i="17"/>
  <c r="AD939" i="17"/>
  <c r="AC939" i="17"/>
  <c r="AB939" i="17"/>
  <c r="AA939" i="17"/>
  <c r="Z939" i="17"/>
  <c r="Y939" i="17"/>
  <c r="X939" i="17"/>
  <c r="W939" i="17"/>
  <c r="V939" i="17"/>
  <c r="AG938" i="17"/>
  <c r="AF938" i="17"/>
  <c r="AE938" i="17"/>
  <c r="AD938" i="17"/>
  <c r="AC938" i="17"/>
  <c r="AB938" i="17"/>
  <c r="AA938" i="17"/>
  <c r="Z938" i="17"/>
  <c r="Y938" i="17"/>
  <c r="X938" i="17"/>
  <c r="W938" i="17"/>
  <c r="V938" i="17"/>
  <c r="AG937" i="17"/>
  <c r="AF937" i="17"/>
  <c r="AE937" i="17"/>
  <c r="AD937" i="17"/>
  <c r="AC937" i="17"/>
  <c r="AB937" i="17"/>
  <c r="AA937" i="17"/>
  <c r="Z937" i="17"/>
  <c r="Y937" i="17"/>
  <c r="X937" i="17"/>
  <c r="W937" i="17"/>
  <c r="V937" i="17"/>
  <c r="AG936" i="17"/>
  <c r="AF936" i="17"/>
  <c r="AE936" i="17"/>
  <c r="AD936" i="17"/>
  <c r="AC936" i="17"/>
  <c r="AB936" i="17"/>
  <c r="AA936" i="17"/>
  <c r="Z936" i="17"/>
  <c r="Y936" i="17"/>
  <c r="X936" i="17"/>
  <c r="W936" i="17"/>
  <c r="V936" i="17"/>
  <c r="AG935" i="17"/>
  <c r="AF935" i="17"/>
  <c r="AE935" i="17"/>
  <c r="AD935" i="17"/>
  <c r="AC935" i="17"/>
  <c r="AB935" i="17"/>
  <c r="AA935" i="17"/>
  <c r="Z935" i="17"/>
  <c r="Y935" i="17"/>
  <c r="X935" i="17"/>
  <c r="W935" i="17"/>
  <c r="V935" i="17"/>
  <c r="AG934" i="17"/>
  <c r="AF934" i="17"/>
  <c r="AE934" i="17"/>
  <c r="AD934" i="17"/>
  <c r="AC934" i="17"/>
  <c r="AB934" i="17"/>
  <c r="AA934" i="17"/>
  <c r="Z934" i="17"/>
  <c r="Y934" i="17"/>
  <c r="X934" i="17"/>
  <c r="W934" i="17"/>
  <c r="V934" i="17"/>
  <c r="AG933" i="17"/>
  <c r="AF933" i="17"/>
  <c r="AE933" i="17"/>
  <c r="AD933" i="17"/>
  <c r="AC933" i="17"/>
  <c r="AB933" i="17"/>
  <c r="AA933" i="17"/>
  <c r="Z933" i="17"/>
  <c r="Y933" i="17"/>
  <c r="X933" i="17"/>
  <c r="W933" i="17"/>
  <c r="V933" i="17"/>
  <c r="AG932" i="17"/>
  <c r="AF932" i="17"/>
  <c r="AE932" i="17"/>
  <c r="AD932" i="17"/>
  <c r="AC932" i="17"/>
  <c r="AB932" i="17"/>
  <c r="AA932" i="17"/>
  <c r="Z932" i="17"/>
  <c r="Y932" i="17"/>
  <c r="X932" i="17"/>
  <c r="W932" i="17"/>
  <c r="V932" i="17"/>
  <c r="AG931" i="17"/>
  <c r="AF931" i="17"/>
  <c r="AE931" i="17"/>
  <c r="AD931" i="17"/>
  <c r="AC931" i="17"/>
  <c r="AB931" i="17"/>
  <c r="AA931" i="17"/>
  <c r="Z931" i="17"/>
  <c r="Y931" i="17"/>
  <c r="X931" i="17"/>
  <c r="W931" i="17"/>
  <c r="V931" i="17"/>
  <c r="AG930" i="17"/>
  <c r="AF930" i="17"/>
  <c r="AE930" i="17"/>
  <c r="AD930" i="17"/>
  <c r="AC930" i="17"/>
  <c r="AB930" i="17"/>
  <c r="AA930" i="17"/>
  <c r="Z930" i="17"/>
  <c r="Y930" i="17"/>
  <c r="X930" i="17"/>
  <c r="W930" i="17"/>
  <c r="V930" i="17"/>
  <c r="AG929" i="17"/>
  <c r="AF929" i="17"/>
  <c r="AE929" i="17"/>
  <c r="AD929" i="17"/>
  <c r="AC929" i="17"/>
  <c r="AB929" i="17"/>
  <c r="AA929" i="17"/>
  <c r="Z929" i="17"/>
  <c r="Y929" i="17"/>
  <c r="X929" i="17"/>
  <c r="W929" i="17"/>
  <c r="V929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AG927" i="17"/>
  <c r="AF927" i="17"/>
  <c r="AE927" i="17"/>
  <c r="AD927" i="17"/>
  <c r="AC927" i="17"/>
  <c r="AB927" i="17"/>
  <c r="AA927" i="17"/>
  <c r="Z927" i="17"/>
  <c r="Y927" i="17"/>
  <c r="X927" i="17"/>
  <c r="W927" i="17"/>
  <c r="V927" i="17"/>
  <c r="AG926" i="17"/>
  <c r="AF926" i="17"/>
  <c r="AE926" i="17"/>
  <c r="AD926" i="17"/>
  <c r="AC926" i="17"/>
  <c r="AB926" i="17"/>
  <c r="AA926" i="17"/>
  <c r="Z926" i="17"/>
  <c r="Y926" i="17"/>
  <c r="X926" i="17"/>
  <c r="W926" i="17"/>
  <c r="V926" i="17"/>
  <c r="AG925" i="17"/>
  <c r="AF925" i="17"/>
  <c r="AE925" i="17"/>
  <c r="AD925" i="17"/>
  <c r="AC925" i="17"/>
  <c r="AB925" i="17"/>
  <c r="AA925" i="17"/>
  <c r="Z925" i="17"/>
  <c r="Y925" i="17"/>
  <c r="X925" i="17"/>
  <c r="W925" i="17"/>
  <c r="V925" i="17"/>
  <c r="AG924" i="17"/>
  <c r="AF924" i="17"/>
  <c r="AE924" i="17"/>
  <c r="AD924" i="17"/>
  <c r="AC924" i="17"/>
  <c r="AB924" i="17"/>
  <c r="AA924" i="17"/>
  <c r="Z924" i="17"/>
  <c r="Y924" i="17"/>
  <c r="X924" i="17"/>
  <c r="W924" i="17"/>
  <c r="V924" i="17"/>
  <c r="AG923" i="17"/>
  <c r="AF923" i="17"/>
  <c r="AE923" i="17"/>
  <c r="AD923" i="17"/>
  <c r="AC923" i="17"/>
  <c r="AB923" i="17"/>
  <c r="AA923" i="17"/>
  <c r="Z923" i="17"/>
  <c r="Y923" i="17"/>
  <c r="X923" i="17"/>
  <c r="W923" i="17"/>
  <c r="V923" i="17"/>
  <c r="AG922" i="17"/>
  <c r="AF922" i="17"/>
  <c r="AE922" i="17"/>
  <c r="AD922" i="17"/>
  <c r="AC922" i="17"/>
  <c r="AB922" i="17"/>
  <c r="AA922" i="17"/>
  <c r="Z922" i="17"/>
  <c r="Y922" i="17"/>
  <c r="X922" i="17"/>
  <c r="W922" i="17"/>
  <c r="V922" i="17"/>
  <c r="AG921" i="17"/>
  <c r="AF921" i="17"/>
  <c r="AE921" i="17"/>
  <c r="AD921" i="17"/>
  <c r="AC921" i="17"/>
  <c r="AB921" i="17"/>
  <c r="AA921" i="17"/>
  <c r="Z921" i="17"/>
  <c r="Y921" i="17"/>
  <c r="X921" i="17"/>
  <c r="W921" i="17"/>
  <c r="V921" i="17"/>
  <c r="AG920" i="17"/>
  <c r="AF920" i="17"/>
  <c r="AE920" i="17"/>
  <c r="AD920" i="17"/>
  <c r="AC920" i="17"/>
  <c r="AB920" i="17"/>
  <c r="AA920" i="17"/>
  <c r="Z920" i="17"/>
  <c r="Y920" i="17"/>
  <c r="X920" i="17"/>
  <c r="W920" i="17"/>
  <c r="V920" i="17"/>
  <c r="AG919" i="17"/>
  <c r="AF919" i="17"/>
  <c r="AE919" i="17"/>
  <c r="AD919" i="17"/>
  <c r="AC919" i="17"/>
  <c r="AB919" i="17"/>
  <c r="AA919" i="17"/>
  <c r="Z919" i="17"/>
  <c r="Y919" i="17"/>
  <c r="X919" i="17"/>
  <c r="W919" i="17"/>
  <c r="V919" i="17"/>
  <c r="AG918" i="17"/>
  <c r="AF918" i="17"/>
  <c r="AE918" i="17"/>
  <c r="AD918" i="17"/>
  <c r="AC918" i="17"/>
  <c r="AB918" i="17"/>
  <c r="AA918" i="17"/>
  <c r="Z918" i="17"/>
  <c r="Y918" i="17"/>
  <c r="X918" i="17"/>
  <c r="W918" i="17"/>
  <c r="V918" i="17"/>
  <c r="AG917" i="17"/>
  <c r="AF917" i="17"/>
  <c r="AE917" i="17"/>
  <c r="AD917" i="17"/>
  <c r="AC917" i="17"/>
  <c r="AB917" i="17"/>
  <c r="AA917" i="17"/>
  <c r="Z917" i="17"/>
  <c r="Y917" i="17"/>
  <c r="X917" i="17"/>
  <c r="W917" i="17"/>
  <c r="V917" i="17"/>
  <c r="AG916" i="17"/>
  <c r="AF916" i="17"/>
  <c r="AE916" i="17"/>
  <c r="AD916" i="17"/>
  <c r="AC916" i="17"/>
  <c r="AB916" i="17"/>
  <c r="AA916" i="17"/>
  <c r="Z916" i="17"/>
  <c r="Y916" i="17"/>
  <c r="X916" i="17"/>
  <c r="W916" i="17"/>
  <c r="V916" i="17"/>
  <c r="AG915" i="17"/>
  <c r="AF915" i="17"/>
  <c r="AE915" i="17"/>
  <c r="AD915" i="17"/>
  <c r="AC915" i="17"/>
  <c r="AB915" i="17"/>
  <c r="AA915" i="17"/>
  <c r="Z915" i="17"/>
  <c r="Y915" i="17"/>
  <c r="X915" i="17"/>
  <c r="W915" i="17"/>
  <c r="V915" i="17"/>
  <c r="AG914" i="17"/>
  <c r="AF914" i="17"/>
  <c r="AE914" i="17"/>
  <c r="AD914" i="17"/>
  <c r="AC914" i="17"/>
  <c r="AB914" i="17"/>
  <c r="AA914" i="17"/>
  <c r="Z914" i="17"/>
  <c r="Y914" i="17"/>
  <c r="X914" i="17"/>
  <c r="W914" i="17"/>
  <c r="V914" i="17"/>
  <c r="AG913" i="17"/>
  <c r="AF913" i="17"/>
  <c r="AE913" i="17"/>
  <c r="AD913" i="17"/>
  <c r="AC913" i="17"/>
  <c r="AB913" i="17"/>
  <c r="AA913" i="17"/>
  <c r="Z913" i="17"/>
  <c r="Y913" i="17"/>
  <c r="X913" i="17"/>
  <c r="W913" i="17"/>
  <c r="V913" i="17"/>
  <c r="AG912" i="17"/>
  <c r="AF912" i="17"/>
  <c r="AE912" i="17"/>
  <c r="AD912" i="17"/>
  <c r="AC912" i="17"/>
  <c r="AB912" i="17"/>
  <c r="AA912" i="17"/>
  <c r="Z912" i="17"/>
  <c r="Y912" i="17"/>
  <c r="X912" i="17"/>
  <c r="W912" i="17"/>
  <c r="V912" i="17"/>
  <c r="AG911" i="17"/>
  <c r="AF911" i="17"/>
  <c r="AE911" i="17"/>
  <c r="AD911" i="17"/>
  <c r="AC911" i="17"/>
  <c r="AB911" i="17"/>
  <c r="AA911" i="17"/>
  <c r="Z911" i="17"/>
  <c r="Y911" i="17"/>
  <c r="X911" i="17"/>
  <c r="W911" i="17"/>
  <c r="V911" i="17"/>
  <c r="AG910" i="17"/>
  <c r="AF910" i="17"/>
  <c r="AE910" i="17"/>
  <c r="AD910" i="17"/>
  <c r="AC910" i="17"/>
  <c r="AB910" i="17"/>
  <c r="AA910" i="17"/>
  <c r="Z910" i="17"/>
  <c r="Y910" i="17"/>
  <c r="X910" i="17"/>
  <c r="W910" i="17"/>
  <c r="V910" i="17"/>
  <c r="AG909" i="17"/>
  <c r="AF909" i="17"/>
  <c r="AE909" i="17"/>
  <c r="AD909" i="17"/>
  <c r="AC909" i="17"/>
  <c r="AB909" i="17"/>
  <c r="AA909" i="17"/>
  <c r="Z909" i="17"/>
  <c r="Y909" i="17"/>
  <c r="X909" i="17"/>
  <c r="W909" i="17"/>
  <c r="V909" i="17"/>
  <c r="AG908" i="17"/>
  <c r="AF908" i="17"/>
  <c r="AE908" i="17"/>
  <c r="AD908" i="17"/>
  <c r="AC908" i="17"/>
  <c r="AB908" i="17"/>
  <c r="AA908" i="17"/>
  <c r="Z908" i="17"/>
  <c r="Y908" i="17"/>
  <c r="X908" i="17"/>
  <c r="W908" i="17"/>
  <c r="V908" i="17"/>
  <c r="AG907" i="17"/>
  <c r="AF907" i="17"/>
  <c r="AE907" i="17"/>
  <c r="AD907" i="17"/>
  <c r="AC907" i="17"/>
  <c r="AB907" i="17"/>
  <c r="AA907" i="17"/>
  <c r="Z907" i="17"/>
  <c r="Y907" i="17"/>
  <c r="X907" i="17"/>
  <c r="W907" i="17"/>
  <c r="V907" i="17"/>
  <c r="AG906" i="17"/>
  <c r="AF906" i="17"/>
  <c r="AE906" i="17"/>
  <c r="AD906" i="17"/>
  <c r="AC906" i="17"/>
  <c r="AB906" i="17"/>
  <c r="AA906" i="17"/>
  <c r="Z906" i="17"/>
  <c r="Y906" i="17"/>
  <c r="X906" i="17"/>
  <c r="W906" i="17"/>
  <c r="V906" i="17"/>
  <c r="AG905" i="17"/>
  <c r="AF905" i="17"/>
  <c r="AE905" i="17"/>
  <c r="AD905" i="17"/>
  <c r="AC905" i="17"/>
  <c r="AB905" i="17"/>
  <c r="AA905" i="17"/>
  <c r="Z905" i="17"/>
  <c r="Y905" i="17"/>
  <c r="X905" i="17"/>
  <c r="W905" i="17"/>
  <c r="V905" i="17"/>
  <c r="AG904" i="17"/>
  <c r="AF904" i="17"/>
  <c r="AE904" i="17"/>
  <c r="AD904" i="17"/>
  <c r="AC904" i="17"/>
  <c r="AB904" i="17"/>
  <c r="AA904" i="17"/>
  <c r="Z904" i="17"/>
  <c r="Y904" i="17"/>
  <c r="X904" i="17"/>
  <c r="W904" i="17"/>
  <c r="V904" i="17"/>
  <c r="AG903" i="17"/>
  <c r="AF903" i="17"/>
  <c r="AE903" i="17"/>
  <c r="AD903" i="17"/>
  <c r="AC903" i="17"/>
  <c r="AB903" i="17"/>
  <c r="AA903" i="17"/>
  <c r="Z903" i="17"/>
  <c r="Y903" i="17"/>
  <c r="X903" i="17"/>
  <c r="W903" i="17"/>
  <c r="V903" i="17"/>
  <c r="AG902" i="17"/>
  <c r="AF902" i="17"/>
  <c r="AE902" i="17"/>
  <c r="AD902" i="17"/>
  <c r="AC902" i="17"/>
  <c r="AB902" i="17"/>
  <c r="AA902" i="17"/>
  <c r="Z902" i="17"/>
  <c r="Y902" i="17"/>
  <c r="X902" i="17"/>
  <c r="W902" i="17"/>
  <c r="V902" i="17"/>
  <c r="AG901" i="17"/>
  <c r="AF901" i="17"/>
  <c r="AE901" i="17"/>
  <c r="AD901" i="17"/>
  <c r="AC901" i="17"/>
  <c r="AB901" i="17"/>
  <c r="AA901" i="17"/>
  <c r="Z901" i="17"/>
  <c r="Y901" i="17"/>
  <c r="X901" i="17"/>
  <c r="W901" i="17"/>
  <c r="V901" i="17"/>
  <c r="AG900" i="17"/>
  <c r="AF900" i="17"/>
  <c r="AE900" i="17"/>
  <c r="AD900" i="17"/>
  <c r="AC900" i="17"/>
  <c r="AB900" i="17"/>
  <c r="AA900" i="17"/>
  <c r="Z900" i="17"/>
  <c r="Y900" i="17"/>
  <c r="X900" i="17"/>
  <c r="W900" i="17"/>
  <c r="V900" i="17"/>
  <c r="AG899" i="17"/>
  <c r="AF899" i="17"/>
  <c r="AE899" i="17"/>
  <c r="AD899" i="17"/>
  <c r="AC899" i="17"/>
  <c r="AB899" i="17"/>
  <c r="AA899" i="17"/>
  <c r="Z899" i="17"/>
  <c r="Y899" i="17"/>
  <c r="X899" i="17"/>
  <c r="W899" i="17"/>
  <c r="V899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AG897" i="17"/>
  <c r="AF897" i="17"/>
  <c r="AE897" i="17"/>
  <c r="AD897" i="17"/>
  <c r="AC897" i="17"/>
  <c r="AB897" i="17"/>
  <c r="AA897" i="17"/>
  <c r="Z897" i="17"/>
  <c r="Y897" i="17"/>
  <c r="X897" i="17"/>
  <c r="W897" i="17"/>
  <c r="V897" i="17"/>
  <c r="AG896" i="17"/>
  <c r="AF896" i="17"/>
  <c r="AE896" i="17"/>
  <c r="AD896" i="17"/>
  <c r="AC896" i="17"/>
  <c r="AB896" i="17"/>
  <c r="AA896" i="17"/>
  <c r="Z896" i="17"/>
  <c r="Y896" i="17"/>
  <c r="X896" i="17"/>
  <c r="W896" i="17"/>
  <c r="V896" i="17"/>
  <c r="AG895" i="17"/>
  <c r="AF895" i="17"/>
  <c r="AE895" i="17"/>
  <c r="AD895" i="17"/>
  <c r="AC895" i="17"/>
  <c r="AB895" i="17"/>
  <c r="AA895" i="17"/>
  <c r="Z895" i="17"/>
  <c r="Y895" i="17"/>
  <c r="X895" i="17"/>
  <c r="W895" i="17"/>
  <c r="V895" i="17"/>
  <c r="AG894" i="17"/>
  <c r="AF894" i="17"/>
  <c r="AE894" i="17"/>
  <c r="AD894" i="17"/>
  <c r="AC894" i="17"/>
  <c r="AB894" i="17"/>
  <c r="AA894" i="17"/>
  <c r="Z894" i="17"/>
  <c r="Y894" i="17"/>
  <c r="X894" i="17"/>
  <c r="W894" i="17"/>
  <c r="V894" i="17"/>
  <c r="AG893" i="17"/>
  <c r="AF893" i="17"/>
  <c r="AE893" i="17"/>
  <c r="AD893" i="17"/>
  <c r="AC893" i="17"/>
  <c r="AB893" i="17"/>
  <c r="AA893" i="17"/>
  <c r="Z893" i="17"/>
  <c r="Y893" i="17"/>
  <c r="X893" i="17"/>
  <c r="W893" i="17"/>
  <c r="V893" i="17"/>
  <c r="AG892" i="17"/>
  <c r="AF892" i="17"/>
  <c r="AE892" i="17"/>
  <c r="AD892" i="17"/>
  <c r="AC892" i="17"/>
  <c r="AB892" i="17"/>
  <c r="AA892" i="17"/>
  <c r="Z892" i="17"/>
  <c r="Y892" i="17"/>
  <c r="X892" i="17"/>
  <c r="W892" i="17"/>
  <c r="V892" i="17"/>
  <c r="AG891" i="17"/>
  <c r="AF891" i="17"/>
  <c r="AE891" i="17"/>
  <c r="AD891" i="17"/>
  <c r="AC891" i="17"/>
  <c r="AB891" i="17"/>
  <c r="AA891" i="17"/>
  <c r="Z891" i="17"/>
  <c r="Y891" i="17"/>
  <c r="X891" i="17"/>
  <c r="W891" i="17"/>
  <c r="V891" i="17"/>
  <c r="AG890" i="17"/>
  <c r="AF890" i="17"/>
  <c r="AE890" i="17"/>
  <c r="AD890" i="17"/>
  <c r="AC890" i="17"/>
  <c r="AB890" i="17"/>
  <c r="AA890" i="17"/>
  <c r="Z890" i="17"/>
  <c r="Y890" i="17"/>
  <c r="X890" i="17"/>
  <c r="W890" i="17"/>
  <c r="V890" i="17"/>
  <c r="AG889" i="17"/>
  <c r="AF889" i="17"/>
  <c r="AE889" i="17"/>
  <c r="AD889" i="17"/>
  <c r="AC889" i="17"/>
  <c r="AB889" i="17"/>
  <c r="AA889" i="17"/>
  <c r="Z889" i="17"/>
  <c r="Y889" i="17"/>
  <c r="X889" i="17"/>
  <c r="W889" i="17"/>
  <c r="V889" i="17"/>
  <c r="AG888" i="17"/>
  <c r="AF888" i="17"/>
  <c r="AE888" i="17"/>
  <c r="AD888" i="17"/>
  <c r="AC888" i="17"/>
  <c r="AB888" i="17"/>
  <c r="AA888" i="17"/>
  <c r="Z888" i="17"/>
  <c r="Y888" i="17"/>
  <c r="X888" i="17"/>
  <c r="W888" i="17"/>
  <c r="V888" i="17"/>
  <c r="AG887" i="17"/>
  <c r="AF887" i="17"/>
  <c r="AE887" i="17"/>
  <c r="AD887" i="17"/>
  <c r="AC887" i="17"/>
  <c r="AB887" i="17"/>
  <c r="AA887" i="17"/>
  <c r="Z887" i="17"/>
  <c r="Y887" i="17"/>
  <c r="X887" i="17"/>
  <c r="W887" i="17"/>
  <c r="V887" i="17"/>
  <c r="AG886" i="17"/>
  <c r="AF886" i="17"/>
  <c r="AE886" i="17"/>
  <c r="AD886" i="17"/>
  <c r="AC886" i="17"/>
  <c r="AB886" i="17"/>
  <c r="AA886" i="17"/>
  <c r="Z886" i="17"/>
  <c r="Y886" i="17"/>
  <c r="X886" i="17"/>
  <c r="W886" i="17"/>
  <c r="V886" i="17"/>
  <c r="AG885" i="17"/>
  <c r="AF885" i="17"/>
  <c r="AE885" i="17"/>
  <c r="AD885" i="17"/>
  <c r="AC885" i="17"/>
  <c r="AB885" i="17"/>
  <c r="AA885" i="17"/>
  <c r="Z885" i="17"/>
  <c r="Y885" i="17"/>
  <c r="X885" i="17"/>
  <c r="W885" i="17"/>
  <c r="V885" i="17"/>
  <c r="AG884" i="17"/>
  <c r="AF884" i="17"/>
  <c r="AE884" i="17"/>
  <c r="AD884" i="17"/>
  <c r="AC884" i="17"/>
  <c r="AB884" i="17"/>
  <c r="AA884" i="17"/>
  <c r="Z884" i="17"/>
  <c r="Y884" i="17"/>
  <c r="X884" i="17"/>
  <c r="W884" i="17"/>
  <c r="V884" i="17"/>
  <c r="AG883" i="17"/>
  <c r="AF883" i="17"/>
  <c r="AE883" i="17"/>
  <c r="AD883" i="17"/>
  <c r="AC883" i="17"/>
  <c r="AB883" i="17"/>
  <c r="AA883" i="17"/>
  <c r="Z883" i="17"/>
  <c r="Y883" i="17"/>
  <c r="X883" i="17"/>
  <c r="W883" i="17"/>
  <c r="V883" i="17"/>
  <c r="AG882" i="17"/>
  <c r="AF882" i="17"/>
  <c r="AE882" i="17"/>
  <c r="AD882" i="17"/>
  <c r="AC882" i="17"/>
  <c r="AB882" i="17"/>
  <c r="AA882" i="17"/>
  <c r="Z882" i="17"/>
  <c r="Y882" i="17"/>
  <c r="X882" i="17"/>
  <c r="W882" i="17"/>
  <c r="V882" i="17"/>
  <c r="AG881" i="17"/>
  <c r="AF881" i="17"/>
  <c r="AE881" i="17"/>
  <c r="AD881" i="17"/>
  <c r="AC881" i="17"/>
  <c r="AB881" i="17"/>
  <c r="AA881" i="17"/>
  <c r="Z881" i="17"/>
  <c r="Y881" i="17"/>
  <c r="X881" i="17"/>
  <c r="W881" i="17"/>
  <c r="V881" i="17"/>
  <c r="AG880" i="17"/>
  <c r="AF880" i="17"/>
  <c r="AE880" i="17"/>
  <c r="AD880" i="17"/>
  <c r="AC880" i="17"/>
  <c r="AB880" i="17"/>
  <c r="AA880" i="17"/>
  <c r="Z880" i="17"/>
  <c r="Y880" i="17"/>
  <c r="X880" i="17"/>
  <c r="W880" i="17"/>
  <c r="V880" i="17"/>
  <c r="AG879" i="17"/>
  <c r="AF879" i="17"/>
  <c r="AE879" i="17"/>
  <c r="AD879" i="17"/>
  <c r="AC879" i="17"/>
  <c r="AB879" i="17"/>
  <c r="AA879" i="17"/>
  <c r="Z879" i="17"/>
  <c r="Y879" i="17"/>
  <c r="X879" i="17"/>
  <c r="W879" i="17"/>
  <c r="V879" i="17"/>
  <c r="AG878" i="17"/>
  <c r="AF878" i="17"/>
  <c r="AE878" i="17"/>
  <c r="AD878" i="17"/>
  <c r="AC878" i="17"/>
  <c r="AB878" i="17"/>
  <c r="AA878" i="17"/>
  <c r="Z878" i="17"/>
  <c r="Y878" i="17"/>
  <c r="X878" i="17"/>
  <c r="W878" i="17"/>
  <c r="V878" i="17"/>
  <c r="AG877" i="17"/>
  <c r="AF877" i="17"/>
  <c r="AE877" i="17"/>
  <c r="AD877" i="17"/>
  <c r="AC877" i="17"/>
  <c r="AB877" i="17"/>
  <c r="AA877" i="17"/>
  <c r="Z877" i="17"/>
  <c r="Y877" i="17"/>
  <c r="X877" i="17"/>
  <c r="W877" i="17"/>
  <c r="V877" i="17"/>
  <c r="AG876" i="17"/>
  <c r="AF876" i="17"/>
  <c r="AE876" i="17"/>
  <c r="AD876" i="17"/>
  <c r="AC876" i="17"/>
  <c r="AB876" i="17"/>
  <c r="AA876" i="17"/>
  <c r="Z876" i="17"/>
  <c r="Y876" i="17"/>
  <c r="X876" i="17"/>
  <c r="W876" i="17"/>
  <c r="V876" i="17"/>
  <c r="AG875" i="17"/>
  <c r="AF875" i="17"/>
  <c r="AE875" i="17"/>
  <c r="AD875" i="17"/>
  <c r="AC875" i="17"/>
  <c r="AB875" i="17"/>
  <c r="AA875" i="17"/>
  <c r="Z875" i="17"/>
  <c r="Y875" i="17"/>
  <c r="X875" i="17"/>
  <c r="W875" i="17"/>
  <c r="V875" i="17"/>
  <c r="AG874" i="17"/>
  <c r="AF874" i="17"/>
  <c r="AE874" i="17"/>
  <c r="AD874" i="17"/>
  <c r="AC874" i="17"/>
  <c r="AB874" i="17"/>
  <c r="AA874" i="17"/>
  <c r="Z874" i="17"/>
  <c r="Y874" i="17"/>
  <c r="X874" i="17"/>
  <c r="W874" i="17"/>
  <c r="V874" i="17"/>
  <c r="AG873" i="17"/>
  <c r="AF873" i="17"/>
  <c r="AE873" i="17"/>
  <c r="AD873" i="17"/>
  <c r="AC873" i="17"/>
  <c r="AB873" i="17"/>
  <c r="AA873" i="17"/>
  <c r="Z873" i="17"/>
  <c r="Y873" i="17"/>
  <c r="X873" i="17"/>
  <c r="W873" i="17"/>
  <c r="V873" i="17"/>
  <c r="AG872" i="17"/>
  <c r="AF872" i="17"/>
  <c r="AE872" i="17"/>
  <c r="AD872" i="17"/>
  <c r="AC872" i="17"/>
  <c r="AB872" i="17"/>
  <c r="AA872" i="17"/>
  <c r="Z872" i="17"/>
  <c r="Y872" i="17"/>
  <c r="X872" i="17"/>
  <c r="W872" i="17"/>
  <c r="V872" i="17"/>
  <c r="AG871" i="17"/>
  <c r="AF871" i="17"/>
  <c r="AE871" i="17"/>
  <c r="AD871" i="17"/>
  <c r="AC871" i="17"/>
  <c r="AB871" i="17"/>
  <c r="AA871" i="17"/>
  <c r="Z871" i="17"/>
  <c r="Y871" i="17"/>
  <c r="X871" i="17"/>
  <c r="W871" i="17"/>
  <c r="V871" i="17"/>
  <c r="AG870" i="17"/>
  <c r="AF870" i="17"/>
  <c r="AE870" i="17"/>
  <c r="AD870" i="17"/>
  <c r="AC870" i="17"/>
  <c r="AB870" i="17"/>
  <c r="AA870" i="17"/>
  <c r="Z870" i="17"/>
  <c r="Y870" i="17"/>
  <c r="X870" i="17"/>
  <c r="W870" i="17"/>
  <c r="V870" i="17"/>
  <c r="AG869" i="17"/>
  <c r="AF869" i="17"/>
  <c r="AE869" i="17"/>
  <c r="AD869" i="17"/>
  <c r="AC869" i="17"/>
  <c r="AB869" i="17"/>
  <c r="AA869" i="17"/>
  <c r="Z869" i="17"/>
  <c r="Y869" i="17"/>
  <c r="X869" i="17"/>
  <c r="W869" i="17"/>
  <c r="V869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AG867" i="17"/>
  <c r="AF867" i="17"/>
  <c r="AE867" i="17"/>
  <c r="AD867" i="17"/>
  <c r="AC867" i="17"/>
  <c r="AB867" i="17"/>
  <c r="AA867" i="17"/>
  <c r="Z867" i="17"/>
  <c r="Y867" i="17"/>
  <c r="X867" i="17"/>
  <c r="W867" i="17"/>
  <c r="V867" i="17"/>
  <c r="AG866" i="17"/>
  <c r="AF866" i="17"/>
  <c r="AE866" i="17"/>
  <c r="AD866" i="17"/>
  <c r="AC866" i="17"/>
  <c r="AB866" i="17"/>
  <c r="AA866" i="17"/>
  <c r="Z866" i="17"/>
  <c r="Y866" i="17"/>
  <c r="X866" i="17"/>
  <c r="W866" i="17"/>
  <c r="V866" i="17"/>
  <c r="AG865" i="17"/>
  <c r="AF865" i="17"/>
  <c r="AE865" i="17"/>
  <c r="AD865" i="17"/>
  <c r="AC865" i="17"/>
  <c r="AB865" i="17"/>
  <c r="AA865" i="17"/>
  <c r="Z865" i="17"/>
  <c r="Y865" i="17"/>
  <c r="X865" i="17"/>
  <c r="W865" i="17"/>
  <c r="V865" i="17"/>
  <c r="AG864" i="17"/>
  <c r="AF864" i="17"/>
  <c r="AE864" i="17"/>
  <c r="AD864" i="17"/>
  <c r="AC864" i="17"/>
  <c r="AB864" i="17"/>
  <c r="AA864" i="17"/>
  <c r="Z864" i="17"/>
  <c r="Y864" i="17"/>
  <c r="X864" i="17"/>
  <c r="W864" i="17"/>
  <c r="V864" i="17"/>
  <c r="AG863" i="17"/>
  <c r="AF863" i="17"/>
  <c r="AE863" i="17"/>
  <c r="AD863" i="17"/>
  <c r="AC863" i="17"/>
  <c r="AB863" i="17"/>
  <c r="AA863" i="17"/>
  <c r="Z863" i="17"/>
  <c r="Y863" i="17"/>
  <c r="X863" i="17"/>
  <c r="W863" i="17"/>
  <c r="V863" i="17"/>
  <c r="AG862" i="17"/>
  <c r="AF862" i="17"/>
  <c r="AE862" i="17"/>
  <c r="AD862" i="17"/>
  <c r="AC862" i="17"/>
  <c r="AB862" i="17"/>
  <c r="AA862" i="17"/>
  <c r="Z862" i="17"/>
  <c r="Y862" i="17"/>
  <c r="X862" i="17"/>
  <c r="W862" i="17"/>
  <c r="V862" i="17"/>
  <c r="AG861" i="17"/>
  <c r="AF861" i="17"/>
  <c r="AE861" i="17"/>
  <c r="AD861" i="17"/>
  <c r="AC861" i="17"/>
  <c r="AB861" i="17"/>
  <c r="AA861" i="17"/>
  <c r="Z861" i="17"/>
  <c r="Y861" i="17"/>
  <c r="X861" i="17"/>
  <c r="W861" i="17"/>
  <c r="V861" i="17"/>
  <c r="AG860" i="17"/>
  <c r="AF860" i="17"/>
  <c r="AE860" i="17"/>
  <c r="AD860" i="17"/>
  <c r="AC860" i="17"/>
  <c r="AB860" i="17"/>
  <c r="AA860" i="17"/>
  <c r="Z860" i="17"/>
  <c r="Y860" i="17"/>
  <c r="X860" i="17"/>
  <c r="W860" i="17"/>
  <c r="V860" i="17"/>
  <c r="AG859" i="17"/>
  <c r="AF859" i="17"/>
  <c r="AE859" i="17"/>
  <c r="AD859" i="17"/>
  <c r="AC859" i="17"/>
  <c r="AB859" i="17"/>
  <c r="AA859" i="17"/>
  <c r="Z859" i="17"/>
  <c r="Y859" i="17"/>
  <c r="X859" i="17"/>
  <c r="W859" i="17"/>
  <c r="V859" i="17"/>
  <c r="AG858" i="17"/>
  <c r="AF858" i="17"/>
  <c r="AE858" i="17"/>
  <c r="AD858" i="17"/>
  <c r="AC858" i="17"/>
  <c r="AB858" i="17"/>
  <c r="AA858" i="17"/>
  <c r="Z858" i="17"/>
  <c r="Y858" i="17"/>
  <c r="X858" i="17"/>
  <c r="W858" i="17"/>
  <c r="V858" i="17"/>
  <c r="AG857" i="17"/>
  <c r="AF857" i="17"/>
  <c r="AE857" i="17"/>
  <c r="AD857" i="17"/>
  <c r="AC857" i="17"/>
  <c r="AB857" i="17"/>
  <c r="AA857" i="17"/>
  <c r="Z857" i="17"/>
  <c r="Y857" i="17"/>
  <c r="X857" i="17"/>
  <c r="W857" i="17"/>
  <c r="V857" i="17"/>
  <c r="AG856" i="17"/>
  <c r="AF856" i="17"/>
  <c r="AE856" i="17"/>
  <c r="AD856" i="17"/>
  <c r="AC856" i="17"/>
  <c r="AB856" i="17"/>
  <c r="AA856" i="17"/>
  <c r="Z856" i="17"/>
  <c r="Y856" i="17"/>
  <c r="X856" i="17"/>
  <c r="W856" i="17"/>
  <c r="V856" i="17"/>
  <c r="AG855" i="17"/>
  <c r="AF855" i="17"/>
  <c r="AE855" i="17"/>
  <c r="AD855" i="17"/>
  <c r="AC855" i="17"/>
  <c r="AB855" i="17"/>
  <c r="AA855" i="17"/>
  <c r="Z855" i="17"/>
  <c r="Y855" i="17"/>
  <c r="X855" i="17"/>
  <c r="W855" i="17"/>
  <c r="V855" i="17"/>
  <c r="AG854" i="17"/>
  <c r="AF854" i="17"/>
  <c r="AE854" i="17"/>
  <c r="AD854" i="17"/>
  <c r="AC854" i="17"/>
  <c r="AB854" i="17"/>
  <c r="AA854" i="17"/>
  <c r="Z854" i="17"/>
  <c r="Y854" i="17"/>
  <c r="X854" i="17"/>
  <c r="W854" i="17"/>
  <c r="V854" i="17"/>
  <c r="AG853" i="17"/>
  <c r="AF853" i="17"/>
  <c r="AE853" i="17"/>
  <c r="AD853" i="17"/>
  <c r="AC853" i="17"/>
  <c r="AB853" i="17"/>
  <c r="AA853" i="17"/>
  <c r="Z853" i="17"/>
  <c r="Y853" i="17"/>
  <c r="X853" i="17"/>
  <c r="W853" i="17"/>
  <c r="V853" i="17"/>
  <c r="AG852" i="17"/>
  <c r="AF852" i="17"/>
  <c r="AE852" i="17"/>
  <c r="AD852" i="17"/>
  <c r="AC852" i="17"/>
  <c r="AB852" i="17"/>
  <c r="AA852" i="17"/>
  <c r="Z852" i="17"/>
  <c r="Y852" i="17"/>
  <c r="X852" i="17"/>
  <c r="W852" i="17"/>
  <c r="V852" i="17"/>
  <c r="AG851" i="17"/>
  <c r="AF851" i="17"/>
  <c r="AE851" i="17"/>
  <c r="AD851" i="17"/>
  <c r="AC851" i="17"/>
  <c r="AB851" i="17"/>
  <c r="AA851" i="17"/>
  <c r="Z851" i="17"/>
  <c r="Y851" i="17"/>
  <c r="X851" i="17"/>
  <c r="W851" i="17"/>
  <c r="V851" i="17"/>
  <c r="AG850" i="17"/>
  <c r="AF850" i="17"/>
  <c r="AE850" i="17"/>
  <c r="AD850" i="17"/>
  <c r="AC850" i="17"/>
  <c r="AB850" i="17"/>
  <c r="AA850" i="17"/>
  <c r="Z850" i="17"/>
  <c r="Y850" i="17"/>
  <c r="X850" i="17"/>
  <c r="W850" i="17"/>
  <c r="V850" i="17"/>
  <c r="AG849" i="17"/>
  <c r="AF849" i="17"/>
  <c r="AE849" i="17"/>
  <c r="AD849" i="17"/>
  <c r="AC849" i="17"/>
  <c r="AB849" i="17"/>
  <c r="AA849" i="17"/>
  <c r="Z849" i="17"/>
  <c r="Y849" i="17"/>
  <c r="X849" i="17"/>
  <c r="W849" i="17"/>
  <c r="V849" i="17"/>
  <c r="AG848" i="17"/>
  <c r="AF848" i="17"/>
  <c r="AE848" i="17"/>
  <c r="AD848" i="17"/>
  <c r="AC848" i="17"/>
  <c r="AB848" i="17"/>
  <c r="AA848" i="17"/>
  <c r="Z848" i="17"/>
  <c r="Y848" i="17"/>
  <c r="X848" i="17"/>
  <c r="W848" i="17"/>
  <c r="V848" i="17"/>
  <c r="AG847" i="17"/>
  <c r="AF847" i="17"/>
  <c r="AE847" i="17"/>
  <c r="AD847" i="17"/>
  <c r="AC847" i="17"/>
  <c r="AB847" i="17"/>
  <c r="AA847" i="17"/>
  <c r="Z847" i="17"/>
  <c r="Y847" i="17"/>
  <c r="X847" i="17"/>
  <c r="W847" i="17"/>
  <c r="V847" i="17"/>
  <c r="AG846" i="17"/>
  <c r="AF846" i="17"/>
  <c r="AE846" i="17"/>
  <c r="AD846" i="17"/>
  <c r="AC846" i="17"/>
  <c r="AB846" i="17"/>
  <c r="AA846" i="17"/>
  <c r="Z846" i="17"/>
  <c r="Y846" i="17"/>
  <c r="X846" i="17"/>
  <c r="W846" i="17"/>
  <c r="V846" i="17"/>
  <c r="AG845" i="17"/>
  <c r="AF845" i="17"/>
  <c r="AE845" i="17"/>
  <c r="AD845" i="17"/>
  <c r="AC845" i="17"/>
  <c r="AB845" i="17"/>
  <c r="AA845" i="17"/>
  <c r="Z845" i="17"/>
  <c r="Y845" i="17"/>
  <c r="X845" i="17"/>
  <c r="W845" i="17"/>
  <c r="V845" i="17"/>
  <c r="AG844" i="17"/>
  <c r="AF844" i="17"/>
  <c r="AE844" i="17"/>
  <c r="AD844" i="17"/>
  <c r="AC844" i="17"/>
  <c r="AB844" i="17"/>
  <c r="AA844" i="17"/>
  <c r="Z844" i="17"/>
  <c r="Y844" i="17"/>
  <c r="X844" i="17"/>
  <c r="W844" i="17"/>
  <c r="V844" i="17"/>
  <c r="AG843" i="17"/>
  <c r="AF843" i="17"/>
  <c r="AE843" i="17"/>
  <c r="AD843" i="17"/>
  <c r="AC843" i="17"/>
  <c r="AB843" i="17"/>
  <c r="AA843" i="17"/>
  <c r="Z843" i="17"/>
  <c r="Y843" i="17"/>
  <c r="X843" i="17"/>
  <c r="W843" i="17"/>
  <c r="V843" i="17"/>
  <c r="AG842" i="17"/>
  <c r="AF842" i="17"/>
  <c r="AE842" i="17"/>
  <c r="AD842" i="17"/>
  <c r="AC842" i="17"/>
  <c r="AB842" i="17"/>
  <c r="AA842" i="17"/>
  <c r="Z842" i="17"/>
  <c r="Y842" i="17"/>
  <c r="X842" i="17"/>
  <c r="W842" i="17"/>
  <c r="V842" i="17"/>
  <c r="AG841" i="17"/>
  <c r="AF841" i="17"/>
  <c r="AE841" i="17"/>
  <c r="AD841" i="17"/>
  <c r="AC841" i="17"/>
  <c r="AB841" i="17"/>
  <c r="AA841" i="17"/>
  <c r="Z841" i="17"/>
  <c r="Y841" i="17"/>
  <c r="X841" i="17"/>
  <c r="W841" i="17"/>
  <c r="V841" i="17"/>
  <c r="AG840" i="17"/>
  <c r="AF840" i="17"/>
  <c r="AE840" i="17"/>
  <c r="AD840" i="17"/>
  <c r="AC840" i="17"/>
  <c r="AB840" i="17"/>
  <c r="AA840" i="17"/>
  <c r="Z840" i="17"/>
  <c r="Y840" i="17"/>
  <c r="X840" i="17"/>
  <c r="W840" i="17"/>
  <c r="V840" i="17"/>
  <c r="AG839" i="17"/>
  <c r="AF839" i="17"/>
  <c r="AE839" i="17"/>
  <c r="AD839" i="17"/>
  <c r="AC839" i="17"/>
  <c r="AB839" i="17"/>
  <c r="AA839" i="17"/>
  <c r="Z839" i="17"/>
  <c r="Y839" i="17"/>
  <c r="X839" i="17"/>
  <c r="W839" i="17"/>
  <c r="V839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AG837" i="17"/>
  <c r="AF837" i="17"/>
  <c r="AE837" i="17"/>
  <c r="AD837" i="17"/>
  <c r="AC837" i="17"/>
  <c r="AB837" i="17"/>
  <c r="AA837" i="17"/>
  <c r="Z837" i="17"/>
  <c r="Y837" i="17"/>
  <c r="X837" i="17"/>
  <c r="W837" i="17"/>
  <c r="V837" i="17"/>
  <c r="AG836" i="17"/>
  <c r="AF836" i="17"/>
  <c r="AE836" i="17"/>
  <c r="AD836" i="17"/>
  <c r="AC836" i="17"/>
  <c r="AB836" i="17"/>
  <c r="AA836" i="17"/>
  <c r="Z836" i="17"/>
  <c r="Y836" i="17"/>
  <c r="X836" i="17"/>
  <c r="W836" i="17"/>
  <c r="V836" i="17"/>
  <c r="AG835" i="17"/>
  <c r="AF835" i="17"/>
  <c r="AE835" i="17"/>
  <c r="AD835" i="17"/>
  <c r="AC835" i="17"/>
  <c r="AB835" i="17"/>
  <c r="AA835" i="17"/>
  <c r="Z835" i="17"/>
  <c r="Y835" i="17"/>
  <c r="X835" i="17"/>
  <c r="W835" i="17"/>
  <c r="V835" i="17"/>
  <c r="AG834" i="17"/>
  <c r="AF834" i="17"/>
  <c r="AE834" i="17"/>
  <c r="AD834" i="17"/>
  <c r="AC834" i="17"/>
  <c r="AB834" i="17"/>
  <c r="AA834" i="17"/>
  <c r="Z834" i="17"/>
  <c r="Y834" i="17"/>
  <c r="X834" i="17"/>
  <c r="W834" i="17"/>
  <c r="V834" i="17"/>
  <c r="AG833" i="17"/>
  <c r="AF833" i="17"/>
  <c r="AE833" i="17"/>
  <c r="AD833" i="17"/>
  <c r="AC833" i="17"/>
  <c r="AB833" i="17"/>
  <c r="AA833" i="17"/>
  <c r="Z833" i="17"/>
  <c r="Y833" i="17"/>
  <c r="X833" i="17"/>
  <c r="W833" i="17"/>
  <c r="V833" i="17"/>
  <c r="AG832" i="17"/>
  <c r="AF832" i="17"/>
  <c r="AE832" i="17"/>
  <c r="AD832" i="17"/>
  <c r="AC832" i="17"/>
  <c r="AB832" i="17"/>
  <c r="AA832" i="17"/>
  <c r="Z832" i="17"/>
  <c r="Y832" i="17"/>
  <c r="X832" i="17"/>
  <c r="W832" i="17"/>
  <c r="V832" i="17"/>
  <c r="AG831" i="17"/>
  <c r="AF831" i="17"/>
  <c r="AE831" i="17"/>
  <c r="AD831" i="17"/>
  <c r="AC831" i="17"/>
  <c r="AB831" i="17"/>
  <c r="AA831" i="17"/>
  <c r="Z831" i="17"/>
  <c r="Y831" i="17"/>
  <c r="X831" i="17"/>
  <c r="W831" i="17"/>
  <c r="V831" i="17"/>
  <c r="AG830" i="17"/>
  <c r="AF830" i="17"/>
  <c r="AE830" i="17"/>
  <c r="AD830" i="17"/>
  <c r="AC830" i="17"/>
  <c r="AB830" i="17"/>
  <c r="AA830" i="17"/>
  <c r="Z830" i="17"/>
  <c r="Y830" i="17"/>
  <c r="X830" i="17"/>
  <c r="W830" i="17"/>
  <c r="V830" i="17"/>
  <c r="AG829" i="17"/>
  <c r="AF829" i="17"/>
  <c r="AE829" i="17"/>
  <c r="AD829" i="17"/>
  <c r="AC829" i="17"/>
  <c r="AB829" i="17"/>
  <c r="AA829" i="17"/>
  <c r="Z829" i="17"/>
  <c r="Y829" i="17"/>
  <c r="X829" i="17"/>
  <c r="W829" i="17"/>
  <c r="V829" i="17"/>
  <c r="AG828" i="17"/>
  <c r="AF828" i="17"/>
  <c r="AE828" i="17"/>
  <c r="AD828" i="17"/>
  <c r="AC828" i="17"/>
  <c r="AB828" i="17"/>
  <c r="AA828" i="17"/>
  <c r="Z828" i="17"/>
  <c r="Y828" i="17"/>
  <c r="X828" i="17"/>
  <c r="W828" i="17"/>
  <c r="V828" i="17"/>
  <c r="AG827" i="17"/>
  <c r="AF827" i="17"/>
  <c r="AE827" i="17"/>
  <c r="AD827" i="17"/>
  <c r="AC827" i="17"/>
  <c r="AB827" i="17"/>
  <c r="AA827" i="17"/>
  <c r="Z827" i="17"/>
  <c r="Y827" i="17"/>
  <c r="X827" i="17"/>
  <c r="W827" i="17"/>
  <c r="V827" i="17"/>
  <c r="AG826" i="17"/>
  <c r="AF826" i="17"/>
  <c r="AE826" i="17"/>
  <c r="AD826" i="17"/>
  <c r="AC826" i="17"/>
  <c r="AB826" i="17"/>
  <c r="AA826" i="17"/>
  <c r="Z826" i="17"/>
  <c r="Y826" i="17"/>
  <c r="X826" i="17"/>
  <c r="W826" i="17"/>
  <c r="V826" i="17"/>
  <c r="AG825" i="17"/>
  <c r="AF825" i="17"/>
  <c r="AE825" i="17"/>
  <c r="AD825" i="17"/>
  <c r="AC825" i="17"/>
  <c r="AB825" i="17"/>
  <c r="AA825" i="17"/>
  <c r="Z825" i="17"/>
  <c r="Y825" i="17"/>
  <c r="X825" i="17"/>
  <c r="W825" i="17"/>
  <c r="V825" i="17"/>
  <c r="AG824" i="17"/>
  <c r="AF824" i="17"/>
  <c r="AE824" i="17"/>
  <c r="AD824" i="17"/>
  <c r="AC824" i="17"/>
  <c r="AB824" i="17"/>
  <c r="AA824" i="17"/>
  <c r="Z824" i="17"/>
  <c r="Y824" i="17"/>
  <c r="X824" i="17"/>
  <c r="W824" i="17"/>
  <c r="V824" i="17"/>
  <c r="AG823" i="17"/>
  <c r="AF823" i="17"/>
  <c r="AE823" i="17"/>
  <c r="AD823" i="17"/>
  <c r="AC823" i="17"/>
  <c r="AB823" i="17"/>
  <c r="AA823" i="17"/>
  <c r="Z823" i="17"/>
  <c r="Y823" i="17"/>
  <c r="X823" i="17"/>
  <c r="W823" i="17"/>
  <c r="V823" i="17"/>
  <c r="AG822" i="17"/>
  <c r="AF822" i="17"/>
  <c r="AE822" i="17"/>
  <c r="AD822" i="17"/>
  <c r="AC822" i="17"/>
  <c r="AB822" i="17"/>
  <c r="AA822" i="17"/>
  <c r="Z822" i="17"/>
  <c r="Y822" i="17"/>
  <c r="X822" i="17"/>
  <c r="W822" i="17"/>
  <c r="V822" i="17"/>
  <c r="AG821" i="17"/>
  <c r="AF821" i="17"/>
  <c r="AE821" i="17"/>
  <c r="AD821" i="17"/>
  <c r="AC821" i="17"/>
  <c r="AB821" i="17"/>
  <c r="AA821" i="17"/>
  <c r="Z821" i="17"/>
  <c r="Y821" i="17"/>
  <c r="X821" i="17"/>
  <c r="W821" i="17"/>
  <c r="V821" i="17"/>
  <c r="AG820" i="17"/>
  <c r="AF820" i="17"/>
  <c r="AE820" i="17"/>
  <c r="AD820" i="17"/>
  <c r="AC820" i="17"/>
  <c r="AB820" i="17"/>
  <c r="AA820" i="17"/>
  <c r="Z820" i="17"/>
  <c r="Y820" i="17"/>
  <c r="X820" i="17"/>
  <c r="W820" i="17"/>
  <c r="V820" i="17"/>
  <c r="AG819" i="17"/>
  <c r="AF819" i="17"/>
  <c r="AE819" i="17"/>
  <c r="AD819" i="17"/>
  <c r="AC819" i="17"/>
  <c r="AB819" i="17"/>
  <c r="AA819" i="17"/>
  <c r="Z819" i="17"/>
  <c r="Y819" i="17"/>
  <c r="X819" i="17"/>
  <c r="W819" i="17"/>
  <c r="V819" i="17"/>
  <c r="AG818" i="17"/>
  <c r="AF818" i="17"/>
  <c r="AE818" i="17"/>
  <c r="AD818" i="17"/>
  <c r="AC818" i="17"/>
  <c r="AB818" i="17"/>
  <c r="AA818" i="17"/>
  <c r="Z818" i="17"/>
  <c r="Y818" i="17"/>
  <c r="X818" i="17"/>
  <c r="W818" i="17"/>
  <c r="V818" i="17"/>
  <c r="AG817" i="17"/>
  <c r="AF817" i="17"/>
  <c r="AE817" i="17"/>
  <c r="AD817" i="17"/>
  <c r="AC817" i="17"/>
  <c r="AB817" i="17"/>
  <c r="AA817" i="17"/>
  <c r="Z817" i="17"/>
  <c r="Y817" i="17"/>
  <c r="X817" i="17"/>
  <c r="W817" i="17"/>
  <c r="V817" i="17"/>
  <c r="AG816" i="17"/>
  <c r="AF816" i="17"/>
  <c r="AE816" i="17"/>
  <c r="AD816" i="17"/>
  <c r="AC816" i="17"/>
  <c r="AB816" i="17"/>
  <c r="AA816" i="17"/>
  <c r="Z816" i="17"/>
  <c r="Y816" i="17"/>
  <c r="X816" i="17"/>
  <c r="W816" i="17"/>
  <c r="V816" i="17"/>
  <c r="AG815" i="17"/>
  <c r="AF815" i="17"/>
  <c r="AE815" i="17"/>
  <c r="AD815" i="17"/>
  <c r="AC815" i="17"/>
  <c r="AB815" i="17"/>
  <c r="AA815" i="17"/>
  <c r="Z815" i="17"/>
  <c r="Y815" i="17"/>
  <c r="X815" i="17"/>
  <c r="W815" i="17"/>
  <c r="V815" i="17"/>
  <c r="AG814" i="17"/>
  <c r="AF814" i="17"/>
  <c r="AE814" i="17"/>
  <c r="AD814" i="17"/>
  <c r="AC814" i="17"/>
  <c r="AB814" i="17"/>
  <c r="AA814" i="17"/>
  <c r="Z814" i="17"/>
  <c r="Y814" i="17"/>
  <c r="X814" i="17"/>
  <c r="W814" i="17"/>
  <c r="V814" i="17"/>
  <c r="AG813" i="17"/>
  <c r="AF813" i="17"/>
  <c r="AE813" i="17"/>
  <c r="AD813" i="17"/>
  <c r="AC813" i="17"/>
  <c r="AB813" i="17"/>
  <c r="AA813" i="17"/>
  <c r="Z813" i="17"/>
  <c r="Y813" i="17"/>
  <c r="X813" i="17"/>
  <c r="W813" i="17"/>
  <c r="V813" i="17"/>
  <c r="AG812" i="17"/>
  <c r="AF812" i="17"/>
  <c r="AE812" i="17"/>
  <c r="AD812" i="17"/>
  <c r="AC812" i="17"/>
  <c r="AB812" i="17"/>
  <c r="AA812" i="17"/>
  <c r="Z812" i="17"/>
  <c r="Y812" i="17"/>
  <c r="X812" i="17"/>
  <c r="W812" i="17"/>
  <c r="V812" i="17"/>
  <c r="AG811" i="17"/>
  <c r="AF811" i="17"/>
  <c r="AE811" i="17"/>
  <c r="AD811" i="17"/>
  <c r="AC811" i="17"/>
  <c r="AB811" i="17"/>
  <c r="AA811" i="17"/>
  <c r="Z811" i="17"/>
  <c r="Y811" i="17"/>
  <c r="X811" i="17"/>
  <c r="W811" i="17"/>
  <c r="V811" i="17"/>
  <c r="AG810" i="17"/>
  <c r="AF810" i="17"/>
  <c r="AE810" i="17"/>
  <c r="AD810" i="17"/>
  <c r="AC810" i="17"/>
  <c r="AB810" i="17"/>
  <c r="AA810" i="17"/>
  <c r="Z810" i="17"/>
  <c r="Y810" i="17"/>
  <c r="X810" i="17"/>
  <c r="W810" i="17"/>
  <c r="V810" i="17"/>
  <c r="AG809" i="17"/>
  <c r="AF809" i="17"/>
  <c r="AE809" i="17"/>
  <c r="AD809" i="17"/>
  <c r="AC809" i="17"/>
  <c r="AB809" i="17"/>
  <c r="AA809" i="17"/>
  <c r="Z809" i="17"/>
  <c r="Y809" i="17"/>
  <c r="X809" i="17"/>
  <c r="W809" i="17"/>
  <c r="V809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AG807" i="17"/>
  <c r="AF807" i="17"/>
  <c r="AE807" i="17"/>
  <c r="AD807" i="17"/>
  <c r="AC807" i="17"/>
  <c r="AB807" i="17"/>
  <c r="AA807" i="17"/>
  <c r="Z807" i="17"/>
  <c r="Y807" i="17"/>
  <c r="X807" i="17"/>
  <c r="W807" i="17"/>
  <c r="V807" i="17"/>
  <c r="AG806" i="17"/>
  <c r="AF806" i="17"/>
  <c r="AE806" i="17"/>
  <c r="AD806" i="17"/>
  <c r="AC806" i="17"/>
  <c r="AB806" i="17"/>
  <c r="AA806" i="17"/>
  <c r="Z806" i="17"/>
  <c r="Y806" i="17"/>
  <c r="X806" i="17"/>
  <c r="W806" i="17"/>
  <c r="V806" i="17"/>
  <c r="AG805" i="17"/>
  <c r="AF805" i="17"/>
  <c r="AE805" i="17"/>
  <c r="AD805" i="17"/>
  <c r="AC805" i="17"/>
  <c r="AB805" i="17"/>
  <c r="AA805" i="17"/>
  <c r="Z805" i="17"/>
  <c r="Y805" i="17"/>
  <c r="X805" i="17"/>
  <c r="W805" i="17"/>
  <c r="V805" i="17"/>
  <c r="AG804" i="17"/>
  <c r="AF804" i="17"/>
  <c r="AE804" i="17"/>
  <c r="AD804" i="17"/>
  <c r="AC804" i="17"/>
  <c r="AB804" i="17"/>
  <c r="AA804" i="17"/>
  <c r="Z804" i="17"/>
  <c r="Y804" i="17"/>
  <c r="X804" i="17"/>
  <c r="W804" i="17"/>
  <c r="V804" i="17"/>
  <c r="AG803" i="17"/>
  <c r="AF803" i="17"/>
  <c r="AE803" i="17"/>
  <c r="AD803" i="17"/>
  <c r="AC803" i="17"/>
  <c r="AB803" i="17"/>
  <c r="AA803" i="17"/>
  <c r="Z803" i="17"/>
  <c r="Y803" i="17"/>
  <c r="X803" i="17"/>
  <c r="W803" i="17"/>
  <c r="V803" i="17"/>
  <c r="AG802" i="17"/>
  <c r="AF802" i="17"/>
  <c r="AE802" i="17"/>
  <c r="AD802" i="17"/>
  <c r="AC802" i="17"/>
  <c r="AB802" i="17"/>
  <c r="AA802" i="17"/>
  <c r="Z802" i="17"/>
  <c r="Y802" i="17"/>
  <c r="X802" i="17"/>
  <c r="W802" i="17"/>
  <c r="V802" i="17"/>
  <c r="AG801" i="17"/>
  <c r="AF801" i="17"/>
  <c r="AE801" i="17"/>
  <c r="AD801" i="17"/>
  <c r="AC801" i="17"/>
  <c r="AB801" i="17"/>
  <c r="AA801" i="17"/>
  <c r="Z801" i="17"/>
  <c r="Y801" i="17"/>
  <c r="X801" i="17"/>
  <c r="W801" i="17"/>
  <c r="V801" i="17"/>
  <c r="AG800" i="17"/>
  <c r="AF800" i="17"/>
  <c r="AE800" i="17"/>
  <c r="AD800" i="17"/>
  <c r="AC800" i="17"/>
  <c r="AB800" i="17"/>
  <c r="AA800" i="17"/>
  <c r="Z800" i="17"/>
  <c r="Y800" i="17"/>
  <c r="X800" i="17"/>
  <c r="W800" i="17"/>
  <c r="V800" i="17"/>
  <c r="AG799" i="17"/>
  <c r="AF799" i="17"/>
  <c r="AE799" i="17"/>
  <c r="AD799" i="17"/>
  <c r="AC799" i="17"/>
  <c r="AB799" i="17"/>
  <c r="AA799" i="17"/>
  <c r="Z799" i="17"/>
  <c r="Y799" i="17"/>
  <c r="X799" i="17"/>
  <c r="W799" i="17"/>
  <c r="V799" i="17"/>
  <c r="AG798" i="17"/>
  <c r="AF798" i="17"/>
  <c r="AE798" i="17"/>
  <c r="AD798" i="17"/>
  <c r="AC798" i="17"/>
  <c r="AB798" i="17"/>
  <c r="AA798" i="17"/>
  <c r="Z798" i="17"/>
  <c r="Y798" i="17"/>
  <c r="X798" i="17"/>
  <c r="W798" i="17"/>
  <c r="V798" i="17"/>
  <c r="AG797" i="17"/>
  <c r="AF797" i="17"/>
  <c r="AE797" i="17"/>
  <c r="AD797" i="17"/>
  <c r="AC797" i="17"/>
  <c r="AB797" i="17"/>
  <c r="AA797" i="17"/>
  <c r="Z797" i="17"/>
  <c r="Y797" i="17"/>
  <c r="X797" i="17"/>
  <c r="W797" i="17"/>
  <c r="V797" i="17"/>
  <c r="AG796" i="17"/>
  <c r="AF796" i="17"/>
  <c r="AE796" i="17"/>
  <c r="AD796" i="17"/>
  <c r="AC796" i="17"/>
  <c r="AB796" i="17"/>
  <c r="AA796" i="17"/>
  <c r="Z796" i="17"/>
  <c r="Y796" i="17"/>
  <c r="X796" i="17"/>
  <c r="W796" i="17"/>
  <c r="V796" i="17"/>
  <c r="AG795" i="17"/>
  <c r="AF795" i="17"/>
  <c r="AE795" i="17"/>
  <c r="AD795" i="17"/>
  <c r="AC795" i="17"/>
  <c r="AB795" i="17"/>
  <c r="AA795" i="17"/>
  <c r="Z795" i="17"/>
  <c r="Y795" i="17"/>
  <c r="X795" i="17"/>
  <c r="W795" i="17"/>
  <c r="V795" i="17"/>
  <c r="AG794" i="17"/>
  <c r="AF794" i="17"/>
  <c r="AE794" i="17"/>
  <c r="AD794" i="17"/>
  <c r="AC794" i="17"/>
  <c r="AB794" i="17"/>
  <c r="AA794" i="17"/>
  <c r="Z794" i="17"/>
  <c r="Y794" i="17"/>
  <c r="X794" i="17"/>
  <c r="W794" i="17"/>
  <c r="V794" i="17"/>
  <c r="AG793" i="17"/>
  <c r="AF793" i="17"/>
  <c r="AE793" i="17"/>
  <c r="AD793" i="17"/>
  <c r="AC793" i="17"/>
  <c r="AB793" i="17"/>
  <c r="AA793" i="17"/>
  <c r="Z793" i="17"/>
  <c r="Y793" i="17"/>
  <c r="X793" i="17"/>
  <c r="W793" i="17"/>
  <c r="V793" i="17"/>
  <c r="AG792" i="17"/>
  <c r="AF792" i="17"/>
  <c r="AE792" i="17"/>
  <c r="AD792" i="17"/>
  <c r="AC792" i="17"/>
  <c r="AB792" i="17"/>
  <c r="AA792" i="17"/>
  <c r="Z792" i="17"/>
  <c r="Y792" i="17"/>
  <c r="X792" i="17"/>
  <c r="W792" i="17"/>
  <c r="V792" i="17"/>
  <c r="AG791" i="17"/>
  <c r="AF791" i="17"/>
  <c r="AE791" i="17"/>
  <c r="AD791" i="17"/>
  <c r="AC791" i="17"/>
  <c r="AB791" i="17"/>
  <c r="AA791" i="17"/>
  <c r="Z791" i="17"/>
  <c r="Y791" i="17"/>
  <c r="X791" i="17"/>
  <c r="W791" i="17"/>
  <c r="V791" i="17"/>
  <c r="AG790" i="17"/>
  <c r="AF790" i="17"/>
  <c r="AE790" i="17"/>
  <c r="AD790" i="17"/>
  <c r="AC790" i="17"/>
  <c r="AB790" i="17"/>
  <c r="AA790" i="17"/>
  <c r="Z790" i="17"/>
  <c r="Y790" i="17"/>
  <c r="X790" i="17"/>
  <c r="W790" i="17"/>
  <c r="V790" i="17"/>
  <c r="AG789" i="17"/>
  <c r="AF789" i="17"/>
  <c r="AE789" i="17"/>
  <c r="AD789" i="17"/>
  <c r="AC789" i="17"/>
  <c r="AB789" i="17"/>
  <c r="AA789" i="17"/>
  <c r="Z789" i="17"/>
  <c r="Y789" i="17"/>
  <c r="X789" i="17"/>
  <c r="W789" i="17"/>
  <c r="V789" i="17"/>
  <c r="AG788" i="17"/>
  <c r="AF788" i="17"/>
  <c r="AE788" i="17"/>
  <c r="AD788" i="17"/>
  <c r="AC788" i="17"/>
  <c r="AB788" i="17"/>
  <c r="AA788" i="17"/>
  <c r="Z788" i="17"/>
  <c r="Y788" i="17"/>
  <c r="X788" i="17"/>
  <c r="W788" i="17"/>
  <c r="V788" i="17"/>
  <c r="AG787" i="17"/>
  <c r="AF787" i="17"/>
  <c r="AE787" i="17"/>
  <c r="AD787" i="17"/>
  <c r="AC787" i="17"/>
  <c r="AB787" i="17"/>
  <c r="AA787" i="17"/>
  <c r="Z787" i="17"/>
  <c r="Y787" i="17"/>
  <c r="X787" i="17"/>
  <c r="W787" i="17"/>
  <c r="V787" i="17"/>
  <c r="AG786" i="17"/>
  <c r="AF786" i="17"/>
  <c r="AE786" i="17"/>
  <c r="AD786" i="17"/>
  <c r="AC786" i="17"/>
  <c r="AB786" i="17"/>
  <c r="AA786" i="17"/>
  <c r="Z786" i="17"/>
  <c r="Y786" i="17"/>
  <c r="X786" i="17"/>
  <c r="W786" i="17"/>
  <c r="V786" i="17"/>
  <c r="AG785" i="17"/>
  <c r="AF785" i="17"/>
  <c r="AE785" i="17"/>
  <c r="AD785" i="17"/>
  <c r="AC785" i="17"/>
  <c r="AB785" i="17"/>
  <c r="AA785" i="17"/>
  <c r="Z785" i="17"/>
  <c r="Y785" i="17"/>
  <c r="X785" i="17"/>
  <c r="W785" i="17"/>
  <c r="V785" i="17"/>
  <c r="AG784" i="17"/>
  <c r="AF784" i="17"/>
  <c r="AE784" i="17"/>
  <c r="AD784" i="17"/>
  <c r="AC784" i="17"/>
  <c r="AB784" i="17"/>
  <c r="AA784" i="17"/>
  <c r="Z784" i="17"/>
  <c r="Y784" i="17"/>
  <c r="X784" i="17"/>
  <c r="W784" i="17"/>
  <c r="V784" i="17"/>
  <c r="AG783" i="17"/>
  <c r="AF783" i="17"/>
  <c r="AE783" i="17"/>
  <c r="AD783" i="17"/>
  <c r="AC783" i="17"/>
  <c r="AB783" i="17"/>
  <c r="AA783" i="17"/>
  <c r="Z783" i="17"/>
  <c r="Y783" i="17"/>
  <c r="X783" i="17"/>
  <c r="W783" i="17"/>
  <c r="V783" i="17"/>
  <c r="AG782" i="17"/>
  <c r="AF782" i="17"/>
  <c r="AE782" i="17"/>
  <c r="AD782" i="17"/>
  <c r="AC782" i="17"/>
  <c r="AB782" i="17"/>
  <c r="AA782" i="17"/>
  <c r="Z782" i="17"/>
  <c r="Y782" i="17"/>
  <c r="X782" i="17"/>
  <c r="W782" i="17"/>
  <c r="V782" i="17"/>
  <c r="AG781" i="17"/>
  <c r="AF781" i="17"/>
  <c r="AE781" i="17"/>
  <c r="AD781" i="17"/>
  <c r="AC781" i="17"/>
  <c r="AB781" i="17"/>
  <c r="AA781" i="17"/>
  <c r="Z781" i="17"/>
  <c r="Y781" i="17"/>
  <c r="X781" i="17"/>
  <c r="W781" i="17"/>
  <c r="V781" i="17"/>
  <c r="AG780" i="17"/>
  <c r="AF780" i="17"/>
  <c r="AE780" i="17"/>
  <c r="AD780" i="17"/>
  <c r="AC780" i="17"/>
  <c r="AB780" i="17"/>
  <c r="AA780" i="17"/>
  <c r="Z780" i="17"/>
  <c r="Y780" i="17"/>
  <c r="X780" i="17"/>
  <c r="W780" i="17"/>
  <c r="V780" i="17"/>
  <c r="AG779" i="17"/>
  <c r="AF779" i="17"/>
  <c r="AE779" i="17"/>
  <c r="AD779" i="17"/>
  <c r="AC779" i="17"/>
  <c r="AB779" i="17"/>
  <c r="AA779" i="17"/>
  <c r="Z779" i="17"/>
  <c r="Y779" i="17"/>
  <c r="X779" i="17"/>
  <c r="W779" i="17"/>
  <c r="V779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AG777" i="17"/>
  <c r="AF777" i="17"/>
  <c r="AE777" i="17"/>
  <c r="AD777" i="17"/>
  <c r="AC777" i="17"/>
  <c r="AB777" i="17"/>
  <c r="AA777" i="17"/>
  <c r="Z777" i="17"/>
  <c r="Y777" i="17"/>
  <c r="X777" i="17"/>
  <c r="W777" i="17"/>
  <c r="V777" i="17"/>
  <c r="AG776" i="17"/>
  <c r="AF776" i="17"/>
  <c r="AE776" i="17"/>
  <c r="AD776" i="17"/>
  <c r="AC776" i="17"/>
  <c r="AB776" i="17"/>
  <c r="AA776" i="17"/>
  <c r="Z776" i="17"/>
  <c r="Y776" i="17"/>
  <c r="X776" i="17"/>
  <c r="W776" i="17"/>
  <c r="V776" i="17"/>
  <c r="AG775" i="17"/>
  <c r="AF775" i="17"/>
  <c r="AE775" i="17"/>
  <c r="AD775" i="17"/>
  <c r="AC775" i="17"/>
  <c r="AB775" i="17"/>
  <c r="AA775" i="17"/>
  <c r="Z775" i="17"/>
  <c r="Y775" i="17"/>
  <c r="X775" i="17"/>
  <c r="W775" i="17"/>
  <c r="V775" i="17"/>
  <c r="AG774" i="17"/>
  <c r="AF774" i="17"/>
  <c r="AE774" i="17"/>
  <c r="AD774" i="17"/>
  <c r="AC774" i="17"/>
  <c r="AB774" i="17"/>
  <c r="AA774" i="17"/>
  <c r="Z774" i="17"/>
  <c r="Y774" i="17"/>
  <c r="X774" i="17"/>
  <c r="W774" i="17"/>
  <c r="V774" i="17"/>
  <c r="AG773" i="17"/>
  <c r="AF773" i="17"/>
  <c r="AE773" i="17"/>
  <c r="AD773" i="17"/>
  <c r="AC773" i="17"/>
  <c r="AB773" i="17"/>
  <c r="AA773" i="17"/>
  <c r="Z773" i="17"/>
  <c r="Y773" i="17"/>
  <c r="X773" i="17"/>
  <c r="W773" i="17"/>
  <c r="V773" i="17"/>
  <c r="AG772" i="17"/>
  <c r="AF772" i="17"/>
  <c r="AE772" i="17"/>
  <c r="AD772" i="17"/>
  <c r="AC772" i="17"/>
  <c r="AB772" i="17"/>
  <c r="AA772" i="17"/>
  <c r="Z772" i="17"/>
  <c r="Y772" i="17"/>
  <c r="X772" i="17"/>
  <c r="W772" i="17"/>
  <c r="V772" i="17"/>
  <c r="AG771" i="17"/>
  <c r="AF771" i="17"/>
  <c r="AE771" i="17"/>
  <c r="AD771" i="17"/>
  <c r="AC771" i="17"/>
  <c r="AB771" i="17"/>
  <c r="AA771" i="17"/>
  <c r="Z771" i="17"/>
  <c r="Y771" i="17"/>
  <c r="X771" i="17"/>
  <c r="W771" i="17"/>
  <c r="V771" i="17"/>
  <c r="AG770" i="17"/>
  <c r="AF770" i="17"/>
  <c r="AE770" i="17"/>
  <c r="AD770" i="17"/>
  <c r="AC770" i="17"/>
  <c r="AB770" i="17"/>
  <c r="AA770" i="17"/>
  <c r="Z770" i="17"/>
  <c r="Y770" i="17"/>
  <c r="X770" i="17"/>
  <c r="W770" i="17"/>
  <c r="V770" i="17"/>
  <c r="AG769" i="17"/>
  <c r="AF769" i="17"/>
  <c r="AE769" i="17"/>
  <c r="AD769" i="17"/>
  <c r="AC769" i="17"/>
  <c r="AB769" i="17"/>
  <c r="AA769" i="17"/>
  <c r="Z769" i="17"/>
  <c r="Y769" i="17"/>
  <c r="X769" i="17"/>
  <c r="W769" i="17"/>
  <c r="V769" i="17"/>
  <c r="AG768" i="17"/>
  <c r="AF768" i="17"/>
  <c r="AE768" i="17"/>
  <c r="AD768" i="17"/>
  <c r="AC768" i="17"/>
  <c r="AB768" i="17"/>
  <c r="AA768" i="17"/>
  <c r="Z768" i="17"/>
  <c r="Y768" i="17"/>
  <c r="X768" i="17"/>
  <c r="W768" i="17"/>
  <c r="V768" i="17"/>
  <c r="AG767" i="17"/>
  <c r="AF767" i="17"/>
  <c r="AE767" i="17"/>
  <c r="AD767" i="17"/>
  <c r="AC767" i="17"/>
  <c r="AB767" i="17"/>
  <c r="AA767" i="17"/>
  <c r="Z767" i="17"/>
  <c r="Y767" i="17"/>
  <c r="X767" i="17"/>
  <c r="W767" i="17"/>
  <c r="V767" i="17"/>
  <c r="AG766" i="17"/>
  <c r="AF766" i="17"/>
  <c r="AE766" i="17"/>
  <c r="AD766" i="17"/>
  <c r="AC766" i="17"/>
  <c r="AB766" i="17"/>
  <c r="AA766" i="17"/>
  <c r="Z766" i="17"/>
  <c r="Y766" i="17"/>
  <c r="X766" i="17"/>
  <c r="W766" i="17"/>
  <c r="V766" i="17"/>
  <c r="AG765" i="17"/>
  <c r="AF765" i="17"/>
  <c r="AE765" i="17"/>
  <c r="AD765" i="17"/>
  <c r="AC765" i="17"/>
  <c r="AB765" i="17"/>
  <c r="AA765" i="17"/>
  <c r="Z765" i="17"/>
  <c r="Y765" i="17"/>
  <c r="X765" i="17"/>
  <c r="W765" i="17"/>
  <c r="V765" i="17"/>
  <c r="AG764" i="17"/>
  <c r="AF764" i="17"/>
  <c r="AE764" i="17"/>
  <c r="AD764" i="17"/>
  <c r="AC764" i="17"/>
  <c r="AB764" i="17"/>
  <c r="AA764" i="17"/>
  <c r="Z764" i="17"/>
  <c r="Y764" i="17"/>
  <c r="X764" i="17"/>
  <c r="W764" i="17"/>
  <c r="V764" i="17"/>
  <c r="AG763" i="17"/>
  <c r="AF763" i="17"/>
  <c r="AE763" i="17"/>
  <c r="AD763" i="17"/>
  <c r="AC763" i="17"/>
  <c r="AB763" i="17"/>
  <c r="AA763" i="17"/>
  <c r="Z763" i="17"/>
  <c r="Y763" i="17"/>
  <c r="X763" i="17"/>
  <c r="W763" i="17"/>
  <c r="V763" i="17"/>
  <c r="AG762" i="17"/>
  <c r="AF762" i="17"/>
  <c r="AE762" i="17"/>
  <c r="AD762" i="17"/>
  <c r="AC762" i="17"/>
  <c r="AB762" i="17"/>
  <c r="AA762" i="17"/>
  <c r="Z762" i="17"/>
  <c r="Y762" i="17"/>
  <c r="X762" i="17"/>
  <c r="W762" i="17"/>
  <c r="V762" i="17"/>
  <c r="AG761" i="17"/>
  <c r="AF761" i="17"/>
  <c r="AE761" i="17"/>
  <c r="AD761" i="17"/>
  <c r="AC761" i="17"/>
  <c r="AB761" i="17"/>
  <c r="AA761" i="17"/>
  <c r="Z761" i="17"/>
  <c r="Y761" i="17"/>
  <c r="X761" i="17"/>
  <c r="W761" i="17"/>
  <c r="V761" i="17"/>
  <c r="AG760" i="17"/>
  <c r="AF760" i="17"/>
  <c r="AE760" i="17"/>
  <c r="AD760" i="17"/>
  <c r="AC760" i="17"/>
  <c r="AB760" i="17"/>
  <c r="AA760" i="17"/>
  <c r="Z760" i="17"/>
  <c r="Y760" i="17"/>
  <c r="X760" i="17"/>
  <c r="W760" i="17"/>
  <c r="V760" i="17"/>
  <c r="AG759" i="17"/>
  <c r="AF759" i="17"/>
  <c r="AE759" i="17"/>
  <c r="AD759" i="17"/>
  <c r="AC759" i="17"/>
  <c r="AB759" i="17"/>
  <c r="AA759" i="17"/>
  <c r="Z759" i="17"/>
  <c r="Y759" i="17"/>
  <c r="X759" i="17"/>
  <c r="W759" i="17"/>
  <c r="V759" i="17"/>
  <c r="AG758" i="17"/>
  <c r="AF758" i="17"/>
  <c r="AE758" i="17"/>
  <c r="AD758" i="17"/>
  <c r="AC758" i="17"/>
  <c r="AB758" i="17"/>
  <c r="AA758" i="17"/>
  <c r="Z758" i="17"/>
  <c r="Y758" i="17"/>
  <c r="X758" i="17"/>
  <c r="W758" i="17"/>
  <c r="V758" i="17"/>
  <c r="AG757" i="17"/>
  <c r="AF757" i="17"/>
  <c r="AE757" i="17"/>
  <c r="AD757" i="17"/>
  <c r="AC757" i="17"/>
  <c r="AB757" i="17"/>
  <c r="AA757" i="17"/>
  <c r="Z757" i="17"/>
  <c r="Y757" i="17"/>
  <c r="X757" i="17"/>
  <c r="W757" i="17"/>
  <c r="V757" i="17"/>
  <c r="AG756" i="17"/>
  <c r="AF756" i="17"/>
  <c r="AE756" i="17"/>
  <c r="AD756" i="17"/>
  <c r="AC756" i="17"/>
  <c r="AB756" i="17"/>
  <c r="AA756" i="17"/>
  <c r="Z756" i="17"/>
  <c r="Y756" i="17"/>
  <c r="X756" i="17"/>
  <c r="W756" i="17"/>
  <c r="V756" i="17"/>
  <c r="AG755" i="17"/>
  <c r="AF755" i="17"/>
  <c r="AE755" i="17"/>
  <c r="AD755" i="17"/>
  <c r="AC755" i="17"/>
  <c r="AB755" i="17"/>
  <c r="AA755" i="17"/>
  <c r="Z755" i="17"/>
  <c r="Y755" i="17"/>
  <c r="X755" i="17"/>
  <c r="W755" i="17"/>
  <c r="V755" i="17"/>
  <c r="AG754" i="17"/>
  <c r="AF754" i="17"/>
  <c r="AE754" i="17"/>
  <c r="AD754" i="17"/>
  <c r="AC754" i="17"/>
  <c r="AB754" i="17"/>
  <c r="AA754" i="17"/>
  <c r="Z754" i="17"/>
  <c r="Y754" i="17"/>
  <c r="X754" i="17"/>
  <c r="W754" i="17"/>
  <c r="V754" i="17"/>
  <c r="AG753" i="17"/>
  <c r="AF753" i="17"/>
  <c r="AE753" i="17"/>
  <c r="AD753" i="17"/>
  <c r="AC753" i="17"/>
  <c r="AB753" i="17"/>
  <c r="AA753" i="17"/>
  <c r="Z753" i="17"/>
  <c r="Y753" i="17"/>
  <c r="X753" i="17"/>
  <c r="W753" i="17"/>
  <c r="V753" i="17"/>
  <c r="AG752" i="17"/>
  <c r="AF752" i="17"/>
  <c r="AE752" i="17"/>
  <c r="AD752" i="17"/>
  <c r="AC752" i="17"/>
  <c r="AB752" i="17"/>
  <c r="AA752" i="17"/>
  <c r="Z752" i="17"/>
  <c r="Y752" i="17"/>
  <c r="X752" i="17"/>
  <c r="W752" i="17"/>
  <c r="V752" i="17"/>
  <c r="AG751" i="17"/>
  <c r="AF751" i="17"/>
  <c r="AE751" i="17"/>
  <c r="AD751" i="17"/>
  <c r="AC751" i="17"/>
  <c r="AB751" i="17"/>
  <c r="AA751" i="17"/>
  <c r="Z751" i="17"/>
  <c r="Y751" i="17"/>
  <c r="X751" i="17"/>
  <c r="W751" i="17"/>
  <c r="V751" i="17"/>
  <c r="AG750" i="17"/>
  <c r="AF750" i="17"/>
  <c r="AE750" i="17"/>
  <c r="AD750" i="17"/>
  <c r="AC750" i="17"/>
  <c r="AB750" i="17"/>
  <c r="AA750" i="17"/>
  <c r="Z750" i="17"/>
  <c r="Y750" i="17"/>
  <c r="X750" i="17"/>
  <c r="W750" i="17"/>
  <c r="V750" i="17"/>
  <c r="AG749" i="17"/>
  <c r="AF749" i="17"/>
  <c r="AE749" i="17"/>
  <c r="AD749" i="17"/>
  <c r="AC749" i="17"/>
  <c r="AB749" i="17"/>
  <c r="AA749" i="17"/>
  <c r="Z749" i="17"/>
  <c r="Y749" i="17"/>
  <c r="X749" i="17"/>
  <c r="W749" i="17"/>
  <c r="V749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AG747" i="17"/>
  <c r="AF747" i="17"/>
  <c r="AE747" i="17"/>
  <c r="AD747" i="17"/>
  <c r="AC747" i="17"/>
  <c r="AB747" i="17"/>
  <c r="AA747" i="17"/>
  <c r="Z747" i="17"/>
  <c r="Y747" i="17"/>
  <c r="X747" i="17"/>
  <c r="W747" i="17"/>
  <c r="V747" i="17"/>
  <c r="AG746" i="17"/>
  <c r="AF746" i="17"/>
  <c r="AE746" i="17"/>
  <c r="AD746" i="17"/>
  <c r="AC746" i="17"/>
  <c r="AB746" i="17"/>
  <c r="AA746" i="17"/>
  <c r="Z746" i="17"/>
  <c r="Y746" i="17"/>
  <c r="X746" i="17"/>
  <c r="W746" i="17"/>
  <c r="V746" i="17"/>
  <c r="AG745" i="17"/>
  <c r="AF745" i="17"/>
  <c r="AE745" i="17"/>
  <c r="AD745" i="17"/>
  <c r="AC745" i="17"/>
  <c r="AB745" i="17"/>
  <c r="AA745" i="17"/>
  <c r="Z745" i="17"/>
  <c r="Y745" i="17"/>
  <c r="X745" i="17"/>
  <c r="W745" i="17"/>
  <c r="V745" i="17"/>
  <c r="AG744" i="17"/>
  <c r="AF744" i="17"/>
  <c r="AE744" i="17"/>
  <c r="AD744" i="17"/>
  <c r="AC744" i="17"/>
  <c r="AB744" i="17"/>
  <c r="AA744" i="17"/>
  <c r="Z744" i="17"/>
  <c r="Y744" i="17"/>
  <c r="X744" i="17"/>
  <c r="W744" i="17"/>
  <c r="V744" i="17"/>
  <c r="AG743" i="17"/>
  <c r="AF743" i="17"/>
  <c r="AE743" i="17"/>
  <c r="AD743" i="17"/>
  <c r="AC743" i="17"/>
  <c r="AB743" i="17"/>
  <c r="AA743" i="17"/>
  <c r="Z743" i="17"/>
  <c r="Y743" i="17"/>
  <c r="X743" i="17"/>
  <c r="W743" i="17"/>
  <c r="V743" i="17"/>
  <c r="AG742" i="17"/>
  <c r="AF742" i="17"/>
  <c r="AE742" i="17"/>
  <c r="AD742" i="17"/>
  <c r="AC742" i="17"/>
  <c r="AB742" i="17"/>
  <c r="AA742" i="17"/>
  <c r="Z742" i="17"/>
  <c r="Y742" i="17"/>
  <c r="X742" i="17"/>
  <c r="W742" i="17"/>
  <c r="V742" i="17"/>
  <c r="AG741" i="17"/>
  <c r="AF741" i="17"/>
  <c r="AE741" i="17"/>
  <c r="AD741" i="17"/>
  <c r="AC741" i="17"/>
  <c r="AB741" i="17"/>
  <c r="AA741" i="17"/>
  <c r="Z741" i="17"/>
  <c r="Y741" i="17"/>
  <c r="X741" i="17"/>
  <c r="W741" i="17"/>
  <c r="V741" i="17"/>
  <c r="AG740" i="17"/>
  <c r="AF740" i="17"/>
  <c r="AE740" i="17"/>
  <c r="AD740" i="17"/>
  <c r="AC740" i="17"/>
  <c r="AB740" i="17"/>
  <c r="AA740" i="17"/>
  <c r="Z740" i="17"/>
  <c r="Y740" i="17"/>
  <c r="X740" i="17"/>
  <c r="W740" i="17"/>
  <c r="V740" i="17"/>
  <c r="AG739" i="17"/>
  <c r="AF739" i="17"/>
  <c r="AE739" i="17"/>
  <c r="AD739" i="17"/>
  <c r="AC739" i="17"/>
  <c r="AB739" i="17"/>
  <c r="AA739" i="17"/>
  <c r="Z739" i="17"/>
  <c r="Y739" i="17"/>
  <c r="X739" i="17"/>
  <c r="W739" i="17"/>
  <c r="V739" i="17"/>
  <c r="AG738" i="17"/>
  <c r="AF738" i="17"/>
  <c r="AE738" i="17"/>
  <c r="AD738" i="17"/>
  <c r="AC738" i="17"/>
  <c r="AB738" i="17"/>
  <c r="AA738" i="17"/>
  <c r="Z738" i="17"/>
  <c r="Y738" i="17"/>
  <c r="X738" i="17"/>
  <c r="W738" i="17"/>
  <c r="V738" i="17"/>
  <c r="AG737" i="17"/>
  <c r="AF737" i="17"/>
  <c r="AE737" i="17"/>
  <c r="AD737" i="17"/>
  <c r="AC737" i="17"/>
  <c r="AB737" i="17"/>
  <c r="AA737" i="17"/>
  <c r="Z737" i="17"/>
  <c r="Y737" i="17"/>
  <c r="X737" i="17"/>
  <c r="W737" i="17"/>
  <c r="V737" i="17"/>
  <c r="AG736" i="17"/>
  <c r="AF736" i="17"/>
  <c r="AE736" i="17"/>
  <c r="AD736" i="17"/>
  <c r="AC736" i="17"/>
  <c r="AB736" i="17"/>
  <c r="AA736" i="17"/>
  <c r="Z736" i="17"/>
  <c r="Y736" i="17"/>
  <c r="X736" i="17"/>
  <c r="W736" i="17"/>
  <c r="V736" i="17"/>
  <c r="AG735" i="17"/>
  <c r="AF735" i="17"/>
  <c r="AE735" i="17"/>
  <c r="AD735" i="17"/>
  <c r="AC735" i="17"/>
  <c r="AB735" i="17"/>
  <c r="AA735" i="17"/>
  <c r="Z735" i="17"/>
  <c r="Y735" i="17"/>
  <c r="X735" i="17"/>
  <c r="W735" i="17"/>
  <c r="V735" i="17"/>
  <c r="AG734" i="17"/>
  <c r="AF734" i="17"/>
  <c r="AE734" i="17"/>
  <c r="AD734" i="17"/>
  <c r="AC734" i="17"/>
  <c r="AB734" i="17"/>
  <c r="AA734" i="17"/>
  <c r="Z734" i="17"/>
  <c r="Y734" i="17"/>
  <c r="X734" i="17"/>
  <c r="W734" i="17"/>
  <c r="V734" i="17"/>
  <c r="AG733" i="17"/>
  <c r="AF733" i="17"/>
  <c r="AE733" i="17"/>
  <c r="AD733" i="17"/>
  <c r="AC733" i="17"/>
  <c r="AB733" i="17"/>
  <c r="AA733" i="17"/>
  <c r="Z733" i="17"/>
  <c r="Y733" i="17"/>
  <c r="X733" i="17"/>
  <c r="W733" i="17"/>
  <c r="V733" i="17"/>
  <c r="AG732" i="17"/>
  <c r="AF732" i="17"/>
  <c r="AE732" i="17"/>
  <c r="AD732" i="17"/>
  <c r="AC732" i="17"/>
  <c r="AB732" i="17"/>
  <c r="AA732" i="17"/>
  <c r="Z732" i="17"/>
  <c r="Y732" i="17"/>
  <c r="X732" i="17"/>
  <c r="W732" i="17"/>
  <c r="V732" i="17"/>
  <c r="AG731" i="17"/>
  <c r="AF731" i="17"/>
  <c r="AE731" i="17"/>
  <c r="AD731" i="17"/>
  <c r="AC731" i="17"/>
  <c r="AB731" i="17"/>
  <c r="AA731" i="17"/>
  <c r="Z731" i="17"/>
  <c r="Y731" i="17"/>
  <c r="X731" i="17"/>
  <c r="W731" i="17"/>
  <c r="V731" i="17"/>
  <c r="AG730" i="17"/>
  <c r="AF730" i="17"/>
  <c r="AE730" i="17"/>
  <c r="AD730" i="17"/>
  <c r="AC730" i="17"/>
  <c r="AB730" i="17"/>
  <c r="AA730" i="17"/>
  <c r="Z730" i="17"/>
  <c r="Y730" i="17"/>
  <c r="X730" i="17"/>
  <c r="W730" i="17"/>
  <c r="V730" i="17"/>
  <c r="AG729" i="17"/>
  <c r="AF729" i="17"/>
  <c r="AE729" i="17"/>
  <c r="AD729" i="17"/>
  <c r="AC729" i="17"/>
  <c r="AB729" i="17"/>
  <c r="AA729" i="17"/>
  <c r="Z729" i="17"/>
  <c r="Y729" i="17"/>
  <c r="X729" i="17"/>
  <c r="W729" i="17"/>
  <c r="V729" i="17"/>
  <c r="AG728" i="17"/>
  <c r="AF728" i="17"/>
  <c r="AE728" i="17"/>
  <c r="AD728" i="17"/>
  <c r="AC728" i="17"/>
  <c r="AB728" i="17"/>
  <c r="AA728" i="17"/>
  <c r="Z728" i="17"/>
  <c r="Y728" i="17"/>
  <c r="X728" i="17"/>
  <c r="W728" i="17"/>
  <c r="V728" i="17"/>
  <c r="AG727" i="17"/>
  <c r="AF727" i="17"/>
  <c r="AE727" i="17"/>
  <c r="AD727" i="17"/>
  <c r="AC727" i="17"/>
  <c r="AB727" i="17"/>
  <c r="AA727" i="17"/>
  <c r="Z727" i="17"/>
  <c r="Y727" i="17"/>
  <c r="X727" i="17"/>
  <c r="W727" i="17"/>
  <c r="V727" i="17"/>
  <c r="AG726" i="17"/>
  <c r="AF726" i="17"/>
  <c r="AE726" i="17"/>
  <c r="AD726" i="17"/>
  <c r="AC726" i="17"/>
  <c r="AB726" i="17"/>
  <c r="AA726" i="17"/>
  <c r="Z726" i="17"/>
  <c r="Y726" i="17"/>
  <c r="X726" i="17"/>
  <c r="W726" i="17"/>
  <c r="V726" i="17"/>
  <c r="AG725" i="17"/>
  <c r="AF725" i="17"/>
  <c r="AE725" i="17"/>
  <c r="AD725" i="17"/>
  <c r="AC725" i="17"/>
  <c r="AB725" i="17"/>
  <c r="AA725" i="17"/>
  <c r="Z725" i="17"/>
  <c r="Y725" i="17"/>
  <c r="X725" i="17"/>
  <c r="W725" i="17"/>
  <c r="V725" i="17"/>
  <c r="AG724" i="17"/>
  <c r="AF724" i="17"/>
  <c r="AE724" i="17"/>
  <c r="AD724" i="17"/>
  <c r="AC724" i="17"/>
  <c r="AB724" i="17"/>
  <c r="AA724" i="17"/>
  <c r="Z724" i="17"/>
  <c r="Y724" i="17"/>
  <c r="X724" i="17"/>
  <c r="W724" i="17"/>
  <c r="V724" i="17"/>
  <c r="AG723" i="17"/>
  <c r="AF723" i="17"/>
  <c r="AE723" i="17"/>
  <c r="AD723" i="17"/>
  <c r="AC723" i="17"/>
  <c r="AB723" i="17"/>
  <c r="AA723" i="17"/>
  <c r="Z723" i="17"/>
  <c r="Y723" i="17"/>
  <c r="X723" i="17"/>
  <c r="W723" i="17"/>
  <c r="V723" i="17"/>
  <c r="AG722" i="17"/>
  <c r="AF722" i="17"/>
  <c r="AE722" i="17"/>
  <c r="AD722" i="17"/>
  <c r="AC722" i="17"/>
  <c r="AB722" i="17"/>
  <c r="AA722" i="17"/>
  <c r="Z722" i="17"/>
  <c r="Y722" i="17"/>
  <c r="X722" i="17"/>
  <c r="W722" i="17"/>
  <c r="V722" i="17"/>
  <c r="AG721" i="17"/>
  <c r="AF721" i="17"/>
  <c r="AE721" i="17"/>
  <c r="AD721" i="17"/>
  <c r="AC721" i="17"/>
  <c r="AB721" i="17"/>
  <c r="AA721" i="17"/>
  <c r="Z721" i="17"/>
  <c r="Y721" i="17"/>
  <c r="X721" i="17"/>
  <c r="W721" i="17"/>
  <c r="V721" i="17"/>
  <c r="AG720" i="17"/>
  <c r="AF720" i="17"/>
  <c r="AE720" i="17"/>
  <c r="AD720" i="17"/>
  <c r="AC720" i="17"/>
  <c r="AB720" i="17"/>
  <c r="AA720" i="17"/>
  <c r="Z720" i="17"/>
  <c r="Y720" i="17"/>
  <c r="X720" i="17"/>
  <c r="W720" i="17"/>
  <c r="V720" i="17"/>
  <c r="AG719" i="17"/>
  <c r="AF719" i="17"/>
  <c r="AE719" i="17"/>
  <c r="AD719" i="17"/>
  <c r="AC719" i="17"/>
  <c r="AB719" i="17"/>
  <c r="AA719" i="17"/>
  <c r="Z719" i="17"/>
  <c r="Y719" i="17"/>
  <c r="X719" i="17"/>
  <c r="W719" i="17"/>
  <c r="V719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AG717" i="17"/>
  <c r="AF717" i="17"/>
  <c r="AE717" i="17"/>
  <c r="AD717" i="17"/>
  <c r="AC717" i="17"/>
  <c r="AB717" i="17"/>
  <c r="AA717" i="17"/>
  <c r="Z717" i="17"/>
  <c r="Y717" i="17"/>
  <c r="X717" i="17"/>
  <c r="W717" i="17"/>
  <c r="V717" i="17"/>
  <c r="AG716" i="17"/>
  <c r="AF716" i="17"/>
  <c r="AE716" i="17"/>
  <c r="AD716" i="17"/>
  <c r="AC716" i="17"/>
  <c r="AB716" i="17"/>
  <c r="AA716" i="17"/>
  <c r="Z716" i="17"/>
  <c r="Y716" i="17"/>
  <c r="X716" i="17"/>
  <c r="W716" i="17"/>
  <c r="V716" i="17"/>
  <c r="AG715" i="17"/>
  <c r="AF715" i="17"/>
  <c r="AE715" i="17"/>
  <c r="AD715" i="17"/>
  <c r="AC715" i="17"/>
  <c r="AB715" i="17"/>
  <c r="AA715" i="17"/>
  <c r="Z715" i="17"/>
  <c r="Y715" i="17"/>
  <c r="X715" i="17"/>
  <c r="W715" i="17"/>
  <c r="V715" i="17"/>
  <c r="AG714" i="17"/>
  <c r="AF714" i="17"/>
  <c r="AE714" i="17"/>
  <c r="AD714" i="17"/>
  <c r="AC714" i="17"/>
  <c r="AB714" i="17"/>
  <c r="AA714" i="17"/>
  <c r="Z714" i="17"/>
  <c r="Y714" i="17"/>
  <c r="X714" i="17"/>
  <c r="W714" i="17"/>
  <c r="V714" i="17"/>
  <c r="AG713" i="17"/>
  <c r="AF713" i="17"/>
  <c r="AE713" i="17"/>
  <c r="AD713" i="17"/>
  <c r="AC713" i="17"/>
  <c r="AB713" i="17"/>
  <c r="AA713" i="17"/>
  <c r="Z713" i="17"/>
  <c r="Y713" i="17"/>
  <c r="X713" i="17"/>
  <c r="W713" i="17"/>
  <c r="V713" i="17"/>
  <c r="AG712" i="17"/>
  <c r="AF712" i="17"/>
  <c r="AE712" i="17"/>
  <c r="AD712" i="17"/>
  <c r="AC712" i="17"/>
  <c r="AB712" i="17"/>
  <c r="AA712" i="17"/>
  <c r="Z712" i="17"/>
  <c r="Y712" i="17"/>
  <c r="X712" i="17"/>
  <c r="W712" i="17"/>
  <c r="V712" i="17"/>
  <c r="AG711" i="17"/>
  <c r="AF711" i="17"/>
  <c r="AE711" i="17"/>
  <c r="AD711" i="17"/>
  <c r="AC711" i="17"/>
  <c r="AB711" i="17"/>
  <c r="AA711" i="17"/>
  <c r="Z711" i="17"/>
  <c r="Y711" i="17"/>
  <c r="X711" i="17"/>
  <c r="W711" i="17"/>
  <c r="V711" i="17"/>
  <c r="AG710" i="17"/>
  <c r="AF710" i="17"/>
  <c r="AE710" i="17"/>
  <c r="AD710" i="17"/>
  <c r="AC710" i="17"/>
  <c r="AB710" i="17"/>
  <c r="AA710" i="17"/>
  <c r="Z710" i="17"/>
  <c r="Y710" i="17"/>
  <c r="X710" i="17"/>
  <c r="W710" i="17"/>
  <c r="V710" i="17"/>
  <c r="AG709" i="17"/>
  <c r="AF709" i="17"/>
  <c r="AE709" i="17"/>
  <c r="AD709" i="17"/>
  <c r="AC709" i="17"/>
  <c r="AB709" i="17"/>
  <c r="AA709" i="17"/>
  <c r="Z709" i="17"/>
  <c r="Y709" i="17"/>
  <c r="X709" i="17"/>
  <c r="W709" i="17"/>
  <c r="V709" i="17"/>
  <c r="AG708" i="17"/>
  <c r="AF708" i="17"/>
  <c r="AE708" i="17"/>
  <c r="AD708" i="17"/>
  <c r="AC708" i="17"/>
  <c r="AB708" i="17"/>
  <c r="AA708" i="17"/>
  <c r="Z708" i="17"/>
  <c r="Y708" i="17"/>
  <c r="X708" i="17"/>
  <c r="W708" i="17"/>
  <c r="V708" i="17"/>
  <c r="AG707" i="17"/>
  <c r="AF707" i="17"/>
  <c r="AE707" i="17"/>
  <c r="AD707" i="17"/>
  <c r="AC707" i="17"/>
  <c r="AB707" i="17"/>
  <c r="AA707" i="17"/>
  <c r="Z707" i="17"/>
  <c r="Y707" i="17"/>
  <c r="X707" i="17"/>
  <c r="W707" i="17"/>
  <c r="V707" i="17"/>
  <c r="AG706" i="17"/>
  <c r="AF706" i="17"/>
  <c r="AE706" i="17"/>
  <c r="AD706" i="17"/>
  <c r="AC706" i="17"/>
  <c r="AB706" i="17"/>
  <c r="AA706" i="17"/>
  <c r="Z706" i="17"/>
  <c r="Y706" i="17"/>
  <c r="X706" i="17"/>
  <c r="W706" i="17"/>
  <c r="V706" i="17"/>
  <c r="AG705" i="17"/>
  <c r="AF705" i="17"/>
  <c r="AE705" i="17"/>
  <c r="AD705" i="17"/>
  <c r="AC705" i="17"/>
  <c r="AB705" i="17"/>
  <c r="AA705" i="17"/>
  <c r="Z705" i="17"/>
  <c r="Y705" i="17"/>
  <c r="X705" i="17"/>
  <c r="W705" i="17"/>
  <c r="V705" i="17"/>
  <c r="AG704" i="17"/>
  <c r="AF704" i="17"/>
  <c r="AE704" i="17"/>
  <c r="AD704" i="17"/>
  <c r="AC704" i="17"/>
  <c r="AB704" i="17"/>
  <c r="AA704" i="17"/>
  <c r="Z704" i="17"/>
  <c r="Y704" i="17"/>
  <c r="X704" i="17"/>
  <c r="W704" i="17"/>
  <c r="V704" i="17"/>
  <c r="AG703" i="17"/>
  <c r="AF703" i="17"/>
  <c r="AE703" i="17"/>
  <c r="AD703" i="17"/>
  <c r="AC703" i="17"/>
  <c r="AB703" i="17"/>
  <c r="AA703" i="17"/>
  <c r="Z703" i="17"/>
  <c r="Y703" i="17"/>
  <c r="X703" i="17"/>
  <c r="W703" i="17"/>
  <c r="V703" i="17"/>
  <c r="AG702" i="17"/>
  <c r="AF702" i="17"/>
  <c r="AE702" i="17"/>
  <c r="AD702" i="17"/>
  <c r="AC702" i="17"/>
  <c r="AB702" i="17"/>
  <c r="AA702" i="17"/>
  <c r="Z702" i="17"/>
  <c r="Y702" i="17"/>
  <c r="X702" i="17"/>
  <c r="W702" i="17"/>
  <c r="V702" i="17"/>
  <c r="AG701" i="17"/>
  <c r="AF701" i="17"/>
  <c r="AE701" i="17"/>
  <c r="AD701" i="17"/>
  <c r="AC701" i="17"/>
  <c r="AB701" i="17"/>
  <c r="AA701" i="17"/>
  <c r="Z701" i="17"/>
  <c r="Y701" i="17"/>
  <c r="X701" i="17"/>
  <c r="W701" i="17"/>
  <c r="V701" i="17"/>
  <c r="AG700" i="17"/>
  <c r="AF700" i="17"/>
  <c r="AE700" i="17"/>
  <c r="AD700" i="17"/>
  <c r="AC700" i="17"/>
  <c r="AB700" i="17"/>
  <c r="AA700" i="17"/>
  <c r="Z700" i="17"/>
  <c r="Y700" i="17"/>
  <c r="X700" i="17"/>
  <c r="W700" i="17"/>
  <c r="V700" i="17"/>
  <c r="AG699" i="17"/>
  <c r="AF699" i="17"/>
  <c r="AE699" i="17"/>
  <c r="AD699" i="17"/>
  <c r="AC699" i="17"/>
  <c r="AB699" i="17"/>
  <c r="AA699" i="17"/>
  <c r="Z699" i="17"/>
  <c r="Y699" i="17"/>
  <c r="X699" i="17"/>
  <c r="W699" i="17"/>
  <c r="V699" i="17"/>
  <c r="AG698" i="17"/>
  <c r="AF698" i="17"/>
  <c r="AE698" i="17"/>
  <c r="AD698" i="17"/>
  <c r="AC698" i="17"/>
  <c r="AB698" i="17"/>
  <c r="AA698" i="17"/>
  <c r="Z698" i="17"/>
  <c r="Y698" i="17"/>
  <c r="X698" i="17"/>
  <c r="W698" i="17"/>
  <c r="V698" i="17"/>
  <c r="AG697" i="17"/>
  <c r="AF697" i="17"/>
  <c r="AE697" i="17"/>
  <c r="AD697" i="17"/>
  <c r="AC697" i="17"/>
  <c r="AB697" i="17"/>
  <c r="AA697" i="17"/>
  <c r="Z697" i="17"/>
  <c r="Y697" i="17"/>
  <c r="X697" i="17"/>
  <c r="W697" i="17"/>
  <c r="V697" i="17"/>
  <c r="AG696" i="17"/>
  <c r="AF696" i="17"/>
  <c r="AE696" i="17"/>
  <c r="AD696" i="17"/>
  <c r="AC696" i="17"/>
  <c r="AB696" i="17"/>
  <c r="AA696" i="17"/>
  <c r="Z696" i="17"/>
  <c r="Y696" i="17"/>
  <c r="X696" i="17"/>
  <c r="W696" i="17"/>
  <c r="V696" i="17"/>
  <c r="AG695" i="17"/>
  <c r="AF695" i="17"/>
  <c r="AE695" i="17"/>
  <c r="AD695" i="17"/>
  <c r="AC695" i="17"/>
  <c r="AB695" i="17"/>
  <c r="AA695" i="17"/>
  <c r="Z695" i="17"/>
  <c r="Y695" i="17"/>
  <c r="X695" i="17"/>
  <c r="W695" i="17"/>
  <c r="V695" i="17"/>
  <c r="AG694" i="17"/>
  <c r="AF694" i="17"/>
  <c r="AE694" i="17"/>
  <c r="AD694" i="17"/>
  <c r="AC694" i="17"/>
  <c r="AB694" i="17"/>
  <c r="AA694" i="17"/>
  <c r="Z694" i="17"/>
  <c r="Y694" i="17"/>
  <c r="X694" i="17"/>
  <c r="W694" i="17"/>
  <c r="V694" i="17"/>
  <c r="AG693" i="17"/>
  <c r="AF693" i="17"/>
  <c r="AE693" i="17"/>
  <c r="AD693" i="17"/>
  <c r="AC693" i="17"/>
  <c r="AB693" i="17"/>
  <c r="AA693" i="17"/>
  <c r="Z693" i="17"/>
  <c r="Y693" i="17"/>
  <c r="X693" i="17"/>
  <c r="W693" i="17"/>
  <c r="V693" i="17"/>
  <c r="AG692" i="17"/>
  <c r="AF692" i="17"/>
  <c r="AE692" i="17"/>
  <c r="AD692" i="17"/>
  <c r="AC692" i="17"/>
  <c r="AB692" i="17"/>
  <c r="AA692" i="17"/>
  <c r="Z692" i="17"/>
  <c r="Y692" i="17"/>
  <c r="X692" i="17"/>
  <c r="W692" i="17"/>
  <c r="V692" i="17"/>
  <c r="AG691" i="17"/>
  <c r="AF691" i="17"/>
  <c r="AE691" i="17"/>
  <c r="AD691" i="17"/>
  <c r="AC691" i="17"/>
  <c r="AB691" i="17"/>
  <c r="AA691" i="17"/>
  <c r="Z691" i="17"/>
  <c r="Y691" i="17"/>
  <c r="X691" i="17"/>
  <c r="W691" i="17"/>
  <c r="V691" i="17"/>
  <c r="AG690" i="17"/>
  <c r="AF690" i="17"/>
  <c r="AE690" i="17"/>
  <c r="AD690" i="17"/>
  <c r="AC690" i="17"/>
  <c r="AB690" i="17"/>
  <c r="AA690" i="17"/>
  <c r="Z690" i="17"/>
  <c r="Y690" i="17"/>
  <c r="X690" i="17"/>
  <c r="W690" i="17"/>
  <c r="V690" i="17"/>
  <c r="AG689" i="17"/>
  <c r="AF689" i="17"/>
  <c r="AE689" i="17"/>
  <c r="AD689" i="17"/>
  <c r="AC689" i="17"/>
  <c r="AB689" i="17"/>
  <c r="AA689" i="17"/>
  <c r="Z689" i="17"/>
  <c r="Y689" i="17"/>
  <c r="X689" i="17"/>
  <c r="W689" i="17"/>
  <c r="V689" i="17"/>
  <c r="AG688" i="17"/>
  <c r="AF688" i="17"/>
  <c r="AE688" i="17"/>
  <c r="AD688" i="17"/>
  <c r="AC688" i="17"/>
  <c r="AB688" i="17"/>
  <c r="AA688" i="17"/>
  <c r="Z688" i="17"/>
  <c r="Y688" i="17"/>
  <c r="X688" i="17"/>
  <c r="W688" i="17"/>
  <c r="V688" i="17"/>
  <c r="AG687" i="17"/>
  <c r="AF687" i="17"/>
  <c r="AE687" i="17"/>
  <c r="AD687" i="17"/>
  <c r="AC687" i="17"/>
  <c r="AB687" i="17"/>
  <c r="AA687" i="17"/>
  <c r="Z687" i="17"/>
  <c r="Y687" i="17"/>
  <c r="X687" i="17"/>
  <c r="W687" i="17"/>
  <c r="V687" i="17"/>
  <c r="AG686" i="17"/>
  <c r="AF686" i="17"/>
  <c r="AE686" i="17"/>
  <c r="AD686" i="17"/>
  <c r="AC686" i="17"/>
  <c r="AB686" i="17"/>
  <c r="AA686" i="17"/>
  <c r="Z686" i="17"/>
  <c r="Y686" i="17"/>
  <c r="X686" i="17"/>
  <c r="W686" i="17"/>
  <c r="V686" i="17"/>
  <c r="AG685" i="17"/>
  <c r="AF685" i="17"/>
  <c r="AE685" i="17"/>
  <c r="AD685" i="17"/>
  <c r="AC685" i="17"/>
  <c r="AB685" i="17"/>
  <c r="AA685" i="17"/>
  <c r="Z685" i="17"/>
  <c r="Y685" i="17"/>
  <c r="X685" i="17"/>
  <c r="W685" i="17"/>
  <c r="V685" i="17"/>
  <c r="AG684" i="17"/>
  <c r="AF684" i="17"/>
  <c r="AE684" i="17"/>
  <c r="AD684" i="17"/>
  <c r="AC684" i="17"/>
  <c r="AB684" i="17"/>
  <c r="AA684" i="17"/>
  <c r="Z684" i="17"/>
  <c r="Y684" i="17"/>
  <c r="X684" i="17"/>
  <c r="W684" i="17"/>
  <c r="V684" i="17"/>
  <c r="AG683" i="17"/>
  <c r="AF683" i="17"/>
  <c r="AE683" i="17"/>
  <c r="AD683" i="17"/>
  <c r="AC683" i="17"/>
  <c r="AB683" i="17"/>
  <c r="AA683" i="17"/>
  <c r="Z683" i="17"/>
  <c r="Y683" i="17"/>
  <c r="X683" i="17"/>
  <c r="W683" i="17"/>
  <c r="V683" i="17"/>
  <c r="AG682" i="17"/>
  <c r="AF682" i="17"/>
  <c r="AE682" i="17"/>
  <c r="AD682" i="17"/>
  <c r="AC682" i="17"/>
  <c r="AB682" i="17"/>
  <c r="AA682" i="17"/>
  <c r="Z682" i="17"/>
  <c r="Y682" i="17"/>
  <c r="X682" i="17"/>
  <c r="W682" i="17"/>
  <c r="V682" i="17"/>
  <c r="AG681" i="17"/>
  <c r="AF681" i="17"/>
  <c r="AE681" i="17"/>
  <c r="AD681" i="17"/>
  <c r="AC681" i="17"/>
  <c r="AB681" i="17"/>
  <c r="AA681" i="17"/>
  <c r="Z681" i="17"/>
  <c r="Y681" i="17"/>
  <c r="X681" i="17"/>
  <c r="W681" i="17"/>
  <c r="V681" i="17"/>
  <c r="AG680" i="17"/>
  <c r="AF680" i="17"/>
  <c r="AE680" i="17"/>
  <c r="AD680" i="17"/>
  <c r="AC680" i="17"/>
  <c r="AB680" i="17"/>
  <c r="AA680" i="17"/>
  <c r="Z680" i="17"/>
  <c r="Y680" i="17"/>
  <c r="X680" i="17"/>
  <c r="W680" i="17"/>
  <c r="V680" i="17"/>
  <c r="AG679" i="17"/>
  <c r="AF679" i="17"/>
  <c r="AE679" i="17"/>
  <c r="AD679" i="17"/>
  <c r="AC679" i="17"/>
  <c r="AB679" i="17"/>
  <c r="AA679" i="17"/>
  <c r="Z679" i="17"/>
  <c r="Y679" i="17"/>
  <c r="X679" i="17"/>
  <c r="W679" i="17"/>
  <c r="V679" i="17"/>
  <c r="AG678" i="17"/>
  <c r="AF678" i="17"/>
  <c r="AE678" i="17"/>
  <c r="AD678" i="17"/>
  <c r="AC678" i="17"/>
  <c r="AB678" i="17"/>
  <c r="AA678" i="17"/>
  <c r="Z678" i="17"/>
  <c r="Y678" i="17"/>
  <c r="X678" i="17"/>
  <c r="W678" i="17"/>
  <c r="V678" i="17"/>
  <c r="AG677" i="17"/>
  <c r="AF677" i="17"/>
  <c r="AE677" i="17"/>
  <c r="AD677" i="17"/>
  <c r="AC677" i="17"/>
  <c r="AB677" i="17"/>
  <c r="AA677" i="17"/>
  <c r="Z677" i="17"/>
  <c r="Y677" i="17"/>
  <c r="X677" i="17"/>
  <c r="W677" i="17"/>
  <c r="V677" i="17"/>
  <c r="AG676" i="17"/>
  <c r="AF676" i="17"/>
  <c r="AE676" i="17"/>
  <c r="AD676" i="17"/>
  <c r="AC676" i="17"/>
  <c r="AB676" i="17"/>
  <c r="AA676" i="17"/>
  <c r="Z676" i="17"/>
  <c r="Y676" i="17"/>
  <c r="X676" i="17"/>
  <c r="W676" i="17"/>
  <c r="V676" i="17"/>
  <c r="AG675" i="17"/>
  <c r="AF675" i="17"/>
  <c r="AE675" i="17"/>
  <c r="AD675" i="17"/>
  <c r="AC675" i="17"/>
  <c r="AB675" i="17"/>
  <c r="AA675" i="17"/>
  <c r="Z675" i="17"/>
  <c r="Y675" i="17"/>
  <c r="X675" i="17"/>
  <c r="W675" i="17"/>
  <c r="V675" i="17"/>
  <c r="AG674" i="17"/>
  <c r="AF674" i="17"/>
  <c r="AE674" i="17"/>
  <c r="AD674" i="17"/>
  <c r="AC674" i="17"/>
  <c r="AB674" i="17"/>
  <c r="AA674" i="17"/>
  <c r="Z674" i="17"/>
  <c r="Y674" i="17"/>
  <c r="X674" i="17"/>
  <c r="W674" i="17"/>
  <c r="V674" i="17"/>
  <c r="AG673" i="17"/>
  <c r="AF673" i="17"/>
  <c r="AE673" i="17"/>
  <c r="AD673" i="17"/>
  <c r="AC673" i="17"/>
  <c r="AB673" i="17"/>
  <c r="AA673" i="17"/>
  <c r="Z673" i="17"/>
  <c r="Y673" i="17"/>
  <c r="X673" i="17"/>
  <c r="W673" i="17"/>
  <c r="V673" i="17"/>
  <c r="AG672" i="17"/>
  <c r="AF672" i="17"/>
  <c r="AE672" i="17"/>
  <c r="AD672" i="17"/>
  <c r="AC672" i="17"/>
  <c r="AB672" i="17"/>
  <c r="AA672" i="17"/>
  <c r="Z672" i="17"/>
  <c r="Y672" i="17"/>
  <c r="X672" i="17"/>
  <c r="W672" i="17"/>
  <c r="V672" i="17"/>
  <c r="AG671" i="17"/>
  <c r="AF671" i="17"/>
  <c r="AE671" i="17"/>
  <c r="AD671" i="17"/>
  <c r="AC671" i="17"/>
  <c r="AB671" i="17"/>
  <c r="AA671" i="17"/>
  <c r="Z671" i="17"/>
  <c r="Y671" i="17"/>
  <c r="X671" i="17"/>
  <c r="W671" i="17"/>
  <c r="V671" i="17"/>
  <c r="AG670" i="17"/>
  <c r="AF670" i="17"/>
  <c r="AE670" i="17"/>
  <c r="AD670" i="17"/>
  <c r="AC670" i="17"/>
  <c r="AB670" i="17"/>
  <c r="AA670" i="17"/>
  <c r="Z670" i="17"/>
  <c r="Y670" i="17"/>
  <c r="X670" i="17"/>
  <c r="W670" i="17"/>
  <c r="V670" i="17"/>
  <c r="AG669" i="17"/>
  <c r="AF669" i="17"/>
  <c r="AE669" i="17"/>
  <c r="AD669" i="17"/>
  <c r="AC669" i="17"/>
  <c r="AB669" i="17"/>
  <c r="AA669" i="17"/>
  <c r="Z669" i="17"/>
  <c r="Y669" i="17"/>
  <c r="X669" i="17"/>
  <c r="W669" i="17"/>
  <c r="V669" i="17"/>
  <c r="AG668" i="17"/>
  <c r="AF668" i="17"/>
  <c r="AE668" i="17"/>
  <c r="AD668" i="17"/>
  <c r="AC668" i="17"/>
  <c r="AB668" i="17"/>
  <c r="AA668" i="17"/>
  <c r="Z668" i="17"/>
  <c r="Y668" i="17"/>
  <c r="X668" i="17"/>
  <c r="W668" i="17"/>
  <c r="V668" i="17"/>
  <c r="AG667" i="17"/>
  <c r="AF667" i="17"/>
  <c r="AE667" i="17"/>
  <c r="AD667" i="17"/>
  <c r="AC667" i="17"/>
  <c r="AB667" i="17"/>
  <c r="AA667" i="17"/>
  <c r="Z667" i="17"/>
  <c r="Y667" i="17"/>
  <c r="X667" i="17"/>
  <c r="W667" i="17"/>
  <c r="V667" i="17"/>
  <c r="AG666" i="17"/>
  <c r="AF666" i="17"/>
  <c r="AE666" i="17"/>
  <c r="AD666" i="17"/>
  <c r="AC666" i="17"/>
  <c r="AB666" i="17"/>
  <c r="AA666" i="17"/>
  <c r="Z666" i="17"/>
  <c r="Y666" i="17"/>
  <c r="X666" i="17"/>
  <c r="W666" i="17"/>
  <c r="V666" i="17"/>
  <c r="AG665" i="17"/>
  <c r="AF665" i="17"/>
  <c r="AE665" i="17"/>
  <c r="AD665" i="17"/>
  <c r="AC665" i="17"/>
  <c r="AB665" i="17"/>
  <c r="AA665" i="17"/>
  <c r="Z665" i="17"/>
  <c r="Y665" i="17"/>
  <c r="X665" i="17"/>
  <c r="W665" i="17"/>
  <c r="V665" i="17"/>
  <c r="AG664" i="17"/>
  <c r="AF664" i="17"/>
  <c r="AE664" i="17"/>
  <c r="AD664" i="17"/>
  <c r="AC664" i="17"/>
  <c r="AB664" i="17"/>
  <c r="AA664" i="17"/>
  <c r="Z664" i="17"/>
  <c r="Y664" i="17"/>
  <c r="X664" i="17"/>
  <c r="W664" i="17"/>
  <c r="V664" i="17"/>
  <c r="AG663" i="17"/>
  <c r="AF663" i="17"/>
  <c r="AE663" i="17"/>
  <c r="AD663" i="17"/>
  <c r="AC663" i="17"/>
  <c r="AB663" i="17"/>
  <c r="AA663" i="17"/>
  <c r="Z663" i="17"/>
  <c r="Y663" i="17"/>
  <c r="X663" i="17"/>
  <c r="W663" i="17"/>
  <c r="V663" i="17"/>
  <c r="AG662" i="17"/>
  <c r="AF662" i="17"/>
  <c r="AE662" i="17"/>
  <c r="AD662" i="17"/>
  <c r="AC662" i="17"/>
  <c r="AB662" i="17"/>
  <c r="AA662" i="17"/>
  <c r="Z662" i="17"/>
  <c r="Y662" i="17"/>
  <c r="X662" i="17"/>
  <c r="W662" i="17"/>
  <c r="V662" i="17"/>
  <c r="AG661" i="17"/>
  <c r="AF661" i="17"/>
  <c r="AE661" i="17"/>
  <c r="AD661" i="17"/>
  <c r="AC661" i="17"/>
  <c r="AB661" i="17"/>
  <c r="AA661" i="17"/>
  <c r="Z661" i="17"/>
  <c r="Y661" i="17"/>
  <c r="X661" i="17"/>
  <c r="W661" i="17"/>
  <c r="V661" i="17"/>
  <c r="AG660" i="17"/>
  <c r="AF660" i="17"/>
  <c r="AE660" i="17"/>
  <c r="AD660" i="17"/>
  <c r="AC660" i="17"/>
  <c r="AB660" i="17"/>
  <c r="AA660" i="17"/>
  <c r="Z660" i="17"/>
  <c r="Y660" i="17"/>
  <c r="X660" i="17"/>
  <c r="W660" i="17"/>
  <c r="V660" i="17"/>
  <c r="AG659" i="17"/>
  <c r="AF659" i="17"/>
  <c r="AE659" i="17"/>
  <c r="AD659" i="17"/>
  <c r="AC659" i="17"/>
  <c r="AB659" i="17"/>
  <c r="AA659" i="17"/>
  <c r="Z659" i="17"/>
  <c r="Y659" i="17"/>
  <c r="X659" i="17"/>
  <c r="W659" i="17"/>
  <c r="V659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AG657" i="17"/>
  <c r="AF657" i="17"/>
  <c r="AE657" i="17"/>
  <c r="AD657" i="17"/>
  <c r="AC657" i="17"/>
  <c r="AB657" i="17"/>
  <c r="AA657" i="17"/>
  <c r="Z657" i="17"/>
  <c r="Y657" i="17"/>
  <c r="X657" i="17"/>
  <c r="W657" i="17"/>
  <c r="V657" i="17"/>
  <c r="AG656" i="17"/>
  <c r="AF656" i="17"/>
  <c r="AE656" i="17"/>
  <c r="AD656" i="17"/>
  <c r="AC656" i="17"/>
  <c r="AB656" i="17"/>
  <c r="AA656" i="17"/>
  <c r="Z656" i="17"/>
  <c r="Y656" i="17"/>
  <c r="X656" i="17"/>
  <c r="W656" i="17"/>
  <c r="V656" i="17"/>
  <c r="AG655" i="17"/>
  <c r="AF655" i="17"/>
  <c r="AE655" i="17"/>
  <c r="AD655" i="17"/>
  <c r="AC655" i="17"/>
  <c r="AB655" i="17"/>
  <c r="AA655" i="17"/>
  <c r="Z655" i="17"/>
  <c r="Y655" i="17"/>
  <c r="X655" i="17"/>
  <c r="W655" i="17"/>
  <c r="V655" i="17"/>
  <c r="AG654" i="17"/>
  <c r="AF654" i="17"/>
  <c r="AE654" i="17"/>
  <c r="AD654" i="17"/>
  <c r="AC654" i="17"/>
  <c r="AB654" i="17"/>
  <c r="AA654" i="17"/>
  <c r="Z654" i="17"/>
  <c r="Y654" i="17"/>
  <c r="X654" i="17"/>
  <c r="W654" i="17"/>
  <c r="V654" i="17"/>
  <c r="AG653" i="17"/>
  <c r="AF653" i="17"/>
  <c r="AE653" i="17"/>
  <c r="AD653" i="17"/>
  <c r="AC653" i="17"/>
  <c r="AB653" i="17"/>
  <c r="AA653" i="17"/>
  <c r="Z653" i="17"/>
  <c r="Y653" i="17"/>
  <c r="X653" i="17"/>
  <c r="W653" i="17"/>
  <c r="V653" i="17"/>
  <c r="AG652" i="17"/>
  <c r="AF652" i="17"/>
  <c r="AE652" i="17"/>
  <c r="AD652" i="17"/>
  <c r="AC652" i="17"/>
  <c r="AB652" i="17"/>
  <c r="AA652" i="17"/>
  <c r="Z652" i="17"/>
  <c r="Y652" i="17"/>
  <c r="X652" i="17"/>
  <c r="W652" i="17"/>
  <c r="V652" i="17"/>
  <c r="AG651" i="17"/>
  <c r="AF651" i="17"/>
  <c r="AE651" i="17"/>
  <c r="AD651" i="17"/>
  <c r="AC651" i="17"/>
  <c r="AB651" i="17"/>
  <c r="AA651" i="17"/>
  <c r="Z651" i="17"/>
  <c r="Y651" i="17"/>
  <c r="X651" i="17"/>
  <c r="W651" i="17"/>
  <c r="V651" i="17"/>
  <c r="AG650" i="17"/>
  <c r="AF650" i="17"/>
  <c r="AE650" i="17"/>
  <c r="AD650" i="17"/>
  <c r="AC650" i="17"/>
  <c r="AB650" i="17"/>
  <c r="AA650" i="17"/>
  <c r="Z650" i="17"/>
  <c r="Y650" i="17"/>
  <c r="X650" i="17"/>
  <c r="W650" i="17"/>
  <c r="V650" i="17"/>
  <c r="AG649" i="17"/>
  <c r="AF649" i="17"/>
  <c r="AE649" i="17"/>
  <c r="AD649" i="17"/>
  <c r="AC649" i="17"/>
  <c r="AB649" i="17"/>
  <c r="AA649" i="17"/>
  <c r="Z649" i="17"/>
  <c r="Y649" i="17"/>
  <c r="X649" i="17"/>
  <c r="W649" i="17"/>
  <c r="V649" i="17"/>
  <c r="AG648" i="17"/>
  <c r="AF648" i="17"/>
  <c r="AE648" i="17"/>
  <c r="AD648" i="17"/>
  <c r="AC648" i="17"/>
  <c r="AB648" i="17"/>
  <c r="AA648" i="17"/>
  <c r="Z648" i="17"/>
  <c r="Y648" i="17"/>
  <c r="X648" i="17"/>
  <c r="W648" i="17"/>
  <c r="V648" i="17"/>
  <c r="AG647" i="17"/>
  <c r="AF647" i="17"/>
  <c r="AE647" i="17"/>
  <c r="AD647" i="17"/>
  <c r="AC647" i="17"/>
  <c r="AB647" i="17"/>
  <c r="AA647" i="17"/>
  <c r="Z647" i="17"/>
  <c r="Y647" i="17"/>
  <c r="X647" i="17"/>
  <c r="W647" i="17"/>
  <c r="V647" i="17"/>
  <c r="AG646" i="17"/>
  <c r="AF646" i="17"/>
  <c r="AE646" i="17"/>
  <c r="AD646" i="17"/>
  <c r="AC646" i="17"/>
  <c r="AB646" i="17"/>
  <c r="AA646" i="17"/>
  <c r="Z646" i="17"/>
  <c r="Y646" i="17"/>
  <c r="X646" i="17"/>
  <c r="W646" i="17"/>
  <c r="V646" i="17"/>
  <c r="AG645" i="17"/>
  <c r="AF645" i="17"/>
  <c r="AE645" i="17"/>
  <c r="AD645" i="17"/>
  <c r="AC645" i="17"/>
  <c r="AB645" i="17"/>
  <c r="AA645" i="17"/>
  <c r="Z645" i="17"/>
  <c r="Y645" i="17"/>
  <c r="X645" i="17"/>
  <c r="W645" i="17"/>
  <c r="V645" i="17"/>
  <c r="AG644" i="17"/>
  <c r="AF644" i="17"/>
  <c r="AE644" i="17"/>
  <c r="AD644" i="17"/>
  <c r="AC644" i="17"/>
  <c r="AB644" i="17"/>
  <c r="AA644" i="17"/>
  <c r="Z644" i="17"/>
  <c r="Y644" i="17"/>
  <c r="X644" i="17"/>
  <c r="W644" i="17"/>
  <c r="V644" i="17"/>
  <c r="AG643" i="17"/>
  <c r="AF643" i="17"/>
  <c r="AE643" i="17"/>
  <c r="AD643" i="17"/>
  <c r="AC643" i="17"/>
  <c r="AB643" i="17"/>
  <c r="AA643" i="17"/>
  <c r="Z643" i="17"/>
  <c r="Y643" i="17"/>
  <c r="X643" i="17"/>
  <c r="W643" i="17"/>
  <c r="V643" i="17"/>
  <c r="AG642" i="17"/>
  <c r="AF642" i="17"/>
  <c r="AE642" i="17"/>
  <c r="AD642" i="17"/>
  <c r="AC642" i="17"/>
  <c r="AB642" i="17"/>
  <c r="AA642" i="17"/>
  <c r="Z642" i="17"/>
  <c r="Y642" i="17"/>
  <c r="X642" i="17"/>
  <c r="W642" i="17"/>
  <c r="V642" i="17"/>
  <c r="AG641" i="17"/>
  <c r="AF641" i="17"/>
  <c r="AE641" i="17"/>
  <c r="AD641" i="17"/>
  <c r="AC641" i="17"/>
  <c r="AB641" i="17"/>
  <c r="AA641" i="17"/>
  <c r="Z641" i="17"/>
  <c r="Y641" i="17"/>
  <c r="X641" i="17"/>
  <c r="W641" i="17"/>
  <c r="V641" i="17"/>
  <c r="AG640" i="17"/>
  <c r="AF640" i="17"/>
  <c r="AE640" i="17"/>
  <c r="AD640" i="17"/>
  <c r="AC640" i="17"/>
  <c r="AB640" i="17"/>
  <c r="AA640" i="17"/>
  <c r="Z640" i="17"/>
  <c r="Y640" i="17"/>
  <c r="X640" i="17"/>
  <c r="W640" i="17"/>
  <c r="V640" i="17"/>
  <c r="AG639" i="17"/>
  <c r="AF639" i="17"/>
  <c r="AE639" i="17"/>
  <c r="AD639" i="17"/>
  <c r="AC639" i="17"/>
  <c r="AB639" i="17"/>
  <c r="AA639" i="17"/>
  <c r="Z639" i="17"/>
  <c r="Y639" i="17"/>
  <c r="X639" i="17"/>
  <c r="W639" i="17"/>
  <c r="V639" i="17"/>
  <c r="AG638" i="17"/>
  <c r="AF638" i="17"/>
  <c r="AE638" i="17"/>
  <c r="AD638" i="17"/>
  <c r="AC638" i="17"/>
  <c r="AB638" i="17"/>
  <c r="AA638" i="17"/>
  <c r="Z638" i="17"/>
  <c r="Y638" i="17"/>
  <c r="X638" i="17"/>
  <c r="W638" i="17"/>
  <c r="V638" i="17"/>
  <c r="AG637" i="17"/>
  <c r="AF637" i="17"/>
  <c r="AE637" i="17"/>
  <c r="AD637" i="17"/>
  <c r="AC637" i="17"/>
  <c r="AB637" i="17"/>
  <c r="AA637" i="17"/>
  <c r="Z637" i="17"/>
  <c r="Y637" i="17"/>
  <c r="X637" i="17"/>
  <c r="W637" i="17"/>
  <c r="V637" i="17"/>
  <c r="AG636" i="17"/>
  <c r="AF636" i="17"/>
  <c r="AE636" i="17"/>
  <c r="AD636" i="17"/>
  <c r="AC636" i="17"/>
  <c r="AB636" i="17"/>
  <c r="AA636" i="17"/>
  <c r="Z636" i="17"/>
  <c r="Y636" i="17"/>
  <c r="X636" i="17"/>
  <c r="W636" i="17"/>
  <c r="V636" i="17"/>
  <c r="AG635" i="17"/>
  <c r="AF635" i="17"/>
  <c r="AE635" i="17"/>
  <c r="AD635" i="17"/>
  <c r="AC635" i="17"/>
  <c r="AB635" i="17"/>
  <c r="AA635" i="17"/>
  <c r="Z635" i="17"/>
  <c r="Y635" i="17"/>
  <c r="X635" i="17"/>
  <c r="W635" i="17"/>
  <c r="V635" i="17"/>
  <c r="AG634" i="17"/>
  <c r="AF634" i="17"/>
  <c r="AE634" i="17"/>
  <c r="AD634" i="17"/>
  <c r="AC634" i="17"/>
  <c r="AB634" i="17"/>
  <c r="AA634" i="17"/>
  <c r="Z634" i="17"/>
  <c r="Y634" i="17"/>
  <c r="X634" i="17"/>
  <c r="W634" i="17"/>
  <c r="V634" i="17"/>
  <c r="AG633" i="17"/>
  <c r="AF633" i="17"/>
  <c r="AE633" i="17"/>
  <c r="AD633" i="17"/>
  <c r="AC633" i="17"/>
  <c r="AB633" i="17"/>
  <c r="AA633" i="17"/>
  <c r="Z633" i="17"/>
  <c r="Y633" i="17"/>
  <c r="X633" i="17"/>
  <c r="W633" i="17"/>
  <c r="V633" i="17"/>
  <c r="AG632" i="17"/>
  <c r="AF632" i="17"/>
  <c r="AE632" i="17"/>
  <c r="AD632" i="17"/>
  <c r="AC632" i="17"/>
  <c r="AB632" i="17"/>
  <c r="AA632" i="17"/>
  <c r="Z632" i="17"/>
  <c r="Y632" i="17"/>
  <c r="X632" i="17"/>
  <c r="W632" i="17"/>
  <c r="V632" i="17"/>
  <c r="AG631" i="17"/>
  <c r="AF631" i="17"/>
  <c r="AE631" i="17"/>
  <c r="AD631" i="17"/>
  <c r="AC631" i="17"/>
  <c r="AB631" i="17"/>
  <c r="AA631" i="17"/>
  <c r="Z631" i="17"/>
  <c r="Y631" i="17"/>
  <c r="X631" i="17"/>
  <c r="W631" i="17"/>
  <c r="V631" i="17"/>
  <c r="AG630" i="17"/>
  <c r="AF630" i="17"/>
  <c r="AE630" i="17"/>
  <c r="AD630" i="17"/>
  <c r="AC630" i="17"/>
  <c r="AB630" i="17"/>
  <c r="AA630" i="17"/>
  <c r="Z630" i="17"/>
  <c r="Y630" i="17"/>
  <c r="X630" i="17"/>
  <c r="W630" i="17"/>
  <c r="V630" i="17"/>
  <c r="AG629" i="17"/>
  <c r="AF629" i="17"/>
  <c r="AE629" i="17"/>
  <c r="AD629" i="17"/>
  <c r="AC629" i="17"/>
  <c r="AB629" i="17"/>
  <c r="AA629" i="17"/>
  <c r="Z629" i="17"/>
  <c r="Y629" i="17"/>
  <c r="X629" i="17"/>
  <c r="W629" i="17"/>
  <c r="V629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AG627" i="17"/>
  <c r="AF627" i="17"/>
  <c r="AE627" i="17"/>
  <c r="AD627" i="17"/>
  <c r="AC627" i="17"/>
  <c r="AB627" i="17"/>
  <c r="AA627" i="17"/>
  <c r="Z627" i="17"/>
  <c r="Y627" i="17"/>
  <c r="X627" i="17"/>
  <c r="W627" i="17"/>
  <c r="V627" i="17"/>
  <c r="AG626" i="17"/>
  <c r="AF626" i="17"/>
  <c r="AE626" i="17"/>
  <c r="AD626" i="17"/>
  <c r="AC626" i="17"/>
  <c r="AB626" i="17"/>
  <c r="AA626" i="17"/>
  <c r="Z626" i="17"/>
  <c r="Y626" i="17"/>
  <c r="X626" i="17"/>
  <c r="W626" i="17"/>
  <c r="V626" i="17"/>
  <c r="AG625" i="17"/>
  <c r="AF625" i="17"/>
  <c r="AE625" i="17"/>
  <c r="AD625" i="17"/>
  <c r="AC625" i="17"/>
  <c r="AB625" i="17"/>
  <c r="AA625" i="17"/>
  <c r="Z625" i="17"/>
  <c r="Y625" i="17"/>
  <c r="X625" i="17"/>
  <c r="W625" i="17"/>
  <c r="V625" i="17"/>
  <c r="AG624" i="17"/>
  <c r="AF624" i="17"/>
  <c r="AE624" i="17"/>
  <c r="AD624" i="17"/>
  <c r="AC624" i="17"/>
  <c r="AB624" i="17"/>
  <c r="AA624" i="17"/>
  <c r="Z624" i="17"/>
  <c r="Y624" i="17"/>
  <c r="X624" i="17"/>
  <c r="W624" i="17"/>
  <c r="V624" i="17"/>
  <c r="AG623" i="17"/>
  <c r="AF623" i="17"/>
  <c r="AE623" i="17"/>
  <c r="AD623" i="17"/>
  <c r="AC623" i="17"/>
  <c r="AB623" i="17"/>
  <c r="AA623" i="17"/>
  <c r="Z623" i="17"/>
  <c r="Y623" i="17"/>
  <c r="X623" i="17"/>
  <c r="W623" i="17"/>
  <c r="V623" i="17"/>
  <c r="AG622" i="17"/>
  <c r="AF622" i="17"/>
  <c r="AE622" i="17"/>
  <c r="AD622" i="17"/>
  <c r="AC622" i="17"/>
  <c r="AB622" i="17"/>
  <c r="AA622" i="17"/>
  <c r="Z622" i="17"/>
  <c r="Y622" i="17"/>
  <c r="X622" i="17"/>
  <c r="W622" i="17"/>
  <c r="V622" i="17"/>
  <c r="AG621" i="17"/>
  <c r="AF621" i="17"/>
  <c r="AE621" i="17"/>
  <c r="AD621" i="17"/>
  <c r="AC621" i="17"/>
  <c r="AB621" i="17"/>
  <c r="AA621" i="17"/>
  <c r="Z621" i="17"/>
  <c r="Y621" i="17"/>
  <c r="X621" i="17"/>
  <c r="W621" i="17"/>
  <c r="V621" i="17"/>
  <c r="AG620" i="17"/>
  <c r="AF620" i="17"/>
  <c r="AE620" i="17"/>
  <c r="AD620" i="17"/>
  <c r="AC620" i="17"/>
  <c r="AB620" i="17"/>
  <c r="AA620" i="17"/>
  <c r="Z620" i="17"/>
  <c r="Y620" i="17"/>
  <c r="X620" i="17"/>
  <c r="W620" i="17"/>
  <c r="V620" i="17"/>
  <c r="AG619" i="17"/>
  <c r="AF619" i="17"/>
  <c r="AE619" i="17"/>
  <c r="AD619" i="17"/>
  <c r="AC619" i="17"/>
  <c r="AB619" i="17"/>
  <c r="AA619" i="17"/>
  <c r="Z619" i="17"/>
  <c r="Y619" i="17"/>
  <c r="X619" i="17"/>
  <c r="W619" i="17"/>
  <c r="V619" i="17"/>
  <c r="AG618" i="17"/>
  <c r="AF618" i="17"/>
  <c r="AE618" i="17"/>
  <c r="AD618" i="17"/>
  <c r="AC618" i="17"/>
  <c r="AB618" i="17"/>
  <c r="AA618" i="17"/>
  <c r="Z618" i="17"/>
  <c r="Y618" i="17"/>
  <c r="X618" i="17"/>
  <c r="W618" i="17"/>
  <c r="V618" i="17"/>
  <c r="AG617" i="17"/>
  <c r="AF617" i="17"/>
  <c r="AE617" i="17"/>
  <c r="AD617" i="17"/>
  <c r="AC617" i="17"/>
  <c r="AB617" i="17"/>
  <c r="AA617" i="17"/>
  <c r="Z617" i="17"/>
  <c r="Y617" i="17"/>
  <c r="X617" i="17"/>
  <c r="W617" i="17"/>
  <c r="V617" i="17"/>
  <c r="AG616" i="17"/>
  <c r="AF616" i="17"/>
  <c r="AE616" i="17"/>
  <c r="AD616" i="17"/>
  <c r="AC616" i="17"/>
  <c r="AB616" i="17"/>
  <c r="AA616" i="17"/>
  <c r="Z616" i="17"/>
  <c r="Y616" i="17"/>
  <c r="X616" i="17"/>
  <c r="W616" i="17"/>
  <c r="V616" i="17"/>
  <c r="AG615" i="17"/>
  <c r="AF615" i="17"/>
  <c r="AE615" i="17"/>
  <c r="AD615" i="17"/>
  <c r="AC615" i="17"/>
  <c r="AB615" i="17"/>
  <c r="AA615" i="17"/>
  <c r="Z615" i="17"/>
  <c r="Y615" i="17"/>
  <c r="X615" i="17"/>
  <c r="W615" i="17"/>
  <c r="V615" i="17"/>
  <c r="AG614" i="17"/>
  <c r="AF614" i="17"/>
  <c r="AE614" i="17"/>
  <c r="AD614" i="17"/>
  <c r="AC614" i="17"/>
  <c r="AB614" i="17"/>
  <c r="AA614" i="17"/>
  <c r="Z614" i="17"/>
  <c r="Y614" i="17"/>
  <c r="X614" i="17"/>
  <c r="W614" i="17"/>
  <c r="V614" i="17"/>
  <c r="AG613" i="17"/>
  <c r="AF613" i="17"/>
  <c r="AE613" i="17"/>
  <c r="AD613" i="17"/>
  <c r="AC613" i="17"/>
  <c r="AB613" i="17"/>
  <c r="AA613" i="17"/>
  <c r="Z613" i="17"/>
  <c r="Y613" i="17"/>
  <c r="X613" i="17"/>
  <c r="W613" i="17"/>
  <c r="V613" i="17"/>
  <c r="AG612" i="17"/>
  <c r="AF612" i="17"/>
  <c r="AE612" i="17"/>
  <c r="AD612" i="17"/>
  <c r="AC612" i="17"/>
  <c r="AB612" i="17"/>
  <c r="AA612" i="17"/>
  <c r="Z612" i="17"/>
  <c r="Y612" i="17"/>
  <c r="X612" i="17"/>
  <c r="W612" i="17"/>
  <c r="V612" i="17"/>
  <c r="AG611" i="17"/>
  <c r="AF611" i="17"/>
  <c r="AE611" i="17"/>
  <c r="AD611" i="17"/>
  <c r="AC611" i="17"/>
  <c r="AB611" i="17"/>
  <c r="AA611" i="17"/>
  <c r="Z611" i="17"/>
  <c r="Y611" i="17"/>
  <c r="X611" i="17"/>
  <c r="W611" i="17"/>
  <c r="V611" i="17"/>
  <c r="AG610" i="17"/>
  <c r="AF610" i="17"/>
  <c r="AE610" i="17"/>
  <c r="AD610" i="17"/>
  <c r="AC610" i="17"/>
  <c r="AB610" i="17"/>
  <c r="AA610" i="17"/>
  <c r="Z610" i="17"/>
  <c r="Y610" i="17"/>
  <c r="X610" i="17"/>
  <c r="W610" i="17"/>
  <c r="V610" i="17"/>
  <c r="AG609" i="17"/>
  <c r="AF609" i="17"/>
  <c r="AE609" i="17"/>
  <c r="AD609" i="17"/>
  <c r="AC609" i="17"/>
  <c r="AB609" i="17"/>
  <c r="AA609" i="17"/>
  <c r="Z609" i="17"/>
  <c r="Y609" i="17"/>
  <c r="X609" i="17"/>
  <c r="W609" i="17"/>
  <c r="V609" i="17"/>
  <c r="AG608" i="17"/>
  <c r="AF608" i="17"/>
  <c r="AE608" i="17"/>
  <c r="AD608" i="17"/>
  <c r="AC608" i="17"/>
  <c r="AB608" i="17"/>
  <c r="AA608" i="17"/>
  <c r="Z608" i="17"/>
  <c r="Y608" i="17"/>
  <c r="X608" i="17"/>
  <c r="W608" i="17"/>
  <c r="V608" i="17"/>
  <c r="AG607" i="17"/>
  <c r="AF607" i="17"/>
  <c r="AE607" i="17"/>
  <c r="AD607" i="17"/>
  <c r="AC607" i="17"/>
  <c r="AB607" i="17"/>
  <c r="AA607" i="17"/>
  <c r="Z607" i="17"/>
  <c r="Y607" i="17"/>
  <c r="X607" i="17"/>
  <c r="W607" i="17"/>
  <c r="V607" i="17"/>
  <c r="AG606" i="17"/>
  <c r="AF606" i="17"/>
  <c r="AE606" i="17"/>
  <c r="AD606" i="17"/>
  <c r="AC606" i="17"/>
  <c r="AB606" i="17"/>
  <c r="AA606" i="17"/>
  <c r="Z606" i="17"/>
  <c r="Y606" i="17"/>
  <c r="X606" i="17"/>
  <c r="W606" i="17"/>
  <c r="V606" i="17"/>
  <c r="AG605" i="17"/>
  <c r="AF605" i="17"/>
  <c r="AE605" i="17"/>
  <c r="AD605" i="17"/>
  <c r="AC605" i="17"/>
  <c r="AB605" i="17"/>
  <c r="AA605" i="17"/>
  <c r="Z605" i="17"/>
  <c r="Y605" i="17"/>
  <c r="X605" i="17"/>
  <c r="W605" i="17"/>
  <c r="V605" i="17"/>
  <c r="AG604" i="17"/>
  <c r="AF604" i="17"/>
  <c r="AE604" i="17"/>
  <c r="AD604" i="17"/>
  <c r="AC604" i="17"/>
  <c r="AB604" i="17"/>
  <c r="AA604" i="17"/>
  <c r="Z604" i="17"/>
  <c r="Y604" i="17"/>
  <c r="X604" i="17"/>
  <c r="W604" i="17"/>
  <c r="V604" i="17"/>
  <c r="AG603" i="17"/>
  <c r="AF603" i="17"/>
  <c r="AE603" i="17"/>
  <c r="AD603" i="17"/>
  <c r="AC603" i="17"/>
  <c r="AB603" i="17"/>
  <c r="AA603" i="17"/>
  <c r="Z603" i="17"/>
  <c r="Y603" i="17"/>
  <c r="X603" i="17"/>
  <c r="W603" i="17"/>
  <c r="V603" i="17"/>
  <c r="AG602" i="17"/>
  <c r="AF602" i="17"/>
  <c r="AE602" i="17"/>
  <c r="AD602" i="17"/>
  <c r="AC602" i="17"/>
  <c r="AB602" i="17"/>
  <c r="AA602" i="17"/>
  <c r="Z602" i="17"/>
  <c r="Y602" i="17"/>
  <c r="X602" i="17"/>
  <c r="W602" i="17"/>
  <c r="V602" i="17"/>
  <c r="AG601" i="17"/>
  <c r="AF601" i="17"/>
  <c r="AE601" i="17"/>
  <c r="AD601" i="17"/>
  <c r="AC601" i="17"/>
  <c r="AB601" i="17"/>
  <c r="AA601" i="17"/>
  <c r="Z601" i="17"/>
  <c r="Y601" i="17"/>
  <c r="X601" i="17"/>
  <c r="W601" i="17"/>
  <c r="V601" i="17"/>
  <c r="AG600" i="17"/>
  <c r="AF600" i="17"/>
  <c r="AE600" i="17"/>
  <c r="AD600" i="17"/>
  <c r="AC600" i="17"/>
  <c r="AB600" i="17"/>
  <c r="AA600" i="17"/>
  <c r="Z600" i="17"/>
  <c r="Y600" i="17"/>
  <c r="X600" i="17"/>
  <c r="W600" i="17"/>
  <c r="V600" i="17"/>
  <c r="AG599" i="17"/>
  <c r="AF599" i="17"/>
  <c r="AE599" i="17"/>
  <c r="AD599" i="17"/>
  <c r="AC599" i="17"/>
  <c r="AB599" i="17"/>
  <c r="AA599" i="17"/>
  <c r="Z599" i="17"/>
  <c r="Y599" i="17"/>
  <c r="X599" i="17"/>
  <c r="W599" i="17"/>
  <c r="V599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AG597" i="17"/>
  <c r="AF597" i="17"/>
  <c r="AE597" i="17"/>
  <c r="AD597" i="17"/>
  <c r="AC597" i="17"/>
  <c r="AB597" i="17"/>
  <c r="AA597" i="17"/>
  <c r="Z597" i="17"/>
  <c r="Y597" i="17"/>
  <c r="X597" i="17"/>
  <c r="W597" i="17"/>
  <c r="V597" i="17"/>
  <c r="AG596" i="17"/>
  <c r="AF596" i="17"/>
  <c r="AE596" i="17"/>
  <c r="AD596" i="17"/>
  <c r="AC596" i="17"/>
  <c r="AB596" i="17"/>
  <c r="AA596" i="17"/>
  <c r="Z596" i="17"/>
  <c r="Y596" i="17"/>
  <c r="X596" i="17"/>
  <c r="W596" i="17"/>
  <c r="V596" i="17"/>
  <c r="AG595" i="17"/>
  <c r="AF595" i="17"/>
  <c r="AE595" i="17"/>
  <c r="AD595" i="17"/>
  <c r="AC595" i="17"/>
  <c r="AB595" i="17"/>
  <c r="AA595" i="17"/>
  <c r="Z595" i="17"/>
  <c r="Y595" i="17"/>
  <c r="X595" i="17"/>
  <c r="W595" i="17"/>
  <c r="V595" i="17"/>
  <c r="AG594" i="17"/>
  <c r="AF594" i="17"/>
  <c r="AE594" i="17"/>
  <c r="AD594" i="17"/>
  <c r="AC594" i="17"/>
  <c r="AB594" i="17"/>
  <c r="AA594" i="17"/>
  <c r="Z594" i="17"/>
  <c r="Y594" i="17"/>
  <c r="X594" i="17"/>
  <c r="W594" i="17"/>
  <c r="V594" i="17"/>
  <c r="AG593" i="17"/>
  <c r="AF593" i="17"/>
  <c r="AE593" i="17"/>
  <c r="AD593" i="17"/>
  <c r="AC593" i="17"/>
  <c r="AB593" i="17"/>
  <c r="AA593" i="17"/>
  <c r="Z593" i="17"/>
  <c r="Y593" i="17"/>
  <c r="X593" i="17"/>
  <c r="W593" i="17"/>
  <c r="V593" i="17"/>
  <c r="AG592" i="17"/>
  <c r="AF592" i="17"/>
  <c r="AE592" i="17"/>
  <c r="AD592" i="17"/>
  <c r="AC592" i="17"/>
  <c r="AB592" i="17"/>
  <c r="AA592" i="17"/>
  <c r="Z592" i="17"/>
  <c r="Y592" i="17"/>
  <c r="X592" i="17"/>
  <c r="W592" i="17"/>
  <c r="V592" i="17"/>
  <c r="AG591" i="17"/>
  <c r="AF591" i="17"/>
  <c r="AE591" i="17"/>
  <c r="AD591" i="17"/>
  <c r="AC591" i="17"/>
  <c r="AB591" i="17"/>
  <c r="AA591" i="17"/>
  <c r="Z591" i="17"/>
  <c r="Y591" i="17"/>
  <c r="X591" i="17"/>
  <c r="W591" i="17"/>
  <c r="V591" i="17"/>
  <c r="AG590" i="17"/>
  <c r="AF590" i="17"/>
  <c r="AE590" i="17"/>
  <c r="AD590" i="17"/>
  <c r="AC590" i="17"/>
  <c r="AB590" i="17"/>
  <c r="AA590" i="17"/>
  <c r="Z590" i="17"/>
  <c r="Y590" i="17"/>
  <c r="X590" i="17"/>
  <c r="W590" i="17"/>
  <c r="V590" i="17"/>
  <c r="AG589" i="17"/>
  <c r="AF589" i="17"/>
  <c r="AE589" i="17"/>
  <c r="AD589" i="17"/>
  <c r="AC589" i="17"/>
  <c r="AB589" i="17"/>
  <c r="AA589" i="17"/>
  <c r="Z589" i="17"/>
  <c r="Y589" i="17"/>
  <c r="X589" i="17"/>
  <c r="W589" i="17"/>
  <c r="V589" i="17"/>
  <c r="AG588" i="17"/>
  <c r="AF588" i="17"/>
  <c r="AE588" i="17"/>
  <c r="AD588" i="17"/>
  <c r="AC588" i="17"/>
  <c r="AB588" i="17"/>
  <c r="AA588" i="17"/>
  <c r="Z588" i="17"/>
  <c r="Y588" i="17"/>
  <c r="X588" i="17"/>
  <c r="W588" i="17"/>
  <c r="V588" i="17"/>
  <c r="AG587" i="17"/>
  <c r="AF587" i="17"/>
  <c r="AE587" i="17"/>
  <c r="AD587" i="17"/>
  <c r="AC587" i="17"/>
  <c r="AB587" i="17"/>
  <c r="AA587" i="17"/>
  <c r="Z587" i="17"/>
  <c r="Y587" i="17"/>
  <c r="X587" i="17"/>
  <c r="W587" i="17"/>
  <c r="V587" i="17"/>
  <c r="AG586" i="17"/>
  <c r="AF586" i="17"/>
  <c r="AE586" i="17"/>
  <c r="AD586" i="17"/>
  <c r="AC586" i="17"/>
  <c r="AB586" i="17"/>
  <c r="AA586" i="17"/>
  <c r="Z586" i="17"/>
  <c r="Y586" i="17"/>
  <c r="X586" i="17"/>
  <c r="W586" i="17"/>
  <c r="V586" i="17"/>
  <c r="AG585" i="17"/>
  <c r="AF585" i="17"/>
  <c r="AE585" i="17"/>
  <c r="AD585" i="17"/>
  <c r="AC585" i="17"/>
  <c r="AB585" i="17"/>
  <c r="AA585" i="17"/>
  <c r="Z585" i="17"/>
  <c r="Y585" i="17"/>
  <c r="X585" i="17"/>
  <c r="W585" i="17"/>
  <c r="V585" i="17"/>
  <c r="AG584" i="17"/>
  <c r="AF584" i="17"/>
  <c r="AE584" i="17"/>
  <c r="AD584" i="17"/>
  <c r="AC584" i="17"/>
  <c r="AB584" i="17"/>
  <c r="AA584" i="17"/>
  <c r="Z584" i="17"/>
  <c r="Y584" i="17"/>
  <c r="X584" i="17"/>
  <c r="W584" i="17"/>
  <c r="V584" i="17"/>
  <c r="AG583" i="17"/>
  <c r="AF583" i="17"/>
  <c r="AE583" i="17"/>
  <c r="AD583" i="17"/>
  <c r="AC583" i="17"/>
  <c r="AB583" i="17"/>
  <c r="AA583" i="17"/>
  <c r="Z583" i="17"/>
  <c r="Y583" i="17"/>
  <c r="X583" i="17"/>
  <c r="W583" i="17"/>
  <c r="V583" i="17"/>
  <c r="AG582" i="17"/>
  <c r="AF582" i="17"/>
  <c r="AE582" i="17"/>
  <c r="AD582" i="17"/>
  <c r="AC582" i="17"/>
  <c r="AB582" i="17"/>
  <c r="AA582" i="17"/>
  <c r="Z582" i="17"/>
  <c r="Y582" i="17"/>
  <c r="X582" i="17"/>
  <c r="W582" i="17"/>
  <c r="V582" i="17"/>
  <c r="AG581" i="17"/>
  <c r="AF581" i="17"/>
  <c r="AE581" i="17"/>
  <c r="AD581" i="17"/>
  <c r="AC581" i="17"/>
  <c r="AB581" i="17"/>
  <c r="AA581" i="17"/>
  <c r="Z581" i="17"/>
  <c r="Y581" i="17"/>
  <c r="X581" i="17"/>
  <c r="W581" i="17"/>
  <c r="V581" i="17"/>
  <c r="AG580" i="17"/>
  <c r="AF580" i="17"/>
  <c r="AE580" i="17"/>
  <c r="AD580" i="17"/>
  <c r="AC580" i="17"/>
  <c r="AB580" i="17"/>
  <c r="AA580" i="17"/>
  <c r="Z580" i="17"/>
  <c r="Y580" i="17"/>
  <c r="X580" i="17"/>
  <c r="W580" i="17"/>
  <c r="V580" i="17"/>
  <c r="AG579" i="17"/>
  <c r="AF579" i="17"/>
  <c r="AE579" i="17"/>
  <c r="AD579" i="17"/>
  <c r="AC579" i="17"/>
  <c r="AB579" i="17"/>
  <c r="AA579" i="17"/>
  <c r="Z579" i="17"/>
  <c r="Y579" i="17"/>
  <c r="X579" i="17"/>
  <c r="W579" i="17"/>
  <c r="V579" i="17"/>
  <c r="AG578" i="17"/>
  <c r="AF578" i="17"/>
  <c r="AE578" i="17"/>
  <c r="AD578" i="17"/>
  <c r="AC578" i="17"/>
  <c r="AB578" i="17"/>
  <c r="AA578" i="17"/>
  <c r="Z578" i="17"/>
  <c r="Y578" i="17"/>
  <c r="X578" i="17"/>
  <c r="W578" i="17"/>
  <c r="V578" i="17"/>
  <c r="AG577" i="17"/>
  <c r="AF577" i="17"/>
  <c r="AE577" i="17"/>
  <c r="AD577" i="17"/>
  <c r="AC577" i="17"/>
  <c r="AB577" i="17"/>
  <c r="AA577" i="17"/>
  <c r="Z577" i="17"/>
  <c r="Y577" i="17"/>
  <c r="X577" i="17"/>
  <c r="W577" i="17"/>
  <c r="V577" i="17"/>
  <c r="AG576" i="17"/>
  <c r="AF576" i="17"/>
  <c r="AE576" i="17"/>
  <c r="AD576" i="17"/>
  <c r="AC576" i="17"/>
  <c r="AB576" i="17"/>
  <c r="AA576" i="17"/>
  <c r="Z576" i="17"/>
  <c r="Y576" i="17"/>
  <c r="X576" i="17"/>
  <c r="W576" i="17"/>
  <c r="V576" i="17"/>
  <c r="AG575" i="17"/>
  <c r="AF575" i="17"/>
  <c r="AE575" i="17"/>
  <c r="AD575" i="17"/>
  <c r="AC575" i="17"/>
  <c r="AB575" i="17"/>
  <c r="AA575" i="17"/>
  <c r="Z575" i="17"/>
  <c r="Y575" i="17"/>
  <c r="X575" i="17"/>
  <c r="W575" i="17"/>
  <c r="V575" i="17"/>
  <c r="AG574" i="17"/>
  <c r="AF574" i="17"/>
  <c r="AE574" i="17"/>
  <c r="AD574" i="17"/>
  <c r="AC574" i="17"/>
  <c r="AB574" i="17"/>
  <c r="AA574" i="17"/>
  <c r="Z574" i="17"/>
  <c r="Y574" i="17"/>
  <c r="X574" i="17"/>
  <c r="W574" i="17"/>
  <c r="V574" i="17"/>
  <c r="AG573" i="17"/>
  <c r="AF573" i="17"/>
  <c r="AE573" i="17"/>
  <c r="AD573" i="17"/>
  <c r="AC573" i="17"/>
  <c r="AB573" i="17"/>
  <c r="AA573" i="17"/>
  <c r="Z573" i="17"/>
  <c r="Y573" i="17"/>
  <c r="X573" i="17"/>
  <c r="W573" i="17"/>
  <c r="V573" i="17"/>
  <c r="AG572" i="17"/>
  <c r="AF572" i="17"/>
  <c r="AE572" i="17"/>
  <c r="AD572" i="17"/>
  <c r="AC572" i="17"/>
  <c r="AB572" i="17"/>
  <c r="AA572" i="17"/>
  <c r="Z572" i="17"/>
  <c r="Y572" i="17"/>
  <c r="X572" i="17"/>
  <c r="W572" i="17"/>
  <c r="V572" i="17"/>
  <c r="AG571" i="17"/>
  <c r="AF571" i="17"/>
  <c r="AE571" i="17"/>
  <c r="AD571" i="17"/>
  <c r="AC571" i="17"/>
  <c r="AB571" i="17"/>
  <c r="AA571" i="17"/>
  <c r="Z571" i="17"/>
  <c r="Y571" i="17"/>
  <c r="X571" i="17"/>
  <c r="W571" i="17"/>
  <c r="V571" i="17"/>
  <c r="AG570" i="17"/>
  <c r="AF570" i="17"/>
  <c r="AE570" i="17"/>
  <c r="AD570" i="17"/>
  <c r="AC570" i="17"/>
  <c r="AB570" i="17"/>
  <c r="AA570" i="17"/>
  <c r="Z570" i="17"/>
  <c r="Y570" i="17"/>
  <c r="X570" i="17"/>
  <c r="W570" i="17"/>
  <c r="V570" i="17"/>
  <c r="AG569" i="17"/>
  <c r="AF569" i="17"/>
  <c r="AE569" i="17"/>
  <c r="AD569" i="17"/>
  <c r="AC569" i="17"/>
  <c r="AB569" i="17"/>
  <c r="AA569" i="17"/>
  <c r="Z569" i="17"/>
  <c r="Y569" i="17"/>
  <c r="X569" i="17"/>
  <c r="W569" i="17"/>
  <c r="V569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AG567" i="17"/>
  <c r="AF567" i="17"/>
  <c r="AE567" i="17"/>
  <c r="AD567" i="17"/>
  <c r="AC567" i="17"/>
  <c r="AB567" i="17"/>
  <c r="AA567" i="17"/>
  <c r="Z567" i="17"/>
  <c r="Y567" i="17"/>
  <c r="X567" i="17"/>
  <c r="W567" i="17"/>
  <c r="V567" i="17"/>
  <c r="AG566" i="17"/>
  <c r="AF566" i="17"/>
  <c r="AE566" i="17"/>
  <c r="AD566" i="17"/>
  <c r="AC566" i="17"/>
  <c r="AB566" i="17"/>
  <c r="AA566" i="17"/>
  <c r="Z566" i="17"/>
  <c r="Y566" i="17"/>
  <c r="X566" i="17"/>
  <c r="W566" i="17"/>
  <c r="V566" i="17"/>
  <c r="AG565" i="17"/>
  <c r="AF565" i="17"/>
  <c r="AE565" i="17"/>
  <c r="AD565" i="17"/>
  <c r="AC565" i="17"/>
  <c r="AB565" i="17"/>
  <c r="AA565" i="17"/>
  <c r="Z565" i="17"/>
  <c r="Y565" i="17"/>
  <c r="X565" i="17"/>
  <c r="W565" i="17"/>
  <c r="V565" i="17"/>
  <c r="AG564" i="17"/>
  <c r="AF564" i="17"/>
  <c r="AE564" i="17"/>
  <c r="AD564" i="17"/>
  <c r="AC564" i="17"/>
  <c r="AB564" i="17"/>
  <c r="AA564" i="17"/>
  <c r="Z564" i="17"/>
  <c r="Y564" i="17"/>
  <c r="X564" i="17"/>
  <c r="W564" i="17"/>
  <c r="V564" i="17"/>
  <c r="AG563" i="17"/>
  <c r="AF563" i="17"/>
  <c r="AE563" i="17"/>
  <c r="AD563" i="17"/>
  <c r="AC563" i="17"/>
  <c r="AB563" i="17"/>
  <c r="AA563" i="17"/>
  <c r="Z563" i="17"/>
  <c r="Y563" i="17"/>
  <c r="X563" i="17"/>
  <c r="W563" i="17"/>
  <c r="V563" i="17"/>
  <c r="AG562" i="17"/>
  <c r="AF562" i="17"/>
  <c r="AE562" i="17"/>
  <c r="AD562" i="17"/>
  <c r="AC562" i="17"/>
  <c r="AB562" i="17"/>
  <c r="AA562" i="17"/>
  <c r="Z562" i="17"/>
  <c r="Y562" i="17"/>
  <c r="X562" i="17"/>
  <c r="W562" i="17"/>
  <c r="V562" i="17"/>
  <c r="AG561" i="17"/>
  <c r="AF561" i="17"/>
  <c r="AE561" i="17"/>
  <c r="AD561" i="17"/>
  <c r="AC561" i="17"/>
  <c r="AB561" i="17"/>
  <c r="AA561" i="17"/>
  <c r="Z561" i="17"/>
  <c r="Y561" i="17"/>
  <c r="X561" i="17"/>
  <c r="W561" i="17"/>
  <c r="V561" i="17"/>
  <c r="AG560" i="17"/>
  <c r="AF560" i="17"/>
  <c r="AE560" i="17"/>
  <c r="AD560" i="17"/>
  <c r="AC560" i="17"/>
  <c r="AB560" i="17"/>
  <c r="AA560" i="17"/>
  <c r="Z560" i="17"/>
  <c r="Y560" i="17"/>
  <c r="X560" i="17"/>
  <c r="W560" i="17"/>
  <c r="V560" i="17"/>
  <c r="AG559" i="17"/>
  <c r="AF559" i="17"/>
  <c r="AE559" i="17"/>
  <c r="AD559" i="17"/>
  <c r="AC559" i="17"/>
  <c r="AB559" i="17"/>
  <c r="AA559" i="17"/>
  <c r="Z559" i="17"/>
  <c r="Y559" i="17"/>
  <c r="X559" i="17"/>
  <c r="W559" i="17"/>
  <c r="V559" i="17"/>
  <c r="AG558" i="17"/>
  <c r="AF558" i="17"/>
  <c r="AE558" i="17"/>
  <c r="AD558" i="17"/>
  <c r="AC558" i="17"/>
  <c r="AB558" i="17"/>
  <c r="AA558" i="17"/>
  <c r="Z558" i="17"/>
  <c r="Y558" i="17"/>
  <c r="X558" i="17"/>
  <c r="W558" i="17"/>
  <c r="V558" i="17"/>
  <c r="AG557" i="17"/>
  <c r="AF557" i="17"/>
  <c r="AE557" i="17"/>
  <c r="AD557" i="17"/>
  <c r="AC557" i="17"/>
  <c r="AB557" i="17"/>
  <c r="AA557" i="17"/>
  <c r="Z557" i="17"/>
  <c r="Y557" i="17"/>
  <c r="X557" i="17"/>
  <c r="W557" i="17"/>
  <c r="V557" i="17"/>
  <c r="AG556" i="17"/>
  <c r="AF556" i="17"/>
  <c r="AE556" i="17"/>
  <c r="AD556" i="17"/>
  <c r="AC556" i="17"/>
  <c r="AB556" i="17"/>
  <c r="AA556" i="17"/>
  <c r="Z556" i="17"/>
  <c r="Y556" i="17"/>
  <c r="X556" i="17"/>
  <c r="W556" i="17"/>
  <c r="V556" i="17"/>
  <c r="AG555" i="17"/>
  <c r="AF555" i="17"/>
  <c r="AE555" i="17"/>
  <c r="AD555" i="17"/>
  <c r="AC555" i="17"/>
  <c r="AB555" i="17"/>
  <c r="AA555" i="17"/>
  <c r="Z555" i="17"/>
  <c r="Y555" i="17"/>
  <c r="X555" i="17"/>
  <c r="W555" i="17"/>
  <c r="V555" i="17"/>
  <c r="AG554" i="17"/>
  <c r="AF554" i="17"/>
  <c r="AE554" i="17"/>
  <c r="AD554" i="17"/>
  <c r="AC554" i="17"/>
  <c r="AB554" i="17"/>
  <c r="AA554" i="17"/>
  <c r="Z554" i="17"/>
  <c r="Y554" i="17"/>
  <c r="X554" i="17"/>
  <c r="W554" i="17"/>
  <c r="V554" i="17"/>
  <c r="AG553" i="17"/>
  <c r="AF553" i="17"/>
  <c r="AE553" i="17"/>
  <c r="AD553" i="17"/>
  <c r="AC553" i="17"/>
  <c r="AB553" i="17"/>
  <c r="AA553" i="17"/>
  <c r="Z553" i="17"/>
  <c r="Y553" i="17"/>
  <c r="X553" i="17"/>
  <c r="W553" i="17"/>
  <c r="V553" i="17"/>
  <c r="AG552" i="17"/>
  <c r="AF552" i="17"/>
  <c r="AE552" i="17"/>
  <c r="AD552" i="17"/>
  <c r="AC552" i="17"/>
  <c r="AB552" i="17"/>
  <c r="AA552" i="17"/>
  <c r="Z552" i="17"/>
  <c r="Y552" i="17"/>
  <c r="X552" i="17"/>
  <c r="W552" i="17"/>
  <c r="V552" i="17"/>
  <c r="AG551" i="17"/>
  <c r="AF551" i="17"/>
  <c r="AE551" i="17"/>
  <c r="AD551" i="17"/>
  <c r="AC551" i="17"/>
  <c r="AB551" i="17"/>
  <c r="AA551" i="17"/>
  <c r="Z551" i="17"/>
  <c r="Y551" i="17"/>
  <c r="X551" i="17"/>
  <c r="W551" i="17"/>
  <c r="V551" i="17"/>
  <c r="AG550" i="17"/>
  <c r="AF550" i="17"/>
  <c r="AE550" i="17"/>
  <c r="AD550" i="17"/>
  <c r="AC550" i="17"/>
  <c r="AB550" i="17"/>
  <c r="AA550" i="17"/>
  <c r="Z550" i="17"/>
  <c r="Y550" i="17"/>
  <c r="X550" i="17"/>
  <c r="W550" i="17"/>
  <c r="V550" i="17"/>
  <c r="AG549" i="17"/>
  <c r="AF549" i="17"/>
  <c r="AE549" i="17"/>
  <c r="AD549" i="17"/>
  <c r="AC549" i="17"/>
  <c r="AB549" i="17"/>
  <c r="AA549" i="17"/>
  <c r="Z549" i="17"/>
  <c r="Y549" i="17"/>
  <c r="X549" i="17"/>
  <c r="W549" i="17"/>
  <c r="V549" i="17"/>
  <c r="AG548" i="17"/>
  <c r="AF548" i="17"/>
  <c r="AE548" i="17"/>
  <c r="AD548" i="17"/>
  <c r="AC548" i="17"/>
  <c r="AB548" i="17"/>
  <c r="AA548" i="17"/>
  <c r="Z548" i="17"/>
  <c r="Y548" i="17"/>
  <c r="X548" i="17"/>
  <c r="W548" i="17"/>
  <c r="V548" i="17"/>
  <c r="AG547" i="17"/>
  <c r="AF547" i="17"/>
  <c r="AE547" i="17"/>
  <c r="AD547" i="17"/>
  <c r="AC547" i="17"/>
  <c r="AB547" i="17"/>
  <c r="AA547" i="17"/>
  <c r="Z547" i="17"/>
  <c r="Y547" i="17"/>
  <c r="X547" i="17"/>
  <c r="W547" i="17"/>
  <c r="V547" i="17"/>
  <c r="AG546" i="17"/>
  <c r="AF546" i="17"/>
  <c r="AE546" i="17"/>
  <c r="AD546" i="17"/>
  <c r="AC546" i="17"/>
  <c r="AB546" i="17"/>
  <c r="AA546" i="17"/>
  <c r="Z546" i="17"/>
  <c r="Y546" i="17"/>
  <c r="X546" i="17"/>
  <c r="W546" i="17"/>
  <c r="V546" i="17"/>
  <c r="AG545" i="17"/>
  <c r="AF545" i="17"/>
  <c r="AE545" i="17"/>
  <c r="AD545" i="17"/>
  <c r="AC545" i="17"/>
  <c r="AB545" i="17"/>
  <c r="AA545" i="17"/>
  <c r="Z545" i="17"/>
  <c r="Y545" i="17"/>
  <c r="X545" i="17"/>
  <c r="W545" i="17"/>
  <c r="V545" i="17"/>
  <c r="AG544" i="17"/>
  <c r="AF544" i="17"/>
  <c r="AE544" i="17"/>
  <c r="AD544" i="17"/>
  <c r="AC544" i="17"/>
  <c r="AB544" i="17"/>
  <c r="AA544" i="17"/>
  <c r="Z544" i="17"/>
  <c r="Y544" i="17"/>
  <c r="X544" i="17"/>
  <c r="W544" i="17"/>
  <c r="V544" i="17"/>
  <c r="AG543" i="17"/>
  <c r="AF543" i="17"/>
  <c r="AE543" i="17"/>
  <c r="AD543" i="17"/>
  <c r="AC543" i="17"/>
  <c r="AB543" i="17"/>
  <c r="AA543" i="17"/>
  <c r="Z543" i="17"/>
  <c r="Y543" i="17"/>
  <c r="X543" i="17"/>
  <c r="W543" i="17"/>
  <c r="V543" i="17"/>
  <c r="AG542" i="17"/>
  <c r="AF542" i="17"/>
  <c r="AE542" i="17"/>
  <c r="AD542" i="17"/>
  <c r="AC542" i="17"/>
  <c r="AB542" i="17"/>
  <c r="AA542" i="17"/>
  <c r="Z542" i="17"/>
  <c r="Y542" i="17"/>
  <c r="X542" i="17"/>
  <c r="W542" i="17"/>
  <c r="V542" i="17"/>
  <c r="AG541" i="17"/>
  <c r="AF541" i="17"/>
  <c r="AE541" i="17"/>
  <c r="AD541" i="17"/>
  <c r="AC541" i="17"/>
  <c r="AB541" i="17"/>
  <c r="AA541" i="17"/>
  <c r="Z541" i="17"/>
  <c r="Y541" i="17"/>
  <c r="X541" i="17"/>
  <c r="W541" i="17"/>
  <c r="V541" i="17"/>
  <c r="AG540" i="17"/>
  <c r="AF540" i="17"/>
  <c r="AE540" i="17"/>
  <c r="AD540" i="17"/>
  <c r="AC540" i="17"/>
  <c r="AB540" i="17"/>
  <c r="AA540" i="17"/>
  <c r="Z540" i="17"/>
  <c r="Y540" i="17"/>
  <c r="X540" i="17"/>
  <c r="W540" i="17"/>
  <c r="V540" i="17"/>
  <c r="AG539" i="17"/>
  <c r="AF539" i="17"/>
  <c r="AE539" i="17"/>
  <c r="AD539" i="17"/>
  <c r="AC539" i="17"/>
  <c r="AB539" i="17"/>
  <c r="AA539" i="17"/>
  <c r="Z539" i="17"/>
  <c r="Y539" i="17"/>
  <c r="X539" i="17"/>
  <c r="W539" i="17"/>
  <c r="V539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AG537" i="17"/>
  <c r="AF537" i="17"/>
  <c r="AE537" i="17"/>
  <c r="AD537" i="17"/>
  <c r="AC537" i="17"/>
  <c r="AB537" i="17"/>
  <c r="AA537" i="17"/>
  <c r="Z537" i="17"/>
  <c r="Y537" i="17"/>
  <c r="X537" i="17"/>
  <c r="W537" i="17"/>
  <c r="V537" i="17"/>
  <c r="AG536" i="17"/>
  <c r="AF536" i="17"/>
  <c r="AE536" i="17"/>
  <c r="AD536" i="17"/>
  <c r="AC536" i="17"/>
  <c r="AB536" i="17"/>
  <c r="AA536" i="17"/>
  <c r="Z536" i="17"/>
  <c r="Y536" i="17"/>
  <c r="X536" i="17"/>
  <c r="W536" i="17"/>
  <c r="V536" i="17"/>
  <c r="AG535" i="17"/>
  <c r="AF535" i="17"/>
  <c r="AE535" i="17"/>
  <c r="AD535" i="17"/>
  <c r="AC535" i="17"/>
  <c r="AB535" i="17"/>
  <c r="AA535" i="17"/>
  <c r="Z535" i="17"/>
  <c r="Y535" i="17"/>
  <c r="X535" i="17"/>
  <c r="W535" i="17"/>
  <c r="V535" i="17"/>
  <c r="AG534" i="17"/>
  <c r="AF534" i="17"/>
  <c r="AE534" i="17"/>
  <c r="AD534" i="17"/>
  <c r="AC534" i="17"/>
  <c r="AB534" i="17"/>
  <c r="AA534" i="17"/>
  <c r="Z534" i="17"/>
  <c r="Y534" i="17"/>
  <c r="X534" i="17"/>
  <c r="W534" i="17"/>
  <c r="V534" i="17"/>
  <c r="AG533" i="17"/>
  <c r="AF533" i="17"/>
  <c r="AE533" i="17"/>
  <c r="AD533" i="17"/>
  <c r="AC533" i="17"/>
  <c r="AB533" i="17"/>
  <c r="AA533" i="17"/>
  <c r="Z533" i="17"/>
  <c r="Y533" i="17"/>
  <c r="X533" i="17"/>
  <c r="W533" i="17"/>
  <c r="V533" i="17"/>
  <c r="AG532" i="17"/>
  <c r="AF532" i="17"/>
  <c r="AE532" i="17"/>
  <c r="AD532" i="17"/>
  <c r="AC532" i="17"/>
  <c r="AB532" i="17"/>
  <c r="AA532" i="17"/>
  <c r="Z532" i="17"/>
  <c r="Y532" i="17"/>
  <c r="X532" i="17"/>
  <c r="W532" i="17"/>
  <c r="V532" i="17"/>
  <c r="AG531" i="17"/>
  <c r="AF531" i="17"/>
  <c r="AE531" i="17"/>
  <c r="AD531" i="17"/>
  <c r="AC531" i="17"/>
  <c r="AB531" i="17"/>
  <c r="AA531" i="17"/>
  <c r="Z531" i="17"/>
  <c r="Y531" i="17"/>
  <c r="X531" i="17"/>
  <c r="W531" i="17"/>
  <c r="V531" i="17"/>
  <c r="AG530" i="17"/>
  <c r="AF530" i="17"/>
  <c r="AE530" i="17"/>
  <c r="AD530" i="17"/>
  <c r="AC530" i="17"/>
  <c r="AB530" i="17"/>
  <c r="AA530" i="17"/>
  <c r="Z530" i="17"/>
  <c r="Y530" i="17"/>
  <c r="X530" i="17"/>
  <c r="W530" i="17"/>
  <c r="V530" i="17"/>
  <c r="AG529" i="17"/>
  <c r="AF529" i="17"/>
  <c r="AE529" i="17"/>
  <c r="AD529" i="17"/>
  <c r="AC529" i="17"/>
  <c r="AB529" i="17"/>
  <c r="AA529" i="17"/>
  <c r="Z529" i="17"/>
  <c r="Y529" i="17"/>
  <c r="X529" i="17"/>
  <c r="W529" i="17"/>
  <c r="V529" i="17"/>
  <c r="AG528" i="17"/>
  <c r="AF528" i="17"/>
  <c r="AE528" i="17"/>
  <c r="AD528" i="17"/>
  <c r="AC528" i="17"/>
  <c r="AB528" i="17"/>
  <c r="AA528" i="17"/>
  <c r="Z528" i="17"/>
  <c r="Y528" i="17"/>
  <c r="X528" i="17"/>
  <c r="W528" i="17"/>
  <c r="V528" i="17"/>
  <c r="AG527" i="17"/>
  <c r="AF527" i="17"/>
  <c r="AE527" i="17"/>
  <c r="AD527" i="17"/>
  <c r="AC527" i="17"/>
  <c r="AB527" i="17"/>
  <c r="AA527" i="17"/>
  <c r="Z527" i="17"/>
  <c r="Y527" i="17"/>
  <c r="X527" i="17"/>
  <c r="W527" i="17"/>
  <c r="V527" i="17"/>
  <c r="AG526" i="17"/>
  <c r="AF526" i="17"/>
  <c r="AE526" i="17"/>
  <c r="AD526" i="17"/>
  <c r="AC526" i="17"/>
  <c r="AB526" i="17"/>
  <c r="AA526" i="17"/>
  <c r="Z526" i="17"/>
  <c r="Y526" i="17"/>
  <c r="X526" i="17"/>
  <c r="W526" i="17"/>
  <c r="V526" i="17"/>
  <c r="AG525" i="17"/>
  <c r="AF525" i="17"/>
  <c r="AE525" i="17"/>
  <c r="AD525" i="17"/>
  <c r="AC525" i="17"/>
  <c r="AB525" i="17"/>
  <c r="AA525" i="17"/>
  <c r="Z525" i="17"/>
  <c r="Y525" i="17"/>
  <c r="X525" i="17"/>
  <c r="W525" i="17"/>
  <c r="V525" i="17"/>
  <c r="AG524" i="17"/>
  <c r="AF524" i="17"/>
  <c r="AE524" i="17"/>
  <c r="AD524" i="17"/>
  <c r="AC524" i="17"/>
  <c r="AB524" i="17"/>
  <c r="AA524" i="17"/>
  <c r="Z524" i="17"/>
  <c r="Y524" i="17"/>
  <c r="X524" i="17"/>
  <c r="W524" i="17"/>
  <c r="V524" i="17"/>
  <c r="AG523" i="17"/>
  <c r="AF523" i="17"/>
  <c r="AE523" i="17"/>
  <c r="AD523" i="17"/>
  <c r="AC523" i="17"/>
  <c r="AB523" i="17"/>
  <c r="AA523" i="17"/>
  <c r="Z523" i="17"/>
  <c r="Y523" i="17"/>
  <c r="X523" i="17"/>
  <c r="W523" i="17"/>
  <c r="V523" i="17"/>
  <c r="AG522" i="17"/>
  <c r="AF522" i="17"/>
  <c r="AE522" i="17"/>
  <c r="AD522" i="17"/>
  <c r="AC522" i="17"/>
  <c r="AB522" i="17"/>
  <c r="AA522" i="17"/>
  <c r="Z522" i="17"/>
  <c r="Y522" i="17"/>
  <c r="X522" i="17"/>
  <c r="W522" i="17"/>
  <c r="V522" i="17"/>
  <c r="AG521" i="17"/>
  <c r="AF521" i="17"/>
  <c r="AE521" i="17"/>
  <c r="AD521" i="17"/>
  <c r="AC521" i="17"/>
  <c r="AB521" i="17"/>
  <c r="AA521" i="17"/>
  <c r="Z521" i="17"/>
  <c r="Y521" i="17"/>
  <c r="X521" i="17"/>
  <c r="W521" i="17"/>
  <c r="V521" i="17"/>
  <c r="AG520" i="17"/>
  <c r="AF520" i="17"/>
  <c r="AE520" i="17"/>
  <c r="AD520" i="17"/>
  <c r="AC520" i="17"/>
  <c r="AB520" i="17"/>
  <c r="AA520" i="17"/>
  <c r="Z520" i="17"/>
  <c r="Y520" i="17"/>
  <c r="X520" i="17"/>
  <c r="W520" i="17"/>
  <c r="V520" i="17"/>
  <c r="AG519" i="17"/>
  <c r="AF519" i="17"/>
  <c r="AE519" i="17"/>
  <c r="AD519" i="17"/>
  <c r="AC519" i="17"/>
  <c r="AB519" i="17"/>
  <c r="AA519" i="17"/>
  <c r="Z519" i="17"/>
  <c r="Y519" i="17"/>
  <c r="X519" i="17"/>
  <c r="W519" i="17"/>
  <c r="V519" i="17"/>
  <c r="AG518" i="17"/>
  <c r="AF518" i="17"/>
  <c r="AE518" i="17"/>
  <c r="AD518" i="17"/>
  <c r="AC518" i="17"/>
  <c r="AB518" i="17"/>
  <c r="AA518" i="17"/>
  <c r="Z518" i="17"/>
  <c r="Y518" i="17"/>
  <c r="X518" i="17"/>
  <c r="W518" i="17"/>
  <c r="V518" i="17"/>
  <c r="AG517" i="17"/>
  <c r="AF517" i="17"/>
  <c r="AE517" i="17"/>
  <c r="AD517" i="17"/>
  <c r="AC517" i="17"/>
  <c r="AB517" i="17"/>
  <c r="AA517" i="17"/>
  <c r="Z517" i="17"/>
  <c r="Y517" i="17"/>
  <c r="X517" i="17"/>
  <c r="W517" i="17"/>
  <c r="V517" i="17"/>
  <c r="AG516" i="17"/>
  <c r="AF516" i="17"/>
  <c r="AE516" i="17"/>
  <c r="AD516" i="17"/>
  <c r="AC516" i="17"/>
  <c r="AB516" i="17"/>
  <c r="AA516" i="17"/>
  <c r="Z516" i="17"/>
  <c r="Y516" i="17"/>
  <c r="X516" i="17"/>
  <c r="W516" i="17"/>
  <c r="V516" i="17"/>
  <c r="AG515" i="17"/>
  <c r="AF515" i="17"/>
  <c r="AE515" i="17"/>
  <c r="AD515" i="17"/>
  <c r="AC515" i="17"/>
  <c r="AB515" i="17"/>
  <c r="AA515" i="17"/>
  <c r="Z515" i="17"/>
  <c r="Y515" i="17"/>
  <c r="X515" i="17"/>
  <c r="W515" i="17"/>
  <c r="V515" i="17"/>
  <c r="AG514" i="17"/>
  <c r="AF514" i="17"/>
  <c r="AE514" i="17"/>
  <c r="AD514" i="17"/>
  <c r="AC514" i="17"/>
  <c r="AB514" i="17"/>
  <c r="AA514" i="17"/>
  <c r="Z514" i="17"/>
  <c r="Y514" i="17"/>
  <c r="X514" i="17"/>
  <c r="W514" i="17"/>
  <c r="V514" i="17"/>
  <c r="AG513" i="17"/>
  <c r="AF513" i="17"/>
  <c r="AE513" i="17"/>
  <c r="AD513" i="17"/>
  <c r="AC513" i="17"/>
  <c r="AB513" i="17"/>
  <c r="AA513" i="17"/>
  <c r="Z513" i="17"/>
  <c r="Y513" i="17"/>
  <c r="X513" i="17"/>
  <c r="W513" i="17"/>
  <c r="V513" i="17"/>
  <c r="AG512" i="17"/>
  <c r="AF512" i="17"/>
  <c r="AE512" i="17"/>
  <c r="AD512" i="17"/>
  <c r="AC512" i="17"/>
  <c r="AB512" i="17"/>
  <c r="AA512" i="17"/>
  <c r="Z512" i="17"/>
  <c r="Y512" i="17"/>
  <c r="X512" i="17"/>
  <c r="W512" i="17"/>
  <c r="V512" i="17"/>
  <c r="AG511" i="17"/>
  <c r="AF511" i="17"/>
  <c r="AE511" i="17"/>
  <c r="AD511" i="17"/>
  <c r="AC511" i="17"/>
  <c r="AB511" i="17"/>
  <c r="AA511" i="17"/>
  <c r="Z511" i="17"/>
  <c r="Y511" i="17"/>
  <c r="X511" i="17"/>
  <c r="W511" i="17"/>
  <c r="V511" i="17"/>
  <c r="AG510" i="17"/>
  <c r="AF510" i="17"/>
  <c r="AE510" i="17"/>
  <c r="AD510" i="17"/>
  <c r="AC510" i="17"/>
  <c r="AB510" i="17"/>
  <c r="AA510" i="17"/>
  <c r="Z510" i="17"/>
  <c r="Y510" i="17"/>
  <c r="X510" i="17"/>
  <c r="W510" i="17"/>
  <c r="V510" i="17"/>
  <c r="AG509" i="17"/>
  <c r="AF509" i="17"/>
  <c r="AE509" i="17"/>
  <c r="AD509" i="17"/>
  <c r="AC509" i="17"/>
  <c r="AB509" i="17"/>
  <c r="AA509" i="17"/>
  <c r="Z509" i="17"/>
  <c r="Y509" i="17"/>
  <c r="X509" i="17"/>
  <c r="W509" i="17"/>
  <c r="V509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AG507" i="17"/>
  <c r="AF507" i="17"/>
  <c r="AE507" i="17"/>
  <c r="AD507" i="17"/>
  <c r="AC507" i="17"/>
  <c r="AB507" i="17"/>
  <c r="AA507" i="17"/>
  <c r="Z507" i="17"/>
  <c r="Y507" i="17"/>
  <c r="X507" i="17"/>
  <c r="W507" i="17"/>
  <c r="V507" i="17"/>
  <c r="AG506" i="17"/>
  <c r="AF506" i="17"/>
  <c r="AE506" i="17"/>
  <c r="AD506" i="17"/>
  <c r="AC506" i="17"/>
  <c r="AB506" i="17"/>
  <c r="AA506" i="17"/>
  <c r="Z506" i="17"/>
  <c r="Y506" i="17"/>
  <c r="X506" i="17"/>
  <c r="W506" i="17"/>
  <c r="V506" i="17"/>
  <c r="AG505" i="17"/>
  <c r="AF505" i="17"/>
  <c r="AE505" i="17"/>
  <c r="AD505" i="17"/>
  <c r="AC505" i="17"/>
  <c r="AB505" i="17"/>
  <c r="AA505" i="17"/>
  <c r="Z505" i="17"/>
  <c r="Y505" i="17"/>
  <c r="X505" i="17"/>
  <c r="W505" i="17"/>
  <c r="V505" i="17"/>
  <c r="AG504" i="17"/>
  <c r="AF504" i="17"/>
  <c r="AE504" i="17"/>
  <c r="AD504" i="17"/>
  <c r="AC504" i="17"/>
  <c r="AB504" i="17"/>
  <c r="AA504" i="17"/>
  <c r="Z504" i="17"/>
  <c r="Y504" i="17"/>
  <c r="X504" i="17"/>
  <c r="W504" i="17"/>
  <c r="V504" i="17"/>
  <c r="AG503" i="17"/>
  <c r="AF503" i="17"/>
  <c r="AE503" i="17"/>
  <c r="AD503" i="17"/>
  <c r="AC503" i="17"/>
  <c r="AB503" i="17"/>
  <c r="AA503" i="17"/>
  <c r="Z503" i="17"/>
  <c r="Y503" i="17"/>
  <c r="X503" i="17"/>
  <c r="W503" i="17"/>
  <c r="V503" i="17"/>
  <c r="AG502" i="17"/>
  <c r="AF502" i="17"/>
  <c r="AE502" i="17"/>
  <c r="AD502" i="17"/>
  <c r="AC502" i="17"/>
  <c r="AB502" i="17"/>
  <c r="AA502" i="17"/>
  <c r="Z502" i="17"/>
  <c r="Y502" i="17"/>
  <c r="X502" i="17"/>
  <c r="W502" i="17"/>
  <c r="V502" i="17"/>
  <c r="AG501" i="17"/>
  <c r="AF501" i="17"/>
  <c r="AE501" i="17"/>
  <c r="AD501" i="17"/>
  <c r="AC501" i="17"/>
  <c r="AB501" i="17"/>
  <c r="AA501" i="17"/>
  <c r="Z501" i="17"/>
  <c r="Y501" i="17"/>
  <c r="X501" i="17"/>
  <c r="W501" i="17"/>
  <c r="V501" i="17"/>
  <c r="AG500" i="17"/>
  <c r="AF500" i="17"/>
  <c r="AE500" i="17"/>
  <c r="AD500" i="17"/>
  <c r="AC500" i="17"/>
  <c r="AB500" i="17"/>
  <c r="AA500" i="17"/>
  <c r="Z500" i="17"/>
  <c r="Y500" i="17"/>
  <c r="X500" i="17"/>
  <c r="W500" i="17"/>
  <c r="V500" i="17"/>
  <c r="AG499" i="17"/>
  <c r="AF499" i="17"/>
  <c r="AE499" i="17"/>
  <c r="AD499" i="17"/>
  <c r="AC499" i="17"/>
  <c r="AB499" i="17"/>
  <c r="AA499" i="17"/>
  <c r="Z499" i="17"/>
  <c r="Y499" i="17"/>
  <c r="X499" i="17"/>
  <c r="W499" i="17"/>
  <c r="V499" i="17"/>
  <c r="AG498" i="17"/>
  <c r="AF498" i="17"/>
  <c r="AE498" i="17"/>
  <c r="AD498" i="17"/>
  <c r="AC498" i="17"/>
  <c r="AB498" i="17"/>
  <c r="AA498" i="17"/>
  <c r="Z498" i="17"/>
  <c r="Y498" i="17"/>
  <c r="X498" i="17"/>
  <c r="W498" i="17"/>
  <c r="V498" i="17"/>
  <c r="AG497" i="17"/>
  <c r="AF497" i="17"/>
  <c r="AE497" i="17"/>
  <c r="AD497" i="17"/>
  <c r="AC497" i="17"/>
  <c r="AB497" i="17"/>
  <c r="AA497" i="17"/>
  <c r="Z497" i="17"/>
  <c r="Y497" i="17"/>
  <c r="X497" i="17"/>
  <c r="W497" i="17"/>
  <c r="V497" i="17"/>
  <c r="AG496" i="17"/>
  <c r="AF496" i="17"/>
  <c r="AE496" i="17"/>
  <c r="AD496" i="17"/>
  <c r="AC496" i="17"/>
  <c r="AB496" i="17"/>
  <c r="AA496" i="17"/>
  <c r="Z496" i="17"/>
  <c r="Y496" i="17"/>
  <c r="X496" i="17"/>
  <c r="W496" i="17"/>
  <c r="V496" i="17"/>
  <c r="AG495" i="17"/>
  <c r="AF495" i="17"/>
  <c r="AE495" i="17"/>
  <c r="AD495" i="17"/>
  <c r="AC495" i="17"/>
  <c r="AB495" i="17"/>
  <c r="AA495" i="17"/>
  <c r="Z495" i="17"/>
  <c r="Y495" i="17"/>
  <c r="X495" i="17"/>
  <c r="W495" i="17"/>
  <c r="V495" i="17"/>
  <c r="AG494" i="17"/>
  <c r="AF494" i="17"/>
  <c r="AE494" i="17"/>
  <c r="AD494" i="17"/>
  <c r="AC494" i="17"/>
  <c r="AB494" i="17"/>
  <c r="AA494" i="17"/>
  <c r="Z494" i="17"/>
  <c r="Y494" i="17"/>
  <c r="X494" i="17"/>
  <c r="W494" i="17"/>
  <c r="V494" i="17"/>
  <c r="AG493" i="17"/>
  <c r="AF493" i="17"/>
  <c r="AE493" i="17"/>
  <c r="AD493" i="17"/>
  <c r="AC493" i="17"/>
  <c r="AB493" i="17"/>
  <c r="AA493" i="17"/>
  <c r="Z493" i="17"/>
  <c r="Y493" i="17"/>
  <c r="X493" i="17"/>
  <c r="W493" i="17"/>
  <c r="V493" i="17"/>
  <c r="AG492" i="17"/>
  <c r="AF492" i="17"/>
  <c r="AE492" i="17"/>
  <c r="AD492" i="17"/>
  <c r="AC492" i="17"/>
  <c r="AB492" i="17"/>
  <c r="AA492" i="17"/>
  <c r="Z492" i="17"/>
  <c r="Y492" i="17"/>
  <c r="X492" i="17"/>
  <c r="W492" i="17"/>
  <c r="V492" i="17"/>
  <c r="AG491" i="17"/>
  <c r="AF491" i="17"/>
  <c r="AE491" i="17"/>
  <c r="AD491" i="17"/>
  <c r="AC491" i="17"/>
  <c r="AB491" i="17"/>
  <c r="AA491" i="17"/>
  <c r="Z491" i="17"/>
  <c r="Y491" i="17"/>
  <c r="X491" i="17"/>
  <c r="W491" i="17"/>
  <c r="V491" i="17"/>
  <c r="AG490" i="17"/>
  <c r="AF490" i="17"/>
  <c r="AE490" i="17"/>
  <c r="AD490" i="17"/>
  <c r="AC490" i="17"/>
  <c r="AB490" i="17"/>
  <c r="AA490" i="17"/>
  <c r="Z490" i="17"/>
  <c r="Y490" i="17"/>
  <c r="X490" i="17"/>
  <c r="W490" i="17"/>
  <c r="V490" i="17"/>
  <c r="AG489" i="17"/>
  <c r="AF489" i="17"/>
  <c r="AE489" i="17"/>
  <c r="AD489" i="17"/>
  <c r="AC489" i="17"/>
  <c r="AB489" i="17"/>
  <c r="AA489" i="17"/>
  <c r="Z489" i="17"/>
  <c r="Y489" i="17"/>
  <c r="X489" i="17"/>
  <c r="W489" i="17"/>
  <c r="V489" i="17"/>
  <c r="AG488" i="17"/>
  <c r="AF488" i="17"/>
  <c r="AE488" i="17"/>
  <c r="AD488" i="17"/>
  <c r="AC488" i="17"/>
  <c r="AB488" i="17"/>
  <c r="AA488" i="17"/>
  <c r="Z488" i="17"/>
  <c r="Y488" i="17"/>
  <c r="X488" i="17"/>
  <c r="W488" i="17"/>
  <c r="V488" i="17"/>
  <c r="AG487" i="17"/>
  <c r="AF487" i="17"/>
  <c r="AE487" i="17"/>
  <c r="AD487" i="17"/>
  <c r="AC487" i="17"/>
  <c r="AB487" i="17"/>
  <c r="AA487" i="17"/>
  <c r="Z487" i="17"/>
  <c r="Y487" i="17"/>
  <c r="X487" i="17"/>
  <c r="W487" i="17"/>
  <c r="V487" i="17"/>
  <c r="AG486" i="17"/>
  <c r="AF486" i="17"/>
  <c r="AE486" i="17"/>
  <c r="AD486" i="17"/>
  <c r="AC486" i="17"/>
  <c r="AB486" i="17"/>
  <c r="AA486" i="17"/>
  <c r="Z486" i="17"/>
  <c r="Y486" i="17"/>
  <c r="X486" i="17"/>
  <c r="W486" i="17"/>
  <c r="V486" i="17"/>
  <c r="AG485" i="17"/>
  <c r="AF485" i="17"/>
  <c r="AE485" i="17"/>
  <c r="AD485" i="17"/>
  <c r="AC485" i="17"/>
  <c r="AB485" i="17"/>
  <c r="AA485" i="17"/>
  <c r="Z485" i="17"/>
  <c r="Y485" i="17"/>
  <c r="X485" i="17"/>
  <c r="W485" i="17"/>
  <c r="V485" i="17"/>
  <c r="AG484" i="17"/>
  <c r="AF484" i="17"/>
  <c r="AE484" i="17"/>
  <c r="AD484" i="17"/>
  <c r="AC484" i="17"/>
  <c r="AB484" i="17"/>
  <c r="AA484" i="17"/>
  <c r="Z484" i="17"/>
  <c r="Y484" i="17"/>
  <c r="X484" i="17"/>
  <c r="W484" i="17"/>
  <c r="V484" i="17"/>
  <c r="AG483" i="17"/>
  <c r="AF483" i="17"/>
  <c r="AE483" i="17"/>
  <c r="AD483" i="17"/>
  <c r="AC483" i="17"/>
  <c r="AB483" i="17"/>
  <c r="AA483" i="17"/>
  <c r="Z483" i="17"/>
  <c r="Y483" i="17"/>
  <c r="X483" i="17"/>
  <c r="W483" i="17"/>
  <c r="V483" i="17"/>
  <c r="AG482" i="17"/>
  <c r="AF482" i="17"/>
  <c r="AE482" i="17"/>
  <c r="AD482" i="17"/>
  <c r="AC482" i="17"/>
  <c r="AB482" i="17"/>
  <c r="AA482" i="17"/>
  <c r="Z482" i="17"/>
  <c r="Y482" i="17"/>
  <c r="X482" i="17"/>
  <c r="W482" i="17"/>
  <c r="V482" i="17"/>
  <c r="AG481" i="17"/>
  <c r="AF481" i="17"/>
  <c r="AE481" i="17"/>
  <c r="AD481" i="17"/>
  <c r="AC481" i="17"/>
  <c r="AB481" i="17"/>
  <c r="AA481" i="17"/>
  <c r="Z481" i="17"/>
  <c r="Y481" i="17"/>
  <c r="X481" i="17"/>
  <c r="W481" i="17"/>
  <c r="V481" i="17"/>
  <c r="AG480" i="17"/>
  <c r="AF480" i="17"/>
  <c r="AE480" i="17"/>
  <c r="AD480" i="17"/>
  <c r="AC480" i="17"/>
  <c r="AB480" i="17"/>
  <c r="AA480" i="17"/>
  <c r="Z480" i="17"/>
  <c r="Y480" i="17"/>
  <c r="X480" i="17"/>
  <c r="W480" i="17"/>
  <c r="V480" i="17"/>
  <c r="AG479" i="17"/>
  <c r="AF479" i="17"/>
  <c r="AE479" i="17"/>
  <c r="AD479" i="17"/>
  <c r="AC479" i="17"/>
  <c r="AB479" i="17"/>
  <c r="AA479" i="17"/>
  <c r="Z479" i="17"/>
  <c r="Y479" i="17"/>
  <c r="X479" i="17"/>
  <c r="W479" i="17"/>
  <c r="V479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AG477" i="17"/>
  <c r="AF477" i="17"/>
  <c r="AE477" i="17"/>
  <c r="AD477" i="17"/>
  <c r="AC477" i="17"/>
  <c r="AB477" i="17"/>
  <c r="AA477" i="17"/>
  <c r="Z477" i="17"/>
  <c r="Y477" i="17"/>
  <c r="X477" i="17"/>
  <c r="W477" i="17"/>
  <c r="V477" i="17"/>
  <c r="AG476" i="17"/>
  <c r="AF476" i="17"/>
  <c r="AE476" i="17"/>
  <c r="AD476" i="17"/>
  <c r="AC476" i="17"/>
  <c r="AB476" i="17"/>
  <c r="AA476" i="17"/>
  <c r="Z476" i="17"/>
  <c r="Y476" i="17"/>
  <c r="X476" i="17"/>
  <c r="W476" i="17"/>
  <c r="V476" i="17"/>
  <c r="AG475" i="17"/>
  <c r="AF475" i="17"/>
  <c r="AE475" i="17"/>
  <c r="AD475" i="17"/>
  <c r="AC475" i="17"/>
  <c r="AB475" i="17"/>
  <c r="AA475" i="17"/>
  <c r="Z475" i="17"/>
  <c r="Y475" i="17"/>
  <c r="X475" i="17"/>
  <c r="W475" i="17"/>
  <c r="V475" i="17"/>
  <c r="AG474" i="17"/>
  <c r="AF474" i="17"/>
  <c r="AE474" i="17"/>
  <c r="AD474" i="17"/>
  <c r="AC474" i="17"/>
  <c r="AB474" i="17"/>
  <c r="AA474" i="17"/>
  <c r="Z474" i="17"/>
  <c r="Y474" i="17"/>
  <c r="X474" i="17"/>
  <c r="W474" i="17"/>
  <c r="V474" i="17"/>
  <c r="AG473" i="17"/>
  <c r="AF473" i="17"/>
  <c r="AE473" i="17"/>
  <c r="AD473" i="17"/>
  <c r="AC473" i="17"/>
  <c r="AB473" i="17"/>
  <c r="AA473" i="17"/>
  <c r="Z473" i="17"/>
  <c r="Y473" i="17"/>
  <c r="X473" i="17"/>
  <c r="W473" i="17"/>
  <c r="V473" i="17"/>
  <c r="AG472" i="17"/>
  <c r="AF472" i="17"/>
  <c r="AE472" i="17"/>
  <c r="AD472" i="17"/>
  <c r="AC472" i="17"/>
  <c r="AB472" i="17"/>
  <c r="AA472" i="17"/>
  <c r="Z472" i="17"/>
  <c r="Y472" i="17"/>
  <c r="X472" i="17"/>
  <c r="W472" i="17"/>
  <c r="V472" i="17"/>
  <c r="AG471" i="17"/>
  <c r="AF471" i="17"/>
  <c r="AE471" i="17"/>
  <c r="AD471" i="17"/>
  <c r="AC471" i="17"/>
  <c r="AB471" i="17"/>
  <c r="AA471" i="17"/>
  <c r="Z471" i="17"/>
  <c r="Y471" i="17"/>
  <c r="X471" i="17"/>
  <c r="W471" i="17"/>
  <c r="V471" i="17"/>
  <c r="AG470" i="17"/>
  <c r="AF470" i="17"/>
  <c r="AE470" i="17"/>
  <c r="AD470" i="17"/>
  <c r="AC470" i="17"/>
  <c r="AB470" i="17"/>
  <c r="AA470" i="17"/>
  <c r="Z470" i="17"/>
  <c r="Y470" i="17"/>
  <c r="X470" i="17"/>
  <c r="W470" i="17"/>
  <c r="V470" i="17"/>
  <c r="AG469" i="17"/>
  <c r="AF469" i="17"/>
  <c r="AE469" i="17"/>
  <c r="AD469" i="17"/>
  <c r="AC469" i="17"/>
  <c r="AB469" i="17"/>
  <c r="AA469" i="17"/>
  <c r="Z469" i="17"/>
  <c r="Y469" i="17"/>
  <c r="X469" i="17"/>
  <c r="W469" i="17"/>
  <c r="V469" i="17"/>
  <c r="AG468" i="17"/>
  <c r="AF468" i="17"/>
  <c r="AE468" i="17"/>
  <c r="AD468" i="17"/>
  <c r="AC468" i="17"/>
  <c r="AB468" i="17"/>
  <c r="AA468" i="17"/>
  <c r="Z468" i="17"/>
  <c r="Y468" i="17"/>
  <c r="X468" i="17"/>
  <c r="W468" i="17"/>
  <c r="V468" i="17"/>
  <c r="AG467" i="17"/>
  <c r="AF467" i="17"/>
  <c r="AE467" i="17"/>
  <c r="AD467" i="17"/>
  <c r="AC467" i="17"/>
  <c r="AB467" i="17"/>
  <c r="AA467" i="17"/>
  <c r="Z467" i="17"/>
  <c r="Y467" i="17"/>
  <c r="X467" i="17"/>
  <c r="W467" i="17"/>
  <c r="V467" i="17"/>
  <c r="AG466" i="17"/>
  <c r="AF466" i="17"/>
  <c r="AE466" i="17"/>
  <c r="AD466" i="17"/>
  <c r="AC466" i="17"/>
  <c r="AB466" i="17"/>
  <c r="AA466" i="17"/>
  <c r="Z466" i="17"/>
  <c r="Y466" i="17"/>
  <c r="X466" i="17"/>
  <c r="W466" i="17"/>
  <c r="V466" i="17"/>
  <c r="AG465" i="17"/>
  <c r="AF465" i="17"/>
  <c r="AE465" i="17"/>
  <c r="AD465" i="17"/>
  <c r="AC465" i="17"/>
  <c r="AB465" i="17"/>
  <c r="AA465" i="17"/>
  <c r="Z465" i="17"/>
  <c r="Y465" i="17"/>
  <c r="X465" i="17"/>
  <c r="W465" i="17"/>
  <c r="V465" i="17"/>
  <c r="AG464" i="17"/>
  <c r="AF464" i="17"/>
  <c r="AE464" i="17"/>
  <c r="AD464" i="17"/>
  <c r="AC464" i="17"/>
  <c r="AB464" i="17"/>
  <c r="AA464" i="17"/>
  <c r="Z464" i="17"/>
  <c r="Y464" i="17"/>
  <c r="X464" i="17"/>
  <c r="W464" i="17"/>
  <c r="V464" i="17"/>
  <c r="AG463" i="17"/>
  <c r="AF463" i="17"/>
  <c r="AE463" i="17"/>
  <c r="AD463" i="17"/>
  <c r="AC463" i="17"/>
  <c r="AB463" i="17"/>
  <c r="AA463" i="17"/>
  <c r="Z463" i="17"/>
  <c r="Y463" i="17"/>
  <c r="X463" i="17"/>
  <c r="W463" i="17"/>
  <c r="V463" i="17"/>
  <c r="AG462" i="17"/>
  <c r="AF462" i="17"/>
  <c r="AE462" i="17"/>
  <c r="AD462" i="17"/>
  <c r="AC462" i="17"/>
  <c r="AB462" i="17"/>
  <c r="AA462" i="17"/>
  <c r="Z462" i="17"/>
  <c r="Y462" i="17"/>
  <c r="X462" i="17"/>
  <c r="W462" i="17"/>
  <c r="V462" i="17"/>
  <c r="AG461" i="17"/>
  <c r="AF461" i="17"/>
  <c r="AE461" i="17"/>
  <c r="AD461" i="17"/>
  <c r="AC461" i="17"/>
  <c r="AB461" i="17"/>
  <c r="AA461" i="17"/>
  <c r="Z461" i="17"/>
  <c r="Y461" i="17"/>
  <c r="X461" i="17"/>
  <c r="W461" i="17"/>
  <c r="V461" i="17"/>
  <c r="AG460" i="17"/>
  <c r="AF460" i="17"/>
  <c r="AE460" i="17"/>
  <c r="AD460" i="17"/>
  <c r="AC460" i="17"/>
  <c r="AB460" i="17"/>
  <c r="AA460" i="17"/>
  <c r="Z460" i="17"/>
  <c r="Y460" i="17"/>
  <c r="X460" i="17"/>
  <c r="W460" i="17"/>
  <c r="V460" i="17"/>
  <c r="AG459" i="17"/>
  <c r="AF459" i="17"/>
  <c r="AE459" i="17"/>
  <c r="AD459" i="17"/>
  <c r="AC459" i="17"/>
  <c r="AB459" i="17"/>
  <c r="AA459" i="17"/>
  <c r="Z459" i="17"/>
  <c r="Y459" i="17"/>
  <c r="X459" i="17"/>
  <c r="W459" i="17"/>
  <c r="V459" i="17"/>
  <c r="AG458" i="17"/>
  <c r="AF458" i="17"/>
  <c r="AE458" i="17"/>
  <c r="AD458" i="17"/>
  <c r="AC458" i="17"/>
  <c r="AB458" i="17"/>
  <c r="AA458" i="17"/>
  <c r="Z458" i="17"/>
  <c r="Y458" i="17"/>
  <c r="X458" i="17"/>
  <c r="W458" i="17"/>
  <c r="V458" i="17"/>
  <c r="AG457" i="17"/>
  <c r="AF457" i="17"/>
  <c r="AE457" i="17"/>
  <c r="AD457" i="17"/>
  <c r="AC457" i="17"/>
  <c r="AB457" i="17"/>
  <c r="AA457" i="17"/>
  <c r="Z457" i="17"/>
  <c r="Y457" i="17"/>
  <c r="X457" i="17"/>
  <c r="W457" i="17"/>
  <c r="V457" i="17"/>
  <c r="AG456" i="17"/>
  <c r="AF456" i="17"/>
  <c r="AE456" i="17"/>
  <c r="AD456" i="17"/>
  <c r="AC456" i="17"/>
  <c r="AB456" i="17"/>
  <c r="AA456" i="17"/>
  <c r="Z456" i="17"/>
  <c r="Y456" i="17"/>
  <c r="X456" i="17"/>
  <c r="W456" i="17"/>
  <c r="V456" i="17"/>
  <c r="AG455" i="17"/>
  <c r="AF455" i="17"/>
  <c r="AE455" i="17"/>
  <c r="AD455" i="17"/>
  <c r="AC455" i="17"/>
  <c r="AB455" i="17"/>
  <c r="AA455" i="17"/>
  <c r="Z455" i="17"/>
  <c r="Y455" i="17"/>
  <c r="X455" i="17"/>
  <c r="W455" i="17"/>
  <c r="V455" i="17"/>
  <c r="AG454" i="17"/>
  <c r="AF454" i="17"/>
  <c r="AE454" i="17"/>
  <c r="AD454" i="17"/>
  <c r="AC454" i="17"/>
  <c r="AB454" i="17"/>
  <c r="AA454" i="17"/>
  <c r="Z454" i="17"/>
  <c r="Y454" i="17"/>
  <c r="X454" i="17"/>
  <c r="W454" i="17"/>
  <c r="V454" i="17"/>
  <c r="AG453" i="17"/>
  <c r="AF453" i="17"/>
  <c r="AE453" i="17"/>
  <c r="AD453" i="17"/>
  <c r="AC453" i="17"/>
  <c r="AB453" i="17"/>
  <c r="AA453" i="17"/>
  <c r="Z453" i="17"/>
  <c r="Y453" i="17"/>
  <c r="X453" i="17"/>
  <c r="W453" i="17"/>
  <c r="V453" i="17"/>
  <c r="AG452" i="17"/>
  <c r="AF452" i="17"/>
  <c r="AE452" i="17"/>
  <c r="AD452" i="17"/>
  <c r="AC452" i="17"/>
  <c r="AB452" i="17"/>
  <c r="AA452" i="17"/>
  <c r="Z452" i="17"/>
  <c r="Y452" i="17"/>
  <c r="X452" i="17"/>
  <c r="W452" i="17"/>
  <c r="V452" i="17"/>
  <c r="AG451" i="17"/>
  <c r="AF451" i="17"/>
  <c r="AE451" i="17"/>
  <c r="AD451" i="17"/>
  <c r="AC451" i="17"/>
  <c r="AB451" i="17"/>
  <c r="AA451" i="17"/>
  <c r="Z451" i="17"/>
  <c r="Y451" i="17"/>
  <c r="X451" i="17"/>
  <c r="W451" i="17"/>
  <c r="V451" i="17"/>
  <c r="AG450" i="17"/>
  <c r="AF450" i="17"/>
  <c r="AE450" i="17"/>
  <c r="AD450" i="17"/>
  <c r="AC450" i="17"/>
  <c r="AB450" i="17"/>
  <c r="AA450" i="17"/>
  <c r="Z450" i="17"/>
  <c r="Y450" i="17"/>
  <c r="X450" i="17"/>
  <c r="W450" i="17"/>
  <c r="V450" i="17"/>
  <c r="AG449" i="17"/>
  <c r="AF449" i="17"/>
  <c r="AE449" i="17"/>
  <c r="AD449" i="17"/>
  <c r="AC449" i="17"/>
  <c r="AB449" i="17"/>
  <c r="AA449" i="17"/>
  <c r="Z449" i="17"/>
  <c r="Y449" i="17"/>
  <c r="X449" i="17"/>
  <c r="W449" i="17"/>
  <c r="V449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AG447" i="17"/>
  <c r="AF447" i="17"/>
  <c r="AE447" i="17"/>
  <c r="AD447" i="17"/>
  <c r="AC447" i="17"/>
  <c r="AB447" i="17"/>
  <c r="AA447" i="17"/>
  <c r="Z447" i="17"/>
  <c r="Y447" i="17"/>
  <c r="X447" i="17"/>
  <c r="W447" i="17"/>
  <c r="V447" i="17"/>
  <c r="AG446" i="17"/>
  <c r="AF446" i="17"/>
  <c r="AE446" i="17"/>
  <c r="AD446" i="17"/>
  <c r="AC446" i="17"/>
  <c r="AB446" i="17"/>
  <c r="AA446" i="17"/>
  <c r="Z446" i="17"/>
  <c r="Y446" i="17"/>
  <c r="X446" i="17"/>
  <c r="W446" i="17"/>
  <c r="V446" i="17"/>
  <c r="AG445" i="17"/>
  <c r="AF445" i="17"/>
  <c r="AE445" i="17"/>
  <c r="AD445" i="17"/>
  <c r="AC445" i="17"/>
  <c r="AB445" i="17"/>
  <c r="AA445" i="17"/>
  <c r="Z445" i="17"/>
  <c r="Y445" i="17"/>
  <c r="X445" i="17"/>
  <c r="W445" i="17"/>
  <c r="V445" i="17"/>
  <c r="AG444" i="17"/>
  <c r="AF444" i="17"/>
  <c r="AE444" i="17"/>
  <c r="AD444" i="17"/>
  <c r="AC444" i="17"/>
  <c r="AB444" i="17"/>
  <c r="AA444" i="17"/>
  <c r="Z444" i="17"/>
  <c r="Y444" i="17"/>
  <c r="X444" i="17"/>
  <c r="W444" i="17"/>
  <c r="V444" i="17"/>
  <c r="AG443" i="17"/>
  <c r="AF443" i="17"/>
  <c r="AE443" i="17"/>
  <c r="AD443" i="17"/>
  <c r="AC443" i="17"/>
  <c r="AB443" i="17"/>
  <c r="AA443" i="17"/>
  <c r="Z443" i="17"/>
  <c r="Y443" i="17"/>
  <c r="X443" i="17"/>
  <c r="W443" i="17"/>
  <c r="V443" i="17"/>
  <c r="AG442" i="17"/>
  <c r="AF442" i="17"/>
  <c r="AE442" i="17"/>
  <c r="AD442" i="17"/>
  <c r="AC442" i="17"/>
  <c r="AB442" i="17"/>
  <c r="AA442" i="17"/>
  <c r="Z442" i="17"/>
  <c r="Y442" i="17"/>
  <c r="X442" i="17"/>
  <c r="W442" i="17"/>
  <c r="V442" i="17"/>
  <c r="AG441" i="17"/>
  <c r="AF441" i="17"/>
  <c r="AE441" i="17"/>
  <c r="AD441" i="17"/>
  <c r="AC441" i="17"/>
  <c r="AB441" i="17"/>
  <c r="AA441" i="17"/>
  <c r="Z441" i="17"/>
  <c r="Y441" i="17"/>
  <c r="X441" i="17"/>
  <c r="W441" i="17"/>
  <c r="V441" i="17"/>
  <c r="AG440" i="17"/>
  <c r="AF440" i="17"/>
  <c r="AE440" i="17"/>
  <c r="AD440" i="17"/>
  <c r="AC440" i="17"/>
  <c r="AB440" i="17"/>
  <c r="AA440" i="17"/>
  <c r="Z440" i="17"/>
  <c r="Y440" i="17"/>
  <c r="X440" i="17"/>
  <c r="W440" i="17"/>
  <c r="V440" i="17"/>
  <c r="AG439" i="17"/>
  <c r="AF439" i="17"/>
  <c r="AE439" i="17"/>
  <c r="AD439" i="17"/>
  <c r="AC439" i="17"/>
  <c r="AB439" i="17"/>
  <c r="AA439" i="17"/>
  <c r="Z439" i="17"/>
  <c r="Y439" i="17"/>
  <c r="X439" i="17"/>
  <c r="W439" i="17"/>
  <c r="V439" i="17"/>
  <c r="AG438" i="17"/>
  <c r="AF438" i="17"/>
  <c r="AE438" i="17"/>
  <c r="AD438" i="17"/>
  <c r="AC438" i="17"/>
  <c r="AB438" i="17"/>
  <c r="AA438" i="17"/>
  <c r="Z438" i="17"/>
  <c r="Y438" i="17"/>
  <c r="X438" i="17"/>
  <c r="W438" i="17"/>
  <c r="V438" i="17"/>
  <c r="AG437" i="17"/>
  <c r="AF437" i="17"/>
  <c r="AE437" i="17"/>
  <c r="AD437" i="17"/>
  <c r="AC437" i="17"/>
  <c r="AB437" i="17"/>
  <c r="AA437" i="17"/>
  <c r="Z437" i="17"/>
  <c r="Y437" i="17"/>
  <c r="X437" i="17"/>
  <c r="W437" i="17"/>
  <c r="V437" i="17"/>
  <c r="AG436" i="17"/>
  <c r="AF436" i="17"/>
  <c r="AE436" i="17"/>
  <c r="AD436" i="17"/>
  <c r="AC436" i="17"/>
  <c r="AB436" i="17"/>
  <c r="AA436" i="17"/>
  <c r="Z436" i="17"/>
  <c r="Y436" i="17"/>
  <c r="X436" i="17"/>
  <c r="W436" i="17"/>
  <c r="V436" i="17"/>
  <c r="AG435" i="17"/>
  <c r="AF435" i="17"/>
  <c r="AE435" i="17"/>
  <c r="AD435" i="17"/>
  <c r="AC435" i="17"/>
  <c r="AB435" i="17"/>
  <c r="AA435" i="17"/>
  <c r="Z435" i="17"/>
  <c r="Y435" i="17"/>
  <c r="X435" i="17"/>
  <c r="W435" i="17"/>
  <c r="V435" i="17"/>
  <c r="AG434" i="17"/>
  <c r="AF434" i="17"/>
  <c r="AE434" i="17"/>
  <c r="AD434" i="17"/>
  <c r="AC434" i="17"/>
  <c r="AB434" i="17"/>
  <c r="AA434" i="17"/>
  <c r="Z434" i="17"/>
  <c r="Y434" i="17"/>
  <c r="X434" i="17"/>
  <c r="W434" i="17"/>
  <c r="V434" i="17"/>
  <c r="AG433" i="17"/>
  <c r="AF433" i="17"/>
  <c r="AE433" i="17"/>
  <c r="AD433" i="17"/>
  <c r="AC433" i="17"/>
  <c r="AB433" i="17"/>
  <c r="AA433" i="17"/>
  <c r="Z433" i="17"/>
  <c r="Y433" i="17"/>
  <c r="X433" i="17"/>
  <c r="W433" i="17"/>
  <c r="V433" i="17"/>
  <c r="AG432" i="17"/>
  <c r="AF432" i="17"/>
  <c r="AE432" i="17"/>
  <c r="AD432" i="17"/>
  <c r="AC432" i="17"/>
  <c r="AB432" i="17"/>
  <c r="AA432" i="17"/>
  <c r="Z432" i="17"/>
  <c r="Y432" i="17"/>
  <c r="X432" i="17"/>
  <c r="W432" i="17"/>
  <c r="V432" i="17"/>
  <c r="AG431" i="17"/>
  <c r="AF431" i="17"/>
  <c r="AE431" i="17"/>
  <c r="AD431" i="17"/>
  <c r="AC431" i="17"/>
  <c r="AB431" i="17"/>
  <c r="AA431" i="17"/>
  <c r="Z431" i="17"/>
  <c r="Y431" i="17"/>
  <c r="X431" i="17"/>
  <c r="W431" i="17"/>
  <c r="V431" i="17"/>
  <c r="AG430" i="17"/>
  <c r="AF430" i="17"/>
  <c r="AE430" i="17"/>
  <c r="AD430" i="17"/>
  <c r="AC430" i="17"/>
  <c r="AB430" i="17"/>
  <c r="AA430" i="17"/>
  <c r="Z430" i="17"/>
  <c r="Y430" i="17"/>
  <c r="X430" i="17"/>
  <c r="W430" i="17"/>
  <c r="V430" i="17"/>
  <c r="AG429" i="17"/>
  <c r="AF429" i="17"/>
  <c r="AE429" i="17"/>
  <c r="AD429" i="17"/>
  <c r="AC429" i="17"/>
  <c r="AB429" i="17"/>
  <c r="AA429" i="17"/>
  <c r="Z429" i="17"/>
  <c r="Y429" i="17"/>
  <c r="X429" i="17"/>
  <c r="W429" i="17"/>
  <c r="V429" i="17"/>
  <c r="AG428" i="17"/>
  <c r="AF428" i="17"/>
  <c r="AE428" i="17"/>
  <c r="AD428" i="17"/>
  <c r="AC428" i="17"/>
  <c r="AB428" i="17"/>
  <c r="AA428" i="17"/>
  <c r="Z428" i="17"/>
  <c r="Y428" i="17"/>
  <c r="X428" i="17"/>
  <c r="W428" i="17"/>
  <c r="V428" i="17"/>
  <c r="AG427" i="17"/>
  <c r="AF427" i="17"/>
  <c r="AE427" i="17"/>
  <c r="AD427" i="17"/>
  <c r="AC427" i="17"/>
  <c r="AB427" i="17"/>
  <c r="AA427" i="17"/>
  <c r="Z427" i="17"/>
  <c r="Y427" i="17"/>
  <c r="X427" i="17"/>
  <c r="W427" i="17"/>
  <c r="V427" i="17"/>
  <c r="AG426" i="17"/>
  <c r="AF426" i="17"/>
  <c r="AE426" i="17"/>
  <c r="AD426" i="17"/>
  <c r="AC426" i="17"/>
  <c r="AB426" i="17"/>
  <c r="AA426" i="17"/>
  <c r="Z426" i="17"/>
  <c r="Y426" i="17"/>
  <c r="X426" i="17"/>
  <c r="W426" i="17"/>
  <c r="V426" i="17"/>
  <c r="AG425" i="17"/>
  <c r="AF425" i="17"/>
  <c r="AE425" i="17"/>
  <c r="AD425" i="17"/>
  <c r="AC425" i="17"/>
  <c r="AB425" i="17"/>
  <c r="AA425" i="17"/>
  <c r="Z425" i="17"/>
  <c r="Y425" i="17"/>
  <c r="X425" i="17"/>
  <c r="W425" i="17"/>
  <c r="V425" i="17"/>
  <c r="AG424" i="17"/>
  <c r="AF424" i="17"/>
  <c r="AE424" i="17"/>
  <c r="AD424" i="17"/>
  <c r="AC424" i="17"/>
  <c r="AB424" i="17"/>
  <c r="AA424" i="17"/>
  <c r="Z424" i="17"/>
  <c r="Y424" i="17"/>
  <c r="X424" i="17"/>
  <c r="W424" i="17"/>
  <c r="V424" i="17"/>
  <c r="AG423" i="17"/>
  <c r="AF423" i="17"/>
  <c r="AE423" i="17"/>
  <c r="AD423" i="17"/>
  <c r="AC423" i="17"/>
  <c r="AB423" i="17"/>
  <c r="AA423" i="17"/>
  <c r="Z423" i="17"/>
  <c r="Y423" i="17"/>
  <c r="X423" i="17"/>
  <c r="W423" i="17"/>
  <c r="V423" i="17"/>
  <c r="AG422" i="17"/>
  <c r="AF422" i="17"/>
  <c r="AE422" i="17"/>
  <c r="AD422" i="17"/>
  <c r="AC422" i="17"/>
  <c r="AB422" i="17"/>
  <c r="AA422" i="17"/>
  <c r="Z422" i="17"/>
  <c r="Y422" i="17"/>
  <c r="X422" i="17"/>
  <c r="W422" i="17"/>
  <c r="V422" i="17"/>
  <c r="AG421" i="17"/>
  <c r="AF421" i="17"/>
  <c r="AE421" i="17"/>
  <c r="AD421" i="17"/>
  <c r="AC421" i="17"/>
  <c r="AB421" i="17"/>
  <c r="AA421" i="17"/>
  <c r="Z421" i="17"/>
  <c r="Y421" i="17"/>
  <c r="X421" i="17"/>
  <c r="W421" i="17"/>
  <c r="V421" i="17"/>
  <c r="AG420" i="17"/>
  <c r="AF420" i="17"/>
  <c r="AE420" i="17"/>
  <c r="AD420" i="17"/>
  <c r="AC420" i="17"/>
  <c r="AB420" i="17"/>
  <c r="AA420" i="17"/>
  <c r="Z420" i="17"/>
  <c r="Y420" i="17"/>
  <c r="X420" i="17"/>
  <c r="W420" i="17"/>
  <c r="V420" i="17"/>
  <c r="AG419" i="17"/>
  <c r="AF419" i="17"/>
  <c r="AE419" i="17"/>
  <c r="AD419" i="17"/>
  <c r="AC419" i="17"/>
  <c r="AB419" i="17"/>
  <c r="AA419" i="17"/>
  <c r="Z419" i="17"/>
  <c r="Y419" i="17"/>
  <c r="X419" i="17"/>
  <c r="W419" i="17"/>
  <c r="V419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AG417" i="17"/>
  <c r="AF417" i="17"/>
  <c r="AE417" i="17"/>
  <c r="AD417" i="17"/>
  <c r="AC417" i="17"/>
  <c r="AB417" i="17"/>
  <c r="AA417" i="17"/>
  <c r="Z417" i="17"/>
  <c r="Y417" i="17"/>
  <c r="X417" i="17"/>
  <c r="W417" i="17"/>
  <c r="V417" i="17"/>
  <c r="AG416" i="17"/>
  <c r="AF416" i="17"/>
  <c r="AE416" i="17"/>
  <c r="AD416" i="17"/>
  <c r="AC416" i="17"/>
  <c r="AB416" i="17"/>
  <c r="AA416" i="17"/>
  <c r="Z416" i="17"/>
  <c r="Y416" i="17"/>
  <c r="X416" i="17"/>
  <c r="W416" i="17"/>
  <c r="V416" i="17"/>
  <c r="AG415" i="17"/>
  <c r="AF415" i="17"/>
  <c r="AE415" i="17"/>
  <c r="AD415" i="17"/>
  <c r="AC415" i="17"/>
  <c r="AB415" i="17"/>
  <c r="AA415" i="17"/>
  <c r="Z415" i="17"/>
  <c r="Y415" i="17"/>
  <c r="X415" i="17"/>
  <c r="W415" i="17"/>
  <c r="V415" i="17"/>
  <c r="AG414" i="17"/>
  <c r="AF414" i="17"/>
  <c r="AE414" i="17"/>
  <c r="AD414" i="17"/>
  <c r="AC414" i="17"/>
  <c r="AB414" i="17"/>
  <c r="AA414" i="17"/>
  <c r="Z414" i="17"/>
  <c r="Y414" i="17"/>
  <c r="X414" i="17"/>
  <c r="W414" i="17"/>
  <c r="V414" i="17"/>
  <c r="AG413" i="17"/>
  <c r="AF413" i="17"/>
  <c r="AE413" i="17"/>
  <c r="AD413" i="17"/>
  <c r="AC413" i="17"/>
  <c r="AB413" i="17"/>
  <c r="AA413" i="17"/>
  <c r="Z413" i="17"/>
  <c r="Y413" i="17"/>
  <c r="X413" i="17"/>
  <c r="W413" i="17"/>
  <c r="V413" i="17"/>
  <c r="AG412" i="17"/>
  <c r="AF412" i="17"/>
  <c r="AE412" i="17"/>
  <c r="AD412" i="17"/>
  <c r="AC412" i="17"/>
  <c r="AB412" i="17"/>
  <c r="AA412" i="17"/>
  <c r="Z412" i="17"/>
  <c r="Y412" i="17"/>
  <c r="X412" i="17"/>
  <c r="W412" i="17"/>
  <c r="V412" i="17"/>
  <c r="AG411" i="17"/>
  <c r="AF411" i="17"/>
  <c r="AE411" i="17"/>
  <c r="AD411" i="17"/>
  <c r="AC411" i="17"/>
  <c r="AB411" i="17"/>
  <c r="AA411" i="17"/>
  <c r="Z411" i="17"/>
  <c r="Y411" i="17"/>
  <c r="X411" i="17"/>
  <c r="W411" i="17"/>
  <c r="V411" i="17"/>
  <c r="AG410" i="17"/>
  <c r="AF410" i="17"/>
  <c r="AE410" i="17"/>
  <c r="AD410" i="17"/>
  <c r="AC410" i="17"/>
  <c r="AB410" i="17"/>
  <c r="AA410" i="17"/>
  <c r="Z410" i="17"/>
  <c r="Y410" i="17"/>
  <c r="X410" i="17"/>
  <c r="W410" i="17"/>
  <c r="V410" i="17"/>
  <c r="AG409" i="17"/>
  <c r="AF409" i="17"/>
  <c r="AE409" i="17"/>
  <c r="AD409" i="17"/>
  <c r="AC409" i="17"/>
  <c r="AB409" i="17"/>
  <c r="AA409" i="17"/>
  <c r="Z409" i="17"/>
  <c r="Y409" i="17"/>
  <c r="X409" i="17"/>
  <c r="W409" i="17"/>
  <c r="V409" i="17"/>
  <c r="AG408" i="17"/>
  <c r="AF408" i="17"/>
  <c r="AE408" i="17"/>
  <c r="AD408" i="17"/>
  <c r="AC408" i="17"/>
  <c r="AB408" i="17"/>
  <c r="AA408" i="17"/>
  <c r="Z408" i="17"/>
  <c r="Y408" i="17"/>
  <c r="X408" i="17"/>
  <c r="W408" i="17"/>
  <c r="V408" i="17"/>
  <c r="AG407" i="17"/>
  <c r="AF407" i="17"/>
  <c r="AE407" i="17"/>
  <c r="AD407" i="17"/>
  <c r="AC407" i="17"/>
  <c r="AB407" i="17"/>
  <c r="AA407" i="17"/>
  <c r="Z407" i="17"/>
  <c r="Y407" i="17"/>
  <c r="X407" i="17"/>
  <c r="W407" i="17"/>
  <c r="V407" i="17"/>
  <c r="AG406" i="17"/>
  <c r="AF406" i="17"/>
  <c r="AE406" i="17"/>
  <c r="AD406" i="17"/>
  <c r="AC406" i="17"/>
  <c r="AB406" i="17"/>
  <c r="AA406" i="17"/>
  <c r="Z406" i="17"/>
  <c r="Y406" i="17"/>
  <c r="X406" i="17"/>
  <c r="W406" i="17"/>
  <c r="V406" i="17"/>
  <c r="AG405" i="17"/>
  <c r="AF405" i="17"/>
  <c r="AE405" i="17"/>
  <c r="AD405" i="17"/>
  <c r="AC405" i="17"/>
  <c r="AB405" i="17"/>
  <c r="AA405" i="17"/>
  <c r="Z405" i="17"/>
  <c r="Y405" i="17"/>
  <c r="X405" i="17"/>
  <c r="W405" i="17"/>
  <c r="V405" i="17"/>
  <c r="AG404" i="17"/>
  <c r="AF404" i="17"/>
  <c r="AE404" i="17"/>
  <c r="AD404" i="17"/>
  <c r="AC404" i="17"/>
  <c r="AB404" i="17"/>
  <c r="AA404" i="17"/>
  <c r="Z404" i="17"/>
  <c r="Y404" i="17"/>
  <c r="X404" i="17"/>
  <c r="W404" i="17"/>
  <c r="V404" i="17"/>
  <c r="AG403" i="17"/>
  <c r="AF403" i="17"/>
  <c r="AE403" i="17"/>
  <c r="AD403" i="17"/>
  <c r="AC403" i="17"/>
  <c r="AB403" i="17"/>
  <c r="AA403" i="17"/>
  <c r="Z403" i="17"/>
  <c r="Y403" i="17"/>
  <c r="X403" i="17"/>
  <c r="W403" i="17"/>
  <c r="V403" i="17"/>
  <c r="AG402" i="17"/>
  <c r="AF402" i="17"/>
  <c r="AE402" i="17"/>
  <c r="AD402" i="17"/>
  <c r="AC402" i="17"/>
  <c r="AB402" i="17"/>
  <c r="AA402" i="17"/>
  <c r="Z402" i="17"/>
  <c r="Y402" i="17"/>
  <c r="X402" i="17"/>
  <c r="W402" i="17"/>
  <c r="V402" i="17"/>
  <c r="AG401" i="17"/>
  <c r="AF401" i="17"/>
  <c r="AE401" i="17"/>
  <c r="AD401" i="17"/>
  <c r="AC401" i="17"/>
  <c r="AB401" i="17"/>
  <c r="AA401" i="17"/>
  <c r="Z401" i="17"/>
  <c r="Y401" i="17"/>
  <c r="X401" i="17"/>
  <c r="W401" i="17"/>
  <c r="V401" i="17"/>
  <c r="AG400" i="17"/>
  <c r="AF400" i="17"/>
  <c r="AE400" i="17"/>
  <c r="AD400" i="17"/>
  <c r="AC400" i="17"/>
  <c r="AB400" i="17"/>
  <c r="AA400" i="17"/>
  <c r="Z400" i="17"/>
  <c r="Y400" i="17"/>
  <c r="X400" i="17"/>
  <c r="W400" i="17"/>
  <c r="V400" i="17"/>
  <c r="AG399" i="17"/>
  <c r="AF399" i="17"/>
  <c r="AE399" i="17"/>
  <c r="AD399" i="17"/>
  <c r="AC399" i="17"/>
  <c r="AB399" i="17"/>
  <c r="AA399" i="17"/>
  <c r="Z399" i="17"/>
  <c r="Y399" i="17"/>
  <c r="X399" i="17"/>
  <c r="W399" i="17"/>
  <c r="V399" i="17"/>
  <c r="AG398" i="17"/>
  <c r="AF398" i="17"/>
  <c r="AE398" i="17"/>
  <c r="AD398" i="17"/>
  <c r="AC398" i="17"/>
  <c r="AB398" i="17"/>
  <c r="AA398" i="17"/>
  <c r="Z398" i="17"/>
  <c r="Y398" i="17"/>
  <c r="X398" i="17"/>
  <c r="W398" i="17"/>
  <c r="V398" i="17"/>
  <c r="AG397" i="17"/>
  <c r="AF397" i="17"/>
  <c r="AE397" i="17"/>
  <c r="AD397" i="17"/>
  <c r="AC397" i="17"/>
  <c r="AB397" i="17"/>
  <c r="AA397" i="17"/>
  <c r="Z397" i="17"/>
  <c r="Y397" i="17"/>
  <c r="X397" i="17"/>
  <c r="W397" i="17"/>
  <c r="V397" i="17"/>
  <c r="AG396" i="17"/>
  <c r="AF396" i="17"/>
  <c r="AE396" i="17"/>
  <c r="AD396" i="17"/>
  <c r="AC396" i="17"/>
  <c r="AB396" i="17"/>
  <c r="AA396" i="17"/>
  <c r="Z396" i="17"/>
  <c r="Y396" i="17"/>
  <c r="X396" i="17"/>
  <c r="W396" i="17"/>
  <c r="V396" i="17"/>
  <c r="AG395" i="17"/>
  <c r="AF395" i="17"/>
  <c r="AE395" i="17"/>
  <c r="AD395" i="17"/>
  <c r="AC395" i="17"/>
  <c r="AB395" i="17"/>
  <c r="AA395" i="17"/>
  <c r="Z395" i="17"/>
  <c r="Y395" i="17"/>
  <c r="X395" i="17"/>
  <c r="W395" i="17"/>
  <c r="V395" i="17"/>
  <c r="AG394" i="17"/>
  <c r="AF394" i="17"/>
  <c r="AE394" i="17"/>
  <c r="AD394" i="17"/>
  <c r="AC394" i="17"/>
  <c r="AB394" i="17"/>
  <c r="AA394" i="17"/>
  <c r="Z394" i="17"/>
  <c r="Y394" i="17"/>
  <c r="X394" i="17"/>
  <c r="W394" i="17"/>
  <c r="V394" i="17"/>
  <c r="AG393" i="17"/>
  <c r="AF393" i="17"/>
  <c r="AE393" i="17"/>
  <c r="AD393" i="17"/>
  <c r="AC393" i="17"/>
  <c r="AB393" i="17"/>
  <c r="AA393" i="17"/>
  <c r="Z393" i="17"/>
  <c r="Y393" i="17"/>
  <c r="X393" i="17"/>
  <c r="W393" i="17"/>
  <c r="V393" i="17"/>
  <c r="AG392" i="17"/>
  <c r="AF392" i="17"/>
  <c r="AE392" i="17"/>
  <c r="AD392" i="17"/>
  <c r="AC392" i="17"/>
  <c r="AB392" i="17"/>
  <c r="AA392" i="17"/>
  <c r="Z392" i="17"/>
  <c r="Y392" i="17"/>
  <c r="X392" i="17"/>
  <c r="W392" i="17"/>
  <c r="V392" i="17"/>
  <c r="AG391" i="17"/>
  <c r="AF391" i="17"/>
  <c r="AE391" i="17"/>
  <c r="AD391" i="17"/>
  <c r="AC391" i="17"/>
  <c r="AB391" i="17"/>
  <c r="AA391" i="17"/>
  <c r="Z391" i="17"/>
  <c r="Y391" i="17"/>
  <c r="X391" i="17"/>
  <c r="W391" i="17"/>
  <c r="V391" i="17"/>
  <c r="AG390" i="17"/>
  <c r="AF390" i="17"/>
  <c r="AE390" i="17"/>
  <c r="AD390" i="17"/>
  <c r="AC390" i="17"/>
  <c r="AB390" i="17"/>
  <c r="AA390" i="17"/>
  <c r="Z390" i="17"/>
  <c r="Y390" i="17"/>
  <c r="X390" i="17"/>
  <c r="W390" i="17"/>
  <c r="V390" i="17"/>
  <c r="AG389" i="17"/>
  <c r="AF389" i="17"/>
  <c r="AE389" i="17"/>
  <c r="AD389" i="17"/>
  <c r="AC389" i="17"/>
  <c r="AB389" i="17"/>
  <c r="AA389" i="17"/>
  <c r="Z389" i="17"/>
  <c r="Y389" i="17"/>
  <c r="X389" i="17"/>
  <c r="W389" i="17"/>
  <c r="V389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AG387" i="17"/>
  <c r="AF387" i="17"/>
  <c r="AE387" i="17"/>
  <c r="AD387" i="17"/>
  <c r="AC387" i="17"/>
  <c r="AB387" i="17"/>
  <c r="AA387" i="17"/>
  <c r="Z387" i="17"/>
  <c r="Y387" i="17"/>
  <c r="X387" i="17"/>
  <c r="W387" i="17"/>
  <c r="V387" i="17"/>
  <c r="AG386" i="17"/>
  <c r="AF386" i="17"/>
  <c r="AE386" i="17"/>
  <c r="AD386" i="17"/>
  <c r="AC386" i="17"/>
  <c r="AB386" i="17"/>
  <c r="AA386" i="17"/>
  <c r="Z386" i="17"/>
  <c r="Y386" i="17"/>
  <c r="X386" i="17"/>
  <c r="W386" i="17"/>
  <c r="V386" i="17"/>
  <c r="AG385" i="17"/>
  <c r="AF385" i="17"/>
  <c r="AE385" i="17"/>
  <c r="AD385" i="17"/>
  <c r="AC385" i="17"/>
  <c r="AB385" i="17"/>
  <c r="AA385" i="17"/>
  <c r="Z385" i="17"/>
  <c r="Y385" i="17"/>
  <c r="X385" i="17"/>
  <c r="W385" i="17"/>
  <c r="V385" i="17"/>
  <c r="AG384" i="17"/>
  <c r="AF384" i="17"/>
  <c r="AE384" i="17"/>
  <c r="AD384" i="17"/>
  <c r="AC384" i="17"/>
  <c r="AB384" i="17"/>
  <c r="AA384" i="17"/>
  <c r="Z384" i="17"/>
  <c r="Y384" i="17"/>
  <c r="X384" i="17"/>
  <c r="W384" i="17"/>
  <c r="V384" i="17"/>
  <c r="AG383" i="17"/>
  <c r="AF383" i="17"/>
  <c r="AE383" i="17"/>
  <c r="AD383" i="17"/>
  <c r="AC383" i="17"/>
  <c r="AB383" i="17"/>
  <c r="AA383" i="17"/>
  <c r="Z383" i="17"/>
  <c r="Y383" i="17"/>
  <c r="X383" i="17"/>
  <c r="W383" i="17"/>
  <c r="V383" i="17"/>
  <c r="AG382" i="17"/>
  <c r="AF382" i="17"/>
  <c r="AE382" i="17"/>
  <c r="AD382" i="17"/>
  <c r="AC382" i="17"/>
  <c r="AB382" i="17"/>
  <c r="AA382" i="17"/>
  <c r="Z382" i="17"/>
  <c r="Y382" i="17"/>
  <c r="X382" i="17"/>
  <c r="W382" i="17"/>
  <c r="V382" i="17"/>
  <c r="AG381" i="17"/>
  <c r="AF381" i="17"/>
  <c r="AE381" i="17"/>
  <c r="AD381" i="17"/>
  <c r="AC381" i="17"/>
  <c r="AB381" i="17"/>
  <c r="AA381" i="17"/>
  <c r="Z381" i="17"/>
  <c r="Y381" i="17"/>
  <c r="X381" i="17"/>
  <c r="W381" i="17"/>
  <c r="V381" i="17"/>
  <c r="AG380" i="17"/>
  <c r="AF380" i="17"/>
  <c r="AE380" i="17"/>
  <c r="AD380" i="17"/>
  <c r="AC380" i="17"/>
  <c r="AB380" i="17"/>
  <c r="AA380" i="17"/>
  <c r="Z380" i="17"/>
  <c r="Y380" i="17"/>
  <c r="X380" i="17"/>
  <c r="W380" i="17"/>
  <c r="V380" i="17"/>
  <c r="AG379" i="17"/>
  <c r="AF379" i="17"/>
  <c r="AE379" i="17"/>
  <c r="AD379" i="17"/>
  <c r="AC379" i="17"/>
  <c r="AB379" i="17"/>
  <c r="AA379" i="17"/>
  <c r="Z379" i="17"/>
  <c r="Y379" i="17"/>
  <c r="X379" i="17"/>
  <c r="W379" i="17"/>
  <c r="V379" i="17"/>
  <c r="AG378" i="17"/>
  <c r="AF378" i="17"/>
  <c r="AE378" i="17"/>
  <c r="AD378" i="17"/>
  <c r="AC378" i="17"/>
  <c r="AB378" i="17"/>
  <c r="AA378" i="17"/>
  <c r="Z378" i="17"/>
  <c r="Y378" i="17"/>
  <c r="X378" i="17"/>
  <c r="W378" i="17"/>
  <c r="V378" i="17"/>
  <c r="AG377" i="17"/>
  <c r="AF377" i="17"/>
  <c r="AE377" i="17"/>
  <c r="AD377" i="17"/>
  <c r="AC377" i="17"/>
  <c r="AB377" i="17"/>
  <c r="AA377" i="17"/>
  <c r="Z377" i="17"/>
  <c r="Y377" i="17"/>
  <c r="X377" i="17"/>
  <c r="W377" i="17"/>
  <c r="V377" i="17"/>
  <c r="AG376" i="17"/>
  <c r="AF376" i="17"/>
  <c r="AE376" i="17"/>
  <c r="AD376" i="17"/>
  <c r="AC376" i="17"/>
  <c r="AB376" i="17"/>
  <c r="AA376" i="17"/>
  <c r="Z376" i="17"/>
  <c r="Y376" i="17"/>
  <c r="X376" i="17"/>
  <c r="W376" i="17"/>
  <c r="V376" i="17"/>
  <c r="AG375" i="17"/>
  <c r="AF375" i="17"/>
  <c r="AE375" i="17"/>
  <c r="AD375" i="17"/>
  <c r="AC375" i="17"/>
  <c r="AB375" i="17"/>
  <c r="AA375" i="17"/>
  <c r="Z375" i="17"/>
  <c r="Y375" i="17"/>
  <c r="X375" i="17"/>
  <c r="W375" i="17"/>
  <c r="V375" i="17"/>
  <c r="AG374" i="17"/>
  <c r="AF374" i="17"/>
  <c r="AE374" i="17"/>
  <c r="AD374" i="17"/>
  <c r="AC374" i="17"/>
  <c r="AB374" i="17"/>
  <c r="AA374" i="17"/>
  <c r="Z374" i="17"/>
  <c r="Y374" i="17"/>
  <c r="X374" i="17"/>
  <c r="W374" i="17"/>
  <c r="V374" i="17"/>
  <c r="AG373" i="17"/>
  <c r="AF373" i="17"/>
  <c r="AE373" i="17"/>
  <c r="AD373" i="17"/>
  <c r="AC373" i="17"/>
  <c r="AB373" i="17"/>
  <c r="AA373" i="17"/>
  <c r="Z373" i="17"/>
  <c r="Y373" i="17"/>
  <c r="X373" i="17"/>
  <c r="W373" i="17"/>
  <c r="V373" i="17"/>
  <c r="AG372" i="17"/>
  <c r="AF372" i="17"/>
  <c r="AE372" i="17"/>
  <c r="AD372" i="17"/>
  <c r="AC372" i="17"/>
  <c r="AB372" i="17"/>
  <c r="AA372" i="17"/>
  <c r="Z372" i="17"/>
  <c r="Y372" i="17"/>
  <c r="X372" i="17"/>
  <c r="W372" i="17"/>
  <c r="V372" i="17"/>
  <c r="AG371" i="17"/>
  <c r="AF371" i="17"/>
  <c r="AE371" i="17"/>
  <c r="AD371" i="17"/>
  <c r="AC371" i="17"/>
  <c r="AB371" i="17"/>
  <c r="AA371" i="17"/>
  <c r="Z371" i="17"/>
  <c r="Y371" i="17"/>
  <c r="X371" i="17"/>
  <c r="W371" i="17"/>
  <c r="V371" i="17"/>
  <c r="AG370" i="17"/>
  <c r="AF370" i="17"/>
  <c r="AE370" i="17"/>
  <c r="AD370" i="17"/>
  <c r="AC370" i="17"/>
  <c r="AB370" i="17"/>
  <c r="AA370" i="17"/>
  <c r="Z370" i="17"/>
  <c r="Y370" i="17"/>
  <c r="X370" i="17"/>
  <c r="W370" i="17"/>
  <c r="V370" i="17"/>
  <c r="AG369" i="17"/>
  <c r="AF369" i="17"/>
  <c r="AE369" i="17"/>
  <c r="AD369" i="17"/>
  <c r="AC369" i="17"/>
  <c r="AB369" i="17"/>
  <c r="AA369" i="17"/>
  <c r="Z369" i="17"/>
  <c r="Y369" i="17"/>
  <c r="X369" i="17"/>
  <c r="W369" i="17"/>
  <c r="V369" i="17"/>
  <c r="AG368" i="17"/>
  <c r="AF368" i="17"/>
  <c r="AE368" i="17"/>
  <c r="AD368" i="17"/>
  <c r="AC368" i="17"/>
  <c r="AB368" i="17"/>
  <c r="AA368" i="17"/>
  <c r="Z368" i="17"/>
  <c r="Y368" i="17"/>
  <c r="X368" i="17"/>
  <c r="W368" i="17"/>
  <c r="V368" i="17"/>
  <c r="AG367" i="17"/>
  <c r="AF367" i="17"/>
  <c r="AE367" i="17"/>
  <c r="AD367" i="17"/>
  <c r="AC367" i="17"/>
  <c r="AB367" i="17"/>
  <c r="AA367" i="17"/>
  <c r="Z367" i="17"/>
  <c r="Y367" i="17"/>
  <c r="X367" i="17"/>
  <c r="W367" i="17"/>
  <c r="V367" i="17"/>
  <c r="AG366" i="17"/>
  <c r="AF366" i="17"/>
  <c r="AE366" i="17"/>
  <c r="AD366" i="17"/>
  <c r="AC366" i="17"/>
  <c r="AB366" i="17"/>
  <c r="AA366" i="17"/>
  <c r="Z366" i="17"/>
  <c r="Y366" i="17"/>
  <c r="X366" i="17"/>
  <c r="W366" i="17"/>
  <c r="V366" i="17"/>
  <c r="AG365" i="17"/>
  <c r="AF365" i="17"/>
  <c r="AE365" i="17"/>
  <c r="AD365" i="17"/>
  <c r="AC365" i="17"/>
  <c r="AB365" i="17"/>
  <c r="AA365" i="17"/>
  <c r="Z365" i="17"/>
  <c r="Y365" i="17"/>
  <c r="X365" i="17"/>
  <c r="W365" i="17"/>
  <c r="V365" i="17"/>
  <c r="AG364" i="17"/>
  <c r="AF364" i="17"/>
  <c r="AE364" i="17"/>
  <c r="AD364" i="17"/>
  <c r="AC364" i="17"/>
  <c r="AB364" i="17"/>
  <c r="AA364" i="17"/>
  <c r="Z364" i="17"/>
  <c r="Y364" i="17"/>
  <c r="X364" i="17"/>
  <c r="W364" i="17"/>
  <c r="V364" i="17"/>
  <c r="AG363" i="17"/>
  <c r="AF363" i="17"/>
  <c r="AE363" i="17"/>
  <c r="AD363" i="17"/>
  <c r="AC363" i="17"/>
  <c r="AB363" i="17"/>
  <c r="AA363" i="17"/>
  <c r="Z363" i="17"/>
  <c r="Y363" i="17"/>
  <c r="X363" i="17"/>
  <c r="W363" i="17"/>
  <c r="V363" i="17"/>
  <c r="AG362" i="17"/>
  <c r="AF362" i="17"/>
  <c r="AE362" i="17"/>
  <c r="AD362" i="17"/>
  <c r="AC362" i="17"/>
  <c r="AB362" i="17"/>
  <c r="AA362" i="17"/>
  <c r="Z362" i="17"/>
  <c r="Y362" i="17"/>
  <c r="X362" i="17"/>
  <c r="W362" i="17"/>
  <c r="V362" i="17"/>
  <c r="AG361" i="17"/>
  <c r="AF361" i="17"/>
  <c r="AE361" i="17"/>
  <c r="AD361" i="17"/>
  <c r="AC361" i="17"/>
  <c r="AB361" i="17"/>
  <c r="AA361" i="17"/>
  <c r="Z361" i="17"/>
  <c r="Y361" i="17"/>
  <c r="X361" i="17"/>
  <c r="W361" i="17"/>
  <c r="V361" i="17"/>
  <c r="AG360" i="17"/>
  <c r="AF360" i="17"/>
  <c r="AE360" i="17"/>
  <c r="AD360" i="17"/>
  <c r="AC360" i="17"/>
  <c r="AB360" i="17"/>
  <c r="AA360" i="17"/>
  <c r="Z360" i="17"/>
  <c r="Y360" i="17"/>
  <c r="X360" i="17"/>
  <c r="W360" i="17"/>
  <c r="V360" i="17"/>
  <c r="AG359" i="17"/>
  <c r="AF359" i="17"/>
  <c r="AE359" i="17"/>
  <c r="AD359" i="17"/>
  <c r="AC359" i="17"/>
  <c r="AB359" i="17"/>
  <c r="AA359" i="17"/>
  <c r="Z359" i="17"/>
  <c r="Y359" i="17"/>
  <c r="X359" i="17"/>
  <c r="W359" i="17"/>
  <c r="V359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AG357" i="17"/>
  <c r="AF357" i="17"/>
  <c r="AE357" i="17"/>
  <c r="AD357" i="17"/>
  <c r="AC357" i="17"/>
  <c r="AB357" i="17"/>
  <c r="AA357" i="17"/>
  <c r="Z357" i="17"/>
  <c r="Y357" i="17"/>
  <c r="X357" i="17"/>
  <c r="W357" i="17"/>
  <c r="V357" i="17"/>
  <c r="AG356" i="17"/>
  <c r="AF356" i="17"/>
  <c r="AE356" i="17"/>
  <c r="AD356" i="17"/>
  <c r="AC356" i="17"/>
  <c r="AB356" i="17"/>
  <c r="AA356" i="17"/>
  <c r="Z356" i="17"/>
  <c r="Y356" i="17"/>
  <c r="X356" i="17"/>
  <c r="W356" i="17"/>
  <c r="V356" i="17"/>
  <c r="AG355" i="17"/>
  <c r="AF355" i="17"/>
  <c r="AE355" i="17"/>
  <c r="AD355" i="17"/>
  <c r="AC355" i="17"/>
  <c r="AB355" i="17"/>
  <c r="AA355" i="17"/>
  <c r="Z355" i="17"/>
  <c r="Y355" i="17"/>
  <c r="X355" i="17"/>
  <c r="W355" i="17"/>
  <c r="V355" i="17"/>
  <c r="AG354" i="17"/>
  <c r="AF354" i="17"/>
  <c r="AE354" i="17"/>
  <c r="AD354" i="17"/>
  <c r="AC354" i="17"/>
  <c r="AB354" i="17"/>
  <c r="AA354" i="17"/>
  <c r="Z354" i="17"/>
  <c r="Y354" i="17"/>
  <c r="X354" i="17"/>
  <c r="W354" i="17"/>
  <c r="V354" i="17"/>
  <c r="AG353" i="17"/>
  <c r="AF353" i="17"/>
  <c r="AE353" i="17"/>
  <c r="AD353" i="17"/>
  <c r="AC353" i="17"/>
  <c r="AB353" i="17"/>
  <c r="AA353" i="17"/>
  <c r="Z353" i="17"/>
  <c r="Y353" i="17"/>
  <c r="X353" i="17"/>
  <c r="W353" i="17"/>
  <c r="V353" i="17"/>
  <c r="AG352" i="17"/>
  <c r="AF352" i="17"/>
  <c r="AE352" i="17"/>
  <c r="AD352" i="17"/>
  <c r="AC352" i="17"/>
  <c r="AB352" i="17"/>
  <c r="AA352" i="17"/>
  <c r="Z352" i="17"/>
  <c r="Y352" i="17"/>
  <c r="X352" i="17"/>
  <c r="W352" i="17"/>
  <c r="V352" i="17"/>
  <c r="AG351" i="17"/>
  <c r="AF351" i="17"/>
  <c r="AE351" i="17"/>
  <c r="AD351" i="17"/>
  <c r="AC351" i="17"/>
  <c r="AB351" i="17"/>
  <c r="AA351" i="17"/>
  <c r="Z351" i="17"/>
  <c r="Y351" i="17"/>
  <c r="X351" i="17"/>
  <c r="W351" i="17"/>
  <c r="V351" i="17"/>
  <c r="AG350" i="17"/>
  <c r="AF350" i="17"/>
  <c r="AE350" i="17"/>
  <c r="AD350" i="17"/>
  <c r="AC350" i="17"/>
  <c r="AB350" i="17"/>
  <c r="AA350" i="17"/>
  <c r="Z350" i="17"/>
  <c r="Y350" i="17"/>
  <c r="X350" i="17"/>
  <c r="W350" i="17"/>
  <c r="V350" i="17"/>
  <c r="AG349" i="17"/>
  <c r="AF349" i="17"/>
  <c r="AE349" i="17"/>
  <c r="AD349" i="17"/>
  <c r="AC349" i="17"/>
  <c r="AB349" i="17"/>
  <c r="AA349" i="17"/>
  <c r="Z349" i="17"/>
  <c r="Y349" i="17"/>
  <c r="X349" i="17"/>
  <c r="W349" i="17"/>
  <c r="V349" i="17"/>
  <c r="AG348" i="17"/>
  <c r="AF348" i="17"/>
  <c r="AE348" i="17"/>
  <c r="AD348" i="17"/>
  <c r="AC348" i="17"/>
  <c r="AB348" i="17"/>
  <c r="AA348" i="17"/>
  <c r="Z348" i="17"/>
  <c r="Y348" i="17"/>
  <c r="X348" i="17"/>
  <c r="W348" i="17"/>
  <c r="V348" i="17"/>
  <c r="AG347" i="17"/>
  <c r="AF347" i="17"/>
  <c r="AE347" i="17"/>
  <c r="AD347" i="17"/>
  <c r="AC347" i="17"/>
  <c r="AB347" i="17"/>
  <c r="AA347" i="17"/>
  <c r="Z347" i="17"/>
  <c r="Y347" i="17"/>
  <c r="X347" i="17"/>
  <c r="W347" i="17"/>
  <c r="V347" i="17"/>
  <c r="AG346" i="17"/>
  <c r="AF346" i="17"/>
  <c r="AE346" i="17"/>
  <c r="AD346" i="17"/>
  <c r="AC346" i="17"/>
  <c r="AB346" i="17"/>
  <c r="AA346" i="17"/>
  <c r="Z346" i="17"/>
  <c r="Y346" i="17"/>
  <c r="X346" i="17"/>
  <c r="W346" i="17"/>
  <c r="V346" i="17"/>
  <c r="AG345" i="17"/>
  <c r="AF345" i="17"/>
  <c r="AE345" i="17"/>
  <c r="AD345" i="17"/>
  <c r="AC345" i="17"/>
  <c r="AB345" i="17"/>
  <c r="AA345" i="17"/>
  <c r="Z345" i="17"/>
  <c r="Y345" i="17"/>
  <c r="X345" i="17"/>
  <c r="W345" i="17"/>
  <c r="V345" i="17"/>
  <c r="AG344" i="17"/>
  <c r="AF344" i="17"/>
  <c r="AE344" i="17"/>
  <c r="AD344" i="17"/>
  <c r="AC344" i="17"/>
  <c r="AB344" i="17"/>
  <c r="AA344" i="17"/>
  <c r="Z344" i="17"/>
  <c r="Y344" i="17"/>
  <c r="X344" i="17"/>
  <c r="W344" i="17"/>
  <c r="V344" i="17"/>
  <c r="AG343" i="17"/>
  <c r="AF343" i="17"/>
  <c r="AE343" i="17"/>
  <c r="AD343" i="17"/>
  <c r="AC343" i="17"/>
  <c r="AB343" i="17"/>
  <c r="AA343" i="17"/>
  <c r="Z343" i="17"/>
  <c r="Y343" i="17"/>
  <c r="X343" i="17"/>
  <c r="W343" i="17"/>
  <c r="V343" i="17"/>
  <c r="AG342" i="17"/>
  <c r="AF342" i="17"/>
  <c r="AE342" i="17"/>
  <c r="AD342" i="17"/>
  <c r="AC342" i="17"/>
  <c r="AB342" i="17"/>
  <c r="AA342" i="17"/>
  <c r="Z342" i="17"/>
  <c r="Y342" i="17"/>
  <c r="X342" i="17"/>
  <c r="W342" i="17"/>
  <c r="V342" i="17"/>
  <c r="AG341" i="17"/>
  <c r="AF341" i="17"/>
  <c r="AE341" i="17"/>
  <c r="AD341" i="17"/>
  <c r="AC341" i="17"/>
  <c r="AB341" i="17"/>
  <c r="AA341" i="17"/>
  <c r="Z341" i="17"/>
  <c r="Y341" i="17"/>
  <c r="X341" i="17"/>
  <c r="W341" i="17"/>
  <c r="V341" i="17"/>
  <c r="AG340" i="17"/>
  <c r="AF340" i="17"/>
  <c r="AE340" i="17"/>
  <c r="AD340" i="17"/>
  <c r="AC340" i="17"/>
  <c r="AB340" i="17"/>
  <c r="AA340" i="17"/>
  <c r="Z340" i="17"/>
  <c r="Y340" i="17"/>
  <c r="X340" i="17"/>
  <c r="W340" i="17"/>
  <c r="V340" i="17"/>
  <c r="AG339" i="17"/>
  <c r="AF339" i="17"/>
  <c r="AE339" i="17"/>
  <c r="AD339" i="17"/>
  <c r="AC339" i="17"/>
  <c r="AB339" i="17"/>
  <c r="AA339" i="17"/>
  <c r="Z339" i="17"/>
  <c r="Y339" i="17"/>
  <c r="X339" i="17"/>
  <c r="W339" i="17"/>
  <c r="V339" i="17"/>
  <c r="AG338" i="17"/>
  <c r="AF338" i="17"/>
  <c r="AE338" i="17"/>
  <c r="AD338" i="17"/>
  <c r="AC338" i="17"/>
  <c r="AB338" i="17"/>
  <c r="AA338" i="17"/>
  <c r="Z338" i="17"/>
  <c r="Y338" i="17"/>
  <c r="X338" i="17"/>
  <c r="W338" i="17"/>
  <c r="V338" i="17"/>
  <c r="AG337" i="17"/>
  <c r="AF337" i="17"/>
  <c r="AE337" i="17"/>
  <c r="AD337" i="17"/>
  <c r="AC337" i="17"/>
  <c r="AB337" i="17"/>
  <c r="AA337" i="17"/>
  <c r="Z337" i="17"/>
  <c r="Y337" i="17"/>
  <c r="X337" i="17"/>
  <c r="W337" i="17"/>
  <c r="V337" i="17"/>
  <c r="AG336" i="17"/>
  <c r="AF336" i="17"/>
  <c r="AE336" i="17"/>
  <c r="AD336" i="17"/>
  <c r="AC336" i="17"/>
  <c r="AB336" i="17"/>
  <c r="AA336" i="17"/>
  <c r="Z336" i="17"/>
  <c r="Y336" i="17"/>
  <c r="X336" i="17"/>
  <c r="W336" i="17"/>
  <c r="V336" i="17"/>
  <c r="AG335" i="17"/>
  <c r="AF335" i="17"/>
  <c r="AE335" i="17"/>
  <c r="AD335" i="17"/>
  <c r="AC335" i="17"/>
  <c r="AB335" i="17"/>
  <c r="AA335" i="17"/>
  <c r="Z335" i="17"/>
  <c r="Y335" i="17"/>
  <c r="X335" i="17"/>
  <c r="W335" i="17"/>
  <c r="V335" i="17"/>
  <c r="AG334" i="17"/>
  <c r="AF334" i="17"/>
  <c r="AE334" i="17"/>
  <c r="AD334" i="17"/>
  <c r="AC334" i="17"/>
  <c r="AB334" i="17"/>
  <c r="AA334" i="17"/>
  <c r="Z334" i="17"/>
  <c r="Y334" i="17"/>
  <c r="X334" i="17"/>
  <c r="W334" i="17"/>
  <c r="V334" i="17"/>
  <c r="AG333" i="17"/>
  <c r="AF333" i="17"/>
  <c r="AE333" i="17"/>
  <c r="AD333" i="17"/>
  <c r="AC333" i="17"/>
  <c r="AB333" i="17"/>
  <c r="AA333" i="17"/>
  <c r="Z333" i="17"/>
  <c r="Y333" i="17"/>
  <c r="X333" i="17"/>
  <c r="W333" i="17"/>
  <c r="V333" i="17"/>
  <c r="AG332" i="17"/>
  <c r="AF332" i="17"/>
  <c r="AE332" i="17"/>
  <c r="AD332" i="17"/>
  <c r="AC332" i="17"/>
  <c r="AB332" i="17"/>
  <c r="AA332" i="17"/>
  <c r="Z332" i="17"/>
  <c r="Y332" i="17"/>
  <c r="X332" i="17"/>
  <c r="W332" i="17"/>
  <c r="V332" i="17"/>
  <c r="AG331" i="17"/>
  <c r="AF331" i="17"/>
  <c r="AE331" i="17"/>
  <c r="AD331" i="17"/>
  <c r="AC331" i="17"/>
  <c r="AB331" i="17"/>
  <c r="AA331" i="17"/>
  <c r="Z331" i="17"/>
  <c r="Y331" i="17"/>
  <c r="X331" i="17"/>
  <c r="W331" i="17"/>
  <c r="V331" i="17"/>
  <c r="AG330" i="17"/>
  <c r="AF330" i="17"/>
  <c r="AE330" i="17"/>
  <c r="AD330" i="17"/>
  <c r="AC330" i="17"/>
  <c r="AB330" i="17"/>
  <c r="AA330" i="17"/>
  <c r="Z330" i="17"/>
  <c r="Y330" i="17"/>
  <c r="X330" i="17"/>
  <c r="W330" i="17"/>
  <c r="V330" i="17"/>
  <c r="AG329" i="17"/>
  <c r="AF329" i="17"/>
  <c r="AE329" i="17"/>
  <c r="AD329" i="17"/>
  <c r="AC329" i="17"/>
  <c r="AB329" i="17"/>
  <c r="AA329" i="17"/>
  <c r="Z329" i="17"/>
  <c r="Y329" i="17"/>
  <c r="X329" i="17"/>
  <c r="W329" i="17"/>
  <c r="V329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AG327" i="17"/>
  <c r="AF327" i="17"/>
  <c r="AE327" i="17"/>
  <c r="AD327" i="17"/>
  <c r="AC327" i="17"/>
  <c r="AB327" i="17"/>
  <c r="AA327" i="17"/>
  <c r="Z327" i="17"/>
  <c r="Y327" i="17"/>
  <c r="X327" i="17"/>
  <c r="W327" i="17"/>
  <c r="V327" i="17"/>
  <c r="AG326" i="17"/>
  <c r="AF326" i="17"/>
  <c r="AE326" i="17"/>
  <c r="AD326" i="17"/>
  <c r="AC326" i="17"/>
  <c r="AB326" i="17"/>
  <c r="AA326" i="17"/>
  <c r="Z326" i="17"/>
  <c r="Y326" i="17"/>
  <c r="X326" i="17"/>
  <c r="W326" i="17"/>
  <c r="V326" i="17"/>
  <c r="AG325" i="17"/>
  <c r="AF325" i="17"/>
  <c r="AE325" i="17"/>
  <c r="AD325" i="17"/>
  <c r="AC325" i="17"/>
  <c r="AB325" i="17"/>
  <c r="AA325" i="17"/>
  <c r="Z325" i="17"/>
  <c r="Y325" i="17"/>
  <c r="X325" i="17"/>
  <c r="W325" i="17"/>
  <c r="V325" i="17"/>
  <c r="AG324" i="17"/>
  <c r="AF324" i="17"/>
  <c r="AE324" i="17"/>
  <c r="AD324" i="17"/>
  <c r="AC324" i="17"/>
  <c r="AB324" i="17"/>
  <c r="AA324" i="17"/>
  <c r="Z324" i="17"/>
  <c r="Y324" i="17"/>
  <c r="X324" i="17"/>
  <c r="W324" i="17"/>
  <c r="V324" i="17"/>
  <c r="AG323" i="17"/>
  <c r="AF323" i="17"/>
  <c r="AE323" i="17"/>
  <c r="AD323" i="17"/>
  <c r="AC323" i="17"/>
  <c r="AB323" i="17"/>
  <c r="AA323" i="17"/>
  <c r="Z323" i="17"/>
  <c r="Y323" i="17"/>
  <c r="X323" i="17"/>
  <c r="W323" i="17"/>
  <c r="V323" i="17"/>
  <c r="AG322" i="17"/>
  <c r="AF322" i="17"/>
  <c r="AE322" i="17"/>
  <c r="AD322" i="17"/>
  <c r="AC322" i="17"/>
  <c r="AB322" i="17"/>
  <c r="AA322" i="17"/>
  <c r="Z322" i="17"/>
  <c r="Y322" i="17"/>
  <c r="X322" i="17"/>
  <c r="W322" i="17"/>
  <c r="V322" i="17"/>
  <c r="AG321" i="17"/>
  <c r="AF321" i="17"/>
  <c r="AE321" i="17"/>
  <c r="AD321" i="17"/>
  <c r="AC321" i="17"/>
  <c r="AB321" i="17"/>
  <c r="AA321" i="17"/>
  <c r="Z321" i="17"/>
  <c r="Y321" i="17"/>
  <c r="X321" i="17"/>
  <c r="W321" i="17"/>
  <c r="V321" i="17"/>
  <c r="AG320" i="17"/>
  <c r="AF320" i="17"/>
  <c r="AE320" i="17"/>
  <c r="AD320" i="17"/>
  <c r="AC320" i="17"/>
  <c r="AB320" i="17"/>
  <c r="AA320" i="17"/>
  <c r="Z320" i="17"/>
  <c r="Y320" i="17"/>
  <c r="X320" i="17"/>
  <c r="W320" i="17"/>
  <c r="V320" i="17"/>
  <c r="AG319" i="17"/>
  <c r="AF319" i="17"/>
  <c r="AE319" i="17"/>
  <c r="AD319" i="17"/>
  <c r="AC319" i="17"/>
  <c r="AB319" i="17"/>
  <c r="AA319" i="17"/>
  <c r="Z319" i="17"/>
  <c r="Y319" i="17"/>
  <c r="X319" i="17"/>
  <c r="W319" i="17"/>
  <c r="V319" i="17"/>
  <c r="AG318" i="17"/>
  <c r="AF318" i="17"/>
  <c r="AE318" i="17"/>
  <c r="AD318" i="17"/>
  <c r="AC318" i="17"/>
  <c r="AB318" i="17"/>
  <c r="AA318" i="17"/>
  <c r="Z318" i="17"/>
  <c r="Y318" i="17"/>
  <c r="X318" i="17"/>
  <c r="W318" i="17"/>
  <c r="V318" i="17"/>
  <c r="AG317" i="17"/>
  <c r="AF317" i="17"/>
  <c r="AE317" i="17"/>
  <c r="AD317" i="17"/>
  <c r="AC317" i="17"/>
  <c r="AB317" i="17"/>
  <c r="AA317" i="17"/>
  <c r="Z317" i="17"/>
  <c r="Y317" i="17"/>
  <c r="X317" i="17"/>
  <c r="W317" i="17"/>
  <c r="V317" i="17"/>
  <c r="AG316" i="17"/>
  <c r="AF316" i="17"/>
  <c r="AE316" i="17"/>
  <c r="AD316" i="17"/>
  <c r="AC316" i="17"/>
  <c r="AB316" i="17"/>
  <c r="AA316" i="17"/>
  <c r="Z316" i="17"/>
  <c r="Y316" i="17"/>
  <c r="X316" i="17"/>
  <c r="W316" i="17"/>
  <c r="V316" i="17"/>
  <c r="AG315" i="17"/>
  <c r="AF315" i="17"/>
  <c r="AE315" i="17"/>
  <c r="AD315" i="17"/>
  <c r="AC315" i="17"/>
  <c r="AB315" i="17"/>
  <c r="AA315" i="17"/>
  <c r="Z315" i="17"/>
  <c r="Y315" i="17"/>
  <c r="X315" i="17"/>
  <c r="W315" i="17"/>
  <c r="V315" i="17"/>
  <c r="AG314" i="17"/>
  <c r="AF314" i="17"/>
  <c r="AE314" i="17"/>
  <c r="AD314" i="17"/>
  <c r="AC314" i="17"/>
  <c r="AB314" i="17"/>
  <c r="AA314" i="17"/>
  <c r="Z314" i="17"/>
  <c r="Y314" i="17"/>
  <c r="X314" i="17"/>
  <c r="W314" i="17"/>
  <c r="V314" i="17"/>
  <c r="AG313" i="17"/>
  <c r="AF313" i="17"/>
  <c r="AE313" i="17"/>
  <c r="AD313" i="17"/>
  <c r="AC313" i="17"/>
  <c r="AB313" i="17"/>
  <c r="AA313" i="17"/>
  <c r="Z313" i="17"/>
  <c r="Y313" i="17"/>
  <c r="X313" i="17"/>
  <c r="W313" i="17"/>
  <c r="V313" i="17"/>
  <c r="AG312" i="17"/>
  <c r="AF312" i="17"/>
  <c r="AE312" i="17"/>
  <c r="AD312" i="17"/>
  <c r="AC312" i="17"/>
  <c r="AB312" i="17"/>
  <c r="AA312" i="17"/>
  <c r="Z312" i="17"/>
  <c r="Y312" i="17"/>
  <c r="X312" i="17"/>
  <c r="W312" i="17"/>
  <c r="V312" i="17"/>
  <c r="AG311" i="17"/>
  <c r="AF311" i="17"/>
  <c r="AE311" i="17"/>
  <c r="AD311" i="17"/>
  <c r="AC311" i="17"/>
  <c r="AB311" i="17"/>
  <c r="AA311" i="17"/>
  <c r="Z311" i="17"/>
  <c r="Y311" i="17"/>
  <c r="X311" i="17"/>
  <c r="W311" i="17"/>
  <c r="V311" i="17"/>
  <c r="AG310" i="17"/>
  <c r="AF310" i="17"/>
  <c r="AE310" i="17"/>
  <c r="AD310" i="17"/>
  <c r="AC310" i="17"/>
  <c r="AB310" i="17"/>
  <c r="AA310" i="17"/>
  <c r="Z310" i="17"/>
  <c r="Y310" i="17"/>
  <c r="X310" i="17"/>
  <c r="W310" i="17"/>
  <c r="V310" i="17"/>
  <c r="AG309" i="17"/>
  <c r="AF309" i="17"/>
  <c r="AE309" i="17"/>
  <c r="AD309" i="17"/>
  <c r="AC309" i="17"/>
  <c r="AB309" i="17"/>
  <c r="AA309" i="17"/>
  <c r="Z309" i="17"/>
  <c r="Y309" i="17"/>
  <c r="X309" i="17"/>
  <c r="W309" i="17"/>
  <c r="V309" i="17"/>
  <c r="AG308" i="17"/>
  <c r="AF308" i="17"/>
  <c r="AE308" i="17"/>
  <c r="AD308" i="17"/>
  <c r="AC308" i="17"/>
  <c r="AB308" i="17"/>
  <c r="AA308" i="17"/>
  <c r="Z308" i="17"/>
  <c r="Y308" i="17"/>
  <c r="X308" i="17"/>
  <c r="W308" i="17"/>
  <c r="V308" i="17"/>
  <c r="AG307" i="17"/>
  <c r="AF307" i="17"/>
  <c r="AE307" i="17"/>
  <c r="AD307" i="17"/>
  <c r="AC307" i="17"/>
  <c r="AB307" i="17"/>
  <c r="AA307" i="17"/>
  <c r="Z307" i="17"/>
  <c r="Y307" i="17"/>
  <c r="X307" i="17"/>
  <c r="W307" i="17"/>
  <c r="V307" i="17"/>
  <c r="AG306" i="17"/>
  <c r="AF306" i="17"/>
  <c r="AE306" i="17"/>
  <c r="AD306" i="17"/>
  <c r="AC306" i="17"/>
  <c r="AB306" i="17"/>
  <c r="AA306" i="17"/>
  <c r="Z306" i="17"/>
  <c r="Y306" i="17"/>
  <c r="X306" i="17"/>
  <c r="W306" i="17"/>
  <c r="V306" i="17"/>
  <c r="AG305" i="17"/>
  <c r="AF305" i="17"/>
  <c r="AE305" i="17"/>
  <c r="AD305" i="17"/>
  <c r="AC305" i="17"/>
  <c r="AB305" i="17"/>
  <c r="AA305" i="17"/>
  <c r="Z305" i="17"/>
  <c r="Y305" i="17"/>
  <c r="X305" i="17"/>
  <c r="W305" i="17"/>
  <c r="V305" i="17"/>
  <c r="AG304" i="17"/>
  <c r="AF304" i="17"/>
  <c r="AE304" i="17"/>
  <c r="AD304" i="17"/>
  <c r="AC304" i="17"/>
  <c r="AB304" i="17"/>
  <c r="AA304" i="17"/>
  <c r="Z304" i="17"/>
  <c r="Y304" i="17"/>
  <c r="X304" i="17"/>
  <c r="W304" i="17"/>
  <c r="V304" i="17"/>
  <c r="AG303" i="17"/>
  <c r="AF303" i="17"/>
  <c r="AE303" i="17"/>
  <c r="AD303" i="17"/>
  <c r="AC303" i="17"/>
  <c r="AB303" i="17"/>
  <c r="AA303" i="17"/>
  <c r="Z303" i="17"/>
  <c r="Y303" i="17"/>
  <c r="X303" i="17"/>
  <c r="W303" i="17"/>
  <c r="V303" i="17"/>
  <c r="AG302" i="17"/>
  <c r="AF302" i="17"/>
  <c r="AE302" i="17"/>
  <c r="AD302" i="17"/>
  <c r="AC302" i="17"/>
  <c r="AB302" i="17"/>
  <c r="AA302" i="17"/>
  <c r="Z302" i="17"/>
  <c r="Y302" i="17"/>
  <c r="X302" i="17"/>
  <c r="W302" i="17"/>
  <c r="V302" i="17"/>
  <c r="AG301" i="17"/>
  <c r="AF301" i="17"/>
  <c r="AE301" i="17"/>
  <c r="AD301" i="17"/>
  <c r="AC301" i="17"/>
  <c r="AB301" i="17"/>
  <c r="AA301" i="17"/>
  <c r="Z301" i="17"/>
  <c r="Y301" i="17"/>
  <c r="X301" i="17"/>
  <c r="W301" i="17"/>
  <c r="V301" i="17"/>
  <c r="AG300" i="17"/>
  <c r="AF300" i="17"/>
  <c r="AE300" i="17"/>
  <c r="AD300" i="17"/>
  <c r="AC300" i="17"/>
  <c r="AB300" i="17"/>
  <c r="AA300" i="17"/>
  <c r="Z300" i="17"/>
  <c r="Y300" i="17"/>
  <c r="X300" i="17"/>
  <c r="W300" i="17"/>
  <c r="V300" i="17"/>
  <c r="AG299" i="17"/>
  <c r="AF299" i="17"/>
  <c r="AE299" i="17"/>
  <c r="AD299" i="17"/>
  <c r="AC299" i="17"/>
  <c r="AB299" i="17"/>
  <c r="AA299" i="17"/>
  <c r="Z299" i="17"/>
  <c r="Y299" i="17"/>
  <c r="X299" i="17"/>
  <c r="W299" i="17"/>
  <c r="V299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AG297" i="17"/>
  <c r="AF297" i="17"/>
  <c r="AE297" i="17"/>
  <c r="AD297" i="17"/>
  <c r="AC297" i="17"/>
  <c r="AB297" i="17"/>
  <c r="AA297" i="17"/>
  <c r="Z297" i="17"/>
  <c r="Y297" i="17"/>
  <c r="X297" i="17"/>
  <c r="W297" i="17"/>
  <c r="V297" i="17"/>
  <c r="AG296" i="17"/>
  <c r="AF296" i="17"/>
  <c r="AE296" i="17"/>
  <c r="AD296" i="17"/>
  <c r="AC296" i="17"/>
  <c r="AB296" i="17"/>
  <c r="AA296" i="17"/>
  <c r="Z296" i="17"/>
  <c r="Y296" i="17"/>
  <c r="X296" i="17"/>
  <c r="W296" i="17"/>
  <c r="V296" i="17"/>
  <c r="AG295" i="17"/>
  <c r="AF295" i="17"/>
  <c r="AE295" i="17"/>
  <c r="AD295" i="17"/>
  <c r="AC295" i="17"/>
  <c r="AB295" i="17"/>
  <c r="AA295" i="17"/>
  <c r="Z295" i="17"/>
  <c r="Y295" i="17"/>
  <c r="X295" i="17"/>
  <c r="W295" i="17"/>
  <c r="V295" i="17"/>
  <c r="AG294" i="17"/>
  <c r="AF294" i="17"/>
  <c r="AE294" i="17"/>
  <c r="AD294" i="17"/>
  <c r="AC294" i="17"/>
  <c r="AB294" i="17"/>
  <c r="AA294" i="17"/>
  <c r="Z294" i="17"/>
  <c r="Y294" i="17"/>
  <c r="X294" i="17"/>
  <c r="W294" i="17"/>
  <c r="V294" i="17"/>
  <c r="AG293" i="17"/>
  <c r="AF293" i="17"/>
  <c r="AE293" i="17"/>
  <c r="AD293" i="17"/>
  <c r="AC293" i="17"/>
  <c r="AB293" i="17"/>
  <c r="AA293" i="17"/>
  <c r="Z293" i="17"/>
  <c r="Y293" i="17"/>
  <c r="X293" i="17"/>
  <c r="W293" i="17"/>
  <c r="V293" i="17"/>
  <c r="AG292" i="17"/>
  <c r="AF292" i="17"/>
  <c r="AE292" i="17"/>
  <c r="AD292" i="17"/>
  <c r="AC292" i="17"/>
  <c r="AB292" i="17"/>
  <c r="AA292" i="17"/>
  <c r="Z292" i="17"/>
  <c r="Y292" i="17"/>
  <c r="X292" i="17"/>
  <c r="W292" i="17"/>
  <c r="V292" i="17"/>
  <c r="AG291" i="17"/>
  <c r="AF291" i="17"/>
  <c r="AE291" i="17"/>
  <c r="AD291" i="17"/>
  <c r="AC291" i="17"/>
  <c r="AB291" i="17"/>
  <c r="AA291" i="17"/>
  <c r="Z291" i="17"/>
  <c r="Y291" i="17"/>
  <c r="X291" i="17"/>
  <c r="W291" i="17"/>
  <c r="V291" i="17"/>
  <c r="AG290" i="17"/>
  <c r="AF290" i="17"/>
  <c r="AE290" i="17"/>
  <c r="AD290" i="17"/>
  <c r="AC290" i="17"/>
  <c r="AB290" i="17"/>
  <c r="AA290" i="17"/>
  <c r="Z290" i="17"/>
  <c r="Y290" i="17"/>
  <c r="X290" i="17"/>
  <c r="W290" i="17"/>
  <c r="V290" i="17"/>
  <c r="AG289" i="17"/>
  <c r="AF289" i="17"/>
  <c r="AE289" i="17"/>
  <c r="AD289" i="17"/>
  <c r="AC289" i="17"/>
  <c r="AB289" i="17"/>
  <c r="AA289" i="17"/>
  <c r="Z289" i="17"/>
  <c r="Y289" i="17"/>
  <c r="X289" i="17"/>
  <c r="W289" i="17"/>
  <c r="V289" i="17"/>
  <c r="AG288" i="17"/>
  <c r="AF288" i="17"/>
  <c r="AE288" i="17"/>
  <c r="AD288" i="17"/>
  <c r="AC288" i="17"/>
  <c r="AB288" i="17"/>
  <c r="AA288" i="17"/>
  <c r="Z288" i="17"/>
  <c r="Y288" i="17"/>
  <c r="X288" i="17"/>
  <c r="W288" i="17"/>
  <c r="V288" i="17"/>
  <c r="AG287" i="17"/>
  <c r="AF287" i="17"/>
  <c r="AE287" i="17"/>
  <c r="AD287" i="17"/>
  <c r="AC287" i="17"/>
  <c r="AB287" i="17"/>
  <c r="AA287" i="17"/>
  <c r="Z287" i="17"/>
  <c r="Y287" i="17"/>
  <c r="X287" i="17"/>
  <c r="W287" i="17"/>
  <c r="V287" i="17"/>
  <c r="AG286" i="17"/>
  <c r="AF286" i="17"/>
  <c r="AE286" i="17"/>
  <c r="AD286" i="17"/>
  <c r="AC286" i="17"/>
  <c r="AB286" i="17"/>
  <c r="AA286" i="17"/>
  <c r="Z286" i="17"/>
  <c r="Y286" i="17"/>
  <c r="X286" i="17"/>
  <c r="W286" i="17"/>
  <c r="V286" i="17"/>
  <c r="AG285" i="17"/>
  <c r="AF285" i="17"/>
  <c r="AE285" i="17"/>
  <c r="AD285" i="17"/>
  <c r="AC285" i="17"/>
  <c r="AB285" i="17"/>
  <c r="AA285" i="17"/>
  <c r="Z285" i="17"/>
  <c r="Y285" i="17"/>
  <c r="X285" i="17"/>
  <c r="W285" i="17"/>
  <c r="V285" i="17"/>
  <c r="AG284" i="17"/>
  <c r="AF284" i="17"/>
  <c r="AE284" i="17"/>
  <c r="AD284" i="17"/>
  <c r="AC284" i="17"/>
  <c r="AB284" i="17"/>
  <c r="AA284" i="17"/>
  <c r="Z284" i="17"/>
  <c r="Y284" i="17"/>
  <c r="X284" i="17"/>
  <c r="W284" i="17"/>
  <c r="V284" i="17"/>
  <c r="AG283" i="17"/>
  <c r="AF283" i="17"/>
  <c r="AE283" i="17"/>
  <c r="AD283" i="17"/>
  <c r="AC283" i="17"/>
  <c r="AB283" i="17"/>
  <c r="AA283" i="17"/>
  <c r="Z283" i="17"/>
  <c r="Y283" i="17"/>
  <c r="X283" i="17"/>
  <c r="W283" i="17"/>
  <c r="V283" i="17"/>
  <c r="AG282" i="17"/>
  <c r="AF282" i="17"/>
  <c r="AE282" i="17"/>
  <c r="AD282" i="17"/>
  <c r="AC282" i="17"/>
  <c r="AB282" i="17"/>
  <c r="AA282" i="17"/>
  <c r="Z282" i="17"/>
  <c r="Y282" i="17"/>
  <c r="X282" i="17"/>
  <c r="W282" i="17"/>
  <c r="V282" i="17"/>
  <c r="AG281" i="17"/>
  <c r="AF281" i="17"/>
  <c r="AE281" i="17"/>
  <c r="AD281" i="17"/>
  <c r="AC281" i="17"/>
  <c r="AB281" i="17"/>
  <c r="AA281" i="17"/>
  <c r="Z281" i="17"/>
  <c r="Y281" i="17"/>
  <c r="X281" i="17"/>
  <c r="W281" i="17"/>
  <c r="V281" i="17"/>
  <c r="AG280" i="17"/>
  <c r="AF280" i="17"/>
  <c r="AE280" i="17"/>
  <c r="AD280" i="17"/>
  <c r="AC280" i="17"/>
  <c r="AB280" i="17"/>
  <c r="AA280" i="17"/>
  <c r="Z280" i="17"/>
  <c r="Y280" i="17"/>
  <c r="X280" i="17"/>
  <c r="W280" i="17"/>
  <c r="V280" i="17"/>
  <c r="AG279" i="17"/>
  <c r="AF279" i="17"/>
  <c r="AE279" i="17"/>
  <c r="AD279" i="17"/>
  <c r="AC279" i="17"/>
  <c r="AB279" i="17"/>
  <c r="AA279" i="17"/>
  <c r="Z279" i="17"/>
  <c r="Y279" i="17"/>
  <c r="X279" i="17"/>
  <c r="W279" i="17"/>
  <c r="V279" i="17"/>
  <c r="AG278" i="17"/>
  <c r="AF278" i="17"/>
  <c r="AE278" i="17"/>
  <c r="AD278" i="17"/>
  <c r="AC278" i="17"/>
  <c r="AB278" i="17"/>
  <c r="AA278" i="17"/>
  <c r="Z278" i="17"/>
  <c r="Y278" i="17"/>
  <c r="X278" i="17"/>
  <c r="W278" i="17"/>
  <c r="V278" i="17"/>
  <c r="AG277" i="17"/>
  <c r="AF277" i="17"/>
  <c r="AE277" i="17"/>
  <c r="AD277" i="17"/>
  <c r="AC277" i="17"/>
  <c r="AB277" i="17"/>
  <c r="AA277" i="17"/>
  <c r="Z277" i="17"/>
  <c r="Y277" i="17"/>
  <c r="X277" i="17"/>
  <c r="W277" i="17"/>
  <c r="V277" i="17"/>
  <c r="AG276" i="17"/>
  <c r="AF276" i="17"/>
  <c r="AE276" i="17"/>
  <c r="AD276" i="17"/>
  <c r="AC276" i="17"/>
  <c r="AB276" i="17"/>
  <c r="AA276" i="17"/>
  <c r="Z276" i="17"/>
  <c r="Y276" i="17"/>
  <c r="X276" i="17"/>
  <c r="W276" i="17"/>
  <c r="V276" i="17"/>
  <c r="AG275" i="17"/>
  <c r="AF275" i="17"/>
  <c r="AE275" i="17"/>
  <c r="AD275" i="17"/>
  <c r="AC275" i="17"/>
  <c r="AB275" i="17"/>
  <c r="AA275" i="17"/>
  <c r="Z275" i="17"/>
  <c r="Y275" i="17"/>
  <c r="X275" i="17"/>
  <c r="W275" i="17"/>
  <c r="V275" i="17"/>
  <c r="AG274" i="17"/>
  <c r="AF274" i="17"/>
  <c r="AE274" i="17"/>
  <c r="AD274" i="17"/>
  <c r="AC274" i="17"/>
  <c r="AB274" i="17"/>
  <c r="AA274" i="17"/>
  <c r="Z274" i="17"/>
  <c r="Y274" i="17"/>
  <c r="X274" i="17"/>
  <c r="W274" i="17"/>
  <c r="V274" i="17"/>
  <c r="AG273" i="17"/>
  <c r="AF273" i="17"/>
  <c r="AE273" i="17"/>
  <c r="AD273" i="17"/>
  <c r="AC273" i="17"/>
  <c r="AB273" i="17"/>
  <c r="AA273" i="17"/>
  <c r="Z273" i="17"/>
  <c r="Y273" i="17"/>
  <c r="X273" i="17"/>
  <c r="W273" i="17"/>
  <c r="V273" i="17"/>
  <c r="AG272" i="17"/>
  <c r="AF272" i="17"/>
  <c r="AE272" i="17"/>
  <c r="AD272" i="17"/>
  <c r="AC272" i="17"/>
  <c r="AB272" i="17"/>
  <c r="AA272" i="17"/>
  <c r="Z272" i="17"/>
  <c r="Y272" i="17"/>
  <c r="X272" i="17"/>
  <c r="W272" i="17"/>
  <c r="V272" i="17"/>
  <c r="AG271" i="17"/>
  <c r="AF271" i="17"/>
  <c r="AE271" i="17"/>
  <c r="AD271" i="17"/>
  <c r="AC271" i="17"/>
  <c r="AB271" i="17"/>
  <c r="AA271" i="17"/>
  <c r="Z271" i="17"/>
  <c r="Y271" i="17"/>
  <c r="X271" i="17"/>
  <c r="W271" i="17"/>
  <c r="V271" i="17"/>
  <c r="AG270" i="17"/>
  <c r="AF270" i="17"/>
  <c r="AE270" i="17"/>
  <c r="AD270" i="17"/>
  <c r="AC270" i="17"/>
  <c r="AB270" i="17"/>
  <c r="AA270" i="17"/>
  <c r="Z270" i="17"/>
  <c r="Y270" i="17"/>
  <c r="X270" i="17"/>
  <c r="W270" i="17"/>
  <c r="V270" i="17"/>
  <c r="AG269" i="17"/>
  <c r="AF269" i="17"/>
  <c r="AE269" i="17"/>
  <c r="AD269" i="17"/>
  <c r="AC269" i="17"/>
  <c r="AB269" i="17"/>
  <c r="AA269" i="17"/>
  <c r="Z269" i="17"/>
  <c r="Y269" i="17"/>
  <c r="X269" i="17"/>
  <c r="W269" i="17"/>
  <c r="V269" i="17"/>
  <c r="AG268" i="17"/>
  <c r="AF268" i="17"/>
  <c r="AE268" i="17"/>
  <c r="AD268" i="17"/>
  <c r="AC268" i="17"/>
  <c r="AB268" i="17"/>
  <c r="AA268" i="17"/>
  <c r="Z268" i="17"/>
  <c r="Y268" i="17"/>
  <c r="X268" i="17"/>
  <c r="W268" i="17"/>
  <c r="V268" i="17"/>
  <c r="AG267" i="17"/>
  <c r="AF267" i="17"/>
  <c r="AE267" i="17"/>
  <c r="AD267" i="17"/>
  <c r="AC267" i="17"/>
  <c r="AB267" i="17"/>
  <c r="AA267" i="17"/>
  <c r="Z267" i="17"/>
  <c r="Y267" i="17"/>
  <c r="X267" i="17"/>
  <c r="W267" i="17"/>
  <c r="V267" i="17"/>
  <c r="AG266" i="17"/>
  <c r="AF266" i="17"/>
  <c r="AE266" i="17"/>
  <c r="AD266" i="17"/>
  <c r="AC266" i="17"/>
  <c r="AB266" i="17"/>
  <c r="AA266" i="17"/>
  <c r="Z266" i="17"/>
  <c r="Y266" i="17"/>
  <c r="X266" i="17"/>
  <c r="W266" i="17"/>
  <c r="V266" i="17"/>
  <c r="AG265" i="17"/>
  <c r="AF265" i="17"/>
  <c r="AE265" i="17"/>
  <c r="AD265" i="17"/>
  <c r="AC265" i="17"/>
  <c r="AB265" i="17"/>
  <c r="AA265" i="17"/>
  <c r="Z265" i="17"/>
  <c r="Y265" i="17"/>
  <c r="X265" i="17"/>
  <c r="W265" i="17"/>
  <c r="V265" i="17"/>
  <c r="AG264" i="17"/>
  <c r="AF264" i="17"/>
  <c r="AE264" i="17"/>
  <c r="AD264" i="17"/>
  <c r="AC264" i="17"/>
  <c r="AB264" i="17"/>
  <c r="AA264" i="17"/>
  <c r="Z264" i="17"/>
  <c r="Y264" i="17"/>
  <c r="X264" i="17"/>
  <c r="W264" i="17"/>
  <c r="V264" i="17"/>
  <c r="AG263" i="17"/>
  <c r="AF263" i="17"/>
  <c r="AE263" i="17"/>
  <c r="AD263" i="17"/>
  <c r="AC263" i="17"/>
  <c r="AB263" i="17"/>
  <c r="AA263" i="17"/>
  <c r="Z263" i="17"/>
  <c r="Y263" i="17"/>
  <c r="X263" i="17"/>
  <c r="W263" i="17"/>
  <c r="V263" i="17"/>
  <c r="AG262" i="17"/>
  <c r="AF262" i="17"/>
  <c r="AE262" i="17"/>
  <c r="AD262" i="17"/>
  <c r="AC262" i="17"/>
  <c r="AB262" i="17"/>
  <c r="AA262" i="17"/>
  <c r="Z262" i="17"/>
  <c r="Y262" i="17"/>
  <c r="X262" i="17"/>
  <c r="W262" i="17"/>
  <c r="V262" i="17"/>
  <c r="AG261" i="17"/>
  <c r="AF261" i="17"/>
  <c r="AE261" i="17"/>
  <c r="AD261" i="17"/>
  <c r="AC261" i="17"/>
  <c r="AB261" i="17"/>
  <c r="AA261" i="17"/>
  <c r="Z261" i="17"/>
  <c r="Y261" i="17"/>
  <c r="X261" i="17"/>
  <c r="W261" i="17"/>
  <c r="V261" i="17"/>
  <c r="AG260" i="17"/>
  <c r="AF260" i="17"/>
  <c r="AE260" i="17"/>
  <c r="AD260" i="17"/>
  <c r="AC260" i="17"/>
  <c r="AB260" i="17"/>
  <c r="AA260" i="17"/>
  <c r="Z260" i="17"/>
  <c r="Y260" i="17"/>
  <c r="X260" i="17"/>
  <c r="W260" i="17"/>
  <c r="V260" i="17"/>
  <c r="AG259" i="17"/>
  <c r="AF259" i="17"/>
  <c r="AE259" i="17"/>
  <c r="AD259" i="17"/>
  <c r="AC259" i="17"/>
  <c r="AB259" i="17"/>
  <c r="AA259" i="17"/>
  <c r="Z259" i="17"/>
  <c r="Y259" i="17"/>
  <c r="X259" i="17"/>
  <c r="W259" i="17"/>
  <c r="V259" i="17"/>
  <c r="AG258" i="17"/>
  <c r="AF258" i="17"/>
  <c r="AE258" i="17"/>
  <c r="AD258" i="17"/>
  <c r="AC258" i="17"/>
  <c r="AB258" i="17"/>
  <c r="AA258" i="17"/>
  <c r="Z258" i="17"/>
  <c r="Y258" i="17"/>
  <c r="X258" i="17"/>
  <c r="W258" i="17"/>
  <c r="V258" i="17"/>
  <c r="AG257" i="17"/>
  <c r="AF257" i="17"/>
  <c r="AE257" i="17"/>
  <c r="AD257" i="17"/>
  <c r="AC257" i="17"/>
  <c r="AB257" i="17"/>
  <c r="AA257" i="17"/>
  <c r="Z257" i="17"/>
  <c r="Y257" i="17"/>
  <c r="X257" i="17"/>
  <c r="W257" i="17"/>
  <c r="V257" i="17"/>
  <c r="AG256" i="17"/>
  <c r="AF256" i="17"/>
  <c r="AE256" i="17"/>
  <c r="AD256" i="17"/>
  <c r="AC256" i="17"/>
  <c r="AB256" i="17"/>
  <c r="AA256" i="17"/>
  <c r="Z256" i="17"/>
  <c r="Y256" i="17"/>
  <c r="X256" i="17"/>
  <c r="W256" i="17"/>
  <c r="V256" i="17"/>
  <c r="AG255" i="17"/>
  <c r="AF255" i="17"/>
  <c r="AE255" i="17"/>
  <c r="AD255" i="17"/>
  <c r="AC255" i="17"/>
  <c r="AB255" i="17"/>
  <c r="AA255" i="17"/>
  <c r="Z255" i="17"/>
  <c r="Y255" i="17"/>
  <c r="X255" i="17"/>
  <c r="W255" i="17"/>
  <c r="V255" i="17"/>
  <c r="AG254" i="17"/>
  <c r="AF254" i="17"/>
  <c r="AE254" i="17"/>
  <c r="AD254" i="17"/>
  <c r="AC254" i="17"/>
  <c r="AB254" i="17"/>
  <c r="AA254" i="17"/>
  <c r="Z254" i="17"/>
  <c r="Y254" i="17"/>
  <c r="X254" i="17"/>
  <c r="W254" i="17"/>
  <c r="V254" i="17"/>
  <c r="AG253" i="17"/>
  <c r="AF253" i="17"/>
  <c r="AE253" i="17"/>
  <c r="AD253" i="17"/>
  <c r="AC253" i="17"/>
  <c r="AB253" i="17"/>
  <c r="AA253" i="17"/>
  <c r="Z253" i="17"/>
  <c r="Y253" i="17"/>
  <c r="X253" i="17"/>
  <c r="W253" i="17"/>
  <c r="V253" i="17"/>
  <c r="AG252" i="17"/>
  <c r="AF252" i="17"/>
  <c r="AE252" i="17"/>
  <c r="AD252" i="17"/>
  <c r="AC252" i="17"/>
  <c r="AB252" i="17"/>
  <c r="AA252" i="17"/>
  <c r="Z252" i="17"/>
  <c r="Y252" i="17"/>
  <c r="X252" i="17"/>
  <c r="W252" i="17"/>
  <c r="V252" i="17"/>
  <c r="AG251" i="17"/>
  <c r="AF251" i="17"/>
  <c r="AE251" i="17"/>
  <c r="AD251" i="17"/>
  <c r="AC251" i="17"/>
  <c r="AB251" i="17"/>
  <c r="AA251" i="17"/>
  <c r="Z251" i="17"/>
  <c r="Y251" i="17"/>
  <c r="X251" i="17"/>
  <c r="W251" i="17"/>
  <c r="V251" i="17"/>
  <c r="AG250" i="17"/>
  <c r="AF250" i="17"/>
  <c r="AE250" i="17"/>
  <c r="AD250" i="17"/>
  <c r="AC250" i="17"/>
  <c r="AB250" i="17"/>
  <c r="AA250" i="17"/>
  <c r="Z250" i="17"/>
  <c r="Y250" i="17"/>
  <c r="X250" i="17"/>
  <c r="W250" i="17"/>
  <c r="V250" i="17"/>
  <c r="AG249" i="17"/>
  <c r="AF249" i="17"/>
  <c r="AE249" i="17"/>
  <c r="AD249" i="17"/>
  <c r="AC249" i="17"/>
  <c r="AB249" i="17"/>
  <c r="AA249" i="17"/>
  <c r="Z249" i="17"/>
  <c r="Y249" i="17"/>
  <c r="X249" i="17"/>
  <c r="W249" i="17"/>
  <c r="V249" i="17"/>
  <c r="AG248" i="17"/>
  <c r="AF248" i="17"/>
  <c r="AE248" i="17"/>
  <c r="AD248" i="17"/>
  <c r="AC248" i="17"/>
  <c r="AB248" i="17"/>
  <c r="AA248" i="17"/>
  <c r="Z248" i="17"/>
  <c r="Y248" i="17"/>
  <c r="X248" i="17"/>
  <c r="W248" i="17"/>
  <c r="V248" i="17"/>
  <c r="AG247" i="17"/>
  <c r="AF247" i="17"/>
  <c r="AE247" i="17"/>
  <c r="AD247" i="17"/>
  <c r="AC247" i="17"/>
  <c r="AB247" i="17"/>
  <c r="AA247" i="17"/>
  <c r="Z247" i="17"/>
  <c r="Y247" i="17"/>
  <c r="X247" i="17"/>
  <c r="W247" i="17"/>
  <c r="V247" i="17"/>
  <c r="AG246" i="17"/>
  <c r="AF246" i="17"/>
  <c r="AE246" i="17"/>
  <c r="AD246" i="17"/>
  <c r="AC246" i="17"/>
  <c r="AB246" i="17"/>
  <c r="AA246" i="17"/>
  <c r="Z246" i="17"/>
  <c r="Y246" i="17"/>
  <c r="X246" i="17"/>
  <c r="W246" i="17"/>
  <c r="V246" i="17"/>
  <c r="AG245" i="17"/>
  <c r="AF245" i="17"/>
  <c r="AE245" i="17"/>
  <c r="AD245" i="17"/>
  <c r="AC245" i="17"/>
  <c r="AB245" i="17"/>
  <c r="AA245" i="17"/>
  <c r="Z245" i="17"/>
  <c r="Y245" i="17"/>
  <c r="X245" i="17"/>
  <c r="W245" i="17"/>
  <c r="V245" i="17"/>
  <c r="AG244" i="17"/>
  <c r="AF244" i="17"/>
  <c r="AE244" i="17"/>
  <c r="AD244" i="17"/>
  <c r="AC244" i="17"/>
  <c r="AB244" i="17"/>
  <c r="AA244" i="17"/>
  <c r="Z244" i="17"/>
  <c r="Y244" i="17"/>
  <c r="X244" i="17"/>
  <c r="W244" i="17"/>
  <c r="V244" i="17"/>
  <c r="AG243" i="17"/>
  <c r="AF243" i="17"/>
  <c r="AE243" i="17"/>
  <c r="AD243" i="17"/>
  <c r="AC243" i="17"/>
  <c r="AB243" i="17"/>
  <c r="AA243" i="17"/>
  <c r="Z243" i="17"/>
  <c r="Y243" i="17"/>
  <c r="X243" i="17"/>
  <c r="W243" i="17"/>
  <c r="V243" i="17"/>
  <c r="AG242" i="17"/>
  <c r="AF242" i="17"/>
  <c r="AE242" i="17"/>
  <c r="AD242" i="17"/>
  <c r="AC242" i="17"/>
  <c r="AB242" i="17"/>
  <c r="AA242" i="17"/>
  <c r="Z242" i="17"/>
  <c r="Y242" i="17"/>
  <c r="X242" i="17"/>
  <c r="W242" i="17"/>
  <c r="V242" i="17"/>
  <c r="AG241" i="17"/>
  <c r="AF241" i="17"/>
  <c r="AE241" i="17"/>
  <c r="AD241" i="17"/>
  <c r="AC241" i="17"/>
  <c r="AB241" i="17"/>
  <c r="AA241" i="17"/>
  <c r="Z241" i="17"/>
  <c r="Y241" i="17"/>
  <c r="X241" i="17"/>
  <c r="W241" i="17"/>
  <c r="V241" i="17"/>
  <c r="AG240" i="17"/>
  <c r="AF240" i="17"/>
  <c r="AE240" i="17"/>
  <c r="AD240" i="17"/>
  <c r="AC240" i="17"/>
  <c r="AB240" i="17"/>
  <c r="AA240" i="17"/>
  <c r="Z240" i="17"/>
  <c r="Y240" i="17"/>
  <c r="X240" i="17"/>
  <c r="W240" i="17"/>
  <c r="V240" i="17"/>
  <c r="AG239" i="17"/>
  <c r="AF239" i="17"/>
  <c r="AE239" i="17"/>
  <c r="AD239" i="17"/>
  <c r="AC239" i="17"/>
  <c r="AB239" i="17"/>
  <c r="AA239" i="17"/>
  <c r="Z239" i="17"/>
  <c r="Y239" i="17"/>
  <c r="X239" i="17"/>
  <c r="W239" i="17"/>
  <c r="V239" i="17"/>
  <c r="AG238" i="17"/>
  <c r="AF238" i="17"/>
  <c r="AE238" i="17"/>
  <c r="AD238" i="17"/>
  <c r="AC238" i="17"/>
  <c r="AB238" i="17"/>
  <c r="AA238" i="17"/>
  <c r="Z238" i="17"/>
  <c r="Y238" i="17"/>
  <c r="X238" i="17"/>
  <c r="W238" i="17"/>
  <c r="V238" i="17"/>
  <c r="AG237" i="17"/>
  <c r="AF237" i="17"/>
  <c r="AE237" i="17"/>
  <c r="AD237" i="17"/>
  <c r="AC237" i="17"/>
  <c r="AB237" i="17"/>
  <c r="AA237" i="17"/>
  <c r="Z237" i="17"/>
  <c r="Y237" i="17"/>
  <c r="X237" i="17"/>
  <c r="W237" i="17"/>
  <c r="V237" i="17"/>
  <c r="AG236" i="17"/>
  <c r="AF236" i="17"/>
  <c r="AE236" i="17"/>
  <c r="AD236" i="17"/>
  <c r="AC236" i="17"/>
  <c r="AB236" i="17"/>
  <c r="AA236" i="17"/>
  <c r="Z236" i="17"/>
  <c r="Y236" i="17"/>
  <c r="X236" i="17"/>
  <c r="W236" i="17"/>
  <c r="V236" i="17"/>
  <c r="AG235" i="17"/>
  <c r="AF235" i="17"/>
  <c r="AE235" i="17"/>
  <c r="AD235" i="17"/>
  <c r="AC235" i="17"/>
  <c r="AB235" i="17"/>
  <c r="AA235" i="17"/>
  <c r="Z235" i="17"/>
  <c r="Y235" i="17"/>
  <c r="X235" i="17"/>
  <c r="W235" i="17"/>
  <c r="V235" i="17"/>
  <c r="AG234" i="17"/>
  <c r="AF234" i="17"/>
  <c r="AE234" i="17"/>
  <c r="AD234" i="17"/>
  <c r="AC234" i="17"/>
  <c r="AB234" i="17"/>
  <c r="AA234" i="17"/>
  <c r="Z234" i="17"/>
  <c r="Y234" i="17"/>
  <c r="X234" i="17"/>
  <c r="W234" i="17"/>
  <c r="V234" i="17"/>
  <c r="AG233" i="17"/>
  <c r="AF233" i="17"/>
  <c r="AE233" i="17"/>
  <c r="AD233" i="17"/>
  <c r="AC233" i="17"/>
  <c r="AB233" i="17"/>
  <c r="AA233" i="17"/>
  <c r="Z233" i="17"/>
  <c r="Y233" i="17"/>
  <c r="X233" i="17"/>
  <c r="W233" i="17"/>
  <c r="V233" i="17"/>
  <c r="AG232" i="17"/>
  <c r="AF232" i="17"/>
  <c r="AE232" i="17"/>
  <c r="AD232" i="17"/>
  <c r="AC232" i="17"/>
  <c r="AB232" i="17"/>
  <c r="AA232" i="17"/>
  <c r="Z232" i="17"/>
  <c r="Y232" i="17"/>
  <c r="X232" i="17"/>
  <c r="W232" i="17"/>
  <c r="V232" i="17"/>
  <c r="AG231" i="17"/>
  <c r="AF231" i="17"/>
  <c r="AE231" i="17"/>
  <c r="AD231" i="17"/>
  <c r="AC231" i="17"/>
  <c r="AB231" i="17"/>
  <c r="AA231" i="17"/>
  <c r="Z231" i="17"/>
  <c r="Y231" i="17"/>
  <c r="X231" i="17"/>
  <c r="W231" i="17"/>
  <c r="V231" i="17"/>
  <c r="AG230" i="17"/>
  <c r="AF230" i="17"/>
  <c r="AE230" i="17"/>
  <c r="AD230" i="17"/>
  <c r="AC230" i="17"/>
  <c r="AB230" i="17"/>
  <c r="AA230" i="17"/>
  <c r="Z230" i="17"/>
  <c r="Y230" i="17"/>
  <c r="X230" i="17"/>
  <c r="W230" i="17"/>
  <c r="V230" i="17"/>
  <c r="AG229" i="17"/>
  <c r="AF229" i="17"/>
  <c r="AE229" i="17"/>
  <c r="AD229" i="17"/>
  <c r="AC229" i="17"/>
  <c r="AB229" i="17"/>
  <c r="AA229" i="17"/>
  <c r="Z229" i="17"/>
  <c r="Y229" i="17"/>
  <c r="X229" i="17"/>
  <c r="W229" i="17"/>
  <c r="V229" i="17"/>
  <c r="AG228" i="17"/>
  <c r="AF228" i="17"/>
  <c r="AE228" i="17"/>
  <c r="AD228" i="17"/>
  <c r="AC228" i="17"/>
  <c r="AB228" i="17"/>
  <c r="AA228" i="17"/>
  <c r="Z228" i="17"/>
  <c r="Y228" i="17"/>
  <c r="X228" i="17"/>
  <c r="W228" i="17"/>
  <c r="V228" i="17"/>
  <c r="AG227" i="17"/>
  <c r="AF227" i="17"/>
  <c r="AE227" i="17"/>
  <c r="AD227" i="17"/>
  <c r="AC227" i="17"/>
  <c r="AB227" i="17"/>
  <c r="AA227" i="17"/>
  <c r="Z227" i="17"/>
  <c r="Y227" i="17"/>
  <c r="X227" i="17"/>
  <c r="W227" i="17"/>
  <c r="V227" i="17"/>
  <c r="AG226" i="17"/>
  <c r="AF226" i="17"/>
  <c r="AE226" i="17"/>
  <c r="AD226" i="17"/>
  <c r="AC226" i="17"/>
  <c r="AB226" i="17"/>
  <c r="AA226" i="17"/>
  <c r="Z226" i="17"/>
  <c r="Y226" i="17"/>
  <c r="X226" i="17"/>
  <c r="W226" i="17"/>
  <c r="V226" i="17"/>
  <c r="AG225" i="17"/>
  <c r="AF225" i="17"/>
  <c r="AE225" i="17"/>
  <c r="AD225" i="17"/>
  <c r="AC225" i="17"/>
  <c r="AB225" i="17"/>
  <c r="AA225" i="17"/>
  <c r="Z225" i="17"/>
  <c r="Y225" i="17"/>
  <c r="X225" i="17"/>
  <c r="W225" i="17"/>
  <c r="V225" i="17"/>
  <c r="AG224" i="17"/>
  <c r="AF224" i="17"/>
  <c r="AE224" i="17"/>
  <c r="AD224" i="17"/>
  <c r="AC224" i="17"/>
  <c r="AB224" i="17"/>
  <c r="AA224" i="17"/>
  <c r="Z224" i="17"/>
  <c r="Y224" i="17"/>
  <c r="X224" i="17"/>
  <c r="W224" i="17"/>
  <c r="V224" i="17"/>
  <c r="AG223" i="17"/>
  <c r="AF223" i="17"/>
  <c r="AE223" i="17"/>
  <c r="AD223" i="17"/>
  <c r="AC223" i="17"/>
  <c r="AB223" i="17"/>
  <c r="AA223" i="17"/>
  <c r="Z223" i="17"/>
  <c r="Y223" i="17"/>
  <c r="X223" i="17"/>
  <c r="W223" i="17"/>
  <c r="V223" i="17"/>
  <c r="AG222" i="17"/>
  <c r="AF222" i="17"/>
  <c r="AE222" i="17"/>
  <c r="AD222" i="17"/>
  <c r="AC222" i="17"/>
  <c r="AB222" i="17"/>
  <c r="AA222" i="17"/>
  <c r="Z222" i="17"/>
  <c r="Y222" i="17"/>
  <c r="X222" i="17"/>
  <c r="W222" i="17"/>
  <c r="V222" i="17"/>
  <c r="AG221" i="17"/>
  <c r="AF221" i="17"/>
  <c r="AE221" i="17"/>
  <c r="AD221" i="17"/>
  <c r="AC221" i="17"/>
  <c r="AB221" i="17"/>
  <c r="AA221" i="17"/>
  <c r="Z221" i="17"/>
  <c r="Y221" i="17"/>
  <c r="X221" i="17"/>
  <c r="W221" i="17"/>
  <c r="V221" i="17"/>
  <c r="AG220" i="17"/>
  <c r="AF220" i="17"/>
  <c r="AE220" i="17"/>
  <c r="AD220" i="17"/>
  <c r="AC220" i="17"/>
  <c r="AB220" i="17"/>
  <c r="AA220" i="17"/>
  <c r="Z220" i="17"/>
  <c r="Y220" i="17"/>
  <c r="X220" i="17"/>
  <c r="W220" i="17"/>
  <c r="V220" i="17"/>
  <c r="AG219" i="17"/>
  <c r="AF219" i="17"/>
  <c r="AE219" i="17"/>
  <c r="AD219" i="17"/>
  <c r="AC219" i="17"/>
  <c r="AB219" i="17"/>
  <c r="AA219" i="17"/>
  <c r="Z219" i="17"/>
  <c r="Y219" i="17"/>
  <c r="X219" i="17"/>
  <c r="W219" i="17"/>
  <c r="V219" i="17"/>
  <c r="AG218" i="17"/>
  <c r="AF218" i="17"/>
  <c r="AE218" i="17"/>
  <c r="AD218" i="17"/>
  <c r="AC218" i="17"/>
  <c r="AB218" i="17"/>
  <c r="AA218" i="17"/>
  <c r="Z218" i="17"/>
  <c r="Y218" i="17"/>
  <c r="X218" i="17"/>
  <c r="W218" i="17"/>
  <c r="V218" i="17"/>
  <c r="AG217" i="17"/>
  <c r="AF217" i="17"/>
  <c r="AE217" i="17"/>
  <c r="AD217" i="17"/>
  <c r="AC217" i="17"/>
  <c r="AB217" i="17"/>
  <c r="AA217" i="17"/>
  <c r="Z217" i="17"/>
  <c r="Y217" i="17"/>
  <c r="X217" i="17"/>
  <c r="W217" i="17"/>
  <c r="V217" i="17"/>
  <c r="AG216" i="17"/>
  <c r="AF216" i="17"/>
  <c r="AE216" i="17"/>
  <c r="AD216" i="17"/>
  <c r="AC216" i="17"/>
  <c r="AB216" i="17"/>
  <c r="AA216" i="17"/>
  <c r="Z216" i="17"/>
  <c r="Y216" i="17"/>
  <c r="X216" i="17"/>
  <c r="W216" i="17"/>
  <c r="V216" i="17"/>
  <c r="AG215" i="17"/>
  <c r="AF215" i="17"/>
  <c r="AE215" i="17"/>
  <c r="AD215" i="17"/>
  <c r="AC215" i="17"/>
  <c r="AB215" i="17"/>
  <c r="AA215" i="17"/>
  <c r="Z215" i="17"/>
  <c r="Y215" i="17"/>
  <c r="X215" i="17"/>
  <c r="W215" i="17"/>
  <c r="V215" i="17"/>
  <c r="AG214" i="17"/>
  <c r="AF214" i="17"/>
  <c r="AE214" i="17"/>
  <c r="AD214" i="17"/>
  <c r="AC214" i="17"/>
  <c r="AB214" i="17"/>
  <c r="AA214" i="17"/>
  <c r="Z214" i="17"/>
  <c r="Y214" i="17"/>
  <c r="X214" i="17"/>
  <c r="W214" i="17"/>
  <c r="V214" i="17"/>
  <c r="AG213" i="17"/>
  <c r="AF213" i="17"/>
  <c r="AE213" i="17"/>
  <c r="AD213" i="17"/>
  <c r="AC213" i="17"/>
  <c r="AB213" i="17"/>
  <c r="AA213" i="17"/>
  <c r="Z213" i="17"/>
  <c r="Y213" i="17"/>
  <c r="X213" i="17"/>
  <c r="W213" i="17"/>
  <c r="V213" i="17"/>
  <c r="AG212" i="17"/>
  <c r="AF212" i="17"/>
  <c r="AE212" i="17"/>
  <c r="AD212" i="17"/>
  <c r="AC212" i="17"/>
  <c r="AB212" i="17"/>
  <c r="AA212" i="17"/>
  <c r="Z212" i="17"/>
  <c r="Y212" i="17"/>
  <c r="X212" i="17"/>
  <c r="W212" i="17"/>
  <c r="V212" i="17"/>
  <c r="AG211" i="17"/>
  <c r="AF211" i="17"/>
  <c r="AE211" i="17"/>
  <c r="AD211" i="17"/>
  <c r="AC211" i="17"/>
  <c r="AB211" i="17"/>
  <c r="AA211" i="17"/>
  <c r="Z211" i="17"/>
  <c r="Y211" i="17"/>
  <c r="X211" i="17"/>
  <c r="W211" i="17"/>
  <c r="V211" i="17"/>
  <c r="AG210" i="17"/>
  <c r="AF210" i="17"/>
  <c r="AE210" i="17"/>
  <c r="AD210" i="17"/>
  <c r="AC210" i="17"/>
  <c r="AB210" i="17"/>
  <c r="AA210" i="17"/>
  <c r="Z210" i="17"/>
  <c r="Y210" i="17"/>
  <c r="X210" i="17"/>
  <c r="W210" i="17"/>
  <c r="V210" i="17"/>
  <c r="AG209" i="17"/>
  <c r="AF209" i="17"/>
  <c r="AE209" i="17"/>
  <c r="AD209" i="17"/>
  <c r="AC209" i="17"/>
  <c r="AB209" i="17"/>
  <c r="AA209" i="17"/>
  <c r="Z209" i="17"/>
  <c r="Y209" i="17"/>
  <c r="X209" i="17"/>
  <c r="W209" i="17"/>
  <c r="V209" i="17"/>
  <c r="AG208" i="17"/>
  <c r="AF208" i="17"/>
  <c r="AE208" i="17"/>
  <c r="AD208" i="17"/>
  <c r="AC208" i="17"/>
  <c r="AB208" i="17"/>
  <c r="AA208" i="17"/>
  <c r="Z208" i="17"/>
  <c r="Y208" i="17"/>
  <c r="X208" i="17"/>
  <c r="W208" i="17"/>
  <c r="V208" i="17"/>
  <c r="AG207" i="17"/>
  <c r="AF207" i="17"/>
  <c r="AE207" i="17"/>
  <c r="AD207" i="17"/>
  <c r="AC207" i="17"/>
  <c r="AB207" i="17"/>
  <c r="AA207" i="17"/>
  <c r="Z207" i="17"/>
  <c r="Y207" i="17"/>
  <c r="X207" i="17"/>
  <c r="W207" i="17"/>
  <c r="V207" i="17"/>
  <c r="AG206" i="17"/>
  <c r="AF206" i="17"/>
  <c r="AE206" i="17"/>
  <c r="AD206" i="17"/>
  <c r="AC206" i="17"/>
  <c r="AB206" i="17"/>
  <c r="AA206" i="17"/>
  <c r="Z206" i="17"/>
  <c r="Y206" i="17"/>
  <c r="X206" i="17"/>
  <c r="W206" i="17"/>
  <c r="V206" i="17"/>
  <c r="AG205" i="17"/>
  <c r="AF205" i="17"/>
  <c r="AE205" i="17"/>
  <c r="AD205" i="17"/>
  <c r="AC205" i="17"/>
  <c r="AB205" i="17"/>
  <c r="AA205" i="17"/>
  <c r="Z205" i="17"/>
  <c r="Y205" i="17"/>
  <c r="X205" i="17"/>
  <c r="W205" i="17"/>
  <c r="V205" i="17"/>
  <c r="AG204" i="17"/>
  <c r="AF204" i="17"/>
  <c r="AE204" i="17"/>
  <c r="AD204" i="17"/>
  <c r="AC204" i="17"/>
  <c r="AB204" i="17"/>
  <c r="AA204" i="17"/>
  <c r="Z204" i="17"/>
  <c r="Y204" i="17"/>
  <c r="X204" i="17"/>
  <c r="W204" i="17"/>
  <c r="V204" i="17"/>
  <c r="AG203" i="17"/>
  <c r="AF203" i="17"/>
  <c r="AE203" i="17"/>
  <c r="AD203" i="17"/>
  <c r="AC203" i="17"/>
  <c r="AB203" i="17"/>
  <c r="AA203" i="17"/>
  <c r="Z203" i="17"/>
  <c r="Y203" i="17"/>
  <c r="X203" i="17"/>
  <c r="W203" i="17"/>
  <c r="V203" i="17"/>
  <c r="AG202" i="17"/>
  <c r="AF202" i="17"/>
  <c r="AE202" i="17"/>
  <c r="AD202" i="17"/>
  <c r="AC202" i="17"/>
  <c r="AB202" i="17"/>
  <c r="AA202" i="17"/>
  <c r="Z202" i="17"/>
  <c r="Y202" i="17"/>
  <c r="X202" i="17"/>
  <c r="W202" i="17"/>
  <c r="V202" i="17"/>
  <c r="AG201" i="17"/>
  <c r="AF201" i="17"/>
  <c r="AE201" i="17"/>
  <c r="AD201" i="17"/>
  <c r="AC201" i="17"/>
  <c r="AB201" i="17"/>
  <c r="AA201" i="17"/>
  <c r="Z201" i="17"/>
  <c r="Y201" i="17"/>
  <c r="X201" i="17"/>
  <c r="W201" i="17"/>
  <c r="V201" i="17"/>
  <c r="AG200" i="17"/>
  <c r="AF200" i="17"/>
  <c r="AE200" i="17"/>
  <c r="AD200" i="17"/>
  <c r="AC200" i="17"/>
  <c r="AB200" i="17"/>
  <c r="AA200" i="17"/>
  <c r="Z200" i="17"/>
  <c r="Y200" i="17"/>
  <c r="X200" i="17"/>
  <c r="W200" i="17"/>
  <c r="V200" i="17"/>
  <c r="AG199" i="17"/>
  <c r="AF199" i="17"/>
  <c r="AE199" i="17"/>
  <c r="AD199" i="17"/>
  <c r="AC199" i="17"/>
  <c r="AB199" i="17"/>
  <c r="AA199" i="17"/>
  <c r="Z199" i="17"/>
  <c r="Y199" i="17"/>
  <c r="X199" i="17"/>
  <c r="W199" i="17"/>
  <c r="V199" i="17"/>
  <c r="AG198" i="17"/>
  <c r="AF198" i="17"/>
  <c r="AE198" i="17"/>
  <c r="AD198" i="17"/>
  <c r="AC198" i="17"/>
  <c r="AB198" i="17"/>
  <c r="AA198" i="17"/>
  <c r="Z198" i="17"/>
  <c r="Y198" i="17"/>
  <c r="X198" i="17"/>
  <c r="W198" i="17"/>
  <c r="V198" i="17"/>
  <c r="AG197" i="17"/>
  <c r="AF197" i="17"/>
  <c r="AE197" i="17"/>
  <c r="AD197" i="17"/>
  <c r="AC197" i="17"/>
  <c r="AB197" i="17"/>
  <c r="AA197" i="17"/>
  <c r="Z197" i="17"/>
  <c r="Y197" i="17"/>
  <c r="X197" i="17"/>
  <c r="W197" i="17"/>
  <c r="V197" i="17"/>
  <c r="AG196" i="17"/>
  <c r="AF196" i="17"/>
  <c r="AE196" i="17"/>
  <c r="AD196" i="17"/>
  <c r="AC196" i="17"/>
  <c r="AB196" i="17"/>
  <c r="AA196" i="17"/>
  <c r="Z196" i="17"/>
  <c r="Y196" i="17"/>
  <c r="X196" i="17"/>
  <c r="W196" i="17"/>
  <c r="V196" i="17"/>
  <c r="AG195" i="17"/>
  <c r="AF195" i="17"/>
  <c r="AE195" i="17"/>
  <c r="AD195" i="17"/>
  <c r="AC195" i="17"/>
  <c r="AB195" i="17"/>
  <c r="AA195" i="17"/>
  <c r="Z195" i="17"/>
  <c r="Y195" i="17"/>
  <c r="X195" i="17"/>
  <c r="W195" i="17"/>
  <c r="V195" i="17"/>
  <c r="AG194" i="17"/>
  <c r="AF194" i="17"/>
  <c r="AE194" i="17"/>
  <c r="AD194" i="17"/>
  <c r="AC194" i="17"/>
  <c r="AB194" i="17"/>
  <c r="AA194" i="17"/>
  <c r="Z194" i="17"/>
  <c r="Y194" i="17"/>
  <c r="X194" i="17"/>
  <c r="W194" i="17"/>
  <c r="V194" i="17"/>
  <c r="AG193" i="17"/>
  <c r="AF193" i="17"/>
  <c r="AE193" i="17"/>
  <c r="AD193" i="17"/>
  <c r="AC193" i="17"/>
  <c r="AB193" i="17"/>
  <c r="AA193" i="17"/>
  <c r="Z193" i="17"/>
  <c r="Y193" i="17"/>
  <c r="X193" i="17"/>
  <c r="W193" i="17"/>
  <c r="V193" i="17"/>
  <c r="AG192" i="17"/>
  <c r="AF192" i="17"/>
  <c r="AE192" i="17"/>
  <c r="AD192" i="17"/>
  <c r="AC192" i="17"/>
  <c r="AB192" i="17"/>
  <c r="AA192" i="17"/>
  <c r="Z192" i="17"/>
  <c r="Y192" i="17"/>
  <c r="X192" i="17"/>
  <c r="W192" i="17"/>
  <c r="V192" i="17"/>
  <c r="AG191" i="17"/>
  <c r="AF191" i="17"/>
  <c r="AE191" i="17"/>
  <c r="AD191" i="17"/>
  <c r="AC191" i="17"/>
  <c r="AB191" i="17"/>
  <c r="AA191" i="17"/>
  <c r="Z191" i="17"/>
  <c r="Y191" i="17"/>
  <c r="X191" i="17"/>
  <c r="W191" i="17"/>
  <c r="V191" i="17"/>
  <c r="AG190" i="17"/>
  <c r="AF190" i="17"/>
  <c r="AE190" i="17"/>
  <c r="AD190" i="17"/>
  <c r="AC190" i="17"/>
  <c r="AB190" i="17"/>
  <c r="AA190" i="17"/>
  <c r="Z190" i="17"/>
  <c r="Y190" i="17"/>
  <c r="X190" i="17"/>
  <c r="W190" i="17"/>
  <c r="V190" i="17"/>
  <c r="AG189" i="17"/>
  <c r="AF189" i="17"/>
  <c r="AE189" i="17"/>
  <c r="AD189" i="17"/>
  <c r="AC189" i="17"/>
  <c r="AB189" i="17"/>
  <c r="AA189" i="17"/>
  <c r="Z189" i="17"/>
  <c r="Y189" i="17"/>
  <c r="X189" i="17"/>
  <c r="W189" i="17"/>
  <c r="V189" i="17"/>
  <c r="AG188" i="17"/>
  <c r="AF188" i="17"/>
  <c r="AE188" i="17"/>
  <c r="AD188" i="17"/>
  <c r="AC188" i="17"/>
  <c r="AB188" i="17"/>
  <c r="AA188" i="17"/>
  <c r="Z188" i="17"/>
  <c r="Y188" i="17"/>
  <c r="X188" i="17"/>
  <c r="W188" i="17"/>
  <c r="V188" i="17"/>
  <c r="AG187" i="17"/>
  <c r="AF187" i="17"/>
  <c r="AE187" i="17"/>
  <c r="AD187" i="17"/>
  <c r="AC187" i="17"/>
  <c r="AB187" i="17"/>
  <c r="AA187" i="17"/>
  <c r="Z187" i="17"/>
  <c r="Y187" i="17"/>
  <c r="X187" i="17"/>
  <c r="W187" i="17"/>
  <c r="V187" i="17"/>
  <c r="AG186" i="17"/>
  <c r="AF186" i="17"/>
  <c r="AE186" i="17"/>
  <c r="AD186" i="17"/>
  <c r="AC186" i="17"/>
  <c r="AB186" i="17"/>
  <c r="AA186" i="17"/>
  <c r="Z186" i="17"/>
  <c r="Y186" i="17"/>
  <c r="X186" i="17"/>
  <c r="W186" i="17"/>
  <c r="V186" i="17"/>
  <c r="AG185" i="17"/>
  <c r="AF185" i="17"/>
  <c r="AE185" i="17"/>
  <c r="AD185" i="17"/>
  <c r="AC185" i="17"/>
  <c r="AB185" i="17"/>
  <c r="AA185" i="17"/>
  <c r="Z185" i="17"/>
  <c r="Y185" i="17"/>
  <c r="X185" i="17"/>
  <c r="W185" i="17"/>
  <c r="V185" i="17"/>
  <c r="AG184" i="17"/>
  <c r="AF184" i="17"/>
  <c r="AE184" i="17"/>
  <c r="AD184" i="17"/>
  <c r="AC184" i="17"/>
  <c r="AB184" i="17"/>
  <c r="AA184" i="17"/>
  <c r="Z184" i="17"/>
  <c r="Y184" i="17"/>
  <c r="X184" i="17"/>
  <c r="W184" i="17"/>
  <c r="V184" i="17"/>
  <c r="AG183" i="17"/>
  <c r="AF183" i="17"/>
  <c r="AE183" i="17"/>
  <c r="AD183" i="17"/>
  <c r="AC183" i="17"/>
  <c r="AB183" i="17"/>
  <c r="AA183" i="17"/>
  <c r="Z183" i="17"/>
  <c r="Y183" i="17"/>
  <c r="X183" i="17"/>
  <c r="W183" i="17"/>
  <c r="V183" i="17"/>
  <c r="AG182" i="17"/>
  <c r="AF182" i="17"/>
  <c r="AE182" i="17"/>
  <c r="AD182" i="17"/>
  <c r="AC182" i="17"/>
  <c r="AB182" i="17"/>
  <c r="AA182" i="17"/>
  <c r="Z182" i="17"/>
  <c r="Y182" i="17"/>
  <c r="X182" i="17"/>
  <c r="W182" i="17"/>
  <c r="V182" i="17"/>
  <c r="AG181" i="17"/>
  <c r="AF181" i="17"/>
  <c r="AE181" i="17"/>
  <c r="AD181" i="17"/>
  <c r="AC181" i="17"/>
  <c r="AB181" i="17"/>
  <c r="AA181" i="17"/>
  <c r="Z181" i="17"/>
  <c r="Y181" i="17"/>
  <c r="X181" i="17"/>
  <c r="W181" i="17"/>
  <c r="V181" i="17"/>
  <c r="AG180" i="17"/>
  <c r="AF180" i="17"/>
  <c r="AE180" i="17"/>
  <c r="AD180" i="17"/>
  <c r="AC180" i="17"/>
  <c r="AB180" i="17"/>
  <c r="AA180" i="17"/>
  <c r="Z180" i="17"/>
  <c r="Y180" i="17"/>
  <c r="X180" i="17"/>
  <c r="W180" i="17"/>
  <c r="V180" i="17"/>
  <c r="AG179" i="17"/>
  <c r="AF179" i="17"/>
  <c r="AE179" i="17"/>
  <c r="AD179" i="17"/>
  <c r="AC179" i="17"/>
  <c r="AB179" i="17"/>
  <c r="AA179" i="17"/>
  <c r="Z179" i="17"/>
  <c r="Y179" i="17"/>
  <c r="X179" i="17"/>
  <c r="W179" i="17"/>
  <c r="V179" i="17"/>
  <c r="AG178" i="17"/>
  <c r="AF178" i="17"/>
  <c r="AE178" i="17"/>
  <c r="AD178" i="17"/>
  <c r="AC178" i="17"/>
  <c r="AB178" i="17"/>
  <c r="AA178" i="17"/>
  <c r="Z178" i="17"/>
  <c r="Y178" i="17"/>
  <c r="X178" i="17"/>
  <c r="W178" i="17"/>
  <c r="V178" i="17"/>
  <c r="AG177" i="17"/>
  <c r="AF177" i="17"/>
  <c r="AE177" i="17"/>
  <c r="AD177" i="17"/>
  <c r="AC177" i="17"/>
  <c r="AB177" i="17"/>
  <c r="AA177" i="17"/>
  <c r="Z177" i="17"/>
  <c r="Y177" i="17"/>
  <c r="X177" i="17"/>
  <c r="W177" i="17"/>
  <c r="V177" i="17"/>
  <c r="AG176" i="17"/>
  <c r="AF176" i="17"/>
  <c r="AE176" i="17"/>
  <c r="AD176" i="17"/>
  <c r="AC176" i="17"/>
  <c r="AB176" i="17"/>
  <c r="AA176" i="17"/>
  <c r="Z176" i="17"/>
  <c r="Y176" i="17"/>
  <c r="X176" i="17"/>
  <c r="W176" i="17"/>
  <c r="V176" i="17"/>
  <c r="AG175" i="17"/>
  <c r="AF175" i="17"/>
  <c r="AE175" i="17"/>
  <c r="AD175" i="17"/>
  <c r="AC175" i="17"/>
  <c r="AB175" i="17"/>
  <c r="AA175" i="17"/>
  <c r="Z175" i="17"/>
  <c r="Y175" i="17"/>
  <c r="X175" i="17"/>
  <c r="W175" i="17"/>
  <c r="V175" i="17"/>
  <c r="AG174" i="17"/>
  <c r="AF174" i="17"/>
  <c r="AE174" i="17"/>
  <c r="AD174" i="17"/>
  <c r="AC174" i="17"/>
  <c r="AB174" i="17"/>
  <c r="AA174" i="17"/>
  <c r="Z174" i="17"/>
  <c r="Y174" i="17"/>
  <c r="X174" i="17"/>
  <c r="W174" i="17"/>
  <c r="V174" i="17"/>
  <c r="AG173" i="17"/>
  <c r="AF173" i="17"/>
  <c r="AE173" i="17"/>
  <c r="AD173" i="17"/>
  <c r="AC173" i="17"/>
  <c r="AB173" i="17"/>
  <c r="AA173" i="17"/>
  <c r="Z173" i="17"/>
  <c r="Y173" i="17"/>
  <c r="X173" i="17"/>
  <c r="W173" i="17"/>
  <c r="V173" i="17"/>
  <c r="AG172" i="17"/>
  <c r="AF172" i="17"/>
  <c r="AE172" i="17"/>
  <c r="AD172" i="17"/>
  <c r="AC172" i="17"/>
  <c r="AB172" i="17"/>
  <c r="AA172" i="17"/>
  <c r="Z172" i="17"/>
  <c r="Y172" i="17"/>
  <c r="X172" i="17"/>
  <c r="W172" i="17"/>
  <c r="V172" i="17"/>
  <c r="AG171" i="17"/>
  <c r="AF171" i="17"/>
  <c r="AE171" i="17"/>
  <c r="AD171" i="17"/>
  <c r="AC171" i="17"/>
  <c r="AB171" i="17"/>
  <c r="AA171" i="17"/>
  <c r="Z171" i="17"/>
  <c r="Y171" i="17"/>
  <c r="X171" i="17"/>
  <c r="W171" i="17"/>
  <c r="V171" i="17"/>
  <c r="AG170" i="17"/>
  <c r="AF170" i="17"/>
  <c r="AE170" i="17"/>
  <c r="AD170" i="17"/>
  <c r="AC170" i="17"/>
  <c r="AB170" i="17"/>
  <c r="AA170" i="17"/>
  <c r="Z170" i="17"/>
  <c r="Y170" i="17"/>
  <c r="X170" i="17"/>
  <c r="W170" i="17"/>
  <c r="V170" i="17"/>
  <c r="AG169" i="17"/>
  <c r="AF169" i="17"/>
  <c r="AE169" i="17"/>
  <c r="AD169" i="17"/>
  <c r="AC169" i="17"/>
  <c r="AB169" i="17"/>
  <c r="AA169" i="17"/>
  <c r="Z169" i="17"/>
  <c r="Y169" i="17"/>
  <c r="X169" i="17"/>
  <c r="W169" i="17"/>
  <c r="V169" i="17"/>
  <c r="AG168" i="17"/>
  <c r="AF168" i="17"/>
  <c r="AE168" i="17"/>
  <c r="AD168" i="17"/>
  <c r="AC168" i="17"/>
  <c r="AB168" i="17"/>
  <c r="AA168" i="17"/>
  <c r="Z168" i="17"/>
  <c r="Y168" i="17"/>
  <c r="X168" i="17"/>
  <c r="W168" i="17"/>
  <c r="V168" i="17"/>
  <c r="AG167" i="17"/>
  <c r="AF167" i="17"/>
  <c r="AE167" i="17"/>
  <c r="AD167" i="17"/>
  <c r="AC167" i="17"/>
  <c r="AB167" i="17"/>
  <c r="AA167" i="17"/>
  <c r="Z167" i="17"/>
  <c r="Y167" i="17"/>
  <c r="X167" i="17"/>
  <c r="W167" i="17"/>
  <c r="V167" i="17"/>
  <c r="AG166" i="17"/>
  <c r="AF166" i="17"/>
  <c r="AE166" i="17"/>
  <c r="AD166" i="17"/>
  <c r="AC166" i="17"/>
  <c r="AB166" i="17"/>
  <c r="AA166" i="17"/>
  <c r="Z166" i="17"/>
  <c r="Y166" i="17"/>
  <c r="X166" i="17"/>
  <c r="W166" i="17"/>
  <c r="V166" i="17"/>
  <c r="AG165" i="17"/>
  <c r="AF165" i="17"/>
  <c r="AE165" i="17"/>
  <c r="AD165" i="17"/>
  <c r="AC165" i="17"/>
  <c r="AB165" i="17"/>
  <c r="AA165" i="17"/>
  <c r="Z165" i="17"/>
  <c r="Y165" i="17"/>
  <c r="X165" i="17"/>
  <c r="W165" i="17"/>
  <c r="V165" i="17"/>
  <c r="AG164" i="17"/>
  <c r="AF164" i="17"/>
  <c r="AE164" i="17"/>
  <c r="AD164" i="17"/>
  <c r="AC164" i="17"/>
  <c r="AB164" i="17"/>
  <c r="AA164" i="17"/>
  <c r="Z164" i="17"/>
  <c r="Y164" i="17"/>
  <c r="X164" i="17"/>
  <c r="W164" i="17"/>
  <c r="V164" i="17"/>
  <c r="AG163" i="17"/>
  <c r="AF163" i="17"/>
  <c r="AE163" i="17"/>
  <c r="AD163" i="17"/>
  <c r="AC163" i="17"/>
  <c r="AB163" i="17"/>
  <c r="AA163" i="17"/>
  <c r="Z163" i="17"/>
  <c r="Y163" i="17"/>
  <c r="X163" i="17"/>
  <c r="W163" i="17"/>
  <c r="V163" i="17"/>
  <c r="AG162" i="17"/>
  <c r="AF162" i="17"/>
  <c r="AE162" i="17"/>
  <c r="AD162" i="17"/>
  <c r="AC162" i="17"/>
  <c r="AB162" i="17"/>
  <c r="AA162" i="17"/>
  <c r="Z162" i="17"/>
  <c r="Y162" i="17"/>
  <c r="X162" i="17"/>
  <c r="W162" i="17"/>
  <c r="V162" i="17"/>
  <c r="AG161" i="17"/>
  <c r="AF161" i="17"/>
  <c r="AE161" i="17"/>
  <c r="AD161" i="17"/>
  <c r="AC161" i="17"/>
  <c r="AB161" i="17"/>
  <c r="AA161" i="17"/>
  <c r="Z161" i="17"/>
  <c r="Y161" i="17"/>
  <c r="X161" i="17"/>
  <c r="W161" i="17"/>
  <c r="V161" i="17"/>
  <c r="AG160" i="17"/>
  <c r="AF160" i="17"/>
  <c r="AE160" i="17"/>
  <c r="AD160" i="17"/>
  <c r="AC160" i="17"/>
  <c r="AB160" i="17"/>
  <c r="AA160" i="17"/>
  <c r="Z160" i="17"/>
  <c r="Y160" i="17"/>
  <c r="X160" i="17"/>
  <c r="W160" i="17"/>
  <c r="V160" i="17"/>
  <c r="AG159" i="17"/>
  <c r="AF159" i="17"/>
  <c r="AE159" i="17"/>
  <c r="AD159" i="17"/>
  <c r="AC159" i="17"/>
  <c r="AB159" i="17"/>
  <c r="AA159" i="17"/>
  <c r="Z159" i="17"/>
  <c r="Y159" i="17"/>
  <c r="X159" i="17"/>
  <c r="W159" i="17"/>
  <c r="V159" i="17"/>
  <c r="AG158" i="17"/>
  <c r="AF158" i="17"/>
  <c r="AE158" i="17"/>
  <c r="AD158" i="17"/>
  <c r="AC158" i="17"/>
  <c r="AB158" i="17"/>
  <c r="AA158" i="17"/>
  <c r="Z158" i="17"/>
  <c r="Y158" i="17"/>
  <c r="X158" i="17"/>
  <c r="W158" i="17"/>
  <c r="V158" i="17"/>
  <c r="AG157" i="17"/>
  <c r="AF157" i="17"/>
  <c r="AE157" i="17"/>
  <c r="AD157" i="17"/>
  <c r="AC157" i="17"/>
  <c r="AB157" i="17"/>
  <c r="AA157" i="17"/>
  <c r="Z157" i="17"/>
  <c r="Y157" i="17"/>
  <c r="X157" i="17"/>
  <c r="W157" i="17"/>
  <c r="V157" i="17"/>
  <c r="AG156" i="17"/>
  <c r="AF156" i="17"/>
  <c r="AE156" i="17"/>
  <c r="AD156" i="17"/>
  <c r="AC156" i="17"/>
  <c r="AB156" i="17"/>
  <c r="AA156" i="17"/>
  <c r="Z156" i="17"/>
  <c r="Y156" i="17"/>
  <c r="X156" i="17"/>
  <c r="W156" i="17"/>
  <c r="V156" i="17"/>
  <c r="AG155" i="17"/>
  <c r="AF155" i="17"/>
  <c r="AE155" i="17"/>
  <c r="AD155" i="17"/>
  <c r="AC155" i="17"/>
  <c r="AB155" i="17"/>
  <c r="AA155" i="17"/>
  <c r="Z155" i="17"/>
  <c r="Y155" i="17"/>
  <c r="X155" i="17"/>
  <c r="W155" i="17"/>
  <c r="V155" i="17"/>
  <c r="AG154" i="17"/>
  <c r="AF154" i="17"/>
  <c r="AE154" i="17"/>
  <c r="AD154" i="17"/>
  <c r="AC154" i="17"/>
  <c r="AB154" i="17"/>
  <c r="AA154" i="17"/>
  <c r="Z154" i="17"/>
  <c r="Y154" i="17"/>
  <c r="X154" i="17"/>
  <c r="W154" i="17"/>
  <c r="V154" i="17"/>
  <c r="AG153" i="17"/>
  <c r="AF153" i="17"/>
  <c r="AE153" i="17"/>
  <c r="AD153" i="17"/>
  <c r="AC153" i="17"/>
  <c r="AB153" i="17"/>
  <c r="AA153" i="17"/>
  <c r="Z153" i="17"/>
  <c r="Y153" i="17"/>
  <c r="X153" i="17"/>
  <c r="W153" i="17"/>
  <c r="V153" i="17"/>
  <c r="AG152" i="17"/>
  <c r="AF152" i="17"/>
  <c r="AE152" i="17"/>
  <c r="AD152" i="17"/>
  <c r="AC152" i="17"/>
  <c r="AB152" i="17"/>
  <c r="AA152" i="17"/>
  <c r="Z152" i="17"/>
  <c r="Y152" i="17"/>
  <c r="X152" i="17"/>
  <c r="W152" i="17"/>
  <c r="V152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AG150" i="17"/>
  <c r="AF150" i="17"/>
  <c r="AE150" i="17"/>
  <c r="AD150" i="17"/>
  <c r="AC150" i="17"/>
  <c r="AB150" i="17"/>
  <c r="AA150" i="17"/>
  <c r="Z150" i="17"/>
  <c r="Y150" i="17"/>
  <c r="X150" i="17"/>
  <c r="W150" i="17"/>
  <c r="V150" i="17"/>
  <c r="AG149" i="17"/>
  <c r="AF149" i="17"/>
  <c r="AE149" i="17"/>
  <c r="AD149" i="17"/>
  <c r="AC149" i="17"/>
  <c r="AB149" i="17"/>
  <c r="AA149" i="17"/>
  <c r="Z149" i="17"/>
  <c r="Y149" i="17"/>
  <c r="X149" i="17"/>
  <c r="W149" i="17"/>
  <c r="V149" i="17"/>
  <c r="AG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AG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AG146" i="17"/>
  <c r="AF146" i="17"/>
  <c r="AE146" i="17"/>
  <c r="AD146" i="17"/>
  <c r="AC146" i="17"/>
  <c r="AB146" i="17"/>
  <c r="AA146" i="17"/>
  <c r="Z146" i="17"/>
  <c r="Y146" i="17"/>
  <c r="X146" i="17"/>
  <c r="W146" i="17"/>
  <c r="V146" i="17"/>
  <c r="AG145" i="17"/>
  <c r="AF145" i="17"/>
  <c r="AE145" i="17"/>
  <c r="AD145" i="17"/>
  <c r="AC145" i="17"/>
  <c r="AB145" i="17"/>
  <c r="AA145" i="17"/>
  <c r="Z145" i="17"/>
  <c r="Y145" i="17"/>
  <c r="X145" i="17"/>
  <c r="W145" i="17"/>
  <c r="V145" i="17"/>
  <c r="AG144" i="17"/>
  <c r="AF144" i="17"/>
  <c r="AE144" i="17"/>
  <c r="AD144" i="17"/>
  <c r="AC144" i="17"/>
  <c r="AB144" i="17"/>
  <c r="AA144" i="17"/>
  <c r="Z144" i="17"/>
  <c r="Y144" i="17"/>
  <c r="X144" i="17"/>
  <c r="W144" i="17"/>
  <c r="V144" i="17"/>
  <c r="AG143" i="17"/>
  <c r="AF143" i="17"/>
  <c r="AE143" i="17"/>
  <c r="AD143" i="17"/>
  <c r="AC143" i="17"/>
  <c r="AB143" i="17"/>
  <c r="AA143" i="17"/>
  <c r="Z143" i="17"/>
  <c r="Y143" i="17"/>
  <c r="X143" i="17"/>
  <c r="W143" i="17"/>
  <c r="V143" i="17"/>
  <c r="AG142" i="17"/>
  <c r="AF142" i="17"/>
  <c r="AE142" i="17"/>
  <c r="AD142" i="17"/>
  <c r="AC142" i="17"/>
  <c r="AB142" i="17"/>
  <c r="AA142" i="17"/>
  <c r="Z142" i="17"/>
  <c r="Y142" i="17"/>
  <c r="X142" i="17"/>
  <c r="W142" i="17"/>
  <c r="V142" i="17"/>
  <c r="AG141" i="17"/>
  <c r="AF141" i="17"/>
  <c r="AE141" i="17"/>
  <c r="AD141" i="17"/>
  <c r="AC141" i="17"/>
  <c r="AB141" i="17"/>
  <c r="AA141" i="17"/>
  <c r="Z141" i="17"/>
  <c r="Y141" i="17"/>
  <c r="X141" i="17"/>
  <c r="W141" i="17"/>
  <c r="V141" i="17"/>
  <c r="AG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AG139" i="17"/>
  <c r="AF139" i="17"/>
  <c r="AE139" i="17"/>
  <c r="AD139" i="17"/>
  <c r="AC139" i="17"/>
  <c r="AB139" i="17"/>
  <c r="AA139" i="17"/>
  <c r="Z139" i="17"/>
  <c r="Y139" i="17"/>
  <c r="X139" i="17"/>
  <c r="W139" i="17"/>
  <c r="V139" i="17"/>
  <c r="AG138" i="17"/>
  <c r="AF138" i="17"/>
  <c r="AE138" i="17"/>
  <c r="AD138" i="17"/>
  <c r="AC138" i="17"/>
  <c r="AB138" i="17"/>
  <c r="AA138" i="17"/>
  <c r="Z138" i="17"/>
  <c r="Y138" i="17"/>
  <c r="X138" i="17"/>
  <c r="W138" i="17"/>
  <c r="V138" i="17"/>
  <c r="AG137" i="17"/>
  <c r="AF137" i="17"/>
  <c r="AE137" i="17"/>
  <c r="AD137" i="17"/>
  <c r="AC137" i="17"/>
  <c r="AB137" i="17"/>
  <c r="AA137" i="17"/>
  <c r="Z137" i="17"/>
  <c r="Y137" i="17"/>
  <c r="X137" i="17"/>
  <c r="W137" i="17"/>
  <c r="V137" i="17"/>
  <c r="AG136" i="17"/>
  <c r="AF136" i="17"/>
  <c r="AE136" i="17"/>
  <c r="AD136" i="17"/>
  <c r="AC136" i="17"/>
  <c r="AB136" i="17"/>
  <c r="AA136" i="17"/>
  <c r="Z136" i="17"/>
  <c r="Y136" i="17"/>
  <c r="X136" i="17"/>
  <c r="W136" i="17"/>
  <c r="V136" i="17"/>
  <c r="AG135" i="17"/>
  <c r="AF135" i="17"/>
  <c r="AE135" i="17"/>
  <c r="AD135" i="17"/>
  <c r="AC135" i="17"/>
  <c r="AB135" i="17"/>
  <c r="AA135" i="17"/>
  <c r="Z135" i="17"/>
  <c r="Y135" i="17"/>
  <c r="X135" i="17"/>
  <c r="W135" i="17"/>
  <c r="V135" i="17"/>
  <c r="AG134" i="17"/>
  <c r="AF134" i="17"/>
  <c r="AE134" i="17"/>
  <c r="AD134" i="17"/>
  <c r="AC134" i="17"/>
  <c r="AB134" i="17"/>
  <c r="AA134" i="17"/>
  <c r="Z134" i="17"/>
  <c r="Y134" i="17"/>
  <c r="X134" i="17"/>
  <c r="W134" i="17"/>
  <c r="V134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AG131" i="17"/>
  <c r="AF131" i="17"/>
  <c r="AE131" i="17"/>
  <c r="AD131" i="17"/>
  <c r="AC131" i="17"/>
  <c r="AB131" i="17"/>
  <c r="AA131" i="17"/>
  <c r="Z131" i="17"/>
  <c r="Y131" i="17"/>
  <c r="X131" i="17"/>
  <c r="W131" i="17"/>
  <c r="V131" i="17"/>
  <c r="AG130" i="17"/>
  <c r="AF130" i="17"/>
  <c r="AE130" i="17"/>
  <c r="AD130" i="17"/>
  <c r="AC130" i="17"/>
  <c r="AB130" i="17"/>
  <c r="AA130" i="17"/>
  <c r="Z130" i="17"/>
  <c r="Y130" i="17"/>
  <c r="X130" i="17"/>
  <c r="W130" i="17"/>
  <c r="V130" i="17"/>
  <c r="AG129" i="17"/>
  <c r="AF129" i="17"/>
  <c r="AE129" i="17"/>
  <c r="AD129" i="17"/>
  <c r="AC129" i="17"/>
  <c r="AB129" i="17"/>
  <c r="AA129" i="17"/>
  <c r="Z129" i="17"/>
  <c r="Y129" i="17"/>
  <c r="X129" i="17"/>
  <c r="W129" i="17"/>
  <c r="V129" i="17"/>
  <c r="AG128" i="17"/>
  <c r="AF128" i="17"/>
  <c r="AE128" i="17"/>
  <c r="AD128" i="17"/>
  <c r="AC128" i="17"/>
  <c r="AB128" i="17"/>
  <c r="AA128" i="17"/>
  <c r="Z128" i="17"/>
  <c r="Y128" i="17"/>
  <c r="X128" i="17"/>
  <c r="W128" i="17"/>
  <c r="V128" i="17"/>
  <c r="AG127" i="17"/>
  <c r="AF127" i="17"/>
  <c r="AE127" i="17"/>
  <c r="AD127" i="17"/>
  <c r="AC127" i="17"/>
  <c r="AB127" i="17"/>
  <c r="AA127" i="17"/>
  <c r="Z127" i="17"/>
  <c r="Y127" i="17"/>
  <c r="X127" i="17"/>
  <c r="W127" i="17"/>
  <c r="V127" i="17"/>
  <c r="AG126" i="17"/>
  <c r="AF126" i="17"/>
  <c r="AE126" i="17"/>
  <c r="AD126" i="17"/>
  <c r="AC126" i="17"/>
  <c r="AB126" i="17"/>
  <c r="AA126" i="17"/>
  <c r="Z126" i="17"/>
  <c r="Y126" i="17"/>
  <c r="X126" i="17"/>
  <c r="W126" i="17"/>
  <c r="V126" i="17"/>
  <c r="AG125" i="17"/>
  <c r="AF125" i="17"/>
  <c r="AE125" i="17"/>
  <c r="AD125" i="17"/>
  <c r="AC125" i="17"/>
  <c r="AB125" i="17"/>
  <c r="AA125" i="17"/>
  <c r="Z125" i="17"/>
  <c r="Y125" i="17"/>
  <c r="X125" i="17"/>
  <c r="W125" i="17"/>
  <c r="V125" i="17"/>
  <c r="AG124" i="17"/>
  <c r="AF124" i="17"/>
  <c r="AE124" i="17"/>
  <c r="AD124" i="17"/>
  <c r="AC124" i="17"/>
  <c r="AB124" i="17"/>
  <c r="AA124" i="17"/>
  <c r="Z124" i="17"/>
  <c r="Y124" i="17"/>
  <c r="X124" i="17"/>
  <c r="W124" i="17"/>
  <c r="V124" i="17"/>
  <c r="AG123" i="17"/>
  <c r="AF123" i="17"/>
  <c r="AE123" i="17"/>
  <c r="AD123" i="17"/>
  <c r="AC123" i="17"/>
  <c r="AB123" i="17"/>
  <c r="AA123" i="17"/>
  <c r="Z123" i="17"/>
  <c r="Y123" i="17"/>
  <c r="X123" i="17"/>
  <c r="W123" i="17"/>
  <c r="V123" i="17"/>
  <c r="AG122" i="17"/>
  <c r="AF122" i="17"/>
  <c r="AE122" i="17"/>
  <c r="AD122" i="17"/>
  <c r="AC122" i="17"/>
  <c r="AB122" i="17"/>
  <c r="AA122" i="17"/>
  <c r="Z122" i="17"/>
  <c r="Y122" i="17"/>
  <c r="X122" i="17"/>
  <c r="W122" i="17"/>
  <c r="V122" i="17"/>
  <c r="AG121" i="17"/>
  <c r="AF121" i="17"/>
  <c r="AE121" i="17"/>
  <c r="AD121" i="17"/>
  <c r="AC121" i="17"/>
  <c r="AB121" i="17"/>
  <c r="AA121" i="17"/>
  <c r="Z121" i="17"/>
  <c r="Y121" i="17"/>
  <c r="X121" i="17"/>
  <c r="W121" i="17"/>
  <c r="V121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AG118" i="17"/>
  <c r="AF118" i="17"/>
  <c r="AE118" i="17"/>
  <c r="AD118" i="17"/>
  <c r="AC118" i="17"/>
  <c r="AB118" i="17"/>
  <c r="AA118" i="17"/>
  <c r="Z118" i="17"/>
  <c r="Y118" i="17"/>
  <c r="X118" i="17"/>
  <c r="W118" i="17"/>
  <c r="V118" i="17"/>
  <c r="AG117" i="17"/>
  <c r="AF117" i="17"/>
  <c r="AE117" i="17"/>
  <c r="AD117" i="17"/>
  <c r="AC117" i="17"/>
  <c r="AB117" i="17"/>
  <c r="AA117" i="17"/>
  <c r="Z117" i="17"/>
  <c r="Y117" i="17"/>
  <c r="X117" i="17"/>
  <c r="W117" i="17"/>
  <c r="V117" i="17"/>
  <c r="AG116" i="17"/>
  <c r="AF116" i="17"/>
  <c r="AE116" i="17"/>
  <c r="AD116" i="17"/>
  <c r="AC116" i="17"/>
  <c r="AB116" i="17"/>
  <c r="AA116" i="17"/>
  <c r="Z116" i="17"/>
  <c r="Y116" i="17"/>
  <c r="X116" i="17"/>
  <c r="W116" i="17"/>
  <c r="V116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AG113" i="17"/>
  <c r="AF113" i="17"/>
  <c r="AE113" i="17"/>
  <c r="AD113" i="17"/>
  <c r="AC113" i="17"/>
  <c r="AB113" i="17"/>
  <c r="AA113" i="17"/>
  <c r="Z113" i="17"/>
  <c r="Y113" i="17"/>
  <c r="X113" i="17"/>
  <c r="W113" i="17"/>
  <c r="V113" i="17"/>
  <c r="AG112" i="17"/>
  <c r="AF112" i="17"/>
  <c r="AE112" i="17"/>
  <c r="AD112" i="17"/>
  <c r="AC112" i="17"/>
  <c r="AB112" i="17"/>
  <c r="AA112" i="17"/>
  <c r="Z112" i="17"/>
  <c r="Y112" i="17"/>
  <c r="X112" i="17"/>
  <c r="W112" i="17"/>
  <c r="V112" i="17"/>
  <c r="AG111" i="17"/>
  <c r="AF111" i="17"/>
  <c r="AE111" i="17"/>
  <c r="AD111" i="17"/>
  <c r="AC111" i="17"/>
  <c r="AB111" i="17"/>
  <c r="AA111" i="17"/>
  <c r="Z111" i="17"/>
  <c r="Y111" i="17"/>
  <c r="X111" i="17"/>
  <c r="W111" i="17"/>
  <c r="V111" i="17"/>
  <c r="AG110" i="17"/>
  <c r="AF110" i="17"/>
  <c r="AE110" i="17"/>
  <c r="AD110" i="17"/>
  <c r="AC110" i="17"/>
  <c r="AB110" i="17"/>
  <c r="AA110" i="17"/>
  <c r="Z110" i="17"/>
  <c r="Y110" i="17"/>
  <c r="X110" i="17"/>
  <c r="W110" i="17"/>
  <c r="V110" i="17"/>
  <c r="AG109" i="17"/>
  <c r="AF109" i="17"/>
  <c r="AE109" i="17"/>
  <c r="AD109" i="17"/>
  <c r="AC109" i="17"/>
  <c r="AB109" i="17"/>
  <c r="AA109" i="17"/>
  <c r="Z109" i="17"/>
  <c r="Y109" i="17"/>
  <c r="X109" i="17"/>
  <c r="W109" i="17"/>
  <c r="V109" i="17"/>
  <c r="AG108" i="17"/>
  <c r="AF108" i="17"/>
  <c r="AE108" i="17"/>
  <c r="AD108" i="17"/>
  <c r="AC108" i="17"/>
  <c r="AB108" i="17"/>
  <c r="AA108" i="17"/>
  <c r="Z108" i="17"/>
  <c r="Y108" i="17"/>
  <c r="X108" i="17"/>
  <c r="W108" i="17"/>
  <c r="V108" i="17"/>
  <c r="AG107" i="17"/>
  <c r="AF107" i="17"/>
  <c r="AE107" i="17"/>
  <c r="AD107" i="17"/>
  <c r="AC107" i="17"/>
  <c r="AB107" i="17"/>
  <c r="AA107" i="17"/>
  <c r="Z107" i="17"/>
  <c r="Y107" i="17"/>
  <c r="X107" i="17"/>
  <c r="W107" i="17"/>
  <c r="V107" i="17"/>
  <c r="AG106" i="17"/>
  <c r="AF106" i="17"/>
  <c r="AE106" i="17"/>
  <c r="AD106" i="17"/>
  <c r="AC106" i="17"/>
  <c r="AB106" i="17"/>
  <c r="AA106" i="17"/>
  <c r="Z106" i="17"/>
  <c r="Y106" i="17"/>
  <c r="X106" i="17"/>
  <c r="W106" i="17"/>
  <c r="V106" i="17"/>
  <c r="AG105" i="17"/>
  <c r="AF105" i="17"/>
  <c r="AE105" i="17"/>
  <c r="AD105" i="17"/>
  <c r="AC105" i="17"/>
  <c r="AB105" i="17"/>
  <c r="AA105" i="17"/>
  <c r="Z105" i="17"/>
  <c r="Y105" i="17"/>
  <c r="X105" i="17"/>
  <c r="W105" i="17"/>
  <c r="V105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AG101" i="17"/>
  <c r="AF101" i="17"/>
  <c r="AE101" i="17"/>
  <c r="AD101" i="17"/>
  <c r="AC101" i="17"/>
  <c r="AB101" i="17"/>
  <c r="AA101" i="17"/>
  <c r="Z101" i="17"/>
  <c r="Y101" i="17"/>
  <c r="X101" i="17"/>
  <c r="W101" i="17"/>
  <c r="V101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AG93" i="17"/>
  <c r="AF93" i="17"/>
  <c r="AE93" i="17"/>
  <c r="AD93" i="17"/>
  <c r="AC93" i="17"/>
  <c r="AB93" i="17"/>
  <c r="AA93" i="17"/>
  <c r="Z93" i="17"/>
  <c r="Y93" i="17"/>
  <c r="X93" i="17"/>
  <c r="W93" i="17"/>
  <c r="V93" i="17"/>
  <c r="AG92" i="17"/>
  <c r="AF92" i="17"/>
  <c r="AE92" i="17"/>
  <c r="AD92" i="17"/>
  <c r="AC92" i="17"/>
  <c r="AB92" i="17"/>
  <c r="AA92" i="17"/>
  <c r="Z92" i="17"/>
  <c r="Y92" i="17"/>
  <c r="X92" i="17"/>
  <c r="W92" i="17"/>
  <c r="V92" i="17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AG85" i="17"/>
  <c r="AF85" i="17"/>
  <c r="AE85" i="17"/>
  <c r="AD85" i="17"/>
  <c r="AC85" i="17"/>
  <c r="AB85" i="17"/>
  <c r="AA85" i="17"/>
  <c r="Z85" i="17"/>
  <c r="Y85" i="17"/>
  <c r="X85" i="17"/>
  <c r="W85" i="17"/>
  <c r="V85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AG81" i="17"/>
  <c r="AF81" i="17"/>
  <c r="AE81" i="17"/>
  <c r="AD81" i="17"/>
  <c r="AC81" i="17"/>
  <c r="AB81" i="17"/>
  <c r="AA81" i="17"/>
  <c r="Z81" i="17"/>
  <c r="Y81" i="17"/>
  <c r="X81" i="17"/>
  <c r="W81" i="17"/>
  <c r="V81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AG9" i="17"/>
  <c r="AF9" i="17"/>
  <c r="AE9" i="17"/>
  <c r="AD9" i="17"/>
  <c r="AC9" i="17"/>
  <c r="AB9" i="17"/>
  <c r="AA9" i="17"/>
  <c r="Z9" i="17"/>
  <c r="Y9" i="17"/>
  <c r="X9" i="17"/>
  <c r="W9" i="17"/>
  <c r="V9" i="17"/>
  <c r="AG8" i="17"/>
  <c r="AF8" i="17"/>
  <c r="AE8" i="17"/>
  <c r="AD8" i="17"/>
  <c r="AC8" i="17"/>
  <c r="AB8" i="17"/>
  <c r="AA8" i="17"/>
  <c r="Z8" i="17"/>
  <c r="Y8" i="17"/>
  <c r="X8" i="17"/>
  <c r="W8" i="17"/>
  <c r="V8" i="17"/>
  <c r="AG7" i="17"/>
  <c r="AF7" i="17"/>
  <c r="AE7" i="17"/>
  <c r="AD7" i="17"/>
  <c r="AC7" i="17"/>
  <c r="AB7" i="17"/>
  <c r="AA7" i="17"/>
  <c r="Z7" i="17"/>
  <c r="Y7" i="17"/>
  <c r="X7" i="17"/>
  <c r="W7" i="17"/>
  <c r="V7" i="17"/>
  <c r="AG6" i="17"/>
  <c r="AF6" i="17"/>
  <c r="AE6" i="17"/>
  <c r="AD6" i="17"/>
  <c r="AC6" i="17"/>
  <c r="AB6" i="17"/>
  <c r="AA6" i="17"/>
  <c r="Z6" i="17"/>
  <c r="Y6" i="17"/>
  <c r="X6" i="17"/>
  <c r="W6" i="17"/>
  <c r="V6" i="17"/>
  <c r="AG5" i="17"/>
  <c r="AF5" i="17"/>
  <c r="AE5" i="17"/>
  <c r="AD5" i="17"/>
  <c r="AC5" i="17"/>
  <c r="AB5" i="17"/>
  <c r="AA5" i="17"/>
  <c r="Z5" i="17"/>
  <c r="Y5" i="17"/>
  <c r="X5" i="17"/>
  <c r="W5" i="17"/>
  <c r="V5" i="17"/>
  <c r="AG4" i="17"/>
  <c r="AF4" i="17"/>
  <c r="AE4" i="17"/>
  <c r="AD4" i="17"/>
  <c r="AC4" i="17"/>
  <c r="AB4" i="17"/>
  <c r="AA4" i="17"/>
  <c r="Z4" i="17"/>
  <c r="Y4" i="17"/>
  <c r="X4" i="17"/>
  <c r="W4" i="17"/>
  <c r="V4" i="17"/>
  <c r="AG3" i="17"/>
  <c r="AF3" i="17"/>
  <c r="AE3" i="17"/>
  <c r="AD3" i="17"/>
  <c r="AC3" i="17"/>
  <c r="AB3" i="17"/>
  <c r="AA3" i="17"/>
  <c r="Z3" i="17"/>
  <c r="Y3" i="17"/>
  <c r="X3" i="17"/>
  <c r="W3" i="17"/>
  <c r="V3" i="17"/>
  <c r="AG2" i="17"/>
  <c r="AF2" i="17"/>
  <c r="AE2" i="17"/>
  <c r="AD2" i="17"/>
  <c r="AC2" i="17"/>
  <c r="AB2" i="17"/>
  <c r="AA2" i="17"/>
  <c r="Z2" i="17"/>
  <c r="Y2" i="17"/>
  <c r="X2" i="17"/>
  <c r="W2" i="17"/>
  <c r="V2" i="17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AI34" i="12"/>
  <c r="AH34" i="12"/>
  <c r="AH38" i="12" s="1"/>
  <c r="AG34" i="12"/>
  <c r="AF34" i="12"/>
  <c r="AE34" i="12"/>
  <c r="AD34" i="12"/>
  <c r="AC34" i="12"/>
  <c r="AB34" i="12"/>
  <c r="AA34" i="12"/>
  <c r="Z34" i="12"/>
  <c r="Z38" i="12" s="1"/>
  <c r="Y34" i="12"/>
  <c r="X34" i="12"/>
  <c r="AI33" i="12"/>
  <c r="AH33" i="12"/>
  <c r="AG33" i="12"/>
  <c r="AF33" i="12"/>
  <c r="AF38" i="12" s="1"/>
  <c r="AE33" i="12"/>
  <c r="AE38" i="12" s="1"/>
  <c r="AD33" i="12"/>
  <c r="AD38" i="12" s="1"/>
  <c r="AC33" i="12"/>
  <c r="AB33" i="12"/>
  <c r="AA33" i="12"/>
  <c r="Z33" i="12"/>
  <c r="Y33" i="12"/>
  <c r="X33" i="12"/>
  <c r="AG38" i="12"/>
  <c r="AC38" i="12"/>
  <c r="Y38" i="12"/>
  <c r="X38" i="12"/>
  <c r="AI38" i="12" l="1"/>
  <c r="AB38" i="12"/>
  <c r="AA38" i="12"/>
  <c r="U1209" i="13" l="1"/>
  <c r="U1208" i="13"/>
  <c r="U1207" i="13"/>
  <c r="U1206" i="13"/>
  <c r="U1205" i="13"/>
  <c r="U1204" i="13"/>
  <c r="U1203" i="13"/>
  <c r="U1202" i="13"/>
  <c r="U1201" i="13"/>
  <c r="U1200" i="13"/>
  <c r="U1199" i="13"/>
  <c r="U1198" i="13"/>
  <c r="U1197" i="13"/>
  <c r="U1196" i="13"/>
  <c r="U1195" i="13"/>
  <c r="U1194" i="13"/>
  <c r="U1193" i="13"/>
  <c r="U1192" i="13"/>
  <c r="U1191" i="13"/>
  <c r="U1190" i="13"/>
  <c r="U1189" i="13"/>
  <c r="U1188" i="13"/>
  <c r="U1187" i="13"/>
  <c r="U1186" i="13"/>
  <c r="U1185" i="13"/>
  <c r="U1184" i="13"/>
  <c r="U1183" i="13"/>
  <c r="U1182" i="13"/>
  <c r="U1181" i="13"/>
  <c r="U1180" i="13"/>
  <c r="U1179" i="13"/>
  <c r="U1178" i="13"/>
  <c r="U1177" i="13"/>
  <c r="U1176" i="13"/>
  <c r="U1175" i="13"/>
  <c r="U1174" i="13"/>
  <c r="U1173" i="13"/>
  <c r="U1172" i="13"/>
  <c r="U1171" i="13"/>
  <c r="U1170" i="13"/>
  <c r="U1169" i="13"/>
  <c r="U1168" i="13"/>
  <c r="U1167" i="13"/>
  <c r="U1166" i="13"/>
  <c r="U1165" i="13"/>
  <c r="U1164" i="13"/>
  <c r="U1163" i="13"/>
  <c r="U1162" i="13"/>
  <c r="U1161" i="13"/>
  <c r="U1160" i="13"/>
  <c r="U1159" i="13"/>
  <c r="U1158" i="13"/>
  <c r="U1157" i="13"/>
  <c r="U1156" i="13"/>
  <c r="U1155" i="13"/>
  <c r="U1154" i="13"/>
  <c r="U1153" i="13"/>
  <c r="U1152" i="13"/>
  <c r="U1151" i="13"/>
  <c r="U1150" i="13"/>
  <c r="U1149" i="13"/>
  <c r="U1148" i="13"/>
  <c r="U1147" i="13"/>
  <c r="U1146" i="13"/>
  <c r="U1145" i="13"/>
  <c r="U1144" i="13"/>
  <c r="U1143" i="13"/>
  <c r="U1142" i="13"/>
  <c r="U1141" i="13"/>
  <c r="U1140" i="13"/>
  <c r="U1139" i="13"/>
  <c r="U1138" i="13"/>
  <c r="U1137" i="13"/>
  <c r="U1136" i="13"/>
  <c r="U1135" i="13"/>
  <c r="U1134" i="13"/>
  <c r="U1133" i="13"/>
  <c r="U1132" i="13"/>
  <c r="U1131" i="13"/>
  <c r="U1130" i="13"/>
  <c r="U1129" i="13"/>
  <c r="U1128" i="13"/>
  <c r="U1127" i="13"/>
  <c r="U1126" i="13"/>
  <c r="U1125" i="13"/>
  <c r="U1124" i="13"/>
  <c r="U1123" i="13"/>
  <c r="U1122" i="13"/>
  <c r="U1121" i="13"/>
  <c r="U1120" i="13"/>
  <c r="U1119" i="13"/>
  <c r="U1118" i="13"/>
  <c r="U1117" i="13"/>
  <c r="U1116" i="13"/>
  <c r="U1115" i="13"/>
  <c r="U1114" i="13"/>
  <c r="U1113" i="13"/>
  <c r="U1112" i="13"/>
  <c r="U1111" i="13"/>
  <c r="U1110" i="13"/>
  <c r="U1109" i="13"/>
  <c r="U1108" i="13"/>
  <c r="U1107" i="13"/>
  <c r="U1106" i="13"/>
  <c r="U1105" i="13"/>
  <c r="U1104" i="13"/>
  <c r="U1103" i="13"/>
  <c r="U1102" i="13"/>
  <c r="U1101" i="13"/>
  <c r="U1100" i="13"/>
  <c r="U1099" i="13"/>
  <c r="U1098" i="13"/>
  <c r="U1097" i="13"/>
  <c r="U1096" i="13"/>
  <c r="U1095" i="13"/>
  <c r="U1094" i="13"/>
  <c r="U1093" i="13"/>
  <c r="U1092" i="13"/>
  <c r="U1091" i="13"/>
  <c r="U1090" i="13"/>
  <c r="U1089" i="13"/>
  <c r="U1088" i="13"/>
  <c r="U1087" i="13"/>
  <c r="U1086" i="13"/>
  <c r="U1085" i="13"/>
  <c r="U1084" i="13"/>
  <c r="U1083" i="13"/>
  <c r="U1082" i="13"/>
  <c r="U1081" i="13"/>
  <c r="U1210" i="13" s="1"/>
  <c r="U1079" i="13"/>
  <c r="U1078" i="13"/>
  <c r="U1077" i="13"/>
  <c r="U1076" i="13"/>
  <c r="U1075" i="13"/>
  <c r="U1074" i="13"/>
  <c r="U1073" i="13"/>
  <c r="U1072" i="13"/>
  <c r="U1071" i="13"/>
  <c r="U1070" i="13"/>
  <c r="U1069" i="13"/>
  <c r="U1068" i="13"/>
  <c r="U1067" i="13"/>
  <c r="U1066" i="13"/>
  <c r="U1065" i="13"/>
  <c r="U1064" i="13"/>
  <c r="U1063" i="13"/>
  <c r="U1062" i="13"/>
  <c r="U1061" i="13"/>
  <c r="U1060" i="13"/>
  <c r="U1059" i="13"/>
  <c r="U1058" i="13"/>
  <c r="U1057" i="13"/>
  <c r="U1056" i="13"/>
  <c r="U1055" i="13"/>
  <c r="U1054" i="13"/>
  <c r="U1053" i="13"/>
  <c r="U1052" i="13"/>
  <c r="U1051" i="13"/>
  <c r="U1050" i="13"/>
  <c r="U1049" i="13"/>
  <c r="U1048" i="13"/>
  <c r="U1047" i="13"/>
  <c r="U1046" i="13"/>
  <c r="U1045" i="13"/>
  <c r="U1044" i="13"/>
  <c r="U1043" i="13"/>
  <c r="U1042" i="13"/>
  <c r="U1041" i="13"/>
  <c r="U1040" i="13"/>
  <c r="U1039" i="13"/>
  <c r="U1038" i="13"/>
  <c r="U1037" i="13"/>
  <c r="U1036" i="13"/>
  <c r="U1035" i="13"/>
  <c r="U1034" i="13"/>
  <c r="U1033" i="13"/>
  <c r="U1032" i="13"/>
  <c r="U1031" i="13"/>
  <c r="U1030" i="13"/>
  <c r="U1029" i="13"/>
  <c r="U1028" i="13"/>
  <c r="U1027" i="13"/>
  <c r="U1026" i="13"/>
  <c r="U1025" i="13"/>
  <c r="U1024" i="13"/>
  <c r="U1023" i="13"/>
  <c r="U1022" i="13"/>
  <c r="U1021" i="13"/>
  <c r="U1020" i="13"/>
  <c r="U1019" i="13"/>
  <c r="U1018" i="13"/>
  <c r="U1017" i="13"/>
  <c r="U1016" i="13"/>
  <c r="U1015" i="13"/>
  <c r="U1014" i="13"/>
  <c r="U1013" i="13"/>
  <c r="U1012" i="13"/>
  <c r="U1011" i="13"/>
  <c r="U1010" i="13"/>
  <c r="U1009" i="13"/>
  <c r="U1008" i="13"/>
  <c r="U1007" i="13"/>
  <c r="U1006" i="13"/>
  <c r="U1005" i="13"/>
  <c r="U1004" i="13"/>
  <c r="U1003" i="13"/>
  <c r="U1002" i="13"/>
  <c r="U1001" i="13"/>
  <c r="U1000" i="13"/>
  <c r="U999" i="13"/>
  <c r="U998" i="13"/>
  <c r="U997" i="13"/>
  <c r="U996" i="13"/>
  <c r="U995" i="13"/>
  <c r="U994" i="13"/>
  <c r="U993" i="13"/>
  <c r="U992" i="13"/>
  <c r="U991" i="13"/>
  <c r="U990" i="13"/>
  <c r="U989" i="13"/>
  <c r="U988" i="13"/>
  <c r="U987" i="13"/>
  <c r="U986" i="13"/>
  <c r="U985" i="13"/>
  <c r="U984" i="13"/>
  <c r="U983" i="13"/>
  <c r="U982" i="13"/>
  <c r="U981" i="13"/>
  <c r="U980" i="13"/>
  <c r="U979" i="13"/>
  <c r="U978" i="13"/>
  <c r="U977" i="13"/>
  <c r="U976" i="13"/>
  <c r="U975" i="13"/>
  <c r="U974" i="13"/>
  <c r="U973" i="13"/>
  <c r="U972" i="13"/>
  <c r="U971" i="13"/>
  <c r="U970" i="13"/>
  <c r="U969" i="13"/>
  <c r="U968" i="13"/>
  <c r="U967" i="13"/>
  <c r="U966" i="13"/>
  <c r="U965" i="13"/>
  <c r="U964" i="13"/>
  <c r="U963" i="13"/>
  <c r="U962" i="13"/>
  <c r="U961" i="13"/>
  <c r="U960" i="13"/>
  <c r="U959" i="13"/>
  <c r="U958" i="13"/>
  <c r="U957" i="13"/>
  <c r="U956" i="13"/>
  <c r="U955" i="13"/>
  <c r="U954" i="13"/>
  <c r="U953" i="13"/>
  <c r="U952" i="13"/>
  <c r="U951" i="13"/>
  <c r="U950" i="13"/>
  <c r="U949" i="13"/>
  <c r="U948" i="13"/>
  <c r="U947" i="13"/>
  <c r="U946" i="13"/>
  <c r="U945" i="13"/>
  <c r="U944" i="13"/>
  <c r="U943" i="13"/>
  <c r="U942" i="13"/>
  <c r="U941" i="13"/>
  <c r="U940" i="13"/>
  <c r="U939" i="13"/>
  <c r="U938" i="13"/>
  <c r="U937" i="13"/>
  <c r="U936" i="13"/>
  <c r="U935" i="13"/>
  <c r="U934" i="13"/>
  <c r="U933" i="13"/>
  <c r="U932" i="13"/>
  <c r="U931" i="13"/>
  <c r="U930" i="13"/>
  <c r="U929" i="13"/>
  <c r="U928" i="13"/>
  <c r="U927" i="13"/>
  <c r="U926" i="13"/>
  <c r="U925" i="13"/>
  <c r="U924" i="13"/>
  <c r="U923" i="13"/>
  <c r="U922" i="13"/>
  <c r="U921" i="13"/>
  <c r="U920" i="13"/>
  <c r="U919" i="13"/>
  <c r="U918" i="13"/>
  <c r="U917" i="13"/>
  <c r="U916" i="13"/>
  <c r="U915" i="13"/>
  <c r="U914" i="13"/>
  <c r="U913" i="13"/>
  <c r="U912" i="13"/>
  <c r="U911" i="13"/>
  <c r="U910" i="13"/>
  <c r="U909" i="13"/>
  <c r="U908" i="13"/>
  <c r="U907" i="13"/>
  <c r="U906" i="13"/>
  <c r="U905" i="13"/>
  <c r="U904" i="13"/>
  <c r="U903" i="13"/>
  <c r="U902" i="13"/>
  <c r="U901" i="13"/>
  <c r="U900" i="13"/>
  <c r="U899" i="13"/>
  <c r="U898" i="13"/>
  <c r="U897" i="13"/>
  <c r="U896" i="13"/>
  <c r="U895" i="13"/>
  <c r="U894" i="13"/>
  <c r="U893" i="13"/>
  <c r="U892" i="13"/>
  <c r="U891" i="13"/>
  <c r="U890" i="13"/>
  <c r="U889" i="13"/>
  <c r="U888" i="13"/>
  <c r="U887" i="13"/>
  <c r="U886" i="13"/>
  <c r="U885" i="13"/>
  <c r="U884" i="13"/>
  <c r="U883" i="13"/>
  <c r="U882" i="13"/>
  <c r="U881" i="13"/>
  <c r="U880" i="13"/>
  <c r="U879" i="13"/>
  <c r="U878" i="13"/>
  <c r="U877" i="13"/>
  <c r="U876" i="13"/>
  <c r="U875" i="13"/>
  <c r="U874" i="13"/>
  <c r="U873" i="13"/>
  <c r="U872" i="13"/>
  <c r="U871" i="13"/>
  <c r="U870" i="13"/>
  <c r="U869" i="13"/>
  <c r="U868" i="13"/>
  <c r="U867" i="13"/>
  <c r="U866" i="13"/>
  <c r="U865" i="13"/>
  <c r="U864" i="13"/>
  <c r="U863" i="13"/>
  <c r="U862" i="13"/>
  <c r="U861" i="13"/>
  <c r="U860" i="13"/>
  <c r="U859" i="13"/>
  <c r="U858" i="13"/>
  <c r="U857" i="13"/>
  <c r="U856" i="13"/>
  <c r="U855" i="13"/>
  <c r="U854" i="13"/>
  <c r="U853" i="13"/>
  <c r="U852" i="13"/>
  <c r="U851" i="13"/>
  <c r="U850" i="13"/>
  <c r="U849" i="13"/>
  <c r="U848" i="13"/>
  <c r="U847" i="13"/>
  <c r="U846" i="13"/>
  <c r="U845" i="13"/>
  <c r="U844" i="13"/>
  <c r="U843" i="13"/>
  <c r="U842" i="13"/>
  <c r="U841" i="13"/>
  <c r="U840" i="13"/>
  <c r="U839" i="13"/>
  <c r="U838" i="13"/>
  <c r="U837" i="13"/>
  <c r="U836" i="13"/>
  <c r="U835" i="13"/>
  <c r="U834" i="13"/>
  <c r="U833" i="13"/>
  <c r="U832" i="13"/>
  <c r="U831" i="13"/>
  <c r="U830" i="13"/>
  <c r="U829" i="13"/>
  <c r="U828" i="13"/>
  <c r="U827" i="13"/>
  <c r="U826" i="13"/>
  <c r="U825" i="13"/>
  <c r="U824" i="13"/>
  <c r="U823" i="13"/>
  <c r="U822" i="13"/>
  <c r="U821" i="13"/>
  <c r="U820" i="13"/>
  <c r="U819" i="13"/>
  <c r="U818" i="13"/>
  <c r="U817" i="13"/>
  <c r="U816" i="13"/>
  <c r="U815" i="13"/>
  <c r="U814" i="13"/>
  <c r="U813" i="13"/>
  <c r="U812" i="13"/>
  <c r="U811" i="13"/>
  <c r="U810" i="13"/>
  <c r="U809" i="13"/>
  <c r="U808" i="13"/>
  <c r="U807" i="13"/>
  <c r="U806" i="13"/>
  <c r="U805" i="13"/>
  <c r="U804" i="13"/>
  <c r="U803" i="13"/>
  <c r="U802" i="13"/>
  <c r="U801" i="13"/>
  <c r="U800" i="13"/>
  <c r="U799" i="13"/>
  <c r="U798" i="13"/>
  <c r="U797" i="13"/>
  <c r="U796" i="13"/>
  <c r="U795" i="13"/>
  <c r="U794" i="13"/>
  <c r="U793" i="13"/>
  <c r="U792" i="13"/>
  <c r="U791" i="13"/>
  <c r="U790" i="13"/>
  <c r="U789" i="13"/>
  <c r="U788" i="13"/>
  <c r="U787" i="13"/>
  <c r="U786" i="13"/>
  <c r="U785" i="13"/>
  <c r="U784" i="13"/>
  <c r="U783" i="13"/>
  <c r="U782" i="13"/>
  <c r="U781" i="13"/>
  <c r="U780" i="13"/>
  <c r="U779" i="13"/>
  <c r="U778" i="13"/>
  <c r="U777" i="13"/>
  <c r="U776" i="13"/>
  <c r="U775" i="13"/>
  <c r="U774" i="13"/>
  <c r="U773" i="13"/>
  <c r="U772" i="13"/>
  <c r="U771" i="13"/>
  <c r="U770" i="13"/>
  <c r="U769" i="13"/>
  <c r="U768" i="13"/>
  <c r="U767" i="13"/>
  <c r="U766" i="13"/>
  <c r="U765" i="13"/>
  <c r="U764" i="13"/>
  <c r="U763" i="13"/>
  <c r="U762" i="13"/>
  <c r="U761" i="13"/>
  <c r="U760" i="13"/>
  <c r="U759" i="13"/>
  <c r="U758" i="13"/>
  <c r="U757" i="13"/>
  <c r="U756" i="13"/>
  <c r="U755" i="13"/>
  <c r="U754" i="13"/>
  <c r="U753" i="13"/>
  <c r="U752" i="13"/>
  <c r="U751" i="13"/>
  <c r="U750" i="13"/>
  <c r="U749" i="13"/>
  <c r="U748" i="13"/>
  <c r="U747" i="13"/>
  <c r="U746" i="13"/>
  <c r="U745" i="13"/>
  <c r="U744" i="13"/>
  <c r="U743" i="13"/>
  <c r="U742" i="13"/>
  <c r="U741" i="13"/>
  <c r="U740" i="13"/>
  <c r="U739" i="13"/>
  <c r="U738" i="13"/>
  <c r="U737" i="13"/>
  <c r="U736" i="13"/>
  <c r="U735" i="13"/>
  <c r="U734" i="13"/>
  <c r="U733" i="13"/>
  <c r="U732" i="13"/>
  <c r="U731" i="13"/>
  <c r="U730" i="13"/>
  <c r="U729" i="13"/>
  <c r="U728" i="13"/>
  <c r="U727" i="13"/>
  <c r="U726" i="13"/>
  <c r="U725" i="13"/>
  <c r="U724" i="13"/>
  <c r="U723" i="13"/>
  <c r="U722" i="13"/>
  <c r="U721" i="13"/>
  <c r="U720" i="13"/>
  <c r="U719" i="13"/>
  <c r="U1080" i="13" s="1"/>
  <c r="U717" i="13"/>
  <c r="U715" i="13"/>
  <c r="U714" i="13"/>
  <c r="U713" i="13"/>
  <c r="U712" i="13"/>
  <c r="U711" i="13"/>
  <c r="U710" i="13"/>
  <c r="U709" i="13"/>
  <c r="U708" i="13"/>
  <c r="U707" i="13"/>
  <c r="U706" i="13"/>
  <c r="U705" i="13"/>
  <c r="U704" i="13"/>
  <c r="U703" i="13"/>
  <c r="U702" i="13"/>
  <c r="U701" i="13"/>
  <c r="U700" i="13"/>
  <c r="U699" i="13"/>
  <c r="U698" i="13"/>
  <c r="U697" i="13"/>
  <c r="U696" i="13"/>
  <c r="U695" i="13"/>
  <c r="U694" i="13"/>
  <c r="U693" i="13"/>
  <c r="U692" i="13"/>
  <c r="U691" i="13"/>
  <c r="U690" i="13"/>
  <c r="U689" i="13"/>
  <c r="U688" i="13"/>
  <c r="U687" i="13"/>
  <c r="U686" i="13"/>
  <c r="U685" i="13"/>
  <c r="U684" i="13"/>
  <c r="U683" i="13"/>
  <c r="U682" i="13"/>
  <c r="U681" i="13"/>
  <c r="U680" i="13"/>
  <c r="U679" i="13"/>
  <c r="U678" i="13"/>
  <c r="U677" i="13"/>
  <c r="U676" i="13"/>
  <c r="U675" i="13"/>
  <c r="U674" i="13"/>
  <c r="U673" i="13"/>
  <c r="U672" i="13"/>
  <c r="U671" i="13"/>
  <c r="U670" i="13"/>
  <c r="U669" i="13"/>
  <c r="U668" i="13"/>
  <c r="U667" i="13"/>
  <c r="U666" i="13"/>
  <c r="U665" i="13"/>
  <c r="U664" i="13"/>
  <c r="U663" i="13"/>
  <c r="U662" i="13"/>
  <c r="U661" i="13"/>
  <c r="U660" i="13"/>
  <c r="U659" i="13"/>
  <c r="U658" i="13"/>
  <c r="U657" i="13"/>
  <c r="U656" i="13"/>
  <c r="U655" i="13"/>
  <c r="U654" i="13"/>
  <c r="U653" i="13"/>
  <c r="U652" i="13"/>
  <c r="U651" i="13"/>
  <c r="U650" i="13"/>
  <c r="U649" i="13"/>
  <c r="U648" i="13"/>
  <c r="U647" i="13"/>
  <c r="U646" i="13"/>
  <c r="U645" i="13"/>
  <c r="U644" i="13"/>
  <c r="U643" i="13"/>
  <c r="U642" i="13"/>
  <c r="U641" i="13"/>
  <c r="U640" i="13"/>
  <c r="U639" i="13"/>
  <c r="U638" i="13"/>
  <c r="U637" i="13"/>
  <c r="U636" i="13"/>
  <c r="U635" i="13"/>
  <c r="U634" i="13"/>
  <c r="U633" i="13"/>
  <c r="U632" i="13"/>
  <c r="U631" i="13"/>
  <c r="U630" i="13"/>
  <c r="U629" i="13"/>
  <c r="U628" i="13"/>
  <c r="U627" i="13"/>
  <c r="U626" i="13"/>
  <c r="U625" i="13"/>
  <c r="U624" i="13"/>
  <c r="U623" i="13"/>
  <c r="U622" i="13"/>
  <c r="U621" i="13"/>
  <c r="U620" i="13"/>
  <c r="U619" i="13"/>
  <c r="U618" i="13"/>
  <c r="U617" i="13"/>
  <c r="U616" i="13"/>
  <c r="U615" i="13"/>
  <c r="U614" i="13"/>
  <c r="U613" i="13"/>
  <c r="U612" i="13"/>
  <c r="U611" i="13"/>
  <c r="U610" i="13"/>
  <c r="U609" i="13"/>
  <c r="U608" i="13"/>
  <c r="U607" i="13"/>
  <c r="U606" i="13"/>
  <c r="U605" i="13"/>
  <c r="U604" i="13"/>
  <c r="U603" i="13"/>
  <c r="U602" i="13"/>
  <c r="U601" i="13"/>
  <c r="U600" i="13"/>
  <c r="U599" i="13"/>
  <c r="U598" i="13"/>
  <c r="U597" i="13"/>
  <c r="U596" i="13"/>
  <c r="U595" i="13"/>
  <c r="U594" i="13"/>
  <c r="U593" i="13"/>
  <c r="U592" i="13"/>
  <c r="U591" i="13"/>
  <c r="U716" i="13" s="1"/>
  <c r="U589" i="13"/>
  <c r="U588" i="13"/>
  <c r="U587" i="13"/>
  <c r="U586" i="13"/>
  <c r="U585" i="13"/>
  <c r="U584" i="13"/>
  <c r="U583" i="13"/>
  <c r="U582" i="13"/>
  <c r="U581" i="13"/>
  <c r="U580" i="13"/>
  <c r="U579" i="13"/>
  <c r="U578" i="13"/>
  <c r="U577" i="13"/>
  <c r="U576" i="13"/>
  <c r="U575" i="13"/>
  <c r="U574" i="13"/>
  <c r="U573" i="13"/>
  <c r="U572" i="13"/>
  <c r="U571" i="13"/>
  <c r="U570" i="13"/>
  <c r="U569" i="13"/>
  <c r="U568" i="13"/>
  <c r="U567" i="13"/>
  <c r="U566" i="13"/>
  <c r="U565" i="13"/>
  <c r="U564" i="13"/>
  <c r="U563" i="13"/>
  <c r="U562" i="13"/>
  <c r="U561" i="13"/>
  <c r="U560" i="13"/>
  <c r="U559" i="13"/>
  <c r="U558" i="13"/>
  <c r="U557" i="13"/>
  <c r="U556" i="13"/>
  <c r="U555" i="13"/>
  <c r="U554" i="13"/>
  <c r="U553" i="13"/>
  <c r="U552" i="13"/>
  <c r="U551" i="13"/>
  <c r="U550" i="13"/>
  <c r="U549" i="13"/>
  <c r="U548" i="13"/>
  <c r="U547" i="13"/>
  <c r="U546" i="13"/>
  <c r="U545" i="13"/>
  <c r="U544" i="13"/>
  <c r="U543" i="13"/>
  <c r="U542" i="13"/>
  <c r="U590" i="13" s="1"/>
  <c r="U540" i="13"/>
  <c r="U539" i="13"/>
  <c r="U538" i="13"/>
  <c r="U537" i="13"/>
  <c r="U536" i="13"/>
  <c r="U535" i="13"/>
  <c r="U534" i="13"/>
  <c r="U533" i="13"/>
  <c r="U532" i="13"/>
  <c r="U531" i="13"/>
  <c r="U530" i="13"/>
  <c r="U529" i="13"/>
  <c r="U528" i="13"/>
  <c r="U527" i="13"/>
  <c r="U526" i="13"/>
  <c r="U525" i="13"/>
  <c r="U524" i="13"/>
  <c r="U523" i="13"/>
  <c r="U522" i="13"/>
  <c r="U521" i="13"/>
  <c r="U520" i="13"/>
  <c r="U519" i="13"/>
  <c r="U518" i="13"/>
  <c r="U517" i="13"/>
  <c r="U516" i="13"/>
  <c r="U515" i="13"/>
  <c r="U514" i="13"/>
  <c r="U513" i="13"/>
  <c r="U512" i="13"/>
  <c r="U511" i="13"/>
  <c r="U510" i="13"/>
  <c r="U509" i="13"/>
  <c r="U508" i="13"/>
  <c r="U507" i="13"/>
  <c r="U506" i="13"/>
  <c r="U505" i="13"/>
  <c r="U504" i="13"/>
  <c r="U503" i="13"/>
  <c r="U502" i="13"/>
  <c r="U501" i="13"/>
  <c r="U500" i="13"/>
  <c r="U499" i="13"/>
  <c r="U498" i="13"/>
  <c r="U497" i="13"/>
  <c r="U496" i="13"/>
  <c r="U495" i="13"/>
  <c r="U494" i="13"/>
  <c r="U493" i="13"/>
  <c r="U492" i="13"/>
  <c r="U491" i="13"/>
  <c r="U490" i="13"/>
  <c r="U489" i="13"/>
  <c r="U488" i="13"/>
  <c r="U487" i="13"/>
  <c r="U486" i="13"/>
  <c r="U485" i="13"/>
  <c r="U484" i="13"/>
  <c r="U483" i="13"/>
  <c r="U482" i="13"/>
  <c r="U481" i="13"/>
  <c r="U480" i="13"/>
  <c r="U479" i="13"/>
  <c r="U478" i="13"/>
  <c r="U477" i="13"/>
  <c r="U476" i="13"/>
  <c r="U475" i="13"/>
  <c r="U474" i="13"/>
  <c r="U473" i="13"/>
  <c r="U472" i="13"/>
  <c r="U471" i="13"/>
  <c r="U470" i="13"/>
  <c r="U469" i="13"/>
  <c r="U468" i="13"/>
  <c r="U467" i="13"/>
  <c r="U466" i="13"/>
  <c r="U465" i="13"/>
  <c r="U464" i="13"/>
  <c r="U463" i="13"/>
  <c r="U462" i="13"/>
  <c r="U461" i="13"/>
  <c r="U460" i="13"/>
  <c r="U459" i="13"/>
  <c r="U458" i="13"/>
  <c r="U457" i="13"/>
  <c r="U456" i="13"/>
  <c r="U455" i="13"/>
  <c r="U454" i="13"/>
  <c r="U453" i="13"/>
  <c r="U452" i="13"/>
  <c r="U451" i="13"/>
  <c r="U450" i="13"/>
  <c r="U449" i="13"/>
  <c r="U448" i="13"/>
  <c r="U447" i="13"/>
  <c r="U446" i="13"/>
  <c r="U445" i="13"/>
  <c r="U444" i="13"/>
  <c r="U443" i="13"/>
  <c r="U442" i="13"/>
  <c r="U441" i="13"/>
  <c r="U440" i="13"/>
  <c r="U439" i="13"/>
  <c r="U438" i="13"/>
  <c r="U437" i="13"/>
  <c r="U436" i="13"/>
  <c r="U435" i="13"/>
  <c r="U434" i="13"/>
  <c r="U433" i="13"/>
  <c r="U432" i="13"/>
  <c r="U431" i="13"/>
  <c r="U430" i="13"/>
  <c r="U429" i="13"/>
  <c r="U428" i="13"/>
  <c r="U427" i="13"/>
  <c r="U426" i="13"/>
  <c r="U425" i="13"/>
  <c r="U424" i="13"/>
  <c r="U423" i="13"/>
  <c r="U422" i="13"/>
  <c r="U421" i="13"/>
  <c r="U420" i="13"/>
  <c r="U419" i="13"/>
  <c r="U418" i="13"/>
  <c r="U417" i="13"/>
  <c r="U416" i="13"/>
  <c r="U415" i="13"/>
  <c r="U414" i="13"/>
  <c r="U413" i="13"/>
  <c r="U412" i="13"/>
  <c r="U411" i="13"/>
  <c r="U410" i="13"/>
  <c r="U409" i="13"/>
  <c r="U408" i="13"/>
  <c r="U407" i="13"/>
  <c r="U406" i="13"/>
  <c r="U405" i="13"/>
  <c r="U404" i="13"/>
  <c r="U403" i="13"/>
  <c r="U402" i="13"/>
  <c r="U401" i="13"/>
  <c r="U400" i="13"/>
  <c r="U399" i="13"/>
  <c r="U398" i="13"/>
  <c r="U397" i="13"/>
  <c r="U396" i="13"/>
  <c r="U395" i="13"/>
  <c r="U394" i="13"/>
  <c r="U393" i="13"/>
  <c r="U392" i="13"/>
  <c r="U390" i="13"/>
  <c r="U389" i="13"/>
  <c r="U388" i="13"/>
  <c r="U387" i="13"/>
  <c r="U386" i="13"/>
  <c r="U385" i="13"/>
  <c r="U384" i="13"/>
  <c r="U383" i="13"/>
  <c r="U382" i="13"/>
  <c r="U381" i="13"/>
  <c r="U380" i="13"/>
  <c r="U379" i="13"/>
  <c r="U378" i="13"/>
  <c r="U377" i="13"/>
  <c r="U376" i="13"/>
  <c r="U375" i="13"/>
  <c r="U374" i="13"/>
  <c r="U373" i="13"/>
  <c r="U372" i="13"/>
  <c r="U371" i="13"/>
  <c r="U370" i="13"/>
  <c r="U369" i="13"/>
  <c r="U368" i="13"/>
  <c r="U367" i="13"/>
  <c r="U366" i="13"/>
  <c r="U365" i="13"/>
  <c r="U364" i="13"/>
  <c r="U363" i="13"/>
  <c r="U362" i="13"/>
  <c r="U361" i="13"/>
  <c r="U360" i="13"/>
  <c r="U359" i="13"/>
  <c r="U358" i="13"/>
  <c r="U357" i="13"/>
  <c r="U356" i="13"/>
  <c r="U355" i="13"/>
  <c r="U354" i="13"/>
  <c r="U353" i="13"/>
  <c r="U352" i="13"/>
  <c r="U351" i="13"/>
  <c r="U350" i="13"/>
  <c r="U349" i="13"/>
  <c r="U348" i="13"/>
  <c r="U347" i="13"/>
  <c r="U346" i="13"/>
  <c r="U345" i="13"/>
  <c r="U344" i="13"/>
  <c r="U343" i="13"/>
  <c r="U342" i="13"/>
  <c r="U341" i="13"/>
  <c r="U340" i="13"/>
  <c r="U339" i="13"/>
  <c r="U338" i="13"/>
  <c r="U337" i="13"/>
  <c r="U336" i="13"/>
  <c r="U335" i="13"/>
  <c r="U334" i="13"/>
  <c r="U333" i="13"/>
  <c r="U332" i="13"/>
  <c r="U391" i="13" s="1"/>
  <c r="U330" i="13"/>
  <c r="U329" i="13"/>
  <c r="U328" i="13"/>
  <c r="U327" i="13"/>
  <c r="U326" i="13"/>
  <c r="U325" i="13"/>
  <c r="U324" i="13"/>
  <c r="U323" i="13"/>
  <c r="U322" i="13"/>
  <c r="U321" i="13"/>
  <c r="U320" i="13"/>
  <c r="U319" i="13"/>
  <c r="U318" i="13"/>
  <c r="U317" i="13"/>
  <c r="U316" i="13"/>
  <c r="U315" i="13"/>
  <c r="U314" i="13"/>
  <c r="U313" i="13"/>
  <c r="U312" i="13"/>
  <c r="U311" i="13"/>
  <c r="U310" i="13"/>
  <c r="U309" i="13"/>
  <c r="U308" i="13"/>
  <c r="U307" i="13"/>
  <c r="U306" i="13"/>
  <c r="U305" i="13"/>
  <c r="U304" i="13"/>
  <c r="U303" i="13"/>
  <c r="U302" i="13"/>
  <c r="U301" i="13"/>
  <c r="U300" i="13"/>
  <c r="U299" i="13"/>
  <c r="U298" i="13"/>
  <c r="U297" i="13"/>
  <c r="U296" i="13"/>
  <c r="U295" i="13"/>
  <c r="U294" i="13"/>
  <c r="U293" i="13"/>
  <c r="U292" i="13"/>
  <c r="U291" i="13"/>
  <c r="U290" i="13"/>
  <c r="U289" i="13"/>
  <c r="U288" i="13"/>
  <c r="U287" i="13"/>
  <c r="U286" i="13"/>
  <c r="U285" i="13"/>
  <c r="U284" i="13"/>
  <c r="U283" i="13"/>
  <c r="U282" i="13"/>
  <c r="U281" i="13"/>
  <c r="U280" i="13"/>
  <c r="U279" i="13"/>
  <c r="U278" i="13"/>
  <c r="U277" i="13"/>
  <c r="U276" i="13"/>
  <c r="U275" i="13"/>
  <c r="U274" i="13"/>
  <c r="U273" i="13"/>
  <c r="U272" i="13"/>
  <c r="U271" i="13"/>
  <c r="U270" i="13"/>
  <c r="U269" i="13"/>
  <c r="U268" i="13"/>
  <c r="U267" i="13"/>
  <c r="U266" i="13"/>
  <c r="U265" i="13"/>
  <c r="U264" i="13"/>
  <c r="U263" i="13"/>
  <c r="U262" i="13"/>
  <c r="U261" i="13"/>
  <c r="U260" i="13"/>
  <c r="U259" i="13"/>
  <c r="U258" i="13"/>
  <c r="U257" i="13"/>
  <c r="U256" i="13"/>
  <c r="U255" i="13"/>
  <c r="U254" i="13"/>
  <c r="U253" i="13"/>
  <c r="U252" i="13"/>
  <c r="U251" i="13"/>
  <c r="U250" i="13"/>
  <c r="U249" i="13"/>
  <c r="U248" i="13"/>
  <c r="U247" i="13"/>
  <c r="U246" i="13"/>
  <c r="U245" i="13"/>
  <c r="U244" i="13"/>
  <c r="U331" i="13" s="1"/>
  <c r="U242" i="13"/>
  <c r="U240" i="13"/>
  <c r="U239" i="13"/>
  <c r="U238" i="13"/>
  <c r="U237" i="13"/>
  <c r="U236" i="13"/>
  <c r="U235" i="13"/>
  <c r="U234" i="13"/>
  <c r="U233" i="13"/>
  <c r="U232" i="13"/>
  <c r="U231" i="13"/>
  <c r="U230" i="13"/>
  <c r="U229" i="13"/>
  <c r="U228" i="13"/>
  <c r="U227" i="13"/>
  <c r="U226" i="13"/>
  <c r="U225" i="13"/>
  <c r="U224" i="13"/>
  <c r="U223" i="13"/>
  <c r="U222" i="13"/>
  <c r="U221" i="13"/>
  <c r="U220" i="13"/>
  <c r="U219" i="13"/>
  <c r="U218" i="13"/>
  <c r="U217" i="13"/>
  <c r="U216" i="13"/>
  <c r="U215" i="13"/>
  <c r="U214" i="13"/>
  <c r="U213" i="13"/>
  <c r="U212" i="13"/>
  <c r="U211" i="13"/>
  <c r="U210" i="13"/>
  <c r="U209" i="13"/>
  <c r="U208" i="13"/>
  <c r="U207" i="13"/>
  <c r="U206" i="13"/>
  <c r="U205" i="13"/>
  <c r="U204" i="13"/>
  <c r="U203" i="13"/>
  <c r="U202" i="13"/>
  <c r="U201" i="13"/>
  <c r="U200" i="13"/>
  <c r="U199" i="13"/>
  <c r="U198" i="13"/>
  <c r="U197" i="13"/>
  <c r="U196" i="13"/>
  <c r="U195" i="13"/>
  <c r="U194" i="13"/>
  <c r="U193" i="13"/>
  <c r="U192" i="13"/>
  <c r="U191" i="13"/>
  <c r="U190" i="13"/>
  <c r="U189" i="13"/>
  <c r="U188" i="13"/>
  <c r="U187" i="13"/>
  <c r="U186" i="13"/>
  <c r="U185" i="13"/>
  <c r="U184" i="13"/>
  <c r="U183" i="13"/>
  <c r="U182" i="13"/>
  <c r="U181" i="13"/>
  <c r="U180" i="13"/>
  <c r="U179" i="13"/>
  <c r="U178" i="13"/>
  <c r="U177" i="13"/>
  <c r="U176" i="13"/>
  <c r="U175" i="13"/>
  <c r="U174" i="13"/>
  <c r="U173" i="13"/>
  <c r="U172" i="13"/>
  <c r="U171" i="13"/>
  <c r="U170" i="13"/>
  <c r="U169" i="13"/>
  <c r="U168" i="13"/>
  <c r="U167" i="13"/>
  <c r="U166" i="13"/>
  <c r="U165" i="13"/>
  <c r="U164" i="13"/>
  <c r="U163" i="13"/>
  <c r="U162" i="13"/>
  <c r="U161" i="13"/>
  <c r="U160" i="13"/>
  <c r="U159" i="13"/>
  <c r="U158" i="13"/>
  <c r="U157" i="13"/>
  <c r="U156" i="13"/>
  <c r="U155" i="13"/>
  <c r="U154" i="13"/>
  <c r="U153" i="13"/>
  <c r="U152" i="13"/>
  <c r="U151" i="13"/>
  <c r="U150" i="13"/>
  <c r="U149" i="13"/>
  <c r="U148" i="13"/>
  <c r="U147" i="13"/>
  <c r="U146" i="13"/>
  <c r="U145" i="13"/>
  <c r="U144" i="13"/>
  <c r="U143" i="13"/>
  <c r="U142" i="13"/>
  <c r="U141" i="13"/>
  <c r="U140" i="13"/>
  <c r="U139" i="13"/>
  <c r="U138" i="13"/>
  <c r="U137" i="13"/>
  <c r="U136" i="13"/>
  <c r="U135" i="13"/>
  <c r="U134" i="13"/>
  <c r="U133" i="13"/>
  <c r="U132" i="13"/>
  <c r="U131" i="13"/>
  <c r="U130" i="13"/>
  <c r="U129" i="13"/>
  <c r="U128" i="13"/>
  <c r="U127" i="13"/>
  <c r="U126" i="13"/>
  <c r="U125" i="13"/>
  <c r="U124" i="13"/>
  <c r="U123" i="13"/>
  <c r="U122" i="13"/>
  <c r="U121" i="13"/>
  <c r="U120" i="13"/>
  <c r="U119" i="13"/>
  <c r="U118" i="13"/>
  <c r="U117" i="13"/>
  <c r="U116" i="13"/>
  <c r="U115" i="13"/>
  <c r="U114" i="13"/>
  <c r="U113" i="13"/>
  <c r="U112" i="13"/>
  <c r="U111" i="13"/>
  <c r="U110" i="13"/>
  <c r="U109" i="13"/>
  <c r="U108" i="13"/>
  <c r="U107" i="13"/>
  <c r="U106" i="13"/>
  <c r="U105" i="13"/>
  <c r="U104" i="13"/>
  <c r="U103" i="13"/>
  <c r="U102" i="13"/>
  <c r="U101" i="13"/>
  <c r="U100" i="13"/>
  <c r="U99" i="13"/>
  <c r="U98" i="13"/>
  <c r="U97" i="13"/>
  <c r="U96" i="13"/>
  <c r="U95" i="13"/>
  <c r="U94" i="13"/>
  <c r="U93" i="13"/>
  <c r="U92" i="13"/>
  <c r="U91" i="13"/>
  <c r="U90" i="13"/>
  <c r="U89" i="13"/>
  <c r="U88" i="13"/>
  <c r="U87" i="13"/>
  <c r="U86" i="13"/>
  <c r="U85" i="13"/>
  <c r="U84" i="13"/>
  <c r="U83" i="13"/>
  <c r="U82" i="13"/>
  <c r="U81" i="13"/>
  <c r="U80" i="13"/>
  <c r="U79" i="13"/>
  <c r="U78" i="13"/>
  <c r="U77" i="13"/>
  <c r="U76" i="13"/>
  <c r="U75" i="13"/>
  <c r="U74" i="13"/>
  <c r="U241" i="13" s="1"/>
  <c r="U72" i="13"/>
  <c r="U71" i="13"/>
  <c r="U70" i="13"/>
  <c r="U69" i="13"/>
  <c r="U68" i="13"/>
  <c r="U67" i="13"/>
  <c r="U66" i="13"/>
  <c r="U65" i="13"/>
  <c r="U64" i="13"/>
  <c r="U73" i="13" s="1"/>
  <c r="U1216" i="13" s="1"/>
  <c r="U62" i="13"/>
  <c r="U61" i="13"/>
  <c r="U60" i="13"/>
  <c r="U59" i="13"/>
  <c r="U58" i="13"/>
  <c r="U63" i="13" s="1"/>
  <c r="U1215" i="13" s="1"/>
  <c r="U56" i="13"/>
  <c r="U55" i="13"/>
  <c r="U54" i="13"/>
  <c r="U53" i="13"/>
  <c r="U52" i="13"/>
  <c r="U51" i="13"/>
  <c r="U50" i="13"/>
  <c r="U48" i="13"/>
  <c r="U47" i="13"/>
  <c r="U46" i="13"/>
  <c r="U45" i="13"/>
  <c r="U44" i="13"/>
  <c r="U43" i="13"/>
  <c r="U42" i="13"/>
  <c r="U41" i="13"/>
  <c r="U39" i="13"/>
  <c r="U38" i="13"/>
  <c r="U37" i="13"/>
  <c r="U36" i="13"/>
  <c r="U34" i="13"/>
  <c r="U33" i="13"/>
  <c r="U32" i="13"/>
  <c r="U31" i="13"/>
  <c r="U30" i="13"/>
  <c r="U28" i="13"/>
  <c r="U27" i="13"/>
  <c r="U26" i="13"/>
  <c r="U25" i="13"/>
  <c r="U24" i="13"/>
  <c r="U22" i="13"/>
  <c r="U21" i="13"/>
  <c r="U20" i="13"/>
  <c r="U19" i="13"/>
  <c r="U17" i="13"/>
  <c r="U16" i="13"/>
  <c r="U15" i="13"/>
  <c r="U14" i="13"/>
  <c r="U13" i="13"/>
  <c r="U12" i="13"/>
  <c r="U11" i="13"/>
  <c r="U10" i="13"/>
  <c r="U8" i="13"/>
  <c r="U7" i="13"/>
  <c r="U6" i="13"/>
  <c r="U5" i="13"/>
  <c r="U4" i="13"/>
  <c r="U3" i="13"/>
  <c r="U2" i="13"/>
  <c r="I37" i="12"/>
  <c r="I36" i="12"/>
  <c r="I35" i="12"/>
  <c r="I34" i="12"/>
  <c r="I33" i="12"/>
  <c r="I38" i="12" s="1"/>
  <c r="I25" i="12"/>
  <c r="I24" i="12"/>
  <c r="I23" i="12"/>
  <c r="I22" i="12"/>
  <c r="I17" i="12"/>
  <c r="I16" i="12"/>
  <c r="I15" i="12"/>
  <c r="I14" i="12"/>
  <c r="I13" i="12"/>
  <c r="I12" i="12"/>
  <c r="I11" i="12"/>
  <c r="I10" i="12"/>
  <c r="I8" i="12"/>
  <c r="I7" i="12"/>
  <c r="I6" i="12"/>
  <c r="I5" i="12"/>
  <c r="I4" i="12"/>
  <c r="I3" i="12"/>
  <c r="I2" i="12"/>
  <c r="AV1236" i="12"/>
  <c r="AU1236" i="12"/>
  <c r="AT1236" i="12"/>
  <c r="AS1236" i="12"/>
  <c r="AR1236" i="12"/>
  <c r="AQ1236" i="12"/>
  <c r="AP1236" i="12"/>
  <c r="AO1236" i="12"/>
  <c r="AN1236" i="12"/>
  <c r="AM1236" i="12"/>
  <c r="AL1236" i="12"/>
  <c r="AK1236" i="12"/>
  <c r="AV1235" i="12"/>
  <c r="AU1235" i="12"/>
  <c r="AT1235" i="12"/>
  <c r="AS1235" i="12"/>
  <c r="AR1235" i="12"/>
  <c r="AQ1235" i="12"/>
  <c r="AP1235" i="12"/>
  <c r="AO1235" i="12"/>
  <c r="AN1235" i="12"/>
  <c r="AM1235" i="12"/>
  <c r="AL1235" i="12"/>
  <c r="AK1235" i="12"/>
  <c r="AV1234" i="12"/>
  <c r="AU1234" i="12"/>
  <c r="AT1234" i="12"/>
  <c r="AS1234" i="12"/>
  <c r="AR1234" i="12"/>
  <c r="AQ1234" i="12"/>
  <c r="AP1234" i="12"/>
  <c r="AO1234" i="12"/>
  <c r="AN1234" i="12"/>
  <c r="AM1234" i="12"/>
  <c r="AL1234" i="12"/>
  <c r="AK1234" i="12"/>
  <c r="AV1233" i="12"/>
  <c r="AU1233" i="12"/>
  <c r="AT1233" i="12"/>
  <c r="AS1233" i="12"/>
  <c r="AR1233" i="12"/>
  <c r="AQ1233" i="12"/>
  <c r="AP1233" i="12"/>
  <c r="AO1233" i="12"/>
  <c r="AN1233" i="12"/>
  <c r="AM1233" i="12"/>
  <c r="AL1233" i="12"/>
  <c r="AK1233" i="12"/>
  <c r="AV1232" i="12"/>
  <c r="AU1232" i="12"/>
  <c r="AT1232" i="12"/>
  <c r="AS1232" i="12"/>
  <c r="AR1232" i="12"/>
  <c r="AQ1232" i="12"/>
  <c r="AP1232" i="12"/>
  <c r="AO1232" i="12"/>
  <c r="AN1232" i="12"/>
  <c r="AM1232" i="12"/>
  <c r="AL1232" i="12"/>
  <c r="AK1232" i="12"/>
  <c r="AV1231" i="12"/>
  <c r="AU1231" i="12"/>
  <c r="AT1231" i="12"/>
  <c r="AS1231" i="12"/>
  <c r="AR1231" i="12"/>
  <c r="AQ1231" i="12"/>
  <c r="AP1231" i="12"/>
  <c r="AO1231" i="12"/>
  <c r="AN1231" i="12"/>
  <c r="AM1231" i="12"/>
  <c r="AL1231" i="12"/>
  <c r="AK1231" i="12"/>
  <c r="AV1230" i="12"/>
  <c r="AU1230" i="12"/>
  <c r="AT1230" i="12"/>
  <c r="AS1230" i="12"/>
  <c r="AR1230" i="12"/>
  <c r="AQ1230" i="12"/>
  <c r="AP1230" i="12"/>
  <c r="AO1230" i="12"/>
  <c r="AN1230" i="12"/>
  <c r="AM1230" i="12"/>
  <c r="AL1230" i="12"/>
  <c r="AK1230" i="12"/>
  <c r="AV1229" i="12"/>
  <c r="AU1229" i="12"/>
  <c r="AT1229" i="12"/>
  <c r="AS1229" i="12"/>
  <c r="AR1229" i="12"/>
  <c r="AQ1229" i="12"/>
  <c r="AP1229" i="12"/>
  <c r="AO1229" i="12"/>
  <c r="AN1229" i="12"/>
  <c r="AM1229" i="12"/>
  <c r="AL1229" i="12"/>
  <c r="AK1229" i="12"/>
  <c r="AV1228" i="12"/>
  <c r="AU1228" i="12"/>
  <c r="AT1228" i="12"/>
  <c r="AS1228" i="12"/>
  <c r="AR1228" i="12"/>
  <c r="AQ1228" i="12"/>
  <c r="AP1228" i="12"/>
  <c r="AO1228" i="12"/>
  <c r="AN1228" i="12"/>
  <c r="AM1228" i="12"/>
  <c r="AL1228" i="12"/>
  <c r="AK1228" i="12"/>
  <c r="AV1227" i="12"/>
  <c r="AU1227" i="12"/>
  <c r="AT1227" i="12"/>
  <c r="AS1227" i="12"/>
  <c r="AR1227" i="12"/>
  <c r="AQ1227" i="12"/>
  <c r="AP1227" i="12"/>
  <c r="AO1227" i="12"/>
  <c r="AN1227" i="12"/>
  <c r="AM1227" i="12"/>
  <c r="AL1227" i="12"/>
  <c r="AK1227" i="12"/>
  <c r="AV1226" i="12"/>
  <c r="AU1226" i="12"/>
  <c r="AT1226" i="12"/>
  <c r="AS1226" i="12"/>
  <c r="AR1226" i="12"/>
  <c r="AQ1226" i="12"/>
  <c r="AP1226" i="12"/>
  <c r="AO1226" i="12"/>
  <c r="AN1226" i="12"/>
  <c r="AM1226" i="12"/>
  <c r="AL1226" i="12"/>
  <c r="AK1226" i="12"/>
  <c r="AV1225" i="12"/>
  <c r="AU1225" i="12"/>
  <c r="AT1225" i="12"/>
  <c r="AS1225" i="12"/>
  <c r="AR1225" i="12"/>
  <c r="AQ1225" i="12"/>
  <c r="AP1225" i="12"/>
  <c r="AO1225" i="12"/>
  <c r="AN1225" i="12"/>
  <c r="AM1225" i="12"/>
  <c r="AL1225" i="12"/>
  <c r="AK1225" i="12"/>
  <c r="AV1224" i="12"/>
  <c r="AU1224" i="12"/>
  <c r="AT1224" i="12"/>
  <c r="AS1224" i="12"/>
  <c r="AR1224" i="12"/>
  <c r="AQ1224" i="12"/>
  <c r="AP1224" i="12"/>
  <c r="AO1224" i="12"/>
  <c r="AN1224" i="12"/>
  <c r="AM1224" i="12"/>
  <c r="AL1224" i="12"/>
  <c r="AK1224" i="12"/>
  <c r="AV1223" i="12"/>
  <c r="AU1223" i="12"/>
  <c r="AT1223" i="12"/>
  <c r="AS1223" i="12"/>
  <c r="AR1223" i="12"/>
  <c r="AQ1223" i="12"/>
  <c r="AP1223" i="12"/>
  <c r="AO1223" i="12"/>
  <c r="AN1223" i="12"/>
  <c r="AM1223" i="12"/>
  <c r="AL1223" i="12"/>
  <c r="AK1223" i="12"/>
  <c r="AV1222" i="12"/>
  <c r="AU1222" i="12"/>
  <c r="AT1222" i="12"/>
  <c r="AS1222" i="12"/>
  <c r="AR1222" i="12"/>
  <c r="AQ1222" i="12"/>
  <c r="AP1222" i="12"/>
  <c r="AO1222" i="12"/>
  <c r="AN1222" i="12"/>
  <c r="AM1222" i="12"/>
  <c r="AL1222" i="12"/>
  <c r="AK1222" i="12"/>
  <c r="AV1221" i="12"/>
  <c r="AU1221" i="12"/>
  <c r="AT1221" i="12"/>
  <c r="AS1221" i="12"/>
  <c r="AR1221" i="12"/>
  <c r="AQ1221" i="12"/>
  <c r="AP1221" i="12"/>
  <c r="AO1221" i="12"/>
  <c r="AN1221" i="12"/>
  <c r="AM1221" i="12"/>
  <c r="AL1221" i="12"/>
  <c r="AK1221" i="12"/>
  <c r="AV1220" i="12"/>
  <c r="AU1220" i="12"/>
  <c r="AT1220" i="12"/>
  <c r="AS1220" i="12"/>
  <c r="AR1220" i="12"/>
  <c r="AQ1220" i="12"/>
  <c r="AP1220" i="12"/>
  <c r="AO1220" i="12"/>
  <c r="AN1220" i="12"/>
  <c r="AM1220" i="12"/>
  <c r="AL1220" i="12"/>
  <c r="AK1220" i="12"/>
  <c r="AV1219" i="12"/>
  <c r="AU1219" i="12"/>
  <c r="AT1219" i="12"/>
  <c r="AS1219" i="12"/>
  <c r="AR1219" i="12"/>
  <c r="AQ1219" i="12"/>
  <c r="AP1219" i="12"/>
  <c r="AO1219" i="12"/>
  <c r="AN1219" i="12"/>
  <c r="AM1219" i="12"/>
  <c r="AL1219" i="12"/>
  <c r="AK1219" i="12"/>
  <c r="AV1218" i="12"/>
  <c r="AU1218" i="12"/>
  <c r="AT1218" i="12"/>
  <c r="AS1218" i="12"/>
  <c r="AR1218" i="12"/>
  <c r="AQ1218" i="12"/>
  <c r="AP1218" i="12"/>
  <c r="AO1218" i="12"/>
  <c r="AN1218" i="12"/>
  <c r="AM1218" i="12"/>
  <c r="AL1218" i="12"/>
  <c r="AK1218" i="12"/>
  <c r="AV1217" i="12"/>
  <c r="AU1217" i="12"/>
  <c r="AT1217" i="12"/>
  <c r="AS1217" i="12"/>
  <c r="AR1217" i="12"/>
  <c r="AQ1217" i="12"/>
  <c r="AP1217" i="12"/>
  <c r="AO1217" i="12"/>
  <c r="AN1217" i="12"/>
  <c r="AM1217" i="12"/>
  <c r="AL1217" i="12"/>
  <c r="AK1217" i="12"/>
  <c r="AV1216" i="12"/>
  <c r="AU1216" i="12"/>
  <c r="AT1216" i="12"/>
  <c r="AS1216" i="12"/>
  <c r="AR1216" i="12"/>
  <c r="AQ1216" i="12"/>
  <c r="AP1216" i="12"/>
  <c r="AO1216" i="12"/>
  <c r="AN1216" i="12"/>
  <c r="AM1216" i="12"/>
  <c r="AL1216" i="12"/>
  <c r="AK1216" i="12"/>
  <c r="AV1215" i="12"/>
  <c r="AU1215" i="12"/>
  <c r="AT1215" i="12"/>
  <c r="AS1215" i="12"/>
  <c r="AR1215" i="12"/>
  <c r="AQ1215" i="12"/>
  <c r="AP1215" i="12"/>
  <c r="AO1215" i="12"/>
  <c r="AN1215" i="12"/>
  <c r="AM1215" i="12"/>
  <c r="AL1215" i="12"/>
  <c r="AK1215" i="12"/>
  <c r="AV1214" i="12"/>
  <c r="AU1214" i="12"/>
  <c r="AT1214" i="12"/>
  <c r="AS1214" i="12"/>
  <c r="AR1214" i="12"/>
  <c r="AQ1214" i="12"/>
  <c r="AP1214" i="12"/>
  <c r="AO1214" i="12"/>
  <c r="AN1214" i="12"/>
  <c r="AM1214" i="12"/>
  <c r="AL1214" i="12"/>
  <c r="AK1214" i="12"/>
  <c r="AV1213" i="12"/>
  <c r="AU1213" i="12"/>
  <c r="AT1213" i="12"/>
  <c r="AS1213" i="12"/>
  <c r="AR1213" i="12"/>
  <c r="AQ1213" i="12"/>
  <c r="AP1213" i="12"/>
  <c r="AO1213" i="12"/>
  <c r="AN1213" i="12"/>
  <c r="AM1213" i="12"/>
  <c r="AL1213" i="12"/>
  <c r="AK1213" i="12"/>
  <c r="AV1212" i="12"/>
  <c r="AU1212" i="12"/>
  <c r="AT1212" i="12"/>
  <c r="AS1212" i="12"/>
  <c r="AR1212" i="12"/>
  <c r="AQ1212" i="12"/>
  <c r="AP1212" i="12"/>
  <c r="AO1212" i="12"/>
  <c r="AN1212" i="12"/>
  <c r="AM1212" i="12"/>
  <c r="AL1212" i="12"/>
  <c r="AK1212" i="12"/>
  <c r="AV1211" i="12"/>
  <c r="AU1211" i="12"/>
  <c r="AT1211" i="12"/>
  <c r="AS1211" i="12"/>
  <c r="AR1211" i="12"/>
  <c r="AQ1211" i="12"/>
  <c r="AP1211" i="12"/>
  <c r="AO1211" i="12"/>
  <c r="AN1211" i="12"/>
  <c r="AM1211" i="12"/>
  <c r="AL1211" i="12"/>
  <c r="AK1211" i="12"/>
  <c r="AV1210" i="12"/>
  <c r="AU1210" i="12"/>
  <c r="AT1210" i="12"/>
  <c r="AS1210" i="12"/>
  <c r="AR1210" i="12"/>
  <c r="AQ1210" i="12"/>
  <c r="AP1210" i="12"/>
  <c r="AO1210" i="12"/>
  <c r="AN1210" i="12"/>
  <c r="AM1210" i="12"/>
  <c r="AL1210" i="12"/>
  <c r="AK1210" i="12"/>
  <c r="AV1209" i="12"/>
  <c r="AU1209" i="12"/>
  <c r="AT1209" i="12"/>
  <c r="AS1209" i="12"/>
  <c r="AR1209" i="12"/>
  <c r="AQ1209" i="12"/>
  <c r="AP1209" i="12"/>
  <c r="AO1209" i="12"/>
  <c r="AN1209" i="12"/>
  <c r="AM1209" i="12"/>
  <c r="AL1209" i="12"/>
  <c r="AK1209" i="12"/>
  <c r="AV1208" i="12"/>
  <c r="AU1208" i="12"/>
  <c r="AT1208" i="12"/>
  <c r="AS1208" i="12"/>
  <c r="AR1208" i="12"/>
  <c r="AQ1208" i="12"/>
  <c r="AP1208" i="12"/>
  <c r="AO1208" i="12"/>
  <c r="AN1208" i="12"/>
  <c r="AM1208" i="12"/>
  <c r="AL1208" i="12"/>
  <c r="AK1208" i="12"/>
  <c r="AV1207" i="12"/>
  <c r="AU1207" i="12"/>
  <c r="AT1207" i="12"/>
  <c r="AS1207" i="12"/>
  <c r="AR1207" i="12"/>
  <c r="AQ1207" i="12"/>
  <c r="AP1207" i="12"/>
  <c r="AO1207" i="12"/>
  <c r="AN1207" i="12"/>
  <c r="AM1207" i="12"/>
  <c r="AL1207" i="12"/>
  <c r="AK1207" i="12"/>
  <c r="AV1206" i="12"/>
  <c r="AU1206" i="12"/>
  <c r="AT1206" i="12"/>
  <c r="AS1206" i="12"/>
  <c r="AR1206" i="12"/>
  <c r="AQ1206" i="12"/>
  <c r="AP1206" i="12"/>
  <c r="AO1206" i="12"/>
  <c r="AN1206" i="12"/>
  <c r="AM1206" i="12"/>
  <c r="AL1206" i="12"/>
  <c r="AK1206" i="12"/>
  <c r="AV1205" i="12"/>
  <c r="AU1205" i="12"/>
  <c r="AT1205" i="12"/>
  <c r="AS1205" i="12"/>
  <c r="AR1205" i="12"/>
  <c r="AQ1205" i="12"/>
  <c r="AP1205" i="12"/>
  <c r="AO1205" i="12"/>
  <c r="AN1205" i="12"/>
  <c r="AM1205" i="12"/>
  <c r="AL1205" i="12"/>
  <c r="AK1205" i="12"/>
  <c r="AV1204" i="12"/>
  <c r="AU1204" i="12"/>
  <c r="AT1204" i="12"/>
  <c r="AS1204" i="12"/>
  <c r="AR1204" i="12"/>
  <c r="AQ1204" i="12"/>
  <c r="AP1204" i="12"/>
  <c r="AO1204" i="12"/>
  <c r="AN1204" i="12"/>
  <c r="AM1204" i="12"/>
  <c r="AL1204" i="12"/>
  <c r="AK1204" i="12"/>
  <c r="AV1203" i="12"/>
  <c r="AU1203" i="12"/>
  <c r="AT1203" i="12"/>
  <c r="AS1203" i="12"/>
  <c r="AR1203" i="12"/>
  <c r="AQ1203" i="12"/>
  <c r="AP1203" i="12"/>
  <c r="AO1203" i="12"/>
  <c r="AN1203" i="12"/>
  <c r="AM1203" i="12"/>
  <c r="AL1203" i="12"/>
  <c r="AK1203" i="12"/>
  <c r="AV1202" i="12"/>
  <c r="AU1202" i="12"/>
  <c r="AT1202" i="12"/>
  <c r="AS1202" i="12"/>
  <c r="AR1202" i="12"/>
  <c r="AQ1202" i="12"/>
  <c r="AP1202" i="12"/>
  <c r="AO1202" i="12"/>
  <c r="AN1202" i="12"/>
  <c r="AM1202" i="12"/>
  <c r="AL1202" i="12"/>
  <c r="AK1202" i="12"/>
  <c r="AV1201" i="12"/>
  <c r="AU1201" i="12"/>
  <c r="AT1201" i="12"/>
  <c r="AS1201" i="12"/>
  <c r="AR1201" i="12"/>
  <c r="AQ1201" i="12"/>
  <c r="AP1201" i="12"/>
  <c r="AO1201" i="12"/>
  <c r="AN1201" i="12"/>
  <c r="AM1201" i="12"/>
  <c r="AL1201" i="12"/>
  <c r="AK1201" i="12"/>
  <c r="AV1200" i="12"/>
  <c r="AU1200" i="12"/>
  <c r="AT1200" i="12"/>
  <c r="AS1200" i="12"/>
  <c r="AR1200" i="12"/>
  <c r="AQ1200" i="12"/>
  <c r="AP1200" i="12"/>
  <c r="AO1200" i="12"/>
  <c r="AN1200" i="12"/>
  <c r="AM1200" i="12"/>
  <c r="AL1200" i="12"/>
  <c r="AK1200" i="12"/>
  <c r="AV1199" i="12"/>
  <c r="AU1199" i="12"/>
  <c r="AT1199" i="12"/>
  <c r="AS1199" i="12"/>
  <c r="AR1199" i="12"/>
  <c r="AQ1199" i="12"/>
  <c r="AP1199" i="12"/>
  <c r="AO1199" i="12"/>
  <c r="AN1199" i="12"/>
  <c r="AM1199" i="12"/>
  <c r="AL1199" i="12"/>
  <c r="AK1199" i="12"/>
  <c r="AV1198" i="12"/>
  <c r="AU1198" i="12"/>
  <c r="AT1198" i="12"/>
  <c r="AS1198" i="12"/>
  <c r="AR1198" i="12"/>
  <c r="AQ1198" i="12"/>
  <c r="AP1198" i="12"/>
  <c r="AO1198" i="12"/>
  <c r="AN1198" i="12"/>
  <c r="AM1198" i="12"/>
  <c r="AL1198" i="12"/>
  <c r="AK1198" i="12"/>
  <c r="AV1197" i="12"/>
  <c r="AU1197" i="12"/>
  <c r="AT1197" i="12"/>
  <c r="AS1197" i="12"/>
  <c r="AR1197" i="12"/>
  <c r="AQ1197" i="12"/>
  <c r="AP1197" i="12"/>
  <c r="AO1197" i="12"/>
  <c r="AN1197" i="12"/>
  <c r="AM1197" i="12"/>
  <c r="AL1197" i="12"/>
  <c r="AK1197" i="12"/>
  <c r="AV1196" i="12"/>
  <c r="AU1196" i="12"/>
  <c r="AT1196" i="12"/>
  <c r="AS1196" i="12"/>
  <c r="AR1196" i="12"/>
  <c r="AQ1196" i="12"/>
  <c r="AP1196" i="12"/>
  <c r="AO1196" i="12"/>
  <c r="AN1196" i="12"/>
  <c r="AM1196" i="12"/>
  <c r="AL1196" i="12"/>
  <c r="AK1196" i="12"/>
  <c r="AV1195" i="12"/>
  <c r="AU1195" i="12"/>
  <c r="AT1195" i="12"/>
  <c r="AS1195" i="12"/>
  <c r="AR1195" i="12"/>
  <c r="AQ1195" i="12"/>
  <c r="AP1195" i="12"/>
  <c r="AO1195" i="12"/>
  <c r="AN1195" i="12"/>
  <c r="AM1195" i="12"/>
  <c r="AL1195" i="12"/>
  <c r="AK1195" i="12"/>
  <c r="AV1194" i="12"/>
  <c r="AU1194" i="12"/>
  <c r="AT1194" i="12"/>
  <c r="AS1194" i="12"/>
  <c r="AR1194" i="12"/>
  <c r="AQ1194" i="12"/>
  <c r="AP1194" i="12"/>
  <c r="AO1194" i="12"/>
  <c r="AN1194" i="12"/>
  <c r="AM1194" i="12"/>
  <c r="AL1194" i="12"/>
  <c r="AK1194" i="12"/>
  <c r="AV1193" i="12"/>
  <c r="AU1193" i="12"/>
  <c r="AT1193" i="12"/>
  <c r="AS1193" i="12"/>
  <c r="AR1193" i="12"/>
  <c r="AQ1193" i="12"/>
  <c r="AP1193" i="12"/>
  <c r="AO1193" i="12"/>
  <c r="AN1193" i="12"/>
  <c r="AM1193" i="12"/>
  <c r="AL1193" i="12"/>
  <c r="AK1193" i="12"/>
  <c r="AV1192" i="12"/>
  <c r="AU1192" i="12"/>
  <c r="AT1192" i="12"/>
  <c r="AS1192" i="12"/>
  <c r="AR1192" i="12"/>
  <c r="AQ1192" i="12"/>
  <c r="AP1192" i="12"/>
  <c r="AO1192" i="12"/>
  <c r="AN1192" i="12"/>
  <c r="AM1192" i="12"/>
  <c r="AL1192" i="12"/>
  <c r="AK1192" i="12"/>
  <c r="AV1191" i="12"/>
  <c r="AU1191" i="12"/>
  <c r="AT1191" i="12"/>
  <c r="AS1191" i="12"/>
  <c r="AR1191" i="12"/>
  <c r="AQ1191" i="12"/>
  <c r="AP1191" i="12"/>
  <c r="AO1191" i="12"/>
  <c r="AN1191" i="12"/>
  <c r="AM1191" i="12"/>
  <c r="AL1191" i="12"/>
  <c r="AK1191" i="12"/>
  <c r="AV1190" i="12"/>
  <c r="AU1190" i="12"/>
  <c r="AT1190" i="12"/>
  <c r="AS1190" i="12"/>
  <c r="AR1190" i="12"/>
  <c r="AQ1190" i="12"/>
  <c r="AP1190" i="12"/>
  <c r="AO1190" i="12"/>
  <c r="AN1190" i="12"/>
  <c r="AM1190" i="12"/>
  <c r="AL1190" i="12"/>
  <c r="AK1190" i="12"/>
  <c r="AV1189" i="12"/>
  <c r="AU1189" i="12"/>
  <c r="AT1189" i="12"/>
  <c r="AS1189" i="12"/>
  <c r="AR1189" i="12"/>
  <c r="AQ1189" i="12"/>
  <c r="AP1189" i="12"/>
  <c r="AO1189" i="12"/>
  <c r="AN1189" i="12"/>
  <c r="AM1189" i="12"/>
  <c r="AL1189" i="12"/>
  <c r="AK1189" i="12"/>
  <c r="AV1188" i="12"/>
  <c r="AU1188" i="12"/>
  <c r="AT1188" i="12"/>
  <c r="AS1188" i="12"/>
  <c r="AR1188" i="12"/>
  <c r="AQ1188" i="12"/>
  <c r="AP1188" i="12"/>
  <c r="AO1188" i="12"/>
  <c r="AN1188" i="12"/>
  <c r="AM1188" i="12"/>
  <c r="AL1188" i="12"/>
  <c r="AK1188" i="12"/>
  <c r="AV1187" i="12"/>
  <c r="AU1187" i="12"/>
  <c r="AT1187" i="12"/>
  <c r="AS1187" i="12"/>
  <c r="AR1187" i="12"/>
  <c r="AQ1187" i="12"/>
  <c r="AP1187" i="12"/>
  <c r="AO1187" i="12"/>
  <c r="AN1187" i="12"/>
  <c r="AM1187" i="12"/>
  <c r="AL1187" i="12"/>
  <c r="AK1187" i="12"/>
  <c r="AV1186" i="12"/>
  <c r="AU1186" i="12"/>
  <c r="AT1186" i="12"/>
  <c r="AS1186" i="12"/>
  <c r="AR1186" i="12"/>
  <c r="AQ1186" i="12"/>
  <c r="AP1186" i="12"/>
  <c r="AO1186" i="12"/>
  <c r="AN1186" i="12"/>
  <c r="AM1186" i="12"/>
  <c r="AL1186" i="12"/>
  <c r="AK1186" i="12"/>
  <c r="AV1185" i="12"/>
  <c r="AU1185" i="12"/>
  <c r="AT1185" i="12"/>
  <c r="AS1185" i="12"/>
  <c r="AR1185" i="12"/>
  <c r="AQ1185" i="12"/>
  <c r="AP1185" i="12"/>
  <c r="AO1185" i="12"/>
  <c r="AN1185" i="12"/>
  <c r="AM1185" i="12"/>
  <c r="AL1185" i="12"/>
  <c r="AK1185" i="12"/>
  <c r="AV1184" i="12"/>
  <c r="AU1184" i="12"/>
  <c r="AT1184" i="12"/>
  <c r="AS1184" i="12"/>
  <c r="AR1184" i="12"/>
  <c r="AQ1184" i="12"/>
  <c r="AP1184" i="12"/>
  <c r="AO1184" i="12"/>
  <c r="AN1184" i="12"/>
  <c r="AM1184" i="12"/>
  <c r="AL1184" i="12"/>
  <c r="AK1184" i="12"/>
  <c r="AV1183" i="12"/>
  <c r="AU1183" i="12"/>
  <c r="AT1183" i="12"/>
  <c r="AS1183" i="12"/>
  <c r="AR1183" i="12"/>
  <c r="AQ1183" i="12"/>
  <c r="AP1183" i="12"/>
  <c r="AO1183" i="12"/>
  <c r="AN1183" i="12"/>
  <c r="AM1183" i="12"/>
  <c r="AL1183" i="12"/>
  <c r="AK1183" i="12"/>
  <c r="AV1182" i="12"/>
  <c r="AU1182" i="12"/>
  <c r="AT1182" i="12"/>
  <c r="AS1182" i="12"/>
  <c r="AR1182" i="12"/>
  <c r="AQ1182" i="12"/>
  <c r="AP1182" i="12"/>
  <c r="AO1182" i="12"/>
  <c r="AN1182" i="12"/>
  <c r="AM1182" i="12"/>
  <c r="AL1182" i="12"/>
  <c r="AK1182" i="12"/>
  <c r="AV1181" i="12"/>
  <c r="AU1181" i="12"/>
  <c r="AT1181" i="12"/>
  <c r="AS1181" i="12"/>
  <c r="AR1181" i="12"/>
  <c r="AQ1181" i="12"/>
  <c r="AP1181" i="12"/>
  <c r="AO1181" i="12"/>
  <c r="AN1181" i="12"/>
  <c r="AM1181" i="12"/>
  <c r="AL1181" i="12"/>
  <c r="AK1181" i="12"/>
  <c r="AV1180" i="12"/>
  <c r="AU1180" i="12"/>
  <c r="AT1180" i="12"/>
  <c r="AS1180" i="12"/>
  <c r="AR1180" i="12"/>
  <c r="AQ1180" i="12"/>
  <c r="AP1180" i="12"/>
  <c r="AO1180" i="12"/>
  <c r="AN1180" i="12"/>
  <c r="AM1180" i="12"/>
  <c r="AL1180" i="12"/>
  <c r="AK1180" i="12"/>
  <c r="AV1179" i="12"/>
  <c r="AU1179" i="12"/>
  <c r="AT1179" i="12"/>
  <c r="AS1179" i="12"/>
  <c r="AR1179" i="12"/>
  <c r="AQ1179" i="12"/>
  <c r="AP1179" i="12"/>
  <c r="AO1179" i="12"/>
  <c r="AN1179" i="12"/>
  <c r="AM1179" i="12"/>
  <c r="AL1179" i="12"/>
  <c r="AK1179" i="12"/>
  <c r="AV1178" i="12"/>
  <c r="AU1178" i="12"/>
  <c r="AT1178" i="12"/>
  <c r="AS1178" i="12"/>
  <c r="AR1178" i="12"/>
  <c r="AQ1178" i="12"/>
  <c r="AP1178" i="12"/>
  <c r="AO1178" i="12"/>
  <c r="AN1178" i="12"/>
  <c r="AM1178" i="12"/>
  <c r="AL1178" i="12"/>
  <c r="AK1178" i="12"/>
  <c r="AV1177" i="12"/>
  <c r="AU1177" i="12"/>
  <c r="AT1177" i="12"/>
  <c r="AS1177" i="12"/>
  <c r="AR1177" i="12"/>
  <c r="AQ1177" i="12"/>
  <c r="AP1177" i="12"/>
  <c r="AO1177" i="12"/>
  <c r="AN1177" i="12"/>
  <c r="AM1177" i="12"/>
  <c r="AL1177" i="12"/>
  <c r="AK1177" i="12"/>
  <c r="AV1176" i="12"/>
  <c r="AU1176" i="12"/>
  <c r="AT1176" i="12"/>
  <c r="AS1176" i="12"/>
  <c r="AR1176" i="12"/>
  <c r="AQ1176" i="12"/>
  <c r="AP1176" i="12"/>
  <c r="AO1176" i="12"/>
  <c r="AN1176" i="12"/>
  <c r="AM1176" i="12"/>
  <c r="AL1176" i="12"/>
  <c r="AK1176" i="12"/>
  <c r="AV1175" i="12"/>
  <c r="AU1175" i="12"/>
  <c r="AT1175" i="12"/>
  <c r="AS1175" i="12"/>
  <c r="AR1175" i="12"/>
  <c r="AQ1175" i="12"/>
  <c r="AP1175" i="12"/>
  <c r="AO1175" i="12"/>
  <c r="AN1175" i="12"/>
  <c r="AM1175" i="12"/>
  <c r="AL1175" i="12"/>
  <c r="AK1175" i="12"/>
  <c r="AV1174" i="12"/>
  <c r="AU1174" i="12"/>
  <c r="AT1174" i="12"/>
  <c r="AS1174" i="12"/>
  <c r="AR1174" i="12"/>
  <c r="AQ1174" i="12"/>
  <c r="AP1174" i="12"/>
  <c r="AO1174" i="12"/>
  <c r="AN1174" i="12"/>
  <c r="AM1174" i="12"/>
  <c r="AL1174" i="12"/>
  <c r="AK1174" i="12"/>
  <c r="AV1173" i="12"/>
  <c r="AU1173" i="12"/>
  <c r="AT1173" i="12"/>
  <c r="AS1173" i="12"/>
  <c r="AR1173" i="12"/>
  <c r="AQ1173" i="12"/>
  <c r="AP1173" i="12"/>
  <c r="AO1173" i="12"/>
  <c r="AN1173" i="12"/>
  <c r="AM1173" i="12"/>
  <c r="AL1173" i="12"/>
  <c r="AK1173" i="12"/>
  <c r="AV1172" i="12"/>
  <c r="AU1172" i="12"/>
  <c r="AT1172" i="12"/>
  <c r="AS1172" i="12"/>
  <c r="AR1172" i="12"/>
  <c r="AQ1172" i="12"/>
  <c r="AP1172" i="12"/>
  <c r="AO1172" i="12"/>
  <c r="AN1172" i="12"/>
  <c r="AM1172" i="12"/>
  <c r="AL1172" i="12"/>
  <c r="AK1172" i="12"/>
  <c r="AV1171" i="12"/>
  <c r="AU1171" i="12"/>
  <c r="AT1171" i="12"/>
  <c r="AS1171" i="12"/>
  <c r="AR1171" i="12"/>
  <c r="AQ1171" i="12"/>
  <c r="AP1171" i="12"/>
  <c r="AO1171" i="12"/>
  <c r="AN1171" i="12"/>
  <c r="AM1171" i="12"/>
  <c r="AL1171" i="12"/>
  <c r="AK1171" i="12"/>
  <c r="AV1170" i="12"/>
  <c r="AU1170" i="12"/>
  <c r="AT1170" i="12"/>
  <c r="AS1170" i="12"/>
  <c r="AR1170" i="12"/>
  <c r="AQ1170" i="12"/>
  <c r="AP1170" i="12"/>
  <c r="AO1170" i="12"/>
  <c r="AN1170" i="12"/>
  <c r="AM1170" i="12"/>
  <c r="AL1170" i="12"/>
  <c r="AK1170" i="12"/>
  <c r="AV1169" i="12"/>
  <c r="AU1169" i="12"/>
  <c r="AT1169" i="12"/>
  <c r="AS1169" i="12"/>
  <c r="AR1169" i="12"/>
  <c r="AQ1169" i="12"/>
  <c r="AP1169" i="12"/>
  <c r="AO1169" i="12"/>
  <c r="AN1169" i="12"/>
  <c r="AM1169" i="12"/>
  <c r="AL1169" i="12"/>
  <c r="AK1169" i="12"/>
  <c r="AV1168" i="12"/>
  <c r="AU1168" i="12"/>
  <c r="AT1168" i="12"/>
  <c r="AS1168" i="12"/>
  <c r="AR1168" i="12"/>
  <c r="AQ1168" i="12"/>
  <c r="AP1168" i="12"/>
  <c r="AO1168" i="12"/>
  <c r="AN1168" i="12"/>
  <c r="AM1168" i="12"/>
  <c r="AL1168" i="12"/>
  <c r="AK1168" i="12"/>
  <c r="AV1167" i="12"/>
  <c r="AU1167" i="12"/>
  <c r="AT1167" i="12"/>
  <c r="AS1167" i="12"/>
  <c r="AR1167" i="12"/>
  <c r="AQ1167" i="12"/>
  <c r="AP1167" i="12"/>
  <c r="AO1167" i="12"/>
  <c r="AN1167" i="12"/>
  <c r="AM1167" i="12"/>
  <c r="AL1167" i="12"/>
  <c r="AK1167" i="12"/>
  <c r="AV1166" i="12"/>
  <c r="AU1166" i="12"/>
  <c r="AT1166" i="12"/>
  <c r="AS1166" i="12"/>
  <c r="AR1166" i="12"/>
  <c r="AQ1166" i="12"/>
  <c r="AP1166" i="12"/>
  <c r="AO1166" i="12"/>
  <c r="AN1166" i="12"/>
  <c r="AM1166" i="12"/>
  <c r="AL1166" i="12"/>
  <c r="AK1166" i="12"/>
  <c r="AV1165" i="12"/>
  <c r="AU1165" i="12"/>
  <c r="AT1165" i="12"/>
  <c r="AS1165" i="12"/>
  <c r="AR1165" i="12"/>
  <c r="AQ1165" i="12"/>
  <c r="AP1165" i="12"/>
  <c r="AO1165" i="12"/>
  <c r="AN1165" i="12"/>
  <c r="AM1165" i="12"/>
  <c r="AL1165" i="12"/>
  <c r="AK1165" i="12"/>
  <c r="AV1164" i="12"/>
  <c r="AU1164" i="12"/>
  <c r="AT1164" i="12"/>
  <c r="AS1164" i="12"/>
  <c r="AR1164" i="12"/>
  <c r="AQ1164" i="12"/>
  <c r="AP1164" i="12"/>
  <c r="AO1164" i="12"/>
  <c r="AN1164" i="12"/>
  <c r="AM1164" i="12"/>
  <c r="AL1164" i="12"/>
  <c r="AK1164" i="12"/>
  <c r="AV1163" i="12"/>
  <c r="AU1163" i="12"/>
  <c r="AT1163" i="12"/>
  <c r="AS1163" i="12"/>
  <c r="AR1163" i="12"/>
  <c r="AQ1163" i="12"/>
  <c r="AP1163" i="12"/>
  <c r="AO1163" i="12"/>
  <c r="AN1163" i="12"/>
  <c r="AM1163" i="12"/>
  <c r="AL1163" i="12"/>
  <c r="AK1163" i="12"/>
  <c r="AV1162" i="12"/>
  <c r="AU1162" i="12"/>
  <c r="AT1162" i="12"/>
  <c r="AS1162" i="12"/>
  <c r="AR1162" i="12"/>
  <c r="AQ1162" i="12"/>
  <c r="AP1162" i="12"/>
  <c r="AO1162" i="12"/>
  <c r="AN1162" i="12"/>
  <c r="AM1162" i="12"/>
  <c r="AL1162" i="12"/>
  <c r="AK1162" i="12"/>
  <c r="AV1161" i="12"/>
  <c r="AU1161" i="12"/>
  <c r="AT1161" i="12"/>
  <c r="AS1161" i="12"/>
  <c r="AR1161" i="12"/>
  <c r="AQ1161" i="12"/>
  <c r="AP1161" i="12"/>
  <c r="AO1161" i="12"/>
  <c r="AN1161" i="12"/>
  <c r="AM1161" i="12"/>
  <c r="AL1161" i="12"/>
  <c r="AK1161" i="12"/>
  <c r="AV1160" i="12"/>
  <c r="AU1160" i="12"/>
  <c r="AT1160" i="12"/>
  <c r="AS1160" i="12"/>
  <c r="AR1160" i="12"/>
  <c r="AQ1160" i="12"/>
  <c r="AP1160" i="12"/>
  <c r="AO1160" i="12"/>
  <c r="AN1160" i="12"/>
  <c r="AM1160" i="12"/>
  <c r="AL1160" i="12"/>
  <c r="AK1160" i="12"/>
  <c r="AV1159" i="12"/>
  <c r="AU1159" i="12"/>
  <c r="AT1159" i="12"/>
  <c r="AS1159" i="12"/>
  <c r="AR1159" i="12"/>
  <c r="AQ1159" i="12"/>
  <c r="AP1159" i="12"/>
  <c r="AO1159" i="12"/>
  <c r="AN1159" i="12"/>
  <c r="AM1159" i="12"/>
  <c r="AL1159" i="12"/>
  <c r="AK1159" i="12"/>
  <c r="AV1158" i="12"/>
  <c r="AU1158" i="12"/>
  <c r="AT1158" i="12"/>
  <c r="AS1158" i="12"/>
  <c r="AR1158" i="12"/>
  <c r="AQ1158" i="12"/>
  <c r="AP1158" i="12"/>
  <c r="AO1158" i="12"/>
  <c r="AN1158" i="12"/>
  <c r="AM1158" i="12"/>
  <c r="AL1158" i="12"/>
  <c r="AK1158" i="12"/>
  <c r="AV1157" i="12"/>
  <c r="AU1157" i="12"/>
  <c r="AT1157" i="12"/>
  <c r="AS1157" i="12"/>
  <c r="AR1157" i="12"/>
  <c r="AQ1157" i="12"/>
  <c r="AP1157" i="12"/>
  <c r="AO1157" i="12"/>
  <c r="AN1157" i="12"/>
  <c r="AM1157" i="12"/>
  <c r="AL1157" i="12"/>
  <c r="AK1157" i="12"/>
  <c r="AV1156" i="12"/>
  <c r="AU1156" i="12"/>
  <c r="AT1156" i="12"/>
  <c r="AS1156" i="12"/>
  <c r="AR1156" i="12"/>
  <c r="AQ1156" i="12"/>
  <c r="AP1156" i="12"/>
  <c r="AO1156" i="12"/>
  <c r="AN1156" i="12"/>
  <c r="AM1156" i="12"/>
  <c r="AL1156" i="12"/>
  <c r="AK1156" i="12"/>
  <c r="AV1155" i="12"/>
  <c r="AU1155" i="12"/>
  <c r="AT1155" i="12"/>
  <c r="AS1155" i="12"/>
  <c r="AR1155" i="12"/>
  <c r="AQ1155" i="12"/>
  <c r="AP1155" i="12"/>
  <c r="AO1155" i="12"/>
  <c r="AN1155" i="12"/>
  <c r="AM1155" i="12"/>
  <c r="AL1155" i="12"/>
  <c r="AK1155" i="12"/>
  <c r="AV1154" i="12"/>
  <c r="AU1154" i="12"/>
  <c r="AT1154" i="12"/>
  <c r="AS1154" i="12"/>
  <c r="AR1154" i="12"/>
  <c r="AQ1154" i="12"/>
  <c r="AP1154" i="12"/>
  <c r="AO1154" i="12"/>
  <c r="AN1154" i="12"/>
  <c r="AM1154" i="12"/>
  <c r="AL1154" i="12"/>
  <c r="AK1154" i="12"/>
  <c r="AV1153" i="12"/>
  <c r="AU1153" i="12"/>
  <c r="AT1153" i="12"/>
  <c r="AS1153" i="12"/>
  <c r="AR1153" i="12"/>
  <c r="AQ1153" i="12"/>
  <c r="AP1153" i="12"/>
  <c r="AO1153" i="12"/>
  <c r="AN1153" i="12"/>
  <c r="AM1153" i="12"/>
  <c r="AL1153" i="12"/>
  <c r="AK1153" i="12"/>
  <c r="AV1152" i="12"/>
  <c r="AU1152" i="12"/>
  <c r="AT1152" i="12"/>
  <c r="AS1152" i="12"/>
  <c r="AR1152" i="12"/>
  <c r="AQ1152" i="12"/>
  <c r="AP1152" i="12"/>
  <c r="AO1152" i="12"/>
  <c r="AN1152" i="12"/>
  <c r="AM1152" i="12"/>
  <c r="AL1152" i="12"/>
  <c r="AK1152" i="12"/>
  <c r="AV1151" i="12"/>
  <c r="AU1151" i="12"/>
  <c r="AT1151" i="12"/>
  <c r="AS1151" i="12"/>
  <c r="AR1151" i="12"/>
  <c r="AQ1151" i="12"/>
  <c r="AP1151" i="12"/>
  <c r="AO1151" i="12"/>
  <c r="AN1151" i="12"/>
  <c r="AM1151" i="12"/>
  <c r="AL1151" i="12"/>
  <c r="AK1151" i="12"/>
  <c r="AV1150" i="12"/>
  <c r="AU1150" i="12"/>
  <c r="AT1150" i="12"/>
  <c r="AS1150" i="12"/>
  <c r="AR1150" i="12"/>
  <c r="AQ1150" i="12"/>
  <c r="AP1150" i="12"/>
  <c r="AO1150" i="12"/>
  <c r="AN1150" i="12"/>
  <c r="AM1150" i="12"/>
  <c r="AL1150" i="12"/>
  <c r="AK1150" i="12"/>
  <c r="AV1149" i="12"/>
  <c r="AU1149" i="12"/>
  <c r="AT1149" i="12"/>
  <c r="AS1149" i="12"/>
  <c r="AR1149" i="12"/>
  <c r="AQ1149" i="12"/>
  <c r="AP1149" i="12"/>
  <c r="AO1149" i="12"/>
  <c r="AN1149" i="12"/>
  <c r="AM1149" i="12"/>
  <c r="AL1149" i="12"/>
  <c r="AK1149" i="12"/>
  <c r="AV1148" i="12"/>
  <c r="AU1148" i="12"/>
  <c r="AT1148" i="12"/>
  <c r="AS1148" i="12"/>
  <c r="AR1148" i="12"/>
  <c r="AQ1148" i="12"/>
  <c r="AP1148" i="12"/>
  <c r="AO1148" i="12"/>
  <c r="AN1148" i="12"/>
  <c r="AM1148" i="12"/>
  <c r="AL1148" i="12"/>
  <c r="AK1148" i="12"/>
  <c r="AV1147" i="12"/>
  <c r="AU1147" i="12"/>
  <c r="AT1147" i="12"/>
  <c r="AS1147" i="12"/>
  <c r="AR1147" i="12"/>
  <c r="AQ1147" i="12"/>
  <c r="AP1147" i="12"/>
  <c r="AO1147" i="12"/>
  <c r="AN1147" i="12"/>
  <c r="AM1147" i="12"/>
  <c r="AL1147" i="12"/>
  <c r="AK1147" i="12"/>
  <c r="AV1146" i="12"/>
  <c r="AU1146" i="12"/>
  <c r="AT1146" i="12"/>
  <c r="AS1146" i="12"/>
  <c r="AR1146" i="12"/>
  <c r="AQ1146" i="12"/>
  <c r="AP1146" i="12"/>
  <c r="AO1146" i="12"/>
  <c r="AN1146" i="12"/>
  <c r="AM1146" i="12"/>
  <c r="AL1146" i="12"/>
  <c r="AK1146" i="12"/>
  <c r="AV1145" i="12"/>
  <c r="AU1145" i="12"/>
  <c r="AT1145" i="12"/>
  <c r="AS1145" i="12"/>
  <c r="AR1145" i="12"/>
  <c r="AQ1145" i="12"/>
  <c r="AP1145" i="12"/>
  <c r="AO1145" i="12"/>
  <c r="AN1145" i="12"/>
  <c r="AM1145" i="12"/>
  <c r="AL1145" i="12"/>
  <c r="AK1145" i="12"/>
  <c r="AV1144" i="12"/>
  <c r="AU1144" i="12"/>
  <c r="AT1144" i="12"/>
  <c r="AS1144" i="12"/>
  <c r="AR1144" i="12"/>
  <c r="AQ1144" i="12"/>
  <c r="AP1144" i="12"/>
  <c r="AO1144" i="12"/>
  <c r="AN1144" i="12"/>
  <c r="AM1144" i="12"/>
  <c r="AL1144" i="12"/>
  <c r="AK1144" i="12"/>
  <c r="AV1143" i="12"/>
  <c r="AU1143" i="12"/>
  <c r="AT1143" i="12"/>
  <c r="AS1143" i="12"/>
  <c r="AR1143" i="12"/>
  <c r="AQ1143" i="12"/>
  <c r="AP1143" i="12"/>
  <c r="AO1143" i="12"/>
  <c r="AN1143" i="12"/>
  <c r="AM1143" i="12"/>
  <c r="AL1143" i="12"/>
  <c r="AK1143" i="12"/>
  <c r="AV1142" i="12"/>
  <c r="AU1142" i="12"/>
  <c r="AT1142" i="12"/>
  <c r="AS1142" i="12"/>
  <c r="AR1142" i="12"/>
  <c r="AQ1142" i="12"/>
  <c r="AP1142" i="12"/>
  <c r="AO1142" i="12"/>
  <c r="AN1142" i="12"/>
  <c r="AM1142" i="12"/>
  <c r="AL1142" i="12"/>
  <c r="AK1142" i="12"/>
  <c r="AV1141" i="12"/>
  <c r="AU1141" i="12"/>
  <c r="AT1141" i="12"/>
  <c r="AS1141" i="12"/>
  <c r="AR1141" i="12"/>
  <c r="AQ1141" i="12"/>
  <c r="AP1141" i="12"/>
  <c r="AO1141" i="12"/>
  <c r="AN1141" i="12"/>
  <c r="AM1141" i="12"/>
  <c r="AL1141" i="12"/>
  <c r="AK1141" i="12"/>
  <c r="AV1140" i="12"/>
  <c r="AU1140" i="12"/>
  <c r="AT1140" i="12"/>
  <c r="AS1140" i="12"/>
  <c r="AR1140" i="12"/>
  <c r="AQ1140" i="12"/>
  <c r="AP1140" i="12"/>
  <c r="AO1140" i="12"/>
  <c r="AN1140" i="12"/>
  <c r="AM1140" i="12"/>
  <c r="AL1140" i="12"/>
  <c r="AK1140" i="12"/>
  <c r="AV1139" i="12"/>
  <c r="AU1139" i="12"/>
  <c r="AT1139" i="12"/>
  <c r="AS1139" i="12"/>
  <c r="AR1139" i="12"/>
  <c r="AQ1139" i="12"/>
  <c r="AP1139" i="12"/>
  <c r="AO1139" i="12"/>
  <c r="AN1139" i="12"/>
  <c r="AM1139" i="12"/>
  <c r="AL1139" i="12"/>
  <c r="AK1139" i="12"/>
  <c r="AV1138" i="12"/>
  <c r="AU1138" i="12"/>
  <c r="AT1138" i="12"/>
  <c r="AS1138" i="12"/>
  <c r="AR1138" i="12"/>
  <c r="AQ1138" i="12"/>
  <c r="AP1138" i="12"/>
  <c r="AO1138" i="12"/>
  <c r="AN1138" i="12"/>
  <c r="AM1138" i="12"/>
  <c r="AL1138" i="12"/>
  <c r="AK1138" i="12"/>
  <c r="AV1137" i="12"/>
  <c r="AU1137" i="12"/>
  <c r="AT1137" i="12"/>
  <c r="AS1137" i="12"/>
  <c r="AR1137" i="12"/>
  <c r="AQ1137" i="12"/>
  <c r="AP1137" i="12"/>
  <c r="AO1137" i="12"/>
  <c r="AN1137" i="12"/>
  <c r="AM1137" i="12"/>
  <c r="AL1137" i="12"/>
  <c r="AK1137" i="12"/>
  <c r="AV1136" i="12"/>
  <c r="AU1136" i="12"/>
  <c r="AT1136" i="12"/>
  <c r="AS1136" i="12"/>
  <c r="AR1136" i="12"/>
  <c r="AQ1136" i="12"/>
  <c r="AP1136" i="12"/>
  <c r="AO1136" i="12"/>
  <c r="AN1136" i="12"/>
  <c r="AM1136" i="12"/>
  <c r="AL1136" i="12"/>
  <c r="AK1136" i="12"/>
  <c r="AV1135" i="12"/>
  <c r="AU1135" i="12"/>
  <c r="AT1135" i="12"/>
  <c r="AS1135" i="12"/>
  <c r="AR1135" i="12"/>
  <c r="AQ1135" i="12"/>
  <c r="AP1135" i="12"/>
  <c r="AO1135" i="12"/>
  <c r="AN1135" i="12"/>
  <c r="AM1135" i="12"/>
  <c r="AL1135" i="12"/>
  <c r="AK1135" i="12"/>
  <c r="AV1134" i="12"/>
  <c r="AU1134" i="12"/>
  <c r="AT1134" i="12"/>
  <c r="AS1134" i="12"/>
  <c r="AR1134" i="12"/>
  <c r="AQ1134" i="12"/>
  <c r="AP1134" i="12"/>
  <c r="AO1134" i="12"/>
  <c r="AN1134" i="12"/>
  <c r="AM1134" i="12"/>
  <c r="AL1134" i="12"/>
  <c r="AK1134" i="12"/>
  <c r="AV1133" i="12"/>
  <c r="AU1133" i="12"/>
  <c r="AT1133" i="12"/>
  <c r="AS1133" i="12"/>
  <c r="AR1133" i="12"/>
  <c r="AQ1133" i="12"/>
  <c r="AP1133" i="12"/>
  <c r="AO1133" i="12"/>
  <c r="AN1133" i="12"/>
  <c r="AM1133" i="12"/>
  <c r="AL1133" i="12"/>
  <c r="AK1133" i="12"/>
  <c r="AV1132" i="12"/>
  <c r="AU1132" i="12"/>
  <c r="AT1132" i="12"/>
  <c r="AS1132" i="12"/>
  <c r="AR1132" i="12"/>
  <c r="AQ1132" i="12"/>
  <c r="AP1132" i="12"/>
  <c r="AO1132" i="12"/>
  <c r="AN1132" i="12"/>
  <c r="AM1132" i="12"/>
  <c r="AL1132" i="12"/>
  <c r="AK1132" i="12"/>
  <c r="AV1131" i="12"/>
  <c r="AU1131" i="12"/>
  <c r="AT1131" i="12"/>
  <c r="AS1131" i="12"/>
  <c r="AR1131" i="12"/>
  <c r="AQ1131" i="12"/>
  <c r="AP1131" i="12"/>
  <c r="AO1131" i="12"/>
  <c r="AN1131" i="12"/>
  <c r="AM1131" i="12"/>
  <c r="AL1131" i="12"/>
  <c r="AK1131" i="12"/>
  <c r="AV1130" i="12"/>
  <c r="AU1130" i="12"/>
  <c r="AT1130" i="12"/>
  <c r="AS1130" i="12"/>
  <c r="AR1130" i="12"/>
  <c r="AQ1130" i="12"/>
  <c r="AP1130" i="12"/>
  <c r="AO1130" i="12"/>
  <c r="AN1130" i="12"/>
  <c r="AM1130" i="12"/>
  <c r="AL1130" i="12"/>
  <c r="AK1130" i="12"/>
  <c r="AV1129" i="12"/>
  <c r="AU1129" i="12"/>
  <c r="AT1129" i="12"/>
  <c r="AS1129" i="12"/>
  <c r="AR1129" i="12"/>
  <c r="AQ1129" i="12"/>
  <c r="AP1129" i="12"/>
  <c r="AO1129" i="12"/>
  <c r="AN1129" i="12"/>
  <c r="AM1129" i="12"/>
  <c r="AL1129" i="12"/>
  <c r="AK1129" i="12"/>
  <c r="AV1128" i="12"/>
  <c r="AU1128" i="12"/>
  <c r="AT1128" i="12"/>
  <c r="AS1128" i="12"/>
  <c r="AR1128" i="12"/>
  <c r="AQ1128" i="12"/>
  <c r="AP1128" i="12"/>
  <c r="AO1128" i="12"/>
  <c r="AN1128" i="12"/>
  <c r="AM1128" i="12"/>
  <c r="AL1128" i="12"/>
  <c r="AK1128" i="12"/>
  <c r="AV1127" i="12"/>
  <c r="AU1127" i="12"/>
  <c r="AT1127" i="12"/>
  <c r="AS1127" i="12"/>
  <c r="AR1127" i="12"/>
  <c r="AQ1127" i="12"/>
  <c r="AP1127" i="12"/>
  <c r="AO1127" i="12"/>
  <c r="AN1127" i="12"/>
  <c r="AM1127" i="12"/>
  <c r="AL1127" i="12"/>
  <c r="AK1127" i="12"/>
  <c r="AV1126" i="12"/>
  <c r="AU1126" i="12"/>
  <c r="AT1126" i="12"/>
  <c r="AS1126" i="12"/>
  <c r="AR1126" i="12"/>
  <c r="AQ1126" i="12"/>
  <c r="AP1126" i="12"/>
  <c r="AO1126" i="12"/>
  <c r="AN1126" i="12"/>
  <c r="AM1126" i="12"/>
  <c r="AL1126" i="12"/>
  <c r="AK1126" i="12"/>
  <c r="AV1125" i="12"/>
  <c r="AU1125" i="12"/>
  <c r="AT1125" i="12"/>
  <c r="AS1125" i="12"/>
  <c r="AR1125" i="12"/>
  <c r="AQ1125" i="12"/>
  <c r="AP1125" i="12"/>
  <c r="AO1125" i="12"/>
  <c r="AN1125" i="12"/>
  <c r="AM1125" i="12"/>
  <c r="AL1125" i="12"/>
  <c r="AK1125" i="12"/>
  <c r="AV1124" i="12"/>
  <c r="AU1124" i="12"/>
  <c r="AT1124" i="12"/>
  <c r="AS1124" i="12"/>
  <c r="AR1124" i="12"/>
  <c r="AQ1124" i="12"/>
  <c r="AP1124" i="12"/>
  <c r="AO1124" i="12"/>
  <c r="AN1124" i="12"/>
  <c r="AM1124" i="12"/>
  <c r="AL1124" i="12"/>
  <c r="AK1124" i="12"/>
  <c r="AV1123" i="12"/>
  <c r="AU1123" i="12"/>
  <c r="AT1123" i="12"/>
  <c r="AS1123" i="12"/>
  <c r="AR1123" i="12"/>
  <c r="AQ1123" i="12"/>
  <c r="AP1123" i="12"/>
  <c r="AO1123" i="12"/>
  <c r="AN1123" i="12"/>
  <c r="AM1123" i="12"/>
  <c r="AL1123" i="12"/>
  <c r="AK1123" i="12"/>
  <c r="AV1122" i="12"/>
  <c r="AU1122" i="12"/>
  <c r="AT1122" i="12"/>
  <c r="AS1122" i="12"/>
  <c r="AR1122" i="12"/>
  <c r="AQ1122" i="12"/>
  <c r="AP1122" i="12"/>
  <c r="AO1122" i="12"/>
  <c r="AN1122" i="12"/>
  <c r="AM1122" i="12"/>
  <c r="AL1122" i="12"/>
  <c r="AK1122" i="12"/>
  <c r="AV1121" i="12"/>
  <c r="AU1121" i="12"/>
  <c r="AT1121" i="12"/>
  <c r="AS1121" i="12"/>
  <c r="AR1121" i="12"/>
  <c r="AQ1121" i="12"/>
  <c r="AP1121" i="12"/>
  <c r="AO1121" i="12"/>
  <c r="AN1121" i="12"/>
  <c r="AM1121" i="12"/>
  <c r="AL1121" i="12"/>
  <c r="AK1121" i="12"/>
  <c r="AV1120" i="12"/>
  <c r="AU1120" i="12"/>
  <c r="AT1120" i="12"/>
  <c r="AS1120" i="12"/>
  <c r="AR1120" i="12"/>
  <c r="AQ1120" i="12"/>
  <c r="AP1120" i="12"/>
  <c r="AO1120" i="12"/>
  <c r="AN1120" i="12"/>
  <c r="AM1120" i="12"/>
  <c r="AL1120" i="12"/>
  <c r="AK1120" i="12"/>
  <c r="AV1119" i="12"/>
  <c r="AU1119" i="12"/>
  <c r="AT1119" i="12"/>
  <c r="AS1119" i="12"/>
  <c r="AR1119" i="12"/>
  <c r="AQ1119" i="12"/>
  <c r="AP1119" i="12"/>
  <c r="AO1119" i="12"/>
  <c r="AN1119" i="12"/>
  <c r="AM1119" i="12"/>
  <c r="AL1119" i="12"/>
  <c r="AK1119" i="12"/>
  <c r="AV1118" i="12"/>
  <c r="AU1118" i="12"/>
  <c r="AT1118" i="12"/>
  <c r="AS1118" i="12"/>
  <c r="AR1118" i="12"/>
  <c r="AQ1118" i="12"/>
  <c r="AP1118" i="12"/>
  <c r="AO1118" i="12"/>
  <c r="AN1118" i="12"/>
  <c r="AM1118" i="12"/>
  <c r="AL1118" i="12"/>
  <c r="AK1118" i="12"/>
  <c r="AV1117" i="12"/>
  <c r="AU1117" i="12"/>
  <c r="AT1117" i="12"/>
  <c r="AS1117" i="12"/>
  <c r="AR1117" i="12"/>
  <c r="AQ1117" i="12"/>
  <c r="AP1117" i="12"/>
  <c r="AO1117" i="12"/>
  <c r="AN1117" i="12"/>
  <c r="AM1117" i="12"/>
  <c r="AL1117" i="12"/>
  <c r="AK1117" i="12"/>
  <c r="AV1116" i="12"/>
  <c r="AU1116" i="12"/>
  <c r="AT1116" i="12"/>
  <c r="AS1116" i="12"/>
  <c r="AR1116" i="12"/>
  <c r="AQ1116" i="12"/>
  <c r="AP1116" i="12"/>
  <c r="AO1116" i="12"/>
  <c r="AN1116" i="12"/>
  <c r="AM1116" i="12"/>
  <c r="AL1116" i="12"/>
  <c r="AK1116" i="12"/>
  <c r="AV1115" i="12"/>
  <c r="AU1115" i="12"/>
  <c r="AT1115" i="12"/>
  <c r="AS1115" i="12"/>
  <c r="AR1115" i="12"/>
  <c r="AQ1115" i="12"/>
  <c r="AP1115" i="12"/>
  <c r="AO1115" i="12"/>
  <c r="AN1115" i="12"/>
  <c r="AM1115" i="12"/>
  <c r="AL1115" i="12"/>
  <c r="AK1115" i="12"/>
  <c r="AV1114" i="12"/>
  <c r="AU1114" i="12"/>
  <c r="AT1114" i="12"/>
  <c r="AS1114" i="12"/>
  <c r="AR1114" i="12"/>
  <c r="AQ1114" i="12"/>
  <c r="AP1114" i="12"/>
  <c r="AO1114" i="12"/>
  <c r="AN1114" i="12"/>
  <c r="AM1114" i="12"/>
  <c r="AL1114" i="12"/>
  <c r="AK1114" i="12"/>
  <c r="AV1113" i="12"/>
  <c r="AU1113" i="12"/>
  <c r="AT1113" i="12"/>
  <c r="AS1113" i="12"/>
  <c r="AR1113" i="12"/>
  <c r="AQ1113" i="12"/>
  <c r="AP1113" i="12"/>
  <c r="AO1113" i="12"/>
  <c r="AN1113" i="12"/>
  <c r="AM1113" i="12"/>
  <c r="AL1113" i="12"/>
  <c r="AK1113" i="12"/>
  <c r="AV1112" i="12"/>
  <c r="AU1112" i="12"/>
  <c r="AT1112" i="12"/>
  <c r="AS1112" i="12"/>
  <c r="AR1112" i="12"/>
  <c r="AQ1112" i="12"/>
  <c r="AP1112" i="12"/>
  <c r="AO1112" i="12"/>
  <c r="AN1112" i="12"/>
  <c r="AM1112" i="12"/>
  <c r="AL1112" i="12"/>
  <c r="AK1112" i="12"/>
  <c r="AV1111" i="12"/>
  <c r="AU1111" i="12"/>
  <c r="AT1111" i="12"/>
  <c r="AS1111" i="12"/>
  <c r="AR1111" i="12"/>
  <c r="AQ1111" i="12"/>
  <c r="AP1111" i="12"/>
  <c r="AO1111" i="12"/>
  <c r="AN1111" i="12"/>
  <c r="AM1111" i="12"/>
  <c r="AL1111" i="12"/>
  <c r="AK1111" i="12"/>
  <c r="AV1110" i="12"/>
  <c r="AU1110" i="12"/>
  <c r="AT1110" i="12"/>
  <c r="AS1110" i="12"/>
  <c r="AR1110" i="12"/>
  <c r="AQ1110" i="12"/>
  <c r="AP1110" i="12"/>
  <c r="AO1110" i="12"/>
  <c r="AN1110" i="12"/>
  <c r="AM1110" i="12"/>
  <c r="AL1110" i="12"/>
  <c r="AK1110" i="12"/>
  <c r="AV1109" i="12"/>
  <c r="AU1109" i="12"/>
  <c r="AT1109" i="12"/>
  <c r="AS1109" i="12"/>
  <c r="AR1109" i="12"/>
  <c r="AQ1109" i="12"/>
  <c r="AP1109" i="12"/>
  <c r="AO1109" i="12"/>
  <c r="AN1109" i="12"/>
  <c r="AM1109" i="12"/>
  <c r="AL1109" i="12"/>
  <c r="AK1109" i="12"/>
  <c r="AV1108" i="12"/>
  <c r="AU1108" i="12"/>
  <c r="AT1108" i="12"/>
  <c r="AS1108" i="12"/>
  <c r="AR1108" i="12"/>
  <c r="AQ1108" i="12"/>
  <c r="AP1108" i="12"/>
  <c r="AO1108" i="12"/>
  <c r="AN1108" i="12"/>
  <c r="AM1108" i="12"/>
  <c r="AL1108" i="12"/>
  <c r="AK1108" i="12"/>
  <c r="AV1107" i="12"/>
  <c r="AU1107" i="12"/>
  <c r="AT1107" i="12"/>
  <c r="AS1107" i="12"/>
  <c r="AR1107" i="12"/>
  <c r="AQ1107" i="12"/>
  <c r="AP1107" i="12"/>
  <c r="AO1107" i="12"/>
  <c r="AN1107" i="12"/>
  <c r="AM1107" i="12"/>
  <c r="AL1107" i="12"/>
  <c r="AK1107" i="12"/>
  <c r="AV1106" i="12"/>
  <c r="AU1106" i="12"/>
  <c r="AT1106" i="12"/>
  <c r="AS1106" i="12"/>
  <c r="AR1106" i="12"/>
  <c r="AQ1106" i="12"/>
  <c r="AP1106" i="12"/>
  <c r="AO1106" i="12"/>
  <c r="AN1106" i="12"/>
  <c r="AM1106" i="12"/>
  <c r="AL1106" i="12"/>
  <c r="AK1106" i="12"/>
  <c r="AV1105" i="12"/>
  <c r="AU1105" i="12"/>
  <c r="AT1105" i="12"/>
  <c r="AS1105" i="12"/>
  <c r="AR1105" i="12"/>
  <c r="AQ1105" i="12"/>
  <c r="AP1105" i="12"/>
  <c r="AO1105" i="12"/>
  <c r="AN1105" i="12"/>
  <c r="AM1105" i="12"/>
  <c r="AL1105" i="12"/>
  <c r="AK1105" i="12"/>
  <c r="AV1104" i="12"/>
  <c r="AU1104" i="12"/>
  <c r="AT1104" i="12"/>
  <c r="AS1104" i="12"/>
  <c r="AR1104" i="12"/>
  <c r="AQ1104" i="12"/>
  <c r="AP1104" i="12"/>
  <c r="AO1104" i="12"/>
  <c r="AN1104" i="12"/>
  <c r="AM1104" i="12"/>
  <c r="AL1104" i="12"/>
  <c r="AK1104" i="12"/>
  <c r="AV1103" i="12"/>
  <c r="AU1103" i="12"/>
  <c r="AT1103" i="12"/>
  <c r="AS1103" i="12"/>
  <c r="AR1103" i="12"/>
  <c r="AQ1103" i="12"/>
  <c r="AP1103" i="12"/>
  <c r="AO1103" i="12"/>
  <c r="AN1103" i="12"/>
  <c r="AM1103" i="12"/>
  <c r="AL1103" i="12"/>
  <c r="AK1103" i="12"/>
  <c r="AV1102" i="12"/>
  <c r="AU1102" i="12"/>
  <c r="AT1102" i="12"/>
  <c r="AS1102" i="12"/>
  <c r="AR1102" i="12"/>
  <c r="AQ1102" i="12"/>
  <c r="AP1102" i="12"/>
  <c r="AO1102" i="12"/>
  <c r="AN1102" i="12"/>
  <c r="AM1102" i="12"/>
  <c r="AL1102" i="12"/>
  <c r="AK1102" i="12"/>
  <c r="AV1101" i="12"/>
  <c r="AU1101" i="12"/>
  <c r="AT1101" i="12"/>
  <c r="AS1101" i="12"/>
  <c r="AR1101" i="12"/>
  <c r="AQ1101" i="12"/>
  <c r="AP1101" i="12"/>
  <c r="AO1101" i="12"/>
  <c r="AN1101" i="12"/>
  <c r="AM1101" i="12"/>
  <c r="AL1101" i="12"/>
  <c r="AK1101" i="12"/>
  <c r="AV1100" i="12"/>
  <c r="AU1100" i="12"/>
  <c r="AT1100" i="12"/>
  <c r="AS1100" i="12"/>
  <c r="AR1100" i="12"/>
  <c r="AQ1100" i="12"/>
  <c r="AP1100" i="12"/>
  <c r="AO1100" i="12"/>
  <c r="AN1100" i="12"/>
  <c r="AM1100" i="12"/>
  <c r="AL1100" i="12"/>
  <c r="AK1100" i="12"/>
  <c r="AV1099" i="12"/>
  <c r="AU1099" i="12"/>
  <c r="AT1099" i="12"/>
  <c r="AS1099" i="12"/>
  <c r="AR1099" i="12"/>
  <c r="AQ1099" i="12"/>
  <c r="AP1099" i="12"/>
  <c r="AO1099" i="12"/>
  <c r="AN1099" i="12"/>
  <c r="AM1099" i="12"/>
  <c r="AL1099" i="12"/>
  <c r="AK1099" i="12"/>
  <c r="AV1098" i="12"/>
  <c r="AU1098" i="12"/>
  <c r="AT1098" i="12"/>
  <c r="AS1098" i="12"/>
  <c r="AR1098" i="12"/>
  <c r="AQ1098" i="12"/>
  <c r="AP1098" i="12"/>
  <c r="AO1098" i="12"/>
  <c r="AN1098" i="12"/>
  <c r="AM1098" i="12"/>
  <c r="AL1098" i="12"/>
  <c r="AK1098" i="12"/>
  <c r="AV1097" i="12"/>
  <c r="AU1097" i="12"/>
  <c r="AT1097" i="12"/>
  <c r="AS1097" i="12"/>
  <c r="AR1097" i="12"/>
  <c r="AQ1097" i="12"/>
  <c r="AP1097" i="12"/>
  <c r="AO1097" i="12"/>
  <c r="AN1097" i="12"/>
  <c r="AM1097" i="12"/>
  <c r="AL1097" i="12"/>
  <c r="AK1097" i="12"/>
  <c r="AV1096" i="12"/>
  <c r="AU1096" i="12"/>
  <c r="AT1096" i="12"/>
  <c r="AS1096" i="12"/>
  <c r="AR1096" i="12"/>
  <c r="AQ1096" i="12"/>
  <c r="AP1096" i="12"/>
  <c r="AO1096" i="12"/>
  <c r="AN1096" i="12"/>
  <c r="AM1096" i="12"/>
  <c r="AL1096" i="12"/>
  <c r="AK1096" i="12"/>
  <c r="AV1095" i="12"/>
  <c r="AU1095" i="12"/>
  <c r="AT1095" i="12"/>
  <c r="AS1095" i="12"/>
  <c r="AR1095" i="12"/>
  <c r="AQ1095" i="12"/>
  <c r="AP1095" i="12"/>
  <c r="AO1095" i="12"/>
  <c r="AN1095" i="12"/>
  <c r="AM1095" i="12"/>
  <c r="AL1095" i="12"/>
  <c r="AK1095" i="12"/>
  <c r="AV1094" i="12"/>
  <c r="AU1094" i="12"/>
  <c r="AT1094" i="12"/>
  <c r="AS1094" i="12"/>
  <c r="AR1094" i="12"/>
  <c r="AQ1094" i="12"/>
  <c r="AP1094" i="12"/>
  <c r="AO1094" i="12"/>
  <c r="AN1094" i="12"/>
  <c r="AM1094" i="12"/>
  <c r="AL1094" i="12"/>
  <c r="AK1094" i="12"/>
  <c r="AV1093" i="12"/>
  <c r="AU1093" i="12"/>
  <c r="AT1093" i="12"/>
  <c r="AS1093" i="12"/>
  <c r="AR1093" i="12"/>
  <c r="AQ1093" i="12"/>
  <c r="AP1093" i="12"/>
  <c r="AO1093" i="12"/>
  <c r="AN1093" i="12"/>
  <c r="AM1093" i="12"/>
  <c r="AL1093" i="12"/>
  <c r="AK1093" i="12"/>
  <c r="AV1092" i="12"/>
  <c r="AU1092" i="12"/>
  <c r="AT1092" i="12"/>
  <c r="AS1092" i="12"/>
  <c r="AR1092" i="12"/>
  <c r="AQ1092" i="12"/>
  <c r="AP1092" i="12"/>
  <c r="AO1092" i="12"/>
  <c r="AN1092" i="12"/>
  <c r="AM1092" i="12"/>
  <c r="AL1092" i="12"/>
  <c r="AK1092" i="12"/>
  <c r="AV1091" i="12"/>
  <c r="AU1091" i="12"/>
  <c r="AT1091" i="12"/>
  <c r="AS1091" i="12"/>
  <c r="AR1091" i="12"/>
  <c r="AQ1091" i="12"/>
  <c r="AP1091" i="12"/>
  <c r="AO1091" i="12"/>
  <c r="AN1091" i="12"/>
  <c r="AM1091" i="12"/>
  <c r="AL1091" i="12"/>
  <c r="AK1091" i="12"/>
  <c r="AV1090" i="12"/>
  <c r="AU1090" i="12"/>
  <c r="AT1090" i="12"/>
  <c r="AS1090" i="12"/>
  <c r="AR1090" i="12"/>
  <c r="AQ1090" i="12"/>
  <c r="AP1090" i="12"/>
  <c r="AO1090" i="12"/>
  <c r="AN1090" i="12"/>
  <c r="AM1090" i="12"/>
  <c r="AL1090" i="12"/>
  <c r="AK1090" i="12"/>
  <c r="AV1089" i="12"/>
  <c r="AU1089" i="12"/>
  <c r="AT1089" i="12"/>
  <c r="AS1089" i="12"/>
  <c r="AR1089" i="12"/>
  <c r="AQ1089" i="12"/>
  <c r="AP1089" i="12"/>
  <c r="AO1089" i="12"/>
  <c r="AN1089" i="12"/>
  <c r="AM1089" i="12"/>
  <c r="AL1089" i="12"/>
  <c r="AK1089" i="12"/>
  <c r="AV1088" i="12"/>
  <c r="AU1088" i="12"/>
  <c r="AT1088" i="12"/>
  <c r="AS1088" i="12"/>
  <c r="AR1088" i="12"/>
  <c r="AQ1088" i="12"/>
  <c r="AP1088" i="12"/>
  <c r="AO1088" i="12"/>
  <c r="AN1088" i="12"/>
  <c r="AM1088" i="12"/>
  <c r="AL1088" i="12"/>
  <c r="AK1088" i="12"/>
  <c r="AV1087" i="12"/>
  <c r="AU1087" i="12"/>
  <c r="AT1087" i="12"/>
  <c r="AS1087" i="12"/>
  <c r="AR1087" i="12"/>
  <c r="AQ1087" i="12"/>
  <c r="AP1087" i="12"/>
  <c r="AO1087" i="12"/>
  <c r="AN1087" i="12"/>
  <c r="AM1087" i="12"/>
  <c r="AL1087" i="12"/>
  <c r="AK1087" i="12"/>
  <c r="AV1086" i="12"/>
  <c r="AU1086" i="12"/>
  <c r="AT1086" i="12"/>
  <c r="AS1086" i="12"/>
  <c r="AR1086" i="12"/>
  <c r="AQ1086" i="12"/>
  <c r="AP1086" i="12"/>
  <c r="AO1086" i="12"/>
  <c r="AN1086" i="12"/>
  <c r="AM1086" i="12"/>
  <c r="AL1086" i="12"/>
  <c r="AK1086" i="12"/>
  <c r="AV1085" i="12"/>
  <c r="AU1085" i="12"/>
  <c r="AT1085" i="12"/>
  <c r="AS1085" i="12"/>
  <c r="AR1085" i="12"/>
  <c r="AQ1085" i="12"/>
  <c r="AP1085" i="12"/>
  <c r="AO1085" i="12"/>
  <c r="AN1085" i="12"/>
  <c r="AM1085" i="12"/>
  <c r="AL1085" i="12"/>
  <c r="AK1085" i="12"/>
  <c r="AV1084" i="12"/>
  <c r="AU1084" i="12"/>
  <c r="AT1084" i="12"/>
  <c r="AS1084" i="12"/>
  <c r="AR1084" i="12"/>
  <c r="AQ1084" i="12"/>
  <c r="AP1084" i="12"/>
  <c r="AO1084" i="12"/>
  <c r="AN1084" i="12"/>
  <c r="AM1084" i="12"/>
  <c r="AL1084" i="12"/>
  <c r="AK1084" i="12"/>
  <c r="AV1083" i="12"/>
  <c r="AU1083" i="12"/>
  <c r="AT1083" i="12"/>
  <c r="AS1083" i="12"/>
  <c r="AR1083" i="12"/>
  <c r="AQ1083" i="12"/>
  <c r="AP1083" i="12"/>
  <c r="AO1083" i="12"/>
  <c r="AN1083" i="12"/>
  <c r="AM1083" i="12"/>
  <c r="AL1083" i="12"/>
  <c r="AK1083" i="12"/>
  <c r="AV1082" i="12"/>
  <c r="AU1082" i="12"/>
  <c r="AT1082" i="12"/>
  <c r="AS1082" i="12"/>
  <c r="AR1082" i="12"/>
  <c r="AQ1082" i="12"/>
  <c r="AP1082" i="12"/>
  <c r="AO1082" i="12"/>
  <c r="AN1082" i="12"/>
  <c r="AM1082" i="12"/>
  <c r="AL1082" i="12"/>
  <c r="AK1082" i="12"/>
  <c r="AV1081" i="12"/>
  <c r="AU1081" i="12"/>
  <c r="AT1081" i="12"/>
  <c r="AS1081" i="12"/>
  <c r="AR1081" i="12"/>
  <c r="AQ1081" i="12"/>
  <c r="AP1081" i="12"/>
  <c r="AO1081" i="12"/>
  <c r="AN1081" i="12"/>
  <c r="AM1081" i="12"/>
  <c r="AL1081" i="12"/>
  <c r="AK1081" i="12"/>
  <c r="AV1080" i="12"/>
  <c r="AU1080" i="12"/>
  <c r="AT1080" i="12"/>
  <c r="AS1080" i="12"/>
  <c r="AR1080" i="12"/>
  <c r="AQ1080" i="12"/>
  <c r="AP1080" i="12"/>
  <c r="AO1080" i="12"/>
  <c r="AN1080" i="12"/>
  <c r="AM1080" i="12"/>
  <c r="AL1080" i="12"/>
  <c r="AK1080" i="12"/>
  <c r="AV1079" i="12"/>
  <c r="AU1079" i="12"/>
  <c r="AT1079" i="12"/>
  <c r="AS1079" i="12"/>
  <c r="AR1079" i="12"/>
  <c r="AQ1079" i="12"/>
  <c r="AP1079" i="12"/>
  <c r="AO1079" i="12"/>
  <c r="AN1079" i="12"/>
  <c r="AM1079" i="12"/>
  <c r="AL1079" i="12"/>
  <c r="AK1079" i="12"/>
  <c r="AV1078" i="12"/>
  <c r="AU1078" i="12"/>
  <c r="AT1078" i="12"/>
  <c r="AS1078" i="12"/>
  <c r="AR1078" i="12"/>
  <c r="AQ1078" i="12"/>
  <c r="AP1078" i="12"/>
  <c r="AO1078" i="12"/>
  <c r="AN1078" i="12"/>
  <c r="AM1078" i="12"/>
  <c r="AL1078" i="12"/>
  <c r="AK1078" i="12"/>
  <c r="AV1077" i="12"/>
  <c r="AU1077" i="12"/>
  <c r="AT1077" i="12"/>
  <c r="AS1077" i="12"/>
  <c r="AR1077" i="12"/>
  <c r="AQ1077" i="12"/>
  <c r="AP1077" i="12"/>
  <c r="AO1077" i="12"/>
  <c r="AN1077" i="12"/>
  <c r="AM1077" i="12"/>
  <c r="AL1077" i="12"/>
  <c r="AK1077" i="12"/>
  <c r="AV1076" i="12"/>
  <c r="AU1076" i="12"/>
  <c r="AT1076" i="12"/>
  <c r="AS1076" i="12"/>
  <c r="AR1076" i="12"/>
  <c r="AQ1076" i="12"/>
  <c r="AP1076" i="12"/>
  <c r="AO1076" i="12"/>
  <c r="AN1076" i="12"/>
  <c r="AM1076" i="12"/>
  <c r="AL1076" i="12"/>
  <c r="AK1076" i="12"/>
  <c r="AV1075" i="12"/>
  <c r="AU1075" i="12"/>
  <c r="AT1075" i="12"/>
  <c r="AS1075" i="12"/>
  <c r="AR1075" i="12"/>
  <c r="AQ1075" i="12"/>
  <c r="AP1075" i="12"/>
  <c r="AO1075" i="12"/>
  <c r="AN1075" i="12"/>
  <c r="AM1075" i="12"/>
  <c r="AL1075" i="12"/>
  <c r="AK1075" i="12"/>
  <c r="AV1074" i="12"/>
  <c r="AU1074" i="12"/>
  <c r="AT1074" i="12"/>
  <c r="AS1074" i="12"/>
  <c r="AR1074" i="12"/>
  <c r="AQ1074" i="12"/>
  <c r="AP1074" i="12"/>
  <c r="AO1074" i="12"/>
  <c r="AN1074" i="12"/>
  <c r="AM1074" i="12"/>
  <c r="AL1074" i="12"/>
  <c r="AK1074" i="12"/>
  <c r="AV1073" i="12"/>
  <c r="AU1073" i="12"/>
  <c r="AT1073" i="12"/>
  <c r="AS1073" i="12"/>
  <c r="AR1073" i="12"/>
  <c r="AQ1073" i="12"/>
  <c r="AP1073" i="12"/>
  <c r="AO1073" i="12"/>
  <c r="AN1073" i="12"/>
  <c r="AM1073" i="12"/>
  <c r="AL1073" i="12"/>
  <c r="AK1073" i="12"/>
  <c r="AV1072" i="12"/>
  <c r="AU1072" i="12"/>
  <c r="AT1072" i="12"/>
  <c r="AS1072" i="12"/>
  <c r="AR1072" i="12"/>
  <c r="AQ1072" i="12"/>
  <c r="AP1072" i="12"/>
  <c r="AO1072" i="12"/>
  <c r="AN1072" i="12"/>
  <c r="AM1072" i="12"/>
  <c r="AL1072" i="12"/>
  <c r="AK1072" i="12"/>
  <c r="AV1071" i="12"/>
  <c r="AU1071" i="12"/>
  <c r="AT1071" i="12"/>
  <c r="AS1071" i="12"/>
  <c r="AR1071" i="12"/>
  <c r="AQ1071" i="12"/>
  <c r="AP1071" i="12"/>
  <c r="AO1071" i="12"/>
  <c r="AN1071" i="12"/>
  <c r="AM1071" i="12"/>
  <c r="AL1071" i="12"/>
  <c r="AK1071" i="12"/>
  <c r="AV1070" i="12"/>
  <c r="AU1070" i="12"/>
  <c r="AT1070" i="12"/>
  <c r="AS1070" i="12"/>
  <c r="AR1070" i="12"/>
  <c r="AQ1070" i="12"/>
  <c r="AP1070" i="12"/>
  <c r="AO1070" i="12"/>
  <c r="AN1070" i="12"/>
  <c r="AM1070" i="12"/>
  <c r="AL1070" i="12"/>
  <c r="AK1070" i="12"/>
  <c r="AV1069" i="12"/>
  <c r="AU1069" i="12"/>
  <c r="AT1069" i="12"/>
  <c r="AS1069" i="12"/>
  <c r="AR1069" i="12"/>
  <c r="AQ1069" i="12"/>
  <c r="AP1069" i="12"/>
  <c r="AO1069" i="12"/>
  <c r="AN1069" i="12"/>
  <c r="AM1069" i="12"/>
  <c r="AL1069" i="12"/>
  <c r="AK1069" i="12"/>
  <c r="AV1068" i="12"/>
  <c r="AU1068" i="12"/>
  <c r="AT1068" i="12"/>
  <c r="AS1068" i="12"/>
  <c r="AR1068" i="12"/>
  <c r="AQ1068" i="12"/>
  <c r="AP1068" i="12"/>
  <c r="AO1068" i="12"/>
  <c r="AN1068" i="12"/>
  <c r="AM1068" i="12"/>
  <c r="AL1068" i="12"/>
  <c r="AK1068" i="12"/>
  <c r="AV1067" i="12"/>
  <c r="AU1067" i="12"/>
  <c r="AT1067" i="12"/>
  <c r="AS1067" i="12"/>
  <c r="AR1067" i="12"/>
  <c r="AQ1067" i="12"/>
  <c r="AP1067" i="12"/>
  <c r="AO1067" i="12"/>
  <c r="AN1067" i="12"/>
  <c r="AM1067" i="12"/>
  <c r="AL1067" i="12"/>
  <c r="AK1067" i="12"/>
  <c r="AV1066" i="12"/>
  <c r="AU1066" i="12"/>
  <c r="AT1066" i="12"/>
  <c r="AS1066" i="12"/>
  <c r="AR1066" i="12"/>
  <c r="AQ1066" i="12"/>
  <c r="AP1066" i="12"/>
  <c r="AO1066" i="12"/>
  <c r="AN1066" i="12"/>
  <c r="AM1066" i="12"/>
  <c r="AL1066" i="12"/>
  <c r="AK1066" i="12"/>
  <c r="AV1065" i="12"/>
  <c r="AU1065" i="12"/>
  <c r="AT1065" i="12"/>
  <c r="AS1065" i="12"/>
  <c r="AR1065" i="12"/>
  <c r="AQ1065" i="12"/>
  <c r="AP1065" i="12"/>
  <c r="AO1065" i="12"/>
  <c r="AN1065" i="12"/>
  <c r="AM1065" i="12"/>
  <c r="AL1065" i="12"/>
  <c r="AK1065" i="12"/>
  <c r="AV1064" i="12"/>
  <c r="AU1064" i="12"/>
  <c r="AT1064" i="12"/>
  <c r="AS1064" i="12"/>
  <c r="AR1064" i="12"/>
  <c r="AQ1064" i="12"/>
  <c r="AP1064" i="12"/>
  <c r="AO1064" i="12"/>
  <c r="AN1064" i="12"/>
  <c r="AM1064" i="12"/>
  <c r="AL1064" i="12"/>
  <c r="AK1064" i="12"/>
  <c r="AV1063" i="12"/>
  <c r="AU1063" i="12"/>
  <c r="AT1063" i="12"/>
  <c r="AS1063" i="12"/>
  <c r="AR1063" i="12"/>
  <c r="AQ1063" i="12"/>
  <c r="AP1063" i="12"/>
  <c r="AO1063" i="12"/>
  <c r="AN1063" i="12"/>
  <c r="AM1063" i="12"/>
  <c r="AL1063" i="12"/>
  <c r="AK1063" i="12"/>
  <c r="AV1062" i="12"/>
  <c r="AU1062" i="12"/>
  <c r="AT1062" i="12"/>
  <c r="AS1062" i="12"/>
  <c r="AR1062" i="12"/>
  <c r="AQ1062" i="12"/>
  <c r="AP1062" i="12"/>
  <c r="AO1062" i="12"/>
  <c r="AN1062" i="12"/>
  <c r="AM1062" i="12"/>
  <c r="AL1062" i="12"/>
  <c r="AK1062" i="12"/>
  <c r="AV1061" i="12"/>
  <c r="AU1061" i="12"/>
  <c r="AT1061" i="12"/>
  <c r="AS1061" i="12"/>
  <c r="AR1061" i="12"/>
  <c r="AQ1061" i="12"/>
  <c r="AP1061" i="12"/>
  <c r="AO1061" i="12"/>
  <c r="AN1061" i="12"/>
  <c r="AM1061" i="12"/>
  <c r="AL1061" i="12"/>
  <c r="AK1061" i="12"/>
  <c r="AV1060" i="12"/>
  <c r="AU1060" i="12"/>
  <c r="AT1060" i="12"/>
  <c r="AS1060" i="12"/>
  <c r="AR1060" i="12"/>
  <c r="AQ1060" i="12"/>
  <c r="AP1060" i="12"/>
  <c r="AO1060" i="12"/>
  <c r="AN1060" i="12"/>
  <c r="AM1060" i="12"/>
  <c r="AL1060" i="12"/>
  <c r="AK1060" i="12"/>
  <c r="AV1059" i="12"/>
  <c r="AU1059" i="12"/>
  <c r="AT1059" i="12"/>
  <c r="AS1059" i="12"/>
  <c r="AR1059" i="12"/>
  <c r="AQ1059" i="12"/>
  <c r="AP1059" i="12"/>
  <c r="AO1059" i="12"/>
  <c r="AN1059" i="12"/>
  <c r="AM1059" i="12"/>
  <c r="AL1059" i="12"/>
  <c r="AK1059" i="12"/>
  <c r="AV1058" i="12"/>
  <c r="AU1058" i="12"/>
  <c r="AT1058" i="12"/>
  <c r="AS1058" i="12"/>
  <c r="AR1058" i="12"/>
  <c r="AQ1058" i="12"/>
  <c r="AP1058" i="12"/>
  <c r="AO1058" i="12"/>
  <c r="AN1058" i="12"/>
  <c r="AM1058" i="12"/>
  <c r="AL1058" i="12"/>
  <c r="AK1058" i="12"/>
  <c r="AV1057" i="12"/>
  <c r="AU1057" i="12"/>
  <c r="AT1057" i="12"/>
  <c r="AS1057" i="12"/>
  <c r="AR1057" i="12"/>
  <c r="AQ1057" i="12"/>
  <c r="AP1057" i="12"/>
  <c r="AO1057" i="12"/>
  <c r="AN1057" i="12"/>
  <c r="AM1057" i="12"/>
  <c r="AL1057" i="12"/>
  <c r="AK1057" i="12"/>
  <c r="AV1056" i="12"/>
  <c r="AU1056" i="12"/>
  <c r="AT1056" i="12"/>
  <c r="AS1056" i="12"/>
  <c r="AR1056" i="12"/>
  <c r="AQ1056" i="12"/>
  <c r="AP1056" i="12"/>
  <c r="AO1056" i="12"/>
  <c r="AN1056" i="12"/>
  <c r="AM1056" i="12"/>
  <c r="AL1056" i="12"/>
  <c r="AK1056" i="12"/>
  <c r="AV1055" i="12"/>
  <c r="AU1055" i="12"/>
  <c r="AT1055" i="12"/>
  <c r="AS1055" i="12"/>
  <c r="AR1055" i="12"/>
  <c r="AQ1055" i="12"/>
  <c r="AP1055" i="12"/>
  <c r="AO1055" i="12"/>
  <c r="AN1055" i="12"/>
  <c r="AM1055" i="12"/>
  <c r="AL1055" i="12"/>
  <c r="AK1055" i="12"/>
  <c r="AV1054" i="12"/>
  <c r="AU1054" i="12"/>
  <c r="AT1054" i="12"/>
  <c r="AS1054" i="12"/>
  <c r="AR1054" i="12"/>
  <c r="AQ1054" i="12"/>
  <c r="AP1054" i="12"/>
  <c r="AO1054" i="12"/>
  <c r="AN1054" i="12"/>
  <c r="AM1054" i="12"/>
  <c r="AL1054" i="12"/>
  <c r="AK1054" i="12"/>
  <c r="AV1053" i="12"/>
  <c r="AU1053" i="12"/>
  <c r="AT1053" i="12"/>
  <c r="AS1053" i="12"/>
  <c r="AR1053" i="12"/>
  <c r="AQ1053" i="12"/>
  <c r="AP1053" i="12"/>
  <c r="AO1053" i="12"/>
  <c r="AN1053" i="12"/>
  <c r="AM1053" i="12"/>
  <c r="AL1053" i="12"/>
  <c r="AK1053" i="12"/>
  <c r="AV1052" i="12"/>
  <c r="AU1052" i="12"/>
  <c r="AT1052" i="12"/>
  <c r="AS1052" i="12"/>
  <c r="AR1052" i="12"/>
  <c r="AQ1052" i="12"/>
  <c r="AP1052" i="12"/>
  <c r="AO1052" i="12"/>
  <c r="AN1052" i="12"/>
  <c r="AM1052" i="12"/>
  <c r="AL1052" i="12"/>
  <c r="AK1052" i="12"/>
  <c r="AV1051" i="12"/>
  <c r="AU1051" i="12"/>
  <c r="AT1051" i="12"/>
  <c r="AS1051" i="12"/>
  <c r="AR1051" i="12"/>
  <c r="AQ1051" i="12"/>
  <c r="AP1051" i="12"/>
  <c r="AO1051" i="12"/>
  <c r="AN1051" i="12"/>
  <c r="AM1051" i="12"/>
  <c r="AL1051" i="12"/>
  <c r="AK1051" i="12"/>
  <c r="AV1050" i="12"/>
  <c r="AU1050" i="12"/>
  <c r="AT1050" i="12"/>
  <c r="AS1050" i="12"/>
  <c r="AR1050" i="12"/>
  <c r="AQ1050" i="12"/>
  <c r="AP1050" i="12"/>
  <c r="AO1050" i="12"/>
  <c r="AN1050" i="12"/>
  <c r="AM1050" i="12"/>
  <c r="AL1050" i="12"/>
  <c r="AK1050" i="12"/>
  <c r="AV1049" i="12"/>
  <c r="AU1049" i="12"/>
  <c r="AT1049" i="12"/>
  <c r="AS1049" i="12"/>
  <c r="AR1049" i="12"/>
  <c r="AQ1049" i="12"/>
  <c r="AP1049" i="12"/>
  <c r="AO1049" i="12"/>
  <c r="AN1049" i="12"/>
  <c r="AM1049" i="12"/>
  <c r="AL1049" i="12"/>
  <c r="AK1049" i="12"/>
  <c r="AV1048" i="12"/>
  <c r="AU1048" i="12"/>
  <c r="AT1048" i="12"/>
  <c r="AS1048" i="12"/>
  <c r="AR1048" i="12"/>
  <c r="AQ1048" i="12"/>
  <c r="AP1048" i="12"/>
  <c r="AO1048" i="12"/>
  <c r="AN1048" i="12"/>
  <c r="AM1048" i="12"/>
  <c r="AL1048" i="12"/>
  <c r="AK1048" i="12"/>
  <c r="AV1047" i="12"/>
  <c r="AU1047" i="12"/>
  <c r="AT1047" i="12"/>
  <c r="AS1047" i="12"/>
  <c r="AR1047" i="12"/>
  <c r="AQ1047" i="12"/>
  <c r="AP1047" i="12"/>
  <c r="AO1047" i="12"/>
  <c r="AN1047" i="12"/>
  <c r="AM1047" i="12"/>
  <c r="AL1047" i="12"/>
  <c r="AK1047" i="12"/>
  <c r="AV1046" i="12"/>
  <c r="AU1046" i="12"/>
  <c r="AT1046" i="12"/>
  <c r="AS1046" i="12"/>
  <c r="AR1046" i="12"/>
  <c r="AQ1046" i="12"/>
  <c r="AP1046" i="12"/>
  <c r="AO1046" i="12"/>
  <c r="AN1046" i="12"/>
  <c r="AM1046" i="12"/>
  <c r="AL1046" i="12"/>
  <c r="AK1046" i="12"/>
  <c r="AV1045" i="12"/>
  <c r="AU1045" i="12"/>
  <c r="AT1045" i="12"/>
  <c r="AS1045" i="12"/>
  <c r="AR1045" i="12"/>
  <c r="AQ1045" i="12"/>
  <c r="AP1045" i="12"/>
  <c r="AO1045" i="12"/>
  <c r="AN1045" i="12"/>
  <c r="AM1045" i="12"/>
  <c r="AL1045" i="12"/>
  <c r="AK1045" i="12"/>
  <c r="AV1044" i="12"/>
  <c r="AU1044" i="12"/>
  <c r="AT1044" i="12"/>
  <c r="AS1044" i="12"/>
  <c r="AR1044" i="12"/>
  <c r="AQ1044" i="12"/>
  <c r="AP1044" i="12"/>
  <c r="AO1044" i="12"/>
  <c r="AN1044" i="12"/>
  <c r="AM1044" i="12"/>
  <c r="AL1044" i="12"/>
  <c r="AK1044" i="12"/>
  <c r="AV1043" i="12"/>
  <c r="AU1043" i="12"/>
  <c r="AT1043" i="12"/>
  <c r="AS1043" i="12"/>
  <c r="AR1043" i="12"/>
  <c r="AQ1043" i="12"/>
  <c r="AP1043" i="12"/>
  <c r="AO1043" i="12"/>
  <c r="AN1043" i="12"/>
  <c r="AM1043" i="12"/>
  <c r="AL1043" i="12"/>
  <c r="AK1043" i="12"/>
  <c r="AV1042" i="12"/>
  <c r="AU1042" i="12"/>
  <c r="AT1042" i="12"/>
  <c r="AS1042" i="12"/>
  <c r="AR1042" i="12"/>
  <c r="AQ1042" i="12"/>
  <c r="AP1042" i="12"/>
  <c r="AO1042" i="12"/>
  <c r="AN1042" i="12"/>
  <c r="AM1042" i="12"/>
  <c r="AL1042" i="12"/>
  <c r="AK1042" i="12"/>
  <c r="AV1041" i="12"/>
  <c r="AU1041" i="12"/>
  <c r="AT1041" i="12"/>
  <c r="AS1041" i="12"/>
  <c r="AR1041" i="12"/>
  <c r="AQ1041" i="12"/>
  <c r="AP1041" i="12"/>
  <c r="AO1041" i="12"/>
  <c r="AN1041" i="12"/>
  <c r="AM1041" i="12"/>
  <c r="AL1041" i="12"/>
  <c r="AK1041" i="12"/>
  <c r="AV1040" i="12"/>
  <c r="AU1040" i="12"/>
  <c r="AT1040" i="12"/>
  <c r="AS1040" i="12"/>
  <c r="AR1040" i="12"/>
  <c r="AQ1040" i="12"/>
  <c r="AP1040" i="12"/>
  <c r="AO1040" i="12"/>
  <c r="AN1040" i="12"/>
  <c r="AM1040" i="12"/>
  <c r="AL1040" i="12"/>
  <c r="AK1040" i="12"/>
  <c r="AV1039" i="12"/>
  <c r="AU1039" i="12"/>
  <c r="AT1039" i="12"/>
  <c r="AS1039" i="12"/>
  <c r="AR1039" i="12"/>
  <c r="AQ1039" i="12"/>
  <c r="AP1039" i="12"/>
  <c r="AO1039" i="12"/>
  <c r="AN1039" i="12"/>
  <c r="AM1039" i="12"/>
  <c r="AL1039" i="12"/>
  <c r="AK1039" i="12"/>
  <c r="AV1038" i="12"/>
  <c r="AU1038" i="12"/>
  <c r="AT1038" i="12"/>
  <c r="AS1038" i="12"/>
  <c r="AR1038" i="12"/>
  <c r="AQ1038" i="12"/>
  <c r="AP1038" i="12"/>
  <c r="AO1038" i="12"/>
  <c r="AN1038" i="12"/>
  <c r="AM1038" i="12"/>
  <c r="AL1038" i="12"/>
  <c r="AK1038" i="12"/>
  <c r="AV1037" i="12"/>
  <c r="AU1037" i="12"/>
  <c r="AT1037" i="12"/>
  <c r="AS1037" i="12"/>
  <c r="AR1037" i="12"/>
  <c r="AQ1037" i="12"/>
  <c r="AP1037" i="12"/>
  <c r="AO1037" i="12"/>
  <c r="AN1037" i="12"/>
  <c r="AM1037" i="12"/>
  <c r="AL1037" i="12"/>
  <c r="AK1037" i="12"/>
  <c r="AV1036" i="12"/>
  <c r="AU1036" i="12"/>
  <c r="AT1036" i="12"/>
  <c r="AS1036" i="12"/>
  <c r="AR1036" i="12"/>
  <c r="AQ1036" i="12"/>
  <c r="AP1036" i="12"/>
  <c r="AO1036" i="12"/>
  <c r="AN1036" i="12"/>
  <c r="AM1036" i="12"/>
  <c r="AL1036" i="12"/>
  <c r="AK1036" i="12"/>
  <c r="AV1035" i="12"/>
  <c r="AU1035" i="12"/>
  <c r="AT1035" i="12"/>
  <c r="AS1035" i="12"/>
  <c r="AR1035" i="12"/>
  <c r="AQ1035" i="12"/>
  <c r="AP1035" i="12"/>
  <c r="AO1035" i="12"/>
  <c r="AN1035" i="12"/>
  <c r="AM1035" i="12"/>
  <c r="AL1035" i="12"/>
  <c r="AK1035" i="12"/>
  <c r="AV1034" i="12"/>
  <c r="AU1034" i="12"/>
  <c r="AT1034" i="12"/>
  <c r="AS1034" i="12"/>
  <c r="AR1034" i="12"/>
  <c r="AQ1034" i="12"/>
  <c r="AP1034" i="12"/>
  <c r="AO1034" i="12"/>
  <c r="AN1034" i="12"/>
  <c r="AM1034" i="12"/>
  <c r="AL1034" i="12"/>
  <c r="AK1034" i="12"/>
  <c r="AV1033" i="12"/>
  <c r="AU1033" i="12"/>
  <c r="AT1033" i="12"/>
  <c r="AS1033" i="12"/>
  <c r="AR1033" i="12"/>
  <c r="AQ1033" i="12"/>
  <c r="AP1033" i="12"/>
  <c r="AO1033" i="12"/>
  <c r="AN1033" i="12"/>
  <c r="AM1033" i="12"/>
  <c r="AL1033" i="12"/>
  <c r="AK1033" i="12"/>
  <c r="AV1032" i="12"/>
  <c r="AU1032" i="12"/>
  <c r="AT1032" i="12"/>
  <c r="AS1032" i="12"/>
  <c r="AR1032" i="12"/>
  <c r="AQ1032" i="12"/>
  <c r="AP1032" i="12"/>
  <c r="AO1032" i="12"/>
  <c r="AN1032" i="12"/>
  <c r="AM1032" i="12"/>
  <c r="AL1032" i="12"/>
  <c r="AK1032" i="12"/>
  <c r="AV1031" i="12"/>
  <c r="AU1031" i="12"/>
  <c r="AT1031" i="12"/>
  <c r="AS1031" i="12"/>
  <c r="AR1031" i="12"/>
  <c r="AQ1031" i="12"/>
  <c r="AP1031" i="12"/>
  <c r="AO1031" i="12"/>
  <c r="AN1031" i="12"/>
  <c r="AM1031" i="12"/>
  <c r="AL1031" i="12"/>
  <c r="AK1031" i="12"/>
  <c r="AV1030" i="12"/>
  <c r="AU1030" i="12"/>
  <c r="AT1030" i="12"/>
  <c r="AS1030" i="12"/>
  <c r="AR1030" i="12"/>
  <c r="AQ1030" i="12"/>
  <c r="AP1030" i="12"/>
  <c r="AO1030" i="12"/>
  <c r="AN1030" i="12"/>
  <c r="AM1030" i="12"/>
  <c r="AL1030" i="12"/>
  <c r="AK1030" i="12"/>
  <c r="AV1029" i="12"/>
  <c r="AU1029" i="12"/>
  <c r="AT1029" i="12"/>
  <c r="AS1029" i="12"/>
  <c r="AR1029" i="12"/>
  <c r="AQ1029" i="12"/>
  <c r="AP1029" i="12"/>
  <c r="AO1029" i="12"/>
  <c r="AN1029" i="12"/>
  <c r="AM1029" i="12"/>
  <c r="AL1029" i="12"/>
  <c r="AK1029" i="12"/>
  <c r="AV1028" i="12"/>
  <c r="AU1028" i="12"/>
  <c r="AT1028" i="12"/>
  <c r="AS1028" i="12"/>
  <c r="AR1028" i="12"/>
  <c r="AQ1028" i="12"/>
  <c r="AP1028" i="12"/>
  <c r="AO1028" i="12"/>
  <c r="AN1028" i="12"/>
  <c r="AM1028" i="12"/>
  <c r="AL1028" i="12"/>
  <c r="AK1028" i="12"/>
  <c r="AV1027" i="12"/>
  <c r="AU1027" i="12"/>
  <c r="AT1027" i="12"/>
  <c r="AS1027" i="12"/>
  <c r="AR1027" i="12"/>
  <c r="AQ1027" i="12"/>
  <c r="AP1027" i="12"/>
  <c r="AO1027" i="12"/>
  <c r="AN1027" i="12"/>
  <c r="AM1027" i="12"/>
  <c r="AL1027" i="12"/>
  <c r="AK1027" i="12"/>
  <c r="AV1026" i="12"/>
  <c r="AU1026" i="12"/>
  <c r="AT1026" i="12"/>
  <c r="AS1026" i="12"/>
  <c r="AR1026" i="12"/>
  <c r="AQ1026" i="12"/>
  <c r="AP1026" i="12"/>
  <c r="AO1026" i="12"/>
  <c r="AN1026" i="12"/>
  <c r="AM1026" i="12"/>
  <c r="AL1026" i="12"/>
  <c r="AK1026" i="12"/>
  <c r="AV1025" i="12"/>
  <c r="AU1025" i="12"/>
  <c r="AT1025" i="12"/>
  <c r="AS1025" i="12"/>
  <c r="AR1025" i="12"/>
  <c r="AQ1025" i="12"/>
  <c r="AP1025" i="12"/>
  <c r="AO1025" i="12"/>
  <c r="AN1025" i="12"/>
  <c r="AM1025" i="12"/>
  <c r="AL1025" i="12"/>
  <c r="AK1025" i="12"/>
  <c r="AV1024" i="12"/>
  <c r="AU1024" i="12"/>
  <c r="AT1024" i="12"/>
  <c r="AS1024" i="12"/>
  <c r="AR1024" i="12"/>
  <c r="AQ1024" i="12"/>
  <c r="AP1024" i="12"/>
  <c r="AO1024" i="12"/>
  <c r="AN1024" i="12"/>
  <c r="AM1024" i="12"/>
  <c r="AL1024" i="12"/>
  <c r="AK1024" i="12"/>
  <c r="AV1023" i="12"/>
  <c r="AU1023" i="12"/>
  <c r="AT1023" i="12"/>
  <c r="AS1023" i="12"/>
  <c r="AR1023" i="12"/>
  <c r="AQ1023" i="12"/>
  <c r="AP1023" i="12"/>
  <c r="AO1023" i="12"/>
  <c r="AN1023" i="12"/>
  <c r="AM1023" i="12"/>
  <c r="AL1023" i="12"/>
  <c r="AK1023" i="12"/>
  <c r="AV1022" i="12"/>
  <c r="AU1022" i="12"/>
  <c r="AT1022" i="12"/>
  <c r="AS1022" i="12"/>
  <c r="AR1022" i="12"/>
  <c r="AQ1022" i="12"/>
  <c r="AP1022" i="12"/>
  <c r="AO1022" i="12"/>
  <c r="AN1022" i="12"/>
  <c r="AM1022" i="12"/>
  <c r="AL1022" i="12"/>
  <c r="AK1022" i="12"/>
  <c r="AV1021" i="12"/>
  <c r="AU1021" i="12"/>
  <c r="AT1021" i="12"/>
  <c r="AS1021" i="12"/>
  <c r="AR1021" i="12"/>
  <c r="AQ1021" i="12"/>
  <c r="AP1021" i="12"/>
  <c r="AO1021" i="12"/>
  <c r="AN1021" i="12"/>
  <c r="AM1021" i="12"/>
  <c r="AL1021" i="12"/>
  <c r="AK1021" i="12"/>
  <c r="AV1020" i="12"/>
  <c r="AU1020" i="12"/>
  <c r="AT1020" i="12"/>
  <c r="AS1020" i="12"/>
  <c r="AR1020" i="12"/>
  <c r="AQ1020" i="12"/>
  <c r="AP1020" i="12"/>
  <c r="AO1020" i="12"/>
  <c r="AN1020" i="12"/>
  <c r="AM1020" i="12"/>
  <c r="AL1020" i="12"/>
  <c r="AK1020" i="12"/>
  <c r="AV1019" i="12"/>
  <c r="AU1019" i="12"/>
  <c r="AT1019" i="12"/>
  <c r="AS1019" i="12"/>
  <c r="AR1019" i="12"/>
  <c r="AQ1019" i="12"/>
  <c r="AP1019" i="12"/>
  <c r="AO1019" i="12"/>
  <c r="AN1019" i="12"/>
  <c r="AM1019" i="12"/>
  <c r="AL1019" i="12"/>
  <c r="AK1019" i="12"/>
  <c r="AV1018" i="12"/>
  <c r="AU1018" i="12"/>
  <c r="AT1018" i="12"/>
  <c r="AS1018" i="12"/>
  <c r="AR1018" i="12"/>
  <c r="AQ1018" i="12"/>
  <c r="AP1018" i="12"/>
  <c r="AO1018" i="12"/>
  <c r="AN1018" i="12"/>
  <c r="AM1018" i="12"/>
  <c r="AL1018" i="12"/>
  <c r="AK1018" i="12"/>
  <c r="AV1017" i="12"/>
  <c r="AU1017" i="12"/>
  <c r="AT1017" i="12"/>
  <c r="AS1017" i="12"/>
  <c r="AR1017" i="12"/>
  <c r="AQ1017" i="12"/>
  <c r="AP1017" i="12"/>
  <c r="AO1017" i="12"/>
  <c r="AN1017" i="12"/>
  <c r="AM1017" i="12"/>
  <c r="AL1017" i="12"/>
  <c r="AK1017" i="12"/>
  <c r="AV1016" i="12"/>
  <c r="AU1016" i="12"/>
  <c r="AT1016" i="12"/>
  <c r="AS1016" i="12"/>
  <c r="AR1016" i="12"/>
  <c r="AQ1016" i="12"/>
  <c r="AP1016" i="12"/>
  <c r="AO1016" i="12"/>
  <c r="AN1016" i="12"/>
  <c r="AM1016" i="12"/>
  <c r="AL1016" i="12"/>
  <c r="AK1016" i="12"/>
  <c r="AV1015" i="12"/>
  <c r="AU1015" i="12"/>
  <c r="AT1015" i="12"/>
  <c r="AS1015" i="12"/>
  <c r="AR1015" i="12"/>
  <c r="AQ1015" i="12"/>
  <c r="AP1015" i="12"/>
  <c r="AO1015" i="12"/>
  <c r="AN1015" i="12"/>
  <c r="AM1015" i="12"/>
  <c r="AL1015" i="12"/>
  <c r="AK1015" i="12"/>
  <c r="AV1014" i="12"/>
  <c r="AU1014" i="12"/>
  <c r="AT1014" i="12"/>
  <c r="AS1014" i="12"/>
  <c r="AR1014" i="12"/>
  <c r="AQ1014" i="12"/>
  <c r="AP1014" i="12"/>
  <c r="AO1014" i="12"/>
  <c r="AN1014" i="12"/>
  <c r="AM1014" i="12"/>
  <c r="AL1014" i="12"/>
  <c r="AK1014" i="12"/>
  <c r="AV1013" i="12"/>
  <c r="AU1013" i="12"/>
  <c r="AT1013" i="12"/>
  <c r="AS1013" i="12"/>
  <c r="AR1013" i="12"/>
  <c r="AQ1013" i="12"/>
  <c r="AP1013" i="12"/>
  <c r="AO1013" i="12"/>
  <c r="AN1013" i="12"/>
  <c r="AM1013" i="12"/>
  <c r="AL1013" i="12"/>
  <c r="AK1013" i="12"/>
  <c r="AV1012" i="12"/>
  <c r="AU1012" i="12"/>
  <c r="AT1012" i="12"/>
  <c r="AS1012" i="12"/>
  <c r="AR1012" i="12"/>
  <c r="AQ1012" i="12"/>
  <c r="AP1012" i="12"/>
  <c r="AO1012" i="12"/>
  <c r="AN1012" i="12"/>
  <c r="AM1012" i="12"/>
  <c r="AL1012" i="12"/>
  <c r="AK1012" i="12"/>
  <c r="AV1011" i="12"/>
  <c r="AU1011" i="12"/>
  <c r="AT1011" i="12"/>
  <c r="AS1011" i="12"/>
  <c r="AR1011" i="12"/>
  <c r="AQ1011" i="12"/>
  <c r="AP1011" i="12"/>
  <c r="AO1011" i="12"/>
  <c r="AN1011" i="12"/>
  <c r="AM1011" i="12"/>
  <c r="AL1011" i="12"/>
  <c r="AK1011" i="12"/>
  <c r="AV1010" i="12"/>
  <c r="AU1010" i="12"/>
  <c r="AT1010" i="12"/>
  <c r="AS1010" i="12"/>
  <c r="AR1010" i="12"/>
  <c r="AQ1010" i="12"/>
  <c r="AP1010" i="12"/>
  <c r="AO1010" i="12"/>
  <c r="AN1010" i="12"/>
  <c r="AM1010" i="12"/>
  <c r="AL1010" i="12"/>
  <c r="AK1010" i="12"/>
  <c r="AV1009" i="12"/>
  <c r="AU1009" i="12"/>
  <c r="AT1009" i="12"/>
  <c r="AS1009" i="12"/>
  <c r="AR1009" i="12"/>
  <c r="AQ1009" i="12"/>
  <c r="AP1009" i="12"/>
  <c r="AO1009" i="12"/>
  <c r="AN1009" i="12"/>
  <c r="AM1009" i="12"/>
  <c r="AL1009" i="12"/>
  <c r="AK1009" i="12"/>
  <c r="AV1008" i="12"/>
  <c r="AU1008" i="12"/>
  <c r="AT1008" i="12"/>
  <c r="AS1008" i="12"/>
  <c r="AR1008" i="12"/>
  <c r="AQ1008" i="12"/>
  <c r="AP1008" i="12"/>
  <c r="AO1008" i="12"/>
  <c r="AN1008" i="12"/>
  <c r="AM1008" i="12"/>
  <c r="AL1008" i="12"/>
  <c r="AK1008" i="12"/>
  <c r="AV1007" i="12"/>
  <c r="AU1007" i="12"/>
  <c r="AT1007" i="12"/>
  <c r="AS1007" i="12"/>
  <c r="AR1007" i="12"/>
  <c r="AQ1007" i="12"/>
  <c r="AP1007" i="12"/>
  <c r="AO1007" i="12"/>
  <c r="AN1007" i="12"/>
  <c r="AM1007" i="12"/>
  <c r="AL1007" i="12"/>
  <c r="AK1007" i="12"/>
  <c r="AV1006" i="12"/>
  <c r="AU1006" i="12"/>
  <c r="AT1006" i="12"/>
  <c r="AS1006" i="12"/>
  <c r="AR1006" i="12"/>
  <c r="AQ1006" i="12"/>
  <c r="AP1006" i="12"/>
  <c r="AO1006" i="12"/>
  <c r="AN1006" i="12"/>
  <c r="AM1006" i="12"/>
  <c r="AL1006" i="12"/>
  <c r="AK1006" i="12"/>
  <c r="AV1005" i="12"/>
  <c r="AU1005" i="12"/>
  <c r="AT1005" i="12"/>
  <c r="AS1005" i="12"/>
  <c r="AR1005" i="12"/>
  <c r="AQ1005" i="12"/>
  <c r="AP1005" i="12"/>
  <c r="AO1005" i="12"/>
  <c r="AN1005" i="12"/>
  <c r="AM1005" i="12"/>
  <c r="AL1005" i="12"/>
  <c r="AK1005" i="12"/>
  <c r="AV1004" i="12"/>
  <c r="AU1004" i="12"/>
  <c r="AT1004" i="12"/>
  <c r="AS1004" i="12"/>
  <c r="AR1004" i="12"/>
  <c r="AQ1004" i="12"/>
  <c r="AP1004" i="12"/>
  <c r="AO1004" i="12"/>
  <c r="AN1004" i="12"/>
  <c r="AM1004" i="12"/>
  <c r="AL1004" i="12"/>
  <c r="AK1004" i="12"/>
  <c r="AV1003" i="12"/>
  <c r="AU1003" i="12"/>
  <c r="AT1003" i="12"/>
  <c r="AS1003" i="12"/>
  <c r="AR1003" i="12"/>
  <c r="AQ1003" i="12"/>
  <c r="AP1003" i="12"/>
  <c r="AO1003" i="12"/>
  <c r="AN1003" i="12"/>
  <c r="AM1003" i="12"/>
  <c r="AL1003" i="12"/>
  <c r="AK1003" i="12"/>
  <c r="AV1002" i="12"/>
  <c r="AU1002" i="12"/>
  <c r="AT1002" i="12"/>
  <c r="AS1002" i="12"/>
  <c r="AR1002" i="12"/>
  <c r="AQ1002" i="12"/>
  <c r="AP1002" i="12"/>
  <c r="AO1002" i="12"/>
  <c r="AN1002" i="12"/>
  <c r="AM1002" i="12"/>
  <c r="AL1002" i="12"/>
  <c r="AK1002" i="12"/>
  <c r="AV1001" i="12"/>
  <c r="AU1001" i="12"/>
  <c r="AT1001" i="12"/>
  <c r="AS1001" i="12"/>
  <c r="AR1001" i="12"/>
  <c r="AQ1001" i="12"/>
  <c r="AP1001" i="12"/>
  <c r="AO1001" i="12"/>
  <c r="AN1001" i="12"/>
  <c r="AM1001" i="12"/>
  <c r="AL1001" i="12"/>
  <c r="AK1001" i="12"/>
  <c r="AV1000" i="12"/>
  <c r="AU1000" i="12"/>
  <c r="AT1000" i="12"/>
  <c r="AS1000" i="12"/>
  <c r="AR1000" i="12"/>
  <c r="AQ1000" i="12"/>
  <c r="AP1000" i="12"/>
  <c r="AO1000" i="12"/>
  <c r="AN1000" i="12"/>
  <c r="AM1000" i="12"/>
  <c r="AL1000" i="12"/>
  <c r="AK1000" i="12"/>
  <c r="AV999" i="12"/>
  <c r="AU999" i="12"/>
  <c r="AT999" i="12"/>
  <c r="AS999" i="12"/>
  <c r="AR999" i="12"/>
  <c r="AQ999" i="12"/>
  <c r="AP999" i="12"/>
  <c r="AO999" i="12"/>
  <c r="AN999" i="12"/>
  <c r="AM999" i="12"/>
  <c r="AL999" i="12"/>
  <c r="AK999" i="12"/>
  <c r="AV998" i="12"/>
  <c r="AU998" i="12"/>
  <c r="AT998" i="12"/>
  <c r="AS998" i="12"/>
  <c r="AR998" i="12"/>
  <c r="AQ998" i="12"/>
  <c r="AP998" i="12"/>
  <c r="AO998" i="12"/>
  <c r="AN998" i="12"/>
  <c r="AM998" i="12"/>
  <c r="AL998" i="12"/>
  <c r="AK998" i="12"/>
  <c r="AV997" i="12"/>
  <c r="AU997" i="12"/>
  <c r="AT997" i="12"/>
  <c r="AS997" i="12"/>
  <c r="AR997" i="12"/>
  <c r="AQ997" i="12"/>
  <c r="AP997" i="12"/>
  <c r="AO997" i="12"/>
  <c r="AN997" i="12"/>
  <c r="AM997" i="12"/>
  <c r="AL997" i="12"/>
  <c r="AK997" i="12"/>
  <c r="AV996" i="12"/>
  <c r="AU996" i="12"/>
  <c r="AT996" i="12"/>
  <c r="AS996" i="12"/>
  <c r="AR996" i="12"/>
  <c r="AQ996" i="12"/>
  <c r="AP996" i="12"/>
  <c r="AO996" i="12"/>
  <c r="AN996" i="12"/>
  <c r="AM996" i="12"/>
  <c r="AL996" i="12"/>
  <c r="AK996" i="12"/>
  <c r="AV995" i="12"/>
  <c r="AU995" i="12"/>
  <c r="AT995" i="12"/>
  <c r="AS995" i="12"/>
  <c r="AR995" i="12"/>
  <c r="AQ995" i="12"/>
  <c r="AP995" i="12"/>
  <c r="AO995" i="12"/>
  <c r="AN995" i="12"/>
  <c r="AM995" i="12"/>
  <c r="AL995" i="12"/>
  <c r="AK995" i="12"/>
  <c r="AV994" i="12"/>
  <c r="AU994" i="12"/>
  <c r="AT994" i="12"/>
  <c r="AS994" i="12"/>
  <c r="AR994" i="12"/>
  <c r="AQ994" i="12"/>
  <c r="AP994" i="12"/>
  <c r="AO994" i="12"/>
  <c r="AN994" i="12"/>
  <c r="AM994" i="12"/>
  <c r="AL994" i="12"/>
  <c r="AK994" i="12"/>
  <c r="AV993" i="12"/>
  <c r="AU993" i="12"/>
  <c r="AT993" i="12"/>
  <c r="AS993" i="12"/>
  <c r="AR993" i="12"/>
  <c r="AQ993" i="12"/>
  <c r="AP993" i="12"/>
  <c r="AO993" i="12"/>
  <c r="AN993" i="12"/>
  <c r="AM993" i="12"/>
  <c r="AL993" i="12"/>
  <c r="AK993" i="12"/>
  <c r="AV992" i="12"/>
  <c r="AU992" i="12"/>
  <c r="AT992" i="12"/>
  <c r="AS992" i="12"/>
  <c r="AR992" i="12"/>
  <c r="AQ992" i="12"/>
  <c r="AP992" i="12"/>
  <c r="AO992" i="12"/>
  <c r="AN992" i="12"/>
  <c r="AM992" i="12"/>
  <c r="AL992" i="12"/>
  <c r="AK992" i="12"/>
  <c r="AV991" i="12"/>
  <c r="AU991" i="12"/>
  <c r="AT991" i="12"/>
  <c r="AS991" i="12"/>
  <c r="AR991" i="12"/>
  <c r="AQ991" i="12"/>
  <c r="AP991" i="12"/>
  <c r="AO991" i="12"/>
  <c r="AN991" i="12"/>
  <c r="AM991" i="12"/>
  <c r="AL991" i="12"/>
  <c r="AK991" i="12"/>
  <c r="AV990" i="12"/>
  <c r="AU990" i="12"/>
  <c r="AT990" i="12"/>
  <c r="AS990" i="12"/>
  <c r="AR990" i="12"/>
  <c r="AQ990" i="12"/>
  <c r="AP990" i="12"/>
  <c r="AO990" i="12"/>
  <c r="AN990" i="12"/>
  <c r="AM990" i="12"/>
  <c r="AL990" i="12"/>
  <c r="AK990" i="12"/>
  <c r="AV989" i="12"/>
  <c r="AU989" i="12"/>
  <c r="AT989" i="12"/>
  <c r="AS989" i="12"/>
  <c r="AR989" i="12"/>
  <c r="AQ989" i="12"/>
  <c r="AP989" i="12"/>
  <c r="AO989" i="12"/>
  <c r="AN989" i="12"/>
  <c r="AM989" i="12"/>
  <c r="AL989" i="12"/>
  <c r="AK989" i="12"/>
  <c r="AV988" i="12"/>
  <c r="AU988" i="12"/>
  <c r="AT988" i="12"/>
  <c r="AS988" i="12"/>
  <c r="AR988" i="12"/>
  <c r="AQ988" i="12"/>
  <c r="AP988" i="12"/>
  <c r="AO988" i="12"/>
  <c r="AN988" i="12"/>
  <c r="AM988" i="12"/>
  <c r="AL988" i="12"/>
  <c r="AK988" i="12"/>
  <c r="AV987" i="12"/>
  <c r="AU987" i="12"/>
  <c r="AT987" i="12"/>
  <c r="AS987" i="12"/>
  <c r="AR987" i="12"/>
  <c r="AQ987" i="12"/>
  <c r="AP987" i="12"/>
  <c r="AO987" i="12"/>
  <c r="AN987" i="12"/>
  <c r="AM987" i="12"/>
  <c r="AL987" i="12"/>
  <c r="AK987" i="12"/>
  <c r="AV986" i="12"/>
  <c r="AU986" i="12"/>
  <c r="AT986" i="12"/>
  <c r="AS986" i="12"/>
  <c r="AR986" i="12"/>
  <c r="AQ986" i="12"/>
  <c r="AP986" i="12"/>
  <c r="AO986" i="12"/>
  <c r="AN986" i="12"/>
  <c r="AM986" i="12"/>
  <c r="AL986" i="12"/>
  <c r="AK986" i="12"/>
  <c r="AV985" i="12"/>
  <c r="AU985" i="12"/>
  <c r="AT985" i="12"/>
  <c r="AS985" i="12"/>
  <c r="AR985" i="12"/>
  <c r="AQ985" i="12"/>
  <c r="AP985" i="12"/>
  <c r="AO985" i="12"/>
  <c r="AN985" i="12"/>
  <c r="AM985" i="12"/>
  <c r="AL985" i="12"/>
  <c r="AK985" i="12"/>
  <c r="AV984" i="12"/>
  <c r="AU984" i="12"/>
  <c r="AT984" i="12"/>
  <c r="AS984" i="12"/>
  <c r="AR984" i="12"/>
  <c r="AQ984" i="12"/>
  <c r="AP984" i="12"/>
  <c r="AO984" i="12"/>
  <c r="AN984" i="12"/>
  <c r="AM984" i="12"/>
  <c r="AL984" i="12"/>
  <c r="AK984" i="12"/>
  <c r="AV983" i="12"/>
  <c r="AU983" i="12"/>
  <c r="AT983" i="12"/>
  <c r="AS983" i="12"/>
  <c r="AR983" i="12"/>
  <c r="AQ983" i="12"/>
  <c r="AP983" i="12"/>
  <c r="AO983" i="12"/>
  <c r="AN983" i="12"/>
  <c r="AM983" i="12"/>
  <c r="AL983" i="12"/>
  <c r="AK983" i="12"/>
  <c r="AV982" i="12"/>
  <c r="AU982" i="12"/>
  <c r="AT982" i="12"/>
  <c r="AS982" i="12"/>
  <c r="AR982" i="12"/>
  <c r="AQ982" i="12"/>
  <c r="AP982" i="12"/>
  <c r="AO982" i="12"/>
  <c r="AN982" i="12"/>
  <c r="AM982" i="12"/>
  <c r="AL982" i="12"/>
  <c r="AK982" i="12"/>
  <c r="AV981" i="12"/>
  <c r="AU981" i="12"/>
  <c r="AT981" i="12"/>
  <c r="AS981" i="12"/>
  <c r="AR981" i="12"/>
  <c r="AQ981" i="12"/>
  <c r="AP981" i="12"/>
  <c r="AO981" i="12"/>
  <c r="AN981" i="12"/>
  <c r="AM981" i="12"/>
  <c r="AL981" i="12"/>
  <c r="AK981" i="12"/>
  <c r="AV980" i="12"/>
  <c r="AU980" i="12"/>
  <c r="AT980" i="12"/>
  <c r="AS980" i="12"/>
  <c r="AR980" i="12"/>
  <c r="AQ980" i="12"/>
  <c r="AP980" i="12"/>
  <c r="AO980" i="12"/>
  <c r="AN980" i="12"/>
  <c r="AM980" i="12"/>
  <c r="AL980" i="12"/>
  <c r="AK980" i="12"/>
  <c r="AV979" i="12"/>
  <c r="AU979" i="12"/>
  <c r="AT979" i="12"/>
  <c r="AS979" i="12"/>
  <c r="AR979" i="12"/>
  <c r="AQ979" i="12"/>
  <c r="AP979" i="12"/>
  <c r="AO979" i="12"/>
  <c r="AN979" i="12"/>
  <c r="AM979" i="12"/>
  <c r="AL979" i="12"/>
  <c r="AK979" i="12"/>
  <c r="AV978" i="12"/>
  <c r="AU978" i="12"/>
  <c r="AT978" i="12"/>
  <c r="AS978" i="12"/>
  <c r="AR978" i="12"/>
  <c r="AQ978" i="12"/>
  <c r="AP978" i="12"/>
  <c r="AO978" i="12"/>
  <c r="AN978" i="12"/>
  <c r="AM978" i="12"/>
  <c r="AL978" i="12"/>
  <c r="AK978" i="12"/>
  <c r="AV977" i="12"/>
  <c r="AU977" i="12"/>
  <c r="AT977" i="12"/>
  <c r="AS977" i="12"/>
  <c r="AR977" i="12"/>
  <c r="AQ977" i="12"/>
  <c r="AP977" i="12"/>
  <c r="AO977" i="12"/>
  <c r="AN977" i="12"/>
  <c r="AM977" i="12"/>
  <c r="AL977" i="12"/>
  <c r="AK977" i="12"/>
  <c r="AV976" i="12"/>
  <c r="AU976" i="12"/>
  <c r="AT976" i="12"/>
  <c r="AS976" i="12"/>
  <c r="AR976" i="12"/>
  <c r="AQ976" i="12"/>
  <c r="AP976" i="12"/>
  <c r="AO976" i="12"/>
  <c r="AN976" i="12"/>
  <c r="AM976" i="12"/>
  <c r="AL976" i="12"/>
  <c r="AK976" i="12"/>
  <c r="AV975" i="12"/>
  <c r="AU975" i="12"/>
  <c r="AT975" i="12"/>
  <c r="AS975" i="12"/>
  <c r="AR975" i="12"/>
  <c r="AQ975" i="12"/>
  <c r="AP975" i="12"/>
  <c r="AO975" i="12"/>
  <c r="AN975" i="12"/>
  <c r="AM975" i="12"/>
  <c r="AL975" i="12"/>
  <c r="AK975" i="12"/>
  <c r="AV974" i="12"/>
  <c r="AU974" i="12"/>
  <c r="AT974" i="12"/>
  <c r="AS974" i="12"/>
  <c r="AR974" i="12"/>
  <c r="AQ974" i="12"/>
  <c r="AP974" i="12"/>
  <c r="AO974" i="12"/>
  <c r="AN974" i="12"/>
  <c r="AM974" i="12"/>
  <c r="AL974" i="12"/>
  <c r="AK974" i="12"/>
  <c r="AV973" i="12"/>
  <c r="AU973" i="12"/>
  <c r="AT973" i="12"/>
  <c r="AS973" i="12"/>
  <c r="AR973" i="12"/>
  <c r="AQ973" i="12"/>
  <c r="AP973" i="12"/>
  <c r="AO973" i="12"/>
  <c r="AN973" i="12"/>
  <c r="AM973" i="12"/>
  <c r="AL973" i="12"/>
  <c r="AK973" i="12"/>
  <c r="AV972" i="12"/>
  <c r="AU972" i="12"/>
  <c r="AT972" i="12"/>
  <c r="AS972" i="12"/>
  <c r="AR972" i="12"/>
  <c r="AQ972" i="12"/>
  <c r="AP972" i="12"/>
  <c r="AO972" i="12"/>
  <c r="AN972" i="12"/>
  <c r="AM972" i="12"/>
  <c r="AL972" i="12"/>
  <c r="AK972" i="12"/>
  <c r="AV971" i="12"/>
  <c r="AU971" i="12"/>
  <c r="AT971" i="12"/>
  <c r="AS971" i="12"/>
  <c r="AR971" i="12"/>
  <c r="AQ971" i="12"/>
  <c r="AP971" i="12"/>
  <c r="AO971" i="12"/>
  <c r="AN971" i="12"/>
  <c r="AM971" i="12"/>
  <c r="AL971" i="12"/>
  <c r="AK971" i="12"/>
  <c r="AV970" i="12"/>
  <c r="AU970" i="12"/>
  <c r="AT970" i="12"/>
  <c r="AS970" i="12"/>
  <c r="AR970" i="12"/>
  <c r="AQ970" i="12"/>
  <c r="AP970" i="12"/>
  <c r="AO970" i="12"/>
  <c r="AN970" i="12"/>
  <c r="AM970" i="12"/>
  <c r="AL970" i="12"/>
  <c r="AK970" i="12"/>
  <c r="AV969" i="12"/>
  <c r="AU969" i="12"/>
  <c r="AT969" i="12"/>
  <c r="AS969" i="12"/>
  <c r="AR969" i="12"/>
  <c r="AQ969" i="12"/>
  <c r="AP969" i="12"/>
  <c r="AO969" i="12"/>
  <c r="AN969" i="12"/>
  <c r="AM969" i="12"/>
  <c r="AL969" i="12"/>
  <c r="AK969" i="12"/>
  <c r="AV968" i="12"/>
  <c r="AU968" i="12"/>
  <c r="AT968" i="12"/>
  <c r="AS968" i="12"/>
  <c r="AR968" i="12"/>
  <c r="AQ968" i="12"/>
  <c r="AP968" i="12"/>
  <c r="AO968" i="12"/>
  <c r="AN968" i="12"/>
  <c r="AM968" i="12"/>
  <c r="AL968" i="12"/>
  <c r="AK968" i="12"/>
  <c r="AV967" i="12"/>
  <c r="AU967" i="12"/>
  <c r="AT967" i="12"/>
  <c r="AS967" i="12"/>
  <c r="AR967" i="12"/>
  <c r="AQ967" i="12"/>
  <c r="AP967" i="12"/>
  <c r="AO967" i="12"/>
  <c r="AN967" i="12"/>
  <c r="AM967" i="12"/>
  <c r="AL967" i="12"/>
  <c r="AK967" i="12"/>
  <c r="AV966" i="12"/>
  <c r="AU966" i="12"/>
  <c r="AT966" i="12"/>
  <c r="AS966" i="12"/>
  <c r="AR966" i="12"/>
  <c r="AQ966" i="12"/>
  <c r="AP966" i="12"/>
  <c r="AO966" i="12"/>
  <c r="AN966" i="12"/>
  <c r="AM966" i="12"/>
  <c r="AL966" i="12"/>
  <c r="AK966" i="12"/>
  <c r="AV965" i="12"/>
  <c r="AU965" i="12"/>
  <c r="AT965" i="12"/>
  <c r="AS965" i="12"/>
  <c r="AR965" i="12"/>
  <c r="AQ965" i="12"/>
  <c r="AP965" i="12"/>
  <c r="AO965" i="12"/>
  <c r="AN965" i="12"/>
  <c r="AM965" i="12"/>
  <c r="AL965" i="12"/>
  <c r="AK965" i="12"/>
  <c r="AV964" i="12"/>
  <c r="AU964" i="12"/>
  <c r="AT964" i="12"/>
  <c r="AS964" i="12"/>
  <c r="AR964" i="12"/>
  <c r="AQ964" i="12"/>
  <c r="AP964" i="12"/>
  <c r="AO964" i="12"/>
  <c r="AN964" i="12"/>
  <c r="AM964" i="12"/>
  <c r="AL964" i="12"/>
  <c r="AK964" i="12"/>
  <c r="AV963" i="12"/>
  <c r="AU963" i="12"/>
  <c r="AT963" i="12"/>
  <c r="AS963" i="12"/>
  <c r="AR963" i="12"/>
  <c r="AQ963" i="12"/>
  <c r="AP963" i="12"/>
  <c r="AO963" i="12"/>
  <c r="AN963" i="12"/>
  <c r="AM963" i="12"/>
  <c r="AL963" i="12"/>
  <c r="AK963" i="12"/>
  <c r="AV962" i="12"/>
  <c r="AU962" i="12"/>
  <c r="AT962" i="12"/>
  <c r="AS962" i="12"/>
  <c r="AR962" i="12"/>
  <c r="AQ962" i="12"/>
  <c r="AP962" i="12"/>
  <c r="AO962" i="12"/>
  <c r="AN962" i="12"/>
  <c r="AM962" i="12"/>
  <c r="AL962" i="12"/>
  <c r="AK962" i="12"/>
  <c r="AV961" i="12"/>
  <c r="AU961" i="12"/>
  <c r="AT961" i="12"/>
  <c r="AS961" i="12"/>
  <c r="AR961" i="12"/>
  <c r="AQ961" i="12"/>
  <c r="AP961" i="12"/>
  <c r="AO961" i="12"/>
  <c r="AN961" i="12"/>
  <c r="AM961" i="12"/>
  <c r="AL961" i="12"/>
  <c r="AK961" i="12"/>
  <c r="AV960" i="12"/>
  <c r="AU960" i="12"/>
  <c r="AT960" i="12"/>
  <c r="AS960" i="12"/>
  <c r="AR960" i="12"/>
  <c r="AQ960" i="12"/>
  <c r="AP960" i="12"/>
  <c r="AO960" i="12"/>
  <c r="AN960" i="12"/>
  <c r="AM960" i="12"/>
  <c r="AL960" i="12"/>
  <c r="AK960" i="12"/>
  <c r="AV959" i="12"/>
  <c r="AU959" i="12"/>
  <c r="AT959" i="12"/>
  <c r="AS959" i="12"/>
  <c r="AR959" i="12"/>
  <c r="AQ959" i="12"/>
  <c r="AP959" i="12"/>
  <c r="AO959" i="12"/>
  <c r="AN959" i="12"/>
  <c r="AM959" i="12"/>
  <c r="AL959" i="12"/>
  <c r="AK959" i="12"/>
  <c r="AV958" i="12"/>
  <c r="AU958" i="12"/>
  <c r="AT958" i="12"/>
  <c r="AS958" i="12"/>
  <c r="AR958" i="12"/>
  <c r="AQ958" i="12"/>
  <c r="AP958" i="12"/>
  <c r="AO958" i="12"/>
  <c r="AN958" i="12"/>
  <c r="AM958" i="12"/>
  <c r="AL958" i="12"/>
  <c r="AK958" i="12"/>
  <c r="AV957" i="12"/>
  <c r="AU957" i="12"/>
  <c r="AT957" i="12"/>
  <c r="AS957" i="12"/>
  <c r="AR957" i="12"/>
  <c r="AQ957" i="12"/>
  <c r="AP957" i="12"/>
  <c r="AO957" i="12"/>
  <c r="AN957" i="12"/>
  <c r="AM957" i="12"/>
  <c r="AL957" i="12"/>
  <c r="AK957" i="12"/>
  <c r="AV956" i="12"/>
  <c r="AU956" i="12"/>
  <c r="AT956" i="12"/>
  <c r="AS956" i="12"/>
  <c r="AR956" i="12"/>
  <c r="AQ956" i="12"/>
  <c r="AP956" i="12"/>
  <c r="AO956" i="12"/>
  <c r="AN956" i="12"/>
  <c r="AM956" i="12"/>
  <c r="AL956" i="12"/>
  <c r="AK956" i="12"/>
  <c r="AV955" i="12"/>
  <c r="AU955" i="12"/>
  <c r="AT955" i="12"/>
  <c r="AS955" i="12"/>
  <c r="AR955" i="12"/>
  <c r="AQ955" i="12"/>
  <c r="AP955" i="12"/>
  <c r="AO955" i="12"/>
  <c r="AN955" i="12"/>
  <c r="AM955" i="12"/>
  <c r="AL955" i="12"/>
  <c r="AK955" i="12"/>
  <c r="AV954" i="12"/>
  <c r="AU954" i="12"/>
  <c r="AT954" i="12"/>
  <c r="AS954" i="12"/>
  <c r="AR954" i="12"/>
  <c r="AQ954" i="12"/>
  <c r="AP954" i="12"/>
  <c r="AO954" i="12"/>
  <c r="AN954" i="12"/>
  <c r="AM954" i="12"/>
  <c r="AL954" i="12"/>
  <c r="AK954" i="12"/>
  <c r="AV953" i="12"/>
  <c r="AU953" i="12"/>
  <c r="AT953" i="12"/>
  <c r="AS953" i="12"/>
  <c r="AR953" i="12"/>
  <c r="AQ953" i="12"/>
  <c r="AP953" i="12"/>
  <c r="AO953" i="12"/>
  <c r="AN953" i="12"/>
  <c r="AM953" i="12"/>
  <c r="AL953" i="12"/>
  <c r="AK953" i="12"/>
  <c r="AV952" i="12"/>
  <c r="AU952" i="12"/>
  <c r="AT952" i="12"/>
  <c r="AS952" i="12"/>
  <c r="AR952" i="12"/>
  <c r="AQ952" i="12"/>
  <c r="AP952" i="12"/>
  <c r="AO952" i="12"/>
  <c r="AN952" i="12"/>
  <c r="AM952" i="12"/>
  <c r="AL952" i="12"/>
  <c r="AK952" i="12"/>
  <c r="AV951" i="12"/>
  <c r="AU951" i="12"/>
  <c r="AT951" i="12"/>
  <c r="AS951" i="12"/>
  <c r="AR951" i="12"/>
  <c r="AQ951" i="12"/>
  <c r="AP951" i="12"/>
  <c r="AO951" i="12"/>
  <c r="AN951" i="12"/>
  <c r="AM951" i="12"/>
  <c r="AL951" i="12"/>
  <c r="AK951" i="12"/>
  <c r="AV950" i="12"/>
  <c r="AU950" i="12"/>
  <c r="AT950" i="12"/>
  <c r="AS950" i="12"/>
  <c r="AR950" i="12"/>
  <c r="AQ950" i="12"/>
  <c r="AP950" i="12"/>
  <c r="AO950" i="12"/>
  <c r="AN950" i="12"/>
  <c r="AM950" i="12"/>
  <c r="AL950" i="12"/>
  <c r="AK950" i="12"/>
  <c r="AV949" i="12"/>
  <c r="AU949" i="12"/>
  <c r="AT949" i="12"/>
  <c r="AS949" i="12"/>
  <c r="AR949" i="12"/>
  <c r="AQ949" i="12"/>
  <c r="AP949" i="12"/>
  <c r="AO949" i="12"/>
  <c r="AN949" i="12"/>
  <c r="AM949" i="12"/>
  <c r="AL949" i="12"/>
  <c r="AK949" i="12"/>
  <c r="AV948" i="12"/>
  <c r="AU948" i="12"/>
  <c r="AT948" i="12"/>
  <c r="AS948" i="12"/>
  <c r="AR948" i="12"/>
  <c r="AQ948" i="12"/>
  <c r="AP948" i="12"/>
  <c r="AO948" i="12"/>
  <c r="AN948" i="12"/>
  <c r="AM948" i="12"/>
  <c r="AL948" i="12"/>
  <c r="AK948" i="12"/>
  <c r="AV947" i="12"/>
  <c r="AU947" i="12"/>
  <c r="AT947" i="12"/>
  <c r="AS947" i="12"/>
  <c r="AR947" i="12"/>
  <c r="AQ947" i="12"/>
  <c r="AP947" i="12"/>
  <c r="AO947" i="12"/>
  <c r="AN947" i="12"/>
  <c r="AM947" i="12"/>
  <c r="AL947" i="12"/>
  <c r="AK947" i="12"/>
  <c r="AV946" i="12"/>
  <c r="AU946" i="12"/>
  <c r="AT946" i="12"/>
  <c r="AS946" i="12"/>
  <c r="AR946" i="12"/>
  <c r="AQ946" i="12"/>
  <c r="AP946" i="12"/>
  <c r="AO946" i="12"/>
  <c r="AN946" i="12"/>
  <c r="AM946" i="12"/>
  <c r="AL946" i="12"/>
  <c r="AK946" i="12"/>
  <c r="AV945" i="12"/>
  <c r="AU945" i="12"/>
  <c r="AT945" i="12"/>
  <c r="AS945" i="12"/>
  <c r="AR945" i="12"/>
  <c r="AQ945" i="12"/>
  <c r="AP945" i="12"/>
  <c r="AO945" i="12"/>
  <c r="AN945" i="12"/>
  <c r="AM945" i="12"/>
  <c r="AL945" i="12"/>
  <c r="AK945" i="12"/>
  <c r="AV944" i="12"/>
  <c r="AU944" i="12"/>
  <c r="AT944" i="12"/>
  <c r="AS944" i="12"/>
  <c r="AR944" i="12"/>
  <c r="AQ944" i="12"/>
  <c r="AP944" i="12"/>
  <c r="AO944" i="12"/>
  <c r="AN944" i="12"/>
  <c r="AM944" i="12"/>
  <c r="AL944" i="12"/>
  <c r="AK944" i="12"/>
  <c r="AV943" i="12"/>
  <c r="AU943" i="12"/>
  <c r="AT943" i="12"/>
  <c r="AS943" i="12"/>
  <c r="AR943" i="12"/>
  <c r="AQ943" i="12"/>
  <c r="AP943" i="12"/>
  <c r="AO943" i="12"/>
  <c r="AN943" i="12"/>
  <c r="AM943" i="12"/>
  <c r="AL943" i="12"/>
  <c r="AK943" i="12"/>
  <c r="AV942" i="12"/>
  <c r="AU942" i="12"/>
  <c r="AT942" i="12"/>
  <c r="AS942" i="12"/>
  <c r="AR942" i="12"/>
  <c r="AQ942" i="12"/>
  <c r="AP942" i="12"/>
  <c r="AO942" i="12"/>
  <c r="AN942" i="12"/>
  <c r="AM942" i="12"/>
  <c r="AL942" i="12"/>
  <c r="AK942" i="12"/>
  <c r="AV941" i="12"/>
  <c r="AU941" i="12"/>
  <c r="AT941" i="12"/>
  <c r="AS941" i="12"/>
  <c r="AR941" i="12"/>
  <c r="AQ941" i="12"/>
  <c r="AP941" i="12"/>
  <c r="AO941" i="12"/>
  <c r="AN941" i="12"/>
  <c r="AM941" i="12"/>
  <c r="AL941" i="12"/>
  <c r="AK941" i="12"/>
  <c r="AV940" i="12"/>
  <c r="AU940" i="12"/>
  <c r="AT940" i="12"/>
  <c r="AS940" i="12"/>
  <c r="AR940" i="12"/>
  <c r="AQ940" i="12"/>
  <c r="AP940" i="12"/>
  <c r="AO940" i="12"/>
  <c r="AN940" i="12"/>
  <c r="AM940" i="12"/>
  <c r="AL940" i="12"/>
  <c r="AK940" i="12"/>
  <c r="AV939" i="12"/>
  <c r="AU939" i="12"/>
  <c r="AT939" i="12"/>
  <c r="AS939" i="12"/>
  <c r="AR939" i="12"/>
  <c r="AQ939" i="12"/>
  <c r="AP939" i="12"/>
  <c r="AO939" i="12"/>
  <c r="AN939" i="12"/>
  <c r="AM939" i="12"/>
  <c r="AL939" i="12"/>
  <c r="AK939" i="12"/>
  <c r="AV938" i="12"/>
  <c r="AU938" i="12"/>
  <c r="AT938" i="12"/>
  <c r="AS938" i="12"/>
  <c r="AR938" i="12"/>
  <c r="AQ938" i="12"/>
  <c r="AP938" i="12"/>
  <c r="AO938" i="12"/>
  <c r="AN938" i="12"/>
  <c r="AM938" i="12"/>
  <c r="AL938" i="12"/>
  <c r="AK938" i="12"/>
  <c r="AV937" i="12"/>
  <c r="AU937" i="12"/>
  <c r="AT937" i="12"/>
  <c r="AS937" i="12"/>
  <c r="AR937" i="12"/>
  <c r="AQ937" i="12"/>
  <c r="AP937" i="12"/>
  <c r="AO937" i="12"/>
  <c r="AN937" i="12"/>
  <c r="AM937" i="12"/>
  <c r="AL937" i="12"/>
  <c r="AK937" i="12"/>
  <c r="AV936" i="12"/>
  <c r="AU936" i="12"/>
  <c r="AT936" i="12"/>
  <c r="AS936" i="12"/>
  <c r="AR936" i="12"/>
  <c r="AQ936" i="12"/>
  <c r="AP936" i="12"/>
  <c r="AO936" i="12"/>
  <c r="AN936" i="12"/>
  <c r="AM936" i="12"/>
  <c r="AL936" i="12"/>
  <c r="AK936" i="12"/>
  <c r="AV935" i="12"/>
  <c r="AU935" i="12"/>
  <c r="AT935" i="12"/>
  <c r="AS935" i="12"/>
  <c r="AR935" i="12"/>
  <c r="AQ935" i="12"/>
  <c r="AP935" i="12"/>
  <c r="AO935" i="12"/>
  <c r="AN935" i="12"/>
  <c r="AM935" i="12"/>
  <c r="AL935" i="12"/>
  <c r="AK935" i="12"/>
  <c r="AV934" i="12"/>
  <c r="AU934" i="12"/>
  <c r="AT934" i="12"/>
  <c r="AS934" i="12"/>
  <c r="AR934" i="12"/>
  <c r="AQ934" i="12"/>
  <c r="AP934" i="12"/>
  <c r="AO934" i="12"/>
  <c r="AN934" i="12"/>
  <c r="AM934" i="12"/>
  <c r="AL934" i="12"/>
  <c r="AK934" i="12"/>
  <c r="AV933" i="12"/>
  <c r="AU933" i="12"/>
  <c r="AT933" i="12"/>
  <c r="AS933" i="12"/>
  <c r="AR933" i="12"/>
  <c r="AQ933" i="12"/>
  <c r="AP933" i="12"/>
  <c r="AO933" i="12"/>
  <c r="AN933" i="12"/>
  <c r="AM933" i="12"/>
  <c r="AL933" i="12"/>
  <c r="AK933" i="12"/>
  <c r="AV932" i="12"/>
  <c r="AU932" i="12"/>
  <c r="AT932" i="12"/>
  <c r="AS932" i="12"/>
  <c r="AR932" i="12"/>
  <c r="AQ932" i="12"/>
  <c r="AP932" i="12"/>
  <c r="AO932" i="12"/>
  <c r="AN932" i="12"/>
  <c r="AM932" i="12"/>
  <c r="AL932" i="12"/>
  <c r="AK932" i="12"/>
  <c r="AV931" i="12"/>
  <c r="AU931" i="12"/>
  <c r="AT931" i="12"/>
  <c r="AS931" i="12"/>
  <c r="AR931" i="12"/>
  <c r="AQ931" i="12"/>
  <c r="AP931" i="12"/>
  <c r="AO931" i="12"/>
  <c r="AN931" i="12"/>
  <c r="AM931" i="12"/>
  <c r="AL931" i="12"/>
  <c r="AK931" i="12"/>
  <c r="AV930" i="12"/>
  <c r="AU930" i="12"/>
  <c r="AT930" i="12"/>
  <c r="AS930" i="12"/>
  <c r="AR930" i="12"/>
  <c r="AQ930" i="12"/>
  <c r="AP930" i="12"/>
  <c r="AO930" i="12"/>
  <c r="AN930" i="12"/>
  <c r="AM930" i="12"/>
  <c r="AL930" i="12"/>
  <c r="AK930" i="12"/>
  <c r="AV929" i="12"/>
  <c r="AU929" i="12"/>
  <c r="AT929" i="12"/>
  <c r="AS929" i="12"/>
  <c r="AR929" i="12"/>
  <c r="AQ929" i="12"/>
  <c r="AP929" i="12"/>
  <c r="AO929" i="12"/>
  <c r="AN929" i="12"/>
  <c r="AM929" i="12"/>
  <c r="AL929" i="12"/>
  <c r="AK929" i="12"/>
  <c r="AV928" i="12"/>
  <c r="AU928" i="12"/>
  <c r="AT928" i="12"/>
  <c r="AS928" i="12"/>
  <c r="AR928" i="12"/>
  <c r="AQ928" i="12"/>
  <c r="AP928" i="12"/>
  <c r="AO928" i="12"/>
  <c r="AN928" i="12"/>
  <c r="AM928" i="12"/>
  <c r="AL928" i="12"/>
  <c r="AK928" i="12"/>
  <c r="AV927" i="12"/>
  <c r="AU927" i="12"/>
  <c r="AT927" i="12"/>
  <c r="AS927" i="12"/>
  <c r="AR927" i="12"/>
  <c r="AQ927" i="12"/>
  <c r="AP927" i="12"/>
  <c r="AO927" i="12"/>
  <c r="AN927" i="12"/>
  <c r="AM927" i="12"/>
  <c r="AL927" i="12"/>
  <c r="AK927" i="12"/>
  <c r="AV926" i="12"/>
  <c r="AU926" i="12"/>
  <c r="AT926" i="12"/>
  <c r="AS926" i="12"/>
  <c r="AR926" i="12"/>
  <c r="AQ926" i="12"/>
  <c r="AP926" i="12"/>
  <c r="AO926" i="12"/>
  <c r="AN926" i="12"/>
  <c r="AM926" i="12"/>
  <c r="AL926" i="12"/>
  <c r="AK926" i="12"/>
  <c r="AV925" i="12"/>
  <c r="AU925" i="12"/>
  <c r="AT925" i="12"/>
  <c r="AS925" i="12"/>
  <c r="AR925" i="12"/>
  <c r="AQ925" i="12"/>
  <c r="AP925" i="12"/>
  <c r="AO925" i="12"/>
  <c r="AN925" i="12"/>
  <c r="AM925" i="12"/>
  <c r="AL925" i="12"/>
  <c r="AK925" i="12"/>
  <c r="AV924" i="12"/>
  <c r="AU924" i="12"/>
  <c r="AT924" i="12"/>
  <c r="AS924" i="12"/>
  <c r="AR924" i="12"/>
  <c r="AQ924" i="12"/>
  <c r="AP924" i="12"/>
  <c r="AO924" i="12"/>
  <c r="AN924" i="12"/>
  <c r="AM924" i="12"/>
  <c r="AL924" i="12"/>
  <c r="AK924" i="12"/>
  <c r="AV923" i="12"/>
  <c r="AU923" i="12"/>
  <c r="AT923" i="12"/>
  <c r="AS923" i="12"/>
  <c r="AR923" i="12"/>
  <c r="AQ923" i="12"/>
  <c r="AP923" i="12"/>
  <c r="AO923" i="12"/>
  <c r="AN923" i="12"/>
  <c r="AM923" i="12"/>
  <c r="AL923" i="12"/>
  <c r="AK923" i="12"/>
  <c r="AV922" i="12"/>
  <c r="AU922" i="12"/>
  <c r="AT922" i="12"/>
  <c r="AS922" i="12"/>
  <c r="AR922" i="12"/>
  <c r="AQ922" i="12"/>
  <c r="AP922" i="12"/>
  <c r="AO922" i="12"/>
  <c r="AN922" i="12"/>
  <c r="AM922" i="12"/>
  <c r="AL922" i="12"/>
  <c r="AK922" i="12"/>
  <c r="AV921" i="12"/>
  <c r="AU921" i="12"/>
  <c r="AT921" i="12"/>
  <c r="AS921" i="12"/>
  <c r="AR921" i="12"/>
  <c r="AQ921" i="12"/>
  <c r="AP921" i="12"/>
  <c r="AO921" i="12"/>
  <c r="AN921" i="12"/>
  <c r="AM921" i="12"/>
  <c r="AL921" i="12"/>
  <c r="AK921" i="12"/>
  <c r="AV920" i="12"/>
  <c r="AU920" i="12"/>
  <c r="AT920" i="12"/>
  <c r="AS920" i="12"/>
  <c r="AR920" i="12"/>
  <c r="AQ920" i="12"/>
  <c r="AP920" i="12"/>
  <c r="AO920" i="12"/>
  <c r="AN920" i="12"/>
  <c r="AM920" i="12"/>
  <c r="AL920" i="12"/>
  <c r="AK920" i="12"/>
  <c r="AV919" i="12"/>
  <c r="AU919" i="12"/>
  <c r="AT919" i="12"/>
  <c r="AS919" i="12"/>
  <c r="AR919" i="12"/>
  <c r="AQ919" i="12"/>
  <c r="AP919" i="12"/>
  <c r="AO919" i="12"/>
  <c r="AN919" i="12"/>
  <c r="AM919" i="12"/>
  <c r="AL919" i="12"/>
  <c r="AK919" i="12"/>
  <c r="AV918" i="12"/>
  <c r="AU918" i="12"/>
  <c r="AT918" i="12"/>
  <c r="AS918" i="12"/>
  <c r="AR918" i="12"/>
  <c r="AQ918" i="12"/>
  <c r="AP918" i="12"/>
  <c r="AO918" i="12"/>
  <c r="AN918" i="12"/>
  <c r="AM918" i="12"/>
  <c r="AL918" i="12"/>
  <c r="AK918" i="12"/>
  <c r="AV917" i="12"/>
  <c r="AU917" i="12"/>
  <c r="AT917" i="12"/>
  <c r="AS917" i="12"/>
  <c r="AR917" i="12"/>
  <c r="AQ917" i="12"/>
  <c r="AP917" i="12"/>
  <c r="AO917" i="12"/>
  <c r="AN917" i="12"/>
  <c r="AM917" i="12"/>
  <c r="AL917" i="12"/>
  <c r="AK917" i="12"/>
  <c r="AV916" i="12"/>
  <c r="AU916" i="12"/>
  <c r="AT916" i="12"/>
  <c r="AS916" i="12"/>
  <c r="AR916" i="12"/>
  <c r="AQ916" i="12"/>
  <c r="AP916" i="12"/>
  <c r="AO916" i="12"/>
  <c r="AN916" i="12"/>
  <c r="AM916" i="12"/>
  <c r="AL916" i="12"/>
  <c r="AK916" i="12"/>
  <c r="AV915" i="12"/>
  <c r="AU915" i="12"/>
  <c r="AT915" i="12"/>
  <c r="AS915" i="12"/>
  <c r="AR915" i="12"/>
  <c r="AQ915" i="12"/>
  <c r="AP915" i="12"/>
  <c r="AO915" i="12"/>
  <c r="AN915" i="12"/>
  <c r="AM915" i="12"/>
  <c r="AL915" i="12"/>
  <c r="AK915" i="12"/>
  <c r="AV914" i="12"/>
  <c r="AU914" i="12"/>
  <c r="AT914" i="12"/>
  <c r="AS914" i="12"/>
  <c r="AR914" i="12"/>
  <c r="AQ914" i="12"/>
  <c r="AP914" i="12"/>
  <c r="AO914" i="12"/>
  <c r="AN914" i="12"/>
  <c r="AM914" i="12"/>
  <c r="AL914" i="12"/>
  <c r="AK914" i="12"/>
  <c r="AV913" i="12"/>
  <c r="AU913" i="12"/>
  <c r="AT913" i="12"/>
  <c r="AS913" i="12"/>
  <c r="AR913" i="12"/>
  <c r="AQ913" i="12"/>
  <c r="AP913" i="12"/>
  <c r="AO913" i="12"/>
  <c r="AN913" i="12"/>
  <c r="AM913" i="12"/>
  <c r="AL913" i="12"/>
  <c r="AK913" i="12"/>
  <c r="AV912" i="12"/>
  <c r="AU912" i="12"/>
  <c r="AT912" i="12"/>
  <c r="AS912" i="12"/>
  <c r="AR912" i="12"/>
  <c r="AQ912" i="12"/>
  <c r="AP912" i="12"/>
  <c r="AO912" i="12"/>
  <c r="AN912" i="12"/>
  <c r="AM912" i="12"/>
  <c r="AL912" i="12"/>
  <c r="AK912" i="12"/>
  <c r="AV911" i="12"/>
  <c r="AU911" i="12"/>
  <c r="AT911" i="12"/>
  <c r="AS911" i="12"/>
  <c r="AR911" i="12"/>
  <c r="AQ911" i="12"/>
  <c r="AP911" i="12"/>
  <c r="AO911" i="12"/>
  <c r="AN911" i="12"/>
  <c r="AM911" i="12"/>
  <c r="AL911" i="12"/>
  <c r="AK911" i="12"/>
  <c r="AV910" i="12"/>
  <c r="AU910" i="12"/>
  <c r="AT910" i="12"/>
  <c r="AS910" i="12"/>
  <c r="AR910" i="12"/>
  <c r="AQ910" i="12"/>
  <c r="AP910" i="12"/>
  <c r="AO910" i="12"/>
  <c r="AN910" i="12"/>
  <c r="AM910" i="12"/>
  <c r="AL910" i="12"/>
  <c r="AK910" i="12"/>
  <c r="AV909" i="12"/>
  <c r="AU909" i="12"/>
  <c r="AT909" i="12"/>
  <c r="AS909" i="12"/>
  <c r="AR909" i="12"/>
  <c r="AQ909" i="12"/>
  <c r="AP909" i="12"/>
  <c r="AO909" i="12"/>
  <c r="AN909" i="12"/>
  <c r="AM909" i="12"/>
  <c r="AL909" i="12"/>
  <c r="AK909" i="12"/>
  <c r="AV908" i="12"/>
  <c r="AU908" i="12"/>
  <c r="AT908" i="12"/>
  <c r="AS908" i="12"/>
  <c r="AR908" i="12"/>
  <c r="AQ908" i="12"/>
  <c r="AP908" i="12"/>
  <c r="AO908" i="12"/>
  <c r="AN908" i="12"/>
  <c r="AM908" i="12"/>
  <c r="AL908" i="12"/>
  <c r="AK908" i="12"/>
  <c r="AV907" i="12"/>
  <c r="AU907" i="12"/>
  <c r="AT907" i="12"/>
  <c r="AS907" i="12"/>
  <c r="AR907" i="12"/>
  <c r="AQ907" i="12"/>
  <c r="AP907" i="12"/>
  <c r="AO907" i="12"/>
  <c r="AN907" i="12"/>
  <c r="AM907" i="12"/>
  <c r="AL907" i="12"/>
  <c r="AK907" i="12"/>
  <c r="AV906" i="12"/>
  <c r="AU906" i="12"/>
  <c r="AT906" i="12"/>
  <c r="AS906" i="12"/>
  <c r="AR906" i="12"/>
  <c r="AQ906" i="12"/>
  <c r="AP906" i="12"/>
  <c r="AO906" i="12"/>
  <c r="AN906" i="12"/>
  <c r="AM906" i="12"/>
  <c r="AL906" i="12"/>
  <c r="AK906" i="12"/>
  <c r="AV905" i="12"/>
  <c r="AU905" i="12"/>
  <c r="AT905" i="12"/>
  <c r="AS905" i="12"/>
  <c r="AR905" i="12"/>
  <c r="AQ905" i="12"/>
  <c r="AP905" i="12"/>
  <c r="AO905" i="12"/>
  <c r="AN905" i="12"/>
  <c r="AM905" i="12"/>
  <c r="AL905" i="12"/>
  <c r="AK905" i="12"/>
  <c r="AV904" i="12"/>
  <c r="AU904" i="12"/>
  <c r="AT904" i="12"/>
  <c r="AS904" i="12"/>
  <c r="AR904" i="12"/>
  <c r="AQ904" i="12"/>
  <c r="AP904" i="12"/>
  <c r="AO904" i="12"/>
  <c r="AN904" i="12"/>
  <c r="AM904" i="12"/>
  <c r="AL904" i="12"/>
  <c r="AK904" i="12"/>
  <c r="AV903" i="12"/>
  <c r="AU903" i="12"/>
  <c r="AT903" i="12"/>
  <c r="AS903" i="12"/>
  <c r="AR903" i="12"/>
  <c r="AQ903" i="12"/>
  <c r="AP903" i="12"/>
  <c r="AO903" i="12"/>
  <c r="AN903" i="12"/>
  <c r="AM903" i="12"/>
  <c r="AL903" i="12"/>
  <c r="AK903" i="12"/>
  <c r="AV902" i="12"/>
  <c r="AU902" i="12"/>
  <c r="AT902" i="12"/>
  <c r="AS902" i="12"/>
  <c r="AR902" i="12"/>
  <c r="AQ902" i="12"/>
  <c r="AP902" i="12"/>
  <c r="AO902" i="12"/>
  <c r="AN902" i="12"/>
  <c r="AM902" i="12"/>
  <c r="AL902" i="12"/>
  <c r="AK902" i="12"/>
  <c r="AV901" i="12"/>
  <c r="AU901" i="12"/>
  <c r="AT901" i="12"/>
  <c r="AS901" i="12"/>
  <c r="AR901" i="12"/>
  <c r="AQ901" i="12"/>
  <c r="AP901" i="12"/>
  <c r="AO901" i="12"/>
  <c r="AN901" i="12"/>
  <c r="AM901" i="12"/>
  <c r="AL901" i="12"/>
  <c r="AK901" i="12"/>
  <c r="AV900" i="12"/>
  <c r="AU900" i="12"/>
  <c r="AT900" i="12"/>
  <c r="AS900" i="12"/>
  <c r="AR900" i="12"/>
  <c r="AQ900" i="12"/>
  <c r="AP900" i="12"/>
  <c r="AO900" i="12"/>
  <c r="AN900" i="12"/>
  <c r="AM900" i="12"/>
  <c r="AL900" i="12"/>
  <c r="AK900" i="12"/>
  <c r="AV899" i="12"/>
  <c r="AU899" i="12"/>
  <c r="AT899" i="12"/>
  <c r="AS899" i="12"/>
  <c r="AR899" i="12"/>
  <c r="AQ899" i="12"/>
  <c r="AP899" i="12"/>
  <c r="AO899" i="12"/>
  <c r="AN899" i="12"/>
  <c r="AM899" i="12"/>
  <c r="AL899" i="12"/>
  <c r="AK899" i="12"/>
  <c r="AV898" i="12"/>
  <c r="AU898" i="12"/>
  <c r="AT898" i="12"/>
  <c r="AS898" i="12"/>
  <c r="AR898" i="12"/>
  <c r="AQ898" i="12"/>
  <c r="AP898" i="12"/>
  <c r="AO898" i="12"/>
  <c r="AN898" i="12"/>
  <c r="AM898" i="12"/>
  <c r="AL898" i="12"/>
  <c r="AK898" i="12"/>
  <c r="AV897" i="12"/>
  <c r="AU897" i="12"/>
  <c r="AT897" i="12"/>
  <c r="AS897" i="12"/>
  <c r="AR897" i="12"/>
  <c r="AQ897" i="12"/>
  <c r="AP897" i="12"/>
  <c r="AO897" i="12"/>
  <c r="AN897" i="12"/>
  <c r="AM897" i="12"/>
  <c r="AL897" i="12"/>
  <c r="AK897" i="12"/>
  <c r="AV896" i="12"/>
  <c r="AU896" i="12"/>
  <c r="AT896" i="12"/>
  <c r="AS896" i="12"/>
  <c r="AR896" i="12"/>
  <c r="AQ896" i="12"/>
  <c r="AP896" i="12"/>
  <c r="AO896" i="12"/>
  <c r="AN896" i="12"/>
  <c r="AM896" i="12"/>
  <c r="AL896" i="12"/>
  <c r="AK896" i="12"/>
  <c r="AV895" i="12"/>
  <c r="AU895" i="12"/>
  <c r="AT895" i="12"/>
  <c r="AS895" i="12"/>
  <c r="AR895" i="12"/>
  <c r="AQ895" i="12"/>
  <c r="AP895" i="12"/>
  <c r="AO895" i="12"/>
  <c r="AN895" i="12"/>
  <c r="AM895" i="12"/>
  <c r="AL895" i="12"/>
  <c r="AK895" i="12"/>
  <c r="AV894" i="12"/>
  <c r="AU894" i="12"/>
  <c r="AT894" i="12"/>
  <c r="AS894" i="12"/>
  <c r="AR894" i="12"/>
  <c r="AQ894" i="12"/>
  <c r="AP894" i="12"/>
  <c r="AO894" i="12"/>
  <c r="AN894" i="12"/>
  <c r="AM894" i="12"/>
  <c r="AL894" i="12"/>
  <c r="AK894" i="12"/>
  <c r="AV893" i="12"/>
  <c r="AU893" i="12"/>
  <c r="AT893" i="12"/>
  <c r="AS893" i="12"/>
  <c r="AR893" i="12"/>
  <c r="AQ893" i="12"/>
  <c r="AP893" i="12"/>
  <c r="AO893" i="12"/>
  <c r="AN893" i="12"/>
  <c r="AM893" i="12"/>
  <c r="AL893" i="12"/>
  <c r="AK893" i="12"/>
  <c r="AV892" i="12"/>
  <c r="AU892" i="12"/>
  <c r="AT892" i="12"/>
  <c r="AS892" i="12"/>
  <c r="AR892" i="12"/>
  <c r="AQ892" i="12"/>
  <c r="AP892" i="12"/>
  <c r="AO892" i="12"/>
  <c r="AN892" i="12"/>
  <c r="AM892" i="12"/>
  <c r="AL892" i="12"/>
  <c r="AK892" i="12"/>
  <c r="AV891" i="12"/>
  <c r="AU891" i="12"/>
  <c r="AT891" i="12"/>
  <c r="AS891" i="12"/>
  <c r="AR891" i="12"/>
  <c r="AQ891" i="12"/>
  <c r="AP891" i="12"/>
  <c r="AO891" i="12"/>
  <c r="AN891" i="12"/>
  <c r="AM891" i="12"/>
  <c r="AL891" i="12"/>
  <c r="AK891" i="12"/>
  <c r="AV890" i="12"/>
  <c r="AU890" i="12"/>
  <c r="AT890" i="12"/>
  <c r="AS890" i="12"/>
  <c r="AR890" i="12"/>
  <c r="AQ890" i="12"/>
  <c r="AP890" i="12"/>
  <c r="AO890" i="12"/>
  <c r="AN890" i="12"/>
  <c r="AM890" i="12"/>
  <c r="AL890" i="12"/>
  <c r="AK890" i="12"/>
  <c r="AV889" i="12"/>
  <c r="AU889" i="12"/>
  <c r="AT889" i="12"/>
  <c r="AS889" i="12"/>
  <c r="AR889" i="12"/>
  <c r="AQ889" i="12"/>
  <c r="AP889" i="12"/>
  <c r="AO889" i="12"/>
  <c r="AN889" i="12"/>
  <c r="AM889" i="12"/>
  <c r="AL889" i="12"/>
  <c r="AK889" i="12"/>
  <c r="AV888" i="12"/>
  <c r="AU888" i="12"/>
  <c r="AT888" i="12"/>
  <c r="AS888" i="12"/>
  <c r="AR888" i="12"/>
  <c r="AQ888" i="12"/>
  <c r="AP888" i="12"/>
  <c r="AO888" i="12"/>
  <c r="AN888" i="12"/>
  <c r="AM888" i="12"/>
  <c r="AL888" i="12"/>
  <c r="AK888" i="12"/>
  <c r="AV887" i="12"/>
  <c r="AU887" i="12"/>
  <c r="AT887" i="12"/>
  <c r="AS887" i="12"/>
  <c r="AR887" i="12"/>
  <c r="AQ887" i="12"/>
  <c r="AP887" i="12"/>
  <c r="AO887" i="12"/>
  <c r="AN887" i="12"/>
  <c r="AM887" i="12"/>
  <c r="AL887" i="12"/>
  <c r="AK887" i="12"/>
  <c r="AV886" i="12"/>
  <c r="AU886" i="12"/>
  <c r="AT886" i="12"/>
  <c r="AS886" i="12"/>
  <c r="AR886" i="12"/>
  <c r="AQ886" i="12"/>
  <c r="AP886" i="12"/>
  <c r="AO886" i="12"/>
  <c r="AN886" i="12"/>
  <c r="AM886" i="12"/>
  <c r="AL886" i="12"/>
  <c r="AK886" i="12"/>
  <c r="AV885" i="12"/>
  <c r="AU885" i="12"/>
  <c r="AT885" i="12"/>
  <c r="AS885" i="12"/>
  <c r="AR885" i="12"/>
  <c r="AQ885" i="12"/>
  <c r="AP885" i="12"/>
  <c r="AO885" i="12"/>
  <c r="AN885" i="12"/>
  <c r="AM885" i="12"/>
  <c r="AL885" i="12"/>
  <c r="AK885" i="12"/>
  <c r="AV884" i="12"/>
  <c r="AU884" i="12"/>
  <c r="AT884" i="12"/>
  <c r="AS884" i="12"/>
  <c r="AR884" i="12"/>
  <c r="AQ884" i="12"/>
  <c r="AP884" i="12"/>
  <c r="AO884" i="12"/>
  <c r="AN884" i="12"/>
  <c r="AM884" i="12"/>
  <c r="AL884" i="12"/>
  <c r="AK884" i="12"/>
  <c r="AV883" i="12"/>
  <c r="AU883" i="12"/>
  <c r="AT883" i="12"/>
  <c r="AS883" i="12"/>
  <c r="AR883" i="12"/>
  <c r="AQ883" i="12"/>
  <c r="AP883" i="12"/>
  <c r="AO883" i="12"/>
  <c r="AN883" i="12"/>
  <c r="AM883" i="12"/>
  <c r="AL883" i="12"/>
  <c r="AK883" i="12"/>
  <c r="AV882" i="12"/>
  <c r="AU882" i="12"/>
  <c r="AT882" i="12"/>
  <c r="AS882" i="12"/>
  <c r="AR882" i="12"/>
  <c r="AQ882" i="12"/>
  <c r="AP882" i="12"/>
  <c r="AO882" i="12"/>
  <c r="AN882" i="12"/>
  <c r="AM882" i="12"/>
  <c r="AL882" i="12"/>
  <c r="AK882" i="12"/>
  <c r="AV881" i="12"/>
  <c r="AU881" i="12"/>
  <c r="AT881" i="12"/>
  <c r="AS881" i="12"/>
  <c r="AR881" i="12"/>
  <c r="AQ881" i="12"/>
  <c r="AP881" i="12"/>
  <c r="AO881" i="12"/>
  <c r="AN881" i="12"/>
  <c r="AM881" i="12"/>
  <c r="AL881" i="12"/>
  <c r="AK881" i="12"/>
  <c r="AV880" i="12"/>
  <c r="AU880" i="12"/>
  <c r="AT880" i="12"/>
  <c r="AS880" i="12"/>
  <c r="AR880" i="12"/>
  <c r="AQ880" i="12"/>
  <c r="AP880" i="12"/>
  <c r="AO880" i="12"/>
  <c r="AN880" i="12"/>
  <c r="AM880" i="12"/>
  <c r="AL880" i="12"/>
  <c r="AK880" i="12"/>
  <c r="AV879" i="12"/>
  <c r="AU879" i="12"/>
  <c r="AT879" i="12"/>
  <c r="AS879" i="12"/>
  <c r="AR879" i="12"/>
  <c r="AQ879" i="12"/>
  <c r="AP879" i="12"/>
  <c r="AO879" i="12"/>
  <c r="AN879" i="12"/>
  <c r="AM879" i="12"/>
  <c r="AL879" i="12"/>
  <c r="AK879" i="12"/>
  <c r="AV878" i="12"/>
  <c r="AU878" i="12"/>
  <c r="AT878" i="12"/>
  <c r="AS878" i="12"/>
  <c r="AR878" i="12"/>
  <c r="AQ878" i="12"/>
  <c r="AP878" i="12"/>
  <c r="AO878" i="12"/>
  <c r="AN878" i="12"/>
  <c r="AM878" i="12"/>
  <c r="AL878" i="12"/>
  <c r="AK878" i="12"/>
  <c r="AV877" i="12"/>
  <c r="AU877" i="12"/>
  <c r="AT877" i="12"/>
  <c r="AS877" i="12"/>
  <c r="AR877" i="12"/>
  <c r="AQ877" i="12"/>
  <c r="AP877" i="12"/>
  <c r="AO877" i="12"/>
  <c r="AN877" i="12"/>
  <c r="AM877" i="12"/>
  <c r="AL877" i="12"/>
  <c r="AK877" i="12"/>
  <c r="AV876" i="12"/>
  <c r="AU876" i="12"/>
  <c r="AT876" i="12"/>
  <c r="AS876" i="12"/>
  <c r="AR876" i="12"/>
  <c r="AQ876" i="12"/>
  <c r="AP876" i="12"/>
  <c r="AO876" i="12"/>
  <c r="AN876" i="12"/>
  <c r="AM876" i="12"/>
  <c r="AL876" i="12"/>
  <c r="AK876" i="12"/>
  <c r="AV875" i="12"/>
  <c r="AU875" i="12"/>
  <c r="AT875" i="12"/>
  <c r="AS875" i="12"/>
  <c r="AR875" i="12"/>
  <c r="AQ875" i="12"/>
  <c r="AP875" i="12"/>
  <c r="AO875" i="12"/>
  <c r="AN875" i="12"/>
  <c r="AM875" i="12"/>
  <c r="AL875" i="12"/>
  <c r="AK875" i="12"/>
  <c r="AV874" i="12"/>
  <c r="AU874" i="12"/>
  <c r="AT874" i="12"/>
  <c r="AS874" i="12"/>
  <c r="AR874" i="12"/>
  <c r="AQ874" i="12"/>
  <c r="AP874" i="12"/>
  <c r="AO874" i="12"/>
  <c r="AN874" i="12"/>
  <c r="AM874" i="12"/>
  <c r="AL874" i="12"/>
  <c r="AK874" i="12"/>
  <c r="AV873" i="12"/>
  <c r="AU873" i="12"/>
  <c r="AT873" i="12"/>
  <c r="AS873" i="12"/>
  <c r="AR873" i="12"/>
  <c r="AQ873" i="12"/>
  <c r="AP873" i="12"/>
  <c r="AO873" i="12"/>
  <c r="AN873" i="12"/>
  <c r="AM873" i="12"/>
  <c r="AL873" i="12"/>
  <c r="AK873" i="12"/>
  <c r="AV872" i="12"/>
  <c r="AU872" i="12"/>
  <c r="AT872" i="12"/>
  <c r="AS872" i="12"/>
  <c r="AR872" i="12"/>
  <c r="AQ872" i="12"/>
  <c r="AP872" i="12"/>
  <c r="AO872" i="12"/>
  <c r="AN872" i="12"/>
  <c r="AM872" i="12"/>
  <c r="AL872" i="12"/>
  <c r="AK872" i="12"/>
  <c r="AV871" i="12"/>
  <c r="AU871" i="12"/>
  <c r="AT871" i="12"/>
  <c r="AS871" i="12"/>
  <c r="AR871" i="12"/>
  <c r="AQ871" i="12"/>
  <c r="AP871" i="12"/>
  <c r="AO871" i="12"/>
  <c r="AN871" i="12"/>
  <c r="AM871" i="12"/>
  <c r="AL871" i="12"/>
  <c r="AK871" i="12"/>
  <c r="AV870" i="12"/>
  <c r="AU870" i="12"/>
  <c r="AT870" i="12"/>
  <c r="AS870" i="12"/>
  <c r="AR870" i="12"/>
  <c r="AQ870" i="12"/>
  <c r="AP870" i="12"/>
  <c r="AO870" i="12"/>
  <c r="AN870" i="12"/>
  <c r="AM870" i="12"/>
  <c r="AL870" i="12"/>
  <c r="AK870" i="12"/>
  <c r="AV869" i="12"/>
  <c r="AU869" i="12"/>
  <c r="AT869" i="12"/>
  <c r="AS869" i="12"/>
  <c r="AR869" i="12"/>
  <c r="AQ869" i="12"/>
  <c r="AP869" i="12"/>
  <c r="AO869" i="12"/>
  <c r="AN869" i="12"/>
  <c r="AM869" i="12"/>
  <c r="AL869" i="12"/>
  <c r="AK869" i="12"/>
  <c r="AV868" i="12"/>
  <c r="AU868" i="12"/>
  <c r="AT868" i="12"/>
  <c r="AS868" i="12"/>
  <c r="AR868" i="12"/>
  <c r="AQ868" i="12"/>
  <c r="AP868" i="12"/>
  <c r="AO868" i="12"/>
  <c r="AN868" i="12"/>
  <c r="AM868" i="12"/>
  <c r="AL868" i="12"/>
  <c r="AK868" i="12"/>
  <c r="AV867" i="12"/>
  <c r="AU867" i="12"/>
  <c r="AT867" i="12"/>
  <c r="AS867" i="12"/>
  <c r="AR867" i="12"/>
  <c r="AQ867" i="12"/>
  <c r="AP867" i="12"/>
  <c r="AO867" i="12"/>
  <c r="AN867" i="12"/>
  <c r="AM867" i="12"/>
  <c r="AL867" i="12"/>
  <c r="AK867" i="12"/>
  <c r="AV866" i="12"/>
  <c r="AU866" i="12"/>
  <c r="AT866" i="12"/>
  <c r="AS866" i="12"/>
  <c r="AR866" i="12"/>
  <c r="AQ866" i="12"/>
  <c r="AP866" i="12"/>
  <c r="AO866" i="12"/>
  <c r="AN866" i="12"/>
  <c r="AM866" i="12"/>
  <c r="AL866" i="12"/>
  <c r="AK866" i="12"/>
  <c r="AV865" i="12"/>
  <c r="AU865" i="12"/>
  <c r="AT865" i="12"/>
  <c r="AS865" i="12"/>
  <c r="AR865" i="12"/>
  <c r="AQ865" i="12"/>
  <c r="AP865" i="12"/>
  <c r="AO865" i="12"/>
  <c r="AN865" i="12"/>
  <c r="AM865" i="12"/>
  <c r="AL865" i="12"/>
  <c r="AK865" i="12"/>
  <c r="AV864" i="12"/>
  <c r="AU864" i="12"/>
  <c r="AT864" i="12"/>
  <c r="AS864" i="12"/>
  <c r="AR864" i="12"/>
  <c r="AQ864" i="12"/>
  <c r="AP864" i="12"/>
  <c r="AO864" i="12"/>
  <c r="AN864" i="12"/>
  <c r="AM864" i="12"/>
  <c r="AL864" i="12"/>
  <c r="AK864" i="12"/>
  <c r="AV863" i="12"/>
  <c r="AU863" i="12"/>
  <c r="AT863" i="12"/>
  <c r="AS863" i="12"/>
  <c r="AR863" i="12"/>
  <c r="AQ863" i="12"/>
  <c r="AP863" i="12"/>
  <c r="AO863" i="12"/>
  <c r="AN863" i="12"/>
  <c r="AM863" i="12"/>
  <c r="AL863" i="12"/>
  <c r="AK863" i="12"/>
  <c r="AV862" i="12"/>
  <c r="AU862" i="12"/>
  <c r="AT862" i="12"/>
  <c r="AS862" i="12"/>
  <c r="AR862" i="12"/>
  <c r="AQ862" i="12"/>
  <c r="AP862" i="12"/>
  <c r="AO862" i="12"/>
  <c r="AN862" i="12"/>
  <c r="AM862" i="12"/>
  <c r="AL862" i="12"/>
  <c r="AK862" i="12"/>
  <c r="AV861" i="12"/>
  <c r="AU861" i="12"/>
  <c r="AT861" i="12"/>
  <c r="AS861" i="12"/>
  <c r="AR861" i="12"/>
  <c r="AQ861" i="12"/>
  <c r="AP861" i="12"/>
  <c r="AO861" i="12"/>
  <c r="AN861" i="12"/>
  <c r="AM861" i="12"/>
  <c r="AL861" i="12"/>
  <c r="AK861" i="12"/>
  <c r="AV860" i="12"/>
  <c r="AU860" i="12"/>
  <c r="AT860" i="12"/>
  <c r="AS860" i="12"/>
  <c r="AR860" i="12"/>
  <c r="AQ860" i="12"/>
  <c r="AP860" i="12"/>
  <c r="AO860" i="12"/>
  <c r="AN860" i="12"/>
  <c r="AM860" i="12"/>
  <c r="AL860" i="12"/>
  <c r="AK860" i="12"/>
  <c r="AV859" i="12"/>
  <c r="AU859" i="12"/>
  <c r="AT859" i="12"/>
  <c r="AS859" i="12"/>
  <c r="AR859" i="12"/>
  <c r="AQ859" i="12"/>
  <c r="AP859" i="12"/>
  <c r="AO859" i="12"/>
  <c r="AN859" i="12"/>
  <c r="AM859" i="12"/>
  <c r="AL859" i="12"/>
  <c r="AK859" i="12"/>
  <c r="AV858" i="12"/>
  <c r="AU858" i="12"/>
  <c r="AT858" i="12"/>
  <c r="AS858" i="12"/>
  <c r="AR858" i="12"/>
  <c r="AQ858" i="12"/>
  <c r="AP858" i="12"/>
  <c r="AO858" i="12"/>
  <c r="AN858" i="12"/>
  <c r="AM858" i="12"/>
  <c r="AL858" i="12"/>
  <c r="AK858" i="12"/>
  <c r="AV857" i="12"/>
  <c r="AU857" i="12"/>
  <c r="AT857" i="12"/>
  <c r="AS857" i="12"/>
  <c r="AR857" i="12"/>
  <c r="AQ857" i="12"/>
  <c r="AP857" i="12"/>
  <c r="AO857" i="12"/>
  <c r="AN857" i="12"/>
  <c r="AM857" i="12"/>
  <c r="AL857" i="12"/>
  <c r="AK857" i="12"/>
  <c r="AV856" i="12"/>
  <c r="AU856" i="12"/>
  <c r="AT856" i="12"/>
  <c r="AS856" i="12"/>
  <c r="AR856" i="12"/>
  <c r="AQ856" i="12"/>
  <c r="AP856" i="12"/>
  <c r="AO856" i="12"/>
  <c r="AN856" i="12"/>
  <c r="AM856" i="12"/>
  <c r="AL856" i="12"/>
  <c r="AK856" i="12"/>
  <c r="AV855" i="12"/>
  <c r="AU855" i="12"/>
  <c r="AT855" i="12"/>
  <c r="AS855" i="12"/>
  <c r="AR855" i="12"/>
  <c r="AQ855" i="12"/>
  <c r="AP855" i="12"/>
  <c r="AO855" i="12"/>
  <c r="AN855" i="12"/>
  <c r="AM855" i="12"/>
  <c r="AL855" i="12"/>
  <c r="AK855" i="12"/>
  <c r="AV854" i="12"/>
  <c r="AU854" i="12"/>
  <c r="AT854" i="12"/>
  <c r="AS854" i="12"/>
  <c r="AR854" i="12"/>
  <c r="AQ854" i="12"/>
  <c r="AP854" i="12"/>
  <c r="AO854" i="12"/>
  <c r="AN854" i="12"/>
  <c r="AM854" i="12"/>
  <c r="AL854" i="12"/>
  <c r="AK854" i="12"/>
  <c r="AV853" i="12"/>
  <c r="AU853" i="12"/>
  <c r="AT853" i="12"/>
  <c r="AS853" i="12"/>
  <c r="AR853" i="12"/>
  <c r="AQ853" i="12"/>
  <c r="AP853" i="12"/>
  <c r="AO853" i="12"/>
  <c r="AN853" i="12"/>
  <c r="AM853" i="12"/>
  <c r="AL853" i="12"/>
  <c r="AK853" i="12"/>
  <c r="AV852" i="12"/>
  <c r="AU852" i="12"/>
  <c r="AT852" i="12"/>
  <c r="AS852" i="12"/>
  <c r="AR852" i="12"/>
  <c r="AQ852" i="12"/>
  <c r="AP852" i="12"/>
  <c r="AO852" i="12"/>
  <c r="AN852" i="12"/>
  <c r="AM852" i="12"/>
  <c r="AL852" i="12"/>
  <c r="AK852" i="12"/>
  <c r="AV851" i="12"/>
  <c r="AU851" i="12"/>
  <c r="AT851" i="12"/>
  <c r="AS851" i="12"/>
  <c r="AR851" i="12"/>
  <c r="AQ851" i="12"/>
  <c r="AP851" i="12"/>
  <c r="AO851" i="12"/>
  <c r="AN851" i="12"/>
  <c r="AM851" i="12"/>
  <c r="AL851" i="12"/>
  <c r="AK851" i="12"/>
  <c r="AV850" i="12"/>
  <c r="AU850" i="12"/>
  <c r="AT850" i="12"/>
  <c r="AS850" i="12"/>
  <c r="AR850" i="12"/>
  <c r="AQ850" i="12"/>
  <c r="AP850" i="12"/>
  <c r="AO850" i="12"/>
  <c r="AN850" i="12"/>
  <c r="AM850" i="12"/>
  <c r="AL850" i="12"/>
  <c r="AK850" i="12"/>
  <c r="AV849" i="12"/>
  <c r="AU849" i="12"/>
  <c r="AT849" i="12"/>
  <c r="AS849" i="12"/>
  <c r="AR849" i="12"/>
  <c r="AQ849" i="12"/>
  <c r="AP849" i="12"/>
  <c r="AO849" i="12"/>
  <c r="AN849" i="12"/>
  <c r="AM849" i="12"/>
  <c r="AL849" i="12"/>
  <c r="AK849" i="12"/>
  <c r="AV848" i="12"/>
  <c r="AU848" i="12"/>
  <c r="AT848" i="12"/>
  <c r="AS848" i="12"/>
  <c r="AR848" i="12"/>
  <c r="AQ848" i="12"/>
  <c r="AP848" i="12"/>
  <c r="AO848" i="12"/>
  <c r="AN848" i="12"/>
  <c r="AM848" i="12"/>
  <c r="AL848" i="12"/>
  <c r="AK848" i="12"/>
  <c r="AV847" i="12"/>
  <c r="AU847" i="12"/>
  <c r="AT847" i="12"/>
  <c r="AS847" i="12"/>
  <c r="AR847" i="12"/>
  <c r="AQ847" i="12"/>
  <c r="AP847" i="12"/>
  <c r="AO847" i="12"/>
  <c r="AN847" i="12"/>
  <c r="AM847" i="12"/>
  <c r="AL847" i="12"/>
  <c r="AK847" i="12"/>
  <c r="AV846" i="12"/>
  <c r="AU846" i="12"/>
  <c r="AT846" i="12"/>
  <c r="AS846" i="12"/>
  <c r="AR846" i="12"/>
  <c r="AQ846" i="12"/>
  <c r="AP846" i="12"/>
  <c r="AO846" i="12"/>
  <c r="AN846" i="12"/>
  <c r="AM846" i="12"/>
  <c r="AL846" i="12"/>
  <c r="AK846" i="12"/>
  <c r="AV845" i="12"/>
  <c r="AU845" i="12"/>
  <c r="AT845" i="12"/>
  <c r="AS845" i="12"/>
  <c r="AR845" i="12"/>
  <c r="AQ845" i="12"/>
  <c r="AP845" i="12"/>
  <c r="AO845" i="12"/>
  <c r="AN845" i="12"/>
  <c r="AM845" i="12"/>
  <c r="AL845" i="12"/>
  <c r="AK845" i="12"/>
  <c r="AV844" i="12"/>
  <c r="AU844" i="12"/>
  <c r="AT844" i="12"/>
  <c r="AS844" i="12"/>
  <c r="AR844" i="12"/>
  <c r="AQ844" i="12"/>
  <c r="AP844" i="12"/>
  <c r="AO844" i="12"/>
  <c r="AN844" i="12"/>
  <c r="AM844" i="12"/>
  <c r="AL844" i="12"/>
  <c r="AK844" i="12"/>
  <c r="AV843" i="12"/>
  <c r="AU843" i="12"/>
  <c r="AT843" i="12"/>
  <c r="AS843" i="12"/>
  <c r="AR843" i="12"/>
  <c r="AQ843" i="12"/>
  <c r="AP843" i="12"/>
  <c r="AO843" i="12"/>
  <c r="AN843" i="12"/>
  <c r="AM843" i="12"/>
  <c r="AL843" i="12"/>
  <c r="AK843" i="12"/>
  <c r="AV842" i="12"/>
  <c r="AU842" i="12"/>
  <c r="AT842" i="12"/>
  <c r="AS842" i="12"/>
  <c r="AR842" i="12"/>
  <c r="AQ842" i="12"/>
  <c r="AP842" i="12"/>
  <c r="AO842" i="12"/>
  <c r="AN842" i="12"/>
  <c r="AM842" i="12"/>
  <c r="AL842" i="12"/>
  <c r="AK842" i="12"/>
  <c r="AV841" i="12"/>
  <c r="AU841" i="12"/>
  <c r="AT841" i="12"/>
  <c r="AS841" i="12"/>
  <c r="AR841" i="12"/>
  <c r="AQ841" i="12"/>
  <c r="AP841" i="12"/>
  <c r="AO841" i="12"/>
  <c r="AN841" i="12"/>
  <c r="AM841" i="12"/>
  <c r="AL841" i="12"/>
  <c r="AK841" i="12"/>
  <c r="AV840" i="12"/>
  <c r="AU840" i="12"/>
  <c r="AT840" i="12"/>
  <c r="AS840" i="12"/>
  <c r="AR840" i="12"/>
  <c r="AQ840" i="12"/>
  <c r="AP840" i="12"/>
  <c r="AO840" i="12"/>
  <c r="AN840" i="12"/>
  <c r="AM840" i="12"/>
  <c r="AL840" i="12"/>
  <c r="AK840" i="12"/>
  <c r="AV839" i="12"/>
  <c r="AU839" i="12"/>
  <c r="AT839" i="12"/>
  <c r="AS839" i="12"/>
  <c r="AR839" i="12"/>
  <c r="AQ839" i="12"/>
  <c r="AP839" i="12"/>
  <c r="AO839" i="12"/>
  <c r="AN839" i="12"/>
  <c r="AM839" i="12"/>
  <c r="AL839" i="12"/>
  <c r="AK839" i="12"/>
  <c r="AV838" i="12"/>
  <c r="AU838" i="12"/>
  <c r="AT838" i="12"/>
  <c r="AS838" i="12"/>
  <c r="AR838" i="12"/>
  <c r="AQ838" i="12"/>
  <c r="AP838" i="12"/>
  <c r="AO838" i="12"/>
  <c r="AN838" i="12"/>
  <c r="AM838" i="12"/>
  <c r="AL838" i="12"/>
  <c r="AK838" i="12"/>
  <c r="AV837" i="12"/>
  <c r="AU837" i="12"/>
  <c r="AT837" i="12"/>
  <c r="AS837" i="12"/>
  <c r="AR837" i="12"/>
  <c r="AQ837" i="12"/>
  <c r="AP837" i="12"/>
  <c r="AO837" i="12"/>
  <c r="AN837" i="12"/>
  <c r="AM837" i="12"/>
  <c r="AL837" i="12"/>
  <c r="AK837" i="12"/>
  <c r="AV836" i="12"/>
  <c r="AU836" i="12"/>
  <c r="AT836" i="12"/>
  <c r="AS836" i="12"/>
  <c r="AR836" i="12"/>
  <c r="AQ836" i="12"/>
  <c r="AP836" i="12"/>
  <c r="AO836" i="12"/>
  <c r="AN836" i="12"/>
  <c r="AM836" i="12"/>
  <c r="AL836" i="12"/>
  <c r="AK836" i="12"/>
  <c r="AV835" i="12"/>
  <c r="AU835" i="12"/>
  <c r="AT835" i="12"/>
  <c r="AS835" i="12"/>
  <c r="AR835" i="12"/>
  <c r="AQ835" i="12"/>
  <c r="AP835" i="12"/>
  <c r="AO835" i="12"/>
  <c r="AN835" i="12"/>
  <c r="AM835" i="12"/>
  <c r="AL835" i="12"/>
  <c r="AK835" i="12"/>
  <c r="AV834" i="12"/>
  <c r="AU834" i="12"/>
  <c r="AT834" i="12"/>
  <c r="AS834" i="12"/>
  <c r="AR834" i="12"/>
  <c r="AQ834" i="12"/>
  <c r="AP834" i="12"/>
  <c r="AO834" i="12"/>
  <c r="AN834" i="12"/>
  <c r="AM834" i="12"/>
  <c r="AL834" i="12"/>
  <c r="AK834" i="12"/>
  <c r="AV833" i="12"/>
  <c r="AU833" i="12"/>
  <c r="AT833" i="12"/>
  <c r="AS833" i="12"/>
  <c r="AR833" i="12"/>
  <c r="AQ833" i="12"/>
  <c r="AP833" i="12"/>
  <c r="AO833" i="12"/>
  <c r="AN833" i="12"/>
  <c r="AM833" i="12"/>
  <c r="AL833" i="12"/>
  <c r="AK833" i="12"/>
  <c r="AV832" i="12"/>
  <c r="AU832" i="12"/>
  <c r="AT832" i="12"/>
  <c r="AS832" i="12"/>
  <c r="AR832" i="12"/>
  <c r="AQ832" i="12"/>
  <c r="AP832" i="12"/>
  <c r="AO832" i="12"/>
  <c r="AN832" i="12"/>
  <c r="AM832" i="12"/>
  <c r="AL832" i="12"/>
  <c r="AK832" i="12"/>
  <c r="AV831" i="12"/>
  <c r="AU831" i="12"/>
  <c r="AT831" i="12"/>
  <c r="AS831" i="12"/>
  <c r="AR831" i="12"/>
  <c r="AQ831" i="12"/>
  <c r="AP831" i="12"/>
  <c r="AO831" i="12"/>
  <c r="AN831" i="12"/>
  <c r="AM831" i="12"/>
  <c r="AL831" i="12"/>
  <c r="AK831" i="12"/>
  <c r="AV830" i="12"/>
  <c r="AU830" i="12"/>
  <c r="AT830" i="12"/>
  <c r="AS830" i="12"/>
  <c r="AR830" i="12"/>
  <c r="AQ830" i="12"/>
  <c r="AP830" i="12"/>
  <c r="AO830" i="12"/>
  <c r="AN830" i="12"/>
  <c r="AM830" i="12"/>
  <c r="AL830" i="12"/>
  <c r="AK830" i="12"/>
  <c r="AV829" i="12"/>
  <c r="AU829" i="12"/>
  <c r="AT829" i="12"/>
  <c r="AS829" i="12"/>
  <c r="AR829" i="12"/>
  <c r="AQ829" i="12"/>
  <c r="AP829" i="12"/>
  <c r="AO829" i="12"/>
  <c r="AN829" i="12"/>
  <c r="AM829" i="12"/>
  <c r="AL829" i="12"/>
  <c r="AK829" i="12"/>
  <c r="AV828" i="12"/>
  <c r="AU828" i="12"/>
  <c r="AT828" i="12"/>
  <c r="AS828" i="12"/>
  <c r="AR828" i="12"/>
  <c r="AQ828" i="12"/>
  <c r="AP828" i="12"/>
  <c r="AO828" i="12"/>
  <c r="AN828" i="12"/>
  <c r="AM828" i="12"/>
  <c r="AL828" i="12"/>
  <c r="AK828" i="12"/>
  <c r="AV827" i="12"/>
  <c r="AU827" i="12"/>
  <c r="AT827" i="12"/>
  <c r="AS827" i="12"/>
  <c r="AR827" i="12"/>
  <c r="AQ827" i="12"/>
  <c r="AP827" i="12"/>
  <c r="AO827" i="12"/>
  <c r="AN827" i="12"/>
  <c r="AM827" i="12"/>
  <c r="AL827" i="12"/>
  <c r="AK827" i="12"/>
  <c r="AV826" i="12"/>
  <c r="AU826" i="12"/>
  <c r="AT826" i="12"/>
  <c r="AS826" i="12"/>
  <c r="AR826" i="12"/>
  <c r="AQ826" i="12"/>
  <c r="AP826" i="12"/>
  <c r="AO826" i="12"/>
  <c r="AN826" i="12"/>
  <c r="AM826" i="12"/>
  <c r="AL826" i="12"/>
  <c r="AK826" i="12"/>
  <c r="AV825" i="12"/>
  <c r="AU825" i="12"/>
  <c r="AT825" i="12"/>
  <c r="AS825" i="12"/>
  <c r="AR825" i="12"/>
  <c r="AQ825" i="12"/>
  <c r="AP825" i="12"/>
  <c r="AO825" i="12"/>
  <c r="AN825" i="12"/>
  <c r="AM825" i="12"/>
  <c r="AL825" i="12"/>
  <c r="AK825" i="12"/>
  <c r="AV824" i="12"/>
  <c r="AU824" i="12"/>
  <c r="AT824" i="12"/>
  <c r="AS824" i="12"/>
  <c r="AR824" i="12"/>
  <c r="AQ824" i="12"/>
  <c r="AP824" i="12"/>
  <c r="AO824" i="12"/>
  <c r="AN824" i="12"/>
  <c r="AM824" i="12"/>
  <c r="AL824" i="12"/>
  <c r="AK824" i="12"/>
  <c r="AV823" i="12"/>
  <c r="AU823" i="12"/>
  <c r="AT823" i="12"/>
  <c r="AS823" i="12"/>
  <c r="AR823" i="12"/>
  <c r="AQ823" i="12"/>
  <c r="AP823" i="12"/>
  <c r="AO823" i="12"/>
  <c r="AN823" i="12"/>
  <c r="AM823" i="12"/>
  <c r="AL823" i="12"/>
  <c r="AK823" i="12"/>
  <c r="AV822" i="12"/>
  <c r="AU822" i="12"/>
  <c r="AT822" i="12"/>
  <c r="AS822" i="12"/>
  <c r="AR822" i="12"/>
  <c r="AQ822" i="12"/>
  <c r="AP822" i="12"/>
  <c r="AO822" i="12"/>
  <c r="AN822" i="12"/>
  <c r="AM822" i="12"/>
  <c r="AL822" i="12"/>
  <c r="AK822" i="12"/>
  <c r="AV821" i="12"/>
  <c r="AU821" i="12"/>
  <c r="AT821" i="12"/>
  <c r="AS821" i="12"/>
  <c r="AR821" i="12"/>
  <c r="AQ821" i="12"/>
  <c r="AP821" i="12"/>
  <c r="AO821" i="12"/>
  <c r="AN821" i="12"/>
  <c r="AM821" i="12"/>
  <c r="AL821" i="12"/>
  <c r="AK821" i="12"/>
  <c r="AV820" i="12"/>
  <c r="AU820" i="12"/>
  <c r="AT820" i="12"/>
  <c r="AS820" i="12"/>
  <c r="AR820" i="12"/>
  <c r="AQ820" i="12"/>
  <c r="AP820" i="12"/>
  <c r="AO820" i="12"/>
  <c r="AN820" i="12"/>
  <c r="AM820" i="12"/>
  <c r="AL820" i="12"/>
  <c r="AK820" i="12"/>
  <c r="AV819" i="12"/>
  <c r="AU819" i="12"/>
  <c r="AT819" i="12"/>
  <c r="AS819" i="12"/>
  <c r="AR819" i="12"/>
  <c r="AQ819" i="12"/>
  <c r="AP819" i="12"/>
  <c r="AO819" i="12"/>
  <c r="AN819" i="12"/>
  <c r="AM819" i="12"/>
  <c r="AL819" i="12"/>
  <c r="AK819" i="12"/>
  <c r="AV818" i="12"/>
  <c r="AU818" i="12"/>
  <c r="AT818" i="12"/>
  <c r="AS818" i="12"/>
  <c r="AR818" i="12"/>
  <c r="AQ818" i="12"/>
  <c r="AP818" i="12"/>
  <c r="AO818" i="12"/>
  <c r="AN818" i="12"/>
  <c r="AM818" i="12"/>
  <c r="AL818" i="12"/>
  <c r="AK818" i="12"/>
  <c r="AV817" i="12"/>
  <c r="AU817" i="12"/>
  <c r="AT817" i="12"/>
  <c r="AS817" i="12"/>
  <c r="AR817" i="12"/>
  <c r="AQ817" i="12"/>
  <c r="AP817" i="12"/>
  <c r="AO817" i="12"/>
  <c r="AN817" i="12"/>
  <c r="AM817" i="12"/>
  <c r="AL817" i="12"/>
  <c r="AK817" i="12"/>
  <c r="AV816" i="12"/>
  <c r="AU816" i="12"/>
  <c r="AT816" i="12"/>
  <c r="AS816" i="12"/>
  <c r="AR816" i="12"/>
  <c r="AQ816" i="12"/>
  <c r="AP816" i="12"/>
  <c r="AO816" i="12"/>
  <c r="AN816" i="12"/>
  <c r="AM816" i="12"/>
  <c r="AL816" i="12"/>
  <c r="AK816" i="12"/>
  <c r="AV815" i="12"/>
  <c r="AU815" i="12"/>
  <c r="AT815" i="12"/>
  <c r="AS815" i="12"/>
  <c r="AR815" i="12"/>
  <c r="AQ815" i="12"/>
  <c r="AP815" i="12"/>
  <c r="AO815" i="12"/>
  <c r="AN815" i="12"/>
  <c r="AM815" i="12"/>
  <c r="AL815" i="12"/>
  <c r="AK815" i="12"/>
  <c r="AV814" i="12"/>
  <c r="AU814" i="12"/>
  <c r="AT814" i="12"/>
  <c r="AS814" i="12"/>
  <c r="AR814" i="12"/>
  <c r="AQ814" i="12"/>
  <c r="AP814" i="12"/>
  <c r="AO814" i="12"/>
  <c r="AN814" i="12"/>
  <c r="AM814" i="12"/>
  <c r="AL814" i="12"/>
  <c r="AK814" i="12"/>
  <c r="AV813" i="12"/>
  <c r="AU813" i="12"/>
  <c r="AT813" i="12"/>
  <c r="AS813" i="12"/>
  <c r="AR813" i="12"/>
  <c r="AQ813" i="12"/>
  <c r="AP813" i="12"/>
  <c r="AO813" i="12"/>
  <c r="AN813" i="12"/>
  <c r="AM813" i="12"/>
  <c r="AL813" i="12"/>
  <c r="AK813" i="12"/>
  <c r="AV812" i="12"/>
  <c r="AU812" i="12"/>
  <c r="AT812" i="12"/>
  <c r="AS812" i="12"/>
  <c r="AR812" i="12"/>
  <c r="AQ812" i="12"/>
  <c r="AP812" i="12"/>
  <c r="AO812" i="12"/>
  <c r="AN812" i="12"/>
  <c r="AM812" i="12"/>
  <c r="AL812" i="12"/>
  <c r="AK812" i="12"/>
  <c r="AV811" i="12"/>
  <c r="AU811" i="12"/>
  <c r="AT811" i="12"/>
  <c r="AS811" i="12"/>
  <c r="AR811" i="12"/>
  <c r="AQ811" i="12"/>
  <c r="AP811" i="12"/>
  <c r="AO811" i="12"/>
  <c r="AN811" i="12"/>
  <c r="AM811" i="12"/>
  <c r="AL811" i="12"/>
  <c r="AK811" i="12"/>
  <c r="AV810" i="12"/>
  <c r="AU810" i="12"/>
  <c r="AT810" i="12"/>
  <c r="AS810" i="12"/>
  <c r="AR810" i="12"/>
  <c r="AQ810" i="12"/>
  <c r="AP810" i="12"/>
  <c r="AO810" i="12"/>
  <c r="AN810" i="12"/>
  <c r="AM810" i="12"/>
  <c r="AL810" i="12"/>
  <c r="AK810" i="12"/>
  <c r="AV809" i="12"/>
  <c r="AU809" i="12"/>
  <c r="AT809" i="12"/>
  <c r="AS809" i="12"/>
  <c r="AR809" i="12"/>
  <c r="AQ809" i="12"/>
  <c r="AP809" i="12"/>
  <c r="AO809" i="12"/>
  <c r="AN809" i="12"/>
  <c r="AM809" i="12"/>
  <c r="AL809" i="12"/>
  <c r="AK809" i="12"/>
  <c r="AV808" i="12"/>
  <c r="AU808" i="12"/>
  <c r="AT808" i="12"/>
  <c r="AS808" i="12"/>
  <c r="AR808" i="12"/>
  <c r="AQ808" i="12"/>
  <c r="AP808" i="12"/>
  <c r="AO808" i="12"/>
  <c r="AN808" i="12"/>
  <c r="AM808" i="12"/>
  <c r="AL808" i="12"/>
  <c r="AK808" i="12"/>
  <c r="AV807" i="12"/>
  <c r="AU807" i="12"/>
  <c r="AT807" i="12"/>
  <c r="AS807" i="12"/>
  <c r="AR807" i="12"/>
  <c r="AQ807" i="12"/>
  <c r="AP807" i="12"/>
  <c r="AO807" i="12"/>
  <c r="AN807" i="12"/>
  <c r="AM807" i="12"/>
  <c r="AL807" i="12"/>
  <c r="AK807" i="12"/>
  <c r="AV806" i="12"/>
  <c r="AU806" i="12"/>
  <c r="AT806" i="12"/>
  <c r="AS806" i="12"/>
  <c r="AR806" i="12"/>
  <c r="AQ806" i="12"/>
  <c r="AP806" i="12"/>
  <c r="AO806" i="12"/>
  <c r="AN806" i="12"/>
  <c r="AM806" i="12"/>
  <c r="AL806" i="12"/>
  <c r="AK806" i="12"/>
  <c r="AV805" i="12"/>
  <c r="AU805" i="12"/>
  <c r="AT805" i="12"/>
  <c r="AS805" i="12"/>
  <c r="AR805" i="12"/>
  <c r="AQ805" i="12"/>
  <c r="AP805" i="12"/>
  <c r="AO805" i="12"/>
  <c r="AN805" i="12"/>
  <c r="AM805" i="12"/>
  <c r="AL805" i="12"/>
  <c r="AK805" i="12"/>
  <c r="AV804" i="12"/>
  <c r="AU804" i="12"/>
  <c r="AT804" i="12"/>
  <c r="AS804" i="12"/>
  <c r="AR804" i="12"/>
  <c r="AQ804" i="12"/>
  <c r="AP804" i="12"/>
  <c r="AO804" i="12"/>
  <c r="AN804" i="12"/>
  <c r="AM804" i="12"/>
  <c r="AL804" i="12"/>
  <c r="AK804" i="12"/>
  <c r="AV803" i="12"/>
  <c r="AU803" i="12"/>
  <c r="AT803" i="12"/>
  <c r="AS803" i="12"/>
  <c r="AR803" i="12"/>
  <c r="AQ803" i="12"/>
  <c r="AP803" i="12"/>
  <c r="AO803" i="12"/>
  <c r="AN803" i="12"/>
  <c r="AM803" i="12"/>
  <c r="AL803" i="12"/>
  <c r="AK803" i="12"/>
  <c r="AV802" i="12"/>
  <c r="AU802" i="12"/>
  <c r="AT802" i="12"/>
  <c r="AS802" i="12"/>
  <c r="AR802" i="12"/>
  <c r="AQ802" i="12"/>
  <c r="AP802" i="12"/>
  <c r="AO802" i="12"/>
  <c r="AN802" i="12"/>
  <c r="AM802" i="12"/>
  <c r="AL802" i="12"/>
  <c r="AK802" i="12"/>
  <c r="AV801" i="12"/>
  <c r="AU801" i="12"/>
  <c r="AT801" i="12"/>
  <c r="AS801" i="12"/>
  <c r="AR801" i="12"/>
  <c r="AQ801" i="12"/>
  <c r="AP801" i="12"/>
  <c r="AO801" i="12"/>
  <c r="AN801" i="12"/>
  <c r="AM801" i="12"/>
  <c r="AL801" i="12"/>
  <c r="AK801" i="12"/>
  <c r="AV800" i="12"/>
  <c r="AU800" i="12"/>
  <c r="AT800" i="12"/>
  <c r="AS800" i="12"/>
  <c r="AR800" i="12"/>
  <c r="AQ800" i="12"/>
  <c r="AP800" i="12"/>
  <c r="AO800" i="12"/>
  <c r="AN800" i="12"/>
  <c r="AM800" i="12"/>
  <c r="AL800" i="12"/>
  <c r="AK800" i="12"/>
  <c r="AV799" i="12"/>
  <c r="AU799" i="12"/>
  <c r="AT799" i="12"/>
  <c r="AS799" i="12"/>
  <c r="AR799" i="12"/>
  <c r="AQ799" i="12"/>
  <c r="AP799" i="12"/>
  <c r="AO799" i="12"/>
  <c r="AN799" i="12"/>
  <c r="AM799" i="12"/>
  <c r="AL799" i="12"/>
  <c r="AK799" i="12"/>
  <c r="AV798" i="12"/>
  <c r="AU798" i="12"/>
  <c r="AT798" i="12"/>
  <c r="AS798" i="12"/>
  <c r="AR798" i="12"/>
  <c r="AQ798" i="12"/>
  <c r="AP798" i="12"/>
  <c r="AO798" i="12"/>
  <c r="AN798" i="12"/>
  <c r="AM798" i="12"/>
  <c r="AL798" i="12"/>
  <c r="AK798" i="12"/>
  <c r="AV797" i="12"/>
  <c r="AU797" i="12"/>
  <c r="AT797" i="12"/>
  <c r="AS797" i="12"/>
  <c r="AR797" i="12"/>
  <c r="AQ797" i="12"/>
  <c r="AP797" i="12"/>
  <c r="AO797" i="12"/>
  <c r="AN797" i="12"/>
  <c r="AM797" i="12"/>
  <c r="AL797" i="12"/>
  <c r="AK797" i="12"/>
  <c r="AV796" i="12"/>
  <c r="AU796" i="12"/>
  <c r="AT796" i="12"/>
  <c r="AS796" i="12"/>
  <c r="AR796" i="12"/>
  <c r="AQ796" i="12"/>
  <c r="AP796" i="12"/>
  <c r="AO796" i="12"/>
  <c r="AN796" i="12"/>
  <c r="AM796" i="12"/>
  <c r="AL796" i="12"/>
  <c r="AK796" i="12"/>
  <c r="AV795" i="12"/>
  <c r="AU795" i="12"/>
  <c r="AT795" i="12"/>
  <c r="AS795" i="12"/>
  <c r="AR795" i="12"/>
  <c r="AQ795" i="12"/>
  <c r="AP795" i="12"/>
  <c r="AO795" i="12"/>
  <c r="AN795" i="12"/>
  <c r="AM795" i="12"/>
  <c r="AL795" i="12"/>
  <c r="AK795" i="12"/>
  <c r="AV794" i="12"/>
  <c r="AU794" i="12"/>
  <c r="AT794" i="12"/>
  <c r="AS794" i="12"/>
  <c r="AR794" i="12"/>
  <c r="AQ794" i="12"/>
  <c r="AP794" i="12"/>
  <c r="AO794" i="12"/>
  <c r="AN794" i="12"/>
  <c r="AM794" i="12"/>
  <c r="AL794" i="12"/>
  <c r="AK794" i="12"/>
  <c r="AV793" i="12"/>
  <c r="AU793" i="12"/>
  <c r="AT793" i="12"/>
  <c r="AS793" i="12"/>
  <c r="AR793" i="12"/>
  <c r="AQ793" i="12"/>
  <c r="AP793" i="12"/>
  <c r="AO793" i="12"/>
  <c r="AN793" i="12"/>
  <c r="AM793" i="12"/>
  <c r="AL793" i="12"/>
  <c r="AK793" i="12"/>
  <c r="AV792" i="12"/>
  <c r="AU792" i="12"/>
  <c r="AT792" i="12"/>
  <c r="AS792" i="12"/>
  <c r="AR792" i="12"/>
  <c r="AQ792" i="12"/>
  <c r="AP792" i="12"/>
  <c r="AO792" i="12"/>
  <c r="AN792" i="12"/>
  <c r="AM792" i="12"/>
  <c r="AL792" i="12"/>
  <c r="AK792" i="12"/>
  <c r="AV791" i="12"/>
  <c r="AU791" i="12"/>
  <c r="AT791" i="12"/>
  <c r="AS791" i="12"/>
  <c r="AR791" i="12"/>
  <c r="AQ791" i="12"/>
  <c r="AP791" i="12"/>
  <c r="AO791" i="12"/>
  <c r="AN791" i="12"/>
  <c r="AM791" i="12"/>
  <c r="AL791" i="12"/>
  <c r="AK791" i="12"/>
  <c r="AV790" i="12"/>
  <c r="AU790" i="12"/>
  <c r="AT790" i="12"/>
  <c r="AS790" i="12"/>
  <c r="AR790" i="12"/>
  <c r="AQ790" i="12"/>
  <c r="AP790" i="12"/>
  <c r="AO790" i="12"/>
  <c r="AN790" i="12"/>
  <c r="AM790" i="12"/>
  <c r="AL790" i="12"/>
  <c r="AK790" i="12"/>
  <c r="AV789" i="12"/>
  <c r="AU789" i="12"/>
  <c r="AT789" i="12"/>
  <c r="AS789" i="12"/>
  <c r="AR789" i="12"/>
  <c r="AQ789" i="12"/>
  <c r="AP789" i="12"/>
  <c r="AO789" i="12"/>
  <c r="AN789" i="12"/>
  <c r="AM789" i="12"/>
  <c r="AL789" i="12"/>
  <c r="AK789" i="12"/>
  <c r="AV788" i="12"/>
  <c r="AU788" i="12"/>
  <c r="AT788" i="12"/>
  <c r="AS788" i="12"/>
  <c r="AR788" i="12"/>
  <c r="AQ788" i="12"/>
  <c r="AP788" i="12"/>
  <c r="AO788" i="12"/>
  <c r="AN788" i="12"/>
  <c r="AM788" i="12"/>
  <c r="AL788" i="12"/>
  <c r="AK788" i="12"/>
  <c r="AV787" i="12"/>
  <c r="AU787" i="12"/>
  <c r="AT787" i="12"/>
  <c r="AS787" i="12"/>
  <c r="AR787" i="12"/>
  <c r="AQ787" i="12"/>
  <c r="AP787" i="12"/>
  <c r="AO787" i="12"/>
  <c r="AN787" i="12"/>
  <c r="AM787" i="12"/>
  <c r="AL787" i="12"/>
  <c r="AK787" i="12"/>
  <c r="AV786" i="12"/>
  <c r="AU786" i="12"/>
  <c r="AT786" i="12"/>
  <c r="AS786" i="12"/>
  <c r="AR786" i="12"/>
  <c r="AQ786" i="12"/>
  <c r="AP786" i="12"/>
  <c r="AO786" i="12"/>
  <c r="AN786" i="12"/>
  <c r="AM786" i="12"/>
  <c r="AL786" i="12"/>
  <c r="AK786" i="12"/>
  <c r="AV785" i="12"/>
  <c r="AU785" i="12"/>
  <c r="AT785" i="12"/>
  <c r="AS785" i="12"/>
  <c r="AR785" i="12"/>
  <c r="AQ785" i="12"/>
  <c r="AP785" i="12"/>
  <c r="AO785" i="12"/>
  <c r="AN785" i="12"/>
  <c r="AM785" i="12"/>
  <c r="AL785" i="12"/>
  <c r="AK785" i="12"/>
  <c r="AV784" i="12"/>
  <c r="AU784" i="12"/>
  <c r="AT784" i="12"/>
  <c r="AS784" i="12"/>
  <c r="AR784" i="12"/>
  <c r="AQ784" i="12"/>
  <c r="AP784" i="12"/>
  <c r="AO784" i="12"/>
  <c r="AN784" i="12"/>
  <c r="AM784" i="12"/>
  <c r="AL784" i="12"/>
  <c r="AK784" i="12"/>
  <c r="AV783" i="12"/>
  <c r="AU783" i="12"/>
  <c r="AT783" i="12"/>
  <c r="AS783" i="12"/>
  <c r="AR783" i="12"/>
  <c r="AQ783" i="12"/>
  <c r="AP783" i="12"/>
  <c r="AO783" i="12"/>
  <c r="AN783" i="12"/>
  <c r="AM783" i="12"/>
  <c r="AL783" i="12"/>
  <c r="AK783" i="12"/>
  <c r="AV782" i="12"/>
  <c r="AU782" i="12"/>
  <c r="AT782" i="12"/>
  <c r="AS782" i="12"/>
  <c r="AR782" i="12"/>
  <c r="AQ782" i="12"/>
  <c r="AP782" i="12"/>
  <c r="AO782" i="12"/>
  <c r="AN782" i="12"/>
  <c r="AM782" i="12"/>
  <c r="AL782" i="12"/>
  <c r="AK782" i="12"/>
  <c r="AV781" i="12"/>
  <c r="AU781" i="12"/>
  <c r="AT781" i="12"/>
  <c r="AS781" i="12"/>
  <c r="AR781" i="12"/>
  <c r="AQ781" i="12"/>
  <c r="AP781" i="12"/>
  <c r="AO781" i="12"/>
  <c r="AN781" i="12"/>
  <c r="AM781" i="12"/>
  <c r="AL781" i="12"/>
  <c r="AK781" i="12"/>
  <c r="AV780" i="12"/>
  <c r="AU780" i="12"/>
  <c r="AT780" i="12"/>
  <c r="AS780" i="12"/>
  <c r="AR780" i="12"/>
  <c r="AQ780" i="12"/>
  <c r="AP780" i="12"/>
  <c r="AO780" i="12"/>
  <c r="AN780" i="12"/>
  <c r="AM780" i="12"/>
  <c r="AL780" i="12"/>
  <c r="AK780" i="12"/>
  <c r="AV779" i="12"/>
  <c r="AU779" i="12"/>
  <c r="AT779" i="12"/>
  <c r="AS779" i="12"/>
  <c r="AR779" i="12"/>
  <c r="AQ779" i="12"/>
  <c r="AP779" i="12"/>
  <c r="AO779" i="12"/>
  <c r="AN779" i="12"/>
  <c r="AM779" i="12"/>
  <c r="AL779" i="12"/>
  <c r="AK779" i="12"/>
  <c r="AV778" i="12"/>
  <c r="AU778" i="12"/>
  <c r="AT778" i="12"/>
  <c r="AS778" i="12"/>
  <c r="AR778" i="12"/>
  <c r="AQ778" i="12"/>
  <c r="AP778" i="12"/>
  <c r="AO778" i="12"/>
  <c r="AN778" i="12"/>
  <c r="AM778" i="12"/>
  <c r="AL778" i="12"/>
  <c r="AK778" i="12"/>
  <c r="AV777" i="12"/>
  <c r="AU777" i="12"/>
  <c r="AT777" i="12"/>
  <c r="AS777" i="12"/>
  <c r="AR777" i="12"/>
  <c r="AQ777" i="12"/>
  <c r="AP777" i="12"/>
  <c r="AO777" i="12"/>
  <c r="AN777" i="12"/>
  <c r="AM777" i="12"/>
  <c r="AL777" i="12"/>
  <c r="AK777" i="12"/>
  <c r="AV776" i="12"/>
  <c r="AU776" i="12"/>
  <c r="AT776" i="12"/>
  <c r="AS776" i="12"/>
  <c r="AR776" i="12"/>
  <c r="AQ776" i="12"/>
  <c r="AP776" i="12"/>
  <c r="AO776" i="12"/>
  <c r="AN776" i="12"/>
  <c r="AM776" i="12"/>
  <c r="AL776" i="12"/>
  <c r="AK776" i="12"/>
  <c r="AV775" i="12"/>
  <c r="AU775" i="12"/>
  <c r="AT775" i="12"/>
  <c r="AS775" i="12"/>
  <c r="AR775" i="12"/>
  <c r="AQ775" i="12"/>
  <c r="AP775" i="12"/>
  <c r="AO775" i="12"/>
  <c r="AN775" i="12"/>
  <c r="AM775" i="12"/>
  <c r="AL775" i="12"/>
  <c r="AK775" i="12"/>
  <c r="AV774" i="12"/>
  <c r="AU774" i="12"/>
  <c r="AT774" i="12"/>
  <c r="AS774" i="12"/>
  <c r="AR774" i="12"/>
  <c r="AQ774" i="12"/>
  <c r="AP774" i="12"/>
  <c r="AO774" i="12"/>
  <c r="AN774" i="12"/>
  <c r="AM774" i="12"/>
  <c r="AL774" i="12"/>
  <c r="AK774" i="12"/>
  <c r="AV773" i="12"/>
  <c r="AU773" i="12"/>
  <c r="AT773" i="12"/>
  <c r="AS773" i="12"/>
  <c r="AR773" i="12"/>
  <c r="AQ773" i="12"/>
  <c r="AP773" i="12"/>
  <c r="AO773" i="12"/>
  <c r="AN773" i="12"/>
  <c r="AM773" i="12"/>
  <c r="AL773" i="12"/>
  <c r="AK773" i="12"/>
  <c r="AV772" i="12"/>
  <c r="AU772" i="12"/>
  <c r="AT772" i="12"/>
  <c r="AS772" i="12"/>
  <c r="AR772" i="12"/>
  <c r="AQ772" i="12"/>
  <c r="AP772" i="12"/>
  <c r="AO772" i="12"/>
  <c r="AN772" i="12"/>
  <c r="AM772" i="12"/>
  <c r="AL772" i="12"/>
  <c r="AK772" i="12"/>
  <c r="AV771" i="12"/>
  <c r="AU771" i="12"/>
  <c r="AT771" i="12"/>
  <c r="AS771" i="12"/>
  <c r="AR771" i="12"/>
  <c r="AQ771" i="12"/>
  <c r="AP771" i="12"/>
  <c r="AO771" i="12"/>
  <c r="AN771" i="12"/>
  <c r="AM771" i="12"/>
  <c r="AL771" i="12"/>
  <c r="AK771" i="12"/>
  <c r="AV770" i="12"/>
  <c r="AU770" i="12"/>
  <c r="AT770" i="12"/>
  <c r="AS770" i="12"/>
  <c r="AR770" i="12"/>
  <c r="AQ770" i="12"/>
  <c r="AP770" i="12"/>
  <c r="AO770" i="12"/>
  <c r="AN770" i="12"/>
  <c r="AM770" i="12"/>
  <c r="AL770" i="12"/>
  <c r="AK770" i="12"/>
  <c r="AV769" i="12"/>
  <c r="AU769" i="12"/>
  <c r="AT769" i="12"/>
  <c r="AS769" i="12"/>
  <c r="AR769" i="12"/>
  <c r="AQ769" i="12"/>
  <c r="AP769" i="12"/>
  <c r="AO769" i="12"/>
  <c r="AN769" i="12"/>
  <c r="AM769" i="12"/>
  <c r="AL769" i="12"/>
  <c r="AK769" i="12"/>
  <c r="AV768" i="12"/>
  <c r="AU768" i="12"/>
  <c r="AT768" i="12"/>
  <c r="AS768" i="12"/>
  <c r="AR768" i="12"/>
  <c r="AQ768" i="12"/>
  <c r="AP768" i="12"/>
  <c r="AO768" i="12"/>
  <c r="AN768" i="12"/>
  <c r="AM768" i="12"/>
  <c r="AL768" i="12"/>
  <c r="AK768" i="12"/>
  <c r="AV767" i="12"/>
  <c r="AU767" i="12"/>
  <c r="AT767" i="12"/>
  <c r="AS767" i="12"/>
  <c r="AR767" i="12"/>
  <c r="AQ767" i="12"/>
  <c r="AP767" i="12"/>
  <c r="AO767" i="12"/>
  <c r="AN767" i="12"/>
  <c r="AM767" i="12"/>
  <c r="AL767" i="12"/>
  <c r="AK767" i="12"/>
  <c r="AV766" i="12"/>
  <c r="AU766" i="12"/>
  <c r="AT766" i="12"/>
  <c r="AS766" i="12"/>
  <c r="AR766" i="12"/>
  <c r="AQ766" i="12"/>
  <c r="AP766" i="12"/>
  <c r="AO766" i="12"/>
  <c r="AN766" i="12"/>
  <c r="AM766" i="12"/>
  <c r="AL766" i="12"/>
  <c r="AK766" i="12"/>
  <c r="AV765" i="12"/>
  <c r="AU765" i="12"/>
  <c r="AT765" i="12"/>
  <c r="AS765" i="12"/>
  <c r="AR765" i="12"/>
  <c r="AQ765" i="12"/>
  <c r="AP765" i="12"/>
  <c r="AO765" i="12"/>
  <c r="AN765" i="12"/>
  <c r="AM765" i="12"/>
  <c r="AL765" i="12"/>
  <c r="AK765" i="12"/>
  <c r="AV764" i="12"/>
  <c r="AU764" i="12"/>
  <c r="AT764" i="12"/>
  <c r="AS764" i="12"/>
  <c r="AR764" i="12"/>
  <c r="AQ764" i="12"/>
  <c r="AP764" i="12"/>
  <c r="AO764" i="12"/>
  <c r="AN764" i="12"/>
  <c r="AM764" i="12"/>
  <c r="AL764" i="12"/>
  <c r="AK764" i="12"/>
  <c r="AV763" i="12"/>
  <c r="AU763" i="12"/>
  <c r="AT763" i="12"/>
  <c r="AS763" i="12"/>
  <c r="AR763" i="12"/>
  <c r="AQ763" i="12"/>
  <c r="AP763" i="12"/>
  <c r="AO763" i="12"/>
  <c r="AN763" i="12"/>
  <c r="AM763" i="12"/>
  <c r="AL763" i="12"/>
  <c r="AK763" i="12"/>
  <c r="AV762" i="12"/>
  <c r="AU762" i="12"/>
  <c r="AT762" i="12"/>
  <c r="AS762" i="12"/>
  <c r="AR762" i="12"/>
  <c r="AQ762" i="12"/>
  <c r="AP762" i="12"/>
  <c r="AO762" i="12"/>
  <c r="AN762" i="12"/>
  <c r="AM762" i="12"/>
  <c r="AL762" i="12"/>
  <c r="AK762" i="12"/>
  <c r="AV761" i="12"/>
  <c r="AU761" i="12"/>
  <c r="AT761" i="12"/>
  <c r="AS761" i="12"/>
  <c r="AR761" i="12"/>
  <c r="AQ761" i="12"/>
  <c r="AP761" i="12"/>
  <c r="AO761" i="12"/>
  <c r="AN761" i="12"/>
  <c r="AM761" i="12"/>
  <c r="AL761" i="12"/>
  <c r="AK761" i="12"/>
  <c r="AV760" i="12"/>
  <c r="AU760" i="12"/>
  <c r="AT760" i="12"/>
  <c r="AS760" i="12"/>
  <c r="AR760" i="12"/>
  <c r="AQ760" i="12"/>
  <c r="AP760" i="12"/>
  <c r="AO760" i="12"/>
  <c r="AN760" i="12"/>
  <c r="AM760" i="12"/>
  <c r="AL760" i="12"/>
  <c r="AK760" i="12"/>
  <c r="AV759" i="12"/>
  <c r="AU759" i="12"/>
  <c r="AT759" i="12"/>
  <c r="AS759" i="12"/>
  <c r="AR759" i="12"/>
  <c r="AQ759" i="12"/>
  <c r="AP759" i="12"/>
  <c r="AO759" i="12"/>
  <c r="AN759" i="12"/>
  <c r="AM759" i="12"/>
  <c r="AL759" i="12"/>
  <c r="AK759" i="12"/>
  <c r="AV758" i="12"/>
  <c r="AU758" i="12"/>
  <c r="AT758" i="12"/>
  <c r="AS758" i="12"/>
  <c r="AR758" i="12"/>
  <c r="AQ758" i="12"/>
  <c r="AP758" i="12"/>
  <c r="AO758" i="12"/>
  <c r="AN758" i="12"/>
  <c r="AM758" i="12"/>
  <c r="AL758" i="12"/>
  <c r="AK758" i="12"/>
  <c r="AV757" i="12"/>
  <c r="AU757" i="12"/>
  <c r="AT757" i="12"/>
  <c r="AS757" i="12"/>
  <c r="AR757" i="12"/>
  <c r="AQ757" i="12"/>
  <c r="AP757" i="12"/>
  <c r="AO757" i="12"/>
  <c r="AN757" i="12"/>
  <c r="AM757" i="12"/>
  <c r="AL757" i="12"/>
  <c r="AK757" i="12"/>
  <c r="AV756" i="12"/>
  <c r="AU756" i="12"/>
  <c r="AT756" i="12"/>
  <c r="AS756" i="12"/>
  <c r="AR756" i="12"/>
  <c r="AQ756" i="12"/>
  <c r="AP756" i="12"/>
  <c r="AO756" i="12"/>
  <c r="AN756" i="12"/>
  <c r="AM756" i="12"/>
  <c r="AL756" i="12"/>
  <c r="AK756" i="12"/>
  <c r="AV755" i="12"/>
  <c r="AU755" i="12"/>
  <c r="AT755" i="12"/>
  <c r="AS755" i="12"/>
  <c r="AR755" i="12"/>
  <c r="AQ755" i="12"/>
  <c r="AP755" i="12"/>
  <c r="AO755" i="12"/>
  <c r="AN755" i="12"/>
  <c r="AM755" i="12"/>
  <c r="AL755" i="12"/>
  <c r="AK755" i="12"/>
  <c r="AV754" i="12"/>
  <c r="AU754" i="12"/>
  <c r="AT754" i="12"/>
  <c r="AS754" i="12"/>
  <c r="AR754" i="12"/>
  <c r="AQ754" i="12"/>
  <c r="AP754" i="12"/>
  <c r="AO754" i="12"/>
  <c r="AN754" i="12"/>
  <c r="AM754" i="12"/>
  <c r="AL754" i="12"/>
  <c r="AK754" i="12"/>
  <c r="AV753" i="12"/>
  <c r="AU753" i="12"/>
  <c r="AT753" i="12"/>
  <c r="AS753" i="12"/>
  <c r="AR753" i="12"/>
  <c r="AQ753" i="12"/>
  <c r="AP753" i="12"/>
  <c r="AO753" i="12"/>
  <c r="AN753" i="12"/>
  <c r="AM753" i="12"/>
  <c r="AL753" i="12"/>
  <c r="AK753" i="12"/>
  <c r="AV752" i="12"/>
  <c r="AU752" i="12"/>
  <c r="AT752" i="12"/>
  <c r="AS752" i="12"/>
  <c r="AR752" i="12"/>
  <c r="AQ752" i="12"/>
  <c r="AP752" i="12"/>
  <c r="AO752" i="12"/>
  <c r="AN752" i="12"/>
  <c r="AM752" i="12"/>
  <c r="AL752" i="12"/>
  <c r="AK752" i="12"/>
  <c r="AV751" i="12"/>
  <c r="AU751" i="12"/>
  <c r="AT751" i="12"/>
  <c r="AS751" i="12"/>
  <c r="AR751" i="12"/>
  <c r="AQ751" i="12"/>
  <c r="AP751" i="12"/>
  <c r="AO751" i="12"/>
  <c r="AN751" i="12"/>
  <c r="AM751" i="12"/>
  <c r="AL751" i="12"/>
  <c r="AK751" i="12"/>
  <c r="AV750" i="12"/>
  <c r="AU750" i="12"/>
  <c r="AT750" i="12"/>
  <c r="AS750" i="12"/>
  <c r="AR750" i="12"/>
  <c r="AQ750" i="12"/>
  <c r="AP750" i="12"/>
  <c r="AO750" i="12"/>
  <c r="AN750" i="12"/>
  <c r="AM750" i="12"/>
  <c r="AL750" i="12"/>
  <c r="AK750" i="12"/>
  <c r="AV749" i="12"/>
  <c r="AU749" i="12"/>
  <c r="AT749" i="12"/>
  <c r="AS749" i="12"/>
  <c r="AR749" i="12"/>
  <c r="AQ749" i="12"/>
  <c r="AP749" i="12"/>
  <c r="AO749" i="12"/>
  <c r="AN749" i="12"/>
  <c r="AM749" i="12"/>
  <c r="AL749" i="12"/>
  <c r="AK749" i="12"/>
  <c r="AV748" i="12"/>
  <c r="AU748" i="12"/>
  <c r="AT748" i="12"/>
  <c r="AS748" i="12"/>
  <c r="AR748" i="12"/>
  <c r="AQ748" i="12"/>
  <c r="AP748" i="12"/>
  <c r="AO748" i="12"/>
  <c r="AN748" i="12"/>
  <c r="AM748" i="12"/>
  <c r="AL748" i="12"/>
  <c r="AK748" i="12"/>
  <c r="AV747" i="12"/>
  <c r="AU747" i="12"/>
  <c r="AT747" i="12"/>
  <c r="AS747" i="12"/>
  <c r="AR747" i="12"/>
  <c r="AQ747" i="12"/>
  <c r="AP747" i="12"/>
  <c r="AO747" i="12"/>
  <c r="AN747" i="12"/>
  <c r="AM747" i="12"/>
  <c r="AL747" i="12"/>
  <c r="AK747" i="12"/>
  <c r="AV746" i="12"/>
  <c r="AU746" i="12"/>
  <c r="AT746" i="12"/>
  <c r="AS746" i="12"/>
  <c r="AR746" i="12"/>
  <c r="AQ746" i="12"/>
  <c r="AP746" i="12"/>
  <c r="AO746" i="12"/>
  <c r="AN746" i="12"/>
  <c r="AM746" i="12"/>
  <c r="AL746" i="12"/>
  <c r="AK746" i="12"/>
  <c r="AV744" i="12"/>
  <c r="AU744" i="12"/>
  <c r="AT744" i="12"/>
  <c r="AS744" i="12"/>
  <c r="AR744" i="12"/>
  <c r="AQ744" i="12"/>
  <c r="AP744" i="12"/>
  <c r="AO744" i="12"/>
  <c r="AN744" i="12"/>
  <c r="AM744" i="12"/>
  <c r="AL744" i="12"/>
  <c r="AK744" i="12"/>
  <c r="AV743" i="12"/>
  <c r="AU743" i="12"/>
  <c r="AT743" i="12"/>
  <c r="AS743" i="12"/>
  <c r="AR743" i="12"/>
  <c r="AQ743" i="12"/>
  <c r="AP743" i="12"/>
  <c r="AO743" i="12"/>
  <c r="AN743" i="12"/>
  <c r="AM743" i="12"/>
  <c r="AL743" i="12"/>
  <c r="AK743" i="12"/>
  <c r="AV742" i="12"/>
  <c r="AU742" i="12"/>
  <c r="AT742" i="12"/>
  <c r="AS742" i="12"/>
  <c r="AR742" i="12"/>
  <c r="AQ742" i="12"/>
  <c r="AP742" i="12"/>
  <c r="AO742" i="12"/>
  <c r="AN742" i="12"/>
  <c r="AM742" i="12"/>
  <c r="AL742" i="12"/>
  <c r="AK742" i="12"/>
  <c r="AV741" i="12"/>
  <c r="AU741" i="12"/>
  <c r="AT741" i="12"/>
  <c r="AS741" i="12"/>
  <c r="AR741" i="12"/>
  <c r="AQ741" i="12"/>
  <c r="AP741" i="12"/>
  <c r="AO741" i="12"/>
  <c r="AN741" i="12"/>
  <c r="AM741" i="12"/>
  <c r="AL741" i="12"/>
  <c r="AK741" i="12"/>
  <c r="AV740" i="12"/>
  <c r="AU740" i="12"/>
  <c r="AT740" i="12"/>
  <c r="AS740" i="12"/>
  <c r="AR740" i="12"/>
  <c r="AQ740" i="12"/>
  <c r="AP740" i="12"/>
  <c r="AO740" i="12"/>
  <c r="AN740" i="12"/>
  <c r="AM740" i="12"/>
  <c r="AL740" i="12"/>
  <c r="AK740" i="12"/>
  <c r="AV739" i="12"/>
  <c r="AU739" i="12"/>
  <c r="AT739" i="12"/>
  <c r="AS739" i="12"/>
  <c r="AR739" i="12"/>
  <c r="AQ739" i="12"/>
  <c r="AP739" i="12"/>
  <c r="AO739" i="12"/>
  <c r="AN739" i="12"/>
  <c r="AM739" i="12"/>
  <c r="AL739" i="12"/>
  <c r="AK739" i="12"/>
  <c r="AV738" i="12"/>
  <c r="AU738" i="12"/>
  <c r="AT738" i="12"/>
  <c r="AS738" i="12"/>
  <c r="AR738" i="12"/>
  <c r="AQ738" i="12"/>
  <c r="AP738" i="12"/>
  <c r="AO738" i="12"/>
  <c r="AN738" i="12"/>
  <c r="AM738" i="12"/>
  <c r="AL738" i="12"/>
  <c r="AK738" i="12"/>
  <c r="AV737" i="12"/>
  <c r="AU737" i="12"/>
  <c r="AT737" i="12"/>
  <c r="AS737" i="12"/>
  <c r="AR737" i="12"/>
  <c r="AQ737" i="12"/>
  <c r="AP737" i="12"/>
  <c r="AO737" i="12"/>
  <c r="AN737" i="12"/>
  <c r="AM737" i="12"/>
  <c r="AL737" i="12"/>
  <c r="AK737" i="12"/>
  <c r="AV736" i="12"/>
  <c r="AU736" i="12"/>
  <c r="AT736" i="12"/>
  <c r="AS736" i="12"/>
  <c r="AR736" i="12"/>
  <c r="AQ736" i="12"/>
  <c r="AP736" i="12"/>
  <c r="AO736" i="12"/>
  <c r="AN736" i="12"/>
  <c r="AM736" i="12"/>
  <c r="AL736" i="12"/>
  <c r="AK736" i="12"/>
  <c r="AV735" i="12"/>
  <c r="AU735" i="12"/>
  <c r="AT735" i="12"/>
  <c r="AS735" i="12"/>
  <c r="AR735" i="12"/>
  <c r="AQ735" i="12"/>
  <c r="AP735" i="12"/>
  <c r="AO735" i="12"/>
  <c r="AN735" i="12"/>
  <c r="AM735" i="12"/>
  <c r="AL735" i="12"/>
  <c r="AK735" i="12"/>
  <c r="AV734" i="12"/>
  <c r="AU734" i="12"/>
  <c r="AT734" i="12"/>
  <c r="AS734" i="12"/>
  <c r="AR734" i="12"/>
  <c r="AQ734" i="12"/>
  <c r="AP734" i="12"/>
  <c r="AO734" i="12"/>
  <c r="AN734" i="12"/>
  <c r="AM734" i="12"/>
  <c r="AL734" i="12"/>
  <c r="AK734" i="12"/>
  <c r="AV733" i="12"/>
  <c r="AU733" i="12"/>
  <c r="AT733" i="12"/>
  <c r="AS733" i="12"/>
  <c r="AR733" i="12"/>
  <c r="AQ733" i="12"/>
  <c r="AP733" i="12"/>
  <c r="AO733" i="12"/>
  <c r="AN733" i="12"/>
  <c r="AM733" i="12"/>
  <c r="AL733" i="12"/>
  <c r="AK733" i="12"/>
  <c r="AV732" i="12"/>
  <c r="AU732" i="12"/>
  <c r="AT732" i="12"/>
  <c r="AS732" i="12"/>
  <c r="AR732" i="12"/>
  <c r="AQ732" i="12"/>
  <c r="AP732" i="12"/>
  <c r="AO732" i="12"/>
  <c r="AN732" i="12"/>
  <c r="AM732" i="12"/>
  <c r="AL732" i="12"/>
  <c r="AK732" i="12"/>
  <c r="AV731" i="12"/>
  <c r="AU731" i="12"/>
  <c r="AT731" i="12"/>
  <c r="AS731" i="12"/>
  <c r="AR731" i="12"/>
  <c r="AQ731" i="12"/>
  <c r="AP731" i="12"/>
  <c r="AO731" i="12"/>
  <c r="AN731" i="12"/>
  <c r="AM731" i="12"/>
  <c r="AL731" i="12"/>
  <c r="AK731" i="12"/>
  <c r="AV730" i="12"/>
  <c r="AU730" i="12"/>
  <c r="AT730" i="12"/>
  <c r="AS730" i="12"/>
  <c r="AR730" i="12"/>
  <c r="AQ730" i="12"/>
  <c r="AP730" i="12"/>
  <c r="AO730" i="12"/>
  <c r="AN730" i="12"/>
  <c r="AM730" i="12"/>
  <c r="AL730" i="12"/>
  <c r="AK730" i="12"/>
  <c r="AV729" i="12"/>
  <c r="AU729" i="12"/>
  <c r="AT729" i="12"/>
  <c r="AS729" i="12"/>
  <c r="AR729" i="12"/>
  <c r="AQ729" i="12"/>
  <c r="AP729" i="12"/>
  <c r="AO729" i="12"/>
  <c r="AN729" i="12"/>
  <c r="AM729" i="12"/>
  <c r="AL729" i="12"/>
  <c r="AK729" i="12"/>
  <c r="AV728" i="12"/>
  <c r="AU728" i="12"/>
  <c r="AT728" i="12"/>
  <c r="AS728" i="12"/>
  <c r="AR728" i="12"/>
  <c r="AQ728" i="12"/>
  <c r="AP728" i="12"/>
  <c r="AO728" i="12"/>
  <c r="AN728" i="12"/>
  <c r="AM728" i="12"/>
  <c r="AL728" i="12"/>
  <c r="AK728" i="12"/>
  <c r="AV727" i="12"/>
  <c r="AU727" i="12"/>
  <c r="AT727" i="12"/>
  <c r="AS727" i="12"/>
  <c r="AR727" i="12"/>
  <c r="AQ727" i="12"/>
  <c r="AP727" i="12"/>
  <c r="AO727" i="12"/>
  <c r="AN727" i="12"/>
  <c r="AM727" i="12"/>
  <c r="AL727" i="12"/>
  <c r="AK727" i="12"/>
  <c r="AV726" i="12"/>
  <c r="AU726" i="12"/>
  <c r="AT726" i="12"/>
  <c r="AS726" i="12"/>
  <c r="AR726" i="12"/>
  <c r="AQ726" i="12"/>
  <c r="AP726" i="12"/>
  <c r="AO726" i="12"/>
  <c r="AN726" i="12"/>
  <c r="AM726" i="12"/>
  <c r="AL726" i="12"/>
  <c r="AK726" i="12"/>
  <c r="AV725" i="12"/>
  <c r="AU725" i="12"/>
  <c r="AT725" i="12"/>
  <c r="AS725" i="12"/>
  <c r="AR725" i="12"/>
  <c r="AQ725" i="12"/>
  <c r="AP725" i="12"/>
  <c r="AO725" i="12"/>
  <c r="AN725" i="12"/>
  <c r="AM725" i="12"/>
  <c r="AL725" i="12"/>
  <c r="AK725" i="12"/>
  <c r="AV724" i="12"/>
  <c r="AU724" i="12"/>
  <c r="AT724" i="12"/>
  <c r="AS724" i="12"/>
  <c r="AR724" i="12"/>
  <c r="AQ724" i="12"/>
  <c r="AP724" i="12"/>
  <c r="AO724" i="12"/>
  <c r="AN724" i="12"/>
  <c r="AM724" i="12"/>
  <c r="AL724" i="12"/>
  <c r="AK724" i="12"/>
  <c r="AV723" i="12"/>
  <c r="AU723" i="12"/>
  <c r="AT723" i="12"/>
  <c r="AS723" i="12"/>
  <c r="AR723" i="12"/>
  <c r="AQ723" i="12"/>
  <c r="AP723" i="12"/>
  <c r="AO723" i="12"/>
  <c r="AN723" i="12"/>
  <c r="AM723" i="12"/>
  <c r="AL723" i="12"/>
  <c r="AK723" i="12"/>
  <c r="AV722" i="12"/>
  <c r="AU722" i="12"/>
  <c r="AT722" i="12"/>
  <c r="AS722" i="12"/>
  <c r="AR722" i="12"/>
  <c r="AQ722" i="12"/>
  <c r="AP722" i="12"/>
  <c r="AO722" i="12"/>
  <c r="AN722" i="12"/>
  <c r="AM722" i="12"/>
  <c r="AL722" i="12"/>
  <c r="AK722" i="12"/>
  <c r="AV721" i="12"/>
  <c r="AU721" i="12"/>
  <c r="AT721" i="12"/>
  <c r="AS721" i="12"/>
  <c r="AR721" i="12"/>
  <c r="AQ721" i="12"/>
  <c r="AP721" i="12"/>
  <c r="AO721" i="12"/>
  <c r="AN721" i="12"/>
  <c r="AM721" i="12"/>
  <c r="AL721" i="12"/>
  <c r="AK721" i="12"/>
  <c r="AV720" i="12"/>
  <c r="AU720" i="12"/>
  <c r="AT720" i="12"/>
  <c r="AS720" i="12"/>
  <c r="AR720" i="12"/>
  <c r="AQ720" i="12"/>
  <c r="AP720" i="12"/>
  <c r="AO720" i="12"/>
  <c r="AN720" i="12"/>
  <c r="AM720" i="12"/>
  <c r="AL720" i="12"/>
  <c r="AK720" i="12"/>
  <c r="AV719" i="12"/>
  <c r="AU719" i="12"/>
  <c r="AT719" i="12"/>
  <c r="AS719" i="12"/>
  <c r="AR719" i="12"/>
  <c r="AQ719" i="12"/>
  <c r="AP719" i="12"/>
  <c r="AO719" i="12"/>
  <c r="AN719" i="12"/>
  <c r="AM719" i="12"/>
  <c r="AL719" i="12"/>
  <c r="AK719" i="12"/>
  <c r="AV718" i="12"/>
  <c r="AU718" i="12"/>
  <c r="AT718" i="12"/>
  <c r="AS718" i="12"/>
  <c r="AR718" i="12"/>
  <c r="AQ718" i="12"/>
  <c r="AP718" i="12"/>
  <c r="AO718" i="12"/>
  <c r="AN718" i="12"/>
  <c r="AM718" i="12"/>
  <c r="AL718" i="12"/>
  <c r="AK718" i="12"/>
  <c r="AV717" i="12"/>
  <c r="AU717" i="12"/>
  <c r="AT717" i="12"/>
  <c r="AS717" i="12"/>
  <c r="AR717" i="12"/>
  <c r="AQ717" i="12"/>
  <c r="AP717" i="12"/>
  <c r="AO717" i="12"/>
  <c r="AN717" i="12"/>
  <c r="AM717" i="12"/>
  <c r="AL717" i="12"/>
  <c r="AK717" i="12"/>
  <c r="AV716" i="12"/>
  <c r="AU716" i="12"/>
  <c r="AT716" i="12"/>
  <c r="AS716" i="12"/>
  <c r="AR716" i="12"/>
  <c r="AQ716" i="12"/>
  <c r="AP716" i="12"/>
  <c r="AO716" i="12"/>
  <c r="AN716" i="12"/>
  <c r="AM716" i="12"/>
  <c r="AL716" i="12"/>
  <c r="AK716" i="12"/>
  <c r="AV715" i="12"/>
  <c r="AU715" i="12"/>
  <c r="AT715" i="12"/>
  <c r="AS715" i="12"/>
  <c r="AR715" i="12"/>
  <c r="AQ715" i="12"/>
  <c r="AP715" i="12"/>
  <c r="AO715" i="12"/>
  <c r="AN715" i="12"/>
  <c r="AM715" i="12"/>
  <c r="AL715" i="12"/>
  <c r="AK715" i="12"/>
  <c r="AV714" i="12"/>
  <c r="AU714" i="12"/>
  <c r="AT714" i="12"/>
  <c r="AS714" i="12"/>
  <c r="AR714" i="12"/>
  <c r="AQ714" i="12"/>
  <c r="AP714" i="12"/>
  <c r="AO714" i="12"/>
  <c r="AN714" i="12"/>
  <c r="AM714" i="12"/>
  <c r="AL714" i="12"/>
  <c r="AK714" i="12"/>
  <c r="AV713" i="12"/>
  <c r="AU713" i="12"/>
  <c r="AT713" i="12"/>
  <c r="AS713" i="12"/>
  <c r="AR713" i="12"/>
  <c r="AQ713" i="12"/>
  <c r="AP713" i="12"/>
  <c r="AO713" i="12"/>
  <c r="AN713" i="12"/>
  <c r="AM713" i="12"/>
  <c r="AL713" i="12"/>
  <c r="AK713" i="12"/>
  <c r="AV712" i="12"/>
  <c r="AU712" i="12"/>
  <c r="AT712" i="12"/>
  <c r="AS712" i="12"/>
  <c r="AR712" i="12"/>
  <c r="AQ712" i="12"/>
  <c r="AP712" i="12"/>
  <c r="AO712" i="12"/>
  <c r="AN712" i="12"/>
  <c r="AM712" i="12"/>
  <c r="AL712" i="12"/>
  <c r="AK712" i="12"/>
  <c r="AV711" i="12"/>
  <c r="AU711" i="12"/>
  <c r="AT711" i="12"/>
  <c r="AS711" i="12"/>
  <c r="AR711" i="12"/>
  <c r="AQ711" i="12"/>
  <c r="AP711" i="12"/>
  <c r="AO711" i="12"/>
  <c r="AN711" i="12"/>
  <c r="AM711" i="12"/>
  <c r="AL711" i="12"/>
  <c r="AK711" i="12"/>
  <c r="AV710" i="12"/>
  <c r="AU710" i="12"/>
  <c r="AT710" i="12"/>
  <c r="AS710" i="12"/>
  <c r="AR710" i="12"/>
  <c r="AQ710" i="12"/>
  <c r="AP710" i="12"/>
  <c r="AO710" i="12"/>
  <c r="AN710" i="12"/>
  <c r="AM710" i="12"/>
  <c r="AL710" i="12"/>
  <c r="AK710" i="12"/>
  <c r="AV709" i="12"/>
  <c r="AU709" i="12"/>
  <c r="AT709" i="12"/>
  <c r="AS709" i="12"/>
  <c r="AR709" i="12"/>
  <c r="AQ709" i="12"/>
  <c r="AP709" i="12"/>
  <c r="AO709" i="12"/>
  <c r="AN709" i="12"/>
  <c r="AM709" i="12"/>
  <c r="AL709" i="12"/>
  <c r="AK709" i="12"/>
  <c r="AV708" i="12"/>
  <c r="AU708" i="12"/>
  <c r="AT708" i="12"/>
  <c r="AS708" i="12"/>
  <c r="AR708" i="12"/>
  <c r="AQ708" i="12"/>
  <c r="AP708" i="12"/>
  <c r="AO708" i="12"/>
  <c r="AN708" i="12"/>
  <c r="AM708" i="12"/>
  <c r="AL708" i="12"/>
  <c r="AK708" i="12"/>
  <c r="AV707" i="12"/>
  <c r="AU707" i="12"/>
  <c r="AT707" i="12"/>
  <c r="AS707" i="12"/>
  <c r="AR707" i="12"/>
  <c r="AQ707" i="12"/>
  <c r="AP707" i="12"/>
  <c r="AO707" i="12"/>
  <c r="AN707" i="12"/>
  <c r="AM707" i="12"/>
  <c r="AL707" i="12"/>
  <c r="AK707" i="12"/>
  <c r="AV706" i="12"/>
  <c r="AU706" i="12"/>
  <c r="AT706" i="12"/>
  <c r="AS706" i="12"/>
  <c r="AR706" i="12"/>
  <c r="AQ706" i="12"/>
  <c r="AP706" i="12"/>
  <c r="AO706" i="12"/>
  <c r="AN706" i="12"/>
  <c r="AM706" i="12"/>
  <c r="AL706" i="12"/>
  <c r="AK706" i="12"/>
  <c r="AV705" i="12"/>
  <c r="AU705" i="12"/>
  <c r="AT705" i="12"/>
  <c r="AS705" i="12"/>
  <c r="AR705" i="12"/>
  <c r="AQ705" i="12"/>
  <c r="AP705" i="12"/>
  <c r="AO705" i="12"/>
  <c r="AN705" i="12"/>
  <c r="AM705" i="12"/>
  <c r="AL705" i="12"/>
  <c r="AK705" i="12"/>
  <c r="AV704" i="12"/>
  <c r="AU704" i="12"/>
  <c r="AT704" i="12"/>
  <c r="AS704" i="12"/>
  <c r="AR704" i="12"/>
  <c r="AQ704" i="12"/>
  <c r="AP704" i="12"/>
  <c r="AO704" i="12"/>
  <c r="AN704" i="12"/>
  <c r="AM704" i="12"/>
  <c r="AL704" i="12"/>
  <c r="AK704" i="12"/>
  <c r="AV703" i="12"/>
  <c r="AU703" i="12"/>
  <c r="AT703" i="12"/>
  <c r="AS703" i="12"/>
  <c r="AR703" i="12"/>
  <c r="AQ703" i="12"/>
  <c r="AP703" i="12"/>
  <c r="AO703" i="12"/>
  <c r="AN703" i="12"/>
  <c r="AM703" i="12"/>
  <c r="AL703" i="12"/>
  <c r="AK703" i="12"/>
  <c r="AV702" i="12"/>
  <c r="AU702" i="12"/>
  <c r="AT702" i="12"/>
  <c r="AS702" i="12"/>
  <c r="AR702" i="12"/>
  <c r="AQ702" i="12"/>
  <c r="AP702" i="12"/>
  <c r="AO702" i="12"/>
  <c r="AN702" i="12"/>
  <c r="AM702" i="12"/>
  <c r="AL702" i="12"/>
  <c r="AK702" i="12"/>
  <c r="AV701" i="12"/>
  <c r="AU701" i="12"/>
  <c r="AT701" i="12"/>
  <c r="AS701" i="12"/>
  <c r="AR701" i="12"/>
  <c r="AQ701" i="12"/>
  <c r="AP701" i="12"/>
  <c r="AO701" i="12"/>
  <c r="AN701" i="12"/>
  <c r="AM701" i="12"/>
  <c r="AL701" i="12"/>
  <c r="AK701" i="12"/>
  <c r="AV700" i="12"/>
  <c r="AU700" i="12"/>
  <c r="AT700" i="12"/>
  <c r="AS700" i="12"/>
  <c r="AR700" i="12"/>
  <c r="AQ700" i="12"/>
  <c r="AP700" i="12"/>
  <c r="AO700" i="12"/>
  <c r="AN700" i="12"/>
  <c r="AM700" i="12"/>
  <c r="AL700" i="12"/>
  <c r="AK700" i="12"/>
  <c r="AV699" i="12"/>
  <c r="AU699" i="12"/>
  <c r="AT699" i="12"/>
  <c r="AS699" i="12"/>
  <c r="AR699" i="12"/>
  <c r="AQ699" i="12"/>
  <c r="AP699" i="12"/>
  <c r="AO699" i="12"/>
  <c r="AN699" i="12"/>
  <c r="AM699" i="12"/>
  <c r="AL699" i="12"/>
  <c r="AK699" i="12"/>
  <c r="AV698" i="12"/>
  <c r="AU698" i="12"/>
  <c r="AT698" i="12"/>
  <c r="AS698" i="12"/>
  <c r="AR698" i="12"/>
  <c r="AQ698" i="12"/>
  <c r="AP698" i="12"/>
  <c r="AO698" i="12"/>
  <c r="AN698" i="12"/>
  <c r="AM698" i="12"/>
  <c r="AL698" i="12"/>
  <c r="AK698" i="12"/>
  <c r="AV697" i="12"/>
  <c r="AU697" i="12"/>
  <c r="AT697" i="12"/>
  <c r="AS697" i="12"/>
  <c r="AR697" i="12"/>
  <c r="AQ697" i="12"/>
  <c r="AP697" i="12"/>
  <c r="AO697" i="12"/>
  <c r="AN697" i="12"/>
  <c r="AM697" i="12"/>
  <c r="AL697" i="12"/>
  <c r="AK697" i="12"/>
  <c r="AV696" i="12"/>
  <c r="AU696" i="12"/>
  <c r="AT696" i="12"/>
  <c r="AS696" i="12"/>
  <c r="AR696" i="12"/>
  <c r="AQ696" i="12"/>
  <c r="AP696" i="12"/>
  <c r="AO696" i="12"/>
  <c r="AN696" i="12"/>
  <c r="AM696" i="12"/>
  <c r="AL696" i="12"/>
  <c r="AK696" i="12"/>
  <c r="AV695" i="12"/>
  <c r="AU695" i="12"/>
  <c r="AT695" i="12"/>
  <c r="AS695" i="12"/>
  <c r="AR695" i="12"/>
  <c r="AQ695" i="12"/>
  <c r="AP695" i="12"/>
  <c r="AO695" i="12"/>
  <c r="AN695" i="12"/>
  <c r="AM695" i="12"/>
  <c r="AL695" i="12"/>
  <c r="AK695" i="12"/>
  <c r="AV694" i="12"/>
  <c r="AU694" i="12"/>
  <c r="AT694" i="12"/>
  <c r="AS694" i="12"/>
  <c r="AR694" i="12"/>
  <c r="AQ694" i="12"/>
  <c r="AP694" i="12"/>
  <c r="AO694" i="12"/>
  <c r="AN694" i="12"/>
  <c r="AM694" i="12"/>
  <c r="AL694" i="12"/>
  <c r="AK694" i="12"/>
  <c r="AV693" i="12"/>
  <c r="AU693" i="12"/>
  <c r="AT693" i="12"/>
  <c r="AS693" i="12"/>
  <c r="AR693" i="12"/>
  <c r="AQ693" i="12"/>
  <c r="AP693" i="12"/>
  <c r="AO693" i="12"/>
  <c r="AN693" i="12"/>
  <c r="AM693" i="12"/>
  <c r="AL693" i="12"/>
  <c r="AK693" i="12"/>
  <c r="AV692" i="12"/>
  <c r="AU692" i="12"/>
  <c r="AT692" i="12"/>
  <c r="AS692" i="12"/>
  <c r="AR692" i="12"/>
  <c r="AQ692" i="12"/>
  <c r="AP692" i="12"/>
  <c r="AO692" i="12"/>
  <c r="AN692" i="12"/>
  <c r="AM692" i="12"/>
  <c r="AL692" i="12"/>
  <c r="AK692" i="12"/>
  <c r="AV691" i="12"/>
  <c r="AU691" i="12"/>
  <c r="AT691" i="12"/>
  <c r="AS691" i="12"/>
  <c r="AR691" i="12"/>
  <c r="AQ691" i="12"/>
  <c r="AP691" i="12"/>
  <c r="AO691" i="12"/>
  <c r="AN691" i="12"/>
  <c r="AM691" i="12"/>
  <c r="AL691" i="12"/>
  <c r="AK691" i="12"/>
  <c r="AV690" i="12"/>
  <c r="AU690" i="12"/>
  <c r="AT690" i="12"/>
  <c r="AS690" i="12"/>
  <c r="AR690" i="12"/>
  <c r="AQ690" i="12"/>
  <c r="AP690" i="12"/>
  <c r="AO690" i="12"/>
  <c r="AN690" i="12"/>
  <c r="AM690" i="12"/>
  <c r="AL690" i="12"/>
  <c r="AK690" i="12"/>
  <c r="AV689" i="12"/>
  <c r="AU689" i="12"/>
  <c r="AT689" i="12"/>
  <c r="AS689" i="12"/>
  <c r="AR689" i="12"/>
  <c r="AQ689" i="12"/>
  <c r="AP689" i="12"/>
  <c r="AO689" i="12"/>
  <c r="AN689" i="12"/>
  <c r="AM689" i="12"/>
  <c r="AL689" i="12"/>
  <c r="AK689" i="12"/>
  <c r="AV688" i="12"/>
  <c r="AU688" i="12"/>
  <c r="AT688" i="12"/>
  <c r="AS688" i="12"/>
  <c r="AR688" i="12"/>
  <c r="AQ688" i="12"/>
  <c r="AP688" i="12"/>
  <c r="AO688" i="12"/>
  <c r="AN688" i="12"/>
  <c r="AM688" i="12"/>
  <c r="AL688" i="12"/>
  <c r="AK688" i="12"/>
  <c r="AV687" i="12"/>
  <c r="AU687" i="12"/>
  <c r="AT687" i="12"/>
  <c r="AS687" i="12"/>
  <c r="AR687" i="12"/>
  <c r="AQ687" i="12"/>
  <c r="AP687" i="12"/>
  <c r="AO687" i="12"/>
  <c r="AN687" i="12"/>
  <c r="AM687" i="12"/>
  <c r="AL687" i="12"/>
  <c r="AK687" i="12"/>
  <c r="AV686" i="12"/>
  <c r="AU686" i="12"/>
  <c r="AT686" i="12"/>
  <c r="AS686" i="12"/>
  <c r="AR686" i="12"/>
  <c r="AQ686" i="12"/>
  <c r="AP686" i="12"/>
  <c r="AO686" i="12"/>
  <c r="AN686" i="12"/>
  <c r="AM686" i="12"/>
  <c r="AL686" i="12"/>
  <c r="AK686" i="12"/>
  <c r="AV685" i="12"/>
  <c r="AU685" i="12"/>
  <c r="AT685" i="12"/>
  <c r="AS685" i="12"/>
  <c r="AR685" i="12"/>
  <c r="AQ685" i="12"/>
  <c r="AP685" i="12"/>
  <c r="AO685" i="12"/>
  <c r="AN685" i="12"/>
  <c r="AM685" i="12"/>
  <c r="AL685" i="12"/>
  <c r="AK685" i="12"/>
  <c r="AV684" i="12"/>
  <c r="AU684" i="12"/>
  <c r="AT684" i="12"/>
  <c r="AS684" i="12"/>
  <c r="AR684" i="12"/>
  <c r="AQ684" i="12"/>
  <c r="AP684" i="12"/>
  <c r="AO684" i="12"/>
  <c r="AN684" i="12"/>
  <c r="AM684" i="12"/>
  <c r="AL684" i="12"/>
  <c r="AK684" i="12"/>
  <c r="AV683" i="12"/>
  <c r="AU683" i="12"/>
  <c r="AT683" i="12"/>
  <c r="AS683" i="12"/>
  <c r="AR683" i="12"/>
  <c r="AQ683" i="12"/>
  <c r="AP683" i="12"/>
  <c r="AO683" i="12"/>
  <c r="AN683" i="12"/>
  <c r="AM683" i="12"/>
  <c r="AL683" i="12"/>
  <c r="AK683" i="12"/>
  <c r="AV682" i="12"/>
  <c r="AU682" i="12"/>
  <c r="AT682" i="12"/>
  <c r="AS682" i="12"/>
  <c r="AR682" i="12"/>
  <c r="AQ682" i="12"/>
  <c r="AP682" i="12"/>
  <c r="AO682" i="12"/>
  <c r="AN682" i="12"/>
  <c r="AM682" i="12"/>
  <c r="AL682" i="12"/>
  <c r="AK682" i="12"/>
  <c r="AV681" i="12"/>
  <c r="AU681" i="12"/>
  <c r="AT681" i="12"/>
  <c r="AS681" i="12"/>
  <c r="AR681" i="12"/>
  <c r="AQ681" i="12"/>
  <c r="AP681" i="12"/>
  <c r="AO681" i="12"/>
  <c r="AN681" i="12"/>
  <c r="AM681" i="12"/>
  <c r="AL681" i="12"/>
  <c r="AK681" i="12"/>
  <c r="AV680" i="12"/>
  <c r="AU680" i="12"/>
  <c r="AT680" i="12"/>
  <c r="AS680" i="12"/>
  <c r="AR680" i="12"/>
  <c r="AQ680" i="12"/>
  <c r="AP680" i="12"/>
  <c r="AO680" i="12"/>
  <c r="AN680" i="12"/>
  <c r="AM680" i="12"/>
  <c r="AL680" i="12"/>
  <c r="AK680" i="12"/>
  <c r="AV679" i="12"/>
  <c r="AU679" i="12"/>
  <c r="AT679" i="12"/>
  <c r="AS679" i="12"/>
  <c r="AR679" i="12"/>
  <c r="AQ679" i="12"/>
  <c r="AP679" i="12"/>
  <c r="AO679" i="12"/>
  <c r="AN679" i="12"/>
  <c r="AM679" i="12"/>
  <c r="AL679" i="12"/>
  <c r="AK679" i="12"/>
  <c r="AV678" i="12"/>
  <c r="AU678" i="12"/>
  <c r="AT678" i="12"/>
  <c r="AS678" i="12"/>
  <c r="AR678" i="12"/>
  <c r="AQ678" i="12"/>
  <c r="AP678" i="12"/>
  <c r="AO678" i="12"/>
  <c r="AN678" i="12"/>
  <c r="AM678" i="12"/>
  <c r="AL678" i="12"/>
  <c r="AK678" i="12"/>
  <c r="AV677" i="12"/>
  <c r="AU677" i="12"/>
  <c r="AT677" i="12"/>
  <c r="AS677" i="12"/>
  <c r="AR677" i="12"/>
  <c r="AQ677" i="12"/>
  <c r="AP677" i="12"/>
  <c r="AO677" i="12"/>
  <c r="AN677" i="12"/>
  <c r="AM677" i="12"/>
  <c r="AL677" i="12"/>
  <c r="AK677" i="12"/>
  <c r="AV676" i="12"/>
  <c r="AU676" i="12"/>
  <c r="AT676" i="12"/>
  <c r="AS676" i="12"/>
  <c r="AR676" i="12"/>
  <c r="AQ676" i="12"/>
  <c r="AP676" i="12"/>
  <c r="AO676" i="12"/>
  <c r="AN676" i="12"/>
  <c r="AM676" i="12"/>
  <c r="AL676" i="12"/>
  <c r="AK676" i="12"/>
  <c r="AV675" i="12"/>
  <c r="AU675" i="12"/>
  <c r="AT675" i="12"/>
  <c r="AS675" i="12"/>
  <c r="AR675" i="12"/>
  <c r="AQ675" i="12"/>
  <c r="AP675" i="12"/>
  <c r="AO675" i="12"/>
  <c r="AN675" i="12"/>
  <c r="AM675" i="12"/>
  <c r="AL675" i="12"/>
  <c r="AK675" i="12"/>
  <c r="AV674" i="12"/>
  <c r="AU674" i="12"/>
  <c r="AT674" i="12"/>
  <c r="AS674" i="12"/>
  <c r="AR674" i="12"/>
  <c r="AQ674" i="12"/>
  <c r="AP674" i="12"/>
  <c r="AO674" i="12"/>
  <c r="AN674" i="12"/>
  <c r="AM674" i="12"/>
  <c r="AL674" i="12"/>
  <c r="AK674" i="12"/>
  <c r="AV673" i="12"/>
  <c r="AU673" i="12"/>
  <c r="AT673" i="12"/>
  <c r="AS673" i="12"/>
  <c r="AR673" i="12"/>
  <c r="AQ673" i="12"/>
  <c r="AP673" i="12"/>
  <c r="AO673" i="12"/>
  <c r="AN673" i="12"/>
  <c r="AM673" i="12"/>
  <c r="AL673" i="12"/>
  <c r="AK673" i="12"/>
  <c r="AV672" i="12"/>
  <c r="AU672" i="12"/>
  <c r="AT672" i="12"/>
  <c r="AS672" i="12"/>
  <c r="AR672" i="12"/>
  <c r="AQ672" i="12"/>
  <c r="AP672" i="12"/>
  <c r="AO672" i="12"/>
  <c r="AN672" i="12"/>
  <c r="AM672" i="12"/>
  <c r="AL672" i="12"/>
  <c r="AK672" i="12"/>
  <c r="AV671" i="12"/>
  <c r="AU671" i="12"/>
  <c r="AT671" i="12"/>
  <c r="AS671" i="12"/>
  <c r="AR671" i="12"/>
  <c r="AQ671" i="12"/>
  <c r="AP671" i="12"/>
  <c r="AO671" i="12"/>
  <c r="AN671" i="12"/>
  <c r="AM671" i="12"/>
  <c r="AL671" i="12"/>
  <c r="AK671" i="12"/>
  <c r="AV670" i="12"/>
  <c r="AU670" i="12"/>
  <c r="AT670" i="12"/>
  <c r="AS670" i="12"/>
  <c r="AR670" i="12"/>
  <c r="AQ670" i="12"/>
  <c r="AP670" i="12"/>
  <c r="AO670" i="12"/>
  <c r="AN670" i="12"/>
  <c r="AM670" i="12"/>
  <c r="AL670" i="12"/>
  <c r="AK670" i="12"/>
  <c r="AV669" i="12"/>
  <c r="AU669" i="12"/>
  <c r="AT669" i="12"/>
  <c r="AS669" i="12"/>
  <c r="AR669" i="12"/>
  <c r="AQ669" i="12"/>
  <c r="AP669" i="12"/>
  <c r="AO669" i="12"/>
  <c r="AN669" i="12"/>
  <c r="AM669" i="12"/>
  <c r="AL669" i="12"/>
  <c r="AK669" i="12"/>
  <c r="AV668" i="12"/>
  <c r="AU668" i="12"/>
  <c r="AT668" i="12"/>
  <c r="AS668" i="12"/>
  <c r="AR668" i="12"/>
  <c r="AQ668" i="12"/>
  <c r="AP668" i="12"/>
  <c r="AO668" i="12"/>
  <c r="AN668" i="12"/>
  <c r="AM668" i="12"/>
  <c r="AL668" i="12"/>
  <c r="AK668" i="12"/>
  <c r="AV667" i="12"/>
  <c r="AU667" i="12"/>
  <c r="AT667" i="12"/>
  <c r="AS667" i="12"/>
  <c r="AR667" i="12"/>
  <c r="AQ667" i="12"/>
  <c r="AP667" i="12"/>
  <c r="AO667" i="12"/>
  <c r="AN667" i="12"/>
  <c r="AM667" i="12"/>
  <c r="AL667" i="12"/>
  <c r="AK667" i="12"/>
  <c r="AV666" i="12"/>
  <c r="AU666" i="12"/>
  <c r="AT666" i="12"/>
  <c r="AS666" i="12"/>
  <c r="AR666" i="12"/>
  <c r="AQ666" i="12"/>
  <c r="AP666" i="12"/>
  <c r="AO666" i="12"/>
  <c r="AN666" i="12"/>
  <c r="AM666" i="12"/>
  <c r="AL666" i="12"/>
  <c r="AK666" i="12"/>
  <c r="AV665" i="12"/>
  <c r="AU665" i="12"/>
  <c r="AT665" i="12"/>
  <c r="AS665" i="12"/>
  <c r="AR665" i="12"/>
  <c r="AQ665" i="12"/>
  <c r="AP665" i="12"/>
  <c r="AO665" i="12"/>
  <c r="AN665" i="12"/>
  <c r="AM665" i="12"/>
  <c r="AL665" i="12"/>
  <c r="AK665" i="12"/>
  <c r="AV664" i="12"/>
  <c r="AU664" i="12"/>
  <c r="AT664" i="12"/>
  <c r="AS664" i="12"/>
  <c r="AR664" i="12"/>
  <c r="AQ664" i="12"/>
  <c r="AP664" i="12"/>
  <c r="AO664" i="12"/>
  <c r="AN664" i="12"/>
  <c r="AM664" i="12"/>
  <c r="AL664" i="12"/>
  <c r="AK664" i="12"/>
  <c r="AV663" i="12"/>
  <c r="AU663" i="12"/>
  <c r="AT663" i="12"/>
  <c r="AS663" i="12"/>
  <c r="AR663" i="12"/>
  <c r="AQ663" i="12"/>
  <c r="AP663" i="12"/>
  <c r="AO663" i="12"/>
  <c r="AN663" i="12"/>
  <c r="AM663" i="12"/>
  <c r="AL663" i="12"/>
  <c r="AK663" i="12"/>
  <c r="AV662" i="12"/>
  <c r="AU662" i="12"/>
  <c r="AT662" i="12"/>
  <c r="AS662" i="12"/>
  <c r="AR662" i="12"/>
  <c r="AQ662" i="12"/>
  <c r="AP662" i="12"/>
  <c r="AO662" i="12"/>
  <c r="AN662" i="12"/>
  <c r="AM662" i="12"/>
  <c r="AL662" i="12"/>
  <c r="AK662" i="12"/>
  <c r="AV661" i="12"/>
  <c r="AU661" i="12"/>
  <c r="AT661" i="12"/>
  <c r="AS661" i="12"/>
  <c r="AR661" i="12"/>
  <c r="AQ661" i="12"/>
  <c r="AP661" i="12"/>
  <c r="AO661" i="12"/>
  <c r="AN661" i="12"/>
  <c r="AM661" i="12"/>
  <c r="AL661" i="12"/>
  <c r="AK661" i="12"/>
  <c r="AV660" i="12"/>
  <c r="AU660" i="12"/>
  <c r="AT660" i="12"/>
  <c r="AS660" i="12"/>
  <c r="AR660" i="12"/>
  <c r="AQ660" i="12"/>
  <c r="AP660" i="12"/>
  <c r="AO660" i="12"/>
  <c r="AN660" i="12"/>
  <c r="AM660" i="12"/>
  <c r="AL660" i="12"/>
  <c r="AK660" i="12"/>
  <c r="AV659" i="12"/>
  <c r="AU659" i="12"/>
  <c r="AT659" i="12"/>
  <c r="AS659" i="12"/>
  <c r="AR659" i="12"/>
  <c r="AQ659" i="12"/>
  <c r="AP659" i="12"/>
  <c r="AO659" i="12"/>
  <c r="AN659" i="12"/>
  <c r="AM659" i="12"/>
  <c r="AL659" i="12"/>
  <c r="AK659" i="12"/>
  <c r="AV658" i="12"/>
  <c r="AU658" i="12"/>
  <c r="AT658" i="12"/>
  <c r="AS658" i="12"/>
  <c r="AR658" i="12"/>
  <c r="AQ658" i="12"/>
  <c r="AP658" i="12"/>
  <c r="AO658" i="12"/>
  <c r="AN658" i="12"/>
  <c r="AM658" i="12"/>
  <c r="AL658" i="12"/>
  <c r="AK658" i="12"/>
  <c r="AV657" i="12"/>
  <c r="AU657" i="12"/>
  <c r="AT657" i="12"/>
  <c r="AS657" i="12"/>
  <c r="AR657" i="12"/>
  <c r="AQ657" i="12"/>
  <c r="AP657" i="12"/>
  <c r="AO657" i="12"/>
  <c r="AN657" i="12"/>
  <c r="AM657" i="12"/>
  <c r="AL657" i="12"/>
  <c r="AK657" i="12"/>
  <c r="AV656" i="12"/>
  <c r="AU656" i="12"/>
  <c r="AT656" i="12"/>
  <c r="AS656" i="12"/>
  <c r="AR656" i="12"/>
  <c r="AQ656" i="12"/>
  <c r="AP656" i="12"/>
  <c r="AO656" i="12"/>
  <c r="AN656" i="12"/>
  <c r="AM656" i="12"/>
  <c r="AL656" i="12"/>
  <c r="AK656" i="12"/>
  <c r="AV655" i="12"/>
  <c r="AU655" i="12"/>
  <c r="AT655" i="12"/>
  <c r="AS655" i="12"/>
  <c r="AR655" i="12"/>
  <c r="AQ655" i="12"/>
  <c r="AP655" i="12"/>
  <c r="AO655" i="12"/>
  <c r="AN655" i="12"/>
  <c r="AM655" i="12"/>
  <c r="AL655" i="12"/>
  <c r="AK655" i="12"/>
  <c r="AV654" i="12"/>
  <c r="AU654" i="12"/>
  <c r="AT654" i="12"/>
  <c r="AS654" i="12"/>
  <c r="AR654" i="12"/>
  <c r="AQ654" i="12"/>
  <c r="AP654" i="12"/>
  <c r="AO654" i="12"/>
  <c r="AN654" i="12"/>
  <c r="AM654" i="12"/>
  <c r="AL654" i="12"/>
  <c r="AK654" i="12"/>
  <c r="AV653" i="12"/>
  <c r="AU653" i="12"/>
  <c r="AT653" i="12"/>
  <c r="AS653" i="12"/>
  <c r="AR653" i="12"/>
  <c r="AQ653" i="12"/>
  <c r="AP653" i="12"/>
  <c r="AO653" i="12"/>
  <c r="AN653" i="12"/>
  <c r="AM653" i="12"/>
  <c r="AL653" i="12"/>
  <c r="AK653" i="12"/>
  <c r="AV652" i="12"/>
  <c r="AU652" i="12"/>
  <c r="AT652" i="12"/>
  <c r="AS652" i="12"/>
  <c r="AR652" i="12"/>
  <c r="AQ652" i="12"/>
  <c r="AP652" i="12"/>
  <c r="AO652" i="12"/>
  <c r="AN652" i="12"/>
  <c r="AM652" i="12"/>
  <c r="AL652" i="12"/>
  <c r="AK652" i="12"/>
  <c r="AV651" i="12"/>
  <c r="AU651" i="12"/>
  <c r="AT651" i="12"/>
  <c r="AS651" i="12"/>
  <c r="AR651" i="12"/>
  <c r="AQ651" i="12"/>
  <c r="AP651" i="12"/>
  <c r="AO651" i="12"/>
  <c r="AN651" i="12"/>
  <c r="AM651" i="12"/>
  <c r="AL651" i="12"/>
  <c r="AK651" i="12"/>
  <c r="AV650" i="12"/>
  <c r="AU650" i="12"/>
  <c r="AT650" i="12"/>
  <c r="AS650" i="12"/>
  <c r="AR650" i="12"/>
  <c r="AQ650" i="12"/>
  <c r="AP650" i="12"/>
  <c r="AO650" i="12"/>
  <c r="AN650" i="12"/>
  <c r="AM650" i="12"/>
  <c r="AL650" i="12"/>
  <c r="AK650" i="12"/>
  <c r="AV649" i="12"/>
  <c r="AU649" i="12"/>
  <c r="AT649" i="12"/>
  <c r="AS649" i="12"/>
  <c r="AR649" i="12"/>
  <c r="AQ649" i="12"/>
  <c r="AP649" i="12"/>
  <c r="AO649" i="12"/>
  <c r="AN649" i="12"/>
  <c r="AM649" i="12"/>
  <c r="AL649" i="12"/>
  <c r="AK649" i="12"/>
  <c r="AV648" i="12"/>
  <c r="AU648" i="12"/>
  <c r="AT648" i="12"/>
  <c r="AS648" i="12"/>
  <c r="AR648" i="12"/>
  <c r="AQ648" i="12"/>
  <c r="AP648" i="12"/>
  <c r="AO648" i="12"/>
  <c r="AN648" i="12"/>
  <c r="AM648" i="12"/>
  <c r="AL648" i="12"/>
  <c r="AK648" i="12"/>
  <c r="AV647" i="12"/>
  <c r="AU647" i="12"/>
  <c r="AT647" i="12"/>
  <c r="AS647" i="12"/>
  <c r="AR647" i="12"/>
  <c r="AQ647" i="12"/>
  <c r="AP647" i="12"/>
  <c r="AO647" i="12"/>
  <c r="AN647" i="12"/>
  <c r="AM647" i="12"/>
  <c r="AL647" i="12"/>
  <c r="AK647" i="12"/>
  <c r="AV646" i="12"/>
  <c r="AU646" i="12"/>
  <c r="AT646" i="12"/>
  <c r="AS646" i="12"/>
  <c r="AR646" i="12"/>
  <c r="AQ646" i="12"/>
  <c r="AP646" i="12"/>
  <c r="AO646" i="12"/>
  <c r="AN646" i="12"/>
  <c r="AM646" i="12"/>
  <c r="AL646" i="12"/>
  <c r="AK646" i="12"/>
  <c r="AV645" i="12"/>
  <c r="AU645" i="12"/>
  <c r="AT645" i="12"/>
  <c r="AS645" i="12"/>
  <c r="AR645" i="12"/>
  <c r="AQ645" i="12"/>
  <c r="AP645" i="12"/>
  <c r="AO645" i="12"/>
  <c r="AN645" i="12"/>
  <c r="AM645" i="12"/>
  <c r="AL645" i="12"/>
  <c r="AK645" i="12"/>
  <c r="AV644" i="12"/>
  <c r="AU644" i="12"/>
  <c r="AT644" i="12"/>
  <c r="AS644" i="12"/>
  <c r="AR644" i="12"/>
  <c r="AQ644" i="12"/>
  <c r="AP644" i="12"/>
  <c r="AO644" i="12"/>
  <c r="AN644" i="12"/>
  <c r="AM644" i="12"/>
  <c r="AL644" i="12"/>
  <c r="AK644" i="12"/>
  <c r="AV643" i="12"/>
  <c r="AU643" i="12"/>
  <c r="AT643" i="12"/>
  <c r="AS643" i="12"/>
  <c r="AR643" i="12"/>
  <c r="AQ643" i="12"/>
  <c r="AP643" i="12"/>
  <c r="AO643" i="12"/>
  <c r="AN643" i="12"/>
  <c r="AM643" i="12"/>
  <c r="AL643" i="12"/>
  <c r="AK643" i="12"/>
  <c r="AV642" i="12"/>
  <c r="AU642" i="12"/>
  <c r="AT642" i="12"/>
  <c r="AS642" i="12"/>
  <c r="AR642" i="12"/>
  <c r="AQ642" i="12"/>
  <c r="AP642" i="12"/>
  <c r="AO642" i="12"/>
  <c r="AN642" i="12"/>
  <c r="AM642" i="12"/>
  <c r="AL642" i="12"/>
  <c r="AK642" i="12"/>
  <c r="AV641" i="12"/>
  <c r="AU641" i="12"/>
  <c r="AT641" i="12"/>
  <c r="AS641" i="12"/>
  <c r="AR641" i="12"/>
  <c r="AQ641" i="12"/>
  <c r="AP641" i="12"/>
  <c r="AO641" i="12"/>
  <c r="AN641" i="12"/>
  <c r="AM641" i="12"/>
  <c r="AL641" i="12"/>
  <c r="AK641" i="12"/>
  <c r="AV640" i="12"/>
  <c r="AU640" i="12"/>
  <c r="AT640" i="12"/>
  <c r="AS640" i="12"/>
  <c r="AR640" i="12"/>
  <c r="AQ640" i="12"/>
  <c r="AP640" i="12"/>
  <c r="AO640" i="12"/>
  <c r="AN640" i="12"/>
  <c r="AM640" i="12"/>
  <c r="AL640" i="12"/>
  <c r="AK640" i="12"/>
  <c r="AV639" i="12"/>
  <c r="AU639" i="12"/>
  <c r="AT639" i="12"/>
  <c r="AS639" i="12"/>
  <c r="AR639" i="12"/>
  <c r="AQ639" i="12"/>
  <c r="AP639" i="12"/>
  <c r="AO639" i="12"/>
  <c r="AN639" i="12"/>
  <c r="AM639" i="12"/>
  <c r="AL639" i="12"/>
  <c r="AK639" i="12"/>
  <c r="AV638" i="12"/>
  <c r="AU638" i="12"/>
  <c r="AT638" i="12"/>
  <c r="AS638" i="12"/>
  <c r="AR638" i="12"/>
  <c r="AQ638" i="12"/>
  <c r="AP638" i="12"/>
  <c r="AO638" i="12"/>
  <c r="AN638" i="12"/>
  <c r="AM638" i="12"/>
  <c r="AL638" i="12"/>
  <c r="AK638" i="12"/>
  <c r="AV637" i="12"/>
  <c r="AU637" i="12"/>
  <c r="AT637" i="12"/>
  <c r="AS637" i="12"/>
  <c r="AR637" i="12"/>
  <c r="AQ637" i="12"/>
  <c r="AP637" i="12"/>
  <c r="AO637" i="12"/>
  <c r="AN637" i="12"/>
  <c r="AM637" i="12"/>
  <c r="AL637" i="12"/>
  <c r="AK637" i="12"/>
  <c r="AV636" i="12"/>
  <c r="AU636" i="12"/>
  <c r="AT636" i="12"/>
  <c r="AS636" i="12"/>
  <c r="AR636" i="12"/>
  <c r="AQ636" i="12"/>
  <c r="AP636" i="12"/>
  <c r="AO636" i="12"/>
  <c r="AN636" i="12"/>
  <c r="AM636" i="12"/>
  <c r="AL636" i="12"/>
  <c r="AK636" i="12"/>
  <c r="AV635" i="12"/>
  <c r="AU635" i="12"/>
  <c r="AT635" i="12"/>
  <c r="AS635" i="12"/>
  <c r="AR635" i="12"/>
  <c r="AQ635" i="12"/>
  <c r="AP635" i="12"/>
  <c r="AO635" i="12"/>
  <c r="AN635" i="12"/>
  <c r="AM635" i="12"/>
  <c r="AL635" i="12"/>
  <c r="AK635" i="12"/>
  <c r="AV634" i="12"/>
  <c r="AU634" i="12"/>
  <c r="AT634" i="12"/>
  <c r="AS634" i="12"/>
  <c r="AR634" i="12"/>
  <c r="AQ634" i="12"/>
  <c r="AP634" i="12"/>
  <c r="AO634" i="12"/>
  <c r="AN634" i="12"/>
  <c r="AM634" i="12"/>
  <c r="AL634" i="12"/>
  <c r="AK634" i="12"/>
  <c r="AV633" i="12"/>
  <c r="AU633" i="12"/>
  <c r="AT633" i="12"/>
  <c r="AS633" i="12"/>
  <c r="AR633" i="12"/>
  <c r="AQ633" i="12"/>
  <c r="AP633" i="12"/>
  <c r="AO633" i="12"/>
  <c r="AN633" i="12"/>
  <c r="AM633" i="12"/>
  <c r="AL633" i="12"/>
  <c r="AK633" i="12"/>
  <c r="AV632" i="12"/>
  <c r="AU632" i="12"/>
  <c r="AT632" i="12"/>
  <c r="AS632" i="12"/>
  <c r="AR632" i="12"/>
  <c r="AQ632" i="12"/>
  <c r="AP632" i="12"/>
  <c r="AO632" i="12"/>
  <c r="AN632" i="12"/>
  <c r="AM632" i="12"/>
  <c r="AL632" i="12"/>
  <c r="AK632" i="12"/>
  <c r="AV631" i="12"/>
  <c r="AU631" i="12"/>
  <c r="AT631" i="12"/>
  <c r="AS631" i="12"/>
  <c r="AR631" i="12"/>
  <c r="AQ631" i="12"/>
  <c r="AP631" i="12"/>
  <c r="AO631" i="12"/>
  <c r="AN631" i="12"/>
  <c r="AM631" i="12"/>
  <c r="AL631" i="12"/>
  <c r="AK631" i="12"/>
  <c r="AV630" i="12"/>
  <c r="AU630" i="12"/>
  <c r="AT630" i="12"/>
  <c r="AS630" i="12"/>
  <c r="AR630" i="12"/>
  <c r="AQ630" i="12"/>
  <c r="AP630" i="12"/>
  <c r="AO630" i="12"/>
  <c r="AN630" i="12"/>
  <c r="AM630" i="12"/>
  <c r="AL630" i="12"/>
  <c r="AK630" i="12"/>
  <c r="AV629" i="12"/>
  <c r="AU629" i="12"/>
  <c r="AT629" i="12"/>
  <c r="AS629" i="12"/>
  <c r="AR629" i="12"/>
  <c r="AQ629" i="12"/>
  <c r="AP629" i="12"/>
  <c r="AO629" i="12"/>
  <c r="AN629" i="12"/>
  <c r="AM629" i="12"/>
  <c r="AL629" i="12"/>
  <c r="AK629" i="12"/>
  <c r="AV628" i="12"/>
  <c r="AU628" i="12"/>
  <c r="AT628" i="12"/>
  <c r="AS628" i="12"/>
  <c r="AR628" i="12"/>
  <c r="AQ628" i="12"/>
  <c r="AP628" i="12"/>
  <c r="AO628" i="12"/>
  <c r="AN628" i="12"/>
  <c r="AM628" i="12"/>
  <c r="AL628" i="12"/>
  <c r="AK628" i="12"/>
  <c r="AV627" i="12"/>
  <c r="AU627" i="12"/>
  <c r="AT627" i="12"/>
  <c r="AS627" i="12"/>
  <c r="AR627" i="12"/>
  <c r="AQ627" i="12"/>
  <c r="AP627" i="12"/>
  <c r="AO627" i="12"/>
  <c r="AN627" i="12"/>
  <c r="AM627" i="12"/>
  <c r="AL627" i="12"/>
  <c r="AK627" i="12"/>
  <c r="AV626" i="12"/>
  <c r="AU626" i="12"/>
  <c r="AT626" i="12"/>
  <c r="AS626" i="12"/>
  <c r="AR626" i="12"/>
  <c r="AQ626" i="12"/>
  <c r="AP626" i="12"/>
  <c r="AO626" i="12"/>
  <c r="AN626" i="12"/>
  <c r="AM626" i="12"/>
  <c r="AL626" i="12"/>
  <c r="AK626" i="12"/>
  <c r="AV625" i="12"/>
  <c r="AU625" i="12"/>
  <c r="AT625" i="12"/>
  <c r="AS625" i="12"/>
  <c r="AR625" i="12"/>
  <c r="AQ625" i="12"/>
  <c r="AP625" i="12"/>
  <c r="AO625" i="12"/>
  <c r="AN625" i="12"/>
  <c r="AM625" i="12"/>
  <c r="AL625" i="12"/>
  <c r="AK625" i="12"/>
  <c r="AV624" i="12"/>
  <c r="AU624" i="12"/>
  <c r="AT624" i="12"/>
  <c r="AS624" i="12"/>
  <c r="AR624" i="12"/>
  <c r="AQ624" i="12"/>
  <c r="AP624" i="12"/>
  <c r="AO624" i="12"/>
  <c r="AN624" i="12"/>
  <c r="AM624" i="12"/>
  <c r="AL624" i="12"/>
  <c r="AK624" i="12"/>
  <c r="AV623" i="12"/>
  <c r="AU623" i="12"/>
  <c r="AT623" i="12"/>
  <c r="AS623" i="12"/>
  <c r="AR623" i="12"/>
  <c r="AQ623" i="12"/>
  <c r="AP623" i="12"/>
  <c r="AO623" i="12"/>
  <c r="AN623" i="12"/>
  <c r="AM623" i="12"/>
  <c r="AL623" i="12"/>
  <c r="AK623" i="12"/>
  <c r="AV622" i="12"/>
  <c r="AU622" i="12"/>
  <c r="AT622" i="12"/>
  <c r="AS622" i="12"/>
  <c r="AR622" i="12"/>
  <c r="AQ622" i="12"/>
  <c r="AP622" i="12"/>
  <c r="AO622" i="12"/>
  <c r="AN622" i="12"/>
  <c r="AM622" i="12"/>
  <c r="AL622" i="12"/>
  <c r="AK622" i="12"/>
  <c r="AV621" i="12"/>
  <c r="AU621" i="12"/>
  <c r="AT621" i="12"/>
  <c r="AS621" i="12"/>
  <c r="AR621" i="12"/>
  <c r="AQ621" i="12"/>
  <c r="AP621" i="12"/>
  <c r="AO621" i="12"/>
  <c r="AN621" i="12"/>
  <c r="AM621" i="12"/>
  <c r="AL621" i="12"/>
  <c r="AK621" i="12"/>
  <c r="AV620" i="12"/>
  <c r="AU620" i="12"/>
  <c r="AT620" i="12"/>
  <c r="AS620" i="12"/>
  <c r="AR620" i="12"/>
  <c r="AQ620" i="12"/>
  <c r="AP620" i="12"/>
  <c r="AO620" i="12"/>
  <c r="AN620" i="12"/>
  <c r="AM620" i="12"/>
  <c r="AL620" i="12"/>
  <c r="AK620" i="12"/>
  <c r="AV619" i="12"/>
  <c r="AU619" i="12"/>
  <c r="AT619" i="12"/>
  <c r="AS619" i="12"/>
  <c r="AR619" i="12"/>
  <c r="AQ619" i="12"/>
  <c r="AP619" i="12"/>
  <c r="AO619" i="12"/>
  <c r="AN619" i="12"/>
  <c r="AM619" i="12"/>
  <c r="AL619" i="12"/>
  <c r="AK619" i="12"/>
  <c r="AV618" i="12"/>
  <c r="AU618" i="12"/>
  <c r="AT618" i="12"/>
  <c r="AS618" i="12"/>
  <c r="AR618" i="12"/>
  <c r="AQ618" i="12"/>
  <c r="AP618" i="12"/>
  <c r="AO618" i="12"/>
  <c r="AN618" i="12"/>
  <c r="AM618" i="12"/>
  <c r="AL618" i="12"/>
  <c r="AK618" i="12"/>
  <c r="AV617" i="12"/>
  <c r="AU617" i="12"/>
  <c r="AT617" i="12"/>
  <c r="AS617" i="12"/>
  <c r="AR617" i="12"/>
  <c r="AQ617" i="12"/>
  <c r="AP617" i="12"/>
  <c r="AO617" i="12"/>
  <c r="AN617" i="12"/>
  <c r="AM617" i="12"/>
  <c r="AL617" i="12"/>
  <c r="AK617" i="12"/>
  <c r="AV616" i="12"/>
  <c r="AU616" i="12"/>
  <c r="AT616" i="12"/>
  <c r="AS616" i="12"/>
  <c r="AR616" i="12"/>
  <c r="AQ616" i="12"/>
  <c r="AP616" i="12"/>
  <c r="AO616" i="12"/>
  <c r="AN616" i="12"/>
  <c r="AM616" i="12"/>
  <c r="AL616" i="12"/>
  <c r="AK616" i="12"/>
  <c r="AV615" i="12"/>
  <c r="AU615" i="12"/>
  <c r="AT615" i="12"/>
  <c r="AS615" i="12"/>
  <c r="AR615" i="12"/>
  <c r="AQ615" i="12"/>
  <c r="AP615" i="12"/>
  <c r="AO615" i="12"/>
  <c r="AN615" i="12"/>
  <c r="AM615" i="12"/>
  <c r="AL615" i="12"/>
  <c r="AK615" i="12"/>
  <c r="AV614" i="12"/>
  <c r="AU614" i="12"/>
  <c r="AT614" i="12"/>
  <c r="AS614" i="12"/>
  <c r="AR614" i="12"/>
  <c r="AQ614" i="12"/>
  <c r="AP614" i="12"/>
  <c r="AO614" i="12"/>
  <c r="AN614" i="12"/>
  <c r="AM614" i="12"/>
  <c r="AL614" i="12"/>
  <c r="AK614" i="12"/>
  <c r="AV613" i="12"/>
  <c r="AU613" i="12"/>
  <c r="AT613" i="12"/>
  <c r="AS613" i="12"/>
  <c r="AR613" i="12"/>
  <c r="AQ613" i="12"/>
  <c r="AP613" i="12"/>
  <c r="AO613" i="12"/>
  <c r="AN613" i="12"/>
  <c r="AM613" i="12"/>
  <c r="AL613" i="12"/>
  <c r="AK613" i="12"/>
  <c r="AV612" i="12"/>
  <c r="AU612" i="12"/>
  <c r="AT612" i="12"/>
  <c r="AS612" i="12"/>
  <c r="AR612" i="12"/>
  <c r="AQ612" i="12"/>
  <c r="AP612" i="12"/>
  <c r="AO612" i="12"/>
  <c r="AN612" i="12"/>
  <c r="AM612" i="12"/>
  <c r="AL612" i="12"/>
  <c r="AK612" i="12"/>
  <c r="AV611" i="12"/>
  <c r="AU611" i="12"/>
  <c r="AT611" i="12"/>
  <c r="AS611" i="12"/>
  <c r="AR611" i="12"/>
  <c r="AQ611" i="12"/>
  <c r="AP611" i="12"/>
  <c r="AO611" i="12"/>
  <c r="AN611" i="12"/>
  <c r="AM611" i="12"/>
  <c r="AL611" i="12"/>
  <c r="AK611" i="12"/>
  <c r="AV610" i="12"/>
  <c r="AU610" i="12"/>
  <c r="AT610" i="12"/>
  <c r="AS610" i="12"/>
  <c r="AR610" i="12"/>
  <c r="AQ610" i="12"/>
  <c r="AP610" i="12"/>
  <c r="AO610" i="12"/>
  <c r="AN610" i="12"/>
  <c r="AM610" i="12"/>
  <c r="AL610" i="12"/>
  <c r="AK610" i="12"/>
  <c r="AV609" i="12"/>
  <c r="AU609" i="12"/>
  <c r="AT609" i="12"/>
  <c r="AS609" i="12"/>
  <c r="AR609" i="12"/>
  <c r="AQ609" i="12"/>
  <c r="AP609" i="12"/>
  <c r="AO609" i="12"/>
  <c r="AN609" i="12"/>
  <c r="AM609" i="12"/>
  <c r="AL609" i="12"/>
  <c r="AK609" i="12"/>
  <c r="AV608" i="12"/>
  <c r="AU608" i="12"/>
  <c r="AT608" i="12"/>
  <c r="AS608" i="12"/>
  <c r="AR608" i="12"/>
  <c r="AQ608" i="12"/>
  <c r="AP608" i="12"/>
  <c r="AO608" i="12"/>
  <c r="AN608" i="12"/>
  <c r="AM608" i="12"/>
  <c r="AL608" i="12"/>
  <c r="AK608" i="12"/>
  <c r="AV607" i="12"/>
  <c r="AU607" i="12"/>
  <c r="AT607" i="12"/>
  <c r="AS607" i="12"/>
  <c r="AR607" i="12"/>
  <c r="AQ607" i="12"/>
  <c r="AP607" i="12"/>
  <c r="AO607" i="12"/>
  <c r="AN607" i="12"/>
  <c r="AM607" i="12"/>
  <c r="AL607" i="12"/>
  <c r="AK607" i="12"/>
  <c r="AV606" i="12"/>
  <c r="AU606" i="12"/>
  <c r="AT606" i="12"/>
  <c r="AS606" i="12"/>
  <c r="AR606" i="12"/>
  <c r="AQ606" i="12"/>
  <c r="AP606" i="12"/>
  <c r="AO606" i="12"/>
  <c r="AN606" i="12"/>
  <c r="AM606" i="12"/>
  <c r="AL606" i="12"/>
  <c r="AK606" i="12"/>
  <c r="AV605" i="12"/>
  <c r="AU605" i="12"/>
  <c r="AT605" i="12"/>
  <c r="AS605" i="12"/>
  <c r="AR605" i="12"/>
  <c r="AQ605" i="12"/>
  <c r="AP605" i="12"/>
  <c r="AO605" i="12"/>
  <c r="AN605" i="12"/>
  <c r="AM605" i="12"/>
  <c r="AL605" i="12"/>
  <c r="AK605" i="12"/>
  <c r="AV604" i="12"/>
  <c r="AU604" i="12"/>
  <c r="AT604" i="12"/>
  <c r="AS604" i="12"/>
  <c r="AR604" i="12"/>
  <c r="AQ604" i="12"/>
  <c r="AP604" i="12"/>
  <c r="AO604" i="12"/>
  <c r="AN604" i="12"/>
  <c r="AM604" i="12"/>
  <c r="AL604" i="12"/>
  <c r="AK604" i="12"/>
  <c r="AV603" i="12"/>
  <c r="AU603" i="12"/>
  <c r="AT603" i="12"/>
  <c r="AS603" i="12"/>
  <c r="AR603" i="12"/>
  <c r="AQ603" i="12"/>
  <c r="AP603" i="12"/>
  <c r="AO603" i="12"/>
  <c r="AN603" i="12"/>
  <c r="AM603" i="12"/>
  <c r="AL603" i="12"/>
  <c r="AK603" i="12"/>
  <c r="AV602" i="12"/>
  <c r="AU602" i="12"/>
  <c r="AT602" i="12"/>
  <c r="AS602" i="12"/>
  <c r="AR602" i="12"/>
  <c r="AQ602" i="12"/>
  <c r="AP602" i="12"/>
  <c r="AO602" i="12"/>
  <c r="AN602" i="12"/>
  <c r="AM602" i="12"/>
  <c r="AL602" i="12"/>
  <c r="AK602" i="12"/>
  <c r="AV601" i="12"/>
  <c r="AU601" i="12"/>
  <c r="AT601" i="12"/>
  <c r="AS601" i="12"/>
  <c r="AR601" i="12"/>
  <c r="AQ601" i="12"/>
  <c r="AP601" i="12"/>
  <c r="AO601" i="12"/>
  <c r="AN601" i="12"/>
  <c r="AM601" i="12"/>
  <c r="AL601" i="12"/>
  <c r="AK601" i="12"/>
  <c r="AV600" i="12"/>
  <c r="AU600" i="12"/>
  <c r="AT600" i="12"/>
  <c r="AS600" i="12"/>
  <c r="AR600" i="12"/>
  <c r="AQ600" i="12"/>
  <c r="AP600" i="12"/>
  <c r="AO600" i="12"/>
  <c r="AN600" i="12"/>
  <c r="AM600" i="12"/>
  <c r="AL600" i="12"/>
  <c r="AK600" i="12"/>
  <c r="AV599" i="12"/>
  <c r="AU599" i="12"/>
  <c r="AT599" i="12"/>
  <c r="AS599" i="12"/>
  <c r="AR599" i="12"/>
  <c r="AQ599" i="12"/>
  <c r="AP599" i="12"/>
  <c r="AO599" i="12"/>
  <c r="AN599" i="12"/>
  <c r="AM599" i="12"/>
  <c r="AL599" i="12"/>
  <c r="AK599" i="12"/>
  <c r="AV598" i="12"/>
  <c r="AU598" i="12"/>
  <c r="AT598" i="12"/>
  <c r="AS598" i="12"/>
  <c r="AR598" i="12"/>
  <c r="AQ598" i="12"/>
  <c r="AP598" i="12"/>
  <c r="AO598" i="12"/>
  <c r="AN598" i="12"/>
  <c r="AM598" i="12"/>
  <c r="AL598" i="12"/>
  <c r="AK598" i="12"/>
  <c r="AV597" i="12"/>
  <c r="AU597" i="12"/>
  <c r="AT597" i="12"/>
  <c r="AS597" i="12"/>
  <c r="AR597" i="12"/>
  <c r="AQ597" i="12"/>
  <c r="AP597" i="12"/>
  <c r="AO597" i="12"/>
  <c r="AN597" i="12"/>
  <c r="AM597" i="12"/>
  <c r="AL597" i="12"/>
  <c r="AK597" i="12"/>
  <c r="AV596" i="12"/>
  <c r="AU596" i="12"/>
  <c r="AT596" i="12"/>
  <c r="AS596" i="12"/>
  <c r="AR596" i="12"/>
  <c r="AQ596" i="12"/>
  <c r="AP596" i="12"/>
  <c r="AO596" i="12"/>
  <c r="AN596" i="12"/>
  <c r="AM596" i="12"/>
  <c r="AL596" i="12"/>
  <c r="AK596" i="12"/>
  <c r="AV595" i="12"/>
  <c r="AU595" i="12"/>
  <c r="AT595" i="12"/>
  <c r="AS595" i="12"/>
  <c r="AR595" i="12"/>
  <c r="AQ595" i="12"/>
  <c r="AP595" i="12"/>
  <c r="AO595" i="12"/>
  <c r="AN595" i="12"/>
  <c r="AM595" i="12"/>
  <c r="AL595" i="12"/>
  <c r="AK595" i="12"/>
  <c r="AV594" i="12"/>
  <c r="AU594" i="12"/>
  <c r="AT594" i="12"/>
  <c r="AS594" i="12"/>
  <c r="AR594" i="12"/>
  <c r="AQ594" i="12"/>
  <c r="AP594" i="12"/>
  <c r="AO594" i="12"/>
  <c r="AN594" i="12"/>
  <c r="AM594" i="12"/>
  <c r="AL594" i="12"/>
  <c r="AK594" i="12"/>
  <c r="AV593" i="12"/>
  <c r="AU593" i="12"/>
  <c r="AT593" i="12"/>
  <c r="AS593" i="12"/>
  <c r="AR593" i="12"/>
  <c r="AQ593" i="12"/>
  <c r="AP593" i="12"/>
  <c r="AO593" i="12"/>
  <c r="AN593" i="12"/>
  <c r="AM593" i="12"/>
  <c r="AL593" i="12"/>
  <c r="AK593" i="12"/>
  <c r="AV592" i="12"/>
  <c r="AU592" i="12"/>
  <c r="AT592" i="12"/>
  <c r="AS592" i="12"/>
  <c r="AR592" i="12"/>
  <c r="AQ592" i="12"/>
  <c r="AP592" i="12"/>
  <c r="AO592" i="12"/>
  <c r="AN592" i="12"/>
  <c r="AM592" i="12"/>
  <c r="AL592" i="12"/>
  <c r="AK592" i="12"/>
  <c r="AV591" i="12"/>
  <c r="AU591" i="12"/>
  <c r="AT591" i="12"/>
  <c r="AS591" i="12"/>
  <c r="AR591" i="12"/>
  <c r="AQ591" i="12"/>
  <c r="AP591" i="12"/>
  <c r="AO591" i="12"/>
  <c r="AN591" i="12"/>
  <c r="AM591" i="12"/>
  <c r="AL591" i="12"/>
  <c r="AK591" i="12"/>
  <c r="AV590" i="12"/>
  <c r="AU590" i="12"/>
  <c r="AT590" i="12"/>
  <c r="AS590" i="12"/>
  <c r="AR590" i="12"/>
  <c r="AQ590" i="12"/>
  <c r="AP590" i="12"/>
  <c r="AO590" i="12"/>
  <c r="AN590" i="12"/>
  <c r="AM590" i="12"/>
  <c r="AL590" i="12"/>
  <c r="AK590" i="12"/>
  <c r="AV589" i="12"/>
  <c r="AU589" i="12"/>
  <c r="AT589" i="12"/>
  <c r="AS589" i="12"/>
  <c r="AR589" i="12"/>
  <c r="AQ589" i="12"/>
  <c r="AP589" i="12"/>
  <c r="AO589" i="12"/>
  <c r="AN589" i="12"/>
  <c r="AM589" i="12"/>
  <c r="AL589" i="12"/>
  <c r="AK589" i="12"/>
  <c r="AV588" i="12"/>
  <c r="AU588" i="12"/>
  <c r="AT588" i="12"/>
  <c r="AS588" i="12"/>
  <c r="AR588" i="12"/>
  <c r="AQ588" i="12"/>
  <c r="AP588" i="12"/>
  <c r="AO588" i="12"/>
  <c r="AN588" i="12"/>
  <c r="AM588" i="12"/>
  <c r="AL588" i="12"/>
  <c r="AK588" i="12"/>
  <c r="AV587" i="12"/>
  <c r="AU587" i="12"/>
  <c r="AT587" i="12"/>
  <c r="AS587" i="12"/>
  <c r="AR587" i="12"/>
  <c r="AQ587" i="12"/>
  <c r="AP587" i="12"/>
  <c r="AO587" i="12"/>
  <c r="AN587" i="12"/>
  <c r="AM587" i="12"/>
  <c r="AL587" i="12"/>
  <c r="AK587" i="12"/>
  <c r="AV586" i="12"/>
  <c r="AU586" i="12"/>
  <c r="AT586" i="12"/>
  <c r="AS586" i="12"/>
  <c r="AR586" i="12"/>
  <c r="AQ586" i="12"/>
  <c r="AP586" i="12"/>
  <c r="AO586" i="12"/>
  <c r="AN586" i="12"/>
  <c r="AM586" i="12"/>
  <c r="AL586" i="12"/>
  <c r="AK586" i="12"/>
  <c r="AV585" i="12"/>
  <c r="AU585" i="12"/>
  <c r="AT585" i="12"/>
  <c r="AS585" i="12"/>
  <c r="AR585" i="12"/>
  <c r="AQ585" i="12"/>
  <c r="AP585" i="12"/>
  <c r="AO585" i="12"/>
  <c r="AN585" i="12"/>
  <c r="AM585" i="12"/>
  <c r="AL585" i="12"/>
  <c r="AK585" i="12"/>
  <c r="AV584" i="12"/>
  <c r="AU584" i="12"/>
  <c r="AT584" i="12"/>
  <c r="AS584" i="12"/>
  <c r="AR584" i="12"/>
  <c r="AQ584" i="12"/>
  <c r="AP584" i="12"/>
  <c r="AO584" i="12"/>
  <c r="AN584" i="12"/>
  <c r="AM584" i="12"/>
  <c r="AL584" i="12"/>
  <c r="AK584" i="12"/>
  <c r="AV583" i="12"/>
  <c r="AU583" i="12"/>
  <c r="AT583" i="12"/>
  <c r="AS583" i="12"/>
  <c r="AR583" i="12"/>
  <c r="AQ583" i="12"/>
  <c r="AP583" i="12"/>
  <c r="AO583" i="12"/>
  <c r="AN583" i="12"/>
  <c r="AM583" i="12"/>
  <c r="AL583" i="12"/>
  <c r="AK583" i="12"/>
  <c r="AV582" i="12"/>
  <c r="AU582" i="12"/>
  <c r="AT582" i="12"/>
  <c r="AS582" i="12"/>
  <c r="AR582" i="12"/>
  <c r="AQ582" i="12"/>
  <c r="AP582" i="12"/>
  <c r="AO582" i="12"/>
  <c r="AN582" i="12"/>
  <c r="AM582" i="12"/>
  <c r="AL582" i="12"/>
  <c r="AK582" i="12"/>
  <c r="AV581" i="12"/>
  <c r="AU581" i="12"/>
  <c r="AT581" i="12"/>
  <c r="AS581" i="12"/>
  <c r="AR581" i="12"/>
  <c r="AQ581" i="12"/>
  <c r="AP581" i="12"/>
  <c r="AO581" i="12"/>
  <c r="AN581" i="12"/>
  <c r="AM581" i="12"/>
  <c r="AL581" i="12"/>
  <c r="AK581" i="12"/>
  <c r="AV580" i="12"/>
  <c r="AU580" i="12"/>
  <c r="AT580" i="12"/>
  <c r="AS580" i="12"/>
  <c r="AR580" i="12"/>
  <c r="AQ580" i="12"/>
  <c r="AP580" i="12"/>
  <c r="AO580" i="12"/>
  <c r="AN580" i="12"/>
  <c r="AM580" i="12"/>
  <c r="AL580" i="12"/>
  <c r="AK580" i="12"/>
  <c r="AV579" i="12"/>
  <c r="AU579" i="12"/>
  <c r="AT579" i="12"/>
  <c r="AS579" i="12"/>
  <c r="AR579" i="12"/>
  <c r="AQ579" i="12"/>
  <c r="AP579" i="12"/>
  <c r="AO579" i="12"/>
  <c r="AN579" i="12"/>
  <c r="AM579" i="12"/>
  <c r="AL579" i="12"/>
  <c r="AK579" i="12"/>
  <c r="AV578" i="12"/>
  <c r="AU578" i="12"/>
  <c r="AT578" i="12"/>
  <c r="AS578" i="12"/>
  <c r="AR578" i="12"/>
  <c r="AQ578" i="12"/>
  <c r="AP578" i="12"/>
  <c r="AO578" i="12"/>
  <c r="AN578" i="12"/>
  <c r="AM578" i="12"/>
  <c r="AL578" i="12"/>
  <c r="AK578" i="12"/>
  <c r="AV577" i="12"/>
  <c r="AU577" i="12"/>
  <c r="AT577" i="12"/>
  <c r="AS577" i="12"/>
  <c r="AR577" i="12"/>
  <c r="AQ577" i="12"/>
  <c r="AP577" i="12"/>
  <c r="AO577" i="12"/>
  <c r="AN577" i="12"/>
  <c r="AM577" i="12"/>
  <c r="AL577" i="12"/>
  <c r="AK577" i="12"/>
  <c r="AV576" i="12"/>
  <c r="AU576" i="12"/>
  <c r="AT576" i="12"/>
  <c r="AS576" i="12"/>
  <c r="AR576" i="12"/>
  <c r="AQ576" i="12"/>
  <c r="AP576" i="12"/>
  <c r="AO576" i="12"/>
  <c r="AN576" i="12"/>
  <c r="AM576" i="12"/>
  <c r="AL576" i="12"/>
  <c r="AK576" i="12"/>
  <c r="AV575" i="12"/>
  <c r="AU575" i="12"/>
  <c r="AT575" i="12"/>
  <c r="AS575" i="12"/>
  <c r="AR575" i="12"/>
  <c r="AQ575" i="12"/>
  <c r="AP575" i="12"/>
  <c r="AO575" i="12"/>
  <c r="AN575" i="12"/>
  <c r="AM575" i="12"/>
  <c r="AL575" i="12"/>
  <c r="AK575" i="12"/>
  <c r="AV574" i="12"/>
  <c r="AU574" i="12"/>
  <c r="AT574" i="12"/>
  <c r="AS574" i="12"/>
  <c r="AR574" i="12"/>
  <c r="AQ574" i="12"/>
  <c r="AP574" i="12"/>
  <c r="AO574" i="12"/>
  <c r="AN574" i="12"/>
  <c r="AM574" i="12"/>
  <c r="AL574" i="12"/>
  <c r="AK574" i="12"/>
  <c r="AV573" i="12"/>
  <c r="AU573" i="12"/>
  <c r="AT573" i="12"/>
  <c r="AS573" i="12"/>
  <c r="AR573" i="12"/>
  <c r="AQ573" i="12"/>
  <c r="AP573" i="12"/>
  <c r="AO573" i="12"/>
  <c r="AN573" i="12"/>
  <c r="AM573" i="12"/>
  <c r="AL573" i="12"/>
  <c r="AK573" i="12"/>
  <c r="AV572" i="12"/>
  <c r="AU572" i="12"/>
  <c r="AT572" i="12"/>
  <c r="AS572" i="12"/>
  <c r="AR572" i="12"/>
  <c r="AQ572" i="12"/>
  <c r="AP572" i="12"/>
  <c r="AO572" i="12"/>
  <c r="AN572" i="12"/>
  <c r="AM572" i="12"/>
  <c r="AL572" i="12"/>
  <c r="AK572" i="12"/>
  <c r="AV571" i="12"/>
  <c r="AU571" i="12"/>
  <c r="AT571" i="12"/>
  <c r="AS571" i="12"/>
  <c r="AR571" i="12"/>
  <c r="AQ571" i="12"/>
  <c r="AP571" i="12"/>
  <c r="AO571" i="12"/>
  <c r="AN571" i="12"/>
  <c r="AM571" i="12"/>
  <c r="AL571" i="12"/>
  <c r="AK571" i="12"/>
  <c r="AV570" i="12"/>
  <c r="AU570" i="12"/>
  <c r="AT570" i="12"/>
  <c r="AS570" i="12"/>
  <c r="AR570" i="12"/>
  <c r="AQ570" i="12"/>
  <c r="AP570" i="12"/>
  <c r="AO570" i="12"/>
  <c r="AN570" i="12"/>
  <c r="AM570" i="12"/>
  <c r="AL570" i="12"/>
  <c r="AK570" i="12"/>
  <c r="AV569" i="12"/>
  <c r="AU569" i="12"/>
  <c r="AT569" i="12"/>
  <c r="AS569" i="12"/>
  <c r="AR569" i="12"/>
  <c r="AQ569" i="12"/>
  <c r="AP569" i="12"/>
  <c r="AO569" i="12"/>
  <c r="AN569" i="12"/>
  <c r="AM569" i="12"/>
  <c r="AL569" i="12"/>
  <c r="AK569" i="12"/>
  <c r="AV568" i="12"/>
  <c r="AU568" i="12"/>
  <c r="AT568" i="12"/>
  <c r="AS568" i="12"/>
  <c r="AR568" i="12"/>
  <c r="AQ568" i="12"/>
  <c r="AP568" i="12"/>
  <c r="AO568" i="12"/>
  <c r="AN568" i="12"/>
  <c r="AM568" i="12"/>
  <c r="AL568" i="12"/>
  <c r="AK568" i="12"/>
  <c r="AV567" i="12"/>
  <c r="AU567" i="12"/>
  <c r="AT567" i="12"/>
  <c r="AS567" i="12"/>
  <c r="AR567" i="12"/>
  <c r="AQ567" i="12"/>
  <c r="AP567" i="12"/>
  <c r="AO567" i="12"/>
  <c r="AN567" i="12"/>
  <c r="AM567" i="12"/>
  <c r="AL567" i="12"/>
  <c r="AK567" i="12"/>
  <c r="AV566" i="12"/>
  <c r="AU566" i="12"/>
  <c r="AT566" i="12"/>
  <c r="AS566" i="12"/>
  <c r="AR566" i="12"/>
  <c r="AQ566" i="12"/>
  <c r="AP566" i="12"/>
  <c r="AO566" i="12"/>
  <c r="AN566" i="12"/>
  <c r="AM566" i="12"/>
  <c r="AL566" i="12"/>
  <c r="AK566" i="12"/>
  <c r="AV565" i="12"/>
  <c r="AU565" i="12"/>
  <c r="AT565" i="12"/>
  <c r="AS565" i="12"/>
  <c r="AR565" i="12"/>
  <c r="AQ565" i="12"/>
  <c r="AP565" i="12"/>
  <c r="AO565" i="12"/>
  <c r="AN565" i="12"/>
  <c r="AM565" i="12"/>
  <c r="AL565" i="12"/>
  <c r="AK565" i="12"/>
  <c r="AV564" i="12"/>
  <c r="AU564" i="12"/>
  <c r="AT564" i="12"/>
  <c r="AS564" i="12"/>
  <c r="AR564" i="12"/>
  <c r="AQ564" i="12"/>
  <c r="AP564" i="12"/>
  <c r="AO564" i="12"/>
  <c r="AN564" i="12"/>
  <c r="AM564" i="12"/>
  <c r="AL564" i="12"/>
  <c r="AK564" i="12"/>
  <c r="AV563" i="12"/>
  <c r="AU563" i="12"/>
  <c r="AT563" i="12"/>
  <c r="AS563" i="12"/>
  <c r="AR563" i="12"/>
  <c r="AQ563" i="12"/>
  <c r="AP563" i="12"/>
  <c r="AO563" i="12"/>
  <c r="AN563" i="12"/>
  <c r="AM563" i="12"/>
  <c r="AL563" i="12"/>
  <c r="AK563" i="12"/>
  <c r="AV562" i="12"/>
  <c r="AU562" i="12"/>
  <c r="AT562" i="12"/>
  <c r="AS562" i="12"/>
  <c r="AR562" i="12"/>
  <c r="AQ562" i="12"/>
  <c r="AP562" i="12"/>
  <c r="AO562" i="12"/>
  <c r="AN562" i="12"/>
  <c r="AM562" i="12"/>
  <c r="AL562" i="12"/>
  <c r="AK562" i="12"/>
  <c r="AV561" i="12"/>
  <c r="AU561" i="12"/>
  <c r="AT561" i="12"/>
  <c r="AS561" i="12"/>
  <c r="AR561" i="12"/>
  <c r="AQ561" i="12"/>
  <c r="AP561" i="12"/>
  <c r="AO561" i="12"/>
  <c r="AN561" i="12"/>
  <c r="AM561" i="12"/>
  <c r="AL561" i="12"/>
  <c r="AK561" i="12"/>
  <c r="AV560" i="12"/>
  <c r="AU560" i="12"/>
  <c r="AT560" i="12"/>
  <c r="AS560" i="12"/>
  <c r="AR560" i="12"/>
  <c r="AQ560" i="12"/>
  <c r="AP560" i="12"/>
  <c r="AO560" i="12"/>
  <c r="AN560" i="12"/>
  <c r="AM560" i="12"/>
  <c r="AL560" i="12"/>
  <c r="AK560" i="12"/>
  <c r="AV559" i="12"/>
  <c r="AU559" i="12"/>
  <c r="AT559" i="12"/>
  <c r="AS559" i="12"/>
  <c r="AR559" i="12"/>
  <c r="AQ559" i="12"/>
  <c r="AP559" i="12"/>
  <c r="AO559" i="12"/>
  <c r="AN559" i="12"/>
  <c r="AM559" i="12"/>
  <c r="AL559" i="12"/>
  <c r="AK559" i="12"/>
  <c r="AV558" i="12"/>
  <c r="AU558" i="12"/>
  <c r="AT558" i="12"/>
  <c r="AS558" i="12"/>
  <c r="AR558" i="12"/>
  <c r="AQ558" i="12"/>
  <c r="AP558" i="12"/>
  <c r="AO558" i="12"/>
  <c r="AN558" i="12"/>
  <c r="AM558" i="12"/>
  <c r="AL558" i="12"/>
  <c r="AK558" i="12"/>
  <c r="AV557" i="12"/>
  <c r="AU557" i="12"/>
  <c r="AT557" i="12"/>
  <c r="AS557" i="12"/>
  <c r="AR557" i="12"/>
  <c r="AQ557" i="12"/>
  <c r="AP557" i="12"/>
  <c r="AO557" i="12"/>
  <c r="AN557" i="12"/>
  <c r="AM557" i="12"/>
  <c r="AL557" i="12"/>
  <c r="AK557" i="12"/>
  <c r="AV556" i="12"/>
  <c r="AU556" i="12"/>
  <c r="AT556" i="12"/>
  <c r="AS556" i="12"/>
  <c r="AR556" i="12"/>
  <c r="AQ556" i="12"/>
  <c r="AP556" i="12"/>
  <c r="AO556" i="12"/>
  <c r="AN556" i="12"/>
  <c r="AM556" i="12"/>
  <c r="AL556" i="12"/>
  <c r="AK556" i="12"/>
  <c r="AV555" i="12"/>
  <c r="AU555" i="12"/>
  <c r="AT555" i="12"/>
  <c r="AS555" i="12"/>
  <c r="AR555" i="12"/>
  <c r="AQ555" i="12"/>
  <c r="AP555" i="12"/>
  <c r="AO555" i="12"/>
  <c r="AN555" i="12"/>
  <c r="AM555" i="12"/>
  <c r="AL555" i="12"/>
  <c r="AK555" i="12"/>
  <c r="AV554" i="12"/>
  <c r="AU554" i="12"/>
  <c r="AT554" i="12"/>
  <c r="AS554" i="12"/>
  <c r="AR554" i="12"/>
  <c r="AQ554" i="12"/>
  <c r="AP554" i="12"/>
  <c r="AO554" i="12"/>
  <c r="AN554" i="12"/>
  <c r="AM554" i="12"/>
  <c r="AL554" i="12"/>
  <c r="AK554" i="12"/>
  <c r="AV553" i="12"/>
  <c r="AU553" i="12"/>
  <c r="AT553" i="12"/>
  <c r="AS553" i="12"/>
  <c r="AR553" i="12"/>
  <c r="AQ553" i="12"/>
  <c r="AP553" i="12"/>
  <c r="AO553" i="12"/>
  <c r="AN553" i="12"/>
  <c r="AM553" i="12"/>
  <c r="AL553" i="12"/>
  <c r="AK553" i="12"/>
  <c r="AV552" i="12"/>
  <c r="AU552" i="12"/>
  <c r="AT552" i="12"/>
  <c r="AS552" i="12"/>
  <c r="AR552" i="12"/>
  <c r="AQ552" i="12"/>
  <c r="AP552" i="12"/>
  <c r="AO552" i="12"/>
  <c r="AN552" i="12"/>
  <c r="AM552" i="12"/>
  <c r="AL552" i="12"/>
  <c r="AK552" i="12"/>
  <c r="AV551" i="12"/>
  <c r="AU551" i="12"/>
  <c r="AT551" i="12"/>
  <c r="AS551" i="12"/>
  <c r="AR551" i="12"/>
  <c r="AQ551" i="12"/>
  <c r="AP551" i="12"/>
  <c r="AO551" i="12"/>
  <c r="AN551" i="12"/>
  <c r="AM551" i="12"/>
  <c r="AL551" i="12"/>
  <c r="AK551" i="12"/>
  <c r="AV550" i="12"/>
  <c r="AU550" i="12"/>
  <c r="AT550" i="12"/>
  <c r="AS550" i="12"/>
  <c r="AR550" i="12"/>
  <c r="AQ550" i="12"/>
  <c r="AP550" i="12"/>
  <c r="AO550" i="12"/>
  <c r="AN550" i="12"/>
  <c r="AM550" i="12"/>
  <c r="AL550" i="12"/>
  <c r="AK550" i="12"/>
  <c r="AV549" i="12"/>
  <c r="AU549" i="12"/>
  <c r="AT549" i="12"/>
  <c r="AS549" i="12"/>
  <c r="AR549" i="12"/>
  <c r="AQ549" i="12"/>
  <c r="AP549" i="12"/>
  <c r="AO549" i="12"/>
  <c r="AN549" i="12"/>
  <c r="AM549" i="12"/>
  <c r="AL549" i="12"/>
  <c r="AK549" i="12"/>
  <c r="AV548" i="12"/>
  <c r="AU548" i="12"/>
  <c r="AT548" i="12"/>
  <c r="AS548" i="12"/>
  <c r="AR548" i="12"/>
  <c r="AQ548" i="12"/>
  <c r="AP548" i="12"/>
  <c r="AO548" i="12"/>
  <c r="AN548" i="12"/>
  <c r="AM548" i="12"/>
  <c r="AL548" i="12"/>
  <c r="AK548" i="12"/>
  <c r="AV547" i="12"/>
  <c r="AU547" i="12"/>
  <c r="AT547" i="12"/>
  <c r="AS547" i="12"/>
  <c r="AR547" i="12"/>
  <c r="AQ547" i="12"/>
  <c r="AP547" i="12"/>
  <c r="AO547" i="12"/>
  <c r="AN547" i="12"/>
  <c r="AM547" i="12"/>
  <c r="AL547" i="12"/>
  <c r="AK547" i="12"/>
  <c r="AV546" i="12"/>
  <c r="AU546" i="12"/>
  <c r="AT546" i="12"/>
  <c r="AS546" i="12"/>
  <c r="AR546" i="12"/>
  <c r="AQ546" i="12"/>
  <c r="AP546" i="12"/>
  <c r="AO546" i="12"/>
  <c r="AN546" i="12"/>
  <c r="AM546" i="12"/>
  <c r="AL546" i="12"/>
  <c r="AK546" i="12"/>
  <c r="AV545" i="12"/>
  <c r="AU545" i="12"/>
  <c r="AT545" i="12"/>
  <c r="AS545" i="12"/>
  <c r="AR545" i="12"/>
  <c r="AQ545" i="12"/>
  <c r="AP545" i="12"/>
  <c r="AO545" i="12"/>
  <c r="AN545" i="12"/>
  <c r="AM545" i="12"/>
  <c r="AL545" i="12"/>
  <c r="AK545" i="12"/>
  <c r="AV544" i="12"/>
  <c r="AU544" i="12"/>
  <c r="AT544" i="12"/>
  <c r="AS544" i="12"/>
  <c r="AR544" i="12"/>
  <c r="AQ544" i="12"/>
  <c r="AP544" i="12"/>
  <c r="AO544" i="12"/>
  <c r="AN544" i="12"/>
  <c r="AM544" i="12"/>
  <c r="AL544" i="12"/>
  <c r="AK544" i="12"/>
  <c r="AV543" i="12"/>
  <c r="AU543" i="12"/>
  <c r="AT543" i="12"/>
  <c r="AS543" i="12"/>
  <c r="AR543" i="12"/>
  <c r="AQ543" i="12"/>
  <c r="AP543" i="12"/>
  <c r="AO543" i="12"/>
  <c r="AN543" i="12"/>
  <c r="AM543" i="12"/>
  <c r="AL543" i="12"/>
  <c r="AK543" i="12"/>
  <c r="AV542" i="12"/>
  <c r="AU542" i="12"/>
  <c r="AT542" i="12"/>
  <c r="AS542" i="12"/>
  <c r="AR542" i="12"/>
  <c r="AQ542" i="12"/>
  <c r="AP542" i="12"/>
  <c r="AO542" i="12"/>
  <c r="AN542" i="12"/>
  <c r="AM542" i="12"/>
  <c r="AL542" i="12"/>
  <c r="AK542" i="12"/>
  <c r="AV541" i="12"/>
  <c r="AU541" i="12"/>
  <c r="AT541" i="12"/>
  <c r="AS541" i="12"/>
  <c r="AR541" i="12"/>
  <c r="AQ541" i="12"/>
  <c r="AP541" i="12"/>
  <c r="AO541" i="12"/>
  <c r="AN541" i="12"/>
  <c r="AM541" i="12"/>
  <c r="AL541" i="12"/>
  <c r="AK541" i="12"/>
  <c r="AV540" i="12"/>
  <c r="AU540" i="12"/>
  <c r="AT540" i="12"/>
  <c r="AS540" i="12"/>
  <c r="AR540" i="12"/>
  <c r="AQ540" i="12"/>
  <c r="AP540" i="12"/>
  <c r="AO540" i="12"/>
  <c r="AN540" i="12"/>
  <c r="AM540" i="12"/>
  <c r="AL540" i="12"/>
  <c r="AK540" i="12"/>
  <c r="AV539" i="12"/>
  <c r="AU539" i="12"/>
  <c r="AT539" i="12"/>
  <c r="AS539" i="12"/>
  <c r="AR539" i="12"/>
  <c r="AQ539" i="12"/>
  <c r="AP539" i="12"/>
  <c r="AO539" i="12"/>
  <c r="AN539" i="12"/>
  <c r="AM539" i="12"/>
  <c r="AL539" i="12"/>
  <c r="AK539" i="12"/>
  <c r="AV538" i="12"/>
  <c r="AU538" i="12"/>
  <c r="AT538" i="12"/>
  <c r="AS538" i="12"/>
  <c r="AR538" i="12"/>
  <c r="AQ538" i="12"/>
  <c r="AP538" i="12"/>
  <c r="AO538" i="12"/>
  <c r="AN538" i="12"/>
  <c r="AM538" i="12"/>
  <c r="AL538" i="12"/>
  <c r="AK538" i="12"/>
  <c r="AV537" i="12"/>
  <c r="AU537" i="12"/>
  <c r="AT537" i="12"/>
  <c r="AS537" i="12"/>
  <c r="AR537" i="12"/>
  <c r="AQ537" i="12"/>
  <c r="AP537" i="12"/>
  <c r="AO537" i="12"/>
  <c r="AN537" i="12"/>
  <c r="AM537" i="12"/>
  <c r="AL537" i="12"/>
  <c r="AK537" i="12"/>
  <c r="AV536" i="12"/>
  <c r="AU536" i="12"/>
  <c r="AT536" i="12"/>
  <c r="AS536" i="12"/>
  <c r="AR536" i="12"/>
  <c r="AQ536" i="12"/>
  <c r="AP536" i="12"/>
  <c r="AO536" i="12"/>
  <c r="AN536" i="12"/>
  <c r="AM536" i="12"/>
  <c r="AL536" i="12"/>
  <c r="AK536" i="12"/>
  <c r="AV535" i="12"/>
  <c r="AU535" i="12"/>
  <c r="AT535" i="12"/>
  <c r="AS535" i="12"/>
  <c r="AR535" i="12"/>
  <c r="AQ535" i="12"/>
  <c r="AP535" i="12"/>
  <c r="AO535" i="12"/>
  <c r="AN535" i="12"/>
  <c r="AM535" i="12"/>
  <c r="AL535" i="12"/>
  <c r="AK535" i="12"/>
  <c r="AV534" i="12"/>
  <c r="AU534" i="12"/>
  <c r="AT534" i="12"/>
  <c r="AS534" i="12"/>
  <c r="AR534" i="12"/>
  <c r="AQ534" i="12"/>
  <c r="AP534" i="12"/>
  <c r="AO534" i="12"/>
  <c r="AN534" i="12"/>
  <c r="AM534" i="12"/>
  <c r="AL534" i="12"/>
  <c r="AK534" i="12"/>
  <c r="AV533" i="12"/>
  <c r="AU533" i="12"/>
  <c r="AT533" i="12"/>
  <c r="AS533" i="12"/>
  <c r="AR533" i="12"/>
  <c r="AQ533" i="12"/>
  <c r="AP533" i="12"/>
  <c r="AO533" i="12"/>
  <c r="AN533" i="12"/>
  <c r="AM533" i="12"/>
  <c r="AL533" i="12"/>
  <c r="AK533" i="12"/>
  <c r="AV532" i="12"/>
  <c r="AU532" i="12"/>
  <c r="AT532" i="12"/>
  <c r="AS532" i="12"/>
  <c r="AR532" i="12"/>
  <c r="AQ532" i="12"/>
  <c r="AP532" i="12"/>
  <c r="AO532" i="12"/>
  <c r="AN532" i="12"/>
  <c r="AM532" i="12"/>
  <c r="AL532" i="12"/>
  <c r="AK532" i="12"/>
  <c r="AV531" i="12"/>
  <c r="AU531" i="12"/>
  <c r="AT531" i="12"/>
  <c r="AS531" i="12"/>
  <c r="AR531" i="12"/>
  <c r="AQ531" i="12"/>
  <c r="AP531" i="12"/>
  <c r="AO531" i="12"/>
  <c r="AN531" i="12"/>
  <c r="AM531" i="12"/>
  <c r="AL531" i="12"/>
  <c r="AK531" i="12"/>
  <c r="AV530" i="12"/>
  <c r="AU530" i="12"/>
  <c r="AT530" i="12"/>
  <c r="AS530" i="12"/>
  <c r="AR530" i="12"/>
  <c r="AQ530" i="12"/>
  <c r="AP530" i="12"/>
  <c r="AO530" i="12"/>
  <c r="AN530" i="12"/>
  <c r="AM530" i="12"/>
  <c r="AL530" i="12"/>
  <c r="AK530" i="12"/>
  <c r="AV529" i="12"/>
  <c r="AU529" i="12"/>
  <c r="AT529" i="12"/>
  <c r="AS529" i="12"/>
  <c r="AR529" i="12"/>
  <c r="AQ529" i="12"/>
  <c r="AP529" i="12"/>
  <c r="AO529" i="12"/>
  <c r="AN529" i="12"/>
  <c r="AM529" i="12"/>
  <c r="AL529" i="12"/>
  <c r="AK529" i="12"/>
  <c r="AV528" i="12"/>
  <c r="AU528" i="12"/>
  <c r="AT528" i="12"/>
  <c r="AS528" i="12"/>
  <c r="AR528" i="12"/>
  <c r="AQ528" i="12"/>
  <c r="AP528" i="12"/>
  <c r="AO528" i="12"/>
  <c r="AN528" i="12"/>
  <c r="AM528" i="12"/>
  <c r="AL528" i="12"/>
  <c r="AK528" i="12"/>
  <c r="AV527" i="12"/>
  <c r="AU527" i="12"/>
  <c r="AT527" i="12"/>
  <c r="AS527" i="12"/>
  <c r="AR527" i="12"/>
  <c r="AQ527" i="12"/>
  <c r="AP527" i="12"/>
  <c r="AO527" i="12"/>
  <c r="AN527" i="12"/>
  <c r="AM527" i="12"/>
  <c r="AL527" i="12"/>
  <c r="AK527" i="12"/>
  <c r="AV526" i="12"/>
  <c r="AU526" i="12"/>
  <c r="AT526" i="12"/>
  <c r="AS526" i="12"/>
  <c r="AR526" i="12"/>
  <c r="AQ526" i="12"/>
  <c r="AP526" i="12"/>
  <c r="AO526" i="12"/>
  <c r="AN526" i="12"/>
  <c r="AM526" i="12"/>
  <c r="AL526" i="12"/>
  <c r="AK526" i="12"/>
  <c r="AV525" i="12"/>
  <c r="AU525" i="12"/>
  <c r="AT525" i="12"/>
  <c r="AS525" i="12"/>
  <c r="AR525" i="12"/>
  <c r="AQ525" i="12"/>
  <c r="AP525" i="12"/>
  <c r="AO525" i="12"/>
  <c r="AN525" i="12"/>
  <c r="AM525" i="12"/>
  <c r="AL525" i="12"/>
  <c r="AK525" i="12"/>
  <c r="AV524" i="12"/>
  <c r="AU524" i="12"/>
  <c r="AT524" i="12"/>
  <c r="AS524" i="12"/>
  <c r="AR524" i="12"/>
  <c r="AQ524" i="12"/>
  <c r="AP524" i="12"/>
  <c r="AO524" i="12"/>
  <c r="AN524" i="12"/>
  <c r="AM524" i="12"/>
  <c r="AL524" i="12"/>
  <c r="AK524" i="12"/>
  <c r="AV523" i="12"/>
  <c r="AU523" i="12"/>
  <c r="AT523" i="12"/>
  <c r="AS523" i="12"/>
  <c r="AR523" i="12"/>
  <c r="AQ523" i="12"/>
  <c r="AP523" i="12"/>
  <c r="AO523" i="12"/>
  <c r="AN523" i="12"/>
  <c r="AM523" i="12"/>
  <c r="AL523" i="12"/>
  <c r="AK523" i="12"/>
  <c r="AV522" i="12"/>
  <c r="AU522" i="12"/>
  <c r="AT522" i="12"/>
  <c r="AS522" i="12"/>
  <c r="AR522" i="12"/>
  <c r="AQ522" i="12"/>
  <c r="AP522" i="12"/>
  <c r="AO522" i="12"/>
  <c r="AN522" i="12"/>
  <c r="AM522" i="12"/>
  <c r="AL522" i="12"/>
  <c r="AK522" i="12"/>
  <c r="AV521" i="12"/>
  <c r="AU521" i="12"/>
  <c r="AT521" i="12"/>
  <c r="AS521" i="12"/>
  <c r="AR521" i="12"/>
  <c r="AQ521" i="12"/>
  <c r="AP521" i="12"/>
  <c r="AO521" i="12"/>
  <c r="AN521" i="12"/>
  <c r="AM521" i="12"/>
  <c r="AL521" i="12"/>
  <c r="AK521" i="12"/>
  <c r="AV520" i="12"/>
  <c r="AU520" i="12"/>
  <c r="AT520" i="12"/>
  <c r="AS520" i="12"/>
  <c r="AR520" i="12"/>
  <c r="AQ520" i="12"/>
  <c r="AP520" i="12"/>
  <c r="AO520" i="12"/>
  <c r="AN520" i="12"/>
  <c r="AM520" i="12"/>
  <c r="AL520" i="12"/>
  <c r="AK520" i="12"/>
  <c r="AV519" i="12"/>
  <c r="AU519" i="12"/>
  <c r="AT519" i="12"/>
  <c r="AS519" i="12"/>
  <c r="AR519" i="12"/>
  <c r="AQ519" i="12"/>
  <c r="AP519" i="12"/>
  <c r="AO519" i="12"/>
  <c r="AN519" i="12"/>
  <c r="AM519" i="12"/>
  <c r="AL519" i="12"/>
  <c r="AK519" i="12"/>
  <c r="AV518" i="12"/>
  <c r="AU518" i="12"/>
  <c r="AT518" i="12"/>
  <c r="AS518" i="12"/>
  <c r="AR518" i="12"/>
  <c r="AQ518" i="12"/>
  <c r="AP518" i="12"/>
  <c r="AO518" i="12"/>
  <c r="AN518" i="12"/>
  <c r="AM518" i="12"/>
  <c r="AL518" i="12"/>
  <c r="AK518" i="12"/>
  <c r="AV517" i="12"/>
  <c r="AU517" i="12"/>
  <c r="AT517" i="12"/>
  <c r="AS517" i="12"/>
  <c r="AR517" i="12"/>
  <c r="AQ517" i="12"/>
  <c r="AP517" i="12"/>
  <c r="AO517" i="12"/>
  <c r="AN517" i="12"/>
  <c r="AM517" i="12"/>
  <c r="AL517" i="12"/>
  <c r="AK517" i="12"/>
  <c r="AV516" i="12"/>
  <c r="AU516" i="12"/>
  <c r="AT516" i="12"/>
  <c r="AS516" i="12"/>
  <c r="AR516" i="12"/>
  <c r="AQ516" i="12"/>
  <c r="AP516" i="12"/>
  <c r="AO516" i="12"/>
  <c r="AN516" i="12"/>
  <c r="AM516" i="12"/>
  <c r="AL516" i="12"/>
  <c r="AK516" i="12"/>
  <c r="AV515" i="12"/>
  <c r="AU515" i="12"/>
  <c r="AT515" i="12"/>
  <c r="AS515" i="12"/>
  <c r="AR515" i="12"/>
  <c r="AQ515" i="12"/>
  <c r="AP515" i="12"/>
  <c r="AO515" i="12"/>
  <c r="AN515" i="12"/>
  <c r="AM515" i="12"/>
  <c r="AL515" i="12"/>
  <c r="AK515" i="12"/>
  <c r="AV514" i="12"/>
  <c r="AU514" i="12"/>
  <c r="AT514" i="12"/>
  <c r="AS514" i="12"/>
  <c r="AR514" i="12"/>
  <c r="AQ514" i="12"/>
  <c r="AP514" i="12"/>
  <c r="AO514" i="12"/>
  <c r="AN514" i="12"/>
  <c r="AM514" i="12"/>
  <c r="AL514" i="12"/>
  <c r="AK514" i="12"/>
  <c r="AV513" i="12"/>
  <c r="AU513" i="12"/>
  <c r="AT513" i="12"/>
  <c r="AS513" i="12"/>
  <c r="AR513" i="12"/>
  <c r="AQ513" i="12"/>
  <c r="AP513" i="12"/>
  <c r="AO513" i="12"/>
  <c r="AN513" i="12"/>
  <c r="AM513" i="12"/>
  <c r="AL513" i="12"/>
  <c r="AK513" i="12"/>
  <c r="AV512" i="12"/>
  <c r="AU512" i="12"/>
  <c r="AT512" i="12"/>
  <c r="AS512" i="12"/>
  <c r="AR512" i="12"/>
  <c r="AQ512" i="12"/>
  <c r="AP512" i="12"/>
  <c r="AO512" i="12"/>
  <c r="AN512" i="12"/>
  <c r="AM512" i="12"/>
  <c r="AL512" i="12"/>
  <c r="AK512" i="12"/>
  <c r="AV511" i="12"/>
  <c r="AU511" i="12"/>
  <c r="AT511" i="12"/>
  <c r="AS511" i="12"/>
  <c r="AR511" i="12"/>
  <c r="AQ511" i="12"/>
  <c r="AP511" i="12"/>
  <c r="AO511" i="12"/>
  <c r="AN511" i="12"/>
  <c r="AM511" i="12"/>
  <c r="AL511" i="12"/>
  <c r="AK511" i="12"/>
  <c r="AV510" i="12"/>
  <c r="AU510" i="12"/>
  <c r="AT510" i="12"/>
  <c r="AS510" i="12"/>
  <c r="AR510" i="12"/>
  <c r="AQ510" i="12"/>
  <c r="AP510" i="12"/>
  <c r="AO510" i="12"/>
  <c r="AN510" i="12"/>
  <c r="AM510" i="12"/>
  <c r="AL510" i="12"/>
  <c r="AK510" i="12"/>
  <c r="AV509" i="12"/>
  <c r="AU509" i="12"/>
  <c r="AT509" i="12"/>
  <c r="AS509" i="12"/>
  <c r="AR509" i="12"/>
  <c r="AQ509" i="12"/>
  <c r="AP509" i="12"/>
  <c r="AO509" i="12"/>
  <c r="AN509" i="12"/>
  <c r="AM509" i="12"/>
  <c r="AL509" i="12"/>
  <c r="AK509" i="12"/>
  <c r="AV508" i="12"/>
  <c r="AU508" i="12"/>
  <c r="AT508" i="12"/>
  <c r="AS508" i="12"/>
  <c r="AR508" i="12"/>
  <c r="AQ508" i="12"/>
  <c r="AP508" i="12"/>
  <c r="AO508" i="12"/>
  <c r="AN508" i="12"/>
  <c r="AM508" i="12"/>
  <c r="AL508" i="12"/>
  <c r="AK508" i="12"/>
  <c r="AV507" i="12"/>
  <c r="AU507" i="12"/>
  <c r="AT507" i="12"/>
  <c r="AS507" i="12"/>
  <c r="AR507" i="12"/>
  <c r="AQ507" i="12"/>
  <c r="AP507" i="12"/>
  <c r="AO507" i="12"/>
  <c r="AN507" i="12"/>
  <c r="AM507" i="12"/>
  <c r="AL507" i="12"/>
  <c r="AK507" i="12"/>
  <c r="AV506" i="12"/>
  <c r="AU506" i="12"/>
  <c r="AT506" i="12"/>
  <c r="AS506" i="12"/>
  <c r="AR506" i="12"/>
  <c r="AQ506" i="12"/>
  <c r="AP506" i="12"/>
  <c r="AO506" i="12"/>
  <c r="AN506" i="12"/>
  <c r="AM506" i="12"/>
  <c r="AL506" i="12"/>
  <c r="AK506" i="12"/>
  <c r="AV505" i="12"/>
  <c r="AU505" i="12"/>
  <c r="AT505" i="12"/>
  <c r="AS505" i="12"/>
  <c r="AR505" i="12"/>
  <c r="AQ505" i="12"/>
  <c r="AP505" i="12"/>
  <c r="AO505" i="12"/>
  <c r="AN505" i="12"/>
  <c r="AM505" i="12"/>
  <c r="AL505" i="12"/>
  <c r="AK505" i="12"/>
  <c r="AV504" i="12"/>
  <c r="AU504" i="12"/>
  <c r="AT504" i="12"/>
  <c r="AS504" i="12"/>
  <c r="AR504" i="12"/>
  <c r="AQ504" i="12"/>
  <c r="AP504" i="12"/>
  <c r="AO504" i="12"/>
  <c r="AN504" i="12"/>
  <c r="AM504" i="12"/>
  <c r="AL504" i="12"/>
  <c r="AK504" i="12"/>
  <c r="AV503" i="12"/>
  <c r="AU503" i="12"/>
  <c r="AT503" i="12"/>
  <c r="AS503" i="12"/>
  <c r="AR503" i="12"/>
  <c r="AQ503" i="12"/>
  <c r="AP503" i="12"/>
  <c r="AO503" i="12"/>
  <c r="AN503" i="12"/>
  <c r="AM503" i="12"/>
  <c r="AL503" i="12"/>
  <c r="AK503" i="12"/>
  <c r="AV502" i="12"/>
  <c r="AU502" i="12"/>
  <c r="AT502" i="12"/>
  <c r="AS502" i="12"/>
  <c r="AR502" i="12"/>
  <c r="AQ502" i="12"/>
  <c r="AP502" i="12"/>
  <c r="AO502" i="12"/>
  <c r="AN502" i="12"/>
  <c r="AM502" i="12"/>
  <c r="AL502" i="12"/>
  <c r="AK502" i="12"/>
  <c r="AV501" i="12"/>
  <c r="AU501" i="12"/>
  <c r="AT501" i="12"/>
  <c r="AS501" i="12"/>
  <c r="AR501" i="12"/>
  <c r="AQ501" i="12"/>
  <c r="AP501" i="12"/>
  <c r="AO501" i="12"/>
  <c r="AN501" i="12"/>
  <c r="AM501" i="12"/>
  <c r="AL501" i="12"/>
  <c r="AK501" i="12"/>
  <c r="AV500" i="12"/>
  <c r="AU500" i="12"/>
  <c r="AT500" i="12"/>
  <c r="AS500" i="12"/>
  <c r="AR500" i="12"/>
  <c r="AQ500" i="12"/>
  <c r="AP500" i="12"/>
  <c r="AO500" i="12"/>
  <c r="AN500" i="12"/>
  <c r="AM500" i="12"/>
  <c r="AL500" i="12"/>
  <c r="AK500" i="12"/>
  <c r="AV499" i="12"/>
  <c r="AU499" i="12"/>
  <c r="AT499" i="12"/>
  <c r="AS499" i="12"/>
  <c r="AR499" i="12"/>
  <c r="AQ499" i="12"/>
  <c r="AP499" i="12"/>
  <c r="AO499" i="12"/>
  <c r="AN499" i="12"/>
  <c r="AM499" i="12"/>
  <c r="AL499" i="12"/>
  <c r="AK499" i="12"/>
  <c r="AV498" i="12"/>
  <c r="AU498" i="12"/>
  <c r="AT498" i="12"/>
  <c r="AS498" i="12"/>
  <c r="AR498" i="12"/>
  <c r="AQ498" i="12"/>
  <c r="AP498" i="12"/>
  <c r="AO498" i="12"/>
  <c r="AN498" i="12"/>
  <c r="AM498" i="12"/>
  <c r="AL498" i="12"/>
  <c r="AK498" i="12"/>
  <c r="AV497" i="12"/>
  <c r="AU497" i="12"/>
  <c r="AT497" i="12"/>
  <c r="AS497" i="12"/>
  <c r="AR497" i="12"/>
  <c r="AQ497" i="12"/>
  <c r="AP497" i="12"/>
  <c r="AO497" i="12"/>
  <c r="AN497" i="12"/>
  <c r="AM497" i="12"/>
  <c r="AL497" i="12"/>
  <c r="AK497" i="12"/>
  <c r="AV496" i="12"/>
  <c r="AU496" i="12"/>
  <c r="AT496" i="12"/>
  <c r="AS496" i="12"/>
  <c r="AR496" i="12"/>
  <c r="AQ496" i="12"/>
  <c r="AP496" i="12"/>
  <c r="AO496" i="12"/>
  <c r="AN496" i="12"/>
  <c r="AM496" i="12"/>
  <c r="AL496" i="12"/>
  <c r="AK496" i="12"/>
  <c r="AV495" i="12"/>
  <c r="AU495" i="12"/>
  <c r="AT495" i="12"/>
  <c r="AS495" i="12"/>
  <c r="AR495" i="12"/>
  <c r="AQ495" i="12"/>
  <c r="AP495" i="12"/>
  <c r="AO495" i="12"/>
  <c r="AN495" i="12"/>
  <c r="AM495" i="12"/>
  <c r="AL495" i="12"/>
  <c r="AK495" i="12"/>
  <c r="AV494" i="12"/>
  <c r="AU494" i="12"/>
  <c r="AT494" i="12"/>
  <c r="AS494" i="12"/>
  <c r="AR494" i="12"/>
  <c r="AQ494" i="12"/>
  <c r="AP494" i="12"/>
  <c r="AO494" i="12"/>
  <c r="AN494" i="12"/>
  <c r="AM494" i="12"/>
  <c r="AL494" i="12"/>
  <c r="AK494" i="12"/>
  <c r="AV493" i="12"/>
  <c r="AU493" i="12"/>
  <c r="AT493" i="12"/>
  <c r="AS493" i="12"/>
  <c r="AR493" i="12"/>
  <c r="AQ493" i="12"/>
  <c r="AP493" i="12"/>
  <c r="AO493" i="12"/>
  <c r="AN493" i="12"/>
  <c r="AM493" i="12"/>
  <c r="AL493" i="12"/>
  <c r="AK493" i="12"/>
  <c r="AV492" i="12"/>
  <c r="AU492" i="12"/>
  <c r="AT492" i="12"/>
  <c r="AS492" i="12"/>
  <c r="AR492" i="12"/>
  <c r="AQ492" i="12"/>
  <c r="AP492" i="12"/>
  <c r="AO492" i="12"/>
  <c r="AN492" i="12"/>
  <c r="AM492" i="12"/>
  <c r="AL492" i="12"/>
  <c r="AK492" i="12"/>
  <c r="AV491" i="12"/>
  <c r="AU491" i="12"/>
  <c r="AT491" i="12"/>
  <c r="AS491" i="12"/>
  <c r="AR491" i="12"/>
  <c r="AQ491" i="12"/>
  <c r="AP491" i="12"/>
  <c r="AO491" i="12"/>
  <c r="AN491" i="12"/>
  <c r="AM491" i="12"/>
  <c r="AL491" i="12"/>
  <c r="AK491" i="12"/>
  <c r="AV490" i="12"/>
  <c r="AU490" i="12"/>
  <c r="AT490" i="12"/>
  <c r="AS490" i="12"/>
  <c r="AR490" i="12"/>
  <c r="AQ490" i="12"/>
  <c r="AP490" i="12"/>
  <c r="AO490" i="12"/>
  <c r="AN490" i="12"/>
  <c r="AM490" i="12"/>
  <c r="AL490" i="12"/>
  <c r="AK490" i="12"/>
  <c r="AV489" i="12"/>
  <c r="AU489" i="12"/>
  <c r="AT489" i="12"/>
  <c r="AS489" i="12"/>
  <c r="AR489" i="12"/>
  <c r="AQ489" i="12"/>
  <c r="AP489" i="12"/>
  <c r="AO489" i="12"/>
  <c r="AN489" i="12"/>
  <c r="AM489" i="12"/>
  <c r="AL489" i="12"/>
  <c r="AK489" i="12"/>
  <c r="AV488" i="12"/>
  <c r="AU488" i="12"/>
  <c r="AT488" i="12"/>
  <c r="AS488" i="12"/>
  <c r="AR488" i="12"/>
  <c r="AQ488" i="12"/>
  <c r="AP488" i="12"/>
  <c r="AO488" i="12"/>
  <c r="AN488" i="12"/>
  <c r="AM488" i="12"/>
  <c r="AL488" i="12"/>
  <c r="AK488" i="12"/>
  <c r="AV487" i="12"/>
  <c r="AU487" i="12"/>
  <c r="AT487" i="12"/>
  <c r="AS487" i="12"/>
  <c r="AR487" i="12"/>
  <c r="AQ487" i="12"/>
  <c r="AP487" i="12"/>
  <c r="AO487" i="12"/>
  <c r="AN487" i="12"/>
  <c r="AM487" i="12"/>
  <c r="AL487" i="12"/>
  <c r="AK487" i="12"/>
  <c r="AV486" i="12"/>
  <c r="AU486" i="12"/>
  <c r="AT486" i="12"/>
  <c r="AS486" i="12"/>
  <c r="AR486" i="12"/>
  <c r="AQ486" i="12"/>
  <c r="AP486" i="12"/>
  <c r="AO486" i="12"/>
  <c r="AN486" i="12"/>
  <c r="AM486" i="12"/>
  <c r="AL486" i="12"/>
  <c r="AK486" i="12"/>
  <c r="AV485" i="12"/>
  <c r="AU485" i="12"/>
  <c r="AT485" i="12"/>
  <c r="AS485" i="12"/>
  <c r="AR485" i="12"/>
  <c r="AQ485" i="12"/>
  <c r="AP485" i="12"/>
  <c r="AO485" i="12"/>
  <c r="AN485" i="12"/>
  <c r="AM485" i="12"/>
  <c r="AL485" i="12"/>
  <c r="AK485" i="12"/>
  <c r="AV484" i="12"/>
  <c r="AU484" i="12"/>
  <c r="AT484" i="12"/>
  <c r="AS484" i="12"/>
  <c r="AR484" i="12"/>
  <c r="AQ484" i="12"/>
  <c r="AP484" i="12"/>
  <c r="AO484" i="12"/>
  <c r="AN484" i="12"/>
  <c r="AM484" i="12"/>
  <c r="AL484" i="12"/>
  <c r="AK484" i="12"/>
  <c r="AV483" i="12"/>
  <c r="AU483" i="12"/>
  <c r="AT483" i="12"/>
  <c r="AS483" i="12"/>
  <c r="AR483" i="12"/>
  <c r="AQ483" i="12"/>
  <c r="AP483" i="12"/>
  <c r="AO483" i="12"/>
  <c r="AN483" i="12"/>
  <c r="AM483" i="12"/>
  <c r="AL483" i="12"/>
  <c r="AK483" i="12"/>
  <c r="AV482" i="12"/>
  <c r="AU482" i="12"/>
  <c r="AT482" i="12"/>
  <c r="AS482" i="12"/>
  <c r="AR482" i="12"/>
  <c r="AQ482" i="12"/>
  <c r="AP482" i="12"/>
  <c r="AO482" i="12"/>
  <c r="AN482" i="12"/>
  <c r="AM482" i="12"/>
  <c r="AL482" i="12"/>
  <c r="AK482" i="12"/>
  <c r="AV481" i="12"/>
  <c r="AU481" i="12"/>
  <c r="AT481" i="12"/>
  <c r="AS481" i="12"/>
  <c r="AR481" i="12"/>
  <c r="AQ481" i="12"/>
  <c r="AP481" i="12"/>
  <c r="AO481" i="12"/>
  <c r="AN481" i="12"/>
  <c r="AM481" i="12"/>
  <c r="AL481" i="12"/>
  <c r="AK481" i="12"/>
  <c r="AV480" i="12"/>
  <c r="AU480" i="12"/>
  <c r="AT480" i="12"/>
  <c r="AS480" i="12"/>
  <c r="AR480" i="12"/>
  <c r="AQ480" i="12"/>
  <c r="AP480" i="12"/>
  <c r="AO480" i="12"/>
  <c r="AN480" i="12"/>
  <c r="AM480" i="12"/>
  <c r="AL480" i="12"/>
  <c r="AK480" i="12"/>
  <c r="AV479" i="12"/>
  <c r="AU479" i="12"/>
  <c r="AT479" i="12"/>
  <c r="AS479" i="12"/>
  <c r="AR479" i="12"/>
  <c r="AQ479" i="12"/>
  <c r="AP479" i="12"/>
  <c r="AO479" i="12"/>
  <c r="AN479" i="12"/>
  <c r="AM479" i="12"/>
  <c r="AL479" i="12"/>
  <c r="AK479" i="12"/>
  <c r="AV478" i="12"/>
  <c r="AU478" i="12"/>
  <c r="AT478" i="12"/>
  <c r="AS478" i="12"/>
  <c r="AR478" i="12"/>
  <c r="AQ478" i="12"/>
  <c r="AP478" i="12"/>
  <c r="AO478" i="12"/>
  <c r="AN478" i="12"/>
  <c r="AM478" i="12"/>
  <c r="AL478" i="12"/>
  <c r="AK478" i="12"/>
  <c r="AV477" i="12"/>
  <c r="AU477" i="12"/>
  <c r="AT477" i="12"/>
  <c r="AS477" i="12"/>
  <c r="AR477" i="12"/>
  <c r="AQ477" i="12"/>
  <c r="AP477" i="12"/>
  <c r="AO477" i="12"/>
  <c r="AN477" i="12"/>
  <c r="AM477" i="12"/>
  <c r="AL477" i="12"/>
  <c r="AK477" i="12"/>
  <c r="AV476" i="12"/>
  <c r="AU476" i="12"/>
  <c r="AT476" i="12"/>
  <c r="AS476" i="12"/>
  <c r="AR476" i="12"/>
  <c r="AQ476" i="12"/>
  <c r="AP476" i="12"/>
  <c r="AO476" i="12"/>
  <c r="AN476" i="12"/>
  <c r="AM476" i="12"/>
  <c r="AL476" i="12"/>
  <c r="AK476" i="12"/>
  <c r="AV475" i="12"/>
  <c r="AU475" i="12"/>
  <c r="AT475" i="12"/>
  <c r="AS475" i="12"/>
  <c r="AR475" i="12"/>
  <c r="AQ475" i="12"/>
  <c r="AP475" i="12"/>
  <c r="AO475" i="12"/>
  <c r="AN475" i="12"/>
  <c r="AM475" i="12"/>
  <c r="AL475" i="12"/>
  <c r="AK475" i="12"/>
  <c r="AV474" i="12"/>
  <c r="AU474" i="12"/>
  <c r="AT474" i="12"/>
  <c r="AS474" i="12"/>
  <c r="AR474" i="12"/>
  <c r="AQ474" i="12"/>
  <c r="AP474" i="12"/>
  <c r="AO474" i="12"/>
  <c r="AN474" i="12"/>
  <c r="AM474" i="12"/>
  <c r="AL474" i="12"/>
  <c r="AK474" i="12"/>
  <c r="AV473" i="12"/>
  <c r="AU473" i="12"/>
  <c r="AT473" i="12"/>
  <c r="AS473" i="12"/>
  <c r="AR473" i="12"/>
  <c r="AQ473" i="12"/>
  <c r="AP473" i="12"/>
  <c r="AO473" i="12"/>
  <c r="AN473" i="12"/>
  <c r="AM473" i="12"/>
  <c r="AL473" i="12"/>
  <c r="AK473" i="12"/>
  <c r="AV472" i="12"/>
  <c r="AU472" i="12"/>
  <c r="AT472" i="12"/>
  <c r="AS472" i="12"/>
  <c r="AR472" i="12"/>
  <c r="AQ472" i="12"/>
  <c r="AP472" i="12"/>
  <c r="AO472" i="12"/>
  <c r="AN472" i="12"/>
  <c r="AM472" i="12"/>
  <c r="AL472" i="12"/>
  <c r="AK472" i="12"/>
  <c r="AV471" i="12"/>
  <c r="AU471" i="12"/>
  <c r="AT471" i="12"/>
  <c r="AS471" i="12"/>
  <c r="AR471" i="12"/>
  <c r="AQ471" i="12"/>
  <c r="AP471" i="12"/>
  <c r="AO471" i="12"/>
  <c r="AN471" i="12"/>
  <c r="AM471" i="12"/>
  <c r="AL471" i="12"/>
  <c r="AK471" i="12"/>
  <c r="AV470" i="12"/>
  <c r="AU470" i="12"/>
  <c r="AT470" i="12"/>
  <c r="AS470" i="12"/>
  <c r="AR470" i="12"/>
  <c r="AQ470" i="12"/>
  <c r="AP470" i="12"/>
  <c r="AO470" i="12"/>
  <c r="AN470" i="12"/>
  <c r="AM470" i="12"/>
  <c r="AL470" i="12"/>
  <c r="AK470" i="12"/>
  <c r="AV469" i="12"/>
  <c r="AU469" i="12"/>
  <c r="AT469" i="12"/>
  <c r="AS469" i="12"/>
  <c r="AR469" i="12"/>
  <c r="AQ469" i="12"/>
  <c r="AP469" i="12"/>
  <c r="AO469" i="12"/>
  <c r="AN469" i="12"/>
  <c r="AM469" i="12"/>
  <c r="AL469" i="12"/>
  <c r="AK469" i="12"/>
  <c r="AV468" i="12"/>
  <c r="AU468" i="12"/>
  <c r="AT468" i="12"/>
  <c r="AS468" i="12"/>
  <c r="AR468" i="12"/>
  <c r="AQ468" i="12"/>
  <c r="AP468" i="12"/>
  <c r="AO468" i="12"/>
  <c r="AN468" i="12"/>
  <c r="AM468" i="12"/>
  <c r="AL468" i="12"/>
  <c r="AK468" i="12"/>
  <c r="AV467" i="12"/>
  <c r="AU467" i="12"/>
  <c r="AT467" i="12"/>
  <c r="AS467" i="12"/>
  <c r="AR467" i="12"/>
  <c r="AQ467" i="12"/>
  <c r="AP467" i="12"/>
  <c r="AO467" i="12"/>
  <c r="AN467" i="12"/>
  <c r="AM467" i="12"/>
  <c r="AL467" i="12"/>
  <c r="AK467" i="12"/>
  <c r="AV466" i="12"/>
  <c r="AU466" i="12"/>
  <c r="AT466" i="12"/>
  <c r="AS466" i="12"/>
  <c r="AR466" i="12"/>
  <c r="AQ466" i="12"/>
  <c r="AP466" i="12"/>
  <c r="AO466" i="12"/>
  <c r="AN466" i="12"/>
  <c r="AM466" i="12"/>
  <c r="AL466" i="12"/>
  <c r="AK466" i="12"/>
  <c r="AV465" i="12"/>
  <c r="AU465" i="12"/>
  <c r="AT465" i="12"/>
  <c r="AS465" i="12"/>
  <c r="AR465" i="12"/>
  <c r="AQ465" i="12"/>
  <c r="AP465" i="12"/>
  <c r="AO465" i="12"/>
  <c r="AN465" i="12"/>
  <c r="AM465" i="12"/>
  <c r="AL465" i="12"/>
  <c r="AK465" i="12"/>
  <c r="AV464" i="12"/>
  <c r="AU464" i="12"/>
  <c r="AT464" i="12"/>
  <c r="AS464" i="12"/>
  <c r="AR464" i="12"/>
  <c r="AQ464" i="12"/>
  <c r="AP464" i="12"/>
  <c r="AO464" i="12"/>
  <c r="AN464" i="12"/>
  <c r="AM464" i="12"/>
  <c r="AL464" i="12"/>
  <c r="AK464" i="12"/>
  <c r="AV463" i="12"/>
  <c r="AU463" i="12"/>
  <c r="AT463" i="12"/>
  <c r="AS463" i="12"/>
  <c r="AR463" i="12"/>
  <c r="AQ463" i="12"/>
  <c r="AP463" i="12"/>
  <c r="AO463" i="12"/>
  <c r="AN463" i="12"/>
  <c r="AM463" i="12"/>
  <c r="AL463" i="12"/>
  <c r="AK463" i="12"/>
  <c r="AV462" i="12"/>
  <c r="AU462" i="12"/>
  <c r="AT462" i="12"/>
  <c r="AS462" i="12"/>
  <c r="AR462" i="12"/>
  <c r="AQ462" i="12"/>
  <c r="AP462" i="12"/>
  <c r="AO462" i="12"/>
  <c r="AN462" i="12"/>
  <c r="AM462" i="12"/>
  <c r="AL462" i="12"/>
  <c r="AK462" i="12"/>
  <c r="AV461" i="12"/>
  <c r="AU461" i="12"/>
  <c r="AT461" i="12"/>
  <c r="AS461" i="12"/>
  <c r="AR461" i="12"/>
  <c r="AQ461" i="12"/>
  <c r="AP461" i="12"/>
  <c r="AO461" i="12"/>
  <c r="AN461" i="12"/>
  <c r="AM461" i="12"/>
  <c r="AL461" i="12"/>
  <c r="AK461" i="12"/>
  <c r="AV460" i="12"/>
  <c r="AU460" i="12"/>
  <c r="AT460" i="12"/>
  <c r="AS460" i="12"/>
  <c r="AR460" i="12"/>
  <c r="AQ460" i="12"/>
  <c r="AP460" i="12"/>
  <c r="AO460" i="12"/>
  <c r="AN460" i="12"/>
  <c r="AM460" i="12"/>
  <c r="AL460" i="12"/>
  <c r="AK460" i="12"/>
  <c r="AV459" i="12"/>
  <c r="AU459" i="12"/>
  <c r="AT459" i="12"/>
  <c r="AS459" i="12"/>
  <c r="AR459" i="12"/>
  <c r="AQ459" i="12"/>
  <c r="AP459" i="12"/>
  <c r="AO459" i="12"/>
  <c r="AN459" i="12"/>
  <c r="AM459" i="12"/>
  <c r="AL459" i="12"/>
  <c r="AK459" i="12"/>
  <c r="AV458" i="12"/>
  <c r="AU458" i="12"/>
  <c r="AT458" i="12"/>
  <c r="AS458" i="12"/>
  <c r="AR458" i="12"/>
  <c r="AQ458" i="12"/>
  <c r="AP458" i="12"/>
  <c r="AO458" i="12"/>
  <c r="AN458" i="12"/>
  <c r="AM458" i="12"/>
  <c r="AL458" i="12"/>
  <c r="AK458" i="12"/>
  <c r="AV457" i="12"/>
  <c r="AU457" i="12"/>
  <c r="AT457" i="12"/>
  <c r="AS457" i="12"/>
  <c r="AR457" i="12"/>
  <c r="AQ457" i="12"/>
  <c r="AP457" i="12"/>
  <c r="AO457" i="12"/>
  <c r="AN457" i="12"/>
  <c r="AM457" i="12"/>
  <c r="AL457" i="12"/>
  <c r="AK457" i="12"/>
  <c r="AV456" i="12"/>
  <c r="AU456" i="12"/>
  <c r="AT456" i="12"/>
  <c r="AS456" i="12"/>
  <c r="AR456" i="12"/>
  <c r="AQ456" i="12"/>
  <c r="AP456" i="12"/>
  <c r="AO456" i="12"/>
  <c r="AN456" i="12"/>
  <c r="AM456" i="12"/>
  <c r="AL456" i="12"/>
  <c r="AK456" i="12"/>
  <c r="AV455" i="12"/>
  <c r="AU455" i="12"/>
  <c r="AT455" i="12"/>
  <c r="AS455" i="12"/>
  <c r="AR455" i="12"/>
  <c r="AQ455" i="12"/>
  <c r="AP455" i="12"/>
  <c r="AO455" i="12"/>
  <c r="AN455" i="12"/>
  <c r="AM455" i="12"/>
  <c r="AL455" i="12"/>
  <c r="AK455" i="12"/>
  <c r="AV454" i="12"/>
  <c r="AU454" i="12"/>
  <c r="AT454" i="12"/>
  <c r="AS454" i="12"/>
  <c r="AR454" i="12"/>
  <c r="AQ454" i="12"/>
  <c r="AP454" i="12"/>
  <c r="AO454" i="12"/>
  <c r="AN454" i="12"/>
  <c r="AM454" i="12"/>
  <c r="AL454" i="12"/>
  <c r="AK454" i="12"/>
  <c r="AV453" i="12"/>
  <c r="AU453" i="12"/>
  <c r="AT453" i="12"/>
  <c r="AS453" i="12"/>
  <c r="AR453" i="12"/>
  <c r="AQ453" i="12"/>
  <c r="AP453" i="12"/>
  <c r="AO453" i="12"/>
  <c r="AN453" i="12"/>
  <c r="AM453" i="12"/>
  <c r="AL453" i="12"/>
  <c r="AK453" i="12"/>
  <c r="AV452" i="12"/>
  <c r="AU452" i="12"/>
  <c r="AT452" i="12"/>
  <c r="AS452" i="12"/>
  <c r="AR452" i="12"/>
  <c r="AQ452" i="12"/>
  <c r="AP452" i="12"/>
  <c r="AO452" i="12"/>
  <c r="AN452" i="12"/>
  <c r="AM452" i="12"/>
  <c r="AL452" i="12"/>
  <c r="AK452" i="12"/>
  <c r="AV451" i="12"/>
  <c r="AU451" i="12"/>
  <c r="AT451" i="12"/>
  <c r="AS451" i="12"/>
  <c r="AR451" i="12"/>
  <c r="AQ451" i="12"/>
  <c r="AP451" i="12"/>
  <c r="AO451" i="12"/>
  <c r="AN451" i="12"/>
  <c r="AM451" i="12"/>
  <c r="AL451" i="12"/>
  <c r="AK451" i="12"/>
  <c r="AV450" i="12"/>
  <c r="AU450" i="12"/>
  <c r="AT450" i="12"/>
  <c r="AS450" i="12"/>
  <c r="AR450" i="12"/>
  <c r="AQ450" i="12"/>
  <c r="AP450" i="12"/>
  <c r="AO450" i="12"/>
  <c r="AN450" i="12"/>
  <c r="AM450" i="12"/>
  <c r="AL450" i="12"/>
  <c r="AK450" i="12"/>
  <c r="AV449" i="12"/>
  <c r="AU449" i="12"/>
  <c r="AT449" i="12"/>
  <c r="AS449" i="12"/>
  <c r="AR449" i="12"/>
  <c r="AQ449" i="12"/>
  <c r="AP449" i="12"/>
  <c r="AO449" i="12"/>
  <c r="AN449" i="12"/>
  <c r="AM449" i="12"/>
  <c r="AL449" i="12"/>
  <c r="AK449" i="12"/>
  <c r="AV448" i="12"/>
  <c r="AU448" i="12"/>
  <c r="AT448" i="12"/>
  <c r="AS448" i="12"/>
  <c r="AR448" i="12"/>
  <c r="AQ448" i="12"/>
  <c r="AP448" i="12"/>
  <c r="AO448" i="12"/>
  <c r="AN448" i="12"/>
  <c r="AM448" i="12"/>
  <c r="AL448" i="12"/>
  <c r="AK448" i="12"/>
  <c r="AV447" i="12"/>
  <c r="AU447" i="12"/>
  <c r="AT447" i="12"/>
  <c r="AS447" i="12"/>
  <c r="AR447" i="12"/>
  <c r="AQ447" i="12"/>
  <c r="AP447" i="12"/>
  <c r="AO447" i="12"/>
  <c r="AN447" i="12"/>
  <c r="AM447" i="12"/>
  <c r="AL447" i="12"/>
  <c r="AK447" i="12"/>
  <c r="AV446" i="12"/>
  <c r="AU446" i="12"/>
  <c r="AT446" i="12"/>
  <c r="AS446" i="12"/>
  <c r="AR446" i="12"/>
  <c r="AQ446" i="12"/>
  <c r="AP446" i="12"/>
  <c r="AO446" i="12"/>
  <c r="AN446" i="12"/>
  <c r="AM446" i="12"/>
  <c r="AL446" i="12"/>
  <c r="AK446" i="12"/>
  <c r="AV445" i="12"/>
  <c r="AU445" i="12"/>
  <c r="AT445" i="12"/>
  <c r="AS445" i="12"/>
  <c r="AR445" i="12"/>
  <c r="AQ445" i="12"/>
  <c r="AP445" i="12"/>
  <c r="AO445" i="12"/>
  <c r="AN445" i="12"/>
  <c r="AM445" i="12"/>
  <c r="AL445" i="12"/>
  <c r="AK445" i="12"/>
  <c r="AV444" i="12"/>
  <c r="AU444" i="12"/>
  <c r="AT444" i="12"/>
  <c r="AS444" i="12"/>
  <c r="AR444" i="12"/>
  <c r="AQ444" i="12"/>
  <c r="AP444" i="12"/>
  <c r="AO444" i="12"/>
  <c r="AN444" i="12"/>
  <c r="AM444" i="12"/>
  <c r="AL444" i="12"/>
  <c r="AK444" i="12"/>
  <c r="AV443" i="12"/>
  <c r="AU443" i="12"/>
  <c r="AT443" i="12"/>
  <c r="AS443" i="12"/>
  <c r="AR443" i="12"/>
  <c r="AQ443" i="12"/>
  <c r="AP443" i="12"/>
  <c r="AO443" i="12"/>
  <c r="AN443" i="12"/>
  <c r="AM443" i="12"/>
  <c r="AL443" i="12"/>
  <c r="AK443" i="12"/>
  <c r="AV442" i="12"/>
  <c r="AU442" i="12"/>
  <c r="AT442" i="12"/>
  <c r="AS442" i="12"/>
  <c r="AR442" i="12"/>
  <c r="AQ442" i="12"/>
  <c r="AP442" i="12"/>
  <c r="AO442" i="12"/>
  <c r="AN442" i="12"/>
  <c r="AM442" i="12"/>
  <c r="AL442" i="12"/>
  <c r="AK442" i="12"/>
  <c r="AV441" i="12"/>
  <c r="AU441" i="12"/>
  <c r="AT441" i="12"/>
  <c r="AS441" i="12"/>
  <c r="AR441" i="12"/>
  <c r="AQ441" i="12"/>
  <c r="AP441" i="12"/>
  <c r="AO441" i="12"/>
  <c r="AN441" i="12"/>
  <c r="AM441" i="12"/>
  <c r="AL441" i="12"/>
  <c r="AK441" i="12"/>
  <c r="AV440" i="12"/>
  <c r="AU440" i="12"/>
  <c r="AT440" i="12"/>
  <c r="AS440" i="12"/>
  <c r="AR440" i="12"/>
  <c r="AQ440" i="12"/>
  <c r="AP440" i="12"/>
  <c r="AO440" i="12"/>
  <c r="AN440" i="12"/>
  <c r="AM440" i="12"/>
  <c r="AL440" i="12"/>
  <c r="AK440" i="12"/>
  <c r="AV439" i="12"/>
  <c r="AU439" i="12"/>
  <c r="AT439" i="12"/>
  <c r="AS439" i="12"/>
  <c r="AR439" i="12"/>
  <c r="AQ439" i="12"/>
  <c r="AP439" i="12"/>
  <c r="AO439" i="12"/>
  <c r="AN439" i="12"/>
  <c r="AM439" i="12"/>
  <c r="AL439" i="12"/>
  <c r="AK439" i="12"/>
  <c r="AV438" i="12"/>
  <c r="AU438" i="12"/>
  <c r="AT438" i="12"/>
  <c r="AS438" i="12"/>
  <c r="AR438" i="12"/>
  <c r="AQ438" i="12"/>
  <c r="AP438" i="12"/>
  <c r="AO438" i="12"/>
  <c r="AN438" i="12"/>
  <c r="AM438" i="12"/>
  <c r="AL438" i="12"/>
  <c r="AK438" i="12"/>
  <c r="AV437" i="12"/>
  <c r="AU437" i="12"/>
  <c r="AT437" i="12"/>
  <c r="AS437" i="12"/>
  <c r="AR437" i="12"/>
  <c r="AQ437" i="12"/>
  <c r="AP437" i="12"/>
  <c r="AO437" i="12"/>
  <c r="AN437" i="12"/>
  <c r="AM437" i="12"/>
  <c r="AL437" i="12"/>
  <c r="AK437" i="12"/>
  <c r="AV436" i="12"/>
  <c r="AU436" i="12"/>
  <c r="AT436" i="12"/>
  <c r="AS436" i="12"/>
  <c r="AR436" i="12"/>
  <c r="AQ436" i="12"/>
  <c r="AP436" i="12"/>
  <c r="AO436" i="12"/>
  <c r="AN436" i="12"/>
  <c r="AM436" i="12"/>
  <c r="AL436" i="12"/>
  <c r="AK436" i="12"/>
  <c r="AV435" i="12"/>
  <c r="AU435" i="12"/>
  <c r="AT435" i="12"/>
  <c r="AS435" i="12"/>
  <c r="AR435" i="12"/>
  <c r="AQ435" i="12"/>
  <c r="AP435" i="12"/>
  <c r="AO435" i="12"/>
  <c r="AN435" i="12"/>
  <c r="AM435" i="12"/>
  <c r="AL435" i="12"/>
  <c r="AK435" i="12"/>
  <c r="AV434" i="12"/>
  <c r="AU434" i="12"/>
  <c r="AT434" i="12"/>
  <c r="AS434" i="12"/>
  <c r="AR434" i="12"/>
  <c r="AQ434" i="12"/>
  <c r="AP434" i="12"/>
  <c r="AO434" i="12"/>
  <c r="AN434" i="12"/>
  <c r="AM434" i="12"/>
  <c r="AL434" i="12"/>
  <c r="AK434" i="12"/>
  <c r="AV433" i="12"/>
  <c r="AU433" i="12"/>
  <c r="AT433" i="12"/>
  <c r="AS433" i="12"/>
  <c r="AR433" i="12"/>
  <c r="AQ433" i="12"/>
  <c r="AP433" i="12"/>
  <c r="AO433" i="12"/>
  <c r="AN433" i="12"/>
  <c r="AM433" i="12"/>
  <c r="AL433" i="12"/>
  <c r="AK433" i="12"/>
  <c r="AV432" i="12"/>
  <c r="AU432" i="12"/>
  <c r="AT432" i="12"/>
  <c r="AS432" i="12"/>
  <c r="AR432" i="12"/>
  <c r="AQ432" i="12"/>
  <c r="AP432" i="12"/>
  <c r="AO432" i="12"/>
  <c r="AN432" i="12"/>
  <c r="AM432" i="12"/>
  <c r="AL432" i="12"/>
  <c r="AK432" i="12"/>
  <c r="AV431" i="12"/>
  <c r="AU431" i="12"/>
  <c r="AT431" i="12"/>
  <c r="AS431" i="12"/>
  <c r="AR431" i="12"/>
  <c r="AQ431" i="12"/>
  <c r="AP431" i="12"/>
  <c r="AO431" i="12"/>
  <c r="AN431" i="12"/>
  <c r="AM431" i="12"/>
  <c r="AL431" i="12"/>
  <c r="AK431" i="12"/>
  <c r="AV430" i="12"/>
  <c r="AU430" i="12"/>
  <c r="AT430" i="12"/>
  <c r="AS430" i="12"/>
  <c r="AR430" i="12"/>
  <c r="AQ430" i="12"/>
  <c r="AP430" i="12"/>
  <c r="AO430" i="12"/>
  <c r="AN430" i="12"/>
  <c r="AM430" i="12"/>
  <c r="AL430" i="12"/>
  <c r="AK430" i="12"/>
  <c r="AV429" i="12"/>
  <c r="AU429" i="12"/>
  <c r="AT429" i="12"/>
  <c r="AS429" i="12"/>
  <c r="AR429" i="12"/>
  <c r="AQ429" i="12"/>
  <c r="AP429" i="12"/>
  <c r="AO429" i="12"/>
  <c r="AN429" i="12"/>
  <c r="AM429" i="12"/>
  <c r="AL429" i="12"/>
  <c r="AK429" i="12"/>
  <c r="AV428" i="12"/>
  <c r="AU428" i="12"/>
  <c r="AT428" i="12"/>
  <c r="AS428" i="12"/>
  <c r="AR428" i="12"/>
  <c r="AQ428" i="12"/>
  <c r="AP428" i="12"/>
  <c r="AO428" i="12"/>
  <c r="AN428" i="12"/>
  <c r="AM428" i="12"/>
  <c r="AL428" i="12"/>
  <c r="AK428" i="12"/>
  <c r="AV427" i="12"/>
  <c r="AU427" i="12"/>
  <c r="AT427" i="12"/>
  <c r="AS427" i="12"/>
  <c r="AR427" i="12"/>
  <c r="AQ427" i="12"/>
  <c r="AP427" i="12"/>
  <c r="AO427" i="12"/>
  <c r="AN427" i="12"/>
  <c r="AM427" i="12"/>
  <c r="AL427" i="12"/>
  <c r="AK427" i="12"/>
  <c r="AV426" i="12"/>
  <c r="AU426" i="12"/>
  <c r="AT426" i="12"/>
  <c r="AS426" i="12"/>
  <c r="AR426" i="12"/>
  <c r="AQ426" i="12"/>
  <c r="AP426" i="12"/>
  <c r="AO426" i="12"/>
  <c r="AN426" i="12"/>
  <c r="AM426" i="12"/>
  <c r="AL426" i="12"/>
  <c r="AK426" i="12"/>
  <c r="AV425" i="12"/>
  <c r="AU425" i="12"/>
  <c r="AT425" i="12"/>
  <c r="AS425" i="12"/>
  <c r="AR425" i="12"/>
  <c r="AQ425" i="12"/>
  <c r="AP425" i="12"/>
  <c r="AO425" i="12"/>
  <c r="AN425" i="12"/>
  <c r="AM425" i="12"/>
  <c r="AL425" i="12"/>
  <c r="AK425" i="12"/>
  <c r="AV424" i="12"/>
  <c r="AU424" i="12"/>
  <c r="AT424" i="12"/>
  <c r="AS424" i="12"/>
  <c r="AR424" i="12"/>
  <c r="AQ424" i="12"/>
  <c r="AP424" i="12"/>
  <c r="AO424" i="12"/>
  <c r="AN424" i="12"/>
  <c r="AM424" i="12"/>
  <c r="AL424" i="12"/>
  <c r="AK424" i="12"/>
  <c r="AV423" i="12"/>
  <c r="AU423" i="12"/>
  <c r="AT423" i="12"/>
  <c r="AS423" i="12"/>
  <c r="AR423" i="12"/>
  <c r="AQ423" i="12"/>
  <c r="AP423" i="12"/>
  <c r="AO423" i="12"/>
  <c r="AN423" i="12"/>
  <c r="AM423" i="12"/>
  <c r="AL423" i="12"/>
  <c r="AK423" i="12"/>
  <c r="AV422" i="12"/>
  <c r="AU422" i="12"/>
  <c r="AT422" i="12"/>
  <c r="AS422" i="12"/>
  <c r="AR422" i="12"/>
  <c r="AQ422" i="12"/>
  <c r="AP422" i="12"/>
  <c r="AO422" i="12"/>
  <c r="AN422" i="12"/>
  <c r="AM422" i="12"/>
  <c r="AL422" i="12"/>
  <c r="AK422" i="12"/>
  <c r="AV421" i="12"/>
  <c r="AU421" i="12"/>
  <c r="AT421" i="12"/>
  <c r="AS421" i="12"/>
  <c r="AR421" i="12"/>
  <c r="AQ421" i="12"/>
  <c r="AP421" i="12"/>
  <c r="AO421" i="12"/>
  <c r="AN421" i="12"/>
  <c r="AM421" i="12"/>
  <c r="AL421" i="12"/>
  <c r="AK421" i="12"/>
  <c r="AV420" i="12"/>
  <c r="AU420" i="12"/>
  <c r="AT420" i="12"/>
  <c r="AS420" i="12"/>
  <c r="AR420" i="12"/>
  <c r="AQ420" i="12"/>
  <c r="AP420" i="12"/>
  <c r="AO420" i="12"/>
  <c r="AN420" i="12"/>
  <c r="AM420" i="12"/>
  <c r="AL420" i="12"/>
  <c r="AK420" i="12"/>
  <c r="AV419" i="12"/>
  <c r="AU419" i="12"/>
  <c r="AT419" i="12"/>
  <c r="AS419" i="12"/>
  <c r="AR419" i="12"/>
  <c r="AQ419" i="12"/>
  <c r="AP419" i="12"/>
  <c r="AO419" i="12"/>
  <c r="AN419" i="12"/>
  <c r="AM419" i="12"/>
  <c r="AL419" i="12"/>
  <c r="AK419" i="12"/>
  <c r="AV418" i="12"/>
  <c r="AU418" i="12"/>
  <c r="AT418" i="12"/>
  <c r="AS418" i="12"/>
  <c r="AR418" i="12"/>
  <c r="AQ418" i="12"/>
  <c r="AP418" i="12"/>
  <c r="AO418" i="12"/>
  <c r="AN418" i="12"/>
  <c r="AM418" i="12"/>
  <c r="AL418" i="12"/>
  <c r="AK418" i="12"/>
  <c r="AV417" i="12"/>
  <c r="AU417" i="12"/>
  <c r="AT417" i="12"/>
  <c r="AS417" i="12"/>
  <c r="AR417" i="12"/>
  <c r="AQ417" i="12"/>
  <c r="AP417" i="12"/>
  <c r="AO417" i="12"/>
  <c r="AN417" i="12"/>
  <c r="AM417" i="12"/>
  <c r="AL417" i="12"/>
  <c r="AK417" i="12"/>
  <c r="AV416" i="12"/>
  <c r="AU416" i="12"/>
  <c r="AT416" i="12"/>
  <c r="AS416" i="12"/>
  <c r="AR416" i="12"/>
  <c r="AQ416" i="12"/>
  <c r="AP416" i="12"/>
  <c r="AO416" i="12"/>
  <c r="AN416" i="12"/>
  <c r="AM416" i="12"/>
  <c r="AL416" i="12"/>
  <c r="AK416" i="12"/>
  <c r="AV415" i="12"/>
  <c r="AU415" i="12"/>
  <c r="AT415" i="12"/>
  <c r="AS415" i="12"/>
  <c r="AR415" i="12"/>
  <c r="AQ415" i="12"/>
  <c r="AP415" i="12"/>
  <c r="AO415" i="12"/>
  <c r="AN415" i="12"/>
  <c r="AM415" i="12"/>
  <c r="AL415" i="12"/>
  <c r="AK415" i="12"/>
  <c r="AV414" i="12"/>
  <c r="AU414" i="12"/>
  <c r="AT414" i="12"/>
  <c r="AS414" i="12"/>
  <c r="AR414" i="12"/>
  <c r="AQ414" i="12"/>
  <c r="AP414" i="12"/>
  <c r="AO414" i="12"/>
  <c r="AN414" i="12"/>
  <c r="AM414" i="12"/>
  <c r="AL414" i="12"/>
  <c r="AK414" i="12"/>
  <c r="AV413" i="12"/>
  <c r="AU413" i="12"/>
  <c r="AT413" i="12"/>
  <c r="AS413" i="12"/>
  <c r="AR413" i="12"/>
  <c r="AQ413" i="12"/>
  <c r="AP413" i="12"/>
  <c r="AO413" i="12"/>
  <c r="AN413" i="12"/>
  <c r="AM413" i="12"/>
  <c r="AL413" i="12"/>
  <c r="AK413" i="12"/>
  <c r="AV412" i="12"/>
  <c r="AU412" i="12"/>
  <c r="AT412" i="12"/>
  <c r="AS412" i="12"/>
  <c r="AR412" i="12"/>
  <c r="AQ412" i="12"/>
  <c r="AP412" i="12"/>
  <c r="AO412" i="12"/>
  <c r="AN412" i="12"/>
  <c r="AM412" i="12"/>
  <c r="AL412" i="12"/>
  <c r="AK412" i="12"/>
  <c r="AV411" i="12"/>
  <c r="AU411" i="12"/>
  <c r="AT411" i="12"/>
  <c r="AS411" i="12"/>
  <c r="AR411" i="12"/>
  <c r="AQ411" i="12"/>
  <c r="AP411" i="12"/>
  <c r="AO411" i="12"/>
  <c r="AN411" i="12"/>
  <c r="AM411" i="12"/>
  <c r="AL411" i="12"/>
  <c r="AK411" i="12"/>
  <c r="AV410" i="12"/>
  <c r="AU410" i="12"/>
  <c r="AT410" i="12"/>
  <c r="AS410" i="12"/>
  <c r="AR410" i="12"/>
  <c r="AQ410" i="12"/>
  <c r="AP410" i="12"/>
  <c r="AO410" i="12"/>
  <c r="AN410" i="12"/>
  <c r="AM410" i="12"/>
  <c r="AL410" i="12"/>
  <c r="AK410" i="12"/>
  <c r="AV409" i="12"/>
  <c r="AU409" i="12"/>
  <c r="AT409" i="12"/>
  <c r="AS409" i="12"/>
  <c r="AR409" i="12"/>
  <c r="AQ409" i="12"/>
  <c r="AP409" i="12"/>
  <c r="AO409" i="12"/>
  <c r="AN409" i="12"/>
  <c r="AM409" i="12"/>
  <c r="AL409" i="12"/>
  <c r="AK409" i="12"/>
  <c r="AV408" i="12"/>
  <c r="AU408" i="12"/>
  <c r="AT408" i="12"/>
  <c r="AS408" i="12"/>
  <c r="AR408" i="12"/>
  <c r="AQ408" i="12"/>
  <c r="AP408" i="12"/>
  <c r="AO408" i="12"/>
  <c r="AN408" i="12"/>
  <c r="AM408" i="12"/>
  <c r="AL408" i="12"/>
  <c r="AK408" i="12"/>
  <c r="AV407" i="12"/>
  <c r="AU407" i="12"/>
  <c r="AT407" i="12"/>
  <c r="AS407" i="12"/>
  <c r="AR407" i="12"/>
  <c r="AQ407" i="12"/>
  <c r="AP407" i="12"/>
  <c r="AO407" i="12"/>
  <c r="AN407" i="12"/>
  <c r="AM407" i="12"/>
  <c r="AL407" i="12"/>
  <c r="AK407" i="12"/>
  <c r="AV406" i="12"/>
  <c r="AU406" i="12"/>
  <c r="AT406" i="12"/>
  <c r="AS406" i="12"/>
  <c r="AR406" i="12"/>
  <c r="AQ406" i="12"/>
  <c r="AP406" i="12"/>
  <c r="AO406" i="12"/>
  <c r="AN406" i="12"/>
  <c r="AM406" i="12"/>
  <c r="AL406" i="12"/>
  <c r="AK406" i="12"/>
  <c r="AV405" i="12"/>
  <c r="AU405" i="12"/>
  <c r="AT405" i="12"/>
  <c r="AS405" i="12"/>
  <c r="AR405" i="12"/>
  <c r="AQ405" i="12"/>
  <c r="AP405" i="12"/>
  <c r="AO405" i="12"/>
  <c r="AN405" i="12"/>
  <c r="AM405" i="12"/>
  <c r="AL405" i="12"/>
  <c r="AK405" i="12"/>
  <c r="AV404" i="12"/>
  <c r="AU404" i="12"/>
  <c r="AT404" i="12"/>
  <c r="AS404" i="12"/>
  <c r="AR404" i="12"/>
  <c r="AQ404" i="12"/>
  <c r="AP404" i="12"/>
  <c r="AO404" i="12"/>
  <c r="AN404" i="12"/>
  <c r="AM404" i="12"/>
  <c r="AL404" i="12"/>
  <c r="AK404" i="12"/>
  <c r="AV403" i="12"/>
  <c r="AU403" i="12"/>
  <c r="AT403" i="12"/>
  <c r="AS403" i="12"/>
  <c r="AR403" i="12"/>
  <c r="AQ403" i="12"/>
  <c r="AP403" i="12"/>
  <c r="AO403" i="12"/>
  <c r="AN403" i="12"/>
  <c r="AM403" i="12"/>
  <c r="AL403" i="12"/>
  <c r="AK403" i="12"/>
  <c r="AV402" i="12"/>
  <c r="AU402" i="12"/>
  <c r="AT402" i="12"/>
  <c r="AS402" i="12"/>
  <c r="AR402" i="12"/>
  <c r="AQ402" i="12"/>
  <c r="AP402" i="12"/>
  <c r="AO402" i="12"/>
  <c r="AN402" i="12"/>
  <c r="AM402" i="12"/>
  <c r="AL402" i="12"/>
  <c r="AK402" i="12"/>
  <c r="AV401" i="12"/>
  <c r="AU401" i="12"/>
  <c r="AT401" i="12"/>
  <c r="AS401" i="12"/>
  <c r="AR401" i="12"/>
  <c r="AQ401" i="12"/>
  <c r="AP401" i="12"/>
  <c r="AO401" i="12"/>
  <c r="AN401" i="12"/>
  <c r="AM401" i="12"/>
  <c r="AL401" i="12"/>
  <c r="AK401" i="12"/>
  <c r="AV400" i="12"/>
  <c r="AU400" i="12"/>
  <c r="AT400" i="12"/>
  <c r="AS400" i="12"/>
  <c r="AR400" i="12"/>
  <c r="AQ400" i="12"/>
  <c r="AP400" i="12"/>
  <c r="AO400" i="12"/>
  <c r="AN400" i="12"/>
  <c r="AM400" i="12"/>
  <c r="AL400" i="12"/>
  <c r="AK400" i="12"/>
  <c r="AV399" i="12"/>
  <c r="AU399" i="12"/>
  <c r="AT399" i="12"/>
  <c r="AS399" i="12"/>
  <c r="AR399" i="12"/>
  <c r="AQ399" i="12"/>
  <c r="AP399" i="12"/>
  <c r="AO399" i="12"/>
  <c r="AN399" i="12"/>
  <c r="AM399" i="12"/>
  <c r="AL399" i="12"/>
  <c r="AK399" i="12"/>
  <c r="AV398" i="12"/>
  <c r="AU398" i="12"/>
  <c r="AT398" i="12"/>
  <c r="AS398" i="12"/>
  <c r="AR398" i="12"/>
  <c r="AQ398" i="12"/>
  <c r="AP398" i="12"/>
  <c r="AO398" i="12"/>
  <c r="AN398" i="12"/>
  <c r="AM398" i="12"/>
  <c r="AL398" i="12"/>
  <c r="AK398" i="12"/>
  <c r="AV397" i="12"/>
  <c r="AU397" i="12"/>
  <c r="AT397" i="12"/>
  <c r="AS397" i="12"/>
  <c r="AR397" i="12"/>
  <c r="AQ397" i="12"/>
  <c r="AP397" i="12"/>
  <c r="AO397" i="12"/>
  <c r="AN397" i="12"/>
  <c r="AM397" i="12"/>
  <c r="AL397" i="12"/>
  <c r="AK397" i="12"/>
  <c r="AV396" i="12"/>
  <c r="AU396" i="12"/>
  <c r="AT396" i="12"/>
  <c r="AS396" i="12"/>
  <c r="AR396" i="12"/>
  <c r="AQ396" i="12"/>
  <c r="AP396" i="12"/>
  <c r="AO396" i="12"/>
  <c r="AN396" i="12"/>
  <c r="AM396" i="12"/>
  <c r="AL396" i="12"/>
  <c r="AK396" i="12"/>
  <c r="AV395" i="12"/>
  <c r="AU395" i="12"/>
  <c r="AT395" i="12"/>
  <c r="AS395" i="12"/>
  <c r="AR395" i="12"/>
  <c r="AQ395" i="12"/>
  <c r="AP395" i="12"/>
  <c r="AO395" i="12"/>
  <c r="AN395" i="12"/>
  <c r="AM395" i="12"/>
  <c r="AL395" i="12"/>
  <c r="AK395" i="12"/>
  <c r="AV394" i="12"/>
  <c r="AU394" i="12"/>
  <c r="AT394" i="12"/>
  <c r="AS394" i="12"/>
  <c r="AR394" i="12"/>
  <c r="AQ394" i="12"/>
  <c r="AP394" i="12"/>
  <c r="AO394" i="12"/>
  <c r="AN394" i="12"/>
  <c r="AM394" i="12"/>
  <c r="AL394" i="12"/>
  <c r="AK394" i="12"/>
  <c r="AV393" i="12"/>
  <c r="AU393" i="12"/>
  <c r="AT393" i="12"/>
  <c r="AS393" i="12"/>
  <c r="AR393" i="12"/>
  <c r="AQ393" i="12"/>
  <c r="AP393" i="12"/>
  <c r="AO393" i="12"/>
  <c r="AN393" i="12"/>
  <c r="AM393" i="12"/>
  <c r="AL393" i="12"/>
  <c r="AK393" i="12"/>
  <c r="AV392" i="12"/>
  <c r="AU392" i="12"/>
  <c r="AT392" i="12"/>
  <c r="AS392" i="12"/>
  <c r="AR392" i="12"/>
  <c r="AQ392" i="12"/>
  <c r="AP392" i="12"/>
  <c r="AO392" i="12"/>
  <c r="AN392" i="12"/>
  <c r="AM392" i="12"/>
  <c r="AL392" i="12"/>
  <c r="AK392" i="12"/>
  <c r="AV391" i="12"/>
  <c r="AU391" i="12"/>
  <c r="AT391" i="12"/>
  <c r="AS391" i="12"/>
  <c r="AR391" i="12"/>
  <c r="AQ391" i="12"/>
  <c r="AP391" i="12"/>
  <c r="AO391" i="12"/>
  <c r="AN391" i="12"/>
  <c r="AM391" i="12"/>
  <c r="AL391" i="12"/>
  <c r="AK391" i="12"/>
  <c r="AV390" i="12"/>
  <c r="AU390" i="12"/>
  <c r="AT390" i="12"/>
  <c r="AS390" i="12"/>
  <c r="AR390" i="12"/>
  <c r="AQ390" i="12"/>
  <c r="AP390" i="12"/>
  <c r="AO390" i="12"/>
  <c r="AN390" i="12"/>
  <c r="AM390" i="12"/>
  <c r="AL390" i="12"/>
  <c r="AK390" i="12"/>
  <c r="AV389" i="12"/>
  <c r="AU389" i="12"/>
  <c r="AT389" i="12"/>
  <c r="AS389" i="12"/>
  <c r="AR389" i="12"/>
  <c r="AQ389" i="12"/>
  <c r="AP389" i="12"/>
  <c r="AO389" i="12"/>
  <c r="AN389" i="12"/>
  <c r="AM389" i="12"/>
  <c r="AL389" i="12"/>
  <c r="AK389" i="12"/>
  <c r="AV388" i="12"/>
  <c r="AU388" i="12"/>
  <c r="AT388" i="12"/>
  <c r="AS388" i="12"/>
  <c r="AR388" i="12"/>
  <c r="AQ388" i="12"/>
  <c r="AP388" i="12"/>
  <c r="AO388" i="12"/>
  <c r="AN388" i="12"/>
  <c r="AM388" i="12"/>
  <c r="AL388" i="12"/>
  <c r="AK388" i="12"/>
  <c r="AV387" i="12"/>
  <c r="AU387" i="12"/>
  <c r="AT387" i="12"/>
  <c r="AS387" i="12"/>
  <c r="AR387" i="12"/>
  <c r="AQ387" i="12"/>
  <c r="AP387" i="12"/>
  <c r="AO387" i="12"/>
  <c r="AN387" i="12"/>
  <c r="AM387" i="12"/>
  <c r="AL387" i="12"/>
  <c r="AK387" i="12"/>
  <c r="AV386" i="12"/>
  <c r="AU386" i="12"/>
  <c r="AT386" i="12"/>
  <c r="AS386" i="12"/>
  <c r="AR386" i="12"/>
  <c r="AQ386" i="12"/>
  <c r="AP386" i="12"/>
  <c r="AO386" i="12"/>
  <c r="AN386" i="12"/>
  <c r="AM386" i="12"/>
  <c r="AL386" i="12"/>
  <c r="AK386" i="12"/>
  <c r="AV385" i="12"/>
  <c r="AU385" i="12"/>
  <c r="AT385" i="12"/>
  <c r="AS385" i="12"/>
  <c r="AR385" i="12"/>
  <c r="AQ385" i="12"/>
  <c r="AP385" i="12"/>
  <c r="AO385" i="12"/>
  <c r="AN385" i="12"/>
  <c r="AM385" i="12"/>
  <c r="AL385" i="12"/>
  <c r="AK385" i="12"/>
  <c r="AV384" i="12"/>
  <c r="AU384" i="12"/>
  <c r="AT384" i="12"/>
  <c r="AS384" i="12"/>
  <c r="AR384" i="12"/>
  <c r="AQ384" i="12"/>
  <c r="AP384" i="12"/>
  <c r="AO384" i="12"/>
  <c r="AN384" i="12"/>
  <c r="AM384" i="12"/>
  <c r="AL384" i="12"/>
  <c r="AK384" i="12"/>
  <c r="AV383" i="12"/>
  <c r="AU383" i="12"/>
  <c r="AT383" i="12"/>
  <c r="AS383" i="12"/>
  <c r="AR383" i="12"/>
  <c r="AQ383" i="12"/>
  <c r="AP383" i="12"/>
  <c r="AO383" i="12"/>
  <c r="AN383" i="12"/>
  <c r="AM383" i="12"/>
  <c r="AL383" i="12"/>
  <c r="AK383" i="12"/>
  <c r="AV382" i="12"/>
  <c r="AU382" i="12"/>
  <c r="AT382" i="12"/>
  <c r="AS382" i="12"/>
  <c r="AR382" i="12"/>
  <c r="AQ382" i="12"/>
  <c r="AP382" i="12"/>
  <c r="AO382" i="12"/>
  <c r="AN382" i="12"/>
  <c r="AM382" i="12"/>
  <c r="AL382" i="12"/>
  <c r="AK382" i="12"/>
  <c r="AV381" i="12"/>
  <c r="AU381" i="12"/>
  <c r="AT381" i="12"/>
  <c r="AS381" i="12"/>
  <c r="AR381" i="12"/>
  <c r="AQ381" i="12"/>
  <c r="AP381" i="12"/>
  <c r="AO381" i="12"/>
  <c r="AN381" i="12"/>
  <c r="AM381" i="12"/>
  <c r="AL381" i="12"/>
  <c r="AK381" i="12"/>
  <c r="AV380" i="12"/>
  <c r="AU380" i="12"/>
  <c r="AT380" i="12"/>
  <c r="AS380" i="12"/>
  <c r="AR380" i="12"/>
  <c r="AQ380" i="12"/>
  <c r="AP380" i="12"/>
  <c r="AO380" i="12"/>
  <c r="AN380" i="12"/>
  <c r="AM380" i="12"/>
  <c r="AL380" i="12"/>
  <c r="AK380" i="12"/>
  <c r="AV379" i="12"/>
  <c r="AU379" i="12"/>
  <c r="AT379" i="12"/>
  <c r="AS379" i="12"/>
  <c r="AR379" i="12"/>
  <c r="AQ379" i="12"/>
  <c r="AP379" i="12"/>
  <c r="AO379" i="12"/>
  <c r="AN379" i="12"/>
  <c r="AM379" i="12"/>
  <c r="AL379" i="12"/>
  <c r="AK379" i="12"/>
  <c r="AV378" i="12"/>
  <c r="AU378" i="12"/>
  <c r="AT378" i="12"/>
  <c r="AS378" i="12"/>
  <c r="AR378" i="12"/>
  <c r="AQ378" i="12"/>
  <c r="AP378" i="12"/>
  <c r="AO378" i="12"/>
  <c r="AN378" i="12"/>
  <c r="AM378" i="12"/>
  <c r="AL378" i="12"/>
  <c r="AK378" i="12"/>
  <c r="AV377" i="12"/>
  <c r="AU377" i="12"/>
  <c r="AT377" i="12"/>
  <c r="AS377" i="12"/>
  <c r="AR377" i="12"/>
  <c r="AQ377" i="12"/>
  <c r="AP377" i="12"/>
  <c r="AO377" i="12"/>
  <c r="AN377" i="12"/>
  <c r="AM377" i="12"/>
  <c r="AL377" i="12"/>
  <c r="AK377" i="12"/>
  <c r="AV376" i="12"/>
  <c r="AU376" i="12"/>
  <c r="AT376" i="12"/>
  <c r="AS376" i="12"/>
  <c r="AR376" i="12"/>
  <c r="AQ376" i="12"/>
  <c r="AP376" i="12"/>
  <c r="AO376" i="12"/>
  <c r="AN376" i="12"/>
  <c r="AM376" i="12"/>
  <c r="AL376" i="12"/>
  <c r="AK376" i="12"/>
  <c r="AV375" i="12"/>
  <c r="AU375" i="12"/>
  <c r="AT375" i="12"/>
  <c r="AS375" i="12"/>
  <c r="AR375" i="12"/>
  <c r="AQ375" i="12"/>
  <c r="AP375" i="12"/>
  <c r="AO375" i="12"/>
  <c r="AN375" i="12"/>
  <c r="AM375" i="12"/>
  <c r="AL375" i="12"/>
  <c r="AK375" i="12"/>
  <c r="AV374" i="12"/>
  <c r="AU374" i="12"/>
  <c r="AT374" i="12"/>
  <c r="AS374" i="12"/>
  <c r="AR374" i="12"/>
  <c r="AQ374" i="12"/>
  <c r="AP374" i="12"/>
  <c r="AO374" i="12"/>
  <c r="AN374" i="12"/>
  <c r="AM374" i="12"/>
  <c r="AL374" i="12"/>
  <c r="AK374" i="12"/>
  <c r="AV373" i="12"/>
  <c r="AU373" i="12"/>
  <c r="AT373" i="12"/>
  <c r="AS373" i="12"/>
  <c r="AR373" i="12"/>
  <c r="AQ373" i="12"/>
  <c r="AP373" i="12"/>
  <c r="AO373" i="12"/>
  <c r="AN373" i="12"/>
  <c r="AM373" i="12"/>
  <c r="AL373" i="12"/>
  <c r="AK373" i="12"/>
  <c r="AV372" i="12"/>
  <c r="AU372" i="12"/>
  <c r="AT372" i="12"/>
  <c r="AS372" i="12"/>
  <c r="AR372" i="12"/>
  <c r="AQ372" i="12"/>
  <c r="AP372" i="12"/>
  <c r="AO372" i="12"/>
  <c r="AN372" i="12"/>
  <c r="AM372" i="12"/>
  <c r="AL372" i="12"/>
  <c r="AK372" i="12"/>
  <c r="AV371" i="12"/>
  <c r="AU371" i="12"/>
  <c r="AT371" i="12"/>
  <c r="AS371" i="12"/>
  <c r="AR371" i="12"/>
  <c r="AQ371" i="12"/>
  <c r="AP371" i="12"/>
  <c r="AO371" i="12"/>
  <c r="AN371" i="12"/>
  <c r="AM371" i="12"/>
  <c r="AL371" i="12"/>
  <c r="AK371" i="12"/>
  <c r="AV370" i="12"/>
  <c r="AU370" i="12"/>
  <c r="AT370" i="12"/>
  <c r="AS370" i="12"/>
  <c r="AR370" i="12"/>
  <c r="AQ370" i="12"/>
  <c r="AP370" i="12"/>
  <c r="AO370" i="12"/>
  <c r="AN370" i="12"/>
  <c r="AM370" i="12"/>
  <c r="AL370" i="12"/>
  <c r="AK370" i="12"/>
  <c r="AV369" i="12"/>
  <c r="AU369" i="12"/>
  <c r="AT369" i="12"/>
  <c r="AS369" i="12"/>
  <c r="AR369" i="12"/>
  <c r="AQ369" i="12"/>
  <c r="AP369" i="12"/>
  <c r="AO369" i="12"/>
  <c r="AN369" i="12"/>
  <c r="AM369" i="12"/>
  <c r="AL369" i="12"/>
  <c r="AK369" i="12"/>
  <c r="AV368" i="12"/>
  <c r="AU368" i="12"/>
  <c r="AT368" i="12"/>
  <c r="AS368" i="12"/>
  <c r="AR368" i="12"/>
  <c r="AQ368" i="12"/>
  <c r="AP368" i="12"/>
  <c r="AO368" i="12"/>
  <c r="AN368" i="12"/>
  <c r="AM368" i="12"/>
  <c r="AL368" i="12"/>
  <c r="AK368" i="12"/>
  <c r="AV367" i="12"/>
  <c r="AU367" i="12"/>
  <c r="AT367" i="12"/>
  <c r="AS367" i="12"/>
  <c r="AR367" i="12"/>
  <c r="AQ367" i="12"/>
  <c r="AP367" i="12"/>
  <c r="AO367" i="12"/>
  <c r="AN367" i="12"/>
  <c r="AM367" i="12"/>
  <c r="AL367" i="12"/>
  <c r="AK367" i="12"/>
  <c r="AV366" i="12"/>
  <c r="AU366" i="12"/>
  <c r="AT366" i="12"/>
  <c r="AS366" i="12"/>
  <c r="AR366" i="12"/>
  <c r="AQ366" i="12"/>
  <c r="AP366" i="12"/>
  <c r="AO366" i="12"/>
  <c r="AN366" i="12"/>
  <c r="AM366" i="12"/>
  <c r="AL366" i="12"/>
  <c r="AK366" i="12"/>
  <c r="AV365" i="12"/>
  <c r="AU365" i="12"/>
  <c r="AT365" i="12"/>
  <c r="AS365" i="12"/>
  <c r="AR365" i="12"/>
  <c r="AQ365" i="12"/>
  <c r="AP365" i="12"/>
  <c r="AO365" i="12"/>
  <c r="AN365" i="12"/>
  <c r="AM365" i="12"/>
  <c r="AL365" i="12"/>
  <c r="AK365" i="12"/>
  <c r="AV364" i="12"/>
  <c r="AU364" i="12"/>
  <c r="AT364" i="12"/>
  <c r="AS364" i="12"/>
  <c r="AR364" i="12"/>
  <c r="AQ364" i="12"/>
  <c r="AP364" i="12"/>
  <c r="AO364" i="12"/>
  <c r="AN364" i="12"/>
  <c r="AM364" i="12"/>
  <c r="AL364" i="12"/>
  <c r="AK364" i="12"/>
  <c r="AV363" i="12"/>
  <c r="AU363" i="12"/>
  <c r="AT363" i="12"/>
  <c r="AS363" i="12"/>
  <c r="AR363" i="12"/>
  <c r="AQ363" i="12"/>
  <c r="AP363" i="12"/>
  <c r="AO363" i="12"/>
  <c r="AN363" i="12"/>
  <c r="AM363" i="12"/>
  <c r="AL363" i="12"/>
  <c r="AK363" i="12"/>
  <c r="AV362" i="12"/>
  <c r="AU362" i="12"/>
  <c r="AT362" i="12"/>
  <c r="AS362" i="12"/>
  <c r="AR362" i="12"/>
  <c r="AQ362" i="12"/>
  <c r="AP362" i="12"/>
  <c r="AO362" i="12"/>
  <c r="AN362" i="12"/>
  <c r="AM362" i="12"/>
  <c r="AL362" i="12"/>
  <c r="AK362" i="12"/>
  <c r="AV361" i="12"/>
  <c r="AU361" i="12"/>
  <c r="AT361" i="12"/>
  <c r="AS361" i="12"/>
  <c r="AR361" i="12"/>
  <c r="AQ361" i="12"/>
  <c r="AP361" i="12"/>
  <c r="AO361" i="12"/>
  <c r="AN361" i="12"/>
  <c r="AM361" i="12"/>
  <c r="AL361" i="12"/>
  <c r="AK361" i="12"/>
  <c r="AV360" i="12"/>
  <c r="AU360" i="12"/>
  <c r="AT360" i="12"/>
  <c r="AS360" i="12"/>
  <c r="AR360" i="12"/>
  <c r="AQ360" i="12"/>
  <c r="AP360" i="12"/>
  <c r="AO360" i="12"/>
  <c r="AN360" i="12"/>
  <c r="AM360" i="12"/>
  <c r="AL360" i="12"/>
  <c r="AK360" i="12"/>
  <c r="AV359" i="12"/>
  <c r="AU359" i="12"/>
  <c r="AT359" i="12"/>
  <c r="AS359" i="12"/>
  <c r="AR359" i="12"/>
  <c r="AQ359" i="12"/>
  <c r="AP359" i="12"/>
  <c r="AO359" i="12"/>
  <c r="AN359" i="12"/>
  <c r="AM359" i="12"/>
  <c r="AL359" i="12"/>
  <c r="AK359" i="12"/>
  <c r="U541" i="13" l="1"/>
  <c r="U1212" i="13" s="1"/>
  <c r="I18" i="12"/>
  <c r="I26" i="12"/>
  <c r="I9" i="12"/>
  <c r="U49" i="13"/>
  <c r="U1213" i="13" s="1"/>
  <c r="U57" i="13"/>
  <c r="U1214" i="13" s="1"/>
  <c r="U40" i="13"/>
  <c r="U35" i="13"/>
  <c r="U23" i="13"/>
  <c r="U29" i="13"/>
  <c r="U18" i="13"/>
  <c r="U1211" i="13" s="1"/>
  <c r="U9" i="13"/>
  <c r="AV358" i="12" l="1"/>
  <c r="AU358" i="12"/>
  <c r="AT358" i="12"/>
  <c r="AS358" i="12"/>
  <c r="AR358" i="12"/>
  <c r="AQ358" i="12"/>
  <c r="AP358" i="12"/>
  <c r="AO358" i="12"/>
  <c r="AN358" i="12"/>
  <c r="AM358" i="12"/>
  <c r="AL358" i="12"/>
  <c r="AK358" i="12"/>
  <c r="AV357" i="12"/>
  <c r="AU357" i="12"/>
  <c r="AT357" i="12"/>
  <c r="AS357" i="12"/>
  <c r="AR357" i="12"/>
  <c r="AQ357" i="12"/>
  <c r="AP357" i="12"/>
  <c r="AO357" i="12"/>
  <c r="AN357" i="12"/>
  <c r="AM357" i="12"/>
  <c r="AL357" i="12"/>
  <c r="AK357" i="12"/>
  <c r="AV356" i="12"/>
  <c r="AU356" i="12"/>
  <c r="AT356" i="12"/>
  <c r="AS356" i="12"/>
  <c r="AR356" i="12"/>
  <c r="AQ356" i="12"/>
  <c r="AP356" i="12"/>
  <c r="AO356" i="12"/>
  <c r="AN356" i="12"/>
  <c r="AM356" i="12"/>
  <c r="AL356" i="12"/>
  <c r="AK356" i="12"/>
  <c r="AV355" i="12"/>
  <c r="AU355" i="12"/>
  <c r="AT355" i="12"/>
  <c r="AS355" i="12"/>
  <c r="AR355" i="12"/>
  <c r="AQ355" i="12"/>
  <c r="AP355" i="12"/>
  <c r="AO355" i="12"/>
  <c r="AN355" i="12"/>
  <c r="AM355" i="12"/>
  <c r="AL355" i="12"/>
  <c r="AK355" i="12"/>
  <c r="AV354" i="12"/>
  <c r="AU354" i="12"/>
  <c r="AT354" i="12"/>
  <c r="AS354" i="12"/>
  <c r="AR354" i="12"/>
  <c r="AQ354" i="12"/>
  <c r="AP354" i="12"/>
  <c r="AO354" i="12"/>
  <c r="AN354" i="12"/>
  <c r="AM354" i="12"/>
  <c r="AL354" i="12"/>
  <c r="AK354" i="12"/>
  <c r="AV353" i="12"/>
  <c r="AU353" i="12"/>
  <c r="AT353" i="12"/>
  <c r="AS353" i="12"/>
  <c r="AR353" i="12"/>
  <c r="AQ353" i="12"/>
  <c r="AP353" i="12"/>
  <c r="AO353" i="12"/>
  <c r="AN353" i="12"/>
  <c r="AM353" i="12"/>
  <c r="AL353" i="12"/>
  <c r="AK353" i="12"/>
  <c r="AV352" i="12"/>
  <c r="AU352" i="12"/>
  <c r="AT352" i="12"/>
  <c r="AS352" i="12"/>
  <c r="AR352" i="12"/>
  <c r="AQ352" i="12"/>
  <c r="AP352" i="12"/>
  <c r="AO352" i="12"/>
  <c r="AN352" i="12"/>
  <c r="AM352" i="12"/>
  <c r="AL352" i="12"/>
  <c r="AK352" i="12"/>
  <c r="AV351" i="12"/>
  <c r="AU351" i="12"/>
  <c r="AT351" i="12"/>
  <c r="AS351" i="12"/>
  <c r="AR351" i="12"/>
  <c r="AQ351" i="12"/>
  <c r="AP351" i="12"/>
  <c r="AO351" i="12"/>
  <c r="AN351" i="12"/>
  <c r="AM351" i="12"/>
  <c r="AL351" i="12"/>
  <c r="AK351" i="12"/>
  <c r="AV350" i="12"/>
  <c r="AU350" i="12"/>
  <c r="AT350" i="12"/>
  <c r="AS350" i="12"/>
  <c r="AR350" i="12"/>
  <c r="AQ350" i="12"/>
  <c r="AP350" i="12"/>
  <c r="AO350" i="12"/>
  <c r="AN350" i="12"/>
  <c r="AM350" i="12"/>
  <c r="AL350" i="12"/>
  <c r="AK350" i="12"/>
  <c r="AV349" i="12"/>
  <c r="AU349" i="12"/>
  <c r="AT349" i="12"/>
  <c r="AS349" i="12"/>
  <c r="AR349" i="12"/>
  <c r="AQ349" i="12"/>
  <c r="AP349" i="12"/>
  <c r="AO349" i="12"/>
  <c r="AN349" i="12"/>
  <c r="AM349" i="12"/>
  <c r="AL349" i="12"/>
  <c r="AK349" i="12"/>
  <c r="AV348" i="12"/>
  <c r="AU348" i="12"/>
  <c r="AT348" i="12"/>
  <c r="AS348" i="12"/>
  <c r="AR348" i="12"/>
  <c r="AQ348" i="12"/>
  <c r="AP348" i="12"/>
  <c r="AO348" i="12"/>
  <c r="AN348" i="12"/>
  <c r="AM348" i="12"/>
  <c r="AL348" i="12"/>
  <c r="AK348" i="12"/>
  <c r="AV347" i="12"/>
  <c r="AU347" i="12"/>
  <c r="AT347" i="12"/>
  <c r="AS347" i="12"/>
  <c r="AR347" i="12"/>
  <c r="AQ347" i="12"/>
  <c r="AP347" i="12"/>
  <c r="AO347" i="12"/>
  <c r="AN347" i="12"/>
  <c r="AM347" i="12"/>
  <c r="AL347" i="12"/>
  <c r="AK347" i="12"/>
  <c r="AV346" i="12"/>
  <c r="AU346" i="12"/>
  <c r="AT346" i="12"/>
  <c r="AS346" i="12"/>
  <c r="AR346" i="12"/>
  <c r="AQ346" i="12"/>
  <c r="AP346" i="12"/>
  <c r="AO346" i="12"/>
  <c r="AN346" i="12"/>
  <c r="AM346" i="12"/>
  <c r="AL346" i="12"/>
  <c r="AK346" i="12"/>
  <c r="AV345" i="12"/>
  <c r="AU345" i="12"/>
  <c r="AT345" i="12"/>
  <c r="AS345" i="12"/>
  <c r="AR345" i="12"/>
  <c r="AQ345" i="12"/>
  <c r="AP345" i="12"/>
  <c r="AO345" i="12"/>
  <c r="AN345" i="12"/>
  <c r="AM345" i="12"/>
  <c r="AL345" i="12"/>
  <c r="AK345" i="12"/>
  <c r="AV344" i="12"/>
  <c r="AU344" i="12"/>
  <c r="AT344" i="12"/>
  <c r="AS344" i="12"/>
  <c r="AR344" i="12"/>
  <c r="AQ344" i="12"/>
  <c r="AP344" i="12"/>
  <c r="AO344" i="12"/>
  <c r="AN344" i="12"/>
  <c r="AM344" i="12"/>
  <c r="AL344" i="12"/>
  <c r="AK344" i="12"/>
  <c r="AV343" i="12"/>
  <c r="AU343" i="12"/>
  <c r="AT343" i="12"/>
  <c r="AS343" i="12"/>
  <c r="AR343" i="12"/>
  <c r="AQ343" i="12"/>
  <c r="AP343" i="12"/>
  <c r="AO343" i="12"/>
  <c r="AN343" i="12"/>
  <c r="AM343" i="12"/>
  <c r="AL343" i="12"/>
  <c r="AK343" i="12"/>
  <c r="AV342" i="12"/>
  <c r="AU342" i="12"/>
  <c r="AT342" i="12"/>
  <c r="AS342" i="12"/>
  <c r="AR342" i="12"/>
  <c r="AQ342" i="12"/>
  <c r="AP342" i="12"/>
  <c r="AO342" i="12"/>
  <c r="AN342" i="12"/>
  <c r="AM342" i="12"/>
  <c r="AL342" i="12"/>
  <c r="AK342" i="12"/>
  <c r="AV341" i="12"/>
  <c r="AU341" i="12"/>
  <c r="AT341" i="12"/>
  <c r="AS341" i="12"/>
  <c r="AR341" i="12"/>
  <c r="AQ341" i="12"/>
  <c r="AP341" i="12"/>
  <c r="AO341" i="12"/>
  <c r="AN341" i="12"/>
  <c r="AM341" i="12"/>
  <c r="AL341" i="12"/>
  <c r="AK341" i="12"/>
  <c r="AV340" i="12"/>
  <c r="AU340" i="12"/>
  <c r="AT340" i="12"/>
  <c r="AS340" i="12"/>
  <c r="AR340" i="12"/>
  <c r="AQ340" i="12"/>
  <c r="AP340" i="12"/>
  <c r="AO340" i="12"/>
  <c r="AN340" i="12"/>
  <c r="AM340" i="12"/>
  <c r="AL340" i="12"/>
  <c r="AK340" i="12"/>
  <c r="AV339" i="12"/>
  <c r="AU339" i="12"/>
  <c r="AT339" i="12"/>
  <c r="AS339" i="12"/>
  <c r="AR339" i="12"/>
  <c r="AQ339" i="12"/>
  <c r="AP339" i="12"/>
  <c r="AO339" i="12"/>
  <c r="AN339" i="12"/>
  <c r="AM339" i="12"/>
  <c r="AL339" i="12"/>
  <c r="AK339" i="12"/>
  <c r="AV338" i="12"/>
  <c r="AU338" i="12"/>
  <c r="AT338" i="12"/>
  <c r="AS338" i="12"/>
  <c r="AR338" i="12"/>
  <c r="AQ338" i="12"/>
  <c r="AP338" i="12"/>
  <c r="AO338" i="12"/>
  <c r="AN338" i="12"/>
  <c r="AM338" i="12"/>
  <c r="AL338" i="12"/>
  <c r="AK338" i="12"/>
  <c r="AV337" i="12"/>
  <c r="AU337" i="12"/>
  <c r="AT337" i="12"/>
  <c r="AS337" i="12"/>
  <c r="AR337" i="12"/>
  <c r="AQ337" i="12"/>
  <c r="AP337" i="12"/>
  <c r="AO337" i="12"/>
  <c r="AN337" i="12"/>
  <c r="AM337" i="12"/>
  <c r="AL337" i="12"/>
  <c r="AK337" i="12"/>
  <c r="AV336" i="12"/>
  <c r="AU336" i="12"/>
  <c r="AT336" i="12"/>
  <c r="AS336" i="12"/>
  <c r="AR336" i="12"/>
  <c r="AQ336" i="12"/>
  <c r="AP336" i="12"/>
  <c r="AO336" i="12"/>
  <c r="AN336" i="12"/>
  <c r="AM336" i="12"/>
  <c r="AL336" i="12"/>
  <c r="AK336" i="12"/>
  <c r="AV335" i="12"/>
  <c r="AU335" i="12"/>
  <c r="AT335" i="12"/>
  <c r="AS335" i="12"/>
  <c r="AR335" i="12"/>
  <c r="AQ335" i="12"/>
  <c r="AP335" i="12"/>
  <c r="AO335" i="12"/>
  <c r="AN335" i="12"/>
  <c r="AM335" i="12"/>
  <c r="AL335" i="12"/>
  <c r="AK335" i="12"/>
  <c r="AV334" i="12"/>
  <c r="AU334" i="12"/>
  <c r="AT334" i="12"/>
  <c r="AS334" i="12"/>
  <c r="AR334" i="12"/>
  <c r="AQ334" i="12"/>
  <c r="AP334" i="12"/>
  <c r="AO334" i="12"/>
  <c r="AN334" i="12"/>
  <c r="AM334" i="12"/>
  <c r="AL334" i="12"/>
  <c r="AK334" i="12"/>
  <c r="AV333" i="12"/>
  <c r="AU333" i="12"/>
  <c r="AT333" i="12"/>
  <c r="AS333" i="12"/>
  <c r="AR333" i="12"/>
  <c r="AQ333" i="12"/>
  <c r="AP333" i="12"/>
  <c r="AO333" i="12"/>
  <c r="AN333" i="12"/>
  <c r="AM333" i="12"/>
  <c r="AL333" i="12"/>
  <c r="AK333" i="12"/>
  <c r="AV332" i="12"/>
  <c r="AU332" i="12"/>
  <c r="AT332" i="12"/>
  <c r="AS332" i="12"/>
  <c r="AR332" i="12"/>
  <c r="AQ332" i="12"/>
  <c r="AP332" i="12"/>
  <c r="AO332" i="12"/>
  <c r="AN332" i="12"/>
  <c r="AM332" i="12"/>
  <c r="AL332" i="12"/>
  <c r="AK332" i="12"/>
  <c r="AV331" i="12"/>
  <c r="AU331" i="12"/>
  <c r="AT331" i="12"/>
  <c r="AS331" i="12"/>
  <c r="AR331" i="12"/>
  <c r="AQ331" i="12"/>
  <c r="AP331" i="12"/>
  <c r="AO331" i="12"/>
  <c r="AN331" i="12"/>
  <c r="AM331" i="12"/>
  <c r="AL331" i="12"/>
  <c r="AK331" i="12"/>
  <c r="AV330" i="12"/>
  <c r="AU330" i="12"/>
  <c r="AT330" i="12"/>
  <c r="AS330" i="12"/>
  <c r="AR330" i="12"/>
  <c r="AQ330" i="12"/>
  <c r="AP330" i="12"/>
  <c r="AO330" i="12"/>
  <c r="AN330" i="12"/>
  <c r="AM330" i="12"/>
  <c r="AL330" i="12"/>
  <c r="AK330" i="12"/>
  <c r="AV329" i="12"/>
  <c r="AU329" i="12"/>
  <c r="AT329" i="12"/>
  <c r="AS329" i="12"/>
  <c r="AR329" i="12"/>
  <c r="AQ329" i="12"/>
  <c r="AP329" i="12"/>
  <c r="AO329" i="12"/>
  <c r="AN329" i="12"/>
  <c r="AM329" i="12"/>
  <c r="AL329" i="12"/>
  <c r="AK329" i="12"/>
  <c r="AV328" i="12"/>
  <c r="AU328" i="12"/>
  <c r="AT328" i="12"/>
  <c r="AS328" i="12"/>
  <c r="AR328" i="12"/>
  <c r="AQ328" i="12"/>
  <c r="AP328" i="12"/>
  <c r="AO328" i="12"/>
  <c r="AN328" i="12"/>
  <c r="AM328" i="12"/>
  <c r="AL328" i="12"/>
  <c r="AK328" i="12"/>
  <c r="AV327" i="12"/>
  <c r="AU327" i="12"/>
  <c r="AT327" i="12"/>
  <c r="AS327" i="12"/>
  <c r="AR327" i="12"/>
  <c r="AQ327" i="12"/>
  <c r="AP327" i="12"/>
  <c r="AO327" i="12"/>
  <c r="AN327" i="12"/>
  <c r="AM327" i="12"/>
  <c r="AL327" i="12"/>
  <c r="AK327" i="12"/>
  <c r="AV326" i="12"/>
  <c r="AU326" i="12"/>
  <c r="AT326" i="12"/>
  <c r="AS326" i="12"/>
  <c r="AR326" i="12"/>
  <c r="AQ326" i="12"/>
  <c r="AP326" i="12"/>
  <c r="AO326" i="12"/>
  <c r="AN326" i="12"/>
  <c r="AM326" i="12"/>
  <c r="AL326" i="12"/>
  <c r="AK326" i="12"/>
  <c r="AV325" i="12"/>
  <c r="AU325" i="12"/>
  <c r="AT325" i="12"/>
  <c r="AS325" i="12"/>
  <c r="AR325" i="12"/>
  <c r="AQ325" i="12"/>
  <c r="AP325" i="12"/>
  <c r="AO325" i="12"/>
  <c r="AN325" i="12"/>
  <c r="AM325" i="12"/>
  <c r="AL325" i="12"/>
  <c r="AK325" i="12"/>
  <c r="AV324" i="12"/>
  <c r="AU324" i="12"/>
  <c r="AT324" i="12"/>
  <c r="AS324" i="12"/>
  <c r="AR324" i="12"/>
  <c r="AQ324" i="12"/>
  <c r="AP324" i="12"/>
  <c r="AO324" i="12"/>
  <c r="AN324" i="12"/>
  <c r="AM324" i="12"/>
  <c r="AL324" i="12"/>
  <c r="AK324" i="12"/>
  <c r="AV323" i="12"/>
  <c r="AU323" i="12"/>
  <c r="AT323" i="12"/>
  <c r="AS323" i="12"/>
  <c r="AR323" i="12"/>
  <c r="AQ323" i="12"/>
  <c r="AP323" i="12"/>
  <c r="AO323" i="12"/>
  <c r="AN323" i="12"/>
  <c r="AM323" i="12"/>
  <c r="AL323" i="12"/>
  <c r="AK323" i="12"/>
  <c r="AV322" i="12"/>
  <c r="AU322" i="12"/>
  <c r="AT322" i="12"/>
  <c r="AS322" i="12"/>
  <c r="AR322" i="12"/>
  <c r="AQ322" i="12"/>
  <c r="AP322" i="12"/>
  <c r="AO322" i="12"/>
  <c r="AN322" i="12"/>
  <c r="AM322" i="12"/>
  <c r="AL322" i="12"/>
  <c r="AK322" i="12"/>
  <c r="AV321" i="12"/>
  <c r="AU321" i="12"/>
  <c r="AT321" i="12"/>
  <c r="AS321" i="12"/>
  <c r="AR321" i="12"/>
  <c r="AQ321" i="12"/>
  <c r="AP321" i="12"/>
  <c r="AO321" i="12"/>
  <c r="AN321" i="12"/>
  <c r="AM321" i="12"/>
  <c r="AL321" i="12"/>
  <c r="AK321" i="12"/>
  <c r="AV320" i="12"/>
  <c r="AU320" i="12"/>
  <c r="AT320" i="12"/>
  <c r="AS320" i="12"/>
  <c r="AR320" i="12"/>
  <c r="AQ320" i="12"/>
  <c r="AP320" i="12"/>
  <c r="AO320" i="12"/>
  <c r="AN320" i="12"/>
  <c r="AM320" i="12"/>
  <c r="AL320" i="12"/>
  <c r="AK320" i="12"/>
  <c r="AV319" i="12"/>
  <c r="AU319" i="12"/>
  <c r="AT319" i="12"/>
  <c r="AS319" i="12"/>
  <c r="AR319" i="12"/>
  <c r="AQ319" i="12"/>
  <c r="AP319" i="12"/>
  <c r="AO319" i="12"/>
  <c r="AN319" i="12"/>
  <c r="AM319" i="12"/>
  <c r="AL319" i="12"/>
  <c r="AK319" i="12"/>
  <c r="AV318" i="12"/>
  <c r="AU318" i="12"/>
  <c r="AT318" i="12"/>
  <c r="AS318" i="12"/>
  <c r="AR318" i="12"/>
  <c r="AQ318" i="12"/>
  <c r="AP318" i="12"/>
  <c r="AO318" i="12"/>
  <c r="AN318" i="12"/>
  <c r="AM318" i="12"/>
  <c r="AL318" i="12"/>
  <c r="AK318" i="12"/>
  <c r="AV317" i="12"/>
  <c r="AU317" i="12"/>
  <c r="AT317" i="12"/>
  <c r="AS317" i="12"/>
  <c r="AR317" i="12"/>
  <c r="AQ317" i="12"/>
  <c r="AP317" i="12"/>
  <c r="AO317" i="12"/>
  <c r="AN317" i="12"/>
  <c r="AM317" i="12"/>
  <c r="AL317" i="12"/>
  <c r="AK317" i="12"/>
  <c r="AV316" i="12"/>
  <c r="AU316" i="12"/>
  <c r="AT316" i="12"/>
  <c r="AS316" i="12"/>
  <c r="AR316" i="12"/>
  <c r="AQ316" i="12"/>
  <c r="AP316" i="12"/>
  <c r="AO316" i="12"/>
  <c r="AN316" i="12"/>
  <c r="AM316" i="12"/>
  <c r="AL316" i="12"/>
  <c r="AK316" i="12"/>
  <c r="AV315" i="12"/>
  <c r="AU315" i="12"/>
  <c r="AT315" i="12"/>
  <c r="AS315" i="12"/>
  <c r="AR315" i="12"/>
  <c r="AQ315" i="12"/>
  <c r="AP315" i="12"/>
  <c r="AO315" i="12"/>
  <c r="AN315" i="12"/>
  <c r="AM315" i="12"/>
  <c r="AL315" i="12"/>
  <c r="AK315" i="12"/>
  <c r="AV314" i="12"/>
  <c r="AU314" i="12"/>
  <c r="AT314" i="12"/>
  <c r="AS314" i="12"/>
  <c r="AR314" i="12"/>
  <c r="AQ314" i="12"/>
  <c r="AP314" i="12"/>
  <c r="AO314" i="12"/>
  <c r="AN314" i="12"/>
  <c r="AM314" i="12"/>
  <c r="AL314" i="12"/>
  <c r="AK314" i="12"/>
  <c r="AV313" i="12"/>
  <c r="AU313" i="12"/>
  <c r="AT313" i="12"/>
  <c r="AS313" i="12"/>
  <c r="AR313" i="12"/>
  <c r="AQ313" i="12"/>
  <c r="AP313" i="12"/>
  <c r="AO313" i="12"/>
  <c r="AN313" i="12"/>
  <c r="AM313" i="12"/>
  <c r="AL313" i="12"/>
  <c r="AK313" i="12"/>
  <c r="AV312" i="12"/>
  <c r="AU312" i="12"/>
  <c r="AT312" i="12"/>
  <c r="AS312" i="12"/>
  <c r="AR312" i="12"/>
  <c r="AQ312" i="12"/>
  <c r="AP312" i="12"/>
  <c r="AO312" i="12"/>
  <c r="AN312" i="12"/>
  <c r="AM312" i="12"/>
  <c r="AL312" i="12"/>
  <c r="AK312" i="12"/>
  <c r="AV311" i="12"/>
  <c r="AU311" i="12"/>
  <c r="AT311" i="12"/>
  <c r="AS311" i="12"/>
  <c r="AR311" i="12"/>
  <c r="AQ311" i="12"/>
  <c r="AP311" i="12"/>
  <c r="AO311" i="12"/>
  <c r="AN311" i="12"/>
  <c r="AM311" i="12"/>
  <c r="AL311" i="12"/>
  <c r="AK311" i="12"/>
  <c r="AV310" i="12"/>
  <c r="AU310" i="12"/>
  <c r="AT310" i="12"/>
  <c r="AS310" i="12"/>
  <c r="AR310" i="12"/>
  <c r="AQ310" i="12"/>
  <c r="AP310" i="12"/>
  <c r="AO310" i="12"/>
  <c r="AN310" i="12"/>
  <c r="AM310" i="12"/>
  <c r="AL310" i="12"/>
  <c r="AK310" i="12"/>
  <c r="AV309" i="12"/>
  <c r="AU309" i="12"/>
  <c r="AT309" i="12"/>
  <c r="AS309" i="12"/>
  <c r="AR309" i="12"/>
  <c r="AQ309" i="12"/>
  <c r="AP309" i="12"/>
  <c r="AO309" i="12"/>
  <c r="AN309" i="12"/>
  <c r="AM309" i="12"/>
  <c r="AL309" i="12"/>
  <c r="AK309" i="12"/>
  <c r="AV308" i="12"/>
  <c r="AU308" i="12"/>
  <c r="AT308" i="12"/>
  <c r="AS308" i="12"/>
  <c r="AR308" i="12"/>
  <c r="AQ308" i="12"/>
  <c r="AP308" i="12"/>
  <c r="AO308" i="12"/>
  <c r="AN308" i="12"/>
  <c r="AM308" i="12"/>
  <c r="AL308" i="12"/>
  <c r="AK308" i="12"/>
  <c r="AV307" i="12"/>
  <c r="AU307" i="12"/>
  <c r="AT307" i="12"/>
  <c r="AS307" i="12"/>
  <c r="AR307" i="12"/>
  <c r="AQ307" i="12"/>
  <c r="AP307" i="12"/>
  <c r="AO307" i="12"/>
  <c r="AN307" i="12"/>
  <c r="AM307" i="12"/>
  <c r="AL307" i="12"/>
  <c r="AK307" i="12"/>
  <c r="AV306" i="12"/>
  <c r="AU306" i="12"/>
  <c r="AT306" i="12"/>
  <c r="AS306" i="12"/>
  <c r="AR306" i="12"/>
  <c r="AQ306" i="12"/>
  <c r="AP306" i="12"/>
  <c r="AO306" i="12"/>
  <c r="AN306" i="12"/>
  <c r="AM306" i="12"/>
  <c r="AL306" i="12"/>
  <c r="AK306" i="12"/>
  <c r="AV305" i="12"/>
  <c r="AU305" i="12"/>
  <c r="AT305" i="12"/>
  <c r="AS305" i="12"/>
  <c r="AR305" i="12"/>
  <c r="AQ305" i="12"/>
  <c r="AP305" i="12"/>
  <c r="AO305" i="12"/>
  <c r="AN305" i="12"/>
  <c r="AM305" i="12"/>
  <c r="AL305" i="12"/>
  <c r="AK305" i="12"/>
  <c r="AV304" i="12"/>
  <c r="AU304" i="12"/>
  <c r="AT304" i="12"/>
  <c r="AS304" i="12"/>
  <c r="AR304" i="12"/>
  <c r="AQ304" i="12"/>
  <c r="AP304" i="12"/>
  <c r="AO304" i="12"/>
  <c r="AN304" i="12"/>
  <c r="AM304" i="12"/>
  <c r="AL304" i="12"/>
  <c r="AK304" i="12"/>
  <c r="AV303" i="12"/>
  <c r="AU303" i="12"/>
  <c r="AT303" i="12"/>
  <c r="AS303" i="12"/>
  <c r="AR303" i="12"/>
  <c r="AQ303" i="12"/>
  <c r="AP303" i="12"/>
  <c r="AO303" i="12"/>
  <c r="AN303" i="12"/>
  <c r="AM303" i="12"/>
  <c r="AL303" i="12"/>
  <c r="AK303" i="12"/>
  <c r="AV302" i="12"/>
  <c r="AU302" i="12"/>
  <c r="AT302" i="12"/>
  <c r="AS302" i="12"/>
  <c r="AR302" i="12"/>
  <c r="AQ302" i="12"/>
  <c r="AP302" i="12"/>
  <c r="AO302" i="12"/>
  <c r="AN302" i="12"/>
  <c r="AM302" i="12"/>
  <c r="AL302" i="12"/>
  <c r="AK302" i="12"/>
  <c r="AV301" i="12"/>
  <c r="AU301" i="12"/>
  <c r="AT301" i="12"/>
  <c r="AS301" i="12"/>
  <c r="AR301" i="12"/>
  <c r="AQ301" i="12"/>
  <c r="AP301" i="12"/>
  <c r="AO301" i="12"/>
  <c r="AN301" i="12"/>
  <c r="AM301" i="12"/>
  <c r="AL301" i="12"/>
  <c r="AK301" i="12"/>
  <c r="AV300" i="12"/>
  <c r="AU300" i="12"/>
  <c r="AT300" i="12"/>
  <c r="AS300" i="12"/>
  <c r="AR300" i="12"/>
  <c r="AQ300" i="12"/>
  <c r="AP300" i="12"/>
  <c r="AO300" i="12"/>
  <c r="AN300" i="12"/>
  <c r="AM300" i="12"/>
  <c r="AL300" i="12"/>
  <c r="AK300" i="12"/>
  <c r="AV299" i="12"/>
  <c r="AU299" i="12"/>
  <c r="AT299" i="12"/>
  <c r="AS299" i="12"/>
  <c r="AR299" i="12"/>
  <c r="AQ299" i="12"/>
  <c r="AP299" i="12"/>
  <c r="AO299" i="12"/>
  <c r="AN299" i="12"/>
  <c r="AM299" i="12"/>
  <c r="AL299" i="12"/>
  <c r="AK299" i="12"/>
  <c r="AV298" i="12"/>
  <c r="AU298" i="12"/>
  <c r="AT298" i="12"/>
  <c r="AS298" i="12"/>
  <c r="AR298" i="12"/>
  <c r="AQ298" i="12"/>
  <c r="AP298" i="12"/>
  <c r="AO298" i="12"/>
  <c r="AN298" i="12"/>
  <c r="AM298" i="12"/>
  <c r="AL298" i="12"/>
  <c r="AK298" i="12"/>
  <c r="AV297" i="12"/>
  <c r="AU297" i="12"/>
  <c r="AT297" i="12"/>
  <c r="AS297" i="12"/>
  <c r="AR297" i="12"/>
  <c r="AQ297" i="12"/>
  <c r="AP297" i="12"/>
  <c r="AO297" i="12"/>
  <c r="AN297" i="12"/>
  <c r="AM297" i="12"/>
  <c r="AL297" i="12"/>
  <c r="AK297" i="12"/>
  <c r="AV296" i="12"/>
  <c r="AU296" i="12"/>
  <c r="AT296" i="12"/>
  <c r="AS296" i="12"/>
  <c r="AR296" i="12"/>
  <c r="AQ296" i="12"/>
  <c r="AP296" i="12"/>
  <c r="AO296" i="12"/>
  <c r="AN296" i="12"/>
  <c r="AM296" i="12"/>
  <c r="AL296" i="12"/>
  <c r="AK296" i="12"/>
  <c r="AV295" i="12"/>
  <c r="AU295" i="12"/>
  <c r="AT295" i="12"/>
  <c r="AS295" i="12"/>
  <c r="AR295" i="12"/>
  <c r="AQ295" i="12"/>
  <c r="AP295" i="12"/>
  <c r="AO295" i="12"/>
  <c r="AN295" i="12"/>
  <c r="AM295" i="12"/>
  <c r="AL295" i="12"/>
  <c r="AK295" i="12"/>
  <c r="AV294" i="12"/>
  <c r="AU294" i="12"/>
  <c r="AT294" i="12"/>
  <c r="AS294" i="12"/>
  <c r="AR294" i="12"/>
  <c r="AQ294" i="12"/>
  <c r="AP294" i="12"/>
  <c r="AO294" i="12"/>
  <c r="AN294" i="12"/>
  <c r="AM294" i="12"/>
  <c r="AL294" i="12"/>
  <c r="AK294" i="12"/>
  <c r="AV293" i="12"/>
  <c r="AU293" i="12"/>
  <c r="AT293" i="12"/>
  <c r="AS293" i="12"/>
  <c r="AR293" i="12"/>
  <c r="AQ293" i="12"/>
  <c r="AP293" i="12"/>
  <c r="AO293" i="12"/>
  <c r="AN293" i="12"/>
  <c r="AM293" i="12"/>
  <c r="AL293" i="12"/>
  <c r="AK293" i="12"/>
  <c r="AV292" i="12"/>
  <c r="AU292" i="12"/>
  <c r="AT292" i="12"/>
  <c r="AS292" i="12"/>
  <c r="AR292" i="12"/>
  <c r="AQ292" i="12"/>
  <c r="AP292" i="12"/>
  <c r="AO292" i="12"/>
  <c r="AN292" i="12"/>
  <c r="AM292" i="12"/>
  <c r="AL292" i="12"/>
  <c r="AK292" i="12"/>
  <c r="AV291" i="12"/>
  <c r="AU291" i="12"/>
  <c r="AT291" i="12"/>
  <c r="AS291" i="12"/>
  <c r="AR291" i="12"/>
  <c r="AQ291" i="12"/>
  <c r="AP291" i="12"/>
  <c r="AO291" i="12"/>
  <c r="AN291" i="12"/>
  <c r="AM291" i="12"/>
  <c r="AL291" i="12"/>
  <c r="AK291" i="12"/>
  <c r="AV290" i="12"/>
  <c r="AU290" i="12"/>
  <c r="AT290" i="12"/>
  <c r="AS290" i="12"/>
  <c r="AR290" i="12"/>
  <c r="AQ290" i="12"/>
  <c r="AP290" i="12"/>
  <c r="AO290" i="12"/>
  <c r="AN290" i="12"/>
  <c r="AM290" i="12"/>
  <c r="AL290" i="12"/>
  <c r="AK290" i="12"/>
  <c r="AV289" i="12"/>
  <c r="AU289" i="12"/>
  <c r="AT289" i="12"/>
  <c r="AS289" i="12"/>
  <c r="AR289" i="12"/>
  <c r="AQ289" i="12"/>
  <c r="AP289" i="12"/>
  <c r="AO289" i="12"/>
  <c r="AN289" i="12"/>
  <c r="AM289" i="12"/>
  <c r="AL289" i="12"/>
  <c r="AK289" i="12"/>
  <c r="AV288" i="12"/>
  <c r="AU288" i="12"/>
  <c r="AT288" i="12"/>
  <c r="AS288" i="12"/>
  <c r="AR288" i="12"/>
  <c r="AQ288" i="12"/>
  <c r="AP288" i="12"/>
  <c r="AO288" i="12"/>
  <c r="AN288" i="12"/>
  <c r="AM288" i="12"/>
  <c r="AL288" i="12"/>
  <c r="AK288" i="12"/>
  <c r="AV287" i="12"/>
  <c r="AU287" i="12"/>
  <c r="AT287" i="12"/>
  <c r="AS287" i="12"/>
  <c r="AR287" i="12"/>
  <c r="AQ287" i="12"/>
  <c r="AP287" i="12"/>
  <c r="AO287" i="12"/>
  <c r="AN287" i="12"/>
  <c r="AM287" i="12"/>
  <c r="AL287" i="12"/>
  <c r="AK287" i="12"/>
  <c r="AV286" i="12"/>
  <c r="AU286" i="12"/>
  <c r="AT286" i="12"/>
  <c r="AS286" i="12"/>
  <c r="AR286" i="12"/>
  <c r="AQ286" i="12"/>
  <c r="AP286" i="12"/>
  <c r="AO286" i="12"/>
  <c r="AN286" i="12"/>
  <c r="AM286" i="12"/>
  <c r="AL286" i="12"/>
  <c r="AK286" i="12"/>
  <c r="AV285" i="12"/>
  <c r="AU285" i="12"/>
  <c r="AT285" i="12"/>
  <c r="AS285" i="12"/>
  <c r="AR285" i="12"/>
  <c r="AQ285" i="12"/>
  <c r="AP285" i="12"/>
  <c r="AO285" i="12"/>
  <c r="AN285" i="12"/>
  <c r="AM285" i="12"/>
  <c r="AL285" i="12"/>
  <c r="AK285" i="12"/>
  <c r="AV284" i="12"/>
  <c r="AU284" i="12"/>
  <c r="AT284" i="12"/>
  <c r="AS284" i="12"/>
  <c r="AR284" i="12"/>
  <c r="AQ284" i="12"/>
  <c r="AP284" i="12"/>
  <c r="AO284" i="12"/>
  <c r="AN284" i="12"/>
  <c r="AM284" i="12"/>
  <c r="AL284" i="12"/>
  <c r="AK284" i="12"/>
  <c r="AV283" i="12"/>
  <c r="AU283" i="12"/>
  <c r="AT283" i="12"/>
  <c r="AS283" i="12"/>
  <c r="AR283" i="12"/>
  <c r="AQ283" i="12"/>
  <c r="AP283" i="12"/>
  <c r="AO283" i="12"/>
  <c r="AN283" i="12"/>
  <c r="AM283" i="12"/>
  <c r="AL283" i="12"/>
  <c r="AK283" i="12"/>
  <c r="AV282" i="12"/>
  <c r="AU282" i="12"/>
  <c r="AT282" i="12"/>
  <c r="AS282" i="12"/>
  <c r="AR282" i="12"/>
  <c r="AQ282" i="12"/>
  <c r="AP282" i="12"/>
  <c r="AO282" i="12"/>
  <c r="AN282" i="12"/>
  <c r="AM282" i="12"/>
  <c r="AL282" i="12"/>
  <c r="AK282" i="12"/>
  <c r="AV281" i="12"/>
  <c r="AU281" i="12"/>
  <c r="AT281" i="12"/>
  <c r="AS281" i="12"/>
  <c r="AR281" i="12"/>
  <c r="AQ281" i="12"/>
  <c r="AP281" i="12"/>
  <c r="AO281" i="12"/>
  <c r="AN281" i="12"/>
  <c r="AM281" i="12"/>
  <c r="AL281" i="12"/>
  <c r="AK281" i="12"/>
  <c r="AV280" i="12"/>
  <c r="AU280" i="12"/>
  <c r="AT280" i="12"/>
  <c r="AS280" i="12"/>
  <c r="AR280" i="12"/>
  <c r="AQ280" i="12"/>
  <c r="AP280" i="12"/>
  <c r="AO280" i="12"/>
  <c r="AN280" i="12"/>
  <c r="AM280" i="12"/>
  <c r="AL280" i="12"/>
  <c r="AK280" i="12"/>
  <c r="AV279" i="12"/>
  <c r="AU279" i="12"/>
  <c r="AT279" i="12"/>
  <c r="AS279" i="12"/>
  <c r="AR279" i="12"/>
  <c r="AQ279" i="12"/>
  <c r="AP279" i="12"/>
  <c r="AO279" i="12"/>
  <c r="AN279" i="12"/>
  <c r="AM279" i="12"/>
  <c r="AL279" i="12"/>
  <c r="AK279" i="12"/>
  <c r="AV278" i="12"/>
  <c r="AU278" i="12"/>
  <c r="AT278" i="12"/>
  <c r="AS278" i="12"/>
  <c r="AR278" i="12"/>
  <c r="AQ278" i="12"/>
  <c r="AP278" i="12"/>
  <c r="AO278" i="12"/>
  <c r="AN278" i="12"/>
  <c r="AM278" i="12"/>
  <c r="AL278" i="12"/>
  <c r="AK278" i="12"/>
  <c r="AV277" i="12"/>
  <c r="AU277" i="12"/>
  <c r="AT277" i="12"/>
  <c r="AS277" i="12"/>
  <c r="AR277" i="12"/>
  <c r="AQ277" i="12"/>
  <c r="AP277" i="12"/>
  <c r="AO277" i="12"/>
  <c r="AN277" i="12"/>
  <c r="AM277" i="12"/>
  <c r="AL277" i="12"/>
  <c r="AK277" i="12"/>
  <c r="AV276" i="12"/>
  <c r="AU276" i="12"/>
  <c r="AT276" i="12"/>
  <c r="AS276" i="12"/>
  <c r="AR276" i="12"/>
  <c r="AQ276" i="12"/>
  <c r="AP276" i="12"/>
  <c r="AO276" i="12"/>
  <c r="AN276" i="12"/>
  <c r="AM276" i="12"/>
  <c r="AL276" i="12"/>
  <c r="AK276" i="12"/>
  <c r="AV275" i="12"/>
  <c r="AU275" i="12"/>
  <c r="AT275" i="12"/>
  <c r="AS275" i="12"/>
  <c r="AR275" i="12"/>
  <c r="AQ275" i="12"/>
  <c r="AP275" i="12"/>
  <c r="AO275" i="12"/>
  <c r="AN275" i="12"/>
  <c r="AM275" i="12"/>
  <c r="AL275" i="12"/>
  <c r="AK275" i="12"/>
  <c r="AV274" i="12"/>
  <c r="AU274" i="12"/>
  <c r="AT274" i="12"/>
  <c r="AS274" i="12"/>
  <c r="AR274" i="12"/>
  <c r="AQ274" i="12"/>
  <c r="AP274" i="12"/>
  <c r="AO274" i="12"/>
  <c r="AN274" i="12"/>
  <c r="AM274" i="12"/>
  <c r="AL274" i="12"/>
  <c r="AK274" i="12"/>
  <c r="AV273" i="12"/>
  <c r="AU273" i="12"/>
  <c r="AT273" i="12"/>
  <c r="AS273" i="12"/>
  <c r="AR273" i="12"/>
  <c r="AQ273" i="12"/>
  <c r="AP273" i="12"/>
  <c r="AO273" i="12"/>
  <c r="AN273" i="12"/>
  <c r="AM273" i="12"/>
  <c r="AL273" i="12"/>
  <c r="AK273" i="12"/>
  <c r="AV272" i="12"/>
  <c r="AU272" i="12"/>
  <c r="AT272" i="12"/>
  <c r="AS272" i="12"/>
  <c r="AR272" i="12"/>
  <c r="AQ272" i="12"/>
  <c r="AP272" i="12"/>
  <c r="AO272" i="12"/>
  <c r="AN272" i="12"/>
  <c r="AM272" i="12"/>
  <c r="AL272" i="12"/>
  <c r="AK272" i="12"/>
  <c r="AV271" i="12"/>
  <c r="AU271" i="12"/>
  <c r="AT271" i="12"/>
  <c r="AS271" i="12"/>
  <c r="AR271" i="12"/>
  <c r="AQ271" i="12"/>
  <c r="AP271" i="12"/>
  <c r="AO271" i="12"/>
  <c r="AN271" i="12"/>
  <c r="AM271" i="12"/>
  <c r="AL271" i="12"/>
  <c r="AK271" i="12"/>
  <c r="AV269" i="12"/>
  <c r="AU269" i="12"/>
  <c r="AT269" i="12"/>
  <c r="AS269" i="12"/>
  <c r="AR269" i="12"/>
  <c r="AQ269" i="12"/>
  <c r="AP269" i="12"/>
  <c r="AO269" i="12"/>
  <c r="AN269" i="12"/>
  <c r="AM269" i="12"/>
  <c r="AL269" i="12"/>
  <c r="AK269" i="12"/>
  <c r="AV267" i="12"/>
  <c r="AU267" i="12"/>
  <c r="AT267" i="12"/>
  <c r="AS267" i="12"/>
  <c r="AR267" i="12"/>
  <c r="AQ267" i="12"/>
  <c r="AP267" i="12"/>
  <c r="AO267" i="12"/>
  <c r="AN267" i="12"/>
  <c r="AM267" i="12"/>
  <c r="AL267" i="12"/>
  <c r="AK267" i="12"/>
  <c r="AV266" i="12"/>
  <c r="AU266" i="12"/>
  <c r="AT266" i="12"/>
  <c r="AS266" i="12"/>
  <c r="AR266" i="12"/>
  <c r="AQ266" i="12"/>
  <c r="AP266" i="12"/>
  <c r="AO266" i="12"/>
  <c r="AN266" i="12"/>
  <c r="AM266" i="12"/>
  <c r="AL266" i="12"/>
  <c r="AK266" i="12"/>
  <c r="AV265" i="12"/>
  <c r="AU265" i="12"/>
  <c r="AT265" i="12"/>
  <c r="AS265" i="12"/>
  <c r="AR265" i="12"/>
  <c r="AQ265" i="12"/>
  <c r="AP265" i="12"/>
  <c r="AO265" i="12"/>
  <c r="AN265" i="12"/>
  <c r="AM265" i="12"/>
  <c r="AL265" i="12"/>
  <c r="AK265" i="12"/>
  <c r="AV264" i="12"/>
  <c r="AU264" i="12"/>
  <c r="AT264" i="12"/>
  <c r="AS264" i="12"/>
  <c r="AR264" i="12"/>
  <c r="AQ264" i="12"/>
  <c r="AP264" i="12"/>
  <c r="AO264" i="12"/>
  <c r="AN264" i="12"/>
  <c r="AM264" i="12"/>
  <c r="AL264" i="12"/>
  <c r="AK264" i="12"/>
  <c r="AV263" i="12"/>
  <c r="AU263" i="12"/>
  <c r="AT263" i="12"/>
  <c r="AS263" i="12"/>
  <c r="AR263" i="12"/>
  <c r="AQ263" i="12"/>
  <c r="AP263" i="12"/>
  <c r="AO263" i="12"/>
  <c r="AN263" i="12"/>
  <c r="AM263" i="12"/>
  <c r="AL263" i="12"/>
  <c r="AK263" i="12"/>
  <c r="AV262" i="12"/>
  <c r="AU262" i="12"/>
  <c r="AT262" i="12"/>
  <c r="AS262" i="12"/>
  <c r="AR262" i="12"/>
  <c r="AQ262" i="12"/>
  <c r="AP262" i="12"/>
  <c r="AO262" i="12"/>
  <c r="AN262" i="12"/>
  <c r="AM262" i="12"/>
  <c r="AL262" i="12"/>
  <c r="AK262" i="12"/>
  <c r="AV261" i="12"/>
  <c r="AU261" i="12"/>
  <c r="AT261" i="12"/>
  <c r="AS261" i="12"/>
  <c r="AR261" i="12"/>
  <c r="AQ261" i="12"/>
  <c r="AP261" i="12"/>
  <c r="AO261" i="12"/>
  <c r="AN261" i="12"/>
  <c r="AM261" i="12"/>
  <c r="AL261" i="12"/>
  <c r="AK261" i="12"/>
  <c r="AV260" i="12"/>
  <c r="AU260" i="12"/>
  <c r="AT260" i="12"/>
  <c r="AS260" i="12"/>
  <c r="AR260" i="12"/>
  <c r="AQ260" i="12"/>
  <c r="AP260" i="12"/>
  <c r="AO260" i="12"/>
  <c r="AN260" i="12"/>
  <c r="AM260" i="12"/>
  <c r="AL260" i="12"/>
  <c r="AK260" i="12"/>
  <c r="AV259" i="12"/>
  <c r="AU259" i="12"/>
  <c r="AT259" i="12"/>
  <c r="AS259" i="12"/>
  <c r="AR259" i="12"/>
  <c r="AQ259" i="12"/>
  <c r="AP259" i="12"/>
  <c r="AO259" i="12"/>
  <c r="AN259" i="12"/>
  <c r="AM259" i="12"/>
  <c r="AL259" i="12"/>
  <c r="AK259" i="12"/>
  <c r="AV258" i="12"/>
  <c r="AU258" i="12"/>
  <c r="AT258" i="12"/>
  <c r="AS258" i="12"/>
  <c r="AR258" i="12"/>
  <c r="AQ258" i="12"/>
  <c r="AP258" i="12"/>
  <c r="AO258" i="12"/>
  <c r="AN258" i="12"/>
  <c r="AM258" i="12"/>
  <c r="AL258" i="12"/>
  <c r="AK258" i="12"/>
  <c r="AV257" i="12"/>
  <c r="AU257" i="12"/>
  <c r="AT257" i="12"/>
  <c r="AS257" i="12"/>
  <c r="AR257" i="12"/>
  <c r="AQ257" i="12"/>
  <c r="AP257" i="12"/>
  <c r="AO257" i="12"/>
  <c r="AN257" i="12"/>
  <c r="AM257" i="12"/>
  <c r="AL257" i="12"/>
  <c r="AK257" i="12"/>
  <c r="AV256" i="12"/>
  <c r="AU256" i="12"/>
  <c r="AT256" i="12"/>
  <c r="AS256" i="12"/>
  <c r="AR256" i="12"/>
  <c r="AQ256" i="12"/>
  <c r="AP256" i="12"/>
  <c r="AO256" i="12"/>
  <c r="AN256" i="12"/>
  <c r="AM256" i="12"/>
  <c r="AL256" i="12"/>
  <c r="AK256" i="12"/>
  <c r="AV255" i="12"/>
  <c r="AU255" i="12"/>
  <c r="AT255" i="12"/>
  <c r="AS255" i="12"/>
  <c r="AR255" i="12"/>
  <c r="AQ255" i="12"/>
  <c r="AP255" i="12"/>
  <c r="AO255" i="12"/>
  <c r="AN255" i="12"/>
  <c r="AM255" i="12"/>
  <c r="AL255" i="12"/>
  <c r="AK255" i="12"/>
  <c r="AV254" i="12"/>
  <c r="AU254" i="12"/>
  <c r="AT254" i="12"/>
  <c r="AS254" i="12"/>
  <c r="AR254" i="12"/>
  <c r="AQ254" i="12"/>
  <c r="AP254" i="12"/>
  <c r="AO254" i="12"/>
  <c r="AN254" i="12"/>
  <c r="AM254" i="12"/>
  <c r="AL254" i="12"/>
  <c r="AK254" i="12"/>
  <c r="AV253" i="12"/>
  <c r="AU253" i="12"/>
  <c r="AT253" i="12"/>
  <c r="AS253" i="12"/>
  <c r="AR253" i="12"/>
  <c r="AQ253" i="12"/>
  <c r="AP253" i="12"/>
  <c r="AO253" i="12"/>
  <c r="AN253" i="12"/>
  <c r="AM253" i="12"/>
  <c r="AL253" i="12"/>
  <c r="AK253" i="12"/>
  <c r="AV252" i="12"/>
  <c r="AU252" i="12"/>
  <c r="AT252" i="12"/>
  <c r="AS252" i="12"/>
  <c r="AR252" i="12"/>
  <c r="AQ252" i="12"/>
  <c r="AP252" i="12"/>
  <c r="AO252" i="12"/>
  <c r="AN252" i="12"/>
  <c r="AM252" i="12"/>
  <c r="AL252" i="12"/>
  <c r="AK252" i="12"/>
  <c r="AV251" i="12"/>
  <c r="AU251" i="12"/>
  <c r="AT251" i="12"/>
  <c r="AS251" i="12"/>
  <c r="AR251" i="12"/>
  <c r="AQ251" i="12"/>
  <c r="AP251" i="12"/>
  <c r="AO251" i="12"/>
  <c r="AN251" i="12"/>
  <c r="AM251" i="12"/>
  <c r="AL251" i="12"/>
  <c r="AK251" i="12"/>
  <c r="AV250" i="12"/>
  <c r="AU250" i="12"/>
  <c r="AT250" i="12"/>
  <c r="AS250" i="12"/>
  <c r="AR250" i="12"/>
  <c r="AQ250" i="12"/>
  <c r="AP250" i="12"/>
  <c r="AO250" i="12"/>
  <c r="AN250" i="12"/>
  <c r="AM250" i="12"/>
  <c r="AL250" i="12"/>
  <c r="AK250" i="12"/>
  <c r="AV249" i="12"/>
  <c r="AU249" i="12"/>
  <c r="AT249" i="12"/>
  <c r="AS249" i="12"/>
  <c r="AR249" i="12"/>
  <c r="AQ249" i="12"/>
  <c r="AP249" i="12"/>
  <c r="AO249" i="12"/>
  <c r="AN249" i="12"/>
  <c r="AM249" i="12"/>
  <c r="AL249" i="12"/>
  <c r="AK249" i="12"/>
  <c r="AV248" i="12"/>
  <c r="AU248" i="12"/>
  <c r="AT248" i="12"/>
  <c r="AS248" i="12"/>
  <c r="AR248" i="12"/>
  <c r="AQ248" i="12"/>
  <c r="AP248" i="12"/>
  <c r="AO248" i="12"/>
  <c r="AN248" i="12"/>
  <c r="AM248" i="12"/>
  <c r="AL248" i="12"/>
  <c r="AK248" i="12"/>
  <c r="AV247" i="12"/>
  <c r="AU247" i="12"/>
  <c r="AT247" i="12"/>
  <c r="AS247" i="12"/>
  <c r="AR247" i="12"/>
  <c r="AQ247" i="12"/>
  <c r="AP247" i="12"/>
  <c r="AO247" i="12"/>
  <c r="AN247" i="12"/>
  <c r="AM247" i="12"/>
  <c r="AL247" i="12"/>
  <c r="AK247" i="12"/>
  <c r="AV246" i="12"/>
  <c r="AU246" i="12"/>
  <c r="AT246" i="12"/>
  <c r="AS246" i="12"/>
  <c r="AR246" i="12"/>
  <c r="AQ246" i="12"/>
  <c r="AP246" i="12"/>
  <c r="AO246" i="12"/>
  <c r="AN246" i="12"/>
  <c r="AM246" i="12"/>
  <c r="AL246" i="12"/>
  <c r="AK246" i="12"/>
  <c r="AV245" i="12"/>
  <c r="AU245" i="12"/>
  <c r="AT245" i="12"/>
  <c r="AS245" i="12"/>
  <c r="AR245" i="12"/>
  <c r="AQ245" i="12"/>
  <c r="AP245" i="12"/>
  <c r="AO245" i="12"/>
  <c r="AN245" i="12"/>
  <c r="AM245" i="12"/>
  <c r="AL245" i="12"/>
  <c r="AK245" i="12"/>
  <c r="AV244" i="12"/>
  <c r="AU244" i="12"/>
  <c r="AT244" i="12"/>
  <c r="AS244" i="12"/>
  <c r="AR244" i="12"/>
  <c r="AQ244" i="12"/>
  <c r="AP244" i="12"/>
  <c r="AO244" i="12"/>
  <c r="AN244" i="12"/>
  <c r="AM244" i="12"/>
  <c r="AL244" i="12"/>
  <c r="AK244" i="12"/>
  <c r="AV243" i="12"/>
  <c r="AU243" i="12"/>
  <c r="AT243" i="12"/>
  <c r="AS243" i="12"/>
  <c r="AR243" i="12"/>
  <c r="AQ243" i="12"/>
  <c r="AP243" i="12"/>
  <c r="AO243" i="12"/>
  <c r="AN243" i="12"/>
  <c r="AM243" i="12"/>
  <c r="AL243" i="12"/>
  <c r="AK243" i="12"/>
  <c r="AV242" i="12"/>
  <c r="AU242" i="12"/>
  <c r="AT242" i="12"/>
  <c r="AS242" i="12"/>
  <c r="AR242" i="12"/>
  <c r="AQ242" i="12"/>
  <c r="AP242" i="12"/>
  <c r="AO242" i="12"/>
  <c r="AN242" i="12"/>
  <c r="AM242" i="12"/>
  <c r="AL242" i="12"/>
  <c r="AK242" i="12"/>
  <c r="AV241" i="12"/>
  <c r="AU241" i="12"/>
  <c r="AT241" i="12"/>
  <c r="AS241" i="12"/>
  <c r="AR241" i="12"/>
  <c r="AQ241" i="12"/>
  <c r="AP241" i="12"/>
  <c r="AO241" i="12"/>
  <c r="AN241" i="12"/>
  <c r="AM241" i="12"/>
  <c r="AL241" i="12"/>
  <c r="AK241" i="12"/>
  <c r="AV240" i="12"/>
  <c r="AU240" i="12"/>
  <c r="AT240" i="12"/>
  <c r="AS240" i="12"/>
  <c r="AR240" i="12"/>
  <c r="AQ240" i="12"/>
  <c r="AP240" i="12"/>
  <c r="AO240" i="12"/>
  <c r="AN240" i="12"/>
  <c r="AM240" i="12"/>
  <c r="AL240" i="12"/>
  <c r="AK240" i="12"/>
  <c r="AV239" i="12"/>
  <c r="AU239" i="12"/>
  <c r="AT239" i="12"/>
  <c r="AS239" i="12"/>
  <c r="AR239" i="12"/>
  <c r="AQ239" i="12"/>
  <c r="AP239" i="12"/>
  <c r="AO239" i="12"/>
  <c r="AN239" i="12"/>
  <c r="AM239" i="12"/>
  <c r="AL239" i="12"/>
  <c r="AK239" i="12"/>
  <c r="AV238" i="12"/>
  <c r="AU238" i="12"/>
  <c r="AT238" i="12"/>
  <c r="AS238" i="12"/>
  <c r="AR238" i="12"/>
  <c r="AQ238" i="12"/>
  <c r="AP238" i="12"/>
  <c r="AO238" i="12"/>
  <c r="AN238" i="12"/>
  <c r="AM238" i="12"/>
  <c r="AL238" i="12"/>
  <c r="AK238" i="12"/>
  <c r="AV237" i="12"/>
  <c r="AU237" i="12"/>
  <c r="AT237" i="12"/>
  <c r="AS237" i="12"/>
  <c r="AR237" i="12"/>
  <c r="AQ237" i="12"/>
  <c r="AP237" i="12"/>
  <c r="AO237" i="12"/>
  <c r="AN237" i="12"/>
  <c r="AM237" i="12"/>
  <c r="AL237" i="12"/>
  <c r="AK237" i="12"/>
  <c r="AV236" i="12"/>
  <c r="AU236" i="12"/>
  <c r="AT236" i="12"/>
  <c r="AS236" i="12"/>
  <c r="AR236" i="12"/>
  <c r="AQ236" i="12"/>
  <c r="AP236" i="12"/>
  <c r="AO236" i="12"/>
  <c r="AN236" i="12"/>
  <c r="AM236" i="12"/>
  <c r="AL236" i="12"/>
  <c r="AK236" i="12"/>
  <c r="AV235" i="12"/>
  <c r="AU235" i="12"/>
  <c r="AT235" i="12"/>
  <c r="AS235" i="12"/>
  <c r="AR235" i="12"/>
  <c r="AQ235" i="12"/>
  <c r="AP235" i="12"/>
  <c r="AO235" i="12"/>
  <c r="AN235" i="12"/>
  <c r="AM235" i="12"/>
  <c r="AL235" i="12"/>
  <c r="AK235" i="12"/>
  <c r="AV234" i="12"/>
  <c r="AU234" i="12"/>
  <c r="AT234" i="12"/>
  <c r="AS234" i="12"/>
  <c r="AR234" i="12"/>
  <c r="AQ234" i="12"/>
  <c r="AP234" i="12"/>
  <c r="AO234" i="12"/>
  <c r="AN234" i="12"/>
  <c r="AM234" i="12"/>
  <c r="AL234" i="12"/>
  <c r="AK234" i="12"/>
  <c r="AV233" i="12"/>
  <c r="AU233" i="12"/>
  <c r="AT233" i="12"/>
  <c r="AS233" i="12"/>
  <c r="AR233" i="12"/>
  <c r="AQ233" i="12"/>
  <c r="AP233" i="12"/>
  <c r="AO233" i="12"/>
  <c r="AN233" i="12"/>
  <c r="AM233" i="12"/>
  <c r="AL233" i="12"/>
  <c r="AK233" i="12"/>
  <c r="AV232" i="12"/>
  <c r="AU232" i="12"/>
  <c r="AT232" i="12"/>
  <c r="AS232" i="12"/>
  <c r="AR232" i="12"/>
  <c r="AQ232" i="12"/>
  <c r="AP232" i="12"/>
  <c r="AO232" i="12"/>
  <c r="AN232" i="12"/>
  <c r="AM232" i="12"/>
  <c r="AL232" i="12"/>
  <c r="AK232" i="12"/>
  <c r="AV231" i="12"/>
  <c r="AU231" i="12"/>
  <c r="AT231" i="12"/>
  <c r="AS231" i="12"/>
  <c r="AR231" i="12"/>
  <c r="AQ231" i="12"/>
  <c r="AP231" i="12"/>
  <c r="AO231" i="12"/>
  <c r="AN231" i="12"/>
  <c r="AM231" i="12"/>
  <c r="AL231" i="12"/>
  <c r="AK231" i="12"/>
  <c r="AV230" i="12"/>
  <c r="AU230" i="12"/>
  <c r="AT230" i="12"/>
  <c r="AS230" i="12"/>
  <c r="AR230" i="12"/>
  <c r="AQ230" i="12"/>
  <c r="AP230" i="12"/>
  <c r="AO230" i="12"/>
  <c r="AN230" i="12"/>
  <c r="AM230" i="12"/>
  <c r="AL230" i="12"/>
  <c r="AK230" i="12"/>
  <c r="AV229" i="12"/>
  <c r="AU229" i="12"/>
  <c r="AT229" i="12"/>
  <c r="AS229" i="12"/>
  <c r="AR229" i="12"/>
  <c r="AQ229" i="12"/>
  <c r="AP229" i="12"/>
  <c r="AO229" i="12"/>
  <c r="AN229" i="12"/>
  <c r="AM229" i="12"/>
  <c r="AL229" i="12"/>
  <c r="AK229" i="12"/>
  <c r="AV228" i="12"/>
  <c r="AU228" i="12"/>
  <c r="AT228" i="12"/>
  <c r="AS228" i="12"/>
  <c r="AR228" i="12"/>
  <c r="AQ228" i="12"/>
  <c r="AP228" i="12"/>
  <c r="AO228" i="12"/>
  <c r="AN228" i="12"/>
  <c r="AM228" i="12"/>
  <c r="AL228" i="12"/>
  <c r="AK228" i="12"/>
  <c r="AV227" i="12"/>
  <c r="AU227" i="12"/>
  <c r="AT227" i="12"/>
  <c r="AS227" i="12"/>
  <c r="AR227" i="12"/>
  <c r="AQ227" i="12"/>
  <c r="AP227" i="12"/>
  <c r="AO227" i="12"/>
  <c r="AN227" i="12"/>
  <c r="AM227" i="12"/>
  <c r="AL227" i="12"/>
  <c r="AK227" i="12"/>
  <c r="AV226" i="12"/>
  <c r="AU226" i="12"/>
  <c r="AT226" i="12"/>
  <c r="AS226" i="12"/>
  <c r="AR226" i="12"/>
  <c r="AQ226" i="12"/>
  <c r="AP226" i="12"/>
  <c r="AO226" i="12"/>
  <c r="AN226" i="12"/>
  <c r="AM226" i="12"/>
  <c r="AL226" i="12"/>
  <c r="AK226" i="12"/>
  <c r="AV225" i="12"/>
  <c r="AU225" i="12"/>
  <c r="AT225" i="12"/>
  <c r="AS225" i="12"/>
  <c r="AR225" i="12"/>
  <c r="AQ225" i="12"/>
  <c r="AP225" i="12"/>
  <c r="AO225" i="12"/>
  <c r="AN225" i="12"/>
  <c r="AM225" i="12"/>
  <c r="AL225" i="12"/>
  <c r="AK225" i="12"/>
  <c r="AV224" i="12"/>
  <c r="AU224" i="12"/>
  <c r="AT224" i="12"/>
  <c r="AS224" i="12"/>
  <c r="AR224" i="12"/>
  <c r="AQ224" i="12"/>
  <c r="AP224" i="12"/>
  <c r="AO224" i="12"/>
  <c r="AN224" i="12"/>
  <c r="AM224" i="12"/>
  <c r="AL224" i="12"/>
  <c r="AK224" i="12"/>
  <c r="AV223" i="12"/>
  <c r="AU223" i="12"/>
  <c r="AT223" i="12"/>
  <c r="AS223" i="12"/>
  <c r="AR223" i="12"/>
  <c r="AQ223" i="12"/>
  <c r="AP223" i="12"/>
  <c r="AO223" i="12"/>
  <c r="AN223" i="12"/>
  <c r="AM223" i="12"/>
  <c r="AL223" i="12"/>
  <c r="AK223" i="12"/>
  <c r="AV222" i="12"/>
  <c r="AU222" i="12"/>
  <c r="AT222" i="12"/>
  <c r="AS222" i="12"/>
  <c r="AR222" i="12"/>
  <c r="AQ222" i="12"/>
  <c r="AP222" i="12"/>
  <c r="AO222" i="12"/>
  <c r="AN222" i="12"/>
  <c r="AM222" i="12"/>
  <c r="AL222" i="12"/>
  <c r="AK222" i="12"/>
  <c r="AV221" i="12"/>
  <c r="AU221" i="12"/>
  <c r="AT221" i="12"/>
  <c r="AS221" i="12"/>
  <c r="AR221" i="12"/>
  <c r="AQ221" i="12"/>
  <c r="AP221" i="12"/>
  <c r="AO221" i="12"/>
  <c r="AN221" i="12"/>
  <c r="AM221" i="12"/>
  <c r="AL221" i="12"/>
  <c r="AK221" i="12"/>
  <c r="AV220" i="12"/>
  <c r="AU220" i="12"/>
  <c r="AT220" i="12"/>
  <c r="AS220" i="12"/>
  <c r="AR220" i="12"/>
  <c r="AQ220" i="12"/>
  <c r="AP220" i="12"/>
  <c r="AO220" i="12"/>
  <c r="AN220" i="12"/>
  <c r="AM220" i="12"/>
  <c r="AL220" i="12"/>
  <c r="AK220" i="12"/>
  <c r="AV219" i="12"/>
  <c r="AU219" i="12"/>
  <c r="AT219" i="12"/>
  <c r="AS219" i="12"/>
  <c r="AR219" i="12"/>
  <c r="AQ219" i="12"/>
  <c r="AP219" i="12"/>
  <c r="AO219" i="12"/>
  <c r="AN219" i="12"/>
  <c r="AM219" i="12"/>
  <c r="AL219" i="12"/>
  <c r="AK219" i="12"/>
  <c r="AV218" i="12"/>
  <c r="AU218" i="12"/>
  <c r="AT218" i="12"/>
  <c r="AS218" i="12"/>
  <c r="AR218" i="12"/>
  <c r="AQ218" i="12"/>
  <c r="AP218" i="12"/>
  <c r="AO218" i="12"/>
  <c r="AN218" i="12"/>
  <c r="AM218" i="12"/>
  <c r="AL218" i="12"/>
  <c r="AK218" i="12"/>
  <c r="AV217" i="12"/>
  <c r="AU217" i="12"/>
  <c r="AT217" i="12"/>
  <c r="AS217" i="12"/>
  <c r="AR217" i="12"/>
  <c r="AQ217" i="12"/>
  <c r="AP217" i="12"/>
  <c r="AO217" i="12"/>
  <c r="AN217" i="12"/>
  <c r="AM217" i="12"/>
  <c r="AL217" i="12"/>
  <c r="AK217" i="12"/>
  <c r="AV216" i="12"/>
  <c r="AU216" i="12"/>
  <c r="AT216" i="12"/>
  <c r="AS216" i="12"/>
  <c r="AR216" i="12"/>
  <c r="AQ216" i="12"/>
  <c r="AP216" i="12"/>
  <c r="AO216" i="12"/>
  <c r="AN216" i="12"/>
  <c r="AM216" i="12"/>
  <c r="AL216" i="12"/>
  <c r="AK216" i="12"/>
  <c r="AV215" i="12"/>
  <c r="AU215" i="12"/>
  <c r="AT215" i="12"/>
  <c r="AS215" i="12"/>
  <c r="AR215" i="12"/>
  <c r="AQ215" i="12"/>
  <c r="AP215" i="12"/>
  <c r="AO215" i="12"/>
  <c r="AN215" i="12"/>
  <c r="AM215" i="12"/>
  <c r="AL215" i="12"/>
  <c r="AK215" i="12"/>
  <c r="AV214" i="12"/>
  <c r="AU214" i="12"/>
  <c r="AT214" i="12"/>
  <c r="AS214" i="12"/>
  <c r="AR214" i="12"/>
  <c r="AQ214" i="12"/>
  <c r="AP214" i="12"/>
  <c r="AO214" i="12"/>
  <c r="AN214" i="12"/>
  <c r="AM214" i="12"/>
  <c r="AL214" i="12"/>
  <c r="AK214" i="12"/>
  <c r="AV213" i="12"/>
  <c r="AU213" i="12"/>
  <c r="AT213" i="12"/>
  <c r="AS213" i="12"/>
  <c r="AR213" i="12"/>
  <c r="AQ213" i="12"/>
  <c r="AP213" i="12"/>
  <c r="AO213" i="12"/>
  <c r="AN213" i="12"/>
  <c r="AM213" i="12"/>
  <c r="AL213" i="12"/>
  <c r="AK213" i="12"/>
  <c r="AV212" i="12"/>
  <c r="AU212" i="12"/>
  <c r="AT212" i="12"/>
  <c r="AS212" i="12"/>
  <c r="AR212" i="12"/>
  <c r="AQ212" i="12"/>
  <c r="AP212" i="12"/>
  <c r="AO212" i="12"/>
  <c r="AN212" i="12"/>
  <c r="AM212" i="12"/>
  <c r="AL212" i="12"/>
  <c r="AK212" i="12"/>
  <c r="AV211" i="12"/>
  <c r="AU211" i="12"/>
  <c r="AT211" i="12"/>
  <c r="AS211" i="12"/>
  <c r="AR211" i="12"/>
  <c r="AQ211" i="12"/>
  <c r="AP211" i="12"/>
  <c r="AO211" i="12"/>
  <c r="AN211" i="12"/>
  <c r="AM211" i="12"/>
  <c r="AL211" i="12"/>
  <c r="AK211" i="12"/>
  <c r="AV210" i="12"/>
  <c r="AU210" i="12"/>
  <c r="AT210" i="12"/>
  <c r="AS210" i="12"/>
  <c r="AR210" i="12"/>
  <c r="AQ210" i="12"/>
  <c r="AP210" i="12"/>
  <c r="AO210" i="12"/>
  <c r="AN210" i="12"/>
  <c r="AM210" i="12"/>
  <c r="AL210" i="12"/>
  <c r="AK210" i="12"/>
  <c r="AV209" i="12"/>
  <c r="AU209" i="12"/>
  <c r="AT209" i="12"/>
  <c r="AS209" i="12"/>
  <c r="AR209" i="12"/>
  <c r="AQ209" i="12"/>
  <c r="AP209" i="12"/>
  <c r="AO209" i="12"/>
  <c r="AN209" i="12"/>
  <c r="AM209" i="12"/>
  <c r="AL209" i="12"/>
  <c r="AK209" i="12"/>
  <c r="AV208" i="12"/>
  <c r="AU208" i="12"/>
  <c r="AT208" i="12"/>
  <c r="AS208" i="12"/>
  <c r="AR208" i="12"/>
  <c r="AQ208" i="12"/>
  <c r="AP208" i="12"/>
  <c r="AO208" i="12"/>
  <c r="AN208" i="12"/>
  <c r="AM208" i="12"/>
  <c r="AL208" i="12"/>
  <c r="AK208" i="12"/>
  <c r="AV207" i="12"/>
  <c r="AU207" i="12"/>
  <c r="AT207" i="12"/>
  <c r="AS207" i="12"/>
  <c r="AR207" i="12"/>
  <c r="AQ207" i="12"/>
  <c r="AP207" i="12"/>
  <c r="AO207" i="12"/>
  <c r="AN207" i="12"/>
  <c r="AM207" i="12"/>
  <c r="AL207" i="12"/>
  <c r="AK207" i="12"/>
  <c r="AV206" i="12"/>
  <c r="AU206" i="12"/>
  <c r="AT206" i="12"/>
  <c r="AS206" i="12"/>
  <c r="AR206" i="12"/>
  <c r="AQ206" i="12"/>
  <c r="AP206" i="12"/>
  <c r="AO206" i="12"/>
  <c r="AN206" i="12"/>
  <c r="AM206" i="12"/>
  <c r="AL206" i="12"/>
  <c r="AK206" i="12"/>
  <c r="AV205" i="12"/>
  <c r="AU205" i="12"/>
  <c r="AT205" i="12"/>
  <c r="AS205" i="12"/>
  <c r="AR205" i="12"/>
  <c r="AQ205" i="12"/>
  <c r="AP205" i="12"/>
  <c r="AO205" i="12"/>
  <c r="AN205" i="12"/>
  <c r="AM205" i="12"/>
  <c r="AL205" i="12"/>
  <c r="AK205" i="12"/>
  <c r="AV204" i="12"/>
  <c r="AU204" i="12"/>
  <c r="AT204" i="12"/>
  <c r="AS204" i="12"/>
  <c r="AR204" i="12"/>
  <c r="AQ204" i="12"/>
  <c r="AP204" i="12"/>
  <c r="AO204" i="12"/>
  <c r="AN204" i="12"/>
  <c r="AM204" i="12"/>
  <c r="AL204" i="12"/>
  <c r="AK204" i="12"/>
  <c r="AV203" i="12"/>
  <c r="AU203" i="12"/>
  <c r="AT203" i="12"/>
  <c r="AS203" i="12"/>
  <c r="AR203" i="12"/>
  <c r="AQ203" i="12"/>
  <c r="AP203" i="12"/>
  <c r="AO203" i="12"/>
  <c r="AN203" i="12"/>
  <c r="AM203" i="12"/>
  <c r="AL203" i="12"/>
  <c r="AK203" i="12"/>
  <c r="AV202" i="12"/>
  <c r="AU202" i="12"/>
  <c r="AT202" i="12"/>
  <c r="AS202" i="12"/>
  <c r="AR202" i="12"/>
  <c r="AQ202" i="12"/>
  <c r="AP202" i="12"/>
  <c r="AO202" i="12"/>
  <c r="AN202" i="12"/>
  <c r="AM202" i="12"/>
  <c r="AL202" i="12"/>
  <c r="AK202" i="12"/>
  <c r="AV201" i="12"/>
  <c r="AU201" i="12"/>
  <c r="AT201" i="12"/>
  <c r="AS201" i="12"/>
  <c r="AR201" i="12"/>
  <c r="AQ201" i="12"/>
  <c r="AP201" i="12"/>
  <c r="AO201" i="12"/>
  <c r="AN201" i="12"/>
  <c r="AM201" i="12"/>
  <c r="AL201" i="12"/>
  <c r="AK201" i="12"/>
  <c r="AV200" i="12"/>
  <c r="AU200" i="12"/>
  <c r="AT200" i="12"/>
  <c r="AS200" i="12"/>
  <c r="AR200" i="12"/>
  <c r="AQ200" i="12"/>
  <c r="AP200" i="12"/>
  <c r="AO200" i="12"/>
  <c r="AN200" i="12"/>
  <c r="AM200" i="12"/>
  <c r="AL200" i="12"/>
  <c r="AK200" i="12"/>
  <c r="AV199" i="12"/>
  <c r="AU199" i="12"/>
  <c r="AT199" i="12"/>
  <c r="AS199" i="12"/>
  <c r="AR199" i="12"/>
  <c r="AQ199" i="12"/>
  <c r="AP199" i="12"/>
  <c r="AO199" i="12"/>
  <c r="AN199" i="12"/>
  <c r="AM199" i="12"/>
  <c r="AL199" i="12"/>
  <c r="AK199" i="12"/>
  <c r="AV198" i="12"/>
  <c r="AU198" i="12"/>
  <c r="AT198" i="12"/>
  <c r="AS198" i="12"/>
  <c r="AR198" i="12"/>
  <c r="AQ198" i="12"/>
  <c r="AP198" i="12"/>
  <c r="AO198" i="12"/>
  <c r="AN198" i="12"/>
  <c r="AM198" i="12"/>
  <c r="AL198" i="12"/>
  <c r="AK198" i="12"/>
  <c r="AV197" i="12"/>
  <c r="AU197" i="12"/>
  <c r="AT197" i="12"/>
  <c r="AS197" i="12"/>
  <c r="AR197" i="12"/>
  <c r="AQ197" i="12"/>
  <c r="AP197" i="12"/>
  <c r="AO197" i="12"/>
  <c r="AN197" i="12"/>
  <c r="AM197" i="12"/>
  <c r="AL197" i="12"/>
  <c r="AK197" i="12"/>
  <c r="AV196" i="12"/>
  <c r="AU196" i="12"/>
  <c r="AT196" i="12"/>
  <c r="AS196" i="12"/>
  <c r="AR196" i="12"/>
  <c r="AQ196" i="12"/>
  <c r="AP196" i="12"/>
  <c r="AO196" i="12"/>
  <c r="AN196" i="12"/>
  <c r="AM196" i="12"/>
  <c r="AL196" i="12"/>
  <c r="AK196" i="12"/>
  <c r="AV195" i="12"/>
  <c r="AU195" i="12"/>
  <c r="AT195" i="12"/>
  <c r="AS195" i="12"/>
  <c r="AR195" i="12"/>
  <c r="AQ195" i="12"/>
  <c r="AP195" i="12"/>
  <c r="AO195" i="12"/>
  <c r="AN195" i="12"/>
  <c r="AM195" i="12"/>
  <c r="AL195" i="12"/>
  <c r="AK195" i="12"/>
  <c r="AV194" i="12"/>
  <c r="AU194" i="12"/>
  <c r="AT194" i="12"/>
  <c r="AS194" i="12"/>
  <c r="AR194" i="12"/>
  <c r="AQ194" i="12"/>
  <c r="AP194" i="12"/>
  <c r="AO194" i="12"/>
  <c r="AN194" i="12"/>
  <c r="AM194" i="12"/>
  <c r="AL194" i="12"/>
  <c r="AK194" i="12"/>
  <c r="AV193" i="12"/>
  <c r="AU193" i="12"/>
  <c r="AT193" i="12"/>
  <c r="AS193" i="12"/>
  <c r="AR193" i="12"/>
  <c r="AQ193" i="12"/>
  <c r="AP193" i="12"/>
  <c r="AO193" i="12"/>
  <c r="AN193" i="12"/>
  <c r="AM193" i="12"/>
  <c r="AL193" i="12"/>
  <c r="AK193" i="12"/>
  <c r="AV192" i="12"/>
  <c r="AU192" i="12"/>
  <c r="AT192" i="12"/>
  <c r="AS192" i="12"/>
  <c r="AR192" i="12"/>
  <c r="AQ192" i="12"/>
  <c r="AP192" i="12"/>
  <c r="AO192" i="12"/>
  <c r="AN192" i="12"/>
  <c r="AM192" i="12"/>
  <c r="AL192" i="12"/>
  <c r="AK192" i="12"/>
  <c r="AV191" i="12"/>
  <c r="AU191" i="12"/>
  <c r="AT191" i="12"/>
  <c r="AS191" i="12"/>
  <c r="AR191" i="12"/>
  <c r="AQ191" i="12"/>
  <c r="AP191" i="12"/>
  <c r="AO191" i="12"/>
  <c r="AN191" i="12"/>
  <c r="AM191" i="12"/>
  <c r="AL191" i="12"/>
  <c r="AK191" i="12"/>
  <c r="AV190" i="12"/>
  <c r="AU190" i="12"/>
  <c r="AT190" i="12"/>
  <c r="AS190" i="12"/>
  <c r="AR190" i="12"/>
  <c r="AQ190" i="12"/>
  <c r="AP190" i="12"/>
  <c r="AO190" i="12"/>
  <c r="AN190" i="12"/>
  <c r="AM190" i="12"/>
  <c r="AL190" i="12"/>
  <c r="AK190" i="12"/>
  <c r="AV189" i="12"/>
  <c r="AU189" i="12"/>
  <c r="AT189" i="12"/>
  <c r="AS189" i="12"/>
  <c r="AR189" i="12"/>
  <c r="AQ189" i="12"/>
  <c r="AP189" i="12"/>
  <c r="AO189" i="12"/>
  <c r="AN189" i="12"/>
  <c r="AM189" i="12"/>
  <c r="AL189" i="12"/>
  <c r="AK189" i="12"/>
  <c r="AV188" i="12"/>
  <c r="AU188" i="12"/>
  <c r="AT188" i="12"/>
  <c r="AS188" i="12"/>
  <c r="AR188" i="12"/>
  <c r="AQ188" i="12"/>
  <c r="AP188" i="12"/>
  <c r="AO188" i="12"/>
  <c r="AN188" i="12"/>
  <c r="AM188" i="12"/>
  <c r="AL188" i="12"/>
  <c r="AK188" i="12"/>
  <c r="AV187" i="12"/>
  <c r="AU187" i="12"/>
  <c r="AT187" i="12"/>
  <c r="AS187" i="12"/>
  <c r="AR187" i="12"/>
  <c r="AQ187" i="12"/>
  <c r="AP187" i="12"/>
  <c r="AO187" i="12"/>
  <c r="AN187" i="12"/>
  <c r="AM187" i="12"/>
  <c r="AL187" i="12"/>
  <c r="AK187" i="12"/>
  <c r="AV186" i="12"/>
  <c r="AU186" i="12"/>
  <c r="AT186" i="12"/>
  <c r="AS186" i="12"/>
  <c r="AR186" i="12"/>
  <c r="AQ186" i="12"/>
  <c r="AP186" i="12"/>
  <c r="AO186" i="12"/>
  <c r="AN186" i="12"/>
  <c r="AM186" i="12"/>
  <c r="AL186" i="12"/>
  <c r="AK186" i="12"/>
  <c r="AV185" i="12"/>
  <c r="AU185" i="12"/>
  <c r="AT185" i="12"/>
  <c r="AS185" i="12"/>
  <c r="AR185" i="12"/>
  <c r="AQ185" i="12"/>
  <c r="AP185" i="12"/>
  <c r="AO185" i="12"/>
  <c r="AN185" i="12"/>
  <c r="AM185" i="12"/>
  <c r="AL185" i="12"/>
  <c r="AK185" i="12"/>
  <c r="AV184" i="12"/>
  <c r="AU184" i="12"/>
  <c r="AT184" i="12"/>
  <c r="AS184" i="12"/>
  <c r="AR184" i="12"/>
  <c r="AQ184" i="12"/>
  <c r="AP184" i="12"/>
  <c r="AO184" i="12"/>
  <c r="AN184" i="12"/>
  <c r="AM184" i="12"/>
  <c r="AL184" i="12"/>
  <c r="AK184" i="12"/>
  <c r="AV183" i="12"/>
  <c r="AU183" i="12"/>
  <c r="AT183" i="12"/>
  <c r="AS183" i="12"/>
  <c r="AR183" i="12"/>
  <c r="AQ183" i="12"/>
  <c r="AP183" i="12"/>
  <c r="AO183" i="12"/>
  <c r="AN183" i="12"/>
  <c r="AM183" i="12"/>
  <c r="AL183" i="12"/>
  <c r="AK183" i="12"/>
  <c r="AV182" i="12"/>
  <c r="AU182" i="12"/>
  <c r="AT182" i="12"/>
  <c r="AS182" i="12"/>
  <c r="AR182" i="12"/>
  <c r="AQ182" i="12"/>
  <c r="AP182" i="12"/>
  <c r="AO182" i="12"/>
  <c r="AN182" i="12"/>
  <c r="AM182" i="12"/>
  <c r="AL182" i="12"/>
  <c r="AK182" i="12"/>
  <c r="AV181" i="12"/>
  <c r="AU181" i="12"/>
  <c r="AT181" i="12"/>
  <c r="AS181" i="12"/>
  <c r="AR181" i="12"/>
  <c r="AQ181" i="12"/>
  <c r="AP181" i="12"/>
  <c r="AO181" i="12"/>
  <c r="AN181" i="12"/>
  <c r="AM181" i="12"/>
  <c r="AL181" i="12"/>
  <c r="AK181" i="12"/>
  <c r="AV180" i="12"/>
  <c r="AU180" i="12"/>
  <c r="AT180" i="12"/>
  <c r="AS180" i="12"/>
  <c r="AR180" i="12"/>
  <c r="AQ180" i="12"/>
  <c r="AP180" i="12"/>
  <c r="AO180" i="12"/>
  <c r="AN180" i="12"/>
  <c r="AM180" i="12"/>
  <c r="AL180" i="12"/>
  <c r="AK180" i="12"/>
  <c r="AV179" i="12"/>
  <c r="AU179" i="12"/>
  <c r="AT179" i="12"/>
  <c r="AS179" i="12"/>
  <c r="AR179" i="12"/>
  <c r="AQ179" i="12"/>
  <c r="AP179" i="12"/>
  <c r="AO179" i="12"/>
  <c r="AN179" i="12"/>
  <c r="AM179" i="12"/>
  <c r="AL179" i="12"/>
  <c r="AK179" i="12"/>
  <c r="AV178" i="12"/>
  <c r="AU178" i="12"/>
  <c r="AT178" i="12"/>
  <c r="AS178" i="12"/>
  <c r="AR178" i="12"/>
  <c r="AQ178" i="12"/>
  <c r="AP178" i="12"/>
  <c r="AO178" i="12"/>
  <c r="AN178" i="12"/>
  <c r="AM178" i="12"/>
  <c r="AL178" i="12"/>
  <c r="AK178" i="12"/>
  <c r="AV177" i="12"/>
  <c r="AU177" i="12"/>
  <c r="AT177" i="12"/>
  <c r="AS177" i="12"/>
  <c r="AR177" i="12"/>
  <c r="AQ177" i="12"/>
  <c r="AP177" i="12"/>
  <c r="AO177" i="12"/>
  <c r="AN177" i="12"/>
  <c r="AM177" i="12"/>
  <c r="AL177" i="12"/>
  <c r="AK177" i="12"/>
  <c r="AV176" i="12"/>
  <c r="AU176" i="12"/>
  <c r="AT176" i="12"/>
  <c r="AS176" i="12"/>
  <c r="AR176" i="12"/>
  <c r="AQ176" i="12"/>
  <c r="AP176" i="12"/>
  <c r="AO176" i="12"/>
  <c r="AN176" i="12"/>
  <c r="AM176" i="12"/>
  <c r="AL176" i="12"/>
  <c r="AK176" i="12"/>
  <c r="AV175" i="12"/>
  <c r="AU175" i="12"/>
  <c r="AT175" i="12"/>
  <c r="AS175" i="12"/>
  <c r="AR175" i="12"/>
  <c r="AQ175" i="12"/>
  <c r="AP175" i="12"/>
  <c r="AO175" i="12"/>
  <c r="AN175" i="12"/>
  <c r="AM175" i="12"/>
  <c r="AL175" i="12"/>
  <c r="AK175" i="12"/>
  <c r="AV174" i="12"/>
  <c r="AU174" i="12"/>
  <c r="AT174" i="12"/>
  <c r="AS174" i="12"/>
  <c r="AR174" i="12"/>
  <c r="AQ174" i="12"/>
  <c r="AP174" i="12"/>
  <c r="AO174" i="12"/>
  <c r="AN174" i="12"/>
  <c r="AM174" i="12"/>
  <c r="AL174" i="12"/>
  <c r="AK174" i="12"/>
  <c r="AV173" i="12"/>
  <c r="AU173" i="12"/>
  <c r="AT173" i="12"/>
  <c r="AS173" i="12"/>
  <c r="AR173" i="12"/>
  <c r="AQ173" i="12"/>
  <c r="AP173" i="12"/>
  <c r="AO173" i="12"/>
  <c r="AN173" i="12"/>
  <c r="AM173" i="12"/>
  <c r="AL173" i="12"/>
  <c r="AK173" i="12"/>
  <c r="AV172" i="12"/>
  <c r="AU172" i="12"/>
  <c r="AT172" i="12"/>
  <c r="AS172" i="12"/>
  <c r="AR172" i="12"/>
  <c r="AQ172" i="12"/>
  <c r="AP172" i="12"/>
  <c r="AO172" i="12"/>
  <c r="AN172" i="12"/>
  <c r="AM172" i="12"/>
  <c r="AL172" i="12"/>
  <c r="AK172" i="12"/>
  <c r="AV171" i="12"/>
  <c r="AU171" i="12"/>
  <c r="AT171" i="12"/>
  <c r="AS171" i="12"/>
  <c r="AR171" i="12"/>
  <c r="AQ171" i="12"/>
  <c r="AP171" i="12"/>
  <c r="AO171" i="12"/>
  <c r="AN171" i="12"/>
  <c r="AM171" i="12"/>
  <c r="AL171" i="12"/>
  <c r="AK171" i="12"/>
  <c r="AV170" i="12"/>
  <c r="AU170" i="12"/>
  <c r="AT170" i="12"/>
  <c r="AS170" i="12"/>
  <c r="AR170" i="12"/>
  <c r="AQ170" i="12"/>
  <c r="AP170" i="12"/>
  <c r="AO170" i="12"/>
  <c r="AN170" i="12"/>
  <c r="AM170" i="12"/>
  <c r="AL170" i="12"/>
  <c r="AK170" i="12"/>
  <c r="AV169" i="12"/>
  <c r="AU169" i="12"/>
  <c r="AT169" i="12"/>
  <c r="AS169" i="12"/>
  <c r="AR169" i="12"/>
  <c r="AQ169" i="12"/>
  <c r="AP169" i="12"/>
  <c r="AO169" i="12"/>
  <c r="AN169" i="12"/>
  <c r="AM169" i="12"/>
  <c r="AL169" i="12"/>
  <c r="AK169" i="12"/>
  <c r="AV168" i="12"/>
  <c r="AU168" i="12"/>
  <c r="AT168" i="12"/>
  <c r="AS168" i="12"/>
  <c r="AR168" i="12"/>
  <c r="AQ168" i="12"/>
  <c r="AP168" i="12"/>
  <c r="AO168" i="12"/>
  <c r="AN168" i="12"/>
  <c r="AM168" i="12"/>
  <c r="AL168" i="12"/>
  <c r="AK168" i="12"/>
  <c r="AV167" i="12"/>
  <c r="AU167" i="12"/>
  <c r="AT167" i="12"/>
  <c r="AS167" i="12"/>
  <c r="AR167" i="12"/>
  <c r="AQ167" i="12"/>
  <c r="AP167" i="12"/>
  <c r="AO167" i="12"/>
  <c r="AN167" i="12"/>
  <c r="AM167" i="12"/>
  <c r="AL167" i="12"/>
  <c r="AK167" i="12"/>
  <c r="AV166" i="12"/>
  <c r="AU166" i="12"/>
  <c r="AT166" i="12"/>
  <c r="AS166" i="12"/>
  <c r="AR166" i="12"/>
  <c r="AQ166" i="12"/>
  <c r="AP166" i="12"/>
  <c r="AO166" i="12"/>
  <c r="AN166" i="12"/>
  <c r="AM166" i="12"/>
  <c r="AL166" i="12"/>
  <c r="AK166" i="12"/>
  <c r="AV165" i="12"/>
  <c r="AU165" i="12"/>
  <c r="AT165" i="12"/>
  <c r="AS165" i="12"/>
  <c r="AR165" i="12"/>
  <c r="AQ165" i="12"/>
  <c r="AP165" i="12"/>
  <c r="AO165" i="12"/>
  <c r="AN165" i="12"/>
  <c r="AM165" i="12"/>
  <c r="AL165" i="12"/>
  <c r="AK165" i="12"/>
  <c r="AV164" i="12"/>
  <c r="AU164" i="12"/>
  <c r="AT164" i="12"/>
  <c r="AS164" i="12"/>
  <c r="AR164" i="12"/>
  <c r="AQ164" i="12"/>
  <c r="AP164" i="12"/>
  <c r="AO164" i="12"/>
  <c r="AN164" i="12"/>
  <c r="AM164" i="12"/>
  <c r="AL164" i="12"/>
  <c r="AK164" i="12"/>
  <c r="AV163" i="12"/>
  <c r="AU163" i="12"/>
  <c r="AT163" i="12"/>
  <c r="AS163" i="12"/>
  <c r="AR163" i="12"/>
  <c r="AQ163" i="12"/>
  <c r="AP163" i="12"/>
  <c r="AO163" i="12"/>
  <c r="AN163" i="12"/>
  <c r="AM163" i="12"/>
  <c r="AL163" i="12"/>
  <c r="AK163" i="12"/>
  <c r="AV162" i="12"/>
  <c r="AU162" i="12"/>
  <c r="AT162" i="12"/>
  <c r="AS162" i="12"/>
  <c r="AR162" i="12"/>
  <c r="AQ162" i="12"/>
  <c r="AP162" i="12"/>
  <c r="AO162" i="12"/>
  <c r="AN162" i="12"/>
  <c r="AM162" i="12"/>
  <c r="AL162" i="12"/>
  <c r="AK162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V160" i="12"/>
  <c r="AU160" i="12"/>
  <c r="AT160" i="12"/>
  <c r="AS160" i="12"/>
  <c r="AR160" i="12"/>
  <c r="AQ160" i="12"/>
  <c r="AP160" i="12"/>
  <c r="AO160" i="12"/>
  <c r="AN160" i="12"/>
  <c r="AM160" i="12"/>
  <c r="AL160" i="12"/>
  <c r="AK160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V158" i="12"/>
  <c r="AU158" i="12"/>
  <c r="AT158" i="12"/>
  <c r="AS158" i="12"/>
  <c r="AR158" i="12"/>
  <c r="AQ158" i="12"/>
  <c r="AP158" i="12"/>
  <c r="AO158" i="12"/>
  <c r="AN158" i="12"/>
  <c r="AM158" i="12"/>
  <c r="AL158" i="12"/>
  <c r="AK158" i="12"/>
  <c r="AV157" i="12"/>
  <c r="AU157" i="12"/>
  <c r="AT157" i="12"/>
  <c r="AS157" i="12"/>
  <c r="AR157" i="12"/>
  <c r="AQ157" i="12"/>
  <c r="AP157" i="12"/>
  <c r="AO157" i="12"/>
  <c r="AN157" i="12"/>
  <c r="AM157" i="12"/>
  <c r="AL157" i="12"/>
  <c r="AK157" i="12"/>
  <c r="AV156" i="12"/>
  <c r="AU156" i="12"/>
  <c r="AT156" i="12"/>
  <c r="AS156" i="12"/>
  <c r="AR156" i="12"/>
  <c r="AQ156" i="12"/>
  <c r="AP156" i="12"/>
  <c r="AO156" i="12"/>
  <c r="AN156" i="12"/>
  <c r="AM156" i="12"/>
  <c r="AL156" i="12"/>
  <c r="AK156" i="12"/>
  <c r="AV155" i="12"/>
  <c r="AU155" i="12"/>
  <c r="AT155" i="12"/>
  <c r="AS155" i="12"/>
  <c r="AR155" i="12"/>
  <c r="AQ155" i="12"/>
  <c r="AP155" i="12"/>
  <c r="AO155" i="12"/>
  <c r="AN155" i="12"/>
  <c r="AM155" i="12"/>
  <c r="AL155" i="12"/>
  <c r="AK155" i="12"/>
  <c r="AV154" i="12"/>
  <c r="AU154" i="12"/>
  <c r="AT154" i="12"/>
  <c r="AS154" i="12"/>
  <c r="AR154" i="12"/>
  <c r="AQ154" i="12"/>
  <c r="AP154" i="12"/>
  <c r="AO154" i="12"/>
  <c r="AN154" i="12"/>
  <c r="AM154" i="12"/>
  <c r="AL154" i="12"/>
  <c r="AK154" i="12"/>
  <c r="AV153" i="12"/>
  <c r="AU153" i="12"/>
  <c r="AT153" i="12"/>
  <c r="AS153" i="12"/>
  <c r="AR153" i="12"/>
  <c r="AQ153" i="12"/>
  <c r="AP153" i="12"/>
  <c r="AO153" i="12"/>
  <c r="AN153" i="12"/>
  <c r="AM153" i="12"/>
  <c r="AL153" i="12"/>
  <c r="AK153" i="12"/>
  <c r="AV152" i="12"/>
  <c r="AU152" i="12"/>
  <c r="AT152" i="12"/>
  <c r="AS152" i="12"/>
  <c r="AR152" i="12"/>
  <c r="AQ152" i="12"/>
  <c r="AP152" i="12"/>
  <c r="AO152" i="12"/>
  <c r="AN152" i="12"/>
  <c r="AM152" i="12"/>
  <c r="AL152" i="12"/>
  <c r="AK152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V150" i="12"/>
  <c r="AU150" i="12"/>
  <c r="AT150" i="12"/>
  <c r="AS150" i="12"/>
  <c r="AR150" i="12"/>
  <c r="AQ150" i="12"/>
  <c r="AP150" i="12"/>
  <c r="AO150" i="12"/>
  <c r="AN150" i="12"/>
  <c r="AM150" i="12"/>
  <c r="AL150" i="12"/>
  <c r="AK150" i="12"/>
  <c r="AV149" i="12"/>
  <c r="AU149" i="12"/>
  <c r="AT149" i="12"/>
  <c r="AS149" i="12"/>
  <c r="AR149" i="12"/>
  <c r="AQ149" i="12"/>
  <c r="AP149" i="12"/>
  <c r="AO149" i="12"/>
  <c r="AN149" i="12"/>
  <c r="AM149" i="12"/>
  <c r="AL149" i="12"/>
  <c r="AK149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V147" i="12"/>
  <c r="AU147" i="12"/>
  <c r="AT147" i="12"/>
  <c r="AS147" i="12"/>
  <c r="AR147" i="12"/>
  <c r="AQ147" i="12"/>
  <c r="AP147" i="12"/>
  <c r="AO147" i="12"/>
  <c r="AN147" i="12"/>
  <c r="AM147" i="12"/>
  <c r="AL147" i="12"/>
  <c r="AK147" i="12"/>
  <c r="AV146" i="12"/>
  <c r="AU146" i="12"/>
  <c r="AT146" i="12"/>
  <c r="AS146" i="12"/>
  <c r="AR146" i="12"/>
  <c r="AQ146" i="12"/>
  <c r="AP146" i="12"/>
  <c r="AO146" i="12"/>
  <c r="AN146" i="12"/>
  <c r="AM146" i="12"/>
  <c r="AL146" i="12"/>
  <c r="AK146" i="12"/>
  <c r="AV145" i="12"/>
  <c r="AU145" i="12"/>
  <c r="AT145" i="12"/>
  <c r="AS145" i="12"/>
  <c r="AR145" i="12"/>
  <c r="AQ145" i="12"/>
  <c r="AP145" i="12"/>
  <c r="AO145" i="12"/>
  <c r="AN145" i="12"/>
  <c r="AM145" i="12"/>
  <c r="AL145" i="12"/>
  <c r="AK145" i="12"/>
  <c r="AV144" i="12"/>
  <c r="AU144" i="12"/>
  <c r="AT144" i="12"/>
  <c r="AS144" i="12"/>
  <c r="AR144" i="12"/>
  <c r="AQ144" i="12"/>
  <c r="AP144" i="12"/>
  <c r="AO144" i="12"/>
  <c r="AN144" i="12"/>
  <c r="AM144" i="12"/>
  <c r="AL144" i="12"/>
  <c r="AK144" i="12"/>
  <c r="AV143" i="12"/>
  <c r="AU143" i="12"/>
  <c r="AT143" i="12"/>
  <c r="AS143" i="12"/>
  <c r="AR143" i="12"/>
  <c r="AQ143" i="12"/>
  <c r="AP143" i="12"/>
  <c r="AO143" i="12"/>
  <c r="AN143" i="12"/>
  <c r="AM143" i="12"/>
  <c r="AL143" i="12"/>
  <c r="AK143" i="12"/>
  <c r="AV142" i="12"/>
  <c r="AU142" i="12"/>
  <c r="AT142" i="12"/>
  <c r="AS142" i="12"/>
  <c r="AR142" i="12"/>
  <c r="AQ142" i="12"/>
  <c r="AP142" i="12"/>
  <c r="AO142" i="12"/>
  <c r="AN142" i="12"/>
  <c r="AM142" i="12"/>
  <c r="AL142" i="12"/>
  <c r="AK142" i="12"/>
  <c r="AV141" i="12"/>
  <c r="AU141" i="12"/>
  <c r="AT141" i="12"/>
  <c r="AS141" i="12"/>
  <c r="AR141" i="12"/>
  <c r="AQ141" i="12"/>
  <c r="AP141" i="12"/>
  <c r="AO141" i="12"/>
  <c r="AN141" i="12"/>
  <c r="AM141" i="12"/>
  <c r="AL141" i="12"/>
  <c r="AK141" i="12"/>
  <c r="AV140" i="12"/>
  <c r="AU140" i="12"/>
  <c r="AT140" i="12"/>
  <c r="AS140" i="12"/>
  <c r="AR140" i="12"/>
  <c r="AQ140" i="12"/>
  <c r="AP140" i="12"/>
  <c r="AO140" i="12"/>
  <c r="AN140" i="12"/>
  <c r="AM140" i="12"/>
  <c r="AL140" i="12"/>
  <c r="AK140" i="12"/>
  <c r="AV139" i="12"/>
  <c r="AU139" i="12"/>
  <c r="AT139" i="12"/>
  <c r="AS139" i="12"/>
  <c r="AR139" i="12"/>
  <c r="AQ139" i="12"/>
  <c r="AP139" i="12"/>
  <c r="AO139" i="12"/>
  <c r="AN139" i="12"/>
  <c r="AM139" i="12"/>
  <c r="AL139" i="12"/>
  <c r="AK139" i="12"/>
  <c r="AV138" i="12"/>
  <c r="AU138" i="12"/>
  <c r="AT138" i="12"/>
  <c r="AS138" i="12"/>
  <c r="AR138" i="12"/>
  <c r="AQ138" i="12"/>
  <c r="AP138" i="12"/>
  <c r="AO138" i="12"/>
  <c r="AN138" i="12"/>
  <c r="AM138" i="12"/>
  <c r="AL138" i="12"/>
  <c r="AK138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V99" i="12" l="1"/>
  <c r="AU99" i="12"/>
  <c r="AT99" i="12"/>
  <c r="AS99" i="12"/>
  <c r="AR99" i="12"/>
  <c r="AQ99" i="12"/>
  <c r="AP99" i="12"/>
  <c r="AO99" i="12"/>
  <c r="AN99" i="12"/>
  <c r="AM99" i="12"/>
  <c r="AL99" i="12"/>
  <c r="AK99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AF78" i="12" l="1"/>
  <c r="AI87" i="12"/>
  <c r="AG78" i="12"/>
  <c r="AD87" i="12"/>
  <c r="Y78" i="12"/>
  <c r="AH87" i="12"/>
  <c r="AF55" i="12"/>
  <c r="X87" i="12"/>
  <c r="AF87" i="12"/>
  <c r="AB78" i="12"/>
  <c r="X78" i="12"/>
  <c r="AB87" i="12"/>
  <c r="AC78" i="12"/>
  <c r="AC87" i="12"/>
  <c r="Y87" i="12"/>
  <c r="AG87" i="12"/>
  <c r="Z78" i="12"/>
  <c r="AH78" i="12"/>
  <c r="Z87" i="12"/>
  <c r="AA78" i="12"/>
  <c r="AI78" i="12"/>
  <c r="AE78" i="12"/>
  <c r="AA87" i="12"/>
  <c r="AE87" i="12"/>
  <c r="AB55" i="12"/>
  <c r="AF67" i="12"/>
  <c r="AB67" i="12"/>
  <c r="AD78" i="12"/>
  <c r="AA67" i="12"/>
  <c r="Y67" i="12"/>
  <c r="AG67" i="12"/>
  <c r="AC67" i="12"/>
  <c r="Z55" i="12"/>
  <c r="AH55" i="12"/>
  <c r="Z67" i="12"/>
  <c r="AH67" i="12"/>
  <c r="AA55" i="12"/>
  <c r="AI55" i="12"/>
  <c r="AE55" i="12"/>
  <c r="AI67" i="12"/>
  <c r="AD67" i="12"/>
  <c r="AE67" i="12"/>
  <c r="X55" i="12"/>
  <c r="AC55" i="12"/>
  <c r="AD55" i="12"/>
  <c r="X67" i="12"/>
  <c r="Y55" i="12"/>
  <c r="AG55" i="12"/>
  <c r="AD47" i="12"/>
  <c r="Z47" i="12"/>
  <c r="AH47" i="12"/>
  <c r="AF47" i="12"/>
  <c r="AE47" i="12"/>
  <c r="Y47" i="12"/>
  <c r="AG47" i="12"/>
  <c r="AA47" i="12"/>
  <c r="X47" i="12"/>
  <c r="AB47" i="12"/>
  <c r="AI47" i="12"/>
  <c r="AC47" i="12"/>
  <c r="AI18" i="12" l="1"/>
  <c r="Z18" i="12"/>
  <c r="AH18" i="12"/>
  <c r="AD18" i="12"/>
  <c r="AE18" i="12"/>
  <c r="AA18" i="12"/>
  <c r="AB18" i="12"/>
  <c r="AC18" i="12"/>
  <c r="X18" i="12"/>
  <c r="AF18" i="12"/>
  <c r="Y18" i="12"/>
  <c r="AG18" i="12"/>
  <c r="AG240" i="8"/>
  <c r="AF240" i="8"/>
  <c r="AE240" i="8"/>
  <c r="AD240" i="8"/>
  <c r="AC240" i="8"/>
  <c r="AB240" i="8"/>
  <c r="AA240" i="8"/>
  <c r="Z240" i="8"/>
  <c r="Y240" i="8"/>
  <c r="X240" i="8"/>
  <c r="W240" i="8"/>
  <c r="AG239" i="8"/>
  <c r="AF239" i="8"/>
  <c r="AE239" i="8"/>
  <c r="AD239" i="8"/>
  <c r="AC239" i="8"/>
  <c r="AB239" i="8"/>
  <c r="AA239" i="8"/>
  <c r="Z239" i="8"/>
  <c r="Y239" i="8"/>
  <c r="X239" i="8"/>
  <c r="W239" i="8"/>
  <c r="AG238" i="8"/>
  <c r="AF238" i="8"/>
  <c r="AE238" i="8"/>
  <c r="AD238" i="8"/>
  <c r="AC238" i="8"/>
  <c r="AB238" i="8"/>
  <c r="AA238" i="8"/>
  <c r="Z238" i="8"/>
  <c r="Y238" i="8"/>
  <c r="X238" i="8"/>
  <c r="W238" i="8"/>
  <c r="AG237" i="8"/>
  <c r="AF237" i="8"/>
  <c r="AE237" i="8"/>
  <c r="AD237" i="8"/>
  <c r="AC237" i="8"/>
  <c r="AB237" i="8"/>
  <c r="AA237" i="8"/>
  <c r="Z237" i="8"/>
  <c r="Y237" i="8"/>
  <c r="X237" i="8"/>
  <c r="W237" i="8"/>
  <c r="AG236" i="8"/>
  <c r="AF236" i="8"/>
  <c r="AE236" i="8"/>
  <c r="AD236" i="8"/>
  <c r="AC236" i="8"/>
  <c r="AB236" i="8"/>
  <c r="AA236" i="8"/>
  <c r="Z236" i="8"/>
  <c r="Y236" i="8"/>
  <c r="X236" i="8"/>
  <c r="W236" i="8"/>
  <c r="AG235" i="8"/>
  <c r="AF235" i="8"/>
  <c r="AE235" i="8"/>
  <c r="AD235" i="8"/>
  <c r="AC235" i="8"/>
  <c r="AB235" i="8"/>
  <c r="AA235" i="8"/>
  <c r="Z235" i="8"/>
  <c r="Y235" i="8"/>
  <c r="X235" i="8"/>
  <c r="W235" i="8"/>
  <c r="AG234" i="8"/>
  <c r="AF234" i="8"/>
  <c r="AE234" i="8"/>
  <c r="AD234" i="8"/>
  <c r="AC234" i="8"/>
  <c r="AB234" i="8"/>
  <c r="AA234" i="8"/>
  <c r="Z234" i="8"/>
  <c r="Y234" i="8"/>
  <c r="X234" i="8"/>
  <c r="W234" i="8"/>
  <c r="AG233" i="8"/>
  <c r="AF233" i="8"/>
  <c r="AE233" i="8"/>
  <c r="AD233" i="8"/>
  <c r="AC233" i="8"/>
  <c r="AB233" i="8"/>
  <c r="AA233" i="8"/>
  <c r="Z233" i="8"/>
  <c r="Y233" i="8"/>
  <c r="X233" i="8"/>
  <c r="W233" i="8"/>
  <c r="AG232" i="8"/>
  <c r="AF232" i="8"/>
  <c r="AE232" i="8"/>
  <c r="AD232" i="8"/>
  <c r="AC232" i="8"/>
  <c r="AB232" i="8"/>
  <c r="AA232" i="8"/>
  <c r="Z232" i="8"/>
  <c r="Y232" i="8"/>
  <c r="X232" i="8"/>
  <c r="W232" i="8"/>
  <c r="AG231" i="8"/>
  <c r="AF231" i="8"/>
  <c r="AE231" i="8"/>
  <c r="AD231" i="8"/>
  <c r="AC231" i="8"/>
  <c r="AB231" i="8"/>
  <c r="AA231" i="8"/>
  <c r="Z231" i="8"/>
  <c r="Y231" i="8"/>
  <c r="X231" i="8"/>
  <c r="W231" i="8"/>
  <c r="AG230" i="8"/>
  <c r="AF230" i="8"/>
  <c r="AE230" i="8"/>
  <c r="AD230" i="8"/>
  <c r="AC230" i="8"/>
  <c r="AB230" i="8"/>
  <c r="AA230" i="8"/>
  <c r="Z230" i="8"/>
  <c r="Y230" i="8"/>
  <c r="X230" i="8"/>
  <c r="W230" i="8"/>
  <c r="AG229" i="8"/>
  <c r="AF229" i="8"/>
  <c r="AE229" i="8"/>
  <c r="AD229" i="8"/>
  <c r="AC229" i="8"/>
  <c r="AB229" i="8"/>
  <c r="AA229" i="8"/>
  <c r="Z229" i="8"/>
  <c r="Y229" i="8"/>
  <c r="X229" i="8"/>
  <c r="W229" i="8"/>
  <c r="AG228" i="8"/>
  <c r="AF228" i="8"/>
  <c r="AE228" i="8"/>
  <c r="AD228" i="8"/>
  <c r="AC228" i="8"/>
  <c r="AB228" i="8"/>
  <c r="AA228" i="8"/>
  <c r="Z228" i="8"/>
  <c r="Y228" i="8"/>
  <c r="X228" i="8"/>
  <c r="W228" i="8"/>
  <c r="AG227" i="8"/>
  <c r="AF227" i="8"/>
  <c r="AE227" i="8"/>
  <c r="AD227" i="8"/>
  <c r="AC227" i="8"/>
  <c r="AB227" i="8"/>
  <c r="AA227" i="8"/>
  <c r="Z227" i="8"/>
  <c r="Y227" i="8"/>
  <c r="X227" i="8"/>
  <c r="W227" i="8"/>
  <c r="AG226" i="8"/>
  <c r="AF226" i="8"/>
  <c r="AE226" i="8"/>
  <c r="AD226" i="8"/>
  <c r="AC226" i="8"/>
  <c r="AB226" i="8"/>
  <c r="AA226" i="8"/>
  <c r="Z226" i="8"/>
  <c r="Y226" i="8"/>
  <c r="X226" i="8"/>
  <c r="W226" i="8"/>
  <c r="AG225" i="8"/>
  <c r="AF225" i="8"/>
  <c r="AE225" i="8"/>
  <c r="AD225" i="8"/>
  <c r="AC225" i="8"/>
  <c r="AB225" i="8"/>
  <c r="AA225" i="8"/>
  <c r="Z225" i="8"/>
  <c r="Y225" i="8"/>
  <c r="X225" i="8"/>
  <c r="W225" i="8"/>
  <c r="AG224" i="8"/>
  <c r="AF224" i="8"/>
  <c r="AE224" i="8"/>
  <c r="AD224" i="8"/>
  <c r="AC224" i="8"/>
  <c r="AB224" i="8"/>
  <c r="AA224" i="8"/>
  <c r="Z224" i="8"/>
  <c r="Y224" i="8"/>
  <c r="X224" i="8"/>
  <c r="W224" i="8"/>
  <c r="AG223" i="8"/>
  <c r="AF223" i="8"/>
  <c r="AE223" i="8"/>
  <c r="AD223" i="8"/>
  <c r="AC223" i="8"/>
  <c r="AB223" i="8"/>
  <c r="AA223" i="8"/>
  <c r="Z223" i="8"/>
  <c r="Y223" i="8"/>
  <c r="X223" i="8"/>
  <c r="W223" i="8"/>
  <c r="AG222" i="8"/>
  <c r="AF222" i="8"/>
  <c r="AE222" i="8"/>
  <c r="AD222" i="8"/>
  <c r="AC222" i="8"/>
  <c r="AB222" i="8"/>
  <c r="AA222" i="8"/>
  <c r="Z222" i="8"/>
  <c r="Y222" i="8"/>
  <c r="X222" i="8"/>
  <c r="W222" i="8"/>
  <c r="AG221" i="8"/>
  <c r="AF221" i="8"/>
  <c r="AE221" i="8"/>
  <c r="AD221" i="8"/>
  <c r="AC221" i="8"/>
  <c r="AB221" i="8"/>
  <c r="AA221" i="8"/>
  <c r="Z221" i="8"/>
  <c r="Y221" i="8"/>
  <c r="X221" i="8"/>
  <c r="W221" i="8"/>
  <c r="AG220" i="8"/>
  <c r="AF220" i="8"/>
  <c r="AE220" i="8"/>
  <c r="AD220" i="8"/>
  <c r="AC220" i="8"/>
  <c r="AB220" i="8"/>
  <c r="AA220" i="8"/>
  <c r="Z220" i="8"/>
  <c r="Y220" i="8"/>
  <c r="X220" i="8"/>
  <c r="W220" i="8"/>
  <c r="AG219" i="8"/>
  <c r="AF219" i="8"/>
  <c r="AE219" i="8"/>
  <c r="AD219" i="8"/>
  <c r="AC219" i="8"/>
  <c r="AB219" i="8"/>
  <c r="AA219" i="8"/>
  <c r="Z219" i="8"/>
  <c r="Y219" i="8"/>
  <c r="X219" i="8"/>
  <c r="W219" i="8"/>
  <c r="AG218" i="8"/>
  <c r="AF218" i="8"/>
  <c r="AE218" i="8"/>
  <c r="AD218" i="8"/>
  <c r="AC218" i="8"/>
  <c r="AB218" i="8"/>
  <c r="AA218" i="8"/>
  <c r="Z218" i="8"/>
  <c r="Y218" i="8"/>
  <c r="X218" i="8"/>
  <c r="W218" i="8"/>
  <c r="AG217" i="8"/>
  <c r="AF217" i="8"/>
  <c r="AE217" i="8"/>
  <c r="AD217" i="8"/>
  <c r="AC217" i="8"/>
  <c r="AB217" i="8"/>
  <c r="AA217" i="8"/>
  <c r="Z217" i="8"/>
  <c r="Y217" i="8"/>
  <c r="X217" i="8"/>
  <c r="W217" i="8"/>
  <c r="AG216" i="8"/>
  <c r="AF216" i="8"/>
  <c r="AE216" i="8"/>
  <c r="AD216" i="8"/>
  <c r="AC216" i="8"/>
  <c r="AB216" i="8"/>
  <c r="AA216" i="8"/>
  <c r="Z216" i="8"/>
  <c r="Y216" i="8"/>
  <c r="X216" i="8"/>
  <c r="W216" i="8"/>
  <c r="AG215" i="8"/>
  <c r="AF215" i="8"/>
  <c r="AE215" i="8"/>
  <c r="AD215" i="8"/>
  <c r="AC215" i="8"/>
  <c r="AB215" i="8"/>
  <c r="AA215" i="8"/>
  <c r="Z215" i="8"/>
  <c r="Y215" i="8"/>
  <c r="X215" i="8"/>
  <c r="W215" i="8"/>
  <c r="AG214" i="8"/>
  <c r="AF214" i="8"/>
  <c r="AE214" i="8"/>
  <c r="AD214" i="8"/>
  <c r="AC214" i="8"/>
  <c r="AB214" i="8"/>
  <c r="AA214" i="8"/>
  <c r="Z214" i="8"/>
  <c r="Y214" i="8"/>
  <c r="X214" i="8"/>
  <c r="W214" i="8"/>
  <c r="AG213" i="8"/>
  <c r="AF213" i="8"/>
  <c r="AE213" i="8"/>
  <c r="AD213" i="8"/>
  <c r="AC213" i="8"/>
  <c r="AB213" i="8"/>
  <c r="AA213" i="8"/>
  <c r="Z213" i="8"/>
  <c r="Y213" i="8"/>
  <c r="X213" i="8"/>
  <c r="W213" i="8"/>
  <c r="AG212" i="8"/>
  <c r="AF212" i="8"/>
  <c r="AE212" i="8"/>
  <c r="AD212" i="8"/>
  <c r="AC212" i="8"/>
  <c r="AB212" i="8"/>
  <c r="AA212" i="8"/>
  <c r="Z212" i="8"/>
  <c r="Y212" i="8"/>
  <c r="X212" i="8"/>
  <c r="W212" i="8"/>
  <c r="AG211" i="8"/>
  <c r="AF211" i="8"/>
  <c r="AE211" i="8"/>
  <c r="AD211" i="8"/>
  <c r="AC211" i="8"/>
  <c r="AB211" i="8"/>
  <c r="AA211" i="8"/>
  <c r="Z211" i="8"/>
  <c r="Y211" i="8"/>
  <c r="X211" i="8"/>
  <c r="W211" i="8"/>
  <c r="AG210" i="8"/>
  <c r="AF210" i="8"/>
  <c r="AE210" i="8"/>
  <c r="AD210" i="8"/>
  <c r="AC210" i="8"/>
  <c r="AB210" i="8"/>
  <c r="AA210" i="8"/>
  <c r="Z210" i="8"/>
  <c r="Y210" i="8"/>
  <c r="X210" i="8"/>
  <c r="W210" i="8"/>
  <c r="AG209" i="8"/>
  <c r="AF209" i="8"/>
  <c r="AE209" i="8"/>
  <c r="AD209" i="8"/>
  <c r="AC209" i="8"/>
  <c r="AB209" i="8"/>
  <c r="AA209" i="8"/>
  <c r="Z209" i="8"/>
  <c r="Y209" i="8"/>
  <c r="X209" i="8"/>
  <c r="W209" i="8"/>
  <c r="AG208" i="8"/>
  <c r="AF208" i="8"/>
  <c r="AE208" i="8"/>
  <c r="AD208" i="8"/>
  <c r="AC208" i="8"/>
  <c r="AB208" i="8"/>
  <c r="AA208" i="8"/>
  <c r="Z208" i="8"/>
  <c r="Y208" i="8"/>
  <c r="X208" i="8"/>
  <c r="W208" i="8"/>
  <c r="AG207" i="8"/>
  <c r="AF207" i="8"/>
  <c r="AE207" i="8"/>
  <c r="AD207" i="8"/>
  <c r="AC207" i="8"/>
  <c r="AB207" i="8"/>
  <c r="AA207" i="8"/>
  <c r="Z207" i="8"/>
  <c r="Y207" i="8"/>
  <c r="X207" i="8"/>
  <c r="W207" i="8"/>
  <c r="AG206" i="8"/>
  <c r="AF206" i="8"/>
  <c r="AE206" i="8"/>
  <c r="AD206" i="8"/>
  <c r="AC206" i="8"/>
  <c r="AB206" i="8"/>
  <c r="AA206" i="8"/>
  <c r="Z206" i="8"/>
  <c r="Y206" i="8"/>
  <c r="X206" i="8"/>
  <c r="W206" i="8"/>
  <c r="AG205" i="8"/>
  <c r="AF205" i="8"/>
  <c r="AE205" i="8"/>
  <c r="AD205" i="8"/>
  <c r="AC205" i="8"/>
  <c r="AB205" i="8"/>
  <c r="AA205" i="8"/>
  <c r="Z205" i="8"/>
  <c r="Y205" i="8"/>
  <c r="X205" i="8"/>
  <c r="W205" i="8"/>
  <c r="AG204" i="8"/>
  <c r="AF204" i="8"/>
  <c r="AE204" i="8"/>
  <c r="AD204" i="8"/>
  <c r="AC204" i="8"/>
  <c r="AB204" i="8"/>
  <c r="AA204" i="8"/>
  <c r="Z204" i="8"/>
  <c r="Y204" i="8"/>
  <c r="X204" i="8"/>
  <c r="W204" i="8"/>
  <c r="AG203" i="8"/>
  <c r="AF203" i="8"/>
  <c r="AE203" i="8"/>
  <c r="AD203" i="8"/>
  <c r="AC203" i="8"/>
  <c r="AB203" i="8"/>
  <c r="AA203" i="8"/>
  <c r="Z203" i="8"/>
  <c r="Y203" i="8"/>
  <c r="X203" i="8"/>
  <c r="W203" i="8"/>
  <c r="AG202" i="8"/>
  <c r="AF202" i="8"/>
  <c r="AE202" i="8"/>
  <c r="AD202" i="8"/>
  <c r="AC202" i="8"/>
  <c r="AB202" i="8"/>
  <c r="AA202" i="8"/>
  <c r="Z202" i="8"/>
  <c r="Y202" i="8"/>
  <c r="X202" i="8"/>
  <c r="W202" i="8"/>
  <c r="AG201" i="8"/>
  <c r="AF201" i="8"/>
  <c r="AE201" i="8"/>
  <c r="AD201" i="8"/>
  <c r="AC201" i="8"/>
  <c r="AB201" i="8"/>
  <c r="AA201" i="8"/>
  <c r="Z201" i="8"/>
  <c r="Y201" i="8"/>
  <c r="X201" i="8"/>
  <c r="W201" i="8"/>
  <c r="AG200" i="8"/>
  <c r="AF200" i="8"/>
  <c r="AE200" i="8"/>
  <c r="AD200" i="8"/>
  <c r="AC200" i="8"/>
  <c r="AB200" i="8"/>
  <c r="AA200" i="8"/>
  <c r="Z200" i="8"/>
  <c r="Y200" i="8"/>
  <c r="X200" i="8"/>
  <c r="W200" i="8"/>
  <c r="AG199" i="8"/>
  <c r="AF199" i="8"/>
  <c r="AE199" i="8"/>
  <c r="AD199" i="8"/>
  <c r="AC199" i="8"/>
  <c r="AB199" i="8"/>
  <c r="AA199" i="8"/>
  <c r="Z199" i="8"/>
  <c r="Y199" i="8"/>
  <c r="X199" i="8"/>
  <c r="W199" i="8"/>
  <c r="AG198" i="8"/>
  <c r="AF198" i="8"/>
  <c r="AE198" i="8"/>
  <c r="AD198" i="8"/>
  <c r="AC198" i="8"/>
  <c r="AB198" i="8"/>
  <c r="AA198" i="8"/>
  <c r="Z198" i="8"/>
  <c r="Y198" i="8"/>
  <c r="X198" i="8"/>
  <c r="W198" i="8"/>
  <c r="AG197" i="8"/>
  <c r="AF197" i="8"/>
  <c r="AE197" i="8"/>
  <c r="AD197" i="8"/>
  <c r="AC197" i="8"/>
  <c r="AB197" i="8"/>
  <c r="AA197" i="8"/>
  <c r="Z197" i="8"/>
  <c r="Y197" i="8"/>
  <c r="X197" i="8"/>
  <c r="W197" i="8"/>
  <c r="AG196" i="8"/>
  <c r="AF196" i="8"/>
  <c r="AE196" i="8"/>
  <c r="AD196" i="8"/>
  <c r="AC196" i="8"/>
  <c r="AB196" i="8"/>
  <c r="AA196" i="8"/>
  <c r="Z196" i="8"/>
  <c r="Y196" i="8"/>
  <c r="X196" i="8"/>
  <c r="W196" i="8"/>
  <c r="AG195" i="8"/>
  <c r="AF195" i="8"/>
  <c r="AE195" i="8"/>
  <c r="AD195" i="8"/>
  <c r="AC195" i="8"/>
  <c r="AB195" i="8"/>
  <c r="AA195" i="8"/>
  <c r="Z195" i="8"/>
  <c r="Y195" i="8"/>
  <c r="X195" i="8"/>
  <c r="W195" i="8"/>
  <c r="AG194" i="8"/>
  <c r="AF194" i="8"/>
  <c r="AE194" i="8"/>
  <c r="AD194" i="8"/>
  <c r="AC194" i="8"/>
  <c r="AB194" i="8"/>
  <c r="AA194" i="8"/>
  <c r="Z194" i="8"/>
  <c r="Y194" i="8"/>
  <c r="X194" i="8"/>
  <c r="W194" i="8"/>
  <c r="AG193" i="8"/>
  <c r="AF193" i="8"/>
  <c r="AE193" i="8"/>
  <c r="AD193" i="8"/>
  <c r="AC193" i="8"/>
  <c r="AB193" i="8"/>
  <c r="AA193" i="8"/>
  <c r="Z193" i="8"/>
  <c r="Y193" i="8"/>
  <c r="X193" i="8"/>
  <c r="W193" i="8"/>
  <c r="AG192" i="8"/>
  <c r="AF192" i="8"/>
  <c r="AE192" i="8"/>
  <c r="AD192" i="8"/>
  <c r="AC192" i="8"/>
  <c r="AB192" i="8"/>
  <c r="AA192" i="8"/>
  <c r="Z192" i="8"/>
  <c r="Y192" i="8"/>
  <c r="X192" i="8"/>
  <c r="W192" i="8"/>
  <c r="AG191" i="8"/>
  <c r="AF191" i="8"/>
  <c r="AE191" i="8"/>
  <c r="AD191" i="8"/>
  <c r="AC191" i="8"/>
  <c r="AB191" i="8"/>
  <c r="AA191" i="8"/>
  <c r="Z191" i="8"/>
  <c r="Y191" i="8"/>
  <c r="X191" i="8"/>
  <c r="W191" i="8"/>
  <c r="AG190" i="8"/>
  <c r="AF190" i="8"/>
  <c r="AE190" i="8"/>
  <c r="AD190" i="8"/>
  <c r="AC190" i="8"/>
  <c r="AB190" i="8"/>
  <c r="AA190" i="8"/>
  <c r="Z190" i="8"/>
  <c r="Y190" i="8"/>
  <c r="X190" i="8"/>
  <c r="W190" i="8"/>
  <c r="AG189" i="8"/>
  <c r="AF189" i="8"/>
  <c r="AE189" i="8"/>
  <c r="AD189" i="8"/>
  <c r="AC189" i="8"/>
  <c r="AB189" i="8"/>
  <c r="AA189" i="8"/>
  <c r="Z189" i="8"/>
  <c r="Y189" i="8"/>
  <c r="X189" i="8"/>
  <c r="W189" i="8"/>
  <c r="AG188" i="8"/>
  <c r="AF188" i="8"/>
  <c r="AE188" i="8"/>
  <c r="AD188" i="8"/>
  <c r="AC188" i="8"/>
  <c r="AB188" i="8"/>
  <c r="AA188" i="8"/>
  <c r="Z188" i="8"/>
  <c r="Y188" i="8"/>
  <c r="X188" i="8"/>
  <c r="W188" i="8"/>
  <c r="AG187" i="8"/>
  <c r="AF187" i="8"/>
  <c r="AE187" i="8"/>
  <c r="AD187" i="8"/>
  <c r="AC187" i="8"/>
  <c r="AB187" i="8"/>
  <c r="AA187" i="8"/>
  <c r="Z187" i="8"/>
  <c r="Y187" i="8"/>
  <c r="X187" i="8"/>
  <c r="W187" i="8"/>
  <c r="AG186" i="8"/>
  <c r="AF186" i="8"/>
  <c r="AE186" i="8"/>
  <c r="AD186" i="8"/>
  <c r="AC186" i="8"/>
  <c r="AB186" i="8"/>
  <c r="AA186" i="8"/>
  <c r="Z186" i="8"/>
  <c r="Y186" i="8"/>
  <c r="X186" i="8"/>
  <c r="W186" i="8"/>
  <c r="AG185" i="8"/>
  <c r="AF185" i="8"/>
  <c r="AE185" i="8"/>
  <c r="AD185" i="8"/>
  <c r="AC185" i="8"/>
  <c r="AB185" i="8"/>
  <c r="AA185" i="8"/>
  <c r="Z185" i="8"/>
  <c r="Y185" i="8"/>
  <c r="X185" i="8"/>
  <c r="W185" i="8"/>
  <c r="AG184" i="8"/>
  <c r="AF184" i="8"/>
  <c r="AE184" i="8"/>
  <c r="AD184" i="8"/>
  <c r="AC184" i="8"/>
  <c r="AB184" i="8"/>
  <c r="AA184" i="8"/>
  <c r="Z184" i="8"/>
  <c r="Y184" i="8"/>
  <c r="X184" i="8"/>
  <c r="W184" i="8"/>
  <c r="AG183" i="8"/>
  <c r="AF183" i="8"/>
  <c r="AE183" i="8"/>
  <c r="AD183" i="8"/>
  <c r="AC183" i="8"/>
  <c r="AB183" i="8"/>
  <c r="AA183" i="8"/>
  <c r="Z183" i="8"/>
  <c r="Y183" i="8"/>
  <c r="X183" i="8"/>
  <c r="W183" i="8"/>
  <c r="AG182" i="8"/>
  <c r="AF182" i="8"/>
  <c r="AE182" i="8"/>
  <c r="AD182" i="8"/>
  <c r="AC182" i="8"/>
  <c r="AB182" i="8"/>
  <c r="AA182" i="8"/>
  <c r="Z182" i="8"/>
  <c r="Y182" i="8"/>
  <c r="X182" i="8"/>
  <c r="W182" i="8"/>
  <c r="AG181" i="8"/>
  <c r="AF181" i="8"/>
  <c r="AE181" i="8"/>
  <c r="AD181" i="8"/>
  <c r="AC181" i="8"/>
  <c r="AB181" i="8"/>
  <c r="AA181" i="8"/>
  <c r="Z181" i="8"/>
  <c r="Y181" i="8"/>
  <c r="X181" i="8"/>
  <c r="W181" i="8"/>
  <c r="AG180" i="8"/>
  <c r="AF180" i="8"/>
  <c r="AE180" i="8"/>
  <c r="AD180" i="8"/>
  <c r="AC180" i="8"/>
  <c r="AB180" i="8"/>
  <c r="AA180" i="8"/>
  <c r="Z180" i="8"/>
  <c r="Y180" i="8"/>
  <c r="X180" i="8"/>
  <c r="W180" i="8"/>
  <c r="AG179" i="8"/>
  <c r="AF179" i="8"/>
  <c r="AE179" i="8"/>
  <c r="AD179" i="8"/>
  <c r="AC179" i="8"/>
  <c r="AB179" i="8"/>
  <c r="AA179" i="8"/>
  <c r="Z179" i="8"/>
  <c r="Y179" i="8"/>
  <c r="X179" i="8"/>
  <c r="W179" i="8"/>
  <c r="AG178" i="8"/>
  <c r="AF178" i="8"/>
  <c r="AE178" i="8"/>
  <c r="AD178" i="8"/>
  <c r="AC178" i="8"/>
  <c r="AB178" i="8"/>
  <c r="AA178" i="8"/>
  <c r="Z178" i="8"/>
  <c r="Y178" i="8"/>
  <c r="X178" i="8"/>
  <c r="W178" i="8"/>
  <c r="AG177" i="8"/>
  <c r="AF177" i="8"/>
  <c r="AE177" i="8"/>
  <c r="AD177" i="8"/>
  <c r="AC177" i="8"/>
  <c r="AB177" i="8"/>
  <c r="AA177" i="8"/>
  <c r="Z177" i="8"/>
  <c r="Y177" i="8"/>
  <c r="X177" i="8"/>
  <c r="W177" i="8"/>
  <c r="AG176" i="8"/>
  <c r="AF176" i="8"/>
  <c r="AE176" i="8"/>
  <c r="AD176" i="8"/>
  <c r="AC176" i="8"/>
  <c r="AB176" i="8"/>
  <c r="AA176" i="8"/>
  <c r="Z176" i="8"/>
  <c r="Y176" i="8"/>
  <c r="X176" i="8"/>
  <c r="W176" i="8"/>
  <c r="AG175" i="8"/>
  <c r="AF175" i="8"/>
  <c r="AE175" i="8"/>
  <c r="AD175" i="8"/>
  <c r="AC175" i="8"/>
  <c r="AB175" i="8"/>
  <c r="AA175" i="8"/>
  <c r="Z175" i="8"/>
  <c r="Y175" i="8"/>
  <c r="X175" i="8"/>
  <c r="W175" i="8"/>
  <c r="AG174" i="8"/>
  <c r="AF174" i="8"/>
  <c r="AE174" i="8"/>
  <c r="AD174" i="8"/>
  <c r="AC174" i="8"/>
  <c r="AB174" i="8"/>
  <c r="AA174" i="8"/>
  <c r="Z174" i="8"/>
  <c r="Y174" i="8"/>
  <c r="X174" i="8"/>
  <c r="W174" i="8"/>
  <c r="AG173" i="8"/>
  <c r="AF173" i="8"/>
  <c r="AE173" i="8"/>
  <c r="AD173" i="8"/>
  <c r="AC173" i="8"/>
  <c r="AB173" i="8"/>
  <c r="AA173" i="8"/>
  <c r="Z173" i="8"/>
  <c r="Y173" i="8"/>
  <c r="X173" i="8"/>
  <c r="W173" i="8"/>
  <c r="AG172" i="8"/>
  <c r="AF172" i="8"/>
  <c r="AE172" i="8"/>
  <c r="AD172" i="8"/>
  <c r="AC172" i="8"/>
  <c r="AB172" i="8"/>
  <c r="AA172" i="8"/>
  <c r="Z172" i="8"/>
  <c r="Y172" i="8"/>
  <c r="X172" i="8"/>
  <c r="W172" i="8"/>
  <c r="AG171" i="8"/>
  <c r="AF171" i="8"/>
  <c r="AE171" i="8"/>
  <c r="AD171" i="8"/>
  <c r="AC171" i="8"/>
  <c r="AB171" i="8"/>
  <c r="AA171" i="8"/>
  <c r="Z171" i="8"/>
  <c r="Y171" i="8"/>
  <c r="X171" i="8"/>
  <c r="W171" i="8"/>
  <c r="AG170" i="8"/>
  <c r="AF170" i="8"/>
  <c r="AE170" i="8"/>
  <c r="AD170" i="8"/>
  <c r="AC170" i="8"/>
  <c r="AB170" i="8"/>
  <c r="AA170" i="8"/>
  <c r="Z170" i="8"/>
  <c r="Y170" i="8"/>
  <c r="X170" i="8"/>
  <c r="W170" i="8"/>
  <c r="AG169" i="8"/>
  <c r="AF169" i="8"/>
  <c r="AE169" i="8"/>
  <c r="AD169" i="8"/>
  <c r="AC169" i="8"/>
  <c r="AB169" i="8"/>
  <c r="AA169" i="8"/>
  <c r="Z169" i="8"/>
  <c r="Y169" i="8"/>
  <c r="X169" i="8"/>
  <c r="W169" i="8"/>
  <c r="AG168" i="8"/>
  <c r="AF168" i="8"/>
  <c r="AE168" i="8"/>
  <c r="AD168" i="8"/>
  <c r="AC168" i="8"/>
  <c r="AB168" i="8"/>
  <c r="AA168" i="8"/>
  <c r="Z168" i="8"/>
  <c r="Y168" i="8"/>
  <c r="X168" i="8"/>
  <c r="W168" i="8"/>
  <c r="AG167" i="8"/>
  <c r="AF167" i="8"/>
  <c r="AE167" i="8"/>
  <c r="AD167" i="8"/>
  <c r="AC167" i="8"/>
  <c r="AB167" i="8"/>
  <c r="AA167" i="8"/>
  <c r="Z167" i="8"/>
  <c r="Y167" i="8"/>
  <c r="X167" i="8"/>
  <c r="W167" i="8"/>
  <c r="AG166" i="8"/>
  <c r="AF166" i="8"/>
  <c r="AE166" i="8"/>
  <c r="AD166" i="8"/>
  <c r="AC166" i="8"/>
  <c r="AB166" i="8"/>
  <c r="AA166" i="8"/>
  <c r="Z166" i="8"/>
  <c r="Y166" i="8"/>
  <c r="X166" i="8"/>
  <c r="W166" i="8"/>
  <c r="AG165" i="8"/>
  <c r="AF165" i="8"/>
  <c r="AE165" i="8"/>
  <c r="AD165" i="8"/>
  <c r="AC165" i="8"/>
  <c r="AB165" i="8"/>
  <c r="AA165" i="8"/>
  <c r="Z165" i="8"/>
  <c r="Y165" i="8"/>
  <c r="X165" i="8"/>
  <c r="W165" i="8"/>
  <c r="AG164" i="8"/>
  <c r="AF164" i="8"/>
  <c r="AE164" i="8"/>
  <c r="AD164" i="8"/>
  <c r="AC164" i="8"/>
  <c r="AB164" i="8"/>
  <c r="AA164" i="8"/>
  <c r="Z164" i="8"/>
  <c r="Y164" i="8"/>
  <c r="X164" i="8"/>
  <c r="W164" i="8"/>
  <c r="AG163" i="8"/>
  <c r="AF163" i="8"/>
  <c r="AE163" i="8"/>
  <c r="AD163" i="8"/>
  <c r="AC163" i="8"/>
  <c r="AB163" i="8"/>
  <c r="AA163" i="8"/>
  <c r="Z163" i="8"/>
  <c r="Y163" i="8"/>
  <c r="X163" i="8"/>
  <c r="W163" i="8"/>
  <c r="AG162" i="8"/>
  <c r="AF162" i="8"/>
  <c r="AE162" i="8"/>
  <c r="AD162" i="8"/>
  <c r="AC162" i="8"/>
  <c r="AB162" i="8"/>
  <c r="AA162" i="8"/>
  <c r="Z162" i="8"/>
  <c r="Y162" i="8"/>
  <c r="X162" i="8"/>
  <c r="W162" i="8"/>
  <c r="AG161" i="8"/>
  <c r="AF161" i="8"/>
  <c r="AE161" i="8"/>
  <c r="AD161" i="8"/>
  <c r="AC161" i="8"/>
  <c r="AB161" i="8"/>
  <c r="AA161" i="8"/>
  <c r="Z161" i="8"/>
  <c r="Y161" i="8"/>
  <c r="X161" i="8"/>
  <c r="W161" i="8"/>
  <c r="AG160" i="8"/>
  <c r="AF160" i="8"/>
  <c r="AE160" i="8"/>
  <c r="AD160" i="8"/>
  <c r="AC160" i="8"/>
  <c r="AB160" i="8"/>
  <c r="AA160" i="8"/>
  <c r="Z160" i="8"/>
  <c r="Y160" i="8"/>
  <c r="X160" i="8"/>
  <c r="W160" i="8"/>
  <c r="AG159" i="8"/>
  <c r="AF159" i="8"/>
  <c r="AE159" i="8"/>
  <c r="AD159" i="8"/>
  <c r="AC159" i="8"/>
  <c r="AB159" i="8"/>
  <c r="AA159" i="8"/>
  <c r="Z159" i="8"/>
  <c r="Y159" i="8"/>
  <c r="X159" i="8"/>
  <c r="W159" i="8"/>
  <c r="AG158" i="8"/>
  <c r="AF158" i="8"/>
  <c r="AE158" i="8"/>
  <c r="AD158" i="8"/>
  <c r="AC158" i="8"/>
  <c r="AB158" i="8"/>
  <c r="AA158" i="8"/>
  <c r="Z158" i="8"/>
  <c r="Y158" i="8"/>
  <c r="X158" i="8"/>
  <c r="W158" i="8"/>
  <c r="AG157" i="8"/>
  <c r="AF157" i="8"/>
  <c r="AE157" i="8"/>
  <c r="AD157" i="8"/>
  <c r="AC157" i="8"/>
  <c r="AB157" i="8"/>
  <c r="AA157" i="8"/>
  <c r="Z157" i="8"/>
  <c r="Y157" i="8"/>
  <c r="X157" i="8"/>
  <c r="W157" i="8"/>
  <c r="AG156" i="8"/>
  <c r="AF156" i="8"/>
  <c r="AE156" i="8"/>
  <c r="AD156" i="8"/>
  <c r="AC156" i="8"/>
  <c r="AB156" i="8"/>
  <c r="AA156" i="8"/>
  <c r="Z156" i="8"/>
  <c r="Y156" i="8"/>
  <c r="X156" i="8"/>
  <c r="W156" i="8"/>
  <c r="AG155" i="8"/>
  <c r="AF155" i="8"/>
  <c r="AE155" i="8"/>
  <c r="AD155" i="8"/>
  <c r="AC155" i="8"/>
  <c r="AB155" i="8"/>
  <c r="AA155" i="8"/>
  <c r="Z155" i="8"/>
  <c r="Y155" i="8"/>
  <c r="X155" i="8"/>
  <c r="W155" i="8"/>
  <c r="AG154" i="8"/>
  <c r="AF154" i="8"/>
  <c r="AE154" i="8"/>
  <c r="AD154" i="8"/>
  <c r="AC154" i="8"/>
  <c r="AB154" i="8"/>
  <c r="AA154" i="8"/>
  <c r="Z154" i="8"/>
  <c r="Y154" i="8"/>
  <c r="X154" i="8"/>
  <c r="W154" i="8"/>
  <c r="AG153" i="8"/>
  <c r="AF153" i="8"/>
  <c r="AE153" i="8"/>
  <c r="AD153" i="8"/>
  <c r="AC153" i="8"/>
  <c r="AB153" i="8"/>
  <c r="AA153" i="8"/>
  <c r="Z153" i="8"/>
  <c r="Y153" i="8"/>
  <c r="X153" i="8"/>
  <c r="W153" i="8"/>
  <c r="AG152" i="8"/>
  <c r="AF152" i="8"/>
  <c r="AE152" i="8"/>
  <c r="AD152" i="8"/>
  <c r="AC152" i="8"/>
  <c r="AB152" i="8"/>
  <c r="AA152" i="8"/>
  <c r="Z152" i="8"/>
  <c r="Y152" i="8"/>
  <c r="X152" i="8"/>
  <c r="W152" i="8"/>
  <c r="AG151" i="8"/>
  <c r="AF151" i="8"/>
  <c r="AE151" i="8"/>
  <c r="AD151" i="8"/>
  <c r="AC151" i="8"/>
  <c r="AB151" i="8"/>
  <c r="AA151" i="8"/>
  <c r="Z151" i="8"/>
  <c r="Y151" i="8"/>
  <c r="X151" i="8"/>
  <c r="W151" i="8"/>
  <c r="AG150" i="8"/>
  <c r="AF150" i="8"/>
  <c r="AE150" i="8"/>
  <c r="AD150" i="8"/>
  <c r="AC150" i="8"/>
  <c r="AB150" i="8"/>
  <c r="AA150" i="8"/>
  <c r="Z150" i="8"/>
  <c r="Y150" i="8"/>
  <c r="X150" i="8"/>
  <c r="W150" i="8"/>
  <c r="AG149" i="8"/>
  <c r="AF149" i="8"/>
  <c r="AE149" i="8"/>
  <c r="AD149" i="8"/>
  <c r="AC149" i="8"/>
  <c r="AB149" i="8"/>
  <c r="AA149" i="8"/>
  <c r="Z149" i="8"/>
  <c r="Y149" i="8"/>
  <c r="X149" i="8"/>
  <c r="W149" i="8"/>
  <c r="AG148" i="8"/>
  <c r="AF148" i="8"/>
  <c r="AE148" i="8"/>
  <c r="AD148" i="8"/>
  <c r="AC148" i="8"/>
  <c r="AB148" i="8"/>
  <c r="AA148" i="8"/>
  <c r="Z148" i="8"/>
  <c r="Y148" i="8"/>
  <c r="X148" i="8"/>
  <c r="W148" i="8"/>
  <c r="AG147" i="8"/>
  <c r="AF147" i="8"/>
  <c r="AE147" i="8"/>
  <c r="AD147" i="8"/>
  <c r="AC147" i="8"/>
  <c r="AB147" i="8"/>
  <c r="AA147" i="8"/>
  <c r="Z147" i="8"/>
  <c r="Y147" i="8"/>
  <c r="X147" i="8"/>
  <c r="W147" i="8"/>
  <c r="AG146" i="8"/>
  <c r="AF146" i="8"/>
  <c r="AE146" i="8"/>
  <c r="AD146" i="8"/>
  <c r="AC146" i="8"/>
  <c r="AB146" i="8"/>
  <c r="AA146" i="8"/>
  <c r="Z146" i="8"/>
  <c r="Y146" i="8"/>
  <c r="X146" i="8"/>
  <c r="W146" i="8"/>
  <c r="AG145" i="8"/>
  <c r="AF145" i="8"/>
  <c r="AE145" i="8"/>
  <c r="AD145" i="8"/>
  <c r="AC145" i="8"/>
  <c r="AB145" i="8"/>
  <c r="AA145" i="8"/>
  <c r="Z145" i="8"/>
  <c r="Y145" i="8"/>
  <c r="X145" i="8"/>
  <c r="W145" i="8"/>
  <c r="AG144" i="8"/>
  <c r="AF144" i="8"/>
  <c r="AE144" i="8"/>
  <c r="AD144" i="8"/>
  <c r="AC144" i="8"/>
  <c r="AB144" i="8"/>
  <c r="AA144" i="8"/>
  <c r="Z144" i="8"/>
  <c r="Y144" i="8"/>
  <c r="X144" i="8"/>
  <c r="W144" i="8"/>
  <c r="AG143" i="8"/>
  <c r="AF143" i="8"/>
  <c r="AE143" i="8"/>
  <c r="AD143" i="8"/>
  <c r="AC143" i="8"/>
  <c r="AB143" i="8"/>
  <c r="AA143" i="8"/>
  <c r="Z143" i="8"/>
  <c r="Y143" i="8"/>
  <c r="X143" i="8"/>
  <c r="W143" i="8"/>
  <c r="AG142" i="8"/>
  <c r="AF142" i="8"/>
  <c r="AE142" i="8"/>
  <c r="AD142" i="8"/>
  <c r="AC142" i="8"/>
  <c r="AB142" i="8"/>
  <c r="AA142" i="8"/>
  <c r="Z142" i="8"/>
  <c r="Y142" i="8"/>
  <c r="X142" i="8"/>
  <c r="W142" i="8"/>
  <c r="AG141" i="8"/>
  <c r="AF141" i="8"/>
  <c r="AE141" i="8"/>
  <c r="AD141" i="8"/>
  <c r="AC141" i="8"/>
  <c r="AB141" i="8"/>
  <c r="AA141" i="8"/>
  <c r="Z141" i="8"/>
  <c r="Y141" i="8"/>
  <c r="X141" i="8"/>
  <c r="W141" i="8"/>
  <c r="AG140" i="8"/>
  <c r="AF140" i="8"/>
  <c r="AE140" i="8"/>
  <c r="AD140" i="8"/>
  <c r="AC140" i="8"/>
  <c r="AB140" i="8"/>
  <c r="AA140" i="8"/>
  <c r="Z140" i="8"/>
  <c r="Y140" i="8"/>
  <c r="X140" i="8"/>
  <c r="W140" i="8"/>
  <c r="AG139" i="8"/>
  <c r="AF139" i="8"/>
  <c r="AE139" i="8"/>
  <c r="AD139" i="8"/>
  <c r="AC139" i="8"/>
  <c r="AB139" i="8"/>
  <c r="AA139" i="8"/>
  <c r="Z139" i="8"/>
  <c r="Y139" i="8"/>
  <c r="X139" i="8"/>
  <c r="W139" i="8"/>
  <c r="AG138" i="8"/>
  <c r="AF138" i="8"/>
  <c r="AE138" i="8"/>
  <c r="AD138" i="8"/>
  <c r="AC138" i="8"/>
  <c r="AB138" i="8"/>
  <c r="AA138" i="8"/>
  <c r="Z138" i="8"/>
  <c r="Y138" i="8"/>
  <c r="X138" i="8"/>
  <c r="W138" i="8"/>
  <c r="AG137" i="8"/>
  <c r="AF137" i="8"/>
  <c r="AE137" i="8"/>
  <c r="AD137" i="8"/>
  <c r="AC137" i="8"/>
  <c r="AB137" i="8"/>
  <c r="AA137" i="8"/>
  <c r="Z137" i="8"/>
  <c r="Y137" i="8"/>
  <c r="X137" i="8"/>
  <c r="W137" i="8"/>
  <c r="AG136" i="8"/>
  <c r="AF136" i="8"/>
  <c r="AE136" i="8"/>
  <c r="AD136" i="8"/>
  <c r="AC136" i="8"/>
  <c r="AB136" i="8"/>
  <c r="AA136" i="8"/>
  <c r="Z136" i="8"/>
  <c r="Y136" i="8"/>
  <c r="X136" i="8"/>
  <c r="W136" i="8"/>
  <c r="AG135" i="8"/>
  <c r="AF135" i="8"/>
  <c r="AE135" i="8"/>
  <c r="AD135" i="8"/>
  <c r="AC135" i="8"/>
  <c r="AB135" i="8"/>
  <c r="AA135" i="8"/>
  <c r="Z135" i="8"/>
  <c r="Y135" i="8"/>
  <c r="X135" i="8"/>
  <c r="W135" i="8"/>
  <c r="AG134" i="8"/>
  <c r="AF134" i="8"/>
  <c r="AE134" i="8"/>
  <c r="AD134" i="8"/>
  <c r="AC134" i="8"/>
  <c r="AB134" i="8"/>
  <c r="AA134" i="8"/>
  <c r="Z134" i="8"/>
  <c r="Y134" i="8"/>
  <c r="X134" i="8"/>
  <c r="W134" i="8"/>
  <c r="AG133" i="8"/>
  <c r="AF133" i="8"/>
  <c r="AE133" i="8"/>
  <c r="AD133" i="8"/>
  <c r="AC133" i="8"/>
  <c r="AB133" i="8"/>
  <c r="AA133" i="8"/>
  <c r="Z133" i="8"/>
  <c r="Y133" i="8"/>
  <c r="X133" i="8"/>
  <c r="W133" i="8"/>
  <c r="AG132" i="8"/>
  <c r="AF132" i="8"/>
  <c r="AE132" i="8"/>
  <c r="AD132" i="8"/>
  <c r="AC132" i="8"/>
  <c r="AB132" i="8"/>
  <c r="AA132" i="8"/>
  <c r="Z132" i="8"/>
  <c r="Y132" i="8"/>
  <c r="X132" i="8"/>
  <c r="W132" i="8"/>
  <c r="AG131" i="8"/>
  <c r="AF131" i="8"/>
  <c r="AE131" i="8"/>
  <c r="AD131" i="8"/>
  <c r="AC131" i="8"/>
  <c r="AB131" i="8"/>
  <c r="AA131" i="8"/>
  <c r="Z131" i="8"/>
  <c r="Y131" i="8"/>
  <c r="X131" i="8"/>
  <c r="W131" i="8"/>
  <c r="AG130" i="8"/>
  <c r="AF130" i="8"/>
  <c r="AE130" i="8"/>
  <c r="AD130" i="8"/>
  <c r="AC130" i="8"/>
  <c r="AB130" i="8"/>
  <c r="AA130" i="8"/>
  <c r="Z130" i="8"/>
  <c r="Y130" i="8"/>
  <c r="X130" i="8"/>
  <c r="W130" i="8"/>
  <c r="AG129" i="8"/>
  <c r="AF129" i="8"/>
  <c r="AE129" i="8"/>
  <c r="AD129" i="8"/>
  <c r="AC129" i="8"/>
  <c r="AB129" i="8"/>
  <c r="AA129" i="8"/>
  <c r="Z129" i="8"/>
  <c r="Y129" i="8"/>
  <c r="X129" i="8"/>
  <c r="W129" i="8"/>
  <c r="AG128" i="8"/>
  <c r="AF128" i="8"/>
  <c r="AE128" i="8"/>
  <c r="AD128" i="8"/>
  <c r="AC128" i="8"/>
  <c r="AB128" i="8"/>
  <c r="AA128" i="8"/>
  <c r="Z128" i="8"/>
  <c r="Y128" i="8"/>
  <c r="X128" i="8"/>
  <c r="W128" i="8"/>
  <c r="AG127" i="8"/>
  <c r="AF127" i="8"/>
  <c r="AE127" i="8"/>
  <c r="AD127" i="8"/>
  <c r="AC127" i="8"/>
  <c r="AB127" i="8"/>
  <c r="AA127" i="8"/>
  <c r="Z127" i="8"/>
  <c r="Y127" i="8"/>
  <c r="X127" i="8"/>
  <c r="W127" i="8"/>
  <c r="AG126" i="8"/>
  <c r="AF126" i="8"/>
  <c r="AE126" i="8"/>
  <c r="AD126" i="8"/>
  <c r="AC126" i="8"/>
  <c r="AB126" i="8"/>
  <c r="AA126" i="8"/>
  <c r="Z126" i="8"/>
  <c r="Y126" i="8"/>
  <c r="X126" i="8"/>
  <c r="W126" i="8"/>
  <c r="AG125" i="8"/>
  <c r="AF125" i="8"/>
  <c r="AE125" i="8"/>
  <c r="AD125" i="8"/>
  <c r="AC125" i="8"/>
  <c r="AB125" i="8"/>
  <c r="AA125" i="8"/>
  <c r="Z125" i="8"/>
  <c r="Y125" i="8"/>
  <c r="X125" i="8"/>
  <c r="W125" i="8"/>
  <c r="AG124" i="8"/>
  <c r="AF124" i="8"/>
  <c r="AE124" i="8"/>
  <c r="AD124" i="8"/>
  <c r="AC124" i="8"/>
  <c r="AB124" i="8"/>
  <c r="AA124" i="8"/>
  <c r="Z124" i="8"/>
  <c r="Y124" i="8"/>
  <c r="X124" i="8"/>
  <c r="W124" i="8"/>
  <c r="AG123" i="8"/>
  <c r="AF123" i="8"/>
  <c r="AE123" i="8"/>
  <c r="AD123" i="8"/>
  <c r="AC123" i="8"/>
  <c r="AB123" i="8"/>
  <c r="AA123" i="8"/>
  <c r="Z123" i="8"/>
  <c r="Y123" i="8"/>
  <c r="X123" i="8"/>
  <c r="W123" i="8"/>
  <c r="AG122" i="8"/>
  <c r="AF122" i="8"/>
  <c r="AE122" i="8"/>
  <c r="AD122" i="8"/>
  <c r="AC122" i="8"/>
  <c r="AB122" i="8"/>
  <c r="AA122" i="8"/>
  <c r="Z122" i="8"/>
  <c r="Y122" i="8"/>
  <c r="X122" i="8"/>
  <c r="W122" i="8"/>
  <c r="AG121" i="8"/>
  <c r="AF121" i="8"/>
  <c r="AE121" i="8"/>
  <c r="AD121" i="8"/>
  <c r="AC121" i="8"/>
  <c r="AB121" i="8"/>
  <c r="AA121" i="8"/>
  <c r="Z121" i="8"/>
  <c r="Y121" i="8"/>
  <c r="X121" i="8"/>
  <c r="W121" i="8"/>
  <c r="AG120" i="8"/>
  <c r="AF120" i="8"/>
  <c r="AE120" i="8"/>
  <c r="AD120" i="8"/>
  <c r="AC120" i="8"/>
  <c r="AB120" i="8"/>
  <c r="AA120" i="8"/>
  <c r="Z120" i="8"/>
  <c r="Y120" i="8"/>
  <c r="X120" i="8"/>
  <c r="W120" i="8"/>
  <c r="AG119" i="8"/>
  <c r="AF119" i="8"/>
  <c r="AE119" i="8"/>
  <c r="AD119" i="8"/>
  <c r="AC119" i="8"/>
  <c r="AB119" i="8"/>
  <c r="AA119" i="8"/>
  <c r="Z119" i="8"/>
  <c r="Y119" i="8"/>
  <c r="X119" i="8"/>
  <c r="W119" i="8"/>
  <c r="AG118" i="8"/>
  <c r="AF118" i="8"/>
  <c r="AE118" i="8"/>
  <c r="AD118" i="8"/>
  <c r="AC118" i="8"/>
  <c r="AB118" i="8"/>
  <c r="AA118" i="8"/>
  <c r="Z118" i="8"/>
  <c r="Y118" i="8"/>
  <c r="X118" i="8"/>
  <c r="W118" i="8"/>
  <c r="AG117" i="8"/>
  <c r="AF117" i="8"/>
  <c r="AE117" i="8"/>
  <c r="AD117" i="8"/>
  <c r="AC117" i="8"/>
  <c r="AB117" i="8"/>
  <c r="AA117" i="8"/>
  <c r="Z117" i="8"/>
  <c r="Y117" i="8"/>
  <c r="X117" i="8"/>
  <c r="W117" i="8"/>
  <c r="AG116" i="8"/>
  <c r="AF116" i="8"/>
  <c r="AE116" i="8"/>
  <c r="AD116" i="8"/>
  <c r="AC116" i="8"/>
  <c r="AB116" i="8"/>
  <c r="AA116" i="8"/>
  <c r="Z116" i="8"/>
  <c r="Y116" i="8"/>
  <c r="X116" i="8"/>
  <c r="W116" i="8"/>
  <c r="AG115" i="8"/>
  <c r="AF115" i="8"/>
  <c r="AE115" i="8"/>
  <c r="AD115" i="8"/>
  <c r="AC115" i="8"/>
  <c r="AB115" i="8"/>
  <c r="AA115" i="8"/>
  <c r="Z115" i="8"/>
  <c r="Y115" i="8"/>
  <c r="X115" i="8"/>
  <c r="W115" i="8"/>
  <c r="AG114" i="8"/>
  <c r="AF114" i="8"/>
  <c r="AE114" i="8"/>
  <c r="AD114" i="8"/>
  <c r="AC114" i="8"/>
  <c r="AB114" i="8"/>
  <c r="AA114" i="8"/>
  <c r="Z114" i="8"/>
  <c r="Y114" i="8"/>
  <c r="X114" i="8"/>
  <c r="W114" i="8"/>
  <c r="AG113" i="8"/>
  <c r="AF113" i="8"/>
  <c r="AE113" i="8"/>
  <c r="AD113" i="8"/>
  <c r="AC113" i="8"/>
  <c r="AB113" i="8"/>
  <c r="AA113" i="8"/>
  <c r="Z113" i="8"/>
  <c r="Y113" i="8"/>
  <c r="X113" i="8"/>
  <c r="W113" i="8"/>
  <c r="AG112" i="8"/>
  <c r="AF112" i="8"/>
  <c r="AE112" i="8"/>
  <c r="AD112" i="8"/>
  <c r="AC112" i="8"/>
  <c r="AB112" i="8"/>
  <c r="AA112" i="8"/>
  <c r="Z112" i="8"/>
  <c r="Y112" i="8"/>
  <c r="X112" i="8"/>
  <c r="W112" i="8"/>
  <c r="AG111" i="8"/>
  <c r="AF111" i="8"/>
  <c r="AE111" i="8"/>
  <c r="AD111" i="8"/>
  <c r="AC111" i="8"/>
  <c r="AB111" i="8"/>
  <c r="AA111" i="8"/>
  <c r="Z111" i="8"/>
  <c r="Y111" i="8"/>
  <c r="X111" i="8"/>
  <c r="W111" i="8"/>
  <c r="AG110" i="8"/>
  <c r="AF110" i="8"/>
  <c r="AE110" i="8"/>
  <c r="AD110" i="8"/>
  <c r="AC110" i="8"/>
  <c r="AB110" i="8"/>
  <c r="AA110" i="8"/>
  <c r="Z110" i="8"/>
  <c r="Y110" i="8"/>
  <c r="X110" i="8"/>
  <c r="W110" i="8"/>
  <c r="AG109" i="8"/>
  <c r="AF109" i="8"/>
  <c r="AE109" i="8"/>
  <c r="AD109" i="8"/>
  <c r="AC109" i="8"/>
  <c r="AB109" i="8"/>
  <c r="AA109" i="8"/>
  <c r="Z109" i="8"/>
  <c r="Y109" i="8"/>
  <c r="X109" i="8"/>
  <c r="W109" i="8"/>
  <c r="AG108" i="8"/>
  <c r="AF108" i="8"/>
  <c r="AE108" i="8"/>
  <c r="AD108" i="8"/>
  <c r="AC108" i="8"/>
  <c r="AB108" i="8"/>
  <c r="AA108" i="8"/>
  <c r="Z108" i="8"/>
  <c r="Y108" i="8"/>
  <c r="X108" i="8"/>
  <c r="W108" i="8"/>
  <c r="AG107" i="8"/>
  <c r="AF107" i="8"/>
  <c r="AE107" i="8"/>
  <c r="AD107" i="8"/>
  <c r="AC107" i="8"/>
  <c r="AB107" i="8"/>
  <c r="AA107" i="8"/>
  <c r="Z107" i="8"/>
  <c r="Y107" i="8"/>
  <c r="X107" i="8"/>
  <c r="W107" i="8"/>
  <c r="AG106" i="8"/>
  <c r="AF106" i="8"/>
  <c r="AE106" i="8"/>
  <c r="AD106" i="8"/>
  <c r="AC106" i="8"/>
  <c r="AB106" i="8"/>
  <c r="AA106" i="8"/>
  <c r="Z106" i="8"/>
  <c r="Y106" i="8"/>
  <c r="X106" i="8"/>
  <c r="W106" i="8"/>
  <c r="AG105" i="8"/>
  <c r="AF105" i="8"/>
  <c r="AE105" i="8"/>
  <c r="AD105" i="8"/>
  <c r="AC105" i="8"/>
  <c r="AB105" i="8"/>
  <c r="AA105" i="8"/>
  <c r="Z105" i="8"/>
  <c r="Y105" i="8"/>
  <c r="X105" i="8"/>
  <c r="W105" i="8"/>
  <c r="AG104" i="8"/>
  <c r="AF104" i="8"/>
  <c r="AE104" i="8"/>
  <c r="AD104" i="8"/>
  <c r="AC104" i="8"/>
  <c r="AB104" i="8"/>
  <c r="AA104" i="8"/>
  <c r="Z104" i="8"/>
  <c r="Y104" i="8"/>
  <c r="X104" i="8"/>
  <c r="W104" i="8"/>
  <c r="AG103" i="8"/>
  <c r="AF103" i="8"/>
  <c r="AE103" i="8"/>
  <c r="AD103" i="8"/>
  <c r="AC103" i="8"/>
  <c r="AB103" i="8"/>
  <c r="AA103" i="8"/>
  <c r="Z103" i="8"/>
  <c r="Y103" i="8"/>
  <c r="X103" i="8"/>
  <c r="W103" i="8"/>
  <c r="AG102" i="8"/>
  <c r="AF102" i="8"/>
  <c r="AE102" i="8"/>
  <c r="AD102" i="8"/>
  <c r="AC102" i="8"/>
  <c r="AB102" i="8"/>
  <c r="AA102" i="8"/>
  <c r="Z102" i="8"/>
  <c r="Y102" i="8"/>
  <c r="X102" i="8"/>
  <c r="W102" i="8"/>
  <c r="AG101" i="8"/>
  <c r="AF101" i="8"/>
  <c r="AE101" i="8"/>
  <c r="AD101" i="8"/>
  <c r="AC101" i="8"/>
  <c r="AB101" i="8"/>
  <c r="AA101" i="8"/>
  <c r="Z101" i="8"/>
  <c r="Y101" i="8"/>
  <c r="X101" i="8"/>
  <c r="W101" i="8"/>
  <c r="AG100" i="8"/>
  <c r="AF100" i="8"/>
  <c r="AE100" i="8"/>
  <c r="AD100" i="8"/>
  <c r="AC100" i="8"/>
  <c r="AB100" i="8"/>
  <c r="AA100" i="8"/>
  <c r="Z100" i="8"/>
  <c r="Y100" i="8"/>
  <c r="X100" i="8"/>
  <c r="W100" i="8"/>
  <c r="AG99" i="8"/>
  <c r="AF99" i="8"/>
  <c r="AE99" i="8"/>
  <c r="AD99" i="8"/>
  <c r="AC99" i="8"/>
  <c r="AB99" i="8"/>
  <c r="AA99" i="8"/>
  <c r="Z99" i="8"/>
  <c r="Y99" i="8"/>
  <c r="X99" i="8"/>
  <c r="W99" i="8"/>
  <c r="AG98" i="8"/>
  <c r="AF98" i="8"/>
  <c r="AE98" i="8"/>
  <c r="AD98" i="8"/>
  <c r="AC98" i="8"/>
  <c r="AB98" i="8"/>
  <c r="AA98" i="8"/>
  <c r="Z98" i="8"/>
  <c r="Y98" i="8"/>
  <c r="X98" i="8"/>
  <c r="W98" i="8"/>
  <c r="AG97" i="8"/>
  <c r="AF97" i="8"/>
  <c r="AE97" i="8"/>
  <c r="AD97" i="8"/>
  <c r="AC97" i="8"/>
  <c r="AB97" i="8"/>
  <c r="AA97" i="8"/>
  <c r="Z97" i="8"/>
  <c r="Y97" i="8"/>
  <c r="X97" i="8"/>
  <c r="W97" i="8"/>
  <c r="AG96" i="8"/>
  <c r="AF96" i="8"/>
  <c r="AE96" i="8"/>
  <c r="AD96" i="8"/>
  <c r="AC96" i="8"/>
  <c r="AB96" i="8"/>
  <c r="AA96" i="8"/>
  <c r="Z96" i="8"/>
  <c r="Y96" i="8"/>
  <c r="X96" i="8"/>
  <c r="W96" i="8"/>
  <c r="AG95" i="8"/>
  <c r="AF95" i="8"/>
  <c r="AE95" i="8"/>
  <c r="AD95" i="8"/>
  <c r="AC95" i="8"/>
  <c r="AB95" i="8"/>
  <c r="AA95" i="8"/>
  <c r="Z95" i="8"/>
  <c r="Y95" i="8"/>
  <c r="X95" i="8"/>
  <c r="W95" i="8"/>
  <c r="AG94" i="8"/>
  <c r="AF94" i="8"/>
  <c r="AE94" i="8"/>
  <c r="AD94" i="8"/>
  <c r="AC94" i="8"/>
  <c r="AB94" i="8"/>
  <c r="AA94" i="8"/>
  <c r="Z94" i="8"/>
  <c r="Y94" i="8"/>
  <c r="X94" i="8"/>
  <c r="W94" i="8"/>
  <c r="AG93" i="8"/>
  <c r="AF93" i="8"/>
  <c r="AE93" i="8"/>
  <c r="AD93" i="8"/>
  <c r="AC93" i="8"/>
  <c r="AB93" i="8"/>
  <c r="AA93" i="8"/>
  <c r="Z93" i="8"/>
  <c r="Y93" i="8"/>
  <c r="X93" i="8"/>
  <c r="W93" i="8"/>
  <c r="AG92" i="8"/>
  <c r="AF92" i="8"/>
  <c r="AE92" i="8"/>
  <c r="AD92" i="8"/>
  <c r="AC92" i="8"/>
  <c r="AB92" i="8"/>
  <c r="AA92" i="8"/>
  <c r="Z92" i="8"/>
  <c r="Y92" i="8"/>
  <c r="X92" i="8"/>
  <c r="W92" i="8"/>
  <c r="AG91" i="8"/>
  <c r="AF91" i="8"/>
  <c r="AE91" i="8"/>
  <c r="AD91" i="8"/>
  <c r="AC91" i="8"/>
  <c r="AB91" i="8"/>
  <c r="AA91" i="8"/>
  <c r="Z91" i="8"/>
  <c r="Y91" i="8"/>
  <c r="X91" i="8"/>
  <c r="W91" i="8"/>
  <c r="AG90" i="8"/>
  <c r="AF90" i="8"/>
  <c r="AE90" i="8"/>
  <c r="AD90" i="8"/>
  <c r="AC90" i="8"/>
  <c r="AB90" i="8"/>
  <c r="AA90" i="8"/>
  <c r="Z90" i="8"/>
  <c r="Y90" i="8"/>
  <c r="X90" i="8"/>
  <c r="W90" i="8"/>
  <c r="AG89" i="8"/>
  <c r="AF89" i="8"/>
  <c r="AE89" i="8"/>
  <c r="AD89" i="8"/>
  <c r="AC89" i="8"/>
  <c r="AB89" i="8"/>
  <c r="AA89" i="8"/>
  <c r="Z89" i="8"/>
  <c r="Y89" i="8"/>
  <c r="X89" i="8"/>
  <c r="W89" i="8"/>
  <c r="AG88" i="8"/>
  <c r="AF88" i="8"/>
  <c r="AE88" i="8"/>
  <c r="AD88" i="8"/>
  <c r="AC88" i="8"/>
  <c r="AB88" i="8"/>
  <c r="AA88" i="8"/>
  <c r="Z88" i="8"/>
  <c r="Y88" i="8"/>
  <c r="X88" i="8"/>
  <c r="W88" i="8"/>
  <c r="AG87" i="8"/>
  <c r="AF87" i="8"/>
  <c r="AE87" i="8"/>
  <c r="AD87" i="8"/>
  <c r="AC87" i="8"/>
  <c r="AB87" i="8"/>
  <c r="AA87" i="8"/>
  <c r="Z87" i="8"/>
  <c r="Y87" i="8"/>
  <c r="X87" i="8"/>
  <c r="W87" i="8"/>
  <c r="AG86" i="8"/>
  <c r="AF86" i="8"/>
  <c r="AE86" i="8"/>
  <c r="AD86" i="8"/>
  <c r="AC86" i="8"/>
  <c r="AB86" i="8"/>
  <c r="AA86" i="8"/>
  <c r="Z86" i="8"/>
  <c r="Y86" i="8"/>
  <c r="X86" i="8"/>
  <c r="W86" i="8"/>
  <c r="AG85" i="8"/>
  <c r="AF85" i="8"/>
  <c r="AE85" i="8"/>
  <c r="AD85" i="8"/>
  <c r="AC85" i="8"/>
  <c r="AB85" i="8"/>
  <c r="AA85" i="8"/>
  <c r="Z85" i="8"/>
  <c r="Y85" i="8"/>
  <c r="X85" i="8"/>
  <c r="W85" i="8"/>
  <c r="AG84" i="8"/>
  <c r="AF84" i="8"/>
  <c r="AE84" i="8"/>
  <c r="AD84" i="8"/>
  <c r="AC84" i="8"/>
  <c r="AB84" i="8"/>
  <c r="AA84" i="8"/>
  <c r="Z84" i="8"/>
  <c r="Y84" i="8"/>
  <c r="X84" i="8"/>
  <c r="W84" i="8"/>
  <c r="AG83" i="8"/>
  <c r="AF83" i="8"/>
  <c r="AE83" i="8"/>
  <c r="AD83" i="8"/>
  <c r="AC83" i="8"/>
  <c r="AB83" i="8"/>
  <c r="AA83" i="8"/>
  <c r="Z83" i="8"/>
  <c r="Y83" i="8"/>
  <c r="X83" i="8"/>
  <c r="W83" i="8"/>
  <c r="AG82" i="8"/>
  <c r="AF82" i="8"/>
  <c r="AE82" i="8"/>
  <c r="AD82" i="8"/>
  <c r="AC82" i="8"/>
  <c r="AB82" i="8"/>
  <c r="AA82" i="8"/>
  <c r="Z82" i="8"/>
  <c r="Y82" i="8"/>
  <c r="X82" i="8"/>
  <c r="W82" i="8"/>
  <c r="AG81" i="8"/>
  <c r="AF81" i="8"/>
  <c r="AE81" i="8"/>
  <c r="AD81" i="8"/>
  <c r="AC81" i="8"/>
  <c r="AB81" i="8"/>
  <c r="AA81" i="8"/>
  <c r="Z81" i="8"/>
  <c r="Y81" i="8"/>
  <c r="X81" i="8"/>
  <c r="W81" i="8"/>
  <c r="AG80" i="8"/>
  <c r="AF80" i="8"/>
  <c r="AE80" i="8"/>
  <c r="AD80" i="8"/>
  <c r="AC80" i="8"/>
  <c r="AB80" i="8"/>
  <c r="AA80" i="8"/>
  <c r="Z80" i="8"/>
  <c r="Y80" i="8"/>
  <c r="X80" i="8"/>
  <c r="W80" i="8"/>
  <c r="AG79" i="8"/>
  <c r="AF79" i="8"/>
  <c r="AE79" i="8"/>
  <c r="AD79" i="8"/>
  <c r="AC79" i="8"/>
  <c r="AB79" i="8"/>
  <c r="AA79" i="8"/>
  <c r="Z79" i="8"/>
  <c r="Y79" i="8"/>
  <c r="X79" i="8"/>
  <c r="W79" i="8"/>
  <c r="AG78" i="8"/>
  <c r="AF78" i="8"/>
  <c r="AE78" i="8"/>
  <c r="AD78" i="8"/>
  <c r="AC78" i="8"/>
  <c r="AB78" i="8"/>
  <c r="AA78" i="8"/>
  <c r="Z78" i="8"/>
  <c r="Y78" i="8"/>
  <c r="X78" i="8"/>
  <c r="W78" i="8"/>
  <c r="AG77" i="8"/>
  <c r="AF77" i="8"/>
  <c r="AE77" i="8"/>
  <c r="AD77" i="8"/>
  <c r="AC77" i="8"/>
  <c r="AB77" i="8"/>
  <c r="AA77" i="8"/>
  <c r="Z77" i="8"/>
  <c r="Y77" i="8"/>
  <c r="X77" i="8"/>
  <c r="W77" i="8"/>
  <c r="AG76" i="8"/>
  <c r="AF76" i="8"/>
  <c r="AE76" i="8"/>
  <c r="AD76" i="8"/>
  <c r="AC76" i="8"/>
  <c r="AB76" i="8"/>
  <c r="AA76" i="8"/>
  <c r="Z76" i="8"/>
  <c r="Y76" i="8"/>
  <c r="X76" i="8"/>
  <c r="W76" i="8"/>
  <c r="AG75" i="8"/>
  <c r="AF75" i="8"/>
  <c r="AE75" i="8"/>
  <c r="AD75" i="8"/>
  <c r="AC75" i="8"/>
  <c r="AB75" i="8"/>
  <c r="AA75" i="8"/>
  <c r="Z75" i="8"/>
  <c r="Y75" i="8"/>
  <c r="X75" i="8"/>
  <c r="W75" i="8"/>
  <c r="AG74" i="8"/>
  <c r="AF74" i="8"/>
  <c r="AE74" i="8"/>
  <c r="AD74" i="8"/>
  <c r="AC74" i="8"/>
  <c r="AB74" i="8"/>
  <c r="AA74" i="8"/>
  <c r="Z74" i="8"/>
  <c r="Y74" i="8"/>
  <c r="X74" i="8"/>
  <c r="W74" i="8"/>
  <c r="AG63" i="8"/>
  <c r="AF63" i="8"/>
  <c r="AE63" i="8"/>
  <c r="AD63" i="8"/>
  <c r="AC63" i="8"/>
  <c r="AB63" i="8"/>
  <c r="AA63" i="8"/>
  <c r="Z63" i="8"/>
  <c r="Y63" i="8"/>
  <c r="X63" i="8"/>
  <c r="W63" i="8"/>
  <c r="AG62" i="8"/>
  <c r="AF62" i="8"/>
  <c r="AE62" i="8"/>
  <c r="AD62" i="8"/>
  <c r="AC62" i="8"/>
  <c r="AB62" i="8"/>
  <c r="AA62" i="8"/>
  <c r="Z62" i="8"/>
  <c r="Y62" i="8"/>
  <c r="X62" i="8"/>
  <c r="W62" i="8"/>
  <c r="AG61" i="8"/>
  <c r="AF61" i="8"/>
  <c r="AE61" i="8"/>
  <c r="AD61" i="8"/>
  <c r="AC61" i="8"/>
  <c r="AB61" i="8"/>
  <c r="AA61" i="8"/>
  <c r="Z61" i="8"/>
  <c r="Y61" i="8"/>
  <c r="X61" i="8"/>
  <c r="W61" i="8"/>
  <c r="AG60" i="8"/>
  <c r="AF60" i="8"/>
  <c r="AE60" i="8"/>
  <c r="AD60" i="8"/>
  <c r="AC60" i="8"/>
  <c r="AB60" i="8"/>
  <c r="AA60" i="8"/>
  <c r="Z60" i="8"/>
  <c r="Y60" i="8"/>
  <c r="X60" i="8"/>
  <c r="W60" i="8"/>
  <c r="AG59" i="8"/>
  <c r="AF59" i="8"/>
  <c r="AE59" i="8"/>
  <c r="AD59" i="8"/>
  <c r="AC59" i="8"/>
  <c r="AB59" i="8"/>
  <c r="AA59" i="8"/>
  <c r="Z59" i="8"/>
  <c r="Y59" i="8"/>
  <c r="X59" i="8"/>
  <c r="W59" i="8"/>
  <c r="AG58" i="8"/>
  <c r="AF58" i="8"/>
  <c r="AE58" i="8"/>
  <c r="AD58" i="8"/>
  <c r="AC58" i="8"/>
  <c r="AB58" i="8"/>
  <c r="AA58" i="8"/>
  <c r="Z58" i="8"/>
  <c r="Y58" i="8"/>
  <c r="X58" i="8"/>
  <c r="W58" i="8"/>
  <c r="AG57" i="8"/>
  <c r="AF57" i="8"/>
  <c r="AE57" i="8"/>
  <c r="AD57" i="8"/>
  <c r="AC57" i="8"/>
  <c r="AB57" i="8"/>
  <c r="AA57" i="8"/>
  <c r="Z57" i="8"/>
  <c r="Y57" i="8"/>
  <c r="X57" i="8"/>
  <c r="W57" i="8"/>
  <c r="AG56" i="8"/>
  <c r="AF56" i="8"/>
  <c r="AE56" i="8"/>
  <c r="AD56" i="8"/>
  <c r="AC56" i="8"/>
  <c r="AB56" i="8"/>
  <c r="AA56" i="8"/>
  <c r="Z56" i="8"/>
  <c r="Y56" i="8"/>
  <c r="X56" i="8"/>
  <c r="W56" i="8"/>
  <c r="AG55" i="8"/>
  <c r="AF55" i="8"/>
  <c r="AE55" i="8"/>
  <c r="AD55" i="8"/>
  <c r="AC55" i="8"/>
  <c r="AB55" i="8"/>
  <c r="AA55" i="8"/>
  <c r="Z55" i="8"/>
  <c r="Y55" i="8"/>
  <c r="X55" i="8"/>
  <c r="W55" i="8"/>
  <c r="V63" i="8"/>
  <c r="V62" i="8"/>
  <c r="V61" i="8"/>
  <c r="V60" i="8"/>
  <c r="V59" i="8"/>
  <c r="V58" i="8"/>
  <c r="V57" i="8"/>
  <c r="V55" i="8"/>
  <c r="V56" i="8"/>
  <c r="W8" i="10" l="1"/>
  <c r="V8" i="10"/>
  <c r="U108" i="5" l="1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8" i="5"/>
  <c r="U87" i="5"/>
  <c r="U86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AT744" i="5"/>
  <c r="AS744" i="5"/>
  <c r="AR744" i="5"/>
  <c r="AQ744" i="5"/>
  <c r="AP744" i="5"/>
  <c r="AO744" i="5"/>
  <c r="AN744" i="5"/>
  <c r="AM744" i="5"/>
  <c r="AL744" i="5"/>
  <c r="AK744" i="5"/>
  <c r="AJ744" i="5"/>
  <c r="AI744" i="5"/>
  <c r="AT743" i="5"/>
  <c r="AS743" i="5"/>
  <c r="AR743" i="5"/>
  <c r="AQ743" i="5"/>
  <c r="AP743" i="5"/>
  <c r="AO743" i="5"/>
  <c r="AN743" i="5"/>
  <c r="AM743" i="5"/>
  <c r="AL743" i="5"/>
  <c r="AK743" i="5"/>
  <c r="AJ743" i="5"/>
  <c r="AI743" i="5"/>
  <c r="AT742" i="5"/>
  <c r="AS742" i="5"/>
  <c r="AR742" i="5"/>
  <c r="AQ742" i="5"/>
  <c r="AP742" i="5"/>
  <c r="AO742" i="5"/>
  <c r="AN742" i="5"/>
  <c r="AM742" i="5"/>
  <c r="AL742" i="5"/>
  <c r="AK742" i="5"/>
  <c r="AJ742" i="5"/>
  <c r="AI742" i="5"/>
  <c r="AT741" i="5"/>
  <c r="AS741" i="5"/>
  <c r="AR741" i="5"/>
  <c r="AQ741" i="5"/>
  <c r="AP741" i="5"/>
  <c r="AO741" i="5"/>
  <c r="AN741" i="5"/>
  <c r="AM741" i="5"/>
  <c r="AL741" i="5"/>
  <c r="AK741" i="5"/>
  <c r="AJ741" i="5"/>
  <c r="AI741" i="5"/>
  <c r="AT740" i="5"/>
  <c r="AS740" i="5"/>
  <c r="AR740" i="5"/>
  <c r="AQ740" i="5"/>
  <c r="AP740" i="5"/>
  <c r="AO740" i="5"/>
  <c r="AN740" i="5"/>
  <c r="AM740" i="5"/>
  <c r="AL740" i="5"/>
  <c r="AK740" i="5"/>
  <c r="AJ740" i="5"/>
  <c r="AI740" i="5"/>
  <c r="AT739" i="5"/>
  <c r="AS739" i="5"/>
  <c r="AR739" i="5"/>
  <c r="AQ739" i="5"/>
  <c r="AP739" i="5"/>
  <c r="AO739" i="5"/>
  <c r="AN739" i="5"/>
  <c r="AM739" i="5"/>
  <c r="AL739" i="5"/>
  <c r="AK739" i="5"/>
  <c r="AJ739" i="5"/>
  <c r="AI739" i="5"/>
  <c r="AT738" i="5"/>
  <c r="AS738" i="5"/>
  <c r="AR738" i="5"/>
  <c r="AQ738" i="5"/>
  <c r="AP738" i="5"/>
  <c r="AO738" i="5"/>
  <c r="AN738" i="5"/>
  <c r="AM738" i="5"/>
  <c r="AL738" i="5"/>
  <c r="AK738" i="5"/>
  <c r="AJ738" i="5"/>
  <c r="AI738" i="5"/>
  <c r="AT737" i="5"/>
  <c r="AS737" i="5"/>
  <c r="AR737" i="5"/>
  <c r="AQ737" i="5"/>
  <c r="AP737" i="5"/>
  <c r="AO737" i="5"/>
  <c r="AN737" i="5"/>
  <c r="AM737" i="5"/>
  <c r="AL737" i="5"/>
  <c r="AK737" i="5"/>
  <c r="AJ737" i="5"/>
  <c r="AI737" i="5"/>
  <c r="AT736" i="5"/>
  <c r="AS736" i="5"/>
  <c r="AR736" i="5"/>
  <c r="AQ736" i="5"/>
  <c r="AP736" i="5"/>
  <c r="AO736" i="5"/>
  <c r="AN736" i="5"/>
  <c r="AM736" i="5"/>
  <c r="AL736" i="5"/>
  <c r="AK736" i="5"/>
  <c r="AJ736" i="5"/>
  <c r="AI736" i="5"/>
  <c r="AT735" i="5"/>
  <c r="AS735" i="5"/>
  <c r="AR735" i="5"/>
  <c r="AQ735" i="5"/>
  <c r="AP735" i="5"/>
  <c r="AO735" i="5"/>
  <c r="AN735" i="5"/>
  <c r="AM735" i="5"/>
  <c r="AL735" i="5"/>
  <c r="AK735" i="5"/>
  <c r="AJ735" i="5"/>
  <c r="AI735" i="5"/>
  <c r="AT734" i="5"/>
  <c r="AS734" i="5"/>
  <c r="AR734" i="5"/>
  <c r="AQ734" i="5"/>
  <c r="AP734" i="5"/>
  <c r="AO734" i="5"/>
  <c r="AN734" i="5"/>
  <c r="AM734" i="5"/>
  <c r="AL734" i="5"/>
  <c r="AK734" i="5"/>
  <c r="AJ734" i="5"/>
  <c r="AI734" i="5"/>
  <c r="AT733" i="5"/>
  <c r="AS733" i="5"/>
  <c r="AR733" i="5"/>
  <c r="AQ733" i="5"/>
  <c r="AP733" i="5"/>
  <c r="AO733" i="5"/>
  <c r="AN733" i="5"/>
  <c r="AM733" i="5"/>
  <c r="AL733" i="5"/>
  <c r="AK733" i="5"/>
  <c r="AJ733" i="5"/>
  <c r="AI733" i="5"/>
  <c r="AT732" i="5"/>
  <c r="AS732" i="5"/>
  <c r="AR732" i="5"/>
  <c r="AQ732" i="5"/>
  <c r="AP732" i="5"/>
  <c r="AO732" i="5"/>
  <c r="AN732" i="5"/>
  <c r="AM732" i="5"/>
  <c r="AL732" i="5"/>
  <c r="AK732" i="5"/>
  <c r="AJ732" i="5"/>
  <c r="AI732" i="5"/>
  <c r="AT731" i="5"/>
  <c r="AS731" i="5"/>
  <c r="AR731" i="5"/>
  <c r="AQ731" i="5"/>
  <c r="AP731" i="5"/>
  <c r="AO731" i="5"/>
  <c r="AN731" i="5"/>
  <c r="AM731" i="5"/>
  <c r="AL731" i="5"/>
  <c r="AK731" i="5"/>
  <c r="AJ731" i="5"/>
  <c r="AI731" i="5"/>
  <c r="AT730" i="5"/>
  <c r="AS730" i="5"/>
  <c r="AR730" i="5"/>
  <c r="AQ730" i="5"/>
  <c r="AP730" i="5"/>
  <c r="AO730" i="5"/>
  <c r="AN730" i="5"/>
  <c r="AM730" i="5"/>
  <c r="AL730" i="5"/>
  <c r="AK730" i="5"/>
  <c r="AJ730" i="5"/>
  <c r="AI730" i="5"/>
  <c r="AT729" i="5"/>
  <c r="AS729" i="5"/>
  <c r="AR729" i="5"/>
  <c r="AQ729" i="5"/>
  <c r="AP729" i="5"/>
  <c r="AO729" i="5"/>
  <c r="AN729" i="5"/>
  <c r="AM729" i="5"/>
  <c r="AL729" i="5"/>
  <c r="AK729" i="5"/>
  <c r="AJ729" i="5"/>
  <c r="AI729" i="5"/>
  <c r="AT728" i="5"/>
  <c r="AS728" i="5"/>
  <c r="AR728" i="5"/>
  <c r="AQ728" i="5"/>
  <c r="AP728" i="5"/>
  <c r="AO728" i="5"/>
  <c r="AN728" i="5"/>
  <c r="AM728" i="5"/>
  <c r="AL728" i="5"/>
  <c r="AK728" i="5"/>
  <c r="AJ728" i="5"/>
  <c r="AI728" i="5"/>
  <c r="AT727" i="5"/>
  <c r="AS727" i="5"/>
  <c r="AR727" i="5"/>
  <c r="AQ727" i="5"/>
  <c r="AP727" i="5"/>
  <c r="AO727" i="5"/>
  <c r="AN727" i="5"/>
  <c r="AM727" i="5"/>
  <c r="AL727" i="5"/>
  <c r="AK727" i="5"/>
  <c r="AJ727" i="5"/>
  <c r="AI727" i="5"/>
  <c r="AT726" i="5"/>
  <c r="AS726" i="5"/>
  <c r="AR726" i="5"/>
  <c r="AQ726" i="5"/>
  <c r="AP726" i="5"/>
  <c r="AO726" i="5"/>
  <c r="AN726" i="5"/>
  <c r="AM726" i="5"/>
  <c r="AL726" i="5"/>
  <c r="AK726" i="5"/>
  <c r="AJ726" i="5"/>
  <c r="AI726" i="5"/>
  <c r="AT725" i="5"/>
  <c r="AS725" i="5"/>
  <c r="AR725" i="5"/>
  <c r="AQ725" i="5"/>
  <c r="AP725" i="5"/>
  <c r="AO725" i="5"/>
  <c r="AN725" i="5"/>
  <c r="AM725" i="5"/>
  <c r="AL725" i="5"/>
  <c r="AK725" i="5"/>
  <c r="AJ725" i="5"/>
  <c r="AI725" i="5"/>
  <c r="AT724" i="5"/>
  <c r="AS724" i="5"/>
  <c r="AR724" i="5"/>
  <c r="AQ724" i="5"/>
  <c r="AP724" i="5"/>
  <c r="AO724" i="5"/>
  <c r="AN724" i="5"/>
  <c r="AM724" i="5"/>
  <c r="AL724" i="5"/>
  <c r="AK724" i="5"/>
  <c r="AJ724" i="5"/>
  <c r="AI724" i="5"/>
  <c r="AT723" i="5"/>
  <c r="AS723" i="5"/>
  <c r="AR723" i="5"/>
  <c r="AQ723" i="5"/>
  <c r="AP723" i="5"/>
  <c r="AO723" i="5"/>
  <c r="AN723" i="5"/>
  <c r="AM723" i="5"/>
  <c r="AL723" i="5"/>
  <c r="AK723" i="5"/>
  <c r="AJ723" i="5"/>
  <c r="AI723" i="5"/>
  <c r="AT722" i="5"/>
  <c r="AS722" i="5"/>
  <c r="AR722" i="5"/>
  <c r="AQ722" i="5"/>
  <c r="AP722" i="5"/>
  <c r="AO722" i="5"/>
  <c r="AN722" i="5"/>
  <c r="AM722" i="5"/>
  <c r="AL722" i="5"/>
  <c r="AK722" i="5"/>
  <c r="AJ722" i="5"/>
  <c r="AI722" i="5"/>
  <c r="AT721" i="5"/>
  <c r="AS721" i="5"/>
  <c r="AR721" i="5"/>
  <c r="AQ721" i="5"/>
  <c r="AP721" i="5"/>
  <c r="AO721" i="5"/>
  <c r="AN721" i="5"/>
  <c r="AM721" i="5"/>
  <c r="AL721" i="5"/>
  <c r="AK721" i="5"/>
  <c r="AJ721" i="5"/>
  <c r="AI721" i="5"/>
  <c r="AT720" i="5"/>
  <c r="AS720" i="5"/>
  <c r="AR720" i="5"/>
  <c r="AQ720" i="5"/>
  <c r="AP720" i="5"/>
  <c r="AO720" i="5"/>
  <c r="AN720" i="5"/>
  <c r="AM720" i="5"/>
  <c r="AL720" i="5"/>
  <c r="AK720" i="5"/>
  <c r="AJ720" i="5"/>
  <c r="AI720" i="5"/>
  <c r="AT719" i="5"/>
  <c r="AS719" i="5"/>
  <c r="AR719" i="5"/>
  <c r="AQ719" i="5"/>
  <c r="AP719" i="5"/>
  <c r="AO719" i="5"/>
  <c r="AN719" i="5"/>
  <c r="AM719" i="5"/>
  <c r="AL719" i="5"/>
  <c r="AK719" i="5"/>
  <c r="AJ719" i="5"/>
  <c r="AI719" i="5"/>
  <c r="AT718" i="5"/>
  <c r="AS718" i="5"/>
  <c r="AR718" i="5"/>
  <c r="AQ718" i="5"/>
  <c r="AP718" i="5"/>
  <c r="AO718" i="5"/>
  <c r="AN718" i="5"/>
  <c r="AM718" i="5"/>
  <c r="AL718" i="5"/>
  <c r="AK718" i="5"/>
  <c r="AJ718" i="5"/>
  <c r="AI718" i="5"/>
  <c r="AT717" i="5"/>
  <c r="AS717" i="5"/>
  <c r="AR717" i="5"/>
  <c r="AQ717" i="5"/>
  <c r="AP717" i="5"/>
  <c r="AO717" i="5"/>
  <c r="AN717" i="5"/>
  <c r="AM717" i="5"/>
  <c r="AL717" i="5"/>
  <c r="AK717" i="5"/>
  <c r="AJ717" i="5"/>
  <c r="AI717" i="5"/>
  <c r="AT716" i="5"/>
  <c r="AS716" i="5"/>
  <c r="AR716" i="5"/>
  <c r="AQ716" i="5"/>
  <c r="AP716" i="5"/>
  <c r="AO716" i="5"/>
  <c r="AN716" i="5"/>
  <c r="AM716" i="5"/>
  <c r="AL716" i="5"/>
  <c r="AK716" i="5"/>
  <c r="AJ716" i="5"/>
  <c r="AI716" i="5"/>
  <c r="AT715" i="5"/>
  <c r="AS715" i="5"/>
  <c r="AR715" i="5"/>
  <c r="AQ715" i="5"/>
  <c r="AP715" i="5"/>
  <c r="AO715" i="5"/>
  <c r="AN715" i="5"/>
  <c r="AM715" i="5"/>
  <c r="AL715" i="5"/>
  <c r="AK715" i="5"/>
  <c r="AJ715" i="5"/>
  <c r="AI715" i="5"/>
  <c r="AT714" i="5"/>
  <c r="AS714" i="5"/>
  <c r="AR714" i="5"/>
  <c r="AQ714" i="5"/>
  <c r="AP714" i="5"/>
  <c r="AO714" i="5"/>
  <c r="AN714" i="5"/>
  <c r="AM714" i="5"/>
  <c r="AL714" i="5"/>
  <c r="AK714" i="5"/>
  <c r="AJ714" i="5"/>
  <c r="AI714" i="5"/>
  <c r="AT713" i="5"/>
  <c r="AS713" i="5"/>
  <c r="AR713" i="5"/>
  <c r="AQ713" i="5"/>
  <c r="AP713" i="5"/>
  <c r="AO713" i="5"/>
  <c r="AN713" i="5"/>
  <c r="AM713" i="5"/>
  <c r="AL713" i="5"/>
  <c r="AK713" i="5"/>
  <c r="AJ713" i="5"/>
  <c r="AI713" i="5"/>
  <c r="AT712" i="5"/>
  <c r="AS712" i="5"/>
  <c r="AR712" i="5"/>
  <c r="AQ712" i="5"/>
  <c r="AP712" i="5"/>
  <c r="AO712" i="5"/>
  <c r="AN712" i="5"/>
  <c r="AM712" i="5"/>
  <c r="AL712" i="5"/>
  <c r="AK712" i="5"/>
  <c r="AJ712" i="5"/>
  <c r="AI712" i="5"/>
  <c r="AT711" i="5"/>
  <c r="AS711" i="5"/>
  <c r="AR711" i="5"/>
  <c r="AQ711" i="5"/>
  <c r="AP711" i="5"/>
  <c r="AO711" i="5"/>
  <c r="AN711" i="5"/>
  <c r="AM711" i="5"/>
  <c r="AL711" i="5"/>
  <c r="AK711" i="5"/>
  <c r="AJ711" i="5"/>
  <c r="AI711" i="5"/>
  <c r="AT710" i="5"/>
  <c r="AS710" i="5"/>
  <c r="AR710" i="5"/>
  <c r="AQ710" i="5"/>
  <c r="AP710" i="5"/>
  <c r="AO710" i="5"/>
  <c r="AN710" i="5"/>
  <c r="AM710" i="5"/>
  <c r="AL710" i="5"/>
  <c r="AK710" i="5"/>
  <c r="AJ710" i="5"/>
  <c r="AI710" i="5"/>
  <c r="AT709" i="5"/>
  <c r="AS709" i="5"/>
  <c r="AR709" i="5"/>
  <c r="AQ709" i="5"/>
  <c r="AP709" i="5"/>
  <c r="AO709" i="5"/>
  <c r="AN709" i="5"/>
  <c r="AM709" i="5"/>
  <c r="AL709" i="5"/>
  <c r="AK709" i="5"/>
  <c r="AJ709" i="5"/>
  <c r="AI709" i="5"/>
  <c r="AT708" i="5"/>
  <c r="AS708" i="5"/>
  <c r="AR708" i="5"/>
  <c r="AQ708" i="5"/>
  <c r="AP708" i="5"/>
  <c r="AO708" i="5"/>
  <c r="AN708" i="5"/>
  <c r="AM708" i="5"/>
  <c r="AL708" i="5"/>
  <c r="AK708" i="5"/>
  <c r="AJ708" i="5"/>
  <c r="AI708" i="5"/>
  <c r="AT707" i="5"/>
  <c r="AS707" i="5"/>
  <c r="AR707" i="5"/>
  <c r="AQ707" i="5"/>
  <c r="AP707" i="5"/>
  <c r="AO707" i="5"/>
  <c r="AN707" i="5"/>
  <c r="AM707" i="5"/>
  <c r="AL707" i="5"/>
  <c r="AK707" i="5"/>
  <c r="AJ707" i="5"/>
  <c r="AI707" i="5"/>
  <c r="AT706" i="5"/>
  <c r="AS706" i="5"/>
  <c r="AR706" i="5"/>
  <c r="AQ706" i="5"/>
  <c r="AP706" i="5"/>
  <c r="AO706" i="5"/>
  <c r="AN706" i="5"/>
  <c r="AM706" i="5"/>
  <c r="AL706" i="5"/>
  <c r="AK706" i="5"/>
  <c r="AJ706" i="5"/>
  <c r="AI706" i="5"/>
  <c r="AT705" i="5"/>
  <c r="AS705" i="5"/>
  <c r="AR705" i="5"/>
  <c r="AQ705" i="5"/>
  <c r="AP705" i="5"/>
  <c r="AO705" i="5"/>
  <c r="AN705" i="5"/>
  <c r="AM705" i="5"/>
  <c r="AL705" i="5"/>
  <c r="AK705" i="5"/>
  <c r="AJ705" i="5"/>
  <c r="AI705" i="5"/>
  <c r="AT704" i="5"/>
  <c r="AS704" i="5"/>
  <c r="AR704" i="5"/>
  <c r="AQ704" i="5"/>
  <c r="AP704" i="5"/>
  <c r="AO704" i="5"/>
  <c r="AN704" i="5"/>
  <c r="AM704" i="5"/>
  <c r="AL704" i="5"/>
  <c r="AK704" i="5"/>
  <c r="AJ704" i="5"/>
  <c r="AI704" i="5"/>
  <c r="AT703" i="5"/>
  <c r="AS703" i="5"/>
  <c r="AR703" i="5"/>
  <c r="AQ703" i="5"/>
  <c r="AP703" i="5"/>
  <c r="AO703" i="5"/>
  <c r="AN703" i="5"/>
  <c r="AM703" i="5"/>
  <c r="AL703" i="5"/>
  <c r="AK703" i="5"/>
  <c r="AJ703" i="5"/>
  <c r="AI703" i="5"/>
  <c r="AT702" i="5"/>
  <c r="AS702" i="5"/>
  <c r="AR702" i="5"/>
  <c r="AQ702" i="5"/>
  <c r="AP702" i="5"/>
  <c r="AO702" i="5"/>
  <c r="AN702" i="5"/>
  <c r="AM702" i="5"/>
  <c r="AL702" i="5"/>
  <c r="AK702" i="5"/>
  <c r="AJ702" i="5"/>
  <c r="AI702" i="5"/>
  <c r="AT701" i="5"/>
  <c r="AS701" i="5"/>
  <c r="AR701" i="5"/>
  <c r="AQ701" i="5"/>
  <c r="AP701" i="5"/>
  <c r="AO701" i="5"/>
  <c r="AN701" i="5"/>
  <c r="AM701" i="5"/>
  <c r="AL701" i="5"/>
  <c r="AK701" i="5"/>
  <c r="AJ701" i="5"/>
  <c r="AI701" i="5"/>
  <c r="AT700" i="5"/>
  <c r="AS700" i="5"/>
  <c r="AR700" i="5"/>
  <c r="AQ700" i="5"/>
  <c r="AP700" i="5"/>
  <c r="AO700" i="5"/>
  <c r="AN700" i="5"/>
  <c r="AM700" i="5"/>
  <c r="AL700" i="5"/>
  <c r="AK700" i="5"/>
  <c r="AJ700" i="5"/>
  <c r="AI700" i="5"/>
  <c r="AT699" i="5"/>
  <c r="AS699" i="5"/>
  <c r="AR699" i="5"/>
  <c r="AQ699" i="5"/>
  <c r="AP699" i="5"/>
  <c r="AO699" i="5"/>
  <c r="AN699" i="5"/>
  <c r="AM699" i="5"/>
  <c r="AL699" i="5"/>
  <c r="AK699" i="5"/>
  <c r="AJ699" i="5"/>
  <c r="AI699" i="5"/>
  <c r="AT698" i="5"/>
  <c r="AS698" i="5"/>
  <c r="AR698" i="5"/>
  <c r="AQ698" i="5"/>
  <c r="AP698" i="5"/>
  <c r="AO698" i="5"/>
  <c r="AN698" i="5"/>
  <c r="AM698" i="5"/>
  <c r="AL698" i="5"/>
  <c r="AK698" i="5"/>
  <c r="AJ698" i="5"/>
  <c r="AI698" i="5"/>
  <c r="AT697" i="5"/>
  <c r="AS697" i="5"/>
  <c r="AR697" i="5"/>
  <c r="AQ697" i="5"/>
  <c r="AP697" i="5"/>
  <c r="AO697" i="5"/>
  <c r="AN697" i="5"/>
  <c r="AM697" i="5"/>
  <c r="AL697" i="5"/>
  <c r="AK697" i="5"/>
  <c r="AJ697" i="5"/>
  <c r="AI697" i="5"/>
  <c r="AT696" i="5"/>
  <c r="AS696" i="5"/>
  <c r="AR696" i="5"/>
  <c r="AQ696" i="5"/>
  <c r="AP696" i="5"/>
  <c r="AO696" i="5"/>
  <c r="AN696" i="5"/>
  <c r="AM696" i="5"/>
  <c r="AL696" i="5"/>
  <c r="AK696" i="5"/>
  <c r="AJ696" i="5"/>
  <c r="AI696" i="5"/>
  <c r="AT695" i="5"/>
  <c r="AS695" i="5"/>
  <c r="AR695" i="5"/>
  <c r="AQ695" i="5"/>
  <c r="AP695" i="5"/>
  <c r="AO695" i="5"/>
  <c r="AN695" i="5"/>
  <c r="AM695" i="5"/>
  <c r="AL695" i="5"/>
  <c r="AK695" i="5"/>
  <c r="AJ695" i="5"/>
  <c r="AI695" i="5"/>
  <c r="AT694" i="5"/>
  <c r="AS694" i="5"/>
  <c r="AR694" i="5"/>
  <c r="AQ694" i="5"/>
  <c r="AP694" i="5"/>
  <c r="AO694" i="5"/>
  <c r="AN694" i="5"/>
  <c r="AM694" i="5"/>
  <c r="AL694" i="5"/>
  <c r="AK694" i="5"/>
  <c r="AJ694" i="5"/>
  <c r="AI694" i="5"/>
  <c r="AT693" i="5"/>
  <c r="AS693" i="5"/>
  <c r="AR693" i="5"/>
  <c r="AQ693" i="5"/>
  <c r="AP693" i="5"/>
  <c r="AO693" i="5"/>
  <c r="AN693" i="5"/>
  <c r="AM693" i="5"/>
  <c r="AL693" i="5"/>
  <c r="AK693" i="5"/>
  <c r="AJ693" i="5"/>
  <c r="AI693" i="5"/>
  <c r="AT692" i="5"/>
  <c r="AS692" i="5"/>
  <c r="AR692" i="5"/>
  <c r="AQ692" i="5"/>
  <c r="AP692" i="5"/>
  <c r="AO692" i="5"/>
  <c r="AN692" i="5"/>
  <c r="AM692" i="5"/>
  <c r="AL692" i="5"/>
  <c r="AK692" i="5"/>
  <c r="AJ692" i="5"/>
  <c r="AI692" i="5"/>
  <c r="AT691" i="5"/>
  <c r="AS691" i="5"/>
  <c r="AR691" i="5"/>
  <c r="AQ691" i="5"/>
  <c r="AP691" i="5"/>
  <c r="AO691" i="5"/>
  <c r="AN691" i="5"/>
  <c r="AM691" i="5"/>
  <c r="AL691" i="5"/>
  <c r="AK691" i="5"/>
  <c r="AJ691" i="5"/>
  <c r="AI691" i="5"/>
  <c r="AT690" i="5"/>
  <c r="AS690" i="5"/>
  <c r="AR690" i="5"/>
  <c r="AQ690" i="5"/>
  <c r="AP690" i="5"/>
  <c r="AO690" i="5"/>
  <c r="AN690" i="5"/>
  <c r="AM690" i="5"/>
  <c r="AL690" i="5"/>
  <c r="AK690" i="5"/>
  <c r="AJ690" i="5"/>
  <c r="AI690" i="5"/>
  <c r="AT689" i="5"/>
  <c r="AS689" i="5"/>
  <c r="AR689" i="5"/>
  <c r="AQ689" i="5"/>
  <c r="AP689" i="5"/>
  <c r="AO689" i="5"/>
  <c r="AN689" i="5"/>
  <c r="AM689" i="5"/>
  <c r="AL689" i="5"/>
  <c r="AK689" i="5"/>
  <c r="AJ689" i="5"/>
  <c r="AI689" i="5"/>
  <c r="AT688" i="5"/>
  <c r="AS688" i="5"/>
  <c r="AR688" i="5"/>
  <c r="AQ688" i="5"/>
  <c r="AP688" i="5"/>
  <c r="AO688" i="5"/>
  <c r="AN688" i="5"/>
  <c r="AM688" i="5"/>
  <c r="AL688" i="5"/>
  <c r="AK688" i="5"/>
  <c r="AJ688" i="5"/>
  <c r="AI688" i="5"/>
  <c r="AT687" i="5"/>
  <c r="AS687" i="5"/>
  <c r="AR687" i="5"/>
  <c r="AQ687" i="5"/>
  <c r="AP687" i="5"/>
  <c r="AO687" i="5"/>
  <c r="AN687" i="5"/>
  <c r="AM687" i="5"/>
  <c r="AL687" i="5"/>
  <c r="AK687" i="5"/>
  <c r="AJ687" i="5"/>
  <c r="AI687" i="5"/>
  <c r="AT686" i="5"/>
  <c r="AS686" i="5"/>
  <c r="AR686" i="5"/>
  <c r="AQ686" i="5"/>
  <c r="AP686" i="5"/>
  <c r="AO686" i="5"/>
  <c r="AN686" i="5"/>
  <c r="AM686" i="5"/>
  <c r="AL686" i="5"/>
  <c r="AK686" i="5"/>
  <c r="AJ686" i="5"/>
  <c r="AI686" i="5"/>
  <c r="AT685" i="5"/>
  <c r="AS685" i="5"/>
  <c r="AR685" i="5"/>
  <c r="AQ685" i="5"/>
  <c r="AP685" i="5"/>
  <c r="AO685" i="5"/>
  <c r="AN685" i="5"/>
  <c r="AM685" i="5"/>
  <c r="AL685" i="5"/>
  <c r="AK685" i="5"/>
  <c r="AJ685" i="5"/>
  <c r="AI685" i="5"/>
  <c r="AT684" i="5"/>
  <c r="AS684" i="5"/>
  <c r="AR684" i="5"/>
  <c r="AQ684" i="5"/>
  <c r="AP684" i="5"/>
  <c r="AO684" i="5"/>
  <c r="AN684" i="5"/>
  <c r="AM684" i="5"/>
  <c r="AL684" i="5"/>
  <c r="AK684" i="5"/>
  <c r="AJ684" i="5"/>
  <c r="AI684" i="5"/>
  <c r="AT683" i="5"/>
  <c r="AS683" i="5"/>
  <c r="AR683" i="5"/>
  <c r="AQ683" i="5"/>
  <c r="AP683" i="5"/>
  <c r="AO683" i="5"/>
  <c r="AN683" i="5"/>
  <c r="AM683" i="5"/>
  <c r="AL683" i="5"/>
  <c r="AK683" i="5"/>
  <c r="AJ683" i="5"/>
  <c r="AI683" i="5"/>
  <c r="AT682" i="5"/>
  <c r="AS682" i="5"/>
  <c r="AR682" i="5"/>
  <c r="AQ682" i="5"/>
  <c r="AP682" i="5"/>
  <c r="AO682" i="5"/>
  <c r="AN682" i="5"/>
  <c r="AM682" i="5"/>
  <c r="AL682" i="5"/>
  <c r="AK682" i="5"/>
  <c r="AJ682" i="5"/>
  <c r="AI682" i="5"/>
  <c r="AT681" i="5"/>
  <c r="AS681" i="5"/>
  <c r="AR681" i="5"/>
  <c r="AQ681" i="5"/>
  <c r="AP681" i="5"/>
  <c r="AO681" i="5"/>
  <c r="AN681" i="5"/>
  <c r="AM681" i="5"/>
  <c r="AL681" i="5"/>
  <c r="AK681" i="5"/>
  <c r="AJ681" i="5"/>
  <c r="AI681" i="5"/>
  <c r="AT680" i="5"/>
  <c r="AS680" i="5"/>
  <c r="AR680" i="5"/>
  <c r="AQ680" i="5"/>
  <c r="AP680" i="5"/>
  <c r="AO680" i="5"/>
  <c r="AN680" i="5"/>
  <c r="AM680" i="5"/>
  <c r="AL680" i="5"/>
  <c r="AK680" i="5"/>
  <c r="AJ680" i="5"/>
  <c r="AI680" i="5"/>
  <c r="AT679" i="5"/>
  <c r="AS679" i="5"/>
  <c r="AR679" i="5"/>
  <c r="AQ679" i="5"/>
  <c r="AP679" i="5"/>
  <c r="AO679" i="5"/>
  <c r="AN679" i="5"/>
  <c r="AM679" i="5"/>
  <c r="AL679" i="5"/>
  <c r="AK679" i="5"/>
  <c r="AJ679" i="5"/>
  <c r="AI679" i="5"/>
  <c r="AT678" i="5"/>
  <c r="AS678" i="5"/>
  <c r="AR678" i="5"/>
  <c r="AQ678" i="5"/>
  <c r="AP678" i="5"/>
  <c r="AO678" i="5"/>
  <c r="AN678" i="5"/>
  <c r="AM678" i="5"/>
  <c r="AL678" i="5"/>
  <c r="AK678" i="5"/>
  <c r="AJ678" i="5"/>
  <c r="AI678" i="5"/>
  <c r="AT677" i="5"/>
  <c r="AS677" i="5"/>
  <c r="AR677" i="5"/>
  <c r="AQ677" i="5"/>
  <c r="AP677" i="5"/>
  <c r="AO677" i="5"/>
  <c r="AN677" i="5"/>
  <c r="AM677" i="5"/>
  <c r="AL677" i="5"/>
  <c r="AK677" i="5"/>
  <c r="AJ677" i="5"/>
  <c r="AI677" i="5"/>
  <c r="AT676" i="5"/>
  <c r="AS676" i="5"/>
  <c r="AR676" i="5"/>
  <c r="AQ676" i="5"/>
  <c r="AP676" i="5"/>
  <c r="AO676" i="5"/>
  <c r="AN676" i="5"/>
  <c r="AM676" i="5"/>
  <c r="AL676" i="5"/>
  <c r="AK676" i="5"/>
  <c r="AJ676" i="5"/>
  <c r="AI676" i="5"/>
  <c r="AT675" i="5"/>
  <c r="AS675" i="5"/>
  <c r="AR675" i="5"/>
  <c r="AQ675" i="5"/>
  <c r="AP675" i="5"/>
  <c r="AO675" i="5"/>
  <c r="AN675" i="5"/>
  <c r="AM675" i="5"/>
  <c r="AL675" i="5"/>
  <c r="AK675" i="5"/>
  <c r="AJ675" i="5"/>
  <c r="AI675" i="5"/>
  <c r="AT674" i="5"/>
  <c r="AS674" i="5"/>
  <c r="AR674" i="5"/>
  <c r="AQ674" i="5"/>
  <c r="AP674" i="5"/>
  <c r="AO674" i="5"/>
  <c r="AN674" i="5"/>
  <c r="AM674" i="5"/>
  <c r="AL674" i="5"/>
  <c r="AK674" i="5"/>
  <c r="AJ674" i="5"/>
  <c r="AI674" i="5"/>
  <c r="AT673" i="5"/>
  <c r="AS673" i="5"/>
  <c r="AR673" i="5"/>
  <c r="AQ673" i="5"/>
  <c r="AP673" i="5"/>
  <c r="AO673" i="5"/>
  <c r="AN673" i="5"/>
  <c r="AM673" i="5"/>
  <c r="AL673" i="5"/>
  <c r="AK673" i="5"/>
  <c r="AJ673" i="5"/>
  <c r="AI673" i="5"/>
  <c r="AT672" i="5"/>
  <c r="AS672" i="5"/>
  <c r="AR672" i="5"/>
  <c r="AQ672" i="5"/>
  <c r="AP672" i="5"/>
  <c r="AO672" i="5"/>
  <c r="AN672" i="5"/>
  <c r="AM672" i="5"/>
  <c r="AL672" i="5"/>
  <c r="AK672" i="5"/>
  <c r="AJ672" i="5"/>
  <c r="AI672" i="5"/>
  <c r="AT671" i="5"/>
  <c r="AS671" i="5"/>
  <c r="AR671" i="5"/>
  <c r="AQ671" i="5"/>
  <c r="AP671" i="5"/>
  <c r="AO671" i="5"/>
  <c r="AN671" i="5"/>
  <c r="AM671" i="5"/>
  <c r="AL671" i="5"/>
  <c r="AK671" i="5"/>
  <c r="AJ671" i="5"/>
  <c r="AI671" i="5"/>
  <c r="AT670" i="5"/>
  <c r="AS670" i="5"/>
  <c r="AR670" i="5"/>
  <c r="AQ670" i="5"/>
  <c r="AP670" i="5"/>
  <c r="AO670" i="5"/>
  <c r="AN670" i="5"/>
  <c r="AM670" i="5"/>
  <c r="AL670" i="5"/>
  <c r="AK670" i="5"/>
  <c r="AJ670" i="5"/>
  <c r="AI670" i="5"/>
  <c r="AT669" i="5"/>
  <c r="AS669" i="5"/>
  <c r="AR669" i="5"/>
  <c r="AQ669" i="5"/>
  <c r="AP669" i="5"/>
  <c r="AO669" i="5"/>
  <c r="AN669" i="5"/>
  <c r="AM669" i="5"/>
  <c r="AL669" i="5"/>
  <c r="AK669" i="5"/>
  <c r="AJ669" i="5"/>
  <c r="AI669" i="5"/>
  <c r="AT668" i="5"/>
  <c r="AS668" i="5"/>
  <c r="AR668" i="5"/>
  <c r="AQ668" i="5"/>
  <c r="AP668" i="5"/>
  <c r="AO668" i="5"/>
  <c r="AN668" i="5"/>
  <c r="AM668" i="5"/>
  <c r="AL668" i="5"/>
  <c r="AK668" i="5"/>
  <c r="AJ668" i="5"/>
  <c r="AI668" i="5"/>
  <c r="AT667" i="5"/>
  <c r="AS667" i="5"/>
  <c r="AR667" i="5"/>
  <c r="AQ667" i="5"/>
  <c r="AP667" i="5"/>
  <c r="AO667" i="5"/>
  <c r="AN667" i="5"/>
  <c r="AM667" i="5"/>
  <c r="AL667" i="5"/>
  <c r="AK667" i="5"/>
  <c r="AJ667" i="5"/>
  <c r="AI667" i="5"/>
  <c r="AT666" i="5"/>
  <c r="AS666" i="5"/>
  <c r="AR666" i="5"/>
  <c r="AQ666" i="5"/>
  <c r="AP666" i="5"/>
  <c r="AO666" i="5"/>
  <c r="AN666" i="5"/>
  <c r="AM666" i="5"/>
  <c r="AL666" i="5"/>
  <c r="AK666" i="5"/>
  <c r="AJ666" i="5"/>
  <c r="AI666" i="5"/>
  <c r="AT665" i="5"/>
  <c r="AS665" i="5"/>
  <c r="AR665" i="5"/>
  <c r="AQ665" i="5"/>
  <c r="AP665" i="5"/>
  <c r="AO665" i="5"/>
  <c r="AN665" i="5"/>
  <c r="AM665" i="5"/>
  <c r="AL665" i="5"/>
  <c r="AK665" i="5"/>
  <c r="AJ665" i="5"/>
  <c r="AI665" i="5"/>
  <c r="AT664" i="5"/>
  <c r="AS664" i="5"/>
  <c r="AR664" i="5"/>
  <c r="AQ664" i="5"/>
  <c r="AP664" i="5"/>
  <c r="AO664" i="5"/>
  <c r="AN664" i="5"/>
  <c r="AM664" i="5"/>
  <c r="AL664" i="5"/>
  <c r="AK664" i="5"/>
  <c r="AJ664" i="5"/>
  <c r="AI664" i="5"/>
  <c r="AT663" i="5"/>
  <c r="AS663" i="5"/>
  <c r="AR663" i="5"/>
  <c r="AQ663" i="5"/>
  <c r="AP663" i="5"/>
  <c r="AO663" i="5"/>
  <c r="AN663" i="5"/>
  <c r="AM663" i="5"/>
  <c r="AL663" i="5"/>
  <c r="AK663" i="5"/>
  <c r="AJ663" i="5"/>
  <c r="AI663" i="5"/>
  <c r="AT662" i="5"/>
  <c r="AS662" i="5"/>
  <c r="AR662" i="5"/>
  <c r="AQ662" i="5"/>
  <c r="AP662" i="5"/>
  <c r="AO662" i="5"/>
  <c r="AN662" i="5"/>
  <c r="AM662" i="5"/>
  <c r="AL662" i="5"/>
  <c r="AK662" i="5"/>
  <c r="AJ662" i="5"/>
  <c r="AI662" i="5"/>
  <c r="AT661" i="5"/>
  <c r="AS661" i="5"/>
  <c r="AR661" i="5"/>
  <c r="AQ661" i="5"/>
  <c r="AP661" i="5"/>
  <c r="AO661" i="5"/>
  <c r="AN661" i="5"/>
  <c r="AM661" i="5"/>
  <c r="AL661" i="5"/>
  <c r="AK661" i="5"/>
  <c r="AJ661" i="5"/>
  <c r="AI661" i="5"/>
  <c r="AT660" i="5"/>
  <c r="AS660" i="5"/>
  <c r="AR660" i="5"/>
  <c r="AQ660" i="5"/>
  <c r="AP660" i="5"/>
  <c r="AO660" i="5"/>
  <c r="AN660" i="5"/>
  <c r="AM660" i="5"/>
  <c r="AL660" i="5"/>
  <c r="AK660" i="5"/>
  <c r="AJ660" i="5"/>
  <c r="AI660" i="5"/>
  <c r="AT659" i="5"/>
  <c r="AS659" i="5"/>
  <c r="AR659" i="5"/>
  <c r="AQ659" i="5"/>
  <c r="AP659" i="5"/>
  <c r="AO659" i="5"/>
  <c r="AN659" i="5"/>
  <c r="AM659" i="5"/>
  <c r="AL659" i="5"/>
  <c r="AK659" i="5"/>
  <c r="AJ659" i="5"/>
  <c r="AI659" i="5"/>
  <c r="AT658" i="5"/>
  <c r="AS658" i="5"/>
  <c r="AR658" i="5"/>
  <c r="AQ658" i="5"/>
  <c r="AP658" i="5"/>
  <c r="AO658" i="5"/>
  <c r="AN658" i="5"/>
  <c r="AM658" i="5"/>
  <c r="AL658" i="5"/>
  <c r="AK658" i="5"/>
  <c r="AJ658" i="5"/>
  <c r="AI658" i="5"/>
  <c r="AT657" i="5"/>
  <c r="AS657" i="5"/>
  <c r="AR657" i="5"/>
  <c r="AQ657" i="5"/>
  <c r="AP657" i="5"/>
  <c r="AO657" i="5"/>
  <c r="AN657" i="5"/>
  <c r="AM657" i="5"/>
  <c r="AL657" i="5"/>
  <c r="AK657" i="5"/>
  <c r="AJ657" i="5"/>
  <c r="AI657" i="5"/>
  <c r="AT656" i="5"/>
  <c r="AS656" i="5"/>
  <c r="AR656" i="5"/>
  <c r="AQ656" i="5"/>
  <c r="AP656" i="5"/>
  <c r="AO656" i="5"/>
  <c r="AN656" i="5"/>
  <c r="AM656" i="5"/>
  <c r="AL656" i="5"/>
  <c r="AK656" i="5"/>
  <c r="AJ656" i="5"/>
  <c r="AI656" i="5"/>
  <c r="AT655" i="5"/>
  <c r="AS655" i="5"/>
  <c r="AR655" i="5"/>
  <c r="AQ655" i="5"/>
  <c r="AP655" i="5"/>
  <c r="AO655" i="5"/>
  <c r="AN655" i="5"/>
  <c r="AM655" i="5"/>
  <c r="AL655" i="5"/>
  <c r="AK655" i="5"/>
  <c r="AJ655" i="5"/>
  <c r="AI655" i="5"/>
  <c r="AT654" i="5"/>
  <c r="AS654" i="5"/>
  <c r="AR654" i="5"/>
  <c r="AQ654" i="5"/>
  <c r="AP654" i="5"/>
  <c r="AO654" i="5"/>
  <c r="AN654" i="5"/>
  <c r="AM654" i="5"/>
  <c r="AL654" i="5"/>
  <c r="AK654" i="5"/>
  <c r="AJ654" i="5"/>
  <c r="AI654" i="5"/>
  <c r="AT653" i="5"/>
  <c r="AS653" i="5"/>
  <c r="AR653" i="5"/>
  <c r="AQ653" i="5"/>
  <c r="AP653" i="5"/>
  <c r="AO653" i="5"/>
  <c r="AN653" i="5"/>
  <c r="AM653" i="5"/>
  <c r="AL653" i="5"/>
  <c r="AK653" i="5"/>
  <c r="AJ653" i="5"/>
  <c r="AI653" i="5"/>
  <c r="AT652" i="5"/>
  <c r="AS652" i="5"/>
  <c r="AR652" i="5"/>
  <c r="AQ652" i="5"/>
  <c r="AP652" i="5"/>
  <c r="AO652" i="5"/>
  <c r="AN652" i="5"/>
  <c r="AM652" i="5"/>
  <c r="AL652" i="5"/>
  <c r="AK652" i="5"/>
  <c r="AJ652" i="5"/>
  <c r="AI652" i="5"/>
  <c r="AT651" i="5"/>
  <c r="AS651" i="5"/>
  <c r="AR651" i="5"/>
  <c r="AQ651" i="5"/>
  <c r="AP651" i="5"/>
  <c r="AO651" i="5"/>
  <c r="AN651" i="5"/>
  <c r="AM651" i="5"/>
  <c r="AL651" i="5"/>
  <c r="AK651" i="5"/>
  <c r="AJ651" i="5"/>
  <c r="AI651" i="5"/>
  <c r="AT650" i="5"/>
  <c r="AS650" i="5"/>
  <c r="AR650" i="5"/>
  <c r="AQ650" i="5"/>
  <c r="AP650" i="5"/>
  <c r="AO650" i="5"/>
  <c r="AN650" i="5"/>
  <c r="AM650" i="5"/>
  <c r="AL650" i="5"/>
  <c r="AK650" i="5"/>
  <c r="AJ650" i="5"/>
  <c r="AI650" i="5"/>
  <c r="AT649" i="5"/>
  <c r="AS649" i="5"/>
  <c r="AR649" i="5"/>
  <c r="AQ649" i="5"/>
  <c r="AP649" i="5"/>
  <c r="AO649" i="5"/>
  <c r="AN649" i="5"/>
  <c r="AM649" i="5"/>
  <c r="AL649" i="5"/>
  <c r="AK649" i="5"/>
  <c r="AJ649" i="5"/>
  <c r="AI649" i="5"/>
  <c r="AT648" i="5"/>
  <c r="AS648" i="5"/>
  <c r="AR648" i="5"/>
  <c r="AQ648" i="5"/>
  <c r="AP648" i="5"/>
  <c r="AO648" i="5"/>
  <c r="AN648" i="5"/>
  <c r="AM648" i="5"/>
  <c r="AL648" i="5"/>
  <c r="AK648" i="5"/>
  <c r="AJ648" i="5"/>
  <c r="AI648" i="5"/>
  <c r="AT647" i="5"/>
  <c r="AS647" i="5"/>
  <c r="AR647" i="5"/>
  <c r="AQ647" i="5"/>
  <c r="AP647" i="5"/>
  <c r="AO647" i="5"/>
  <c r="AN647" i="5"/>
  <c r="AM647" i="5"/>
  <c r="AL647" i="5"/>
  <c r="AK647" i="5"/>
  <c r="AJ647" i="5"/>
  <c r="AI647" i="5"/>
  <c r="AT646" i="5"/>
  <c r="AS646" i="5"/>
  <c r="AR646" i="5"/>
  <c r="AQ646" i="5"/>
  <c r="AP646" i="5"/>
  <c r="AO646" i="5"/>
  <c r="AN646" i="5"/>
  <c r="AM646" i="5"/>
  <c r="AL646" i="5"/>
  <c r="AK646" i="5"/>
  <c r="AJ646" i="5"/>
  <c r="AI646" i="5"/>
  <c r="AT645" i="5"/>
  <c r="AS645" i="5"/>
  <c r="AR645" i="5"/>
  <c r="AQ645" i="5"/>
  <c r="AP645" i="5"/>
  <c r="AO645" i="5"/>
  <c r="AN645" i="5"/>
  <c r="AM645" i="5"/>
  <c r="AL645" i="5"/>
  <c r="AK645" i="5"/>
  <c r="AJ645" i="5"/>
  <c r="AI645" i="5"/>
  <c r="AT644" i="5"/>
  <c r="AS644" i="5"/>
  <c r="AR644" i="5"/>
  <c r="AQ644" i="5"/>
  <c r="AP644" i="5"/>
  <c r="AO644" i="5"/>
  <c r="AN644" i="5"/>
  <c r="AM644" i="5"/>
  <c r="AL644" i="5"/>
  <c r="AK644" i="5"/>
  <c r="AJ644" i="5"/>
  <c r="AI644" i="5"/>
  <c r="AT643" i="5"/>
  <c r="AS643" i="5"/>
  <c r="AR643" i="5"/>
  <c r="AQ643" i="5"/>
  <c r="AP643" i="5"/>
  <c r="AO643" i="5"/>
  <c r="AN643" i="5"/>
  <c r="AM643" i="5"/>
  <c r="AL643" i="5"/>
  <c r="AK643" i="5"/>
  <c r="AJ643" i="5"/>
  <c r="AI643" i="5"/>
  <c r="AT642" i="5"/>
  <c r="AS642" i="5"/>
  <c r="AR642" i="5"/>
  <c r="AQ642" i="5"/>
  <c r="AP642" i="5"/>
  <c r="AO642" i="5"/>
  <c r="AN642" i="5"/>
  <c r="AM642" i="5"/>
  <c r="AL642" i="5"/>
  <c r="AK642" i="5"/>
  <c r="AJ642" i="5"/>
  <c r="AI642" i="5"/>
  <c r="AT641" i="5"/>
  <c r="AS641" i="5"/>
  <c r="AR641" i="5"/>
  <c r="AQ641" i="5"/>
  <c r="AP641" i="5"/>
  <c r="AO641" i="5"/>
  <c r="AN641" i="5"/>
  <c r="AM641" i="5"/>
  <c r="AL641" i="5"/>
  <c r="AK641" i="5"/>
  <c r="AJ641" i="5"/>
  <c r="AI641" i="5"/>
  <c r="AT640" i="5"/>
  <c r="AS640" i="5"/>
  <c r="AR640" i="5"/>
  <c r="AQ640" i="5"/>
  <c r="AP640" i="5"/>
  <c r="AO640" i="5"/>
  <c r="AN640" i="5"/>
  <c r="AM640" i="5"/>
  <c r="AL640" i="5"/>
  <c r="AK640" i="5"/>
  <c r="AJ640" i="5"/>
  <c r="AI640" i="5"/>
  <c r="AT639" i="5"/>
  <c r="AS639" i="5"/>
  <c r="AR639" i="5"/>
  <c r="AQ639" i="5"/>
  <c r="AP639" i="5"/>
  <c r="AO639" i="5"/>
  <c r="AN639" i="5"/>
  <c r="AM639" i="5"/>
  <c r="AL639" i="5"/>
  <c r="AK639" i="5"/>
  <c r="AJ639" i="5"/>
  <c r="AI639" i="5"/>
  <c r="AT638" i="5"/>
  <c r="AS638" i="5"/>
  <c r="AR638" i="5"/>
  <c r="AQ638" i="5"/>
  <c r="AP638" i="5"/>
  <c r="AO638" i="5"/>
  <c r="AN638" i="5"/>
  <c r="AM638" i="5"/>
  <c r="AL638" i="5"/>
  <c r="AK638" i="5"/>
  <c r="AJ638" i="5"/>
  <c r="AI638" i="5"/>
  <c r="AT637" i="5"/>
  <c r="AS637" i="5"/>
  <c r="AR637" i="5"/>
  <c r="AQ637" i="5"/>
  <c r="AP637" i="5"/>
  <c r="AO637" i="5"/>
  <c r="AN637" i="5"/>
  <c r="AM637" i="5"/>
  <c r="AL637" i="5"/>
  <c r="AK637" i="5"/>
  <c r="AJ637" i="5"/>
  <c r="AI637" i="5"/>
  <c r="AT636" i="5"/>
  <c r="AS636" i="5"/>
  <c r="AR636" i="5"/>
  <c r="AQ636" i="5"/>
  <c r="AP636" i="5"/>
  <c r="AO636" i="5"/>
  <c r="AN636" i="5"/>
  <c r="AM636" i="5"/>
  <c r="AL636" i="5"/>
  <c r="AK636" i="5"/>
  <c r="AJ636" i="5"/>
  <c r="AI636" i="5"/>
  <c r="AT635" i="5"/>
  <c r="AS635" i="5"/>
  <c r="AR635" i="5"/>
  <c r="AQ635" i="5"/>
  <c r="AP635" i="5"/>
  <c r="AO635" i="5"/>
  <c r="AN635" i="5"/>
  <c r="AM635" i="5"/>
  <c r="AL635" i="5"/>
  <c r="AK635" i="5"/>
  <c r="AJ635" i="5"/>
  <c r="AI635" i="5"/>
  <c r="AT634" i="5"/>
  <c r="AS634" i="5"/>
  <c r="AR634" i="5"/>
  <c r="AQ634" i="5"/>
  <c r="AP634" i="5"/>
  <c r="AO634" i="5"/>
  <c r="AN634" i="5"/>
  <c r="AM634" i="5"/>
  <c r="AL634" i="5"/>
  <c r="AK634" i="5"/>
  <c r="AJ634" i="5"/>
  <c r="AI634" i="5"/>
  <c r="AT633" i="5"/>
  <c r="AS633" i="5"/>
  <c r="AR633" i="5"/>
  <c r="AQ633" i="5"/>
  <c r="AP633" i="5"/>
  <c r="AO633" i="5"/>
  <c r="AN633" i="5"/>
  <c r="AM633" i="5"/>
  <c r="AL633" i="5"/>
  <c r="AK633" i="5"/>
  <c r="AJ633" i="5"/>
  <c r="AI633" i="5"/>
  <c r="AT632" i="5"/>
  <c r="AS632" i="5"/>
  <c r="AR632" i="5"/>
  <c r="AQ632" i="5"/>
  <c r="AP632" i="5"/>
  <c r="AO632" i="5"/>
  <c r="AN632" i="5"/>
  <c r="AM632" i="5"/>
  <c r="AL632" i="5"/>
  <c r="AK632" i="5"/>
  <c r="AJ632" i="5"/>
  <c r="AI632" i="5"/>
  <c r="AT631" i="5"/>
  <c r="AS631" i="5"/>
  <c r="AR631" i="5"/>
  <c r="AQ631" i="5"/>
  <c r="AP631" i="5"/>
  <c r="AO631" i="5"/>
  <c r="AN631" i="5"/>
  <c r="AM631" i="5"/>
  <c r="AL631" i="5"/>
  <c r="AK631" i="5"/>
  <c r="AJ631" i="5"/>
  <c r="AI631" i="5"/>
  <c r="AT630" i="5"/>
  <c r="AS630" i="5"/>
  <c r="AR630" i="5"/>
  <c r="AQ630" i="5"/>
  <c r="AP630" i="5"/>
  <c r="AO630" i="5"/>
  <c r="AN630" i="5"/>
  <c r="AM630" i="5"/>
  <c r="AL630" i="5"/>
  <c r="AK630" i="5"/>
  <c r="AJ630" i="5"/>
  <c r="AI630" i="5"/>
  <c r="AT629" i="5"/>
  <c r="AS629" i="5"/>
  <c r="AR629" i="5"/>
  <c r="AQ629" i="5"/>
  <c r="AP629" i="5"/>
  <c r="AO629" i="5"/>
  <c r="AN629" i="5"/>
  <c r="AM629" i="5"/>
  <c r="AL629" i="5"/>
  <c r="AK629" i="5"/>
  <c r="AJ629" i="5"/>
  <c r="AI629" i="5"/>
  <c r="AT628" i="5"/>
  <c r="AS628" i="5"/>
  <c r="AR628" i="5"/>
  <c r="AQ628" i="5"/>
  <c r="AP628" i="5"/>
  <c r="AO628" i="5"/>
  <c r="AN628" i="5"/>
  <c r="AM628" i="5"/>
  <c r="AL628" i="5"/>
  <c r="AK628" i="5"/>
  <c r="AJ628" i="5"/>
  <c r="AI628" i="5"/>
  <c r="AT627" i="5"/>
  <c r="AS627" i="5"/>
  <c r="AR627" i="5"/>
  <c r="AQ627" i="5"/>
  <c r="AP627" i="5"/>
  <c r="AO627" i="5"/>
  <c r="AN627" i="5"/>
  <c r="AM627" i="5"/>
  <c r="AL627" i="5"/>
  <c r="AK627" i="5"/>
  <c r="AJ627" i="5"/>
  <c r="AI627" i="5"/>
  <c r="AT626" i="5"/>
  <c r="AS626" i="5"/>
  <c r="AR626" i="5"/>
  <c r="AQ626" i="5"/>
  <c r="AP626" i="5"/>
  <c r="AO626" i="5"/>
  <c r="AN626" i="5"/>
  <c r="AM626" i="5"/>
  <c r="AL626" i="5"/>
  <c r="AK626" i="5"/>
  <c r="AJ626" i="5"/>
  <c r="AI626" i="5"/>
  <c r="AT625" i="5"/>
  <c r="AS625" i="5"/>
  <c r="AR625" i="5"/>
  <c r="AQ625" i="5"/>
  <c r="AP625" i="5"/>
  <c r="AO625" i="5"/>
  <c r="AN625" i="5"/>
  <c r="AM625" i="5"/>
  <c r="AL625" i="5"/>
  <c r="AK625" i="5"/>
  <c r="AJ625" i="5"/>
  <c r="AI625" i="5"/>
  <c r="AT624" i="5"/>
  <c r="AS624" i="5"/>
  <c r="AR624" i="5"/>
  <c r="AQ624" i="5"/>
  <c r="AP624" i="5"/>
  <c r="AO624" i="5"/>
  <c r="AN624" i="5"/>
  <c r="AM624" i="5"/>
  <c r="AL624" i="5"/>
  <c r="AK624" i="5"/>
  <c r="AJ624" i="5"/>
  <c r="AI624" i="5"/>
  <c r="AT623" i="5"/>
  <c r="AS623" i="5"/>
  <c r="AR623" i="5"/>
  <c r="AQ623" i="5"/>
  <c r="AP623" i="5"/>
  <c r="AO623" i="5"/>
  <c r="AN623" i="5"/>
  <c r="AM623" i="5"/>
  <c r="AL623" i="5"/>
  <c r="AK623" i="5"/>
  <c r="AJ623" i="5"/>
  <c r="AI623" i="5"/>
  <c r="AT622" i="5"/>
  <c r="AS622" i="5"/>
  <c r="AR622" i="5"/>
  <c r="AQ622" i="5"/>
  <c r="AP622" i="5"/>
  <c r="AO622" i="5"/>
  <c r="AN622" i="5"/>
  <c r="AM622" i="5"/>
  <c r="AL622" i="5"/>
  <c r="AK622" i="5"/>
  <c r="AJ622" i="5"/>
  <c r="AI622" i="5"/>
  <c r="AT621" i="5"/>
  <c r="AS621" i="5"/>
  <c r="AR621" i="5"/>
  <c r="AQ621" i="5"/>
  <c r="AP621" i="5"/>
  <c r="AO621" i="5"/>
  <c r="AN621" i="5"/>
  <c r="AM621" i="5"/>
  <c r="AL621" i="5"/>
  <c r="AK621" i="5"/>
  <c r="AJ621" i="5"/>
  <c r="AI621" i="5"/>
  <c r="AT620" i="5"/>
  <c r="AS620" i="5"/>
  <c r="AR620" i="5"/>
  <c r="AQ620" i="5"/>
  <c r="AP620" i="5"/>
  <c r="AO620" i="5"/>
  <c r="AN620" i="5"/>
  <c r="AM620" i="5"/>
  <c r="AL620" i="5"/>
  <c r="AK620" i="5"/>
  <c r="AJ620" i="5"/>
  <c r="AI620" i="5"/>
  <c r="AT619" i="5"/>
  <c r="AS619" i="5"/>
  <c r="AR619" i="5"/>
  <c r="AQ619" i="5"/>
  <c r="AP619" i="5"/>
  <c r="AO619" i="5"/>
  <c r="AN619" i="5"/>
  <c r="AM619" i="5"/>
  <c r="AL619" i="5"/>
  <c r="AK619" i="5"/>
  <c r="AJ619" i="5"/>
  <c r="AI619" i="5"/>
  <c r="AT618" i="5"/>
  <c r="AS618" i="5"/>
  <c r="AR618" i="5"/>
  <c r="AQ618" i="5"/>
  <c r="AP618" i="5"/>
  <c r="AO618" i="5"/>
  <c r="AN618" i="5"/>
  <c r="AM618" i="5"/>
  <c r="AL618" i="5"/>
  <c r="AK618" i="5"/>
  <c r="AJ618" i="5"/>
  <c r="AI618" i="5"/>
  <c r="AT617" i="5"/>
  <c r="AS617" i="5"/>
  <c r="AR617" i="5"/>
  <c r="AQ617" i="5"/>
  <c r="AP617" i="5"/>
  <c r="AO617" i="5"/>
  <c r="AN617" i="5"/>
  <c r="AM617" i="5"/>
  <c r="AL617" i="5"/>
  <c r="AK617" i="5"/>
  <c r="AJ617" i="5"/>
  <c r="AI617" i="5"/>
  <c r="AT616" i="5"/>
  <c r="AS616" i="5"/>
  <c r="AR616" i="5"/>
  <c r="AQ616" i="5"/>
  <c r="AP616" i="5"/>
  <c r="AO616" i="5"/>
  <c r="AN616" i="5"/>
  <c r="AM616" i="5"/>
  <c r="AL616" i="5"/>
  <c r="AK616" i="5"/>
  <c r="AJ616" i="5"/>
  <c r="AI616" i="5"/>
  <c r="AT615" i="5"/>
  <c r="AS615" i="5"/>
  <c r="AR615" i="5"/>
  <c r="AQ615" i="5"/>
  <c r="AP615" i="5"/>
  <c r="AO615" i="5"/>
  <c r="AN615" i="5"/>
  <c r="AM615" i="5"/>
  <c r="AL615" i="5"/>
  <c r="AK615" i="5"/>
  <c r="AJ615" i="5"/>
  <c r="AI615" i="5"/>
  <c r="AT614" i="5"/>
  <c r="AS614" i="5"/>
  <c r="AR614" i="5"/>
  <c r="AQ614" i="5"/>
  <c r="AP614" i="5"/>
  <c r="AO614" i="5"/>
  <c r="AN614" i="5"/>
  <c r="AM614" i="5"/>
  <c r="AL614" i="5"/>
  <c r="AK614" i="5"/>
  <c r="AJ614" i="5"/>
  <c r="AI614" i="5"/>
  <c r="AT613" i="5"/>
  <c r="AS613" i="5"/>
  <c r="AR613" i="5"/>
  <c r="AQ613" i="5"/>
  <c r="AP613" i="5"/>
  <c r="AO613" i="5"/>
  <c r="AN613" i="5"/>
  <c r="AM613" i="5"/>
  <c r="AL613" i="5"/>
  <c r="AK613" i="5"/>
  <c r="AJ613" i="5"/>
  <c r="AI613" i="5"/>
  <c r="AT612" i="5"/>
  <c r="AS612" i="5"/>
  <c r="AR612" i="5"/>
  <c r="AQ612" i="5"/>
  <c r="AP612" i="5"/>
  <c r="AO612" i="5"/>
  <c r="AN612" i="5"/>
  <c r="AM612" i="5"/>
  <c r="AL612" i="5"/>
  <c r="AK612" i="5"/>
  <c r="AJ612" i="5"/>
  <c r="AI612" i="5"/>
  <c r="AT611" i="5"/>
  <c r="AS611" i="5"/>
  <c r="AR611" i="5"/>
  <c r="AQ611" i="5"/>
  <c r="AP611" i="5"/>
  <c r="AO611" i="5"/>
  <c r="AN611" i="5"/>
  <c r="AM611" i="5"/>
  <c r="AL611" i="5"/>
  <c r="AK611" i="5"/>
  <c r="AJ611" i="5"/>
  <c r="AI611" i="5"/>
  <c r="AT610" i="5"/>
  <c r="AS610" i="5"/>
  <c r="AR610" i="5"/>
  <c r="AQ610" i="5"/>
  <c r="AP610" i="5"/>
  <c r="AO610" i="5"/>
  <c r="AN610" i="5"/>
  <c r="AM610" i="5"/>
  <c r="AL610" i="5"/>
  <c r="AK610" i="5"/>
  <c r="AJ610" i="5"/>
  <c r="AI610" i="5"/>
  <c r="AT609" i="5"/>
  <c r="AS609" i="5"/>
  <c r="AR609" i="5"/>
  <c r="AQ609" i="5"/>
  <c r="AP609" i="5"/>
  <c r="AO609" i="5"/>
  <c r="AN609" i="5"/>
  <c r="AM609" i="5"/>
  <c r="AL609" i="5"/>
  <c r="AK609" i="5"/>
  <c r="AJ609" i="5"/>
  <c r="AI609" i="5"/>
  <c r="AT608" i="5"/>
  <c r="AS608" i="5"/>
  <c r="AR608" i="5"/>
  <c r="AQ608" i="5"/>
  <c r="AP608" i="5"/>
  <c r="AO608" i="5"/>
  <c r="AN608" i="5"/>
  <c r="AM608" i="5"/>
  <c r="AL608" i="5"/>
  <c r="AK608" i="5"/>
  <c r="AJ608" i="5"/>
  <c r="AI608" i="5"/>
  <c r="AT607" i="5"/>
  <c r="AS607" i="5"/>
  <c r="AR607" i="5"/>
  <c r="AQ607" i="5"/>
  <c r="AP607" i="5"/>
  <c r="AO607" i="5"/>
  <c r="AN607" i="5"/>
  <c r="AM607" i="5"/>
  <c r="AL607" i="5"/>
  <c r="AK607" i="5"/>
  <c r="AJ607" i="5"/>
  <c r="AI607" i="5"/>
  <c r="AT606" i="5"/>
  <c r="AS606" i="5"/>
  <c r="AR606" i="5"/>
  <c r="AQ606" i="5"/>
  <c r="AP606" i="5"/>
  <c r="AO606" i="5"/>
  <c r="AN606" i="5"/>
  <c r="AM606" i="5"/>
  <c r="AL606" i="5"/>
  <c r="AK606" i="5"/>
  <c r="AJ606" i="5"/>
  <c r="AI606" i="5"/>
  <c r="AT605" i="5"/>
  <c r="AS605" i="5"/>
  <c r="AR605" i="5"/>
  <c r="AQ605" i="5"/>
  <c r="AP605" i="5"/>
  <c r="AO605" i="5"/>
  <c r="AN605" i="5"/>
  <c r="AM605" i="5"/>
  <c r="AL605" i="5"/>
  <c r="AK605" i="5"/>
  <c r="AJ605" i="5"/>
  <c r="AI605" i="5"/>
  <c r="AT604" i="5"/>
  <c r="AS604" i="5"/>
  <c r="AR604" i="5"/>
  <c r="AQ604" i="5"/>
  <c r="AP604" i="5"/>
  <c r="AO604" i="5"/>
  <c r="AN604" i="5"/>
  <c r="AM604" i="5"/>
  <c r="AL604" i="5"/>
  <c r="AK604" i="5"/>
  <c r="AJ604" i="5"/>
  <c r="AI604" i="5"/>
  <c r="AT603" i="5"/>
  <c r="AS603" i="5"/>
  <c r="AR603" i="5"/>
  <c r="AQ603" i="5"/>
  <c r="AP603" i="5"/>
  <c r="AO603" i="5"/>
  <c r="AN603" i="5"/>
  <c r="AM603" i="5"/>
  <c r="AL603" i="5"/>
  <c r="AK603" i="5"/>
  <c r="AJ603" i="5"/>
  <c r="AI603" i="5"/>
  <c r="AT602" i="5"/>
  <c r="AS602" i="5"/>
  <c r="AR602" i="5"/>
  <c r="AQ602" i="5"/>
  <c r="AP602" i="5"/>
  <c r="AO602" i="5"/>
  <c r="AN602" i="5"/>
  <c r="AM602" i="5"/>
  <c r="AL602" i="5"/>
  <c r="AK602" i="5"/>
  <c r="AJ602" i="5"/>
  <c r="AI602" i="5"/>
  <c r="AT601" i="5"/>
  <c r="AS601" i="5"/>
  <c r="AR601" i="5"/>
  <c r="AQ601" i="5"/>
  <c r="AP601" i="5"/>
  <c r="AO601" i="5"/>
  <c r="AN601" i="5"/>
  <c r="AM601" i="5"/>
  <c r="AL601" i="5"/>
  <c r="AK601" i="5"/>
  <c r="AJ601" i="5"/>
  <c r="AI601" i="5"/>
  <c r="AT600" i="5"/>
  <c r="AS600" i="5"/>
  <c r="AR600" i="5"/>
  <c r="AQ600" i="5"/>
  <c r="AP600" i="5"/>
  <c r="AO600" i="5"/>
  <c r="AN600" i="5"/>
  <c r="AM600" i="5"/>
  <c r="AL600" i="5"/>
  <c r="AK600" i="5"/>
  <c r="AJ600" i="5"/>
  <c r="AI600" i="5"/>
  <c r="AT599" i="5"/>
  <c r="AS599" i="5"/>
  <c r="AR599" i="5"/>
  <c r="AQ599" i="5"/>
  <c r="AP599" i="5"/>
  <c r="AO599" i="5"/>
  <c r="AN599" i="5"/>
  <c r="AM599" i="5"/>
  <c r="AL599" i="5"/>
  <c r="AK599" i="5"/>
  <c r="AJ599" i="5"/>
  <c r="AI599" i="5"/>
  <c r="AT598" i="5"/>
  <c r="AS598" i="5"/>
  <c r="AR598" i="5"/>
  <c r="AQ598" i="5"/>
  <c r="AP598" i="5"/>
  <c r="AO598" i="5"/>
  <c r="AN598" i="5"/>
  <c r="AM598" i="5"/>
  <c r="AL598" i="5"/>
  <c r="AK598" i="5"/>
  <c r="AJ598" i="5"/>
  <c r="AI598" i="5"/>
  <c r="AT597" i="5"/>
  <c r="AS597" i="5"/>
  <c r="AR597" i="5"/>
  <c r="AQ597" i="5"/>
  <c r="AP597" i="5"/>
  <c r="AO597" i="5"/>
  <c r="AN597" i="5"/>
  <c r="AM597" i="5"/>
  <c r="AL597" i="5"/>
  <c r="AK597" i="5"/>
  <c r="AJ597" i="5"/>
  <c r="AI597" i="5"/>
  <c r="AT596" i="5"/>
  <c r="AS596" i="5"/>
  <c r="AR596" i="5"/>
  <c r="AQ596" i="5"/>
  <c r="AP596" i="5"/>
  <c r="AO596" i="5"/>
  <c r="AN596" i="5"/>
  <c r="AM596" i="5"/>
  <c r="AL596" i="5"/>
  <c r="AK596" i="5"/>
  <c r="AJ596" i="5"/>
  <c r="AI596" i="5"/>
  <c r="AT595" i="5"/>
  <c r="AS595" i="5"/>
  <c r="AR595" i="5"/>
  <c r="AQ595" i="5"/>
  <c r="AP595" i="5"/>
  <c r="AO595" i="5"/>
  <c r="AN595" i="5"/>
  <c r="AM595" i="5"/>
  <c r="AL595" i="5"/>
  <c r="AK595" i="5"/>
  <c r="AJ595" i="5"/>
  <c r="AI595" i="5"/>
  <c r="AT594" i="5"/>
  <c r="AS594" i="5"/>
  <c r="AR594" i="5"/>
  <c r="AQ594" i="5"/>
  <c r="AP594" i="5"/>
  <c r="AO594" i="5"/>
  <c r="AN594" i="5"/>
  <c r="AM594" i="5"/>
  <c r="AL594" i="5"/>
  <c r="AK594" i="5"/>
  <c r="AJ594" i="5"/>
  <c r="AI594" i="5"/>
  <c r="AT593" i="5"/>
  <c r="AS593" i="5"/>
  <c r="AR593" i="5"/>
  <c r="AQ593" i="5"/>
  <c r="AP593" i="5"/>
  <c r="AO593" i="5"/>
  <c r="AN593" i="5"/>
  <c r="AM593" i="5"/>
  <c r="AL593" i="5"/>
  <c r="AK593" i="5"/>
  <c r="AJ593" i="5"/>
  <c r="AI593" i="5"/>
  <c r="AT592" i="5"/>
  <c r="AS592" i="5"/>
  <c r="AR592" i="5"/>
  <c r="AQ592" i="5"/>
  <c r="AP592" i="5"/>
  <c r="AO592" i="5"/>
  <c r="AN592" i="5"/>
  <c r="AM592" i="5"/>
  <c r="AL592" i="5"/>
  <c r="AK592" i="5"/>
  <c r="AJ592" i="5"/>
  <c r="AI592" i="5"/>
  <c r="AT591" i="5"/>
  <c r="AS591" i="5"/>
  <c r="AR591" i="5"/>
  <c r="AQ591" i="5"/>
  <c r="AP591" i="5"/>
  <c r="AO591" i="5"/>
  <c r="AN591" i="5"/>
  <c r="AM591" i="5"/>
  <c r="AL591" i="5"/>
  <c r="AK591" i="5"/>
  <c r="AJ591" i="5"/>
  <c r="AI591" i="5"/>
  <c r="AT590" i="5"/>
  <c r="AS590" i="5"/>
  <c r="AR590" i="5"/>
  <c r="AQ590" i="5"/>
  <c r="AP590" i="5"/>
  <c r="AO590" i="5"/>
  <c r="AN590" i="5"/>
  <c r="AM590" i="5"/>
  <c r="AL590" i="5"/>
  <c r="AK590" i="5"/>
  <c r="AJ590" i="5"/>
  <c r="AI590" i="5"/>
  <c r="AT589" i="5"/>
  <c r="AS589" i="5"/>
  <c r="AR589" i="5"/>
  <c r="AQ589" i="5"/>
  <c r="AP589" i="5"/>
  <c r="AO589" i="5"/>
  <c r="AN589" i="5"/>
  <c r="AM589" i="5"/>
  <c r="AL589" i="5"/>
  <c r="AK589" i="5"/>
  <c r="AJ589" i="5"/>
  <c r="AI589" i="5"/>
  <c r="AT588" i="5"/>
  <c r="AS588" i="5"/>
  <c r="AR588" i="5"/>
  <c r="AQ588" i="5"/>
  <c r="AP588" i="5"/>
  <c r="AO588" i="5"/>
  <c r="AN588" i="5"/>
  <c r="AM588" i="5"/>
  <c r="AL588" i="5"/>
  <c r="AK588" i="5"/>
  <c r="AJ588" i="5"/>
  <c r="AI588" i="5"/>
  <c r="AT587" i="5"/>
  <c r="AS587" i="5"/>
  <c r="AR587" i="5"/>
  <c r="AQ587" i="5"/>
  <c r="AP587" i="5"/>
  <c r="AO587" i="5"/>
  <c r="AN587" i="5"/>
  <c r="AM587" i="5"/>
  <c r="AL587" i="5"/>
  <c r="AK587" i="5"/>
  <c r="AJ587" i="5"/>
  <c r="AI587" i="5"/>
  <c r="AT586" i="5"/>
  <c r="AS586" i="5"/>
  <c r="AR586" i="5"/>
  <c r="AQ586" i="5"/>
  <c r="AP586" i="5"/>
  <c r="AO586" i="5"/>
  <c r="AN586" i="5"/>
  <c r="AM586" i="5"/>
  <c r="AL586" i="5"/>
  <c r="AK586" i="5"/>
  <c r="AJ586" i="5"/>
  <c r="AI586" i="5"/>
  <c r="AT585" i="5"/>
  <c r="AS585" i="5"/>
  <c r="AR585" i="5"/>
  <c r="AQ585" i="5"/>
  <c r="AP585" i="5"/>
  <c r="AO585" i="5"/>
  <c r="AN585" i="5"/>
  <c r="AM585" i="5"/>
  <c r="AL585" i="5"/>
  <c r="AK585" i="5"/>
  <c r="AJ585" i="5"/>
  <c r="AI585" i="5"/>
  <c r="AT584" i="5"/>
  <c r="AS584" i="5"/>
  <c r="AR584" i="5"/>
  <c r="AQ584" i="5"/>
  <c r="AP584" i="5"/>
  <c r="AO584" i="5"/>
  <c r="AN584" i="5"/>
  <c r="AM584" i="5"/>
  <c r="AL584" i="5"/>
  <c r="AK584" i="5"/>
  <c r="AJ584" i="5"/>
  <c r="AI584" i="5"/>
  <c r="AT583" i="5"/>
  <c r="AS583" i="5"/>
  <c r="AR583" i="5"/>
  <c r="AQ583" i="5"/>
  <c r="AP583" i="5"/>
  <c r="AO583" i="5"/>
  <c r="AN583" i="5"/>
  <c r="AM583" i="5"/>
  <c r="AL583" i="5"/>
  <c r="AK583" i="5"/>
  <c r="AJ583" i="5"/>
  <c r="AI583" i="5"/>
  <c r="AT582" i="5"/>
  <c r="AS582" i="5"/>
  <c r="AR582" i="5"/>
  <c r="AQ582" i="5"/>
  <c r="AP582" i="5"/>
  <c r="AO582" i="5"/>
  <c r="AN582" i="5"/>
  <c r="AM582" i="5"/>
  <c r="AL582" i="5"/>
  <c r="AK582" i="5"/>
  <c r="AJ582" i="5"/>
  <c r="AI582" i="5"/>
  <c r="AT581" i="5"/>
  <c r="AS581" i="5"/>
  <c r="AR581" i="5"/>
  <c r="AQ581" i="5"/>
  <c r="AP581" i="5"/>
  <c r="AO581" i="5"/>
  <c r="AN581" i="5"/>
  <c r="AM581" i="5"/>
  <c r="AL581" i="5"/>
  <c r="AK581" i="5"/>
  <c r="AJ581" i="5"/>
  <c r="AI581" i="5"/>
  <c r="AT580" i="5"/>
  <c r="AS580" i="5"/>
  <c r="AR580" i="5"/>
  <c r="AQ580" i="5"/>
  <c r="AP580" i="5"/>
  <c r="AO580" i="5"/>
  <c r="AN580" i="5"/>
  <c r="AM580" i="5"/>
  <c r="AL580" i="5"/>
  <c r="AK580" i="5"/>
  <c r="AJ580" i="5"/>
  <c r="AI580" i="5"/>
  <c r="AT579" i="5"/>
  <c r="AS579" i="5"/>
  <c r="AR579" i="5"/>
  <c r="AQ579" i="5"/>
  <c r="AP579" i="5"/>
  <c r="AO579" i="5"/>
  <c r="AN579" i="5"/>
  <c r="AM579" i="5"/>
  <c r="AL579" i="5"/>
  <c r="AK579" i="5"/>
  <c r="AJ579" i="5"/>
  <c r="AI579" i="5"/>
  <c r="AT578" i="5"/>
  <c r="AS578" i="5"/>
  <c r="AR578" i="5"/>
  <c r="AQ578" i="5"/>
  <c r="AP578" i="5"/>
  <c r="AO578" i="5"/>
  <c r="AN578" i="5"/>
  <c r="AM578" i="5"/>
  <c r="AL578" i="5"/>
  <c r="AK578" i="5"/>
  <c r="AJ578" i="5"/>
  <c r="AI578" i="5"/>
  <c r="AT577" i="5"/>
  <c r="AS577" i="5"/>
  <c r="AR577" i="5"/>
  <c r="AQ577" i="5"/>
  <c r="AP577" i="5"/>
  <c r="AO577" i="5"/>
  <c r="AN577" i="5"/>
  <c r="AM577" i="5"/>
  <c r="AL577" i="5"/>
  <c r="AK577" i="5"/>
  <c r="AJ577" i="5"/>
  <c r="AI577" i="5"/>
  <c r="AT576" i="5"/>
  <c r="AS576" i="5"/>
  <c r="AR576" i="5"/>
  <c r="AQ576" i="5"/>
  <c r="AP576" i="5"/>
  <c r="AO576" i="5"/>
  <c r="AN576" i="5"/>
  <c r="AM576" i="5"/>
  <c r="AL576" i="5"/>
  <c r="AK576" i="5"/>
  <c r="AJ576" i="5"/>
  <c r="AI576" i="5"/>
  <c r="AT575" i="5"/>
  <c r="AS575" i="5"/>
  <c r="AR575" i="5"/>
  <c r="AQ575" i="5"/>
  <c r="AP575" i="5"/>
  <c r="AO575" i="5"/>
  <c r="AN575" i="5"/>
  <c r="AM575" i="5"/>
  <c r="AL575" i="5"/>
  <c r="AK575" i="5"/>
  <c r="AJ575" i="5"/>
  <c r="AI575" i="5"/>
  <c r="AT574" i="5"/>
  <c r="AS574" i="5"/>
  <c r="AR574" i="5"/>
  <c r="AQ574" i="5"/>
  <c r="AP574" i="5"/>
  <c r="AO574" i="5"/>
  <c r="AN574" i="5"/>
  <c r="AM574" i="5"/>
  <c r="AL574" i="5"/>
  <c r="AK574" i="5"/>
  <c r="AJ574" i="5"/>
  <c r="AI574" i="5"/>
  <c r="AT573" i="5"/>
  <c r="AS573" i="5"/>
  <c r="AR573" i="5"/>
  <c r="AQ573" i="5"/>
  <c r="AP573" i="5"/>
  <c r="AO573" i="5"/>
  <c r="AN573" i="5"/>
  <c r="AM573" i="5"/>
  <c r="AL573" i="5"/>
  <c r="AK573" i="5"/>
  <c r="AJ573" i="5"/>
  <c r="AI573" i="5"/>
  <c r="AT572" i="5"/>
  <c r="AS572" i="5"/>
  <c r="AR572" i="5"/>
  <c r="AQ572" i="5"/>
  <c r="AP572" i="5"/>
  <c r="AO572" i="5"/>
  <c r="AN572" i="5"/>
  <c r="AM572" i="5"/>
  <c r="AL572" i="5"/>
  <c r="AK572" i="5"/>
  <c r="AJ572" i="5"/>
  <c r="AI572" i="5"/>
  <c r="AT571" i="5"/>
  <c r="AS571" i="5"/>
  <c r="AR571" i="5"/>
  <c r="AQ571" i="5"/>
  <c r="AP571" i="5"/>
  <c r="AO571" i="5"/>
  <c r="AN571" i="5"/>
  <c r="AM571" i="5"/>
  <c r="AL571" i="5"/>
  <c r="AK571" i="5"/>
  <c r="AJ571" i="5"/>
  <c r="AI571" i="5"/>
  <c r="AT570" i="5"/>
  <c r="AS570" i="5"/>
  <c r="AR570" i="5"/>
  <c r="AQ570" i="5"/>
  <c r="AP570" i="5"/>
  <c r="AO570" i="5"/>
  <c r="AN570" i="5"/>
  <c r="AM570" i="5"/>
  <c r="AL570" i="5"/>
  <c r="AK570" i="5"/>
  <c r="AJ570" i="5"/>
  <c r="AI570" i="5"/>
  <c r="AT569" i="5"/>
  <c r="AS569" i="5"/>
  <c r="AR569" i="5"/>
  <c r="AQ569" i="5"/>
  <c r="AP569" i="5"/>
  <c r="AO569" i="5"/>
  <c r="AN569" i="5"/>
  <c r="AM569" i="5"/>
  <c r="AL569" i="5"/>
  <c r="AK569" i="5"/>
  <c r="AJ569" i="5"/>
  <c r="AI569" i="5"/>
  <c r="AT568" i="5"/>
  <c r="AS568" i="5"/>
  <c r="AR568" i="5"/>
  <c r="AQ568" i="5"/>
  <c r="AP568" i="5"/>
  <c r="AO568" i="5"/>
  <c r="AN568" i="5"/>
  <c r="AM568" i="5"/>
  <c r="AL568" i="5"/>
  <c r="AK568" i="5"/>
  <c r="AJ568" i="5"/>
  <c r="AI568" i="5"/>
  <c r="AT567" i="5"/>
  <c r="AS567" i="5"/>
  <c r="AR567" i="5"/>
  <c r="AQ567" i="5"/>
  <c r="AP567" i="5"/>
  <c r="AO567" i="5"/>
  <c r="AN567" i="5"/>
  <c r="AM567" i="5"/>
  <c r="AL567" i="5"/>
  <c r="AK567" i="5"/>
  <c r="AJ567" i="5"/>
  <c r="AI567" i="5"/>
  <c r="AT566" i="5"/>
  <c r="AS566" i="5"/>
  <c r="AR566" i="5"/>
  <c r="AQ566" i="5"/>
  <c r="AP566" i="5"/>
  <c r="AO566" i="5"/>
  <c r="AN566" i="5"/>
  <c r="AM566" i="5"/>
  <c r="AL566" i="5"/>
  <c r="AK566" i="5"/>
  <c r="AJ566" i="5"/>
  <c r="AI566" i="5"/>
  <c r="AT565" i="5"/>
  <c r="AS565" i="5"/>
  <c r="AR565" i="5"/>
  <c r="AQ565" i="5"/>
  <c r="AP565" i="5"/>
  <c r="AO565" i="5"/>
  <c r="AN565" i="5"/>
  <c r="AM565" i="5"/>
  <c r="AL565" i="5"/>
  <c r="AK565" i="5"/>
  <c r="AJ565" i="5"/>
  <c r="AI565" i="5"/>
  <c r="AT564" i="5"/>
  <c r="AS564" i="5"/>
  <c r="AR564" i="5"/>
  <c r="AQ564" i="5"/>
  <c r="AP564" i="5"/>
  <c r="AO564" i="5"/>
  <c r="AN564" i="5"/>
  <c r="AM564" i="5"/>
  <c r="AL564" i="5"/>
  <c r="AK564" i="5"/>
  <c r="AJ564" i="5"/>
  <c r="AI564" i="5"/>
  <c r="AT563" i="5"/>
  <c r="AS563" i="5"/>
  <c r="AR563" i="5"/>
  <c r="AQ563" i="5"/>
  <c r="AP563" i="5"/>
  <c r="AO563" i="5"/>
  <c r="AN563" i="5"/>
  <c r="AM563" i="5"/>
  <c r="AL563" i="5"/>
  <c r="AK563" i="5"/>
  <c r="AJ563" i="5"/>
  <c r="AI563" i="5"/>
  <c r="AT562" i="5"/>
  <c r="AS562" i="5"/>
  <c r="AR562" i="5"/>
  <c r="AQ562" i="5"/>
  <c r="AP562" i="5"/>
  <c r="AO562" i="5"/>
  <c r="AN562" i="5"/>
  <c r="AM562" i="5"/>
  <c r="AL562" i="5"/>
  <c r="AK562" i="5"/>
  <c r="AJ562" i="5"/>
  <c r="AI562" i="5"/>
  <c r="AT561" i="5"/>
  <c r="AS561" i="5"/>
  <c r="AR561" i="5"/>
  <c r="AQ561" i="5"/>
  <c r="AP561" i="5"/>
  <c r="AO561" i="5"/>
  <c r="AN561" i="5"/>
  <c r="AM561" i="5"/>
  <c r="AL561" i="5"/>
  <c r="AK561" i="5"/>
  <c r="AJ561" i="5"/>
  <c r="AI561" i="5"/>
  <c r="AT560" i="5"/>
  <c r="AS560" i="5"/>
  <c r="AR560" i="5"/>
  <c r="AQ560" i="5"/>
  <c r="AP560" i="5"/>
  <c r="AO560" i="5"/>
  <c r="AN560" i="5"/>
  <c r="AM560" i="5"/>
  <c r="AL560" i="5"/>
  <c r="AK560" i="5"/>
  <c r="AJ560" i="5"/>
  <c r="AI560" i="5"/>
  <c r="AT559" i="5"/>
  <c r="AS559" i="5"/>
  <c r="AR559" i="5"/>
  <c r="AQ559" i="5"/>
  <c r="AP559" i="5"/>
  <c r="AO559" i="5"/>
  <c r="AN559" i="5"/>
  <c r="AM559" i="5"/>
  <c r="AL559" i="5"/>
  <c r="AK559" i="5"/>
  <c r="AJ559" i="5"/>
  <c r="AI559" i="5"/>
  <c r="AT558" i="5"/>
  <c r="AS558" i="5"/>
  <c r="AR558" i="5"/>
  <c r="AQ558" i="5"/>
  <c r="AP558" i="5"/>
  <c r="AO558" i="5"/>
  <c r="AN558" i="5"/>
  <c r="AM558" i="5"/>
  <c r="AL558" i="5"/>
  <c r="AK558" i="5"/>
  <c r="AJ558" i="5"/>
  <c r="AI558" i="5"/>
  <c r="AT557" i="5"/>
  <c r="AS557" i="5"/>
  <c r="AR557" i="5"/>
  <c r="AQ557" i="5"/>
  <c r="AP557" i="5"/>
  <c r="AO557" i="5"/>
  <c r="AN557" i="5"/>
  <c r="AM557" i="5"/>
  <c r="AL557" i="5"/>
  <c r="AK557" i="5"/>
  <c r="AJ557" i="5"/>
  <c r="AI557" i="5"/>
  <c r="AT556" i="5"/>
  <c r="AS556" i="5"/>
  <c r="AR556" i="5"/>
  <c r="AQ556" i="5"/>
  <c r="AP556" i="5"/>
  <c r="AO556" i="5"/>
  <c r="AN556" i="5"/>
  <c r="AM556" i="5"/>
  <c r="AL556" i="5"/>
  <c r="AK556" i="5"/>
  <c r="AJ556" i="5"/>
  <c r="AI556" i="5"/>
  <c r="AT555" i="5"/>
  <c r="AS555" i="5"/>
  <c r="AR555" i="5"/>
  <c r="AQ555" i="5"/>
  <c r="AP555" i="5"/>
  <c r="AO555" i="5"/>
  <c r="AN555" i="5"/>
  <c r="AM555" i="5"/>
  <c r="AL555" i="5"/>
  <c r="AK555" i="5"/>
  <c r="AJ555" i="5"/>
  <c r="AI555" i="5"/>
  <c r="AT554" i="5"/>
  <c r="AS554" i="5"/>
  <c r="AR554" i="5"/>
  <c r="AQ554" i="5"/>
  <c r="AP554" i="5"/>
  <c r="AO554" i="5"/>
  <c r="AN554" i="5"/>
  <c r="AM554" i="5"/>
  <c r="AL554" i="5"/>
  <c r="AK554" i="5"/>
  <c r="AJ554" i="5"/>
  <c r="AI554" i="5"/>
  <c r="AT553" i="5"/>
  <c r="AS553" i="5"/>
  <c r="AR553" i="5"/>
  <c r="AQ553" i="5"/>
  <c r="AP553" i="5"/>
  <c r="AO553" i="5"/>
  <c r="AN553" i="5"/>
  <c r="AM553" i="5"/>
  <c r="AL553" i="5"/>
  <c r="AK553" i="5"/>
  <c r="AJ553" i="5"/>
  <c r="AI553" i="5"/>
  <c r="AT552" i="5"/>
  <c r="AS552" i="5"/>
  <c r="AR552" i="5"/>
  <c r="AQ552" i="5"/>
  <c r="AP552" i="5"/>
  <c r="AO552" i="5"/>
  <c r="AN552" i="5"/>
  <c r="AM552" i="5"/>
  <c r="AL552" i="5"/>
  <c r="AK552" i="5"/>
  <c r="AJ552" i="5"/>
  <c r="AI552" i="5"/>
  <c r="AT551" i="5"/>
  <c r="AS551" i="5"/>
  <c r="AR551" i="5"/>
  <c r="AQ551" i="5"/>
  <c r="AP551" i="5"/>
  <c r="AO551" i="5"/>
  <c r="AN551" i="5"/>
  <c r="AM551" i="5"/>
  <c r="AL551" i="5"/>
  <c r="AK551" i="5"/>
  <c r="AJ551" i="5"/>
  <c r="AI551" i="5"/>
  <c r="AT550" i="5"/>
  <c r="AS550" i="5"/>
  <c r="AR550" i="5"/>
  <c r="AQ550" i="5"/>
  <c r="AP550" i="5"/>
  <c r="AO550" i="5"/>
  <c r="AN550" i="5"/>
  <c r="AM550" i="5"/>
  <c r="AL550" i="5"/>
  <c r="AK550" i="5"/>
  <c r="AJ550" i="5"/>
  <c r="AI550" i="5"/>
  <c r="AT549" i="5"/>
  <c r="AS549" i="5"/>
  <c r="AR549" i="5"/>
  <c r="AQ549" i="5"/>
  <c r="AP549" i="5"/>
  <c r="AO549" i="5"/>
  <c r="AN549" i="5"/>
  <c r="AM549" i="5"/>
  <c r="AL549" i="5"/>
  <c r="AK549" i="5"/>
  <c r="AJ549" i="5"/>
  <c r="AI549" i="5"/>
  <c r="AT548" i="5"/>
  <c r="AS548" i="5"/>
  <c r="AR548" i="5"/>
  <c r="AQ548" i="5"/>
  <c r="AP548" i="5"/>
  <c r="AO548" i="5"/>
  <c r="AN548" i="5"/>
  <c r="AM548" i="5"/>
  <c r="AL548" i="5"/>
  <c r="AK548" i="5"/>
  <c r="AJ548" i="5"/>
  <c r="AI548" i="5"/>
  <c r="AT547" i="5"/>
  <c r="AS547" i="5"/>
  <c r="AR547" i="5"/>
  <c r="AQ547" i="5"/>
  <c r="AP547" i="5"/>
  <c r="AO547" i="5"/>
  <c r="AN547" i="5"/>
  <c r="AM547" i="5"/>
  <c r="AL547" i="5"/>
  <c r="AK547" i="5"/>
  <c r="AJ547" i="5"/>
  <c r="AI547" i="5"/>
  <c r="AT546" i="5"/>
  <c r="AS546" i="5"/>
  <c r="AR546" i="5"/>
  <c r="AQ546" i="5"/>
  <c r="AP546" i="5"/>
  <c r="AO546" i="5"/>
  <c r="AN546" i="5"/>
  <c r="AM546" i="5"/>
  <c r="AL546" i="5"/>
  <c r="AK546" i="5"/>
  <c r="AJ546" i="5"/>
  <c r="AI546" i="5"/>
  <c r="AT545" i="5"/>
  <c r="AS545" i="5"/>
  <c r="AR545" i="5"/>
  <c r="AQ545" i="5"/>
  <c r="AP545" i="5"/>
  <c r="AO545" i="5"/>
  <c r="AN545" i="5"/>
  <c r="AM545" i="5"/>
  <c r="AL545" i="5"/>
  <c r="AK545" i="5"/>
  <c r="AJ545" i="5"/>
  <c r="AI545" i="5"/>
  <c r="AT544" i="5"/>
  <c r="AS544" i="5"/>
  <c r="AR544" i="5"/>
  <c r="AQ544" i="5"/>
  <c r="AP544" i="5"/>
  <c r="AO544" i="5"/>
  <c r="AN544" i="5"/>
  <c r="AM544" i="5"/>
  <c r="AL544" i="5"/>
  <c r="AK544" i="5"/>
  <c r="AJ544" i="5"/>
  <c r="AI544" i="5"/>
  <c r="AT543" i="5"/>
  <c r="AS543" i="5"/>
  <c r="AR543" i="5"/>
  <c r="AQ543" i="5"/>
  <c r="AP543" i="5"/>
  <c r="AO543" i="5"/>
  <c r="AN543" i="5"/>
  <c r="AM543" i="5"/>
  <c r="AL543" i="5"/>
  <c r="AK543" i="5"/>
  <c r="AJ543" i="5"/>
  <c r="AI543" i="5"/>
  <c r="AT542" i="5"/>
  <c r="AS542" i="5"/>
  <c r="AR542" i="5"/>
  <c r="AQ542" i="5"/>
  <c r="AP542" i="5"/>
  <c r="AO542" i="5"/>
  <c r="AN542" i="5"/>
  <c r="AM542" i="5"/>
  <c r="AL542" i="5"/>
  <c r="AK542" i="5"/>
  <c r="AJ542" i="5"/>
  <c r="AI542" i="5"/>
  <c r="AT541" i="5"/>
  <c r="AS541" i="5"/>
  <c r="AR541" i="5"/>
  <c r="AQ541" i="5"/>
  <c r="AP541" i="5"/>
  <c r="AO541" i="5"/>
  <c r="AN541" i="5"/>
  <c r="AM541" i="5"/>
  <c r="AL541" i="5"/>
  <c r="AK541" i="5"/>
  <c r="AJ541" i="5"/>
  <c r="AI541" i="5"/>
  <c r="AT540" i="5"/>
  <c r="AS540" i="5"/>
  <c r="AR540" i="5"/>
  <c r="AQ540" i="5"/>
  <c r="AP540" i="5"/>
  <c r="AO540" i="5"/>
  <c r="AN540" i="5"/>
  <c r="AM540" i="5"/>
  <c r="AL540" i="5"/>
  <c r="AK540" i="5"/>
  <c r="AJ540" i="5"/>
  <c r="AI540" i="5"/>
  <c r="AT539" i="5"/>
  <c r="AS539" i="5"/>
  <c r="AR539" i="5"/>
  <c r="AQ539" i="5"/>
  <c r="AP539" i="5"/>
  <c r="AO539" i="5"/>
  <c r="AN539" i="5"/>
  <c r="AM539" i="5"/>
  <c r="AL539" i="5"/>
  <c r="AK539" i="5"/>
  <c r="AJ539" i="5"/>
  <c r="AI539" i="5"/>
  <c r="AT538" i="5"/>
  <c r="AS538" i="5"/>
  <c r="AR538" i="5"/>
  <c r="AQ538" i="5"/>
  <c r="AP538" i="5"/>
  <c r="AO538" i="5"/>
  <c r="AN538" i="5"/>
  <c r="AM538" i="5"/>
  <c r="AL538" i="5"/>
  <c r="AK538" i="5"/>
  <c r="AJ538" i="5"/>
  <c r="AI538" i="5"/>
  <c r="AT537" i="5"/>
  <c r="AS537" i="5"/>
  <c r="AR537" i="5"/>
  <c r="AQ537" i="5"/>
  <c r="AP537" i="5"/>
  <c r="AO537" i="5"/>
  <c r="AN537" i="5"/>
  <c r="AM537" i="5"/>
  <c r="AL537" i="5"/>
  <c r="AK537" i="5"/>
  <c r="AJ537" i="5"/>
  <c r="AI537" i="5"/>
  <c r="AT536" i="5"/>
  <c r="AS536" i="5"/>
  <c r="AR536" i="5"/>
  <c r="AQ536" i="5"/>
  <c r="AP536" i="5"/>
  <c r="AO536" i="5"/>
  <c r="AN536" i="5"/>
  <c r="AM536" i="5"/>
  <c r="AL536" i="5"/>
  <c r="AK536" i="5"/>
  <c r="AJ536" i="5"/>
  <c r="AI536" i="5"/>
  <c r="AT535" i="5"/>
  <c r="AS535" i="5"/>
  <c r="AR535" i="5"/>
  <c r="AQ535" i="5"/>
  <c r="AP535" i="5"/>
  <c r="AO535" i="5"/>
  <c r="AN535" i="5"/>
  <c r="AM535" i="5"/>
  <c r="AL535" i="5"/>
  <c r="AK535" i="5"/>
  <c r="AJ535" i="5"/>
  <c r="AI535" i="5"/>
  <c r="AT534" i="5"/>
  <c r="AS534" i="5"/>
  <c r="AR534" i="5"/>
  <c r="AQ534" i="5"/>
  <c r="AP534" i="5"/>
  <c r="AO534" i="5"/>
  <c r="AN534" i="5"/>
  <c r="AM534" i="5"/>
  <c r="AL534" i="5"/>
  <c r="AK534" i="5"/>
  <c r="AJ534" i="5"/>
  <c r="AI534" i="5"/>
  <c r="AT533" i="5"/>
  <c r="AS533" i="5"/>
  <c r="AR533" i="5"/>
  <c r="AQ533" i="5"/>
  <c r="AP533" i="5"/>
  <c r="AO533" i="5"/>
  <c r="AN533" i="5"/>
  <c r="AM533" i="5"/>
  <c r="AL533" i="5"/>
  <c r="AK533" i="5"/>
  <c r="AJ533" i="5"/>
  <c r="AI533" i="5"/>
  <c r="AT532" i="5"/>
  <c r="AS532" i="5"/>
  <c r="AR532" i="5"/>
  <c r="AQ532" i="5"/>
  <c r="AP532" i="5"/>
  <c r="AO532" i="5"/>
  <c r="AN532" i="5"/>
  <c r="AM532" i="5"/>
  <c r="AL532" i="5"/>
  <c r="AK532" i="5"/>
  <c r="AJ532" i="5"/>
  <c r="AI532" i="5"/>
  <c r="AT531" i="5"/>
  <c r="AS531" i="5"/>
  <c r="AR531" i="5"/>
  <c r="AQ531" i="5"/>
  <c r="AP531" i="5"/>
  <c r="AO531" i="5"/>
  <c r="AN531" i="5"/>
  <c r="AM531" i="5"/>
  <c r="AL531" i="5"/>
  <c r="AK531" i="5"/>
  <c r="AJ531" i="5"/>
  <c r="AI531" i="5"/>
  <c r="AT530" i="5"/>
  <c r="AS530" i="5"/>
  <c r="AR530" i="5"/>
  <c r="AQ530" i="5"/>
  <c r="AP530" i="5"/>
  <c r="AO530" i="5"/>
  <c r="AN530" i="5"/>
  <c r="AM530" i="5"/>
  <c r="AL530" i="5"/>
  <c r="AK530" i="5"/>
  <c r="AJ530" i="5"/>
  <c r="AI530" i="5"/>
  <c r="AT529" i="5"/>
  <c r="AS529" i="5"/>
  <c r="AR529" i="5"/>
  <c r="AQ529" i="5"/>
  <c r="AP529" i="5"/>
  <c r="AO529" i="5"/>
  <c r="AN529" i="5"/>
  <c r="AM529" i="5"/>
  <c r="AL529" i="5"/>
  <c r="AK529" i="5"/>
  <c r="AJ529" i="5"/>
  <c r="AI529" i="5"/>
  <c r="AT528" i="5"/>
  <c r="AS528" i="5"/>
  <c r="AR528" i="5"/>
  <c r="AQ528" i="5"/>
  <c r="AP528" i="5"/>
  <c r="AO528" i="5"/>
  <c r="AN528" i="5"/>
  <c r="AM528" i="5"/>
  <c r="AL528" i="5"/>
  <c r="AK528" i="5"/>
  <c r="AJ528" i="5"/>
  <c r="AI528" i="5"/>
  <c r="AT527" i="5"/>
  <c r="AS527" i="5"/>
  <c r="AR527" i="5"/>
  <c r="AQ527" i="5"/>
  <c r="AP527" i="5"/>
  <c r="AO527" i="5"/>
  <c r="AN527" i="5"/>
  <c r="AM527" i="5"/>
  <c r="AL527" i="5"/>
  <c r="AK527" i="5"/>
  <c r="AJ527" i="5"/>
  <c r="AI527" i="5"/>
  <c r="AT526" i="5"/>
  <c r="AS526" i="5"/>
  <c r="AR526" i="5"/>
  <c r="AQ526" i="5"/>
  <c r="AP526" i="5"/>
  <c r="AO526" i="5"/>
  <c r="AN526" i="5"/>
  <c r="AM526" i="5"/>
  <c r="AL526" i="5"/>
  <c r="AK526" i="5"/>
  <c r="AJ526" i="5"/>
  <c r="AI526" i="5"/>
  <c r="AT525" i="5"/>
  <c r="AS525" i="5"/>
  <c r="AR525" i="5"/>
  <c r="AQ525" i="5"/>
  <c r="AP525" i="5"/>
  <c r="AO525" i="5"/>
  <c r="AN525" i="5"/>
  <c r="AM525" i="5"/>
  <c r="AL525" i="5"/>
  <c r="AK525" i="5"/>
  <c r="AJ525" i="5"/>
  <c r="AI525" i="5"/>
  <c r="AT524" i="5"/>
  <c r="AS524" i="5"/>
  <c r="AR524" i="5"/>
  <c r="AQ524" i="5"/>
  <c r="AP524" i="5"/>
  <c r="AO524" i="5"/>
  <c r="AN524" i="5"/>
  <c r="AM524" i="5"/>
  <c r="AL524" i="5"/>
  <c r="AK524" i="5"/>
  <c r="AJ524" i="5"/>
  <c r="AI524" i="5"/>
  <c r="AT523" i="5"/>
  <c r="AS523" i="5"/>
  <c r="AR523" i="5"/>
  <c r="AQ523" i="5"/>
  <c r="AP523" i="5"/>
  <c r="AO523" i="5"/>
  <c r="AN523" i="5"/>
  <c r="AM523" i="5"/>
  <c r="AL523" i="5"/>
  <c r="AK523" i="5"/>
  <c r="AJ523" i="5"/>
  <c r="AI523" i="5"/>
  <c r="AT522" i="5"/>
  <c r="AS522" i="5"/>
  <c r="AR522" i="5"/>
  <c r="AQ522" i="5"/>
  <c r="AP522" i="5"/>
  <c r="AO522" i="5"/>
  <c r="AN522" i="5"/>
  <c r="AM522" i="5"/>
  <c r="AL522" i="5"/>
  <c r="AK522" i="5"/>
  <c r="AJ522" i="5"/>
  <c r="AI522" i="5"/>
  <c r="AT521" i="5"/>
  <c r="AS521" i="5"/>
  <c r="AR521" i="5"/>
  <c r="AQ521" i="5"/>
  <c r="AP521" i="5"/>
  <c r="AO521" i="5"/>
  <c r="AN521" i="5"/>
  <c r="AM521" i="5"/>
  <c r="AL521" i="5"/>
  <c r="AK521" i="5"/>
  <c r="AJ521" i="5"/>
  <c r="AI521" i="5"/>
  <c r="AT520" i="5"/>
  <c r="AS520" i="5"/>
  <c r="AR520" i="5"/>
  <c r="AQ520" i="5"/>
  <c r="AP520" i="5"/>
  <c r="AO520" i="5"/>
  <c r="AN520" i="5"/>
  <c r="AM520" i="5"/>
  <c r="AL520" i="5"/>
  <c r="AK520" i="5"/>
  <c r="AJ520" i="5"/>
  <c r="AI520" i="5"/>
  <c r="AT519" i="5"/>
  <c r="AS519" i="5"/>
  <c r="AR519" i="5"/>
  <c r="AQ519" i="5"/>
  <c r="AP519" i="5"/>
  <c r="AO519" i="5"/>
  <c r="AN519" i="5"/>
  <c r="AM519" i="5"/>
  <c r="AL519" i="5"/>
  <c r="AK519" i="5"/>
  <c r="AJ519" i="5"/>
  <c r="AI519" i="5"/>
  <c r="AT518" i="5"/>
  <c r="AS518" i="5"/>
  <c r="AR518" i="5"/>
  <c r="AQ518" i="5"/>
  <c r="AP518" i="5"/>
  <c r="AO518" i="5"/>
  <c r="AN518" i="5"/>
  <c r="AM518" i="5"/>
  <c r="AL518" i="5"/>
  <c r="AK518" i="5"/>
  <c r="AJ518" i="5"/>
  <c r="AI518" i="5"/>
  <c r="AT517" i="5"/>
  <c r="AS517" i="5"/>
  <c r="AR517" i="5"/>
  <c r="AQ517" i="5"/>
  <c r="AP517" i="5"/>
  <c r="AO517" i="5"/>
  <c r="AN517" i="5"/>
  <c r="AM517" i="5"/>
  <c r="AL517" i="5"/>
  <c r="AK517" i="5"/>
  <c r="AJ517" i="5"/>
  <c r="AI517" i="5"/>
  <c r="AT516" i="5"/>
  <c r="AS516" i="5"/>
  <c r="AR516" i="5"/>
  <c r="AQ516" i="5"/>
  <c r="AP516" i="5"/>
  <c r="AO516" i="5"/>
  <c r="AN516" i="5"/>
  <c r="AM516" i="5"/>
  <c r="AL516" i="5"/>
  <c r="AK516" i="5"/>
  <c r="AJ516" i="5"/>
  <c r="AI516" i="5"/>
  <c r="AT515" i="5"/>
  <c r="AS515" i="5"/>
  <c r="AR515" i="5"/>
  <c r="AQ515" i="5"/>
  <c r="AP515" i="5"/>
  <c r="AO515" i="5"/>
  <c r="AN515" i="5"/>
  <c r="AM515" i="5"/>
  <c r="AL515" i="5"/>
  <c r="AK515" i="5"/>
  <c r="AJ515" i="5"/>
  <c r="AI515" i="5"/>
  <c r="AT514" i="5"/>
  <c r="AS514" i="5"/>
  <c r="AR514" i="5"/>
  <c r="AQ514" i="5"/>
  <c r="AP514" i="5"/>
  <c r="AO514" i="5"/>
  <c r="AN514" i="5"/>
  <c r="AM514" i="5"/>
  <c r="AL514" i="5"/>
  <c r="AK514" i="5"/>
  <c r="AJ514" i="5"/>
  <c r="AI514" i="5"/>
  <c r="AT513" i="5"/>
  <c r="AS513" i="5"/>
  <c r="AR513" i="5"/>
  <c r="AQ513" i="5"/>
  <c r="AP513" i="5"/>
  <c r="AO513" i="5"/>
  <c r="AN513" i="5"/>
  <c r="AM513" i="5"/>
  <c r="AL513" i="5"/>
  <c r="AK513" i="5"/>
  <c r="AJ513" i="5"/>
  <c r="AI513" i="5"/>
  <c r="AT512" i="5"/>
  <c r="AS512" i="5"/>
  <c r="AR512" i="5"/>
  <c r="AQ512" i="5"/>
  <c r="AP512" i="5"/>
  <c r="AO512" i="5"/>
  <c r="AN512" i="5"/>
  <c r="AM512" i="5"/>
  <c r="AL512" i="5"/>
  <c r="AK512" i="5"/>
  <c r="AJ512" i="5"/>
  <c r="AI512" i="5"/>
  <c r="AT511" i="5"/>
  <c r="AS511" i="5"/>
  <c r="AR511" i="5"/>
  <c r="AQ511" i="5"/>
  <c r="AP511" i="5"/>
  <c r="AO511" i="5"/>
  <c r="AN511" i="5"/>
  <c r="AM511" i="5"/>
  <c r="AL511" i="5"/>
  <c r="AK511" i="5"/>
  <c r="AJ511" i="5"/>
  <c r="AI511" i="5"/>
  <c r="AT510" i="5"/>
  <c r="AS510" i="5"/>
  <c r="AR510" i="5"/>
  <c r="AQ510" i="5"/>
  <c r="AP510" i="5"/>
  <c r="AO510" i="5"/>
  <c r="AN510" i="5"/>
  <c r="AM510" i="5"/>
  <c r="AL510" i="5"/>
  <c r="AK510" i="5"/>
  <c r="AJ510" i="5"/>
  <c r="AI510" i="5"/>
  <c r="AT509" i="5"/>
  <c r="AS509" i="5"/>
  <c r="AR509" i="5"/>
  <c r="AQ509" i="5"/>
  <c r="AP509" i="5"/>
  <c r="AO509" i="5"/>
  <c r="AN509" i="5"/>
  <c r="AM509" i="5"/>
  <c r="AL509" i="5"/>
  <c r="AK509" i="5"/>
  <c r="AJ509" i="5"/>
  <c r="AI509" i="5"/>
  <c r="AT508" i="5"/>
  <c r="AS508" i="5"/>
  <c r="AR508" i="5"/>
  <c r="AQ508" i="5"/>
  <c r="AP508" i="5"/>
  <c r="AO508" i="5"/>
  <c r="AN508" i="5"/>
  <c r="AM508" i="5"/>
  <c r="AL508" i="5"/>
  <c r="AK508" i="5"/>
  <c r="AJ508" i="5"/>
  <c r="AI508" i="5"/>
  <c r="AT507" i="5"/>
  <c r="AS507" i="5"/>
  <c r="AR507" i="5"/>
  <c r="AQ507" i="5"/>
  <c r="AP507" i="5"/>
  <c r="AO507" i="5"/>
  <c r="AN507" i="5"/>
  <c r="AM507" i="5"/>
  <c r="AL507" i="5"/>
  <c r="AK507" i="5"/>
  <c r="AJ507" i="5"/>
  <c r="AI507" i="5"/>
  <c r="AT506" i="5"/>
  <c r="AS506" i="5"/>
  <c r="AR506" i="5"/>
  <c r="AQ506" i="5"/>
  <c r="AP506" i="5"/>
  <c r="AO506" i="5"/>
  <c r="AN506" i="5"/>
  <c r="AM506" i="5"/>
  <c r="AL506" i="5"/>
  <c r="AK506" i="5"/>
  <c r="AJ506" i="5"/>
  <c r="AI506" i="5"/>
  <c r="AT505" i="5"/>
  <c r="AS505" i="5"/>
  <c r="AR505" i="5"/>
  <c r="AQ505" i="5"/>
  <c r="AP505" i="5"/>
  <c r="AO505" i="5"/>
  <c r="AN505" i="5"/>
  <c r="AM505" i="5"/>
  <c r="AL505" i="5"/>
  <c r="AK505" i="5"/>
  <c r="AJ505" i="5"/>
  <c r="AI505" i="5"/>
  <c r="AT504" i="5"/>
  <c r="AS504" i="5"/>
  <c r="AR504" i="5"/>
  <c r="AQ504" i="5"/>
  <c r="AP504" i="5"/>
  <c r="AO504" i="5"/>
  <c r="AN504" i="5"/>
  <c r="AM504" i="5"/>
  <c r="AL504" i="5"/>
  <c r="AK504" i="5"/>
  <c r="AJ504" i="5"/>
  <c r="AI504" i="5"/>
  <c r="AT503" i="5"/>
  <c r="AS503" i="5"/>
  <c r="AR503" i="5"/>
  <c r="AQ503" i="5"/>
  <c r="AP503" i="5"/>
  <c r="AO503" i="5"/>
  <c r="AN503" i="5"/>
  <c r="AM503" i="5"/>
  <c r="AL503" i="5"/>
  <c r="AK503" i="5"/>
  <c r="AJ503" i="5"/>
  <c r="AI503" i="5"/>
  <c r="AT502" i="5"/>
  <c r="AS502" i="5"/>
  <c r="AR502" i="5"/>
  <c r="AQ502" i="5"/>
  <c r="AP502" i="5"/>
  <c r="AO502" i="5"/>
  <c r="AN502" i="5"/>
  <c r="AM502" i="5"/>
  <c r="AL502" i="5"/>
  <c r="AK502" i="5"/>
  <c r="AJ502" i="5"/>
  <c r="AI502" i="5"/>
  <c r="AT501" i="5"/>
  <c r="AS501" i="5"/>
  <c r="AR501" i="5"/>
  <c r="AQ501" i="5"/>
  <c r="AP501" i="5"/>
  <c r="AO501" i="5"/>
  <c r="AN501" i="5"/>
  <c r="AM501" i="5"/>
  <c r="AL501" i="5"/>
  <c r="AK501" i="5"/>
  <c r="AJ501" i="5"/>
  <c r="AI501" i="5"/>
  <c r="AT500" i="5"/>
  <c r="AS500" i="5"/>
  <c r="AR500" i="5"/>
  <c r="AQ500" i="5"/>
  <c r="AP500" i="5"/>
  <c r="AO500" i="5"/>
  <c r="AN500" i="5"/>
  <c r="AM500" i="5"/>
  <c r="AL500" i="5"/>
  <c r="AK500" i="5"/>
  <c r="AJ500" i="5"/>
  <c r="AI500" i="5"/>
  <c r="AT499" i="5"/>
  <c r="AS499" i="5"/>
  <c r="AR499" i="5"/>
  <c r="AQ499" i="5"/>
  <c r="AP499" i="5"/>
  <c r="AO499" i="5"/>
  <c r="AN499" i="5"/>
  <c r="AM499" i="5"/>
  <c r="AL499" i="5"/>
  <c r="AK499" i="5"/>
  <c r="AJ499" i="5"/>
  <c r="AI499" i="5"/>
  <c r="AT498" i="5"/>
  <c r="AS498" i="5"/>
  <c r="AR498" i="5"/>
  <c r="AQ498" i="5"/>
  <c r="AP498" i="5"/>
  <c r="AO498" i="5"/>
  <c r="AN498" i="5"/>
  <c r="AM498" i="5"/>
  <c r="AL498" i="5"/>
  <c r="AK498" i="5"/>
  <c r="AJ498" i="5"/>
  <c r="AI498" i="5"/>
  <c r="AT497" i="5"/>
  <c r="AS497" i="5"/>
  <c r="AR497" i="5"/>
  <c r="AQ497" i="5"/>
  <c r="AP497" i="5"/>
  <c r="AO497" i="5"/>
  <c r="AN497" i="5"/>
  <c r="AM497" i="5"/>
  <c r="AL497" i="5"/>
  <c r="AK497" i="5"/>
  <c r="AJ497" i="5"/>
  <c r="AI497" i="5"/>
  <c r="AT496" i="5"/>
  <c r="AS496" i="5"/>
  <c r="AR496" i="5"/>
  <c r="AQ496" i="5"/>
  <c r="AP496" i="5"/>
  <c r="AO496" i="5"/>
  <c r="AN496" i="5"/>
  <c r="AM496" i="5"/>
  <c r="AL496" i="5"/>
  <c r="AK496" i="5"/>
  <c r="AJ496" i="5"/>
  <c r="AI496" i="5"/>
  <c r="AT495" i="5"/>
  <c r="AS495" i="5"/>
  <c r="AR495" i="5"/>
  <c r="AQ495" i="5"/>
  <c r="AP495" i="5"/>
  <c r="AO495" i="5"/>
  <c r="AN495" i="5"/>
  <c r="AM495" i="5"/>
  <c r="AL495" i="5"/>
  <c r="AK495" i="5"/>
  <c r="AJ495" i="5"/>
  <c r="AI495" i="5"/>
  <c r="AT494" i="5"/>
  <c r="AS494" i="5"/>
  <c r="AR494" i="5"/>
  <c r="AQ494" i="5"/>
  <c r="AP494" i="5"/>
  <c r="AO494" i="5"/>
  <c r="AN494" i="5"/>
  <c r="AM494" i="5"/>
  <c r="AL494" i="5"/>
  <c r="AK494" i="5"/>
  <c r="AJ494" i="5"/>
  <c r="AI494" i="5"/>
  <c r="AT493" i="5"/>
  <c r="AS493" i="5"/>
  <c r="AR493" i="5"/>
  <c r="AQ493" i="5"/>
  <c r="AP493" i="5"/>
  <c r="AO493" i="5"/>
  <c r="AN493" i="5"/>
  <c r="AM493" i="5"/>
  <c r="AL493" i="5"/>
  <c r="AK493" i="5"/>
  <c r="AJ493" i="5"/>
  <c r="AI493" i="5"/>
  <c r="AT492" i="5"/>
  <c r="AS492" i="5"/>
  <c r="AR492" i="5"/>
  <c r="AQ492" i="5"/>
  <c r="AP492" i="5"/>
  <c r="AO492" i="5"/>
  <c r="AN492" i="5"/>
  <c r="AM492" i="5"/>
  <c r="AL492" i="5"/>
  <c r="AK492" i="5"/>
  <c r="AJ492" i="5"/>
  <c r="AI492" i="5"/>
  <c r="AT491" i="5"/>
  <c r="AS491" i="5"/>
  <c r="AR491" i="5"/>
  <c r="AQ491" i="5"/>
  <c r="AP491" i="5"/>
  <c r="AO491" i="5"/>
  <c r="AN491" i="5"/>
  <c r="AM491" i="5"/>
  <c r="AL491" i="5"/>
  <c r="AK491" i="5"/>
  <c r="AJ491" i="5"/>
  <c r="AI491" i="5"/>
  <c r="AT490" i="5"/>
  <c r="AS490" i="5"/>
  <c r="AR490" i="5"/>
  <c r="AQ490" i="5"/>
  <c r="AP490" i="5"/>
  <c r="AO490" i="5"/>
  <c r="AN490" i="5"/>
  <c r="AM490" i="5"/>
  <c r="AL490" i="5"/>
  <c r="AK490" i="5"/>
  <c r="AJ490" i="5"/>
  <c r="AI490" i="5"/>
  <c r="AT489" i="5"/>
  <c r="AS489" i="5"/>
  <c r="AR489" i="5"/>
  <c r="AQ489" i="5"/>
  <c r="AP489" i="5"/>
  <c r="AO489" i="5"/>
  <c r="AN489" i="5"/>
  <c r="AM489" i="5"/>
  <c r="AL489" i="5"/>
  <c r="AK489" i="5"/>
  <c r="AJ489" i="5"/>
  <c r="AI489" i="5"/>
  <c r="AT488" i="5"/>
  <c r="AS488" i="5"/>
  <c r="AR488" i="5"/>
  <c r="AQ488" i="5"/>
  <c r="AP488" i="5"/>
  <c r="AO488" i="5"/>
  <c r="AN488" i="5"/>
  <c r="AM488" i="5"/>
  <c r="AL488" i="5"/>
  <c r="AK488" i="5"/>
  <c r="AJ488" i="5"/>
  <c r="AI488" i="5"/>
  <c r="AT487" i="5"/>
  <c r="AS487" i="5"/>
  <c r="AR487" i="5"/>
  <c r="AQ487" i="5"/>
  <c r="AP487" i="5"/>
  <c r="AO487" i="5"/>
  <c r="AN487" i="5"/>
  <c r="AM487" i="5"/>
  <c r="AL487" i="5"/>
  <c r="AK487" i="5"/>
  <c r="AJ487" i="5"/>
  <c r="AI487" i="5"/>
  <c r="AT486" i="5"/>
  <c r="AS486" i="5"/>
  <c r="AR486" i="5"/>
  <c r="AQ486" i="5"/>
  <c r="AP486" i="5"/>
  <c r="AO486" i="5"/>
  <c r="AN486" i="5"/>
  <c r="AM486" i="5"/>
  <c r="AL486" i="5"/>
  <c r="AK486" i="5"/>
  <c r="AJ486" i="5"/>
  <c r="AI486" i="5"/>
  <c r="AT485" i="5"/>
  <c r="AS485" i="5"/>
  <c r="AR485" i="5"/>
  <c r="AQ485" i="5"/>
  <c r="AP485" i="5"/>
  <c r="AO485" i="5"/>
  <c r="AN485" i="5"/>
  <c r="AM485" i="5"/>
  <c r="AL485" i="5"/>
  <c r="AK485" i="5"/>
  <c r="AJ485" i="5"/>
  <c r="AI485" i="5"/>
  <c r="AT484" i="5"/>
  <c r="AS484" i="5"/>
  <c r="AR484" i="5"/>
  <c r="AQ484" i="5"/>
  <c r="AP484" i="5"/>
  <c r="AO484" i="5"/>
  <c r="AN484" i="5"/>
  <c r="AM484" i="5"/>
  <c r="AL484" i="5"/>
  <c r="AK484" i="5"/>
  <c r="AJ484" i="5"/>
  <c r="AI484" i="5"/>
  <c r="AT483" i="5"/>
  <c r="AS483" i="5"/>
  <c r="AR483" i="5"/>
  <c r="AQ483" i="5"/>
  <c r="AP483" i="5"/>
  <c r="AO483" i="5"/>
  <c r="AN483" i="5"/>
  <c r="AM483" i="5"/>
  <c r="AL483" i="5"/>
  <c r="AK483" i="5"/>
  <c r="AJ483" i="5"/>
  <c r="AI483" i="5"/>
  <c r="AT482" i="5"/>
  <c r="AS482" i="5"/>
  <c r="AR482" i="5"/>
  <c r="AQ482" i="5"/>
  <c r="AP482" i="5"/>
  <c r="AO482" i="5"/>
  <c r="AN482" i="5"/>
  <c r="AM482" i="5"/>
  <c r="AL482" i="5"/>
  <c r="AK482" i="5"/>
  <c r="AJ482" i="5"/>
  <c r="AI482" i="5"/>
  <c r="AT481" i="5"/>
  <c r="AS481" i="5"/>
  <c r="AR481" i="5"/>
  <c r="AQ481" i="5"/>
  <c r="AP481" i="5"/>
  <c r="AO481" i="5"/>
  <c r="AN481" i="5"/>
  <c r="AM481" i="5"/>
  <c r="AL481" i="5"/>
  <c r="AK481" i="5"/>
  <c r="AJ481" i="5"/>
  <c r="AI481" i="5"/>
  <c r="AT480" i="5"/>
  <c r="AS480" i="5"/>
  <c r="AR480" i="5"/>
  <c r="AQ480" i="5"/>
  <c r="AP480" i="5"/>
  <c r="AO480" i="5"/>
  <c r="AN480" i="5"/>
  <c r="AM480" i="5"/>
  <c r="AL480" i="5"/>
  <c r="AK480" i="5"/>
  <c r="AJ480" i="5"/>
  <c r="AI480" i="5"/>
  <c r="AT479" i="5"/>
  <c r="AS479" i="5"/>
  <c r="AR479" i="5"/>
  <c r="AQ479" i="5"/>
  <c r="AP479" i="5"/>
  <c r="AO479" i="5"/>
  <c r="AN479" i="5"/>
  <c r="AM479" i="5"/>
  <c r="AL479" i="5"/>
  <c r="AK479" i="5"/>
  <c r="AJ479" i="5"/>
  <c r="AI479" i="5"/>
  <c r="AT478" i="5"/>
  <c r="AS478" i="5"/>
  <c r="AR478" i="5"/>
  <c r="AQ478" i="5"/>
  <c r="AP478" i="5"/>
  <c r="AO478" i="5"/>
  <c r="AN478" i="5"/>
  <c r="AM478" i="5"/>
  <c r="AL478" i="5"/>
  <c r="AK478" i="5"/>
  <c r="AJ478" i="5"/>
  <c r="AI478" i="5"/>
  <c r="AT477" i="5"/>
  <c r="AS477" i="5"/>
  <c r="AR477" i="5"/>
  <c r="AQ477" i="5"/>
  <c r="AP477" i="5"/>
  <c r="AO477" i="5"/>
  <c r="AN477" i="5"/>
  <c r="AM477" i="5"/>
  <c r="AL477" i="5"/>
  <c r="AK477" i="5"/>
  <c r="AJ477" i="5"/>
  <c r="AI477" i="5"/>
  <c r="AT476" i="5"/>
  <c r="AS476" i="5"/>
  <c r="AR476" i="5"/>
  <c r="AQ476" i="5"/>
  <c r="AP476" i="5"/>
  <c r="AO476" i="5"/>
  <c r="AN476" i="5"/>
  <c r="AM476" i="5"/>
  <c r="AL476" i="5"/>
  <c r="AK476" i="5"/>
  <c r="AJ476" i="5"/>
  <c r="AI476" i="5"/>
  <c r="AT475" i="5"/>
  <c r="AS475" i="5"/>
  <c r="AR475" i="5"/>
  <c r="AQ475" i="5"/>
  <c r="AP475" i="5"/>
  <c r="AO475" i="5"/>
  <c r="AN475" i="5"/>
  <c r="AM475" i="5"/>
  <c r="AL475" i="5"/>
  <c r="AK475" i="5"/>
  <c r="AJ475" i="5"/>
  <c r="AI475" i="5"/>
  <c r="AT474" i="5"/>
  <c r="AS474" i="5"/>
  <c r="AR474" i="5"/>
  <c r="AQ474" i="5"/>
  <c r="AP474" i="5"/>
  <c r="AO474" i="5"/>
  <c r="AN474" i="5"/>
  <c r="AM474" i="5"/>
  <c r="AL474" i="5"/>
  <c r="AK474" i="5"/>
  <c r="AJ474" i="5"/>
  <c r="AI474" i="5"/>
  <c r="AT473" i="5"/>
  <c r="AS473" i="5"/>
  <c r="AR473" i="5"/>
  <c r="AQ473" i="5"/>
  <c r="AP473" i="5"/>
  <c r="AO473" i="5"/>
  <c r="AN473" i="5"/>
  <c r="AM473" i="5"/>
  <c r="AL473" i="5"/>
  <c r="AK473" i="5"/>
  <c r="AJ473" i="5"/>
  <c r="AI473" i="5"/>
  <c r="AT472" i="5"/>
  <c r="AS472" i="5"/>
  <c r="AR472" i="5"/>
  <c r="AQ472" i="5"/>
  <c r="AP472" i="5"/>
  <c r="AO472" i="5"/>
  <c r="AN472" i="5"/>
  <c r="AM472" i="5"/>
  <c r="AL472" i="5"/>
  <c r="AK472" i="5"/>
  <c r="AJ472" i="5"/>
  <c r="AI472" i="5"/>
  <c r="AT471" i="5"/>
  <c r="AS471" i="5"/>
  <c r="AR471" i="5"/>
  <c r="AQ471" i="5"/>
  <c r="AP471" i="5"/>
  <c r="AO471" i="5"/>
  <c r="AN471" i="5"/>
  <c r="AM471" i="5"/>
  <c r="AL471" i="5"/>
  <c r="AK471" i="5"/>
  <c r="AJ471" i="5"/>
  <c r="AI471" i="5"/>
  <c r="AT470" i="5"/>
  <c r="AS470" i="5"/>
  <c r="AR470" i="5"/>
  <c r="AQ470" i="5"/>
  <c r="AP470" i="5"/>
  <c r="AO470" i="5"/>
  <c r="AN470" i="5"/>
  <c r="AM470" i="5"/>
  <c r="AL470" i="5"/>
  <c r="AK470" i="5"/>
  <c r="AJ470" i="5"/>
  <c r="AI470" i="5"/>
  <c r="AT469" i="5"/>
  <c r="AS469" i="5"/>
  <c r="AR469" i="5"/>
  <c r="AQ469" i="5"/>
  <c r="AP469" i="5"/>
  <c r="AO469" i="5"/>
  <c r="AN469" i="5"/>
  <c r="AM469" i="5"/>
  <c r="AL469" i="5"/>
  <c r="AK469" i="5"/>
  <c r="AJ469" i="5"/>
  <c r="AI469" i="5"/>
  <c r="AT468" i="5"/>
  <c r="AS468" i="5"/>
  <c r="AR468" i="5"/>
  <c r="AQ468" i="5"/>
  <c r="AP468" i="5"/>
  <c r="AO468" i="5"/>
  <c r="AN468" i="5"/>
  <c r="AM468" i="5"/>
  <c r="AL468" i="5"/>
  <c r="AK468" i="5"/>
  <c r="AJ468" i="5"/>
  <c r="AI468" i="5"/>
  <c r="AT467" i="5"/>
  <c r="AS467" i="5"/>
  <c r="AR467" i="5"/>
  <c r="AQ467" i="5"/>
  <c r="AP467" i="5"/>
  <c r="AO467" i="5"/>
  <c r="AN467" i="5"/>
  <c r="AM467" i="5"/>
  <c r="AL467" i="5"/>
  <c r="AK467" i="5"/>
  <c r="AJ467" i="5"/>
  <c r="AI467" i="5"/>
  <c r="AT466" i="5"/>
  <c r="AS466" i="5"/>
  <c r="AR466" i="5"/>
  <c r="AQ466" i="5"/>
  <c r="AP466" i="5"/>
  <c r="AO466" i="5"/>
  <c r="AN466" i="5"/>
  <c r="AM466" i="5"/>
  <c r="AL466" i="5"/>
  <c r="AK466" i="5"/>
  <c r="AJ466" i="5"/>
  <c r="AI466" i="5"/>
  <c r="AT465" i="5"/>
  <c r="AS465" i="5"/>
  <c r="AR465" i="5"/>
  <c r="AQ465" i="5"/>
  <c r="AP465" i="5"/>
  <c r="AO465" i="5"/>
  <c r="AN465" i="5"/>
  <c r="AM465" i="5"/>
  <c r="AL465" i="5"/>
  <c r="AK465" i="5"/>
  <c r="AJ465" i="5"/>
  <c r="AI465" i="5"/>
  <c r="AT464" i="5"/>
  <c r="AS464" i="5"/>
  <c r="AR464" i="5"/>
  <c r="AQ464" i="5"/>
  <c r="AP464" i="5"/>
  <c r="AO464" i="5"/>
  <c r="AN464" i="5"/>
  <c r="AM464" i="5"/>
  <c r="AL464" i="5"/>
  <c r="AK464" i="5"/>
  <c r="AJ464" i="5"/>
  <c r="AI464" i="5"/>
  <c r="AT463" i="5"/>
  <c r="AS463" i="5"/>
  <c r="AR463" i="5"/>
  <c r="AQ463" i="5"/>
  <c r="AP463" i="5"/>
  <c r="AO463" i="5"/>
  <c r="AN463" i="5"/>
  <c r="AM463" i="5"/>
  <c r="AL463" i="5"/>
  <c r="AK463" i="5"/>
  <c r="AJ463" i="5"/>
  <c r="AI463" i="5"/>
  <c r="AT462" i="5"/>
  <c r="AS462" i="5"/>
  <c r="AR462" i="5"/>
  <c r="AQ462" i="5"/>
  <c r="AP462" i="5"/>
  <c r="AO462" i="5"/>
  <c r="AN462" i="5"/>
  <c r="AM462" i="5"/>
  <c r="AL462" i="5"/>
  <c r="AK462" i="5"/>
  <c r="AJ462" i="5"/>
  <c r="AI462" i="5"/>
  <c r="AT461" i="5"/>
  <c r="AS461" i="5"/>
  <c r="AR461" i="5"/>
  <c r="AQ461" i="5"/>
  <c r="AP461" i="5"/>
  <c r="AO461" i="5"/>
  <c r="AN461" i="5"/>
  <c r="AM461" i="5"/>
  <c r="AL461" i="5"/>
  <c r="AK461" i="5"/>
  <c r="AJ461" i="5"/>
  <c r="AI461" i="5"/>
  <c r="AT460" i="5"/>
  <c r="AS460" i="5"/>
  <c r="AR460" i="5"/>
  <c r="AQ460" i="5"/>
  <c r="AP460" i="5"/>
  <c r="AO460" i="5"/>
  <c r="AN460" i="5"/>
  <c r="AM460" i="5"/>
  <c r="AL460" i="5"/>
  <c r="AK460" i="5"/>
  <c r="AJ460" i="5"/>
  <c r="AI460" i="5"/>
  <c r="AT459" i="5"/>
  <c r="AS459" i="5"/>
  <c r="AR459" i="5"/>
  <c r="AQ459" i="5"/>
  <c r="AP459" i="5"/>
  <c r="AO459" i="5"/>
  <c r="AN459" i="5"/>
  <c r="AM459" i="5"/>
  <c r="AL459" i="5"/>
  <c r="AK459" i="5"/>
  <c r="AJ459" i="5"/>
  <c r="AI459" i="5"/>
  <c r="AT458" i="5"/>
  <c r="AS458" i="5"/>
  <c r="AR458" i="5"/>
  <c r="AQ458" i="5"/>
  <c r="AP458" i="5"/>
  <c r="AO458" i="5"/>
  <c r="AN458" i="5"/>
  <c r="AM458" i="5"/>
  <c r="AL458" i="5"/>
  <c r="AK458" i="5"/>
  <c r="AJ458" i="5"/>
  <c r="AI458" i="5"/>
  <c r="AT457" i="5"/>
  <c r="AS457" i="5"/>
  <c r="AR457" i="5"/>
  <c r="AQ457" i="5"/>
  <c r="AP457" i="5"/>
  <c r="AO457" i="5"/>
  <c r="AN457" i="5"/>
  <c r="AM457" i="5"/>
  <c r="AL457" i="5"/>
  <c r="AK457" i="5"/>
  <c r="AJ457" i="5"/>
  <c r="AI457" i="5"/>
  <c r="AT456" i="5"/>
  <c r="AS456" i="5"/>
  <c r="AR456" i="5"/>
  <c r="AQ456" i="5"/>
  <c r="AP456" i="5"/>
  <c r="AO456" i="5"/>
  <c r="AN456" i="5"/>
  <c r="AM456" i="5"/>
  <c r="AL456" i="5"/>
  <c r="AK456" i="5"/>
  <c r="AJ456" i="5"/>
  <c r="AI456" i="5"/>
  <c r="AT455" i="5"/>
  <c r="AS455" i="5"/>
  <c r="AR455" i="5"/>
  <c r="AQ455" i="5"/>
  <c r="AP455" i="5"/>
  <c r="AO455" i="5"/>
  <c r="AN455" i="5"/>
  <c r="AM455" i="5"/>
  <c r="AL455" i="5"/>
  <c r="AK455" i="5"/>
  <c r="AJ455" i="5"/>
  <c r="AI455" i="5"/>
  <c r="AT454" i="5"/>
  <c r="AS454" i="5"/>
  <c r="AR454" i="5"/>
  <c r="AQ454" i="5"/>
  <c r="AP454" i="5"/>
  <c r="AO454" i="5"/>
  <c r="AN454" i="5"/>
  <c r="AM454" i="5"/>
  <c r="AL454" i="5"/>
  <c r="AK454" i="5"/>
  <c r="AJ454" i="5"/>
  <c r="AI454" i="5"/>
  <c r="AT453" i="5"/>
  <c r="AS453" i="5"/>
  <c r="AR453" i="5"/>
  <c r="AQ453" i="5"/>
  <c r="AP453" i="5"/>
  <c r="AO453" i="5"/>
  <c r="AN453" i="5"/>
  <c r="AM453" i="5"/>
  <c r="AL453" i="5"/>
  <c r="AK453" i="5"/>
  <c r="AJ453" i="5"/>
  <c r="AI453" i="5"/>
  <c r="AT452" i="5"/>
  <c r="AS452" i="5"/>
  <c r="AR452" i="5"/>
  <c r="AQ452" i="5"/>
  <c r="AP452" i="5"/>
  <c r="AO452" i="5"/>
  <c r="AN452" i="5"/>
  <c r="AM452" i="5"/>
  <c r="AL452" i="5"/>
  <c r="AK452" i="5"/>
  <c r="AJ452" i="5"/>
  <c r="AI452" i="5"/>
  <c r="AT451" i="5"/>
  <c r="AS451" i="5"/>
  <c r="AR451" i="5"/>
  <c r="AQ451" i="5"/>
  <c r="AP451" i="5"/>
  <c r="AO451" i="5"/>
  <c r="AN451" i="5"/>
  <c r="AM451" i="5"/>
  <c r="AL451" i="5"/>
  <c r="AK451" i="5"/>
  <c r="AJ451" i="5"/>
  <c r="AI451" i="5"/>
  <c r="AT450" i="5"/>
  <c r="AS450" i="5"/>
  <c r="AR450" i="5"/>
  <c r="AQ450" i="5"/>
  <c r="AP450" i="5"/>
  <c r="AO450" i="5"/>
  <c r="AN450" i="5"/>
  <c r="AM450" i="5"/>
  <c r="AL450" i="5"/>
  <c r="AK450" i="5"/>
  <c r="AJ450" i="5"/>
  <c r="AI450" i="5"/>
  <c r="AT449" i="5"/>
  <c r="AS449" i="5"/>
  <c r="AR449" i="5"/>
  <c r="AQ449" i="5"/>
  <c r="AP449" i="5"/>
  <c r="AO449" i="5"/>
  <c r="AN449" i="5"/>
  <c r="AM449" i="5"/>
  <c r="AL449" i="5"/>
  <c r="AK449" i="5"/>
  <c r="AJ449" i="5"/>
  <c r="AI449" i="5"/>
  <c r="AT448" i="5"/>
  <c r="AS448" i="5"/>
  <c r="AR448" i="5"/>
  <c r="AQ448" i="5"/>
  <c r="AP448" i="5"/>
  <c r="AO448" i="5"/>
  <c r="AN448" i="5"/>
  <c r="AM448" i="5"/>
  <c r="AL448" i="5"/>
  <c r="AK448" i="5"/>
  <c r="AJ448" i="5"/>
  <c r="AI448" i="5"/>
  <c r="AT447" i="5"/>
  <c r="AS447" i="5"/>
  <c r="AR447" i="5"/>
  <c r="AQ447" i="5"/>
  <c r="AP447" i="5"/>
  <c r="AO447" i="5"/>
  <c r="AN447" i="5"/>
  <c r="AM447" i="5"/>
  <c r="AL447" i="5"/>
  <c r="AK447" i="5"/>
  <c r="AJ447" i="5"/>
  <c r="AI447" i="5"/>
  <c r="AT446" i="5"/>
  <c r="AS446" i="5"/>
  <c r="AR446" i="5"/>
  <c r="AQ446" i="5"/>
  <c r="AP446" i="5"/>
  <c r="AO446" i="5"/>
  <c r="AN446" i="5"/>
  <c r="AM446" i="5"/>
  <c r="AL446" i="5"/>
  <c r="AK446" i="5"/>
  <c r="AJ446" i="5"/>
  <c r="AI446" i="5"/>
  <c r="AT445" i="5"/>
  <c r="AS445" i="5"/>
  <c r="AR445" i="5"/>
  <c r="AQ445" i="5"/>
  <c r="AP445" i="5"/>
  <c r="AO445" i="5"/>
  <c r="AN445" i="5"/>
  <c r="AM445" i="5"/>
  <c r="AL445" i="5"/>
  <c r="AK445" i="5"/>
  <c r="AJ445" i="5"/>
  <c r="AI445" i="5"/>
  <c r="AT444" i="5"/>
  <c r="AS444" i="5"/>
  <c r="AR444" i="5"/>
  <c r="AQ444" i="5"/>
  <c r="AP444" i="5"/>
  <c r="AO444" i="5"/>
  <c r="AN444" i="5"/>
  <c r="AM444" i="5"/>
  <c r="AL444" i="5"/>
  <c r="AK444" i="5"/>
  <c r="AJ444" i="5"/>
  <c r="AI444" i="5"/>
  <c r="AT443" i="5"/>
  <c r="AS443" i="5"/>
  <c r="AR443" i="5"/>
  <c r="AQ443" i="5"/>
  <c r="AP443" i="5"/>
  <c r="AO443" i="5"/>
  <c r="AN443" i="5"/>
  <c r="AM443" i="5"/>
  <c r="AL443" i="5"/>
  <c r="AK443" i="5"/>
  <c r="AJ443" i="5"/>
  <c r="AI443" i="5"/>
  <c r="AT442" i="5"/>
  <c r="AS442" i="5"/>
  <c r="AR442" i="5"/>
  <c r="AQ442" i="5"/>
  <c r="AP442" i="5"/>
  <c r="AO442" i="5"/>
  <c r="AN442" i="5"/>
  <c r="AM442" i="5"/>
  <c r="AL442" i="5"/>
  <c r="AK442" i="5"/>
  <c r="AJ442" i="5"/>
  <c r="AI442" i="5"/>
  <c r="AT441" i="5"/>
  <c r="AS441" i="5"/>
  <c r="AR441" i="5"/>
  <c r="AQ441" i="5"/>
  <c r="AP441" i="5"/>
  <c r="AO441" i="5"/>
  <c r="AN441" i="5"/>
  <c r="AM441" i="5"/>
  <c r="AL441" i="5"/>
  <c r="AK441" i="5"/>
  <c r="AJ441" i="5"/>
  <c r="AI441" i="5"/>
  <c r="AT440" i="5"/>
  <c r="AS440" i="5"/>
  <c r="AR440" i="5"/>
  <c r="AQ440" i="5"/>
  <c r="AP440" i="5"/>
  <c r="AO440" i="5"/>
  <c r="AN440" i="5"/>
  <c r="AM440" i="5"/>
  <c r="AL440" i="5"/>
  <c r="AK440" i="5"/>
  <c r="AJ440" i="5"/>
  <c r="AI440" i="5"/>
  <c r="AT439" i="5"/>
  <c r="AS439" i="5"/>
  <c r="AR439" i="5"/>
  <c r="AQ439" i="5"/>
  <c r="AP439" i="5"/>
  <c r="AO439" i="5"/>
  <c r="AN439" i="5"/>
  <c r="AM439" i="5"/>
  <c r="AL439" i="5"/>
  <c r="AK439" i="5"/>
  <c r="AJ439" i="5"/>
  <c r="AI439" i="5"/>
  <c r="AT438" i="5"/>
  <c r="AS438" i="5"/>
  <c r="AR438" i="5"/>
  <c r="AQ438" i="5"/>
  <c r="AP438" i="5"/>
  <c r="AO438" i="5"/>
  <c r="AN438" i="5"/>
  <c r="AM438" i="5"/>
  <c r="AL438" i="5"/>
  <c r="AK438" i="5"/>
  <c r="AJ438" i="5"/>
  <c r="AI438" i="5"/>
  <c r="AT437" i="5"/>
  <c r="AS437" i="5"/>
  <c r="AR437" i="5"/>
  <c r="AQ437" i="5"/>
  <c r="AP437" i="5"/>
  <c r="AO437" i="5"/>
  <c r="AN437" i="5"/>
  <c r="AM437" i="5"/>
  <c r="AL437" i="5"/>
  <c r="AK437" i="5"/>
  <c r="AJ437" i="5"/>
  <c r="AI437" i="5"/>
  <c r="AT436" i="5"/>
  <c r="AS436" i="5"/>
  <c r="AR436" i="5"/>
  <c r="AQ436" i="5"/>
  <c r="AP436" i="5"/>
  <c r="AO436" i="5"/>
  <c r="AN436" i="5"/>
  <c r="AM436" i="5"/>
  <c r="AL436" i="5"/>
  <c r="AK436" i="5"/>
  <c r="AJ436" i="5"/>
  <c r="AI436" i="5"/>
  <c r="AT435" i="5"/>
  <c r="AS435" i="5"/>
  <c r="AR435" i="5"/>
  <c r="AQ435" i="5"/>
  <c r="AP435" i="5"/>
  <c r="AO435" i="5"/>
  <c r="AN435" i="5"/>
  <c r="AM435" i="5"/>
  <c r="AL435" i="5"/>
  <c r="AK435" i="5"/>
  <c r="AJ435" i="5"/>
  <c r="AI435" i="5"/>
  <c r="AT434" i="5"/>
  <c r="AS434" i="5"/>
  <c r="AR434" i="5"/>
  <c r="AQ434" i="5"/>
  <c r="AP434" i="5"/>
  <c r="AO434" i="5"/>
  <c r="AN434" i="5"/>
  <c r="AM434" i="5"/>
  <c r="AL434" i="5"/>
  <c r="AK434" i="5"/>
  <c r="AJ434" i="5"/>
  <c r="AI434" i="5"/>
  <c r="AT433" i="5"/>
  <c r="AS433" i="5"/>
  <c r="AR433" i="5"/>
  <c r="AQ433" i="5"/>
  <c r="AP433" i="5"/>
  <c r="AO433" i="5"/>
  <c r="AN433" i="5"/>
  <c r="AM433" i="5"/>
  <c r="AL433" i="5"/>
  <c r="AK433" i="5"/>
  <c r="AJ433" i="5"/>
  <c r="AI433" i="5"/>
  <c r="AT432" i="5"/>
  <c r="AS432" i="5"/>
  <c r="AR432" i="5"/>
  <c r="AQ432" i="5"/>
  <c r="AP432" i="5"/>
  <c r="AO432" i="5"/>
  <c r="AN432" i="5"/>
  <c r="AM432" i="5"/>
  <c r="AL432" i="5"/>
  <c r="AK432" i="5"/>
  <c r="AJ432" i="5"/>
  <c r="AI432" i="5"/>
  <c r="AT431" i="5"/>
  <c r="AS431" i="5"/>
  <c r="AR431" i="5"/>
  <c r="AQ431" i="5"/>
  <c r="AP431" i="5"/>
  <c r="AO431" i="5"/>
  <c r="AN431" i="5"/>
  <c r="AM431" i="5"/>
  <c r="AL431" i="5"/>
  <c r="AK431" i="5"/>
  <c r="AJ431" i="5"/>
  <c r="AI431" i="5"/>
  <c r="AT430" i="5"/>
  <c r="AS430" i="5"/>
  <c r="AR430" i="5"/>
  <c r="AQ430" i="5"/>
  <c r="AP430" i="5"/>
  <c r="AO430" i="5"/>
  <c r="AN430" i="5"/>
  <c r="AM430" i="5"/>
  <c r="AL430" i="5"/>
  <c r="AK430" i="5"/>
  <c r="AJ430" i="5"/>
  <c r="AI430" i="5"/>
  <c r="AT429" i="5"/>
  <c r="AS429" i="5"/>
  <c r="AR429" i="5"/>
  <c r="AQ429" i="5"/>
  <c r="AP429" i="5"/>
  <c r="AO429" i="5"/>
  <c r="AN429" i="5"/>
  <c r="AM429" i="5"/>
  <c r="AL429" i="5"/>
  <c r="AK429" i="5"/>
  <c r="AJ429" i="5"/>
  <c r="AI429" i="5"/>
  <c r="AT428" i="5"/>
  <c r="AS428" i="5"/>
  <c r="AR428" i="5"/>
  <c r="AQ428" i="5"/>
  <c r="AP428" i="5"/>
  <c r="AO428" i="5"/>
  <c r="AN428" i="5"/>
  <c r="AM428" i="5"/>
  <c r="AL428" i="5"/>
  <c r="AK428" i="5"/>
  <c r="AJ428" i="5"/>
  <c r="AI428" i="5"/>
  <c r="AT427" i="5"/>
  <c r="AS427" i="5"/>
  <c r="AR427" i="5"/>
  <c r="AQ427" i="5"/>
  <c r="AP427" i="5"/>
  <c r="AO427" i="5"/>
  <c r="AN427" i="5"/>
  <c r="AM427" i="5"/>
  <c r="AL427" i="5"/>
  <c r="AK427" i="5"/>
  <c r="AJ427" i="5"/>
  <c r="AI427" i="5"/>
  <c r="AT426" i="5"/>
  <c r="AS426" i="5"/>
  <c r="AR426" i="5"/>
  <c r="AQ426" i="5"/>
  <c r="AP426" i="5"/>
  <c r="AO426" i="5"/>
  <c r="AN426" i="5"/>
  <c r="AM426" i="5"/>
  <c r="AL426" i="5"/>
  <c r="AK426" i="5"/>
  <c r="AJ426" i="5"/>
  <c r="AI426" i="5"/>
  <c r="AT425" i="5"/>
  <c r="AS425" i="5"/>
  <c r="AR425" i="5"/>
  <c r="AQ425" i="5"/>
  <c r="AP425" i="5"/>
  <c r="AO425" i="5"/>
  <c r="AN425" i="5"/>
  <c r="AM425" i="5"/>
  <c r="AL425" i="5"/>
  <c r="AK425" i="5"/>
  <c r="AJ425" i="5"/>
  <c r="AI425" i="5"/>
  <c r="AT424" i="5"/>
  <c r="AS424" i="5"/>
  <c r="AR424" i="5"/>
  <c r="AQ424" i="5"/>
  <c r="AP424" i="5"/>
  <c r="AO424" i="5"/>
  <c r="AN424" i="5"/>
  <c r="AM424" i="5"/>
  <c r="AL424" i="5"/>
  <c r="AK424" i="5"/>
  <c r="AJ424" i="5"/>
  <c r="AI424" i="5"/>
  <c r="AT423" i="5"/>
  <c r="AS423" i="5"/>
  <c r="AR423" i="5"/>
  <c r="AQ423" i="5"/>
  <c r="AP423" i="5"/>
  <c r="AO423" i="5"/>
  <c r="AN423" i="5"/>
  <c r="AM423" i="5"/>
  <c r="AL423" i="5"/>
  <c r="AK423" i="5"/>
  <c r="AJ423" i="5"/>
  <c r="AI423" i="5"/>
  <c r="AT422" i="5"/>
  <c r="AS422" i="5"/>
  <c r="AR422" i="5"/>
  <c r="AQ422" i="5"/>
  <c r="AP422" i="5"/>
  <c r="AO422" i="5"/>
  <c r="AN422" i="5"/>
  <c r="AM422" i="5"/>
  <c r="AL422" i="5"/>
  <c r="AK422" i="5"/>
  <c r="AJ422" i="5"/>
  <c r="AI422" i="5"/>
  <c r="AT421" i="5"/>
  <c r="AS421" i="5"/>
  <c r="AR421" i="5"/>
  <c r="AQ421" i="5"/>
  <c r="AP421" i="5"/>
  <c r="AO421" i="5"/>
  <c r="AN421" i="5"/>
  <c r="AM421" i="5"/>
  <c r="AL421" i="5"/>
  <c r="AK421" i="5"/>
  <c r="AJ421" i="5"/>
  <c r="AI421" i="5"/>
  <c r="AT420" i="5"/>
  <c r="AS420" i="5"/>
  <c r="AR420" i="5"/>
  <c r="AQ420" i="5"/>
  <c r="AP420" i="5"/>
  <c r="AO420" i="5"/>
  <c r="AN420" i="5"/>
  <c r="AM420" i="5"/>
  <c r="AL420" i="5"/>
  <c r="AK420" i="5"/>
  <c r="AJ420" i="5"/>
  <c r="AI420" i="5"/>
  <c r="AT419" i="5"/>
  <c r="AS419" i="5"/>
  <c r="AR419" i="5"/>
  <c r="AQ419" i="5"/>
  <c r="AP419" i="5"/>
  <c r="AO419" i="5"/>
  <c r="AN419" i="5"/>
  <c r="AM419" i="5"/>
  <c r="AL419" i="5"/>
  <c r="AK419" i="5"/>
  <c r="AJ419" i="5"/>
  <c r="AI419" i="5"/>
  <c r="AT418" i="5"/>
  <c r="AS418" i="5"/>
  <c r="AR418" i="5"/>
  <c r="AQ418" i="5"/>
  <c r="AP418" i="5"/>
  <c r="AO418" i="5"/>
  <c r="AN418" i="5"/>
  <c r="AM418" i="5"/>
  <c r="AL418" i="5"/>
  <c r="AK418" i="5"/>
  <c r="AJ418" i="5"/>
  <c r="AI418" i="5"/>
  <c r="AT417" i="5"/>
  <c r="AS417" i="5"/>
  <c r="AR417" i="5"/>
  <c r="AQ417" i="5"/>
  <c r="AP417" i="5"/>
  <c r="AO417" i="5"/>
  <c r="AN417" i="5"/>
  <c r="AM417" i="5"/>
  <c r="AL417" i="5"/>
  <c r="AK417" i="5"/>
  <c r="AJ417" i="5"/>
  <c r="AI417" i="5"/>
  <c r="AT416" i="5"/>
  <c r="AS416" i="5"/>
  <c r="AR416" i="5"/>
  <c r="AQ416" i="5"/>
  <c r="AP416" i="5"/>
  <c r="AO416" i="5"/>
  <c r="AN416" i="5"/>
  <c r="AM416" i="5"/>
  <c r="AL416" i="5"/>
  <c r="AK416" i="5"/>
  <c r="AJ416" i="5"/>
  <c r="AI416" i="5"/>
  <c r="AT415" i="5"/>
  <c r="AS415" i="5"/>
  <c r="AR415" i="5"/>
  <c r="AQ415" i="5"/>
  <c r="AP415" i="5"/>
  <c r="AO415" i="5"/>
  <c r="AN415" i="5"/>
  <c r="AM415" i="5"/>
  <c r="AL415" i="5"/>
  <c r="AK415" i="5"/>
  <c r="AJ415" i="5"/>
  <c r="AI415" i="5"/>
  <c r="AT414" i="5"/>
  <c r="AS414" i="5"/>
  <c r="AR414" i="5"/>
  <c r="AQ414" i="5"/>
  <c r="AP414" i="5"/>
  <c r="AO414" i="5"/>
  <c r="AN414" i="5"/>
  <c r="AM414" i="5"/>
  <c r="AL414" i="5"/>
  <c r="AK414" i="5"/>
  <c r="AJ414" i="5"/>
  <c r="AI414" i="5"/>
  <c r="AT413" i="5"/>
  <c r="AS413" i="5"/>
  <c r="AR413" i="5"/>
  <c r="AQ413" i="5"/>
  <c r="AP413" i="5"/>
  <c r="AO413" i="5"/>
  <c r="AN413" i="5"/>
  <c r="AM413" i="5"/>
  <c r="AL413" i="5"/>
  <c r="AK413" i="5"/>
  <c r="AJ413" i="5"/>
  <c r="AI413" i="5"/>
  <c r="AT412" i="5"/>
  <c r="AS412" i="5"/>
  <c r="AR412" i="5"/>
  <c r="AQ412" i="5"/>
  <c r="AP412" i="5"/>
  <c r="AO412" i="5"/>
  <c r="AN412" i="5"/>
  <c r="AM412" i="5"/>
  <c r="AL412" i="5"/>
  <c r="AK412" i="5"/>
  <c r="AJ412" i="5"/>
  <c r="AI412" i="5"/>
  <c r="AT411" i="5"/>
  <c r="AS411" i="5"/>
  <c r="AR411" i="5"/>
  <c r="AQ411" i="5"/>
  <c r="AP411" i="5"/>
  <c r="AO411" i="5"/>
  <c r="AN411" i="5"/>
  <c r="AM411" i="5"/>
  <c r="AL411" i="5"/>
  <c r="AK411" i="5"/>
  <c r="AJ411" i="5"/>
  <c r="AI411" i="5"/>
  <c r="AT410" i="5"/>
  <c r="AS410" i="5"/>
  <c r="AR410" i="5"/>
  <c r="AQ410" i="5"/>
  <c r="AP410" i="5"/>
  <c r="AO410" i="5"/>
  <c r="AN410" i="5"/>
  <c r="AM410" i="5"/>
  <c r="AL410" i="5"/>
  <c r="AK410" i="5"/>
  <c r="AJ410" i="5"/>
  <c r="AI410" i="5"/>
  <c r="AT409" i="5"/>
  <c r="AS409" i="5"/>
  <c r="AR409" i="5"/>
  <c r="AQ409" i="5"/>
  <c r="AP409" i="5"/>
  <c r="AO409" i="5"/>
  <c r="AN409" i="5"/>
  <c r="AM409" i="5"/>
  <c r="AL409" i="5"/>
  <c r="AK409" i="5"/>
  <c r="AJ409" i="5"/>
  <c r="AI409" i="5"/>
  <c r="AT408" i="5"/>
  <c r="AS408" i="5"/>
  <c r="AR408" i="5"/>
  <c r="AQ408" i="5"/>
  <c r="AP408" i="5"/>
  <c r="AO408" i="5"/>
  <c r="AN408" i="5"/>
  <c r="AM408" i="5"/>
  <c r="AL408" i="5"/>
  <c r="AK408" i="5"/>
  <c r="AJ408" i="5"/>
  <c r="AI408" i="5"/>
  <c r="AT407" i="5"/>
  <c r="AS407" i="5"/>
  <c r="AR407" i="5"/>
  <c r="AQ407" i="5"/>
  <c r="AP407" i="5"/>
  <c r="AO407" i="5"/>
  <c r="AN407" i="5"/>
  <c r="AM407" i="5"/>
  <c r="AL407" i="5"/>
  <c r="AK407" i="5"/>
  <c r="AJ407" i="5"/>
  <c r="AI407" i="5"/>
  <c r="AT406" i="5"/>
  <c r="AS406" i="5"/>
  <c r="AR406" i="5"/>
  <c r="AQ406" i="5"/>
  <c r="AP406" i="5"/>
  <c r="AO406" i="5"/>
  <c r="AN406" i="5"/>
  <c r="AM406" i="5"/>
  <c r="AL406" i="5"/>
  <c r="AK406" i="5"/>
  <c r="AJ406" i="5"/>
  <c r="AI406" i="5"/>
  <c r="AT405" i="5"/>
  <c r="AS405" i="5"/>
  <c r="AR405" i="5"/>
  <c r="AQ405" i="5"/>
  <c r="AP405" i="5"/>
  <c r="AO405" i="5"/>
  <c r="AN405" i="5"/>
  <c r="AM405" i="5"/>
  <c r="AL405" i="5"/>
  <c r="AK405" i="5"/>
  <c r="AJ405" i="5"/>
  <c r="AI405" i="5"/>
  <c r="AT404" i="5"/>
  <c r="AS404" i="5"/>
  <c r="AR404" i="5"/>
  <c r="AQ404" i="5"/>
  <c r="AP404" i="5"/>
  <c r="AO404" i="5"/>
  <c r="AN404" i="5"/>
  <c r="AM404" i="5"/>
  <c r="AL404" i="5"/>
  <c r="AK404" i="5"/>
  <c r="AJ404" i="5"/>
  <c r="AI404" i="5"/>
  <c r="AT403" i="5"/>
  <c r="AS403" i="5"/>
  <c r="AR403" i="5"/>
  <c r="AQ403" i="5"/>
  <c r="AP403" i="5"/>
  <c r="AO403" i="5"/>
  <c r="AN403" i="5"/>
  <c r="AM403" i="5"/>
  <c r="AL403" i="5"/>
  <c r="AK403" i="5"/>
  <c r="AJ403" i="5"/>
  <c r="AI403" i="5"/>
  <c r="AT402" i="5"/>
  <c r="AS402" i="5"/>
  <c r="AR402" i="5"/>
  <c r="AQ402" i="5"/>
  <c r="AP402" i="5"/>
  <c r="AO402" i="5"/>
  <c r="AN402" i="5"/>
  <c r="AM402" i="5"/>
  <c r="AL402" i="5"/>
  <c r="AK402" i="5"/>
  <c r="AJ402" i="5"/>
  <c r="AI402" i="5"/>
  <c r="AT401" i="5"/>
  <c r="AS401" i="5"/>
  <c r="AR401" i="5"/>
  <c r="AQ401" i="5"/>
  <c r="AP401" i="5"/>
  <c r="AO401" i="5"/>
  <c r="AN401" i="5"/>
  <c r="AM401" i="5"/>
  <c r="AL401" i="5"/>
  <c r="AK401" i="5"/>
  <c r="AJ401" i="5"/>
  <c r="AI401" i="5"/>
  <c r="AT400" i="5"/>
  <c r="AS400" i="5"/>
  <c r="AR400" i="5"/>
  <c r="AQ400" i="5"/>
  <c r="AP400" i="5"/>
  <c r="AO400" i="5"/>
  <c r="AN400" i="5"/>
  <c r="AM400" i="5"/>
  <c r="AL400" i="5"/>
  <c r="AK400" i="5"/>
  <c r="AJ400" i="5"/>
  <c r="AI400" i="5"/>
  <c r="AT399" i="5"/>
  <c r="AS399" i="5"/>
  <c r="AR399" i="5"/>
  <c r="AQ399" i="5"/>
  <c r="AP399" i="5"/>
  <c r="AO399" i="5"/>
  <c r="AN399" i="5"/>
  <c r="AM399" i="5"/>
  <c r="AL399" i="5"/>
  <c r="AK399" i="5"/>
  <c r="AJ399" i="5"/>
  <c r="AI399" i="5"/>
  <c r="AT398" i="5"/>
  <c r="AS398" i="5"/>
  <c r="AR398" i="5"/>
  <c r="AQ398" i="5"/>
  <c r="AP398" i="5"/>
  <c r="AO398" i="5"/>
  <c r="AN398" i="5"/>
  <c r="AM398" i="5"/>
  <c r="AL398" i="5"/>
  <c r="AK398" i="5"/>
  <c r="AJ398" i="5"/>
  <c r="AI398" i="5"/>
  <c r="AT397" i="5"/>
  <c r="AS397" i="5"/>
  <c r="AR397" i="5"/>
  <c r="AQ397" i="5"/>
  <c r="AP397" i="5"/>
  <c r="AO397" i="5"/>
  <c r="AN397" i="5"/>
  <c r="AM397" i="5"/>
  <c r="AL397" i="5"/>
  <c r="AK397" i="5"/>
  <c r="AJ397" i="5"/>
  <c r="AI397" i="5"/>
  <c r="AT396" i="5"/>
  <c r="AS396" i="5"/>
  <c r="AR396" i="5"/>
  <c r="AQ396" i="5"/>
  <c r="AP396" i="5"/>
  <c r="AO396" i="5"/>
  <c r="AN396" i="5"/>
  <c r="AM396" i="5"/>
  <c r="AL396" i="5"/>
  <c r="AK396" i="5"/>
  <c r="AJ396" i="5"/>
  <c r="AI396" i="5"/>
  <c r="AT395" i="5"/>
  <c r="AS395" i="5"/>
  <c r="AR395" i="5"/>
  <c r="AQ395" i="5"/>
  <c r="AP395" i="5"/>
  <c r="AO395" i="5"/>
  <c r="AN395" i="5"/>
  <c r="AM395" i="5"/>
  <c r="AL395" i="5"/>
  <c r="AK395" i="5"/>
  <c r="AJ395" i="5"/>
  <c r="AI395" i="5"/>
  <c r="AT394" i="5"/>
  <c r="AS394" i="5"/>
  <c r="AR394" i="5"/>
  <c r="AQ394" i="5"/>
  <c r="AP394" i="5"/>
  <c r="AO394" i="5"/>
  <c r="AN394" i="5"/>
  <c r="AM394" i="5"/>
  <c r="AL394" i="5"/>
  <c r="AK394" i="5"/>
  <c r="AJ394" i="5"/>
  <c r="AI394" i="5"/>
  <c r="AT393" i="5"/>
  <c r="AS393" i="5"/>
  <c r="AR393" i="5"/>
  <c r="AQ393" i="5"/>
  <c r="AP393" i="5"/>
  <c r="AO393" i="5"/>
  <c r="AN393" i="5"/>
  <c r="AM393" i="5"/>
  <c r="AL393" i="5"/>
  <c r="AK393" i="5"/>
  <c r="AJ393" i="5"/>
  <c r="AI393" i="5"/>
  <c r="AT392" i="5"/>
  <c r="AS392" i="5"/>
  <c r="AR392" i="5"/>
  <c r="AQ392" i="5"/>
  <c r="AP392" i="5"/>
  <c r="AO392" i="5"/>
  <c r="AN392" i="5"/>
  <c r="AM392" i="5"/>
  <c r="AL392" i="5"/>
  <c r="AK392" i="5"/>
  <c r="AJ392" i="5"/>
  <c r="AI392" i="5"/>
  <c r="AT391" i="5"/>
  <c r="AS391" i="5"/>
  <c r="AR391" i="5"/>
  <c r="AQ391" i="5"/>
  <c r="AP391" i="5"/>
  <c r="AO391" i="5"/>
  <c r="AN391" i="5"/>
  <c r="AM391" i="5"/>
  <c r="AL391" i="5"/>
  <c r="AK391" i="5"/>
  <c r="AJ391" i="5"/>
  <c r="AI391" i="5"/>
  <c r="AT390" i="5"/>
  <c r="AS390" i="5"/>
  <c r="AR390" i="5"/>
  <c r="AQ390" i="5"/>
  <c r="AP390" i="5"/>
  <c r="AO390" i="5"/>
  <c r="AN390" i="5"/>
  <c r="AM390" i="5"/>
  <c r="AL390" i="5"/>
  <c r="AK390" i="5"/>
  <c r="AJ390" i="5"/>
  <c r="AI390" i="5"/>
  <c r="AT389" i="5"/>
  <c r="AS389" i="5"/>
  <c r="AR389" i="5"/>
  <c r="AQ389" i="5"/>
  <c r="AP389" i="5"/>
  <c r="AO389" i="5"/>
  <c r="AN389" i="5"/>
  <c r="AM389" i="5"/>
  <c r="AL389" i="5"/>
  <c r="AK389" i="5"/>
  <c r="AJ389" i="5"/>
  <c r="AI389" i="5"/>
  <c r="AT388" i="5"/>
  <c r="AS388" i="5"/>
  <c r="AR388" i="5"/>
  <c r="AQ388" i="5"/>
  <c r="AP388" i="5"/>
  <c r="AO388" i="5"/>
  <c r="AN388" i="5"/>
  <c r="AM388" i="5"/>
  <c r="AL388" i="5"/>
  <c r="AK388" i="5"/>
  <c r="AJ388" i="5"/>
  <c r="AI388" i="5"/>
  <c r="AT387" i="5"/>
  <c r="AS387" i="5"/>
  <c r="AR387" i="5"/>
  <c r="AQ387" i="5"/>
  <c r="AP387" i="5"/>
  <c r="AO387" i="5"/>
  <c r="AN387" i="5"/>
  <c r="AM387" i="5"/>
  <c r="AL387" i="5"/>
  <c r="AK387" i="5"/>
  <c r="AJ387" i="5"/>
  <c r="AI387" i="5"/>
  <c r="AT386" i="5"/>
  <c r="AS386" i="5"/>
  <c r="AR386" i="5"/>
  <c r="AQ386" i="5"/>
  <c r="AP386" i="5"/>
  <c r="AO386" i="5"/>
  <c r="AN386" i="5"/>
  <c r="AM386" i="5"/>
  <c r="AL386" i="5"/>
  <c r="AK386" i="5"/>
  <c r="AJ386" i="5"/>
  <c r="AI386" i="5"/>
  <c r="AT385" i="5"/>
  <c r="AS385" i="5"/>
  <c r="AR385" i="5"/>
  <c r="AQ385" i="5"/>
  <c r="AP385" i="5"/>
  <c r="AO385" i="5"/>
  <c r="AN385" i="5"/>
  <c r="AM385" i="5"/>
  <c r="AL385" i="5"/>
  <c r="AK385" i="5"/>
  <c r="AJ385" i="5"/>
  <c r="AI385" i="5"/>
  <c r="AT384" i="5"/>
  <c r="AS384" i="5"/>
  <c r="AR384" i="5"/>
  <c r="AQ384" i="5"/>
  <c r="AP384" i="5"/>
  <c r="AO384" i="5"/>
  <c r="AN384" i="5"/>
  <c r="AM384" i="5"/>
  <c r="AL384" i="5"/>
  <c r="AK384" i="5"/>
  <c r="AJ384" i="5"/>
  <c r="AI384" i="5"/>
  <c r="AT383" i="5"/>
  <c r="AS383" i="5"/>
  <c r="AR383" i="5"/>
  <c r="AQ383" i="5"/>
  <c r="AP383" i="5"/>
  <c r="AO383" i="5"/>
  <c r="AN383" i="5"/>
  <c r="AM383" i="5"/>
  <c r="AL383" i="5"/>
  <c r="AK383" i="5"/>
  <c r="AJ383" i="5"/>
  <c r="AI383" i="5"/>
  <c r="AT382" i="5"/>
  <c r="AS382" i="5"/>
  <c r="AR382" i="5"/>
  <c r="AQ382" i="5"/>
  <c r="AP382" i="5"/>
  <c r="AO382" i="5"/>
  <c r="AN382" i="5"/>
  <c r="AM382" i="5"/>
  <c r="AL382" i="5"/>
  <c r="AK382" i="5"/>
  <c r="AJ382" i="5"/>
  <c r="AI382" i="5"/>
  <c r="AT381" i="5"/>
  <c r="AS381" i="5"/>
  <c r="AR381" i="5"/>
  <c r="AQ381" i="5"/>
  <c r="AP381" i="5"/>
  <c r="AO381" i="5"/>
  <c r="AN381" i="5"/>
  <c r="AM381" i="5"/>
  <c r="AL381" i="5"/>
  <c r="AK381" i="5"/>
  <c r="AJ381" i="5"/>
  <c r="AI381" i="5"/>
  <c r="AT380" i="5"/>
  <c r="AS380" i="5"/>
  <c r="AR380" i="5"/>
  <c r="AQ380" i="5"/>
  <c r="AP380" i="5"/>
  <c r="AO380" i="5"/>
  <c r="AN380" i="5"/>
  <c r="AM380" i="5"/>
  <c r="AL380" i="5"/>
  <c r="AK380" i="5"/>
  <c r="AJ380" i="5"/>
  <c r="AI380" i="5"/>
  <c r="AT379" i="5"/>
  <c r="AS379" i="5"/>
  <c r="AR379" i="5"/>
  <c r="AQ379" i="5"/>
  <c r="AP379" i="5"/>
  <c r="AO379" i="5"/>
  <c r="AN379" i="5"/>
  <c r="AM379" i="5"/>
  <c r="AL379" i="5"/>
  <c r="AK379" i="5"/>
  <c r="AJ379" i="5"/>
  <c r="AI379" i="5"/>
  <c r="AT378" i="5"/>
  <c r="AS378" i="5"/>
  <c r="AR378" i="5"/>
  <c r="AQ378" i="5"/>
  <c r="AP378" i="5"/>
  <c r="AO378" i="5"/>
  <c r="AN378" i="5"/>
  <c r="AM378" i="5"/>
  <c r="AL378" i="5"/>
  <c r="AK378" i="5"/>
  <c r="AJ378" i="5"/>
  <c r="AI378" i="5"/>
  <c r="AT377" i="5"/>
  <c r="AS377" i="5"/>
  <c r="AR377" i="5"/>
  <c r="AQ377" i="5"/>
  <c r="AP377" i="5"/>
  <c r="AO377" i="5"/>
  <c r="AN377" i="5"/>
  <c r="AM377" i="5"/>
  <c r="AL377" i="5"/>
  <c r="AK377" i="5"/>
  <c r="AJ377" i="5"/>
  <c r="AI377" i="5"/>
  <c r="AT376" i="5"/>
  <c r="AS376" i="5"/>
  <c r="AR376" i="5"/>
  <c r="AQ376" i="5"/>
  <c r="AP376" i="5"/>
  <c r="AO376" i="5"/>
  <c r="AN376" i="5"/>
  <c r="AM376" i="5"/>
  <c r="AL376" i="5"/>
  <c r="AK376" i="5"/>
  <c r="AJ376" i="5"/>
  <c r="AI376" i="5"/>
  <c r="AT375" i="5"/>
  <c r="AS375" i="5"/>
  <c r="AR375" i="5"/>
  <c r="AQ375" i="5"/>
  <c r="AP375" i="5"/>
  <c r="AO375" i="5"/>
  <c r="AN375" i="5"/>
  <c r="AM375" i="5"/>
  <c r="AL375" i="5"/>
  <c r="AK375" i="5"/>
  <c r="AJ375" i="5"/>
  <c r="AI375" i="5"/>
  <c r="AT374" i="5"/>
  <c r="AS374" i="5"/>
  <c r="AR374" i="5"/>
  <c r="AQ374" i="5"/>
  <c r="AP374" i="5"/>
  <c r="AO374" i="5"/>
  <c r="AN374" i="5"/>
  <c r="AM374" i="5"/>
  <c r="AL374" i="5"/>
  <c r="AK374" i="5"/>
  <c r="AJ374" i="5"/>
  <c r="AI374" i="5"/>
  <c r="AT373" i="5"/>
  <c r="AS373" i="5"/>
  <c r="AR373" i="5"/>
  <c r="AQ373" i="5"/>
  <c r="AP373" i="5"/>
  <c r="AO373" i="5"/>
  <c r="AN373" i="5"/>
  <c r="AM373" i="5"/>
  <c r="AL373" i="5"/>
  <c r="AK373" i="5"/>
  <c r="AJ373" i="5"/>
  <c r="AI373" i="5"/>
  <c r="AT372" i="5"/>
  <c r="AS372" i="5"/>
  <c r="AR372" i="5"/>
  <c r="AQ372" i="5"/>
  <c r="AP372" i="5"/>
  <c r="AO372" i="5"/>
  <c r="AN372" i="5"/>
  <c r="AM372" i="5"/>
  <c r="AL372" i="5"/>
  <c r="AK372" i="5"/>
  <c r="AJ372" i="5"/>
  <c r="AI372" i="5"/>
  <c r="AT371" i="5"/>
  <c r="AS371" i="5"/>
  <c r="AR371" i="5"/>
  <c r="AQ371" i="5"/>
  <c r="AP371" i="5"/>
  <c r="AO371" i="5"/>
  <c r="AN371" i="5"/>
  <c r="AM371" i="5"/>
  <c r="AL371" i="5"/>
  <c r="AK371" i="5"/>
  <c r="AJ371" i="5"/>
  <c r="AI371" i="5"/>
  <c r="AT370" i="5"/>
  <c r="AS370" i="5"/>
  <c r="AR370" i="5"/>
  <c r="AQ370" i="5"/>
  <c r="AP370" i="5"/>
  <c r="AO370" i="5"/>
  <c r="AN370" i="5"/>
  <c r="AM370" i="5"/>
  <c r="AL370" i="5"/>
  <c r="AK370" i="5"/>
  <c r="AJ370" i="5"/>
  <c r="AI370" i="5"/>
  <c r="AT369" i="5"/>
  <c r="AS369" i="5"/>
  <c r="AR369" i="5"/>
  <c r="AQ369" i="5"/>
  <c r="AP369" i="5"/>
  <c r="AO369" i="5"/>
  <c r="AN369" i="5"/>
  <c r="AM369" i="5"/>
  <c r="AL369" i="5"/>
  <c r="AK369" i="5"/>
  <c r="AJ369" i="5"/>
  <c r="AI369" i="5"/>
  <c r="AT368" i="5"/>
  <c r="AS368" i="5"/>
  <c r="AR368" i="5"/>
  <c r="AQ368" i="5"/>
  <c r="AP368" i="5"/>
  <c r="AO368" i="5"/>
  <c r="AN368" i="5"/>
  <c r="AM368" i="5"/>
  <c r="AL368" i="5"/>
  <c r="AK368" i="5"/>
  <c r="AJ368" i="5"/>
  <c r="AI368" i="5"/>
  <c r="AT367" i="5"/>
  <c r="AS367" i="5"/>
  <c r="AR367" i="5"/>
  <c r="AQ367" i="5"/>
  <c r="AP367" i="5"/>
  <c r="AO367" i="5"/>
  <c r="AN367" i="5"/>
  <c r="AM367" i="5"/>
  <c r="AL367" i="5"/>
  <c r="AK367" i="5"/>
  <c r="AJ367" i="5"/>
  <c r="AI367" i="5"/>
  <c r="AT366" i="5"/>
  <c r="AS366" i="5"/>
  <c r="AR366" i="5"/>
  <c r="AQ366" i="5"/>
  <c r="AP366" i="5"/>
  <c r="AO366" i="5"/>
  <c r="AN366" i="5"/>
  <c r="AM366" i="5"/>
  <c r="AL366" i="5"/>
  <c r="AK366" i="5"/>
  <c r="AJ366" i="5"/>
  <c r="AI366" i="5"/>
  <c r="AT365" i="5"/>
  <c r="AS365" i="5"/>
  <c r="AR365" i="5"/>
  <c r="AQ365" i="5"/>
  <c r="AP365" i="5"/>
  <c r="AO365" i="5"/>
  <c r="AN365" i="5"/>
  <c r="AM365" i="5"/>
  <c r="AL365" i="5"/>
  <c r="AK365" i="5"/>
  <c r="AJ365" i="5"/>
  <c r="AI365" i="5"/>
  <c r="AT364" i="5"/>
  <c r="AS364" i="5"/>
  <c r="AR364" i="5"/>
  <c r="AQ364" i="5"/>
  <c r="AP364" i="5"/>
  <c r="AO364" i="5"/>
  <c r="AN364" i="5"/>
  <c r="AM364" i="5"/>
  <c r="AL364" i="5"/>
  <c r="AK364" i="5"/>
  <c r="AJ364" i="5"/>
  <c r="AI364" i="5"/>
  <c r="AT363" i="5"/>
  <c r="AS363" i="5"/>
  <c r="AR363" i="5"/>
  <c r="AQ363" i="5"/>
  <c r="AP363" i="5"/>
  <c r="AO363" i="5"/>
  <c r="AN363" i="5"/>
  <c r="AM363" i="5"/>
  <c r="AL363" i="5"/>
  <c r="AK363" i="5"/>
  <c r="AJ363" i="5"/>
  <c r="AI363" i="5"/>
  <c r="AT362" i="5"/>
  <c r="AS362" i="5"/>
  <c r="AR362" i="5"/>
  <c r="AQ362" i="5"/>
  <c r="AP362" i="5"/>
  <c r="AO362" i="5"/>
  <c r="AN362" i="5"/>
  <c r="AM362" i="5"/>
  <c r="AL362" i="5"/>
  <c r="AK362" i="5"/>
  <c r="AJ362" i="5"/>
  <c r="AI362" i="5"/>
  <c r="AT361" i="5"/>
  <c r="AS361" i="5"/>
  <c r="AR361" i="5"/>
  <c r="AQ361" i="5"/>
  <c r="AP361" i="5"/>
  <c r="AO361" i="5"/>
  <c r="AN361" i="5"/>
  <c r="AM361" i="5"/>
  <c r="AL361" i="5"/>
  <c r="AK361" i="5"/>
  <c r="AJ361" i="5"/>
  <c r="AI361" i="5"/>
  <c r="AT360" i="5"/>
  <c r="AS360" i="5"/>
  <c r="AR360" i="5"/>
  <c r="AQ360" i="5"/>
  <c r="AP360" i="5"/>
  <c r="AO360" i="5"/>
  <c r="AN360" i="5"/>
  <c r="AM360" i="5"/>
  <c r="AL360" i="5"/>
  <c r="AK360" i="5"/>
  <c r="AJ360" i="5"/>
  <c r="AI360" i="5"/>
  <c r="AT359" i="5"/>
  <c r="AS359" i="5"/>
  <c r="AR359" i="5"/>
  <c r="AQ359" i="5"/>
  <c r="AP359" i="5"/>
  <c r="AO359" i="5"/>
  <c r="AN359" i="5"/>
  <c r="AM359" i="5"/>
  <c r="AL359" i="5"/>
  <c r="AK359" i="5"/>
  <c r="AJ359" i="5"/>
  <c r="AI359" i="5"/>
  <c r="AT358" i="5"/>
  <c r="AS358" i="5"/>
  <c r="AR358" i="5"/>
  <c r="AQ358" i="5"/>
  <c r="AP358" i="5"/>
  <c r="AO358" i="5"/>
  <c r="AN358" i="5"/>
  <c r="AM358" i="5"/>
  <c r="AL358" i="5"/>
  <c r="AK358" i="5"/>
  <c r="AJ358" i="5"/>
  <c r="AI358" i="5"/>
  <c r="AT357" i="5"/>
  <c r="AS357" i="5"/>
  <c r="AR357" i="5"/>
  <c r="AQ357" i="5"/>
  <c r="AP357" i="5"/>
  <c r="AO357" i="5"/>
  <c r="AN357" i="5"/>
  <c r="AM357" i="5"/>
  <c r="AL357" i="5"/>
  <c r="AK357" i="5"/>
  <c r="AJ357" i="5"/>
  <c r="AI357" i="5"/>
  <c r="AT356" i="5"/>
  <c r="AS356" i="5"/>
  <c r="AR356" i="5"/>
  <c r="AQ356" i="5"/>
  <c r="AP356" i="5"/>
  <c r="AO356" i="5"/>
  <c r="AN356" i="5"/>
  <c r="AM356" i="5"/>
  <c r="AL356" i="5"/>
  <c r="AK356" i="5"/>
  <c r="AJ356" i="5"/>
  <c r="AI356" i="5"/>
  <c r="AT355" i="5"/>
  <c r="AS355" i="5"/>
  <c r="AR355" i="5"/>
  <c r="AQ355" i="5"/>
  <c r="AP355" i="5"/>
  <c r="AO355" i="5"/>
  <c r="AN355" i="5"/>
  <c r="AM355" i="5"/>
  <c r="AL355" i="5"/>
  <c r="AK355" i="5"/>
  <c r="AJ355" i="5"/>
  <c r="AI355" i="5"/>
  <c r="AT354" i="5"/>
  <c r="AS354" i="5"/>
  <c r="AR354" i="5"/>
  <c r="AQ354" i="5"/>
  <c r="AP354" i="5"/>
  <c r="AO354" i="5"/>
  <c r="AN354" i="5"/>
  <c r="AM354" i="5"/>
  <c r="AL354" i="5"/>
  <c r="AK354" i="5"/>
  <c r="AJ354" i="5"/>
  <c r="AI354" i="5"/>
  <c r="AT353" i="5"/>
  <c r="AS353" i="5"/>
  <c r="AR353" i="5"/>
  <c r="AQ353" i="5"/>
  <c r="AP353" i="5"/>
  <c r="AO353" i="5"/>
  <c r="AN353" i="5"/>
  <c r="AM353" i="5"/>
  <c r="AL353" i="5"/>
  <c r="AK353" i="5"/>
  <c r="AJ353" i="5"/>
  <c r="AI353" i="5"/>
  <c r="AT352" i="5"/>
  <c r="AS352" i="5"/>
  <c r="AR352" i="5"/>
  <c r="AQ352" i="5"/>
  <c r="AP352" i="5"/>
  <c r="AO352" i="5"/>
  <c r="AN352" i="5"/>
  <c r="AM352" i="5"/>
  <c r="AL352" i="5"/>
  <c r="AK352" i="5"/>
  <c r="AJ352" i="5"/>
  <c r="AI352" i="5"/>
  <c r="AT351" i="5"/>
  <c r="AS351" i="5"/>
  <c r="AR351" i="5"/>
  <c r="AQ351" i="5"/>
  <c r="AP351" i="5"/>
  <c r="AO351" i="5"/>
  <c r="AN351" i="5"/>
  <c r="AM351" i="5"/>
  <c r="AL351" i="5"/>
  <c r="AK351" i="5"/>
  <c r="AJ351" i="5"/>
  <c r="AI351" i="5"/>
  <c r="AT350" i="5"/>
  <c r="AS350" i="5"/>
  <c r="AR350" i="5"/>
  <c r="AQ350" i="5"/>
  <c r="AP350" i="5"/>
  <c r="AO350" i="5"/>
  <c r="AN350" i="5"/>
  <c r="AM350" i="5"/>
  <c r="AL350" i="5"/>
  <c r="AK350" i="5"/>
  <c r="AJ350" i="5"/>
  <c r="AI350" i="5"/>
  <c r="AT349" i="5"/>
  <c r="AS349" i="5"/>
  <c r="AR349" i="5"/>
  <c r="AQ349" i="5"/>
  <c r="AP349" i="5"/>
  <c r="AO349" i="5"/>
  <c r="AN349" i="5"/>
  <c r="AM349" i="5"/>
  <c r="AL349" i="5"/>
  <c r="AK349" i="5"/>
  <c r="AJ349" i="5"/>
  <c r="AI349" i="5"/>
  <c r="AT348" i="5"/>
  <c r="AS348" i="5"/>
  <c r="AR348" i="5"/>
  <c r="AQ348" i="5"/>
  <c r="AP348" i="5"/>
  <c r="AO348" i="5"/>
  <c r="AN348" i="5"/>
  <c r="AM348" i="5"/>
  <c r="AL348" i="5"/>
  <c r="AK348" i="5"/>
  <c r="AJ348" i="5"/>
  <c r="AI348" i="5"/>
  <c r="AT347" i="5"/>
  <c r="AS347" i="5"/>
  <c r="AR347" i="5"/>
  <c r="AQ347" i="5"/>
  <c r="AP347" i="5"/>
  <c r="AO347" i="5"/>
  <c r="AN347" i="5"/>
  <c r="AM347" i="5"/>
  <c r="AL347" i="5"/>
  <c r="AK347" i="5"/>
  <c r="AJ347" i="5"/>
  <c r="AI347" i="5"/>
  <c r="AT346" i="5"/>
  <c r="AS346" i="5"/>
  <c r="AR346" i="5"/>
  <c r="AQ346" i="5"/>
  <c r="AP346" i="5"/>
  <c r="AO346" i="5"/>
  <c r="AN346" i="5"/>
  <c r="AM346" i="5"/>
  <c r="AL346" i="5"/>
  <c r="AK346" i="5"/>
  <c r="AJ346" i="5"/>
  <c r="AI346" i="5"/>
  <c r="AT345" i="5"/>
  <c r="AS345" i="5"/>
  <c r="AR345" i="5"/>
  <c r="AQ345" i="5"/>
  <c r="AP345" i="5"/>
  <c r="AO345" i="5"/>
  <c r="AN345" i="5"/>
  <c r="AM345" i="5"/>
  <c r="AL345" i="5"/>
  <c r="AK345" i="5"/>
  <c r="AJ345" i="5"/>
  <c r="AI345" i="5"/>
  <c r="AT344" i="5"/>
  <c r="AS344" i="5"/>
  <c r="AR344" i="5"/>
  <c r="AQ344" i="5"/>
  <c r="AP344" i="5"/>
  <c r="AO344" i="5"/>
  <c r="AN344" i="5"/>
  <c r="AM344" i="5"/>
  <c r="AL344" i="5"/>
  <c r="AK344" i="5"/>
  <c r="AJ344" i="5"/>
  <c r="AI344" i="5"/>
  <c r="AT343" i="5"/>
  <c r="AS343" i="5"/>
  <c r="AR343" i="5"/>
  <c r="AQ343" i="5"/>
  <c r="AP343" i="5"/>
  <c r="AO343" i="5"/>
  <c r="AN343" i="5"/>
  <c r="AM343" i="5"/>
  <c r="AL343" i="5"/>
  <c r="AK343" i="5"/>
  <c r="AJ343" i="5"/>
  <c r="AI343" i="5"/>
  <c r="AT342" i="5"/>
  <c r="AS342" i="5"/>
  <c r="AR342" i="5"/>
  <c r="AQ342" i="5"/>
  <c r="AP342" i="5"/>
  <c r="AO342" i="5"/>
  <c r="AN342" i="5"/>
  <c r="AM342" i="5"/>
  <c r="AL342" i="5"/>
  <c r="AK342" i="5"/>
  <c r="AJ342" i="5"/>
  <c r="AI342" i="5"/>
  <c r="AT341" i="5"/>
  <c r="AS341" i="5"/>
  <c r="AR341" i="5"/>
  <c r="AQ341" i="5"/>
  <c r="AP341" i="5"/>
  <c r="AO341" i="5"/>
  <c r="AN341" i="5"/>
  <c r="AM341" i="5"/>
  <c r="AL341" i="5"/>
  <c r="AK341" i="5"/>
  <c r="AJ341" i="5"/>
  <c r="AI341" i="5"/>
  <c r="AT340" i="5"/>
  <c r="AS340" i="5"/>
  <c r="AR340" i="5"/>
  <c r="AQ340" i="5"/>
  <c r="AP340" i="5"/>
  <c r="AO340" i="5"/>
  <c r="AN340" i="5"/>
  <c r="AM340" i="5"/>
  <c r="AL340" i="5"/>
  <c r="AK340" i="5"/>
  <c r="AJ340" i="5"/>
  <c r="AI340" i="5"/>
  <c r="AT339" i="5"/>
  <c r="AS339" i="5"/>
  <c r="AR339" i="5"/>
  <c r="AQ339" i="5"/>
  <c r="AP339" i="5"/>
  <c r="AO339" i="5"/>
  <c r="AN339" i="5"/>
  <c r="AM339" i="5"/>
  <c r="AL339" i="5"/>
  <c r="AK339" i="5"/>
  <c r="AJ339" i="5"/>
  <c r="AI339" i="5"/>
  <c r="AT338" i="5"/>
  <c r="AS338" i="5"/>
  <c r="AR338" i="5"/>
  <c r="AQ338" i="5"/>
  <c r="AP338" i="5"/>
  <c r="AO338" i="5"/>
  <c r="AN338" i="5"/>
  <c r="AM338" i="5"/>
  <c r="AL338" i="5"/>
  <c r="AK338" i="5"/>
  <c r="AJ338" i="5"/>
  <c r="AI338" i="5"/>
  <c r="AT337" i="5"/>
  <c r="AS337" i="5"/>
  <c r="AR337" i="5"/>
  <c r="AQ337" i="5"/>
  <c r="AP337" i="5"/>
  <c r="AO337" i="5"/>
  <c r="AN337" i="5"/>
  <c r="AM337" i="5"/>
  <c r="AL337" i="5"/>
  <c r="AK337" i="5"/>
  <c r="AJ337" i="5"/>
  <c r="AI337" i="5"/>
  <c r="AT336" i="5"/>
  <c r="AS336" i="5"/>
  <c r="AR336" i="5"/>
  <c r="AQ336" i="5"/>
  <c r="AP336" i="5"/>
  <c r="AO336" i="5"/>
  <c r="AN336" i="5"/>
  <c r="AM336" i="5"/>
  <c r="AL336" i="5"/>
  <c r="AK336" i="5"/>
  <c r="AJ336" i="5"/>
  <c r="AI336" i="5"/>
  <c r="AT335" i="5"/>
  <c r="AS335" i="5"/>
  <c r="AR335" i="5"/>
  <c r="AQ335" i="5"/>
  <c r="AP335" i="5"/>
  <c r="AO335" i="5"/>
  <c r="AN335" i="5"/>
  <c r="AM335" i="5"/>
  <c r="AL335" i="5"/>
  <c r="AK335" i="5"/>
  <c r="AJ335" i="5"/>
  <c r="AI335" i="5"/>
  <c r="AT334" i="5"/>
  <c r="AS334" i="5"/>
  <c r="AR334" i="5"/>
  <c r="AQ334" i="5"/>
  <c r="AP334" i="5"/>
  <c r="AO334" i="5"/>
  <c r="AN334" i="5"/>
  <c r="AM334" i="5"/>
  <c r="AL334" i="5"/>
  <c r="AK334" i="5"/>
  <c r="AJ334" i="5"/>
  <c r="AI334" i="5"/>
  <c r="AT333" i="5"/>
  <c r="AS333" i="5"/>
  <c r="AR333" i="5"/>
  <c r="AQ333" i="5"/>
  <c r="AP333" i="5"/>
  <c r="AO333" i="5"/>
  <c r="AN333" i="5"/>
  <c r="AM333" i="5"/>
  <c r="AL333" i="5"/>
  <c r="AK333" i="5"/>
  <c r="AJ333" i="5"/>
  <c r="AI333" i="5"/>
  <c r="AT332" i="5"/>
  <c r="AS332" i="5"/>
  <c r="AR332" i="5"/>
  <c r="AQ332" i="5"/>
  <c r="AP332" i="5"/>
  <c r="AO332" i="5"/>
  <c r="AN332" i="5"/>
  <c r="AM332" i="5"/>
  <c r="AL332" i="5"/>
  <c r="AK332" i="5"/>
  <c r="AJ332" i="5"/>
  <c r="AI332" i="5"/>
  <c r="AT331" i="5"/>
  <c r="AS331" i="5"/>
  <c r="AR331" i="5"/>
  <c r="AQ331" i="5"/>
  <c r="AP331" i="5"/>
  <c r="AO331" i="5"/>
  <c r="AN331" i="5"/>
  <c r="AM331" i="5"/>
  <c r="AL331" i="5"/>
  <c r="AK331" i="5"/>
  <c r="AJ331" i="5"/>
  <c r="AI331" i="5"/>
  <c r="AT330" i="5"/>
  <c r="AS330" i="5"/>
  <c r="AR330" i="5"/>
  <c r="AQ330" i="5"/>
  <c r="AP330" i="5"/>
  <c r="AO330" i="5"/>
  <c r="AN330" i="5"/>
  <c r="AM330" i="5"/>
  <c r="AL330" i="5"/>
  <c r="AK330" i="5"/>
  <c r="AJ330" i="5"/>
  <c r="AI330" i="5"/>
  <c r="AT329" i="5"/>
  <c r="AS329" i="5"/>
  <c r="AR329" i="5"/>
  <c r="AQ329" i="5"/>
  <c r="AP329" i="5"/>
  <c r="AO329" i="5"/>
  <c r="AN329" i="5"/>
  <c r="AM329" i="5"/>
  <c r="AL329" i="5"/>
  <c r="AK329" i="5"/>
  <c r="AJ329" i="5"/>
  <c r="AI329" i="5"/>
  <c r="AT328" i="5"/>
  <c r="AS328" i="5"/>
  <c r="AR328" i="5"/>
  <c r="AQ328" i="5"/>
  <c r="AP328" i="5"/>
  <c r="AO328" i="5"/>
  <c r="AN328" i="5"/>
  <c r="AM328" i="5"/>
  <c r="AL328" i="5"/>
  <c r="AK328" i="5"/>
  <c r="AJ328" i="5"/>
  <c r="AI328" i="5"/>
  <c r="AT327" i="5"/>
  <c r="AS327" i="5"/>
  <c r="AR327" i="5"/>
  <c r="AQ327" i="5"/>
  <c r="AP327" i="5"/>
  <c r="AO327" i="5"/>
  <c r="AN327" i="5"/>
  <c r="AM327" i="5"/>
  <c r="AL327" i="5"/>
  <c r="AK327" i="5"/>
  <c r="AJ327" i="5"/>
  <c r="AI327" i="5"/>
  <c r="AT326" i="5"/>
  <c r="AS326" i="5"/>
  <c r="AR326" i="5"/>
  <c r="AQ326" i="5"/>
  <c r="AP326" i="5"/>
  <c r="AO326" i="5"/>
  <c r="AN326" i="5"/>
  <c r="AM326" i="5"/>
  <c r="AL326" i="5"/>
  <c r="AK326" i="5"/>
  <c r="AJ326" i="5"/>
  <c r="AI326" i="5"/>
  <c r="AT325" i="5"/>
  <c r="AS325" i="5"/>
  <c r="AR325" i="5"/>
  <c r="AQ325" i="5"/>
  <c r="AP325" i="5"/>
  <c r="AO325" i="5"/>
  <c r="AN325" i="5"/>
  <c r="AM325" i="5"/>
  <c r="AL325" i="5"/>
  <c r="AK325" i="5"/>
  <c r="AJ325" i="5"/>
  <c r="AI325" i="5"/>
  <c r="AT324" i="5"/>
  <c r="AS324" i="5"/>
  <c r="AR324" i="5"/>
  <c r="AQ324" i="5"/>
  <c r="AP324" i="5"/>
  <c r="AO324" i="5"/>
  <c r="AN324" i="5"/>
  <c r="AM324" i="5"/>
  <c r="AL324" i="5"/>
  <c r="AK324" i="5"/>
  <c r="AJ324" i="5"/>
  <c r="AI324" i="5"/>
  <c r="AT323" i="5"/>
  <c r="AS323" i="5"/>
  <c r="AR323" i="5"/>
  <c r="AQ323" i="5"/>
  <c r="AP323" i="5"/>
  <c r="AO323" i="5"/>
  <c r="AN323" i="5"/>
  <c r="AM323" i="5"/>
  <c r="AL323" i="5"/>
  <c r="AK323" i="5"/>
  <c r="AJ323" i="5"/>
  <c r="AI323" i="5"/>
  <c r="AT322" i="5"/>
  <c r="AS322" i="5"/>
  <c r="AR322" i="5"/>
  <c r="AQ322" i="5"/>
  <c r="AP322" i="5"/>
  <c r="AO322" i="5"/>
  <c r="AN322" i="5"/>
  <c r="AM322" i="5"/>
  <c r="AL322" i="5"/>
  <c r="AK322" i="5"/>
  <c r="AJ322" i="5"/>
  <c r="AI322" i="5"/>
  <c r="AT321" i="5"/>
  <c r="AS321" i="5"/>
  <c r="AR321" i="5"/>
  <c r="AQ321" i="5"/>
  <c r="AP321" i="5"/>
  <c r="AO321" i="5"/>
  <c r="AN321" i="5"/>
  <c r="AM321" i="5"/>
  <c r="AL321" i="5"/>
  <c r="AK321" i="5"/>
  <c r="AJ321" i="5"/>
  <c r="AI321" i="5"/>
  <c r="AT320" i="5"/>
  <c r="AS320" i="5"/>
  <c r="AR320" i="5"/>
  <c r="AQ320" i="5"/>
  <c r="AP320" i="5"/>
  <c r="AO320" i="5"/>
  <c r="AN320" i="5"/>
  <c r="AM320" i="5"/>
  <c r="AL320" i="5"/>
  <c r="AK320" i="5"/>
  <c r="AJ320" i="5"/>
  <c r="AI320" i="5"/>
  <c r="AT319" i="5"/>
  <c r="AS319" i="5"/>
  <c r="AR319" i="5"/>
  <c r="AQ319" i="5"/>
  <c r="AP319" i="5"/>
  <c r="AO319" i="5"/>
  <c r="AN319" i="5"/>
  <c r="AM319" i="5"/>
  <c r="AL319" i="5"/>
  <c r="AK319" i="5"/>
  <c r="AJ319" i="5"/>
  <c r="AI319" i="5"/>
  <c r="AT318" i="5"/>
  <c r="AS318" i="5"/>
  <c r="AR318" i="5"/>
  <c r="AQ318" i="5"/>
  <c r="AP318" i="5"/>
  <c r="AO318" i="5"/>
  <c r="AN318" i="5"/>
  <c r="AM318" i="5"/>
  <c r="AL318" i="5"/>
  <c r="AK318" i="5"/>
  <c r="AJ318" i="5"/>
  <c r="AI318" i="5"/>
  <c r="AT317" i="5"/>
  <c r="AS317" i="5"/>
  <c r="AR317" i="5"/>
  <c r="AQ317" i="5"/>
  <c r="AP317" i="5"/>
  <c r="AO317" i="5"/>
  <c r="AN317" i="5"/>
  <c r="AM317" i="5"/>
  <c r="AL317" i="5"/>
  <c r="AK317" i="5"/>
  <c r="AJ317" i="5"/>
  <c r="AI317" i="5"/>
  <c r="AT316" i="5"/>
  <c r="AS316" i="5"/>
  <c r="AR316" i="5"/>
  <c r="AQ316" i="5"/>
  <c r="AP316" i="5"/>
  <c r="AO316" i="5"/>
  <c r="AN316" i="5"/>
  <c r="AM316" i="5"/>
  <c r="AL316" i="5"/>
  <c r="AK316" i="5"/>
  <c r="AJ316" i="5"/>
  <c r="AI316" i="5"/>
  <c r="AT315" i="5"/>
  <c r="AS315" i="5"/>
  <c r="AR315" i="5"/>
  <c r="AQ315" i="5"/>
  <c r="AP315" i="5"/>
  <c r="AO315" i="5"/>
  <c r="AN315" i="5"/>
  <c r="AM315" i="5"/>
  <c r="AL315" i="5"/>
  <c r="AK315" i="5"/>
  <c r="AJ315" i="5"/>
  <c r="AI315" i="5"/>
  <c r="AT314" i="5"/>
  <c r="AS314" i="5"/>
  <c r="AR314" i="5"/>
  <c r="AQ314" i="5"/>
  <c r="AP314" i="5"/>
  <c r="AO314" i="5"/>
  <c r="AN314" i="5"/>
  <c r="AM314" i="5"/>
  <c r="AL314" i="5"/>
  <c r="AK314" i="5"/>
  <c r="AJ314" i="5"/>
  <c r="AI314" i="5"/>
  <c r="AT313" i="5"/>
  <c r="AS313" i="5"/>
  <c r="AR313" i="5"/>
  <c r="AQ313" i="5"/>
  <c r="AP313" i="5"/>
  <c r="AO313" i="5"/>
  <c r="AN313" i="5"/>
  <c r="AM313" i="5"/>
  <c r="AL313" i="5"/>
  <c r="AK313" i="5"/>
  <c r="AJ313" i="5"/>
  <c r="AI313" i="5"/>
  <c r="AT312" i="5"/>
  <c r="AS312" i="5"/>
  <c r="AR312" i="5"/>
  <c r="AQ312" i="5"/>
  <c r="AP312" i="5"/>
  <c r="AO312" i="5"/>
  <c r="AN312" i="5"/>
  <c r="AM312" i="5"/>
  <c r="AL312" i="5"/>
  <c r="AK312" i="5"/>
  <c r="AJ312" i="5"/>
  <c r="AI312" i="5"/>
  <c r="AT311" i="5"/>
  <c r="AS311" i="5"/>
  <c r="AR311" i="5"/>
  <c r="AQ311" i="5"/>
  <c r="AP311" i="5"/>
  <c r="AO311" i="5"/>
  <c r="AN311" i="5"/>
  <c r="AM311" i="5"/>
  <c r="AL311" i="5"/>
  <c r="AK311" i="5"/>
  <c r="AJ311" i="5"/>
  <c r="AI311" i="5"/>
  <c r="AT310" i="5"/>
  <c r="AS310" i="5"/>
  <c r="AR310" i="5"/>
  <c r="AQ310" i="5"/>
  <c r="AP310" i="5"/>
  <c r="AO310" i="5"/>
  <c r="AN310" i="5"/>
  <c r="AM310" i="5"/>
  <c r="AL310" i="5"/>
  <c r="AK310" i="5"/>
  <c r="AJ310" i="5"/>
  <c r="AI310" i="5"/>
  <c r="AT309" i="5"/>
  <c r="AS309" i="5"/>
  <c r="AR309" i="5"/>
  <c r="AQ309" i="5"/>
  <c r="AP309" i="5"/>
  <c r="AO309" i="5"/>
  <c r="AN309" i="5"/>
  <c r="AM309" i="5"/>
  <c r="AL309" i="5"/>
  <c r="AK309" i="5"/>
  <c r="AJ309" i="5"/>
  <c r="AI309" i="5"/>
  <c r="AT308" i="5"/>
  <c r="AS308" i="5"/>
  <c r="AR308" i="5"/>
  <c r="AQ308" i="5"/>
  <c r="AP308" i="5"/>
  <c r="AO308" i="5"/>
  <c r="AN308" i="5"/>
  <c r="AM308" i="5"/>
  <c r="AL308" i="5"/>
  <c r="AK308" i="5"/>
  <c r="AJ308" i="5"/>
  <c r="AI308" i="5"/>
  <c r="AT307" i="5"/>
  <c r="AS307" i="5"/>
  <c r="AR307" i="5"/>
  <c r="AQ307" i="5"/>
  <c r="AP307" i="5"/>
  <c r="AO307" i="5"/>
  <c r="AN307" i="5"/>
  <c r="AM307" i="5"/>
  <c r="AL307" i="5"/>
  <c r="AK307" i="5"/>
  <c r="AJ307" i="5"/>
  <c r="AI307" i="5"/>
  <c r="AT306" i="5"/>
  <c r="AS306" i="5"/>
  <c r="AR306" i="5"/>
  <c r="AQ306" i="5"/>
  <c r="AP306" i="5"/>
  <c r="AO306" i="5"/>
  <c r="AN306" i="5"/>
  <c r="AM306" i="5"/>
  <c r="AL306" i="5"/>
  <c r="AK306" i="5"/>
  <c r="AJ306" i="5"/>
  <c r="AI306" i="5"/>
  <c r="AT305" i="5"/>
  <c r="AS305" i="5"/>
  <c r="AR305" i="5"/>
  <c r="AQ305" i="5"/>
  <c r="AP305" i="5"/>
  <c r="AO305" i="5"/>
  <c r="AN305" i="5"/>
  <c r="AM305" i="5"/>
  <c r="AL305" i="5"/>
  <c r="AK305" i="5"/>
  <c r="AJ305" i="5"/>
  <c r="AI305" i="5"/>
  <c r="AT304" i="5"/>
  <c r="AS304" i="5"/>
  <c r="AR304" i="5"/>
  <c r="AQ304" i="5"/>
  <c r="AP304" i="5"/>
  <c r="AO304" i="5"/>
  <c r="AN304" i="5"/>
  <c r="AM304" i="5"/>
  <c r="AL304" i="5"/>
  <c r="AK304" i="5"/>
  <c r="AJ304" i="5"/>
  <c r="AI304" i="5"/>
  <c r="AT303" i="5"/>
  <c r="AS303" i="5"/>
  <c r="AR303" i="5"/>
  <c r="AQ303" i="5"/>
  <c r="AP303" i="5"/>
  <c r="AO303" i="5"/>
  <c r="AN303" i="5"/>
  <c r="AM303" i="5"/>
  <c r="AL303" i="5"/>
  <c r="AK303" i="5"/>
  <c r="AJ303" i="5"/>
  <c r="AI303" i="5"/>
  <c r="AT302" i="5"/>
  <c r="AS302" i="5"/>
  <c r="AR302" i="5"/>
  <c r="AQ302" i="5"/>
  <c r="AP302" i="5"/>
  <c r="AO302" i="5"/>
  <c r="AN302" i="5"/>
  <c r="AM302" i="5"/>
  <c r="AL302" i="5"/>
  <c r="AK302" i="5"/>
  <c r="AJ302" i="5"/>
  <c r="AI302" i="5"/>
  <c r="AT301" i="5"/>
  <c r="AS301" i="5"/>
  <c r="AR301" i="5"/>
  <c r="AQ301" i="5"/>
  <c r="AP301" i="5"/>
  <c r="AO301" i="5"/>
  <c r="AN301" i="5"/>
  <c r="AM301" i="5"/>
  <c r="AL301" i="5"/>
  <c r="AK301" i="5"/>
  <c r="AJ301" i="5"/>
  <c r="AI301" i="5"/>
  <c r="AT300" i="5"/>
  <c r="AS300" i="5"/>
  <c r="AR300" i="5"/>
  <c r="AQ300" i="5"/>
  <c r="AP300" i="5"/>
  <c r="AO300" i="5"/>
  <c r="AN300" i="5"/>
  <c r="AM300" i="5"/>
  <c r="AL300" i="5"/>
  <c r="AK300" i="5"/>
  <c r="AJ300" i="5"/>
  <c r="AI300" i="5"/>
  <c r="AT299" i="5"/>
  <c r="AS299" i="5"/>
  <c r="AR299" i="5"/>
  <c r="AQ299" i="5"/>
  <c r="AP299" i="5"/>
  <c r="AO299" i="5"/>
  <c r="AN299" i="5"/>
  <c r="AM299" i="5"/>
  <c r="AL299" i="5"/>
  <c r="AK299" i="5"/>
  <c r="AJ299" i="5"/>
  <c r="AI299" i="5"/>
  <c r="AT298" i="5"/>
  <c r="AS298" i="5"/>
  <c r="AR298" i="5"/>
  <c r="AQ298" i="5"/>
  <c r="AP298" i="5"/>
  <c r="AO298" i="5"/>
  <c r="AN298" i="5"/>
  <c r="AM298" i="5"/>
  <c r="AL298" i="5"/>
  <c r="AK298" i="5"/>
  <c r="AJ298" i="5"/>
  <c r="AI298" i="5"/>
  <c r="AT297" i="5"/>
  <c r="AS297" i="5"/>
  <c r="AR297" i="5"/>
  <c r="AQ297" i="5"/>
  <c r="AP297" i="5"/>
  <c r="AO297" i="5"/>
  <c r="AN297" i="5"/>
  <c r="AM297" i="5"/>
  <c r="AL297" i="5"/>
  <c r="AK297" i="5"/>
  <c r="AJ297" i="5"/>
  <c r="AI297" i="5"/>
  <c r="AT296" i="5"/>
  <c r="AS296" i="5"/>
  <c r="AR296" i="5"/>
  <c r="AQ296" i="5"/>
  <c r="AP296" i="5"/>
  <c r="AO296" i="5"/>
  <c r="AN296" i="5"/>
  <c r="AM296" i="5"/>
  <c r="AL296" i="5"/>
  <c r="AK296" i="5"/>
  <c r="AJ296" i="5"/>
  <c r="AI296" i="5"/>
  <c r="AT295" i="5"/>
  <c r="AS295" i="5"/>
  <c r="AR295" i="5"/>
  <c r="AQ295" i="5"/>
  <c r="AP295" i="5"/>
  <c r="AO295" i="5"/>
  <c r="AN295" i="5"/>
  <c r="AM295" i="5"/>
  <c r="AL295" i="5"/>
  <c r="AK295" i="5"/>
  <c r="AJ295" i="5"/>
  <c r="AI295" i="5"/>
  <c r="AT294" i="5"/>
  <c r="AS294" i="5"/>
  <c r="AR294" i="5"/>
  <c r="AQ294" i="5"/>
  <c r="AP294" i="5"/>
  <c r="AO294" i="5"/>
  <c r="AN294" i="5"/>
  <c r="AM294" i="5"/>
  <c r="AL294" i="5"/>
  <c r="AK294" i="5"/>
  <c r="AJ294" i="5"/>
  <c r="AI294" i="5"/>
  <c r="AT293" i="5"/>
  <c r="AS293" i="5"/>
  <c r="AR293" i="5"/>
  <c r="AQ293" i="5"/>
  <c r="AP293" i="5"/>
  <c r="AO293" i="5"/>
  <c r="AN293" i="5"/>
  <c r="AM293" i="5"/>
  <c r="AL293" i="5"/>
  <c r="AK293" i="5"/>
  <c r="AJ293" i="5"/>
  <c r="AI293" i="5"/>
  <c r="AT292" i="5"/>
  <c r="AS292" i="5"/>
  <c r="AR292" i="5"/>
  <c r="AQ292" i="5"/>
  <c r="AP292" i="5"/>
  <c r="AO292" i="5"/>
  <c r="AN292" i="5"/>
  <c r="AM292" i="5"/>
  <c r="AL292" i="5"/>
  <c r="AK292" i="5"/>
  <c r="AJ292" i="5"/>
  <c r="AI292" i="5"/>
  <c r="AT291" i="5"/>
  <c r="AS291" i="5"/>
  <c r="AR291" i="5"/>
  <c r="AQ291" i="5"/>
  <c r="AP291" i="5"/>
  <c r="AO291" i="5"/>
  <c r="AN291" i="5"/>
  <c r="AM291" i="5"/>
  <c r="AL291" i="5"/>
  <c r="AK291" i="5"/>
  <c r="AJ291" i="5"/>
  <c r="AI291" i="5"/>
  <c r="AT290" i="5"/>
  <c r="AS290" i="5"/>
  <c r="AR290" i="5"/>
  <c r="AQ290" i="5"/>
  <c r="AP290" i="5"/>
  <c r="AO290" i="5"/>
  <c r="AN290" i="5"/>
  <c r="AM290" i="5"/>
  <c r="AL290" i="5"/>
  <c r="AK290" i="5"/>
  <c r="AJ290" i="5"/>
  <c r="AI290" i="5"/>
  <c r="AT289" i="5"/>
  <c r="AS289" i="5"/>
  <c r="AR289" i="5"/>
  <c r="AQ289" i="5"/>
  <c r="AP289" i="5"/>
  <c r="AO289" i="5"/>
  <c r="AN289" i="5"/>
  <c r="AM289" i="5"/>
  <c r="AL289" i="5"/>
  <c r="AK289" i="5"/>
  <c r="AJ289" i="5"/>
  <c r="AI289" i="5"/>
  <c r="AT288" i="5"/>
  <c r="AS288" i="5"/>
  <c r="AR288" i="5"/>
  <c r="AQ288" i="5"/>
  <c r="AP288" i="5"/>
  <c r="AO288" i="5"/>
  <c r="AN288" i="5"/>
  <c r="AM288" i="5"/>
  <c r="AL288" i="5"/>
  <c r="AK288" i="5"/>
  <c r="AJ288" i="5"/>
  <c r="AI288" i="5"/>
  <c r="AT287" i="5"/>
  <c r="AS287" i="5"/>
  <c r="AR287" i="5"/>
  <c r="AQ287" i="5"/>
  <c r="AP287" i="5"/>
  <c r="AO287" i="5"/>
  <c r="AN287" i="5"/>
  <c r="AM287" i="5"/>
  <c r="AL287" i="5"/>
  <c r="AK287" i="5"/>
  <c r="AJ287" i="5"/>
  <c r="AI287" i="5"/>
  <c r="AT286" i="5"/>
  <c r="AS286" i="5"/>
  <c r="AR286" i="5"/>
  <c r="AQ286" i="5"/>
  <c r="AP286" i="5"/>
  <c r="AO286" i="5"/>
  <c r="AN286" i="5"/>
  <c r="AM286" i="5"/>
  <c r="AL286" i="5"/>
  <c r="AK286" i="5"/>
  <c r="AJ286" i="5"/>
  <c r="AI286" i="5"/>
  <c r="AT285" i="5"/>
  <c r="AS285" i="5"/>
  <c r="AR285" i="5"/>
  <c r="AQ285" i="5"/>
  <c r="AP285" i="5"/>
  <c r="AO285" i="5"/>
  <c r="AN285" i="5"/>
  <c r="AM285" i="5"/>
  <c r="AL285" i="5"/>
  <c r="AK285" i="5"/>
  <c r="AJ285" i="5"/>
  <c r="AI285" i="5"/>
  <c r="AT284" i="5"/>
  <c r="AS284" i="5"/>
  <c r="AR284" i="5"/>
  <c r="AQ284" i="5"/>
  <c r="AP284" i="5"/>
  <c r="AO284" i="5"/>
  <c r="AN284" i="5"/>
  <c r="AM284" i="5"/>
  <c r="AL284" i="5"/>
  <c r="AK284" i="5"/>
  <c r="AJ284" i="5"/>
  <c r="AI284" i="5"/>
  <c r="AT283" i="5"/>
  <c r="AS283" i="5"/>
  <c r="AR283" i="5"/>
  <c r="AQ283" i="5"/>
  <c r="AP283" i="5"/>
  <c r="AO283" i="5"/>
  <c r="AN283" i="5"/>
  <c r="AM283" i="5"/>
  <c r="AL283" i="5"/>
  <c r="AK283" i="5"/>
  <c r="AJ283" i="5"/>
  <c r="AI283" i="5"/>
  <c r="AT282" i="5"/>
  <c r="AS282" i="5"/>
  <c r="AR282" i="5"/>
  <c r="AQ282" i="5"/>
  <c r="AP282" i="5"/>
  <c r="AO282" i="5"/>
  <c r="AN282" i="5"/>
  <c r="AM282" i="5"/>
  <c r="AL282" i="5"/>
  <c r="AK282" i="5"/>
  <c r="AJ282" i="5"/>
  <c r="AI282" i="5"/>
  <c r="AT281" i="5"/>
  <c r="AS281" i="5"/>
  <c r="AR281" i="5"/>
  <c r="AQ281" i="5"/>
  <c r="AP281" i="5"/>
  <c r="AO281" i="5"/>
  <c r="AN281" i="5"/>
  <c r="AM281" i="5"/>
  <c r="AL281" i="5"/>
  <c r="AK281" i="5"/>
  <c r="AJ281" i="5"/>
  <c r="AI281" i="5"/>
  <c r="AT280" i="5"/>
  <c r="AS280" i="5"/>
  <c r="AR280" i="5"/>
  <c r="AQ280" i="5"/>
  <c r="AP280" i="5"/>
  <c r="AO280" i="5"/>
  <c r="AN280" i="5"/>
  <c r="AM280" i="5"/>
  <c r="AL280" i="5"/>
  <c r="AK280" i="5"/>
  <c r="AJ280" i="5"/>
  <c r="AI280" i="5"/>
  <c r="AT279" i="5"/>
  <c r="AS279" i="5"/>
  <c r="AR279" i="5"/>
  <c r="AQ279" i="5"/>
  <c r="AP279" i="5"/>
  <c r="AO279" i="5"/>
  <c r="AN279" i="5"/>
  <c r="AM279" i="5"/>
  <c r="AL279" i="5"/>
  <c r="AK279" i="5"/>
  <c r="AJ279" i="5"/>
  <c r="AI279" i="5"/>
  <c r="AT278" i="5"/>
  <c r="AS278" i="5"/>
  <c r="AR278" i="5"/>
  <c r="AQ278" i="5"/>
  <c r="AP278" i="5"/>
  <c r="AO278" i="5"/>
  <c r="AN278" i="5"/>
  <c r="AM278" i="5"/>
  <c r="AL278" i="5"/>
  <c r="AK278" i="5"/>
  <c r="AJ278" i="5"/>
  <c r="AI278" i="5"/>
  <c r="AT277" i="5"/>
  <c r="AS277" i="5"/>
  <c r="AR277" i="5"/>
  <c r="AQ277" i="5"/>
  <c r="AP277" i="5"/>
  <c r="AO277" i="5"/>
  <c r="AN277" i="5"/>
  <c r="AM277" i="5"/>
  <c r="AL277" i="5"/>
  <c r="AK277" i="5"/>
  <c r="AJ277" i="5"/>
  <c r="AI277" i="5"/>
  <c r="AT276" i="5"/>
  <c r="AS276" i="5"/>
  <c r="AR276" i="5"/>
  <c r="AQ276" i="5"/>
  <c r="AP276" i="5"/>
  <c r="AO276" i="5"/>
  <c r="AN276" i="5"/>
  <c r="AM276" i="5"/>
  <c r="AL276" i="5"/>
  <c r="AK276" i="5"/>
  <c r="AJ276" i="5"/>
  <c r="AI276" i="5"/>
  <c r="AT275" i="5"/>
  <c r="AS275" i="5"/>
  <c r="AR275" i="5"/>
  <c r="AQ275" i="5"/>
  <c r="AP275" i="5"/>
  <c r="AO275" i="5"/>
  <c r="AN275" i="5"/>
  <c r="AM275" i="5"/>
  <c r="AL275" i="5"/>
  <c r="AK275" i="5"/>
  <c r="AJ275" i="5"/>
  <c r="AI275" i="5"/>
  <c r="AT274" i="5"/>
  <c r="AS274" i="5"/>
  <c r="AR274" i="5"/>
  <c r="AQ274" i="5"/>
  <c r="AP274" i="5"/>
  <c r="AO274" i="5"/>
  <c r="AN274" i="5"/>
  <c r="AM274" i="5"/>
  <c r="AL274" i="5"/>
  <c r="AK274" i="5"/>
  <c r="AJ274" i="5"/>
  <c r="AI274" i="5"/>
  <c r="AT273" i="5"/>
  <c r="AS273" i="5"/>
  <c r="AR273" i="5"/>
  <c r="AQ273" i="5"/>
  <c r="AP273" i="5"/>
  <c r="AO273" i="5"/>
  <c r="AN273" i="5"/>
  <c r="AM273" i="5"/>
  <c r="AL273" i="5"/>
  <c r="AK273" i="5"/>
  <c r="AJ273" i="5"/>
  <c r="AI273" i="5"/>
  <c r="AT272" i="5"/>
  <c r="AS272" i="5"/>
  <c r="AR272" i="5"/>
  <c r="AQ272" i="5"/>
  <c r="AP272" i="5"/>
  <c r="AO272" i="5"/>
  <c r="AN272" i="5"/>
  <c r="AM272" i="5"/>
  <c r="AL272" i="5"/>
  <c r="AK272" i="5"/>
  <c r="AJ272" i="5"/>
  <c r="AI272" i="5"/>
  <c r="AT271" i="5"/>
  <c r="AS271" i="5"/>
  <c r="AR271" i="5"/>
  <c r="AQ271" i="5"/>
  <c r="AP271" i="5"/>
  <c r="AO271" i="5"/>
  <c r="AN271" i="5"/>
  <c r="AM271" i="5"/>
  <c r="AL271" i="5"/>
  <c r="AK271" i="5"/>
  <c r="AJ271" i="5"/>
  <c r="AI271" i="5"/>
  <c r="AT270" i="5"/>
  <c r="AS270" i="5"/>
  <c r="AR270" i="5"/>
  <c r="AQ270" i="5"/>
  <c r="AP270" i="5"/>
  <c r="AO270" i="5"/>
  <c r="AN270" i="5"/>
  <c r="AM270" i="5"/>
  <c r="AL270" i="5"/>
  <c r="AK270" i="5"/>
  <c r="AJ270" i="5"/>
  <c r="AI270" i="5"/>
  <c r="AT269" i="5"/>
  <c r="AS269" i="5"/>
  <c r="AR269" i="5"/>
  <c r="AQ269" i="5"/>
  <c r="AP269" i="5"/>
  <c r="AO269" i="5"/>
  <c r="AN269" i="5"/>
  <c r="AM269" i="5"/>
  <c r="AL269" i="5"/>
  <c r="AK269" i="5"/>
  <c r="AJ269" i="5"/>
  <c r="AI269" i="5"/>
  <c r="AT268" i="5"/>
  <c r="AS268" i="5"/>
  <c r="AR268" i="5"/>
  <c r="AQ268" i="5"/>
  <c r="AP268" i="5"/>
  <c r="AO268" i="5"/>
  <c r="AN268" i="5"/>
  <c r="AM268" i="5"/>
  <c r="AL268" i="5"/>
  <c r="AK268" i="5"/>
  <c r="AJ268" i="5"/>
  <c r="AI268" i="5"/>
  <c r="AT267" i="5"/>
  <c r="AS267" i="5"/>
  <c r="AR267" i="5"/>
  <c r="AQ267" i="5"/>
  <c r="AP267" i="5"/>
  <c r="AO267" i="5"/>
  <c r="AN267" i="5"/>
  <c r="AM267" i="5"/>
  <c r="AL267" i="5"/>
  <c r="AK267" i="5"/>
  <c r="AJ267" i="5"/>
  <c r="AI267" i="5"/>
  <c r="AT266" i="5"/>
  <c r="AS266" i="5"/>
  <c r="AR266" i="5"/>
  <c r="AQ266" i="5"/>
  <c r="AP266" i="5"/>
  <c r="AO266" i="5"/>
  <c r="AN266" i="5"/>
  <c r="AM266" i="5"/>
  <c r="AL266" i="5"/>
  <c r="AK266" i="5"/>
  <c r="AJ266" i="5"/>
  <c r="AI266" i="5"/>
  <c r="AT265" i="5"/>
  <c r="AS265" i="5"/>
  <c r="AR265" i="5"/>
  <c r="AQ265" i="5"/>
  <c r="AP265" i="5"/>
  <c r="AO265" i="5"/>
  <c r="AN265" i="5"/>
  <c r="AM265" i="5"/>
  <c r="AL265" i="5"/>
  <c r="AK265" i="5"/>
  <c r="AJ265" i="5"/>
  <c r="AI265" i="5"/>
  <c r="AT264" i="5"/>
  <c r="AS264" i="5"/>
  <c r="AR264" i="5"/>
  <c r="AQ264" i="5"/>
  <c r="AP264" i="5"/>
  <c r="AO264" i="5"/>
  <c r="AN264" i="5"/>
  <c r="AM264" i="5"/>
  <c r="AL264" i="5"/>
  <c r="AK264" i="5"/>
  <c r="AJ264" i="5"/>
  <c r="AI264" i="5"/>
  <c r="AT263" i="5"/>
  <c r="AS263" i="5"/>
  <c r="AR263" i="5"/>
  <c r="AQ263" i="5"/>
  <c r="AP263" i="5"/>
  <c r="AO263" i="5"/>
  <c r="AN263" i="5"/>
  <c r="AM263" i="5"/>
  <c r="AL263" i="5"/>
  <c r="AK263" i="5"/>
  <c r="AJ263" i="5"/>
  <c r="AI263" i="5"/>
  <c r="AT262" i="5"/>
  <c r="AS262" i="5"/>
  <c r="AR262" i="5"/>
  <c r="AQ262" i="5"/>
  <c r="AP262" i="5"/>
  <c r="AO262" i="5"/>
  <c r="AN262" i="5"/>
  <c r="AM262" i="5"/>
  <c r="AL262" i="5"/>
  <c r="AK262" i="5"/>
  <c r="AJ262" i="5"/>
  <c r="AI262" i="5"/>
  <c r="AT261" i="5"/>
  <c r="AS261" i="5"/>
  <c r="AR261" i="5"/>
  <c r="AQ261" i="5"/>
  <c r="AP261" i="5"/>
  <c r="AO261" i="5"/>
  <c r="AN261" i="5"/>
  <c r="AM261" i="5"/>
  <c r="AL261" i="5"/>
  <c r="AK261" i="5"/>
  <c r="AJ261" i="5"/>
  <c r="AI261" i="5"/>
  <c r="AT260" i="5"/>
  <c r="AS260" i="5"/>
  <c r="AR260" i="5"/>
  <c r="AQ260" i="5"/>
  <c r="AP260" i="5"/>
  <c r="AO260" i="5"/>
  <c r="AN260" i="5"/>
  <c r="AM260" i="5"/>
  <c r="AL260" i="5"/>
  <c r="AK260" i="5"/>
  <c r="AJ260" i="5"/>
  <c r="AI260" i="5"/>
  <c r="AT259" i="5"/>
  <c r="AS259" i="5"/>
  <c r="AR259" i="5"/>
  <c r="AQ259" i="5"/>
  <c r="AP259" i="5"/>
  <c r="AO259" i="5"/>
  <c r="AN259" i="5"/>
  <c r="AM259" i="5"/>
  <c r="AL259" i="5"/>
  <c r="AK259" i="5"/>
  <c r="AJ259" i="5"/>
  <c r="AI259" i="5"/>
  <c r="AT258" i="5"/>
  <c r="AS258" i="5"/>
  <c r="AR258" i="5"/>
  <c r="AQ258" i="5"/>
  <c r="AP258" i="5"/>
  <c r="AO258" i="5"/>
  <c r="AN258" i="5"/>
  <c r="AM258" i="5"/>
  <c r="AL258" i="5"/>
  <c r="AK258" i="5"/>
  <c r="AJ258" i="5"/>
  <c r="AI258" i="5"/>
  <c r="AT257" i="5"/>
  <c r="AS257" i="5"/>
  <c r="AR257" i="5"/>
  <c r="AQ257" i="5"/>
  <c r="AP257" i="5"/>
  <c r="AO257" i="5"/>
  <c r="AN257" i="5"/>
  <c r="AM257" i="5"/>
  <c r="AL257" i="5"/>
  <c r="AK257" i="5"/>
  <c r="AJ257" i="5"/>
  <c r="AI257" i="5"/>
  <c r="AT256" i="5"/>
  <c r="AS256" i="5"/>
  <c r="AR256" i="5"/>
  <c r="AQ256" i="5"/>
  <c r="AP256" i="5"/>
  <c r="AO256" i="5"/>
  <c r="AN256" i="5"/>
  <c r="AM256" i="5"/>
  <c r="AL256" i="5"/>
  <c r="AK256" i="5"/>
  <c r="AJ256" i="5"/>
  <c r="AI256" i="5"/>
  <c r="AT255" i="5"/>
  <c r="AS255" i="5"/>
  <c r="AR255" i="5"/>
  <c r="AQ255" i="5"/>
  <c r="AP255" i="5"/>
  <c r="AO255" i="5"/>
  <c r="AN255" i="5"/>
  <c r="AM255" i="5"/>
  <c r="AL255" i="5"/>
  <c r="AK255" i="5"/>
  <c r="AJ255" i="5"/>
  <c r="AI255" i="5"/>
  <c r="AT254" i="5"/>
  <c r="AS254" i="5"/>
  <c r="AR254" i="5"/>
  <c r="AQ254" i="5"/>
  <c r="AP254" i="5"/>
  <c r="AO254" i="5"/>
  <c r="AN254" i="5"/>
  <c r="AM254" i="5"/>
  <c r="AL254" i="5"/>
  <c r="AK254" i="5"/>
  <c r="AJ254" i="5"/>
  <c r="AI254" i="5"/>
  <c r="AT253" i="5"/>
  <c r="AS253" i="5"/>
  <c r="AR253" i="5"/>
  <c r="AQ253" i="5"/>
  <c r="AP253" i="5"/>
  <c r="AO253" i="5"/>
  <c r="AN253" i="5"/>
  <c r="AM253" i="5"/>
  <c r="AL253" i="5"/>
  <c r="AK253" i="5"/>
  <c r="AJ253" i="5"/>
  <c r="AI253" i="5"/>
  <c r="AT252" i="5"/>
  <c r="AS252" i="5"/>
  <c r="AR252" i="5"/>
  <c r="AQ252" i="5"/>
  <c r="AP252" i="5"/>
  <c r="AO252" i="5"/>
  <c r="AN252" i="5"/>
  <c r="AM252" i="5"/>
  <c r="AL252" i="5"/>
  <c r="AK252" i="5"/>
  <c r="AJ252" i="5"/>
  <c r="AI252" i="5"/>
  <c r="AT251" i="5"/>
  <c r="AS251" i="5"/>
  <c r="AR251" i="5"/>
  <c r="AQ251" i="5"/>
  <c r="AP251" i="5"/>
  <c r="AO251" i="5"/>
  <c r="AN251" i="5"/>
  <c r="AM251" i="5"/>
  <c r="AL251" i="5"/>
  <c r="AK251" i="5"/>
  <c r="AJ251" i="5"/>
  <c r="AI251" i="5"/>
  <c r="AT250" i="5"/>
  <c r="AS250" i="5"/>
  <c r="AR250" i="5"/>
  <c r="AQ250" i="5"/>
  <c r="AP250" i="5"/>
  <c r="AO250" i="5"/>
  <c r="AN250" i="5"/>
  <c r="AM250" i="5"/>
  <c r="AL250" i="5"/>
  <c r="AK250" i="5"/>
  <c r="AJ250" i="5"/>
  <c r="AI250" i="5"/>
  <c r="AT249" i="5"/>
  <c r="AS249" i="5"/>
  <c r="AR249" i="5"/>
  <c r="AQ249" i="5"/>
  <c r="AP249" i="5"/>
  <c r="AO249" i="5"/>
  <c r="AN249" i="5"/>
  <c r="AM249" i="5"/>
  <c r="AL249" i="5"/>
  <c r="AK249" i="5"/>
  <c r="AJ249" i="5"/>
  <c r="AI249" i="5"/>
  <c r="AT248" i="5"/>
  <c r="AS248" i="5"/>
  <c r="AR248" i="5"/>
  <c r="AQ248" i="5"/>
  <c r="AP248" i="5"/>
  <c r="AO248" i="5"/>
  <c r="AN248" i="5"/>
  <c r="AM248" i="5"/>
  <c r="AL248" i="5"/>
  <c r="AK248" i="5"/>
  <c r="AJ248" i="5"/>
  <c r="AI248" i="5"/>
  <c r="AT247" i="5"/>
  <c r="AS247" i="5"/>
  <c r="AR247" i="5"/>
  <c r="AQ247" i="5"/>
  <c r="AP247" i="5"/>
  <c r="AO247" i="5"/>
  <c r="AN247" i="5"/>
  <c r="AM247" i="5"/>
  <c r="AL247" i="5"/>
  <c r="AK247" i="5"/>
  <c r="AJ247" i="5"/>
  <c r="AI247" i="5"/>
  <c r="AT246" i="5"/>
  <c r="AS246" i="5"/>
  <c r="AR246" i="5"/>
  <c r="AQ246" i="5"/>
  <c r="AP246" i="5"/>
  <c r="AO246" i="5"/>
  <c r="AN246" i="5"/>
  <c r="AM246" i="5"/>
  <c r="AL246" i="5"/>
  <c r="AK246" i="5"/>
  <c r="AJ246" i="5"/>
  <c r="AI246" i="5"/>
  <c r="AT245" i="5"/>
  <c r="AS245" i="5"/>
  <c r="AR245" i="5"/>
  <c r="AQ245" i="5"/>
  <c r="AP245" i="5"/>
  <c r="AO245" i="5"/>
  <c r="AN245" i="5"/>
  <c r="AM245" i="5"/>
  <c r="AL245" i="5"/>
  <c r="AK245" i="5"/>
  <c r="AJ245" i="5"/>
  <c r="AI245" i="5"/>
  <c r="AT244" i="5"/>
  <c r="AS244" i="5"/>
  <c r="AR244" i="5"/>
  <c r="AQ244" i="5"/>
  <c r="AP244" i="5"/>
  <c r="AO244" i="5"/>
  <c r="AN244" i="5"/>
  <c r="AM244" i="5"/>
  <c r="AL244" i="5"/>
  <c r="AK244" i="5"/>
  <c r="AJ244" i="5"/>
  <c r="AI244" i="5"/>
  <c r="AT243" i="5"/>
  <c r="AS243" i="5"/>
  <c r="AR243" i="5"/>
  <c r="AQ243" i="5"/>
  <c r="AP243" i="5"/>
  <c r="AO243" i="5"/>
  <c r="AN243" i="5"/>
  <c r="AM243" i="5"/>
  <c r="AL243" i="5"/>
  <c r="AK243" i="5"/>
  <c r="AJ243" i="5"/>
  <c r="AI243" i="5"/>
  <c r="AT242" i="5"/>
  <c r="AS242" i="5"/>
  <c r="AR242" i="5"/>
  <c r="AQ242" i="5"/>
  <c r="AP242" i="5"/>
  <c r="AO242" i="5"/>
  <c r="AN242" i="5"/>
  <c r="AM242" i="5"/>
  <c r="AL242" i="5"/>
  <c r="AK242" i="5"/>
  <c r="AJ242" i="5"/>
  <c r="AI242" i="5"/>
  <c r="AT241" i="5"/>
  <c r="AS241" i="5"/>
  <c r="AR241" i="5"/>
  <c r="AQ241" i="5"/>
  <c r="AP241" i="5"/>
  <c r="AO241" i="5"/>
  <c r="AN241" i="5"/>
  <c r="AM241" i="5"/>
  <c r="AL241" i="5"/>
  <c r="AK241" i="5"/>
  <c r="AJ241" i="5"/>
  <c r="AI241" i="5"/>
  <c r="AT240" i="5"/>
  <c r="AS240" i="5"/>
  <c r="AR240" i="5"/>
  <c r="AQ240" i="5"/>
  <c r="AP240" i="5"/>
  <c r="AO240" i="5"/>
  <c r="AN240" i="5"/>
  <c r="AM240" i="5"/>
  <c r="AL240" i="5"/>
  <c r="AK240" i="5"/>
  <c r="AJ240" i="5"/>
  <c r="AI240" i="5"/>
  <c r="AT239" i="5"/>
  <c r="AS239" i="5"/>
  <c r="AR239" i="5"/>
  <c r="AQ239" i="5"/>
  <c r="AP239" i="5"/>
  <c r="AO239" i="5"/>
  <c r="AN239" i="5"/>
  <c r="AM239" i="5"/>
  <c r="AL239" i="5"/>
  <c r="AK239" i="5"/>
  <c r="AJ239" i="5"/>
  <c r="AI239" i="5"/>
  <c r="AT238" i="5"/>
  <c r="AS238" i="5"/>
  <c r="AR238" i="5"/>
  <c r="AQ238" i="5"/>
  <c r="AP238" i="5"/>
  <c r="AO238" i="5"/>
  <c r="AN238" i="5"/>
  <c r="AM238" i="5"/>
  <c r="AL238" i="5"/>
  <c r="AK238" i="5"/>
  <c r="AJ238" i="5"/>
  <c r="AI238" i="5"/>
  <c r="AT237" i="5"/>
  <c r="AS237" i="5"/>
  <c r="AR237" i="5"/>
  <c r="AQ237" i="5"/>
  <c r="AP237" i="5"/>
  <c r="AO237" i="5"/>
  <c r="AN237" i="5"/>
  <c r="AM237" i="5"/>
  <c r="AL237" i="5"/>
  <c r="AK237" i="5"/>
  <c r="AJ237" i="5"/>
  <c r="AI237" i="5"/>
  <c r="AT236" i="5"/>
  <c r="AS236" i="5"/>
  <c r="AR236" i="5"/>
  <c r="AQ236" i="5"/>
  <c r="AP236" i="5"/>
  <c r="AO236" i="5"/>
  <c r="AN236" i="5"/>
  <c r="AM236" i="5"/>
  <c r="AL236" i="5"/>
  <c r="AK236" i="5"/>
  <c r="AJ236" i="5"/>
  <c r="AI236" i="5"/>
  <c r="AT235" i="5"/>
  <c r="AS235" i="5"/>
  <c r="AR235" i="5"/>
  <c r="AQ235" i="5"/>
  <c r="AP235" i="5"/>
  <c r="AO235" i="5"/>
  <c r="AN235" i="5"/>
  <c r="AM235" i="5"/>
  <c r="AL235" i="5"/>
  <c r="AK235" i="5"/>
  <c r="AJ235" i="5"/>
  <c r="AI235" i="5"/>
  <c r="AT234" i="5"/>
  <c r="AS234" i="5"/>
  <c r="AR234" i="5"/>
  <c r="AQ234" i="5"/>
  <c r="AP234" i="5"/>
  <c r="AO234" i="5"/>
  <c r="AN234" i="5"/>
  <c r="AM234" i="5"/>
  <c r="AL234" i="5"/>
  <c r="AK234" i="5"/>
  <c r="AJ234" i="5"/>
  <c r="AI234" i="5"/>
  <c r="AT233" i="5"/>
  <c r="AS233" i="5"/>
  <c r="AR233" i="5"/>
  <c r="AQ233" i="5"/>
  <c r="AP233" i="5"/>
  <c r="AO233" i="5"/>
  <c r="AN233" i="5"/>
  <c r="AM233" i="5"/>
  <c r="AL233" i="5"/>
  <c r="AK233" i="5"/>
  <c r="AJ233" i="5"/>
  <c r="AI233" i="5"/>
  <c r="AT232" i="5"/>
  <c r="AS232" i="5"/>
  <c r="AR232" i="5"/>
  <c r="AQ232" i="5"/>
  <c r="AP232" i="5"/>
  <c r="AO232" i="5"/>
  <c r="AN232" i="5"/>
  <c r="AM232" i="5"/>
  <c r="AL232" i="5"/>
  <c r="AK232" i="5"/>
  <c r="AJ232" i="5"/>
  <c r="AI232" i="5"/>
  <c r="AT231" i="5"/>
  <c r="AS231" i="5"/>
  <c r="AR231" i="5"/>
  <c r="AQ231" i="5"/>
  <c r="AP231" i="5"/>
  <c r="AO231" i="5"/>
  <c r="AN231" i="5"/>
  <c r="AM231" i="5"/>
  <c r="AL231" i="5"/>
  <c r="AK231" i="5"/>
  <c r="AJ231" i="5"/>
  <c r="AI231" i="5"/>
  <c r="AT230" i="5"/>
  <c r="AS230" i="5"/>
  <c r="AR230" i="5"/>
  <c r="AQ230" i="5"/>
  <c r="AP230" i="5"/>
  <c r="AO230" i="5"/>
  <c r="AN230" i="5"/>
  <c r="AM230" i="5"/>
  <c r="AL230" i="5"/>
  <c r="AK230" i="5"/>
  <c r="AJ230" i="5"/>
  <c r="AI230" i="5"/>
  <c r="AT229" i="5"/>
  <c r="AS229" i="5"/>
  <c r="AR229" i="5"/>
  <c r="AQ229" i="5"/>
  <c r="AP229" i="5"/>
  <c r="AO229" i="5"/>
  <c r="AN229" i="5"/>
  <c r="AM229" i="5"/>
  <c r="AL229" i="5"/>
  <c r="AK229" i="5"/>
  <c r="AJ229" i="5"/>
  <c r="AI229" i="5"/>
  <c r="AT228" i="5"/>
  <c r="AS228" i="5"/>
  <c r="AR228" i="5"/>
  <c r="AQ228" i="5"/>
  <c r="AP228" i="5"/>
  <c r="AO228" i="5"/>
  <c r="AN228" i="5"/>
  <c r="AM228" i="5"/>
  <c r="AL228" i="5"/>
  <c r="AK228" i="5"/>
  <c r="AJ228" i="5"/>
  <c r="AI228" i="5"/>
  <c r="AT227" i="5"/>
  <c r="AS227" i="5"/>
  <c r="AR227" i="5"/>
  <c r="AQ227" i="5"/>
  <c r="AP227" i="5"/>
  <c r="AO227" i="5"/>
  <c r="AN227" i="5"/>
  <c r="AM227" i="5"/>
  <c r="AL227" i="5"/>
  <c r="AK227" i="5"/>
  <c r="AJ227" i="5"/>
  <c r="AI227" i="5"/>
  <c r="AT226" i="5"/>
  <c r="AS226" i="5"/>
  <c r="AR226" i="5"/>
  <c r="AQ226" i="5"/>
  <c r="AP226" i="5"/>
  <c r="AO226" i="5"/>
  <c r="AN226" i="5"/>
  <c r="AM226" i="5"/>
  <c r="AL226" i="5"/>
  <c r="AK226" i="5"/>
  <c r="AJ226" i="5"/>
  <c r="AI226" i="5"/>
  <c r="AT225" i="5"/>
  <c r="AS225" i="5"/>
  <c r="AR225" i="5"/>
  <c r="AQ225" i="5"/>
  <c r="AP225" i="5"/>
  <c r="AO225" i="5"/>
  <c r="AN225" i="5"/>
  <c r="AM225" i="5"/>
  <c r="AL225" i="5"/>
  <c r="AK225" i="5"/>
  <c r="AJ225" i="5"/>
  <c r="AI225" i="5"/>
  <c r="AT224" i="5"/>
  <c r="AS224" i="5"/>
  <c r="AR224" i="5"/>
  <c r="AQ224" i="5"/>
  <c r="AP224" i="5"/>
  <c r="AO224" i="5"/>
  <c r="AN224" i="5"/>
  <c r="AM224" i="5"/>
  <c r="AL224" i="5"/>
  <c r="AK224" i="5"/>
  <c r="AJ224" i="5"/>
  <c r="AI224" i="5"/>
  <c r="AT223" i="5"/>
  <c r="AS223" i="5"/>
  <c r="AR223" i="5"/>
  <c r="AQ223" i="5"/>
  <c r="AP223" i="5"/>
  <c r="AO223" i="5"/>
  <c r="AN223" i="5"/>
  <c r="AM223" i="5"/>
  <c r="AL223" i="5"/>
  <c r="AK223" i="5"/>
  <c r="AJ223" i="5"/>
  <c r="AI223" i="5"/>
  <c r="AT222" i="5"/>
  <c r="AS222" i="5"/>
  <c r="AR222" i="5"/>
  <c r="AQ222" i="5"/>
  <c r="AP222" i="5"/>
  <c r="AO222" i="5"/>
  <c r="AN222" i="5"/>
  <c r="AM222" i="5"/>
  <c r="AL222" i="5"/>
  <c r="AK222" i="5"/>
  <c r="AJ222" i="5"/>
  <c r="AI222" i="5"/>
  <c r="AT221" i="5"/>
  <c r="AS221" i="5"/>
  <c r="AR221" i="5"/>
  <c r="AQ221" i="5"/>
  <c r="AP221" i="5"/>
  <c r="AO221" i="5"/>
  <c r="AN221" i="5"/>
  <c r="AM221" i="5"/>
  <c r="AL221" i="5"/>
  <c r="AK221" i="5"/>
  <c r="AJ221" i="5"/>
  <c r="AI221" i="5"/>
  <c r="AT220" i="5"/>
  <c r="AS220" i="5"/>
  <c r="AR220" i="5"/>
  <c r="AQ220" i="5"/>
  <c r="AP220" i="5"/>
  <c r="AO220" i="5"/>
  <c r="AN220" i="5"/>
  <c r="AM220" i="5"/>
  <c r="AL220" i="5"/>
  <c r="AK220" i="5"/>
  <c r="AJ220" i="5"/>
  <c r="AI220" i="5"/>
  <c r="AT219" i="5"/>
  <c r="AS219" i="5"/>
  <c r="AR219" i="5"/>
  <c r="AQ219" i="5"/>
  <c r="AP219" i="5"/>
  <c r="AO219" i="5"/>
  <c r="AN219" i="5"/>
  <c r="AM219" i="5"/>
  <c r="AL219" i="5"/>
  <c r="AK219" i="5"/>
  <c r="AJ219" i="5"/>
  <c r="AI219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T217" i="5"/>
  <c r="AS217" i="5"/>
  <c r="AR217" i="5"/>
  <c r="AQ217" i="5"/>
  <c r="AP217" i="5"/>
  <c r="AO217" i="5"/>
  <c r="AN217" i="5"/>
  <c r="AM217" i="5"/>
  <c r="AL217" i="5"/>
  <c r="AK217" i="5"/>
  <c r="AJ217" i="5"/>
  <c r="AI217" i="5"/>
  <c r="AT216" i="5"/>
  <c r="AS216" i="5"/>
  <c r="AR216" i="5"/>
  <c r="AQ216" i="5"/>
  <c r="AP216" i="5"/>
  <c r="AO216" i="5"/>
  <c r="AN216" i="5"/>
  <c r="AM216" i="5"/>
  <c r="AL216" i="5"/>
  <c r="AK216" i="5"/>
  <c r="AJ216" i="5"/>
  <c r="AI216" i="5"/>
  <c r="AT215" i="5"/>
  <c r="AS215" i="5"/>
  <c r="AR215" i="5"/>
  <c r="AQ215" i="5"/>
  <c r="AP215" i="5"/>
  <c r="AO215" i="5"/>
  <c r="AN215" i="5"/>
  <c r="AM215" i="5"/>
  <c r="AL215" i="5"/>
  <c r="AK215" i="5"/>
  <c r="AJ215" i="5"/>
  <c r="AI215" i="5"/>
  <c r="AT214" i="5"/>
  <c r="AS214" i="5"/>
  <c r="AR214" i="5"/>
  <c r="AQ214" i="5"/>
  <c r="AP214" i="5"/>
  <c r="AO214" i="5"/>
  <c r="AN214" i="5"/>
  <c r="AM214" i="5"/>
  <c r="AL214" i="5"/>
  <c r="AK214" i="5"/>
  <c r="AJ214" i="5"/>
  <c r="AI214" i="5"/>
  <c r="AT213" i="5"/>
  <c r="AS213" i="5"/>
  <c r="AR213" i="5"/>
  <c r="AQ213" i="5"/>
  <c r="AP213" i="5"/>
  <c r="AO213" i="5"/>
  <c r="AN213" i="5"/>
  <c r="AM213" i="5"/>
  <c r="AL213" i="5"/>
  <c r="AK213" i="5"/>
  <c r="AJ213" i="5"/>
  <c r="AI213" i="5"/>
  <c r="AT212" i="5"/>
  <c r="AS212" i="5"/>
  <c r="AR212" i="5"/>
  <c r="AQ212" i="5"/>
  <c r="AP212" i="5"/>
  <c r="AO212" i="5"/>
  <c r="AN212" i="5"/>
  <c r="AM212" i="5"/>
  <c r="AL212" i="5"/>
  <c r="AK212" i="5"/>
  <c r="AJ212" i="5"/>
  <c r="AI212" i="5"/>
  <c r="AT211" i="5"/>
  <c r="AS211" i="5"/>
  <c r="AR211" i="5"/>
  <c r="AQ211" i="5"/>
  <c r="AP211" i="5"/>
  <c r="AO211" i="5"/>
  <c r="AN211" i="5"/>
  <c r="AM211" i="5"/>
  <c r="AL211" i="5"/>
  <c r="AK211" i="5"/>
  <c r="AJ211" i="5"/>
  <c r="AI211" i="5"/>
  <c r="AT210" i="5"/>
  <c r="AS210" i="5"/>
  <c r="AR210" i="5"/>
  <c r="AQ210" i="5"/>
  <c r="AP210" i="5"/>
  <c r="AO210" i="5"/>
  <c r="AN210" i="5"/>
  <c r="AM210" i="5"/>
  <c r="AL210" i="5"/>
  <c r="AK210" i="5"/>
  <c r="AJ210" i="5"/>
  <c r="AI210" i="5"/>
  <c r="AT209" i="5"/>
  <c r="AS209" i="5"/>
  <c r="AR209" i="5"/>
  <c r="AQ209" i="5"/>
  <c r="AP209" i="5"/>
  <c r="AO209" i="5"/>
  <c r="AN209" i="5"/>
  <c r="AM209" i="5"/>
  <c r="AL209" i="5"/>
  <c r="AK209" i="5"/>
  <c r="AJ209" i="5"/>
  <c r="AI209" i="5"/>
  <c r="AT208" i="5"/>
  <c r="AS208" i="5"/>
  <c r="AR208" i="5"/>
  <c r="AQ208" i="5"/>
  <c r="AP208" i="5"/>
  <c r="AO208" i="5"/>
  <c r="AN208" i="5"/>
  <c r="AM208" i="5"/>
  <c r="AL208" i="5"/>
  <c r="AK208" i="5"/>
  <c r="AJ208" i="5"/>
  <c r="AI208" i="5"/>
  <c r="AT207" i="5"/>
  <c r="AS207" i="5"/>
  <c r="AR207" i="5"/>
  <c r="AQ207" i="5"/>
  <c r="AP207" i="5"/>
  <c r="AO207" i="5"/>
  <c r="AN207" i="5"/>
  <c r="AM207" i="5"/>
  <c r="AL207" i="5"/>
  <c r="AK207" i="5"/>
  <c r="AJ207" i="5"/>
  <c r="AI207" i="5"/>
  <c r="AT206" i="5"/>
  <c r="AS206" i="5"/>
  <c r="AR206" i="5"/>
  <c r="AQ206" i="5"/>
  <c r="AP206" i="5"/>
  <c r="AO206" i="5"/>
  <c r="AN206" i="5"/>
  <c r="AM206" i="5"/>
  <c r="AL206" i="5"/>
  <c r="AK206" i="5"/>
  <c r="AJ206" i="5"/>
  <c r="AI206" i="5"/>
  <c r="AT205" i="5"/>
  <c r="AS205" i="5"/>
  <c r="AR205" i="5"/>
  <c r="AQ205" i="5"/>
  <c r="AP205" i="5"/>
  <c r="AO205" i="5"/>
  <c r="AN205" i="5"/>
  <c r="AM205" i="5"/>
  <c r="AL205" i="5"/>
  <c r="AK205" i="5"/>
  <c r="AJ205" i="5"/>
  <c r="AI205" i="5"/>
  <c r="AT204" i="5"/>
  <c r="AS204" i="5"/>
  <c r="AR204" i="5"/>
  <c r="AQ204" i="5"/>
  <c r="AP204" i="5"/>
  <c r="AO204" i="5"/>
  <c r="AN204" i="5"/>
  <c r="AM204" i="5"/>
  <c r="AL204" i="5"/>
  <c r="AK204" i="5"/>
  <c r="AJ204" i="5"/>
  <c r="AI204" i="5"/>
  <c r="AT203" i="5"/>
  <c r="AS203" i="5"/>
  <c r="AR203" i="5"/>
  <c r="AQ203" i="5"/>
  <c r="AP203" i="5"/>
  <c r="AO203" i="5"/>
  <c r="AN203" i="5"/>
  <c r="AM203" i="5"/>
  <c r="AL203" i="5"/>
  <c r="AK203" i="5"/>
  <c r="AJ203" i="5"/>
  <c r="AI203" i="5"/>
  <c r="AT202" i="5"/>
  <c r="AS202" i="5"/>
  <c r="AR202" i="5"/>
  <c r="AQ202" i="5"/>
  <c r="AP202" i="5"/>
  <c r="AO202" i="5"/>
  <c r="AN202" i="5"/>
  <c r="AM202" i="5"/>
  <c r="AL202" i="5"/>
  <c r="AK202" i="5"/>
  <c r="AJ202" i="5"/>
  <c r="AI202" i="5"/>
  <c r="AT201" i="5"/>
  <c r="AS201" i="5"/>
  <c r="AR201" i="5"/>
  <c r="AQ201" i="5"/>
  <c r="AP201" i="5"/>
  <c r="AO201" i="5"/>
  <c r="AN201" i="5"/>
  <c r="AM201" i="5"/>
  <c r="AL201" i="5"/>
  <c r="AK201" i="5"/>
  <c r="AJ201" i="5"/>
  <c r="AI201" i="5"/>
  <c r="AT200" i="5"/>
  <c r="AS200" i="5"/>
  <c r="AR200" i="5"/>
  <c r="AQ200" i="5"/>
  <c r="AP200" i="5"/>
  <c r="AO200" i="5"/>
  <c r="AN200" i="5"/>
  <c r="AM200" i="5"/>
  <c r="AL200" i="5"/>
  <c r="AK200" i="5"/>
  <c r="AJ200" i="5"/>
  <c r="AI200" i="5"/>
  <c r="AT199" i="5"/>
  <c r="AS199" i="5"/>
  <c r="AR199" i="5"/>
  <c r="AQ199" i="5"/>
  <c r="AP199" i="5"/>
  <c r="AO199" i="5"/>
  <c r="AN199" i="5"/>
  <c r="AM199" i="5"/>
  <c r="AL199" i="5"/>
  <c r="AK199" i="5"/>
  <c r="AJ199" i="5"/>
  <c r="AI199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T197" i="5"/>
  <c r="AS197" i="5"/>
  <c r="AR197" i="5"/>
  <c r="AQ197" i="5"/>
  <c r="AP197" i="5"/>
  <c r="AO197" i="5"/>
  <c r="AN197" i="5"/>
  <c r="AM197" i="5"/>
  <c r="AL197" i="5"/>
  <c r="AK197" i="5"/>
  <c r="AJ197" i="5"/>
  <c r="AI197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T195" i="5"/>
  <c r="AS195" i="5"/>
  <c r="AR195" i="5"/>
  <c r="AQ195" i="5"/>
  <c r="AP195" i="5"/>
  <c r="AO195" i="5"/>
  <c r="AN195" i="5"/>
  <c r="AM195" i="5"/>
  <c r="AL195" i="5"/>
  <c r="AK195" i="5"/>
  <c r="AJ195" i="5"/>
  <c r="AI195" i="5"/>
  <c r="AT194" i="5"/>
  <c r="AS194" i="5"/>
  <c r="AR194" i="5"/>
  <c r="AQ194" i="5"/>
  <c r="AP194" i="5"/>
  <c r="AO194" i="5"/>
  <c r="AN194" i="5"/>
  <c r="AM194" i="5"/>
  <c r="AL194" i="5"/>
  <c r="AK194" i="5"/>
  <c r="AJ194" i="5"/>
  <c r="AI194" i="5"/>
  <c r="AT193" i="5"/>
  <c r="AS193" i="5"/>
  <c r="AR193" i="5"/>
  <c r="AQ193" i="5"/>
  <c r="AP193" i="5"/>
  <c r="AO193" i="5"/>
  <c r="AN193" i="5"/>
  <c r="AM193" i="5"/>
  <c r="AL193" i="5"/>
  <c r="AK193" i="5"/>
  <c r="AJ193" i="5"/>
  <c r="AI193" i="5"/>
  <c r="AT192" i="5"/>
  <c r="AS192" i="5"/>
  <c r="AR192" i="5"/>
  <c r="AQ192" i="5"/>
  <c r="AP192" i="5"/>
  <c r="AO192" i="5"/>
  <c r="AN192" i="5"/>
  <c r="AM192" i="5"/>
  <c r="AL192" i="5"/>
  <c r="AK192" i="5"/>
  <c r="AJ192" i="5"/>
  <c r="AI192" i="5"/>
  <c r="AT191" i="5"/>
  <c r="AS191" i="5"/>
  <c r="AR191" i="5"/>
  <c r="AQ191" i="5"/>
  <c r="AP191" i="5"/>
  <c r="AO191" i="5"/>
  <c r="AN191" i="5"/>
  <c r="AM191" i="5"/>
  <c r="AL191" i="5"/>
  <c r="AK191" i="5"/>
  <c r="AJ191" i="5"/>
  <c r="AI191" i="5"/>
  <c r="AT190" i="5"/>
  <c r="AS190" i="5"/>
  <c r="AR190" i="5"/>
  <c r="AQ190" i="5"/>
  <c r="AP190" i="5"/>
  <c r="AO190" i="5"/>
  <c r="AN190" i="5"/>
  <c r="AM190" i="5"/>
  <c r="AL190" i="5"/>
  <c r="AK190" i="5"/>
  <c r="AJ190" i="5"/>
  <c r="AI190" i="5"/>
  <c r="AT189" i="5"/>
  <c r="AS189" i="5"/>
  <c r="AR189" i="5"/>
  <c r="AQ189" i="5"/>
  <c r="AP189" i="5"/>
  <c r="AO189" i="5"/>
  <c r="AN189" i="5"/>
  <c r="AM189" i="5"/>
  <c r="AL189" i="5"/>
  <c r="AK189" i="5"/>
  <c r="AJ189" i="5"/>
  <c r="AI189" i="5"/>
  <c r="AT188" i="5"/>
  <c r="AS188" i="5"/>
  <c r="AR188" i="5"/>
  <c r="AQ188" i="5"/>
  <c r="AP188" i="5"/>
  <c r="AO188" i="5"/>
  <c r="AN188" i="5"/>
  <c r="AM188" i="5"/>
  <c r="AL188" i="5"/>
  <c r="AK188" i="5"/>
  <c r="AJ188" i="5"/>
  <c r="AI188" i="5"/>
  <c r="AT187" i="5"/>
  <c r="AS187" i="5"/>
  <c r="AR187" i="5"/>
  <c r="AQ187" i="5"/>
  <c r="AP187" i="5"/>
  <c r="AO187" i="5"/>
  <c r="AN187" i="5"/>
  <c r="AM187" i="5"/>
  <c r="AL187" i="5"/>
  <c r="AK187" i="5"/>
  <c r="AJ187" i="5"/>
  <c r="AI187" i="5"/>
  <c r="AT186" i="5"/>
  <c r="AS186" i="5"/>
  <c r="AR186" i="5"/>
  <c r="AQ186" i="5"/>
  <c r="AP186" i="5"/>
  <c r="AO186" i="5"/>
  <c r="AN186" i="5"/>
  <c r="AM186" i="5"/>
  <c r="AL186" i="5"/>
  <c r="AK186" i="5"/>
  <c r="AJ186" i="5"/>
  <c r="AI186" i="5"/>
  <c r="AT185" i="5"/>
  <c r="AS185" i="5"/>
  <c r="AR185" i="5"/>
  <c r="AQ185" i="5"/>
  <c r="AP185" i="5"/>
  <c r="AO185" i="5"/>
  <c r="AN185" i="5"/>
  <c r="AM185" i="5"/>
  <c r="AL185" i="5"/>
  <c r="AK185" i="5"/>
  <c r="AJ185" i="5"/>
  <c r="AI185" i="5"/>
  <c r="AT184" i="5"/>
  <c r="AS184" i="5"/>
  <c r="AR184" i="5"/>
  <c r="AQ184" i="5"/>
  <c r="AP184" i="5"/>
  <c r="AO184" i="5"/>
  <c r="AN184" i="5"/>
  <c r="AM184" i="5"/>
  <c r="AL184" i="5"/>
  <c r="AK184" i="5"/>
  <c r="AJ184" i="5"/>
  <c r="AI184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T182" i="5"/>
  <c r="AS182" i="5"/>
  <c r="AR182" i="5"/>
  <c r="AQ182" i="5"/>
  <c r="AP182" i="5"/>
  <c r="AO182" i="5"/>
  <c r="AN182" i="5"/>
  <c r="AM182" i="5"/>
  <c r="AL182" i="5"/>
  <c r="AK182" i="5"/>
  <c r="AJ182" i="5"/>
  <c r="AI182" i="5"/>
  <c r="AT181" i="5"/>
  <c r="AS181" i="5"/>
  <c r="AR181" i="5"/>
  <c r="AQ181" i="5"/>
  <c r="AP181" i="5"/>
  <c r="AO181" i="5"/>
  <c r="AN181" i="5"/>
  <c r="AM181" i="5"/>
  <c r="AL181" i="5"/>
  <c r="AK181" i="5"/>
  <c r="AJ181" i="5"/>
  <c r="AI181" i="5"/>
  <c r="AT180" i="5"/>
  <c r="AS180" i="5"/>
  <c r="AR180" i="5"/>
  <c r="AQ180" i="5"/>
  <c r="AP180" i="5"/>
  <c r="AO180" i="5"/>
  <c r="AN180" i="5"/>
  <c r="AM180" i="5"/>
  <c r="AL180" i="5"/>
  <c r="AK180" i="5"/>
  <c r="AJ180" i="5"/>
  <c r="AI180" i="5"/>
  <c r="AT179" i="5"/>
  <c r="AS179" i="5"/>
  <c r="AR179" i="5"/>
  <c r="AQ179" i="5"/>
  <c r="AP179" i="5"/>
  <c r="AO179" i="5"/>
  <c r="AN179" i="5"/>
  <c r="AM179" i="5"/>
  <c r="AL179" i="5"/>
  <c r="AK179" i="5"/>
  <c r="AJ179" i="5"/>
  <c r="AI179" i="5"/>
  <c r="AT178" i="5"/>
  <c r="AS178" i="5"/>
  <c r="AR178" i="5"/>
  <c r="AQ178" i="5"/>
  <c r="AP178" i="5"/>
  <c r="AO178" i="5"/>
  <c r="AN178" i="5"/>
  <c r="AM178" i="5"/>
  <c r="AL178" i="5"/>
  <c r="AK178" i="5"/>
  <c r="AJ178" i="5"/>
  <c r="AI178" i="5"/>
  <c r="AT177" i="5"/>
  <c r="AS177" i="5"/>
  <c r="AR177" i="5"/>
  <c r="AQ177" i="5"/>
  <c r="AP177" i="5"/>
  <c r="AO177" i="5"/>
  <c r="AN177" i="5"/>
  <c r="AM177" i="5"/>
  <c r="AL177" i="5"/>
  <c r="AK177" i="5"/>
  <c r="AJ177" i="5"/>
  <c r="AI177" i="5"/>
  <c r="AT176" i="5"/>
  <c r="AS176" i="5"/>
  <c r="AR176" i="5"/>
  <c r="AQ176" i="5"/>
  <c r="AP176" i="5"/>
  <c r="AO176" i="5"/>
  <c r="AN176" i="5"/>
  <c r="AM176" i="5"/>
  <c r="AL176" i="5"/>
  <c r="AK176" i="5"/>
  <c r="AJ176" i="5"/>
  <c r="AI176" i="5"/>
  <c r="AT175" i="5"/>
  <c r="AS175" i="5"/>
  <c r="AR175" i="5"/>
  <c r="AQ175" i="5"/>
  <c r="AP175" i="5"/>
  <c r="AO175" i="5"/>
  <c r="AN175" i="5"/>
  <c r="AM175" i="5"/>
  <c r="AL175" i="5"/>
  <c r="AK175" i="5"/>
  <c r="AJ175" i="5"/>
  <c r="AI175" i="5"/>
  <c r="AT174" i="5"/>
  <c r="AS174" i="5"/>
  <c r="AR174" i="5"/>
  <c r="AQ174" i="5"/>
  <c r="AP174" i="5"/>
  <c r="AO174" i="5"/>
  <c r="AN174" i="5"/>
  <c r="AM174" i="5"/>
  <c r="AL174" i="5"/>
  <c r="AK174" i="5"/>
  <c r="AJ174" i="5"/>
  <c r="AI174" i="5"/>
  <c r="AT173" i="5"/>
  <c r="AS173" i="5"/>
  <c r="AR173" i="5"/>
  <c r="AQ173" i="5"/>
  <c r="AP173" i="5"/>
  <c r="AO173" i="5"/>
  <c r="AN173" i="5"/>
  <c r="AM173" i="5"/>
  <c r="AL173" i="5"/>
  <c r="AK173" i="5"/>
  <c r="AJ173" i="5"/>
  <c r="AI173" i="5"/>
  <c r="AT172" i="5"/>
  <c r="AS172" i="5"/>
  <c r="AR172" i="5"/>
  <c r="AQ172" i="5"/>
  <c r="AP172" i="5"/>
  <c r="AO172" i="5"/>
  <c r="AN172" i="5"/>
  <c r="AM172" i="5"/>
  <c r="AL172" i="5"/>
  <c r="AK172" i="5"/>
  <c r="AJ172" i="5"/>
  <c r="AI172" i="5"/>
  <c r="AT171" i="5"/>
  <c r="AS171" i="5"/>
  <c r="AR171" i="5"/>
  <c r="AQ171" i="5"/>
  <c r="AP171" i="5"/>
  <c r="AO171" i="5"/>
  <c r="AN171" i="5"/>
  <c r="AM171" i="5"/>
  <c r="AL171" i="5"/>
  <c r="AK171" i="5"/>
  <c r="AJ171" i="5"/>
  <c r="AI171" i="5"/>
  <c r="AT170" i="5"/>
  <c r="AS170" i="5"/>
  <c r="AR170" i="5"/>
  <c r="AQ170" i="5"/>
  <c r="AP170" i="5"/>
  <c r="AO170" i="5"/>
  <c r="AN170" i="5"/>
  <c r="AM170" i="5"/>
  <c r="AL170" i="5"/>
  <c r="AK170" i="5"/>
  <c r="AJ170" i="5"/>
  <c r="AI170" i="5"/>
  <c r="AT169" i="5"/>
  <c r="AS169" i="5"/>
  <c r="AR169" i="5"/>
  <c r="AQ169" i="5"/>
  <c r="AP169" i="5"/>
  <c r="AO169" i="5"/>
  <c r="AN169" i="5"/>
  <c r="AM169" i="5"/>
  <c r="AL169" i="5"/>
  <c r="AK169" i="5"/>
  <c r="AJ169" i="5"/>
  <c r="AI169" i="5"/>
  <c r="AT168" i="5"/>
  <c r="AS168" i="5"/>
  <c r="AR168" i="5"/>
  <c r="AQ168" i="5"/>
  <c r="AP168" i="5"/>
  <c r="AO168" i="5"/>
  <c r="AN168" i="5"/>
  <c r="AM168" i="5"/>
  <c r="AL168" i="5"/>
  <c r="AK168" i="5"/>
  <c r="AJ168" i="5"/>
  <c r="AI168" i="5"/>
  <c r="AT167" i="5"/>
  <c r="AS167" i="5"/>
  <c r="AR167" i="5"/>
  <c r="AQ167" i="5"/>
  <c r="AP167" i="5"/>
  <c r="AO167" i="5"/>
  <c r="AN167" i="5"/>
  <c r="AM167" i="5"/>
  <c r="AL167" i="5"/>
  <c r="AK167" i="5"/>
  <c r="AJ167" i="5"/>
  <c r="AI167" i="5"/>
  <c r="AT166" i="5"/>
  <c r="AS166" i="5"/>
  <c r="AR166" i="5"/>
  <c r="AQ166" i="5"/>
  <c r="AP166" i="5"/>
  <c r="AO166" i="5"/>
  <c r="AN166" i="5"/>
  <c r="AM166" i="5"/>
  <c r="AL166" i="5"/>
  <c r="AK166" i="5"/>
  <c r="AJ166" i="5"/>
  <c r="AI166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T163" i="5"/>
  <c r="AS163" i="5"/>
  <c r="AR163" i="5"/>
  <c r="AQ163" i="5"/>
  <c r="AP163" i="5"/>
  <c r="AO163" i="5"/>
  <c r="AN163" i="5"/>
  <c r="AM163" i="5"/>
  <c r="AL163" i="5"/>
  <c r="AK163" i="5"/>
  <c r="AJ163" i="5"/>
  <c r="AI163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T152" i="5"/>
  <c r="AS152" i="5"/>
  <c r="AR152" i="5"/>
  <c r="AQ152" i="5"/>
  <c r="AP152" i="5"/>
  <c r="AO152" i="5"/>
  <c r="AN152" i="5"/>
  <c r="AM152" i="5"/>
  <c r="AL152" i="5"/>
  <c r="AK152" i="5"/>
  <c r="AJ152" i="5"/>
  <c r="AI152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T149" i="5"/>
  <c r="AS149" i="5"/>
  <c r="AR149" i="5"/>
  <c r="AQ149" i="5"/>
  <c r="AP149" i="5"/>
  <c r="AO149" i="5"/>
  <c r="AN149" i="5"/>
  <c r="AM149" i="5"/>
  <c r="AL149" i="5"/>
  <c r="AK149" i="5"/>
  <c r="AJ149" i="5"/>
  <c r="AI149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T144" i="5"/>
  <c r="AS144" i="5"/>
  <c r="AR144" i="5"/>
  <c r="AQ144" i="5"/>
  <c r="AP144" i="5"/>
  <c r="AO144" i="5"/>
  <c r="AN144" i="5"/>
  <c r="AM144" i="5"/>
  <c r="AL144" i="5"/>
  <c r="AK144" i="5"/>
  <c r="AJ144" i="5"/>
  <c r="AI144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T142" i="5"/>
  <c r="AS142" i="5"/>
  <c r="AR142" i="5"/>
  <c r="AQ142" i="5"/>
  <c r="AP142" i="5"/>
  <c r="AO142" i="5"/>
  <c r="AN142" i="5"/>
  <c r="AM142" i="5"/>
  <c r="AL142" i="5"/>
  <c r="AK142" i="5"/>
  <c r="AJ142" i="5"/>
  <c r="AI142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T127" i="5"/>
  <c r="AS127" i="5"/>
  <c r="AR127" i="5"/>
  <c r="AQ127" i="5"/>
  <c r="AP127" i="5"/>
  <c r="AO127" i="5"/>
  <c r="AN127" i="5"/>
  <c r="AM127" i="5"/>
  <c r="AL127" i="5"/>
  <c r="AK127" i="5"/>
  <c r="AJ127" i="5"/>
  <c r="AI127" i="5"/>
  <c r="AT126" i="5"/>
  <c r="AS126" i="5"/>
  <c r="AR126" i="5"/>
  <c r="AQ126" i="5"/>
  <c r="AP126" i="5"/>
  <c r="AO126" i="5"/>
  <c r="AN126" i="5"/>
  <c r="AM126" i="5"/>
  <c r="AL126" i="5"/>
  <c r="AK126" i="5"/>
  <c r="AJ126" i="5"/>
  <c r="AI126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T115" i="5"/>
  <c r="AS115" i="5"/>
  <c r="AR115" i="5"/>
  <c r="AQ115" i="5"/>
  <c r="AP115" i="5"/>
  <c r="AO115" i="5"/>
  <c r="AN115" i="5"/>
  <c r="AM115" i="5"/>
  <c r="AL115" i="5"/>
  <c r="AK115" i="5"/>
  <c r="AJ115" i="5"/>
  <c r="AI115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T9" i="5"/>
  <c r="AS9" i="5"/>
  <c r="AR9" i="5"/>
  <c r="AQ9" i="5"/>
  <c r="AP9" i="5"/>
  <c r="AO9" i="5"/>
  <c r="AN9" i="5"/>
  <c r="AM9" i="5"/>
  <c r="AL9" i="5"/>
  <c r="AK9" i="5"/>
  <c r="AJ9" i="5"/>
  <c r="AI9" i="5"/>
  <c r="AT8" i="5"/>
  <c r="AS8" i="5"/>
  <c r="AR8" i="5"/>
  <c r="AQ8" i="5"/>
  <c r="AP8" i="5"/>
  <c r="AO8" i="5"/>
  <c r="AN8" i="5"/>
  <c r="AM8" i="5"/>
  <c r="AL8" i="5"/>
  <c r="AK8" i="5"/>
  <c r="AJ8" i="5"/>
  <c r="AI8" i="5"/>
  <c r="AT7" i="5"/>
  <c r="AS7" i="5"/>
  <c r="AR7" i="5"/>
  <c r="AQ7" i="5"/>
  <c r="AP7" i="5"/>
  <c r="AO7" i="5"/>
  <c r="AN7" i="5"/>
  <c r="AM7" i="5"/>
  <c r="AL7" i="5"/>
  <c r="AK7" i="5"/>
  <c r="AJ7" i="5"/>
  <c r="AI7" i="5"/>
  <c r="AT6" i="5"/>
  <c r="AS6" i="5"/>
  <c r="AR6" i="5"/>
  <c r="AQ6" i="5"/>
  <c r="AP6" i="5"/>
  <c r="AO6" i="5"/>
  <c r="AN6" i="5"/>
  <c r="AM6" i="5"/>
  <c r="AL6" i="5"/>
  <c r="AK6" i="5"/>
  <c r="AJ6" i="5"/>
  <c r="AI6" i="5"/>
  <c r="AT5" i="5"/>
  <c r="AS5" i="5"/>
  <c r="AR5" i="5"/>
  <c r="AQ5" i="5"/>
  <c r="AP5" i="5"/>
  <c r="AO5" i="5"/>
  <c r="AN5" i="5"/>
  <c r="AM5" i="5"/>
  <c r="AL5" i="5"/>
  <c r="AK5" i="5"/>
  <c r="AJ5" i="5"/>
  <c r="AI5" i="5"/>
  <c r="AT4" i="5"/>
  <c r="AS4" i="5"/>
  <c r="AR4" i="5"/>
  <c r="AQ4" i="5"/>
  <c r="AP4" i="5"/>
  <c r="AO4" i="5"/>
  <c r="AN4" i="5"/>
  <c r="AM4" i="5"/>
  <c r="AL4" i="5"/>
  <c r="AK4" i="5"/>
  <c r="AJ4" i="5"/>
  <c r="AI4" i="5"/>
  <c r="AT3" i="5"/>
  <c r="AS3" i="5"/>
  <c r="AR3" i="5"/>
  <c r="AQ3" i="5"/>
  <c r="AP3" i="5"/>
  <c r="AO3" i="5"/>
  <c r="AN3" i="5"/>
  <c r="AM3" i="5"/>
  <c r="AL3" i="5"/>
  <c r="AK3" i="5"/>
  <c r="AJ3" i="5"/>
  <c r="AI3" i="5"/>
  <c r="AT2" i="5"/>
  <c r="AS2" i="5"/>
  <c r="AR2" i="5"/>
  <c r="AQ2" i="5"/>
  <c r="AP2" i="5"/>
  <c r="AO2" i="5"/>
  <c r="AN2" i="5"/>
  <c r="AM2" i="5"/>
  <c r="AL2" i="5"/>
  <c r="AK2" i="5"/>
  <c r="AJ2" i="5"/>
  <c r="AI2" i="5"/>
</calcChain>
</file>

<file path=xl/sharedStrings.xml><?xml version="1.0" encoding="utf-8"?>
<sst xmlns="http://schemas.openxmlformats.org/spreadsheetml/2006/main" count="61466" uniqueCount="2834">
  <si>
    <t>A121</t>
  </si>
  <si>
    <t>신세계백화점</t>
  </si>
  <si>
    <t>A120</t>
  </si>
  <si>
    <t>갤러리아</t>
  </si>
  <si>
    <t>A104</t>
  </si>
  <si>
    <t>롯데마트</t>
  </si>
  <si>
    <t>A114</t>
  </si>
  <si>
    <t>롯데슈퍼</t>
  </si>
  <si>
    <t>A199</t>
  </si>
  <si>
    <t>Etc.</t>
  </si>
  <si>
    <t>A101</t>
  </si>
  <si>
    <t>롯데백화점</t>
  </si>
  <si>
    <t>A110</t>
  </si>
  <si>
    <t>애경백화점</t>
  </si>
  <si>
    <t>A116</t>
  </si>
  <si>
    <t>A102</t>
  </si>
  <si>
    <t>A103</t>
  </si>
  <si>
    <t>이마트</t>
  </si>
  <si>
    <t>A119</t>
  </si>
  <si>
    <t>트레이더스</t>
  </si>
  <si>
    <t>A117</t>
  </si>
  <si>
    <t>킴스클럽</t>
  </si>
  <si>
    <t>A118</t>
  </si>
  <si>
    <t>A105</t>
  </si>
  <si>
    <t>코스트코</t>
  </si>
  <si>
    <t>A111</t>
  </si>
  <si>
    <t>GS 리테일</t>
  </si>
  <si>
    <t>A112</t>
  </si>
  <si>
    <t>비지에프</t>
  </si>
  <si>
    <t>A115</t>
  </si>
  <si>
    <t>코리아세븐</t>
  </si>
  <si>
    <t>A113</t>
  </si>
  <si>
    <t>미니스톱</t>
  </si>
  <si>
    <t>A123</t>
  </si>
  <si>
    <t>이마트 24</t>
  </si>
  <si>
    <t>부서코드</t>
  </si>
  <si>
    <t>거래처구분</t>
  </si>
  <si>
    <t>업태구분</t>
  </si>
  <si>
    <t>거래처코드</t>
  </si>
  <si>
    <t>담당자</t>
  </si>
  <si>
    <t>채널명</t>
  </si>
  <si>
    <t>1월</t>
  </si>
  <si>
    <t>2월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</si>
  <si>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</si>
  <si>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</si>
  <si>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</si>
  <si>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</si>
  <si>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</si>
  <si>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</si>
  <si>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</si>
  <si>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</si>
  <si>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</si>
  <si>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</si>
  <si>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홈플러스</t>
    <phoneticPr fontId="0" type="noConversion"/>
  </si>
  <si>
    <t>빅마켓</t>
    <phoneticPr fontId="0" type="noConversion"/>
  </si>
  <si>
    <t>A1F5</t>
    <phoneticPr fontId="0" type="noConversion"/>
  </si>
  <si>
    <t>에브리데이</t>
    <phoneticPr fontId="0" type="noConversion"/>
  </si>
  <si>
    <t>A125</t>
    <phoneticPr fontId="0" type="noConversion"/>
  </si>
  <si>
    <t>A180</t>
    <phoneticPr fontId="0" type="noConversion"/>
  </si>
  <si>
    <t>코스트코(PB)</t>
    <phoneticPr fontId="0" type="noConversion"/>
  </si>
  <si>
    <t>A189</t>
  </si>
  <si>
    <t>현대백화점(무역점)</t>
  </si>
  <si>
    <t>A1A0</t>
  </si>
  <si>
    <t>현대시티아울렛</t>
  </si>
  <si>
    <t>유통사업부</t>
    <phoneticPr fontId="0" type="noConversion"/>
  </si>
  <si>
    <t>부서구분</t>
    <phoneticPr fontId="0" type="noConversion"/>
  </si>
  <si>
    <t>뱅오제니스_NEW</t>
  </si>
  <si>
    <t>지씨몰</t>
  </si>
  <si>
    <t>가자주류울산점</t>
  </si>
  <si>
    <t>(주)호텔롯데시그니엘부산_페스트리살롱</t>
  </si>
  <si>
    <t>롯지스토어</t>
  </si>
  <si>
    <t>와인아트</t>
  </si>
  <si>
    <t>주식회사도토리(포도송정점)</t>
  </si>
  <si>
    <t>와인이좋다_서김해점(구:데일리와인</t>
  </si>
  <si>
    <t>와뱅바</t>
  </si>
  <si>
    <t>미라보</t>
  </si>
  <si>
    <t>주식회사도토리(포도동성로점)</t>
  </si>
  <si>
    <t>노이알트</t>
  </si>
  <si>
    <t>바닷가에햇살한스푼</t>
  </si>
  <si>
    <t>(유)가든주류</t>
  </si>
  <si>
    <t>세계양주(자)대전</t>
  </si>
  <si>
    <t>(자)동서주류상사(대전)</t>
  </si>
  <si>
    <t>고창주류(유)</t>
  </si>
  <si>
    <t>합자회사정석주류_나주</t>
  </si>
  <si>
    <t>주식회사 나르샤관광개발</t>
  </si>
  <si>
    <t>텐원</t>
  </si>
  <si>
    <t>그랑비비노</t>
  </si>
  <si>
    <t>앤아이씨주식회사</t>
  </si>
  <si>
    <t>(자)국제주류(포항)</t>
  </si>
  <si>
    <t>(주)세계주류상사 대구</t>
  </si>
  <si>
    <t>대성주류상사(포항)(구:(포항)세계양주)</t>
  </si>
  <si>
    <t>화산세계주류주식회사_대구</t>
  </si>
  <si>
    <t>(주)대흥주류(대구)</t>
  </si>
  <si>
    <t>(주)두성주류_대구</t>
  </si>
  <si>
    <t>(합)호담주류(구:진석주류</t>
  </si>
  <si>
    <t>(주)에스엠종합주류(구:아진주류판매</t>
  </si>
  <si>
    <t>(주) 에이리커컴퍼니_대구</t>
  </si>
  <si>
    <t>삼광산업(자)</t>
  </si>
  <si>
    <t>비노수아브</t>
  </si>
  <si>
    <t>더 키친더노이</t>
  </si>
  <si>
    <t>(주)서원홀딩스중부지점</t>
  </si>
  <si>
    <t>(주)부성종합주류-부산</t>
  </si>
  <si>
    <t>(주)해동주류_부산</t>
  </si>
  <si>
    <t>(주)스타수입주류</t>
  </si>
  <si>
    <t>(주)신용주류-김해</t>
  </si>
  <si>
    <t>(주)제주근대화체인</t>
  </si>
  <si>
    <t>(주)부광(구:한아름)</t>
  </si>
  <si>
    <t>(자)청설주류</t>
  </si>
  <si>
    <t>합자회사원수입주류</t>
  </si>
  <si>
    <t>(유)제일종합주류(밀양)</t>
  </si>
  <si>
    <t>(주)세화주류_창원마산</t>
  </si>
  <si>
    <t>가자주류울산남구점</t>
  </si>
  <si>
    <t>(주)동남</t>
  </si>
  <si>
    <t>(유)청림상사-부산</t>
  </si>
  <si>
    <t>남부영업(영개)</t>
    <phoneticPr fontId="0" type="noConversion"/>
  </si>
  <si>
    <t>손재하</t>
  </si>
  <si>
    <t>양동준</t>
  </si>
  <si>
    <t>이지호</t>
  </si>
  <si>
    <t>하동완</t>
  </si>
  <si>
    <t>갤러리아백화점</t>
  </si>
  <si>
    <t>메가마트</t>
  </si>
  <si>
    <t>남부영업(유통)</t>
    <phoneticPr fontId="0" type="noConversion"/>
  </si>
  <si>
    <t>현대백화점(울산동구)</t>
    <phoneticPr fontId="0" type="noConversion"/>
  </si>
  <si>
    <t>A108</t>
  </si>
  <si>
    <t>코엑스점</t>
  </si>
  <si>
    <t>압구정점</t>
  </si>
  <si>
    <t>양평점</t>
  </si>
  <si>
    <t>경희궁점</t>
  </si>
  <si>
    <t>서래점</t>
  </si>
  <si>
    <t>청담점</t>
  </si>
  <si>
    <t>베라짜노</t>
  </si>
  <si>
    <t>사브서울</t>
  </si>
  <si>
    <t>무드서울</t>
    <phoneticPr fontId="0" type="noConversion"/>
  </si>
  <si>
    <t>A191</t>
  </si>
  <si>
    <t>A190</t>
  </si>
  <si>
    <t>A192</t>
  </si>
  <si>
    <t>A19B</t>
  </si>
  <si>
    <t>A196</t>
  </si>
  <si>
    <t>A194</t>
  </si>
  <si>
    <t>와인나라직영점</t>
    <phoneticPr fontId="0" type="noConversion"/>
  </si>
  <si>
    <t>A18A</t>
    <phoneticPr fontId="0" type="noConversion"/>
  </si>
  <si>
    <t>A1V1</t>
    <phoneticPr fontId="0" type="noConversion"/>
  </si>
  <si>
    <t>A19C</t>
    <phoneticPr fontId="0" type="noConversion"/>
  </si>
  <si>
    <t>캥거루데일리유통</t>
  </si>
  <si>
    <t>삼성웰스토리</t>
  </si>
  <si>
    <t>비노클럽</t>
  </si>
  <si>
    <t>와인클럽</t>
  </si>
  <si>
    <t>시그넷(소통관)</t>
  </si>
  <si>
    <t>특판매출</t>
  </si>
  <si>
    <t>VIP사업부</t>
    <phoneticPr fontId="0" type="noConversion"/>
  </si>
  <si>
    <t>기타</t>
    <phoneticPr fontId="0" type="noConversion"/>
  </si>
  <si>
    <t>A1L9</t>
  </si>
  <si>
    <t>A1F4</t>
  </si>
  <si>
    <t>A1J5</t>
  </si>
  <si>
    <t>A1T3</t>
  </si>
  <si>
    <t>A1T6</t>
  </si>
  <si>
    <t>A1S6</t>
  </si>
  <si>
    <t>영개관리(지방)</t>
    <phoneticPr fontId="0" type="noConversion"/>
  </si>
  <si>
    <t>A1M5</t>
  </si>
  <si>
    <t>영개관리(지방)</t>
    <phoneticPr fontId="3" type="noConversion"/>
  </si>
  <si>
    <t>팀구분</t>
    <phoneticPr fontId="0" type="noConversion"/>
  </si>
  <si>
    <t>유통1팀</t>
    <phoneticPr fontId="0" type="noConversion"/>
  </si>
  <si>
    <t>유통2팀</t>
    <phoneticPr fontId="0" type="noConversion"/>
  </si>
  <si>
    <t>유통3팀</t>
    <phoneticPr fontId="0" type="noConversion"/>
  </si>
  <si>
    <t>유통4팀</t>
    <phoneticPr fontId="0" type="noConversion"/>
  </si>
  <si>
    <t>유통5팀</t>
    <phoneticPr fontId="0" type="noConversion"/>
  </si>
  <si>
    <t>유통기획팀</t>
    <phoneticPr fontId="0" type="noConversion"/>
  </si>
  <si>
    <t>남부영업소</t>
    <phoneticPr fontId="0" type="noConversion"/>
  </si>
  <si>
    <t>A1V4</t>
    <phoneticPr fontId="0" type="noConversion"/>
  </si>
  <si>
    <t>131538</t>
  </si>
  <si>
    <t>131507</t>
  </si>
  <si>
    <t>131442</t>
  </si>
  <si>
    <t>150199</t>
  </si>
  <si>
    <t>131735</t>
  </si>
  <si>
    <t>131509</t>
  </si>
  <si>
    <t>131798</t>
  </si>
  <si>
    <t>131711</t>
  </si>
  <si>
    <t>131498</t>
  </si>
  <si>
    <t>370532</t>
  </si>
  <si>
    <t>370534</t>
  </si>
  <si>
    <t>370466</t>
  </si>
  <si>
    <t>370495</t>
  </si>
  <si>
    <t>110001</t>
  </si>
  <si>
    <t>110092</t>
  </si>
  <si>
    <t>110836</t>
  </si>
  <si>
    <t>111114</t>
  </si>
  <si>
    <t>110321</t>
  </si>
  <si>
    <t>111597</t>
  </si>
  <si>
    <t>212372</t>
  </si>
  <si>
    <t>370447</t>
  </si>
  <si>
    <t>131576</t>
  </si>
  <si>
    <t>370463</t>
  </si>
  <si>
    <t>110014</t>
  </si>
  <si>
    <t>110027</t>
  </si>
  <si>
    <t>110057</t>
  </si>
  <si>
    <t>110264</t>
  </si>
  <si>
    <t>110332</t>
  </si>
  <si>
    <t>110408</t>
  </si>
  <si>
    <t>110716</t>
  </si>
  <si>
    <t>111056</t>
  </si>
  <si>
    <t>111166</t>
  </si>
  <si>
    <t>111433</t>
  </si>
  <si>
    <t>111522</t>
  </si>
  <si>
    <t>111576</t>
  </si>
  <si>
    <t>131727</t>
  </si>
  <si>
    <t>150206</t>
  </si>
  <si>
    <t>370415</t>
  </si>
  <si>
    <t>370424</t>
  </si>
  <si>
    <t>370482</t>
  </si>
  <si>
    <t>370522</t>
  </si>
  <si>
    <t>111450</t>
  </si>
  <si>
    <t>111224</t>
  </si>
  <si>
    <t>111541</t>
  </si>
  <si>
    <t>110439</t>
  </si>
  <si>
    <t>111265</t>
  </si>
  <si>
    <t>111328</t>
  </si>
  <si>
    <t>110370</t>
  </si>
  <si>
    <t>370546</t>
  </si>
  <si>
    <t>110235</t>
  </si>
  <si>
    <t>110752</t>
  </si>
  <si>
    <t>111077</t>
  </si>
  <si>
    <t>131723</t>
  </si>
  <si>
    <t>110876</t>
  </si>
  <si>
    <t>111538</t>
  </si>
  <si>
    <t>130798</t>
  </si>
  <si>
    <t>130111</t>
  </si>
  <si>
    <t>370507</t>
  </si>
  <si>
    <t>111096</t>
  </si>
  <si>
    <t>131752</t>
  </si>
  <si>
    <t>131811</t>
  </si>
  <si>
    <t>131795</t>
  </si>
  <si>
    <t>370553</t>
  </si>
  <si>
    <t>131758</t>
  </si>
  <si>
    <t>A1L8</t>
  </si>
  <si>
    <t>A1O6</t>
  </si>
  <si>
    <t>A1M9</t>
  </si>
  <si>
    <t>A1O5</t>
  </si>
  <si>
    <t>A1R4</t>
  </si>
  <si>
    <t>A1M8</t>
  </si>
  <si>
    <t>A1M6</t>
  </si>
  <si>
    <t>A1O1</t>
  </si>
  <si>
    <t>A1P2</t>
  </si>
  <si>
    <t>A1Q9</t>
  </si>
  <si>
    <t>A1L5</t>
  </si>
  <si>
    <t>A1O3</t>
  </si>
  <si>
    <t>A172</t>
  </si>
  <si>
    <t>주식회사도토리(포도전포점)</t>
    <phoneticPr fontId="0" type="noConversion"/>
  </si>
  <si>
    <t>A199</t>
    <phoneticPr fontId="0" type="noConversion"/>
  </si>
  <si>
    <t>에스에스씨(주)_구:와인아트</t>
    <phoneticPr fontId="0" type="noConversion"/>
  </si>
  <si>
    <t>와인앤글라스_부산</t>
    <phoneticPr fontId="0" type="noConversion"/>
  </si>
  <si>
    <t>바달밤고양이식당</t>
    <phoneticPr fontId="0" type="noConversion"/>
  </si>
  <si>
    <t>(주)호텔롯데시그니엘부산</t>
    <phoneticPr fontId="0" type="noConversion"/>
  </si>
  <si>
    <t>A1ZZ</t>
  </si>
  <si>
    <t>A1ZZ</t>
    <phoneticPr fontId="0" type="noConversion"/>
  </si>
  <si>
    <t>글라스앤보틀</t>
    <phoneticPr fontId="0" type="noConversion"/>
  </si>
  <si>
    <t>유한회사대동상사(부산)</t>
    <phoneticPr fontId="0" type="noConversion"/>
  </si>
  <si>
    <t>우진주류㈜</t>
    <phoneticPr fontId="0" type="noConversion"/>
  </si>
  <si>
    <t>동양상사_임실</t>
    <phoneticPr fontId="0" type="noConversion"/>
  </si>
  <si>
    <t>합자회사한국주류(청주)</t>
    <phoneticPr fontId="0" type="noConversion"/>
  </si>
  <si>
    <t>홍해개발㈜</t>
    <phoneticPr fontId="0" type="noConversion"/>
  </si>
  <si>
    <t>(주)경성주류(구:부강주류)대구</t>
    <phoneticPr fontId="0" type="noConversion"/>
  </si>
  <si>
    <t>(자)삼화산업</t>
    <phoneticPr fontId="0" type="noConversion"/>
  </si>
  <si>
    <t>끌림와인</t>
    <phoneticPr fontId="0" type="noConversion"/>
  </si>
  <si>
    <t>(주)제이스글로벌</t>
    <phoneticPr fontId="0" type="noConversion"/>
  </si>
  <si>
    <t>샤또봉</t>
    <phoneticPr fontId="0" type="noConversion"/>
  </si>
  <si>
    <t>쥬스토구스토_대구</t>
    <phoneticPr fontId="0" type="noConversion"/>
  </si>
  <si>
    <t>합자회사신세계수입주류</t>
    <phoneticPr fontId="0" type="noConversion"/>
  </si>
  <si>
    <t>A178</t>
    <phoneticPr fontId="0" type="noConversion"/>
  </si>
  <si>
    <t>합자회사예원</t>
    <phoneticPr fontId="0" type="noConversion"/>
  </si>
  <si>
    <t>A1L3</t>
    <phoneticPr fontId="0" type="noConversion"/>
  </si>
  <si>
    <t>가비움</t>
    <phoneticPr fontId="0" type="noConversion"/>
  </si>
  <si>
    <t>(주)푸드엔_대연지점</t>
    <phoneticPr fontId="0" type="noConversion"/>
  </si>
  <si>
    <t>(자)유원상사</t>
    <phoneticPr fontId="0" type="noConversion"/>
  </si>
  <si>
    <t>합자회사홍익주류</t>
    <phoneticPr fontId="0" type="noConversion"/>
  </si>
  <si>
    <t>리버스</t>
    <phoneticPr fontId="0" type="noConversion"/>
  </si>
  <si>
    <t>(주)푸드엔_동래지점</t>
    <phoneticPr fontId="0" type="noConversion"/>
  </si>
  <si>
    <t>아지트:구리버스</t>
    <phoneticPr fontId="0" type="noConversion"/>
  </si>
  <si>
    <t>(주)푸드엔_엄궁지점</t>
    <phoneticPr fontId="0" type="noConversion"/>
  </si>
  <si>
    <t>더브릿지와인</t>
    <phoneticPr fontId="0" type="noConversion"/>
  </si>
  <si>
    <t>루나피에나</t>
    <phoneticPr fontId="0" type="noConversion"/>
  </si>
  <si>
    <t>광안주술</t>
    <phoneticPr fontId="0" type="noConversion"/>
  </si>
  <si>
    <t>영업개발부</t>
    <phoneticPr fontId="0" type="noConversion"/>
  </si>
  <si>
    <t>영개본부</t>
    <phoneticPr fontId="0" type="noConversion"/>
  </si>
  <si>
    <t>(주)신세계면세점인천공항1터미널점</t>
  </si>
  <si>
    <t>(주)와인나라양평(리테일특판)</t>
  </si>
  <si>
    <t>(주)이에스꼬레아_선용품면세</t>
  </si>
  <si>
    <t>(주)호텔신라_인천공항면세점</t>
  </si>
  <si>
    <t>롯데인천공항면세점(제2여객터미널)</t>
  </si>
  <si>
    <t>제주국제자유도시개발센터_면세</t>
  </si>
  <si>
    <t>주)경복궁면세점(인천공항제1여객터미널출국장점)</t>
  </si>
  <si>
    <t>신규</t>
  </si>
  <si>
    <t>신규</t>
    <phoneticPr fontId="0" type="noConversion"/>
  </si>
  <si>
    <t>A1P4</t>
  </si>
  <si>
    <t>A198</t>
  </si>
  <si>
    <t>A169</t>
  </si>
  <si>
    <t>A1R6</t>
  </si>
  <si>
    <t>윤남식</t>
    <phoneticPr fontId="0" type="noConversion"/>
  </si>
  <si>
    <t>탄산바(한남)</t>
  </si>
  <si>
    <t>광천상회</t>
  </si>
  <si>
    <t>(주)다이닝디자인</t>
  </si>
  <si>
    <t>어물전(신사)</t>
  </si>
  <si>
    <t>레솔베르 청담점</t>
  </si>
  <si>
    <t>올레와인(펍휘트니)</t>
  </si>
  <si>
    <t>다이닝디자인(스피릿)</t>
  </si>
  <si>
    <t>베스퍼 (서래마을)</t>
  </si>
  <si>
    <t>대물상회</t>
  </si>
  <si>
    <t>강남어시장</t>
  </si>
  <si>
    <t>커피바케이(강남)</t>
  </si>
  <si>
    <t>바케이</t>
  </si>
  <si>
    <t>올드타임 리쿼샵</t>
  </si>
  <si>
    <t>퀸청담 (인천)</t>
  </si>
  <si>
    <t>하바나선셋(압구정)</t>
  </si>
  <si>
    <t>크리드(신사)</t>
  </si>
  <si>
    <t>(주)선호상사_목</t>
  </si>
  <si>
    <t>피치스,스모킹타이거(성수)</t>
  </si>
  <si>
    <t>소코바(한남)</t>
  </si>
  <si>
    <t>케이브 (판교)</t>
  </si>
  <si>
    <t>온더그라운드(압구정)</t>
  </si>
  <si>
    <t>세찌상회</t>
  </si>
  <si>
    <t>알고기 (청담)</t>
  </si>
  <si>
    <t>산본몰트</t>
  </si>
  <si>
    <t>바코드(신촌)</t>
  </si>
  <si>
    <t>테라스775</t>
  </si>
  <si>
    <t>루바토(마포)</t>
  </si>
  <si>
    <t>소마 (판교)</t>
  </si>
  <si>
    <t>홀리그레일 (한남동)</t>
  </si>
  <si>
    <t>북창기업</t>
  </si>
  <si>
    <t>올드타임</t>
  </si>
  <si>
    <t>디스틸(홍대)</t>
  </si>
  <si>
    <t>소하 (한남동)</t>
  </si>
  <si>
    <t>하이드아웃</t>
  </si>
  <si>
    <t>스왈로(한남)</t>
  </si>
  <si>
    <t>펍 휘트니</t>
  </si>
  <si>
    <t>(유)송화주류상사</t>
  </si>
  <si>
    <t>희 와인바 (역삼)</t>
  </si>
  <si>
    <t>잇트 (판교)</t>
  </si>
  <si>
    <t>하우스라운지펍(신촌)</t>
  </si>
  <si>
    <t>에이치위스키바(청담)</t>
  </si>
  <si>
    <t>미로</t>
  </si>
  <si>
    <t>사운드</t>
  </si>
  <si>
    <t>춤추는사람들</t>
  </si>
  <si>
    <t>유토피아</t>
  </si>
  <si>
    <t>몰디브</t>
  </si>
  <si>
    <t>풍류</t>
  </si>
  <si>
    <t>플러스82(청담)</t>
  </si>
  <si>
    <t>페이스(강남)</t>
  </si>
  <si>
    <t>무인(구디에이)</t>
  </si>
  <si>
    <t>로컬(강남)</t>
  </si>
  <si>
    <t>이비자(충청)</t>
  </si>
  <si>
    <t>클럽트리</t>
  </si>
  <si>
    <t>헤븐(충청)</t>
  </si>
  <si>
    <t>몬스터(대전)</t>
  </si>
  <si>
    <t>앨리스원더라운지(강남)</t>
  </si>
  <si>
    <t>풍라운지</t>
  </si>
  <si>
    <t>스케쥴(청담)</t>
  </si>
  <si>
    <t>벨뷰라운지(청담)</t>
  </si>
  <si>
    <t>거북썬(압구정)</t>
  </si>
  <si>
    <t>벨에어(청담)</t>
  </si>
  <si>
    <t>히든(신사)</t>
  </si>
  <si>
    <t>아베크청담(MOT)</t>
  </si>
  <si>
    <t>메비우스(압구정)</t>
  </si>
  <si>
    <t>트립하우스(강남)</t>
  </si>
  <si>
    <t>제이엔제이슨(신사)</t>
  </si>
  <si>
    <t>RPM(압구정)</t>
  </si>
  <si>
    <t>온더보더</t>
  </si>
  <si>
    <t>까사코로나</t>
  </si>
  <si>
    <t xml:space="preserve">MYK-글램,프로스트 </t>
  </si>
  <si>
    <t>플렉스</t>
  </si>
  <si>
    <t>클럽 엑스</t>
  </si>
  <si>
    <t>파티업</t>
  </si>
  <si>
    <t>타파스바</t>
  </si>
  <si>
    <t>W179</t>
  </si>
  <si>
    <t>브론즈</t>
  </si>
  <si>
    <t>매드&amp;로코</t>
  </si>
  <si>
    <t>비욘드</t>
  </si>
  <si>
    <t>화이트래빗</t>
  </si>
  <si>
    <t>성격양식</t>
  </si>
  <si>
    <t>와이키키</t>
  </si>
  <si>
    <t>모모펍</t>
  </si>
  <si>
    <t>언더그라운드</t>
  </si>
  <si>
    <t>셔터54</t>
  </si>
  <si>
    <t>레이지캣</t>
  </si>
  <si>
    <t>로즈앤크라운</t>
  </si>
  <si>
    <t>윤해빛찬</t>
  </si>
  <si>
    <t>골드컴퍼니</t>
  </si>
  <si>
    <t>인터뱅 (역삼점)</t>
  </si>
  <si>
    <t>옥희 (강남점)</t>
  </si>
  <si>
    <t>치치 (강남점)</t>
  </si>
  <si>
    <t>새마을포차 (강남점)</t>
  </si>
  <si>
    <t>복포차 (강남점)</t>
  </si>
  <si>
    <t>범</t>
  </si>
  <si>
    <t>오스카</t>
  </si>
  <si>
    <t xml:space="preserve">데이데이 </t>
  </si>
  <si>
    <t>플래쉬</t>
  </si>
  <si>
    <t>바블링</t>
  </si>
  <si>
    <t>레몬드랍</t>
  </si>
  <si>
    <t>106길15</t>
  </si>
  <si>
    <t>곰돌이맥주</t>
  </si>
  <si>
    <t>장씨네주방</t>
  </si>
  <si>
    <t>경성상회</t>
  </si>
  <si>
    <t>웨스턴스토리</t>
  </si>
  <si>
    <t>인사이드(홍대)</t>
  </si>
  <si>
    <t>클럽도깨비(홍대)</t>
  </si>
  <si>
    <t>도깨비 펍 (홍대)</t>
  </si>
  <si>
    <t>메이드(김포)</t>
  </si>
  <si>
    <t>카시타(신촌)</t>
  </si>
  <si>
    <t>972(건대)</t>
  </si>
  <si>
    <t>247Bar(홍대)</t>
  </si>
  <si>
    <t>어텐션(홍대)</t>
  </si>
  <si>
    <t>칵테일엔드림(신림)</t>
  </si>
  <si>
    <t>페인킬러(강북)</t>
  </si>
  <si>
    <t>그레이트후카</t>
  </si>
  <si>
    <t>치치 건대점</t>
  </si>
  <si>
    <t>매드밤(건대)</t>
  </si>
  <si>
    <t>라운지47(건대)</t>
  </si>
  <si>
    <t>플레어앤드림(영등포)</t>
  </si>
  <si>
    <t>블루프린트(홍대)</t>
  </si>
  <si>
    <t>대학로에취하다(대학로)</t>
  </si>
  <si>
    <t>바테일러(성신여대)</t>
  </si>
  <si>
    <t>후카바2(홍대)</t>
  </si>
  <si>
    <t>레벨(건대)</t>
  </si>
  <si>
    <t>루프탑G(홍대)</t>
  </si>
  <si>
    <t>마스터피스(연남)</t>
  </si>
  <si>
    <t>디머(합정)</t>
  </si>
  <si>
    <t>박새암</t>
  </si>
  <si>
    <t>정경묵</t>
  </si>
  <si>
    <t>민수원</t>
  </si>
  <si>
    <t>정수열</t>
  </si>
  <si>
    <t>최윤호</t>
  </si>
  <si>
    <t>S04546</t>
  </si>
  <si>
    <t>S05775</t>
  </si>
  <si>
    <t>370529</t>
  </si>
  <si>
    <t>S04714</t>
  </si>
  <si>
    <t>S04960</t>
  </si>
  <si>
    <t>S05078</t>
  </si>
  <si>
    <t>S05002</t>
  </si>
  <si>
    <t>370600</t>
  </si>
  <si>
    <t>S04943</t>
  </si>
  <si>
    <t>S04384</t>
  </si>
  <si>
    <t>212459</t>
  </si>
  <si>
    <t>131783</t>
  </si>
  <si>
    <t>S05706</t>
  </si>
  <si>
    <t>S05205</t>
  </si>
  <si>
    <t>S04414</t>
  </si>
  <si>
    <t>110163</t>
  </si>
  <si>
    <t>S05029</t>
  </si>
  <si>
    <t>S04375</t>
  </si>
  <si>
    <t>S05756</t>
  </si>
  <si>
    <t>S05332</t>
  </si>
  <si>
    <t>131819</t>
  </si>
  <si>
    <t>S05693</t>
  </si>
  <si>
    <t>131867</t>
  </si>
  <si>
    <t>S03230</t>
  </si>
  <si>
    <t>370548</t>
  </si>
  <si>
    <t>S04831</t>
  </si>
  <si>
    <t>S05329</t>
  </si>
  <si>
    <t>S05674</t>
  </si>
  <si>
    <t>110414</t>
  </si>
  <si>
    <t>370565</t>
  </si>
  <si>
    <t>S00911</t>
  </si>
  <si>
    <t>S05259</t>
  </si>
  <si>
    <t>S03343</t>
  </si>
  <si>
    <t>S05655</t>
  </si>
  <si>
    <t>370425</t>
  </si>
  <si>
    <t>110455</t>
  </si>
  <si>
    <t>S04976</t>
  </si>
  <si>
    <t>S05166</t>
  </si>
  <si>
    <t>S04312</t>
  </si>
  <si>
    <t>S05051</t>
  </si>
  <si>
    <t>S06220</t>
  </si>
  <si>
    <t>S05957</t>
  </si>
  <si>
    <t>S05880</t>
  </si>
  <si>
    <t>S05881</t>
  </si>
  <si>
    <t>S06219</t>
  </si>
  <si>
    <t>S06221</t>
  </si>
  <si>
    <t>S03521</t>
  </si>
  <si>
    <t>S03327</t>
  </si>
  <si>
    <t>S04257</t>
  </si>
  <si>
    <t>S03632</t>
  </si>
  <si>
    <t>S05990</t>
  </si>
  <si>
    <t>S04468</t>
  </si>
  <si>
    <t>S02730</t>
  </si>
  <si>
    <t>S03641</t>
  </si>
  <si>
    <t>S04531</t>
  </si>
  <si>
    <t>S05090</t>
  </si>
  <si>
    <t>S03810</t>
  </si>
  <si>
    <t>S02832</t>
  </si>
  <si>
    <t>S03525</t>
  </si>
  <si>
    <t>S04756</t>
  </si>
  <si>
    <t>S04022</t>
  </si>
  <si>
    <t>S05920</t>
  </si>
  <si>
    <t>S05924</t>
  </si>
  <si>
    <t>S04843</t>
  </si>
  <si>
    <t>S02630</t>
  </si>
  <si>
    <t>S05320</t>
  </si>
  <si>
    <t>S05879</t>
  </si>
  <si>
    <t>S03178</t>
  </si>
  <si>
    <t>S00118</t>
  </si>
  <si>
    <t>S04957</t>
  </si>
  <si>
    <t>S04626</t>
  </si>
  <si>
    <t>S04695</t>
  </si>
  <si>
    <t>S05746</t>
  </si>
  <si>
    <t>S05835</t>
  </si>
  <si>
    <t>S04984</t>
  </si>
  <si>
    <t>S03272</t>
  </si>
  <si>
    <t>S05911</t>
  </si>
  <si>
    <t>S01486</t>
  </si>
  <si>
    <t>S05411</t>
  </si>
  <si>
    <t>S05719</t>
  </si>
  <si>
    <t>S05621</t>
  </si>
  <si>
    <t>S05728</t>
  </si>
  <si>
    <t>S05375</t>
  </si>
  <si>
    <t>S02801</t>
  </si>
  <si>
    <t>S00286</t>
  </si>
  <si>
    <t>S05620</t>
  </si>
  <si>
    <t>S03611</t>
  </si>
  <si>
    <t>S05022</t>
  </si>
  <si>
    <t>S05862</t>
  </si>
  <si>
    <t>S05624</t>
  </si>
  <si>
    <t>S05817</t>
  </si>
  <si>
    <t>S05504</t>
  </si>
  <si>
    <t>S05801</t>
  </si>
  <si>
    <t>S05094</t>
  </si>
  <si>
    <t>S05113</t>
  </si>
  <si>
    <t>S05195</t>
  </si>
  <si>
    <t>S05363</t>
  </si>
  <si>
    <t>S05899</t>
  </si>
  <si>
    <t>S05657</t>
  </si>
  <si>
    <t>S05755</t>
  </si>
  <si>
    <t>S05214</t>
  </si>
  <si>
    <t>S05870</t>
  </si>
  <si>
    <t>S05011</t>
  </si>
  <si>
    <t>S04250</t>
  </si>
  <si>
    <t>S03965</t>
  </si>
  <si>
    <t>S03347</t>
  </si>
  <si>
    <t>S04906</t>
  </si>
  <si>
    <t>S03519</t>
  </si>
  <si>
    <t>S03581</t>
  </si>
  <si>
    <t>S03344</t>
  </si>
  <si>
    <t>S02599</t>
  </si>
  <si>
    <t>S01496</t>
  </si>
  <si>
    <t>S04556</t>
  </si>
  <si>
    <t>S00506</t>
  </si>
  <si>
    <t>S05432</t>
  </si>
  <si>
    <t>S02269</t>
  </si>
  <si>
    <t>S02789</t>
  </si>
  <si>
    <t>S03334</t>
  </si>
  <si>
    <t>S05015</t>
  </si>
  <si>
    <t>S04987</t>
  </si>
  <si>
    <t>S03480</t>
  </si>
  <si>
    <t>S03700</t>
  </si>
  <si>
    <t>S02808</t>
  </si>
  <si>
    <t>S01494</t>
  </si>
  <si>
    <t>S02819</t>
  </si>
  <si>
    <t>S05206</t>
  </si>
  <si>
    <t>MOT팀</t>
    <phoneticPr fontId="0" type="noConversion"/>
  </si>
  <si>
    <t>영개관리(수도권)</t>
  </si>
  <si>
    <t>영개관리(수도권)</t>
    <phoneticPr fontId="0" type="noConversion"/>
  </si>
  <si>
    <t>A1M4</t>
  </si>
  <si>
    <t>여의도생고기</t>
  </si>
  <si>
    <t>여의도 은성회관</t>
  </si>
  <si>
    <t>부천 와규찹찹</t>
  </si>
  <si>
    <t>인덕원 당산오돌</t>
  </si>
  <si>
    <t>당산 오돌 본점</t>
  </si>
  <si>
    <t>강서 장위동 유성집</t>
  </si>
  <si>
    <t>엉터리생고기 교대역점</t>
  </si>
  <si>
    <t>칠프로칠백식당 서초직영점</t>
  </si>
  <si>
    <t>이차돌 양재꽃시장점</t>
  </si>
  <si>
    <t>조박집 본관</t>
  </si>
  <si>
    <t>조박집 별관</t>
  </si>
  <si>
    <t>조박집 신관</t>
  </si>
  <si>
    <t>용참치</t>
  </si>
  <si>
    <t>양재정육식당 역삼뱅뱅점</t>
  </si>
  <si>
    <t>대가원</t>
  </si>
  <si>
    <t>카오셉</t>
  </si>
  <si>
    <t>소담 숙성한우</t>
  </si>
  <si>
    <t>아랑솥뚜껑</t>
  </si>
  <si>
    <t>수원본갈비1993</t>
  </si>
  <si>
    <t>육갑식당 잠원직영점</t>
  </si>
  <si>
    <t>육갑식당 서래직영점</t>
  </si>
  <si>
    <t>육갑식당 방배본점</t>
  </si>
  <si>
    <t>이차돌 평택법원점</t>
  </si>
  <si>
    <t>한강회관</t>
  </si>
  <si>
    <t>이차돌 교대점</t>
  </si>
  <si>
    <t>커피볶는낙타(양재)</t>
  </si>
  <si>
    <t>진구곱창</t>
  </si>
  <si>
    <t>더막창스 강남본점</t>
  </si>
  <si>
    <t>두레촌</t>
  </si>
  <si>
    <t>강남77</t>
  </si>
  <si>
    <t>오성아구뽈찜(강서)</t>
  </si>
  <si>
    <t>7번방(글로벌포차)</t>
  </si>
  <si>
    <t>서울주막 (강남1호점)</t>
  </si>
  <si>
    <t xml:space="preserve">블랙파티 </t>
  </si>
  <si>
    <t>빽돈 강남점</t>
  </si>
  <si>
    <t>명우돈가 삼성점</t>
  </si>
  <si>
    <t>하몽하몽 이베리코(강남역점)</t>
  </si>
  <si>
    <t>녹슨드럼통 강남점</t>
  </si>
  <si>
    <t>싼술의 전당 (강남)</t>
  </si>
  <si>
    <t>정육도(강남점)</t>
  </si>
  <si>
    <t>썸잉(강남점)</t>
  </si>
  <si>
    <t>삼학도(신논현역)</t>
  </si>
  <si>
    <t>돈꼬레(삼성점)</t>
  </si>
  <si>
    <t>스시롭다</t>
  </si>
  <si>
    <t>이화옥(삼성점)</t>
  </si>
  <si>
    <t>서울주막(건대점)</t>
  </si>
  <si>
    <t>아올 강남역점</t>
  </si>
  <si>
    <t>비스트로8818 교대점</t>
  </si>
  <si>
    <t>고기주방 (당산점)</t>
  </si>
  <si>
    <t>정육도(합정점)</t>
  </si>
  <si>
    <t>와썹(금호점)</t>
  </si>
  <si>
    <t>하남돼지집(수서점)</t>
  </si>
  <si>
    <t>진오돌뼈(논현점)</t>
  </si>
  <si>
    <t>소작(분당점)</t>
  </si>
  <si>
    <t>회장님댁 (강남역 지오다노점)</t>
  </si>
  <si>
    <t>육목원</t>
  </si>
  <si>
    <t>더하누그릴</t>
  </si>
  <si>
    <t>한돈애</t>
  </si>
  <si>
    <t>숯부래</t>
  </si>
  <si>
    <t>아사카</t>
  </si>
  <si>
    <t>신도세기 강남역점</t>
  </si>
  <si>
    <t>놀란치킨</t>
  </si>
  <si>
    <t>됐소 강남점</t>
  </si>
  <si>
    <t>미슌</t>
  </si>
  <si>
    <t>뚱보집 역삼점</t>
  </si>
  <si>
    <t>청춘식당 교대</t>
  </si>
  <si>
    <t>제주몬트락 강남본점</t>
  </si>
  <si>
    <t>계식당</t>
  </si>
  <si>
    <t>태백집</t>
  </si>
  <si>
    <t>제주몬트락 한티점</t>
  </si>
  <si>
    <t>다미선 강남점</t>
  </si>
  <si>
    <t>한남대교</t>
  </si>
  <si>
    <t>대박쌈</t>
  </si>
  <si>
    <t>육화식당</t>
  </si>
  <si>
    <t>도산식당 압구정본점</t>
  </si>
  <si>
    <t>옛날농장</t>
  </si>
  <si>
    <t>숙성의미껍데기 문정점</t>
  </si>
  <si>
    <t>일월고기 본점</t>
  </si>
  <si>
    <t>일월고기 2호점</t>
  </si>
  <si>
    <t>화반</t>
  </si>
  <si>
    <t>돈탐라1977 방이점</t>
  </si>
  <si>
    <t>미뢰식당</t>
  </si>
  <si>
    <t>이베리코민족 상암</t>
  </si>
  <si>
    <t>군자대한곱창 방이직영점</t>
  </si>
  <si>
    <t>빽돈 방이점</t>
  </si>
  <si>
    <t>다케오호르몬데판야끼</t>
  </si>
  <si>
    <t>전주집 을지로 2호점</t>
  </si>
  <si>
    <t>만경상회(건대)</t>
  </si>
  <si>
    <t>목계정</t>
  </si>
  <si>
    <t>주민식당</t>
  </si>
  <si>
    <t>전주집 본점</t>
  </si>
  <si>
    <t>서울 스테이크</t>
  </si>
  <si>
    <t>마장동 한우촌</t>
  </si>
  <si>
    <t>포우커스</t>
  </si>
  <si>
    <t>놀부 푸줏간</t>
  </si>
  <si>
    <t>김제생</t>
  </si>
  <si>
    <t>김효식</t>
  </si>
  <si>
    <t>박영찬</t>
  </si>
  <si>
    <t>윤호준</t>
  </si>
  <si>
    <t>이승준</t>
  </si>
  <si>
    <t>신성장팀</t>
    <phoneticPr fontId="0" type="noConversion"/>
  </si>
  <si>
    <t>S05347</t>
  </si>
  <si>
    <t>S04763</t>
  </si>
  <si>
    <t>S04630</t>
  </si>
  <si>
    <t>S04997</t>
  </si>
  <si>
    <t>S04334</t>
  </si>
  <si>
    <t>S05007</t>
  </si>
  <si>
    <t>S05121</t>
  </si>
  <si>
    <t>S05127</t>
  </si>
  <si>
    <t>S05025</t>
  </si>
  <si>
    <t>S05201</t>
  </si>
  <si>
    <t>S05202</t>
  </si>
  <si>
    <t>S05203</t>
  </si>
  <si>
    <t>S05170</t>
  </si>
  <si>
    <t>S05307</t>
  </si>
  <si>
    <t>S05238</t>
  </si>
  <si>
    <t>S05267</t>
  </si>
  <si>
    <t>S05316</t>
  </si>
  <si>
    <t>S05291</t>
  </si>
  <si>
    <t>S05381</t>
  </si>
  <si>
    <t>S06222</t>
  </si>
  <si>
    <t>S05750</t>
  </si>
  <si>
    <t>S05757</t>
  </si>
  <si>
    <t>S05638</t>
  </si>
  <si>
    <t>S05960</t>
  </si>
  <si>
    <t>S05858</t>
  </si>
  <si>
    <t>S05796</t>
  </si>
  <si>
    <t>S05157</t>
  </si>
  <si>
    <t>S05190</t>
  </si>
  <si>
    <t>S05184</t>
  </si>
  <si>
    <t>S05117</t>
  </si>
  <si>
    <t>S05219</t>
  </si>
  <si>
    <t>S05237</t>
  </si>
  <si>
    <t>S05297</t>
  </si>
  <si>
    <t>S03540</t>
  </si>
  <si>
    <t>S05299</t>
  </si>
  <si>
    <t>S05357</t>
  </si>
  <si>
    <t>S05296</t>
  </si>
  <si>
    <t>S05321</t>
  </si>
  <si>
    <t>S05426</t>
  </si>
  <si>
    <t>S05293</t>
  </si>
  <si>
    <t>S02806</t>
  </si>
  <si>
    <t>S05677</t>
  </si>
  <si>
    <t>S05730</t>
  </si>
  <si>
    <t>S05715</t>
  </si>
  <si>
    <t>S05355</t>
  </si>
  <si>
    <t>S05760</t>
  </si>
  <si>
    <t>S06216</t>
  </si>
  <si>
    <t>S06218</t>
  </si>
  <si>
    <t>S04730</t>
  </si>
  <si>
    <t>S05752</t>
  </si>
  <si>
    <t>S06217</t>
  </si>
  <si>
    <t>S05839</t>
  </si>
  <si>
    <t>S05855</t>
  </si>
  <si>
    <t>S05876</t>
  </si>
  <si>
    <t>S05667</t>
  </si>
  <si>
    <t>S05254</t>
  </si>
  <si>
    <t>S05276</t>
  </si>
  <si>
    <t>S05263</t>
  </si>
  <si>
    <t>S05275</t>
  </si>
  <si>
    <t>S05304</t>
  </si>
  <si>
    <t>S05346</t>
  </si>
  <si>
    <t>S05335</t>
  </si>
  <si>
    <t>S05629</t>
  </si>
  <si>
    <t>S05687</t>
  </si>
  <si>
    <t>S06223</t>
  </si>
  <si>
    <t>S05749</t>
  </si>
  <si>
    <t>S04975</t>
  </si>
  <si>
    <t>S04830</t>
  </si>
  <si>
    <t>S04983</t>
  </si>
  <si>
    <t>S05882</t>
  </si>
  <si>
    <t>S05425</t>
  </si>
  <si>
    <t>S05669</t>
  </si>
  <si>
    <t>S05129</t>
  </si>
  <si>
    <t>S05118</t>
  </si>
  <si>
    <t>S05158</t>
  </si>
  <si>
    <t>S05193</t>
  </si>
  <si>
    <t>S05192</t>
  </si>
  <si>
    <t>S05305</t>
  </si>
  <si>
    <t>S05306</t>
  </si>
  <si>
    <t>S05279</t>
  </si>
  <si>
    <t>S05265</t>
  </si>
  <si>
    <t>S05292</t>
  </si>
  <si>
    <t>S05962</t>
  </si>
  <si>
    <t>S05241</t>
  </si>
  <si>
    <t>S05827</t>
  </si>
  <si>
    <t>S05872</t>
  </si>
  <si>
    <t>S05615</t>
  </si>
  <si>
    <t>S05644</t>
  </si>
  <si>
    <t>S05771</t>
  </si>
  <si>
    <t>S05725</t>
  </si>
  <si>
    <t>S05614</t>
  </si>
  <si>
    <t>S05804</t>
  </si>
  <si>
    <t>S04591</t>
  </si>
  <si>
    <t>S05846</t>
  </si>
  <si>
    <t>S05864</t>
  </si>
  <si>
    <t>호텔팀</t>
    <phoneticPr fontId="0" type="noConversion"/>
  </si>
  <si>
    <t>(주)호텔신라</t>
  </si>
  <si>
    <t>한화호텔앤드리조트(주)-프라자호텔</t>
  </si>
  <si>
    <t>(주)조선호텔앤리조트조선팰리스강남</t>
  </si>
  <si>
    <t>(주)조선호텔베키아앤누보델리</t>
  </si>
  <si>
    <t>(주)서부티엔디</t>
  </si>
  <si>
    <t>파르나스호텔(주):한무인터_인터콘티넨탈</t>
  </si>
  <si>
    <t>송도국제스포츠클럽(유)-잭니클라우스</t>
  </si>
  <si>
    <t>SIFC호텔디벨로프먼트유한회사(콘래드호텔)</t>
  </si>
  <si>
    <t>파르나스호텔(주):한무코엑스_인터콘티넨탈</t>
  </si>
  <si>
    <t>(주)씨디엘호텔코리아-밀레니엄힐튼호텔</t>
  </si>
  <si>
    <t>(주)조선호텔</t>
  </si>
  <si>
    <t>에이치디씨현대산업개발(주)서울호텔_파크</t>
  </si>
  <si>
    <t>SK네트웍스(주)워커힐(신)</t>
  </si>
  <si>
    <t>더테이스터블주식회사</t>
  </si>
  <si>
    <t>광화문미래에셋호텔</t>
  </si>
  <si>
    <t>(주)앰배서더즈-노보텔강남</t>
  </si>
  <si>
    <t>(주)조선호텔트리니티클럽</t>
  </si>
  <si>
    <t>(주)호텔롯데(본점)</t>
  </si>
  <si>
    <t>(주)조선호텔앤리조트스테이트타워남산</t>
  </si>
  <si>
    <t>(주)롯데호텔롯데월드델리카한스_잠실</t>
  </si>
  <si>
    <t>(주)신세계조선호텔그랜드조선제주</t>
  </si>
  <si>
    <t>주식회사라프라자여수</t>
  </si>
  <si>
    <t>우양산업개발(주)힐튼경주지점</t>
  </si>
  <si>
    <t>제이에이치관광개발주식회사-홀리데인광주</t>
  </si>
  <si>
    <t>(주)호텔롯데롯데호텔월드(NEW)</t>
  </si>
  <si>
    <t>(주)케이티에스테이트_송파지점</t>
  </si>
  <si>
    <t>(주)호텔롯데시그니엘서울</t>
  </si>
  <si>
    <t>SK네트웍스(주)워커힐금룡(삼일빌딩점)</t>
  </si>
  <si>
    <t>대우송도호텔(주)-쉐라톤송도호텔</t>
  </si>
  <si>
    <t>(주)호텔롯데L7홍대</t>
  </si>
  <si>
    <t>(주)신세계조선호텔그래비티서울판교</t>
  </si>
  <si>
    <t>(주)동승JW메리어트동대문스퀘어서울</t>
  </si>
  <si>
    <t>(주)라까사호텔</t>
  </si>
  <si>
    <t>네스트(주)신</t>
  </si>
  <si>
    <t>(주)조선호텔앤리조트포포인츠조선서울역</t>
  </si>
  <si>
    <t>퍼시픽제3호전문사모_홀리데이인홍대</t>
  </si>
  <si>
    <t>플라자디앤씨(주)_코트야드메리어트광교</t>
  </si>
  <si>
    <t>(주)칼호텔네트워크(그랜드하얏리젠시인천)</t>
  </si>
  <si>
    <t>씨앤에이치하스피탤러티주식회사(여의도메</t>
  </si>
  <si>
    <t>(주)조선호텔앤리조트포포인츠조선명동</t>
  </si>
  <si>
    <t>(주)아주호텔서교(RYSE호텔)</t>
  </si>
  <si>
    <t>(주)경방</t>
  </si>
  <si>
    <t>(주)미래엠_코트야드메리어트마곡</t>
  </si>
  <si>
    <t>서울미라마(유)그랜드하얏트</t>
  </si>
  <si>
    <t>제이앤씨티_(주)라마다신도림점</t>
  </si>
  <si>
    <t>조원관광진흥주식회사송도파크호텔</t>
  </si>
  <si>
    <t>이연찬</t>
  </si>
  <si>
    <t>원은솔</t>
  </si>
  <si>
    <t>A144</t>
  </si>
  <si>
    <t>A163</t>
  </si>
  <si>
    <t>A1J9</t>
  </si>
  <si>
    <t>A146</t>
  </si>
  <si>
    <t>A1J2</t>
  </si>
  <si>
    <t>A1J3</t>
  </si>
  <si>
    <t>A1J1</t>
  </si>
  <si>
    <t>A162</t>
  </si>
  <si>
    <t>A1K2</t>
  </si>
  <si>
    <t>(주)세계주류 춘천</t>
  </si>
  <si>
    <t>(유)태양주류-강원랜드</t>
  </si>
  <si>
    <t>(주)대진주류(구:에이블)</t>
  </si>
  <si>
    <t>㈜대명소노시즌-굿앤굿스천안점</t>
  </si>
  <si>
    <t>㈜대명소노시즌-굿앤굿스제주점</t>
  </si>
  <si>
    <t>㈜대명소노시즌-굿앤굿스양양쏠비치점</t>
  </si>
  <si>
    <t>㈜대명소노시즌-굿앤굿스설악델피노점</t>
  </si>
  <si>
    <t>㈜대명소노시즌-굿앤굿스삼척점</t>
  </si>
  <si>
    <t>㈜대명소노시즌-굿앤굿스비발디오크점</t>
  </si>
  <si>
    <t>㈜대명소노시즌-굿앤굿스비발디소노점</t>
  </si>
  <si>
    <t>㈜대명소노시즌-굿앤굿스경주점</t>
  </si>
  <si>
    <t>㈜대명소노시즌-굿앤굿스거제점</t>
  </si>
  <si>
    <t>㈜대명소노시즌 - 굿앤굿스변산점</t>
  </si>
  <si>
    <t>(주)대명소노시즌-굿앤굿스청송</t>
  </si>
  <si>
    <t>(주)대명소노시즌-굿앤굿스진도점</t>
  </si>
  <si>
    <t>(주)대명호텔앤리조트제주 샤인빌지점</t>
  </si>
  <si>
    <t>세계주류마켓_춘천</t>
  </si>
  <si>
    <t>와인브릿지_양주</t>
  </si>
  <si>
    <t>더와인샵(삼성점)</t>
  </si>
  <si>
    <t>기사문</t>
  </si>
  <si>
    <t>(주)소노인터내셔널고양지점</t>
  </si>
  <si>
    <t>(주)소노인터내셔널_여수지점</t>
  </si>
  <si>
    <t>(주)유탑마리나 호텔&amp;리조트</t>
  </si>
  <si>
    <t>에이케이노보텔수원</t>
  </si>
  <si>
    <t>태동관광개발(주)수원라마다호텔</t>
  </si>
  <si>
    <t>에이블현대호텔앤리조트</t>
  </si>
  <si>
    <t>(주)티에스개발송추c.c</t>
  </si>
  <si>
    <t>렉스필드CC</t>
  </si>
  <si>
    <t>비에이비스타</t>
  </si>
  <si>
    <t>아시아나CC</t>
  </si>
  <si>
    <t>잭니클라우스골프클럽</t>
  </si>
  <si>
    <t>양지파인골프클럽</t>
  </si>
  <si>
    <t>루트52</t>
  </si>
  <si>
    <t>비전힐스</t>
  </si>
  <si>
    <t>(합)에이스주산</t>
  </si>
  <si>
    <t>어만두</t>
  </si>
  <si>
    <t>주식회사 세계물산</t>
  </si>
  <si>
    <t>주식회사 동천</t>
  </si>
  <si>
    <t>주식회사 제주물산</t>
  </si>
  <si>
    <t>주식회사 주성물산</t>
  </si>
  <si>
    <t>주식회사 영진주류</t>
  </si>
  <si>
    <t xml:space="preserve">주식회사 벽상주류 </t>
  </si>
  <si>
    <t>주식회사 만억주류</t>
  </si>
  <si>
    <t>유한회사 삼정물산</t>
  </si>
  <si>
    <t>주식회사 뉴월드</t>
  </si>
  <si>
    <t>주식회사 신흥물산</t>
  </si>
  <si>
    <t>주식회사 노나</t>
  </si>
  <si>
    <t>주식회사 경민유통</t>
  </si>
  <si>
    <t>주식회사 대안물산</t>
  </si>
  <si>
    <t>주식회사 우주물산</t>
  </si>
  <si>
    <t>주식회사 덕성물산</t>
  </si>
  <si>
    <t>주식회사 화림물산</t>
  </si>
  <si>
    <t>주식회사 개화물산</t>
  </si>
  <si>
    <t xml:space="preserve">유한회사 조일상사 </t>
  </si>
  <si>
    <t>주식회사 세광</t>
  </si>
  <si>
    <t>주식회사 제원물산</t>
  </si>
  <si>
    <t>제주도수퍼마켓협동조합</t>
  </si>
  <si>
    <t>(유)대신상사(대전)</t>
  </si>
  <si>
    <t>(유)삼성주류_대전</t>
  </si>
  <si>
    <t>(자)우리주류상사(구:금평주류</t>
  </si>
  <si>
    <t>(자)현대주류상사-조치원</t>
  </si>
  <si>
    <t>(주)대전합동상사</t>
  </si>
  <si>
    <t>(주)송림주류</t>
  </si>
  <si>
    <t>(주)아성주류상사(구:대청상사</t>
  </si>
  <si>
    <t>(주)원진주류 (구:양주나라)</t>
  </si>
  <si>
    <t>(주)충청주류상사</t>
  </si>
  <si>
    <t>(합)청원주류상사(대전)</t>
  </si>
  <si>
    <t>동산주류상사(주)</t>
  </si>
  <si>
    <t>충북종합주류</t>
  </si>
  <si>
    <t>태산주류합동(유)_구:세종</t>
  </si>
  <si>
    <t>(합자)청호주류-충북</t>
  </si>
  <si>
    <t>(유한)송민체인_리조트팀</t>
  </si>
  <si>
    <t>(유)전주호남주류_리조트팀</t>
  </si>
  <si>
    <t>(유)영신주류판매상사</t>
  </si>
  <si>
    <t>(자)백락주류상사</t>
  </si>
  <si>
    <t>(자)우리주류상사(천안)</t>
  </si>
  <si>
    <t>(자)집합상사-천안</t>
  </si>
  <si>
    <t>(자)천안종합주류상사</t>
  </si>
  <si>
    <t>(자)천원합동</t>
  </si>
  <si>
    <t>(자)한길상사(충청)</t>
  </si>
  <si>
    <t>(주)계룡주류상사</t>
  </si>
  <si>
    <t>(주)대덕상사</t>
  </si>
  <si>
    <t>(주)동양합동상사</t>
  </si>
  <si>
    <t>(주)삼성주류-천안(구:동서주류)</t>
  </si>
  <si>
    <t>(주)신도-당진</t>
  </si>
  <si>
    <t>(주)아성주류-아산</t>
  </si>
  <si>
    <t>(주)유일주류-천안</t>
  </si>
  <si>
    <t>(주)장천상사(대전)</t>
  </si>
  <si>
    <t>(주)천안상사</t>
  </si>
  <si>
    <t>(주)청마주류-천안</t>
  </si>
  <si>
    <t>(주)화천주류</t>
  </si>
  <si>
    <t>(합)봉평주류합동</t>
  </si>
  <si>
    <t>서광주류합동(합자)구:중앙주류상사</t>
  </si>
  <si>
    <t>온양상사(주)</t>
  </si>
  <si>
    <t>통일상사(주)</t>
  </si>
  <si>
    <t>강릉맥주유통_무알콜</t>
  </si>
  <si>
    <t>(주)근대화체인_대전</t>
  </si>
  <si>
    <t>권역개발팀</t>
    <phoneticPr fontId="0" type="noConversion"/>
  </si>
  <si>
    <t>김성우</t>
  </si>
  <si>
    <t>전인기</t>
  </si>
  <si>
    <t>김진덕</t>
  </si>
  <si>
    <t>정태환</t>
  </si>
  <si>
    <t>강덕창</t>
  </si>
  <si>
    <t>이재민</t>
  </si>
  <si>
    <t>S03168</t>
  </si>
  <si>
    <t>S03002</t>
  </si>
  <si>
    <t>S00511</t>
  </si>
  <si>
    <t>S04941</t>
  </si>
  <si>
    <t>S04196</t>
  </si>
  <si>
    <t>s05898</t>
  </si>
  <si>
    <t>A1ZZ</t>
    <phoneticPr fontId="0" type="noConversion"/>
  </si>
  <si>
    <t>A165</t>
  </si>
  <si>
    <t>A1K3</t>
  </si>
  <si>
    <t>A1J8</t>
  </si>
  <si>
    <t>A1J4</t>
  </si>
  <si>
    <t>A1T2</t>
  </si>
  <si>
    <t>A1K1</t>
  </si>
  <si>
    <t>A147</t>
  </si>
  <si>
    <t>(주)대성물산</t>
    <phoneticPr fontId="0" type="noConversion"/>
  </si>
  <si>
    <t>(주)제일주류</t>
    <phoneticPr fontId="0" type="noConversion"/>
  </si>
  <si>
    <t>(주)우일상사</t>
    <phoneticPr fontId="0" type="noConversion"/>
  </si>
  <si>
    <t>아난티펜트하우스서울</t>
    <phoneticPr fontId="0" type="noConversion"/>
  </si>
  <si>
    <t>주식회사 아난티 남해지점</t>
    <phoneticPr fontId="0" type="noConversion"/>
  </si>
  <si>
    <t>A199</t>
    <phoneticPr fontId="0" type="noConversion"/>
  </si>
  <si>
    <t>(주)위더스케이알_무알</t>
    <phoneticPr fontId="0" type="noConversion"/>
  </si>
  <si>
    <t>까꿍닷컴(판타스틱리얼리스트)</t>
    <phoneticPr fontId="0" type="noConversion"/>
  </si>
  <si>
    <t>A1S4</t>
    <phoneticPr fontId="0" type="noConversion"/>
  </si>
  <si>
    <t>아이크루_무알코올</t>
    <phoneticPr fontId="0" type="noConversion"/>
  </si>
  <si>
    <t>주식회사 넥스트랜스_무알콜</t>
    <phoneticPr fontId="0" type="noConversion"/>
  </si>
  <si>
    <t>(주)닥터오빈</t>
    <phoneticPr fontId="0" type="noConversion"/>
  </si>
  <si>
    <t>뚜스뚜스베이커리(선유점)</t>
    <phoneticPr fontId="0" type="noConversion"/>
  </si>
  <si>
    <t>A166</t>
    <phoneticPr fontId="0" type="noConversion"/>
  </si>
  <si>
    <t>㈜경희-제주</t>
    <phoneticPr fontId="0" type="noConversion"/>
  </si>
  <si>
    <t>(유)대명주류상사_세종</t>
    <phoneticPr fontId="0" type="noConversion"/>
  </si>
  <si>
    <t>(유)대덕주류(대전)</t>
    <phoneticPr fontId="0" type="noConversion"/>
  </si>
  <si>
    <t>와인브라더스</t>
  </si>
  <si>
    <t>송추가마골-세왕</t>
  </si>
  <si>
    <t>네기</t>
  </si>
  <si>
    <t>와인주막차차</t>
  </si>
  <si>
    <t>저스틴 스테이크,푸드</t>
  </si>
  <si>
    <t>세컨드키친,라스트페이지</t>
  </si>
  <si>
    <t>르지우_푸디코리아 주식회사</t>
  </si>
  <si>
    <t>쉐즈알렉스(삼성)</t>
  </si>
  <si>
    <t>아실라</t>
  </si>
  <si>
    <t>와인어클락</t>
  </si>
  <si>
    <t>올리브 에비뉴</t>
  </si>
  <si>
    <t>꼬시나 에스파냐</t>
  </si>
  <si>
    <t>와인과사람들</t>
  </si>
  <si>
    <t>와인나우</t>
  </si>
  <si>
    <t>만식이네와인포차</t>
  </si>
  <si>
    <t>루나 (논현동)</t>
  </si>
  <si>
    <t>(주)스토비V.O</t>
  </si>
  <si>
    <t>10꼬르소꼬모</t>
  </si>
  <si>
    <t>와인컬렉터_역삼</t>
  </si>
  <si>
    <t>까사델비노</t>
  </si>
  <si>
    <t>다로베</t>
  </si>
  <si>
    <t>쉐플로</t>
  </si>
  <si>
    <t>권숙수</t>
  </si>
  <si>
    <t>알라프리마</t>
  </si>
  <si>
    <t>주옥_NEW</t>
  </si>
  <si>
    <t>무오키</t>
  </si>
  <si>
    <t>비채나</t>
  </si>
  <si>
    <t>퐆(FOF)</t>
  </si>
  <si>
    <t>레스토랑 라모라</t>
  </si>
  <si>
    <t>주식회사 이닝</t>
  </si>
  <si>
    <t>이탈리안 클럽(잠실)</t>
  </si>
  <si>
    <t>모수(이태원)</t>
  </si>
  <si>
    <t>로프트_신</t>
  </si>
  <si>
    <t>플레이버 타운</t>
  </si>
  <si>
    <t>메리가든</t>
  </si>
  <si>
    <t>엘비코리아_도깨비굴</t>
  </si>
  <si>
    <t>피어코퍼레이티드_피어바</t>
  </si>
  <si>
    <t>뉴이</t>
  </si>
  <si>
    <t>오스테리아 오르조</t>
  </si>
  <si>
    <t>더다믐(연남)</t>
  </si>
  <si>
    <t>홈바이트로아</t>
  </si>
  <si>
    <t>김진욱</t>
  </si>
  <si>
    <t>김정현</t>
  </si>
  <si>
    <t>김정현</t>
    <phoneticPr fontId="0" type="noConversion"/>
  </si>
  <si>
    <t>조정수</t>
    <phoneticPr fontId="0" type="noConversion"/>
  </si>
  <si>
    <t>A1V5</t>
  </si>
  <si>
    <t>A1V6</t>
  </si>
  <si>
    <t>S04815</t>
  </si>
  <si>
    <t>A1V7</t>
  </si>
  <si>
    <t>A1D4</t>
  </si>
  <si>
    <t>S02434</t>
  </si>
  <si>
    <t>A1V8</t>
  </si>
  <si>
    <t>A1V9</t>
  </si>
  <si>
    <t>S04311</t>
  </si>
  <si>
    <t>S05311</t>
  </si>
  <si>
    <t>S02647</t>
  </si>
  <si>
    <t>S03730</t>
  </si>
  <si>
    <t>S03682</t>
  </si>
  <si>
    <t>S03396</t>
  </si>
  <si>
    <t>S04701</t>
  </si>
  <si>
    <t>S03841</t>
  </si>
  <si>
    <t>S05001</t>
  </si>
  <si>
    <t>S00228</t>
  </si>
  <si>
    <t>S03198</t>
  </si>
  <si>
    <t>S00161</t>
  </si>
  <si>
    <t>S02506</t>
  </si>
  <si>
    <t>S04064</t>
  </si>
  <si>
    <t>S04343</t>
  </si>
  <si>
    <t>S01209</t>
  </si>
  <si>
    <t>S00183</t>
  </si>
  <si>
    <t>S02092</t>
  </si>
  <si>
    <t>S03848</t>
  </si>
  <si>
    <t>A1P9</t>
  </si>
  <si>
    <t>S05010</t>
  </si>
  <si>
    <t>S03733</t>
  </si>
  <si>
    <t>S00890</t>
  </si>
  <si>
    <t>S01017</t>
  </si>
  <si>
    <t>S04163</t>
  </si>
  <si>
    <t>S01258</t>
  </si>
  <si>
    <t>S04610</t>
  </si>
  <si>
    <t>S02931</t>
  </si>
  <si>
    <t>S04415</t>
  </si>
  <si>
    <t>S03109</t>
  </si>
  <si>
    <t>S05354</t>
  </si>
  <si>
    <t>S04669</t>
  </si>
  <si>
    <t>S05613</t>
  </si>
  <si>
    <t>S04010</t>
  </si>
  <si>
    <t>S05020</t>
  </si>
  <si>
    <t>S00515</t>
  </si>
  <si>
    <t>S04044</t>
  </si>
  <si>
    <t>S05803</t>
  </si>
  <si>
    <t>S05758</t>
  </si>
  <si>
    <t>S04829</t>
  </si>
  <si>
    <t>S06209</t>
  </si>
  <si>
    <t>S05837</t>
  </si>
  <si>
    <t>S05937</t>
  </si>
  <si>
    <t>A1Q2</t>
  </si>
  <si>
    <t>A1D8</t>
  </si>
  <si>
    <t>A1F1</t>
  </si>
  <si>
    <t>다이닝팀</t>
    <phoneticPr fontId="0" type="noConversion"/>
  </si>
  <si>
    <t>씨제이대한통운(주)</t>
  </si>
  <si>
    <t>(주)와인도깨비</t>
    <phoneticPr fontId="0" type="noConversion"/>
  </si>
  <si>
    <t>A1J6</t>
  </si>
  <si>
    <t>신규</t>
    <phoneticPr fontId="0" type="noConversion"/>
  </si>
  <si>
    <t>와인포레스트_와인숲</t>
    <phoneticPr fontId="0" type="noConversion"/>
  </si>
  <si>
    <t>302호</t>
    <phoneticPr fontId="0" type="noConversion"/>
  </si>
  <si>
    <t>유한회사 청담테라</t>
    <phoneticPr fontId="0" type="noConversion"/>
  </si>
  <si>
    <t>엔타스</t>
    <phoneticPr fontId="0" type="noConversion"/>
  </si>
  <si>
    <t>SG다인힐</t>
    <phoneticPr fontId="0" type="noConversion"/>
  </si>
  <si>
    <t>주식회사 로씨니</t>
    <phoneticPr fontId="0" type="noConversion"/>
  </si>
  <si>
    <t>더보</t>
    <phoneticPr fontId="0" type="noConversion"/>
  </si>
  <si>
    <t>블랑앤에클레어코리아_클라로</t>
    <phoneticPr fontId="0" type="noConversion"/>
  </si>
  <si>
    <t>정식당</t>
    <phoneticPr fontId="0" type="noConversion"/>
  </si>
  <si>
    <t>태평-시흥</t>
    <phoneticPr fontId="0" type="noConversion"/>
  </si>
  <si>
    <t>라케이브</t>
    <phoneticPr fontId="0" type="noConversion"/>
  </si>
  <si>
    <t>쉐프스공기</t>
    <phoneticPr fontId="0" type="noConversion"/>
  </si>
  <si>
    <t>도우룸</t>
    <phoneticPr fontId="0" type="noConversion"/>
  </si>
  <si>
    <t>(TWC) 더바인</t>
    <phoneticPr fontId="0" type="noConversion"/>
  </si>
  <si>
    <t>A1S7</t>
    <phoneticPr fontId="0" type="noConversion"/>
  </si>
  <si>
    <t>서울러(신사)</t>
    <phoneticPr fontId="0" type="noConversion"/>
  </si>
  <si>
    <t>(주)테이블포포_서초(신)</t>
    <phoneticPr fontId="0" type="noConversion"/>
  </si>
  <si>
    <t>(주)일상에프앤비</t>
    <phoneticPr fontId="0" type="noConversion"/>
  </si>
  <si>
    <t>428레스토랑(선릉,크레센도호텔)</t>
    <phoneticPr fontId="0" type="noConversion"/>
  </si>
  <si>
    <t>퀸즈파크서래점</t>
    <phoneticPr fontId="0" type="noConversion"/>
  </si>
  <si>
    <t>델리세 106</t>
    <phoneticPr fontId="0" type="noConversion"/>
  </si>
  <si>
    <t>스모크벙커</t>
    <phoneticPr fontId="0" type="noConversion"/>
  </si>
  <si>
    <t>오늘도낙지</t>
    <phoneticPr fontId="0" type="noConversion"/>
  </si>
  <si>
    <t>정육공방(논현)</t>
    <phoneticPr fontId="0" type="noConversion"/>
  </si>
  <si>
    <t>쏨제이방앗간</t>
    <phoneticPr fontId="0" type="noConversion"/>
  </si>
  <si>
    <t>J의 정원(신사)</t>
    <phoneticPr fontId="0" type="noConversion"/>
  </si>
  <si>
    <t>(TWC)소마_신</t>
    <phoneticPr fontId="0" type="noConversion"/>
  </si>
  <si>
    <t>민혁이네 외국포차</t>
    <phoneticPr fontId="0" type="noConversion"/>
  </si>
  <si>
    <t>(주)에오</t>
    <phoneticPr fontId="0" type="noConversion"/>
  </si>
  <si>
    <t>(주)에이와인</t>
    <phoneticPr fontId="0" type="noConversion"/>
  </si>
  <si>
    <t>A1T9</t>
    <phoneticPr fontId="0" type="noConversion"/>
  </si>
  <si>
    <t>(주)엠즈시드_더키친 일뽀르노 청담점</t>
    <phoneticPr fontId="0" type="noConversion"/>
  </si>
  <si>
    <t>와인마리아_소매</t>
    <phoneticPr fontId="0" type="noConversion"/>
  </si>
  <si>
    <t>리프레쉬먼트(권숙수2호점)</t>
    <phoneticPr fontId="0" type="noConversion"/>
  </si>
  <si>
    <t>가스트로 통</t>
    <phoneticPr fontId="0" type="noConversion"/>
  </si>
  <si>
    <t>펄쉘</t>
    <phoneticPr fontId="0" type="noConversion"/>
  </si>
  <si>
    <t>(주)엠즈시드_더키친 일뽀르노 광화문</t>
    <phoneticPr fontId="0" type="noConversion"/>
  </si>
  <si>
    <t>몽로 계열</t>
    <phoneticPr fontId="0" type="noConversion"/>
  </si>
  <si>
    <t>와인마트</t>
    <phoneticPr fontId="0" type="noConversion"/>
  </si>
  <si>
    <t>와인갤러리</t>
    <phoneticPr fontId="0" type="noConversion"/>
  </si>
  <si>
    <t>A1E9</t>
    <phoneticPr fontId="0" type="noConversion"/>
  </si>
  <si>
    <t>(주)세스타에프앤비</t>
    <phoneticPr fontId="0" type="noConversion"/>
  </si>
  <si>
    <t>돼장</t>
    <phoneticPr fontId="0" type="noConversion"/>
  </si>
  <si>
    <t>(주)구르메에오-압구정</t>
    <phoneticPr fontId="0" type="noConversion"/>
  </si>
  <si>
    <t>퀸즈파크청담</t>
    <phoneticPr fontId="0" type="noConversion"/>
  </si>
  <si>
    <t>(주)조선호텔앤리조트 레스케이프</t>
    <phoneticPr fontId="0" type="noConversion"/>
  </si>
  <si>
    <t>그란구스또</t>
    <phoneticPr fontId="0" type="noConversion"/>
  </si>
  <si>
    <t>매산동33-3</t>
    <phoneticPr fontId="0" type="noConversion"/>
  </si>
  <si>
    <t>떼레노, 엘초코데떼레노</t>
    <phoneticPr fontId="0" type="noConversion"/>
  </si>
  <si>
    <t>우쿡(WOOCOOK)</t>
    <phoneticPr fontId="0" type="noConversion"/>
  </si>
  <si>
    <t>보메청담</t>
    <phoneticPr fontId="0" type="noConversion"/>
  </si>
  <si>
    <t>오렌지바틀</t>
    <phoneticPr fontId="0" type="noConversion"/>
  </si>
  <si>
    <t>오스테리아 소띠</t>
    <phoneticPr fontId="0" type="noConversion"/>
  </si>
  <si>
    <t>그안에 맛있는 이탈리안</t>
    <phoneticPr fontId="0" type="noConversion"/>
  </si>
  <si>
    <t>가디록(청담)</t>
    <phoneticPr fontId="0" type="noConversion"/>
  </si>
  <si>
    <t>블러프</t>
    <phoneticPr fontId="0" type="noConversion"/>
  </si>
  <si>
    <t>세바(압구정)</t>
    <phoneticPr fontId="0" type="noConversion"/>
  </si>
  <si>
    <t>물랑(종로)</t>
    <phoneticPr fontId="0" type="noConversion"/>
  </si>
  <si>
    <t>네이처브레드(더치 치즈)</t>
    <phoneticPr fontId="0" type="noConversion"/>
  </si>
  <si>
    <t>주아킹(프랜차이즈)</t>
    <phoneticPr fontId="0" type="noConversion"/>
  </si>
  <si>
    <t>바디프렌드 청담</t>
    <phoneticPr fontId="0" type="noConversion"/>
  </si>
  <si>
    <t>(주)우가청담</t>
    <phoneticPr fontId="0" type="noConversion"/>
  </si>
  <si>
    <t>뱅114</t>
    <phoneticPr fontId="0" type="noConversion"/>
  </si>
  <si>
    <t>썬엣푸드</t>
    <phoneticPr fontId="0" type="noConversion"/>
  </si>
  <si>
    <t>도소매팀</t>
    <phoneticPr fontId="0" type="noConversion"/>
  </si>
  <si>
    <t>기타매출</t>
  </si>
  <si>
    <t>비노솔</t>
  </si>
  <si>
    <t>와인이야기_고양시</t>
  </si>
  <si>
    <t>와인앤구르메</t>
  </si>
  <si>
    <t>비노에떼(vino ete)</t>
  </si>
  <si>
    <t>비노플렉스(vinoflex)</t>
  </si>
  <si>
    <t>(주)와인아울렛라빈_소매</t>
  </si>
  <si>
    <t>와인앤모어</t>
  </si>
  <si>
    <t>비노케이노(VINOCANO)</t>
  </si>
  <si>
    <t>몽빼르베이커리카페</t>
  </si>
  <si>
    <t>포도내음 와인아울렛</t>
  </si>
  <si>
    <t>더미라클 여수</t>
  </si>
  <si>
    <t>보틀랜드</t>
  </si>
  <si>
    <t>와인비</t>
  </si>
  <si>
    <t>송파와인집</t>
  </si>
  <si>
    <t>주식회사 언코르크</t>
  </si>
  <si>
    <t>에이치에스지알(HSGR) 와인샵</t>
  </si>
  <si>
    <t>주식회사 레드셀러</t>
  </si>
  <si>
    <t>주식회사 효자동구십육</t>
  </si>
  <si>
    <t>세브도르코리아(주)</t>
  </si>
  <si>
    <t>와인픽스4개점(양평/성수/부산/광주)</t>
  </si>
  <si>
    <t>엘리스와인샵</t>
  </si>
  <si>
    <t>끌리마 Climat</t>
  </si>
  <si>
    <t>와인하우스여의도점</t>
  </si>
  <si>
    <t>와인하우스분당주류백화점</t>
  </si>
  <si>
    <t>와인하우스(학동)주류백화점</t>
  </si>
  <si>
    <t>몽뱅</t>
  </si>
  <si>
    <t>비니산토(Vini San To)</t>
  </si>
  <si>
    <t>와인마을-영개</t>
  </si>
  <si>
    <t>월드마켓</t>
  </si>
  <si>
    <t>(주)파리크라상</t>
  </si>
  <si>
    <t>씨제이푸드빌(주)-음성</t>
  </si>
  <si>
    <t>(주)캐니스</t>
  </si>
  <si>
    <t>투썸플레이스㈜_제과_정읍공장</t>
  </si>
  <si>
    <t>오뚜기</t>
  </si>
  <si>
    <t>(주)신세계푸드천안공장</t>
  </si>
  <si>
    <t>(주)파리크라상대구지점_실수요</t>
  </si>
  <si>
    <t>주식회사푸드마스타</t>
  </si>
  <si>
    <t>(주)샤니_0003</t>
  </si>
  <si>
    <t>롯데제과(주)증평공장_0007</t>
  </si>
  <si>
    <t>주식회사베이킹유통</t>
  </si>
  <si>
    <t>(주)삼원상사</t>
  </si>
  <si>
    <t>베이크라인</t>
  </si>
  <si>
    <t>청명유통</t>
  </si>
  <si>
    <t>케이비아이</t>
  </si>
  <si>
    <t>㈜한빛통상</t>
  </si>
  <si>
    <t>소망식품</t>
  </si>
  <si>
    <t>의창실업(주)</t>
  </si>
  <si>
    <t>(주)삼정주류(구:파이브주류)</t>
  </si>
  <si>
    <t>서영주류판매(주)</t>
  </si>
  <si>
    <t>(주)뽀르뜨돌</t>
  </si>
  <si>
    <t>(주)일오종합주류(구:삼정종합주류</t>
  </si>
  <si>
    <t>(주)진성통합상사</t>
  </si>
  <si>
    <t>(유)만두유통</t>
  </si>
  <si>
    <t>(유)포도주류(구:분당-기정유통)</t>
  </si>
  <si>
    <t>포도주류유한회사(구:신흥주류의왕)</t>
  </si>
  <si>
    <t>유한회사태경</t>
  </si>
  <si>
    <t>(유)현대종합주류_신(구현대주류시흥)</t>
  </si>
  <si>
    <t>(유)나산주류상사</t>
  </si>
  <si>
    <t>(유)중앙종합주류</t>
  </si>
  <si>
    <t>(유)송정주류</t>
  </si>
  <si>
    <t>(유)라온</t>
  </si>
  <si>
    <t>흥창기업 주식회사</t>
  </si>
  <si>
    <t>(유)신합상사</t>
  </si>
  <si>
    <t>해동주류 주식회사</t>
  </si>
  <si>
    <t>서린주류주식회사</t>
  </si>
  <si>
    <t>동부주류</t>
  </si>
  <si>
    <t>진두유통</t>
  </si>
  <si>
    <t>다산주류</t>
  </si>
  <si>
    <t>S06215</t>
  </si>
  <si>
    <t>S06211</t>
  </si>
  <si>
    <t>S06212</t>
  </si>
  <si>
    <t>S04938</t>
  </si>
  <si>
    <t>S06214</t>
  </si>
  <si>
    <t>신인중</t>
  </si>
  <si>
    <t>신인중</t>
    <phoneticPr fontId="0" type="noConversion"/>
  </si>
  <si>
    <t>이동수</t>
  </si>
  <si>
    <t>김하준</t>
  </si>
  <si>
    <t>이유경</t>
  </si>
  <si>
    <t>정민수</t>
    <phoneticPr fontId="0" type="noConversion"/>
  </si>
  <si>
    <t>신승환</t>
    <phoneticPr fontId="0" type="noConversion"/>
  </si>
  <si>
    <t>A138</t>
  </si>
  <si>
    <t>A1T5</t>
  </si>
  <si>
    <t>A1S5</t>
  </si>
  <si>
    <t>A139</t>
  </si>
  <si>
    <t>A1C4</t>
  </si>
  <si>
    <t>A1C3</t>
  </si>
  <si>
    <t>A133</t>
  </si>
  <si>
    <t>A132</t>
  </si>
  <si>
    <t>A1C5</t>
  </si>
  <si>
    <t>A1S8</t>
  </si>
  <si>
    <t>A1S1</t>
  </si>
  <si>
    <t>A1R7</t>
  </si>
  <si>
    <t>A143</t>
  </si>
  <si>
    <t>A134</t>
  </si>
  <si>
    <t>A137</t>
  </si>
  <si>
    <t>A174</t>
  </si>
  <si>
    <t>A1R1</t>
  </si>
  <si>
    <t>A1E8</t>
  </si>
  <si>
    <t>A142</t>
  </si>
  <si>
    <t>A1D5</t>
  </si>
  <si>
    <t>A131</t>
  </si>
  <si>
    <t>A173</t>
  </si>
  <si>
    <t>A154</t>
  </si>
  <si>
    <t>A1M1</t>
  </si>
  <si>
    <t>A1D3</t>
  </si>
  <si>
    <t>A1P6</t>
  </si>
  <si>
    <t>A1F0</t>
    <phoneticPr fontId="0" type="noConversion"/>
  </si>
  <si>
    <t>세계주류신림</t>
    <phoneticPr fontId="0" type="noConversion"/>
  </si>
  <si>
    <t>A1G2</t>
    <phoneticPr fontId="0" type="noConversion"/>
  </si>
  <si>
    <t>(주)휴민스테이(파티오세븐)</t>
    <phoneticPr fontId="0" type="noConversion"/>
  </si>
  <si>
    <t>(주)휴민스테이 포도상회 마린시티점</t>
    <phoneticPr fontId="0" type="noConversion"/>
  </si>
  <si>
    <t>주식회사 충일종합주류</t>
    <phoneticPr fontId="0" type="noConversion"/>
  </si>
  <si>
    <t>레드텅</t>
    <phoneticPr fontId="0" type="noConversion"/>
  </si>
  <si>
    <t>(주)거원유통</t>
    <phoneticPr fontId="0" type="noConversion"/>
  </si>
  <si>
    <t>(주)더원종합주류</t>
    <phoneticPr fontId="0" type="noConversion"/>
  </si>
  <si>
    <t>A1C7</t>
    <phoneticPr fontId="0" type="noConversion"/>
  </si>
  <si>
    <t>(주)라인상사</t>
    <phoneticPr fontId="0" type="noConversion"/>
  </si>
  <si>
    <t>(유)일산종합주류</t>
    <phoneticPr fontId="0" type="noConversion"/>
  </si>
  <si>
    <t>고ㄷ도르</t>
    <phoneticPr fontId="0" type="noConversion"/>
  </si>
  <si>
    <t>쓰리언더샵</t>
    <phoneticPr fontId="0" type="noConversion"/>
  </si>
  <si>
    <t>프리마와인샵-분당</t>
    <phoneticPr fontId="0" type="noConversion"/>
  </si>
  <si>
    <t>133베이커리</t>
    <phoneticPr fontId="0" type="noConversion"/>
  </si>
  <si>
    <t>놀부유황오리</t>
    <phoneticPr fontId="0" type="noConversion"/>
  </si>
  <si>
    <t>새마을구판장</t>
    <phoneticPr fontId="0" type="noConversion"/>
  </si>
  <si>
    <t>주다방</t>
    <phoneticPr fontId="0" type="noConversion"/>
  </si>
  <si>
    <t>선상주류와인아울렛</t>
    <phoneticPr fontId="0" type="noConversion"/>
  </si>
  <si>
    <t>세왕상사㈜</t>
    <phoneticPr fontId="0" type="noConversion"/>
  </si>
  <si>
    <t>A1G7</t>
    <phoneticPr fontId="0" type="noConversion"/>
  </si>
  <si>
    <t>에스피엘주식회사</t>
    <phoneticPr fontId="0" type="noConversion"/>
  </si>
  <si>
    <t>주식회사 대정</t>
    <phoneticPr fontId="0" type="noConversion"/>
  </si>
  <si>
    <t>A167</t>
    <phoneticPr fontId="0" type="noConversion"/>
  </si>
  <si>
    <t>(유)성두유통</t>
    <phoneticPr fontId="0" type="noConversion"/>
  </si>
  <si>
    <t>A1Q6</t>
    <phoneticPr fontId="0" type="noConversion"/>
  </si>
  <si>
    <t>S05448</t>
    <phoneticPr fontId="0" type="noConversion"/>
  </si>
  <si>
    <t>데일리샷</t>
    <phoneticPr fontId="0" type="noConversion"/>
  </si>
  <si>
    <t>A1W1</t>
    <phoneticPr fontId="0" type="noConversion"/>
  </si>
  <si>
    <t>(주)보르도_2호점</t>
    <phoneticPr fontId="0" type="noConversion"/>
  </si>
  <si>
    <t>A1S9</t>
    <phoneticPr fontId="0" type="noConversion"/>
  </si>
  <si>
    <t>A148</t>
    <phoneticPr fontId="0" type="noConversion"/>
  </si>
  <si>
    <t>정현종합주류</t>
    <phoneticPr fontId="0" type="noConversion"/>
  </si>
  <si>
    <t>A1H4</t>
    <phoneticPr fontId="0" type="noConversion"/>
  </si>
  <si>
    <t>A1G4</t>
    <phoneticPr fontId="0" type="noConversion"/>
  </si>
  <si>
    <t>A1Q8</t>
    <phoneticPr fontId="0" type="noConversion"/>
  </si>
  <si>
    <t>기타매출</t>
    <phoneticPr fontId="0" type="noConversion"/>
  </si>
  <si>
    <t>A155</t>
    <phoneticPr fontId="0" type="noConversion"/>
  </si>
  <si>
    <t>앰페스트</t>
    <phoneticPr fontId="3" type="noConversion"/>
  </si>
  <si>
    <t>농협</t>
    <phoneticPr fontId="3" type="noConversion"/>
  </si>
  <si>
    <t>이재민</t>
    <phoneticPr fontId="3" type="noConversion"/>
  </si>
  <si>
    <t>A1O8</t>
    <phoneticPr fontId="0" type="noConversion"/>
  </si>
  <si>
    <t>보틀벙커</t>
    <phoneticPr fontId="3" type="noConversion"/>
  </si>
  <si>
    <t>올리브영</t>
    <phoneticPr fontId="3" type="noConversion"/>
  </si>
  <si>
    <t>코스트코(타사)</t>
    <phoneticPr fontId="3" type="noConversion"/>
  </si>
  <si>
    <t>유통6팀</t>
    <phoneticPr fontId="0" type="noConversion"/>
  </si>
  <si>
    <t>현대백화점</t>
    <phoneticPr fontId="3" type="noConversion"/>
  </si>
  <si>
    <t>현대무역센터</t>
    <phoneticPr fontId="3" type="noConversion"/>
  </si>
  <si>
    <t>현대목동점</t>
    <phoneticPr fontId="3" type="noConversion"/>
  </si>
  <si>
    <t>현대시티</t>
    <phoneticPr fontId="3" type="noConversion"/>
  </si>
  <si>
    <t>보틀벙커</t>
    <phoneticPr fontId="3" type="noConversion"/>
  </si>
  <si>
    <t>일산점</t>
    <phoneticPr fontId="3" type="noConversion"/>
  </si>
  <si>
    <t>겟올라잇</t>
    <phoneticPr fontId="3" type="noConversion"/>
  </si>
  <si>
    <t>청담막</t>
    <phoneticPr fontId="3" type="noConversion"/>
  </si>
  <si>
    <t>EOD.PUB</t>
    <phoneticPr fontId="3" type="noConversion"/>
  </si>
  <si>
    <t>A1W3</t>
    <phoneticPr fontId="3" type="noConversion"/>
  </si>
  <si>
    <t>A1W5</t>
    <phoneticPr fontId="3" type="noConversion"/>
  </si>
  <si>
    <t>A1W4</t>
    <phoneticPr fontId="3" type="noConversion"/>
  </si>
  <si>
    <t>A1W6</t>
    <phoneticPr fontId="3" type="noConversion"/>
  </si>
  <si>
    <t>A1W2</t>
    <phoneticPr fontId="3" type="noConversion"/>
  </si>
  <si>
    <t>A1W7</t>
    <phoneticPr fontId="3" type="noConversion"/>
  </si>
  <si>
    <t>A18C</t>
    <phoneticPr fontId="3" type="noConversion"/>
  </si>
  <si>
    <t>A18B</t>
    <phoneticPr fontId="3" type="noConversion"/>
  </si>
  <si>
    <t>A181</t>
    <phoneticPr fontId="0" type="noConversion"/>
  </si>
  <si>
    <t>MOT팀</t>
  </si>
  <si>
    <t>신성장팀</t>
  </si>
  <si>
    <t>호텔팀</t>
  </si>
  <si>
    <t>권역개발팀</t>
  </si>
  <si>
    <t>아난티펜트하우스서울</t>
  </si>
  <si>
    <t>(주)위더스케이알_무알</t>
  </si>
  <si>
    <t>까꿍닷컴(판타스틱리얼리스트)</t>
  </si>
  <si>
    <t>아이크루_무알코올</t>
  </si>
  <si>
    <t>주식회사 넥스트랜스_무알콜</t>
  </si>
  <si>
    <t>뚜스뚜스베이커리(선유점)</t>
  </si>
  <si>
    <t>A166</t>
  </si>
  <si>
    <t>(유)대명주류상사_세종</t>
  </si>
  <si>
    <t>다이닝팀</t>
  </si>
  <si>
    <t>302호</t>
  </si>
  <si>
    <t>정식당</t>
  </si>
  <si>
    <t>조정수</t>
  </si>
  <si>
    <t>(주)에오</t>
  </si>
  <si>
    <t>(주)에이와인</t>
  </si>
  <si>
    <t>가스트로 통</t>
  </si>
  <si>
    <t>펄쉘</t>
  </si>
  <si>
    <t>와인마트</t>
  </si>
  <si>
    <t>와인갤러리</t>
  </si>
  <si>
    <t>A1E9</t>
  </si>
  <si>
    <t>(주)세스타에프앤비</t>
  </si>
  <si>
    <t>그란구스또</t>
  </si>
  <si>
    <t>도소매팀</t>
  </si>
  <si>
    <t>주식회사 충일종합주류</t>
  </si>
  <si>
    <t>(유)일산종합주류</t>
  </si>
  <si>
    <t>쓰리언더샵</t>
  </si>
  <si>
    <t>새마을구판장</t>
  </si>
  <si>
    <t>A1G2</t>
  </si>
  <si>
    <t>세왕상사㈜</t>
  </si>
  <si>
    <t>A1G7</t>
  </si>
  <si>
    <t>A167</t>
  </si>
  <si>
    <t>(유)성두유통</t>
  </si>
  <si>
    <t>A1Q6</t>
  </si>
  <si>
    <t>A1F0</t>
  </si>
  <si>
    <t>데일리샷</t>
  </si>
  <si>
    <t>S05448</t>
  </si>
  <si>
    <t>A1S9</t>
  </si>
  <si>
    <t>신승환</t>
  </si>
  <si>
    <t>A148</t>
  </si>
  <si>
    <t>A1H4</t>
  </si>
  <si>
    <t>A1G4</t>
  </si>
  <si>
    <t>A1Q8</t>
  </si>
  <si>
    <t>A155</t>
  </si>
  <si>
    <t>(자)대천상사_부산</t>
  </si>
  <si>
    <t>(주)동래상사_부산</t>
  </si>
  <si>
    <t>(주)푸드엔 경성대점</t>
  </si>
  <si>
    <t>(주)푸드엔 증산지점</t>
  </si>
  <si>
    <t>(주)푸드엔_남천지점</t>
  </si>
  <si>
    <t>(주)푸드엔_대연지점</t>
  </si>
  <si>
    <t>(주)푸드엔_동래지점</t>
  </si>
  <si>
    <t>(주)푸드엔_엄궁지점</t>
  </si>
  <si>
    <t>창원압구정와인마켓</t>
  </si>
  <si>
    <t>(합자)일류상사</t>
  </si>
  <si>
    <t>(유)우진리큐어</t>
  </si>
  <si>
    <t>EDP부산연제점_무알콜</t>
  </si>
  <si>
    <t>(자)대하상사</t>
  </si>
  <si>
    <t>계림주류판매</t>
  </si>
  <si>
    <t>대성상사_음료(무알콜)</t>
  </si>
  <si>
    <t>이태리포차</t>
  </si>
  <si>
    <t>포도 대구월성점</t>
  </si>
  <si>
    <t>포도 포항영일대점</t>
  </si>
  <si>
    <t>(주)세계주류_부산(구:오션수입주류)</t>
  </si>
  <si>
    <t>(주)후니샵앤무니</t>
  </si>
  <si>
    <t>글라스앤보틀</t>
  </si>
  <si>
    <t>끌리마(climat)_부산</t>
  </si>
  <si>
    <t>누치(구:부숑)</t>
  </si>
  <si>
    <t>더 코르크</t>
  </si>
  <si>
    <t>러브 이즈 기빙(LOVE IS GIVING)</t>
  </si>
  <si>
    <t>바 달밤고양이식당</t>
  </si>
  <si>
    <t>바닷가에 햇살 한스푼</t>
  </si>
  <si>
    <t>바운스_부산</t>
  </si>
  <si>
    <t>베러댄보틀샵</t>
  </si>
  <si>
    <t>보틀리에</t>
  </si>
  <si>
    <t>보틀리에 계룡점</t>
  </si>
  <si>
    <t>보틀리에 대구달서점</t>
  </si>
  <si>
    <t>보틀리에 대구범어점</t>
  </si>
  <si>
    <t>보틀리에 여주점</t>
  </si>
  <si>
    <t>보틀리에 천안신불당점</t>
  </si>
  <si>
    <t>보틀리에 포항영일대점</t>
  </si>
  <si>
    <t>에스에스씨(주)_구:와인아트</t>
  </si>
  <si>
    <t>와인앤글라스_부산</t>
  </si>
  <si>
    <t>와인파크 장전점</t>
  </si>
  <si>
    <t>유한회사 대동상사(부산)</t>
  </si>
  <si>
    <t>율링(유한책임회사 로마)</t>
  </si>
  <si>
    <t>주식회사 도토리 포도 장전점X시네마 파라다이스</t>
  </si>
  <si>
    <t>주식회사 도토리(포도 경성대점)</t>
  </si>
  <si>
    <t>주식회사 도토리(포도 경주황리단점)</t>
  </si>
  <si>
    <t>주식회사 도토리(포도 동성로점)</t>
  </si>
  <si>
    <t>주식회사 도토리(포도 송정점)</t>
  </si>
  <si>
    <t>주식회사 뱅오제니스2호점</t>
  </si>
  <si>
    <t>주식회사 시오 - 와인싸</t>
  </si>
  <si>
    <t>주식회사 이랜드파크 광안리호텔</t>
  </si>
  <si>
    <t>주식회사도토리(포도 다산점)</t>
  </si>
  <si>
    <t>주식회사도토리(포도 전포점)</t>
  </si>
  <si>
    <t>중단__포도 창원중동점</t>
  </si>
  <si>
    <t>중단_포도 경성대점</t>
  </si>
  <si>
    <t>코르크</t>
  </si>
  <si>
    <t>페이버릿</t>
  </si>
  <si>
    <t>포도 거제고현점</t>
  </si>
  <si>
    <t>포도 광안점</t>
  </si>
  <si>
    <t>포도 광안점 뱅블루</t>
  </si>
  <si>
    <t>포도 구미문성점</t>
  </si>
  <si>
    <t>포도 구미산동점</t>
  </si>
  <si>
    <t>포도 김해외동점</t>
  </si>
  <si>
    <t>포도 남포점</t>
  </si>
  <si>
    <t>포도 대학로점</t>
  </si>
  <si>
    <t>포도 동대구역점</t>
  </si>
  <si>
    <t>포도 마린시티점</t>
  </si>
  <si>
    <t>포도 만덕프레쉬푸드마켓점</t>
  </si>
  <si>
    <t>포도 명지점</t>
  </si>
  <si>
    <t>포도 미남점</t>
  </si>
  <si>
    <t>포도 민락점(뱅블루)</t>
  </si>
  <si>
    <t>포도 서현역점</t>
  </si>
  <si>
    <t>포도 성신여대점</t>
  </si>
  <si>
    <t>포도 양산중부점</t>
  </si>
  <si>
    <t>포도 양산증산점</t>
  </si>
  <si>
    <t>포도 온천천점</t>
  </si>
  <si>
    <t>포도 울산국가정원점</t>
  </si>
  <si>
    <t>포도 울산삼산점</t>
  </si>
  <si>
    <t>포도 율하점</t>
  </si>
  <si>
    <t>포도 을지로점</t>
  </si>
  <si>
    <t>포도 진주혁신도시점</t>
  </si>
  <si>
    <t>포도 창원중동점</t>
  </si>
  <si>
    <t>포도 통영죽림점</t>
  </si>
  <si>
    <t>포도 해운대시장점</t>
  </si>
  <si>
    <t>포도 해운대시장점 (펀지라인 주식회사)</t>
  </si>
  <si>
    <t>포도 화명점</t>
  </si>
  <si>
    <t>피아크앤뱅</t>
  </si>
  <si>
    <t>해피보틀</t>
  </si>
  <si>
    <t>해피보틀 2호점</t>
  </si>
  <si>
    <t>해피보틀 3호점</t>
  </si>
  <si>
    <t>해피보틀 4호점</t>
  </si>
  <si>
    <t>(유)동아상사(전주)</t>
  </si>
  <si>
    <t>(주)강남종합주류(구:보경주류</t>
  </si>
  <si>
    <t>(주)광일종합주류</t>
  </si>
  <si>
    <t>(주)전주유통</t>
  </si>
  <si>
    <t>(주)히든베이호텔_구:홍해개발(주)</t>
  </si>
  <si>
    <t>12번째이야기(동천점)</t>
  </si>
  <si>
    <t>12번째이야기(스위띠끄)</t>
  </si>
  <si>
    <t>12번째이야기(양산점)</t>
  </si>
  <si>
    <t>12번째이야기(첨단점)</t>
  </si>
  <si>
    <t>베르 익산점</t>
  </si>
  <si>
    <t>비노바스키</t>
  </si>
  <si>
    <t>와인갤러리, 김</t>
  </si>
  <si>
    <t>와인로그</t>
  </si>
  <si>
    <t>우진주류(주)</t>
  </si>
  <si>
    <t>원비노</t>
  </si>
  <si>
    <t>합자회사한국주류(청주)</t>
  </si>
  <si>
    <t>포도 광주동명점</t>
  </si>
  <si>
    <t>포도 광주첨단점</t>
  </si>
  <si>
    <t>(자)삼화산업</t>
  </si>
  <si>
    <t>(주)경성주류(구:부강주류)대구</t>
  </si>
  <si>
    <t>(주)대양종합주류(대구)</t>
  </si>
  <si>
    <t>(주)제이스글로벌</t>
  </si>
  <si>
    <t>샤또봉</t>
  </si>
  <si>
    <t>월드 에프앤비_음료</t>
  </si>
  <si>
    <t>쥬스토구스토_대구</t>
  </si>
  <si>
    <t>효자동블루스</t>
  </si>
  <si>
    <t>길성판매유한회사</t>
  </si>
  <si>
    <t>(자)유원상사</t>
  </si>
  <si>
    <t>가비움</t>
  </si>
  <si>
    <t>주식회사덕원_부산</t>
  </si>
  <si>
    <t>합자회사 신세계수입주류</t>
  </si>
  <si>
    <t>합자회사 예원</t>
  </si>
  <si>
    <t>합자회사 홍익주류</t>
  </si>
  <si>
    <t>강민석</t>
  </si>
  <si>
    <t>김성진</t>
  </si>
  <si>
    <t>박성우</t>
  </si>
  <si>
    <t>박정용</t>
  </si>
  <si>
    <t>양동준(영개)</t>
  </si>
  <si>
    <t>이정표</t>
  </si>
  <si>
    <t>장원석</t>
  </si>
  <si>
    <t>918</t>
  </si>
  <si>
    <t>907</t>
  </si>
  <si>
    <t>905</t>
  </si>
  <si>
    <t>A1W9</t>
  </si>
  <si>
    <t>901</t>
  </si>
  <si>
    <t>A1E0</t>
  </si>
  <si>
    <t>A1W0</t>
  </si>
  <si>
    <t>A1X1</t>
  </si>
  <si>
    <t>A1X2</t>
  </si>
  <si>
    <t>A1X3</t>
  </si>
  <si>
    <t>A1X4</t>
  </si>
  <si>
    <t>A1X5</t>
  </si>
  <si>
    <t>A1X6</t>
  </si>
  <si>
    <t>A1X7</t>
  </si>
  <si>
    <t>A1X8</t>
  </si>
  <si>
    <t>A1X9</t>
  </si>
  <si>
    <t>A1Y1</t>
  </si>
  <si>
    <t>A1Y2</t>
  </si>
  <si>
    <t>오션(홍대)</t>
  </si>
  <si>
    <t>메이드(홍대)</t>
  </si>
  <si>
    <t>클럽트랙(홍대)</t>
  </si>
  <si>
    <t>주식회사 달달</t>
  </si>
  <si>
    <t>클럽 아우라(홍대)</t>
  </si>
  <si>
    <t>파티피플라운지(청담)</t>
  </si>
  <si>
    <t>케이바</t>
  </si>
  <si>
    <t>케이바(연남)</t>
  </si>
  <si>
    <t>보야저 (청담)</t>
  </si>
  <si>
    <t>볼트82 (청담)</t>
  </si>
  <si>
    <t>뷰직(강남)</t>
  </si>
  <si>
    <t>더글랜(광천상회2호점)</t>
  </si>
  <si>
    <t>비바라비다(신천)</t>
  </si>
  <si>
    <t>크로우 (홍대)</t>
  </si>
  <si>
    <t>원 (성동구)</t>
  </si>
  <si>
    <t>노츠 (효창공원역)</t>
  </si>
  <si>
    <t>오르 (홍대)</t>
  </si>
  <si>
    <t>노마드 (청담)</t>
  </si>
  <si>
    <t>오리올(이태원)</t>
  </si>
  <si>
    <t>올래와인앤드리쿼</t>
  </si>
  <si>
    <t>추가매출</t>
  </si>
  <si>
    <t>라퓨타(논현)</t>
  </si>
  <si>
    <t>레이스(강남)</t>
  </si>
  <si>
    <t>사운드(신사)</t>
  </si>
  <si>
    <t>타임즈(압구정)</t>
  </si>
  <si>
    <t>유엠엑스(신사)</t>
  </si>
  <si>
    <t>곰돌이맥주(도봉)</t>
  </si>
  <si>
    <t>메이드(이태원)</t>
  </si>
  <si>
    <t>MYK-글램,프로스트(이태원)</t>
  </si>
  <si>
    <t>매드홀릭(홍대)</t>
  </si>
  <si>
    <t>비디비디(이태원)</t>
  </si>
  <si>
    <t>펌킨(이태원)</t>
  </si>
  <si>
    <t>911클럽(수원)</t>
  </si>
  <si>
    <t>골드컴퍼니 5개 업장(이태원)</t>
  </si>
  <si>
    <t>볼레로(이태원)</t>
  </si>
  <si>
    <t>까사코로나(이태원)</t>
  </si>
  <si>
    <t>성격양식 (금샤빠)</t>
  </si>
  <si>
    <t>내외 (압구정)</t>
  </si>
  <si>
    <t>와이키키(이태원)</t>
  </si>
  <si>
    <t>데이엔나이트 계열(이태원)</t>
  </si>
  <si>
    <t>브론즈(Bronz)</t>
  </si>
  <si>
    <t>팀소코(소코,커피바케이,탄산)</t>
  </si>
  <si>
    <t>옥희(강남점)</t>
  </si>
  <si>
    <t>로열스테이크 (잠원)</t>
  </si>
  <si>
    <t>화이트래빗(이태원)</t>
  </si>
  <si>
    <t>범(수원)</t>
  </si>
  <si>
    <t>더팔러서울 (이태원)</t>
  </si>
  <si>
    <t>금토일샴페인빠</t>
  </si>
  <si>
    <t>싱크홀(신림)</t>
  </si>
  <si>
    <t>고트GOAT(압구정)</t>
  </si>
  <si>
    <t>쉘터(이태원)</t>
  </si>
  <si>
    <t>무드라운지(홍대)</t>
  </si>
  <si>
    <t>길리건스</t>
  </si>
  <si>
    <t>복포차(강남)</t>
  </si>
  <si>
    <t>민수원</t>
    <phoneticPr fontId="3" type="noConversion"/>
  </si>
  <si>
    <t>(주)신세계센트럴시티호텔부문</t>
  </si>
  <si>
    <t>(주)서한사</t>
  </si>
  <si>
    <t>글래드호텔앤리조트(주)글래드호텔여의도</t>
  </si>
  <si>
    <t>(주)호텔캐피탈</t>
  </si>
  <si>
    <t>주)케이티에스테이트안다즈서울강남지점</t>
  </si>
  <si>
    <t>도멘청담</t>
  </si>
  <si>
    <t>파크원호텔매니지먼트주식회사</t>
  </si>
  <si>
    <t>주식회사아난티코브</t>
  </si>
  <si>
    <t>주식회사아난티남해지점</t>
  </si>
  <si>
    <t>(주)케이티에스테이트_노보텔동대문</t>
  </si>
  <si>
    <t>인천관광공사하버파크호텔</t>
  </si>
  <si>
    <t>까페까사밀</t>
  </si>
  <si>
    <t>빛의라운지워커힐지점</t>
  </si>
  <si>
    <t>(주)파라다이스세가사미</t>
  </si>
  <si>
    <t>제이앤씨티(주)_라마다호텔신도림점</t>
  </si>
  <si>
    <t>(주)현대그린푸드h가든테이크호텔</t>
  </si>
  <si>
    <t>(주)롯데호텔델리카한스_소공</t>
  </si>
  <si>
    <t>최홍구</t>
  </si>
  <si>
    <t>장영주</t>
  </si>
  <si>
    <t>A1Y3</t>
  </si>
  <si>
    <t>A1Y4</t>
  </si>
  <si>
    <t>A1Y5</t>
  </si>
  <si>
    <t>강원랜드</t>
  </si>
  <si>
    <t>휘닉스 평창</t>
  </si>
  <si>
    <t>(유한)송민체인_영개중부지점</t>
  </si>
  <si>
    <t>금호리조트</t>
  </si>
  <si>
    <t>리솜리조트</t>
  </si>
  <si>
    <t>아시아나C.C</t>
  </si>
  <si>
    <t>마켓오_압구</t>
  </si>
  <si>
    <t>우양산업개발㈜힐튼경주지점</t>
  </si>
  <si>
    <t>주식회사한밭체인</t>
  </si>
  <si>
    <t>(유)대성종합주류-청주</t>
  </si>
  <si>
    <t>(자)충청주류-청주</t>
  </si>
  <si>
    <t>(유)서원주류상사</t>
  </si>
  <si>
    <t>(유)성원주류_청주(구:경성주류합동)</t>
  </si>
  <si>
    <t>(주)하나종합주류-청주</t>
  </si>
  <si>
    <t>(유)청주주류</t>
  </si>
  <si>
    <t>(주)우리주류-청주</t>
  </si>
  <si>
    <t>(주)삼화상사-충북</t>
  </si>
  <si>
    <t>(유)제일상사-청주</t>
  </si>
  <si>
    <t>플레이라운지(청주)</t>
  </si>
  <si>
    <t>트러블트렁크</t>
  </si>
  <si>
    <t>킹덤(청주)</t>
  </si>
  <si>
    <t>코코로</t>
  </si>
  <si>
    <t>코코(청주)</t>
  </si>
  <si>
    <t>케이바(청주)</t>
  </si>
  <si>
    <t>종로맥가_오류</t>
  </si>
  <si>
    <t>적적(청주)</t>
  </si>
  <si>
    <t>오노마호텔_대전</t>
  </si>
  <si>
    <t>에이블_대전유</t>
  </si>
  <si>
    <t>신도세기(청주)</t>
  </si>
  <si>
    <t>삼경(오창)</t>
  </si>
  <si>
    <t>브이아이피라운지_청주</t>
  </si>
  <si>
    <t>무니_청주</t>
  </si>
  <si>
    <t>루프파이브</t>
  </si>
  <si>
    <t>로드킹(청주)</t>
  </si>
  <si>
    <t>데이트(청주)</t>
  </si>
  <si>
    <t>달빛정원(청주)</t>
  </si>
  <si>
    <t>단풍이야기(청주)</t>
  </si>
  <si>
    <t>뉴타운(청주)</t>
  </si>
  <si>
    <t>근식당(청주)</t>
  </si>
  <si>
    <t>190바(청주)</t>
  </si>
  <si>
    <t>(주)유탑마리나호텔&amp;리조트</t>
  </si>
  <si>
    <t xml:space="preserve">와인지몽
</t>
  </si>
  <si>
    <t xml:space="preserve">(주)충청주류상사_대전
</t>
  </si>
  <si>
    <t xml:space="preserve">(유)영신주류판매상사
</t>
  </si>
  <si>
    <t xml:space="preserve">(유)대덕주류(대전)
</t>
  </si>
  <si>
    <t xml:space="preserve">(주)대덕상사
</t>
  </si>
  <si>
    <t xml:space="preserve">(주)아성주류상사(구:대청상사
</t>
  </si>
  <si>
    <t xml:space="preserve">(주)근대화체인_대전
</t>
  </si>
  <si>
    <t xml:space="preserve">(주)동양합동상사
</t>
  </si>
  <si>
    <t xml:space="preserve">(주)청마주류-천안
</t>
  </si>
  <si>
    <t xml:space="preserve">(주)천안상사
</t>
  </si>
  <si>
    <t xml:space="preserve">(자)백락주류상사
</t>
  </si>
  <si>
    <t xml:space="preserve">(주)삼성주류-천안(구:동서주류)
</t>
  </si>
  <si>
    <t xml:space="preserve">(주)유일주류-천안
</t>
  </si>
  <si>
    <t xml:space="preserve">(자)한길상사(충청)
</t>
  </si>
  <si>
    <t xml:space="preserve">온양상사(주)
</t>
  </si>
  <si>
    <t xml:space="preserve">(자)천안종합주류상사
</t>
  </si>
  <si>
    <t xml:space="preserve">(자)우리주류상사(천안)
</t>
  </si>
  <si>
    <t xml:space="preserve">(자)천원합동
</t>
  </si>
  <si>
    <t xml:space="preserve">(주)아성주류-아산
</t>
  </si>
  <si>
    <t xml:space="preserve">통일상사(주)
</t>
  </si>
  <si>
    <t xml:space="preserve">(자)집합상사-천안
</t>
  </si>
  <si>
    <t xml:space="preserve">(유)오비상사_아산
</t>
  </si>
  <si>
    <t xml:space="preserve">대일주류합자회사
</t>
  </si>
  <si>
    <t>(유)남부상사-옥천(</t>
  </si>
  <si>
    <t>대광(자)_보은</t>
  </si>
  <si>
    <t xml:space="preserve">(자)현대주류상사-조치원
</t>
  </si>
  <si>
    <t xml:space="preserve">서광주류합동(합자)구:중앙주류상사
</t>
  </si>
  <si>
    <t xml:space="preserve">(주)신도-당진
</t>
  </si>
  <si>
    <t xml:space="preserve">(합)봉평주류합동
</t>
  </si>
  <si>
    <t xml:space="preserve">(주)화천주류
</t>
  </si>
  <si>
    <t>보은주류합동(자)</t>
  </si>
  <si>
    <t>유한회사세종주류</t>
  </si>
  <si>
    <t xml:space="preserve">비눔_대전
</t>
  </si>
  <si>
    <t xml:space="preserve">살롱드뱅대전_권역개발
</t>
  </si>
  <si>
    <t xml:space="preserve">옥희(전주)
</t>
  </si>
  <si>
    <t>캘리</t>
  </si>
  <si>
    <t>(유)우리주류-익산</t>
  </si>
  <si>
    <t>(유)천마주류상사_익산</t>
  </si>
  <si>
    <t>(유)제이비종합주류(구:전북종합주류</t>
  </si>
  <si>
    <t>(유)우리주류합동상사_순창</t>
  </si>
  <si>
    <t>레이브</t>
  </si>
  <si>
    <t>클럽 엑스(천안)</t>
  </si>
  <si>
    <t>벨라루나_충주</t>
  </si>
  <si>
    <t>노군꼬치(둔산)</t>
  </si>
  <si>
    <t>우상_천안</t>
  </si>
  <si>
    <t>호랑이_대전</t>
  </si>
  <si>
    <t>신규 거래처</t>
  </si>
  <si>
    <t>(유)제주물산</t>
  </si>
  <si>
    <t>(주)경희-제주</t>
  </si>
  <si>
    <t>(주)노나</t>
  </si>
  <si>
    <t>(주)대성물산_제주</t>
  </si>
  <si>
    <t>(주)동천(제주)</t>
  </si>
  <si>
    <t>오성주류판매(주)</t>
  </si>
  <si>
    <t>오프너마켓_무알콜</t>
  </si>
  <si>
    <t>주식회사제일주류(제주)</t>
  </si>
  <si>
    <t>주식회사주성물산</t>
  </si>
  <si>
    <t>(주) 우주물산-제주</t>
  </si>
  <si>
    <t>㈜벽상주류-제주</t>
  </si>
  <si>
    <t>(유)우일상사</t>
  </si>
  <si>
    <t>(유)개화물산</t>
  </si>
  <si>
    <t>(유)제원물산_제주</t>
  </si>
  <si>
    <t>(주)세광_제주</t>
  </si>
  <si>
    <t>주식회사세계물산</t>
  </si>
  <si>
    <t>근대화체인</t>
  </si>
  <si>
    <t>㈜굿앤굿스소노벨-제주</t>
  </si>
  <si>
    <t>링크(제주)</t>
  </si>
  <si>
    <t>(주)뉴월드</t>
  </si>
  <si>
    <t>(유)삼정물산</t>
  </si>
  <si>
    <t>(유)영진주류</t>
  </si>
  <si>
    <t>(유)조일상사</t>
  </si>
  <si>
    <t>(유)화림물산</t>
  </si>
  <si>
    <t>(주)경민유통</t>
  </si>
  <si>
    <t>(주)대안물산</t>
  </si>
  <si>
    <t>슈퍼마켓협동조합</t>
  </si>
  <si>
    <t>남양체인</t>
  </si>
  <si>
    <t>신흥물산</t>
  </si>
  <si>
    <t>㈜세계주류 춘천</t>
  </si>
  <si>
    <t>(주)강원남부주류</t>
  </si>
  <si>
    <t>(유)제일종합주류판매상사_창원</t>
  </si>
  <si>
    <t>(유한)동부주류-강릉</t>
  </si>
  <si>
    <t>주식회사원일(원주)</t>
  </si>
  <si>
    <t>(유)경포주류판매상사</t>
  </si>
  <si>
    <t>삼성주류주식회사_강릉</t>
  </si>
  <si>
    <t>(명)양양합동상사</t>
  </si>
  <si>
    <t>(자)덕우사_홍천</t>
  </si>
  <si>
    <t>대유양주판매(주)속초</t>
  </si>
  <si>
    <t>131510</t>
  </si>
  <si>
    <t>S02701</t>
  </si>
  <si>
    <t>S08045</t>
  </si>
  <si>
    <t>A1U1</t>
  </si>
  <si>
    <t>111618</t>
  </si>
  <si>
    <t>111370</t>
  </si>
  <si>
    <t>S04990</t>
  </si>
  <si>
    <t>150124</t>
  </si>
  <si>
    <t>110890</t>
  </si>
  <si>
    <t>111638</t>
  </si>
  <si>
    <t>110871</t>
  </si>
  <si>
    <t>110872</t>
  </si>
  <si>
    <t>110031</t>
  </si>
  <si>
    <t>110821</t>
  </si>
  <si>
    <t>110520</t>
  </si>
  <si>
    <t>110955</t>
  </si>
  <si>
    <t>110778</t>
  </si>
  <si>
    <t>110234</t>
  </si>
  <si>
    <t>110246</t>
  </si>
  <si>
    <t>111367</t>
  </si>
  <si>
    <t>S06691</t>
  </si>
  <si>
    <t>S07041</t>
  </si>
  <si>
    <t>S07025</t>
  </si>
  <si>
    <t>S08182</t>
  </si>
  <si>
    <t>S06116</t>
  </si>
  <si>
    <t>S08185</t>
  </si>
  <si>
    <t>S06969</t>
  </si>
  <si>
    <t>S07470</t>
  </si>
  <si>
    <t>S06618</t>
  </si>
  <si>
    <t>S07810</t>
  </si>
  <si>
    <t>S07498</t>
  </si>
  <si>
    <t>S07648</t>
  </si>
  <si>
    <t>S07345</t>
  </si>
  <si>
    <t>S07921</t>
  </si>
  <si>
    <t>S07344</t>
  </si>
  <si>
    <t>S06990</t>
  </si>
  <si>
    <t>S07964</t>
  </si>
  <si>
    <t>S07611</t>
  </si>
  <si>
    <t>S07495</t>
  </si>
  <si>
    <t>S07749</t>
  </si>
  <si>
    <t>S08152</t>
  </si>
  <si>
    <t>S06040</t>
  </si>
  <si>
    <t>150122</t>
  </si>
  <si>
    <t>111711</t>
  </si>
  <si>
    <t>S07542</t>
  </si>
  <si>
    <t>S05822</t>
  </si>
  <si>
    <t>S07567</t>
  </si>
  <si>
    <t>S07645</t>
  </si>
  <si>
    <t>S04703</t>
  </si>
  <si>
    <t>S07433</t>
  </si>
  <si>
    <t>S08263</t>
  </si>
  <si>
    <t>S08047</t>
  </si>
  <si>
    <t>S07258</t>
  </si>
  <si>
    <t>110109</t>
  </si>
  <si>
    <t>111335</t>
  </si>
  <si>
    <t>110085</t>
  </si>
  <si>
    <t>111438</t>
  </si>
  <si>
    <t>110503</t>
  </si>
  <si>
    <t>111348</t>
  </si>
  <si>
    <t>111661</t>
  </si>
  <si>
    <t>110930</t>
  </si>
  <si>
    <t>110011</t>
  </si>
  <si>
    <t>111516</t>
  </si>
  <si>
    <t>111475</t>
  </si>
  <si>
    <t>110835</t>
  </si>
  <si>
    <t>110138</t>
  </si>
  <si>
    <t>S06813</t>
  </si>
  <si>
    <t>131724</t>
  </si>
  <si>
    <t>110840</t>
  </si>
  <si>
    <t>111123</t>
  </si>
  <si>
    <t>110012</t>
  </si>
  <si>
    <t>190269</t>
  </si>
  <si>
    <t>111125</t>
  </si>
  <si>
    <t>S05898</t>
  </si>
  <si>
    <t>박병현</t>
  </si>
  <si>
    <t>이정호</t>
  </si>
  <si>
    <t>신규</t>
    <phoneticPr fontId="3" type="noConversion"/>
  </si>
  <si>
    <t>청기와타운</t>
  </si>
  <si>
    <t>와인도깨비</t>
  </si>
  <si>
    <t>엔타스-경복궁</t>
  </si>
  <si>
    <t>네기컴퍼니(주) 실비</t>
  </si>
  <si>
    <t>쵸이닷</t>
  </si>
  <si>
    <t>라스키친</t>
  </si>
  <si>
    <t>금보개발(주)남부컨트리클럽</t>
  </si>
  <si>
    <t>씨제이푸드빌(주)-엔그릴</t>
  </si>
  <si>
    <t>울프강스테이크하우스</t>
  </si>
  <si>
    <t>사단법인 서울클럽</t>
  </si>
  <si>
    <t>데블스도어</t>
  </si>
  <si>
    <t>로다</t>
  </si>
  <si>
    <t>주식회사 제뉴이니티(라케이브)</t>
  </si>
  <si>
    <t>금샤빠</t>
  </si>
  <si>
    <t>기타</t>
  </si>
  <si>
    <t>더키친일뽀르노청담_(주)엠즈시드</t>
  </si>
  <si>
    <t>필레터</t>
  </si>
  <si>
    <t>(주)플레이버타운(서울숲)_신</t>
  </si>
  <si>
    <t>르지우</t>
  </si>
  <si>
    <t>레꼬빵</t>
  </si>
  <si>
    <t>(주)모닝코리아</t>
  </si>
  <si>
    <t>(주)현대그린푸드 구찌오스테리아</t>
  </si>
  <si>
    <t>(주)보메청담</t>
  </si>
  <si>
    <t>가온</t>
  </si>
  <si>
    <t>150188</t>
  </si>
  <si>
    <t>S05955</t>
  </si>
  <si>
    <t>370536</t>
  </si>
  <si>
    <t>370615</t>
  </si>
  <si>
    <t>110218</t>
  </si>
  <si>
    <t>370514</t>
  </si>
  <si>
    <t>130016</t>
  </si>
  <si>
    <t>250152</t>
  </si>
  <si>
    <t>A1K6</t>
  </si>
  <si>
    <t>S03985</t>
  </si>
  <si>
    <t>370506</t>
  </si>
  <si>
    <t>210008</t>
  </si>
  <si>
    <t>370699</t>
  </si>
  <si>
    <t>370647</t>
  </si>
  <si>
    <t>370494</t>
  </si>
  <si>
    <t>S08398</t>
  </si>
  <si>
    <t>110118</t>
  </si>
  <si>
    <t>110065</t>
  </si>
  <si>
    <t>111315</t>
  </si>
  <si>
    <t>370661</t>
  </si>
  <si>
    <t>131875</t>
  </si>
  <si>
    <t>212129</t>
  </si>
  <si>
    <t>212485</t>
  </si>
  <si>
    <t>A141</t>
  </si>
  <si>
    <t>131996</t>
  </si>
  <si>
    <t>370654</t>
  </si>
  <si>
    <t>370521</t>
  </si>
  <si>
    <t>131102</t>
  </si>
  <si>
    <t>131478</t>
  </si>
  <si>
    <t>370427</t>
  </si>
  <si>
    <t>212329</t>
  </si>
  <si>
    <t>212277</t>
  </si>
  <si>
    <t>주식회사 대정</t>
  </si>
  <si>
    <t>대인상사</t>
  </si>
  <si>
    <t>주식회사세계주류(신림)구:화곡</t>
  </si>
  <si>
    <t>삼부주류판매(유)</t>
  </si>
  <si>
    <t>흥안주류</t>
  </si>
  <si>
    <t>유한회사태경_파주</t>
  </si>
  <si>
    <t>㈜동부주류-신(시흥)</t>
  </si>
  <si>
    <t>주식회사다산주류</t>
  </si>
  <si>
    <t>㈜거원유통</t>
  </si>
  <si>
    <t>㈜진성통합상사</t>
  </si>
  <si>
    <t>㈜모닝코리아</t>
  </si>
  <si>
    <t>현대주류㈜</t>
  </si>
  <si>
    <t>신규도매</t>
  </si>
  <si>
    <t>해동주류주식회사</t>
  </si>
  <si>
    <t>정현종합주류㈜</t>
  </si>
  <si>
    <t>종로기업㈜</t>
  </si>
  <si>
    <t>유한회사서광컴퍼니-남양주</t>
  </si>
  <si>
    <t>(유)진두유통</t>
  </si>
  <si>
    <t>(유)용우상사</t>
  </si>
  <si>
    <t>(주)동양주류</t>
  </si>
  <si>
    <t>(주)두손주류</t>
  </si>
  <si>
    <t>두리주류판매(주)</t>
  </si>
  <si>
    <t>유한회사금호주류상사</t>
  </si>
  <si>
    <t>(유)태양주류</t>
  </si>
  <si>
    <t>(합명)심도상사-강화</t>
  </si>
  <si>
    <t>씨제이푸드빌㈜음성공장</t>
  </si>
  <si>
    <t>투썸플레이스(주)_제과_정읍공장</t>
  </si>
  <si>
    <t>(주)한빛통상</t>
  </si>
  <si>
    <t>새롬비앤에프_실수요자</t>
  </si>
  <si>
    <t>(유)금강주류_남양주</t>
  </si>
  <si>
    <t>㈜대화주류</t>
  </si>
  <si>
    <t>㈜선호상사</t>
  </si>
  <si>
    <t xml:space="preserve">와인앤모어 전 지점 </t>
  </si>
  <si>
    <t>주식회사 혜재</t>
  </si>
  <si>
    <t>포도로</t>
  </si>
  <si>
    <t>㈜보르도 2호점</t>
  </si>
  <si>
    <t>비노케이노</t>
  </si>
  <si>
    <t>㈜신세계면세점 인천공항1터미널점</t>
  </si>
  <si>
    <t>㈜경복궁면세점(인천공항 제1여객터미널 출국장점)</t>
  </si>
  <si>
    <t>와인나라 영개특판</t>
  </si>
  <si>
    <t>레드텅 부티크 서래점</t>
  </si>
  <si>
    <t>레드텅 부티크 센텀점</t>
  </si>
  <si>
    <t>레드텅 부티크 여의도점</t>
  </si>
  <si>
    <t>레드텅부티크 판교 카카오아지트</t>
  </si>
  <si>
    <t>레드텅부티크청담점</t>
  </si>
  <si>
    <t>레드텅주식회사</t>
  </si>
  <si>
    <t>와인비2호점(한남)</t>
  </si>
  <si>
    <t>(주)휴민시티 파티오세븐</t>
  </si>
  <si>
    <t>(주)휴민시티_포도상회 마린시티점_NEW</t>
  </si>
  <si>
    <t>(주)럭키팩토리 영화의전당지점</t>
  </si>
  <si>
    <t>주식회사 포도포도(동부산지점)</t>
  </si>
  <si>
    <t>더 와인 콜렉티브</t>
  </si>
  <si>
    <t>(주)바리스온</t>
  </si>
  <si>
    <t>(주)지인21</t>
  </si>
  <si>
    <t>와인띵스</t>
  </si>
  <si>
    <t>포레드뱅</t>
  </si>
  <si>
    <t>마켓컬리</t>
  </si>
  <si>
    <t>기타(창성_예산/주식회사마시자고/와인보우㈜/와인이야기_고양시)</t>
  </si>
  <si>
    <t>㈜대명굿앤굿스-거제점</t>
  </si>
  <si>
    <t>㈜대명굿앤굿스-경주점</t>
  </si>
  <si>
    <t>㈜대명굿앤굿스-변산점</t>
  </si>
  <si>
    <t>㈜대명굿앤굿스-삼척점</t>
  </si>
  <si>
    <t>㈜대명굿앤굿스-설악델피노점</t>
  </si>
  <si>
    <t>㈜대명굿앤굿스-소노점</t>
  </si>
  <si>
    <t>㈜대명굿앤굿스-양양쏠비치점</t>
  </si>
  <si>
    <t>㈜대명굿앤굿스-오크점</t>
  </si>
  <si>
    <t>㈜대명굿앤굿스-진도점</t>
  </si>
  <si>
    <t>㈜대명굿앤굿스-천안점</t>
  </si>
  <si>
    <t>㈜대명굿앤굿스-청송점</t>
  </si>
  <si>
    <t>가자주류신촌점(주류백화점)</t>
  </si>
  <si>
    <t>끌리마(Climat)</t>
  </si>
  <si>
    <t>좋은와인</t>
  </si>
  <si>
    <t>주식회사 케이비노</t>
  </si>
  <si>
    <t>빈도르</t>
  </si>
  <si>
    <t>기타</t>
    <phoneticPr fontId="3" type="noConversion"/>
  </si>
  <si>
    <t>김지만</t>
  </si>
  <si>
    <t>김병완</t>
  </si>
  <si>
    <t>이소현</t>
  </si>
  <si>
    <t>양원식</t>
  </si>
  <si>
    <t>A1Q5</t>
  </si>
  <si>
    <t>A1Y6</t>
  </si>
  <si>
    <t>S06475</t>
  </si>
  <si>
    <t>S06593</t>
  </si>
  <si>
    <t>주다방-타베코리아 본사</t>
  </si>
  <si>
    <t>(주)트렌차이즈본사-밀회관</t>
  </si>
  <si>
    <t>(주)오땅비어-본사</t>
  </si>
  <si>
    <t>범맥주계열-본사</t>
  </si>
  <si>
    <t>1970새마을포차(위너스에프앤디)</t>
  </si>
  <si>
    <t>1943(위벨롭먼트)</t>
  </si>
  <si>
    <t>와인싸롱 본사</t>
  </si>
  <si>
    <t>도산회관(신사)</t>
  </si>
  <si>
    <t>을지로회관(중구)</t>
  </si>
  <si>
    <t>주육(압구정)</t>
  </si>
  <si>
    <t>심양압구정점</t>
  </si>
  <si>
    <t>버터램(송파)</t>
  </si>
  <si>
    <t>젠틀래빗 계열</t>
  </si>
  <si>
    <t>놀부유황오리진흙구이잠실점</t>
  </si>
  <si>
    <t>알고기새한애프앤비(청담)</t>
  </si>
  <si>
    <t>피에스피애프앤디-크라운호프 본사</t>
  </si>
  <si>
    <t>충전지대&amp;민옥(마포구)</t>
  </si>
  <si>
    <t>조선화로집(용인서천점)</t>
  </si>
  <si>
    <t>아랑솥뚜껑 양재본점</t>
  </si>
  <si>
    <t>등화(등촌동)</t>
  </si>
  <si>
    <t>당산오돌(송도)</t>
  </si>
  <si>
    <t>당산오돌 인덕원점</t>
  </si>
  <si>
    <t>군오(가산디지털단지)</t>
  </si>
  <si>
    <t>이베리코민족(은평)</t>
  </si>
  <si>
    <t>리코(명지대)</t>
  </si>
  <si>
    <t>용참치 양재점</t>
  </si>
  <si>
    <t>고놈들(사당)</t>
  </si>
  <si>
    <t>레코드피자(프랜차이즈)</t>
  </si>
  <si>
    <t>오래오래(양재)</t>
  </si>
  <si>
    <t>교대 고메정식당</t>
  </si>
  <si>
    <t>미성정육식당(홍대)</t>
  </si>
  <si>
    <t>양재 대가원</t>
  </si>
  <si>
    <t>이자카야 묘기(양재)</t>
  </si>
  <si>
    <t>골드싸롱(마곡)</t>
  </si>
  <si>
    <t>박군하누</t>
  </si>
  <si>
    <t>옐로우펍</t>
  </si>
  <si>
    <t>이자카야 화화</t>
  </si>
  <si>
    <t>오돌(당산)</t>
  </si>
  <si>
    <t>은성회관(여의도)</t>
  </si>
  <si>
    <t>권파스타</t>
  </si>
  <si>
    <t>술폭탄(연신내)</t>
  </si>
  <si>
    <t>보누(광명)</t>
  </si>
  <si>
    <t>마우이</t>
  </si>
  <si>
    <t>장군한우</t>
  </si>
  <si>
    <t>수원본갈비1993 서초점</t>
  </si>
  <si>
    <t>양재 강남한우정육식당</t>
  </si>
  <si>
    <t>장위동 유성집 강서점</t>
  </si>
  <si>
    <t>냐옹지마(문래)</t>
  </si>
  <si>
    <t>우리끼리(용인)</t>
  </si>
  <si>
    <t>양재 마린포차</t>
  </si>
  <si>
    <t>맛있는이야기(부천)</t>
  </si>
  <si>
    <t>썸잉(강남)</t>
  </si>
  <si>
    <t>육품(강남)</t>
  </si>
  <si>
    <t>서화고깃집</t>
  </si>
  <si>
    <t>근식당</t>
  </si>
  <si>
    <t>가원(수서점)</t>
  </si>
  <si>
    <t>갈비사랑(양재)</t>
  </si>
  <si>
    <t>공단갈비꼬치(강남)</t>
  </si>
  <si>
    <t>라무진(논현점)</t>
  </si>
  <si>
    <t>글로벌포차(홍대점)</t>
  </si>
  <si>
    <t>녹슨드럼통(강남점)</t>
  </si>
  <si>
    <t>빽돈(강남점)</t>
  </si>
  <si>
    <t>나에코(강남)</t>
  </si>
  <si>
    <t>고기꾼김춘배(강남)</t>
  </si>
  <si>
    <t>도드람정육식당(교대점)</t>
  </si>
  <si>
    <t>HP서울(강남)</t>
  </si>
  <si>
    <t>베어풋</t>
  </si>
  <si>
    <t>제주몬트락(수서)</t>
  </si>
  <si>
    <t>스시롭다(논현점)</t>
  </si>
  <si>
    <t>숙돈(강서점)</t>
  </si>
  <si>
    <t>썸잉(홍대)</t>
  </si>
  <si>
    <t>태권브이(논현점)</t>
  </si>
  <si>
    <t>해랑(논현)</t>
  </si>
  <si>
    <t>개판(강남역점)</t>
  </si>
  <si>
    <t>꼬지사케(목동)</t>
  </si>
  <si>
    <t>봉우화로</t>
  </si>
  <si>
    <t>외식중학교</t>
  </si>
  <si>
    <t>회장님댁(강남점)</t>
  </si>
  <si>
    <t>동달식당(강남점)</t>
  </si>
  <si>
    <t>온화담(수서)</t>
  </si>
  <si>
    <t>하몽하몽 이베리코(역삼점)</t>
  </si>
  <si>
    <t>블랙파티(강남)</t>
  </si>
  <si>
    <t>하와이조개(일산)</t>
  </si>
  <si>
    <t>도드람한돈(선릉)</t>
  </si>
  <si>
    <t>와썹(논현)</t>
  </si>
  <si>
    <t>명우돈가(삼성점)</t>
  </si>
  <si>
    <t>싼술의 전당(강남점)</t>
  </si>
  <si>
    <t>농장사람들(논현)</t>
  </si>
  <si>
    <t>도드람한돈정육식당(교대본점)</t>
  </si>
  <si>
    <t>하몽하몽(강남)</t>
  </si>
  <si>
    <t>고기원칙(강서구청점)</t>
  </si>
  <si>
    <t>짱수양꼬치(수서점)</t>
  </si>
  <si>
    <t>마켓정(논현)</t>
  </si>
  <si>
    <t>미쓰냉삼(압구정)</t>
  </si>
  <si>
    <t>홀릭스</t>
  </si>
  <si>
    <t>아올(강남역)</t>
  </si>
  <si>
    <t>강승월(압구정)</t>
  </si>
  <si>
    <t>가장맛있는족발(강남1호점)</t>
  </si>
  <si>
    <t>완백부대꽃삼겹(수서)</t>
  </si>
  <si>
    <t>더 막창(강남)</t>
  </si>
  <si>
    <t>신간양꼬치(교대점)</t>
  </si>
  <si>
    <t>두레촌(강남점)</t>
  </si>
  <si>
    <t>서울주막(강남1호점)</t>
  </si>
  <si>
    <t>인계동껍데기(강남점)</t>
  </si>
  <si>
    <t>우노(강남)</t>
  </si>
  <si>
    <t>구정족발(압구정점)</t>
  </si>
  <si>
    <t>남도애찬(강남)</t>
  </si>
  <si>
    <t>진오돌뼈(논현)</t>
  </si>
  <si>
    <t>숙돈(김포구래점)</t>
  </si>
  <si>
    <t>세광양대창(수서점)</t>
  </si>
  <si>
    <t>엘피그르부</t>
  </si>
  <si>
    <t>봄에한우</t>
  </si>
  <si>
    <t>문서방네 그집고기(동탄)</t>
  </si>
  <si>
    <t>하남돼지집(수서)</t>
  </si>
  <si>
    <t>오성아구(강서점)</t>
  </si>
  <si>
    <t>라온(홍제점)</t>
  </si>
  <si>
    <t>이태리시골밥상(성내점)</t>
  </si>
  <si>
    <t>소양탐정(신사)</t>
  </si>
  <si>
    <t>옛날농장 방이동점</t>
  </si>
  <si>
    <t>대한곱창 방이직영점</t>
  </si>
  <si>
    <t>돈탐라</t>
  </si>
  <si>
    <t>곰바위(삼성)</t>
  </si>
  <si>
    <t>한영씨푸드</t>
  </si>
  <si>
    <t>횡성한우</t>
  </si>
  <si>
    <t>이태리시골밥상</t>
  </si>
  <si>
    <t>좋은생고기(건대입구)</t>
  </si>
  <si>
    <t>육고탁</t>
  </si>
  <si>
    <t>일파</t>
  </si>
  <si>
    <t>바다수퍼</t>
  </si>
  <si>
    <t>바다수퍼(광주첨단점)</t>
  </si>
  <si>
    <t>김작가의이중생활(신사가로수길점)</t>
  </si>
  <si>
    <t>교대이층집(신사점)</t>
  </si>
  <si>
    <t>세광양대창(성수점)</t>
  </si>
  <si>
    <t>문어집1호점(신사)</t>
  </si>
  <si>
    <t>오끼참치</t>
  </si>
  <si>
    <t>바다수퍼(광주2호점)</t>
  </si>
  <si>
    <t>심야식당 그믐</t>
  </si>
  <si>
    <t>월광</t>
  </si>
  <si>
    <t>마포숯불갈비(도산대로)</t>
  </si>
  <si>
    <t>갓포히미츠</t>
  </si>
  <si>
    <t>로타리호프</t>
  </si>
  <si>
    <t>호타루(논현)</t>
  </si>
  <si>
    <t>신도세기(문정역점)</t>
  </si>
  <si>
    <t>신천돼지(잠실신천)</t>
  </si>
  <si>
    <t>역전식당(잠실신천)</t>
  </si>
  <si>
    <t>명품횡성한우촌(송파)</t>
  </si>
  <si>
    <t>알라딘의양고기(잠실신천)</t>
  </si>
  <si>
    <t>만덕식당(교대점)</t>
  </si>
  <si>
    <t>육목원 강남점</t>
  </si>
  <si>
    <t>다미선 강남</t>
  </si>
  <si>
    <t>초대창(잠실)</t>
  </si>
  <si>
    <t>노을길(잠실)</t>
  </si>
  <si>
    <t>짚불구이본가(방이)</t>
  </si>
  <si>
    <t>오마이양대창(잠실)</t>
  </si>
  <si>
    <t>숯부레 강남</t>
  </si>
  <si>
    <t>놀란치킨 서초</t>
  </si>
  <si>
    <t>오늘통닭</t>
  </si>
  <si>
    <t>우들목 서초점</t>
  </si>
  <si>
    <t>우들목 여의도점</t>
  </si>
  <si>
    <t>연탄부락(잠실신천)</t>
  </si>
  <si>
    <t>강남장어</t>
  </si>
  <si>
    <t>콴차이(광진구)</t>
  </si>
  <si>
    <t>바다어때(잠실신천)</t>
  </si>
  <si>
    <t>신흥정육식당(잠실신천)</t>
  </si>
  <si>
    <t>시그널라운지(방이)</t>
  </si>
  <si>
    <t>청춘식당 교대점</t>
  </si>
  <si>
    <t>달빛양대창(잠실신천)</t>
  </si>
  <si>
    <t>램포차(양재)</t>
  </si>
  <si>
    <t>국제수입식당 본점</t>
  </si>
  <si>
    <t>왕삼돈(양재)</t>
  </si>
  <si>
    <t>참목장정육식당(잠실)</t>
  </si>
  <si>
    <t>당산오돌(잠실신천)</t>
  </si>
  <si>
    <t>무한소(잠실신천)</t>
  </si>
  <si>
    <t>서호정(교대)</t>
  </si>
  <si>
    <t>제주몬트락(강남본점)</t>
  </si>
  <si>
    <t>제주몬트락(한티점)</t>
  </si>
  <si>
    <t>금강민물장어(방이)</t>
  </si>
  <si>
    <t>풍년참숯갈비(강남)</t>
  </si>
  <si>
    <t>갑돼지(잠실신천)</t>
  </si>
  <si>
    <t>맛찬들왕소금구이(잠실신천)</t>
  </si>
  <si>
    <t>서초집된장박이</t>
  </si>
  <si>
    <t>우면산식당(서초)</t>
  </si>
  <si>
    <t>명가양꼬치</t>
  </si>
  <si>
    <t>본스테이크 옥정점</t>
  </si>
  <si>
    <t>야밤도주(성수)</t>
  </si>
  <si>
    <t>원조부안집 마포직영점</t>
  </si>
  <si>
    <t>보물선 신사본점</t>
  </si>
  <si>
    <t>놀앙돼지</t>
  </si>
  <si>
    <t>콴쒸이</t>
  </si>
  <si>
    <t>카페베네앤세계의맥주(청량리본점)</t>
  </si>
  <si>
    <t>다케오호르몬데판야끼(을지로)/을지골목대장</t>
  </si>
  <si>
    <t>허니큐브 홍대본점</t>
  </si>
  <si>
    <t>술국집 필동점</t>
  </si>
  <si>
    <t>마장동한우촌(성동구)</t>
  </si>
  <si>
    <t>주블리 이태원점</t>
  </si>
  <si>
    <t>만경상회</t>
  </si>
  <si>
    <t>아지트 필동</t>
  </si>
  <si>
    <t>제주아방(용산1호점)</t>
  </si>
  <si>
    <t>제주아방(용산2호점)</t>
  </si>
  <si>
    <t>제주아방 을지로점</t>
  </si>
  <si>
    <t>장교식당(중구점)</t>
  </si>
  <si>
    <t>무진주푸줏간</t>
  </si>
  <si>
    <t>더삼겹185</t>
  </si>
  <si>
    <t>말뚝곱창 고양향동</t>
  </si>
  <si>
    <t>2f(이태원)</t>
  </si>
  <si>
    <t>foucous</t>
  </si>
  <si>
    <t>놀부푸줏간</t>
  </si>
  <si>
    <t>경성고기꾼 성신여대</t>
  </si>
  <si>
    <t>경성고기꾼 경희대점</t>
  </si>
  <si>
    <t>경성고기꾼</t>
  </si>
  <si>
    <t>가로수 그곳 신사본점</t>
  </si>
  <si>
    <t>서봉포차 공릉본점</t>
  </si>
  <si>
    <t>심야식당 마스터</t>
  </si>
  <si>
    <t>소우락 정릉본점</t>
  </si>
  <si>
    <t>삼호정</t>
  </si>
  <si>
    <t>서울트레이드(서울스테이크)</t>
  </si>
  <si>
    <t>미미화로</t>
  </si>
  <si>
    <t>아르더 화성동탄</t>
  </si>
  <si>
    <t>포레스트 바비큐</t>
  </si>
  <si>
    <t>전주집(본점)</t>
  </si>
  <si>
    <t>믹스토랑 인천계양</t>
  </si>
  <si>
    <t>데일리 일산본점</t>
  </si>
  <si>
    <t>야키무시 범계본점</t>
  </si>
  <si>
    <t>심상</t>
  </si>
  <si>
    <t>심상블랙</t>
  </si>
  <si>
    <t>단막회(용산)</t>
  </si>
  <si>
    <t>상수동블루스(홍대)</t>
  </si>
  <si>
    <t>평균율(을지로)</t>
  </si>
  <si>
    <t>털보정육식당(장위동점)</t>
  </si>
  <si>
    <t>이화맥주(대학로점)</t>
  </si>
  <si>
    <t>전설의우대갈비(상암, 시청점)</t>
  </si>
  <si>
    <t>비스트로베름</t>
  </si>
  <si>
    <t>동래정(10개소)</t>
  </si>
  <si>
    <t>화포식당(여의도점)</t>
  </si>
  <si>
    <t>가장맛있는족발(경복궁점)</t>
  </si>
  <si>
    <t>육식주(대학로점)</t>
  </si>
  <si>
    <t>속초집</t>
  </si>
  <si>
    <t>팬쿡(성신여대점)</t>
  </si>
  <si>
    <t>백운봉막국수(역삼점)</t>
  </si>
  <si>
    <t>더돈(역삼점)</t>
  </si>
  <si>
    <t>화포식당(연신내점, 가재울뉴타운점)</t>
  </si>
  <si>
    <t>장수하늘소(인사점)</t>
  </si>
  <si>
    <t>고향집(마장점)</t>
  </si>
  <si>
    <t>마이웨이(영등포구청역점)</t>
  </si>
  <si>
    <t>옛날농장(역삼점)</t>
  </si>
  <si>
    <t>족발의장인(여의도점)</t>
  </si>
  <si>
    <t>빵경이네</t>
  </si>
  <si>
    <t>한판도(역삼점)</t>
  </si>
  <si>
    <t>권수산(여의도점)</t>
  </si>
  <si>
    <t>식껍(경복궁점)</t>
  </si>
  <si>
    <t>스미토리(영등포구청점)</t>
  </si>
  <si>
    <t>동숭숯불갈비</t>
  </si>
  <si>
    <t>마포곱창(역삼점)</t>
  </si>
  <si>
    <t>삼다연 역삼</t>
  </si>
  <si>
    <t>장어스토리(역삼점</t>
  </si>
  <si>
    <t>흑돈가(여의도점)</t>
  </si>
  <si>
    <t>소한마리정육식당(종각점)</t>
  </si>
  <si>
    <t>여의도권초밥(여의도점)</t>
  </si>
  <si>
    <t>역삼동백초밥(역삼점)</t>
  </si>
  <si>
    <t>아낙(논현본점)</t>
  </si>
  <si>
    <t>고메식당(종각점)</t>
  </si>
  <si>
    <t>최가네곱창(역삼점)</t>
  </si>
  <si>
    <t>몽이닭발(여의도점)</t>
  </si>
  <si>
    <t>한양원(여의도점)</t>
  </si>
  <si>
    <t>서옥(김포점)</t>
  </si>
  <si>
    <t>마계촌포차(역삼점)</t>
  </si>
  <si>
    <t>대파집(4개소)</t>
  </si>
  <si>
    <t>교대마차(교대점)</t>
  </si>
  <si>
    <t>유미식당(역삼점)</t>
  </si>
  <si>
    <t>테라스(삼성점)</t>
  </si>
  <si>
    <t>대오한우(시청점)</t>
  </si>
  <si>
    <t>왕삼겹집(성수)</t>
  </si>
  <si>
    <t>화춘옥(강남)</t>
  </si>
  <si>
    <t>오뎅정종(영등포)</t>
  </si>
  <si>
    <t>문어랑 선릉</t>
  </si>
  <si>
    <t>포킹94(홍대)</t>
  </si>
  <si>
    <t>미도갈비(종로)</t>
  </si>
  <si>
    <t>세종한우(강남)</t>
  </si>
  <si>
    <t>까르페디엠(영통)</t>
  </si>
  <si>
    <t>우미돈(선릉)</t>
  </si>
  <si>
    <t>역전주야식당(서대문)</t>
  </si>
  <si>
    <t>판튀는다락방(영등포점)</t>
  </si>
  <si>
    <t>양도둑(송도점)</t>
  </si>
  <si>
    <t>신촌부추곱창(시청)</t>
  </si>
  <si>
    <t>양도둑(동탄호수공원점)</t>
  </si>
  <si>
    <t>제주돈프로(선릉)</t>
  </si>
  <si>
    <t>우생한우(강남)</t>
  </si>
  <si>
    <t>다온(영등포)</t>
  </si>
  <si>
    <t>피쉬엔칩스(서대문)</t>
  </si>
  <si>
    <t>투다리(미사점)</t>
  </si>
  <si>
    <t>쯔루하시 후게츠(명동점)</t>
  </si>
  <si>
    <t>한가네닭갈비 선릉점</t>
  </si>
  <si>
    <t>단골손님(신촌)</t>
  </si>
  <si>
    <t>네오치킨(신촌)</t>
  </si>
  <si>
    <t>양도둑(청라호수공원점)</t>
  </si>
  <si>
    <t>안동한우(강남)</t>
  </si>
  <si>
    <t>몬쿠(교대점)</t>
  </si>
  <si>
    <t>주당일기</t>
  </si>
  <si>
    <t>봉봉(분당)</t>
  </si>
  <si>
    <t>라무진(청라)</t>
  </si>
  <si>
    <t>라무진(김포장기)</t>
  </si>
  <si>
    <t>라무진(김포구래)</t>
  </si>
  <si>
    <t>도모다찌(봉천점)</t>
  </si>
  <si>
    <t>아는남자(도봉)</t>
  </si>
  <si>
    <t>슬기로운음주생활(미사)</t>
  </si>
  <si>
    <t>박대박조개찜(방이)</t>
  </si>
  <si>
    <t>골드참치(길동)</t>
  </si>
  <si>
    <t>비어페스타(천호)</t>
  </si>
  <si>
    <t>이백안창구이(방이)</t>
  </si>
  <si>
    <t>농부의꿈(방이)</t>
  </si>
  <si>
    <t>삼삼막창&amp;삼겹살(천호)</t>
  </si>
  <si>
    <t>참숯본가(방이)</t>
  </si>
  <si>
    <t>무교낙지</t>
  </si>
  <si>
    <t>도깨비마을</t>
  </si>
  <si>
    <t>주나규(방이)</t>
  </si>
  <si>
    <t>방이별관(방이)</t>
  </si>
  <si>
    <t>오꼬내꼬(문정)</t>
  </si>
  <si>
    <t>남도한삼겹 본점(성신여대)</t>
  </si>
  <si>
    <t>이층고깃집(강남구청)</t>
  </si>
  <si>
    <t>만주(방이)</t>
  </si>
  <si>
    <t>하루(군자)</t>
  </si>
  <si>
    <t>골목길(석촌)</t>
  </si>
  <si>
    <t>S07773</t>
  </si>
  <si>
    <t>S08349</t>
  </si>
  <si>
    <t>S08351</t>
  </si>
  <si>
    <t>S07316</t>
  </si>
  <si>
    <t>S06065</t>
  </si>
  <si>
    <t>S08724</t>
  </si>
  <si>
    <t>S06786</t>
  </si>
  <si>
    <t>S07838</t>
  </si>
  <si>
    <t>S07012</t>
  </si>
  <si>
    <t>S06920</t>
  </si>
  <si>
    <t>S06954</t>
  </si>
  <si>
    <t>S08037</t>
  </si>
  <si>
    <t>212420</t>
  </si>
  <si>
    <t>S06732</t>
  </si>
  <si>
    <t>S07400</t>
  </si>
  <si>
    <t>S07361</t>
  </si>
  <si>
    <t>S07016</t>
  </si>
  <si>
    <t>S07928</t>
  </si>
  <si>
    <t>S04356</t>
  </si>
  <si>
    <t>S06765</t>
  </si>
  <si>
    <t>S07358</t>
  </si>
  <si>
    <t>S07547</t>
  </si>
  <si>
    <t>S07901</t>
  </si>
  <si>
    <t>S07824</t>
  </si>
  <si>
    <t>S07884</t>
  </si>
  <si>
    <t>S05240</t>
  </si>
  <si>
    <t>S06896</t>
  </si>
  <si>
    <t>S08020</t>
  </si>
  <si>
    <t>S08251</t>
  </si>
  <si>
    <t>S07144</t>
  </si>
  <si>
    <t>S05734</t>
  </si>
  <si>
    <t>S07561</t>
  </si>
  <si>
    <t>S06879</t>
  </si>
  <si>
    <t>S06880</t>
  </si>
  <si>
    <t>S07046</t>
  </si>
  <si>
    <t>S07842</t>
  </si>
  <si>
    <t>S06474</t>
  </si>
  <si>
    <t>S06444</t>
  </si>
  <si>
    <t>S07868</t>
  </si>
  <si>
    <t>S07061</t>
  </si>
  <si>
    <t>S05961</t>
  </si>
  <si>
    <t>S07348</t>
  </si>
  <si>
    <t>S07093</t>
  </si>
  <si>
    <t>S07743</t>
  </si>
  <si>
    <t>S06407</t>
  </si>
  <si>
    <t>S06500</t>
  </si>
  <si>
    <t>S06919</t>
  </si>
  <si>
    <t>S07395</t>
  </si>
  <si>
    <t>S07447</t>
  </si>
  <si>
    <t>S07019</t>
  </si>
  <si>
    <t>S07091</t>
  </si>
  <si>
    <t>S06761</t>
  </si>
  <si>
    <t>S07309</t>
  </si>
  <si>
    <t>S06456</t>
  </si>
  <si>
    <t>S05838</t>
  </si>
  <si>
    <t>S05975</t>
  </si>
  <si>
    <t>S06284</t>
  </si>
  <si>
    <t>S07095</t>
  </si>
  <si>
    <t>S07090</t>
  </si>
  <si>
    <t>S08147</t>
  </si>
  <si>
    <t>S04112</t>
  </si>
  <si>
    <t>S02542</t>
  </si>
  <si>
    <t>S06457</t>
  </si>
  <si>
    <t>S06830</t>
  </si>
  <si>
    <t>S07763</t>
  </si>
  <si>
    <t>S06842</t>
  </si>
  <si>
    <t>S06617</t>
  </si>
  <si>
    <t>S06918</t>
  </si>
  <si>
    <t>S04619</t>
  </si>
  <si>
    <t>S07092</t>
  </si>
  <si>
    <t>S06572</t>
  </si>
  <si>
    <t>S05973</t>
  </si>
  <si>
    <t>S06727</t>
  </si>
  <si>
    <t>S07528</t>
  </si>
  <si>
    <t>S06600</t>
  </si>
  <si>
    <t>S05294</t>
  </si>
  <si>
    <t>S06582</t>
  </si>
  <si>
    <t>S05743</t>
  </si>
  <si>
    <t>S07338</t>
  </si>
  <si>
    <t>S07136</t>
  </si>
  <si>
    <t>S06965</t>
  </si>
  <si>
    <t>S07151</t>
  </si>
  <si>
    <t>S06230</t>
  </si>
  <si>
    <t>S07330</t>
  </si>
  <si>
    <t>S05987</t>
  </si>
  <si>
    <t>S06630</t>
  </si>
  <si>
    <t>S06014</t>
  </si>
  <si>
    <t>S07329</t>
  </si>
  <si>
    <t>S06210</t>
  </si>
  <si>
    <t>S06058</t>
  </si>
  <si>
    <t>S07728</t>
  </si>
  <si>
    <t>S06303</t>
  </si>
  <si>
    <t>S05828</t>
  </si>
  <si>
    <t>S05939</t>
  </si>
  <si>
    <t>S05982</t>
  </si>
  <si>
    <t>S06156</t>
  </si>
  <si>
    <t>S06293</t>
  </si>
  <si>
    <t>S06366</t>
  </si>
  <si>
    <t>S06487</t>
  </si>
  <si>
    <t>S06515</t>
  </si>
  <si>
    <t>S07097</t>
  </si>
  <si>
    <t>S07098</t>
  </si>
  <si>
    <t>S07133</t>
  </si>
  <si>
    <t>S07211</t>
  </si>
  <si>
    <t>S07275</t>
  </si>
  <si>
    <t>S07374</t>
  </si>
  <si>
    <t>S07439</t>
  </si>
  <si>
    <t>S07446</t>
  </si>
  <si>
    <t>S07694</t>
  </si>
  <si>
    <t>S07827</t>
  </si>
  <si>
    <t>S08076</t>
  </si>
  <si>
    <t>S07264</t>
  </si>
  <si>
    <t>S07263</t>
  </si>
  <si>
    <t>S07359</t>
  </si>
  <si>
    <t>S07362</t>
  </si>
  <si>
    <t>S06686</t>
  </si>
  <si>
    <t>S06802</t>
  </si>
  <si>
    <t>S07103</t>
  </si>
  <si>
    <t>S07006</t>
  </si>
  <si>
    <t>S07104</t>
  </si>
  <si>
    <t>S06024</t>
  </si>
  <si>
    <t>S05327</t>
  </si>
  <si>
    <t>S06664</t>
  </si>
  <si>
    <t>S07261</t>
  </si>
  <si>
    <t>S05948</t>
  </si>
  <si>
    <t>S07574</t>
  </si>
  <si>
    <t>S07007</t>
  </si>
  <si>
    <t>S06859</t>
  </si>
  <si>
    <t>S07375</t>
  </si>
  <si>
    <t>S08062</t>
  </si>
  <si>
    <t>S06625</t>
  </si>
  <si>
    <t>S05958</t>
  </si>
  <si>
    <t>S06499</t>
  </si>
  <si>
    <t>S06704</t>
  </si>
  <si>
    <t>S06843</t>
  </si>
  <si>
    <t>S06987</t>
  </si>
  <si>
    <t>S06663</t>
  </si>
  <si>
    <t>S06844</t>
  </si>
  <si>
    <t>S07908</t>
  </si>
  <si>
    <t>S07631</t>
  </si>
  <si>
    <t>S07260</t>
  </si>
  <si>
    <t>S06323</t>
  </si>
  <si>
    <t>S06472</t>
  </si>
  <si>
    <t>S05989</t>
  </si>
  <si>
    <t>S07262</t>
  </si>
  <si>
    <t>S06759</t>
  </si>
  <si>
    <t>S07887</t>
  </si>
  <si>
    <t>S05926</t>
  </si>
  <si>
    <t>S05940</t>
  </si>
  <si>
    <t>S07379</t>
  </si>
  <si>
    <t>S07120</t>
  </si>
  <si>
    <t>S08247</t>
  </si>
  <si>
    <t>S07121</t>
  </si>
  <si>
    <t>S07313</t>
  </si>
  <si>
    <t>S07248</t>
  </si>
  <si>
    <t>S07298</t>
  </si>
  <si>
    <t>S07247</t>
  </si>
  <si>
    <t>S05971</t>
  </si>
  <si>
    <t>S07692</t>
  </si>
  <si>
    <t>S07586</t>
  </si>
  <si>
    <t>S06382</t>
  </si>
  <si>
    <t>S06455</t>
  </si>
  <si>
    <t>S06231</t>
  </si>
  <si>
    <t>S08237</t>
  </si>
  <si>
    <t>S08239</t>
  </si>
  <si>
    <t>S08346</t>
  </si>
  <si>
    <t>S05865</t>
  </si>
  <si>
    <t>S06063</t>
  </si>
  <si>
    <t>S07651</t>
  </si>
  <si>
    <t>S06685</t>
  </si>
  <si>
    <t>S08110</t>
  </si>
  <si>
    <t>S07905</t>
  </si>
  <si>
    <t>S07906</t>
  </si>
  <si>
    <t>S08157</t>
  </si>
  <si>
    <t>S08011</t>
  </si>
  <si>
    <t>S07250</t>
  </si>
  <si>
    <t>S07758</t>
  </si>
  <si>
    <t>S06193</t>
  </si>
  <si>
    <t>S06594</t>
  </si>
  <si>
    <t>S06558</t>
  </si>
  <si>
    <t>S06243</t>
  </si>
  <si>
    <t>S07027</t>
  </si>
  <si>
    <t>S06090</t>
  </si>
  <si>
    <t>S08126</t>
  </si>
  <si>
    <t>S06595</t>
  </si>
  <si>
    <t>S08245</t>
  </si>
  <si>
    <t>S06922</t>
  </si>
  <si>
    <t>S06283</t>
  </si>
  <si>
    <t>S06816</t>
  </si>
  <si>
    <t>S06194</t>
  </si>
  <si>
    <t>S08240</t>
  </si>
  <si>
    <t>S07028</t>
  </si>
  <si>
    <t>S06616</t>
  </si>
  <si>
    <t>S07441</t>
  </si>
  <si>
    <t>S06510</t>
  </si>
  <si>
    <t>S06602</t>
  </si>
  <si>
    <t>S06437</t>
  </si>
  <si>
    <t>S06796</t>
  </si>
  <si>
    <t>S07004</t>
  </si>
  <si>
    <t>S07029</t>
  </si>
  <si>
    <t>S07056</t>
  </si>
  <si>
    <t>S08002</t>
  </si>
  <si>
    <t>S06673</t>
  </si>
  <si>
    <t>S07031</t>
  </si>
  <si>
    <t>S07193</t>
  </si>
  <si>
    <t>S08256</t>
  </si>
  <si>
    <t>S07869</t>
  </si>
  <si>
    <t>S08276</t>
  </si>
  <si>
    <t>S08255</t>
  </si>
  <si>
    <t>S08473</t>
  </si>
  <si>
    <t>S07731</t>
  </si>
  <si>
    <t>S07704</t>
  </si>
  <si>
    <t>S07900</t>
  </si>
  <si>
    <t>S08227</t>
  </si>
  <si>
    <t>S07825</t>
  </si>
  <si>
    <t>S06375</t>
  </si>
  <si>
    <t>S08187</t>
  </si>
  <si>
    <t>S07893</t>
  </si>
  <si>
    <t>S08080</t>
  </si>
  <si>
    <t>S07939</t>
  </si>
  <si>
    <t>S07627</t>
  </si>
  <si>
    <t>S07836</t>
  </si>
  <si>
    <t>S07765</t>
  </si>
  <si>
    <t>S07898</t>
  </si>
  <si>
    <t>S08174</t>
  </si>
  <si>
    <t>S07872</t>
  </si>
  <si>
    <t>S06916</t>
  </si>
  <si>
    <t>S08081</t>
  </si>
  <si>
    <t>S07903</t>
  </si>
  <si>
    <t>S07833</t>
  </si>
  <si>
    <t>S07856</t>
  </si>
  <si>
    <t>S07688</t>
  </si>
  <si>
    <t>S06503</t>
  </si>
  <si>
    <t>S07815</t>
  </si>
  <si>
    <t>S07880</t>
  </si>
  <si>
    <t>S07847</t>
  </si>
  <si>
    <t>S08128</t>
  </si>
  <si>
    <t>S07690</t>
  </si>
  <si>
    <t>S07945</t>
  </si>
  <si>
    <t>S07948</t>
  </si>
  <si>
    <t>S07873</t>
  </si>
  <si>
    <t>S07874</t>
  </si>
  <si>
    <t>S07875</t>
  </si>
  <si>
    <t>S07689</t>
  </si>
  <si>
    <t>S07861</t>
  </si>
  <si>
    <t>S07540</t>
  </si>
  <si>
    <t>S07569</t>
  </si>
  <si>
    <t>S07570</t>
  </si>
  <si>
    <t>S07571</t>
  </si>
  <si>
    <t>S07583</t>
  </si>
  <si>
    <t>S07600</t>
  </si>
  <si>
    <t>S07691</t>
  </si>
  <si>
    <t>S07862</t>
  </si>
  <si>
    <t>S08039</t>
  </si>
  <si>
    <t>S08218</t>
  </si>
  <si>
    <t>S08230</t>
  </si>
  <si>
    <t>S08244</t>
  </si>
  <si>
    <t>S08254</t>
  </si>
  <si>
    <t>S08113</t>
  </si>
  <si>
    <t>S08209</t>
  </si>
  <si>
    <t>정광철</t>
  </si>
  <si>
    <t>오동락</t>
  </si>
  <si>
    <t>김재욱</t>
  </si>
  <si>
    <t>염충민</t>
  </si>
  <si>
    <t>영개관리(수도권)</t>
    <phoneticPr fontId="3" type="noConversion"/>
  </si>
  <si>
    <t>BEER Field MKT</t>
  </si>
  <si>
    <t>BEER Field MKT</t>
    <phoneticPr fontId="3" type="noConversion"/>
  </si>
  <si>
    <t>BEER영업팀</t>
    <phoneticPr fontId="3" type="noConversion"/>
  </si>
  <si>
    <t>에버랜드</t>
  </si>
  <si>
    <t>태광CC</t>
  </si>
  <si>
    <t>세라지오CC</t>
  </si>
  <si>
    <t>루트52C.C</t>
  </si>
  <si>
    <t>세종필드CC</t>
  </si>
  <si>
    <t>라비에벨CC</t>
  </si>
  <si>
    <t>한성CC(용인)</t>
  </si>
  <si>
    <t>렉스필드C.C</t>
  </si>
  <si>
    <t>서산수 골프앤리조트</t>
  </si>
  <si>
    <t>더골프cc</t>
  </si>
  <si>
    <t>서서울CC</t>
  </si>
  <si>
    <t>자유로CC</t>
  </si>
  <si>
    <t>올데이CC(충북)</t>
  </si>
  <si>
    <t>비전힐스C.C</t>
  </si>
  <si>
    <t>뉴페스타</t>
  </si>
  <si>
    <t>오크밸리CC</t>
  </si>
  <si>
    <t>파라디소</t>
  </si>
  <si>
    <t>휘슬링락(춘천)</t>
  </si>
  <si>
    <t>더스타휴</t>
  </si>
  <si>
    <t>화성GC</t>
  </si>
  <si>
    <t>이스트밸리골프클럽</t>
  </si>
  <si>
    <t>사우스스프링스CC</t>
  </si>
  <si>
    <t>환원C.C</t>
  </si>
  <si>
    <t>레이크우드cc</t>
  </si>
  <si>
    <t>스카이72(바다)</t>
  </si>
  <si>
    <t>잭니클라우스CC(송도)</t>
  </si>
  <si>
    <t>솔트베이CC(시흥)</t>
  </si>
  <si>
    <t>해슬리나인브릿지_에딩거</t>
  </si>
  <si>
    <t>세일CC</t>
  </si>
  <si>
    <t>대명리조트(맥주)</t>
  </si>
  <si>
    <t>신원cc</t>
  </si>
  <si>
    <t>굿앤굿스(변산)-맥주</t>
  </si>
  <si>
    <t>뉴스프링빌CC(이천)</t>
  </si>
  <si>
    <t>아도니스CC(포천)</t>
  </si>
  <si>
    <t>캐슬파인CC(여주)</t>
  </si>
  <si>
    <t>호마당(양양)-송전해수욕장</t>
  </si>
  <si>
    <t>(주) 파주컨트리클럽</t>
  </si>
  <si>
    <t>삼성에버랜드(주)_에버랜드리조트 BEER</t>
  </si>
  <si>
    <t>(주)호반호텔앤리조트(덕산)</t>
  </si>
  <si>
    <t>(주)사우스스프링스_ 구:딤플</t>
  </si>
  <si>
    <t>(주)호반호텔앤리조트(안면)</t>
  </si>
  <si>
    <t>삼성물산(주)안양컨트리클럽</t>
  </si>
  <si>
    <t>삼풍관광(주)-비에이비스타</t>
  </si>
  <si>
    <t>서울N타워</t>
  </si>
  <si>
    <t>인천공항 라운지(풀무원)</t>
  </si>
  <si>
    <t>엉클조 종로</t>
  </si>
  <si>
    <t>줄리아나(압구정)</t>
  </si>
  <si>
    <t>누나홀닭 장안동</t>
  </si>
  <si>
    <t>깐부치킨(송도)</t>
  </si>
  <si>
    <t>명동횟집</t>
  </si>
  <si>
    <t>삼정하누</t>
  </si>
  <si>
    <t>도이치(한남)</t>
  </si>
  <si>
    <t>참숯92닭갈비(명동)</t>
  </si>
  <si>
    <t>깐부치킨 과천</t>
  </si>
  <si>
    <t>오큐(송파)</t>
  </si>
  <si>
    <t>스타닭스(청라)</t>
  </si>
  <si>
    <t>깐부치킨 동탄성심점</t>
  </si>
  <si>
    <t>깐부치킨 평촌</t>
  </si>
  <si>
    <t>깐부치킨(양재)</t>
  </si>
  <si>
    <t>아이리쉬펍뷰</t>
  </si>
  <si>
    <t>그림버겐</t>
  </si>
  <si>
    <t>조개와</t>
  </si>
  <si>
    <t>마인드갭(압구정)</t>
  </si>
  <si>
    <t>프렌즈펍(역삼)</t>
  </si>
  <si>
    <t>톡(강남)</t>
  </si>
  <si>
    <t>엉클조(남산)</t>
  </si>
  <si>
    <t>깐부치킨 위례중앙점</t>
  </si>
  <si>
    <t>텍사스큐(청라)</t>
  </si>
  <si>
    <t>도이치하우스</t>
  </si>
  <si>
    <t>만선호프(을지로)</t>
  </si>
  <si>
    <t>아리수만찬</t>
  </si>
  <si>
    <t>소리골(광화문)</t>
  </si>
  <si>
    <t>깐부 청주지웰점</t>
  </si>
  <si>
    <t>비스트로꽃길</t>
  </si>
  <si>
    <t>오리지날팬케이크 하우스</t>
  </si>
  <si>
    <t>우리슈퍼</t>
  </si>
  <si>
    <t>신사펍</t>
  </si>
  <si>
    <t>플레이져플레이스-남대문</t>
  </si>
  <si>
    <t>호호맥주(인천)</t>
  </si>
  <si>
    <t>더스테이트선유</t>
  </si>
  <si>
    <t>소굴(홍대)</t>
  </si>
  <si>
    <t>(주)엘앤케이 에프앤비_무알콜</t>
  </si>
  <si>
    <t>상주에프앤비_무알콜</t>
  </si>
  <si>
    <t>주식회사 엠에스컴퍼니_무알콜</t>
  </si>
  <si>
    <t>가화코퍼레이션_무알콜</t>
  </si>
  <si>
    <t>에스디마켓_무알콜</t>
  </si>
  <si>
    <t>브릭하우스76</t>
  </si>
  <si>
    <t>카페플러스_무알콜</t>
  </si>
  <si>
    <t>씨엘소다_무알콜</t>
  </si>
  <si>
    <t>버디음료(주)NEW_무알콜</t>
  </si>
  <si>
    <t>(유)원천종합주류</t>
  </si>
  <si>
    <t>(주)경기종합주류</t>
  </si>
  <si>
    <t>경성주류(주)-분당</t>
  </si>
  <si>
    <t>(주)한솔체인_영개</t>
  </si>
  <si>
    <t>밀워키(수원)</t>
  </si>
  <si>
    <t>쏠티캐빈</t>
  </si>
  <si>
    <t>열세테이블(다산)</t>
  </si>
  <si>
    <t>짝태시대(상계)</t>
  </si>
  <si>
    <t>베베베</t>
  </si>
  <si>
    <t>누나홀닭 상왕십리</t>
  </si>
  <si>
    <t>더탭하우스(분당)</t>
  </si>
  <si>
    <t>설맥(건대점)</t>
  </si>
  <si>
    <t>통파이브(장안동)</t>
  </si>
  <si>
    <t>유어비어스</t>
  </si>
  <si>
    <t>바글즈(일산)</t>
  </si>
  <si>
    <t>BBQ 광교중앙역점</t>
  </si>
  <si>
    <t>우인(수원)</t>
  </si>
  <si>
    <t>아키(서대문)</t>
  </si>
  <si>
    <t>에이펍</t>
  </si>
  <si>
    <t>골든쌔들(양평)</t>
  </si>
  <si>
    <t>케이펍(문정)</t>
  </si>
  <si>
    <t>스틸21펍</t>
  </si>
  <si>
    <t>에덴(내자동)</t>
  </si>
  <si>
    <t>기네스1759</t>
  </si>
  <si>
    <t>어반그릴(배곧)</t>
  </si>
  <si>
    <t>비비비브루잉_동대문</t>
  </si>
  <si>
    <t>카페1993</t>
  </si>
  <si>
    <t>파이팬 사당점</t>
  </si>
  <si>
    <t>나미키(충정로)</t>
  </si>
  <si>
    <t>조은마트(가평)</t>
  </si>
  <si>
    <t>유탑마리나(여수)</t>
  </si>
  <si>
    <t>윕(성수)</t>
  </si>
  <si>
    <t>라디오헤드(송파)</t>
  </si>
  <si>
    <t>라벨지크(수원)</t>
  </si>
  <si>
    <t>벨메르호텔 여수</t>
  </si>
  <si>
    <t>S06634</t>
  </si>
  <si>
    <t>S07059</t>
  </si>
  <si>
    <t>S06838</t>
  </si>
  <si>
    <t>S06408</t>
  </si>
  <si>
    <t>S02826</t>
  </si>
  <si>
    <t>S06667</t>
  </si>
  <si>
    <t>S04274</t>
  </si>
  <si>
    <t>S06519</t>
  </si>
  <si>
    <t>S06428</t>
  </si>
  <si>
    <t>S06539</t>
  </si>
  <si>
    <t>S06703</t>
  </si>
  <si>
    <t>S07941</t>
  </si>
  <si>
    <t>S06984</t>
  </si>
  <si>
    <t>S06624</t>
  </si>
  <si>
    <t>S06931</t>
  </si>
  <si>
    <t>S06777</t>
  </si>
  <si>
    <t>S06737</t>
  </si>
  <si>
    <t>S00324</t>
  </si>
  <si>
    <t>S06871</t>
  </si>
  <si>
    <t>S06400</t>
  </si>
  <si>
    <t>S03411</t>
  </si>
  <si>
    <t>S06724</t>
  </si>
  <si>
    <t>S07800</t>
  </si>
  <si>
    <t>S06857</t>
  </si>
  <si>
    <t>S07625</t>
  </si>
  <si>
    <t>S07666</t>
  </si>
  <si>
    <t>S08221</t>
  </si>
  <si>
    <t>S07502</t>
  </si>
  <si>
    <t>S07762</t>
  </si>
  <si>
    <t>S07051</t>
  </si>
  <si>
    <t>S06702</t>
  </si>
  <si>
    <t>S06978</t>
  </si>
  <si>
    <t>S07739</t>
  </si>
  <si>
    <t>370652</t>
  </si>
  <si>
    <t>150029</t>
  </si>
  <si>
    <t>150138</t>
  </si>
  <si>
    <t>370487</t>
  </si>
  <si>
    <t>212062</t>
  </si>
  <si>
    <t>370486</t>
  </si>
  <si>
    <t>S03165</t>
  </si>
  <si>
    <t>S06615</t>
  </si>
  <si>
    <t>S06518</t>
  </si>
  <si>
    <t>S08041</t>
  </si>
  <si>
    <t>S06708</t>
  </si>
  <si>
    <t>S06490</t>
  </si>
  <si>
    <t>S06902</t>
  </si>
  <si>
    <t>S06318</t>
  </si>
  <si>
    <t>S07975</t>
  </si>
  <si>
    <t>S06320</t>
  </si>
  <si>
    <t>S07667</t>
  </si>
  <si>
    <t>S06865</t>
  </si>
  <si>
    <t>S07999</t>
  </si>
  <si>
    <t>S07848</t>
  </si>
  <si>
    <t>S07668</t>
  </si>
  <si>
    <t>S06522</t>
  </si>
  <si>
    <t>S06706</t>
  </si>
  <si>
    <t>S03367</t>
  </si>
  <si>
    <t>S06975</t>
  </si>
  <si>
    <t>S07585</t>
  </si>
  <si>
    <t>S06709</t>
  </si>
  <si>
    <t>S07705</t>
  </si>
  <si>
    <t>S06312</t>
  </si>
  <si>
    <t>S07143</t>
  </si>
  <si>
    <t>S07385</t>
  </si>
  <si>
    <t>S07971</t>
  </si>
  <si>
    <t>S06988</t>
  </si>
  <si>
    <t>S07435</t>
  </si>
  <si>
    <t>S08295</t>
  </si>
  <si>
    <t>S07924</t>
  </si>
  <si>
    <t>S08370</t>
  </si>
  <si>
    <t>S08332</t>
  </si>
  <si>
    <t>S08154</t>
  </si>
  <si>
    <t>S03373</t>
  </si>
  <si>
    <t>S03945</t>
  </si>
  <si>
    <t>S04389</t>
  </si>
  <si>
    <t>S04454</t>
  </si>
  <si>
    <t>S04525</t>
  </si>
  <si>
    <t>132056</t>
  </si>
  <si>
    <t>131753</t>
  </si>
  <si>
    <t>131496</t>
  </si>
  <si>
    <t>132106</t>
  </si>
  <si>
    <t>131405</t>
  </si>
  <si>
    <t>131997</t>
  </si>
  <si>
    <t>132047</t>
  </si>
  <si>
    <t>132206</t>
  </si>
  <si>
    <t>131690</t>
  </si>
  <si>
    <t>370459</t>
  </si>
  <si>
    <t>111739</t>
  </si>
  <si>
    <t>111743</t>
  </si>
  <si>
    <t>110988</t>
  </si>
  <si>
    <t>110314</t>
  </si>
  <si>
    <t>111318</t>
  </si>
  <si>
    <t>111701</t>
  </si>
  <si>
    <t>S06837</t>
  </si>
  <si>
    <t>S05509</t>
  </si>
  <si>
    <t>S06676</t>
  </si>
  <si>
    <t>S06536</t>
  </si>
  <si>
    <t>S07048</t>
  </si>
  <si>
    <t>S06725</t>
  </si>
  <si>
    <t>S03602</t>
  </si>
  <si>
    <t>S06346</t>
  </si>
  <si>
    <t>S06314</t>
  </si>
  <si>
    <t>S07635</t>
  </si>
  <si>
    <t>S06955</t>
  </si>
  <si>
    <t>S07392</t>
  </si>
  <si>
    <t>S07291</t>
  </si>
  <si>
    <t>S06874</t>
  </si>
  <si>
    <t>S07778</t>
  </si>
  <si>
    <t>S06722</t>
  </si>
  <si>
    <t>S06873</t>
  </si>
  <si>
    <t>S07732</t>
  </si>
  <si>
    <t>S07242</t>
  </si>
  <si>
    <t>S08024</t>
  </si>
  <si>
    <t>S06867</t>
  </si>
  <si>
    <t>S07342</t>
  </si>
  <si>
    <t>S08177</t>
  </si>
  <si>
    <t>S07970</t>
  </si>
  <si>
    <t>S03791</t>
  </si>
  <si>
    <t>S04302</t>
  </si>
  <si>
    <t>S04314</t>
  </si>
  <si>
    <t>S04595</t>
  </si>
  <si>
    <t>S04603</t>
  </si>
  <si>
    <t>S04629</t>
  </si>
  <si>
    <t>S04955</t>
  </si>
  <si>
    <t>고기원</t>
  </si>
  <si>
    <t>오세영</t>
  </si>
  <si>
    <t>주민욱</t>
  </si>
  <si>
    <t>차이나플레인 외</t>
  </si>
  <si>
    <t>특판기타(소매)</t>
  </si>
  <si>
    <t>연세대학교 생활협동조합</t>
  </si>
  <si>
    <t>비지에프리테일</t>
  </si>
  <si>
    <t>A112</t>
    <phoneticPr fontId="3" type="noConversion"/>
  </si>
  <si>
    <t>S06808</t>
  </si>
  <si>
    <t>S07224</t>
  </si>
  <si>
    <t>S08087</t>
  </si>
  <si>
    <t>S08342</t>
  </si>
  <si>
    <t>S07299</t>
  </si>
  <si>
    <t>S08274</t>
  </si>
  <si>
    <t>S07467</t>
  </si>
  <si>
    <t>S08188</t>
  </si>
  <si>
    <t>S07146</t>
  </si>
  <si>
    <t>S07123</t>
  </si>
  <si>
    <t>S06442</t>
  </si>
  <si>
    <t>S06327</t>
  </si>
  <si>
    <t>S08347</t>
  </si>
  <si>
    <t>S06166</t>
  </si>
  <si>
    <t>S08273</t>
  </si>
  <si>
    <t>S08082</t>
  </si>
  <si>
    <t>S06979</t>
  </si>
  <si>
    <t>S07442</t>
  </si>
  <si>
    <t>S08386</t>
  </si>
  <si>
    <t>S07867</t>
  </si>
  <si>
    <t>S08008</t>
  </si>
  <si>
    <t>S08210</t>
  </si>
  <si>
    <t>유통</t>
    <phoneticPr fontId="3" type="noConversion"/>
  </si>
  <si>
    <t>영개</t>
    <phoneticPr fontId="3" type="noConversion"/>
  </si>
  <si>
    <t>남부</t>
    <phoneticPr fontId="3" type="noConversion"/>
  </si>
  <si>
    <t>직영</t>
    <phoneticPr fontId="3" type="noConversion"/>
  </si>
  <si>
    <t>F&amp;B</t>
    <phoneticPr fontId="3" type="noConversion"/>
  </si>
  <si>
    <t>VIP</t>
    <phoneticPr fontId="3" type="noConversion"/>
  </si>
  <si>
    <t>행 레이블</t>
  </si>
  <si>
    <t>VIP사업부</t>
  </si>
  <si>
    <t>와인나라직영점</t>
  </si>
  <si>
    <t>총합계</t>
  </si>
  <si>
    <t>남부영업(영개)</t>
  </si>
  <si>
    <t>남부영업(유통)</t>
  </si>
  <si>
    <t>영개관리(지방)</t>
  </si>
  <si>
    <t>유통1팀</t>
  </si>
  <si>
    <t>유통2팀</t>
  </si>
  <si>
    <t>유통3팀</t>
  </si>
  <si>
    <t>유통4팀</t>
  </si>
  <si>
    <t>유통5팀</t>
  </si>
  <si>
    <t>유통6팀</t>
  </si>
  <si>
    <t>합계 : 1월</t>
  </si>
  <si>
    <t>합계 : 2월</t>
  </si>
  <si>
    <t>합계 : 3월</t>
  </si>
  <si>
    <t>합계 : 4월</t>
  </si>
  <si>
    <t>합계 : 5월</t>
  </si>
  <si>
    <t>합계 : 6월</t>
  </si>
  <si>
    <t>합계 : 7월</t>
  </si>
  <si>
    <t>합계 : 8월</t>
  </si>
  <si>
    <t>합계 : 9월</t>
  </si>
  <si>
    <t>합계 : 10월</t>
  </si>
  <si>
    <t>합계 : 11월</t>
  </si>
  <si>
    <t>합계 : 12월</t>
  </si>
  <si>
    <t>A189</t>
    <phoneticPr fontId="0" type="noConversion"/>
  </si>
  <si>
    <t>A1M7</t>
    <phoneticPr fontId="3" type="noConversion"/>
  </si>
  <si>
    <t>A178</t>
    <phoneticPr fontId="3" type="noConversion"/>
  </si>
  <si>
    <t>A1L3</t>
    <phoneticPr fontId="3" type="noConversion"/>
  </si>
  <si>
    <t>부서구분</t>
  </si>
  <si>
    <t>팀구분</t>
  </si>
  <si>
    <t>유통사업부</t>
  </si>
  <si>
    <t>유통5팀</t>
    <phoneticPr fontId="3" type="noConversion"/>
  </si>
  <si>
    <t>유통기획팀</t>
    <phoneticPr fontId="3" type="noConversion"/>
  </si>
  <si>
    <t>현대무역센터</t>
  </si>
  <si>
    <t>A18C</t>
  </si>
  <si>
    <t>현대목동점</t>
  </si>
  <si>
    <t>현대시티</t>
  </si>
  <si>
    <t>1월</t>
    <phoneticPr fontId="3" type="noConversion"/>
  </si>
  <si>
    <t>보틀벙커</t>
  </si>
  <si>
    <t>A1W3</t>
  </si>
  <si>
    <t>빅마켓</t>
  </si>
  <si>
    <t>홈플러스</t>
  </si>
  <si>
    <t>올리브영</t>
  </si>
  <si>
    <t>A1W5</t>
  </si>
  <si>
    <t>코스트코(PB)</t>
  </si>
  <si>
    <t>A180</t>
  </si>
  <si>
    <t>코스트코(타사)</t>
  </si>
  <si>
    <t>A181</t>
  </si>
  <si>
    <t>농협</t>
  </si>
  <si>
    <t>에브리데이</t>
  </si>
  <si>
    <t>A125</t>
  </si>
  <si>
    <t>현대백화점</t>
  </si>
  <si>
    <t>A18B</t>
  </si>
  <si>
    <t>앰페스트</t>
  </si>
  <si>
    <t>A1F5</t>
  </si>
  <si>
    <t>필요항목(예시)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</si>
</sst>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76" formatCode="_-* #,##0.000_-;\-* #,##0.000_-;_-* &quot;-&quot;_-;_-@_-"/>
    <numFmt numFmtId="177" formatCode="_-* #,##0.00_-;\-* #,##0.00_-;_-* &quot;-&quot;_-;_-@_-"/>
    <numFmt numFmtId="178" formatCode="_-* #,##0.0000_-;\-* #,##0.0000_-;_-* &quot;-&quot;_-;_-@_-"/>
  </numFmts>
  <fonts count="4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41" fontId="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41" fontId="0" fillId="0" borderId="0" xfId="1" applyFont="1" applyAlignment="1">
      <alignment horizontal="left" vertical="center"/>
    </xf>
    <xf numFmtId="41" fontId="0" fillId="2" borderId="0" xfId="1" applyFont="1" applyFill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41" fontId="0" fillId="0" borderId="0" xfId="1" applyFont="1" applyFill="1" applyAlignment="1">
      <alignment horizontal="left" vertical="center"/>
    </xf>
    <xf numFmtId="41" fontId="0" fillId="0" borderId="0" xfId="0" applyNumberFormat="1">
      <alignment vertical="center"/>
    </xf>
    <xf numFmtId="176" fontId="0" fillId="0" borderId="0" xfId="1" applyNumberFormat="1" applyFont="1">
      <alignment vertical="center"/>
    </xf>
    <xf numFmtId="176" fontId="0" fillId="3" borderId="0" xfId="1" applyNumberFormat="1" applyFont="1" applyFill="1" applyAlignment="1">
      <alignment horizontal="center" vertical="center"/>
    </xf>
    <xf numFmtId="176" fontId="0" fillId="4" borderId="0" xfId="1" applyNumberFormat="1" applyFont="1" applyFill="1" applyAlignment="1">
      <alignment horizontal="center" vertical="center"/>
    </xf>
    <xf numFmtId="41" fontId="0" fillId="0" borderId="0" xfId="1" applyFont="1" applyFill="1">
      <alignment vertical="center"/>
    </xf>
    <xf numFmtId="0" fontId="0" fillId="5" borderId="0" xfId="0" applyFill="1">
      <alignment vertical="center"/>
    </xf>
    <xf numFmtId="41" fontId="0" fillId="0" borderId="0" xfId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176" fontId="0" fillId="0" borderId="0" xfId="1" applyNumberFormat="1" applyFont="1" applyFill="1">
      <alignment vertical="center"/>
    </xf>
    <xf numFmtId="41" fontId="0" fillId="0" borderId="0" xfId="0" applyNumberFormat="1" applyFill="1">
      <alignment vertical="center"/>
    </xf>
    <xf numFmtId="41" fontId="0" fillId="6" borderId="0" xfId="1" applyFont="1" applyFill="1" applyAlignment="1">
      <alignment horizontal="center" vertical="center"/>
    </xf>
    <xf numFmtId="10" fontId="0" fillId="0" borderId="0" xfId="2" applyNumberFormat="1" applyFont="1">
      <alignment vertical="center"/>
    </xf>
    <xf numFmtId="10" fontId="0" fillId="5" borderId="0" xfId="2" applyNumberFormat="1" applyFont="1" applyFill="1">
      <alignment vertical="center"/>
    </xf>
    <xf numFmtId="10" fontId="0" fillId="0" borderId="0" xfId="2" applyNumberFormat="1" applyFont="1" applyAlignment="1">
      <alignment horizontal="center" vertical="center"/>
    </xf>
    <xf numFmtId="10" fontId="0" fillId="0" borderId="0" xfId="2" applyNumberFormat="1" applyFont="1" applyFill="1">
      <alignment vertical="center"/>
    </xf>
    <xf numFmtId="43" fontId="0" fillId="0" borderId="0" xfId="0" applyNumberFormat="1">
      <alignment vertical="center"/>
    </xf>
    <xf numFmtId="10" fontId="0" fillId="0" borderId="0" xfId="2" applyNumberFormat="1" applyFont="1" applyFill="1" applyAlignment="1">
      <alignment horizontal="center" vertical="center"/>
    </xf>
    <xf numFmtId="10" fontId="0" fillId="5" borderId="0" xfId="2" applyNumberFormat="1" applyFont="1" applyFill="1" applyAlignment="1">
      <alignment horizontal="center" vertical="center"/>
    </xf>
    <xf numFmtId="41" fontId="0" fillId="0" borderId="0" xfId="1" applyFont="1">
      <alignment vertical="center"/>
    </xf>
    <xf numFmtId="178" fontId="0" fillId="0" borderId="0" xfId="1" applyNumberFormat="1" applyFont="1" applyAlignment="1">
      <alignment horizontal="center" vertical="center"/>
    </xf>
    <xf numFmtId="178" fontId="0" fillId="0" borderId="0" xfId="1" applyNumberFormat="1" applyFont="1" applyFill="1" applyAlignment="1">
      <alignment horizontal="center" vertical="center"/>
    </xf>
    <xf numFmtId="178" fontId="0" fillId="5" borderId="0" xfId="1" applyNumberFormat="1" applyFont="1" applyFill="1" applyAlignment="1">
      <alignment horizontal="center" vertical="center"/>
    </xf>
    <xf numFmtId="177" fontId="0" fillId="0" borderId="0" xfId="0" applyNumberFormat="1">
      <alignment vertical="center"/>
    </xf>
    <xf numFmtId="41" fontId="0" fillId="7" borderId="0" xfId="1" applyFont="1" applyFill="1">
      <alignment vertical="center"/>
    </xf>
    <xf numFmtId="41" fontId="0" fillId="0" borderId="0" xfId="2" applyNumberFormat="1" applyFont="1">
      <alignment vertical="center"/>
    </xf>
    <xf numFmtId="178" fontId="0" fillId="0" borderId="0" xfId="1" applyNumberFormat="1" applyFont="1">
      <alignment vertical="center"/>
    </xf>
    <xf numFmtId="41" fontId="0" fillId="7" borderId="0" xfId="1" applyFont="1" applyFill="1" applyAlignment="1">
      <alignment horizontal="left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5" borderId="0" xfId="0" applyFill="1" applyAlignment="1">
      <alignment horizontal="center" vertical="center"/>
    </xf>
    <xf numFmtId="41" fontId="0" fillId="5" borderId="0" xfId="1" applyFont="1" applyFill="1" applyAlignment="1">
      <alignment horizontal="left" vertical="center"/>
    </xf>
    <xf numFmtId="41" fontId="0" fillId="5" borderId="0" xfId="1" applyFont="1" applyFill="1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41" fontId="0" fillId="8" borderId="0" xfId="1" applyFont="1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41" fontId="0" fillId="8" borderId="0" xfId="1" applyFont="1" applyFill="1" applyAlignment="1">
      <alignment horizontal="center" vertical="center"/>
    </xf>
    <xf numFmtId="0" fontId="0" fillId="8" borderId="0" xfId="0" applyFill="1">
      <alignment vertical="center"/>
    </xf>
    <xf numFmtId="0" fontId="0" fillId="9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41" fontId="0" fillId="5" borderId="0" xfId="1" applyFont="1" applyFill="1">
      <alignment vertical="center"/>
    </xf>
    <xf numFmtId="0" fontId="0" fillId="5" borderId="0" xfId="0" applyFill="1" applyAlignment="1">
      <alignment horizontal="left" vertical="center"/>
    </xf>
  </cellXfs>
  <cellStyles count="3">
    <cellStyle name="백분율" xfId="2" builtinId="5"/>
    <cellStyle name="쉼표 [0]" xfId="1" builtinId="6"/>
    <cellStyle name="표준" xfId="0" builtinId="0"/>
  </cellStyles>
  <dxfs count="1">
    <dxf>
      <numFmt numFmtId="33" formatCode="_-* #,##0_-;\-* #,##0_-;_-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정재현" refreshedDate="44923.735202777774" createdVersion="7" refreshedVersion="7" minRefreshableVersion="3" recordCount="1191" xr:uid="{494194E3-BC3C-4C7C-A5D3-44C3B20A918E}">
  <cacheSource type="worksheet">
    <worksheetSource ref="A1:T1048576" sheet="매출목표"/>
  </cacheSource>
  <cacheFields count="20">
    <cacheField name="부서구분" numFmtId="0">
      <sharedItems containsBlank="1" count="7">
        <s v="유통사업부"/>
        <s v="남부영업소"/>
        <s v="와인나라직영점"/>
        <s v="VIP사업부"/>
        <s v="영업개발부"/>
        <s v="BEER영업팀"/>
        <m/>
      </sharedItems>
    </cacheField>
    <cacheField name="팀구분" numFmtId="0">
      <sharedItems containsBlank="1" count="20">
        <s v="유통1팀"/>
        <s v="유통2팀"/>
        <s v="유통3팀"/>
        <s v="유통4팀"/>
        <s v="유통5팀"/>
        <s v="유통6팀"/>
        <s v="남부영업(유통)"/>
        <s v="와인나라직영점"/>
        <s v="VIP사업부"/>
        <s v="남부영업(영개)"/>
        <s v="영개관리(지방)"/>
        <s v="MOT팀"/>
        <s v="호텔팀"/>
        <s v="권역개발팀"/>
        <s v="다이닝팀"/>
        <s v="도소매팀"/>
        <s v="영개관리(수도권)"/>
        <s v="신성장팀"/>
        <s v="BEER Field MKT"/>
        <m/>
      </sharedItems>
    </cacheField>
    <cacheField name="부서코드" numFmtId="0">
      <sharedItems containsString="0" containsBlank="1" containsNumber="1" containsInteger="1" minValue="1301" maxValue="3701"/>
    </cacheField>
    <cacheField name="거래처구분" numFmtId="0">
      <sharedItems containsBlank="1"/>
    </cacheField>
    <cacheField name="업태구분" numFmtId="0">
      <sharedItems containsBlank="1" containsMixedTypes="1" containsNumber="1" containsInteger="1" minValue="901" maxValue="999"/>
    </cacheField>
    <cacheField name="거래처코드" numFmtId="0">
      <sharedItems containsBlank="1" containsMixedTypes="1" containsNumber="1" containsInteger="1" minValue="110001" maxValue="393066"/>
    </cacheField>
    <cacheField name="담당자" numFmtId="0">
      <sharedItems containsBlank="1"/>
    </cacheField>
    <cacheField name="채널명" numFmtId="41">
      <sharedItems containsBlank="1"/>
    </cacheField>
    <cacheField name="1월" numFmtId="41">
      <sharedItems containsString="0" containsBlank="1" containsNumber="1" containsInteger="1" minValue="0" maxValue="2250000000"/>
    </cacheField>
    <cacheField name="2월" numFmtId="0">
      <sharedItems containsString="0" containsBlank="1" containsNumber="1" containsInteger="1" minValue="0" maxValue="2250000000"/>
    </cacheField>
    <cacheField name="3월" numFmtId="0">
      <sharedItems containsString="0" containsBlank="1" containsNumber="1" containsInteger="1" minValue="0" maxValue="2250000000"/>
    </cacheField>
    <cacheField name="4월" numFmtId="0">
      <sharedItems containsString="0" containsBlank="1" containsNumber="1" minValue="0" maxValue="2250000000"/>
    </cacheField>
    <cacheField name="5월" numFmtId="0">
      <sharedItems containsString="0" containsBlank="1" containsNumber="1" containsInteger="1" minValue="0" maxValue="2250000000"/>
    </cacheField>
    <cacheField name="6월" numFmtId="0">
      <sharedItems containsString="0" containsBlank="1" containsNumber="1" containsInteger="1" minValue="0" maxValue="2250000000"/>
    </cacheField>
    <cacheField name="7월" numFmtId="0">
      <sharedItems containsString="0" containsBlank="1" containsNumber="1" containsInteger="1" minValue="0" maxValue="2250000000"/>
    </cacheField>
    <cacheField name="8월" numFmtId="0">
      <sharedItems containsString="0" containsBlank="1" containsNumber="1" minValue="0" maxValue="2250000000"/>
    </cacheField>
    <cacheField name="9월" numFmtId="0">
      <sharedItems containsString="0" containsBlank="1" containsNumber="1" containsInteger="1" minValue="0" maxValue="2250000000"/>
    </cacheField>
    <cacheField name="10월" numFmtId="0">
      <sharedItems containsString="0" containsBlank="1" containsNumber="1" containsInteger="1" minValue="0" maxValue="2250000000"/>
    </cacheField>
    <cacheField name="11월" numFmtId="0">
      <sharedItems containsString="0" containsBlank="1" containsNumber="1" containsInteger="1" minValue="0" maxValue="2250000000"/>
    </cacheField>
    <cacheField name="12월" numFmtId="0">
      <sharedItems containsString="0" containsBlank="1" containsNumber="1" containsInteger="1" minValue="0" maxValue="225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1">
  <r>
    <x v="0"/>
    <x v="0"/>
    <n v="1501"/>
    <s v="A121"/>
    <n v="908"/>
    <s v="A121"/>
    <m/>
    <s v="신세계백화점"/>
    <n v="451500000"/>
    <n v="259000000"/>
    <n v="483500000"/>
    <n v="373700000"/>
    <n v="434000000"/>
    <n v="259100000"/>
    <n v="259100000"/>
    <n v="299100000"/>
    <n v="526100000"/>
    <n v="570100000"/>
    <n v="268600000"/>
    <n v="816500000"/>
  </r>
  <r>
    <x v="0"/>
    <x v="0"/>
    <n v="1501"/>
    <s v="A120"/>
    <n v="908"/>
    <s v="A120"/>
    <m/>
    <s v="갤러리아"/>
    <n v="311400000"/>
    <n v="219600000"/>
    <n v="207000000"/>
    <n v="228400000"/>
    <n v="216000000"/>
    <n v="252100000"/>
    <n v="262900000"/>
    <n v="275500000"/>
    <n v="543700000"/>
    <n v="232200000"/>
    <n v="261100000"/>
    <n v="590400000"/>
  </r>
  <r>
    <x v="0"/>
    <x v="0"/>
    <n v="1501"/>
    <s v="A104"/>
    <n v="909"/>
    <s v="A104"/>
    <m/>
    <s v="롯데마트"/>
    <n v="914600000"/>
    <n v="458200000"/>
    <n v="1340000000"/>
    <n v="502600000"/>
    <n v="513100000"/>
    <n v="518100000"/>
    <n v="518100000"/>
    <n v="513200000"/>
    <n v="877900000"/>
    <n v="887400000"/>
    <n v="514900000"/>
    <n v="1593200000"/>
  </r>
  <r>
    <x v="0"/>
    <x v="0"/>
    <n v="1501"/>
    <s v="A1W3"/>
    <n v="909"/>
    <s v="A1W3"/>
    <m/>
    <s v="보틀벙커"/>
    <n v="133400000"/>
    <n v="66700000"/>
    <n v="200000000"/>
    <n v="66600000"/>
    <n v="66700000"/>
    <n v="66700000"/>
    <n v="66700000"/>
    <n v="66700000"/>
    <n v="133400000"/>
    <n v="133400000"/>
    <n v="66700000"/>
    <n v="266700000"/>
  </r>
  <r>
    <x v="0"/>
    <x v="0"/>
    <n v="1501"/>
    <s v="A102"/>
    <n v="909"/>
    <s v="A116"/>
    <m/>
    <s v="빅마켓"/>
    <n v="50000000"/>
    <n v="25000000"/>
    <n v="75000000"/>
    <n v="25000000"/>
    <n v="25000000"/>
    <n v="25000000"/>
    <n v="25000000"/>
    <n v="25000000"/>
    <n v="50000000"/>
    <n v="50000000"/>
    <n v="25000000"/>
    <n v="100000000"/>
  </r>
  <r>
    <x v="0"/>
    <x v="0"/>
    <n v="1501"/>
    <s v="A114"/>
    <n v="909"/>
    <s v="A114"/>
    <m/>
    <s v="롯데슈퍼"/>
    <n v="98000000"/>
    <n v="98000000"/>
    <n v="98000000"/>
    <n v="123900000"/>
    <n v="124000000"/>
    <n v="123000000"/>
    <n v="124000000"/>
    <n v="124000000"/>
    <n v="140000000"/>
    <n v="112000000"/>
    <n v="112000000"/>
    <n v="238000000"/>
  </r>
  <r>
    <x v="0"/>
    <x v="0"/>
    <n v="1501"/>
    <s v="A199"/>
    <n v="999"/>
    <s v="A199"/>
    <m/>
    <s v="Etc."/>
    <n v="58000000"/>
    <n v="58000000"/>
    <n v="58000000"/>
    <n v="58000000"/>
    <n v="58000000"/>
    <n v="58000000"/>
    <n v="58000000"/>
    <n v="58000000"/>
    <n v="58000000"/>
    <n v="58000000"/>
    <n v="60000000"/>
    <n v="60000000"/>
  </r>
  <r>
    <x v="0"/>
    <x v="1"/>
    <n v="1504"/>
    <s v="A101"/>
    <n v="908"/>
    <s v="A101"/>
    <m/>
    <s v="롯데백화점"/>
    <n v="1935000000"/>
    <n v="539900000"/>
    <n v="713800000"/>
    <n v="1106800000"/>
    <n v="906200000"/>
    <n v="1036100000"/>
    <n v="725800000"/>
    <n v="689200000"/>
    <n v="2050300000"/>
    <n v="873200000"/>
    <n v="679000000"/>
    <n v="2245000000"/>
  </r>
  <r>
    <x v="0"/>
    <x v="1"/>
    <n v="1504"/>
    <s v="A110"/>
    <n v="908"/>
    <s v="A110"/>
    <m/>
    <s v="애경백화점"/>
    <n v="230000000"/>
    <n v="75000000"/>
    <n v="100000000"/>
    <n v="112000000"/>
    <n v="98000000"/>
    <n v="100000000"/>
    <n v="98000000"/>
    <n v="89000000"/>
    <n v="176000000"/>
    <n v="106000000"/>
    <n v="93000000"/>
    <n v="273000000"/>
  </r>
  <r>
    <x v="0"/>
    <x v="1"/>
    <n v="1504"/>
    <s v="A116"/>
    <n v="909"/>
    <s v="A102"/>
    <m/>
    <s v="홈플러스"/>
    <n v="500000000"/>
    <n v="200000000"/>
    <n v="399900000"/>
    <n v="499900000"/>
    <n v="400100000"/>
    <n v="400000000"/>
    <n v="349900000"/>
    <n v="400100000"/>
    <n v="500100000"/>
    <n v="300100000"/>
    <n v="450000000"/>
    <n v="600000000"/>
  </r>
  <r>
    <x v="0"/>
    <x v="1"/>
    <n v="1504"/>
    <s v="A1W5"/>
    <n v="909"/>
    <s v="A1W5"/>
    <m/>
    <s v="올리브영"/>
    <n v="70000000"/>
    <n v="40000000"/>
    <n v="60000000"/>
    <n v="60000000"/>
    <n v="60000000"/>
    <n v="100000000"/>
    <n v="100000000"/>
    <n v="90000000"/>
    <n v="120000000"/>
    <n v="100000000"/>
    <n v="100000000"/>
    <n v="100000000"/>
  </r>
  <r>
    <x v="0"/>
    <x v="1"/>
    <n v="1504"/>
    <s v="A105"/>
    <n v="909"/>
    <s v="A105"/>
    <m/>
    <s v="코스트코"/>
    <n v="1100000000"/>
    <n v="1200000000"/>
    <n v="1200000000"/>
    <n v="1300000000"/>
    <n v="1400000000"/>
    <n v="1200000000"/>
    <n v="1400000000"/>
    <n v="1200000000"/>
    <n v="1400000000"/>
    <n v="1000000000"/>
    <n v="1400000000"/>
    <n v="2200000000"/>
  </r>
  <r>
    <x v="0"/>
    <x v="1"/>
    <n v="1504"/>
    <s v="A180"/>
    <n v="909"/>
    <s v="A180"/>
    <m/>
    <s v="코스트코(PB)"/>
    <n v="2250000000"/>
    <n v="2250000000"/>
    <n v="2250000000"/>
    <n v="2250000000"/>
    <n v="2250000000"/>
    <n v="2250000000"/>
    <n v="2250000000"/>
    <n v="2250000000"/>
    <n v="2250000000"/>
    <n v="2250000000"/>
    <n v="2250000000"/>
    <n v="2250000000"/>
  </r>
  <r>
    <x v="0"/>
    <x v="1"/>
    <n v="1504"/>
    <s v="A181"/>
    <n v="909"/>
    <s v="A181"/>
    <m/>
    <s v="코스트코(타사)"/>
    <n v="350000000"/>
    <n v="350000000"/>
    <n v="350000000"/>
    <n v="350000000"/>
    <n v="350000000"/>
    <n v="400000000"/>
    <n v="350000000"/>
    <n v="350000000"/>
    <n v="380000000"/>
    <n v="380000000"/>
    <n v="390000000"/>
    <n v="400000000"/>
  </r>
  <r>
    <x v="0"/>
    <x v="1"/>
    <n v="1504"/>
    <s v="A199"/>
    <n v="999"/>
    <s v="A199"/>
    <m/>
    <s v="Etc."/>
    <n v="50000000"/>
    <n v="30000000"/>
    <n v="30000000"/>
    <n v="30000000"/>
    <n v="30000000"/>
    <n v="30000000"/>
    <n v="30000000"/>
    <n v="30000000"/>
    <n v="50000000"/>
    <n v="30000000"/>
    <n v="30000000"/>
    <n v="30000000"/>
  </r>
  <r>
    <x v="0"/>
    <x v="2"/>
    <n v="1505"/>
    <s v="A103"/>
    <n v="909"/>
    <s v="A103"/>
    <m/>
    <s v="이마트"/>
    <n v="250000000"/>
    <n v="150000000"/>
    <n v="150000000"/>
    <n v="150000000"/>
    <n v="500000000"/>
    <n v="150000000"/>
    <n v="150000000"/>
    <n v="120000000"/>
    <n v="200000000"/>
    <n v="430000000"/>
    <n v="150000000"/>
    <n v="600000000"/>
  </r>
  <r>
    <x v="0"/>
    <x v="2"/>
    <n v="1505"/>
    <s v="A119"/>
    <n v="909"/>
    <s v="A119"/>
    <m/>
    <s v="트레이더스"/>
    <n v="380000000"/>
    <n v="100000000"/>
    <n v="60000000"/>
    <n v="90000000"/>
    <n v="70000000"/>
    <n v="90000000"/>
    <n v="90000000"/>
    <n v="100000000"/>
    <n v="350000000"/>
    <n v="90000000"/>
    <n v="80000000"/>
    <n v="100000000"/>
  </r>
  <r>
    <x v="0"/>
    <x v="2"/>
    <n v="1505"/>
    <s v="A118"/>
    <n v="909"/>
    <s v="A118"/>
    <m/>
    <s v="농협"/>
    <n v="230000000"/>
    <n v="100000000"/>
    <n v="110000000"/>
    <n v="110000000"/>
    <n v="120000000"/>
    <n v="120000000"/>
    <n v="110000000"/>
    <n v="120000000"/>
    <n v="220000000"/>
    <n v="130000000"/>
    <n v="150000000"/>
    <n v="180000000"/>
  </r>
  <r>
    <x v="0"/>
    <x v="2"/>
    <n v="1505"/>
    <s v="A199"/>
    <n v="999"/>
    <s v="A199"/>
    <m/>
    <s v="Etc."/>
    <n v="13000000"/>
    <n v="8000000"/>
    <n v="15000000"/>
    <n v="15000000"/>
    <n v="8000000"/>
    <n v="11000000"/>
    <n v="6000000"/>
    <n v="12000000"/>
    <n v="10000000"/>
    <n v="20000000"/>
    <n v="12000000"/>
    <n v="20000000"/>
  </r>
  <r>
    <x v="0"/>
    <x v="3"/>
    <n v="1506"/>
    <s v="A115"/>
    <n v="910"/>
    <s v="A115"/>
    <m/>
    <s v="코리아세븐"/>
    <n v="280000000"/>
    <n v="280000000"/>
    <n v="320000000"/>
    <n v="350000000"/>
    <n v="350000000"/>
    <n v="350000000"/>
    <n v="370000000"/>
    <n v="370000000"/>
    <n v="360000000"/>
    <n v="370000000"/>
    <n v="400000000"/>
    <n v="400000000"/>
  </r>
  <r>
    <x v="0"/>
    <x v="3"/>
    <n v="1506"/>
    <s v="A113"/>
    <n v="910"/>
    <s v="A113"/>
    <m/>
    <s v="미니스톱"/>
    <n v="25000000"/>
    <n v="25000000"/>
    <n v="27000000"/>
    <n v="27000000"/>
    <n v="27000000"/>
    <n v="27000000"/>
    <n v="27000000"/>
    <n v="27000000"/>
    <n v="27000000"/>
    <n v="27000000"/>
    <n v="27000000"/>
    <n v="27000000"/>
  </r>
  <r>
    <x v="0"/>
    <x v="3"/>
    <n v="1506"/>
    <s v="A123"/>
    <n v="910"/>
    <s v="A123"/>
    <m/>
    <s v="이마트 24"/>
    <n v="280000000"/>
    <n v="280000000"/>
    <n v="300000000"/>
    <n v="300000000"/>
    <n v="300000000"/>
    <n v="300000000"/>
    <n v="320000000"/>
    <n v="320000000"/>
    <n v="300000000"/>
    <n v="300000000"/>
    <n v="300000000"/>
    <n v="400000000"/>
  </r>
  <r>
    <x v="0"/>
    <x v="3"/>
    <n v="1506"/>
    <s v="A125"/>
    <n v="910"/>
    <s v="A125"/>
    <m/>
    <s v="에브리데이"/>
    <n v="80000000"/>
    <n v="80000000"/>
    <n v="80000000"/>
    <n v="80000000"/>
    <n v="80000000"/>
    <n v="80000000"/>
    <n v="100000000"/>
    <n v="130000000"/>
    <n v="130000000"/>
    <n v="150000000"/>
    <n v="150000000"/>
    <n v="160000000"/>
  </r>
  <r>
    <x v="0"/>
    <x v="3"/>
    <n v="1506"/>
    <s v="A199"/>
    <n v="999"/>
    <s v="A199"/>
    <m/>
    <s v="Etc."/>
    <n v="5000000"/>
    <n v="5000000"/>
    <n v="5000000"/>
    <n v="5000000"/>
    <n v="5000000"/>
    <n v="5000000"/>
    <n v="5000000"/>
    <n v="5000000"/>
    <n v="5000000"/>
    <n v="5000000"/>
    <n v="5000000"/>
    <n v="5000000"/>
  </r>
  <r>
    <x v="0"/>
    <x v="4"/>
    <n v="1510"/>
    <s v="A189"/>
    <n v="908"/>
    <s v="A189"/>
    <m/>
    <s v="현대백화점"/>
    <n v="15000000"/>
    <n v="10000000"/>
    <n v="15000000"/>
    <n v="20000000"/>
    <n v="15000000"/>
    <n v="10000000"/>
    <n v="10000000"/>
    <n v="25000000"/>
    <n v="50000000"/>
    <n v="30000000"/>
    <n v="20000000"/>
    <n v="30000000"/>
  </r>
  <r>
    <x v="0"/>
    <x v="4"/>
    <n v="1510"/>
    <s v="A189"/>
    <n v="908"/>
    <s v="A189"/>
    <m/>
    <s v="현대무역센터"/>
    <n v="164900000"/>
    <n v="45100000"/>
    <n v="115200000"/>
    <n v="54900000"/>
    <n v="59900000"/>
    <n v="130000000"/>
    <n v="49800000"/>
    <n v="99900000"/>
    <n v="165100000"/>
    <n v="50000000"/>
    <n v="150000000"/>
    <n v="165000000"/>
  </r>
  <r>
    <x v="0"/>
    <x v="4"/>
    <n v="1510"/>
    <s v="A18C"/>
    <n v="908"/>
    <s v="A18C"/>
    <m/>
    <s v="현대목동점"/>
    <n v="69900000"/>
    <n v="20000000"/>
    <n v="55100000"/>
    <n v="25000000"/>
    <n v="34900000"/>
    <n v="55000000"/>
    <n v="19900000"/>
    <n v="54900000"/>
    <n v="75100000"/>
    <n v="50000000"/>
    <n v="25000000"/>
    <n v="65000000"/>
  </r>
  <r>
    <x v="0"/>
    <x v="4"/>
    <n v="1510"/>
    <s v="A1A0"/>
    <n v="908"/>
    <s v="A1A0"/>
    <m/>
    <s v="현대시티"/>
    <n v="59900000"/>
    <n v="30100000"/>
    <n v="50100000"/>
    <n v="35000000"/>
    <n v="39900000"/>
    <n v="45000000"/>
    <n v="34900000"/>
    <n v="45000000"/>
    <n v="50000000"/>
    <n v="30000000"/>
    <n v="50000000"/>
    <n v="80000000"/>
  </r>
  <r>
    <x v="0"/>
    <x v="4"/>
    <n v="1510"/>
    <s v="A112"/>
    <n v="910"/>
    <s v="A112"/>
    <m/>
    <s v="비지에프"/>
    <n v="480000000"/>
    <n v="480000000"/>
    <n v="480000000"/>
    <n v="500000000"/>
    <n v="500000000"/>
    <n v="550000000"/>
    <n v="550000000"/>
    <n v="550000000"/>
    <n v="550000000"/>
    <n v="600000000"/>
    <n v="610000000"/>
    <n v="650000000"/>
  </r>
  <r>
    <x v="0"/>
    <x v="5"/>
    <n v="1511"/>
    <s v="A111"/>
    <n v="910"/>
    <s v="A111"/>
    <m/>
    <s v="GS 리테일"/>
    <n v="1000100000"/>
    <n v="1100000000"/>
    <n v="1200300000"/>
    <n v="999700000"/>
    <n v="900300000"/>
    <n v="899700000"/>
    <n v="900300000"/>
    <n v="900000000"/>
    <n v="1200400000"/>
    <n v="1200300000"/>
    <n v="999600000"/>
    <n v="1700000000"/>
  </r>
  <r>
    <x v="0"/>
    <x v="5"/>
    <n v="1511"/>
    <s v="A117"/>
    <n v="909"/>
    <s v="A117"/>
    <m/>
    <s v="킴스클럽"/>
    <n v="80000000"/>
    <n v="70000000"/>
    <n v="70000000"/>
    <n v="65000000"/>
    <n v="70000000"/>
    <n v="70000000"/>
    <n v="70000000"/>
    <n v="70000000"/>
    <n v="80000000"/>
    <n v="80000000"/>
    <n v="80000000"/>
    <n v="95000000"/>
  </r>
  <r>
    <x v="0"/>
    <x v="5"/>
    <n v="1511"/>
    <s v="A1F5"/>
    <n v="909"/>
    <s v="A1F5"/>
    <m/>
    <s v="앰페스트"/>
    <n v="8000000"/>
    <n v="6000000"/>
    <n v="6000000"/>
    <n v="6000000"/>
    <n v="6000000"/>
    <n v="7000000"/>
    <n v="7000000"/>
    <n v="7000000"/>
    <n v="8000000"/>
    <n v="8000000"/>
    <n v="11000000"/>
    <n v="20000000"/>
  </r>
  <r>
    <x v="0"/>
    <x v="5"/>
    <n v="1511"/>
    <s v="A199"/>
    <n v="999"/>
    <s v="A199"/>
    <m/>
    <s v="Etc."/>
    <n v="16000000"/>
    <n v="16000000"/>
    <n v="18000000"/>
    <n v="20000000"/>
    <n v="20000000"/>
    <n v="20000000"/>
    <n v="20000000"/>
    <n v="20000000"/>
    <n v="20000000"/>
    <n v="18000000"/>
    <n v="16000000"/>
    <n v="16000000"/>
  </r>
  <r>
    <x v="1"/>
    <x v="6"/>
    <n v="2802"/>
    <s v="A101"/>
    <n v="908"/>
    <s v="A101"/>
    <m/>
    <s v="롯데백화점"/>
    <n v="507200000"/>
    <n v="173000000"/>
    <n v="232900000"/>
    <n v="292700000"/>
    <n v="234100000"/>
    <n v="322200000"/>
    <n v="194900000"/>
    <n v="286100000"/>
    <n v="395400000"/>
    <n v="419100000"/>
    <n v="273900000"/>
    <n v="369100000"/>
  </r>
  <r>
    <x v="1"/>
    <x v="6"/>
    <n v="2802"/>
    <s v="A121"/>
    <n v="908"/>
    <s v="A121"/>
    <m/>
    <s v="신세계백화점"/>
    <n v="175100000"/>
    <n v="55000000"/>
    <n v="104900000"/>
    <n v="62900000"/>
    <n v="98000000"/>
    <n v="110100000"/>
    <n v="65000000"/>
    <n v="143200000"/>
    <n v="154900000"/>
    <n v="125000000"/>
    <n v="91000000"/>
    <n v="180100000"/>
  </r>
  <r>
    <x v="1"/>
    <x v="6"/>
    <n v="2802"/>
    <s v="A120"/>
    <n v="908"/>
    <s v="A120"/>
    <m/>
    <s v="갤러리아백화점"/>
    <n v="6000000"/>
    <n v="5000000"/>
    <n v="5000000"/>
    <n v="5000000"/>
    <n v="5000000"/>
    <n v="5000000"/>
    <n v="5000000"/>
    <n v="5000000"/>
    <n v="6000000"/>
    <n v="6000000"/>
    <n v="6000000"/>
    <n v="6000000"/>
  </r>
  <r>
    <x v="1"/>
    <x v="6"/>
    <n v="2802"/>
    <s v="A18A"/>
    <n v="908"/>
    <s v="A18A"/>
    <m/>
    <s v="현대백화점(울산동구)"/>
    <n v="42000000"/>
    <n v="13000000"/>
    <n v="13000000"/>
    <n v="13000000"/>
    <n v="13000000"/>
    <n v="13000000"/>
    <n v="13000000"/>
    <n v="28300000"/>
    <n v="25200000"/>
    <n v="13000000"/>
    <n v="13000000"/>
    <n v="20000000"/>
  </r>
  <r>
    <x v="1"/>
    <x v="6"/>
    <n v="2802"/>
    <s v="A108"/>
    <n v="909"/>
    <s v="A108"/>
    <m/>
    <s v="메가마트"/>
    <n v="70000000"/>
    <n v="42000000"/>
    <n v="42000000"/>
    <n v="42000000"/>
    <n v="44000000"/>
    <n v="46000000"/>
    <n v="42000000"/>
    <n v="44000000"/>
    <n v="70000000"/>
    <n v="46000000"/>
    <n v="52000000"/>
    <n v="65000000"/>
  </r>
  <r>
    <x v="1"/>
    <x v="6"/>
    <n v="2802"/>
    <s v="A104"/>
    <n v="909"/>
    <s v="A104"/>
    <m/>
    <s v="롯데마트"/>
    <n v="333100000"/>
    <n v="242000000"/>
    <n v="289300000"/>
    <n v="248500000"/>
    <n v="258300000"/>
    <n v="256100000"/>
    <n v="237500000"/>
    <n v="258800000"/>
    <n v="324900000"/>
    <n v="307300000"/>
    <n v="279700000"/>
    <n v="337100000"/>
  </r>
  <r>
    <x v="1"/>
    <x v="6"/>
    <n v="2802"/>
    <s v="A114"/>
    <n v="909"/>
    <s v="A114"/>
    <m/>
    <s v="롯데슈퍼"/>
    <n v="10000000"/>
    <n v="10000000"/>
    <n v="10000000"/>
    <n v="10000000"/>
    <n v="10000000"/>
    <n v="10000000"/>
    <n v="10000000"/>
    <n v="10000000"/>
    <n v="10000000"/>
    <n v="10000000"/>
    <n v="10000000"/>
    <n v="10000000"/>
  </r>
  <r>
    <x v="1"/>
    <x v="6"/>
    <n v="2802"/>
    <s v="A1W3"/>
    <n v="909"/>
    <s v="A1W3"/>
    <m/>
    <s v="보틀벙커"/>
    <n v="32000000"/>
    <n v="32000000"/>
    <n v="50000000"/>
    <n v="32000000"/>
    <n v="50000000"/>
    <n v="32000000"/>
    <n v="32000000"/>
    <n v="30000000"/>
    <n v="32000000"/>
    <n v="50000000"/>
    <n v="30000000"/>
    <n v="30000000"/>
  </r>
  <r>
    <x v="2"/>
    <x v="7"/>
    <n v="3701"/>
    <s v="A191"/>
    <n v="919"/>
    <s v="A191"/>
    <m/>
    <s v="코엑스점"/>
    <n v="207800000"/>
    <n v="159400000"/>
    <n v="209500000"/>
    <n v="156600000"/>
    <n v="130600000"/>
    <n v="235200000"/>
    <n v="172100000"/>
    <n v="118900000"/>
    <n v="201100000"/>
    <n v="205500000"/>
    <n v="135900000"/>
    <n v="268800000"/>
  </r>
  <r>
    <x v="2"/>
    <x v="7"/>
    <n v="3701"/>
    <s v="A19C"/>
    <n v="919"/>
    <s v="A19C"/>
    <m/>
    <s v="압구정점"/>
    <n v="283900000"/>
    <n v="116200000"/>
    <n v="183400000"/>
    <n v="142900000"/>
    <n v="162600000"/>
    <n v="170300000"/>
    <n v="122800000"/>
    <n v="101100000"/>
    <n v="211500000"/>
    <n v="128700000"/>
    <n v="110300000"/>
    <n v="128700000"/>
  </r>
  <r>
    <x v="2"/>
    <x v="7"/>
    <n v="3701"/>
    <s v="A190"/>
    <n v="919"/>
    <s v="A190"/>
    <m/>
    <s v="양평점"/>
    <n v="104600000"/>
    <n v="66800000"/>
    <n v="104700000"/>
    <n v="64200000"/>
    <n v="59700000"/>
    <n v="105100000"/>
    <n v="83400000"/>
    <n v="66500000"/>
    <n v="101400000"/>
    <n v="87600000"/>
    <n v="59900000"/>
    <n v="114900000"/>
  </r>
  <r>
    <x v="2"/>
    <x v="7"/>
    <n v="3701"/>
    <s v="A19B"/>
    <n v="919"/>
    <s v="A19B"/>
    <m/>
    <s v="경희궁점"/>
    <n v="66200000"/>
    <n v="51800000"/>
    <n v="81900000"/>
    <n v="55400000"/>
    <n v="50400000"/>
    <n v="76400000"/>
    <n v="49500000"/>
    <n v="65400000"/>
    <n v="59700000"/>
    <n v="62800000"/>
    <n v="55600000"/>
    <n v="77100000"/>
  </r>
  <r>
    <x v="2"/>
    <x v="7"/>
    <n v="3701"/>
    <s v="A196"/>
    <n v="919"/>
    <s v="A196"/>
    <m/>
    <s v="서래점"/>
    <n v="67800000"/>
    <n v="70500000"/>
    <n v="90100000"/>
    <n v="65000000"/>
    <n v="60000000"/>
    <n v="121300000"/>
    <n v="66100000"/>
    <n v="62600000"/>
    <n v="76400000"/>
    <n v="135400000"/>
    <n v="74200000"/>
    <n v="110600000"/>
  </r>
  <r>
    <x v="2"/>
    <x v="7"/>
    <n v="3701"/>
    <s v="A1W4"/>
    <n v="919"/>
    <s v="A1W4"/>
    <m/>
    <s v="청담막"/>
    <n v="19000000"/>
    <n v="18000000"/>
    <n v="22000000"/>
    <n v="19000000"/>
    <n v="19000000"/>
    <n v="25000000"/>
    <n v="19000000"/>
    <n v="19000000"/>
    <n v="20000000"/>
    <n v="25000000"/>
    <n v="19000000"/>
    <n v="23000000"/>
  </r>
  <r>
    <x v="2"/>
    <x v="7"/>
    <n v="3701"/>
    <s v="A1W7"/>
    <n v="919"/>
    <s v="A1W7"/>
    <m/>
    <s v="일산점"/>
    <n v="79600000"/>
    <n v="79900000"/>
    <n v="131000000"/>
    <n v="81300000"/>
    <n v="80800000"/>
    <n v="119500000"/>
    <n v="90100000"/>
    <n v="89900000"/>
    <n v="114300000"/>
    <n v="125700000"/>
    <n v="80500000"/>
    <n v="153400000"/>
  </r>
  <r>
    <x v="2"/>
    <x v="7"/>
    <n v="3701"/>
    <s v="A194"/>
    <n v="905"/>
    <s v="A194"/>
    <m/>
    <s v="베라짜노"/>
    <n v="80300000"/>
    <n v="75500000"/>
    <n v="75100000"/>
    <n v="74500000"/>
    <n v="75300000"/>
    <n v="72000000"/>
    <n v="75300000"/>
    <n v="75000000"/>
    <n v="75200000"/>
    <n v="75200000"/>
    <n v="75200000"/>
    <n v="75200000"/>
  </r>
  <r>
    <x v="2"/>
    <x v="7"/>
    <n v="3701"/>
    <s v="A1V1"/>
    <n v="905"/>
    <s v="A1V1"/>
    <m/>
    <s v="사브서울"/>
    <n v="159000000"/>
    <n v="159000000"/>
    <n v="172600000"/>
    <n v="168100000"/>
    <n v="172600000"/>
    <n v="177200000"/>
    <n v="172700000"/>
    <n v="172700000"/>
    <n v="158900000"/>
    <n v="181600000"/>
    <n v="186200000"/>
    <n v="204300000"/>
  </r>
  <r>
    <x v="2"/>
    <x v="7"/>
    <n v="3701"/>
    <s v="A1V4"/>
    <n v="905"/>
    <s v="A1V4"/>
    <m/>
    <s v="무드서울"/>
    <n v="157400000"/>
    <n v="169400000"/>
    <n v="195700000"/>
    <n v="215600000"/>
    <n v="208300000"/>
    <n v="202500000"/>
    <n v="215800000"/>
    <n v="144200000"/>
    <n v="187000000"/>
    <n v="244800000"/>
    <n v="218000000"/>
    <n v="286400000"/>
  </r>
  <r>
    <x v="2"/>
    <x v="7"/>
    <n v="3701"/>
    <s v="A1W2"/>
    <n v="905"/>
    <s v="A1W2"/>
    <m/>
    <s v="겟올라잇"/>
    <n v="179500000"/>
    <n v="178600000"/>
    <n v="178900000"/>
    <n v="178100000"/>
    <n v="176100000"/>
    <n v="176100000"/>
    <n v="174600000"/>
    <n v="175100000"/>
    <n v="174800000"/>
    <n v="174800000"/>
    <n v="174800000"/>
    <n v="174800000"/>
  </r>
  <r>
    <x v="2"/>
    <x v="7"/>
    <n v="3701"/>
    <s v="A1W6"/>
    <n v="905"/>
    <s v="A1W6"/>
    <m/>
    <s v="EOD.PUB"/>
    <n v="40000000"/>
    <n v="40000000"/>
    <n v="40000000"/>
    <n v="40000000"/>
    <n v="40000000"/>
    <n v="60000000"/>
    <n v="60000000"/>
    <n v="60000000"/>
    <n v="40000000"/>
    <n v="40000000"/>
    <n v="40000000"/>
    <n v="40000000"/>
  </r>
  <r>
    <x v="3"/>
    <x v="8"/>
    <n v="3001"/>
    <s v="A199"/>
    <n v="907"/>
    <s v="A199"/>
    <m/>
    <s v="차이나플레인 외"/>
    <n v="8007000"/>
    <n v="6001000"/>
    <n v="8996000"/>
    <n v="7990000"/>
    <n v="11003000"/>
    <n v="7004000"/>
    <n v="8007000"/>
    <n v="7993000"/>
    <n v="9999000"/>
    <n v="8992000"/>
    <n v="8987000"/>
    <n v="12016000"/>
  </r>
  <r>
    <x v="3"/>
    <x v="8"/>
    <n v="3001"/>
    <s v="A1L9"/>
    <n v="907"/>
    <s v="A1L9"/>
    <m/>
    <s v="특판매출"/>
    <n v="200153000"/>
    <n v="200034000"/>
    <n v="149921000"/>
    <n v="154802000"/>
    <n v="160034000"/>
    <n v="142079000"/>
    <n v="142123000"/>
    <n v="149851000"/>
    <n v="219971000"/>
    <n v="219782000"/>
    <n v="149773000"/>
    <n v="220276000"/>
  </r>
  <r>
    <x v="3"/>
    <x v="8"/>
    <n v="3001"/>
    <s v="A199"/>
    <n v="907"/>
    <s v="A199"/>
    <m/>
    <s v="특판기타(소매)"/>
    <n v="65050000"/>
    <n v="35006000"/>
    <n v="44977000"/>
    <n v="34956000"/>
    <n v="45010000"/>
    <n v="35020000"/>
    <n v="35031000"/>
    <n v="34966000"/>
    <n v="74990000"/>
    <n v="44956000"/>
    <n v="44932000"/>
    <n v="55069000"/>
  </r>
  <r>
    <x v="3"/>
    <x v="8"/>
    <n v="3001"/>
    <s v="A1F4"/>
    <n v="907"/>
    <s v="A1F4"/>
    <m/>
    <s v="캥거루데일리유통"/>
    <n v="5004000"/>
    <n v="20004000"/>
    <n v="4998000"/>
    <n v="4994000"/>
    <n v="8002000"/>
    <n v="7004000"/>
    <n v="5005000"/>
    <n v="6994000"/>
    <n v="5000000"/>
    <n v="4996000"/>
    <n v="9985000"/>
    <n v="8011000"/>
  </r>
  <r>
    <x v="3"/>
    <x v="8"/>
    <n v="3001"/>
    <s v="A1J5"/>
    <n v="907"/>
    <s v="A1J5"/>
    <m/>
    <s v="삼성웰스토리"/>
    <n v="40031000"/>
    <n v="5001000"/>
    <n v="14993000"/>
    <n v="89885000"/>
    <n v="11003000"/>
    <n v="10006000"/>
    <n v="11010000"/>
    <n v="41959000"/>
    <n v="19998000"/>
    <n v="21979000"/>
    <n v="4993000"/>
    <n v="50063000"/>
  </r>
  <r>
    <x v="3"/>
    <x v="8"/>
    <n v="3001"/>
    <s v="A1T3"/>
    <n v="907"/>
    <s v="A1T3"/>
    <m/>
    <s v="비노클럽"/>
    <n v="13010000"/>
    <n v="20004000"/>
    <n v="14993000"/>
    <n v="10986000"/>
    <n v="15004000"/>
    <n v="16009000"/>
    <n v="15013000"/>
    <n v="9991000"/>
    <n v="16998000"/>
    <n v="15985000"/>
    <n v="11982000"/>
    <n v="13017000"/>
  </r>
  <r>
    <x v="3"/>
    <x v="8"/>
    <n v="3001"/>
    <s v="A1S6"/>
    <n v="907"/>
    <s v="A1S6"/>
    <m/>
    <s v="시그넷(소통관)"/>
    <n v="12010000"/>
    <n v="40007000"/>
    <n v="19990000"/>
    <n v="19975000"/>
    <n v="30007000"/>
    <n v="20012000"/>
    <n v="20018000"/>
    <n v="19981000"/>
    <n v="19998000"/>
    <n v="19981000"/>
    <n v="19970000"/>
    <n v="20026000"/>
  </r>
  <r>
    <x v="3"/>
    <x v="8"/>
    <n v="3001"/>
    <s v="A199"/>
    <n v="907"/>
    <s v="A199"/>
    <m/>
    <s v="연세대학교 생활협동조합"/>
    <n v="14011000"/>
    <n v="10002000"/>
    <n v="11994000"/>
    <n v="10986000"/>
    <n v="13003000"/>
    <n v="10006000"/>
    <n v="10009000"/>
    <n v="9991000"/>
    <n v="15998000"/>
    <n v="10990000"/>
    <n v="9985000"/>
    <n v="13017000"/>
  </r>
  <r>
    <x v="3"/>
    <x v="8"/>
    <n v="3001"/>
    <s v="A112"/>
    <n v="910"/>
    <s v="A112"/>
    <m/>
    <s v="비지에프리테일"/>
    <n v="20016000"/>
    <n v="15003000"/>
    <n v="14993000"/>
    <n v="35954000"/>
    <n v="43009000"/>
    <n v="24014000"/>
    <n v="60052000"/>
    <n v="81919000"/>
    <n v="54993000"/>
    <n v="29971000"/>
    <n v="29955000"/>
    <n v="40051000"/>
  </r>
  <r>
    <x v="1"/>
    <x v="9"/>
    <n v="2801"/>
    <s v="A199"/>
    <s v="918"/>
    <n v="290027"/>
    <s v="강민석"/>
    <s v="(자)대천상사_부산"/>
    <n v="1090000"/>
    <n v="1090000"/>
    <n v="1090000"/>
    <n v="1090000"/>
    <n v="1090000"/>
    <n v="1090000"/>
    <n v="1090000"/>
    <n v="1090000"/>
    <n v="1090000"/>
    <n v="1090000"/>
    <n v="1090000"/>
    <n v="1090000"/>
  </r>
  <r>
    <x v="1"/>
    <x v="9"/>
    <n v="2801"/>
    <s v="A199"/>
    <s v="918"/>
    <n v="111519"/>
    <s v="강민석"/>
    <s v="(주)동래상사_부산"/>
    <n v="15549000"/>
    <n v="15549000"/>
    <n v="15549000"/>
    <n v="15549000"/>
    <n v="15549000"/>
    <n v="15549000"/>
    <n v="15549000"/>
    <n v="15549000"/>
    <n v="15549000"/>
    <n v="15549000"/>
    <n v="15549000"/>
    <n v="15549000"/>
  </r>
  <r>
    <x v="1"/>
    <x v="9"/>
    <n v="2801"/>
    <s v="A199"/>
    <s v="907"/>
    <n v="131876"/>
    <s v="강민석"/>
    <s v="(주)푸드엔 경성대점"/>
    <n v="304000"/>
    <n v="304000"/>
    <n v="304000"/>
    <n v="304000"/>
    <n v="304000"/>
    <n v="304000"/>
    <n v="304000"/>
    <n v="304000"/>
    <n v="304000"/>
    <n v="304000"/>
    <n v="304000"/>
    <n v="304000"/>
  </r>
  <r>
    <x v="1"/>
    <x v="9"/>
    <n v="2801"/>
    <s v="A199"/>
    <s v="907"/>
    <n v="132133"/>
    <s v="강민석"/>
    <s v="(주)푸드엔 증산지점"/>
    <n v="413000"/>
    <n v="413000"/>
    <n v="413000"/>
    <n v="413000"/>
    <n v="413000"/>
    <n v="413000"/>
    <n v="413000"/>
    <n v="413000"/>
    <n v="413000"/>
    <n v="413000"/>
    <n v="413000"/>
    <n v="413000"/>
  </r>
  <r>
    <x v="1"/>
    <x v="9"/>
    <n v="2801"/>
    <s v="A199"/>
    <s v="907"/>
    <n v="131868"/>
    <s v="강민석"/>
    <s v="(주)푸드엔_남천지점"/>
    <n v="1184000"/>
    <n v="1184000"/>
    <n v="1184000"/>
    <n v="1184000"/>
    <n v="1184000"/>
    <n v="1184000"/>
    <n v="1184000"/>
    <n v="1184000"/>
    <n v="1184000"/>
    <n v="1184000"/>
    <n v="1184000"/>
    <n v="1184000"/>
  </r>
  <r>
    <x v="1"/>
    <x v="9"/>
    <n v="2801"/>
    <s v="A199"/>
    <n v="907"/>
    <n v="131723"/>
    <s v="강민석"/>
    <s v="(주)푸드엔_대연지점"/>
    <n v="2091000"/>
    <n v="2091000"/>
    <n v="2091000"/>
    <n v="2091000"/>
    <n v="2091000"/>
    <n v="2091000"/>
    <n v="2091000"/>
    <n v="2091000"/>
    <n v="2091000"/>
    <n v="2091000"/>
    <n v="2091000"/>
    <n v="2091000"/>
  </r>
  <r>
    <x v="1"/>
    <x v="9"/>
    <n v="2801"/>
    <s v="A199"/>
    <n v="907"/>
    <n v="131752"/>
    <s v="강민석"/>
    <s v="(주)푸드엔_동래지점"/>
    <n v="1481000"/>
    <n v="1481000"/>
    <n v="1481000"/>
    <n v="1481000"/>
    <n v="1481000"/>
    <n v="1481000"/>
    <n v="1481000"/>
    <n v="1481000"/>
    <n v="1481000"/>
    <n v="1481000"/>
    <n v="1481000"/>
    <n v="1481000"/>
  </r>
  <r>
    <x v="1"/>
    <x v="9"/>
    <n v="2801"/>
    <s v="A199"/>
    <n v="907"/>
    <n v="131811"/>
    <s v="강민석"/>
    <s v="(주)푸드엔_엄궁지점"/>
    <n v="734000"/>
    <n v="734000"/>
    <n v="734000"/>
    <n v="734000"/>
    <n v="734000"/>
    <n v="734000"/>
    <n v="734000"/>
    <n v="734000"/>
    <n v="734000"/>
    <n v="734000"/>
    <n v="734000"/>
    <n v="734000"/>
  </r>
  <r>
    <x v="1"/>
    <x v="9"/>
    <n v="2801"/>
    <s v="A199"/>
    <s v="907"/>
    <n v="132217"/>
    <s v="강민석"/>
    <s v="창원압구정와인마켓"/>
    <n v="1150000"/>
    <n v="1150000"/>
    <n v="1150000"/>
    <n v="1150000"/>
    <n v="1150000"/>
    <n v="1150000"/>
    <n v="1150000"/>
    <n v="1150000"/>
    <n v="1150000"/>
    <n v="1150000"/>
    <n v="1150000"/>
    <n v="1150000"/>
  </r>
  <r>
    <x v="1"/>
    <x v="9"/>
    <n v="2801"/>
    <s v="A199"/>
    <s v="918"/>
    <n v="111751"/>
    <s v="김성진"/>
    <s v="(합자)일류상사"/>
    <n v="202000"/>
    <n v="202000"/>
    <n v="202000"/>
    <n v="202000"/>
    <n v="202000"/>
    <n v="202000"/>
    <n v="202000"/>
    <n v="202000"/>
    <n v="202000"/>
    <n v="202000"/>
    <n v="202000"/>
    <n v="202000"/>
  </r>
  <r>
    <x v="1"/>
    <x v="9"/>
    <n v="2801"/>
    <s v="A199"/>
    <s v="918"/>
    <n v="111721"/>
    <s v="박성우"/>
    <s v="(유)우진리큐어"/>
    <n v="138000"/>
    <n v="138000"/>
    <n v="138000"/>
    <n v="138000"/>
    <n v="138000"/>
    <n v="138000"/>
    <n v="138000"/>
    <n v="138000"/>
    <n v="138000"/>
    <n v="138000"/>
    <n v="138000"/>
    <n v="138000"/>
  </r>
  <r>
    <x v="1"/>
    <x v="9"/>
    <n v="2801"/>
    <s v="A199"/>
    <s v="918"/>
    <n v="111733"/>
    <s v="박성우"/>
    <s v="EDP부산연제점_무알콜"/>
    <n v="54000"/>
    <n v="54000"/>
    <n v="54000"/>
    <n v="54000"/>
    <n v="54000"/>
    <n v="54000"/>
    <n v="54000"/>
    <n v="54000"/>
    <n v="54000"/>
    <n v="54000"/>
    <n v="54000"/>
    <n v="54000"/>
  </r>
  <r>
    <x v="1"/>
    <x v="9"/>
    <n v="2801"/>
    <s v="A199"/>
    <s v="918"/>
    <n v="111750"/>
    <s v="박정용"/>
    <s v="(자)대하상사"/>
    <n v="117000"/>
    <n v="117000"/>
    <n v="117000"/>
    <n v="117000"/>
    <n v="117000"/>
    <n v="117000"/>
    <n v="117000"/>
    <n v="117000"/>
    <n v="117000"/>
    <n v="117000"/>
    <n v="117000"/>
    <n v="117000"/>
  </r>
  <r>
    <x v="1"/>
    <x v="9"/>
    <n v="2801"/>
    <s v="A199"/>
    <s v="918"/>
    <n v="111715"/>
    <s v="박정용"/>
    <s v="계림주류판매"/>
    <n v="534000"/>
    <n v="534000"/>
    <n v="534000"/>
    <n v="534000"/>
    <n v="534000"/>
    <n v="534000"/>
    <n v="534000"/>
    <n v="534000"/>
    <n v="534000"/>
    <n v="534000"/>
    <n v="534000"/>
    <n v="534000"/>
  </r>
  <r>
    <x v="1"/>
    <x v="9"/>
    <n v="2801"/>
    <s v="A199"/>
    <s v="918"/>
    <n v="111735"/>
    <s v="박정용"/>
    <s v="대성상사_음료(무알콜)"/>
    <n v="268000"/>
    <n v="268000"/>
    <n v="268000"/>
    <n v="268000"/>
    <n v="268000"/>
    <n v="268000"/>
    <n v="268000"/>
    <n v="268000"/>
    <n v="268000"/>
    <n v="268000"/>
    <n v="268000"/>
    <n v="268000"/>
  </r>
  <r>
    <x v="1"/>
    <x v="9"/>
    <n v="2801"/>
    <s v="A199"/>
    <s v="905"/>
    <n v="370692"/>
    <s v="박정용"/>
    <s v="이태리포차"/>
    <n v="319000"/>
    <n v="319000"/>
    <n v="319000"/>
    <n v="319000"/>
    <n v="319000"/>
    <n v="319000"/>
    <n v="319000"/>
    <n v="319000"/>
    <n v="319000"/>
    <n v="319000"/>
    <n v="319000"/>
    <n v="319000"/>
  </r>
  <r>
    <x v="1"/>
    <x v="9"/>
    <n v="2801"/>
    <s v="A199"/>
    <s v="907"/>
    <n v="132060"/>
    <s v="박정용"/>
    <s v="포도 대구월성점"/>
    <n v="642000"/>
    <n v="642000"/>
    <n v="642000"/>
    <n v="642000"/>
    <n v="642000"/>
    <n v="642000"/>
    <n v="642000"/>
    <n v="642000"/>
    <n v="642000"/>
    <n v="642000"/>
    <n v="642000"/>
    <n v="642000"/>
  </r>
  <r>
    <x v="1"/>
    <x v="9"/>
    <n v="2801"/>
    <s v="A199"/>
    <s v="907"/>
    <n v="132050"/>
    <s v="박정용"/>
    <s v="포도 포항영일대점"/>
    <n v="730000"/>
    <n v="730000"/>
    <n v="730000"/>
    <n v="730000"/>
    <n v="730000"/>
    <n v="730000"/>
    <n v="730000"/>
    <n v="730000"/>
    <n v="730000"/>
    <n v="730000"/>
    <n v="730000"/>
    <n v="730000"/>
  </r>
  <r>
    <x v="1"/>
    <x v="9"/>
    <n v="2801"/>
    <s v="A199"/>
    <s v="918"/>
    <n v="111742"/>
    <s v="손재하"/>
    <s v="(주)세계주류_부산(구:오션수입주류)"/>
    <n v="172000"/>
    <n v="172000"/>
    <n v="172000"/>
    <n v="172000"/>
    <n v="172000"/>
    <n v="172000"/>
    <n v="172000"/>
    <n v="172000"/>
    <n v="172000"/>
    <n v="172000"/>
    <n v="172000"/>
    <n v="172000"/>
  </r>
  <r>
    <x v="1"/>
    <x v="9"/>
    <n v="2801"/>
    <s v="A1W9"/>
    <s v="901"/>
    <n v="150199"/>
    <s v="손재하"/>
    <s v="(주)호텔롯데시그니엘부산_페스트리살롱"/>
    <n v="20732000"/>
    <n v="20732000"/>
    <n v="20732000"/>
    <n v="20732000"/>
    <n v="20732000"/>
    <n v="20732000"/>
    <n v="20732000"/>
    <n v="20732000"/>
    <n v="20732000"/>
    <n v="20732000"/>
    <n v="20732000"/>
    <n v="20732000"/>
  </r>
  <r>
    <x v="1"/>
    <x v="9"/>
    <n v="2801"/>
    <s v="A199"/>
    <s v="907"/>
    <n v="132101"/>
    <s v="손재하"/>
    <s v="(주)후니샵앤무니"/>
    <n v="1735000"/>
    <n v="1735000"/>
    <n v="1735000"/>
    <n v="1735000"/>
    <n v="1735000"/>
    <n v="1735000"/>
    <n v="1735000"/>
    <n v="1735000"/>
    <n v="1735000"/>
    <n v="1735000"/>
    <n v="1735000"/>
    <n v="1735000"/>
  </r>
  <r>
    <x v="1"/>
    <x v="9"/>
    <n v="2801"/>
    <s v="A1E0"/>
    <n v="907"/>
    <n v="131442"/>
    <s v="손재하"/>
    <s v="가자주류울산점"/>
    <n v="5379000"/>
    <n v="5379000"/>
    <n v="5379000"/>
    <n v="5379000"/>
    <n v="5379000"/>
    <n v="5379000"/>
    <n v="5379000"/>
    <n v="5379000"/>
    <n v="5379000"/>
    <n v="5379000"/>
    <n v="5379000"/>
    <n v="5379000"/>
  </r>
  <r>
    <x v="1"/>
    <x v="9"/>
    <n v="2801"/>
    <s v="A199"/>
    <n v="907"/>
    <n v="370466"/>
    <s v="손재하"/>
    <s v="글라스앤보틀"/>
    <n v="440000"/>
    <n v="440000"/>
    <n v="440000"/>
    <n v="440000"/>
    <n v="440000"/>
    <n v="440000"/>
    <n v="440000"/>
    <n v="440000"/>
    <n v="440000"/>
    <n v="440000"/>
    <n v="440000"/>
    <n v="440000"/>
  </r>
  <r>
    <x v="1"/>
    <x v="9"/>
    <n v="2801"/>
    <s v="A199"/>
    <s v="907"/>
    <n v="370672"/>
    <s v="손재하"/>
    <s v="끌리마(climat)_부산"/>
    <n v="1026000"/>
    <n v="1026000"/>
    <n v="1026000"/>
    <n v="1026000"/>
    <n v="1026000"/>
    <n v="1026000"/>
    <n v="1026000"/>
    <n v="1026000"/>
    <n v="1026000"/>
    <n v="1026000"/>
    <n v="1026000"/>
    <n v="1026000"/>
  </r>
  <r>
    <x v="1"/>
    <x v="9"/>
    <n v="2801"/>
    <s v="A199"/>
    <n v="907"/>
    <n v="370495"/>
    <s v="손재하"/>
    <s v="노이알트"/>
    <n v="170000"/>
    <n v="170000"/>
    <n v="170000"/>
    <n v="170000"/>
    <n v="170000"/>
    <n v="170000"/>
    <n v="170000"/>
    <n v="170000"/>
    <n v="170000"/>
    <n v="170000"/>
    <n v="170000"/>
    <n v="170000"/>
  </r>
  <r>
    <x v="1"/>
    <x v="9"/>
    <n v="2801"/>
    <s v="A199"/>
    <s v="907"/>
    <n v="131982"/>
    <s v="손재하"/>
    <s v="누치(구:부숑)"/>
    <n v="1064000"/>
    <n v="1064000"/>
    <n v="1064000"/>
    <n v="1064000"/>
    <n v="1064000"/>
    <n v="1064000"/>
    <n v="1064000"/>
    <n v="1064000"/>
    <n v="1064000"/>
    <n v="1064000"/>
    <n v="1064000"/>
    <n v="1064000"/>
  </r>
  <r>
    <x v="1"/>
    <x v="9"/>
    <n v="2801"/>
    <s v="A199"/>
    <s v="907"/>
    <n v="370649"/>
    <s v="손재하"/>
    <s v="더 코르크"/>
    <n v="656000"/>
    <n v="656000"/>
    <n v="656000"/>
    <n v="656000"/>
    <n v="656000"/>
    <n v="656000"/>
    <n v="656000"/>
    <n v="656000"/>
    <n v="656000"/>
    <n v="656000"/>
    <n v="656000"/>
    <n v="656000"/>
  </r>
  <r>
    <x v="1"/>
    <x v="9"/>
    <n v="2801"/>
    <s v="A199"/>
    <s v="907"/>
    <n v="131942"/>
    <s v="손재하"/>
    <s v="러브 이즈 기빙(LOVE IS GIVING)"/>
    <n v="31000"/>
    <n v="31000"/>
    <n v="31000"/>
    <n v="31000"/>
    <n v="31000"/>
    <n v="31000"/>
    <n v="31000"/>
    <n v="31000"/>
    <n v="31000"/>
    <n v="31000"/>
    <n v="31000"/>
    <n v="31000"/>
  </r>
  <r>
    <x v="1"/>
    <x v="9"/>
    <n v="2801"/>
    <s v="A199"/>
    <n v="907"/>
    <n v="131735"/>
    <s v="손재하"/>
    <s v="롯지스토어"/>
    <n v="62000"/>
    <n v="62000"/>
    <n v="62000"/>
    <n v="62000"/>
    <n v="62000"/>
    <n v="62000"/>
    <n v="62000"/>
    <n v="62000"/>
    <n v="62000"/>
    <n v="62000"/>
    <n v="62000"/>
    <n v="62000"/>
  </r>
  <r>
    <x v="1"/>
    <x v="9"/>
    <n v="2801"/>
    <s v="A199"/>
    <s v="905"/>
    <n v="370534"/>
    <s v="손재하"/>
    <s v="미라보"/>
    <n v="331000"/>
    <n v="331000"/>
    <n v="331000"/>
    <n v="331000"/>
    <n v="331000"/>
    <n v="331000"/>
    <n v="331000"/>
    <n v="331000"/>
    <n v="331000"/>
    <n v="331000"/>
    <n v="331000"/>
    <n v="331000"/>
  </r>
  <r>
    <x v="1"/>
    <x v="9"/>
    <n v="2801"/>
    <s v="A199"/>
    <s v="905"/>
    <n v="370410"/>
    <s v="손재하"/>
    <s v="바 달밤고양이식당"/>
    <n v="1024000"/>
    <n v="1024000"/>
    <n v="1024000"/>
    <n v="1024000"/>
    <n v="1024000"/>
    <n v="1024000"/>
    <n v="1024000"/>
    <n v="1024000"/>
    <n v="1024000"/>
    <n v="1024000"/>
    <n v="1024000"/>
    <n v="1024000"/>
  </r>
  <r>
    <x v="1"/>
    <x v="9"/>
    <n v="2801"/>
    <s v="A199"/>
    <s v="905"/>
    <n v="212426"/>
    <s v="손재하"/>
    <s v="바닷가에 햇살 한스푼"/>
    <n v="321000"/>
    <n v="321000"/>
    <n v="321000"/>
    <n v="321000"/>
    <n v="321000"/>
    <n v="321000"/>
    <n v="321000"/>
    <n v="321000"/>
    <n v="321000"/>
    <n v="321000"/>
    <n v="321000"/>
    <n v="321000"/>
  </r>
  <r>
    <x v="1"/>
    <x v="9"/>
    <n v="2801"/>
    <s v="A199"/>
    <s v="905"/>
    <n v="370456"/>
    <s v="손재하"/>
    <s v="바운스_부산"/>
    <n v="425000"/>
    <n v="425000"/>
    <n v="425000"/>
    <n v="425000"/>
    <n v="425000"/>
    <n v="425000"/>
    <n v="425000"/>
    <n v="425000"/>
    <n v="425000"/>
    <n v="425000"/>
    <n v="425000"/>
    <n v="425000"/>
  </r>
  <r>
    <x v="1"/>
    <x v="9"/>
    <n v="2801"/>
    <s v="A199"/>
    <n v="907"/>
    <n v="131538"/>
    <s v="손재하"/>
    <s v="뱅오제니스_NEW"/>
    <n v="7406000"/>
    <n v="7406000"/>
    <n v="7406000"/>
    <n v="7406000"/>
    <n v="7406000"/>
    <n v="7406000"/>
    <n v="7406000"/>
    <n v="7406000"/>
    <n v="7406000"/>
    <n v="7406000"/>
    <n v="7406000"/>
    <n v="7406000"/>
  </r>
  <r>
    <x v="1"/>
    <x v="9"/>
    <n v="2801"/>
    <s v="A199"/>
    <n v="907"/>
    <n v="131884"/>
    <s v="손재하"/>
    <s v="베러댄보틀샵"/>
    <n v="1018000"/>
    <n v="1018000"/>
    <n v="1018000"/>
    <n v="1018000"/>
    <n v="1018000"/>
    <n v="1018000"/>
    <n v="1018000"/>
    <n v="1018000"/>
    <n v="1018000"/>
    <n v="1018000"/>
    <n v="1018000"/>
    <n v="1018000"/>
  </r>
  <r>
    <x v="1"/>
    <x v="9"/>
    <n v="2801"/>
    <s v="A199"/>
    <n v="907"/>
    <n v="370657"/>
    <s v="손재하"/>
    <s v="보틀리에"/>
    <n v="795000"/>
    <n v="795000"/>
    <n v="795000"/>
    <n v="795000"/>
    <n v="795000"/>
    <n v="795000"/>
    <n v="795000"/>
    <n v="795000"/>
    <n v="795000"/>
    <n v="795000"/>
    <n v="795000"/>
    <n v="795000"/>
  </r>
  <r>
    <x v="1"/>
    <x v="9"/>
    <n v="2801"/>
    <s v="A199"/>
    <n v="907"/>
    <n v="132203"/>
    <s v="손재하"/>
    <s v="보틀리에 계룡점"/>
    <n v="276000"/>
    <n v="276000"/>
    <n v="276000"/>
    <n v="276000"/>
    <n v="276000"/>
    <n v="276000"/>
    <n v="276000"/>
    <n v="276000"/>
    <n v="276000"/>
    <n v="276000"/>
    <n v="276000"/>
    <n v="276000"/>
  </r>
  <r>
    <x v="1"/>
    <x v="9"/>
    <n v="2801"/>
    <s v="A199"/>
    <n v="907"/>
    <n v="132205"/>
    <s v="손재하"/>
    <s v="보틀리에 대구달서점"/>
    <n v="354000"/>
    <n v="354000"/>
    <n v="354000"/>
    <n v="354000"/>
    <n v="354000"/>
    <n v="354000"/>
    <n v="354000"/>
    <n v="354000"/>
    <n v="354000"/>
    <n v="354000"/>
    <n v="354000"/>
    <n v="354000"/>
  </r>
  <r>
    <x v="1"/>
    <x v="9"/>
    <n v="2801"/>
    <s v="A199"/>
    <n v="907"/>
    <n v="132174"/>
    <s v="손재하"/>
    <s v="보틀리에 대구범어점"/>
    <n v="726000"/>
    <n v="726000"/>
    <n v="726000"/>
    <n v="726000"/>
    <n v="726000"/>
    <n v="726000"/>
    <n v="726000"/>
    <n v="726000"/>
    <n v="726000"/>
    <n v="726000"/>
    <n v="726000"/>
    <n v="726000"/>
  </r>
  <r>
    <x v="1"/>
    <x v="9"/>
    <n v="2801"/>
    <s v="A199"/>
    <n v="907"/>
    <n v="132173"/>
    <s v="손재하"/>
    <s v="보틀리에 여주점"/>
    <n v="692000"/>
    <n v="692000"/>
    <n v="692000"/>
    <n v="692000"/>
    <n v="692000"/>
    <n v="692000"/>
    <n v="692000"/>
    <n v="692000"/>
    <n v="692000"/>
    <n v="692000"/>
    <n v="692000"/>
    <n v="692000"/>
  </r>
  <r>
    <x v="1"/>
    <x v="9"/>
    <n v="2801"/>
    <s v="A199"/>
    <n v="907"/>
    <n v="132136"/>
    <s v="손재하"/>
    <s v="보틀리에 천안신불당점"/>
    <n v="604000"/>
    <n v="604000"/>
    <n v="604000"/>
    <n v="604000"/>
    <n v="604000"/>
    <n v="604000"/>
    <n v="604000"/>
    <n v="604000"/>
    <n v="604000"/>
    <n v="604000"/>
    <n v="604000"/>
    <n v="604000"/>
  </r>
  <r>
    <x v="1"/>
    <x v="9"/>
    <n v="2801"/>
    <s v="A199"/>
    <n v="907"/>
    <n v="132198"/>
    <s v="손재하"/>
    <s v="보틀리에 포항영일대점"/>
    <n v="283000"/>
    <n v="283000"/>
    <n v="283000"/>
    <n v="283000"/>
    <n v="283000"/>
    <n v="283000"/>
    <n v="283000"/>
    <n v="283000"/>
    <n v="283000"/>
    <n v="283000"/>
    <n v="283000"/>
    <n v="283000"/>
  </r>
  <r>
    <x v="1"/>
    <x v="9"/>
    <n v="2801"/>
    <s v="A1W0"/>
    <n v="918"/>
    <n v="131798"/>
    <s v="손재하"/>
    <s v="에스에스씨(주)_구:와인아트"/>
    <n v="4711000"/>
    <n v="4711000"/>
    <n v="4711000"/>
    <n v="4711000"/>
    <n v="4711000"/>
    <n v="4711000"/>
    <n v="4711000"/>
    <n v="4711000"/>
    <n v="4711000"/>
    <n v="4711000"/>
    <n v="4711000"/>
    <n v="4711000"/>
  </r>
  <r>
    <x v="1"/>
    <x v="9"/>
    <n v="2801"/>
    <s v="A199"/>
    <s v="905"/>
    <n v="370532"/>
    <s v="손재하"/>
    <s v="와뱅바"/>
    <n v="250000"/>
    <n v="250000"/>
    <n v="250000"/>
    <n v="250000"/>
    <n v="250000"/>
    <n v="250000"/>
    <n v="250000"/>
    <n v="250000"/>
    <n v="250000"/>
    <n v="250000"/>
    <n v="250000"/>
    <n v="250000"/>
  </r>
  <r>
    <x v="1"/>
    <x v="9"/>
    <n v="2801"/>
    <s v="A199"/>
    <n v="907"/>
    <n v="131509"/>
    <s v="손재하"/>
    <s v="와인아트"/>
    <n v="312000"/>
    <n v="312000"/>
    <n v="312000"/>
    <n v="312000"/>
    <n v="312000"/>
    <n v="312000"/>
    <n v="312000"/>
    <n v="312000"/>
    <n v="312000"/>
    <n v="312000"/>
    <n v="312000"/>
    <n v="312000"/>
  </r>
  <r>
    <x v="1"/>
    <x v="9"/>
    <n v="2801"/>
    <s v="A199"/>
    <n v="907"/>
    <n v="131711"/>
    <s v="손재하"/>
    <s v="와인앤글라스_부산"/>
    <n v="333000"/>
    <n v="333000"/>
    <n v="333000"/>
    <n v="333000"/>
    <n v="333000"/>
    <n v="333000"/>
    <n v="333000"/>
    <n v="333000"/>
    <n v="333000"/>
    <n v="333000"/>
    <n v="333000"/>
    <n v="333000"/>
  </r>
  <r>
    <x v="1"/>
    <x v="9"/>
    <n v="2801"/>
    <s v="A199"/>
    <n v="907"/>
    <n v="131498"/>
    <s v="손재하"/>
    <s v="와인이좋다_서김해점(구:데일리와인"/>
    <n v="2175000"/>
    <n v="2175000"/>
    <n v="2175000"/>
    <n v="2175000"/>
    <n v="2175000"/>
    <n v="2175000"/>
    <n v="2175000"/>
    <n v="2175000"/>
    <n v="2175000"/>
    <n v="2175000"/>
    <n v="2175000"/>
    <n v="2175000"/>
  </r>
  <r>
    <x v="1"/>
    <x v="9"/>
    <n v="2801"/>
    <s v="A199"/>
    <n v="907"/>
    <n v="131887"/>
    <s v="손재하"/>
    <s v="와인파크 장전점"/>
    <n v="143000"/>
    <n v="143000"/>
    <n v="143000"/>
    <n v="143000"/>
    <n v="143000"/>
    <n v="143000"/>
    <n v="143000"/>
    <n v="143000"/>
    <n v="143000"/>
    <n v="143000"/>
    <n v="143000"/>
    <n v="143000"/>
  </r>
  <r>
    <x v="1"/>
    <x v="9"/>
    <n v="2801"/>
    <s v="A199"/>
    <n v="907"/>
    <n v="111059"/>
    <s v="손재하"/>
    <s v="유한회사 대동상사(부산)"/>
    <n v="574000"/>
    <n v="574000"/>
    <n v="574000"/>
    <n v="574000"/>
    <n v="574000"/>
    <n v="574000"/>
    <n v="574000"/>
    <n v="574000"/>
    <n v="574000"/>
    <n v="574000"/>
    <n v="574000"/>
    <n v="574000"/>
  </r>
  <r>
    <x v="1"/>
    <x v="9"/>
    <n v="2801"/>
    <s v="A199"/>
    <n v="907"/>
    <n v="370646"/>
    <s v="손재하"/>
    <s v="율링(유한책임회사 로마)"/>
    <n v="548000"/>
    <n v="548000"/>
    <n v="548000"/>
    <n v="548000"/>
    <n v="548000"/>
    <n v="548000"/>
    <n v="548000"/>
    <n v="548000"/>
    <n v="548000"/>
    <n v="548000"/>
    <n v="548000"/>
    <n v="548000"/>
  </r>
  <r>
    <x v="1"/>
    <x v="9"/>
    <n v="2801"/>
    <s v="A1X1"/>
    <n v="907"/>
    <n v="132031"/>
    <s v="손재하"/>
    <s v="주식회사 도토리 포도 장전점X시네마 파라다이스"/>
    <n v="1588000"/>
    <n v="1588000"/>
    <n v="1588000"/>
    <n v="1588000"/>
    <n v="1588000"/>
    <n v="1588000"/>
    <n v="1588000"/>
    <n v="1588000"/>
    <n v="1588000"/>
    <n v="1588000"/>
    <n v="1588000"/>
    <n v="1588000"/>
  </r>
  <r>
    <x v="1"/>
    <x v="9"/>
    <n v="2801"/>
    <s v="A1X1"/>
    <n v="907"/>
    <n v="132115"/>
    <s v="손재하"/>
    <s v="주식회사 도토리(포도 경성대점)"/>
    <n v="104000"/>
    <n v="104000"/>
    <n v="104000"/>
    <n v="104000"/>
    <n v="104000"/>
    <n v="104000"/>
    <n v="104000"/>
    <n v="104000"/>
    <n v="104000"/>
    <n v="104000"/>
    <n v="104000"/>
    <n v="104000"/>
  </r>
  <r>
    <x v="1"/>
    <x v="9"/>
    <n v="2801"/>
    <s v="A1X1"/>
    <n v="907"/>
    <n v="132097"/>
    <s v="손재하"/>
    <s v="주식회사 도토리(포도 경주황리단점)"/>
    <n v="556000"/>
    <n v="556000"/>
    <n v="556000"/>
    <n v="556000"/>
    <n v="556000"/>
    <n v="556000"/>
    <n v="556000"/>
    <n v="556000"/>
    <n v="556000"/>
    <n v="556000"/>
    <n v="556000"/>
    <n v="556000"/>
  </r>
  <r>
    <x v="1"/>
    <x v="9"/>
    <n v="2801"/>
    <s v="A1X1"/>
    <n v="907"/>
    <n v="131852"/>
    <s v="손재하"/>
    <s v="주식회사 도토리(포도 동성로점)"/>
    <n v="1833000"/>
    <n v="1833000"/>
    <n v="1833000"/>
    <n v="1833000"/>
    <n v="1833000"/>
    <n v="1833000"/>
    <n v="1833000"/>
    <n v="1833000"/>
    <n v="1833000"/>
    <n v="1833000"/>
    <n v="1833000"/>
    <n v="1833000"/>
  </r>
  <r>
    <x v="1"/>
    <x v="9"/>
    <n v="2801"/>
    <s v="A1X1"/>
    <n v="907"/>
    <n v="370587"/>
    <s v="손재하"/>
    <s v="주식회사 도토리(포도 송정점)"/>
    <n v="3422000"/>
    <n v="3422000"/>
    <n v="3422000"/>
    <n v="3422000"/>
    <n v="3422000"/>
    <n v="3422000"/>
    <n v="3422000"/>
    <n v="3422000"/>
    <n v="3422000"/>
    <n v="3422000"/>
    <n v="3422000"/>
    <n v="3422000"/>
  </r>
  <r>
    <x v="1"/>
    <x v="9"/>
    <n v="2801"/>
    <s v="A199"/>
    <n v="907"/>
    <n v="131990"/>
    <s v="손재하"/>
    <s v="주식회사 뱅오제니스2호점"/>
    <n v="3393000"/>
    <n v="3393000"/>
    <n v="3393000"/>
    <n v="3393000"/>
    <n v="3393000"/>
    <n v="3393000"/>
    <n v="3393000"/>
    <n v="3393000"/>
    <n v="3393000"/>
    <n v="3393000"/>
    <n v="3393000"/>
    <n v="3393000"/>
  </r>
  <r>
    <x v="1"/>
    <x v="9"/>
    <n v="2801"/>
    <s v="A199"/>
    <n v="907"/>
    <n v="132032"/>
    <s v="손재하"/>
    <s v="주식회사 시오 - 와인싸"/>
    <n v="1775000"/>
    <n v="1775000"/>
    <n v="1775000"/>
    <n v="1775000"/>
    <n v="1775000"/>
    <n v="1775000"/>
    <n v="1775000"/>
    <n v="1775000"/>
    <n v="1775000"/>
    <n v="1775000"/>
    <n v="1775000"/>
    <n v="1775000"/>
  </r>
  <r>
    <x v="1"/>
    <x v="9"/>
    <n v="2801"/>
    <s v="A199"/>
    <n v="907"/>
    <n v="150220"/>
    <s v="손재하"/>
    <s v="주식회사 이랜드파크 광안리호텔"/>
    <n v="90000"/>
    <n v="90000"/>
    <n v="90000"/>
    <n v="90000"/>
    <n v="90000"/>
    <n v="90000"/>
    <n v="90000"/>
    <n v="90000"/>
    <n v="90000"/>
    <n v="90000"/>
    <n v="90000"/>
    <n v="90000"/>
  </r>
  <r>
    <x v="1"/>
    <x v="9"/>
    <n v="2801"/>
    <s v="A1X1"/>
    <n v="907"/>
    <n v="132108"/>
    <s v="손재하"/>
    <s v="주식회사도토리(포도 다산점)"/>
    <n v="461000"/>
    <n v="461000"/>
    <n v="461000"/>
    <n v="461000"/>
    <n v="461000"/>
    <n v="461000"/>
    <n v="461000"/>
    <n v="461000"/>
    <n v="461000"/>
    <n v="461000"/>
    <n v="461000"/>
    <n v="461000"/>
  </r>
  <r>
    <x v="1"/>
    <x v="9"/>
    <n v="2801"/>
    <s v="A1X1"/>
    <n v="907"/>
    <n v="370551"/>
    <s v="손재하"/>
    <s v="주식회사도토리(포도 전포점)"/>
    <n v="4881000"/>
    <n v="4881000"/>
    <n v="4881000"/>
    <n v="4881000"/>
    <n v="4881000"/>
    <n v="4881000"/>
    <n v="4881000"/>
    <n v="4881000"/>
    <n v="4881000"/>
    <n v="4881000"/>
    <n v="4881000"/>
    <n v="4881000"/>
  </r>
  <r>
    <x v="1"/>
    <x v="9"/>
    <n v="2801"/>
    <s v="A199"/>
    <n v="907"/>
    <n v="131993"/>
    <s v="손재하"/>
    <s v="중단__포도 창원중동점"/>
    <n v="1288000"/>
    <n v="1288000"/>
    <n v="1288000"/>
    <n v="1288000"/>
    <n v="1288000"/>
    <n v="1288000"/>
    <n v="1288000"/>
    <n v="1288000"/>
    <n v="1288000"/>
    <n v="1288000"/>
    <n v="1288000"/>
    <n v="1288000"/>
  </r>
  <r>
    <x v="1"/>
    <x v="9"/>
    <n v="2801"/>
    <s v="A199"/>
    <n v="907"/>
    <n v="131961"/>
    <s v="손재하"/>
    <s v="중단_포도 경성대점"/>
    <n v="536000"/>
    <n v="536000"/>
    <n v="536000"/>
    <n v="536000"/>
    <n v="536000"/>
    <n v="536000"/>
    <n v="536000"/>
    <n v="536000"/>
    <n v="536000"/>
    <n v="536000"/>
    <n v="536000"/>
    <n v="536000"/>
  </r>
  <r>
    <x v="1"/>
    <x v="9"/>
    <n v="2801"/>
    <s v="A199"/>
    <n v="907"/>
    <n v="131507"/>
    <s v="손재하"/>
    <s v="지씨몰"/>
    <n v="3019000"/>
    <n v="3019000"/>
    <n v="3019000"/>
    <n v="3019000"/>
    <n v="3019000"/>
    <n v="3019000"/>
    <n v="3019000"/>
    <n v="3019000"/>
    <n v="3019000"/>
    <n v="3019000"/>
    <n v="3019000"/>
    <n v="3019000"/>
  </r>
  <r>
    <x v="1"/>
    <x v="9"/>
    <n v="2801"/>
    <s v="A199"/>
    <n v="907"/>
    <n v="131984"/>
    <s v="손재하"/>
    <s v="코르크"/>
    <n v="5773000"/>
    <n v="5773000"/>
    <n v="5773000"/>
    <n v="5773000"/>
    <n v="5773000"/>
    <n v="5773000"/>
    <n v="5773000"/>
    <n v="5773000"/>
    <n v="5773000"/>
    <n v="5773000"/>
    <n v="5773000"/>
    <n v="5773000"/>
  </r>
  <r>
    <x v="1"/>
    <x v="9"/>
    <n v="2801"/>
    <s v="A199"/>
    <n v="907"/>
    <n v="370484"/>
    <s v="손재하"/>
    <s v="페이버릿"/>
    <n v="89000"/>
    <n v="89000"/>
    <n v="89000"/>
    <n v="89000"/>
    <n v="89000"/>
    <n v="89000"/>
    <n v="89000"/>
    <n v="89000"/>
    <n v="89000"/>
    <n v="89000"/>
    <n v="89000"/>
    <n v="89000"/>
  </r>
  <r>
    <x v="1"/>
    <x v="9"/>
    <n v="2801"/>
    <s v="A1X1"/>
    <n v="907"/>
    <n v="132019"/>
    <s v="손재하"/>
    <s v="포도 거제고현점"/>
    <n v="1054000"/>
    <n v="1054000"/>
    <n v="1054000"/>
    <n v="1054000"/>
    <n v="1054000"/>
    <n v="1054000"/>
    <n v="1054000"/>
    <n v="1054000"/>
    <n v="1054000"/>
    <n v="1054000"/>
    <n v="1054000"/>
    <n v="1054000"/>
  </r>
  <r>
    <x v="1"/>
    <x v="9"/>
    <n v="2801"/>
    <s v="A1X1"/>
    <n v="907"/>
    <n v="131890"/>
    <s v="손재하"/>
    <s v="포도 광안점"/>
    <n v="2003000"/>
    <n v="2003000"/>
    <n v="2003000"/>
    <n v="2003000"/>
    <n v="2003000"/>
    <n v="2003000"/>
    <n v="2003000"/>
    <n v="2003000"/>
    <n v="2003000"/>
    <n v="2003000"/>
    <n v="2003000"/>
    <n v="2003000"/>
  </r>
  <r>
    <x v="1"/>
    <x v="9"/>
    <n v="2801"/>
    <s v="A1X1"/>
    <n v="907"/>
    <n v="132096"/>
    <s v="손재하"/>
    <s v="포도 광안점 뱅블루"/>
    <n v="1090000"/>
    <n v="1090000"/>
    <n v="1090000"/>
    <n v="1090000"/>
    <n v="1090000"/>
    <n v="1090000"/>
    <n v="1090000"/>
    <n v="1090000"/>
    <n v="1090000"/>
    <n v="1090000"/>
    <n v="1090000"/>
    <n v="1090000"/>
  </r>
  <r>
    <x v="1"/>
    <x v="9"/>
    <n v="2801"/>
    <s v="A1X1"/>
    <n v="907"/>
    <n v="131874"/>
    <s v="손재하"/>
    <s v="포도 구미문성점"/>
    <n v="1491000"/>
    <n v="1491000"/>
    <n v="1491000"/>
    <n v="1491000"/>
    <n v="1491000"/>
    <n v="1491000"/>
    <n v="1491000"/>
    <n v="1491000"/>
    <n v="1491000"/>
    <n v="1491000"/>
    <n v="1491000"/>
    <n v="1491000"/>
  </r>
  <r>
    <x v="1"/>
    <x v="9"/>
    <n v="2801"/>
    <s v="A1X1"/>
    <n v="907"/>
    <n v="370667"/>
    <s v="손재하"/>
    <s v="포도 구미산동점"/>
    <n v="666000"/>
    <n v="666000"/>
    <n v="666000"/>
    <n v="666000"/>
    <n v="666000"/>
    <n v="666000"/>
    <n v="666000"/>
    <n v="666000"/>
    <n v="666000"/>
    <n v="666000"/>
    <n v="666000"/>
    <n v="666000"/>
  </r>
  <r>
    <x v="1"/>
    <x v="9"/>
    <n v="2801"/>
    <s v="A1X1"/>
    <n v="907"/>
    <n v="131994"/>
    <s v="손재하"/>
    <s v="포도 김해외동점"/>
    <n v="1188000"/>
    <n v="1188000"/>
    <n v="1188000"/>
    <n v="1188000"/>
    <n v="1188000"/>
    <n v="1188000"/>
    <n v="1188000"/>
    <n v="1188000"/>
    <n v="1188000"/>
    <n v="1188000"/>
    <n v="1188000"/>
    <n v="1188000"/>
  </r>
  <r>
    <x v="1"/>
    <x v="9"/>
    <n v="2801"/>
    <s v="A1X1"/>
    <n v="907"/>
    <n v="132042"/>
    <s v="손재하"/>
    <s v="포도 남포점"/>
    <n v="1010000"/>
    <n v="1010000"/>
    <n v="1010000"/>
    <n v="1010000"/>
    <n v="1010000"/>
    <n v="1010000"/>
    <n v="1010000"/>
    <n v="1010000"/>
    <n v="1010000"/>
    <n v="1010000"/>
    <n v="1010000"/>
    <n v="1010000"/>
  </r>
  <r>
    <x v="1"/>
    <x v="9"/>
    <n v="2801"/>
    <s v="A1X1"/>
    <n v="907"/>
    <n v="132109"/>
    <s v="손재하"/>
    <s v="포도 대학로점"/>
    <n v="846000"/>
    <n v="846000"/>
    <n v="846000"/>
    <n v="846000"/>
    <n v="846000"/>
    <n v="846000"/>
    <n v="846000"/>
    <n v="846000"/>
    <n v="846000"/>
    <n v="846000"/>
    <n v="846000"/>
    <n v="846000"/>
  </r>
  <r>
    <x v="1"/>
    <x v="9"/>
    <n v="2801"/>
    <s v="A1X1"/>
    <n v="907"/>
    <n v="132218"/>
    <s v="손재하"/>
    <s v="포도 동대구역점"/>
    <n v="334000"/>
    <n v="334000"/>
    <n v="334000"/>
    <n v="334000"/>
    <n v="334000"/>
    <n v="334000"/>
    <n v="334000"/>
    <n v="334000"/>
    <n v="334000"/>
    <n v="334000"/>
    <n v="334000"/>
    <n v="334000"/>
  </r>
  <r>
    <x v="1"/>
    <x v="9"/>
    <n v="2801"/>
    <s v="A1X1"/>
    <n v="907"/>
    <n v="132116"/>
    <s v="손재하"/>
    <s v="포도 마린시티점"/>
    <n v="1051000"/>
    <n v="1051000"/>
    <n v="1051000"/>
    <n v="1051000"/>
    <n v="1051000"/>
    <n v="1051000"/>
    <n v="1051000"/>
    <n v="1051000"/>
    <n v="1051000"/>
    <n v="1051000"/>
    <n v="1051000"/>
    <n v="1051000"/>
  </r>
  <r>
    <x v="1"/>
    <x v="9"/>
    <n v="2801"/>
    <s v="A1X1"/>
    <n v="907"/>
    <n v="132021"/>
    <s v="손재하"/>
    <s v="포도 만덕프레쉬푸드마켓점"/>
    <n v="226000"/>
    <n v="226000"/>
    <n v="226000"/>
    <n v="226000"/>
    <n v="226000"/>
    <n v="226000"/>
    <n v="226000"/>
    <n v="226000"/>
    <n v="226000"/>
    <n v="226000"/>
    <n v="226000"/>
    <n v="226000"/>
  </r>
  <r>
    <x v="1"/>
    <x v="9"/>
    <n v="2801"/>
    <s v="A1X1"/>
    <n v="907"/>
    <n v="131971"/>
    <s v="손재하"/>
    <s v="포도 명지점"/>
    <n v="1479000"/>
    <n v="1479000"/>
    <n v="1479000"/>
    <n v="1479000"/>
    <n v="1479000"/>
    <n v="1479000"/>
    <n v="1479000"/>
    <n v="1479000"/>
    <n v="1479000"/>
    <n v="1479000"/>
    <n v="1479000"/>
    <n v="1479000"/>
  </r>
  <r>
    <x v="1"/>
    <x v="9"/>
    <n v="2801"/>
    <s v="A1X1"/>
    <n v="907"/>
    <n v="131991"/>
    <s v="손재하"/>
    <s v="포도 미남점"/>
    <n v="1163000"/>
    <n v="1163000"/>
    <n v="1163000"/>
    <n v="1163000"/>
    <n v="1163000"/>
    <n v="1163000"/>
    <n v="1163000"/>
    <n v="1163000"/>
    <n v="1163000"/>
    <n v="1163000"/>
    <n v="1163000"/>
    <n v="1163000"/>
  </r>
  <r>
    <x v="1"/>
    <x v="9"/>
    <n v="2801"/>
    <s v="A1X1"/>
    <n v="907"/>
    <n v="132090"/>
    <s v="손재하"/>
    <s v="포도 민락점(뱅블루)"/>
    <n v="1390000"/>
    <n v="1390000"/>
    <n v="1390000"/>
    <n v="1390000"/>
    <n v="1390000"/>
    <n v="1390000"/>
    <n v="1390000"/>
    <n v="1390000"/>
    <n v="1390000"/>
    <n v="1390000"/>
    <n v="1390000"/>
    <n v="1390000"/>
  </r>
  <r>
    <x v="1"/>
    <x v="9"/>
    <n v="2801"/>
    <s v="A1X1"/>
    <n v="907"/>
    <n v="132214"/>
    <s v="손재하"/>
    <s v="포도 서현역점"/>
    <n v="127000"/>
    <n v="127000"/>
    <n v="127000"/>
    <n v="127000"/>
    <n v="127000"/>
    <n v="127000"/>
    <n v="127000"/>
    <n v="127000"/>
    <n v="127000"/>
    <n v="127000"/>
    <n v="127000"/>
    <n v="127000"/>
  </r>
  <r>
    <x v="1"/>
    <x v="9"/>
    <n v="2801"/>
    <s v="A1X1"/>
    <n v="907"/>
    <n v="132248"/>
    <s v="손재하"/>
    <s v="포도 성신여대점"/>
    <n v="1007000"/>
    <n v="1007000"/>
    <n v="1007000"/>
    <n v="1007000"/>
    <n v="1007000"/>
    <n v="1007000"/>
    <n v="1007000"/>
    <n v="1007000"/>
    <n v="1007000"/>
    <n v="1007000"/>
    <n v="1007000"/>
    <n v="1007000"/>
  </r>
  <r>
    <x v="1"/>
    <x v="9"/>
    <n v="2801"/>
    <s v="A1X1"/>
    <n v="907"/>
    <n v="131888"/>
    <s v="손재하"/>
    <s v="포도 양산중부점"/>
    <n v="776000"/>
    <n v="776000"/>
    <n v="776000"/>
    <n v="776000"/>
    <n v="776000"/>
    <n v="776000"/>
    <n v="776000"/>
    <n v="776000"/>
    <n v="776000"/>
    <n v="776000"/>
    <n v="776000"/>
    <n v="776000"/>
  </r>
  <r>
    <x v="1"/>
    <x v="9"/>
    <n v="2801"/>
    <s v="A1X1"/>
    <n v="907"/>
    <n v="132091"/>
    <s v="손재하"/>
    <s v="포도 양산증산점"/>
    <n v="459000"/>
    <n v="459000"/>
    <n v="459000"/>
    <n v="459000"/>
    <n v="459000"/>
    <n v="459000"/>
    <n v="459000"/>
    <n v="459000"/>
    <n v="459000"/>
    <n v="459000"/>
    <n v="459000"/>
    <n v="459000"/>
  </r>
  <r>
    <x v="1"/>
    <x v="9"/>
    <n v="2801"/>
    <s v="A1X1"/>
    <n v="907"/>
    <n v="131979"/>
    <s v="손재하"/>
    <s v="포도 온천천점"/>
    <n v="980000"/>
    <n v="980000"/>
    <n v="980000"/>
    <n v="980000"/>
    <n v="980000"/>
    <n v="980000"/>
    <n v="980000"/>
    <n v="980000"/>
    <n v="980000"/>
    <n v="980000"/>
    <n v="980000"/>
    <n v="980000"/>
  </r>
  <r>
    <x v="1"/>
    <x v="9"/>
    <n v="2801"/>
    <s v="A1X1"/>
    <n v="907"/>
    <n v="131889"/>
    <s v="손재하"/>
    <s v="포도 울산국가정원점"/>
    <n v="942000"/>
    <n v="942000"/>
    <n v="942000"/>
    <n v="942000"/>
    <n v="942000"/>
    <n v="942000"/>
    <n v="942000"/>
    <n v="942000"/>
    <n v="942000"/>
    <n v="942000"/>
    <n v="942000"/>
    <n v="942000"/>
  </r>
  <r>
    <x v="1"/>
    <x v="9"/>
    <n v="2801"/>
    <s v="A1X1"/>
    <n v="907"/>
    <n v="132166"/>
    <s v="손재하"/>
    <s v="포도 울산삼산점"/>
    <n v="758000"/>
    <n v="758000"/>
    <n v="758000"/>
    <n v="758000"/>
    <n v="758000"/>
    <n v="758000"/>
    <n v="758000"/>
    <n v="758000"/>
    <n v="758000"/>
    <n v="758000"/>
    <n v="758000"/>
    <n v="758000"/>
  </r>
  <r>
    <x v="1"/>
    <x v="9"/>
    <n v="2801"/>
    <s v="A1X1"/>
    <n v="907"/>
    <n v="131989"/>
    <s v="손재하"/>
    <s v="포도 율하점"/>
    <n v="1326000"/>
    <n v="1326000"/>
    <n v="1326000"/>
    <n v="1326000"/>
    <n v="1326000"/>
    <n v="1326000"/>
    <n v="1326000"/>
    <n v="1326000"/>
    <n v="1326000"/>
    <n v="1326000"/>
    <n v="1326000"/>
    <n v="1326000"/>
  </r>
  <r>
    <x v="1"/>
    <x v="9"/>
    <n v="2801"/>
    <s v="A1X1"/>
    <n v="907"/>
    <n v="132085"/>
    <s v="손재하"/>
    <s v="포도 을지로점"/>
    <n v="958000"/>
    <n v="958000"/>
    <n v="958000"/>
    <n v="958000"/>
    <n v="958000"/>
    <n v="958000"/>
    <n v="958000"/>
    <n v="958000"/>
    <n v="958000"/>
    <n v="958000"/>
    <n v="958000"/>
    <n v="958000"/>
  </r>
  <r>
    <x v="1"/>
    <x v="9"/>
    <n v="2801"/>
    <s v="A1X1"/>
    <n v="907"/>
    <n v="132024"/>
    <s v="손재하"/>
    <s v="포도 진주혁신도시점"/>
    <n v="941000"/>
    <n v="941000"/>
    <n v="941000"/>
    <n v="941000"/>
    <n v="941000"/>
    <n v="941000"/>
    <n v="941000"/>
    <n v="941000"/>
    <n v="941000"/>
    <n v="941000"/>
    <n v="941000"/>
    <n v="941000"/>
  </r>
  <r>
    <x v="1"/>
    <x v="9"/>
    <n v="2801"/>
    <s v="A1X1"/>
    <n v="907"/>
    <n v="132202"/>
    <s v="손재하"/>
    <s v="포도 창원중동점"/>
    <n v="234000"/>
    <n v="234000"/>
    <n v="234000"/>
    <n v="234000"/>
    <n v="234000"/>
    <n v="234000"/>
    <n v="234000"/>
    <n v="234000"/>
    <n v="234000"/>
    <n v="234000"/>
    <n v="234000"/>
    <n v="234000"/>
  </r>
  <r>
    <x v="1"/>
    <x v="9"/>
    <n v="2801"/>
    <s v="A1X1"/>
    <n v="907"/>
    <n v="132105"/>
    <s v="손재하"/>
    <s v="포도 통영죽림점"/>
    <n v="752000"/>
    <n v="752000"/>
    <n v="752000"/>
    <n v="752000"/>
    <n v="752000"/>
    <n v="752000"/>
    <n v="752000"/>
    <n v="752000"/>
    <n v="752000"/>
    <n v="752000"/>
    <n v="752000"/>
    <n v="752000"/>
  </r>
  <r>
    <x v="1"/>
    <x v="9"/>
    <n v="2801"/>
    <s v="A1X1"/>
    <n v="907"/>
    <n v="131881"/>
    <s v="손재하"/>
    <s v="포도 해운대시장점"/>
    <n v="1506000"/>
    <n v="1506000"/>
    <n v="1506000"/>
    <n v="1506000"/>
    <n v="1506000"/>
    <n v="1506000"/>
    <n v="1506000"/>
    <n v="1506000"/>
    <n v="1506000"/>
    <n v="1506000"/>
    <n v="1506000"/>
    <n v="1506000"/>
  </r>
  <r>
    <x v="1"/>
    <x v="9"/>
    <n v="2801"/>
    <s v="A1X1"/>
    <n v="907"/>
    <n v="132082"/>
    <s v="손재하"/>
    <s v="포도 해운대시장점 (펀지라인 주식회사)"/>
    <n v="1261000"/>
    <n v="1261000"/>
    <n v="1261000"/>
    <n v="1261000"/>
    <n v="1261000"/>
    <n v="1261000"/>
    <n v="1261000"/>
    <n v="1261000"/>
    <n v="1261000"/>
    <n v="1261000"/>
    <n v="1261000"/>
    <n v="1261000"/>
  </r>
  <r>
    <x v="1"/>
    <x v="9"/>
    <n v="2801"/>
    <s v="A1X1"/>
    <n v="907"/>
    <n v="131968"/>
    <s v="손재하"/>
    <s v="포도 화명점"/>
    <n v="1832000"/>
    <n v="1832000"/>
    <n v="1832000"/>
    <n v="1832000"/>
    <n v="1832000"/>
    <n v="1832000"/>
    <n v="1832000"/>
    <n v="1832000"/>
    <n v="1832000"/>
    <n v="1832000"/>
    <n v="1832000"/>
    <n v="1832000"/>
  </r>
  <r>
    <x v="1"/>
    <x v="9"/>
    <n v="2801"/>
    <s v="A199"/>
    <n v="907"/>
    <n v="131998"/>
    <s v="손재하"/>
    <s v="피아크앤뱅"/>
    <n v="3032000"/>
    <n v="3032000"/>
    <n v="3032000"/>
    <n v="3032000"/>
    <n v="3032000"/>
    <n v="3032000"/>
    <n v="3032000"/>
    <n v="3032000"/>
    <n v="3032000"/>
    <n v="3032000"/>
    <n v="3032000"/>
    <n v="3032000"/>
  </r>
  <r>
    <x v="1"/>
    <x v="9"/>
    <n v="2801"/>
    <s v="A1X2"/>
    <n v="907"/>
    <n v="131872"/>
    <s v="손재하"/>
    <s v="해피보틀"/>
    <n v="6231000"/>
    <n v="6231000"/>
    <n v="6231000"/>
    <n v="6231000"/>
    <n v="6231000"/>
    <n v="6231000"/>
    <n v="6231000"/>
    <n v="6231000"/>
    <n v="6231000"/>
    <n v="6231000"/>
    <n v="6231000"/>
    <n v="6231000"/>
  </r>
  <r>
    <x v="1"/>
    <x v="9"/>
    <n v="2801"/>
    <s v="A1X2"/>
    <n v="907"/>
    <n v="132013"/>
    <s v="손재하"/>
    <s v="해피보틀 2호점"/>
    <n v="2446000"/>
    <n v="2446000"/>
    <n v="2446000"/>
    <n v="2446000"/>
    <n v="2446000"/>
    <n v="2446000"/>
    <n v="2446000"/>
    <n v="2446000"/>
    <n v="2446000"/>
    <n v="2446000"/>
    <n v="2446000"/>
    <n v="2446000"/>
  </r>
  <r>
    <x v="1"/>
    <x v="9"/>
    <n v="2801"/>
    <s v="A1X2"/>
    <n v="907"/>
    <n v="132038"/>
    <s v="손재하"/>
    <s v="해피보틀 3호점"/>
    <n v="3941000"/>
    <n v="3941000"/>
    <n v="3941000"/>
    <n v="3941000"/>
    <n v="3941000"/>
    <n v="3941000"/>
    <n v="3941000"/>
    <n v="3941000"/>
    <n v="3941000"/>
    <n v="3941000"/>
    <n v="3941000"/>
    <n v="3941000"/>
  </r>
  <r>
    <x v="1"/>
    <x v="9"/>
    <n v="2801"/>
    <s v="A1X2"/>
    <n v="907"/>
    <n v="132086"/>
    <s v="손재하"/>
    <s v="해피보틀 4호점"/>
    <n v="892000"/>
    <n v="892000"/>
    <n v="892000"/>
    <n v="892000"/>
    <n v="892000"/>
    <n v="892000"/>
    <n v="892000"/>
    <n v="892000"/>
    <n v="892000"/>
    <n v="892000"/>
    <n v="892000"/>
    <n v="892000"/>
  </r>
  <r>
    <x v="1"/>
    <x v="9"/>
    <n v="2801"/>
    <s v="A1L8"/>
    <n v="918"/>
    <n v="110001"/>
    <s v="양동준(영개)"/>
    <s v="(유)가든주류"/>
    <n v="18000000"/>
    <n v="18000000"/>
    <n v="18000000"/>
    <n v="18000000"/>
    <n v="18000000"/>
    <n v="18000000"/>
    <n v="20000000"/>
    <n v="20000000"/>
    <n v="18000000"/>
    <n v="18000000"/>
    <n v="18000000"/>
    <n v="18935000"/>
  </r>
  <r>
    <x v="1"/>
    <x v="9"/>
    <n v="2801"/>
    <s v="A199"/>
    <n v="918"/>
    <n v="110875"/>
    <s v="양동준(영개)"/>
    <s v="(유)동아상사(전주)"/>
    <n v="7000000"/>
    <n v="6000000"/>
    <n v="6000000"/>
    <n v="6000000"/>
    <n v="7000000"/>
    <n v="7000000"/>
    <n v="7000000"/>
    <n v="7000000"/>
    <n v="7000000"/>
    <n v="7000000"/>
    <n v="7000000"/>
    <n v="7714000"/>
  </r>
  <r>
    <x v="1"/>
    <x v="9"/>
    <n v="2801"/>
    <s v="A1X3"/>
    <n v="918"/>
    <n v="110836"/>
    <s v="양동준(영개)"/>
    <s v="(자)동서주류상사(대전)"/>
    <n v="19000000"/>
    <n v="19000000"/>
    <n v="19000000"/>
    <n v="19000000"/>
    <n v="19000000"/>
    <n v="19000000"/>
    <n v="22000000"/>
    <n v="22000000"/>
    <n v="19000000"/>
    <n v="19000000"/>
    <n v="19000000"/>
    <n v="19061000"/>
  </r>
  <r>
    <x v="1"/>
    <x v="9"/>
    <n v="2801"/>
    <s v="A199"/>
    <n v="918"/>
    <n v="110962"/>
    <s v="양동준(영개)"/>
    <s v="(주)강남종합주류(구:보경주류"/>
    <n v="2004000"/>
    <n v="2004000"/>
    <n v="2004000"/>
    <n v="2004000"/>
    <n v="2004000"/>
    <n v="2004000"/>
    <n v="2004000"/>
    <n v="2004000"/>
    <n v="2004000"/>
    <n v="2004000"/>
    <n v="2004000"/>
    <n v="2004000"/>
  </r>
  <r>
    <x v="1"/>
    <x v="9"/>
    <n v="2801"/>
    <s v="A199"/>
    <n v="918"/>
    <n v="111504"/>
    <s v="양동준(영개)"/>
    <s v="(주)광일종합주류"/>
    <n v="3329000"/>
    <n v="3329000"/>
    <n v="3329000"/>
    <n v="3329000"/>
    <n v="3329000"/>
    <n v="3329000"/>
    <n v="3329000"/>
    <n v="3329000"/>
    <n v="3329000"/>
    <n v="3329000"/>
    <n v="3329000"/>
    <n v="3329000"/>
  </r>
  <r>
    <x v="1"/>
    <x v="9"/>
    <n v="2801"/>
    <s v="A199"/>
    <n v="918"/>
    <n v="110674"/>
    <s v="양동준(영개)"/>
    <s v="(주)전주유통"/>
    <n v="6929000"/>
    <n v="6929000"/>
    <n v="6929000"/>
    <n v="6929000"/>
    <n v="6929000"/>
    <n v="6929000"/>
    <n v="6929000"/>
    <n v="6929000"/>
    <n v="6929000"/>
    <n v="6929000"/>
    <n v="6929000"/>
    <n v="6929000"/>
  </r>
  <r>
    <x v="1"/>
    <x v="9"/>
    <n v="2801"/>
    <s v="A199"/>
    <s v="901"/>
    <n v="150184"/>
    <s v="양동준(영개)"/>
    <s v="(주)히든베이호텔_구:홍해개발(주)"/>
    <n v="781000"/>
    <n v="781000"/>
    <n v="781000"/>
    <n v="781000"/>
    <n v="781000"/>
    <n v="781000"/>
    <n v="781000"/>
    <n v="781000"/>
    <n v="781000"/>
    <n v="781000"/>
    <n v="781000"/>
    <n v="781000"/>
  </r>
  <r>
    <x v="1"/>
    <x v="9"/>
    <n v="2801"/>
    <s v="A199"/>
    <s v="907"/>
    <n v="132030"/>
    <s v="양동준(영개)"/>
    <s v="12번째이야기(동천점)"/>
    <n v="328000"/>
    <n v="328000"/>
    <n v="328000"/>
    <n v="328000"/>
    <n v="328000"/>
    <n v="328000"/>
    <n v="328000"/>
    <n v="328000"/>
    <n v="328000"/>
    <n v="328000"/>
    <n v="328000"/>
    <n v="328000"/>
  </r>
  <r>
    <x v="1"/>
    <x v="9"/>
    <n v="2801"/>
    <s v="A199"/>
    <s v="907"/>
    <n v="132043"/>
    <s v="양동준(영개)"/>
    <s v="12번째이야기(스위띠끄)"/>
    <n v="134000"/>
    <n v="134000"/>
    <n v="134000"/>
    <n v="134000"/>
    <n v="134000"/>
    <n v="134000"/>
    <n v="134000"/>
    <n v="134000"/>
    <n v="134000"/>
    <n v="134000"/>
    <n v="134000"/>
    <n v="134000"/>
  </r>
  <r>
    <x v="1"/>
    <x v="9"/>
    <n v="2801"/>
    <s v="A199"/>
    <s v="907"/>
    <n v="132014"/>
    <s v="양동준(영개)"/>
    <s v="12번째이야기(양산점)"/>
    <n v="617000"/>
    <n v="617000"/>
    <n v="617000"/>
    <n v="617000"/>
    <n v="617000"/>
    <n v="617000"/>
    <n v="617000"/>
    <n v="617000"/>
    <n v="617000"/>
    <n v="617000"/>
    <n v="617000"/>
    <n v="617000"/>
  </r>
  <r>
    <x v="1"/>
    <x v="9"/>
    <n v="2801"/>
    <s v="A199"/>
    <s v="907"/>
    <n v="132015"/>
    <s v="양동준(영개)"/>
    <s v="12번째이야기(첨단점)"/>
    <n v="425000"/>
    <n v="425000"/>
    <n v="425000"/>
    <n v="425000"/>
    <n v="425000"/>
    <n v="425000"/>
    <n v="425000"/>
    <n v="425000"/>
    <n v="425000"/>
    <n v="425000"/>
    <n v="425000"/>
    <n v="425000"/>
  </r>
  <r>
    <x v="1"/>
    <x v="9"/>
    <n v="2801"/>
    <s v="A1X4"/>
    <n v="918"/>
    <n v="111114"/>
    <s v="양동준(영개)"/>
    <s v="고창주류(유)"/>
    <n v="59553000"/>
    <n v="59553000"/>
    <n v="59553000"/>
    <n v="59553000"/>
    <n v="59553000"/>
    <n v="59553000"/>
    <n v="69553000"/>
    <n v="69553000"/>
    <n v="59553000"/>
    <n v="59553000"/>
    <n v="59553000"/>
    <n v="76377000"/>
  </r>
  <r>
    <x v="1"/>
    <x v="9"/>
    <n v="2801"/>
    <s v="A199"/>
    <n v="907"/>
    <n v="131576"/>
    <s v="양동준(영개)"/>
    <s v="그랑비비노"/>
    <n v="8710000"/>
    <n v="8710000"/>
    <n v="8710000"/>
    <n v="8710000"/>
    <n v="8710000"/>
    <n v="8710000"/>
    <n v="8710000"/>
    <n v="8710000"/>
    <n v="8710000"/>
    <n v="8710000"/>
    <n v="8710000"/>
    <n v="8710000"/>
  </r>
  <r>
    <x v="1"/>
    <x v="9"/>
    <n v="2801"/>
    <s v="A199"/>
    <n v="907"/>
    <n v="132215"/>
    <s v="양동준(영개)"/>
    <s v="베르 익산점"/>
    <n v="177000"/>
    <n v="177000"/>
    <n v="177000"/>
    <n v="177000"/>
    <n v="177000"/>
    <n v="177000"/>
    <n v="177000"/>
    <n v="177000"/>
    <n v="177000"/>
    <n v="177000"/>
    <n v="177000"/>
    <n v="177000"/>
  </r>
  <r>
    <x v="1"/>
    <x v="9"/>
    <n v="2801"/>
    <s v="A199"/>
    <n v="907"/>
    <n v="131931"/>
    <s v="양동준(영개)"/>
    <s v="비노바스키"/>
    <n v="5270000"/>
    <n v="5270000"/>
    <n v="5270000"/>
    <n v="5270000"/>
    <n v="5270000"/>
    <n v="5270000"/>
    <n v="5270000"/>
    <n v="5270000"/>
    <n v="5270000"/>
    <n v="5270000"/>
    <n v="5270000"/>
    <n v="5270000"/>
  </r>
  <r>
    <x v="1"/>
    <x v="9"/>
    <n v="2801"/>
    <s v="A1O6"/>
    <n v="918"/>
    <n v="110092"/>
    <s v="양동준(영개)"/>
    <s v="세계양주(자)대전"/>
    <n v="3601000"/>
    <n v="3601000"/>
    <n v="3601000"/>
    <n v="3601000"/>
    <n v="3601000"/>
    <n v="3601000"/>
    <n v="3601000"/>
    <n v="3601000"/>
    <n v="3601000"/>
    <n v="3601000"/>
    <n v="3601000"/>
    <n v="3601000"/>
  </r>
  <r>
    <x v="1"/>
    <x v="9"/>
    <n v="2801"/>
    <s v="A199"/>
    <s v="901"/>
    <n v="370463"/>
    <s v="양동준(영개)"/>
    <s v="앤아이씨주식회사"/>
    <n v="3410000"/>
    <n v="3410000"/>
    <n v="3410000"/>
    <n v="3410000"/>
    <n v="3410000"/>
    <n v="3410000"/>
    <n v="3410000"/>
    <n v="3410000"/>
    <n v="3410000"/>
    <n v="3410000"/>
    <n v="3410000"/>
    <n v="3410000"/>
  </r>
  <r>
    <x v="1"/>
    <x v="9"/>
    <n v="2801"/>
    <s v="A199"/>
    <s v="907"/>
    <n v="131932"/>
    <s v="양동준(영개)"/>
    <s v="와인갤러리, 김"/>
    <n v="36000"/>
    <n v="36000"/>
    <n v="36000"/>
    <n v="36000"/>
    <n v="36000"/>
    <n v="36000"/>
    <n v="36000"/>
    <n v="36000"/>
    <n v="36000"/>
    <n v="36000"/>
    <n v="36000"/>
    <n v="36000"/>
  </r>
  <r>
    <x v="1"/>
    <x v="9"/>
    <n v="2801"/>
    <s v="A199"/>
    <s v="907"/>
    <n v="131978"/>
    <s v="양동준(영개)"/>
    <s v="와인로그"/>
    <n v="658000"/>
    <n v="658000"/>
    <n v="658000"/>
    <n v="658000"/>
    <n v="658000"/>
    <n v="658000"/>
    <n v="658000"/>
    <n v="658000"/>
    <n v="658000"/>
    <n v="658000"/>
    <n v="658000"/>
    <n v="658000"/>
  </r>
  <r>
    <x v="1"/>
    <x v="9"/>
    <n v="2801"/>
    <s v="A199"/>
    <s v="918"/>
    <n v="110129"/>
    <s v="양동준(영개)"/>
    <s v="우진주류(주)"/>
    <n v="2389000"/>
    <n v="2389000"/>
    <n v="2389000"/>
    <n v="2389000"/>
    <n v="2389000"/>
    <n v="2389000"/>
    <n v="2389000"/>
    <n v="2389000"/>
    <n v="2389000"/>
    <n v="2389000"/>
    <n v="2389000"/>
    <n v="2389000"/>
  </r>
  <r>
    <x v="1"/>
    <x v="9"/>
    <n v="2801"/>
    <s v="A199"/>
    <s v="907"/>
    <n v="132069"/>
    <s v="양동준(영개)"/>
    <s v="원비노"/>
    <n v="3385000"/>
    <n v="3385000"/>
    <n v="3385000"/>
    <n v="3385000"/>
    <n v="3385000"/>
    <n v="3385000"/>
    <n v="3385000"/>
    <n v="3385000"/>
    <n v="3385000"/>
    <n v="3385000"/>
    <n v="3385000"/>
    <n v="3385000"/>
  </r>
  <r>
    <x v="1"/>
    <x v="9"/>
    <n v="2801"/>
    <s v="A1M9"/>
    <s v="907"/>
    <n v="212372"/>
    <s v="양동준(영개)"/>
    <s v="주식회사 나르샤관광개발"/>
    <n v="3789000"/>
    <n v="3789000"/>
    <n v="3789000"/>
    <n v="3789000"/>
    <n v="3789000"/>
    <n v="3789000"/>
    <n v="3789000"/>
    <n v="3789000"/>
    <n v="3789000"/>
    <n v="3789000"/>
    <n v="3789000"/>
    <n v="3789000"/>
  </r>
  <r>
    <x v="1"/>
    <x v="9"/>
    <n v="2801"/>
    <s v="A199"/>
    <s v="901"/>
    <n v="370447"/>
    <s v="양동준(영개)"/>
    <s v="텐원"/>
    <n v="1354000"/>
    <n v="1354000"/>
    <n v="1354000"/>
    <n v="1354000"/>
    <n v="1354000"/>
    <n v="1354000"/>
    <n v="1354000"/>
    <n v="1354000"/>
    <n v="1354000"/>
    <n v="1354000"/>
    <n v="1354000"/>
    <n v="1354000"/>
  </r>
  <r>
    <x v="1"/>
    <x v="9"/>
    <n v="2801"/>
    <s v="A199"/>
    <n v="918"/>
    <n v="111597"/>
    <s v="양동준(영개)"/>
    <s v="합자회사정석주류_나주"/>
    <n v="3300000"/>
    <n v="3300000"/>
    <n v="3300000"/>
    <n v="3300000"/>
    <n v="3300000"/>
    <n v="3300000"/>
    <n v="3300000"/>
    <n v="3300000"/>
    <n v="3300000"/>
    <n v="3300000"/>
    <n v="3300000"/>
    <n v="3300000"/>
  </r>
  <r>
    <x v="1"/>
    <x v="9"/>
    <n v="2801"/>
    <s v="A1X5"/>
    <n v="918"/>
    <n v="110321"/>
    <s v="양동준(영개)"/>
    <s v="합자회사한국주류(청주)"/>
    <n v="9980000"/>
    <n v="9980000"/>
    <n v="9980000"/>
    <n v="9980000"/>
    <n v="9980000"/>
    <n v="9980000"/>
    <n v="9980000"/>
    <n v="9980000"/>
    <n v="9980000"/>
    <n v="9980000"/>
    <n v="9980000"/>
    <n v="9980000"/>
  </r>
  <r>
    <x v="1"/>
    <x v="9"/>
    <n v="2801"/>
    <s v="A1X1"/>
    <s v="907"/>
    <n v="132098"/>
    <s v="이정표"/>
    <s v="포도 광주동명점"/>
    <n v="616000"/>
    <n v="616000"/>
    <n v="616000"/>
    <n v="616000"/>
    <n v="616000"/>
    <n v="616000"/>
    <n v="616000"/>
    <n v="616000"/>
    <n v="616000"/>
    <n v="616000"/>
    <n v="616000"/>
    <n v="616000"/>
  </r>
  <r>
    <x v="1"/>
    <x v="9"/>
    <n v="2801"/>
    <s v="A1X1"/>
    <s v="907"/>
    <n v="132915"/>
    <s v="이정표"/>
    <s v="포도 광주첨단점"/>
    <n v="544000"/>
    <n v="544000"/>
    <n v="544000"/>
    <n v="544000"/>
    <n v="544000"/>
    <n v="544000"/>
    <n v="544000"/>
    <n v="544000"/>
    <n v="544000"/>
    <n v="544000"/>
    <n v="544000"/>
    <n v="544000"/>
  </r>
  <r>
    <x v="1"/>
    <x v="9"/>
    <n v="2801"/>
    <s v="A199"/>
    <n v="918"/>
    <n v="110014"/>
    <s v="이지호"/>
    <s v="(자)국제주류(포항)"/>
    <n v="1496000"/>
    <n v="1496000"/>
    <n v="1496000"/>
    <n v="1496000"/>
    <n v="1496000"/>
    <n v="1496000"/>
    <n v="1496000"/>
    <n v="1496000"/>
    <n v="1496000"/>
    <n v="1496000"/>
    <n v="1496000"/>
    <n v="1496000"/>
  </r>
  <r>
    <x v="1"/>
    <x v="9"/>
    <n v="2801"/>
    <s v="A1X6"/>
    <n v="918"/>
    <n v="111433"/>
    <s v="이지호"/>
    <s v="(자)삼화산업"/>
    <n v="79298000"/>
    <n v="99298000"/>
    <n v="79298000"/>
    <n v="79298000"/>
    <n v="79298000"/>
    <n v="79298000"/>
    <n v="99298000"/>
    <n v="99298000"/>
    <n v="99298000"/>
    <n v="79298000"/>
    <n v="99298000"/>
    <n v="99298000"/>
  </r>
  <r>
    <x v="1"/>
    <x v="9"/>
    <n v="2801"/>
    <s v="A1O1"/>
    <n v="918"/>
    <n v="111522"/>
    <s v="이지호"/>
    <s v="(주) 에이리커컴퍼니_대구"/>
    <n v="11611000"/>
    <n v="11611000"/>
    <n v="11611000"/>
    <n v="11611000"/>
    <n v="11611000"/>
    <n v="11611000"/>
    <n v="11611000"/>
    <n v="11611000"/>
    <n v="11611000"/>
    <n v="11611000"/>
    <n v="11611000"/>
    <n v="11611000"/>
  </r>
  <r>
    <x v="1"/>
    <x v="9"/>
    <n v="2801"/>
    <s v="A199"/>
    <n v="918"/>
    <n v="111056"/>
    <s v="이지호"/>
    <s v="(주)경성주류(구:부강주류)대구"/>
    <n v="309000"/>
    <n v="309000"/>
    <n v="309000"/>
    <n v="309000"/>
    <n v="309000"/>
    <n v="309000"/>
    <n v="309000"/>
    <n v="309000"/>
    <n v="309000"/>
    <n v="309000"/>
    <n v="309000"/>
    <n v="309000"/>
  </r>
  <r>
    <x v="1"/>
    <x v="9"/>
    <n v="2801"/>
    <s v="A199"/>
    <s v="918"/>
    <n v="110579"/>
    <s v="이지호"/>
    <s v="(주)대양종합주류(대구)"/>
    <n v="30000"/>
    <n v="30000"/>
    <n v="30000"/>
    <n v="30000"/>
    <n v="30000"/>
    <n v="30000"/>
    <n v="30000"/>
    <n v="30000"/>
    <n v="30000"/>
    <n v="30000"/>
    <n v="30000"/>
    <n v="30000"/>
  </r>
  <r>
    <x v="1"/>
    <x v="9"/>
    <n v="2801"/>
    <s v="A1M8"/>
    <n v="918"/>
    <n v="110332"/>
    <s v="이지호"/>
    <s v="(주)대흥주류(대구)"/>
    <n v="31680000"/>
    <n v="51680000"/>
    <n v="31680000"/>
    <n v="31680000"/>
    <n v="31680000"/>
    <n v="31680000"/>
    <n v="51680000"/>
    <n v="51680000"/>
    <n v="51680000"/>
    <n v="31680000"/>
    <n v="51680000"/>
    <n v="51680000"/>
  </r>
  <r>
    <x v="1"/>
    <x v="9"/>
    <n v="2801"/>
    <s v="A199"/>
    <n v="918"/>
    <n v="110408"/>
    <s v="이지호"/>
    <s v="(주)두성주류_대구"/>
    <n v="264000"/>
    <n v="264000"/>
    <n v="264000"/>
    <n v="264000"/>
    <n v="264000"/>
    <n v="264000"/>
    <n v="264000"/>
    <n v="264000"/>
    <n v="264000"/>
    <n v="264000"/>
    <n v="264000"/>
    <n v="264000"/>
  </r>
  <r>
    <x v="1"/>
    <x v="9"/>
    <n v="2801"/>
    <s v="A1O5"/>
    <n v="918"/>
    <n v="110027"/>
    <s v="이지호"/>
    <s v="(주)세계주류상사 대구"/>
    <n v="4945000"/>
    <n v="4945000"/>
    <n v="4945000"/>
    <n v="4945000"/>
    <n v="4945000"/>
    <n v="4945000"/>
    <n v="4945000"/>
    <n v="4945000"/>
    <n v="4945000"/>
    <n v="4945000"/>
    <n v="4945000"/>
    <n v="4945000"/>
  </r>
  <r>
    <x v="1"/>
    <x v="9"/>
    <n v="2801"/>
    <s v="A1X7"/>
    <n v="918"/>
    <n v="111166"/>
    <s v="이지호"/>
    <s v="(주)에스엠종합주류(구:아진주류판매"/>
    <n v="15583000"/>
    <n v="35583000"/>
    <n v="15583000"/>
    <n v="15583000"/>
    <n v="15583000"/>
    <n v="15583000"/>
    <n v="35583000"/>
    <n v="35583000"/>
    <n v="35583000"/>
    <n v="15583000"/>
    <n v="35583000"/>
    <n v="35583000"/>
  </r>
  <r>
    <x v="1"/>
    <x v="9"/>
    <n v="2801"/>
    <s v="A199"/>
    <n v="901"/>
    <n v="150206"/>
    <s v="이지호"/>
    <s v="(주)제이스글로벌"/>
    <n v="9000"/>
    <n v="9000"/>
    <n v="9000"/>
    <n v="9000"/>
    <n v="9000"/>
    <n v="9000"/>
    <n v="9000"/>
    <n v="9000"/>
    <n v="9000"/>
    <n v="9000"/>
    <n v="9000"/>
    <n v="9000"/>
  </r>
  <r>
    <x v="1"/>
    <x v="9"/>
    <n v="2801"/>
    <s v="A1M6"/>
    <n v="918"/>
    <n v="110716"/>
    <s v="이지호"/>
    <s v="(합)호담주류(구:진석주류"/>
    <n v="200074000"/>
    <n v="258002000"/>
    <n v="200074000"/>
    <n v="200074000"/>
    <n v="200074000"/>
    <n v="200074000"/>
    <n v="258074000"/>
    <n v="258074000"/>
    <n v="258074000"/>
    <n v="200074000"/>
    <n v="258074000"/>
    <n v="260420000"/>
  </r>
  <r>
    <x v="1"/>
    <x v="9"/>
    <n v="2801"/>
    <s v="A199"/>
    <n v="918"/>
    <n v="110057"/>
    <s v="이지호"/>
    <s v="대성주류상사(포항)(구:(포항)세계양주)"/>
    <n v="1104000"/>
    <n v="1104000"/>
    <n v="1104000"/>
    <n v="1104000"/>
    <n v="1104000"/>
    <n v="1104000"/>
    <n v="1104000"/>
    <n v="1104000"/>
    <n v="1104000"/>
    <n v="1104000"/>
    <n v="1104000"/>
    <n v="1104000"/>
  </r>
  <r>
    <x v="1"/>
    <x v="9"/>
    <n v="2801"/>
    <s v="A199"/>
    <n v="922"/>
    <n v="370424"/>
    <s v="이지호"/>
    <s v="더 키친더노이"/>
    <n v="7629000"/>
    <n v="7629000"/>
    <n v="7629000"/>
    <n v="7629000"/>
    <n v="7629000"/>
    <n v="7629000"/>
    <n v="7629000"/>
    <n v="7629000"/>
    <n v="7629000"/>
    <n v="7629000"/>
    <n v="7629000"/>
    <n v="7629000"/>
  </r>
  <r>
    <x v="1"/>
    <x v="9"/>
    <n v="2801"/>
    <s v="A199"/>
    <n v="922"/>
    <n v="370415"/>
    <s v="이지호"/>
    <s v="비노수아브"/>
    <n v="314000"/>
    <n v="314000"/>
    <n v="314000"/>
    <n v="314000"/>
    <n v="314000"/>
    <n v="314000"/>
    <n v="314000"/>
    <n v="314000"/>
    <n v="314000"/>
    <n v="314000"/>
    <n v="314000"/>
    <n v="314000"/>
  </r>
  <r>
    <x v="1"/>
    <x v="9"/>
    <n v="2801"/>
    <s v="A199"/>
    <n v="918"/>
    <n v="111576"/>
    <s v="이지호"/>
    <s v="삼광산업(자)"/>
    <n v="756000"/>
    <n v="756000"/>
    <n v="756000"/>
    <n v="756000"/>
    <n v="756000"/>
    <n v="756000"/>
    <n v="756000"/>
    <n v="756000"/>
    <n v="756000"/>
    <n v="756000"/>
    <n v="756000"/>
    <n v="756000"/>
  </r>
  <r>
    <x v="1"/>
    <x v="9"/>
    <n v="2801"/>
    <s v="A199"/>
    <n v="902"/>
    <n v="370482"/>
    <s v="이지호"/>
    <s v="샤또봉"/>
    <n v="672000"/>
    <n v="672000"/>
    <n v="672000"/>
    <n v="672000"/>
    <n v="672000"/>
    <n v="672000"/>
    <n v="672000"/>
    <n v="672000"/>
    <n v="672000"/>
    <n v="672000"/>
    <n v="672000"/>
    <n v="672000"/>
  </r>
  <r>
    <x v="1"/>
    <x v="9"/>
    <n v="2801"/>
    <s v="A199"/>
    <s v="918"/>
    <n v="111698"/>
    <s v="이지호"/>
    <s v="월드 에프앤비_음료"/>
    <n v="531000"/>
    <n v="531000"/>
    <n v="531000"/>
    <n v="531000"/>
    <n v="531000"/>
    <n v="531000"/>
    <n v="531000"/>
    <n v="531000"/>
    <n v="531000"/>
    <n v="531000"/>
    <n v="531000"/>
    <n v="531000"/>
  </r>
  <r>
    <x v="1"/>
    <x v="9"/>
    <n v="2801"/>
    <s v="A199"/>
    <n v="922"/>
    <n v="370522"/>
    <s v="이지호"/>
    <s v="쥬스토구스토_대구"/>
    <n v="3941000"/>
    <n v="3941000"/>
    <n v="3941000"/>
    <n v="3941000"/>
    <n v="3941000"/>
    <n v="3941000"/>
    <n v="3941000"/>
    <n v="3941000"/>
    <n v="3941000"/>
    <n v="3941000"/>
    <n v="3941000"/>
    <n v="3941000"/>
  </r>
  <r>
    <x v="1"/>
    <x v="9"/>
    <n v="2801"/>
    <s v="A1R4"/>
    <n v="918"/>
    <n v="110264"/>
    <s v="이지호"/>
    <s v="화산세계주류주식회사_대구"/>
    <n v="25206000"/>
    <n v="45206000"/>
    <n v="25206000"/>
    <n v="25206000"/>
    <n v="25206000"/>
    <n v="25206000"/>
    <n v="45206000"/>
    <n v="45206000"/>
    <n v="45206000"/>
    <n v="25206000"/>
    <n v="45206000"/>
    <n v="45206000"/>
  </r>
  <r>
    <x v="1"/>
    <x v="9"/>
    <n v="2801"/>
    <s v="A199"/>
    <s v="905"/>
    <n v="212475"/>
    <s v="이지호"/>
    <s v="효자동블루스"/>
    <n v="652000"/>
    <n v="652000"/>
    <n v="652000"/>
    <n v="652000"/>
    <n v="652000"/>
    <n v="652000"/>
    <n v="652000"/>
    <n v="652000"/>
    <n v="652000"/>
    <n v="652000"/>
    <n v="652000"/>
    <n v="652000"/>
  </r>
  <r>
    <x v="1"/>
    <x v="9"/>
    <n v="2801"/>
    <s v="A199"/>
    <s v="918"/>
    <n v="111726"/>
    <s v="장원석"/>
    <s v="길성판매유한회사"/>
    <n v="10000"/>
    <n v="10000"/>
    <n v="10000"/>
    <n v="10000"/>
    <n v="10000"/>
    <n v="10000"/>
    <n v="10000"/>
    <n v="10000"/>
    <n v="10000"/>
    <n v="10000"/>
    <n v="10000"/>
    <n v="10000"/>
  </r>
  <r>
    <x v="1"/>
    <x v="9"/>
    <n v="2801"/>
    <s v="A199"/>
    <n v="918"/>
    <n v="111077"/>
    <s v="하동완"/>
    <s v="(유)제일종합주류(밀양)"/>
    <n v="7169000"/>
    <n v="7169000"/>
    <n v="7169000"/>
    <n v="7169000"/>
    <n v="7169000"/>
    <n v="7169000"/>
    <n v="7169000"/>
    <n v="7169000"/>
    <n v="7169000"/>
    <n v="7169000"/>
    <n v="7169000"/>
    <n v="7169000"/>
  </r>
  <r>
    <x v="1"/>
    <x v="9"/>
    <n v="2801"/>
    <s v="A199"/>
    <n v="918"/>
    <n v="111096"/>
    <s v="하동완"/>
    <s v="(유)청림상사-부산"/>
    <n v="2183000"/>
    <n v="2183000"/>
    <n v="2183000"/>
    <n v="2183000"/>
    <n v="2183000"/>
    <n v="2183000"/>
    <n v="2183000"/>
    <n v="2183000"/>
    <n v="2183000"/>
    <n v="2183000"/>
    <n v="2183000"/>
    <n v="2183000"/>
  </r>
  <r>
    <x v="1"/>
    <x v="9"/>
    <n v="2801"/>
    <s v="A199"/>
    <n v="918"/>
    <n v="110876"/>
    <s v="하동완"/>
    <s v="(자)유원상사"/>
    <n v="6808000"/>
    <n v="6808000"/>
    <n v="6808000"/>
    <n v="6808000"/>
    <n v="6808000"/>
    <n v="6808000"/>
    <n v="6808000"/>
    <n v="6808000"/>
    <n v="6808000"/>
    <n v="6808000"/>
    <n v="6808000"/>
    <n v="6808000"/>
  </r>
  <r>
    <x v="1"/>
    <x v="9"/>
    <n v="2801"/>
    <s v="A1X8"/>
    <n v="918"/>
    <n v="110235"/>
    <s v="하동완"/>
    <s v="(자)청설주류"/>
    <n v="9671000"/>
    <n v="9671000"/>
    <n v="9671000"/>
    <n v="9671000"/>
    <n v="9671000"/>
    <n v="9671000"/>
    <n v="9671000"/>
    <n v="9671000"/>
    <n v="9671000"/>
    <n v="9671000"/>
    <n v="9671000"/>
    <n v="9671000"/>
  </r>
  <r>
    <x v="1"/>
    <x v="9"/>
    <n v="2801"/>
    <s v="A172"/>
    <n v="918"/>
    <n v="130111"/>
    <s v="하동완"/>
    <s v="(주)동남"/>
    <n v="17812000"/>
    <n v="17812000"/>
    <n v="17812000"/>
    <n v="17812000"/>
    <n v="17812000"/>
    <n v="17812000"/>
    <n v="17812000"/>
    <n v="17812000"/>
    <n v="17812000"/>
    <n v="17812000"/>
    <n v="17812000"/>
    <n v="17812000"/>
  </r>
  <r>
    <x v="1"/>
    <x v="9"/>
    <n v="2801"/>
    <s v="A1O3"/>
    <n v="918"/>
    <n v="110370"/>
    <s v="하동완"/>
    <s v="(주)부광(구:한아름)"/>
    <n v="2534000"/>
    <n v="2534000"/>
    <n v="2534000"/>
    <n v="2534000"/>
    <n v="2534000"/>
    <n v="2534000"/>
    <n v="2534000"/>
    <n v="2534000"/>
    <n v="2534000"/>
    <n v="2534000"/>
    <n v="2534000"/>
    <n v="2534000"/>
  </r>
  <r>
    <x v="1"/>
    <x v="9"/>
    <n v="2801"/>
    <s v="A1P2"/>
    <n v="918"/>
    <n v="111224"/>
    <s v="하동완"/>
    <s v="(주)부성종합주류-부산"/>
    <n v="15189000"/>
    <n v="15189000"/>
    <n v="15189000"/>
    <n v="15189000"/>
    <n v="15189000"/>
    <n v="15189000"/>
    <n v="15189000"/>
    <n v="15189000"/>
    <n v="15189000"/>
    <n v="15189000"/>
    <n v="15189000"/>
    <n v="15189000"/>
  </r>
  <r>
    <x v="1"/>
    <x v="9"/>
    <n v="2801"/>
    <s v="A1X9"/>
    <n v="918"/>
    <n v="111450"/>
    <s v="하동완"/>
    <s v="(주)서원홀딩스중부지점"/>
    <n v="24601000"/>
    <n v="24601000"/>
    <n v="24601000"/>
    <n v="24601000"/>
    <n v="24601000"/>
    <n v="24601000"/>
    <n v="24601000"/>
    <n v="24601000"/>
    <n v="24601000"/>
    <n v="24601000"/>
    <n v="24601000"/>
    <n v="24601000"/>
  </r>
  <r>
    <x v="1"/>
    <x v="9"/>
    <n v="2801"/>
    <s v="A199"/>
    <n v="918"/>
    <n v="111538"/>
    <s v="하동완"/>
    <s v="(주)세화주류_창원마산"/>
    <n v="6893000"/>
    <n v="6893000"/>
    <n v="6893000"/>
    <n v="6893000"/>
    <n v="6893000"/>
    <n v="6893000"/>
    <n v="6893000"/>
    <n v="6893000"/>
    <n v="6893000"/>
    <n v="6893000"/>
    <n v="6893000"/>
    <n v="6893000"/>
  </r>
  <r>
    <x v="1"/>
    <x v="9"/>
    <n v="2801"/>
    <s v="A1L5"/>
    <n v="918"/>
    <n v="110439"/>
    <s v="하동완"/>
    <s v="(주)스타수입주류"/>
    <n v="70000000"/>
    <n v="70000000"/>
    <n v="70000000"/>
    <n v="70000000"/>
    <n v="65000000"/>
    <n v="90000000"/>
    <n v="90000000"/>
    <n v="75000000"/>
    <n v="75000000"/>
    <n v="75000000"/>
    <n v="75000000"/>
    <n v="75000000"/>
  </r>
  <r>
    <x v="1"/>
    <x v="9"/>
    <n v="2801"/>
    <s v="A199"/>
    <n v="918"/>
    <n v="111265"/>
    <s v="하동완"/>
    <s v="(주)신용주류-김해"/>
    <n v="15914000"/>
    <n v="15914000"/>
    <n v="15914000"/>
    <n v="15914000"/>
    <n v="15914000"/>
    <n v="15914000"/>
    <n v="15914000"/>
    <n v="15914000"/>
    <n v="15914000"/>
    <n v="15914000"/>
    <n v="15914000"/>
    <n v="15914000"/>
  </r>
  <r>
    <x v="1"/>
    <x v="9"/>
    <n v="2801"/>
    <s v="A199"/>
    <n v="918"/>
    <n v="111328"/>
    <s v="하동완"/>
    <s v="(주)제주근대화체인"/>
    <n v="2496000"/>
    <n v="2496000"/>
    <n v="2496000"/>
    <n v="2496000"/>
    <n v="2496000"/>
    <n v="2496000"/>
    <n v="2496000"/>
    <n v="2496000"/>
    <n v="2496000"/>
    <n v="2496000"/>
    <n v="2496000"/>
    <n v="2496000"/>
  </r>
  <r>
    <x v="1"/>
    <x v="9"/>
    <n v="2801"/>
    <s v="A1Q9"/>
    <n v="918"/>
    <n v="111541"/>
    <s v="하동완"/>
    <s v="(주)해동주류_부산"/>
    <n v="12164000"/>
    <n v="12164000"/>
    <n v="12164000"/>
    <n v="12164000"/>
    <n v="12164000"/>
    <n v="12164000"/>
    <n v="12164000"/>
    <n v="12164000"/>
    <n v="12164000"/>
    <n v="12164000"/>
    <n v="12164000"/>
    <n v="12164000"/>
  </r>
  <r>
    <x v="1"/>
    <x v="9"/>
    <n v="2801"/>
    <s v="A199"/>
    <n v="907"/>
    <n v="370546"/>
    <s v="하동완"/>
    <s v="가비움"/>
    <n v="1283000"/>
    <n v="1283000"/>
    <n v="1283000"/>
    <n v="1283000"/>
    <n v="1283000"/>
    <n v="1283000"/>
    <n v="1283000"/>
    <n v="1283000"/>
    <n v="1283000"/>
    <n v="1283000"/>
    <n v="1283000"/>
    <n v="1283000"/>
  </r>
  <r>
    <x v="1"/>
    <x v="9"/>
    <n v="2801"/>
    <s v="A199"/>
    <n v="907"/>
    <n v="130798"/>
    <s v="하동완"/>
    <s v="가자주류울산남구점"/>
    <n v="1953000"/>
    <n v="1953000"/>
    <n v="1953000"/>
    <n v="1953000"/>
    <n v="1953000"/>
    <n v="1953000"/>
    <n v="1953000"/>
    <n v="1953000"/>
    <n v="1953000"/>
    <n v="1953000"/>
    <n v="1953000"/>
    <n v="1953000"/>
  </r>
  <r>
    <x v="1"/>
    <x v="9"/>
    <n v="2801"/>
    <s v="A199"/>
    <s v="918"/>
    <n v="111601"/>
    <s v="하동완"/>
    <s v="주식회사덕원_부산"/>
    <n v="1169000"/>
    <n v="1169000"/>
    <n v="1169000"/>
    <n v="1169000"/>
    <n v="1169000"/>
    <n v="1169000"/>
    <n v="1169000"/>
    <n v="1169000"/>
    <n v="1169000"/>
    <n v="1169000"/>
    <n v="1169000"/>
    <n v="1169000"/>
  </r>
  <r>
    <x v="1"/>
    <x v="9"/>
    <n v="2801"/>
    <s v="A1Y1"/>
    <s v="918"/>
    <n v="111041"/>
    <s v="하동완"/>
    <s v="합자회사 신세계수입주류"/>
    <n v="90000000"/>
    <n v="90000000"/>
    <n v="90000000"/>
    <n v="90000000"/>
    <n v="97084000"/>
    <n v="100000000"/>
    <n v="110000000"/>
    <n v="110000000"/>
    <n v="100000000"/>
    <n v="100000000"/>
    <n v="100000000"/>
    <n v="97917000"/>
  </r>
  <r>
    <x v="1"/>
    <x v="9"/>
    <n v="2801"/>
    <s v="A1Y2"/>
    <s v="918"/>
    <n v="110177"/>
    <s v="하동완"/>
    <s v="합자회사 예원"/>
    <n v="13683000"/>
    <n v="13683000"/>
    <n v="13683000"/>
    <n v="13683000"/>
    <n v="13683000"/>
    <n v="13683000"/>
    <n v="13683000"/>
    <n v="13683000"/>
    <n v="13683000"/>
    <n v="13683000"/>
    <n v="13683000"/>
    <n v="13683000"/>
  </r>
  <r>
    <x v="1"/>
    <x v="9"/>
    <n v="2801"/>
    <s v="A199"/>
    <s v="918"/>
    <n v="111036"/>
    <s v="하동완"/>
    <s v="합자회사 홍익주류"/>
    <n v="3487000"/>
    <n v="3487000"/>
    <n v="3487000"/>
    <n v="3487000"/>
    <n v="3487000"/>
    <n v="3487000"/>
    <n v="3487000"/>
    <n v="3487000"/>
    <n v="3487000"/>
    <n v="3487000"/>
    <n v="3487000"/>
    <n v="3487000"/>
  </r>
  <r>
    <x v="1"/>
    <x v="9"/>
    <n v="2801"/>
    <s v="A199"/>
    <n v="918"/>
    <n v="110752"/>
    <s v="하동완"/>
    <s v="합자회사원수입주류"/>
    <n v="3773000"/>
    <n v="3773000"/>
    <n v="3773000"/>
    <n v="3773000"/>
    <n v="3773000"/>
    <n v="3773000"/>
    <n v="3773000"/>
    <n v="3773000"/>
    <n v="3773000"/>
    <n v="3773000"/>
    <n v="3773000"/>
    <n v="3773000"/>
  </r>
  <r>
    <x v="1"/>
    <x v="10"/>
    <n v="2803"/>
    <s v="A1M5"/>
    <n v="999"/>
    <s v="A1M5"/>
    <m/>
    <s v="영개관리(지방)"/>
    <n v="107423000"/>
    <n v="107189000"/>
    <n v="107549000"/>
    <n v="107109000"/>
    <n v="107903000"/>
    <n v="109305000"/>
    <n v="109281000"/>
    <n v="109051000"/>
    <n v="107725000"/>
    <n v="109183000"/>
    <n v="109448000"/>
    <n v="111651000"/>
  </r>
  <r>
    <x v="4"/>
    <x v="11"/>
    <n v="1306"/>
    <s v="A1P4"/>
    <n v="921"/>
    <s v="A1P4"/>
    <s v="박새암"/>
    <s v="오션(홍대)"/>
    <n v="37500000"/>
    <n v="37500000"/>
    <n v="37500000"/>
    <n v="37500000"/>
    <n v="37500000"/>
    <n v="37500000"/>
    <n v="37500000"/>
    <n v="37500000"/>
    <n v="37500000"/>
    <n v="37500000"/>
    <n v="37500000"/>
    <n v="37500000"/>
  </r>
  <r>
    <x v="4"/>
    <x v="11"/>
    <n v="1306"/>
    <s v="A198"/>
    <n v="907"/>
    <s v="A198"/>
    <s v="박새암"/>
    <s v="메이드(홍대)"/>
    <n v="37500000"/>
    <n v="37500000"/>
    <n v="37500000"/>
    <n v="37500000"/>
    <n v="37500000"/>
    <n v="37500000"/>
    <n v="37500000"/>
    <n v="37500000"/>
    <n v="37500000"/>
    <n v="37500000"/>
    <n v="37500000"/>
    <n v="37500000"/>
  </r>
  <r>
    <x v="4"/>
    <x v="11"/>
    <n v="1306"/>
    <s v="A199"/>
    <n v="921"/>
    <s v="A199"/>
    <s v="박새암"/>
    <s v="산본몰트"/>
    <n v="10000000"/>
    <n v="10000000"/>
    <n v="10000000"/>
    <n v="10000000"/>
    <n v="10000000"/>
    <n v="10000000"/>
    <n v="10000000"/>
    <n v="10000000"/>
    <n v="10000000"/>
    <n v="10000000"/>
    <n v="10000000"/>
    <n v="10000000"/>
  </r>
  <r>
    <x v="4"/>
    <x v="11"/>
    <n v="1306"/>
    <s v="A169"/>
    <n v="921"/>
    <s v="A169"/>
    <s v="박새암"/>
    <s v="클럽트랙(홍대)"/>
    <n v="25000000"/>
    <n v="25000000"/>
    <n v="25000000"/>
    <n v="25000000"/>
    <n v="25000000"/>
    <n v="25000000"/>
    <n v="25000000"/>
    <n v="25000000"/>
    <n v="25000000"/>
    <n v="25000000"/>
    <n v="25000000"/>
    <n v="25000000"/>
  </r>
  <r>
    <x v="4"/>
    <x v="11"/>
    <n v="1306"/>
    <s v="A199"/>
    <n v="921"/>
    <s v="A199"/>
    <s v="박새암"/>
    <s v="주식회사 달달"/>
    <n v="20000000"/>
    <n v="20000000"/>
    <n v="20000000"/>
    <n v="20000000"/>
    <n v="20000000"/>
    <n v="20000000"/>
    <n v="20000000"/>
    <n v="20000000"/>
    <n v="20000000"/>
    <n v="20000000"/>
    <n v="20000000"/>
    <n v="20000000"/>
  </r>
  <r>
    <x v="4"/>
    <x v="11"/>
    <n v="1306"/>
    <s v="A1R6"/>
    <n v="921"/>
    <s v="A1R6"/>
    <s v="박새암"/>
    <s v="탄산바(한남)"/>
    <n v="10000000"/>
    <n v="10000000"/>
    <n v="10000000"/>
    <n v="10000000"/>
    <n v="10000000"/>
    <n v="10000000"/>
    <n v="10000000"/>
    <n v="10000000"/>
    <n v="10000000"/>
    <n v="10000000"/>
    <n v="10000000"/>
    <n v="10000000"/>
  </r>
  <r>
    <x v="4"/>
    <x v="11"/>
    <n v="1306"/>
    <s v="A199"/>
    <n v="921"/>
    <s v="A199"/>
    <s v="박새암"/>
    <s v="클럽 아우라(홍대)"/>
    <n v="12500000"/>
    <n v="12500000"/>
    <n v="12500000"/>
    <n v="12500000"/>
    <n v="12500000"/>
    <n v="12500000"/>
    <n v="12500000"/>
    <n v="12500000"/>
    <n v="12500000"/>
    <n v="12500000"/>
    <n v="12500000"/>
    <n v="12500000"/>
  </r>
  <r>
    <x v="4"/>
    <x v="11"/>
    <n v="1306"/>
    <s v="A199"/>
    <n v="921"/>
    <s v="A199"/>
    <s v="박새암"/>
    <s v="베스퍼 (서래마을)"/>
    <n v="5834000"/>
    <n v="5834000"/>
    <n v="5834000"/>
    <n v="5834000"/>
    <n v="5834000"/>
    <n v="5834000"/>
    <n v="5834000"/>
    <n v="5834000"/>
    <n v="5834000"/>
    <n v="5834000"/>
    <n v="5834000"/>
    <n v="5834000"/>
  </r>
  <r>
    <x v="4"/>
    <x v="11"/>
    <n v="1306"/>
    <s v="A199"/>
    <n v="925"/>
    <s v="S04546"/>
    <s v="박새암"/>
    <s v="파티피플라운지(청담)"/>
    <n v="8334000"/>
    <n v="8334000"/>
    <n v="8334000"/>
    <n v="8334000"/>
    <n v="8334000"/>
    <n v="8334000"/>
    <n v="8334000"/>
    <n v="8334000"/>
    <n v="8334000"/>
    <n v="8334000"/>
    <n v="8334000"/>
    <n v="8334000"/>
  </r>
  <r>
    <x v="4"/>
    <x v="11"/>
    <n v="1306"/>
    <s v="A199"/>
    <n v="907"/>
    <s v="S05775"/>
    <s v="박새암"/>
    <s v="케이바"/>
    <n v="8334000"/>
    <n v="8334000"/>
    <n v="8334000"/>
    <n v="8334000"/>
    <n v="8334000"/>
    <n v="8334000"/>
    <n v="8334000"/>
    <n v="8334000"/>
    <n v="8334000"/>
    <n v="8334000"/>
    <n v="8334000"/>
    <n v="8334000"/>
  </r>
  <r>
    <x v="4"/>
    <x v="11"/>
    <n v="1306"/>
    <s v="A199"/>
    <n v="905"/>
    <s v="370529"/>
    <s v="박새암"/>
    <s v="케이바(연남)"/>
    <n v="16667000"/>
    <n v="16667000"/>
    <n v="16667000"/>
    <n v="16667000"/>
    <n v="16667000"/>
    <n v="16667000"/>
    <n v="16667000"/>
    <n v="16667000"/>
    <n v="16667000"/>
    <n v="16667000"/>
    <n v="16667000"/>
    <n v="16667000"/>
  </r>
  <r>
    <x v="4"/>
    <x v="11"/>
    <n v="1306"/>
    <s v="A199"/>
    <n v="922"/>
    <s v="S04714"/>
    <s v="박새암"/>
    <s v="광천상회"/>
    <n v="8334000"/>
    <n v="8334000"/>
    <n v="8334000"/>
    <n v="8334000"/>
    <n v="8334000"/>
    <n v="8334000"/>
    <n v="8334000"/>
    <n v="8334000"/>
    <n v="8334000"/>
    <n v="8334000"/>
    <n v="8334000"/>
    <n v="8334000"/>
  </r>
  <r>
    <x v="4"/>
    <x v="11"/>
    <n v="1306"/>
    <s v="A199"/>
    <n v="925"/>
    <n v="212452"/>
    <s v="박새암"/>
    <s v="보야저 (청담)"/>
    <n v="5000000"/>
    <n v="5000000"/>
    <n v="5000000"/>
    <n v="5000000"/>
    <n v="5000000"/>
    <n v="5000000"/>
    <n v="5000000"/>
    <n v="5000000"/>
    <n v="5000000"/>
    <n v="5000000"/>
    <n v="5000000"/>
    <n v="5000000"/>
  </r>
  <r>
    <x v="4"/>
    <x v="11"/>
    <n v="1306"/>
    <s v="A199"/>
    <n v="907"/>
    <s v="S04960"/>
    <s v="박새암"/>
    <s v="볼트82 (청담)"/>
    <n v="5000000"/>
    <n v="5000000"/>
    <n v="5000000"/>
    <n v="5000000"/>
    <n v="5000000"/>
    <n v="5000000"/>
    <n v="5000000"/>
    <n v="5000000"/>
    <n v="5000000"/>
    <n v="5000000"/>
    <n v="5000000"/>
    <n v="5000000"/>
  </r>
  <r>
    <x v="4"/>
    <x v="11"/>
    <n v="1306"/>
    <s v="A199"/>
    <n v="905"/>
    <s v="S05078"/>
    <s v="박새암"/>
    <s v="세찌상회"/>
    <n v="4167000"/>
    <n v="4167000"/>
    <n v="4167000"/>
    <n v="4167000"/>
    <n v="4167000"/>
    <n v="4167000"/>
    <n v="4167000"/>
    <n v="4167000"/>
    <n v="4167000"/>
    <n v="4167000"/>
    <n v="4167000"/>
    <n v="4167000"/>
  </r>
  <r>
    <x v="4"/>
    <x v="11"/>
    <n v="1306"/>
    <s v="A199"/>
    <n v="925"/>
    <s v="S05002"/>
    <s v="박새암"/>
    <s v="뷰직(강남)"/>
    <n v="8334000"/>
    <n v="8334000"/>
    <n v="8334000"/>
    <n v="8334000"/>
    <n v="8334000"/>
    <n v="8334000"/>
    <n v="8334000"/>
    <n v="8334000"/>
    <n v="8334000"/>
    <n v="8334000"/>
    <n v="8334000"/>
    <n v="8334000"/>
  </r>
  <r>
    <x v="4"/>
    <x v="11"/>
    <n v="1306"/>
    <s v="A199"/>
    <n v="905"/>
    <s v="370600"/>
    <s v="박새암"/>
    <s v="더글랜(광천상회2호점)"/>
    <n v="1667000"/>
    <n v="1667000"/>
    <n v="1667000"/>
    <n v="1667000"/>
    <n v="1667000"/>
    <n v="1667000"/>
    <n v="1667000"/>
    <n v="1667000"/>
    <n v="1667000"/>
    <n v="1667000"/>
    <n v="1667000"/>
    <n v="1667000"/>
  </r>
  <r>
    <x v="4"/>
    <x v="11"/>
    <n v="1306"/>
    <s v="A199"/>
    <n v="905"/>
    <s v="S04943"/>
    <s v="박새암"/>
    <s v="하이드아웃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25"/>
    <s v="S04384"/>
    <s v="박새암"/>
    <s v="크리드(신사)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25"/>
    <s v="212459"/>
    <s v="박새암"/>
    <s v="올드타임"/>
    <n v="2500000"/>
    <n v="2500000"/>
    <n v="2500000"/>
    <n v="2500000"/>
    <n v="2500000"/>
    <n v="2500000"/>
    <n v="2500000"/>
    <n v="2500000"/>
    <n v="2500000"/>
    <n v="2500000"/>
    <n v="2500000"/>
    <n v="2500000"/>
  </r>
  <r>
    <x v="4"/>
    <x v="11"/>
    <n v="1306"/>
    <s v="A199"/>
    <n v="907"/>
    <s v="131783"/>
    <s v="박새암"/>
    <s v="스왈로(한남)"/>
    <n v="2500000"/>
    <n v="2500000"/>
    <n v="2500000"/>
    <n v="2500000"/>
    <n v="2500000"/>
    <n v="2500000"/>
    <n v="2500000"/>
    <n v="2500000"/>
    <n v="2500000"/>
    <n v="2500000"/>
    <n v="2500000"/>
    <n v="2500000"/>
  </r>
  <r>
    <x v="4"/>
    <x v="11"/>
    <n v="1306"/>
    <s v="A199"/>
    <n v="905"/>
    <s v="S05706"/>
    <s v="박새암"/>
    <s v="대물상회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24"/>
    <s v="S05205"/>
    <s v="박새암"/>
    <s v="비바라비다(신천)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25"/>
    <s v="S04414"/>
    <s v="박새암"/>
    <s v="바코드(신촌)"/>
    <n v="1667000"/>
    <n v="1667000"/>
    <n v="1667000"/>
    <n v="1667000"/>
    <n v="1667000"/>
    <n v="1667000"/>
    <n v="1667000"/>
    <n v="1667000"/>
    <n v="1667000"/>
    <n v="1667000"/>
    <n v="1667000"/>
    <n v="1667000"/>
  </r>
  <r>
    <x v="4"/>
    <x v="11"/>
    <n v="1306"/>
    <s v="A199"/>
    <n v="913"/>
    <s v="110163"/>
    <s v="박새암"/>
    <s v="피치스,스모킹타이거(성수)"/>
    <n v="417000"/>
    <n v="417000"/>
    <n v="417000"/>
    <n v="417000"/>
    <n v="417000"/>
    <n v="417000"/>
    <n v="417000"/>
    <n v="417000"/>
    <n v="417000"/>
    <n v="417000"/>
    <n v="417000"/>
    <n v="417000"/>
  </r>
  <r>
    <x v="4"/>
    <x v="11"/>
    <n v="1306"/>
    <s v="A199"/>
    <n v="905"/>
    <s v="S05029"/>
    <s v="박새암"/>
    <s v="소마 (판교)"/>
    <n v="500000"/>
    <n v="500000"/>
    <n v="500000"/>
    <n v="500000"/>
    <n v="500000"/>
    <n v="500000"/>
    <n v="500000"/>
    <n v="500000"/>
    <n v="500000"/>
    <n v="500000"/>
    <n v="500000"/>
    <n v="500000"/>
  </r>
  <r>
    <x v="4"/>
    <x v="11"/>
    <n v="1306"/>
    <s v="A199"/>
    <n v="925"/>
    <s v="S04375"/>
    <s v="박새암"/>
    <s v="올드타임 리쿼샵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25"/>
    <s v="S05756"/>
    <s v="박새암"/>
    <s v="크로우 (홍대)"/>
    <n v="417000"/>
    <n v="417000"/>
    <n v="417000"/>
    <n v="417000"/>
    <n v="417000"/>
    <n v="417000"/>
    <n v="417000"/>
    <n v="417000"/>
    <n v="417000"/>
    <n v="417000"/>
    <n v="417000"/>
    <n v="417000"/>
  </r>
  <r>
    <x v="4"/>
    <x v="11"/>
    <n v="1306"/>
    <s v="A199"/>
    <n v="925"/>
    <s v="S05332"/>
    <s v="박새암"/>
    <s v="바코드(신촌)"/>
    <n v="417000"/>
    <n v="417000"/>
    <n v="417000"/>
    <n v="417000"/>
    <n v="417000"/>
    <n v="417000"/>
    <n v="417000"/>
    <n v="417000"/>
    <n v="417000"/>
    <n v="417000"/>
    <n v="417000"/>
    <n v="417000"/>
  </r>
  <r>
    <x v="4"/>
    <x v="11"/>
    <n v="1306"/>
    <s v="A199"/>
    <n v="907"/>
    <s v="131819"/>
    <s v="박새암"/>
    <s v="케이브 (판교)"/>
    <n v="250000"/>
    <n v="250000"/>
    <n v="250000"/>
    <n v="250000"/>
    <n v="250000"/>
    <n v="250000"/>
    <n v="250000"/>
    <n v="250000"/>
    <n v="250000"/>
    <n v="250000"/>
    <n v="250000"/>
    <n v="250000"/>
  </r>
  <r>
    <x v="4"/>
    <x v="11"/>
    <n v="1306"/>
    <s v="A199"/>
    <n v="905"/>
    <s v="S05693"/>
    <s v="박새암"/>
    <s v="원 (성동구)"/>
    <n v="250000"/>
    <n v="250000"/>
    <n v="250000"/>
    <n v="250000"/>
    <n v="250000"/>
    <n v="250000"/>
    <n v="250000"/>
    <n v="250000"/>
    <n v="250000"/>
    <n v="250000"/>
    <n v="250000"/>
    <n v="250000"/>
  </r>
  <r>
    <x v="4"/>
    <x v="11"/>
    <n v="1306"/>
    <s v="A199"/>
    <n v="907"/>
    <s v="131867"/>
    <s v="박새암"/>
    <s v="노츠 (효창공원역)"/>
    <n v="167000"/>
    <n v="167000"/>
    <n v="167000"/>
    <n v="167000"/>
    <n v="167000"/>
    <n v="167000"/>
    <n v="167000"/>
    <n v="167000"/>
    <n v="167000"/>
    <n v="167000"/>
    <n v="167000"/>
    <n v="167000"/>
  </r>
  <r>
    <x v="4"/>
    <x v="11"/>
    <n v="1306"/>
    <s v="A199"/>
    <n v="925"/>
    <s v="S03230"/>
    <s v="박새암"/>
    <s v="루바토(마포)"/>
    <n v="167000"/>
    <n v="167000"/>
    <n v="167000"/>
    <n v="167000"/>
    <n v="167000"/>
    <n v="167000"/>
    <n v="167000"/>
    <n v="167000"/>
    <n v="167000"/>
    <n v="167000"/>
    <n v="167000"/>
    <n v="167000"/>
  </r>
  <r>
    <x v="4"/>
    <x v="11"/>
    <n v="1306"/>
    <s v="A199"/>
    <n v="905"/>
    <s v="370548"/>
    <s v="박새암"/>
    <s v="소하 (한남동)"/>
    <n v="84000"/>
    <n v="84000"/>
    <n v="84000"/>
    <n v="84000"/>
    <n v="84000"/>
    <n v="84000"/>
    <n v="84000"/>
    <n v="84000"/>
    <n v="84000"/>
    <n v="84000"/>
    <n v="84000"/>
    <n v="84000"/>
  </r>
  <r>
    <x v="4"/>
    <x v="11"/>
    <n v="1306"/>
    <s v="A199"/>
    <n v="925"/>
    <s v="S04831"/>
    <s v="박새암"/>
    <s v="오르 (홍대)"/>
    <n v="84000"/>
    <n v="84000"/>
    <n v="84000"/>
    <n v="84000"/>
    <n v="84000"/>
    <n v="84000"/>
    <n v="84000"/>
    <n v="84000"/>
    <n v="84000"/>
    <n v="84000"/>
    <n v="84000"/>
    <n v="84000"/>
  </r>
  <r>
    <x v="4"/>
    <x v="11"/>
    <n v="1306"/>
    <s v="A199"/>
    <n v="925"/>
    <s v="S05329"/>
    <s v="박새암"/>
    <s v="노마드 (청담)"/>
    <n v="84000"/>
    <n v="84000"/>
    <n v="84000"/>
    <n v="84000"/>
    <n v="84000"/>
    <n v="84000"/>
    <n v="84000"/>
    <n v="84000"/>
    <n v="84000"/>
    <n v="84000"/>
    <n v="84000"/>
    <n v="84000"/>
  </r>
  <r>
    <x v="4"/>
    <x v="11"/>
    <n v="1306"/>
    <s v="A199"/>
    <n v="922"/>
    <s v="S05674"/>
    <s v="박새암"/>
    <s v="디스틸(홍대)"/>
    <n v="84000"/>
    <n v="84000"/>
    <n v="84000"/>
    <n v="84000"/>
    <n v="84000"/>
    <n v="84000"/>
    <n v="84000"/>
    <n v="84000"/>
    <n v="84000"/>
    <n v="84000"/>
    <n v="84000"/>
    <n v="84000"/>
  </r>
  <r>
    <x v="4"/>
    <x v="11"/>
    <n v="1306"/>
    <s v="A199"/>
    <n v="913"/>
    <s v="110414"/>
    <s v="박새암"/>
    <s v="오리올(이태원)"/>
    <n v="84000"/>
    <n v="84000"/>
    <n v="84000"/>
    <n v="84000"/>
    <n v="84000"/>
    <n v="84000"/>
    <n v="84000"/>
    <n v="84000"/>
    <n v="84000"/>
    <n v="84000"/>
    <n v="84000"/>
    <n v="84000"/>
  </r>
  <r>
    <x v="4"/>
    <x v="11"/>
    <n v="1306"/>
    <s v="A199"/>
    <n v="925"/>
    <s v="370565"/>
    <s v="박새암"/>
    <s v="잇트 (판교)"/>
    <n v="417000"/>
    <n v="417000"/>
    <n v="417000"/>
    <n v="417000"/>
    <n v="417000"/>
    <n v="417000"/>
    <n v="417000"/>
    <n v="417000"/>
    <n v="417000"/>
    <n v="417000"/>
    <n v="417000"/>
    <n v="417000"/>
  </r>
  <r>
    <x v="4"/>
    <x v="11"/>
    <n v="1306"/>
    <s v="A199"/>
    <n v="925"/>
    <s v="S00911"/>
    <s v="박새암"/>
    <s v="올래와인앤드리쿼"/>
    <n v="250000"/>
    <n v="250000"/>
    <n v="250000"/>
    <n v="250000"/>
    <n v="250000"/>
    <n v="250000"/>
    <n v="250000"/>
    <n v="250000"/>
    <n v="250000"/>
    <n v="250000"/>
    <n v="250000"/>
    <n v="250000"/>
  </r>
  <r>
    <x v="4"/>
    <x v="11"/>
    <n v="1306"/>
    <s v="A199"/>
    <n v="925"/>
    <s v="S05259"/>
    <s v="박새암"/>
    <s v="추가매출"/>
    <n v="178000000"/>
    <n v="178000000"/>
    <n v="178000000"/>
    <n v="178000000"/>
    <n v="178000000"/>
    <n v="178000000"/>
    <n v="178000000"/>
    <n v="178000000"/>
    <n v="178000000"/>
    <n v="178000000"/>
    <n v="178000000"/>
    <n v="178000000"/>
  </r>
  <r>
    <x v="4"/>
    <x v="11"/>
    <n v="1306"/>
    <s v="A199"/>
    <n v="925"/>
    <s v="S03343"/>
    <s v="정경묵"/>
    <s v="춤추는사람들"/>
    <n v="52692000"/>
    <n v="52692000"/>
    <n v="166301000"/>
    <n v="216301000"/>
    <n v="127456000"/>
    <n v="206870000"/>
    <n v="253465000"/>
    <n v="203465000"/>
    <n v="203465000"/>
    <n v="233524000"/>
    <n v="163524000"/>
    <n v="233583000"/>
  </r>
  <r>
    <x v="4"/>
    <x v="11"/>
    <n v="1306"/>
    <s v="A199"/>
    <n v="925"/>
    <s v="S05655"/>
    <s v="정경묵"/>
    <s v="플러스82(청담)"/>
    <n v="32692000"/>
    <n v="32692000"/>
    <n v="116301000"/>
    <n v="166301000"/>
    <n v="177456000"/>
    <n v="156870000"/>
    <n v="203465000"/>
    <n v="153465000"/>
    <n v="153465000"/>
    <n v="213524000"/>
    <n v="113524000"/>
    <n v="183583000"/>
  </r>
  <r>
    <x v="4"/>
    <x v="11"/>
    <n v="1306"/>
    <s v="A199"/>
    <n v="905"/>
    <s v="370425"/>
    <s v="정경묵"/>
    <s v="페이스(강남)"/>
    <n v="32692000"/>
    <n v="32692000"/>
    <n v="116301000"/>
    <n v="166301000"/>
    <n v="127456000"/>
    <n v="106870000"/>
    <n v="153465000"/>
    <n v="103465000"/>
    <n v="103465000"/>
    <n v="193524000"/>
    <n v="63524000"/>
    <n v="133583000"/>
  </r>
  <r>
    <x v="4"/>
    <x v="11"/>
    <n v="1306"/>
    <s v="A199"/>
    <n v="913"/>
    <s v="110455"/>
    <s v="정경묵"/>
    <s v="로컬(강남)"/>
    <n v="60329000"/>
    <n v="60329000"/>
    <n v="140307000"/>
    <n v="140307000"/>
    <n v="84666000"/>
    <n v="64080000"/>
    <n v="57181000"/>
    <n v="57181000"/>
    <n v="57181000"/>
    <n v="77240000"/>
    <n v="77240000"/>
    <n v="77298000"/>
  </r>
  <r>
    <x v="4"/>
    <x v="11"/>
    <n v="1306"/>
    <s v="A199"/>
    <n v="905"/>
    <s v="S04976"/>
    <s v="정경묵"/>
    <s v="라퓨타(논현)"/>
    <n v="60329000"/>
    <n v="60329000"/>
    <n v="90307000"/>
    <n v="90307000"/>
    <n v="34666000"/>
    <n v="14080000"/>
    <n v="7181000"/>
    <n v="7181000"/>
    <n v="7181000"/>
    <n v="27240000"/>
    <n v="27240000"/>
    <n v="27298000"/>
  </r>
  <r>
    <x v="4"/>
    <x v="11"/>
    <n v="1306"/>
    <s v="A199"/>
    <n v="925"/>
    <s v="S05166"/>
    <s v="정경묵"/>
    <s v="레이스(강남)"/>
    <n v="60329000"/>
    <n v="60329000"/>
    <n v="140307000"/>
    <n v="190307000"/>
    <n v="234666000"/>
    <n v="214080000"/>
    <n v="257181000"/>
    <n v="207181000"/>
    <n v="207181000"/>
    <n v="267240000"/>
    <n v="167240000"/>
    <n v="237298000"/>
  </r>
  <r>
    <x v="4"/>
    <x v="11"/>
    <n v="1306"/>
    <s v="A199"/>
    <n v="925"/>
    <s v="S04312"/>
    <s v="정경묵"/>
    <s v="유토피아"/>
    <n v="50000000"/>
    <n v="50000000"/>
    <n v="50000000"/>
    <n v="50000000"/>
    <n v="50000000"/>
    <n v="50000000"/>
    <n v="50000000"/>
    <n v="50000000"/>
    <n v="50000000"/>
    <n v="50000000"/>
    <n v="50000000"/>
    <n v="50000000"/>
  </r>
  <r>
    <x v="4"/>
    <x v="11"/>
    <n v="1306"/>
    <s v="A199"/>
    <n v="925"/>
    <s v="S05051"/>
    <s v="정경묵"/>
    <s v="사운드(신사)"/>
    <n v="50000000"/>
    <n v="50000000"/>
    <n v="50000000"/>
    <n v="50000000"/>
    <n v="100000000"/>
    <n v="100000000"/>
    <n v="100000000"/>
    <n v="100000000"/>
    <n v="100000000"/>
    <n v="100000000"/>
    <n v="100000000"/>
    <n v="100000000"/>
  </r>
  <r>
    <x v="4"/>
    <x v="11"/>
    <n v="1306"/>
    <s v="A199"/>
    <n v="999"/>
    <s v="A199"/>
    <s v="정경묵"/>
    <s v="무인(구디에이)"/>
    <n v="10000000"/>
    <n v="10000000"/>
    <n v="10000000"/>
    <n v="10000000"/>
    <n v="10000000"/>
    <n v="10000000"/>
    <n v="10000000"/>
    <n v="10000000"/>
    <n v="10000000"/>
    <n v="10000000"/>
    <n v="10000000"/>
    <n v="10000000"/>
  </r>
  <r>
    <x v="4"/>
    <x v="11"/>
    <n v="1306"/>
    <s v="A199"/>
    <n v="926"/>
    <s v="S06220"/>
    <s v="정경묵"/>
    <s v="벨뷰라운지(청담)"/>
    <n v="5000000"/>
    <n v="5000000"/>
    <n v="5000000"/>
    <n v="5000000"/>
    <n v="5000000"/>
    <n v="5000000"/>
    <n v="5000000"/>
    <n v="5000000"/>
    <n v="5000000"/>
    <n v="5000000"/>
    <n v="5000000"/>
    <n v="5000000"/>
  </r>
  <r>
    <x v="4"/>
    <x v="11"/>
    <n v="1306"/>
    <s v="A199"/>
    <n v="926"/>
    <s v="S05957"/>
    <s v="정경묵"/>
    <s v="벨에어(청담)"/>
    <n v="5000000"/>
    <n v="5000000"/>
    <n v="5000000"/>
    <n v="5000000"/>
    <n v="5000000"/>
    <n v="5000000"/>
    <n v="5000000"/>
    <n v="5000000"/>
    <n v="5000000"/>
    <n v="5000000"/>
    <n v="5000000"/>
    <n v="5000000"/>
  </r>
  <r>
    <x v="4"/>
    <x v="11"/>
    <n v="1306"/>
    <s v="A199"/>
    <n v="926"/>
    <s v="S05880"/>
    <s v="정경묵"/>
    <s v="유엠엑스(신사)"/>
    <n v="10000000"/>
    <n v="10000000"/>
    <n v="10000000"/>
    <n v="10000000"/>
    <n v="10000000"/>
    <n v="10000000"/>
    <n v="10000000"/>
    <n v="10000000"/>
    <n v="10000000"/>
    <n v="10000000"/>
    <n v="10000000"/>
    <n v="10000000"/>
  </r>
  <r>
    <x v="4"/>
    <x v="11"/>
    <n v="1306"/>
    <s v="A199"/>
    <n v="926"/>
    <s v="S05881"/>
    <s v="정경묵"/>
    <s v="스케쥴(청담)"/>
    <n v="2500000"/>
    <n v="2500000"/>
    <n v="2500000"/>
    <n v="2500000"/>
    <n v="2500000"/>
    <n v="2500000"/>
    <n v="2500000"/>
    <n v="2500000"/>
    <n v="2500000"/>
    <n v="2500000"/>
    <n v="2500000"/>
    <n v="2500000"/>
  </r>
  <r>
    <x v="4"/>
    <x v="11"/>
    <n v="1306"/>
    <s v="A199"/>
    <n v="926"/>
    <s v="S06219"/>
    <s v="정경묵"/>
    <s v="트립하우스(강남)"/>
    <n v="2500000"/>
    <n v="2500000"/>
    <n v="2500000"/>
    <n v="2500000"/>
    <n v="2500000"/>
    <n v="2500000"/>
    <n v="2500000"/>
    <n v="2500000"/>
    <n v="2500000"/>
    <n v="2500000"/>
    <n v="2500000"/>
    <n v="2500000"/>
  </r>
  <r>
    <x v="4"/>
    <x v="11"/>
    <n v="1306"/>
    <s v="A199"/>
    <n v="926"/>
    <s v="S06221"/>
    <s v="정경묵"/>
    <s v="트립하우스(강남)"/>
    <n v="2500000"/>
    <n v="2500000"/>
    <n v="2500000"/>
    <n v="2500000"/>
    <n v="2500000"/>
    <n v="2500000"/>
    <n v="2500000"/>
    <n v="2500000"/>
    <n v="2500000"/>
    <n v="2500000"/>
    <n v="2500000"/>
    <n v="2500000"/>
  </r>
  <r>
    <x v="4"/>
    <x v="11"/>
    <n v="1306"/>
    <s v="A199"/>
    <n v="926"/>
    <s v="S03521"/>
    <s v="정경묵"/>
    <s v="타임즈(압구정)"/>
    <n v="5000000"/>
    <n v="5000000"/>
    <n v="5000000"/>
    <n v="5000000"/>
    <n v="5000000"/>
    <n v="5000000"/>
    <n v="5000000"/>
    <n v="5000000"/>
    <n v="5000000"/>
    <n v="5000000"/>
    <n v="5000000"/>
    <n v="5000000"/>
  </r>
  <r>
    <x v="4"/>
    <x v="11"/>
    <n v="1306"/>
    <s v="A199"/>
    <n v="926"/>
    <s v="S03327"/>
    <s v="정경묵"/>
    <s v="추가매출"/>
    <n v="7500000"/>
    <n v="7500000"/>
    <n v="7500000"/>
    <n v="7500000"/>
    <n v="7500000"/>
    <n v="7500000"/>
    <n v="7500000"/>
    <n v="7500000"/>
    <n v="7500000"/>
    <n v="7500000"/>
    <n v="7500000"/>
    <n v="7500000"/>
  </r>
  <r>
    <x v="4"/>
    <x v="11"/>
    <n v="1306"/>
    <s v="A199"/>
    <n v="926"/>
    <s v="S04257"/>
    <s v="민수원"/>
    <s v="메이드(이태원)"/>
    <n v="45834000"/>
    <n v="45834000"/>
    <n v="45834000"/>
    <n v="45834000"/>
    <n v="45834000"/>
    <n v="45834000"/>
    <n v="45834000"/>
    <n v="45834000"/>
    <n v="45834000"/>
    <n v="45834000"/>
    <n v="45834000"/>
    <n v="45834000"/>
  </r>
  <r>
    <x v="4"/>
    <x v="11"/>
    <n v="1306"/>
    <s v="A199"/>
    <n v="926"/>
    <s v="S03632"/>
    <s v="민수원"/>
    <s v="MYK-글램,프로스트(이태원)"/>
    <n v="23334000"/>
    <n v="23334000"/>
    <n v="23334000"/>
    <n v="23334000"/>
    <n v="23334000"/>
    <n v="23334000"/>
    <n v="23334000"/>
    <n v="23334000"/>
    <n v="23334000"/>
    <n v="23334000"/>
    <n v="23334000"/>
    <n v="23334000"/>
  </r>
  <r>
    <x v="4"/>
    <x v="11"/>
    <n v="1306"/>
    <s v="A199"/>
    <n v="926"/>
    <s v="S05990"/>
    <s v="민수원"/>
    <s v="매드홀릭(홍대)"/>
    <n v="13334000"/>
    <n v="13334000"/>
    <n v="13334000"/>
    <n v="13334000"/>
    <n v="13334000"/>
    <n v="13334000"/>
    <n v="13334000"/>
    <n v="13334000"/>
    <n v="13334000"/>
    <n v="13334000"/>
    <n v="13334000"/>
    <n v="13334000"/>
  </r>
  <r>
    <x v="4"/>
    <x v="11"/>
    <n v="1306"/>
    <s v="A199"/>
    <n v="924"/>
    <s v="S04468"/>
    <s v="민수원"/>
    <s v="비디비디(이태원)"/>
    <n v="5500000"/>
    <n v="5500000"/>
    <n v="5500000"/>
    <n v="5500000"/>
    <n v="5500000"/>
    <n v="5500000"/>
    <n v="5500000"/>
    <n v="5500000"/>
    <n v="5500000"/>
    <n v="5500000"/>
    <n v="5500000"/>
    <n v="5500000"/>
  </r>
  <r>
    <x v="4"/>
    <x v="11"/>
    <n v="1306"/>
    <s v="A199"/>
    <n v="924"/>
    <s v="S02730"/>
    <s v="민수원"/>
    <s v="타파스바"/>
    <n v="5834000"/>
    <n v="5834000"/>
    <n v="5834000"/>
    <n v="5834000"/>
    <n v="5834000"/>
    <n v="5834000"/>
    <n v="5834000"/>
    <n v="5834000"/>
    <n v="5834000"/>
    <n v="5834000"/>
    <n v="5834000"/>
    <n v="5834000"/>
  </r>
  <r>
    <x v="4"/>
    <x v="11"/>
    <n v="1306"/>
    <s v="A199"/>
    <n v="924"/>
    <s v="S03641"/>
    <s v="민수원"/>
    <s v="펌킨(이태원)"/>
    <n v="4167000"/>
    <n v="4167000"/>
    <n v="4167000"/>
    <n v="4167000"/>
    <n v="4167000"/>
    <n v="4167000"/>
    <n v="4167000"/>
    <n v="4167000"/>
    <n v="4167000"/>
    <n v="4167000"/>
    <n v="4167000"/>
    <n v="4167000"/>
  </r>
  <r>
    <x v="4"/>
    <x v="11"/>
    <n v="1306"/>
    <s v="A199"/>
    <n v="924"/>
    <s v="S04531"/>
    <s v="민수원"/>
    <s v="911클럽(수원)"/>
    <n v="4167000"/>
    <n v="4167000"/>
    <n v="4167000"/>
    <n v="4167000"/>
    <n v="4167000"/>
    <n v="4167000"/>
    <n v="4167000"/>
    <n v="4167000"/>
    <n v="4167000"/>
    <n v="4167000"/>
    <n v="4167000"/>
    <n v="4167000"/>
  </r>
  <r>
    <x v="4"/>
    <x v="11"/>
    <n v="1306"/>
    <s v="A199"/>
    <n v="924"/>
    <s v="S05090"/>
    <s v="민수원"/>
    <s v="골드컴퍼니 5개 업장(이태원)"/>
    <n v="8334000"/>
    <n v="8334000"/>
    <n v="8334000"/>
    <n v="8334000"/>
    <n v="8334000"/>
    <n v="8334000"/>
    <n v="8334000"/>
    <n v="8334000"/>
    <n v="8334000"/>
    <n v="8334000"/>
    <n v="8334000"/>
    <n v="8334000"/>
  </r>
  <r>
    <x v="4"/>
    <x v="11"/>
    <n v="1306"/>
    <s v="A199"/>
    <n v="924"/>
    <s v="S03810"/>
    <s v="민수원"/>
    <s v="볼레로(이태원)"/>
    <n v="4167000"/>
    <n v="4167000"/>
    <n v="4167000"/>
    <n v="4167000"/>
    <n v="4167000"/>
    <n v="4167000"/>
    <n v="4167000"/>
    <n v="4167000"/>
    <n v="4167000"/>
    <n v="4167000"/>
    <n v="4167000"/>
    <n v="4167000"/>
  </r>
  <r>
    <x v="4"/>
    <x v="11"/>
    <n v="1306"/>
    <s v="A199"/>
    <n v="924"/>
    <s v="S02832"/>
    <s v="민수원"/>
    <s v="까사코로나(이태원)"/>
    <n v="4167000"/>
    <n v="4167000"/>
    <n v="4167000"/>
    <n v="4167000"/>
    <n v="4167000"/>
    <n v="4167000"/>
    <n v="4167000"/>
    <n v="4167000"/>
    <n v="4167000"/>
    <n v="4167000"/>
    <n v="4167000"/>
    <n v="4167000"/>
  </r>
  <r>
    <x v="4"/>
    <x v="11"/>
    <n v="1306"/>
    <s v="A199"/>
    <n v="924"/>
    <s v="S03525"/>
    <s v="민수원"/>
    <s v="성격양식 (금샤빠)"/>
    <n v="4167000"/>
    <n v="4167000"/>
    <n v="4167000"/>
    <n v="4167000"/>
    <n v="4167000"/>
    <n v="4167000"/>
    <n v="4167000"/>
    <n v="4167000"/>
    <n v="4167000"/>
    <n v="4167000"/>
    <n v="4167000"/>
    <n v="4167000"/>
  </r>
  <r>
    <x v="4"/>
    <x v="11"/>
    <n v="1306"/>
    <s v="A199"/>
    <n v="924"/>
    <s v="S04756"/>
    <s v="민수원"/>
    <s v="내외 (압구정)"/>
    <n v="8334000"/>
    <n v="8334000"/>
    <n v="8334000"/>
    <n v="8334000"/>
    <n v="8334000"/>
    <n v="8334000"/>
    <n v="8334000"/>
    <n v="8334000"/>
    <n v="8334000"/>
    <n v="8334000"/>
    <n v="8334000"/>
    <n v="8334000"/>
  </r>
  <r>
    <x v="4"/>
    <x v="11"/>
    <n v="1306"/>
    <s v="A199"/>
    <n v="924"/>
    <s v="S04022"/>
    <s v="민수원"/>
    <s v="와이키키(이태원)"/>
    <n v="1667000"/>
    <n v="1667000"/>
    <n v="1667000"/>
    <n v="1667000"/>
    <n v="1667000"/>
    <n v="1667000"/>
    <n v="1667000"/>
    <n v="1667000"/>
    <n v="1667000"/>
    <n v="1667000"/>
    <n v="1667000"/>
    <n v="1667000"/>
  </r>
  <r>
    <x v="4"/>
    <x v="11"/>
    <n v="1306"/>
    <s v="A199"/>
    <n v="924"/>
    <s v="S05920"/>
    <s v="민수원"/>
    <s v="데이엔나이트 계열(이태원)"/>
    <n v="3334000"/>
    <n v="3334000"/>
    <n v="3334000"/>
    <n v="3334000"/>
    <n v="3334000"/>
    <n v="3334000"/>
    <n v="3334000"/>
    <n v="3334000"/>
    <n v="3334000"/>
    <n v="3334000"/>
    <n v="3334000"/>
    <n v="3334000"/>
  </r>
  <r>
    <x v="4"/>
    <x v="11"/>
    <n v="1306"/>
    <s v="A199"/>
    <n v="924"/>
    <s v="S05924"/>
    <s v="민수원"/>
    <s v="브론즈(Bronz)"/>
    <n v="2500000"/>
    <n v="2500000"/>
    <n v="2500000"/>
    <n v="2500000"/>
    <n v="2500000"/>
    <n v="2500000"/>
    <n v="2500000"/>
    <n v="2500000"/>
    <n v="2500000"/>
    <n v="2500000"/>
    <n v="2500000"/>
    <n v="2500000"/>
  </r>
  <r>
    <x v="4"/>
    <x v="11"/>
    <n v="1306"/>
    <s v="A199"/>
    <n v="924"/>
    <s v="S04843"/>
    <s v="민수원"/>
    <s v="팀소코(소코,커피바케이,탄산)"/>
    <n v="5000000"/>
    <n v="5000000"/>
    <n v="5000000"/>
    <n v="5000000"/>
    <n v="5000000"/>
    <n v="5000000"/>
    <n v="5000000"/>
    <n v="5000000"/>
    <n v="5000000"/>
    <n v="5000000"/>
    <n v="5000000"/>
    <n v="5000000"/>
  </r>
  <r>
    <x v="4"/>
    <x v="11"/>
    <n v="1306"/>
    <s v="A199"/>
    <n v="924"/>
    <s v="S02630"/>
    <s v="민수원"/>
    <s v="옥희(강남점)"/>
    <n v="2084000"/>
    <n v="2084000"/>
    <n v="2084000"/>
    <n v="2084000"/>
    <n v="2084000"/>
    <n v="2084000"/>
    <n v="2084000"/>
    <n v="2084000"/>
    <n v="2084000"/>
    <n v="2084000"/>
    <n v="2084000"/>
    <n v="2084000"/>
  </r>
  <r>
    <x v="4"/>
    <x v="11"/>
    <n v="1306"/>
    <s v="A199"/>
    <n v="924"/>
    <s v="S05320"/>
    <s v="민수원"/>
    <s v="로열스테이크 (잠원)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23"/>
    <s v="S05879"/>
    <s v="민수원"/>
    <s v="화이트래빗(이태원)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99"/>
    <s v="A199"/>
    <s v="민수원"/>
    <s v="범(수원)"/>
    <n v="1667000"/>
    <n v="1667000"/>
    <n v="1667000"/>
    <n v="1667000"/>
    <n v="1667000"/>
    <n v="1667000"/>
    <n v="1667000"/>
    <n v="1667000"/>
    <n v="1667000"/>
    <n v="1667000"/>
    <n v="1667000"/>
    <n v="1667000"/>
  </r>
  <r>
    <x v="4"/>
    <x v="11"/>
    <n v="1306"/>
    <s v="A199"/>
    <n v="924"/>
    <s v="S03178"/>
    <s v="민수원"/>
    <s v="더팔러서울 (이태원)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24"/>
    <s v="S00118"/>
    <s v="민수원"/>
    <s v="금토일샴페인빠"/>
    <n v="4167000"/>
    <n v="4167000"/>
    <n v="4167000"/>
    <n v="4167000"/>
    <n v="4167000"/>
    <n v="4167000"/>
    <n v="4167000"/>
    <n v="4167000"/>
    <n v="4167000"/>
    <n v="4167000"/>
    <n v="4167000"/>
    <n v="4167000"/>
  </r>
  <r>
    <x v="4"/>
    <x v="11"/>
    <n v="1306"/>
    <s v="A199"/>
    <n v="926"/>
    <s v="S04957"/>
    <s v="민수원"/>
    <s v="싱크홀(신림)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26"/>
    <s v="S04626"/>
    <s v="민수원"/>
    <s v="고트GOAT(압구정)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05"/>
    <s v="S04695"/>
    <s v="민수원"/>
    <s v="쉘터(이태원)"/>
    <n v="1667000"/>
    <n v="1667000"/>
    <n v="1667000"/>
    <n v="1667000"/>
    <n v="1667000"/>
    <n v="1667000"/>
    <n v="1667000"/>
    <n v="1667000"/>
    <n v="1667000"/>
    <n v="1667000"/>
    <n v="1667000"/>
    <n v="1667000"/>
  </r>
  <r>
    <x v="4"/>
    <x v="11"/>
    <n v="1306"/>
    <s v="A199"/>
    <n v="925"/>
    <s v="S05746"/>
    <s v="민수원"/>
    <s v="무드라운지(홍대)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25"/>
    <s v="S05835"/>
    <s v="민수원"/>
    <s v="길리건스"/>
    <n v="834000"/>
    <n v="834000"/>
    <n v="834000"/>
    <n v="834000"/>
    <n v="834000"/>
    <n v="834000"/>
    <n v="834000"/>
    <n v="834000"/>
    <n v="834000"/>
    <n v="834000"/>
    <n v="834000"/>
    <n v="834000"/>
  </r>
  <r>
    <x v="4"/>
    <x v="11"/>
    <n v="1306"/>
    <s v="A199"/>
    <n v="924"/>
    <s v="S04984"/>
    <s v="민수원"/>
    <s v="복포차(강남)"/>
    <n v="334000"/>
    <n v="334000"/>
    <n v="334000"/>
    <n v="334000"/>
    <n v="334000"/>
    <n v="334000"/>
    <n v="334000"/>
    <n v="334000"/>
    <n v="334000"/>
    <n v="334000"/>
    <n v="334000"/>
    <n v="334000"/>
  </r>
  <r>
    <x v="4"/>
    <x v="11"/>
    <n v="1306"/>
    <s v="A199"/>
    <n v="926"/>
    <s v="S03272"/>
    <s v="민수원"/>
    <s v="추가매출"/>
    <n v="7084000"/>
    <n v="7084000"/>
    <n v="7084000"/>
    <n v="7084000"/>
    <n v="7084000"/>
    <n v="7084000"/>
    <n v="7084000"/>
    <n v="7084000"/>
    <n v="7084000"/>
    <n v="7084000"/>
    <n v="7084000"/>
    <n v="7084000"/>
  </r>
  <r>
    <x v="4"/>
    <x v="12"/>
    <n v="1302"/>
    <s v="A1Y3"/>
    <n v="901"/>
    <n v="150169"/>
    <s v="최홍구"/>
    <s v="에이케이노보텔수원"/>
    <n v="6000000"/>
    <n v="5000000"/>
    <n v="10000000"/>
    <n v="7000000"/>
    <n v="12000000"/>
    <n v="10000000"/>
    <n v="7000000"/>
    <n v="7000000"/>
    <n v="12000000"/>
    <n v="10000000"/>
    <n v="10000000"/>
    <n v="10000000"/>
  </r>
  <r>
    <x v="4"/>
    <x v="12"/>
    <n v="1302"/>
    <s v="A1Y4"/>
    <n v="901"/>
    <n v="150225"/>
    <s v="최홍구"/>
    <s v="(주)신세계센트럴시티호텔부문"/>
    <n v="8000000"/>
    <n v="6000000"/>
    <n v="8000000"/>
    <n v="8000000"/>
    <n v="10000000"/>
    <n v="10000000"/>
    <n v="10000000"/>
    <n v="10000000"/>
    <n v="8000000"/>
    <n v="9000000"/>
    <n v="10000000"/>
    <n v="9000000"/>
  </r>
  <r>
    <x v="4"/>
    <x v="12"/>
    <n v="1302"/>
    <s v="A1Y5"/>
    <n v="901"/>
    <n v="150189"/>
    <s v="최홍구"/>
    <s v="에이치디씨현대산업개발(주)서울호텔_파크"/>
    <n v="5000000"/>
    <n v="5000000"/>
    <n v="6000000"/>
    <n v="6000000"/>
    <n v="7000000"/>
    <n v="7000000"/>
    <n v="7000000"/>
    <n v="7000000"/>
    <n v="5000000"/>
    <n v="8000000"/>
    <n v="8000000"/>
    <n v="9000000"/>
  </r>
  <r>
    <x v="4"/>
    <x v="12"/>
    <n v="1302"/>
    <s v="A199"/>
    <n v="901"/>
    <n v="150187"/>
    <s v="최홍구"/>
    <s v="(주)미래엠_코트야드메리어트마곡"/>
    <n v="5000000"/>
    <n v="3000000"/>
    <n v="5000000"/>
    <n v="4000000"/>
    <n v="10000000"/>
    <n v="5000000"/>
    <n v="3000000"/>
    <n v="3000000"/>
    <n v="5000000"/>
    <n v="7000000"/>
    <n v="6000000"/>
    <n v="9000000"/>
  </r>
  <r>
    <x v="4"/>
    <x v="12"/>
    <n v="1302"/>
    <s v="A199"/>
    <n v="901"/>
    <n v="150131"/>
    <s v="최홍구"/>
    <s v="씨앤에이치하스피탤러티주식회사(여의도메"/>
    <n v="2000000"/>
    <n v="2000000"/>
    <n v="2000000"/>
    <n v="2000000"/>
    <n v="5000000"/>
    <n v="2000000"/>
    <n v="2000000"/>
    <n v="2000000"/>
    <n v="6000000"/>
    <n v="5000000"/>
    <n v="4000000"/>
    <n v="6000000"/>
  </r>
  <r>
    <x v="4"/>
    <x v="12"/>
    <n v="1302"/>
    <s v="A199"/>
    <n v="901"/>
    <n v="150005"/>
    <s v="최홍구"/>
    <s v="(주)서한사"/>
    <n v="3000000"/>
    <n v="3000000"/>
    <n v="3000000"/>
    <n v="4000000"/>
    <n v="5000000"/>
    <n v="3000000"/>
    <n v="4000000"/>
    <n v="5000000"/>
    <n v="3000000"/>
    <n v="4000000"/>
    <n v="5000000"/>
    <n v="6000000"/>
  </r>
  <r>
    <x v="4"/>
    <x v="12"/>
    <n v="1302"/>
    <s v="A199"/>
    <n v="901"/>
    <n v="150174"/>
    <s v="최홍구"/>
    <s v="글래드호텔앤리조트(주)글래드호텔여의도"/>
    <n v="2000000"/>
    <n v="2000000"/>
    <n v="2000000"/>
    <n v="3000000"/>
    <n v="3000000"/>
    <n v="3000000"/>
    <n v="2000000"/>
    <n v="1000000"/>
    <n v="3000000"/>
    <n v="2000000"/>
    <n v="2000000"/>
    <n v="4000000"/>
  </r>
  <r>
    <x v="4"/>
    <x v="12"/>
    <n v="1302"/>
    <s v="A1J1"/>
    <n v="901"/>
    <n v="150157"/>
    <s v="최홍구"/>
    <s v="SK네트웍스(주)워커힐(신)"/>
    <n v="5000000"/>
    <n v="3000000"/>
    <n v="3000000"/>
    <n v="5000000"/>
    <n v="2000000"/>
    <n v="3000000"/>
    <n v="1000000"/>
    <n v="1000000"/>
    <n v="5000000"/>
    <n v="2000000"/>
    <n v="3000000"/>
    <n v="5000000"/>
  </r>
  <r>
    <x v="4"/>
    <x v="12"/>
    <n v="1302"/>
    <s v="A199"/>
    <n v="901"/>
    <n v="150218"/>
    <s v="최홍구"/>
    <s v="(주)케이티에스테이트_송파지점"/>
    <n v="3000000"/>
    <n v="3000000"/>
    <n v="3000000"/>
    <n v="3000000"/>
    <n v="5000000"/>
    <n v="4000000"/>
    <n v="3000000"/>
    <n v="3000000"/>
    <n v="2000000"/>
    <n v="3000000"/>
    <n v="4000000"/>
    <n v="6000000"/>
  </r>
  <r>
    <x v="4"/>
    <x v="12"/>
    <n v="1302"/>
    <s v="A199"/>
    <n v="901"/>
    <n v="150025"/>
    <s v="최홍구"/>
    <s v="(주)호텔캐피탈"/>
    <n v="5000000"/>
    <n v="5000000"/>
    <n v="4000000"/>
    <n v="4000000"/>
    <n v="5000000"/>
    <n v="7000000"/>
    <n v="7000000"/>
    <n v="7000000"/>
    <n v="5000000"/>
    <n v="3000000"/>
    <n v="3000000"/>
    <n v="8000000"/>
  </r>
  <r>
    <x v="4"/>
    <x v="12"/>
    <n v="1302"/>
    <s v="A199"/>
    <n v="901"/>
    <n v="150223"/>
    <s v="최홍구"/>
    <s v="주)케이티에스테이트안다즈서울강남지점"/>
    <n v="5000000"/>
    <n v="5000000"/>
    <n v="4000000"/>
    <n v="4000000"/>
    <n v="4000000"/>
    <n v="4000000"/>
    <n v="4000000"/>
    <n v="4000000"/>
    <n v="4000000"/>
    <n v="4000000"/>
    <n v="4000000"/>
    <n v="4000000"/>
  </r>
  <r>
    <x v="4"/>
    <x v="12"/>
    <n v="1302"/>
    <s v="A199"/>
    <n v="901"/>
    <n v="150161"/>
    <s v="최홍구"/>
    <s v="광화문미래에셋호텔"/>
    <n v="2000000"/>
    <n v="2000000"/>
    <n v="3000000"/>
    <n v="5000000"/>
    <n v="5000000"/>
    <n v="5000000"/>
    <n v="2000000"/>
    <n v="2000000"/>
    <n v="4000000"/>
    <n v="4000000"/>
    <n v="3000000"/>
    <n v="5000000"/>
  </r>
  <r>
    <x v="4"/>
    <x v="12"/>
    <n v="1302"/>
    <s v="A199"/>
    <n v="905"/>
    <n v="370681"/>
    <s v="최홍구"/>
    <s v="도멘청담"/>
    <n v="3000000"/>
    <n v="2000000"/>
    <n v="5000000"/>
    <n v="3000000"/>
    <n v="3000000"/>
    <n v="3000000"/>
    <n v="1000000"/>
    <n v="1000000"/>
    <n v="4000000"/>
    <n v="4000000"/>
    <n v="3000000"/>
    <n v="5000000"/>
  </r>
  <r>
    <x v="4"/>
    <x v="12"/>
    <n v="1302"/>
    <s v="A1K1"/>
    <n v="901"/>
    <n v="150104"/>
    <s v="최홍구"/>
    <s v="에이블현대호텔앤리조트"/>
    <n v="6000000"/>
    <n v="2000000"/>
    <n v="7000000"/>
    <n v="7000000"/>
    <n v="10000000"/>
    <n v="50000000"/>
    <n v="80000000"/>
    <n v="75000000"/>
    <n v="15000000"/>
    <n v="7000000"/>
    <n v="12000000"/>
    <n v="10000000"/>
  </r>
  <r>
    <x v="4"/>
    <x v="12"/>
    <n v="1302"/>
    <s v="A199"/>
    <n v="901"/>
    <n v="150221"/>
    <s v="최홍구"/>
    <s v="파크원호텔매니지먼트주식회사"/>
    <n v="1000000"/>
    <n v="1000000"/>
    <n v="3000000"/>
    <n v="3000000"/>
    <n v="3000000"/>
    <n v="4000000"/>
    <n v="1000000"/>
    <n v="1000000"/>
    <n v="4000000"/>
    <n v="3000000"/>
    <n v="2000000"/>
    <n v="4000000"/>
  </r>
  <r>
    <x v="4"/>
    <x v="12"/>
    <n v="1302"/>
    <s v="A199"/>
    <n v="901"/>
    <n v="150168"/>
    <s v="최홍구"/>
    <s v="아난티펜트하우스서울"/>
    <n v="100000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99"/>
    <n v="901"/>
    <n v="150226"/>
    <s v="최홍구"/>
    <s v="주식회사아난티코브"/>
    <n v="1000000"/>
    <n v="1000000"/>
    <n v="2000000"/>
    <n v="1000000"/>
    <n v="1000000"/>
    <n v="2000000"/>
    <n v="1000000"/>
    <n v="1000000"/>
    <n v="1000000"/>
    <n v="1000000"/>
    <n v="1000000"/>
    <n v="1000000"/>
  </r>
  <r>
    <x v="4"/>
    <x v="12"/>
    <n v="1302"/>
    <s v="A199"/>
    <n v="901"/>
    <n v="150227"/>
    <s v="최홍구"/>
    <s v="주식회사아난티남해지점"/>
    <n v="1000000"/>
    <n v="1000000"/>
    <n v="1000000"/>
    <n v="1000000"/>
    <n v="1000000"/>
    <n v="2000000"/>
    <n v="1000000"/>
    <n v="1000000"/>
    <n v="1000000"/>
    <n v="1000000"/>
    <n v="1000000"/>
    <n v="1000000"/>
  </r>
  <r>
    <x v="4"/>
    <x v="12"/>
    <n v="1302"/>
    <s v="A1J9"/>
    <n v="901"/>
    <n v="150149"/>
    <s v="최홍구"/>
    <s v="(주)조선호텔앤리조트스테이트타워남산"/>
    <n v="3000000"/>
    <n v="2000000"/>
    <n v="2000000"/>
    <n v="2000000"/>
    <n v="2000000"/>
    <n v="4000000"/>
    <n v="2000000"/>
    <n v="2000000"/>
    <n v="2000000"/>
    <n v="2000000"/>
    <n v="3000000"/>
    <n v="2000000"/>
  </r>
  <r>
    <x v="4"/>
    <x v="12"/>
    <n v="1302"/>
    <s v="A199"/>
    <n v="901"/>
    <n v="150030"/>
    <s v="최홍구"/>
    <s v="서울미라마(유)그랜드하얏트"/>
    <n v="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K2"/>
    <n v="901"/>
    <n v="150063"/>
    <s v="장영주"/>
    <s v="(주)칼호텔네트워크(그랜드하얏리젠시인천)"/>
    <n v="5000000"/>
    <n v="5000000"/>
    <n v="4000000"/>
    <n v="4000000"/>
    <n v="5000000"/>
    <n v="5000000"/>
    <n v="4000000"/>
    <n v="5000000"/>
    <n v="5000000"/>
    <n v="5000000"/>
    <n v="5000000"/>
    <n v="5000000"/>
  </r>
  <r>
    <x v="4"/>
    <x v="12"/>
    <n v="1302"/>
    <s v="A199"/>
    <n v="901"/>
    <n v="150193"/>
    <s v="장영주"/>
    <s v="(주)케이티에스테이트_노보텔동대문"/>
    <n v="100000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99"/>
    <n v="901"/>
    <n v="150146"/>
    <s v="장영주"/>
    <s v="태동관광개발(주)수원라마다호텔"/>
    <n v="3000000"/>
    <n v="5000000"/>
    <n v="4000000"/>
    <n v="4000000"/>
    <n v="4000000"/>
    <n v="4000000"/>
    <n v="4000000"/>
    <n v="4000000"/>
    <n v="4000000"/>
    <n v="4000000"/>
    <n v="4000000"/>
    <n v="5000000"/>
  </r>
  <r>
    <x v="4"/>
    <x v="12"/>
    <n v="1302"/>
    <s v="A199"/>
    <n v="901"/>
    <n v="150194"/>
    <s v="장영주"/>
    <s v="(주)아주호텔서교(RYSE호텔)"/>
    <n v="2000000"/>
    <n v="2000000"/>
    <n v="3000000"/>
    <n v="2000000"/>
    <n v="3000000"/>
    <n v="3000000"/>
    <n v="2000000"/>
    <n v="2000000"/>
    <n v="3000000"/>
    <n v="2000000"/>
    <n v="1000000"/>
    <n v="4000000"/>
  </r>
  <r>
    <x v="4"/>
    <x v="12"/>
    <n v="1302"/>
    <s v="A199"/>
    <n v="901"/>
    <n v="110928"/>
    <s v="장영주"/>
    <s v="(주)경방"/>
    <n v="2000000"/>
    <n v="2000000"/>
    <n v="3000000"/>
    <n v="2000000"/>
    <n v="2000000"/>
    <n v="2000000"/>
    <n v="2000000"/>
    <n v="2000000"/>
    <n v="2000000"/>
    <n v="2000000"/>
    <n v="2000000"/>
    <n v="2000000"/>
  </r>
  <r>
    <x v="4"/>
    <x v="12"/>
    <n v="1302"/>
    <s v="A199"/>
    <n v="901"/>
    <n v="150222"/>
    <s v="장영주"/>
    <s v="인천관광공사하버파크호텔"/>
    <n v="100000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99"/>
    <n v="905"/>
    <n v="370637"/>
    <s v="장영주"/>
    <s v="까페까사밀"/>
    <n v="100000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99"/>
    <n v="901"/>
    <n v="150203"/>
    <s v="장영주"/>
    <s v="퍼시픽제3호전문사모_홀리데이인홍대"/>
    <n v="0"/>
    <n v="0"/>
    <n v="1000000"/>
    <n v="0"/>
    <n v="2000000"/>
    <n v="1000000"/>
    <n v="0"/>
    <n v="1000000"/>
    <n v="1000000"/>
    <n v="1000000"/>
    <n v="1000000"/>
    <n v="2000000"/>
  </r>
  <r>
    <x v="4"/>
    <x v="12"/>
    <n v="1302"/>
    <s v="A199"/>
    <n v="901"/>
    <n v="370689"/>
    <s v="장영주"/>
    <s v="빛의라운지워커힐지점"/>
    <n v="2000000"/>
    <n v="2000000"/>
    <n v="5000000"/>
    <n v="4000000"/>
    <n v="3000000"/>
    <n v="4000000"/>
    <n v="4000000"/>
    <n v="4000000"/>
    <n v="2000000"/>
    <n v="3000000"/>
    <n v="2000000"/>
    <n v="4000000"/>
  </r>
  <r>
    <x v="4"/>
    <x v="12"/>
    <n v="1302"/>
    <s v="A199"/>
    <n v="901"/>
    <n v="150195"/>
    <s v="장영주"/>
    <s v="플라자디앤씨(주)_코트야드메리어트광교"/>
    <n v="100000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J9"/>
    <n v="901"/>
    <n v="150211"/>
    <s v="장영주"/>
    <s v="(주)조선호텔앤리조트포포인츠조선명동"/>
    <n v="100000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99"/>
    <n v="901"/>
    <n v="150212"/>
    <s v="장영주"/>
    <s v="(주)라까사호텔"/>
    <n v="100000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99"/>
    <n v="901"/>
    <n v="150190"/>
    <s v="장영주"/>
    <s v="(주)파라다이스세가사미"/>
    <n v="1000000"/>
    <n v="1000000"/>
    <n v="2000000"/>
    <n v="2000000"/>
    <n v="2000000"/>
    <n v="2000000"/>
    <n v="5000000"/>
    <n v="5000000"/>
    <n v="2000000"/>
    <n v="2000000"/>
    <n v="1000000"/>
    <n v="4000000"/>
  </r>
  <r>
    <x v="4"/>
    <x v="12"/>
    <n v="1302"/>
    <s v="A1J9"/>
    <n v="901"/>
    <n v="150208"/>
    <s v="장영주"/>
    <s v="(주)조선호텔앤리조트포포인츠조선서울역"/>
    <n v="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99"/>
    <n v="901"/>
    <n v="150123"/>
    <s v="장영주"/>
    <s v="대우송도호텔(주)-쉐라톤송도호텔"/>
    <n v="2000000"/>
    <n v="1000000"/>
    <n v="2000000"/>
    <n v="2000000"/>
    <n v="2000000"/>
    <n v="1000000"/>
    <n v="1000000"/>
    <n v="1000000"/>
    <n v="2000000"/>
    <n v="2000000"/>
    <n v="2000000"/>
    <n v="3000000"/>
  </r>
  <r>
    <x v="4"/>
    <x v="12"/>
    <n v="1302"/>
    <s v="A1J9"/>
    <n v="901"/>
    <n v="150218"/>
    <s v="장영주"/>
    <s v="(주)신세계조선호텔그래비티서울판교"/>
    <n v="100000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99"/>
    <n v="901"/>
    <n v="151181"/>
    <s v="장영주"/>
    <s v="(주)동승JW메리어트동대문스퀘어서울"/>
    <n v="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99"/>
    <n v="901"/>
    <n v="150204"/>
    <s v="장영주"/>
    <s v="네스트(주)신"/>
    <n v="1000000"/>
    <n v="1000000"/>
    <n v="1000000"/>
    <n v="1000000"/>
    <n v="1000000"/>
    <n v="2000000"/>
    <n v="1000000"/>
    <n v="1000000"/>
    <n v="1000000"/>
    <n v="1000000"/>
    <n v="1000000"/>
    <n v="1000000"/>
  </r>
  <r>
    <x v="4"/>
    <x v="12"/>
    <n v="1302"/>
    <s v="A199"/>
    <n v="901"/>
    <n v="150136"/>
    <s v="장영주"/>
    <s v="(주)소노인터내셔널고양지점"/>
    <n v="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99"/>
    <n v="901"/>
    <n v="150186"/>
    <s v="장영주"/>
    <s v="제이앤씨티(주)_라마다호텔신도림점"/>
    <n v="100000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99"/>
    <n v="901"/>
    <n v="370695"/>
    <s v="장영주"/>
    <s v="(주)현대그린푸드h가든테이크호텔"/>
    <n v="1000000"/>
    <n v="1000000"/>
    <n v="1000000"/>
    <n v="1000000"/>
    <n v="1000000"/>
    <n v="1000000"/>
    <n v="1000000"/>
    <n v="1000000"/>
    <n v="1000000"/>
    <n v="1000000"/>
    <n v="1000000"/>
    <n v="1000000"/>
  </r>
  <r>
    <x v="4"/>
    <x v="12"/>
    <n v="1302"/>
    <s v="A1ZZ"/>
    <n v="901"/>
    <s v="A1ZZ"/>
    <s v="장영주"/>
    <s v="신규"/>
    <n v="10000000"/>
    <n v="18000000"/>
    <n v="8000000"/>
    <n v="5000000"/>
    <n v="10000000"/>
    <n v="10000000"/>
    <n v="8000000"/>
    <n v="16000000"/>
    <n v="5000000"/>
    <n v="11000000"/>
    <n v="8000000"/>
    <n v="5000000"/>
  </r>
  <r>
    <x v="4"/>
    <x v="12"/>
    <n v="1302"/>
    <s v="A144"/>
    <n v="901"/>
    <n v="150020"/>
    <s v="이연찬"/>
    <s v="(주)호텔신라"/>
    <n v="30000000"/>
    <n v="10000000"/>
    <n v="15000000"/>
    <n v="10000000"/>
    <n v="15000000"/>
    <n v="15000000"/>
    <n v="18000000"/>
    <n v="20000000"/>
    <n v="24000000"/>
    <n v="25000000"/>
    <n v="20000000"/>
    <n v="25000000"/>
  </r>
  <r>
    <x v="4"/>
    <x v="12"/>
    <n v="1302"/>
    <s v="A1J2"/>
    <n v="901"/>
    <n v="150129"/>
    <s v="이연찬"/>
    <s v="SIFC호텔디벨로프먼트유한회사(콘래드호텔)"/>
    <n v="15000000"/>
    <n v="9000000"/>
    <n v="12000000"/>
    <n v="13000000"/>
    <n v="15000000"/>
    <n v="15000000"/>
    <n v="12000000"/>
    <n v="15000000"/>
    <n v="15000000"/>
    <n v="15000000"/>
    <n v="10000000"/>
    <n v="15000000"/>
  </r>
  <r>
    <x v="4"/>
    <x v="12"/>
    <n v="1302"/>
    <s v="A146"/>
    <n v="901"/>
    <n v="150040"/>
    <s v="이연찬"/>
    <s v="파르나스호텔(주):한무인터_인터콘티넨탈"/>
    <n v="11000000"/>
    <n v="8000000"/>
    <n v="12000000"/>
    <n v="12000000"/>
    <n v="10000000"/>
    <n v="10000000"/>
    <n v="9000000"/>
    <n v="10000000"/>
    <n v="15000000"/>
    <n v="10000000"/>
    <n v="10000000"/>
    <n v="12000000"/>
  </r>
  <r>
    <x v="4"/>
    <x v="12"/>
    <n v="1302"/>
    <s v="A146"/>
    <n v="901"/>
    <n v="150041"/>
    <s v="이연찬"/>
    <s v="파르나스호텔(주):한무코엑스_인터콘티넨탈"/>
    <n v="11000000"/>
    <n v="7000000"/>
    <n v="8000000"/>
    <n v="10000000"/>
    <n v="7000000"/>
    <n v="7000000"/>
    <n v="7000000"/>
    <n v="5000000"/>
    <n v="7000000"/>
    <n v="7000000"/>
    <n v="7000000"/>
    <n v="10000000"/>
  </r>
  <r>
    <x v="4"/>
    <x v="12"/>
    <n v="1302"/>
    <s v="A199"/>
    <n v="901"/>
    <n v="150183"/>
    <s v="이연찬"/>
    <s v="(주)서부티엔디"/>
    <n v="11000000"/>
    <n v="6000000"/>
    <n v="5000000"/>
    <n v="5000000"/>
    <n v="10000000"/>
    <n v="5000000"/>
    <n v="5000000"/>
    <n v="5000000"/>
    <n v="5000000"/>
    <n v="5000000"/>
    <n v="6000000"/>
    <n v="9000000"/>
  </r>
  <r>
    <x v="4"/>
    <x v="12"/>
    <n v="1302"/>
    <s v="A1J9"/>
    <n v="901"/>
    <n v="150089"/>
    <s v="이연찬"/>
    <s v="(주)조선호텔베키아앤누보델리"/>
    <n v="10000000"/>
    <n v="5000000"/>
    <n v="5000000"/>
    <n v="15000000"/>
    <n v="10000000"/>
    <n v="1000000"/>
    <n v="1000000"/>
    <n v="1000000"/>
    <n v="15000000"/>
    <n v="5000000"/>
    <n v="6000000"/>
    <n v="10000000"/>
  </r>
  <r>
    <x v="4"/>
    <x v="12"/>
    <n v="1302"/>
    <s v="A1J9"/>
    <n v="901"/>
    <n v="150210"/>
    <s v="이연찬"/>
    <s v="(주)조선호텔앤리조트조선팰리스강남"/>
    <n v="6000000"/>
    <n v="6000000"/>
    <n v="10000000"/>
    <n v="8000000"/>
    <n v="8000000"/>
    <n v="8000000"/>
    <n v="8000000"/>
    <n v="10000000"/>
    <n v="8000000"/>
    <n v="10000000"/>
    <n v="7000000"/>
    <n v="9000000"/>
  </r>
  <r>
    <x v="4"/>
    <x v="12"/>
    <n v="1302"/>
    <s v="A199"/>
    <n v="901"/>
    <n v="370572"/>
    <s v="이연찬"/>
    <s v="더테이스터블주식회사"/>
    <n v="6000000"/>
    <n v="5000000"/>
    <n v="7000000"/>
    <n v="6000000"/>
    <n v="10000000"/>
    <n v="3000000"/>
    <n v="3000000"/>
    <n v="3000000"/>
    <n v="10000000"/>
    <n v="7000000"/>
    <n v="7000000"/>
    <n v="9000000"/>
  </r>
  <r>
    <x v="4"/>
    <x v="12"/>
    <n v="1302"/>
    <s v="A199"/>
    <n v="901"/>
    <n v="150171"/>
    <s v="이연찬"/>
    <s v="(주)롯데호텔델리카한스_소공"/>
    <n v="5000000"/>
    <n v="3000000"/>
    <n v="10000000"/>
    <n v="2000000"/>
    <n v="7000000"/>
    <n v="5000000"/>
    <n v="0"/>
    <n v="0"/>
    <n v="10000000"/>
    <n v="7000000"/>
    <n v="10000000"/>
    <n v="5000000"/>
  </r>
  <r>
    <x v="4"/>
    <x v="12"/>
    <n v="1302"/>
    <s v="A163"/>
    <n v="901"/>
    <n v="150101"/>
    <s v="이연찬"/>
    <s v="한화호텔앤드리조트(주)-프라자호텔"/>
    <n v="5000000"/>
    <n v="5000000"/>
    <n v="5000000"/>
    <n v="6000000"/>
    <n v="9000000"/>
    <n v="6000000"/>
    <n v="4000000"/>
    <n v="6000000"/>
    <n v="7000000"/>
    <n v="7000000"/>
    <n v="7000000"/>
    <n v="10000000"/>
  </r>
  <r>
    <x v="4"/>
    <x v="12"/>
    <n v="1302"/>
    <s v="A1J9"/>
    <n v="901"/>
    <n v="150010"/>
    <s v="이연찬"/>
    <s v="(주)조선호텔"/>
    <n v="3000000"/>
    <n v="5000000"/>
    <n v="3000000"/>
    <n v="7000000"/>
    <n v="7000000"/>
    <n v="8000000"/>
    <n v="9000000"/>
    <n v="9000000"/>
    <n v="8000000"/>
    <n v="5000000"/>
    <n v="5000000"/>
    <n v="10000000"/>
  </r>
  <r>
    <x v="4"/>
    <x v="12"/>
    <n v="1302"/>
    <s v="A1J3"/>
    <n v="901"/>
    <n v="150006"/>
    <s v="이연찬"/>
    <s v="(주)씨디엘호텔코리아-밀레니엄힐튼호텔"/>
    <n v="1000000"/>
    <n v="2000000"/>
    <n v="1000000"/>
    <n v="2000000"/>
    <n v="2000000"/>
    <n v="2000000"/>
    <n v="2000000"/>
    <n v="2000000"/>
    <n v="3000000"/>
    <n v="2000000"/>
    <n v="3000000"/>
    <n v="3000000"/>
  </r>
  <r>
    <x v="4"/>
    <x v="12"/>
    <n v="1302"/>
    <s v="A199"/>
    <n v="901"/>
    <n v="150007"/>
    <s v="이연찬"/>
    <s v="(주)앰배서더즈-노보텔강남"/>
    <n v="3000000"/>
    <n v="2000000"/>
    <n v="5000000"/>
    <n v="3000000"/>
    <n v="2000000"/>
    <n v="2000000"/>
    <n v="1000000"/>
    <n v="1000000"/>
    <n v="3000000"/>
    <n v="5000000"/>
    <n v="2000000"/>
    <n v="4000000"/>
  </r>
  <r>
    <x v="4"/>
    <x v="12"/>
    <n v="1302"/>
    <s v="A162"/>
    <n v="901"/>
    <n v="150016"/>
    <s v="이연찬"/>
    <s v="(주)호텔롯데(본점)"/>
    <n v="5000000"/>
    <n v="3000000"/>
    <n v="5000000"/>
    <n v="5000000"/>
    <n v="6000000"/>
    <n v="6000000"/>
    <n v="2000000"/>
    <n v="2000000"/>
    <n v="6000000"/>
    <n v="3000000"/>
    <n v="3000000"/>
    <n v="10000000"/>
  </r>
  <r>
    <x v="4"/>
    <x v="12"/>
    <n v="1302"/>
    <s v="A162"/>
    <n v="901"/>
    <n v="150177"/>
    <s v="이연찬"/>
    <s v="(주)호텔롯데시그니엘서울"/>
    <n v="0"/>
    <n v="1000000"/>
    <n v="2000000"/>
    <n v="2000000"/>
    <n v="2000000"/>
    <n v="3000000"/>
    <n v="1000000"/>
    <n v="1000000"/>
    <n v="1000000"/>
    <n v="1000000"/>
    <n v="1000000"/>
    <n v="1000000"/>
  </r>
  <r>
    <x v="4"/>
    <x v="12"/>
    <n v="1302"/>
    <s v="A162"/>
    <n v="901"/>
    <n v="150085"/>
    <s v="이연찬"/>
    <s v="(주)호텔롯데롯데호텔월드(NEW)"/>
    <n v="2000000"/>
    <n v="1000000"/>
    <n v="1000000"/>
    <n v="3000000"/>
    <n v="3000000"/>
    <n v="2000000"/>
    <n v="2000000"/>
    <n v="2000000"/>
    <n v="3000000"/>
    <n v="4000000"/>
    <n v="3000000"/>
    <n v="4000000"/>
  </r>
  <r>
    <x v="4"/>
    <x v="12"/>
    <n v="1302"/>
    <s v="A162"/>
    <n v="901"/>
    <n v="150172"/>
    <s v="이연찬"/>
    <s v="(주)롯데호텔롯데월드델리카한스_잠실"/>
    <n v="2000000"/>
    <n v="1000000"/>
    <n v="3000000"/>
    <n v="1000000"/>
    <n v="0"/>
    <n v="3000000"/>
    <n v="0"/>
    <n v="0"/>
    <n v="0"/>
    <n v="0"/>
    <n v="3000000"/>
    <n v="0"/>
  </r>
  <r>
    <x v="4"/>
    <x v="13"/>
    <n v="1303"/>
    <s v="A165"/>
    <n v="907"/>
    <s v="131510"/>
    <s v="박병현"/>
    <s v="세계주류마켓_춘천"/>
    <n v="50000000"/>
    <n v="50000000"/>
    <n v="90000000"/>
    <n v="82000000"/>
    <n v="100000000"/>
    <n v="105000000"/>
    <n v="55000000"/>
    <n v="96000000"/>
    <n v="148000000"/>
    <n v="120000000"/>
    <n v="100000000"/>
    <n v="104000000"/>
  </r>
  <r>
    <x v="4"/>
    <x v="13"/>
    <n v="1303"/>
    <s v="A165"/>
    <n v="901"/>
    <s v="S02701"/>
    <s v="박병현"/>
    <s v="강원랜드"/>
    <n v="0"/>
    <n v="10000000"/>
    <n v="4200000"/>
    <n v="6000000"/>
    <n v="7000000"/>
    <n v="10000000"/>
    <n v="10000000"/>
    <n v="15000000"/>
    <n v="18000000"/>
    <n v="20000000"/>
    <n v="10000000"/>
    <n v="15000000"/>
  </r>
  <r>
    <x v="4"/>
    <x v="13"/>
    <n v="1303"/>
    <s v="A199"/>
    <n v="901"/>
    <s v="S08045"/>
    <s v="박병현"/>
    <s v="휘닉스 평창"/>
    <n v="0"/>
    <n v="0"/>
    <n v="0"/>
    <n v="10000000"/>
    <n v="10000000"/>
    <n v="10000000"/>
    <n v="8000000"/>
    <n v="10000000"/>
    <n v="10000000"/>
    <n v="0"/>
    <n v="0"/>
    <n v="10000000"/>
  </r>
  <r>
    <x v="4"/>
    <x v="13"/>
    <n v="1303"/>
    <s v="A1U1"/>
    <n v="913"/>
    <s v="111618"/>
    <s v="박병현"/>
    <s v="(유한)송민체인_영개중부지점"/>
    <n v="20000000"/>
    <n v="10000000"/>
    <n v="30000000"/>
    <n v="25000000"/>
    <n v="30000000"/>
    <n v="25000000"/>
    <n v="40000000"/>
    <n v="30000000"/>
    <n v="35000000"/>
    <n v="30000000"/>
    <n v="25000000"/>
    <n v="50000000"/>
  </r>
  <r>
    <x v="4"/>
    <x v="13"/>
    <n v="1303"/>
    <s v="A1K3"/>
    <n v="901"/>
    <s v="111370"/>
    <s v="박병현"/>
    <s v="(유)태양주류-강원랜드"/>
    <n v="0"/>
    <n v="2000000"/>
    <n v="0"/>
    <n v="0"/>
    <n v="6000000"/>
    <n v="4000000"/>
    <n v="4000000"/>
    <n v="4000000"/>
    <n v="6000000"/>
    <n v="0"/>
    <n v="0"/>
    <n v="4000000"/>
  </r>
  <r>
    <x v="4"/>
    <x v="13"/>
    <n v="1303"/>
    <s v="A199"/>
    <n v="901"/>
    <s v="S04990"/>
    <s v="박병현"/>
    <s v="금호리조트"/>
    <n v="2400000"/>
    <n v="3000000"/>
    <n v="5000000"/>
    <n v="5000000"/>
    <n v="5000000"/>
    <n v="8000000"/>
    <n v="8000000"/>
    <n v="8000000"/>
    <n v="8000000"/>
    <n v="8000000"/>
    <n v="4000000"/>
    <n v="10000000"/>
  </r>
  <r>
    <x v="4"/>
    <x v="13"/>
    <n v="1303"/>
    <s v="A199"/>
    <n v="901"/>
    <n v="392103"/>
    <s v="박병현"/>
    <s v="리솜리조트"/>
    <n v="2000000"/>
    <n v="2000000"/>
    <n v="2000000"/>
    <n v="2500000"/>
    <n v="4500000"/>
    <n v="4500000"/>
    <n v="5000000"/>
    <n v="6500000"/>
    <n v="7000000"/>
    <n v="10000000"/>
    <n v="4300000"/>
    <n v="10000000"/>
  </r>
  <r>
    <x v="4"/>
    <x v="13"/>
    <n v="1303"/>
    <s v="A147"/>
    <n v="901"/>
    <s v="S03002"/>
    <s v="박병현"/>
    <s v="아시아나C.C"/>
    <n v="0"/>
    <n v="4000000"/>
    <n v="1000000"/>
    <n v="1000000"/>
    <n v="2500000"/>
    <n v="2500000"/>
    <n v="2500000"/>
    <n v="2500000"/>
    <n v="10000000"/>
    <n v="1500000"/>
    <n v="1500000"/>
    <n v="3000000"/>
  </r>
  <r>
    <x v="4"/>
    <x v="13"/>
    <n v="1303"/>
    <s v="A199"/>
    <n v="922"/>
    <n v="393066"/>
    <s v="박병현"/>
    <s v="마켓오_압구"/>
    <n v="2500000"/>
    <n v="2500000"/>
    <n v="3000000"/>
    <n v="4000000"/>
    <n v="5000000"/>
    <n v="5000000"/>
    <n v="5000000"/>
    <n v="5000000"/>
    <n v="5000000"/>
    <n v="5000000"/>
    <n v="3000000"/>
    <n v="5000000"/>
  </r>
  <r>
    <x v="4"/>
    <x v="13"/>
    <n v="1303"/>
    <s v="A165"/>
    <n v="907"/>
    <s v="131510"/>
    <s v="박병현"/>
    <s v="세계주류마켓_춘천"/>
    <n v="1000000"/>
    <n v="500000"/>
    <n v="500000"/>
    <n v="1000000"/>
    <n v="1000000"/>
    <n v="1000000"/>
    <n v="1000000"/>
    <n v="500000"/>
    <n v="500000"/>
    <n v="500000"/>
    <n v="500000"/>
    <n v="2000000"/>
  </r>
  <r>
    <x v="4"/>
    <x v="13"/>
    <n v="1303"/>
    <s v="A199"/>
    <n v="901"/>
    <n v="150216"/>
    <s v="박병현"/>
    <s v="우양산업개발㈜힐튼경주지점"/>
    <n v="3000000"/>
    <n v="5000000"/>
    <n v="5000000"/>
    <n v="8000000"/>
    <n v="8000000"/>
    <n v="10000000"/>
    <n v="10000000"/>
    <n v="10000000"/>
    <n v="8000000"/>
    <n v="8000000"/>
    <n v="5000000"/>
    <n v="10000000"/>
  </r>
  <r>
    <x v="4"/>
    <x v="13"/>
    <n v="1303"/>
    <s v="A199"/>
    <n v="901"/>
    <s v="150124"/>
    <s v="박병현"/>
    <s v="제이에이치관광개발주식회사-홀리데인광주"/>
    <n v="0"/>
    <n v="0"/>
    <n v="1000000"/>
    <n v="1000000"/>
    <n v="1000000"/>
    <n v="1000000"/>
    <n v="1000000"/>
    <n v="1000000"/>
    <n v="1000000"/>
    <n v="1000000"/>
    <n v="1100000"/>
    <n v="1000000"/>
  </r>
  <r>
    <x v="4"/>
    <x v="13"/>
    <n v="1303"/>
    <s v="A199"/>
    <n v="913"/>
    <s v="110890"/>
    <s v="강덕창"/>
    <s v="(주)대전합동상사"/>
    <n v="24000000"/>
    <n v="23000000"/>
    <n v="35000000"/>
    <n v="36000000"/>
    <n v="36000000"/>
    <n v="37000000"/>
    <n v="33000000"/>
    <n v="38000000"/>
    <n v="38000000"/>
    <n v="36000000"/>
    <n v="38000000"/>
    <n v="39650000"/>
  </r>
  <r>
    <x v="4"/>
    <x v="13"/>
    <n v="1303"/>
    <s v="A199"/>
    <n v="913"/>
    <s v="111638"/>
    <s v="강덕창"/>
    <s v="(유)전주호남주류_리조트팀"/>
    <n v="12000000"/>
    <n v="8000000"/>
    <n v="16000000"/>
    <n v="18000000"/>
    <n v="20000000"/>
    <n v="22000000"/>
    <n v="24000000"/>
    <n v="20000000"/>
    <n v="20000000"/>
    <n v="20000000"/>
    <n v="20000000"/>
    <n v="22000000"/>
  </r>
  <r>
    <x v="4"/>
    <x v="13"/>
    <n v="1303"/>
    <s v="A199"/>
    <n v="913"/>
    <s v="110871"/>
    <s v="강덕창"/>
    <s v="(합)청원주류상사(대전)"/>
    <n v="4000000"/>
    <n v="2000000"/>
    <n v="5000000"/>
    <n v="4000000"/>
    <n v="6000000"/>
    <n v="6000000"/>
    <n v="6000000"/>
    <n v="6000000"/>
    <n v="7000000"/>
    <n v="7000000"/>
    <n v="7000000"/>
    <n v="6000000"/>
  </r>
  <r>
    <x v="4"/>
    <x v="13"/>
    <n v="1303"/>
    <s v="A199"/>
    <n v="913"/>
    <s v="110872"/>
    <s v="강덕창"/>
    <s v="(주)장천상사(대전)"/>
    <n v="500000"/>
    <n v="300000"/>
    <n v="1000000"/>
    <n v="2000000"/>
    <n v="2000000"/>
    <n v="1000000"/>
    <n v="1000000"/>
    <n v="1000000"/>
    <n v="2000000"/>
    <n v="2000000"/>
    <n v="2000000"/>
    <n v="2000000"/>
  </r>
  <r>
    <x v="4"/>
    <x v="13"/>
    <n v="1303"/>
    <s v="A199"/>
    <n v="913"/>
    <s v="110031"/>
    <s v="강덕창"/>
    <s v="(주)원진주류 (구:양주나라)"/>
    <n v="500000"/>
    <n v="500000"/>
    <n v="500000"/>
    <n v="1000000"/>
    <n v="1000000"/>
    <n v="1000000"/>
    <n v="1000000"/>
    <n v="1000000"/>
    <n v="1000000"/>
    <n v="1000000"/>
    <n v="1000000"/>
    <n v="1000000"/>
  </r>
  <r>
    <x v="4"/>
    <x v="13"/>
    <n v="1303"/>
    <s v="A199"/>
    <n v="913"/>
    <s v="110821"/>
    <s v="강덕창"/>
    <s v="(합자)청호주류-충북"/>
    <n v="0"/>
    <n v="0"/>
    <n v="500000"/>
    <n v="500000"/>
    <n v="500000"/>
    <n v="500000"/>
    <n v="500000"/>
    <n v="0"/>
    <n v="1000000"/>
    <n v="1000000"/>
    <n v="1000000"/>
    <n v="1000000"/>
  </r>
  <r>
    <x v="4"/>
    <x v="13"/>
    <n v="1303"/>
    <s v="A199"/>
    <n v="913"/>
    <s v="110520"/>
    <s v="강덕창"/>
    <s v="(주)송림주류"/>
    <n v="500000"/>
    <n v="500000"/>
    <n v="500000"/>
    <n v="500000"/>
    <n v="500000"/>
    <n v="500000"/>
    <n v="500000"/>
    <n v="500000"/>
    <n v="500000"/>
    <n v="500000"/>
    <n v="500000"/>
    <n v="500000"/>
  </r>
  <r>
    <x v="4"/>
    <x v="13"/>
    <n v="1303"/>
    <s v="A199"/>
    <n v="913"/>
    <n v="110829"/>
    <s v="강덕창"/>
    <s v="(자)우리주류상사(구:금평주류"/>
    <n v="500000"/>
    <n v="300000"/>
    <n v="300000"/>
    <n v="1000000"/>
    <n v="1000000"/>
    <n v="300000"/>
    <n v="300000"/>
    <n v="300000"/>
    <n v="1000000"/>
    <n v="300000"/>
    <n v="300000"/>
    <n v="300000"/>
  </r>
  <r>
    <x v="4"/>
    <x v="13"/>
    <n v="1303"/>
    <s v="A199"/>
    <n v="913"/>
    <n v="110221"/>
    <s v="강덕창"/>
    <s v="(유)대신상사(대전)"/>
    <n v="500000"/>
    <n v="300000"/>
    <n v="500000"/>
    <n v="500000"/>
    <n v="500000"/>
    <n v="500000"/>
    <n v="500000"/>
    <n v="500000"/>
    <n v="500000"/>
    <n v="500000"/>
    <n v="500000"/>
    <n v="500000"/>
  </r>
  <r>
    <x v="4"/>
    <x v="13"/>
    <n v="1303"/>
    <s v="A199"/>
    <n v="913"/>
    <s v="110955"/>
    <s v="강덕창"/>
    <s v="(유)대명주류상사_세종"/>
    <n v="200000"/>
    <n v="300000"/>
    <n v="200000"/>
    <n v="500000"/>
    <n v="500000"/>
    <n v="500000"/>
    <n v="500000"/>
    <n v="500000"/>
    <n v="500000"/>
    <n v="500000"/>
    <n v="500000"/>
    <n v="500000"/>
  </r>
  <r>
    <x v="4"/>
    <x v="13"/>
    <n v="1303"/>
    <s v="A199"/>
    <n v="913"/>
    <s v="110778"/>
    <s v="강덕창"/>
    <s v="(주)계룡주류상사"/>
    <n v="200000"/>
    <n v="200000"/>
    <n v="200000"/>
    <n v="200000"/>
    <n v="200000"/>
    <n v="200000"/>
    <n v="200000"/>
    <n v="200000"/>
    <n v="1000000"/>
    <n v="1000000"/>
    <n v="1000000"/>
    <n v="200000"/>
  </r>
  <r>
    <x v="4"/>
    <x v="13"/>
    <n v="1303"/>
    <s v="A199"/>
    <n v="913"/>
    <n v="111680"/>
    <s v="강덕창"/>
    <s v="주식회사한밭체인"/>
    <n v="200000"/>
    <n v="200000"/>
    <n v="200000"/>
    <n v="200000"/>
    <n v="200000"/>
    <n v="200000"/>
    <n v="300000"/>
    <n v="300000"/>
    <n v="500000"/>
    <n v="500000"/>
    <n v="500000"/>
    <n v="300000"/>
  </r>
  <r>
    <x v="4"/>
    <x v="13"/>
    <n v="1303"/>
    <s v="A199"/>
    <n v="913"/>
    <s v="110234"/>
    <s v="강덕창"/>
    <s v="동산주류상사(주)"/>
    <n v="200000"/>
    <n v="200000"/>
    <n v="1000000"/>
    <n v="500000"/>
    <n v="300000"/>
    <n v="300000"/>
    <n v="300000"/>
    <n v="300000"/>
    <n v="300000"/>
    <n v="300000"/>
    <n v="300000"/>
    <n v="300000"/>
  </r>
  <r>
    <x v="4"/>
    <x v="13"/>
    <n v="1303"/>
    <s v="A199"/>
    <n v="913"/>
    <n v="111135"/>
    <s v="강덕창"/>
    <s v="충북종합주류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13"/>
    <s v="110246"/>
    <s v="강덕창"/>
    <s v="(유)삼성주류_대전"/>
    <n v="200000"/>
    <n v="200000"/>
    <n v="200000"/>
    <n v="200000"/>
    <n v="200000"/>
    <n v="200000"/>
    <n v="200000"/>
    <n v="200000"/>
    <n v="200000"/>
    <n v="200000"/>
    <n v="200000"/>
    <n v="0"/>
  </r>
  <r>
    <x v="4"/>
    <x v="13"/>
    <n v="1303"/>
    <s v="A199"/>
    <n v="913"/>
    <s v="111367"/>
    <s v="강덕창"/>
    <s v="태산주류합동(유)_구:세종"/>
    <n v="0"/>
    <n v="0"/>
    <n v="0"/>
    <n v="100000"/>
    <n v="100000"/>
    <n v="0"/>
    <n v="200000"/>
    <n v="200000"/>
    <n v="100000"/>
    <n v="100000"/>
    <n v="100000"/>
    <n v="200000"/>
  </r>
  <r>
    <x v="4"/>
    <x v="13"/>
    <n v="1303"/>
    <s v="A199"/>
    <n v="913"/>
    <n v="111203"/>
    <s v="강덕창"/>
    <s v="(유)대성종합주류-청주"/>
    <n v="500000"/>
    <n v="300000"/>
    <n v="1400000"/>
    <n v="1400000"/>
    <n v="2000000"/>
    <n v="1400000"/>
    <n v="1400000"/>
    <n v="2000000"/>
    <n v="1400000"/>
    <n v="1400000"/>
    <n v="1400000"/>
    <n v="1400000"/>
  </r>
  <r>
    <x v="4"/>
    <x v="13"/>
    <n v="1303"/>
    <s v="A199"/>
    <n v="913"/>
    <n v="212148"/>
    <s v="강덕창"/>
    <s v="(자)충청주류-청주"/>
    <n v="1200000"/>
    <n v="2000000"/>
    <n v="1200000"/>
    <n v="1200000"/>
    <n v="1200000"/>
    <n v="1200000"/>
    <n v="1200000"/>
    <n v="1200000"/>
    <n v="1200000"/>
    <n v="1200000"/>
    <n v="1200000"/>
    <n v="1200000"/>
  </r>
  <r>
    <x v="4"/>
    <x v="13"/>
    <n v="1303"/>
    <s v="A199"/>
    <n v="913"/>
    <n v="111031"/>
    <s v="강덕창"/>
    <s v="(유)서원주류상사"/>
    <n v="1000000"/>
    <n v="1000000"/>
    <n v="1000000"/>
    <n v="1000000"/>
    <n v="1000000"/>
    <n v="1000000"/>
    <n v="1000000"/>
    <n v="1000000"/>
    <n v="1000000"/>
    <n v="1000000"/>
    <n v="1000000"/>
    <n v="1000000"/>
  </r>
  <r>
    <x v="4"/>
    <x v="13"/>
    <n v="1303"/>
    <s v="A199"/>
    <n v="913"/>
    <n v="110002"/>
    <s v="강덕창"/>
    <s v="(유)성원주류_청주(구:경성주류합동)"/>
    <n v="1000000"/>
    <n v="500000"/>
    <n v="1000000"/>
    <n v="1000000"/>
    <n v="1000000"/>
    <n v="1000000"/>
    <n v="1000000"/>
    <n v="1000000"/>
    <n v="1000000"/>
    <n v="1000000"/>
    <n v="1000000"/>
    <n v="1000000"/>
  </r>
  <r>
    <x v="4"/>
    <x v="13"/>
    <n v="1303"/>
    <s v="A199"/>
    <n v="913"/>
    <n v="111079"/>
    <s v="강덕창"/>
    <s v="(주)하나종합주류-청주"/>
    <n v="0"/>
    <n v="0"/>
    <n v="500000"/>
    <n v="500000"/>
    <n v="500000"/>
    <n v="500000"/>
    <n v="500000"/>
    <n v="500000"/>
    <n v="500000"/>
    <n v="500000"/>
    <n v="500000"/>
    <n v="500000"/>
  </r>
  <r>
    <x v="4"/>
    <x v="13"/>
    <n v="1303"/>
    <s v="A199"/>
    <n v="913"/>
    <n v="111044"/>
    <s v="강덕창"/>
    <s v="(유)청주주류"/>
    <n v="1000000"/>
    <n v="1000000"/>
    <n v="2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13"/>
    <n v="111465"/>
    <s v="강덕창"/>
    <s v="(주)우리주류-청주"/>
    <n v="300000"/>
    <n v="200000"/>
    <n v="2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13"/>
    <n v="110747"/>
    <s v="강덕창"/>
    <s v="(주)삼화상사-충북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13"/>
    <n v="111240"/>
    <s v="강덕창"/>
    <s v="(유)제일상사-청주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25"/>
    <s v="S06691"/>
    <s v="강덕창"/>
    <s v="플레이라운지(청주)"/>
    <n v="200000"/>
    <n v="200000"/>
    <n v="200000"/>
    <n v="500000"/>
    <n v="600000"/>
    <n v="1000000"/>
    <n v="800000"/>
    <n v="500000"/>
    <n v="1000000"/>
    <n v="1000000"/>
    <n v="1500000"/>
    <n v="2000000"/>
  </r>
  <r>
    <x v="4"/>
    <x v="13"/>
    <n v="1303"/>
    <s v="A199"/>
    <n v="905"/>
    <s v="S07041"/>
    <s v="강덕창"/>
    <s v="트러블트렁크"/>
    <n v="0"/>
    <n v="0"/>
    <n v="0"/>
    <n v="200000"/>
    <n v="200000"/>
    <n v="200000"/>
    <n v="200000"/>
    <n v="200000"/>
    <n v="200000"/>
    <n v="200000"/>
    <n v="200000"/>
    <n v="200000"/>
  </r>
  <r>
    <x v="4"/>
    <x v="13"/>
    <n v="1303"/>
    <s v="A199"/>
    <n v="905"/>
    <s v="S07025"/>
    <s v="강덕창"/>
    <s v="킹덤(청주)"/>
    <n v="0"/>
    <n v="0"/>
    <n v="100000"/>
    <n v="100000"/>
    <n v="100000"/>
    <n v="100000"/>
    <n v="100000"/>
    <n v="100000"/>
    <n v="100000"/>
    <n v="100000"/>
    <n v="1000000"/>
    <n v="1000000"/>
  </r>
  <r>
    <x v="4"/>
    <x v="13"/>
    <n v="1303"/>
    <s v="A199"/>
    <n v="905"/>
    <s v="S08182"/>
    <s v="강덕창"/>
    <s v="코코로"/>
    <n v="0"/>
    <n v="0"/>
    <n v="200000"/>
    <n v="100000"/>
    <n v="100000"/>
    <n v="100000"/>
    <n v="100000"/>
    <n v="100000"/>
    <n v="100000"/>
    <n v="200000"/>
    <n v="200000"/>
    <n v="1000000"/>
  </r>
  <r>
    <x v="4"/>
    <x v="13"/>
    <n v="1303"/>
    <s v="A199"/>
    <n v="905"/>
    <s v="S06116"/>
    <s v="강덕창"/>
    <s v="코코(청주)"/>
    <n v="1000000"/>
    <n v="500000"/>
    <n v="1000000"/>
    <n v="1000000"/>
    <n v="1000000"/>
    <n v="1000000"/>
    <n v="1000000"/>
    <n v="500000"/>
    <n v="0"/>
    <n v="1000000"/>
    <n v="1000000"/>
    <n v="2000000"/>
  </r>
  <r>
    <x v="4"/>
    <x v="13"/>
    <n v="1303"/>
    <s v="A199"/>
    <n v="925"/>
    <s v="S08185"/>
    <s v="강덕창"/>
    <s v="케이바(청주)"/>
    <n v="500000"/>
    <n v="200000"/>
    <n v="2000000"/>
    <n v="500000"/>
    <n v="500000"/>
    <n v="500000"/>
    <n v="500000"/>
    <n v="500000"/>
    <n v="500000"/>
    <n v="2000000"/>
    <n v="500000"/>
    <n v="0"/>
  </r>
  <r>
    <x v="4"/>
    <x v="13"/>
    <n v="1303"/>
    <s v="A1M4"/>
    <n v="905"/>
    <s v="S06969"/>
    <s v="강덕창"/>
    <s v="종로맥가_오류"/>
    <n v="300000"/>
    <n v="300000"/>
    <n v="300000"/>
    <n v="300000"/>
    <n v="300000"/>
    <n v="300000"/>
    <n v="300000"/>
    <n v="300000"/>
    <n v="300000"/>
    <n v="300000"/>
    <n v="300000"/>
    <n v="300000"/>
  </r>
  <r>
    <x v="4"/>
    <x v="13"/>
    <n v="1303"/>
    <s v="A199"/>
    <n v="905"/>
    <s v="S07470"/>
    <s v="강덕창"/>
    <s v="적적(청주)"/>
    <n v="1000000"/>
    <n v="0"/>
    <n v="500000"/>
    <n v="1000000"/>
    <n v="500000"/>
    <n v="500000"/>
    <n v="1000000"/>
    <n v="500000"/>
    <n v="500000"/>
    <n v="500000"/>
    <n v="1000000"/>
    <n v="500000"/>
  </r>
  <r>
    <x v="4"/>
    <x v="13"/>
    <n v="1303"/>
    <s v="A1U1"/>
    <n v="901"/>
    <s v="S06618"/>
    <s v="강덕창"/>
    <s v="오노마호텔_대전"/>
    <n v="500000"/>
    <n v="300000"/>
    <n v="500000"/>
    <n v="1000000"/>
    <n v="1000000"/>
    <n v="1000000"/>
    <n v="1000000"/>
    <n v="1000000"/>
    <n v="1000000"/>
    <n v="1000000"/>
    <n v="1000000"/>
    <n v="1000000"/>
  </r>
  <r>
    <x v="4"/>
    <x v="13"/>
    <n v="1303"/>
    <s v="A199"/>
    <n v="905"/>
    <s v="S07810"/>
    <s v="강덕창"/>
    <s v="에이블_대전유"/>
    <n v="300000"/>
    <n v="500000"/>
    <n v="300000"/>
    <n v="300000"/>
    <n v="300000"/>
    <n v="300000"/>
    <n v="300000"/>
    <n v="300000"/>
    <n v="300000"/>
    <n v="300000"/>
    <n v="300000"/>
    <n v="300000"/>
  </r>
  <r>
    <x v="4"/>
    <x v="13"/>
    <n v="1303"/>
    <s v="A199"/>
    <n v="905"/>
    <s v="S07498"/>
    <s v="강덕창"/>
    <s v="신도세기(청주)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05"/>
    <s v="S07648"/>
    <s v="강덕창"/>
    <s v="삼경(오창)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24"/>
    <s v="S07345"/>
    <s v="강덕창"/>
    <s v="브이아이피라운지_청주"/>
    <n v="200000"/>
    <n v="300000"/>
    <n v="2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05"/>
    <s v="S07921"/>
    <s v="강덕창"/>
    <s v="무니_청주"/>
    <n v="300000"/>
    <n v="200000"/>
    <n v="500000"/>
    <n v="500000"/>
    <n v="500000"/>
    <n v="500000"/>
    <n v="500000"/>
    <n v="500000"/>
    <n v="500000"/>
    <n v="500000"/>
    <n v="500000"/>
    <n v="500000"/>
  </r>
  <r>
    <x v="4"/>
    <x v="13"/>
    <n v="1303"/>
    <s v="A199"/>
    <n v="925"/>
    <s v="S07344"/>
    <s v="강덕창"/>
    <s v="루프파이브"/>
    <n v="200000"/>
    <n v="500000"/>
    <n v="500000"/>
    <n v="500000"/>
    <n v="300000"/>
    <n v="300000"/>
    <n v="300000"/>
    <n v="200000"/>
    <n v="300000"/>
    <n v="300000"/>
    <n v="300000"/>
    <n v="200000"/>
  </r>
  <r>
    <x v="4"/>
    <x v="13"/>
    <n v="1303"/>
    <s v="A199"/>
    <n v="905"/>
    <s v="S06990"/>
    <s v="강덕창"/>
    <s v="로드킹(청주)"/>
    <n v="300000"/>
    <n v="200000"/>
    <n v="500000"/>
    <n v="500000"/>
    <n v="500000"/>
    <n v="500000"/>
    <n v="500000"/>
    <n v="500000"/>
    <n v="500000"/>
    <n v="500000"/>
    <n v="500000"/>
    <n v="500000"/>
  </r>
  <r>
    <x v="4"/>
    <x v="13"/>
    <n v="1303"/>
    <s v="A199"/>
    <n v="905"/>
    <s v="S07964"/>
    <s v="강덕창"/>
    <s v="데이트(청주)"/>
    <n v="500000"/>
    <n v="200000"/>
    <n v="500000"/>
    <n v="500000"/>
    <n v="500000"/>
    <n v="500000"/>
    <n v="500000"/>
    <n v="500000"/>
    <n v="500000"/>
    <n v="500000"/>
    <n v="500000"/>
    <n v="500000"/>
  </r>
  <r>
    <x v="4"/>
    <x v="13"/>
    <n v="1303"/>
    <s v="A199"/>
    <n v="922"/>
    <s v="S07611"/>
    <s v="강덕창"/>
    <s v="달빛정원(청주)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05"/>
    <s v="S07495"/>
    <s v="강덕창"/>
    <s v="단풍이야기(청주)"/>
    <n v="200000"/>
    <n v="300000"/>
    <n v="400000"/>
    <n v="400000"/>
    <n v="400000"/>
    <n v="400000"/>
    <n v="400000"/>
    <n v="400000"/>
    <n v="400000"/>
    <n v="400000"/>
    <n v="400000"/>
    <n v="400000"/>
  </r>
  <r>
    <x v="4"/>
    <x v="13"/>
    <n v="1303"/>
    <s v="A199"/>
    <n v="905"/>
    <s v="S07749"/>
    <s v="강덕창"/>
    <s v="뉴타운(청주)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05"/>
    <s v="S08152"/>
    <s v="강덕창"/>
    <s v="근식당(청주)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25"/>
    <s v="S06040"/>
    <s v="강덕창"/>
    <s v="190바(청주)"/>
    <n v="200000"/>
    <n v="200000"/>
    <n v="300000"/>
    <n v="200000"/>
    <n v="200000"/>
    <n v="200000"/>
    <n v="200000"/>
    <n v="200000"/>
    <n v="200000"/>
    <n v="200000"/>
    <n v="200000"/>
    <n v="200000"/>
  </r>
  <r>
    <x v="4"/>
    <x v="13"/>
    <n v="1303"/>
    <s v="A199"/>
    <n v="901"/>
    <n v="150197"/>
    <s v="강덕창"/>
    <s v="(주)유탑마리나호텔&amp;리조트"/>
    <n v="10000000"/>
    <n v="8000000"/>
    <n v="12000000"/>
    <n v="10000000"/>
    <n v="10000000"/>
    <n v="10000000"/>
    <n v="12000000"/>
    <n v="10000000"/>
    <n v="10000000"/>
    <n v="12000000"/>
    <n v="12000000"/>
    <n v="12000000"/>
  </r>
  <r>
    <x v="4"/>
    <x v="13"/>
    <n v="1303"/>
    <s v="A199"/>
    <n v="907"/>
    <n v="370443"/>
    <s v="강덕창"/>
    <s v="와인지몽_x000a_"/>
    <n v="1000000"/>
    <n v="500000"/>
    <n v="1000000"/>
    <n v="1000000"/>
    <n v="1000000"/>
    <n v="1000000"/>
    <n v="500000"/>
    <n v="500000"/>
    <n v="1000000"/>
    <n v="1000000"/>
    <n v="1000000"/>
    <n v="1000000"/>
  </r>
  <r>
    <x v="4"/>
    <x v="13"/>
    <n v="1303"/>
    <s v="A1J4"/>
    <n v="901"/>
    <s v="150122"/>
    <s v="강덕창"/>
    <s v="(주)소노인터내셔널_여수지점"/>
    <n v="500000"/>
    <n v="500000"/>
    <n v="1000000"/>
    <n v="1000000"/>
    <n v="1000000"/>
    <n v="1000000"/>
    <n v="1000000"/>
    <n v="1000000"/>
    <n v="1000000"/>
    <n v="1000000"/>
    <n v="1000000"/>
    <n v="1000000"/>
  </r>
  <r>
    <x v="4"/>
    <x v="13"/>
    <n v="1303"/>
    <s v="A199"/>
    <n v="913"/>
    <n v="110719"/>
    <s v="이재민"/>
    <s v="(주)충청주류상사_대전_x000a_"/>
    <n v="18000000"/>
    <n v="18000000"/>
    <n v="31500000"/>
    <n v="28000000"/>
    <n v="24000000"/>
    <n v="27500000"/>
    <n v="25500000"/>
    <n v="26000000"/>
    <n v="28000000"/>
    <n v="28000000"/>
    <n v="28000000"/>
    <n v="32000000"/>
  </r>
  <r>
    <x v="4"/>
    <x v="13"/>
    <n v="1303"/>
    <s v="A199"/>
    <n v="913"/>
    <n v="111278"/>
    <s v="이재민"/>
    <s v="(유)영신주류판매상사_x000a_"/>
    <n v="12000000"/>
    <n v="12000000"/>
    <n v="20000000"/>
    <n v="12000000"/>
    <n v="24000000"/>
    <n v="18000000"/>
    <n v="12000000"/>
    <n v="12000000"/>
    <n v="23500000"/>
    <n v="18000000"/>
    <n v="20000000"/>
    <n v="20000000"/>
  </r>
  <r>
    <x v="4"/>
    <x v="13"/>
    <n v="1303"/>
    <s v="A199"/>
    <n v="913"/>
    <n v="110844"/>
    <s v="이재민"/>
    <s v="(유)대덕주류(대전)_x000a_"/>
    <n v="400000"/>
    <n v="400000"/>
    <n v="400000"/>
    <n v="1500000"/>
    <n v="600000"/>
    <n v="1500000"/>
    <n v="600000"/>
    <n v="1500000"/>
    <n v="600000"/>
    <n v="1500000"/>
    <n v="2000000"/>
    <n v="2000000"/>
  </r>
  <r>
    <x v="4"/>
    <x v="13"/>
    <n v="1303"/>
    <s v="A199"/>
    <n v="913"/>
    <n v="111626"/>
    <s v="이재민"/>
    <s v="(주)대덕상사_x000a_"/>
    <n v="6000000"/>
    <n v="4000000"/>
    <n v="8000000"/>
    <n v="4000000"/>
    <n v="8000000"/>
    <n v="4000000"/>
    <n v="6000000"/>
    <n v="8000000"/>
    <n v="12000000"/>
    <n v="12000000"/>
    <n v="12000000"/>
    <n v="12000000"/>
  </r>
  <r>
    <x v="4"/>
    <x v="13"/>
    <n v="1303"/>
    <s v="A199"/>
    <n v="913"/>
    <n v="110490"/>
    <s v="이재민"/>
    <s v="(주)아성주류상사(구:대청상사_x000a_"/>
    <n v="600000"/>
    <n v="300000"/>
    <n v="200000"/>
    <n v="1000000"/>
    <n v="800000"/>
    <n v="800000"/>
    <n v="1500000"/>
    <n v="1200000"/>
    <n v="500000"/>
    <n v="800000"/>
    <n v="1000000"/>
    <n v="1000000"/>
  </r>
  <r>
    <x v="4"/>
    <x v="13"/>
    <n v="1303"/>
    <s v="A199"/>
    <n v="913"/>
    <n v="111623"/>
    <s v="이재민"/>
    <s v="(주)근대화체인_대전_x000a_"/>
    <n v="600000"/>
    <n v="0"/>
    <n v="0"/>
    <n v="0"/>
    <n v="0"/>
    <n v="0"/>
    <n v="0"/>
    <n v="400000"/>
    <n v="600000"/>
    <n v="400000"/>
    <n v="400000"/>
    <n v="400000"/>
  </r>
  <r>
    <x v="4"/>
    <x v="13"/>
    <n v="1303"/>
    <s v="A199"/>
    <n v="913"/>
    <n v="111300"/>
    <s v="이재민"/>
    <s v="(주)동양합동상사_x000a_"/>
    <n v="990000"/>
    <n v="0"/>
    <n v="190000"/>
    <n v="190000"/>
    <n v="280000"/>
    <n v="280000"/>
    <n v="990000"/>
    <n v="0"/>
    <n v="0"/>
    <n v="990000"/>
    <n v="0"/>
    <n v="0"/>
  </r>
  <r>
    <x v="4"/>
    <x v="13"/>
    <n v="1303"/>
    <s v="A199"/>
    <n v="913"/>
    <n v="111122"/>
    <s v="이재민"/>
    <s v="(주)청마주류-천안_x000a_"/>
    <n v="400000"/>
    <n v="400000"/>
    <n v="2000000"/>
    <n v="2000000"/>
    <n v="2000000"/>
    <n v="2000000"/>
    <n v="2000000"/>
    <n v="2000000"/>
    <n v="1800000"/>
    <n v="1200000"/>
    <n v="2400000"/>
    <n v="2500000"/>
  </r>
  <r>
    <x v="4"/>
    <x v="13"/>
    <n v="1303"/>
    <s v="A199"/>
    <n v="913"/>
    <n v="110894"/>
    <s v="이재민"/>
    <s v="(주)천안상사_x000a_"/>
    <n v="400000"/>
    <n v="400000"/>
    <n v="200000"/>
    <n v="400000"/>
    <n v="400000"/>
    <n v="600000"/>
    <n v="800000"/>
    <n v="400000"/>
    <n v="1200000"/>
    <n v="800000"/>
    <n v="2200000"/>
    <n v="1200000"/>
  </r>
  <r>
    <x v="4"/>
    <x v="13"/>
    <n v="1303"/>
    <s v="A199"/>
    <n v="913"/>
    <n v="110889"/>
    <s v="이재민"/>
    <s v="(자)백락주류상사_x000a_"/>
    <n v="400000"/>
    <n v="300000"/>
    <n v="400000"/>
    <n v="400000"/>
    <n v="600000"/>
    <n v="600000"/>
    <n v="400000"/>
    <n v="400000"/>
    <n v="1200000"/>
    <n v="1400000"/>
    <n v="1800000"/>
    <n v="1200000"/>
  </r>
  <r>
    <x v="4"/>
    <x v="13"/>
    <n v="1303"/>
    <s v="A199"/>
    <n v="913"/>
    <n v="110614"/>
    <s v="이재민"/>
    <s v="(주)삼성주류-천안(구:동서주류)_x000a_"/>
    <n v="200000"/>
    <n v="1500000"/>
    <n v="1500000"/>
    <n v="600000"/>
    <n v="600000"/>
    <n v="1500000"/>
    <n v="600000"/>
    <n v="800000"/>
    <n v="4500000"/>
    <n v="4500000"/>
    <n v="4500000"/>
    <n v="4500000"/>
  </r>
  <r>
    <x v="4"/>
    <x v="13"/>
    <n v="1303"/>
    <s v="A199"/>
    <n v="913"/>
    <n v="111089"/>
    <s v="이재민"/>
    <s v="(주)유일주류-천안_x000a_"/>
    <n v="400000"/>
    <n v="400000"/>
    <n v="800000"/>
    <n v="200000"/>
    <n v="400000"/>
    <n v="200000"/>
    <n v="800000"/>
    <n v="800000"/>
    <n v="800000"/>
    <n v="600000"/>
    <n v="600000"/>
    <n v="800000"/>
  </r>
  <r>
    <x v="4"/>
    <x v="13"/>
    <n v="1303"/>
    <s v="A199"/>
    <n v="913"/>
    <n v="111058"/>
    <s v="이재민"/>
    <s v="(자)한길상사(충청)_x000a_"/>
    <n v="300000"/>
    <n v="400000"/>
    <n v="300000"/>
    <n v="300000"/>
    <n v="400000"/>
    <n v="1200000"/>
    <n v="1200000"/>
    <n v="800000"/>
    <n v="300000"/>
    <n v="300000"/>
    <n v="300000"/>
    <n v="500000"/>
  </r>
  <r>
    <x v="4"/>
    <x v="13"/>
    <n v="1303"/>
    <s v="A199"/>
    <n v="913"/>
    <n v="111292"/>
    <s v="이재민"/>
    <s v="온양상사(주)_x000a_"/>
    <n v="400000"/>
    <n v="300000"/>
    <n v="300000"/>
    <n v="500000"/>
    <n v="300000"/>
    <n v="100000"/>
    <n v="200000"/>
    <n v="200000"/>
    <n v="800000"/>
    <n v="400000"/>
    <n v="500000"/>
    <n v="600000"/>
  </r>
  <r>
    <x v="4"/>
    <x v="13"/>
    <n v="1303"/>
    <s v="A199"/>
    <n v="913"/>
    <n v="111338"/>
    <s v="이재민"/>
    <s v="(자)천안종합주류상사_x000a_"/>
    <n v="200000"/>
    <n v="100000"/>
    <n v="100000"/>
    <n v="100000"/>
    <n v="200000"/>
    <n v="100000"/>
    <n v="100000"/>
    <n v="200000"/>
    <n v="200000"/>
    <n v="200000"/>
    <n v="300000"/>
    <n v="300000"/>
  </r>
  <r>
    <x v="4"/>
    <x v="13"/>
    <n v="1303"/>
    <s v="A199"/>
    <n v="913"/>
    <n v="111011"/>
    <s v="이재민"/>
    <s v="(자)우리주류상사(천안)_x000a_"/>
    <n v="50000"/>
    <n v="60000"/>
    <n v="60000"/>
    <n v="100000"/>
    <n v="0"/>
    <n v="100000"/>
    <n v="50000"/>
    <n v="100000"/>
    <n v="100000"/>
    <n v="100000"/>
    <n v="100000"/>
    <n v="100000"/>
  </r>
  <r>
    <x v="4"/>
    <x v="13"/>
    <n v="1303"/>
    <s v="A199"/>
    <n v="913"/>
    <n v="110839"/>
    <s v="이재민"/>
    <s v="(자)천원합동_x000a_"/>
    <n v="200000"/>
    <n v="0"/>
    <n v="0"/>
    <n v="100000"/>
    <n v="100000"/>
    <n v="0"/>
    <n v="100000"/>
    <n v="100000"/>
    <n v="200000"/>
    <n v="100000"/>
    <n v="100000"/>
    <n v="100000"/>
  </r>
  <r>
    <x v="4"/>
    <x v="13"/>
    <n v="1303"/>
    <s v="A199"/>
    <n v="913"/>
    <n v="111239"/>
    <s v="이재민"/>
    <s v="(주)아성주류-아산_x000a_"/>
    <n v="100000"/>
    <n v="100000"/>
    <n v="100000"/>
    <n v="0"/>
    <n v="0"/>
    <n v="100000"/>
    <n v="400000"/>
    <n v="200000"/>
    <n v="100000"/>
    <n v="300000"/>
    <n v="100000"/>
    <n v="100000"/>
  </r>
  <r>
    <x v="4"/>
    <x v="13"/>
    <n v="1303"/>
    <s v="A199"/>
    <n v="913"/>
    <n v="110937"/>
    <s v="이재민"/>
    <s v="통일상사(주)_x000a_"/>
    <n v="100000"/>
    <n v="100000"/>
    <n v="100000"/>
    <n v="0"/>
    <n v="100000"/>
    <n v="100000"/>
    <n v="100000"/>
    <n v="100000"/>
    <n v="100000"/>
    <n v="100000"/>
    <n v="200000"/>
    <n v="300000"/>
  </r>
  <r>
    <x v="4"/>
    <x v="13"/>
    <n v="1303"/>
    <s v="A199"/>
    <n v="913"/>
    <n v="111138"/>
    <s v="이재민"/>
    <s v="(자)집합상사-천안_x000a_"/>
    <n v="0"/>
    <n v="0"/>
    <n v="0"/>
    <n v="0"/>
    <n v="0"/>
    <n v="100000"/>
    <n v="0"/>
    <n v="100000"/>
    <n v="100000"/>
    <n v="0"/>
    <n v="0"/>
    <n v="200000"/>
  </r>
  <r>
    <x v="4"/>
    <x v="13"/>
    <n v="1303"/>
    <s v="A199"/>
    <n v="913"/>
    <n v="111511"/>
    <s v="이재민"/>
    <s v="(유)오비상사_아산_x000a_"/>
    <n v="0"/>
    <n v="100000"/>
    <n v="0"/>
    <n v="0"/>
    <n v="0"/>
    <n v="0"/>
    <n v="0"/>
    <n v="0"/>
    <n v="0"/>
    <n v="0"/>
    <n v="0"/>
    <n v="100000"/>
  </r>
  <r>
    <x v="4"/>
    <x v="13"/>
    <n v="1303"/>
    <s v="A199"/>
    <n v="913"/>
    <n v="110705"/>
    <s v="이재민"/>
    <s v="대일주류합자회사_x000a_"/>
    <n v="200000"/>
    <n v="400000"/>
    <n v="800000"/>
    <n v="1200000"/>
    <n v="800000"/>
    <n v="400000"/>
    <n v="300000"/>
    <n v="800000"/>
    <n v="1400000"/>
    <n v="600000"/>
    <n v="600000"/>
    <n v="1200000"/>
  </r>
  <r>
    <x v="4"/>
    <x v="13"/>
    <n v="1303"/>
    <s v="A199"/>
    <n v="913"/>
    <n v="111716"/>
    <s v="이재민"/>
    <s v="(유)남부상사-옥천("/>
    <n v="0"/>
    <n v="300000"/>
    <n v="300000"/>
    <n v="0"/>
    <n v="0"/>
    <n v="0"/>
    <n v="600000"/>
    <n v="300000"/>
    <n v="0"/>
    <n v="0"/>
    <n v="400000"/>
    <n v="600000"/>
  </r>
  <r>
    <x v="4"/>
    <x v="13"/>
    <n v="1303"/>
    <s v="A199"/>
    <n v="913"/>
    <s v="111711"/>
    <s v="이재민"/>
    <s v="대광(자)_보은"/>
    <n v="300000"/>
    <n v="200000"/>
    <n v="300000"/>
    <n v="100000"/>
    <n v="100000"/>
    <n v="100000"/>
    <n v="100000"/>
    <n v="100000"/>
    <n v="500000"/>
    <n v="100000"/>
    <n v="100000"/>
    <n v="400000"/>
  </r>
  <r>
    <x v="4"/>
    <x v="13"/>
    <n v="1303"/>
    <s v="A199"/>
    <n v="913"/>
    <n v="111238"/>
    <s v="이재민"/>
    <s v="(자)현대주류상사-조치원_x000a_"/>
    <n v="100000"/>
    <n v="100000"/>
    <n v="0"/>
    <n v="0"/>
    <n v="100000"/>
    <n v="100000"/>
    <n v="100000"/>
    <n v="100000"/>
    <n v="0"/>
    <n v="100000"/>
    <n v="0"/>
    <n v="0"/>
  </r>
  <r>
    <x v="4"/>
    <x v="13"/>
    <n v="1303"/>
    <s v="A199"/>
    <n v="913"/>
    <n v="110516"/>
    <s v="이재민"/>
    <s v="서광주류합동(합자)구:중앙주류상사_x000a_"/>
    <n v="20000"/>
    <n v="0"/>
    <n v="0"/>
    <n v="0"/>
    <n v="0"/>
    <n v="0"/>
    <n v="0"/>
    <n v="50000"/>
    <n v="0"/>
    <n v="0"/>
    <n v="0"/>
    <n v="50000"/>
  </r>
  <r>
    <x v="4"/>
    <x v="13"/>
    <n v="1303"/>
    <s v="A199"/>
    <n v="913"/>
    <n v="111236"/>
    <s v="이재민"/>
    <s v="(주)신도-당진_x000a_"/>
    <n v="100000"/>
    <n v="0"/>
    <n v="0"/>
    <n v="0"/>
    <n v="0"/>
    <n v="0"/>
    <n v="0"/>
    <n v="0"/>
    <n v="200000"/>
    <n v="0"/>
    <n v="0"/>
    <n v="100000"/>
  </r>
  <r>
    <x v="4"/>
    <x v="13"/>
    <n v="1303"/>
    <s v="A199"/>
    <n v="913"/>
    <n v="111617"/>
    <s v="이재민"/>
    <s v="(합)봉평주류합동_x000a_"/>
    <n v="0"/>
    <n v="0"/>
    <n v="0"/>
    <n v="0"/>
    <n v="0"/>
    <n v="0"/>
    <n v="300000"/>
    <n v="200000"/>
    <n v="200000"/>
    <n v="100000"/>
    <n v="0"/>
    <n v="100000"/>
  </r>
  <r>
    <x v="4"/>
    <x v="13"/>
    <n v="1303"/>
    <s v="A199"/>
    <n v="913"/>
    <n v="111629"/>
    <s v="이재민"/>
    <s v="(주)화천주류_x000a_"/>
    <n v="0"/>
    <n v="0"/>
    <n v="0"/>
    <n v="0"/>
    <n v="0"/>
    <n v="0"/>
    <n v="0"/>
    <n v="100000"/>
    <n v="100000"/>
    <n v="0"/>
    <n v="0"/>
    <n v="0"/>
  </r>
  <r>
    <x v="4"/>
    <x v="13"/>
    <n v="1303"/>
    <s v="A199"/>
    <n v="913"/>
    <n v="111656"/>
    <s v="이재민"/>
    <s v="강릉맥주유통_무알콜"/>
    <n v="0"/>
    <n v="200000"/>
    <n v="0"/>
    <n v="0"/>
    <n v="0"/>
    <n v="0"/>
    <n v="0"/>
    <n v="200000"/>
    <n v="0"/>
    <n v="0"/>
    <n v="0"/>
    <n v="0"/>
  </r>
  <r>
    <x v="4"/>
    <x v="13"/>
    <n v="1303"/>
    <s v="A199"/>
    <n v="913"/>
    <n v="111462"/>
    <s v="이재민"/>
    <s v="보은주류합동(자)"/>
    <n v="600000"/>
    <n v="2000000"/>
    <n v="1000000"/>
    <n v="1000000"/>
    <n v="3000000"/>
    <n v="1200000"/>
    <n v="3000000"/>
    <n v="800000"/>
    <n v="3000000"/>
    <n v="3000000"/>
    <n v="3000000"/>
    <n v="4000000"/>
  </r>
  <r>
    <x v="4"/>
    <x v="13"/>
    <n v="1303"/>
    <s v="A199"/>
    <n v="913"/>
    <n v="111710"/>
    <s v="이재민"/>
    <s v="유한회사세종주류"/>
    <n v="200000"/>
    <n v="200000"/>
    <n v="0"/>
    <n v="0"/>
    <n v="100000"/>
    <n v="100000"/>
    <n v="200000"/>
    <n v="300000"/>
    <n v="200000"/>
    <n v="0"/>
    <n v="0"/>
    <n v="200000"/>
  </r>
  <r>
    <x v="4"/>
    <x v="13"/>
    <n v="1303"/>
    <s v="A199"/>
    <n v="922"/>
    <s v="S07542"/>
    <s v="이재민"/>
    <s v="비눔_대전_x000a_"/>
    <n v="600000"/>
    <n v="600000"/>
    <n v="600000"/>
    <n v="800000"/>
    <n v="600000"/>
    <n v="600000"/>
    <n v="600000"/>
    <n v="600000"/>
    <n v="600000"/>
    <n v="800000"/>
    <n v="1200000"/>
    <n v="600000"/>
  </r>
  <r>
    <x v="4"/>
    <x v="13"/>
    <n v="1303"/>
    <s v="A199"/>
    <n v="925"/>
    <s v="S05822"/>
    <s v="이재민"/>
    <s v="살롱드뱅대전_권역개발_x000a_"/>
    <n v="400000"/>
    <n v="600000"/>
    <n v="400000"/>
    <n v="400000"/>
    <n v="400000"/>
    <n v="400000"/>
    <n v="400000"/>
    <n v="400000"/>
    <n v="400000"/>
    <n v="400000"/>
    <n v="400000"/>
    <n v="400000"/>
  </r>
  <r>
    <x v="4"/>
    <x v="13"/>
    <n v="1303"/>
    <s v="A199"/>
    <n v="905"/>
    <s v="S07567"/>
    <s v="이재민"/>
    <s v="옥희(전주)_x000a_"/>
    <n v="400000"/>
    <n v="400000"/>
    <n v="600000"/>
    <n v="400000"/>
    <n v="400000"/>
    <n v="400000"/>
    <n v="400000"/>
    <n v="400000"/>
    <n v="800000"/>
    <n v="800000"/>
    <n v="400000"/>
    <n v="1200000"/>
  </r>
  <r>
    <x v="4"/>
    <x v="13"/>
    <n v="1303"/>
    <s v="A199"/>
    <n v="925"/>
    <s v="S07645"/>
    <s v="이재민"/>
    <s v="캘리"/>
    <n v="100000"/>
    <n v="200000"/>
    <n v="400000"/>
    <n v="200000"/>
    <n v="200000"/>
    <n v="200000"/>
    <n v="100000"/>
    <n v="100000"/>
    <n v="400000"/>
    <n v="400000"/>
    <n v="500000"/>
    <n v="600000"/>
  </r>
  <r>
    <x v="4"/>
    <x v="13"/>
    <n v="1303"/>
    <s v="A199"/>
    <n v="913"/>
    <n v="111316"/>
    <s v="이정호"/>
    <s v="(유)우리주류-익산"/>
    <n v="500000"/>
    <n v="2000000"/>
    <n v="2000000"/>
    <n v="2000000"/>
    <n v="2500000"/>
    <n v="1500000"/>
    <n v="2000000"/>
    <n v="2000000"/>
    <n v="2500000"/>
    <n v="2500000"/>
    <n v="1500000"/>
    <n v="2000000"/>
  </r>
  <r>
    <x v="4"/>
    <x v="13"/>
    <n v="1303"/>
    <s v="A199"/>
    <n v="913"/>
    <n v="111280"/>
    <s v="이정호"/>
    <s v="(유)천마주류상사_익산"/>
    <n v="1500000"/>
    <n v="2000000"/>
    <n v="1500000"/>
    <n v="3000000"/>
    <n v="2000000"/>
    <n v="1500000"/>
    <n v="2000000"/>
    <n v="1500000"/>
    <n v="2500000"/>
    <n v="2500000"/>
    <n v="1500000"/>
    <n v="1500000"/>
  </r>
  <r>
    <x v="4"/>
    <x v="13"/>
    <n v="1303"/>
    <s v="A199"/>
    <n v="913"/>
    <n v="111189"/>
    <s v="이정호"/>
    <s v="(유)제이비종합주류(구:전북종합주류"/>
    <n v="3000000"/>
    <n v="2000000"/>
    <n v="2500000"/>
    <n v="2500000"/>
    <n v="5000000"/>
    <n v="3000000"/>
    <n v="2000000"/>
    <n v="4000000"/>
    <n v="3500000"/>
    <n v="3000000"/>
    <n v="6000000"/>
    <n v="2000000"/>
  </r>
  <r>
    <x v="4"/>
    <x v="13"/>
    <n v="1303"/>
    <s v="A199"/>
    <n v="913"/>
    <n v="111574"/>
    <s v="이정호"/>
    <s v="(유)우리주류합동상사_순창"/>
    <n v="2500000"/>
    <n v="2500000"/>
    <n v="3000000"/>
    <n v="3500000"/>
    <n v="3000000"/>
    <n v="3000000"/>
    <n v="2500000"/>
    <n v="3500000"/>
    <n v="3000000"/>
    <n v="3000000"/>
    <n v="2000000"/>
    <n v="1500000"/>
  </r>
  <r>
    <x v="4"/>
    <x v="13"/>
    <n v="1303"/>
    <s v="A199"/>
    <n v="905"/>
    <s v="S04703"/>
    <s v="이정호"/>
    <s v="레이브"/>
    <n v="2000000"/>
    <n v="2000000"/>
    <n v="7500000"/>
    <n v="6000000"/>
    <n v="5000000"/>
    <n v="7000000"/>
    <n v="7000000"/>
    <n v="6000000"/>
    <n v="5000000"/>
    <n v="13000000"/>
    <n v="12000000"/>
    <n v="5000000"/>
  </r>
  <r>
    <x v="4"/>
    <x v="13"/>
    <n v="1303"/>
    <s v="A134"/>
    <n v="905"/>
    <s v="S04626"/>
    <s v="이정호"/>
    <s v="클럽 엑스(천안)"/>
    <n v="1500000"/>
    <n v="1000000"/>
    <n v="3000000"/>
    <n v="2000000"/>
    <n v="2000000"/>
    <n v="3000000"/>
    <n v="4000000"/>
    <n v="2500000"/>
    <n v="3000000"/>
    <n v="5000000"/>
    <n v="2500000"/>
    <n v="2000000"/>
  </r>
  <r>
    <x v="4"/>
    <x v="13"/>
    <n v="1303"/>
    <s v="A199"/>
    <n v="922"/>
    <s v="S07433"/>
    <s v="이정호"/>
    <s v="벨라루나_충주"/>
    <n v="500000"/>
    <n v="0"/>
    <n v="500000"/>
    <n v="500000"/>
    <n v="1000000"/>
    <n v="1000000"/>
    <n v="500000"/>
    <n v="500000"/>
    <n v="0"/>
    <n v="500000"/>
    <n v="500000"/>
    <n v="500000"/>
  </r>
  <r>
    <x v="4"/>
    <x v="13"/>
    <n v="1303"/>
    <s v="A199"/>
    <n v="905"/>
    <s v="S08263"/>
    <s v="이정호"/>
    <s v="노군꼬치(둔산)"/>
    <n v="0"/>
    <n v="0"/>
    <n v="200000"/>
    <n v="500000"/>
    <n v="500000"/>
    <n v="500000"/>
    <n v="500000"/>
    <n v="0"/>
    <n v="500000"/>
    <n v="0"/>
    <n v="0"/>
    <n v="0"/>
  </r>
  <r>
    <x v="4"/>
    <x v="13"/>
    <n v="1303"/>
    <s v="A199"/>
    <n v="905"/>
    <s v="S08047"/>
    <s v="이정호"/>
    <s v="우상_천안"/>
    <n v="500000"/>
    <n v="500000"/>
    <n v="1000000"/>
    <n v="0"/>
    <n v="1000000"/>
    <n v="500000"/>
    <n v="500000"/>
    <n v="0"/>
    <n v="500000"/>
    <n v="500000"/>
    <n v="1000000"/>
    <n v="500000"/>
  </r>
  <r>
    <x v="4"/>
    <x v="13"/>
    <n v="1303"/>
    <s v="A1M4"/>
    <n v="905"/>
    <s v="S04695"/>
    <s v="이정호"/>
    <s v="파티업"/>
    <n v="1000000"/>
    <n v="500000"/>
    <n v="1500000"/>
    <n v="500000"/>
    <n v="1000000"/>
    <n v="0"/>
    <n v="500000"/>
    <n v="500000"/>
    <n v="500000"/>
    <n v="1000000"/>
    <n v="1000000"/>
    <n v="500000"/>
  </r>
  <r>
    <x v="4"/>
    <x v="13"/>
    <n v="1303"/>
    <s v="A199"/>
    <n v="905"/>
    <s v="S07258"/>
    <s v="이정호"/>
    <s v="호랑이_대전"/>
    <n v="0"/>
    <n v="0"/>
    <n v="500000"/>
    <n v="500000"/>
    <n v="0"/>
    <n v="500000"/>
    <n v="500000"/>
    <n v="500000"/>
    <n v="0"/>
    <n v="1000000"/>
    <n v="1000000"/>
    <n v="500000"/>
  </r>
  <r>
    <x v="4"/>
    <x v="13"/>
    <n v="1303"/>
    <s v="A1ZZ"/>
    <n v="905"/>
    <s v="A1ZZ"/>
    <s v="이정호"/>
    <s v="신규 거래처"/>
    <n v="0"/>
    <n v="0"/>
    <n v="5000000"/>
    <n v="4000000"/>
    <n v="4000000"/>
    <n v="4000000"/>
    <n v="3000000"/>
    <n v="3000000"/>
    <n v="5000000"/>
    <n v="7000000"/>
    <n v="6000000"/>
    <n v="4000000"/>
  </r>
  <r>
    <x v="4"/>
    <x v="13"/>
    <n v="1303"/>
    <s v="A199"/>
    <n v="913"/>
    <s v="110109"/>
    <s v="김진덕"/>
    <s v="(유)제주물산"/>
    <n v="2000000"/>
    <n v="2000000"/>
    <n v="3000000"/>
    <n v="3000000"/>
    <n v="2000000"/>
    <n v="2000000"/>
    <n v="2000000"/>
    <n v="1000000"/>
    <n v="5000000"/>
    <n v="1000000"/>
    <n v="3000000"/>
    <n v="4000000"/>
  </r>
  <r>
    <x v="4"/>
    <x v="13"/>
    <n v="1303"/>
    <s v="A199"/>
    <n v="913"/>
    <s v="111335"/>
    <s v="김진덕"/>
    <s v="(주)경희-제주"/>
    <n v="1000000"/>
    <n v="0"/>
    <n v="1000000"/>
    <n v="0"/>
    <n v="1000000"/>
    <n v="0"/>
    <n v="0"/>
    <n v="0"/>
    <n v="1000000"/>
    <n v="0"/>
    <n v="0"/>
    <n v="1000000"/>
  </r>
  <r>
    <x v="4"/>
    <x v="13"/>
    <n v="1303"/>
    <s v="A199"/>
    <n v="913"/>
    <s v="110085"/>
    <s v="김진덕"/>
    <s v="(주)노나"/>
    <n v="1000000"/>
    <n v="0"/>
    <n v="1000000"/>
    <n v="1000000"/>
    <n v="1000000"/>
    <n v="1000000"/>
    <n v="1000000"/>
    <n v="0"/>
    <n v="1000000"/>
    <n v="0"/>
    <n v="1000000"/>
    <n v="2000000"/>
  </r>
  <r>
    <x v="4"/>
    <x v="13"/>
    <n v="1303"/>
    <s v="A199"/>
    <n v="913"/>
    <s v="111438"/>
    <s v="김진덕"/>
    <s v="(주)대성물산_제주"/>
    <n v="20000000"/>
    <n v="10000000"/>
    <n v="20000000"/>
    <n v="20000000"/>
    <n v="30000000"/>
    <n v="20000000"/>
    <n v="20000000"/>
    <n v="20000000"/>
    <n v="20000000"/>
    <n v="20000000"/>
    <n v="10000000"/>
    <n v="20000000"/>
  </r>
  <r>
    <x v="4"/>
    <x v="13"/>
    <n v="1303"/>
    <s v="A199"/>
    <n v="913"/>
    <s v="110503"/>
    <s v="김진덕"/>
    <s v="(주)동천(제주)"/>
    <n v="20000000"/>
    <n v="10000000"/>
    <n v="15000000"/>
    <n v="20000000"/>
    <n v="20000000"/>
    <n v="10000000"/>
    <n v="20000000"/>
    <n v="10000000"/>
    <n v="20000000"/>
    <n v="10000000"/>
    <n v="10000000"/>
    <n v="20000000"/>
  </r>
  <r>
    <x v="4"/>
    <x v="13"/>
    <n v="1303"/>
    <s v="A199"/>
    <n v="913"/>
    <s v="111348"/>
    <s v="김진덕"/>
    <s v="오성주류판매(주)"/>
    <n v="40000000"/>
    <n v="10000000"/>
    <n v="20000000"/>
    <n v="20000000"/>
    <n v="20000000"/>
    <n v="40000000"/>
    <n v="20000000"/>
    <n v="10000000"/>
    <n v="50000000"/>
    <n v="10000000"/>
    <n v="20000000"/>
    <n v="40000000"/>
  </r>
  <r>
    <x v="4"/>
    <x v="13"/>
    <n v="1303"/>
    <s v="A199"/>
    <n v="907"/>
    <s v="111661"/>
    <s v="김진덕"/>
    <s v="오프너마켓_무알콜"/>
    <n v="0"/>
    <n v="0"/>
    <n v="0"/>
    <n v="0"/>
    <n v="1000000"/>
    <n v="0"/>
    <n v="0"/>
    <n v="0"/>
    <n v="0"/>
    <n v="0"/>
    <n v="0"/>
    <n v="0"/>
  </r>
  <r>
    <x v="4"/>
    <x v="13"/>
    <n v="1303"/>
    <s v="A199"/>
    <n v="913"/>
    <s v="110930"/>
    <s v="김진덕"/>
    <s v="주식회사제일주류(제주)"/>
    <n v="40000000"/>
    <n v="20000000"/>
    <n v="20000000"/>
    <n v="30000000"/>
    <n v="50000000"/>
    <n v="30000000"/>
    <n v="30000000"/>
    <n v="40000000"/>
    <n v="40000000"/>
    <n v="30000000"/>
    <n v="30000000"/>
    <n v="40000000"/>
  </r>
  <r>
    <x v="4"/>
    <x v="13"/>
    <n v="1303"/>
    <s v="A199"/>
    <n v="913"/>
    <n v="110072"/>
    <s v="김진덕"/>
    <s v="주식회사주성물산"/>
    <n v="1000000"/>
    <n v="0"/>
    <n v="0"/>
    <n v="1000000"/>
    <n v="0"/>
    <n v="0"/>
    <n v="0"/>
    <n v="1000000"/>
    <n v="1000000"/>
    <n v="0"/>
    <n v="0"/>
    <n v="0"/>
  </r>
  <r>
    <x v="4"/>
    <x v="13"/>
    <n v="1303"/>
    <s v="A199"/>
    <n v="913"/>
    <n v="111164"/>
    <s v="김진덕"/>
    <s v="(주) 우주물산-제주"/>
    <n v="2000000"/>
    <n v="2000000"/>
    <n v="2000000"/>
    <n v="2000000"/>
    <n v="0"/>
    <n v="2000000"/>
    <n v="2000000"/>
    <n v="2000000"/>
    <n v="3000000"/>
    <n v="2000000"/>
    <n v="2000000"/>
    <n v="4000000"/>
  </r>
  <r>
    <x v="4"/>
    <x v="13"/>
    <n v="1303"/>
    <s v="A199"/>
    <n v="913"/>
    <n v="111412"/>
    <s v="김진덕"/>
    <s v="㈜벽상주류-제주"/>
    <n v="5000000"/>
    <n v="3000000"/>
    <n v="4000000"/>
    <n v="4000000"/>
    <n v="5000000"/>
    <n v="5000000"/>
    <n v="3000000"/>
    <n v="3000000"/>
    <n v="5000000"/>
    <n v="3000000"/>
    <n v="4000000"/>
    <n v="6000000"/>
  </r>
  <r>
    <x v="4"/>
    <x v="13"/>
    <n v="1303"/>
    <s v="A199"/>
    <n v="901"/>
    <n v="150205"/>
    <s v="김진덕"/>
    <s v="(주)신세계조선호텔그랜드조선제주"/>
    <n v="0"/>
    <n v="0"/>
    <n v="0"/>
    <n v="0"/>
    <n v="0"/>
    <n v="0"/>
    <n v="0"/>
    <n v="0"/>
    <n v="0"/>
    <n v="0"/>
    <n v="0"/>
    <n v="0"/>
  </r>
  <r>
    <x v="4"/>
    <x v="13"/>
    <n v="1303"/>
    <s v="A166"/>
    <n v="913"/>
    <s v="110011"/>
    <s v="정태환"/>
    <s v="(유)우일상사"/>
    <n v="10000000"/>
    <n v="9000000"/>
    <n v="11000000"/>
    <n v="39000000"/>
    <n v="18000000"/>
    <n v="14000000"/>
    <n v="17000000"/>
    <n v="19000000"/>
    <n v="12000000"/>
    <n v="18000000"/>
    <n v="21000000"/>
    <n v="18000000"/>
  </r>
  <r>
    <x v="4"/>
    <x v="13"/>
    <n v="1303"/>
    <s v="A199"/>
    <n v="913"/>
    <s v="111516"/>
    <s v="정태환"/>
    <s v="(유)개화물산"/>
    <n v="100000"/>
    <n v="100000"/>
    <n v="200000"/>
    <n v="600000"/>
    <n v="300000"/>
    <n v="200000"/>
    <n v="200000"/>
    <n v="300000"/>
    <n v="200000"/>
    <n v="300000"/>
    <n v="300000"/>
    <n v="300000"/>
  </r>
  <r>
    <x v="4"/>
    <x v="13"/>
    <n v="1303"/>
    <s v="A199"/>
    <n v="913"/>
    <s v="111475"/>
    <s v="정태환"/>
    <s v="(유)제원물산_제주"/>
    <n v="1400000"/>
    <n v="1100000"/>
    <n v="1400000"/>
    <n v="5300000"/>
    <n v="2400000"/>
    <n v="1900000"/>
    <n v="2300000"/>
    <n v="2600000"/>
    <n v="1600000"/>
    <n v="2500000"/>
    <n v="2900000"/>
    <n v="2500000"/>
  </r>
  <r>
    <x v="4"/>
    <x v="13"/>
    <n v="1303"/>
    <s v="A199"/>
    <n v="913"/>
    <s v="110835"/>
    <s v="정태환"/>
    <s v="(주)세광_제주"/>
    <n v="200000"/>
    <n v="200000"/>
    <n v="300000"/>
    <n v="900000"/>
    <n v="400000"/>
    <n v="300000"/>
    <n v="400000"/>
    <n v="500000"/>
    <n v="300000"/>
    <n v="400000"/>
    <n v="500000"/>
    <n v="400000"/>
  </r>
  <r>
    <x v="4"/>
    <x v="13"/>
    <n v="1303"/>
    <s v="A199"/>
    <n v="913"/>
    <s v="110138"/>
    <s v="정태환"/>
    <s v="주식회사세계물산"/>
    <n v="3700000"/>
    <n v="3000000"/>
    <n v="3900000"/>
    <n v="14200000"/>
    <n v="6400000"/>
    <n v="5100000"/>
    <n v="6200000"/>
    <n v="7100000"/>
    <n v="4300000"/>
    <n v="6600000"/>
    <n v="7900000"/>
    <n v="6700000"/>
  </r>
  <r>
    <x v="4"/>
    <x v="13"/>
    <n v="1303"/>
    <s v="A199"/>
    <n v="913"/>
    <n v="111328"/>
    <s v="정태환"/>
    <s v="근대화체인"/>
    <n v="1500000"/>
    <n v="1200000"/>
    <n v="1600000"/>
    <n v="5700000"/>
    <n v="2600000"/>
    <n v="2000000"/>
    <n v="2500000"/>
    <n v="2800000"/>
    <n v="1700000"/>
    <n v="2600000"/>
    <n v="3100000"/>
    <n v="2700000"/>
  </r>
  <r>
    <x v="4"/>
    <x v="13"/>
    <n v="1303"/>
    <s v="A199"/>
    <n v="901"/>
    <n v="111449"/>
    <s v="정태환"/>
    <s v="㈜굿앤굿스소노벨-제주"/>
    <n v="1200000"/>
    <n v="1000000"/>
    <n v="1300000"/>
    <n v="4700000"/>
    <n v="2100000"/>
    <n v="1700000"/>
    <n v="2100000"/>
    <n v="2400000"/>
    <n v="2000000"/>
    <n v="2200000"/>
    <n v="2600000"/>
    <n v="2200000"/>
  </r>
  <r>
    <x v="4"/>
    <x v="13"/>
    <n v="1303"/>
    <s v="A1C3"/>
    <n v="905"/>
    <s v="S06813"/>
    <s v="정태환"/>
    <s v="링크(제주)"/>
    <n v="4300000"/>
    <n v="3500000"/>
    <n v="4500000"/>
    <n v="16600000.000000002"/>
    <n v="7500000"/>
    <n v="5900000"/>
    <n v="7300000"/>
    <n v="8300000.0000000009"/>
    <n v="5000000"/>
    <n v="7700000"/>
    <n v="9200000"/>
    <n v="7800000"/>
  </r>
  <r>
    <x v="4"/>
    <x v="13"/>
    <n v="1303"/>
    <s v="A199"/>
    <n v="907"/>
    <s v="131724"/>
    <s v="신규"/>
    <s v="(주)뉴월드"/>
    <n v="10000000"/>
    <n v="5000000"/>
    <n v="5000000"/>
    <n v="10000000"/>
    <n v="5000000"/>
    <n v="5000000"/>
    <n v="5000000"/>
    <n v="5000000"/>
    <n v="5000000"/>
    <n v="5000000"/>
    <n v="10000000"/>
    <n v="10000000"/>
  </r>
  <r>
    <x v="4"/>
    <x v="13"/>
    <n v="1303"/>
    <s v="A199"/>
    <n v="913"/>
    <s v="110840"/>
    <s v="신규"/>
    <s v="(유)삼정물산"/>
    <n v="10000000"/>
    <n v="5000000"/>
    <n v="5000000"/>
    <n v="10000000"/>
    <n v="10000000"/>
    <n v="10000000"/>
    <n v="5000000"/>
    <n v="5000000"/>
    <n v="10000000"/>
    <n v="5000000"/>
    <n v="12000000"/>
    <n v="13000000"/>
  </r>
  <r>
    <x v="4"/>
    <x v="13"/>
    <n v="1303"/>
    <s v="A199"/>
    <n v="913"/>
    <s v="111123"/>
    <s v="신규"/>
    <s v="(유)영진주류"/>
    <n v="1000000"/>
    <n v="0"/>
    <n v="1000000"/>
    <n v="1000000"/>
    <n v="1000000"/>
    <n v="1000000"/>
    <n v="1000000"/>
    <n v="1000000"/>
    <n v="1000000"/>
    <n v="0"/>
    <n v="1000000"/>
    <n v="1000000"/>
  </r>
  <r>
    <x v="4"/>
    <x v="13"/>
    <n v="1303"/>
    <s v="A199"/>
    <n v="913"/>
    <s v="110012"/>
    <s v="신규"/>
    <s v="(유)조일상사"/>
    <n v="2000000"/>
    <n v="0"/>
    <n v="1000000"/>
    <n v="1000000"/>
    <n v="1000000"/>
    <n v="0"/>
    <n v="1000000"/>
    <n v="1000000"/>
    <n v="1000000"/>
    <n v="1000000"/>
    <n v="0"/>
    <n v="1000000"/>
  </r>
  <r>
    <x v="4"/>
    <x v="13"/>
    <n v="1303"/>
    <s v="A199"/>
    <n v="913"/>
    <s v="190269"/>
    <s v="신규"/>
    <s v="(유)화림물산"/>
    <n v="1000000"/>
    <n v="0"/>
    <n v="0"/>
    <n v="1000000"/>
    <n v="1000000"/>
    <n v="1000000"/>
    <n v="1000000"/>
    <n v="1000000"/>
    <n v="1000000"/>
    <n v="1000000"/>
    <n v="1000000"/>
    <n v="1000000"/>
  </r>
  <r>
    <x v="4"/>
    <x v="13"/>
    <n v="1303"/>
    <s v="A199"/>
    <n v="913"/>
    <n v="111313"/>
    <s v="신규"/>
    <s v="(주)경민유통"/>
    <n v="1000000"/>
    <n v="0"/>
    <n v="0"/>
    <n v="1000000"/>
    <n v="1000000"/>
    <n v="0"/>
    <n v="0"/>
    <n v="0"/>
    <n v="0"/>
    <n v="1000000"/>
    <n v="0"/>
    <n v="1000000"/>
  </r>
  <r>
    <x v="4"/>
    <x v="13"/>
    <n v="1303"/>
    <s v="A199"/>
    <n v="913"/>
    <s v="111125"/>
    <s v="신규"/>
    <s v="(주)대안물산"/>
    <n v="1000000"/>
    <n v="0"/>
    <n v="0"/>
    <n v="1000000"/>
    <n v="0"/>
    <n v="0"/>
    <n v="1000000"/>
    <n v="0"/>
    <n v="0"/>
    <n v="1000000"/>
    <n v="0"/>
    <n v="1000000"/>
  </r>
  <r>
    <x v="4"/>
    <x v="13"/>
    <n v="1303"/>
    <s v="A199"/>
    <n v="913"/>
    <s v="S05898"/>
    <s v="신규"/>
    <s v="슈퍼마켓협동조합"/>
    <n v="2000000"/>
    <n v="1000000"/>
    <n v="3000000"/>
    <n v="1000000"/>
    <n v="3000000"/>
    <n v="2000000"/>
    <n v="1000000"/>
    <n v="3000000"/>
    <n v="3000000"/>
    <n v="1000000"/>
    <n v="2000000"/>
    <n v="3000000"/>
  </r>
  <r>
    <x v="4"/>
    <x v="13"/>
    <n v="1303"/>
    <s v="A199"/>
    <n v="913"/>
    <n v="111456"/>
    <s v="신규"/>
    <s v="남양체인"/>
    <n v="1000000"/>
    <n v="0"/>
    <n v="3000000"/>
    <n v="2000000"/>
    <n v="2000000"/>
    <n v="0"/>
    <n v="2000000"/>
    <n v="2000000"/>
    <n v="2000000"/>
    <n v="2000000"/>
    <n v="2000000"/>
    <n v="2000000"/>
  </r>
  <r>
    <x v="4"/>
    <x v="13"/>
    <n v="1303"/>
    <s v="A199"/>
    <n v="913"/>
    <n v="110770"/>
    <s v="신규"/>
    <s v="신흥물산"/>
    <n v="3000000"/>
    <n v="3000000"/>
    <n v="3000000"/>
    <n v="4000000"/>
    <n v="4000000"/>
    <n v="3000000"/>
    <n v="2000000"/>
    <n v="2000000"/>
    <n v="3000000"/>
    <n v="3000000"/>
    <n v="2000000"/>
    <n v="3000000"/>
  </r>
  <r>
    <x v="4"/>
    <x v="13"/>
    <n v="1303"/>
    <s v="A199"/>
    <n v="913"/>
    <n v="110025"/>
    <s v="박병현"/>
    <s v="㈜세계주류 춘천"/>
    <n v="6000000"/>
    <n v="10000000"/>
    <n v="13000000"/>
    <n v="18000000"/>
    <n v="18000000"/>
    <n v="25000000"/>
    <n v="30000000"/>
    <n v="30000000"/>
    <n v="30000000"/>
    <n v="30000000"/>
    <n v="25000000"/>
    <n v="35000000"/>
  </r>
  <r>
    <x v="4"/>
    <x v="13"/>
    <n v="1303"/>
    <s v="A199"/>
    <n v="913"/>
    <n v="110925"/>
    <s v="박병현"/>
    <s v="(주)강원남부주류"/>
    <n v="400000"/>
    <n v="500000"/>
    <n v="500000"/>
    <n v="800000"/>
    <n v="800000"/>
    <n v="2000000"/>
    <n v="2000000"/>
    <n v="2000000"/>
    <n v="2000000"/>
    <n v="2000000"/>
    <n v="1100000"/>
    <n v="1000000"/>
  </r>
  <r>
    <x v="4"/>
    <x v="13"/>
    <n v="1303"/>
    <s v="A199"/>
    <n v="913"/>
    <n v="111159"/>
    <s v="박병현"/>
    <s v="(유)제일종합주류판매상사_창원"/>
    <n v="2000000"/>
    <n v="2000000"/>
    <n v="2000000"/>
    <n v="2000000"/>
    <n v="3300000"/>
    <n v="3300000"/>
    <n v="3500000"/>
    <n v="4000000"/>
    <n v="4000000"/>
    <n v="4000000"/>
    <n v="2200000"/>
    <n v="2500000"/>
  </r>
  <r>
    <x v="4"/>
    <x v="13"/>
    <n v="1303"/>
    <s v="A199"/>
    <n v="913"/>
    <n v="110775"/>
    <s v="박병현"/>
    <s v="(유한)동부주류-강릉"/>
    <n v="400000"/>
    <n v="400000"/>
    <n v="400000"/>
    <n v="500000"/>
    <n v="1000000"/>
    <n v="1000000"/>
    <n v="2000000"/>
    <n v="2000000"/>
    <n v="2000000"/>
    <n v="2000000"/>
    <n v="1000000"/>
    <n v="1000000"/>
  </r>
  <r>
    <x v="4"/>
    <x v="13"/>
    <n v="1303"/>
    <s v="A199"/>
    <n v="913"/>
    <n v="110996"/>
    <s v="박병현"/>
    <s v="주식회사원일(원주)"/>
    <n v="2500000"/>
    <n v="2500000"/>
    <n v="3500000"/>
    <n v="5000000"/>
    <n v="5000000"/>
    <n v="5000000"/>
    <n v="5800000"/>
    <n v="7900000"/>
    <n v="8000000"/>
    <n v="5600000"/>
    <n v="3200000"/>
    <n v="3000000"/>
  </r>
  <r>
    <x v="4"/>
    <x v="13"/>
    <n v="1303"/>
    <s v="A199"/>
    <n v="913"/>
    <n v="110841"/>
    <s v="박병현"/>
    <s v="(유)경포주류판매상사"/>
    <n v="1100000"/>
    <n v="1200000"/>
    <n v="1500000"/>
    <n v="1500000"/>
    <n v="1500000"/>
    <n v="3000000"/>
    <n v="5000000"/>
    <n v="5000000"/>
    <n v="3000000"/>
    <n v="3000000"/>
    <n v="2000000"/>
    <n v="2000000"/>
  </r>
  <r>
    <x v="4"/>
    <x v="13"/>
    <n v="1303"/>
    <s v="A199"/>
    <n v="913"/>
    <n v="111471"/>
    <s v="박병현"/>
    <s v="삼성주류주식회사_강릉"/>
    <n v="1500000"/>
    <n v="1500000"/>
    <n v="2000000"/>
    <n v="2000000"/>
    <n v="2500000"/>
    <n v="3000000"/>
    <n v="4000000"/>
    <n v="4000000"/>
    <n v="3000000"/>
    <n v="3000000"/>
    <n v="2000000"/>
    <n v="1000000"/>
  </r>
  <r>
    <x v="4"/>
    <x v="13"/>
    <n v="1303"/>
    <s v="A199"/>
    <n v="913"/>
    <n v="111498"/>
    <s v="박병현"/>
    <s v="(명)양양합동상사"/>
    <n v="300000"/>
    <n v="300000"/>
    <n v="300000"/>
    <n v="500000"/>
    <n v="500000"/>
    <n v="1000000"/>
    <n v="2000000"/>
    <n v="2000000"/>
    <n v="2000000"/>
    <n v="500000"/>
    <n v="300000"/>
    <n v="500000"/>
  </r>
  <r>
    <x v="4"/>
    <x v="13"/>
    <n v="1303"/>
    <s v="A199"/>
    <n v="913"/>
    <n v="111455"/>
    <s v="박병현"/>
    <s v="(자)덕우사_홍천"/>
    <n v="490000"/>
    <n v="300000"/>
    <n v="300000"/>
    <n v="500000"/>
    <n v="500000"/>
    <n v="1000000"/>
    <n v="2000000"/>
    <n v="2000000"/>
    <n v="2000000"/>
    <n v="500000"/>
    <n v="300000"/>
    <n v="500000"/>
  </r>
  <r>
    <x v="4"/>
    <x v="13"/>
    <n v="1303"/>
    <s v="A199"/>
    <n v="913"/>
    <n v="110093"/>
    <s v="박병현"/>
    <s v="대유양주판매(주)속초"/>
    <n v="1800000"/>
    <n v="1520000"/>
    <n v="1460000"/>
    <n v="1160000"/>
    <n v="1710000"/>
    <n v="2630000"/>
    <n v="3630000"/>
    <n v="4270000"/>
    <n v="3660000"/>
    <n v="2260000"/>
    <n v="1560000"/>
    <n v="3600000"/>
  </r>
  <r>
    <x v="4"/>
    <x v="14"/>
    <n v="1310"/>
    <s v="A1J6"/>
    <n v="915"/>
    <s v="150188"/>
    <s v="김진욱"/>
    <s v="씨제이대한통운(주)"/>
    <n v="10000000"/>
    <n v="20000000"/>
    <n v="30000000"/>
    <n v="20000000"/>
    <n v="50000000"/>
    <n v="15000000"/>
    <n v="15000000"/>
    <n v="10000000"/>
    <n v="20000000"/>
    <n v="25000000"/>
    <n v="25000000"/>
    <n v="30000000"/>
  </r>
  <r>
    <x v="4"/>
    <x v="14"/>
    <n v="1310"/>
    <s v="A138"/>
    <n v="923"/>
    <s v="S05955"/>
    <s v="김진욱"/>
    <s v="청기와타운"/>
    <n v="15000000"/>
    <n v="15000000"/>
    <n v="25000000"/>
    <n v="20000000"/>
    <n v="30000000"/>
    <n v="25000000"/>
    <n v="20000000"/>
    <n v="25000000"/>
    <n v="25000000"/>
    <n v="30000000"/>
    <n v="30000000"/>
    <n v="40000000"/>
  </r>
  <r>
    <x v="4"/>
    <x v="14"/>
    <n v="1310"/>
    <s v="A199"/>
    <n v="907"/>
    <n v="370571"/>
    <s v="김진욱"/>
    <s v="와인도깨비"/>
    <n v="20000000"/>
    <n v="10000000"/>
    <n v="30000000"/>
    <n v="20000000"/>
    <n v="25000000"/>
    <n v="20000000"/>
    <n v="20000000"/>
    <n v="30000000"/>
    <n v="25000000"/>
    <n v="25000000"/>
    <n v="30000000"/>
    <n v="35000000"/>
  </r>
  <r>
    <x v="4"/>
    <x v="14"/>
    <n v="1310"/>
    <s v="A138"/>
    <n v="923"/>
    <s v="S04815"/>
    <s v="김진욱"/>
    <s v="엔타스-경복궁"/>
    <n v="10000000"/>
    <n v="8000000"/>
    <n v="10000000"/>
    <n v="8000000"/>
    <n v="10000000"/>
    <n v="10000000"/>
    <n v="8000000"/>
    <n v="8000000"/>
    <n v="8000000"/>
    <n v="8000000"/>
    <n v="10000000"/>
    <n v="12000000"/>
  </r>
  <r>
    <x v="4"/>
    <x v="14"/>
    <n v="1310"/>
    <s v="A1D4"/>
    <n v="925"/>
    <s v="A1D4"/>
    <s v="김진욱"/>
    <s v="와인주막차차"/>
    <n v="10000000"/>
    <n v="10000000"/>
    <n v="20000000"/>
    <n v="12000000"/>
    <n v="15000000"/>
    <n v="15000000"/>
    <n v="10000000"/>
    <n v="10000000"/>
    <n v="10000000"/>
    <n v="13000000"/>
    <n v="15000000"/>
    <n v="20000000"/>
  </r>
  <r>
    <x v="4"/>
    <x v="14"/>
    <n v="1310"/>
    <s v="A1V7"/>
    <n v="922"/>
    <s v="370536"/>
    <s v="김진욱"/>
    <s v="네기컴퍼니(주) 실비"/>
    <n v="8000000"/>
    <n v="8000000"/>
    <n v="10000000"/>
    <n v="8000000"/>
    <n v="10000000"/>
    <n v="10000000"/>
    <n v="8000000"/>
    <n v="8000000"/>
    <n v="8000000"/>
    <n v="10000000"/>
    <n v="10000000"/>
    <n v="12000000"/>
  </r>
  <r>
    <x v="4"/>
    <x v="14"/>
    <n v="1310"/>
    <s v="A199"/>
    <n v="922"/>
    <s v="370615"/>
    <s v="김진욱"/>
    <s v="쵸이닷"/>
    <n v="5000000"/>
    <n v="3000000"/>
    <n v="5000000"/>
    <n v="5000000"/>
    <n v="5000000"/>
    <n v="5000000"/>
    <n v="7000000"/>
    <n v="7000000"/>
    <n v="5000000"/>
    <n v="5000000"/>
    <n v="8000000"/>
    <n v="10000000"/>
  </r>
  <r>
    <x v="4"/>
    <x v="14"/>
    <n v="1310"/>
    <s v="A142"/>
    <n v="922"/>
    <s v="110218"/>
    <s v="김진욱"/>
    <s v="정식당"/>
    <n v="2000000"/>
    <n v="1000000"/>
    <n v="3000000"/>
    <n v="3000000"/>
    <n v="3000000"/>
    <n v="3000000"/>
    <n v="5000000"/>
    <n v="5000000"/>
    <n v="2000000"/>
    <n v="5000000"/>
    <n v="8000000"/>
    <n v="10000000"/>
  </r>
  <r>
    <x v="4"/>
    <x v="14"/>
    <n v="1310"/>
    <s v="A199"/>
    <n v="922"/>
    <s v="370514"/>
    <s v="김진욱"/>
    <s v="라스키친"/>
    <n v="5000000"/>
    <n v="3000000"/>
    <n v="5000000"/>
    <n v="5000000"/>
    <n v="5000000"/>
    <n v="5000000"/>
    <n v="7000000"/>
    <n v="7000000"/>
    <n v="5000000"/>
    <n v="5000000"/>
    <n v="8000000"/>
    <n v="10000000"/>
  </r>
  <r>
    <x v="4"/>
    <x v="14"/>
    <n v="1310"/>
    <s v="A1M4"/>
    <n v="915"/>
    <s v="130016"/>
    <s v="김진욱"/>
    <s v="금보개발(주)남부컨트리클럽"/>
    <n v="0"/>
    <n v="0"/>
    <n v="10000000"/>
    <n v="5000000"/>
    <n v="5000000"/>
    <n v="5000000"/>
    <n v="0"/>
    <n v="0"/>
    <n v="10000000"/>
    <n v="5000000"/>
    <n v="10000000"/>
    <n v="0"/>
  </r>
  <r>
    <x v="4"/>
    <x v="14"/>
    <n v="1310"/>
    <s v="A155"/>
    <n v="922"/>
    <s v="250152"/>
    <s v="김진욱"/>
    <s v="씨제이푸드빌(주)-엔그릴"/>
    <n v="2000000"/>
    <n v="1000000"/>
    <n v="3000000"/>
    <n v="3000000"/>
    <n v="3000000"/>
    <n v="3000000"/>
    <n v="5000000"/>
    <n v="5000000"/>
    <n v="2000000"/>
    <n v="5000000"/>
    <n v="8000000"/>
    <n v="10000000"/>
  </r>
  <r>
    <x v="4"/>
    <x v="14"/>
    <n v="1310"/>
    <s v="A1K6"/>
    <n v="922"/>
    <s v="S03985"/>
    <s v="김진욱"/>
    <s v="울프강스테이크하우스"/>
    <n v="5000000"/>
    <n v="3000000"/>
    <n v="5000000"/>
    <n v="5000000"/>
    <n v="5000000"/>
    <n v="5000000"/>
    <n v="7000000"/>
    <n v="7000000"/>
    <n v="5000000"/>
    <n v="6000000"/>
    <n v="8000000"/>
    <n v="9000000"/>
  </r>
  <r>
    <x v="4"/>
    <x v="14"/>
    <n v="1310"/>
    <s v="A199"/>
    <n v="925"/>
    <s v="370506"/>
    <s v="김진욱"/>
    <s v="302호"/>
    <n v="2000000"/>
    <n v="1000000"/>
    <n v="3000000"/>
    <n v="3000000"/>
    <n v="3000000"/>
    <n v="3000000"/>
    <n v="5000000"/>
    <n v="5000000"/>
    <n v="3000000"/>
    <n v="5000000"/>
    <n v="8000000"/>
    <n v="9000000"/>
  </r>
  <r>
    <x v="4"/>
    <x v="14"/>
    <n v="1310"/>
    <s v="A199"/>
    <n v="926"/>
    <s v="210008"/>
    <s v="김진욱"/>
    <s v="사단법인 서울클럽"/>
    <n v="3000000"/>
    <n v="1000000"/>
    <n v="5000000"/>
    <n v="3000000"/>
    <n v="3000000"/>
    <n v="3000000"/>
    <n v="5000000"/>
    <n v="5000000"/>
    <n v="2000000"/>
    <n v="5000000"/>
    <n v="7000000"/>
    <n v="8000000"/>
  </r>
  <r>
    <x v="4"/>
    <x v="14"/>
    <n v="1310"/>
    <s v="A1P6"/>
    <n v="923"/>
    <s v="A1P6"/>
    <s v="김진욱"/>
    <s v="데블스도어"/>
    <n v="5000000"/>
    <n v="3000000"/>
    <n v="5000000"/>
    <n v="5000000"/>
    <n v="5000000"/>
    <n v="5000000"/>
    <n v="7000000"/>
    <n v="7000000"/>
    <n v="5000000"/>
    <n v="5000000"/>
    <n v="8000000"/>
    <n v="10000000"/>
  </r>
  <r>
    <x v="4"/>
    <x v="14"/>
    <n v="1310"/>
    <s v="A199"/>
    <n v="925"/>
    <s v="370699"/>
    <s v="김진욱"/>
    <s v="로다"/>
    <n v="5000000"/>
    <n v="3000000"/>
    <n v="5000000"/>
    <n v="5000000"/>
    <n v="5000000"/>
    <n v="5000000"/>
    <n v="7000000"/>
    <n v="7000000"/>
    <n v="5000000"/>
    <n v="5000000"/>
    <n v="8000000"/>
    <n v="10000000"/>
  </r>
  <r>
    <x v="4"/>
    <x v="14"/>
    <n v="1310"/>
    <s v="A199"/>
    <n v="925"/>
    <s v="370647"/>
    <s v="김진욱"/>
    <s v="주식회사 제뉴이니티(라케이브)"/>
    <n v="2000000"/>
    <n v="1000000"/>
    <n v="3000000"/>
    <n v="3000000"/>
    <n v="3000000"/>
    <n v="3000000"/>
    <n v="5000000"/>
    <n v="5000000"/>
    <n v="2000000"/>
    <n v="5000000"/>
    <n v="8000000"/>
    <n v="10000000"/>
  </r>
  <r>
    <x v="4"/>
    <x v="14"/>
    <n v="1310"/>
    <s v="A199"/>
    <n v="922"/>
    <s v="370494"/>
    <s v="김진욱"/>
    <s v="뚜스뚜스베이커리(선유점)"/>
    <n v="3000000"/>
    <n v="1000000"/>
    <n v="5000000"/>
    <n v="3000000"/>
    <n v="3000000"/>
    <n v="3000000"/>
    <n v="5000000"/>
    <n v="5000000"/>
    <n v="2000000"/>
    <n v="5000000"/>
    <n v="7000000"/>
    <n v="8000000"/>
  </r>
  <r>
    <x v="4"/>
    <x v="14"/>
    <n v="1310"/>
    <s v="A138"/>
    <n v="925"/>
    <s v="S08398"/>
    <s v="김진욱"/>
    <s v="금샤빠"/>
    <n v="8000000"/>
    <n v="9000000"/>
    <n v="10000000"/>
    <n v="9000000"/>
    <n v="9000000"/>
    <n v="9000000"/>
    <n v="11000000"/>
    <n v="11000000"/>
    <n v="10000000"/>
    <n v="10000000"/>
    <n v="12000000"/>
    <n v="12000000"/>
  </r>
  <r>
    <x v="4"/>
    <x v="14"/>
    <n v="1310"/>
    <s v="A199"/>
    <n v="999"/>
    <s v="A199"/>
    <s v="김진욱"/>
    <s v="기타"/>
    <n v="44000000"/>
    <n v="48000000"/>
    <n v="48000000"/>
    <n v="55000000"/>
    <n v="50000000"/>
    <n v="50000000"/>
    <n v="65000000"/>
    <n v="65000000"/>
    <n v="65000000"/>
    <n v="65000000"/>
    <n v="65000000"/>
    <n v="70000000"/>
  </r>
  <r>
    <x v="4"/>
    <x v="14"/>
    <n v="1310"/>
    <s v="A133"/>
    <n v="907"/>
    <s v="110118"/>
    <s v="조정수"/>
    <s v="와인마트"/>
    <n v="15000000"/>
    <n v="20000000"/>
    <n v="20000000"/>
    <n v="20000000"/>
    <n v="20000000"/>
    <n v="20000000"/>
    <n v="15000000"/>
    <n v="15000000"/>
    <n v="20000000"/>
    <n v="35000000"/>
    <n v="35000000"/>
    <n v="35000000"/>
  </r>
  <r>
    <x v="4"/>
    <x v="14"/>
    <n v="1310"/>
    <s v="A139"/>
    <n v="907"/>
    <s v="110065"/>
    <s v="조정수"/>
    <s v="(주)에이와인"/>
    <n v="15000000"/>
    <n v="20000000"/>
    <n v="20000000"/>
    <n v="20000000"/>
    <n v="20000000"/>
    <n v="20000000"/>
    <n v="15000000"/>
    <n v="15000000"/>
    <n v="30000000"/>
    <n v="30000000"/>
    <n v="30000000"/>
    <n v="30000000"/>
  </r>
  <r>
    <x v="4"/>
    <x v="14"/>
    <n v="1310"/>
    <s v="A132"/>
    <n v="907"/>
    <s v="111315"/>
    <s v="조정수"/>
    <s v="와인컬렉터_역삼"/>
    <n v="5000000"/>
    <n v="10000000"/>
    <n v="10000000"/>
    <n v="10000000"/>
    <n v="10000000"/>
    <n v="8000000"/>
    <n v="8000000"/>
    <n v="8000000"/>
    <n v="10000000"/>
    <n v="10000000"/>
    <n v="10000000"/>
    <n v="10000000"/>
  </r>
  <r>
    <x v="4"/>
    <x v="14"/>
    <n v="1310"/>
    <s v="A147"/>
    <n v="925"/>
    <s v="S02092"/>
    <s v="조정수"/>
    <s v="(합)에이스주산"/>
    <n v="3000000"/>
    <n v="3000000"/>
    <n v="2000000"/>
    <n v="5000000"/>
    <n v="5000000"/>
    <n v="5000000"/>
    <n v="6000000"/>
    <n v="10000000"/>
    <n v="10000000"/>
    <n v="10000000"/>
    <n v="6000000"/>
    <n v="5000000"/>
  </r>
  <r>
    <x v="4"/>
    <x v="14"/>
    <n v="1310"/>
    <s v="A1C4"/>
    <n v="922"/>
    <s v="S01209"/>
    <s v="조정수"/>
    <s v="루나 (논현동)"/>
    <n v="7000000"/>
    <n v="7000000"/>
    <n v="6000000"/>
    <n v="6000000"/>
    <n v="7000000"/>
    <n v="7000000"/>
    <n v="5000000"/>
    <n v="5000000"/>
    <n v="7000000"/>
    <n v="7000000"/>
    <n v="10000000"/>
    <n v="10000000"/>
  </r>
  <r>
    <x v="4"/>
    <x v="14"/>
    <n v="1310"/>
    <s v="A137"/>
    <n v="925"/>
    <s v="S03848"/>
    <s v="조정수"/>
    <s v="펄쉘"/>
    <n v="8000000"/>
    <n v="8000000"/>
    <n v="8000000"/>
    <n v="5000000"/>
    <n v="5000000"/>
    <n v="5000000"/>
    <n v="5000000"/>
    <n v="5000000"/>
    <n v="8000000"/>
    <n v="10000000"/>
    <n v="10000000"/>
    <n v="10000000"/>
  </r>
  <r>
    <x v="4"/>
    <x v="14"/>
    <n v="1310"/>
    <s v="A199"/>
    <n v="922"/>
    <n v="370545"/>
    <s v="조정수"/>
    <s v="더키친일뽀르노청담_(주)엠즈시드"/>
    <n v="8000000"/>
    <n v="8000000"/>
    <n v="6000000"/>
    <n v="6000000"/>
    <n v="6000000"/>
    <n v="10000000"/>
    <n v="7000000"/>
    <n v="7000000"/>
    <n v="10000000"/>
    <n v="12000000"/>
    <n v="15000000"/>
    <n v="15000000"/>
  </r>
  <r>
    <x v="4"/>
    <x v="14"/>
    <n v="1310"/>
    <s v="A1Q8"/>
    <n v="925"/>
    <s v="S03198"/>
    <s v="조정수"/>
    <s v="와인어클락"/>
    <n v="5000000"/>
    <n v="5000000"/>
    <n v="5000000"/>
    <n v="5000000"/>
    <n v="5000000"/>
    <n v="5000000"/>
    <n v="5000000"/>
    <n v="5000000"/>
    <n v="6000000"/>
    <n v="8000000"/>
    <n v="8000000"/>
    <n v="8000000"/>
  </r>
  <r>
    <x v="4"/>
    <x v="14"/>
    <n v="1310"/>
    <s v="A199"/>
    <n v="925"/>
    <s v="370661"/>
    <s v="조정수"/>
    <s v="필레터"/>
    <n v="7000000"/>
    <n v="7000000"/>
    <n v="7000000"/>
    <n v="5000000"/>
    <n v="5000000"/>
    <n v="5000000"/>
    <n v="5000000"/>
    <n v="5000000"/>
    <n v="7000000"/>
    <n v="8000000"/>
    <n v="8000000"/>
    <n v="8000000"/>
  </r>
  <r>
    <x v="4"/>
    <x v="14"/>
    <n v="1310"/>
    <s v="A199"/>
    <n v="922"/>
    <s v="131875"/>
    <s v="조정수"/>
    <s v="(주)플레이버타운(서울숲)_신"/>
    <n v="4000000"/>
    <n v="4000000"/>
    <n v="4000000"/>
    <n v="5000000"/>
    <n v="5000000"/>
    <n v="4000000"/>
    <n v="4000000"/>
    <n v="4000000"/>
    <n v="5000000"/>
    <n v="5000000"/>
    <n v="8000000"/>
    <n v="8000000"/>
  </r>
  <r>
    <x v="4"/>
    <x v="14"/>
    <n v="1310"/>
    <s v="A199"/>
    <n v="922"/>
    <s v="212129"/>
    <s v="조정수"/>
    <s v="가스트로 통"/>
    <n v="4000000"/>
    <n v="4000000"/>
    <n v="4000000"/>
    <n v="5000000"/>
    <n v="5000000"/>
    <n v="4000000"/>
    <n v="4000000"/>
    <n v="4000000"/>
    <n v="5000000"/>
    <n v="5000000"/>
    <n v="8000000"/>
    <n v="8000000"/>
  </r>
  <r>
    <x v="4"/>
    <x v="14"/>
    <n v="1310"/>
    <s v="A1Q2"/>
    <n v="922"/>
    <s v="A1Q2"/>
    <s v="조정수"/>
    <s v="르지우"/>
    <n v="5000000"/>
    <n v="5000000"/>
    <n v="5000000"/>
    <n v="5000000"/>
    <n v="5000000"/>
    <n v="4000000"/>
    <n v="4000000"/>
    <n v="4000000"/>
    <n v="7000000"/>
    <n v="8000000"/>
    <n v="9000000"/>
    <n v="9000000"/>
  </r>
  <r>
    <x v="4"/>
    <x v="14"/>
    <n v="1310"/>
    <s v="A199"/>
    <n v="925"/>
    <s v="212485"/>
    <s v="조정수"/>
    <s v="레꼬빵"/>
    <n v="4000000"/>
    <n v="4000000"/>
    <n v="4000000"/>
    <n v="4000000"/>
    <n v="5000000"/>
    <n v="4000000"/>
    <n v="4000000"/>
    <n v="4000000"/>
    <n v="5000000"/>
    <n v="5000000"/>
    <n v="6000000"/>
    <n v="6000000"/>
  </r>
  <r>
    <x v="4"/>
    <x v="14"/>
    <n v="1310"/>
    <s v="A141"/>
    <n v="922"/>
    <s v="S04044"/>
    <s v="조정수"/>
    <s v="(주)모닝코리아"/>
    <n v="4000000"/>
    <n v="4000000"/>
    <n v="4000000"/>
    <n v="4000000"/>
    <n v="4000000"/>
    <n v="3000000"/>
    <n v="3000000"/>
    <n v="3000000"/>
    <n v="5000000"/>
    <n v="7000000"/>
    <n v="7000000"/>
    <n v="7000000"/>
  </r>
  <r>
    <x v="4"/>
    <x v="14"/>
    <n v="1310"/>
    <s v="A139"/>
    <n v="922"/>
    <s v="S02506"/>
    <s v="조정수"/>
    <s v="꼬시나 에스파냐"/>
    <n v="4000000"/>
    <n v="4000000"/>
    <n v="4000000"/>
    <n v="4000000"/>
    <n v="4000000"/>
    <n v="4000000"/>
    <n v="3000000"/>
    <n v="3000000"/>
    <n v="4000000"/>
    <n v="4000000"/>
    <n v="5000000"/>
    <n v="5000000"/>
  </r>
  <r>
    <x v="4"/>
    <x v="14"/>
    <n v="1310"/>
    <s v="A199"/>
    <n v="922"/>
    <s v="131996"/>
    <s v="조정수"/>
    <s v="(주)현대그린푸드 구찌오스테리아"/>
    <n v="4000000"/>
    <n v="4000000"/>
    <n v="4000000"/>
    <n v="4000000"/>
    <n v="4000000"/>
    <n v="4000000"/>
    <n v="3000000"/>
    <n v="3000000"/>
    <n v="4000000"/>
    <n v="4000000"/>
    <n v="5000000"/>
    <n v="5000000"/>
  </r>
  <r>
    <x v="4"/>
    <x v="14"/>
    <n v="1310"/>
    <s v="A199"/>
    <n v="922"/>
    <s v="370654"/>
    <s v="조정수"/>
    <s v="(주)보메청담"/>
    <n v="4000000"/>
    <n v="4000000"/>
    <n v="4000000"/>
    <n v="4000000"/>
    <n v="4000000"/>
    <n v="4000000"/>
    <n v="3000000"/>
    <n v="3000000"/>
    <n v="4000000"/>
    <n v="4000000"/>
    <n v="5000000"/>
    <n v="5000000"/>
  </r>
  <r>
    <x v="4"/>
    <x v="14"/>
    <n v="1310"/>
    <s v="A199"/>
    <n v="922"/>
    <s v="370521"/>
    <s v="조정수"/>
    <s v="(주)세스타에프앤비"/>
    <n v="4000000"/>
    <n v="4000000"/>
    <n v="4000000"/>
    <n v="4000000"/>
    <n v="4000000"/>
    <n v="4000000"/>
    <n v="3000000"/>
    <n v="3000000"/>
    <n v="4000000"/>
    <n v="4000000"/>
    <n v="5000000"/>
    <n v="5000000"/>
  </r>
  <r>
    <x v="4"/>
    <x v="14"/>
    <n v="1310"/>
    <s v="A138"/>
    <n v="922"/>
    <s v="S00161"/>
    <s v="조정수"/>
    <s v="올리브 에비뉴"/>
    <n v="4000000"/>
    <n v="4000000"/>
    <n v="4000000"/>
    <n v="3000000"/>
    <n v="3000000"/>
    <n v="3000000"/>
    <n v="2000000"/>
    <n v="2000000"/>
    <n v="4000000"/>
    <n v="4000000"/>
    <n v="6000000"/>
    <n v="6000000"/>
  </r>
  <r>
    <x v="4"/>
    <x v="14"/>
    <n v="1310"/>
    <s v="A1E9"/>
    <n v="907"/>
    <s v="131102"/>
    <s v="조정수"/>
    <s v="와인갤러리"/>
    <n v="2000000"/>
    <n v="5000000"/>
    <n v="3000000"/>
    <n v="5000000"/>
    <n v="2000000"/>
    <n v="2000000"/>
    <n v="2000000"/>
    <n v="2000000"/>
    <n v="5000000"/>
    <n v="2000000"/>
    <n v="5000000"/>
    <n v="5000000"/>
  </r>
  <r>
    <x v="4"/>
    <x v="14"/>
    <n v="1310"/>
    <s v="A138"/>
    <n v="922"/>
    <s v="S00183"/>
    <s v="조정수"/>
    <s v="10꼬르소꼬모"/>
    <n v="5000000"/>
    <n v="5000000"/>
    <n v="5000000"/>
    <n v="5000000"/>
    <n v="5000000"/>
    <n v="4000000"/>
    <n v="4000000"/>
    <n v="4000000"/>
    <n v="4000000"/>
    <n v="8000000"/>
    <n v="8000000"/>
    <n v="8000000"/>
  </r>
  <r>
    <x v="4"/>
    <x v="14"/>
    <n v="1310"/>
    <s v="A199"/>
    <n v="922"/>
    <s v="131478"/>
    <s v="조정수"/>
    <s v="권숙수"/>
    <n v="2000000"/>
    <n v="2000000"/>
    <n v="2000000"/>
    <n v="2000000"/>
    <n v="1000000"/>
    <n v="2000000"/>
    <n v="1000000"/>
    <n v="1000000"/>
    <n v="3000000"/>
    <n v="3000000"/>
    <n v="4000000"/>
    <n v="4000000"/>
  </r>
  <r>
    <x v="4"/>
    <x v="14"/>
    <n v="1310"/>
    <s v="A199"/>
    <n v="922"/>
    <s v="370427"/>
    <s v="조정수"/>
    <s v="무오키"/>
    <n v="2000000"/>
    <n v="2000000"/>
    <n v="2000000"/>
    <n v="2000000"/>
    <n v="2000000"/>
    <n v="1000000"/>
    <n v="1000000"/>
    <n v="1000000"/>
    <n v="2000000"/>
    <n v="3000000"/>
    <n v="4000000"/>
    <n v="3000000"/>
  </r>
  <r>
    <x v="4"/>
    <x v="14"/>
    <n v="1310"/>
    <s v="A199"/>
    <n v="922"/>
    <s v="212329"/>
    <s v="조정수"/>
    <s v="가온"/>
    <n v="2000000"/>
    <n v="2000000"/>
    <n v="2000000"/>
    <n v="2000000"/>
    <n v="2000000"/>
    <n v="1000000"/>
    <n v="1000000"/>
    <n v="1000000"/>
    <n v="2000000"/>
    <n v="3000000"/>
    <n v="4000000"/>
    <n v="3000000"/>
  </r>
  <r>
    <x v="4"/>
    <x v="14"/>
    <n v="1310"/>
    <s v="A199"/>
    <n v="922"/>
    <s v="212277"/>
    <s v="조정수"/>
    <s v="(주)에오"/>
    <n v="3000000"/>
    <n v="2000000"/>
    <n v="2000000"/>
    <n v="2000000"/>
    <n v="2000000"/>
    <n v="1000000"/>
    <n v="1000000"/>
    <n v="1000000"/>
    <n v="2000000"/>
    <n v="4000000"/>
    <n v="5000000"/>
    <n v="4000000"/>
  </r>
  <r>
    <x v="4"/>
    <x v="14"/>
    <n v="1310"/>
    <s v="A139"/>
    <n v="922"/>
    <s v="S01017"/>
    <s v="조정수"/>
    <s v="그란구스또"/>
    <n v="3000000"/>
    <n v="3000000"/>
    <n v="2000000"/>
    <n v="2000000"/>
    <n v="2000000"/>
    <n v="1000000"/>
    <n v="1000000"/>
    <n v="1000000"/>
    <n v="2000000"/>
    <n v="4000000"/>
    <n v="5000000"/>
    <n v="4000000"/>
  </r>
  <r>
    <x v="4"/>
    <x v="14"/>
    <n v="1310"/>
    <s v="A1C5"/>
    <n v="922"/>
    <s v="S03733"/>
    <s v="조정수"/>
    <s v="(유)만두유통"/>
    <n v="3000000"/>
    <n v="3000000"/>
    <n v="2000000"/>
    <n v="2000000"/>
    <n v="2000000"/>
    <n v="1000000"/>
    <n v="1000000"/>
    <n v="1000000"/>
    <n v="2000000"/>
    <n v="4000000"/>
    <n v="5000000"/>
    <n v="4000000"/>
  </r>
  <r>
    <x v="4"/>
    <x v="14"/>
    <n v="1310"/>
    <s v="A199"/>
    <n v="999"/>
    <s v="A199"/>
    <s v="조정수"/>
    <s v="기타"/>
    <n v="100000000"/>
    <n v="90000000"/>
    <n v="94000000"/>
    <n v="111000000"/>
    <n v="107000000"/>
    <n v="101000000"/>
    <n v="110000000"/>
    <n v="110000000"/>
    <n v="112000000"/>
    <n v="116000000"/>
    <n v="118000000"/>
    <n v="131000000"/>
  </r>
  <r>
    <x v="4"/>
    <x v="15"/>
    <n v="1301"/>
    <s v="A138"/>
    <n v="913"/>
    <n v="110262"/>
    <s v="신인중"/>
    <s v="주식회사 대정"/>
    <n v="70000000"/>
    <n v="80000000"/>
    <n v="100000000"/>
    <n v="100000000"/>
    <n v="100000000"/>
    <n v="100000000"/>
    <n v="100000000"/>
    <n v="100000000"/>
    <n v="100000000"/>
    <n v="110000000"/>
    <n v="120000000"/>
    <n v="120000000"/>
  </r>
  <r>
    <x v="4"/>
    <x v="15"/>
    <n v="1301"/>
    <s v="A139"/>
    <n v="913"/>
    <n v="110065"/>
    <s v="이동수"/>
    <s v="의창실업(주)"/>
    <n v="50000000"/>
    <n v="60000000"/>
    <n v="50000000"/>
    <n v="49000000"/>
    <n v="49000000"/>
    <n v="70000000"/>
    <n v="80000000"/>
    <n v="70000000"/>
    <n v="80000000"/>
    <n v="90000000"/>
    <n v="80000000"/>
    <n v="90000000"/>
  </r>
  <r>
    <x v="4"/>
    <x v="15"/>
    <n v="1301"/>
    <s v="A1C3"/>
    <n v="913"/>
    <n v="110796"/>
    <s v="이동수"/>
    <s v="서영주류판매(주)"/>
    <n v="90000000"/>
    <n v="90000000"/>
    <n v="90000000"/>
    <n v="107000000"/>
    <n v="90000000"/>
    <n v="100000000"/>
    <n v="120000000"/>
    <n v="120000000"/>
    <n v="120000000"/>
    <n v="120000000"/>
    <n v="110000000"/>
    <n v="110000000"/>
  </r>
  <r>
    <x v="4"/>
    <x v="15"/>
    <n v="1301"/>
    <s v="A1C4"/>
    <n v="913"/>
    <n v="110476"/>
    <s v="이동수"/>
    <s v="(주)삼정주류(구:파이브주류)"/>
    <n v="70000000"/>
    <n v="80000000"/>
    <n v="70000000"/>
    <n v="86000000"/>
    <n v="72000000"/>
    <n v="90000000"/>
    <n v="90000000"/>
    <n v="90000000"/>
    <n v="90000000"/>
    <n v="90000000"/>
    <n v="90000000"/>
    <n v="100000000"/>
  </r>
  <r>
    <x v="4"/>
    <x v="15"/>
    <n v="1301"/>
    <s v="A133"/>
    <n v="913"/>
    <n v="110118"/>
    <s v="이동수"/>
    <s v="(주)뽀르뜨돌"/>
    <n v="30000000"/>
    <n v="40000000"/>
    <n v="39000000"/>
    <n v="40000000"/>
    <n v="40000000"/>
    <n v="46000000"/>
    <n v="60000000"/>
    <n v="46000000"/>
    <n v="46000000"/>
    <n v="50000000"/>
    <n v="50000000"/>
    <n v="55000000"/>
  </r>
  <r>
    <x v="4"/>
    <x v="15"/>
    <n v="1301"/>
    <s v="A199"/>
    <n v="913"/>
    <n v="110510"/>
    <s v="이동수"/>
    <s v="(유)일산종합주류"/>
    <n v="3000000"/>
    <n v="5000000"/>
    <n v="4000000"/>
    <n v="6000000"/>
    <n v="6000000"/>
    <n v="6000000"/>
    <n v="6000000"/>
    <n v="6000000"/>
    <n v="6000000"/>
    <n v="6000000"/>
    <n v="6000000"/>
    <n v="6000000"/>
  </r>
  <r>
    <x v="4"/>
    <x v="15"/>
    <n v="1301"/>
    <s v="A199"/>
    <n v="913"/>
    <n v="110192"/>
    <s v="이동수"/>
    <s v="대인상사"/>
    <n v="3000000"/>
    <n v="3000000"/>
    <n v="2000000"/>
    <n v="3000000"/>
    <n v="3000000"/>
    <n v="3000000"/>
    <n v="3000000"/>
    <n v="3000000"/>
    <n v="3000000"/>
    <n v="3000000"/>
    <n v="5000000"/>
    <n v="5000000"/>
  </r>
  <r>
    <x v="4"/>
    <x v="15"/>
    <n v="1301"/>
    <s v="A132"/>
    <n v="913"/>
    <n v="111315"/>
    <s v="이동수"/>
    <s v="(주)일오종합주류(구:삼정종합주류"/>
    <n v="10000000"/>
    <n v="10000000"/>
    <n v="9000000"/>
    <n v="10000000"/>
    <n v="10000000"/>
    <n v="10000000"/>
    <n v="10000000"/>
    <n v="10000000"/>
    <n v="10000000"/>
    <n v="10000000"/>
    <n v="10000000"/>
    <n v="10000000"/>
  </r>
  <r>
    <x v="4"/>
    <x v="15"/>
    <n v="1301"/>
    <s v="A199"/>
    <n v="907"/>
    <n v="131794"/>
    <s v="이동수"/>
    <s v="새마을구판장"/>
    <n v="40000000"/>
    <n v="50000000"/>
    <n v="49000000"/>
    <n v="50000000"/>
    <n v="50000000"/>
    <n v="50000000"/>
    <n v="60000000"/>
    <n v="60000000"/>
    <n v="60000000"/>
    <n v="70000000"/>
    <n v="70000000"/>
    <n v="69000000"/>
  </r>
  <r>
    <x v="4"/>
    <x v="15"/>
    <n v="1301"/>
    <s v="A199"/>
    <n v="913"/>
    <s v="A199"/>
    <s v="이동수"/>
    <s v="기타"/>
    <n v="5000000"/>
    <n v="10000000"/>
    <n v="9000000"/>
    <n v="10000000"/>
    <n v="10000000"/>
    <n v="10000000"/>
    <n v="10000000"/>
    <n v="10000000"/>
    <n v="10000000"/>
    <n v="10000000"/>
    <n v="10000000"/>
    <n v="10000000"/>
  </r>
  <r>
    <x v="4"/>
    <x v="15"/>
    <n v="1301"/>
    <s v="A1ZZ"/>
    <n v="913"/>
    <s v="A1ZZ"/>
    <s v="이동수"/>
    <s v="신규"/>
    <n v="20000000"/>
    <n v="30000000"/>
    <n v="19000000"/>
    <n v="20000000"/>
    <n v="20000000"/>
    <n v="30000000"/>
    <n v="50000000"/>
    <n v="30000000"/>
    <n v="30000000"/>
    <n v="30000000"/>
    <n v="30000000"/>
    <n v="30000000"/>
  </r>
  <r>
    <x v="4"/>
    <x v="15"/>
    <n v="1301"/>
    <s v="A1G2"/>
    <n v="913"/>
    <n v="110433"/>
    <s v="김하준"/>
    <s v="주식회사세계주류(신림)구:화곡"/>
    <n v="65000000"/>
    <n v="59000000"/>
    <n v="59000000"/>
    <n v="63000000"/>
    <n v="63000000"/>
    <n v="60000000"/>
    <n v="55000000"/>
    <n v="85000000"/>
    <n v="60000000"/>
    <n v="80000000"/>
    <n v="60000000"/>
    <n v="60000000"/>
  </r>
  <r>
    <x v="4"/>
    <x v="15"/>
    <n v="1301"/>
    <s v="A134"/>
    <n v="913"/>
    <n v="110908"/>
    <s v="김하준"/>
    <s v="포도주류유한회사(구:신흥주류의왕)"/>
    <n v="28000000"/>
    <n v="26000000"/>
    <n v="27000000"/>
    <n v="32000000"/>
    <n v="22000000"/>
    <n v="30000000"/>
    <n v="28000000"/>
    <n v="28000000"/>
    <n v="40000000"/>
    <n v="40000000"/>
    <n v="40000000"/>
    <n v="40000000"/>
  </r>
  <r>
    <x v="4"/>
    <x v="15"/>
    <n v="1301"/>
    <s v="A199"/>
    <n v="913"/>
    <n v="111510"/>
    <s v="김하준"/>
    <s v="흥창기업 주식회사"/>
    <n v="18000000"/>
    <n v="17000000"/>
    <n v="17000000"/>
    <n v="20000000"/>
    <n v="20000000"/>
    <n v="20000000"/>
    <n v="18000000"/>
    <n v="17000000"/>
    <n v="25000000"/>
    <n v="25000000"/>
    <n v="25000000"/>
    <n v="30000000"/>
  </r>
  <r>
    <x v="4"/>
    <x v="15"/>
    <n v="1301"/>
    <s v="A1G7"/>
    <n v="913"/>
    <n v="110233"/>
    <s v="김하준"/>
    <s v="세왕상사㈜"/>
    <n v="21000000"/>
    <n v="10000000"/>
    <n v="15000000"/>
    <n v="24000000"/>
    <n v="24000000"/>
    <n v="22000000"/>
    <n v="21000000"/>
    <n v="21000000"/>
    <n v="30000000"/>
    <n v="30000000"/>
    <n v="30000000"/>
    <n v="36000000"/>
  </r>
  <r>
    <x v="4"/>
    <x v="15"/>
    <n v="1301"/>
    <s v="A143"/>
    <n v="913"/>
    <n v="110743"/>
    <s v="김하준"/>
    <s v="(유)포도주류(구:분당-기정유통)"/>
    <n v="21000000"/>
    <n v="19000000"/>
    <n v="15000000"/>
    <n v="24000000"/>
    <n v="24000000"/>
    <n v="22000000"/>
    <n v="70000000"/>
    <n v="21000000"/>
    <n v="50000000"/>
    <n v="30000000"/>
    <n v="30000000"/>
    <n v="36000000"/>
  </r>
  <r>
    <x v="4"/>
    <x v="15"/>
    <n v="1301"/>
    <s v="A174"/>
    <n v="913"/>
    <n v="110858"/>
    <s v="김하준"/>
    <s v="(유)나산주류상사"/>
    <n v="21000000"/>
    <n v="19000000"/>
    <n v="20000000"/>
    <n v="24000000"/>
    <n v="14000000"/>
    <n v="24000000"/>
    <n v="21000000"/>
    <n v="21000000"/>
    <n v="10000000"/>
    <n v="30000000"/>
    <n v="10000000"/>
    <n v="36000000"/>
  </r>
  <r>
    <x v="4"/>
    <x v="15"/>
    <n v="1301"/>
    <s v="A199"/>
    <n v="907"/>
    <n v="131828"/>
    <s v="김하준"/>
    <s v="포도내음 와인아울렛"/>
    <n v="9000000"/>
    <n v="7000000"/>
    <n v="8000000"/>
    <n v="10000000"/>
    <n v="10000000"/>
    <n v="10000000"/>
    <n v="9000000"/>
    <n v="9000000"/>
    <n v="14000000"/>
    <n v="13000000"/>
    <n v="14000000"/>
    <n v="16000000"/>
  </r>
  <r>
    <x v="4"/>
    <x v="15"/>
    <n v="1301"/>
    <s v="A199"/>
    <n v="913"/>
    <n v="110253"/>
    <s v="김하준"/>
    <s v="(유)성두유통"/>
    <n v="14000000"/>
    <n v="13000000"/>
    <n v="10000000"/>
    <n v="16000000"/>
    <n v="16000000"/>
    <n v="16000000"/>
    <n v="20000000"/>
    <n v="14000000"/>
    <n v="20000000"/>
    <n v="20000000"/>
    <n v="20000000"/>
    <n v="20000000"/>
  </r>
  <r>
    <x v="4"/>
    <x v="15"/>
    <n v="1301"/>
    <s v="A1Q6"/>
    <n v="913"/>
    <n v="111297"/>
    <s v="김하준"/>
    <s v="(유)라온"/>
    <n v="12000000"/>
    <n v="11000000"/>
    <n v="10000000"/>
    <n v="14000000"/>
    <n v="14000000"/>
    <n v="14000000"/>
    <n v="20000000"/>
    <n v="13000000"/>
    <n v="19000000"/>
    <n v="18000000"/>
    <n v="19000000"/>
    <n v="22000000"/>
  </r>
  <r>
    <x v="4"/>
    <x v="15"/>
    <n v="1301"/>
    <s v="A1R1"/>
    <n v="913"/>
    <n v="110560"/>
    <s v="김하준"/>
    <s v="(유)중앙종합주류"/>
    <n v="7000000"/>
    <n v="6000000"/>
    <n v="5000000"/>
    <n v="8000000"/>
    <n v="8000000"/>
    <n v="8000000"/>
    <n v="7000000"/>
    <n v="7000000"/>
    <n v="10000000"/>
    <n v="10000000"/>
    <n v="10000000"/>
    <n v="10000000"/>
  </r>
  <r>
    <x v="4"/>
    <x v="15"/>
    <n v="1301"/>
    <s v="A199"/>
    <n v="913"/>
    <n v="110470"/>
    <s v="김하준"/>
    <s v="(유)송정주류"/>
    <n v="5000000"/>
    <n v="5000000"/>
    <n v="3000000"/>
    <n v="6000000"/>
    <n v="6000000"/>
    <n v="6000000"/>
    <n v="6000000"/>
    <n v="6000000"/>
    <n v="9000000"/>
    <n v="8000000"/>
    <n v="9000000"/>
    <n v="10000000"/>
  </r>
  <r>
    <x v="4"/>
    <x v="15"/>
    <n v="1301"/>
    <s v="A1Q5"/>
    <n v="913"/>
    <n v="110709"/>
    <s v="김하준"/>
    <s v="삼부주류판매(유)"/>
    <n v="5000000"/>
    <n v="5000000"/>
    <n v="3000000"/>
    <n v="7000000"/>
    <n v="7000000"/>
    <n v="7000000"/>
    <n v="6000000"/>
    <n v="6000000"/>
    <n v="8000000"/>
    <n v="8000000"/>
    <n v="8000000"/>
    <n v="9000000"/>
  </r>
  <r>
    <x v="4"/>
    <x v="15"/>
    <n v="1301"/>
    <s v="A199"/>
    <n v="999"/>
    <n v="110845"/>
    <s v="김하준"/>
    <s v="흥안주류"/>
    <n v="4000000"/>
    <n v="4000000"/>
    <n v="2000000"/>
    <n v="6000000"/>
    <n v="6000000"/>
    <n v="6000000"/>
    <n v="5000000"/>
    <n v="5000000"/>
    <n v="8000000"/>
    <n v="8000000"/>
    <n v="8000000"/>
    <n v="10000000"/>
  </r>
  <r>
    <x v="4"/>
    <x v="15"/>
    <n v="1301"/>
    <s v="A167"/>
    <n v="913"/>
    <n v="111026"/>
    <s v="김하준"/>
    <s v="유한회사태경_파주"/>
    <n v="10000000"/>
    <n v="10000000"/>
    <n v="8000000"/>
    <n v="12000000"/>
    <n v="12000000"/>
    <n v="12000000"/>
    <n v="10000000"/>
    <n v="10000000"/>
    <n v="16000000"/>
    <n v="16000000"/>
    <n v="16000000"/>
    <n v="18000000"/>
  </r>
  <r>
    <x v="4"/>
    <x v="15"/>
    <n v="1301"/>
    <s v="A1ZZ"/>
    <n v="913"/>
    <s v="A1ZZ"/>
    <s v="김하준"/>
    <s v="신규"/>
    <n v="11000000"/>
    <n v="11000000"/>
    <n v="7000000"/>
    <n v="14000000"/>
    <n v="14000000"/>
    <n v="24000000"/>
    <n v="11000000"/>
    <n v="21000000"/>
    <n v="15000000"/>
    <n v="25000000"/>
    <n v="15000000"/>
    <n v="20000000"/>
  </r>
  <r>
    <x v="4"/>
    <x v="15"/>
    <n v="1301"/>
    <s v="A147"/>
    <n v="913"/>
    <n v="110431"/>
    <s v="김지만"/>
    <s v="(합)에이스주산"/>
    <n v="15000000"/>
    <n v="9000000"/>
    <n v="9000000"/>
    <n v="20000000"/>
    <n v="20000000"/>
    <n v="25000000"/>
    <n v="20000000"/>
    <n v="20000000"/>
    <n v="20000000"/>
    <n v="20000000"/>
    <n v="20000000"/>
    <n v="20000000"/>
  </r>
  <r>
    <x v="4"/>
    <x v="15"/>
    <n v="1301"/>
    <s v="A1C5"/>
    <n v="913"/>
    <n v="110301"/>
    <s v="김지만"/>
    <s v="(유)만두유통"/>
    <n v="10000000"/>
    <n v="9000000"/>
    <n v="8000000"/>
    <n v="10000000"/>
    <n v="10000000"/>
    <n v="15000000"/>
    <n v="20000000"/>
    <n v="20000000"/>
    <n v="10000000"/>
    <n v="25000000"/>
    <n v="10000000"/>
    <n v="20000000"/>
  </r>
  <r>
    <x v="4"/>
    <x v="15"/>
    <n v="1301"/>
    <s v="A148"/>
    <n v="913"/>
    <n v="111377"/>
    <s v="김지만"/>
    <s v="㈜동부주류-신(시흥)"/>
    <n v="5000000"/>
    <n v="5000000"/>
    <n v="5000000"/>
    <n v="10000000"/>
    <n v="10000000"/>
    <n v="15000000"/>
    <n v="20000000"/>
    <n v="10000000"/>
    <n v="10000000"/>
    <n v="15000000"/>
    <n v="10000000"/>
    <n v="15000000"/>
  </r>
  <r>
    <x v="4"/>
    <x v="15"/>
    <n v="1301"/>
    <s v="A1J8"/>
    <n v="913"/>
    <n v="111156"/>
    <s v="김지만"/>
    <s v="(주)대진주류(구:에이블)"/>
    <n v="5000000"/>
    <n v="5000000"/>
    <n v="4000000"/>
    <n v="5000000"/>
    <n v="5000000"/>
    <n v="10000000"/>
    <n v="20000000"/>
    <n v="5000000"/>
    <n v="10000000"/>
    <n v="10000000"/>
    <n v="10000000"/>
    <n v="10000000"/>
  </r>
  <r>
    <x v="4"/>
    <x v="15"/>
    <n v="1301"/>
    <s v="A1Q8"/>
    <n v="913"/>
    <n v="110180"/>
    <s v="김지만"/>
    <s v="주식회사다산주류"/>
    <n v="5000000"/>
    <n v="5000000"/>
    <n v="4000000"/>
    <n v="5000000"/>
    <n v="5000000"/>
    <n v="5000000"/>
    <n v="5000000"/>
    <n v="5000000"/>
    <n v="5000000"/>
    <n v="5000000"/>
    <n v="5000000"/>
    <n v="5000000"/>
  </r>
  <r>
    <x v="4"/>
    <x v="15"/>
    <n v="1301"/>
    <s v="A199"/>
    <n v="913"/>
    <n v="111366"/>
    <s v="김지만"/>
    <s v="㈜거원유통"/>
    <n v="10000000"/>
    <n v="10000000"/>
    <n v="10000000"/>
    <n v="10000000"/>
    <n v="10000000"/>
    <n v="25000000"/>
    <n v="25000000"/>
    <n v="25000000"/>
    <n v="10000000"/>
    <n v="25000000"/>
    <n v="10000000"/>
    <n v="20000000"/>
  </r>
  <r>
    <x v="4"/>
    <x v="15"/>
    <n v="1301"/>
    <s v="A199"/>
    <n v="913"/>
    <n v="110398"/>
    <s v="김지만"/>
    <s v="㈜진성통합상사"/>
    <n v="5000000"/>
    <n v="5000000"/>
    <n v="9000000"/>
    <n v="9000000"/>
    <n v="9000000"/>
    <n v="10000000"/>
    <n v="10000000"/>
    <n v="10000000"/>
    <n v="10000000"/>
    <n v="10000000"/>
    <n v="10000000"/>
    <n v="10000000"/>
  </r>
  <r>
    <x v="4"/>
    <x v="15"/>
    <n v="1301"/>
    <s v="A141"/>
    <n v="913"/>
    <n v="110019"/>
    <s v="김지만"/>
    <s v="㈜모닝코리아"/>
    <n v="5000000"/>
    <n v="5000000"/>
    <n v="9000000"/>
    <n v="9000000"/>
    <n v="9000000"/>
    <n v="5000000"/>
    <n v="5000000"/>
    <n v="10000000"/>
    <n v="5000000"/>
    <n v="15000000"/>
    <n v="5000000"/>
    <n v="15000000"/>
  </r>
  <r>
    <x v="4"/>
    <x v="15"/>
    <n v="1301"/>
    <s v="A137"/>
    <n v="913"/>
    <n v="110436"/>
    <s v="김지만"/>
    <s v="현대주류㈜"/>
    <n v="10000000"/>
    <n v="10000000"/>
    <n v="9000000"/>
    <n v="10000000"/>
    <n v="10000000"/>
    <n v="20000000"/>
    <n v="25000000"/>
    <n v="20000000"/>
    <n v="10000000"/>
    <n v="30000000"/>
    <n v="10000000"/>
    <n v="20000000"/>
  </r>
  <r>
    <x v="4"/>
    <x v="15"/>
    <n v="1301"/>
    <s v="A1ZZ"/>
    <n v="913"/>
    <s v="A1ZZ"/>
    <s v="김지만"/>
    <s v="신규도매"/>
    <n v="10000000"/>
    <n v="10000000"/>
    <n v="9000000"/>
    <n v="10000000"/>
    <n v="10000000"/>
    <n v="20000000"/>
    <n v="10000000"/>
    <n v="20000000"/>
    <n v="10000000"/>
    <n v="20000000"/>
    <n v="10000000"/>
    <n v="10000000"/>
  </r>
  <r>
    <x v="4"/>
    <x v="15"/>
    <n v="1301"/>
    <s v="A131"/>
    <n v="913"/>
    <n v="110896"/>
    <s v="신승환"/>
    <s v="해동주류주식회사"/>
    <n v="10000000"/>
    <n v="10000000"/>
    <n v="20000000"/>
    <n v="24000000"/>
    <n v="24000000"/>
    <n v="24000000"/>
    <n v="24000000"/>
    <n v="24000000"/>
    <n v="25000000"/>
    <n v="25000000"/>
    <n v="25000000"/>
    <n v="25000000"/>
  </r>
  <r>
    <x v="4"/>
    <x v="15"/>
    <n v="1301"/>
    <s v="A1H4"/>
    <n v="913"/>
    <n v="111193"/>
    <s v="신승환"/>
    <s v="정현종합주류㈜"/>
    <n v="10000000"/>
    <n v="9000000"/>
    <n v="8000000"/>
    <n v="10000000"/>
    <n v="10000000"/>
    <n v="10000000"/>
    <n v="10000000"/>
    <n v="10000000"/>
    <n v="10000000"/>
    <n v="10000000"/>
    <n v="10000000"/>
    <n v="10000000"/>
  </r>
  <r>
    <x v="4"/>
    <x v="15"/>
    <n v="1301"/>
    <s v="A173"/>
    <n v="913"/>
    <n v="110831"/>
    <s v="신승환"/>
    <s v="서린주류주식회사"/>
    <n v="14000000"/>
    <n v="14000000"/>
    <n v="12000000"/>
    <n v="14000000"/>
    <n v="14000000"/>
    <n v="14000000"/>
    <n v="14000000"/>
    <n v="14000000"/>
    <n v="14000000"/>
    <n v="14000000"/>
    <n v="14000000"/>
    <n v="14000000"/>
  </r>
  <r>
    <x v="4"/>
    <x v="15"/>
    <n v="1301"/>
    <s v="A199"/>
    <n v="913"/>
    <n v="110891"/>
    <s v="신승환"/>
    <s v="종로기업㈜"/>
    <n v="5000000"/>
    <n v="5000000"/>
    <n v="4000000"/>
    <n v="5000000"/>
    <n v="5000000"/>
    <n v="5000000"/>
    <n v="5000000"/>
    <n v="5000000"/>
    <n v="5000000"/>
    <n v="5000000"/>
    <n v="5000000"/>
    <n v="5000000"/>
  </r>
  <r>
    <x v="4"/>
    <x v="15"/>
    <n v="1301"/>
    <s v="A1Y6"/>
    <n v="913"/>
    <n v="110998"/>
    <s v="신승환"/>
    <s v="유한회사서광컴퍼니-남양주"/>
    <n v="10000000"/>
    <n v="15000000"/>
    <n v="9000000"/>
    <n v="18000000"/>
    <n v="10000000"/>
    <n v="18000000"/>
    <n v="18000000"/>
    <n v="18000000"/>
    <n v="15000000"/>
    <n v="18000000"/>
    <n v="15000000"/>
    <n v="18000000"/>
  </r>
  <r>
    <x v="4"/>
    <x v="15"/>
    <n v="1301"/>
    <s v="A1G4"/>
    <n v="913"/>
    <n v="110173"/>
    <s v="신승환"/>
    <s v="(유)진두유통"/>
    <n v="6000000"/>
    <n v="5000000"/>
    <n v="5000000"/>
    <n v="6000000"/>
    <n v="6000000"/>
    <n v="6000000"/>
    <n v="6000000"/>
    <n v="6000000"/>
    <n v="6000000"/>
    <n v="6000000"/>
    <n v="6000000"/>
    <n v="6000000"/>
  </r>
  <r>
    <x v="4"/>
    <x v="15"/>
    <n v="1301"/>
    <s v="A199"/>
    <n v="913"/>
    <n v="110310"/>
    <s v="신승환"/>
    <s v="(유)용우상사"/>
    <n v="3000000"/>
    <n v="3000000"/>
    <n v="2000000"/>
    <n v="4000000"/>
    <n v="4000000"/>
    <n v="2000000"/>
    <n v="4000000"/>
    <n v="6000000"/>
    <n v="4000000"/>
    <n v="2000000"/>
    <n v="4000000"/>
    <n v="4000000"/>
  </r>
  <r>
    <x v="4"/>
    <x v="15"/>
    <n v="1301"/>
    <s v="A199"/>
    <n v="913"/>
    <n v="110758"/>
    <s v="신승환"/>
    <s v="(주)동양주류"/>
    <n v="1000000"/>
    <n v="1000000"/>
    <n v="1000000"/>
    <n v="2000000"/>
    <n v="2000000"/>
    <n v="2000000"/>
    <n v="1000000"/>
    <n v="1000000"/>
    <n v="2000000"/>
    <n v="1000000"/>
    <n v="2000000"/>
    <n v="1000000"/>
  </r>
  <r>
    <x v="4"/>
    <x v="15"/>
    <n v="1301"/>
    <s v="A199"/>
    <n v="913"/>
    <n v="111477"/>
    <s v="신승환"/>
    <s v="(주)두손주류"/>
    <n v="1000000"/>
    <n v="2000000"/>
    <n v="1000000"/>
    <n v="2000000"/>
    <n v="2000000"/>
    <n v="4000000"/>
    <n v="4000000"/>
    <n v="4000000"/>
    <n v="2000000"/>
    <n v="1000000"/>
    <n v="2000000"/>
    <n v="1000000"/>
  </r>
  <r>
    <x v="4"/>
    <x v="15"/>
    <n v="1301"/>
    <s v="A199"/>
    <n v="913"/>
    <n v="110132"/>
    <s v="신승환"/>
    <s v="두리주류판매(주)"/>
    <n v="2000000"/>
    <n v="2000000"/>
    <n v="1000000"/>
    <n v="2000000"/>
    <n v="2000000"/>
    <n v="2000000"/>
    <n v="2000000"/>
    <n v="2000000"/>
    <n v="2000000"/>
    <n v="2000000"/>
    <n v="2000000"/>
    <n v="1000000"/>
  </r>
  <r>
    <x v="4"/>
    <x v="15"/>
    <n v="1301"/>
    <s v="A199"/>
    <n v="913"/>
    <n v="111230"/>
    <s v="신승환"/>
    <s v="유한회사금호주류상사"/>
    <n v="2000000"/>
    <n v="2000000"/>
    <n v="1000000"/>
    <n v="2000000"/>
    <n v="2000000"/>
    <n v="2000000"/>
    <n v="2000000"/>
    <n v="2000000"/>
    <n v="2000000"/>
    <n v="2000000"/>
    <n v="2000000"/>
    <n v="1000000"/>
  </r>
  <r>
    <x v="4"/>
    <x v="15"/>
    <n v="1301"/>
    <s v="A199"/>
    <n v="913"/>
    <n v="111019"/>
    <s v="신승환"/>
    <s v="(유)태양주류"/>
    <n v="1000000"/>
    <n v="2000000"/>
    <n v="1000000"/>
    <n v="1000000"/>
    <n v="1000000"/>
    <n v="1000000"/>
    <n v="1000000"/>
    <n v="2000000"/>
    <n v="1000000"/>
    <n v="1000000"/>
    <n v="1000000"/>
    <n v="1000000"/>
  </r>
  <r>
    <x v="4"/>
    <x v="15"/>
    <n v="1301"/>
    <s v="A199"/>
    <n v="913"/>
    <n v="111147"/>
    <s v="신승환"/>
    <s v="(합명)심도상사-강화"/>
    <n v="2000000"/>
    <n v="2000000"/>
    <n v="1000000"/>
    <n v="2000000"/>
    <n v="2000000"/>
    <n v="2000000"/>
    <n v="2000000"/>
    <n v="2000000"/>
    <n v="2000000"/>
    <n v="2000000"/>
    <n v="2000000"/>
    <n v="1000000"/>
  </r>
  <r>
    <x v="4"/>
    <x v="15"/>
    <n v="1301"/>
    <s v="A1M1"/>
    <n v="913"/>
    <n v="111334"/>
    <s v="신승환"/>
    <s v="(주)캐니스"/>
    <n v="8000000"/>
    <n v="8000000"/>
    <n v="3000000"/>
    <n v="7000000"/>
    <n v="7000000"/>
    <n v="7000000"/>
    <n v="7000000"/>
    <n v="8000000"/>
    <n v="8000000"/>
    <n v="8000000"/>
    <n v="8000000"/>
    <n v="7000000"/>
  </r>
  <r>
    <x v="4"/>
    <x v="15"/>
    <n v="1301"/>
    <s v="A155"/>
    <n v="905"/>
    <n v="250157"/>
    <s v="신승환"/>
    <s v="씨제이푸드빌㈜음성공장"/>
    <n v="8000000"/>
    <n v="8000000"/>
    <n v="3000000"/>
    <n v="7000000"/>
    <n v="7000000"/>
    <n v="8000000"/>
    <n v="7000000"/>
    <n v="7000000"/>
    <n v="8000000"/>
    <n v="8000000"/>
    <n v="8000000"/>
    <n v="7000000"/>
  </r>
  <r>
    <x v="4"/>
    <x v="15"/>
    <n v="1301"/>
    <s v="A199"/>
    <n v="905"/>
    <n v="370381"/>
    <s v="신승환"/>
    <s v="투썸플레이스(주)_제과_정읍공장"/>
    <n v="4000000"/>
    <n v="4000000"/>
    <n v="1000000"/>
    <n v="3000000"/>
    <n v="3000000"/>
    <n v="4000000"/>
    <n v="4000000"/>
    <n v="3000000"/>
    <n v="4000000"/>
    <n v="4000000"/>
    <n v="4000000"/>
    <n v="3000000"/>
  </r>
  <r>
    <x v="4"/>
    <x v="15"/>
    <n v="1301"/>
    <s v="A199"/>
    <n v="913"/>
    <n v="131475"/>
    <s v="신승환"/>
    <s v="소망식품"/>
    <n v="1000000"/>
    <n v="1000000"/>
    <n v="1000000"/>
    <n v="3000000"/>
    <n v="3000000"/>
    <n v="1000000"/>
    <n v="1000000"/>
    <n v="3000000"/>
    <n v="3000000"/>
    <n v="1000000"/>
    <n v="3000000"/>
    <n v="1000000"/>
  </r>
  <r>
    <x v="4"/>
    <x v="15"/>
    <n v="1301"/>
    <s v="A199"/>
    <n v="913"/>
    <n v="111547"/>
    <s v="신승환"/>
    <s v="(주)한빛통상"/>
    <n v="2000000"/>
    <n v="1000000"/>
    <n v="1000000"/>
    <n v="1000000"/>
    <n v="1000000"/>
    <n v="1000000"/>
    <n v="1000000"/>
    <n v="1000000"/>
    <n v="2000000"/>
    <n v="2000000"/>
    <n v="2000000"/>
    <n v="2000000"/>
  </r>
  <r>
    <x v="4"/>
    <x v="15"/>
    <n v="1301"/>
    <s v="A154"/>
    <n v="905"/>
    <n v="250015"/>
    <s v="신승환"/>
    <s v="(주)파리크라상"/>
    <n v="2000000"/>
    <n v="2000000"/>
    <n v="1000000"/>
    <n v="2000000"/>
    <n v="2000000"/>
    <n v="2000000"/>
    <n v="2000000"/>
    <n v="2000000"/>
    <n v="2000000"/>
    <n v="2000000"/>
    <n v="2000000"/>
    <n v="2000000"/>
  </r>
  <r>
    <x v="4"/>
    <x v="15"/>
    <n v="1301"/>
    <s v="A1D3"/>
    <n v="905"/>
    <s v="S06214"/>
    <s v="신승환"/>
    <s v="오뚜기"/>
    <n v="10000000"/>
    <n v="13000000"/>
    <n v="8000000"/>
    <n v="10000000"/>
    <n v="10000000"/>
    <n v="13000000"/>
    <n v="13000000"/>
    <n v="13000000"/>
    <n v="15000000"/>
    <n v="15000000"/>
    <n v="15000000"/>
    <n v="15000000"/>
  </r>
  <r>
    <x v="4"/>
    <x v="15"/>
    <n v="1301"/>
    <s v="A199"/>
    <n v="903"/>
    <n v="250286"/>
    <s v="신승환"/>
    <s v="새롬비앤에프_실수요자"/>
    <n v="3000000"/>
    <n v="2000000"/>
    <n v="1000000"/>
    <n v="1000000"/>
    <n v="1000000"/>
    <n v="3000000"/>
    <n v="3000000"/>
    <n v="2000000"/>
    <n v="3000000"/>
    <n v="2000000"/>
    <n v="3000000"/>
    <n v="3000000"/>
  </r>
  <r>
    <x v="4"/>
    <x v="15"/>
    <n v="1301"/>
    <s v="A142"/>
    <n v="905"/>
    <n v="110218"/>
    <s v="김병완"/>
    <s v="(유)신합상사"/>
    <n v="24000000"/>
    <n v="24000000"/>
    <n v="18000000"/>
    <n v="20000000"/>
    <n v="20000000"/>
    <n v="24000000"/>
    <n v="24000000"/>
    <n v="24000000"/>
    <n v="23000000"/>
    <n v="27000000"/>
    <n v="23000000"/>
    <n v="20000000"/>
  </r>
  <r>
    <x v="4"/>
    <x v="15"/>
    <n v="1301"/>
    <s v="A199"/>
    <n v="913"/>
    <n v="110125"/>
    <s v="김병완"/>
    <s v="(유)금강주류_남양주"/>
    <n v="14000000"/>
    <n v="14000000"/>
    <n v="10000000"/>
    <n v="10000000"/>
    <n v="10000000"/>
    <n v="18000000"/>
    <n v="20000000"/>
    <n v="15000000"/>
    <n v="16000000"/>
    <n v="18000000"/>
    <n v="16000000"/>
    <n v="17000000"/>
  </r>
  <r>
    <x v="4"/>
    <x v="15"/>
    <n v="1301"/>
    <s v="A199"/>
    <n v="913"/>
    <n v="110874"/>
    <s v="김병완"/>
    <s v="㈜대화주류"/>
    <n v="2000000"/>
    <n v="2000000"/>
    <n v="2000000"/>
    <n v="3000000"/>
    <n v="3000000"/>
    <n v="2000000"/>
    <n v="5000000"/>
    <n v="2000000"/>
    <n v="2000000"/>
    <n v="3000000"/>
    <n v="2000000"/>
    <n v="3000000"/>
  </r>
  <r>
    <x v="4"/>
    <x v="15"/>
    <n v="1301"/>
    <s v="A199"/>
    <n v="913"/>
    <s v="110163"/>
    <s v="김병완"/>
    <s v="㈜선호상사"/>
    <n v="8000000"/>
    <n v="8000000"/>
    <n v="9000000"/>
    <n v="10000000"/>
    <n v="10000000"/>
    <n v="10000000"/>
    <n v="10000000"/>
    <n v="8000000"/>
    <n v="12000000"/>
    <n v="11000000"/>
    <n v="12000000"/>
    <n v="10000000"/>
  </r>
  <r>
    <x v="4"/>
    <x v="15"/>
    <n v="1301"/>
    <s v="A199"/>
    <n v="999"/>
    <s v="A199"/>
    <s v="김병완"/>
    <s v="기타"/>
    <n v="10000000"/>
    <n v="10000000"/>
    <n v="10000000"/>
    <n v="10000000"/>
    <n v="10000000"/>
    <n v="22000000"/>
    <n v="28000000"/>
    <n v="21000000"/>
    <n v="24000000"/>
    <n v="27000000"/>
    <n v="24000000"/>
    <n v="24000000"/>
  </r>
  <r>
    <x v="4"/>
    <x v="15"/>
    <n v="1301"/>
    <s v="A1ZZ"/>
    <n v="913"/>
    <s v="A1ZZ"/>
    <s v="김병완"/>
    <s v="신규도매"/>
    <n v="10000000"/>
    <n v="10000000"/>
    <n v="10000000"/>
    <n v="10000000"/>
    <n v="10000000"/>
    <n v="10000000"/>
    <n v="20000000"/>
    <n v="10000000"/>
    <n v="10000000"/>
    <n v="10000000"/>
    <n v="10000000"/>
    <n v="10000000"/>
  </r>
  <r>
    <x v="4"/>
    <x v="15"/>
    <n v="1301"/>
    <s v="A1S1"/>
    <n v="907"/>
    <s v="A1S1"/>
    <s v="이소현"/>
    <s v="와인앤모어 전 지점 "/>
    <n v="150000000"/>
    <n v="100000000"/>
    <n v="100000000"/>
    <n v="100000000"/>
    <n v="110000000"/>
    <n v="110000000"/>
    <n v="109000000"/>
    <n v="133000000"/>
    <n v="150000000"/>
    <n v="150000000"/>
    <n v="200000000"/>
    <n v="240000000"/>
  </r>
  <r>
    <x v="4"/>
    <x v="15"/>
    <n v="1301"/>
    <s v="A199"/>
    <n v="907"/>
    <n v="131886"/>
    <s v="이소현"/>
    <s v="주식회사 혜재"/>
    <n v="10000000"/>
    <n v="7000000"/>
    <n v="8000000"/>
    <n v="8000000"/>
    <n v="11000000"/>
    <n v="10000000"/>
    <n v="7000000"/>
    <n v="8000000"/>
    <n v="12000000"/>
    <n v="12000000"/>
    <n v="12000000"/>
    <n v="14000000"/>
  </r>
  <r>
    <x v="4"/>
    <x v="15"/>
    <n v="1301"/>
    <s v="A1K6"/>
    <n v="913"/>
    <s v="S06475"/>
    <s v="이소현"/>
    <s v="포도로"/>
    <n v="10000000"/>
    <n v="7000000"/>
    <n v="8000000"/>
    <n v="8000000"/>
    <n v="11000000"/>
    <n v="10000000"/>
    <n v="7000000"/>
    <n v="8000000"/>
    <n v="12000000"/>
    <n v="12000000"/>
    <n v="12000000"/>
    <n v="14000000"/>
  </r>
  <r>
    <x v="4"/>
    <x v="15"/>
    <n v="1301"/>
    <s v="A1S9"/>
    <n v="907"/>
    <n v="131799"/>
    <s v="이소현"/>
    <s v="㈜보르도 2호점"/>
    <n v="5000000"/>
    <n v="4000000"/>
    <n v="5000000"/>
    <n v="5000000"/>
    <n v="6000000"/>
    <n v="5000000"/>
    <n v="4000000"/>
    <n v="5000000"/>
    <n v="7000000"/>
    <n v="7000000"/>
    <n v="7000000"/>
    <n v="8000000"/>
  </r>
  <r>
    <x v="4"/>
    <x v="15"/>
    <n v="1301"/>
    <s v="A1R7"/>
    <n v="907"/>
    <n v="131432"/>
    <s v="이소현"/>
    <s v="비노케이노"/>
    <n v="3000000"/>
    <n v="2000000"/>
    <n v="3000000"/>
    <n v="3000000"/>
    <n v="4000000"/>
    <n v="3000000"/>
    <n v="2000000"/>
    <n v="3000000"/>
    <n v="4000000"/>
    <n v="4000000"/>
    <n v="4000000"/>
    <n v="5000000"/>
  </r>
  <r>
    <x v="4"/>
    <x v="15"/>
    <n v="1301"/>
    <s v="A1R6"/>
    <n v="921"/>
    <s v="A1R6"/>
    <s v="이소현"/>
    <s v="제주국제자유도시개발센터_면세"/>
    <n v="20000000"/>
    <n v="20000000"/>
    <n v="20000000"/>
    <n v="25000000"/>
    <n v="25000000"/>
    <n v="20000000"/>
    <n v="20000000"/>
    <n v="20000000"/>
    <n v="30000000"/>
    <n v="30000000"/>
    <n v="30000000"/>
    <n v="40000000"/>
  </r>
  <r>
    <x v="4"/>
    <x v="15"/>
    <n v="1301"/>
    <s v="A1P4"/>
    <n v="921"/>
    <s v="A1P4"/>
    <s v="이소현"/>
    <s v="㈜신세계면세점 인천공항1터미널점"/>
    <n v="10000000"/>
    <n v="12000000"/>
    <n v="14000000"/>
    <n v="14000000"/>
    <n v="18000000"/>
    <n v="16000000"/>
    <n v="12000000"/>
    <n v="14000000"/>
    <n v="20000000"/>
    <n v="20000000"/>
    <n v="20000000"/>
    <n v="24000000"/>
  </r>
  <r>
    <x v="4"/>
    <x v="15"/>
    <n v="1301"/>
    <s v="A199"/>
    <n v="921"/>
    <s v="A199"/>
    <s v="이소현"/>
    <s v="㈜경복궁면세점(인천공항 제1여객터미널 출국장점)"/>
    <n v="10000000"/>
    <n v="9000000"/>
    <n v="10000000"/>
    <n v="10000000"/>
    <n v="14000000"/>
    <n v="12000000"/>
    <n v="9000000"/>
    <n v="11000000"/>
    <n v="15000000"/>
    <n v="15000000"/>
    <n v="15000000"/>
    <n v="18000000"/>
  </r>
  <r>
    <x v="4"/>
    <x v="15"/>
    <n v="1301"/>
    <s v="A199"/>
    <n v="921"/>
    <s v="A199"/>
    <s v="이소현"/>
    <s v="롯데인천공항면세점(제2여객터미널)"/>
    <n v="10000000"/>
    <n v="9000000"/>
    <n v="10000000"/>
    <n v="10000000"/>
    <n v="14000000"/>
    <n v="12000000"/>
    <n v="9000000"/>
    <n v="11000000"/>
    <n v="15000000"/>
    <n v="15000000"/>
    <n v="15000000"/>
    <n v="18000000"/>
  </r>
  <r>
    <x v="4"/>
    <x v="15"/>
    <n v="1301"/>
    <s v="A198"/>
    <n v="907"/>
    <s v="A198"/>
    <s v="이소현"/>
    <s v="와인나라 영개특판"/>
    <n v="30000000"/>
    <n v="15000000"/>
    <n v="30000000"/>
    <n v="35000000"/>
    <n v="35000000"/>
    <n v="30000000"/>
    <n v="30000000"/>
    <n v="35000000"/>
    <n v="40000000"/>
    <n v="40000000"/>
    <n v="50000000"/>
    <n v="60000000"/>
  </r>
  <r>
    <x v="4"/>
    <x v="15"/>
    <n v="1301"/>
    <s v="A199"/>
    <n v="913"/>
    <n v="111630"/>
    <s v="이유경"/>
    <s v="주식회사 충일종합주류"/>
    <n v="10000000"/>
    <n v="11000000"/>
    <n v="15000000"/>
    <n v="15000000"/>
    <n v="15000000"/>
    <n v="15000000"/>
    <n v="15000000"/>
    <n v="14000000"/>
    <n v="20000000"/>
    <n v="21000000"/>
    <n v="20000000"/>
    <n v="20000000"/>
  </r>
  <r>
    <x v="4"/>
    <x v="15"/>
    <n v="1301"/>
    <s v="A199"/>
    <n v="907"/>
    <n v="132025"/>
    <s v="이유경"/>
    <s v="레드텅 부티크 서래점"/>
    <n v="4000000"/>
    <n v="3000000"/>
    <n v="4000000"/>
    <n v="2000000"/>
    <n v="3000000"/>
    <n v="4000000"/>
    <n v="4000000"/>
    <n v="4000000"/>
    <n v="6000000"/>
    <n v="7000000"/>
    <n v="9000000"/>
    <n v="10000000"/>
  </r>
  <r>
    <x v="4"/>
    <x v="15"/>
    <n v="1301"/>
    <s v="A199"/>
    <n v="907"/>
    <n v="132022"/>
    <s v="이유경"/>
    <s v="레드텅 부티크 센텀점"/>
    <n v="1000000"/>
    <n v="1000000"/>
    <n v="1000000"/>
    <n v="1000000"/>
    <n v="1000000"/>
    <n v="2000000"/>
    <n v="1000000"/>
    <n v="1000000"/>
    <n v="3000000"/>
    <n v="3000000"/>
    <n v="3000000"/>
    <n v="3000000"/>
  </r>
  <r>
    <x v="4"/>
    <x v="15"/>
    <n v="1301"/>
    <s v="A199"/>
    <n v="907"/>
    <n v="132023"/>
    <s v="이유경"/>
    <s v="레드텅 부티크 여의도점"/>
    <n v="1000000"/>
    <n v="1000000"/>
    <n v="2000000"/>
    <n v="2000000"/>
    <n v="3000000"/>
    <n v="3000000"/>
    <n v="3000000"/>
    <n v="3000000"/>
    <n v="3000000"/>
    <n v="4000000"/>
    <n v="4000000"/>
    <n v="4000000"/>
  </r>
  <r>
    <x v="4"/>
    <x v="15"/>
    <n v="1301"/>
    <s v="A199"/>
    <n v="907"/>
    <n v="132099"/>
    <s v="이유경"/>
    <s v="레드텅부티크 판교 카카오아지트"/>
    <n v="0"/>
    <n v="0"/>
    <n v="0"/>
    <n v="0"/>
    <n v="0"/>
    <n v="0"/>
    <n v="0"/>
    <n v="0"/>
    <n v="0"/>
    <n v="1000000"/>
    <n v="1000000"/>
    <n v="1000000"/>
  </r>
  <r>
    <x v="4"/>
    <x v="15"/>
    <n v="1301"/>
    <s v="A199"/>
    <n v="907"/>
    <n v="132026"/>
    <s v="이유경"/>
    <s v="레드텅부티크청담점"/>
    <n v="2000000"/>
    <n v="2000000"/>
    <n v="2000000"/>
    <n v="3000000"/>
    <n v="3000000"/>
    <n v="4000000"/>
    <n v="4000000"/>
    <n v="4000000"/>
    <n v="4000000"/>
    <n v="4000000"/>
    <n v="5000000"/>
    <n v="5000000"/>
  </r>
  <r>
    <x v="4"/>
    <x v="15"/>
    <n v="1301"/>
    <s v="A199"/>
    <n v="907"/>
    <n v="132028"/>
    <s v="이유경"/>
    <s v="레드텅주식회사"/>
    <n v="1000000"/>
    <n v="1000000"/>
    <n v="1000000"/>
    <n v="1000000"/>
    <n v="1000000"/>
    <n v="1000000"/>
    <n v="1000000"/>
    <n v="1000000"/>
    <n v="2000000"/>
    <n v="2000000"/>
    <n v="2000000"/>
    <n v="2000000"/>
  </r>
  <r>
    <x v="4"/>
    <x v="15"/>
    <n v="1301"/>
    <s v="A1F0"/>
    <n v="907"/>
    <n v="131430"/>
    <s v="이유경"/>
    <s v="와인비"/>
    <n v="10000000"/>
    <n v="15000000"/>
    <n v="19000000"/>
    <n v="19000000"/>
    <n v="19000000"/>
    <n v="19000000"/>
    <n v="17000000"/>
    <n v="17000000"/>
    <n v="22000000"/>
    <n v="22000000"/>
    <n v="22000000"/>
    <n v="22000000"/>
  </r>
  <r>
    <x v="4"/>
    <x v="15"/>
    <n v="1301"/>
    <s v="A1F0"/>
    <n v="907"/>
    <n v="131506"/>
    <s v="이유경"/>
    <s v="와인비2호점(한남)"/>
    <n v="4000000"/>
    <n v="3000000"/>
    <n v="5000000"/>
    <n v="5000000"/>
    <n v="6000000"/>
    <n v="5000000"/>
    <n v="5000000"/>
    <n v="5000000"/>
    <n v="7000000"/>
    <n v="6000000"/>
    <n v="7000000"/>
    <n v="7000000"/>
  </r>
  <r>
    <x v="4"/>
    <x v="15"/>
    <n v="1301"/>
    <s v="A1D5"/>
    <n v="907"/>
    <n v="130516"/>
    <s v="이유경"/>
    <s v="와인하우스(학동)주류백화점"/>
    <n v="4000000"/>
    <n v="2000000"/>
    <n v="4000000"/>
    <n v="4000000"/>
    <n v="4000000"/>
    <n v="2000000"/>
    <n v="2000000"/>
    <n v="3000000"/>
    <n v="6000000"/>
    <n v="6000000"/>
    <n v="6000000"/>
    <n v="6000000"/>
  </r>
  <r>
    <x v="4"/>
    <x v="15"/>
    <n v="1301"/>
    <s v="A1D5"/>
    <n v="907"/>
    <n v="130685"/>
    <s v="이유경"/>
    <s v="와인하우스분당주류백화점"/>
    <n v="2000000"/>
    <n v="2000000"/>
    <n v="2000000"/>
    <n v="2000000"/>
    <n v="2000000"/>
    <n v="2000000"/>
    <n v="2000000"/>
    <n v="3000000"/>
    <n v="3000000"/>
    <n v="3000000"/>
    <n v="3000000"/>
    <n v="3000000"/>
  </r>
  <r>
    <x v="4"/>
    <x v="15"/>
    <n v="1301"/>
    <s v="A1D5"/>
    <n v="907"/>
    <n v="130469"/>
    <s v="이유경"/>
    <s v="와인하우스여의도점"/>
    <n v="3000000"/>
    <n v="2000000"/>
    <n v="3000000"/>
    <n v="2000000"/>
    <n v="2000000"/>
    <n v="2000000"/>
    <n v="2000000"/>
    <n v="3000000"/>
    <n v="3000000"/>
    <n v="3000000"/>
    <n v="3000000"/>
    <n v="4000000"/>
  </r>
  <r>
    <x v="4"/>
    <x v="15"/>
    <n v="1301"/>
    <s v="A199"/>
    <n v="907"/>
    <n v="131963"/>
    <s v="이유경"/>
    <s v="(주)휴민시티 파티오세븐"/>
    <n v="15000000"/>
    <n v="14000000"/>
    <n v="16000000"/>
    <n v="15000000"/>
    <n v="14000000"/>
    <n v="15000000"/>
    <n v="11000000"/>
    <n v="12000000"/>
    <n v="15000000"/>
    <n v="16000000"/>
    <n v="18000000"/>
    <n v="20000000"/>
  </r>
  <r>
    <x v="4"/>
    <x v="15"/>
    <n v="1301"/>
    <s v="A199"/>
    <n v="907"/>
    <n v="131964"/>
    <s v="이유경"/>
    <s v="(주)휴민시티_포도상회 마린시티점_NEW"/>
    <n v="4000000"/>
    <n v="2000000"/>
    <n v="3000000"/>
    <n v="3000000"/>
    <n v="3000000"/>
    <n v="3000000"/>
    <n v="2000000"/>
    <n v="2000000"/>
    <n v="5000000"/>
    <n v="7000000"/>
    <n v="8000000"/>
    <n v="9000000"/>
  </r>
  <r>
    <x v="4"/>
    <x v="15"/>
    <n v="1301"/>
    <s v="A199"/>
    <n v="907"/>
    <n v="132104"/>
    <s v="이유경"/>
    <s v="(주)럭키팩토리 영화의전당지점"/>
    <n v="1000000"/>
    <n v="1000000"/>
    <n v="1000000"/>
    <n v="1000000"/>
    <n v="1000000"/>
    <n v="1000000"/>
    <n v="1000000"/>
    <n v="1000000"/>
    <n v="1000000"/>
    <n v="2000000"/>
    <n v="2000000"/>
    <n v="2000000"/>
  </r>
  <r>
    <x v="4"/>
    <x v="15"/>
    <n v="1301"/>
    <s v="A199"/>
    <n v="907"/>
    <n v="131883"/>
    <s v="이유경"/>
    <s v="주식회사 포도포도(동부산지점)"/>
    <n v="22000000"/>
    <n v="17000000"/>
    <n v="21000000"/>
    <n v="21000000"/>
    <n v="21000000"/>
    <n v="18000000"/>
    <n v="18000000"/>
    <n v="16000000"/>
    <n v="22000000"/>
    <n v="21000000"/>
    <n v="23000000"/>
    <n v="27000000"/>
  </r>
  <r>
    <x v="4"/>
    <x v="15"/>
    <n v="1301"/>
    <s v="A199"/>
    <n v="907"/>
    <n v="131815"/>
    <s v="이유경"/>
    <s v="주식회사 레드셀러"/>
    <n v="8000000"/>
    <n v="4000000"/>
    <n v="5000000"/>
    <n v="5000000"/>
    <n v="7000000"/>
    <n v="7000000"/>
    <n v="4000000"/>
    <n v="4000000"/>
    <n v="9000000"/>
    <n v="9000000"/>
    <n v="10000000"/>
    <n v="10000000"/>
  </r>
  <r>
    <x v="4"/>
    <x v="15"/>
    <n v="1301"/>
    <s v="A199"/>
    <n v="907"/>
    <n v="131813"/>
    <s v="이유경"/>
    <s v="주식회사 언코르크"/>
    <n v="14000000"/>
    <n v="14000000"/>
    <n v="13000000"/>
    <n v="14000000"/>
    <n v="15000000"/>
    <n v="15000000"/>
    <n v="14000000"/>
    <n v="14000000"/>
    <n v="15000000"/>
    <n v="14000000"/>
    <n v="15000000"/>
    <n v="15000000"/>
  </r>
  <r>
    <x v="4"/>
    <x v="15"/>
    <n v="1301"/>
    <s v="A199"/>
    <n v="907"/>
    <n v="132050"/>
    <s v="이유경"/>
    <s v="더 와인 콜렉티브"/>
    <n v="9000000"/>
    <n v="11000000"/>
    <n v="9000000"/>
    <n v="10000000"/>
    <n v="10000000"/>
    <n v="8000000"/>
    <n v="7000000"/>
    <n v="7000000"/>
    <n v="14000000"/>
    <n v="15000000"/>
    <n v="16000000"/>
    <n v="20000000"/>
  </r>
  <r>
    <x v="4"/>
    <x v="15"/>
    <n v="1301"/>
    <s v="A199"/>
    <n v="907"/>
    <n v="131829"/>
    <s v="이유경"/>
    <s v="보틀랜드"/>
    <n v="8000000"/>
    <n v="10000000"/>
    <n v="8000000"/>
    <n v="8000000"/>
    <n v="8000000"/>
    <n v="8000000"/>
    <n v="8000000"/>
    <n v="8000000"/>
    <n v="10000000"/>
    <n v="11000000"/>
    <n v="13000000"/>
    <n v="15000000"/>
  </r>
  <r>
    <x v="4"/>
    <x v="15"/>
    <n v="1301"/>
    <s v="A199"/>
    <n v="907"/>
    <n v="131716"/>
    <s v="이유경"/>
    <s v="쓰리언더샵"/>
    <n v="4000000"/>
    <n v="3000000"/>
    <n v="3000000"/>
    <n v="3000000"/>
    <n v="3000000"/>
    <n v="3000000"/>
    <n v="3000000"/>
    <n v="3000000"/>
    <n v="4000000"/>
    <n v="5000000"/>
    <n v="6000000"/>
    <n v="6000000"/>
  </r>
  <r>
    <x v="4"/>
    <x v="15"/>
    <n v="1301"/>
    <s v="A199"/>
    <n v="907"/>
    <n v="131635"/>
    <s v="이유경"/>
    <s v="에이치에스지알(HSGR) 와인샵"/>
    <n v="9000000"/>
    <n v="10000000"/>
    <n v="12000000"/>
    <n v="10000000"/>
    <n v="11000000"/>
    <n v="9000000"/>
    <n v="11000000"/>
    <n v="10000000"/>
    <n v="10000000"/>
    <n v="12000000"/>
    <n v="13000000"/>
    <n v="13000000"/>
  </r>
  <r>
    <x v="4"/>
    <x v="15"/>
    <n v="1301"/>
    <s v="A199"/>
    <n v="907"/>
    <n v="132199"/>
    <s v="이유경"/>
    <s v="(주)바리스온"/>
    <n v="7000000"/>
    <n v="3000000"/>
    <n v="6000000"/>
    <n v="6000000"/>
    <n v="6000000"/>
    <n v="7000000"/>
    <n v="4000000"/>
    <n v="3000000"/>
    <n v="8000000"/>
    <n v="12000000"/>
    <n v="14000000"/>
    <n v="15000000"/>
  </r>
  <r>
    <x v="4"/>
    <x v="15"/>
    <n v="1301"/>
    <s v="A199"/>
    <n v="907"/>
    <n v="131985"/>
    <s v="이유경"/>
    <s v="(주)지인21"/>
    <n v="8000000"/>
    <n v="6000000"/>
    <n v="8000000"/>
    <n v="8000000"/>
    <n v="8000000"/>
    <n v="8000000"/>
    <n v="6000000"/>
    <n v="6000000"/>
    <n v="13000000"/>
    <n v="14000000"/>
    <n v="15000000"/>
    <n v="18000000"/>
  </r>
  <r>
    <x v="4"/>
    <x v="15"/>
    <n v="1301"/>
    <s v="A199"/>
    <n v="907"/>
    <n v="131992"/>
    <s v="이유경"/>
    <s v="와인띵스"/>
    <n v="2000000"/>
    <n v="1000000"/>
    <n v="2000000"/>
    <n v="2000000"/>
    <n v="2000000"/>
    <n v="1000000"/>
    <n v="1000000"/>
    <n v="1000000"/>
    <n v="3000000"/>
    <n v="3000000"/>
    <n v="3000000"/>
    <n v="3000000"/>
  </r>
  <r>
    <x v="4"/>
    <x v="15"/>
    <n v="1301"/>
    <s v="A199"/>
    <n v="907"/>
    <n v="131945"/>
    <s v="이유경"/>
    <s v="포레드뱅"/>
    <n v="1000000"/>
    <n v="0"/>
    <n v="1000000"/>
    <n v="0"/>
    <n v="0"/>
    <n v="0"/>
    <n v="0"/>
    <n v="0"/>
    <n v="1000000"/>
    <n v="1000000"/>
    <n v="1000000"/>
    <n v="1000000"/>
  </r>
  <r>
    <x v="4"/>
    <x v="15"/>
    <n v="1301"/>
    <s v="A199"/>
    <n v="907"/>
    <n v="131839"/>
    <s v="이유경"/>
    <s v="몽뱅"/>
    <n v="1000000"/>
    <n v="0"/>
    <n v="1000000"/>
    <n v="1000000"/>
    <n v="1000000"/>
    <n v="1000000"/>
    <n v="0"/>
    <n v="1000000"/>
    <n v="2000000"/>
    <n v="2000000"/>
    <n v="2000000"/>
    <n v="2000000"/>
  </r>
  <r>
    <x v="4"/>
    <x v="15"/>
    <n v="1301"/>
    <s v="A1E8"/>
    <n v="907"/>
    <n v="130024"/>
    <s v="이유경"/>
    <s v="세브도르코리아(주)"/>
    <n v="3000000"/>
    <n v="2000000"/>
    <n v="3000000"/>
    <n v="2000000"/>
    <n v="2000000"/>
    <n v="2000000"/>
    <n v="2000000"/>
    <n v="3000000"/>
    <n v="3000000"/>
    <n v="3000000"/>
    <n v="3000000"/>
    <n v="3000000"/>
  </r>
  <r>
    <x v="4"/>
    <x v="15"/>
    <n v="1301"/>
    <s v="A199"/>
    <n v="907"/>
    <s v="S05448"/>
    <s v="이유경"/>
    <s v="데일리샷"/>
    <n v="10000000"/>
    <n v="24000000"/>
    <n v="28000000"/>
    <n v="29000000"/>
    <n v="39000000"/>
    <n v="39000000"/>
    <n v="39000000"/>
    <n v="39000000"/>
    <n v="39000000"/>
    <n v="39000000"/>
    <n v="39000000"/>
    <n v="39000000"/>
  </r>
  <r>
    <x v="4"/>
    <x v="15"/>
    <n v="1301"/>
    <s v="A199"/>
    <n v="907"/>
    <s v="S06593"/>
    <s v="이유경"/>
    <s v="마켓컬리"/>
    <n v="3000000"/>
    <n v="4000000"/>
    <n v="3000000"/>
    <n v="4000000"/>
    <n v="3000000"/>
    <n v="3000000"/>
    <n v="4000000"/>
    <n v="3000000"/>
    <n v="4000000"/>
    <n v="3000000"/>
    <n v="5000000"/>
    <n v="6000000"/>
  </r>
  <r>
    <x v="4"/>
    <x v="15"/>
    <n v="1301"/>
    <s v="A199"/>
    <n v="999"/>
    <s v="A199"/>
    <s v="이유경"/>
    <s v="기타(창성_예산/주식회사마시자고/와인보우㈜/와인이야기_고양시)"/>
    <n v="2000000"/>
    <n v="0"/>
    <n v="1000000"/>
    <n v="0"/>
    <n v="0"/>
    <n v="0"/>
    <n v="0"/>
    <n v="0"/>
    <n v="2000000"/>
    <n v="2000000"/>
    <n v="2000000"/>
    <n v="3000000"/>
  </r>
  <r>
    <x v="4"/>
    <x v="15"/>
    <n v="1301"/>
    <s v="A1J4"/>
    <n v="901"/>
    <n v="111400"/>
    <s v="이유경"/>
    <s v="㈜대명굿앤굿스-거제점"/>
    <n v="1000000"/>
    <n v="1000000"/>
    <n v="1000000"/>
    <n v="1000000"/>
    <n v="1000000"/>
    <n v="2000000"/>
    <n v="2000000"/>
    <n v="2000000"/>
    <n v="2000000"/>
    <n v="2000000"/>
    <n v="2000000"/>
    <n v="3000000"/>
  </r>
  <r>
    <x v="4"/>
    <x v="15"/>
    <n v="1301"/>
    <s v="A1J4"/>
    <n v="901"/>
    <n v="111398"/>
    <s v="이유경"/>
    <s v="㈜대명굿앤굿스-경주점"/>
    <n v="1000000"/>
    <n v="1000000"/>
    <n v="1000000"/>
    <n v="1000000"/>
    <n v="1000000"/>
    <n v="1000000"/>
    <n v="1000000"/>
    <n v="1000000"/>
    <n v="1000000"/>
    <n v="1000000"/>
    <n v="1000000"/>
    <n v="2000000"/>
  </r>
  <r>
    <x v="4"/>
    <x v="15"/>
    <n v="1301"/>
    <s v="A1J4"/>
    <n v="901"/>
    <n v="111397"/>
    <s v="이유경"/>
    <s v="㈜대명굿앤굿스-변산점"/>
    <n v="2000000"/>
    <n v="1000000"/>
    <n v="2000000"/>
    <n v="1000000"/>
    <n v="1000000"/>
    <n v="1000000"/>
    <n v="1000000"/>
    <n v="1000000"/>
    <n v="2000000"/>
    <n v="2000000"/>
    <n v="2000000"/>
    <n v="2000000"/>
  </r>
  <r>
    <x v="4"/>
    <x v="15"/>
    <n v="1301"/>
    <s v="A1J4"/>
    <n v="901"/>
    <n v="111452"/>
    <s v="이유경"/>
    <s v="㈜대명굿앤굿스-삼척점"/>
    <n v="6000000"/>
    <n v="6000000"/>
    <n v="6000000"/>
    <n v="6000000"/>
    <n v="6000000"/>
    <n v="6000000"/>
    <n v="6000000"/>
    <n v="6000000"/>
    <n v="6000000"/>
    <n v="7000000"/>
    <n v="7000000"/>
    <n v="7000000"/>
  </r>
  <r>
    <x v="4"/>
    <x v="15"/>
    <n v="1301"/>
    <s v="A1J4"/>
    <n v="901"/>
    <n v="111395"/>
    <s v="이유경"/>
    <s v="㈜대명굿앤굿스-설악델피노점"/>
    <n v="6000000"/>
    <n v="6000000"/>
    <n v="6000000"/>
    <n v="6000000"/>
    <n v="6000000"/>
    <n v="6000000"/>
    <n v="6000000"/>
    <n v="8000000"/>
    <n v="8000000"/>
    <n v="8000000"/>
    <n v="7000000"/>
    <n v="7000000"/>
  </r>
  <r>
    <x v="4"/>
    <x v="15"/>
    <n v="1301"/>
    <s v="A1J4"/>
    <n v="901"/>
    <n v="111083"/>
    <s v="이유경"/>
    <s v="㈜대명굿앤굿스-소노점"/>
    <n v="8000000"/>
    <n v="8000000"/>
    <n v="7000000"/>
    <n v="7000000"/>
    <n v="7000000"/>
    <n v="9000000"/>
    <n v="9000000"/>
    <n v="9000000"/>
    <n v="7000000"/>
    <n v="7000000"/>
    <n v="8000000"/>
    <n v="8000000"/>
  </r>
  <r>
    <x v="4"/>
    <x v="15"/>
    <n v="1301"/>
    <s v="A1J4"/>
    <n v="901"/>
    <n v="111394"/>
    <s v="이유경"/>
    <s v="㈜대명굿앤굿스-양양쏠비치점"/>
    <n v="6000000"/>
    <n v="5000000"/>
    <n v="5000000"/>
    <n v="6000000"/>
    <n v="6000000"/>
    <n v="6000000"/>
    <n v="6000000"/>
    <n v="6000000"/>
    <n v="5000000"/>
    <n v="5000000"/>
    <n v="5000000"/>
    <n v="6000000"/>
  </r>
  <r>
    <x v="4"/>
    <x v="15"/>
    <n v="1301"/>
    <s v="A1J4"/>
    <n v="901"/>
    <n v="111016"/>
    <s v="이유경"/>
    <s v="㈜대명굿앤굿스-오크점"/>
    <n v="2000000"/>
    <n v="2000000"/>
    <n v="4000000"/>
    <n v="6000000"/>
    <n v="7000000"/>
    <n v="8000000"/>
    <n v="8000000"/>
    <n v="8000000"/>
    <n v="7000000"/>
    <n v="7000000"/>
    <n v="7000000"/>
    <n v="8000000"/>
  </r>
  <r>
    <x v="4"/>
    <x v="15"/>
    <n v="1301"/>
    <s v="A1J4"/>
    <n v="901"/>
    <n v="111568"/>
    <s v="이유경"/>
    <s v="㈜대명굿앤굿스-진도점"/>
    <n v="1000000"/>
    <n v="0"/>
    <n v="1000000"/>
    <n v="1000000"/>
    <n v="1000000"/>
    <n v="1000000"/>
    <n v="1000000"/>
    <n v="1000000"/>
    <n v="1000000"/>
    <n v="1000000"/>
    <n v="1000000"/>
    <n v="1000000"/>
  </r>
  <r>
    <x v="4"/>
    <x v="15"/>
    <n v="1301"/>
    <s v="A1J4"/>
    <n v="901"/>
    <n v="131392"/>
    <s v="이유경"/>
    <s v="㈜대명굿앤굿스-천안점"/>
    <n v="1000000"/>
    <n v="1000000"/>
    <n v="0"/>
    <n v="0"/>
    <n v="0"/>
    <n v="1000000"/>
    <n v="1000000"/>
    <n v="1000000"/>
    <n v="1000000"/>
    <n v="1000000"/>
    <n v="1000000"/>
    <n v="1000000"/>
  </r>
  <r>
    <x v="4"/>
    <x v="15"/>
    <n v="1301"/>
    <s v="A1J4"/>
    <n v="901"/>
    <n v="111496"/>
    <s v="이유경"/>
    <s v="㈜대명굿앤굿스-청송점"/>
    <n v="1000000"/>
    <n v="1000000"/>
    <n v="0"/>
    <n v="0"/>
    <n v="0"/>
    <n v="1000000"/>
    <n v="1000000"/>
    <n v="1000000"/>
    <n v="1000000"/>
    <n v="1000000"/>
    <n v="1000000"/>
    <n v="1000000"/>
  </r>
  <r>
    <x v="4"/>
    <x v="15"/>
    <n v="1301"/>
    <s v="A199"/>
    <n v="907"/>
    <n v="131754"/>
    <s v="양원식"/>
    <s v="가자주류신촌점(주류백화점)"/>
    <n v="2000000"/>
    <n v="2000000"/>
    <n v="2000000"/>
    <n v="2000000"/>
    <n v="3000000"/>
    <n v="3000000"/>
    <n v="3000000"/>
    <n v="3000000"/>
    <n v="3000000"/>
    <n v="3000000"/>
    <n v="2000000"/>
    <n v="3000000"/>
  </r>
  <r>
    <x v="4"/>
    <x v="15"/>
    <n v="1301"/>
    <s v="A199"/>
    <n v="907"/>
    <n v="131818"/>
    <s v="양원식"/>
    <s v="와인마을-영개"/>
    <n v="2000000"/>
    <n v="2000000"/>
    <n v="2000000"/>
    <n v="2000000"/>
    <n v="2000000"/>
    <n v="2000000"/>
    <n v="2000000"/>
    <n v="2000000"/>
    <n v="2000000"/>
    <n v="2000000"/>
    <n v="2000000"/>
    <n v="2000000"/>
  </r>
  <r>
    <x v="4"/>
    <x v="15"/>
    <n v="1301"/>
    <s v="A199"/>
    <n v="907"/>
    <n v="131789"/>
    <s v="양원식"/>
    <s v="비노플렉스(vinoflex)"/>
    <n v="3000000"/>
    <n v="2000000"/>
    <n v="3000000"/>
    <n v="3000000"/>
    <n v="3000000"/>
    <n v="4000000"/>
    <n v="3000000"/>
    <n v="3000000"/>
    <n v="5000000"/>
    <n v="5000000"/>
    <n v="2000000"/>
    <n v="5000000"/>
  </r>
  <r>
    <x v="4"/>
    <x v="15"/>
    <n v="1301"/>
    <s v="A199"/>
    <n v="907"/>
    <n v="131585"/>
    <s v="양원식"/>
    <s v="끌리마(Climat)"/>
    <n v="5000000"/>
    <n v="5000000"/>
    <n v="7000000"/>
    <n v="8000000"/>
    <n v="9000000"/>
    <n v="9000000"/>
    <n v="9000000"/>
    <n v="9000000"/>
    <n v="9000000"/>
    <n v="10000000"/>
    <n v="7000000"/>
    <n v="8000000"/>
  </r>
  <r>
    <x v="4"/>
    <x v="15"/>
    <n v="1301"/>
    <s v="A199"/>
    <n v="907"/>
    <n v="131675"/>
    <s v="양원식"/>
    <s v="비노솔"/>
    <n v="10000000"/>
    <n v="10000000"/>
    <n v="11000000"/>
    <n v="11000000"/>
    <n v="15000000"/>
    <n v="15000000"/>
    <n v="15000000"/>
    <n v="15000000"/>
    <n v="15000000"/>
    <n v="15000000"/>
    <n v="10000000"/>
    <n v="15000000"/>
  </r>
  <r>
    <x v="4"/>
    <x v="15"/>
    <n v="1301"/>
    <s v="A199"/>
    <n v="907"/>
    <n v="131519"/>
    <s v="양원식"/>
    <s v="좋은와인"/>
    <n v="4000000"/>
    <n v="4000000"/>
    <n v="4000000"/>
    <n v="4000000"/>
    <n v="4000000"/>
    <n v="4000000"/>
    <n v="4000000"/>
    <n v="4000000"/>
    <n v="4000000"/>
    <n v="4000000"/>
    <n v="3000000"/>
    <n v="4000000"/>
  </r>
  <r>
    <x v="4"/>
    <x v="15"/>
    <n v="1301"/>
    <s v="A199"/>
    <n v="907"/>
    <n v="132107"/>
    <s v="양원식"/>
    <s v="주식회사 케이비노"/>
    <n v="4000000"/>
    <n v="4000000"/>
    <n v="5000000"/>
    <n v="5000000"/>
    <n v="5000000"/>
    <n v="5000000"/>
    <n v="5000000"/>
    <n v="5000000"/>
    <n v="7000000"/>
    <n v="5000000"/>
    <n v="4000000"/>
    <n v="4000000"/>
  </r>
  <r>
    <x v="4"/>
    <x v="15"/>
    <n v="1301"/>
    <s v="A199"/>
    <n v="907"/>
    <n v="132134"/>
    <s v="양원식"/>
    <s v="빈도르"/>
    <n v="4000000"/>
    <n v="3000000"/>
    <n v="4000000"/>
    <n v="4000000"/>
    <n v="5000000"/>
    <n v="4000000"/>
    <n v="4000000"/>
    <n v="5000000"/>
    <n v="6000000"/>
    <n v="6000000"/>
    <n v="3000000"/>
    <n v="6000000"/>
  </r>
  <r>
    <x v="4"/>
    <x v="15"/>
    <n v="1301"/>
    <s v="A199"/>
    <n v="907"/>
    <s v="A199"/>
    <s v="양원식"/>
    <s v="기타"/>
    <n v="5000000"/>
    <n v="5000000"/>
    <n v="6000000"/>
    <n v="6000000"/>
    <n v="6000000"/>
    <n v="6000000"/>
    <n v="6000000"/>
    <n v="6000000"/>
    <n v="6000000"/>
    <n v="6000000"/>
    <n v="6000000"/>
    <n v="6000000"/>
  </r>
  <r>
    <x v="4"/>
    <x v="15"/>
    <n v="1301"/>
    <s v="A1ZZ"/>
    <n v="907"/>
    <s v="A1ZZ"/>
    <s v="양원식"/>
    <s v="신규"/>
    <n v="3000000"/>
    <n v="5000000"/>
    <n v="5000000"/>
    <n v="5000000"/>
    <n v="5000000"/>
    <n v="5000000"/>
    <n v="5000000"/>
    <n v="5000000"/>
    <n v="5000000"/>
    <n v="5000000"/>
    <n v="5000000"/>
    <n v="5000000"/>
  </r>
  <r>
    <x v="4"/>
    <x v="16"/>
    <n v="1308"/>
    <s v="A1M4"/>
    <n v="999"/>
    <s v="A1M4"/>
    <m/>
    <s v="영개관리(수도권)"/>
    <n v="58338000"/>
    <n v="58338000"/>
    <n v="58338000"/>
    <n v="58338000"/>
    <n v="58338000"/>
    <n v="58338000"/>
    <n v="58338000"/>
    <n v="58338000"/>
    <n v="58338000"/>
    <n v="58338000"/>
    <n v="58338000"/>
    <n v="58338000"/>
  </r>
  <r>
    <x v="4"/>
    <x v="17"/>
    <n v="1312"/>
    <s v="A199"/>
    <n v="923"/>
    <s v="S04938"/>
    <s v="정광철"/>
    <s v="주다방-타베코리아 본사"/>
    <n v="19000000"/>
    <n v="22000000"/>
    <n v="25000000"/>
    <n v="17000000"/>
    <n v="23000000"/>
    <n v="25000000"/>
    <n v="26000000"/>
    <n v="26000000"/>
    <n v="15000000"/>
    <n v="16000000"/>
    <n v="16000000"/>
    <n v="20000000"/>
  </r>
  <r>
    <x v="4"/>
    <x v="17"/>
    <n v="1312"/>
    <s v="A199"/>
    <n v="923"/>
    <s v="S07773"/>
    <s v="정광철"/>
    <s v="(주)트렌차이즈본사-밀회관"/>
    <n v="1000000"/>
    <n v="4000000"/>
    <n v="4000000"/>
    <n v="4000000"/>
    <n v="6000000"/>
    <n v="6000000"/>
    <n v="7000000"/>
    <n v="7000000"/>
    <n v="5000000"/>
    <n v="5000000"/>
    <n v="5000000"/>
    <n v="6000000"/>
  </r>
  <r>
    <x v="4"/>
    <x v="17"/>
    <n v="1312"/>
    <s v="A199"/>
    <n v="917"/>
    <s v="S08349"/>
    <s v="정광철"/>
    <s v="(주)오땅비어-본사"/>
    <n v="1000000"/>
    <n v="2000000"/>
    <n v="2000000"/>
    <n v="3000000"/>
    <n v="4000000"/>
    <n v="4000000"/>
    <n v="4000000"/>
    <n v="4000000"/>
    <n v="3000000"/>
    <n v="3000000"/>
    <n v="3000000"/>
    <n v="3000000"/>
  </r>
  <r>
    <x v="4"/>
    <x v="17"/>
    <n v="1312"/>
    <s v="A199"/>
    <n v="917"/>
    <s v="S08351"/>
    <s v="정광철"/>
    <s v="범맥주계열-본사"/>
    <n v="7000000"/>
    <n v="8000000"/>
    <n v="12000000"/>
    <n v="14000000"/>
    <n v="16000000"/>
    <n v="16000000"/>
    <n v="16000000"/>
    <n v="16000000"/>
    <n v="14000000"/>
    <n v="14000000"/>
    <n v="7000000"/>
    <n v="10000000"/>
  </r>
  <r>
    <x v="4"/>
    <x v="17"/>
    <n v="1312"/>
    <s v="A199"/>
    <n v="917"/>
    <s v="S07316"/>
    <s v="정광철"/>
    <s v="1970새마을포차(위너스에프앤디)"/>
    <n v="2000000"/>
    <n v="2000000"/>
    <n v="3000000"/>
    <n v="3000000"/>
    <n v="2000000"/>
    <n v="3000000"/>
    <n v="3000000"/>
    <n v="2000000"/>
    <n v="3000000"/>
    <n v="3000000"/>
    <n v="2000000"/>
    <n v="3000000"/>
  </r>
  <r>
    <x v="4"/>
    <x v="17"/>
    <n v="1312"/>
    <s v="A199"/>
    <n v="917"/>
    <s v="S06065"/>
    <s v="정광철"/>
    <s v="1943(위벨롭먼트)"/>
    <n v="0"/>
    <n v="0"/>
    <n v="1000000"/>
    <n v="2000000"/>
    <n v="3000000"/>
    <n v="2000000"/>
    <n v="2000000"/>
    <n v="2000000"/>
    <n v="3000000"/>
    <n v="4000000"/>
    <n v="2000000"/>
    <n v="3000000"/>
  </r>
  <r>
    <x v="4"/>
    <x v="17"/>
    <n v="1312"/>
    <s v="A199"/>
    <n v="917"/>
    <s v="S08724"/>
    <s v="정광철"/>
    <s v="와인싸롱 본사"/>
    <n v="1000000"/>
    <n v="2000000"/>
    <n v="1000000"/>
    <n v="2000000"/>
    <n v="3000000"/>
    <n v="3000000"/>
    <n v="3000000"/>
    <n v="3000000"/>
    <n v="3000000"/>
    <n v="3000000"/>
    <n v="1000000"/>
    <n v="3000000"/>
  </r>
  <r>
    <x v="4"/>
    <x v="17"/>
    <n v="1312"/>
    <s v="A199"/>
    <n v="917"/>
    <s v="S06786"/>
    <s v="정광철"/>
    <s v="도산회관(신사)"/>
    <n v="0"/>
    <n v="0"/>
    <n v="2000000"/>
    <n v="2000000"/>
    <n v="2000000"/>
    <n v="3000000"/>
    <n v="2000000"/>
    <n v="2000000"/>
    <n v="3000000"/>
    <n v="2000000"/>
    <n v="1000000"/>
    <n v="5000000"/>
  </r>
  <r>
    <x v="4"/>
    <x v="17"/>
    <n v="1312"/>
    <s v="A199"/>
    <n v="917"/>
    <s v="S07838"/>
    <s v="정광철"/>
    <s v="을지로회관(중구)"/>
    <n v="0"/>
    <n v="0"/>
    <n v="0"/>
    <n v="1000000"/>
    <n v="1000000"/>
    <n v="2000000"/>
    <n v="1000000"/>
    <n v="1000000"/>
    <n v="1000000"/>
    <n v="2000000"/>
    <n v="1000000"/>
    <n v="2000000"/>
  </r>
  <r>
    <x v="4"/>
    <x v="17"/>
    <n v="1312"/>
    <s v="A199"/>
    <n v="917"/>
    <s v="S07012"/>
    <s v="정광철"/>
    <s v="주육(압구정)"/>
    <n v="0"/>
    <n v="0"/>
    <n v="0"/>
    <n v="1000000"/>
    <n v="1000000"/>
    <n v="1000000"/>
    <n v="1000000"/>
    <n v="1000000"/>
    <n v="1000000"/>
    <n v="1000000"/>
    <n v="1000000"/>
    <n v="1000000"/>
  </r>
  <r>
    <x v="4"/>
    <x v="17"/>
    <n v="1312"/>
    <s v="A199"/>
    <n v="917"/>
    <s v="S06920"/>
    <s v="정광철"/>
    <s v="심양압구정점"/>
    <n v="1000000"/>
    <n v="0"/>
    <n v="0"/>
    <n v="1000000"/>
    <n v="0"/>
    <n v="0"/>
    <n v="1000000"/>
    <n v="0"/>
    <n v="0"/>
    <n v="0"/>
    <n v="1000000"/>
    <n v="0"/>
  </r>
  <r>
    <x v="4"/>
    <x v="17"/>
    <n v="1312"/>
    <s v="A199"/>
    <n v="917"/>
    <s v="S06954"/>
    <s v="정광철"/>
    <s v="버터램(송파)"/>
    <n v="0"/>
    <n v="0"/>
    <n v="0"/>
    <n v="1000000"/>
    <n v="0"/>
    <n v="0"/>
    <n v="1000000"/>
    <n v="0"/>
    <n v="0"/>
    <n v="1000000"/>
    <n v="0"/>
    <n v="1000000"/>
  </r>
  <r>
    <x v="4"/>
    <x v="17"/>
    <n v="1312"/>
    <s v="A199"/>
    <n v="917"/>
    <s v="S08037"/>
    <s v="정광철"/>
    <s v="젠틀래빗 계열"/>
    <n v="0"/>
    <n v="0"/>
    <n v="0"/>
    <n v="0"/>
    <n v="1000000"/>
    <n v="0"/>
    <n v="0"/>
    <n v="1000000"/>
    <n v="0"/>
    <n v="0"/>
    <n v="1000000"/>
    <n v="0"/>
  </r>
  <r>
    <x v="4"/>
    <x v="17"/>
    <n v="1312"/>
    <s v="A199"/>
    <n v="917"/>
    <s v="212420"/>
    <s v="정광철"/>
    <s v="놀부유황오리진흙구이잠실점"/>
    <n v="0"/>
    <n v="1000000"/>
    <n v="0"/>
    <n v="1000000"/>
    <n v="0"/>
    <n v="0"/>
    <n v="1000000"/>
    <n v="0"/>
    <n v="0"/>
    <n v="1000000"/>
    <n v="0"/>
    <n v="0"/>
  </r>
  <r>
    <x v="4"/>
    <x v="17"/>
    <n v="1312"/>
    <s v="A199"/>
    <n v="917"/>
    <s v="S06732"/>
    <s v="정광철"/>
    <s v="알고기새한애프앤비(청담)"/>
    <n v="0"/>
    <n v="0"/>
    <n v="1000000"/>
    <n v="0"/>
    <n v="1000000"/>
    <n v="0"/>
    <n v="1000000"/>
    <n v="1000000"/>
    <n v="0"/>
    <n v="1000000"/>
    <n v="0"/>
    <n v="1000000"/>
  </r>
  <r>
    <x v="4"/>
    <x v="17"/>
    <n v="1312"/>
    <s v="A199"/>
    <n v="917"/>
    <s v="S07400"/>
    <s v="정광철"/>
    <s v="피에스피애프앤디-크라운호프 본사"/>
    <n v="5000000"/>
    <n v="5000000"/>
    <n v="15000000"/>
    <n v="25000000"/>
    <n v="30000000"/>
    <n v="35000000"/>
    <n v="35000000"/>
    <n v="40000000"/>
    <n v="40000000"/>
    <n v="45000000"/>
    <n v="40000000"/>
    <n v="40000000"/>
  </r>
  <r>
    <x v="4"/>
    <x v="17"/>
    <n v="1312"/>
    <s v="A1ZZ"/>
    <n v="999"/>
    <s v="A1ZZ"/>
    <s v="정광철"/>
    <s v="기타"/>
    <n v="5000000"/>
    <n v="15000000"/>
    <n v="20000000"/>
    <n v="40000000"/>
    <n v="50000000"/>
    <n v="65000000"/>
    <n v="75000000"/>
    <n v="70000000"/>
    <n v="55000000"/>
    <n v="70000000"/>
    <n v="75000000"/>
    <n v="60000000"/>
  </r>
  <r>
    <x v="4"/>
    <x v="17"/>
    <n v="1312"/>
    <s v="A199"/>
    <n v="917"/>
    <s v="S05307"/>
    <s v="김제생"/>
    <s v="양재정육식당 역삼뱅뱅점"/>
    <n v="300000"/>
    <n v="300000"/>
    <n v="500000"/>
    <n v="1000000"/>
    <n v="500000"/>
    <n v="500000"/>
    <n v="500000"/>
    <n v="1500000"/>
    <n v="2000000"/>
    <n v="2500000"/>
    <n v="2000000"/>
    <n v="2500000"/>
  </r>
  <r>
    <x v="4"/>
    <x v="17"/>
    <n v="1312"/>
    <s v="A199"/>
    <n v="917"/>
    <s v="S05757"/>
    <s v="김제생"/>
    <s v="육갑식당 방배본점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7361"/>
    <s v="김제생"/>
    <s v="충전지대&amp;민옥(마포구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7016"/>
    <s v="김제생"/>
    <s v="조선화로집(용인서천점)"/>
    <n v="100000"/>
    <n v="100000"/>
    <n v="100000"/>
    <n v="100000"/>
    <n v="500000"/>
    <n v="100000"/>
    <n v="100000"/>
    <n v="100000"/>
    <n v="100000"/>
    <n v="100000"/>
    <n v="100000"/>
    <n v="100000"/>
  </r>
  <r>
    <x v="4"/>
    <x v="17"/>
    <n v="1312"/>
    <s v="A199"/>
    <n v="917"/>
    <s v="S05291"/>
    <s v="김제생"/>
    <s v="아랑솥뚜껑 양재본점"/>
    <n v="100000"/>
    <n v="100000"/>
    <n v="200000"/>
    <n v="200000"/>
    <n v="400000"/>
    <n v="200000"/>
    <n v="200000"/>
    <n v="200000"/>
    <n v="200000"/>
    <n v="200000"/>
    <n v="200000"/>
    <n v="200000"/>
  </r>
  <r>
    <x v="4"/>
    <x v="17"/>
    <n v="1312"/>
    <s v="A199"/>
    <n v="917"/>
    <s v="S07928"/>
    <s v="김제생"/>
    <s v="등화(등촌동)"/>
    <n v="100000"/>
    <n v="100000"/>
    <n v="100000"/>
    <n v="100000"/>
    <n v="300000"/>
    <n v="100000"/>
    <n v="100000"/>
    <n v="100000"/>
    <n v="100000"/>
    <n v="200000"/>
    <n v="200000"/>
    <n v="200000"/>
  </r>
  <r>
    <x v="4"/>
    <x v="17"/>
    <n v="1312"/>
    <s v="A199"/>
    <n v="917"/>
    <s v="S04356"/>
    <s v="김제생"/>
    <s v="당산오돌(송도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4997"/>
    <s v="김제생"/>
    <s v="당산오돌 인덕원점"/>
    <n v="100000"/>
    <n v="100000"/>
    <n v="100000"/>
    <n v="100000"/>
    <n v="300000"/>
    <n v="100000"/>
    <n v="100000"/>
    <n v="100000"/>
    <n v="100000"/>
    <n v="100000"/>
    <n v="100000"/>
    <n v="100000"/>
  </r>
  <r>
    <x v="4"/>
    <x v="17"/>
    <n v="1312"/>
    <s v="A199"/>
    <n v="917"/>
    <s v="S05960"/>
    <s v="김제생"/>
    <s v="한강회관"/>
    <n v="100000"/>
    <n v="200000"/>
    <n v="200000"/>
    <n v="500000"/>
    <n v="300000"/>
    <n v="400000"/>
    <n v="400000"/>
    <n v="400000"/>
    <n v="500000"/>
    <n v="500000"/>
    <n v="500000"/>
    <n v="500000"/>
  </r>
  <r>
    <x v="4"/>
    <x v="17"/>
    <n v="1312"/>
    <s v="A199"/>
    <n v="917"/>
    <s v="S05201"/>
    <s v="김제생"/>
    <s v="조박집 본관"/>
    <n v="200000"/>
    <n v="200000"/>
    <n v="300000"/>
    <n v="300000"/>
    <n v="200000"/>
    <n v="300000"/>
    <n v="300000"/>
    <n v="300000"/>
    <n v="500000"/>
    <n v="700000"/>
    <n v="1000000"/>
    <n v="1000000"/>
  </r>
  <r>
    <x v="4"/>
    <x v="17"/>
    <n v="1312"/>
    <s v="A199"/>
    <n v="917"/>
    <s v="S06765"/>
    <s v="김제생"/>
    <s v="군오(가산디지털단지)"/>
    <n v="200000"/>
    <n v="200000"/>
    <n v="200000"/>
    <n v="200000"/>
    <n v="300000"/>
    <n v="500000"/>
    <n v="500000"/>
    <n v="300000"/>
    <n v="1000000"/>
    <n v="1000000"/>
    <n v="1000000"/>
    <n v="1000000"/>
  </r>
  <r>
    <x v="4"/>
    <x v="17"/>
    <n v="1312"/>
    <s v="A199"/>
    <n v="917"/>
    <s v="S07358"/>
    <s v="김제생"/>
    <s v="이베리코민족(은평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7547"/>
    <s v="김제생"/>
    <s v="리코(명지대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5170"/>
    <s v="김제생"/>
    <s v="용참치 양재점"/>
    <n v="100000"/>
    <n v="100000"/>
    <n v="100000"/>
    <n v="100000"/>
    <n v="100000"/>
    <n v="100000"/>
    <n v="100000"/>
    <n v="100000"/>
    <n v="100000"/>
    <n v="200000"/>
    <n v="200000"/>
    <n v="200000"/>
  </r>
  <r>
    <x v="4"/>
    <x v="17"/>
    <n v="1312"/>
    <s v="A199"/>
    <n v="917"/>
    <s v="S07901"/>
    <s v="김제생"/>
    <s v="고놈들(사당)"/>
    <n v="100000"/>
    <n v="200000"/>
    <n v="200000"/>
    <n v="500000"/>
    <n v="500000"/>
    <n v="400000"/>
    <n v="400000"/>
    <n v="400000"/>
    <n v="500000"/>
    <n v="500000"/>
    <n v="500000"/>
    <n v="500000"/>
  </r>
  <r>
    <x v="4"/>
    <x v="17"/>
    <n v="1312"/>
    <s v="A199"/>
    <n v="917"/>
    <s v="S07824"/>
    <s v="김제생"/>
    <s v="레코드피자(프랜차이즈)"/>
    <n v="1000000"/>
    <n v="1000000"/>
    <n v="2000000"/>
    <n v="2000000"/>
    <n v="2000000"/>
    <n v="2500000"/>
    <n v="3000000"/>
    <n v="4000000"/>
    <n v="3000000"/>
    <n v="4000000"/>
    <n v="3000000"/>
    <n v="2000000"/>
  </r>
  <r>
    <x v="4"/>
    <x v="17"/>
    <n v="1312"/>
    <s v="A199"/>
    <n v="917"/>
    <s v="S05638"/>
    <s v="김제생"/>
    <s v="이차돌 평택법원점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5025"/>
    <s v="김제생"/>
    <s v="이차돌 양재꽃시장점"/>
    <n v="100000"/>
    <n v="100000"/>
    <n v="200000"/>
    <n v="200000"/>
    <n v="200000"/>
    <n v="100000"/>
    <n v="100000"/>
    <n v="100000"/>
    <n v="100000"/>
    <n v="200000"/>
    <n v="200000"/>
    <n v="200000"/>
  </r>
  <r>
    <x v="4"/>
    <x v="17"/>
    <n v="1312"/>
    <s v="A199"/>
    <n v="917"/>
    <s v="S07884"/>
    <s v="김제생"/>
    <s v="오래오래(양재)"/>
    <n v="100000"/>
    <n v="100000"/>
    <n v="100000"/>
    <n v="100000"/>
    <n v="100000"/>
    <n v="100000"/>
    <n v="100000"/>
    <n v="100000"/>
    <n v="300000"/>
    <n v="100000"/>
    <n v="100000"/>
    <n v="100000"/>
  </r>
  <r>
    <x v="4"/>
    <x v="17"/>
    <n v="1312"/>
    <s v="A199"/>
    <n v="917"/>
    <s v="S05240"/>
    <s v="김제생"/>
    <s v="교대 고메정식당"/>
    <n v="100000"/>
    <n v="100000"/>
    <n v="100000"/>
    <n v="100000"/>
    <n v="100000"/>
    <n v="100000"/>
    <n v="100000"/>
    <n v="100000"/>
    <n v="100000"/>
    <n v="200000"/>
    <n v="200000"/>
    <n v="200000"/>
  </r>
  <r>
    <x v="4"/>
    <x v="17"/>
    <n v="1312"/>
    <s v="A199"/>
    <n v="917"/>
    <s v="S06896"/>
    <s v="김제생"/>
    <s v="미성정육식당(홍대)"/>
    <n v="100000"/>
    <n v="100000"/>
    <n v="200000"/>
    <n v="200000"/>
    <n v="200000"/>
    <n v="200000"/>
    <n v="200000"/>
    <n v="200000"/>
    <n v="500000"/>
    <n v="200000"/>
    <n v="300000"/>
    <n v="300000"/>
  </r>
  <r>
    <x v="4"/>
    <x v="17"/>
    <n v="1312"/>
    <s v="A199"/>
    <n v="917"/>
    <s v="S05238"/>
    <s v="김제생"/>
    <s v="양재 대가원"/>
    <n v="100000"/>
    <n v="100000"/>
    <n v="200000"/>
    <n v="200000"/>
    <n v="200000"/>
    <n v="200000"/>
    <n v="200000"/>
    <n v="200000"/>
    <n v="200000"/>
    <n v="200000"/>
    <n v="300000"/>
    <n v="300000"/>
  </r>
  <r>
    <x v="4"/>
    <x v="17"/>
    <n v="1312"/>
    <s v="A199"/>
    <n v="917"/>
    <s v="S08020"/>
    <s v="김제생"/>
    <s v="이자카야 묘기(양재)"/>
    <n v="100000"/>
    <n v="100000"/>
    <n v="200000"/>
    <n v="200000"/>
    <n v="200000"/>
    <n v="200000"/>
    <n v="200000"/>
    <n v="200000"/>
    <n v="200000"/>
    <n v="200000"/>
    <n v="300000"/>
    <n v="500000"/>
  </r>
  <r>
    <x v="4"/>
    <x v="17"/>
    <n v="1312"/>
    <s v="A199"/>
    <n v="917"/>
    <s v="S08251"/>
    <s v="김제생"/>
    <s v="골드싸롱(마곡)"/>
    <n v="100000"/>
    <n v="200000"/>
    <n v="300000"/>
    <n v="300000"/>
    <n v="300000"/>
    <n v="300000"/>
    <n v="100000"/>
    <n v="300000"/>
    <n v="500000"/>
    <n v="300000"/>
    <n v="300000"/>
    <n v="500000"/>
  </r>
  <r>
    <x v="4"/>
    <x v="17"/>
    <n v="1312"/>
    <s v="A199"/>
    <n v="917"/>
    <s v="S07144"/>
    <s v="김제생"/>
    <s v="박군하누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5127"/>
    <s v="김제생"/>
    <s v="칠프로칠백식당 서초직영점"/>
    <n v="100000"/>
    <n v="100000"/>
    <n v="100000"/>
    <n v="100000"/>
    <n v="200000"/>
    <n v="100000"/>
    <n v="100000"/>
    <n v="100000"/>
    <n v="100000"/>
    <n v="100000"/>
    <n v="200000"/>
    <n v="200000"/>
  </r>
  <r>
    <x v="4"/>
    <x v="17"/>
    <n v="1312"/>
    <s v="A199"/>
    <n v="917"/>
    <s v="S05734"/>
    <s v="김제생"/>
    <s v="옐로우펍"/>
    <n v="100000"/>
    <n v="100000"/>
    <n v="100000"/>
    <n v="100000"/>
    <n v="100000"/>
    <n v="100000"/>
    <n v="100000"/>
    <n v="100000"/>
    <n v="500000"/>
    <n v="100000"/>
    <n v="100000"/>
    <n v="100000"/>
  </r>
  <r>
    <x v="4"/>
    <x v="17"/>
    <n v="1312"/>
    <s v="A199"/>
    <n v="917"/>
    <s v="S07561"/>
    <s v="김제생"/>
    <s v="이자카야 화화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4334"/>
    <s v="김제생"/>
    <s v="오돌(당산)"/>
    <n v="100000"/>
    <n v="200000"/>
    <n v="300000"/>
    <n v="300000"/>
    <n v="200000"/>
    <n v="300000"/>
    <n v="100000"/>
    <n v="300000"/>
    <n v="300000"/>
    <n v="300000"/>
    <n v="300000"/>
    <n v="500000"/>
  </r>
  <r>
    <x v="4"/>
    <x v="17"/>
    <n v="1312"/>
    <s v="A199"/>
    <n v="917"/>
    <s v="S04763"/>
    <s v="김제생"/>
    <s v="은성회관(여의도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6879"/>
    <s v="김제생"/>
    <s v="권파스타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6880"/>
    <s v="김제생"/>
    <s v="술폭탄(연신내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7046"/>
    <s v="김제생"/>
    <s v="보누(광명)"/>
    <n v="100000"/>
    <n v="100000"/>
    <n v="100000"/>
    <n v="100000"/>
    <n v="200000"/>
    <n v="200000"/>
    <n v="200000"/>
    <n v="200000"/>
    <n v="200000"/>
    <n v="100000"/>
    <n v="100000"/>
    <n v="100000"/>
  </r>
  <r>
    <x v="4"/>
    <x v="17"/>
    <n v="1312"/>
    <s v="A199"/>
    <n v="917"/>
    <s v="S07842"/>
    <s v="김제생"/>
    <s v="마우이"/>
    <n v="100000"/>
    <n v="100000"/>
    <n v="100000"/>
    <n v="100000"/>
    <n v="100000"/>
    <n v="200000"/>
    <n v="200000"/>
    <n v="200000"/>
    <n v="100000"/>
    <n v="100000"/>
    <n v="100000"/>
    <n v="100000"/>
  </r>
  <r>
    <x v="4"/>
    <x v="17"/>
    <n v="1312"/>
    <s v="A199"/>
    <n v="917"/>
    <s v="S05267"/>
    <s v="김제생"/>
    <s v="카오셉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6474"/>
    <s v="김제생"/>
    <s v="장군한우"/>
    <n v="300000"/>
    <n v="300000"/>
    <n v="300000"/>
    <n v="700000"/>
    <n v="100000"/>
    <n v="300000"/>
    <n v="700000"/>
    <n v="1000000"/>
    <n v="1000000"/>
    <n v="1000000"/>
    <n v="1500000"/>
    <n v="1000000"/>
  </r>
  <r>
    <x v="4"/>
    <x v="17"/>
    <n v="1312"/>
    <s v="A199"/>
    <n v="917"/>
    <s v="S05381"/>
    <s v="김제생"/>
    <s v="수원본갈비1993 서초점"/>
    <n v="100000"/>
    <n v="100000"/>
    <n v="100000"/>
    <n v="100000"/>
    <n v="200000"/>
    <n v="100000"/>
    <n v="100000"/>
    <n v="100000"/>
    <n v="100000"/>
    <n v="100000"/>
    <n v="200000"/>
    <n v="200000"/>
  </r>
  <r>
    <x v="4"/>
    <x v="17"/>
    <n v="1312"/>
    <s v="A199"/>
    <n v="917"/>
    <s v="S05121"/>
    <s v="김제생"/>
    <s v="엉터리생고기 교대역점"/>
    <n v="100000"/>
    <n v="200000"/>
    <n v="400000"/>
    <n v="400000"/>
    <n v="300000"/>
    <n v="400000"/>
    <n v="300000"/>
    <n v="300000"/>
    <n v="500000"/>
    <n v="700000"/>
    <n v="700000"/>
    <n v="1000000"/>
  </r>
  <r>
    <x v="4"/>
    <x v="17"/>
    <n v="1312"/>
    <s v="A199"/>
    <n v="917"/>
    <s v="S06444"/>
    <s v="김제생"/>
    <s v="양재 강남한우정육식당"/>
    <n v="100000"/>
    <n v="200000"/>
    <n v="400000"/>
    <n v="400000"/>
    <n v="300000"/>
    <n v="400000"/>
    <n v="400000"/>
    <n v="400000"/>
    <n v="500000"/>
    <n v="700000"/>
    <n v="700000"/>
    <n v="700000"/>
  </r>
  <r>
    <x v="4"/>
    <x v="17"/>
    <n v="1312"/>
    <s v="A199"/>
    <n v="917"/>
    <s v="S05316"/>
    <s v="김제생"/>
    <s v="소담 숙성한우"/>
    <n v="300000"/>
    <n v="300000"/>
    <n v="500000"/>
    <n v="600000"/>
    <n v="300000"/>
    <n v="300000"/>
    <n v="500000"/>
    <n v="1000000"/>
    <n v="1000000"/>
    <n v="1000000"/>
    <n v="1000000"/>
    <n v="1000000"/>
  </r>
  <r>
    <x v="4"/>
    <x v="17"/>
    <n v="1312"/>
    <s v="A199"/>
    <n v="917"/>
    <s v="S05007"/>
    <s v="김제생"/>
    <s v="장위동 유성집 강서점"/>
    <n v="100000"/>
    <n v="100000"/>
    <n v="200000"/>
    <n v="200000"/>
    <n v="200000"/>
    <n v="200000"/>
    <n v="200000"/>
    <n v="200000"/>
    <n v="200000"/>
    <n v="200000"/>
    <n v="300000"/>
    <n v="500000"/>
  </r>
  <r>
    <x v="4"/>
    <x v="17"/>
    <n v="1312"/>
    <s v="A199"/>
    <n v="917"/>
    <s v="S07868"/>
    <s v="김제생"/>
    <s v="냐옹지마(문래)"/>
    <n v="100000"/>
    <n v="100000"/>
    <n v="200000"/>
    <n v="200000"/>
    <n v="200000"/>
    <n v="200000"/>
    <n v="200000"/>
    <n v="200000"/>
    <n v="200000"/>
    <n v="200000"/>
    <n v="300000"/>
    <n v="500000"/>
  </r>
  <r>
    <x v="4"/>
    <x v="17"/>
    <n v="1312"/>
    <s v="A199"/>
    <n v="917"/>
    <s v="S07061"/>
    <s v="김제생"/>
    <s v="우리끼리(용인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5961"/>
    <s v="김제생"/>
    <s v="양재 마린포차"/>
    <n v="100000"/>
    <n v="100000"/>
    <n v="100000"/>
    <n v="100000"/>
    <n v="200000"/>
    <n v="100000"/>
    <n v="100000"/>
    <n v="100000"/>
    <n v="100000"/>
    <n v="100000"/>
    <n v="200000"/>
    <n v="200000"/>
  </r>
  <r>
    <x v="4"/>
    <x v="17"/>
    <n v="1312"/>
    <s v="A199"/>
    <n v="917"/>
    <s v="S07348"/>
    <s v="김제생"/>
    <s v="맛있는이야기(부천)"/>
    <n v="100000"/>
    <n v="100000"/>
    <n v="100000"/>
    <n v="100000"/>
    <n v="200000"/>
    <n v="100000"/>
    <n v="100000"/>
    <n v="100000"/>
    <n v="100000"/>
    <n v="100000"/>
    <n v="200000"/>
    <n v="210000"/>
  </r>
  <r>
    <x v="4"/>
    <x v="17"/>
    <n v="1312"/>
    <s v="A1ZZ"/>
    <n v="999"/>
    <s v="A1ZZ"/>
    <s v="김제생"/>
    <s v="기타"/>
    <n v="1900000"/>
    <n v="3000000"/>
    <n v="5000000"/>
    <n v="4000000"/>
    <n v="5000000"/>
    <n v="4000000"/>
    <n v="4000000"/>
    <n v="4000000"/>
    <n v="3000000"/>
    <n v="2000000"/>
    <n v="1890000"/>
    <n v="1900000"/>
  </r>
  <r>
    <x v="4"/>
    <x v="17"/>
    <n v="1312"/>
    <s v="A199"/>
    <n v="917"/>
    <s v="S02806"/>
    <s v="김효식"/>
    <s v="썸잉(강남)"/>
    <n v="1000000"/>
    <n v="100000"/>
    <n v="100000"/>
    <n v="500000"/>
    <n v="1500000"/>
    <n v="2000000"/>
    <n v="100000"/>
    <n v="500000"/>
    <n v="2000000"/>
    <n v="2000000"/>
    <n v="500000"/>
    <n v="2000000"/>
  </r>
  <r>
    <x v="4"/>
    <x v="17"/>
    <n v="1312"/>
    <s v="A199"/>
    <n v="917"/>
    <s v="S05117"/>
    <s v="김효식"/>
    <s v="강남77"/>
    <n v="100000"/>
    <n v="0"/>
    <n v="100000"/>
    <n v="500000"/>
    <n v="500000"/>
    <n v="500000"/>
    <n v="0"/>
    <n v="500000"/>
    <n v="500000"/>
    <n v="500000"/>
    <n v="500000"/>
    <n v="500000"/>
  </r>
  <r>
    <x v="4"/>
    <x v="17"/>
    <n v="1312"/>
    <s v="A199"/>
    <n v="917"/>
    <s v="S07093"/>
    <s v="김효식"/>
    <s v="육품(강남)"/>
    <n v="200000"/>
    <n v="200000"/>
    <n v="200000"/>
    <n v="500000"/>
    <n v="500000"/>
    <n v="500000"/>
    <n v="200000"/>
    <n v="500000"/>
    <n v="500000"/>
    <n v="500000"/>
    <n v="500000"/>
    <n v="500000"/>
  </r>
  <r>
    <x v="4"/>
    <x v="17"/>
    <n v="1312"/>
    <s v="A199"/>
    <n v="917"/>
    <s v="S07743"/>
    <s v="김효식"/>
    <s v="서화고깃집"/>
    <n v="100000"/>
    <n v="200000"/>
    <n v="100000"/>
    <n v="500000"/>
    <n v="500000"/>
    <n v="0"/>
    <n v="200000"/>
    <n v="500000"/>
    <n v="500000"/>
    <n v="500000"/>
    <n v="500000"/>
    <n v="500000"/>
  </r>
  <r>
    <x v="4"/>
    <x v="17"/>
    <n v="1312"/>
    <s v="A199"/>
    <n v="917"/>
    <s v="S06407"/>
    <s v="김효식"/>
    <s v="근식당"/>
    <n v="200000"/>
    <n v="200000"/>
    <n v="200000"/>
    <n v="500000"/>
    <n v="200000"/>
    <n v="0"/>
    <n v="200000"/>
    <n v="500000"/>
    <n v="500000"/>
    <n v="0"/>
    <n v="500000"/>
    <n v="500000"/>
  </r>
  <r>
    <x v="4"/>
    <x v="17"/>
    <n v="1312"/>
    <s v="A199"/>
    <n v="917"/>
    <s v="S06500"/>
    <s v="김효식"/>
    <s v="가원(수서점)"/>
    <n v="200000"/>
    <n v="0"/>
    <n v="200000"/>
    <n v="500000"/>
    <n v="500000"/>
    <n v="500000"/>
    <n v="0"/>
    <n v="500000"/>
    <n v="0"/>
    <n v="500000"/>
    <n v="500000"/>
    <n v="500000"/>
  </r>
  <r>
    <x v="4"/>
    <x v="17"/>
    <n v="1312"/>
    <s v="A199"/>
    <n v="917"/>
    <s v="S06919"/>
    <s v="김효식"/>
    <s v="갈비사랑(양재)"/>
    <n v="0"/>
    <n v="400000"/>
    <n v="400000"/>
    <n v="1000000"/>
    <n v="500000"/>
    <n v="1000000"/>
    <n v="400000"/>
    <n v="1000000"/>
    <n v="0"/>
    <n v="0"/>
    <n v="1000000"/>
    <n v="0"/>
  </r>
  <r>
    <x v="4"/>
    <x v="17"/>
    <n v="1312"/>
    <s v="A199"/>
    <n v="917"/>
    <s v="S07395"/>
    <s v="김효식"/>
    <s v="공단갈비꼬치(강남)"/>
    <n v="200000"/>
    <n v="200000"/>
    <n v="200000"/>
    <n v="200000"/>
    <n v="500000"/>
    <n v="200000"/>
    <n v="200000"/>
    <n v="200000"/>
    <n v="200000"/>
    <n v="200000"/>
    <n v="200000"/>
    <n v="300000"/>
  </r>
  <r>
    <x v="4"/>
    <x v="17"/>
    <n v="1312"/>
    <s v="A199"/>
    <n v="917"/>
    <s v="S07447"/>
    <s v="김효식"/>
    <s v="라무진(논현점)"/>
    <n v="0"/>
    <n v="0"/>
    <n v="100000"/>
    <n v="1000000"/>
    <n v="500000"/>
    <n v="1000000"/>
    <n v="0"/>
    <n v="1000000"/>
    <n v="1000000"/>
    <n v="1000000"/>
    <n v="1000000"/>
    <n v="0"/>
  </r>
  <r>
    <x v="4"/>
    <x v="17"/>
    <n v="1312"/>
    <s v="A199"/>
    <n v="917"/>
    <s v="S05237"/>
    <s v="김효식"/>
    <s v="글로벌포차(홍대점)"/>
    <n v="100000"/>
    <n v="100000"/>
    <n v="100000"/>
    <n v="100000"/>
    <n v="500000"/>
    <n v="100000"/>
    <n v="100000"/>
    <n v="100000"/>
    <n v="100000"/>
    <n v="100000"/>
    <n v="100000"/>
    <n v="1000000"/>
  </r>
  <r>
    <x v="4"/>
    <x v="17"/>
    <n v="1312"/>
    <s v="A199"/>
    <n v="917"/>
    <s v="S05321"/>
    <s v="김효식"/>
    <s v="녹슨드럼통(강남점)"/>
    <n v="200000"/>
    <n v="200000"/>
    <n v="200000"/>
    <n v="200000"/>
    <n v="0"/>
    <n v="200000"/>
    <n v="200000"/>
    <n v="1000000"/>
    <n v="200000"/>
    <n v="200000"/>
    <n v="1000000"/>
    <n v="100000"/>
  </r>
  <r>
    <x v="4"/>
    <x v="17"/>
    <n v="1312"/>
    <s v="A199"/>
    <n v="917"/>
    <s v="S05299"/>
    <s v="김효식"/>
    <s v="빽돈(강남점)"/>
    <n v="100000"/>
    <n v="0"/>
    <n v="100000"/>
    <n v="100000"/>
    <n v="100000"/>
    <n v="100000"/>
    <n v="0"/>
    <n v="100000"/>
    <n v="100000"/>
    <n v="100000"/>
    <n v="100000"/>
    <n v="2000000"/>
  </r>
  <r>
    <x v="4"/>
    <x v="17"/>
    <n v="1312"/>
    <s v="A199"/>
    <n v="917"/>
    <s v="S07019"/>
    <s v="김효식"/>
    <s v="나에코(강남)"/>
    <n v="100000"/>
    <n v="100000"/>
    <n v="100000"/>
    <n v="100000"/>
    <n v="500000"/>
    <n v="100000"/>
    <n v="100000"/>
    <n v="1000000"/>
    <n v="100000"/>
    <n v="100000"/>
    <n v="1000000"/>
    <n v="100000"/>
  </r>
  <r>
    <x v="4"/>
    <x v="17"/>
    <n v="1312"/>
    <s v="A199"/>
    <n v="917"/>
    <s v="S07091"/>
    <s v="김효식"/>
    <s v="고기꾼김춘배(강남)"/>
    <n v="200000"/>
    <n v="0"/>
    <n v="200000"/>
    <n v="1000000"/>
    <n v="500000"/>
    <n v="1000000"/>
    <n v="0"/>
    <n v="1000000"/>
    <n v="1000000"/>
    <n v="1000000"/>
    <n v="1000000"/>
    <n v="1000000"/>
  </r>
  <r>
    <x v="4"/>
    <x v="17"/>
    <n v="1312"/>
    <s v="A199"/>
    <n v="917"/>
    <s v="S06761"/>
    <s v="김효식"/>
    <s v="도드람정육식당(교대점)"/>
    <n v="100000"/>
    <n v="100000"/>
    <n v="100000"/>
    <n v="1000000"/>
    <n v="500000"/>
    <n v="1000000"/>
    <n v="100000"/>
    <n v="1000000"/>
    <n v="1000000"/>
    <n v="1000000"/>
    <n v="1000000"/>
    <n v="1000000"/>
  </r>
  <r>
    <x v="4"/>
    <x v="17"/>
    <n v="1312"/>
    <s v="A199"/>
    <n v="917"/>
    <s v="S07309"/>
    <s v="김효식"/>
    <s v="HP서울(강남)"/>
    <n v="600000"/>
    <n v="0"/>
    <n v="600000"/>
    <n v="200000"/>
    <n v="600000"/>
    <n v="200000"/>
    <n v="0"/>
    <n v="200000"/>
    <n v="200000"/>
    <n v="200000"/>
    <n v="200000"/>
    <n v="200000"/>
  </r>
  <r>
    <x v="4"/>
    <x v="17"/>
    <n v="1312"/>
    <s v="A199"/>
    <n v="917"/>
    <s v="S06456"/>
    <s v="김효식"/>
    <s v="베어풋"/>
    <n v="0"/>
    <n v="100000"/>
    <n v="100000"/>
    <n v="100000"/>
    <n v="100000"/>
    <n v="100000"/>
    <n v="100000"/>
    <n v="100000"/>
    <n v="100000"/>
    <n v="100000"/>
    <n v="100000"/>
    <n v="1000000"/>
  </r>
  <r>
    <x v="4"/>
    <x v="17"/>
    <n v="1312"/>
    <s v="A199"/>
    <n v="917"/>
    <s v="S05838"/>
    <s v="김효식"/>
    <s v="제주몬트락(수서)"/>
    <n v="200000"/>
    <n v="100000"/>
    <n v="200000"/>
    <n v="200000"/>
    <n v="200000"/>
    <n v="200000"/>
    <n v="100000"/>
    <n v="200000"/>
    <n v="200000"/>
    <n v="200000"/>
    <n v="200000"/>
    <n v="200000"/>
  </r>
  <r>
    <x v="4"/>
    <x v="17"/>
    <n v="1312"/>
    <s v="A199"/>
    <n v="917"/>
    <s v="S05715"/>
    <s v="김효식"/>
    <s v="스시롭다(논현점)"/>
    <n v="100000"/>
    <n v="0"/>
    <n v="100000"/>
    <n v="100000"/>
    <n v="100000"/>
    <n v="100000"/>
    <n v="500000"/>
    <n v="100000"/>
    <n v="1000000"/>
    <n v="100000"/>
    <n v="1000000"/>
    <n v="1000000"/>
  </r>
  <r>
    <x v="4"/>
    <x v="17"/>
    <n v="1312"/>
    <s v="A199"/>
    <n v="917"/>
    <s v="S05975"/>
    <s v="김효식"/>
    <s v="숙돈(강서점)"/>
    <n v="0"/>
    <n v="100000"/>
    <n v="100000"/>
    <n v="100000"/>
    <n v="100000"/>
    <n v="100000"/>
    <n v="700000"/>
    <n v="100000"/>
    <n v="100000"/>
    <n v="100000"/>
    <n v="100000"/>
    <n v="100000"/>
  </r>
  <r>
    <x v="4"/>
    <x v="17"/>
    <n v="1312"/>
    <s v="A199"/>
    <n v="917"/>
    <s v="S06284"/>
    <s v="김효식"/>
    <s v="썸잉(홍대)"/>
    <n v="100000"/>
    <n v="100000"/>
    <n v="100000"/>
    <n v="0"/>
    <n v="100000"/>
    <n v="0"/>
    <n v="100000"/>
    <n v="0"/>
    <n v="200000"/>
    <n v="0"/>
    <n v="200000"/>
    <n v="500000"/>
  </r>
  <r>
    <x v="4"/>
    <x v="17"/>
    <n v="1312"/>
    <s v="A199"/>
    <n v="917"/>
    <s v="S07095"/>
    <s v="김효식"/>
    <s v="태권브이(논현점)"/>
    <n v="200000"/>
    <n v="200000"/>
    <n v="200000"/>
    <n v="200000"/>
    <n v="200000"/>
    <n v="200000"/>
    <n v="0"/>
    <n v="200000"/>
    <n v="0"/>
    <n v="200000"/>
    <n v="0"/>
    <n v="200000"/>
  </r>
  <r>
    <x v="4"/>
    <x v="17"/>
    <n v="1312"/>
    <s v="A199"/>
    <n v="917"/>
    <s v="S07090"/>
    <s v="김효식"/>
    <s v="해랑(논현)"/>
    <n v="100000"/>
    <n v="0"/>
    <n v="100000"/>
    <n v="200000"/>
    <n v="100000"/>
    <n v="200000"/>
    <n v="500000"/>
    <n v="200000"/>
    <n v="200000"/>
    <n v="200000"/>
    <n v="200000"/>
    <n v="200000"/>
  </r>
  <r>
    <x v="4"/>
    <x v="17"/>
    <n v="1312"/>
    <s v="A199"/>
    <n v="917"/>
    <s v="S08147"/>
    <s v="김효식"/>
    <s v="개판(강남역점)"/>
    <n v="0"/>
    <n v="200000"/>
    <n v="100000"/>
    <n v="0"/>
    <n v="100000"/>
    <n v="0"/>
    <n v="100000"/>
    <n v="0"/>
    <n v="0"/>
    <n v="1000000"/>
    <n v="1000000"/>
    <n v="0"/>
  </r>
  <r>
    <x v="4"/>
    <x v="17"/>
    <n v="1312"/>
    <s v="A199"/>
    <n v="917"/>
    <s v="S05157"/>
    <s v="김효식"/>
    <s v="진구곱창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4112"/>
    <s v="김효식"/>
    <s v="꼬지사케(목동)"/>
    <n v="100000"/>
    <n v="100000"/>
    <n v="100000"/>
    <n v="0"/>
    <n v="100000"/>
    <n v="0"/>
    <n v="100000"/>
    <n v="0"/>
    <n v="0"/>
    <n v="100000"/>
    <n v="0"/>
    <n v="1000000"/>
  </r>
  <r>
    <x v="4"/>
    <x v="17"/>
    <n v="1312"/>
    <s v="A199"/>
    <n v="917"/>
    <s v="S02542"/>
    <s v="김효식"/>
    <s v="봉우화로"/>
    <n v="200000"/>
    <n v="200000"/>
    <n v="200000"/>
    <n v="200000"/>
    <n v="200000"/>
    <n v="200000"/>
    <n v="0"/>
    <n v="200000"/>
    <n v="200000"/>
    <n v="200000"/>
    <n v="200000"/>
    <n v="0"/>
  </r>
  <r>
    <x v="4"/>
    <x v="17"/>
    <n v="1312"/>
    <s v="A199"/>
    <n v="917"/>
    <s v="S06457"/>
    <s v="김효식"/>
    <s v="외식중학교"/>
    <n v="100000"/>
    <n v="0"/>
    <n v="100000"/>
    <n v="100000"/>
    <n v="100000"/>
    <n v="100000"/>
    <n v="0"/>
    <n v="100000"/>
    <n v="100000"/>
    <n v="100000"/>
    <n v="100000"/>
    <n v="1000000"/>
  </r>
  <r>
    <x v="4"/>
    <x v="17"/>
    <n v="1312"/>
    <s v="A199"/>
    <n v="917"/>
    <s v="S05667"/>
    <s v="김효식"/>
    <s v="회장님댁(강남점)"/>
    <n v="100000"/>
    <n v="0"/>
    <n v="200000"/>
    <n v="200000"/>
    <n v="200000"/>
    <n v="200000"/>
    <n v="0"/>
    <n v="200000"/>
    <n v="200000"/>
    <n v="200000"/>
    <n v="200000"/>
    <n v="0"/>
  </r>
  <r>
    <x v="4"/>
    <x v="17"/>
    <n v="1312"/>
    <s v="A199"/>
    <n v="917"/>
    <s v="S06830"/>
    <s v="김효식"/>
    <s v="동달식당(강남점)"/>
    <n v="200000"/>
    <n v="0"/>
    <n v="200000"/>
    <n v="200000"/>
    <n v="200000"/>
    <n v="200000"/>
    <n v="0"/>
    <n v="200000"/>
    <n v="200000"/>
    <n v="200000"/>
    <n v="200000"/>
    <n v="100000"/>
  </r>
  <r>
    <x v="4"/>
    <x v="17"/>
    <n v="1312"/>
    <s v="A199"/>
    <n v="917"/>
    <s v="S07763"/>
    <s v="김효식"/>
    <s v="온화담(수서)"/>
    <n v="200000"/>
    <n v="200000"/>
    <n v="200000"/>
    <n v="200000"/>
    <n v="200000"/>
    <n v="200000"/>
    <n v="500000"/>
    <n v="200000"/>
    <n v="200000"/>
    <n v="200000"/>
    <n v="200000"/>
    <n v="200000"/>
  </r>
  <r>
    <x v="4"/>
    <x v="17"/>
    <n v="1312"/>
    <s v="A199"/>
    <n v="917"/>
    <s v="S05355"/>
    <s v="김효식"/>
    <s v="이화옥(삼성점)"/>
    <n v="100000"/>
    <n v="100000"/>
    <n v="100000"/>
    <n v="0"/>
    <n v="100000"/>
    <n v="0"/>
    <n v="100000"/>
    <n v="500000"/>
    <n v="0"/>
    <n v="100000"/>
    <n v="0"/>
    <n v="100000"/>
  </r>
  <r>
    <x v="4"/>
    <x v="17"/>
    <n v="1312"/>
    <s v="A199"/>
    <n v="917"/>
    <s v="S06842"/>
    <s v="김효식"/>
    <s v="하몽하몽 이베리코(역삼점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5730"/>
    <s v="김효식"/>
    <s v="돈꼬레(삼성점)"/>
    <n v="100000"/>
    <n v="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3540"/>
    <s v="김효식"/>
    <s v="블랙파티(강남)"/>
    <n v="100000"/>
    <n v="100000"/>
    <n v="100000"/>
    <n v="0"/>
    <n v="100000"/>
    <n v="0"/>
    <n v="500000"/>
    <n v="0"/>
    <n v="0"/>
    <n v="0"/>
    <n v="0"/>
    <n v="0"/>
  </r>
  <r>
    <x v="4"/>
    <x v="17"/>
    <n v="1312"/>
    <s v="A199"/>
    <n v="917"/>
    <s v="S06617"/>
    <s v="김효식"/>
    <s v="하와이조개(일산)"/>
    <n v="500000"/>
    <n v="0"/>
    <n v="500000"/>
    <n v="200000"/>
    <n v="0"/>
    <n v="200000"/>
    <n v="0"/>
    <n v="200000"/>
    <n v="200000"/>
    <n v="200000"/>
    <n v="200000"/>
    <n v="200000"/>
  </r>
  <r>
    <x v="4"/>
    <x v="17"/>
    <n v="1312"/>
    <s v="A199"/>
    <n v="917"/>
    <s v="S06918"/>
    <s v="김효식"/>
    <s v="도드람한돈(선릉)"/>
    <n v="100000"/>
    <n v="200000"/>
    <n v="100000"/>
    <n v="0"/>
    <n v="100000"/>
    <n v="0"/>
    <n v="500000"/>
    <n v="0"/>
    <n v="0"/>
    <n v="0"/>
    <n v="0"/>
    <n v="1000000"/>
  </r>
  <r>
    <x v="4"/>
    <x v="17"/>
    <n v="1312"/>
    <s v="A199"/>
    <n v="917"/>
    <s v="S04619"/>
    <s v="김효식"/>
    <s v="와썹(논현)"/>
    <n v="100000"/>
    <n v="0"/>
    <n v="100000"/>
    <n v="100000"/>
    <n v="100000"/>
    <n v="100000"/>
    <n v="500000"/>
    <n v="100000"/>
    <n v="100000"/>
    <n v="100000"/>
    <n v="100000"/>
    <n v="100000"/>
  </r>
  <r>
    <x v="4"/>
    <x v="17"/>
    <n v="1312"/>
    <s v="A199"/>
    <n v="917"/>
    <s v="S05357"/>
    <s v="김효식"/>
    <s v="명우돈가(삼성점)"/>
    <n v="200000"/>
    <n v="200000"/>
    <n v="200000"/>
    <n v="0"/>
    <n v="200000"/>
    <n v="0"/>
    <n v="500000"/>
    <n v="0"/>
    <n v="0"/>
    <n v="0"/>
    <n v="0"/>
    <n v="0"/>
  </r>
  <r>
    <x v="4"/>
    <x v="17"/>
    <n v="1312"/>
    <s v="A199"/>
    <n v="917"/>
    <s v="S05426"/>
    <s v="김효식"/>
    <s v="싼술의 전당(강남점)"/>
    <n v="100000"/>
    <n v="0"/>
    <n v="100000"/>
    <n v="100000"/>
    <n v="100000"/>
    <n v="100000"/>
    <n v="500000"/>
    <n v="100000"/>
    <n v="100000"/>
    <n v="100000"/>
    <n v="100000"/>
    <n v="100000"/>
  </r>
  <r>
    <x v="4"/>
    <x v="17"/>
    <n v="1312"/>
    <s v="A199"/>
    <n v="917"/>
    <s v="S07092"/>
    <s v="김효식"/>
    <s v="농장사람들(논현)"/>
    <n v="200000"/>
    <n v="0"/>
    <n v="200000"/>
    <n v="200000"/>
    <n v="200000"/>
    <n v="200000"/>
    <n v="500000"/>
    <n v="200000"/>
    <n v="200000"/>
    <n v="200000"/>
    <n v="200000"/>
    <n v="200000"/>
  </r>
  <r>
    <x v="4"/>
    <x v="17"/>
    <n v="1312"/>
    <s v="A199"/>
    <n v="917"/>
    <s v="S06572"/>
    <s v="김효식"/>
    <s v="도드람한돈정육식당(교대본점)"/>
    <n v="200000"/>
    <n v="200000"/>
    <n v="200000"/>
    <n v="0"/>
    <n v="200000"/>
    <n v="0"/>
    <n v="1100000"/>
    <n v="0"/>
    <n v="0"/>
    <n v="0"/>
    <n v="0"/>
    <n v="0"/>
  </r>
  <r>
    <x v="4"/>
    <x v="17"/>
    <n v="1312"/>
    <s v="A199"/>
    <n v="917"/>
    <s v="S05296"/>
    <s v="김효식"/>
    <s v="하몽하몽(강남)"/>
    <n v="100000"/>
    <n v="200000"/>
    <n v="100000"/>
    <n v="100000"/>
    <n v="100000"/>
    <n v="100000"/>
    <n v="1000000"/>
    <n v="100000"/>
    <n v="100000"/>
    <n v="100000"/>
    <n v="100000"/>
    <n v="100000"/>
  </r>
  <r>
    <x v="4"/>
    <x v="17"/>
    <n v="1312"/>
    <s v="A199"/>
    <n v="917"/>
    <s v="S05973"/>
    <s v="김효식"/>
    <s v="고기원칙(강서구청점)"/>
    <n v="100000"/>
    <n v="0"/>
    <n v="100000"/>
    <n v="0"/>
    <n v="100000"/>
    <n v="0"/>
    <n v="500000"/>
    <n v="0"/>
    <n v="0"/>
    <n v="0"/>
    <n v="0"/>
    <n v="0"/>
  </r>
  <r>
    <x v="4"/>
    <x v="17"/>
    <n v="1312"/>
    <s v="A199"/>
    <n v="917"/>
    <s v="S06727"/>
    <s v="김효식"/>
    <s v="짱수양꼬치(수서점)"/>
    <n v="0"/>
    <n v="100000"/>
    <n v="0"/>
    <n v="200000"/>
    <n v="0"/>
    <n v="200000"/>
    <n v="300000"/>
    <n v="200000"/>
    <n v="200000"/>
    <n v="200000"/>
    <n v="200000"/>
    <n v="200000"/>
  </r>
  <r>
    <x v="4"/>
    <x v="17"/>
    <n v="1312"/>
    <s v="A199"/>
    <n v="917"/>
    <s v="S07528"/>
    <s v="김효식"/>
    <s v="마켓정(논현)"/>
    <n v="0"/>
    <n v="0"/>
    <n v="0"/>
    <n v="200000"/>
    <n v="0"/>
    <n v="200000"/>
    <n v="100000"/>
    <n v="200000"/>
    <n v="200000"/>
    <n v="200000"/>
    <n v="200000"/>
    <n v="100000"/>
  </r>
  <r>
    <x v="4"/>
    <x v="17"/>
    <n v="1312"/>
    <s v="A199"/>
    <n v="917"/>
    <s v="S06600"/>
    <s v="김효식"/>
    <s v="미쓰냉삼(압구정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5294"/>
    <s v="김효식"/>
    <s v="홀릭스"/>
    <n v="100000"/>
    <n v="0"/>
    <n v="100000"/>
    <n v="0"/>
    <n v="100000"/>
    <n v="0"/>
    <n v="500000"/>
    <n v="0"/>
    <n v="0"/>
    <n v="0"/>
    <n v="0"/>
    <n v="0"/>
  </r>
  <r>
    <x v="4"/>
    <x v="17"/>
    <n v="1312"/>
    <s v="A199"/>
    <n v="917"/>
    <s v="S05876"/>
    <s v="김효식"/>
    <s v="소작(분당점)"/>
    <n v="100000"/>
    <n v="100000"/>
    <n v="100000"/>
    <n v="100000"/>
    <n v="100000"/>
    <n v="100000"/>
    <n v="300000"/>
    <n v="100000"/>
    <n v="100000"/>
    <n v="100000"/>
    <n v="100000"/>
    <n v="100000"/>
  </r>
  <r>
    <x v="4"/>
    <x v="17"/>
    <n v="1312"/>
    <s v="A199"/>
    <n v="917"/>
    <s v="S05752"/>
    <s v="김효식"/>
    <s v="정육도(합정점)"/>
    <n v="100000"/>
    <n v="200000"/>
    <n v="100000"/>
    <n v="1000000"/>
    <n v="100000"/>
    <n v="1000000"/>
    <n v="500000"/>
    <n v="100000"/>
    <n v="1000000"/>
    <n v="1000000"/>
    <n v="100000"/>
    <n v="100000"/>
  </r>
  <r>
    <x v="4"/>
    <x v="17"/>
    <n v="1312"/>
    <s v="A199"/>
    <n v="917"/>
    <s v="S06216"/>
    <s v="김효식"/>
    <s v="아올(강남역)"/>
    <n v="0"/>
    <n v="0"/>
    <n v="0"/>
    <n v="200000"/>
    <n v="0"/>
    <n v="200000"/>
    <n v="300000"/>
    <n v="0"/>
    <n v="200000"/>
    <n v="200000"/>
    <n v="0"/>
    <n v="0"/>
  </r>
  <r>
    <x v="4"/>
    <x v="17"/>
    <n v="1312"/>
    <s v="A199"/>
    <n v="917"/>
    <s v="S06582"/>
    <s v="김효식"/>
    <s v="강승월(압구정)"/>
    <n v="0"/>
    <n v="200000"/>
    <n v="0"/>
    <n v="200000"/>
    <n v="0"/>
    <n v="200000"/>
    <n v="300000"/>
    <n v="0"/>
    <n v="200000"/>
    <n v="200000"/>
    <n v="0"/>
    <n v="0"/>
  </r>
  <r>
    <x v="4"/>
    <x v="17"/>
    <n v="1312"/>
    <s v="A199"/>
    <n v="917"/>
    <s v="S05743"/>
    <s v="김효식"/>
    <s v="가장맛있는족발(강남1호점)"/>
    <n v="100000"/>
    <n v="100000"/>
    <n v="100000"/>
    <n v="1000000"/>
    <n v="100000"/>
    <n v="1000000"/>
    <n v="500000"/>
    <n v="100000"/>
    <n v="1000000"/>
    <n v="1000000"/>
    <n v="100000"/>
    <n v="100000"/>
  </r>
  <r>
    <x v="4"/>
    <x v="17"/>
    <n v="1312"/>
    <s v="A199"/>
    <n v="917"/>
    <s v="S07338"/>
    <s v="김효식"/>
    <s v="완백부대꽃삼겹(수서)"/>
    <n v="100000"/>
    <n v="0"/>
    <n v="100000"/>
    <n v="0"/>
    <n v="100000"/>
    <n v="0"/>
    <n v="500000"/>
    <n v="100000"/>
    <n v="0"/>
    <n v="0"/>
    <n v="100000"/>
    <n v="100000"/>
  </r>
  <r>
    <x v="4"/>
    <x v="17"/>
    <n v="1312"/>
    <s v="A199"/>
    <n v="917"/>
    <s v="S05190"/>
    <s v="김효식"/>
    <s v="더 막창(강남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7136"/>
    <s v="김효식"/>
    <s v="신간양꼬치(교대점)"/>
    <n v="200000"/>
    <n v="200000"/>
    <n v="200000"/>
    <n v="200000"/>
    <n v="200000"/>
    <n v="200000"/>
    <n v="100000"/>
    <n v="200000"/>
    <n v="200000"/>
    <n v="200000"/>
    <n v="200000"/>
    <n v="100000"/>
  </r>
  <r>
    <x v="4"/>
    <x v="17"/>
    <n v="1312"/>
    <s v="A199"/>
    <n v="917"/>
    <s v="S05184"/>
    <s v="김효식"/>
    <s v="두레촌(강남점)"/>
    <n v="100000"/>
    <n v="100000"/>
    <n v="100000"/>
    <n v="0"/>
    <n v="100000"/>
    <n v="0"/>
    <n v="100000"/>
    <n v="100000"/>
    <n v="0"/>
    <n v="0"/>
    <n v="100000"/>
    <n v="100000"/>
  </r>
  <r>
    <x v="4"/>
    <x v="17"/>
    <n v="1312"/>
    <s v="A199"/>
    <n v="917"/>
    <s v="S05297"/>
    <s v="김효식"/>
    <s v="서울주막(강남1호점)"/>
    <n v="200000"/>
    <n v="200000"/>
    <n v="200000"/>
    <n v="0"/>
    <n v="200000"/>
    <n v="0"/>
    <n v="100000"/>
    <n v="200000"/>
    <n v="0"/>
    <n v="0"/>
    <n v="200000"/>
    <n v="100000"/>
  </r>
  <r>
    <x v="4"/>
    <x v="17"/>
    <n v="1312"/>
    <s v="A199"/>
    <n v="917"/>
    <s v="S06965"/>
    <s v="김효식"/>
    <s v="인계동껍데기(강남점)"/>
    <n v="200000"/>
    <n v="200000"/>
    <n v="200000"/>
    <n v="0"/>
    <n v="200000"/>
    <n v="0"/>
    <n v="100000"/>
    <n v="200000"/>
    <n v="0"/>
    <n v="0"/>
    <n v="200000"/>
    <n v="100000"/>
  </r>
  <r>
    <x v="4"/>
    <x v="17"/>
    <n v="1312"/>
    <s v="A199"/>
    <n v="917"/>
    <s v="S07151"/>
    <s v="김효식"/>
    <s v="우노(강남)"/>
    <n v="0"/>
    <n v="200000"/>
    <n v="100000"/>
    <n v="100000"/>
    <n v="100000"/>
    <n v="100000"/>
    <n v="500000"/>
    <n v="100000"/>
    <n v="100000"/>
    <n v="100000"/>
    <n v="100000"/>
    <n v="100000"/>
  </r>
  <r>
    <x v="4"/>
    <x v="17"/>
    <n v="1312"/>
    <s v="A199"/>
    <n v="917"/>
    <s v="S06230"/>
    <s v="김효식"/>
    <s v="구정족발(압구정점)"/>
    <n v="400000"/>
    <n v="100000"/>
    <n v="400000"/>
    <n v="400000"/>
    <n v="500000"/>
    <n v="400000"/>
    <n v="500000"/>
    <n v="0"/>
    <n v="400000"/>
    <n v="400000"/>
    <n v="400000"/>
    <n v="400000"/>
  </r>
  <r>
    <x v="4"/>
    <x v="17"/>
    <n v="1312"/>
    <s v="A199"/>
    <n v="917"/>
    <s v="S07330"/>
    <s v="김효식"/>
    <s v="남도애찬(강남)"/>
    <n v="0"/>
    <n v="0"/>
    <n v="200000"/>
    <n v="200000"/>
    <n v="500000"/>
    <n v="200000"/>
    <n v="0"/>
    <n v="0"/>
    <n v="200000"/>
    <n v="200000"/>
    <n v="0"/>
    <n v="0"/>
  </r>
  <r>
    <x v="4"/>
    <x v="17"/>
    <n v="1312"/>
    <s v="A199"/>
    <n v="917"/>
    <s v="S05855"/>
    <s v="김효식"/>
    <s v="진오돌뼈(논현)"/>
    <n v="100000"/>
    <n v="100000"/>
    <n v="100000"/>
    <n v="100000"/>
    <n v="500000"/>
    <n v="100000"/>
    <n v="500000"/>
    <n v="100000"/>
    <n v="100000"/>
    <n v="100000"/>
    <n v="100000"/>
    <n v="100000"/>
  </r>
  <r>
    <x v="4"/>
    <x v="17"/>
    <n v="1312"/>
    <s v="A199"/>
    <n v="917"/>
    <s v="S05987"/>
    <s v="김효식"/>
    <s v="숙돈(김포구래점)"/>
    <n v="100000"/>
    <n v="100000"/>
    <n v="100000"/>
    <n v="0"/>
    <n v="100000"/>
    <n v="0"/>
    <n v="300000"/>
    <n v="100000"/>
    <n v="0"/>
    <n v="0"/>
    <n v="100000"/>
    <n v="100000"/>
  </r>
  <r>
    <x v="4"/>
    <x v="17"/>
    <n v="1312"/>
    <s v="A199"/>
    <n v="917"/>
    <s v="S06630"/>
    <s v="김효식"/>
    <s v="세광양대창(수서점)"/>
    <n v="0"/>
    <n v="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6014"/>
    <s v="김효식"/>
    <s v="엘피그르부"/>
    <n v="100000"/>
    <n v="100000"/>
    <n v="100000"/>
    <n v="100000"/>
    <n v="100000"/>
    <n v="500000"/>
    <n v="300000"/>
    <n v="100000"/>
    <n v="100000"/>
    <n v="100000"/>
    <n v="100000"/>
    <n v="100000"/>
  </r>
  <r>
    <x v="4"/>
    <x v="17"/>
    <n v="1312"/>
    <s v="A199"/>
    <n v="917"/>
    <s v="S07329"/>
    <s v="김효식"/>
    <s v="봄에한우"/>
    <n v="100000"/>
    <n v="0"/>
    <n v="100000"/>
    <n v="100000"/>
    <n v="100000"/>
    <n v="500000"/>
    <n v="500000"/>
    <n v="100000"/>
    <n v="100000"/>
    <n v="100000"/>
    <n v="100000"/>
    <n v="100000"/>
  </r>
  <r>
    <x v="4"/>
    <x v="17"/>
    <n v="1312"/>
    <s v="A199"/>
    <n v="917"/>
    <s v="S06210"/>
    <s v="김효식"/>
    <s v="문서방네 그집고기(동탄)"/>
    <n v="0"/>
    <n v="100000"/>
    <n v="0"/>
    <n v="200000"/>
    <n v="0"/>
    <n v="200000"/>
    <n v="0"/>
    <n v="0"/>
    <n v="200000"/>
    <n v="200000"/>
    <n v="0"/>
    <n v="0"/>
  </r>
  <r>
    <x v="4"/>
    <x v="17"/>
    <n v="1312"/>
    <s v="A199"/>
    <n v="917"/>
    <s v="S05839"/>
    <s v="김효식"/>
    <s v="하남돼지집(수서)"/>
    <n v="0"/>
    <n v="100000"/>
    <n v="100000"/>
    <n v="100000"/>
    <n v="100000"/>
    <n v="100000"/>
    <n v="0"/>
    <n v="1000000"/>
    <n v="100000"/>
    <n v="100000"/>
    <n v="1000000"/>
    <n v="100000"/>
  </r>
  <r>
    <x v="4"/>
    <x v="17"/>
    <n v="1312"/>
    <s v="A199"/>
    <n v="917"/>
    <s v="S05219"/>
    <s v="김효식"/>
    <s v="오성아구(강서점)"/>
    <n v="0"/>
    <n v="100000"/>
    <n v="200000"/>
    <n v="0"/>
    <n v="200000"/>
    <n v="0"/>
    <n v="100000"/>
    <n v="0"/>
    <n v="0"/>
    <n v="1000000"/>
    <n v="0"/>
    <n v="100000"/>
  </r>
  <r>
    <x v="4"/>
    <x v="17"/>
    <n v="1312"/>
    <s v="A199"/>
    <n v="917"/>
    <s v="S06058"/>
    <s v="김효식"/>
    <s v="라온(홍제점)"/>
    <n v="0"/>
    <n v="100000"/>
    <n v="200000"/>
    <n v="200000"/>
    <n v="200000"/>
    <n v="200000"/>
    <n v="100000"/>
    <n v="0"/>
    <n v="200000"/>
    <n v="200000"/>
    <n v="0"/>
    <n v="100000"/>
  </r>
  <r>
    <x v="4"/>
    <x v="17"/>
    <n v="1312"/>
    <s v="A199"/>
    <n v="917"/>
    <s v="S07728"/>
    <s v="김효식"/>
    <s v="이태리시골밥상(성내점)"/>
    <n v="100000"/>
    <n v="0"/>
    <n v="100000"/>
    <n v="100000"/>
    <n v="100000"/>
    <n v="500000"/>
    <n v="100000"/>
    <n v="100000"/>
    <n v="100000"/>
    <n v="0"/>
    <n v="100000"/>
    <n v="100000"/>
  </r>
  <r>
    <x v="4"/>
    <x v="17"/>
    <n v="1312"/>
    <s v="A199"/>
    <n v="917"/>
    <s v="S06303"/>
    <s v="김효식"/>
    <s v="소양탐정(신사)"/>
    <n v="0"/>
    <n v="100000"/>
    <n v="200000"/>
    <n v="100000"/>
    <n v="500000"/>
    <n v="0"/>
    <n v="0"/>
    <n v="0"/>
    <n v="100000"/>
    <n v="100000"/>
    <n v="0"/>
    <n v="0"/>
  </r>
  <r>
    <x v="4"/>
    <x v="17"/>
    <n v="1312"/>
    <s v="A1ZZ"/>
    <n v="999"/>
    <s v="A1ZZ"/>
    <s v="김효식"/>
    <s v="기타"/>
    <n v="1000000"/>
    <n v="3000000"/>
    <n v="4000000"/>
    <n v="4000000"/>
    <n v="4000000"/>
    <n v="3000000"/>
    <n v="3000000"/>
    <n v="4000000"/>
    <n v="3000000"/>
    <n v="2000000"/>
    <n v="2000000"/>
    <n v="4000000"/>
  </r>
  <r>
    <x v="4"/>
    <x v="17"/>
    <n v="1312"/>
    <s v="A199"/>
    <n v="917"/>
    <s v="S05193"/>
    <s v="윤호준"/>
    <s v="옛날농장 방이동점"/>
    <n v="20000"/>
    <n v="10000"/>
    <n v="10000"/>
    <n v="10000"/>
    <n v="10000"/>
    <n v="10000"/>
    <n v="10000"/>
    <n v="10000"/>
    <n v="10000"/>
    <n v="10000"/>
    <n v="10000"/>
    <n v="1400000"/>
  </r>
  <r>
    <x v="4"/>
    <x v="17"/>
    <n v="1312"/>
    <s v="A199"/>
    <n v="917"/>
    <s v="S05241"/>
    <s v="윤호준"/>
    <s v="대한곱창 방이직영점"/>
    <n v="10000"/>
    <n v="10000"/>
    <n v="10000"/>
    <n v="10000"/>
    <n v="10000"/>
    <n v="10000"/>
    <n v="10000"/>
    <n v="10000"/>
    <n v="10000"/>
    <n v="10000"/>
    <n v="10000"/>
    <n v="1400000"/>
  </r>
  <r>
    <x v="4"/>
    <x v="17"/>
    <n v="1312"/>
    <s v="A199"/>
    <n v="917"/>
    <s v="S05265"/>
    <s v="윤호준"/>
    <s v="돈탐라"/>
    <n v="0"/>
    <n v="10000"/>
    <n v="10000"/>
    <n v="10000"/>
    <n v="10000"/>
    <n v="10000"/>
    <n v="10000"/>
    <n v="10000"/>
    <n v="10000"/>
    <n v="10000"/>
    <n v="10000"/>
    <n v="900000"/>
  </r>
  <r>
    <x v="4"/>
    <x v="17"/>
    <n v="1312"/>
    <s v="A199"/>
    <n v="917"/>
    <s v="S05279"/>
    <s v="윤호준"/>
    <s v="화반"/>
    <n v="120000"/>
    <n v="10000"/>
    <n v="10000"/>
    <n v="10000"/>
    <n v="10000"/>
    <n v="10000"/>
    <n v="10000"/>
    <n v="10000"/>
    <n v="10000"/>
    <n v="10000"/>
    <n v="10000"/>
    <n v="400000"/>
  </r>
  <r>
    <x v="4"/>
    <x v="17"/>
    <n v="1312"/>
    <s v="A199"/>
    <n v="917"/>
    <s v="S05292"/>
    <s v="윤호준"/>
    <s v="미뢰식당"/>
    <n v="90000"/>
    <n v="90000"/>
    <n v="90000"/>
    <n v="90000"/>
    <n v="90000"/>
    <n v="90000"/>
    <n v="90000"/>
    <n v="90000"/>
    <n v="90000"/>
    <n v="90000"/>
    <n v="90000"/>
    <n v="700000"/>
  </r>
  <r>
    <x v="4"/>
    <x v="17"/>
    <n v="1312"/>
    <s v="A199"/>
    <n v="917"/>
    <s v="S05305"/>
    <s v="윤호준"/>
    <s v="일월고기 본점"/>
    <n v="0"/>
    <n v="0"/>
    <n v="0"/>
    <n v="700000"/>
    <n v="700000"/>
    <n v="700000"/>
    <n v="900000"/>
    <n v="900000"/>
    <n v="900000"/>
    <n v="900000"/>
    <n v="900000"/>
    <n v="1600000"/>
  </r>
  <r>
    <x v="4"/>
    <x v="17"/>
    <n v="1312"/>
    <s v="A199"/>
    <n v="917"/>
    <s v="S05669"/>
    <s v="윤호준"/>
    <s v="한남대교"/>
    <n v="300000"/>
    <n v="300000"/>
    <n v="300000"/>
    <n v="300000"/>
    <n v="300000"/>
    <n v="300000"/>
    <n v="300000"/>
    <n v="300000"/>
    <n v="300000"/>
    <n v="300000"/>
    <n v="300000"/>
    <n v="300000"/>
  </r>
  <r>
    <x v="4"/>
    <x v="17"/>
    <n v="1312"/>
    <s v="A199"/>
    <n v="917"/>
    <s v="S05827"/>
    <s v="윤호준"/>
    <s v="빽돈 방이점"/>
    <n v="0"/>
    <n v="120000"/>
    <n v="120000"/>
    <n v="120000"/>
    <n v="120000"/>
    <n v="120000"/>
    <n v="120000"/>
    <n v="120000"/>
    <n v="120000"/>
    <n v="120000"/>
    <n v="120000"/>
    <n v="120000"/>
  </r>
  <r>
    <x v="4"/>
    <x v="17"/>
    <n v="1312"/>
    <s v="A199"/>
    <n v="917"/>
    <s v="S05828"/>
    <s v="윤호준"/>
    <s v="곰바위(삼성)"/>
    <n v="120000"/>
    <n v="0"/>
    <n v="100000"/>
    <n v="0"/>
    <n v="0"/>
    <n v="0"/>
    <n v="800000"/>
    <n v="800000"/>
    <n v="800000"/>
    <n v="800000"/>
    <n v="800000"/>
    <n v="0"/>
  </r>
  <r>
    <x v="4"/>
    <x v="17"/>
    <n v="1312"/>
    <s v="A199"/>
    <n v="917"/>
    <s v="S05872"/>
    <s v="윤호준"/>
    <s v="다케오호르몬데판야끼"/>
    <n v="200000"/>
    <n v="0"/>
    <n v="100000"/>
    <n v="0"/>
    <n v="0"/>
    <n v="0"/>
    <n v="600000"/>
    <n v="600000"/>
    <n v="600000"/>
    <n v="600000"/>
    <n v="600000"/>
    <n v="0"/>
  </r>
  <r>
    <x v="4"/>
    <x v="17"/>
    <n v="1312"/>
    <s v="A199"/>
    <n v="917"/>
    <s v="S05939"/>
    <s v="윤호준"/>
    <s v="한영씨푸드"/>
    <n v="0"/>
    <n v="300000"/>
    <n v="300000"/>
    <n v="300000"/>
    <n v="300000"/>
    <n v="300000"/>
    <n v="300000"/>
    <n v="300000"/>
    <n v="300000"/>
    <n v="300000"/>
    <n v="300000"/>
    <n v="300000"/>
  </r>
  <r>
    <x v="4"/>
    <x v="17"/>
    <n v="1312"/>
    <s v="A199"/>
    <n v="917"/>
    <s v="S05982"/>
    <s v="윤호준"/>
    <s v="횡성한우"/>
    <n v="1100000"/>
    <n v="1200000"/>
    <n v="1200000"/>
    <n v="1600000"/>
    <n v="1600000"/>
    <n v="1600000"/>
    <n v="1200000"/>
    <n v="1200000"/>
    <n v="1200000"/>
    <n v="1200000"/>
    <n v="1200000"/>
    <n v="1200000"/>
  </r>
  <r>
    <x v="4"/>
    <x v="17"/>
    <n v="1312"/>
    <s v="A199"/>
    <n v="917"/>
    <s v="S06156"/>
    <s v="윤호준"/>
    <s v="이태리시골밥상"/>
    <n v="120000"/>
    <n v="120000"/>
    <n v="120000"/>
    <n v="120000"/>
    <n v="120000"/>
    <n v="120000"/>
    <n v="120000"/>
    <n v="120000"/>
    <n v="120000"/>
    <n v="120000"/>
    <n v="120000"/>
    <n v="120000"/>
  </r>
  <r>
    <x v="4"/>
    <x v="17"/>
    <n v="1312"/>
    <s v="A199"/>
    <n v="917"/>
    <s v="S06293"/>
    <s v="윤호준"/>
    <s v="좋은생고기(건대입구)"/>
    <n v="0"/>
    <n v="300000"/>
    <n v="300000"/>
    <n v="300000"/>
    <n v="300000"/>
    <n v="300000"/>
    <n v="300000"/>
    <n v="300000"/>
    <n v="300000"/>
    <n v="300000"/>
    <n v="300000"/>
    <n v="300000"/>
  </r>
  <r>
    <x v="4"/>
    <x v="17"/>
    <n v="1312"/>
    <s v="A199"/>
    <n v="917"/>
    <s v="S06366"/>
    <s v="윤호준"/>
    <s v="육고탁"/>
    <n v="500000"/>
    <n v="500000"/>
    <n v="500000"/>
    <n v="500000"/>
    <n v="500000"/>
    <n v="500000"/>
    <n v="500000"/>
    <n v="500000"/>
    <n v="500000"/>
    <n v="500000"/>
    <n v="500000"/>
    <n v="500000"/>
  </r>
  <r>
    <x v="4"/>
    <x v="17"/>
    <n v="1312"/>
    <s v="A199"/>
    <n v="917"/>
    <s v="S06487"/>
    <s v="윤호준"/>
    <s v="일파"/>
    <n v="300000"/>
    <n v="300000"/>
    <n v="300000"/>
    <n v="300000"/>
    <n v="300000"/>
    <n v="300000"/>
    <n v="300000"/>
    <n v="300000"/>
    <n v="300000"/>
    <n v="300000"/>
    <n v="300000"/>
    <n v="300000"/>
  </r>
  <r>
    <x v="4"/>
    <x v="17"/>
    <n v="1312"/>
    <s v="A199"/>
    <n v="917"/>
    <s v="S06515"/>
    <s v="윤호준"/>
    <s v="바다수퍼"/>
    <n v="1100000"/>
    <n v="1200000"/>
    <n v="1200000"/>
    <n v="2100000"/>
    <n v="2100000"/>
    <n v="2100000"/>
    <n v="1200000"/>
    <n v="1200000"/>
    <n v="1200000"/>
    <n v="1200000"/>
    <n v="1200000"/>
    <n v="1200000"/>
  </r>
  <r>
    <x v="4"/>
    <x v="17"/>
    <n v="1312"/>
    <s v="A199"/>
    <n v="917"/>
    <s v="S06515"/>
    <s v="윤호준"/>
    <s v="바다수퍼(광주첨단점)"/>
    <n v="300000"/>
    <n v="300000"/>
    <n v="300000"/>
    <n v="300000"/>
    <n v="300000"/>
    <n v="300000"/>
    <n v="300000"/>
    <n v="300000"/>
    <n v="300000"/>
    <n v="300000"/>
    <n v="300000"/>
    <n v="300000"/>
  </r>
  <r>
    <x v="4"/>
    <x v="17"/>
    <n v="1312"/>
    <s v="A199"/>
    <n v="917"/>
    <s v="S06808"/>
    <s v="윤호준"/>
    <s v="김작가의이중생활(신사가로수길점)"/>
    <n v="300000"/>
    <n v="300000"/>
    <n v="300000"/>
    <n v="300000"/>
    <n v="300000"/>
    <n v="300000"/>
    <n v="300000"/>
    <n v="300000"/>
    <n v="300000"/>
    <n v="300000"/>
    <n v="300000"/>
    <n v="300000"/>
  </r>
  <r>
    <x v="4"/>
    <x v="17"/>
    <n v="1312"/>
    <s v="A199"/>
    <n v="917"/>
    <s v="S07097"/>
    <s v="윤호준"/>
    <s v="교대이층집(신사점)"/>
    <n v="200000"/>
    <n v="0"/>
    <n v="100000"/>
    <n v="0"/>
    <n v="0"/>
    <n v="0"/>
    <n v="0"/>
    <n v="0"/>
    <n v="0"/>
    <n v="0"/>
    <n v="0"/>
    <n v="0"/>
  </r>
  <r>
    <x v="4"/>
    <x v="17"/>
    <n v="1312"/>
    <s v="A199"/>
    <n v="917"/>
    <s v="S07098"/>
    <s v="윤호준"/>
    <s v="세광양대창(성수점)"/>
    <n v="200000"/>
    <n v="0"/>
    <n v="100000"/>
    <n v="0"/>
    <n v="0"/>
    <n v="0"/>
    <n v="0"/>
    <n v="0"/>
    <n v="0"/>
    <n v="0"/>
    <n v="0"/>
    <n v="0"/>
  </r>
  <r>
    <x v="4"/>
    <x v="17"/>
    <n v="1312"/>
    <s v="A199"/>
    <n v="917"/>
    <s v="S07133"/>
    <s v="윤호준"/>
    <s v="문어집1호점(신사)"/>
    <n v="200000"/>
    <n v="200000"/>
    <n v="200000"/>
    <n v="200000"/>
    <n v="200000"/>
    <n v="200000"/>
    <n v="300000"/>
    <n v="300000"/>
    <n v="300000"/>
    <n v="300000"/>
    <n v="300000"/>
    <n v="200000"/>
  </r>
  <r>
    <x v="4"/>
    <x v="17"/>
    <n v="1312"/>
    <s v="A199"/>
    <n v="917"/>
    <s v="S07211"/>
    <s v="윤호준"/>
    <s v="오끼참치"/>
    <n v="180000"/>
    <n v="180000"/>
    <n v="180000"/>
    <n v="180000"/>
    <n v="180000"/>
    <n v="180000"/>
    <n v="600000"/>
    <n v="600000"/>
    <n v="600000"/>
    <n v="600000"/>
    <n v="600000"/>
    <n v="180000"/>
  </r>
  <r>
    <x v="4"/>
    <x v="17"/>
    <n v="1312"/>
    <s v="A199"/>
    <n v="917"/>
    <s v="S07224"/>
    <s v="윤호준"/>
    <s v="바다수퍼(광주2호점)"/>
    <n v="300000"/>
    <n v="300000"/>
    <n v="300000"/>
    <n v="700000"/>
    <n v="700000"/>
    <n v="700000"/>
    <n v="300000"/>
    <n v="300000"/>
    <n v="300000"/>
    <n v="300000"/>
    <n v="300000"/>
    <n v="600000"/>
  </r>
  <r>
    <x v="4"/>
    <x v="17"/>
    <n v="1312"/>
    <s v="A199"/>
    <n v="917"/>
    <s v="S07275"/>
    <s v="윤호준"/>
    <s v="심야식당 그믐"/>
    <n v="10000"/>
    <n v="10000"/>
    <n v="10000"/>
    <n v="10000"/>
    <n v="10000"/>
    <n v="10000"/>
    <n v="10000"/>
    <n v="10000"/>
    <n v="10000"/>
    <n v="10000"/>
    <n v="10000"/>
    <n v="10000"/>
  </r>
  <r>
    <x v="4"/>
    <x v="17"/>
    <n v="1312"/>
    <s v="A199"/>
    <n v="917"/>
    <s v="S07374"/>
    <s v="윤호준"/>
    <s v="월광"/>
    <n v="0"/>
    <n v="10000"/>
    <n v="10000"/>
    <n v="100000"/>
    <n v="100000"/>
    <n v="100000"/>
    <n v="20000"/>
    <n v="20000"/>
    <n v="20000"/>
    <n v="20000"/>
    <n v="20000"/>
    <n v="1100000"/>
  </r>
  <r>
    <x v="4"/>
    <x v="17"/>
    <n v="1312"/>
    <s v="A199"/>
    <n v="917"/>
    <s v="S07439"/>
    <s v="윤호준"/>
    <s v="마포숯불갈비(도산대로)"/>
    <n v="10000"/>
    <n v="10000"/>
    <n v="10000"/>
    <n v="10000"/>
    <n v="10000"/>
    <n v="10000"/>
    <n v="1100000"/>
    <n v="1100000"/>
    <n v="1100000"/>
    <n v="1100000"/>
    <n v="1100000"/>
    <n v="10000"/>
  </r>
  <r>
    <x v="4"/>
    <x v="17"/>
    <n v="1312"/>
    <s v="A199"/>
    <n v="917"/>
    <s v="S07446"/>
    <s v="윤호준"/>
    <s v="갓포히미츠"/>
    <n v="10000"/>
    <n v="10000"/>
    <n v="10000"/>
    <n v="600000"/>
    <n v="600000"/>
    <n v="600000"/>
    <n v="20000"/>
    <n v="20000"/>
    <n v="20000"/>
    <n v="20000"/>
    <n v="20000"/>
    <n v="10000"/>
  </r>
  <r>
    <x v="4"/>
    <x v="17"/>
    <n v="1312"/>
    <s v="A199"/>
    <n v="917"/>
    <s v="S07694"/>
    <s v="윤호준"/>
    <s v="로타리호프"/>
    <n v="10000"/>
    <n v="10000"/>
    <n v="10000"/>
    <n v="1100000"/>
    <n v="1100000"/>
    <n v="1100000"/>
    <n v="1100000"/>
    <n v="1100000"/>
    <n v="1100000"/>
    <n v="1100000"/>
    <n v="1100000"/>
    <n v="1100000"/>
  </r>
  <r>
    <x v="4"/>
    <x v="17"/>
    <n v="1312"/>
    <s v="A199"/>
    <n v="917"/>
    <s v="S07827"/>
    <s v="윤호준"/>
    <s v="호타루(논현)"/>
    <n v="10000"/>
    <n v="300000"/>
    <n v="300000"/>
    <n v="300000"/>
    <n v="300000"/>
    <n v="300000"/>
    <n v="30000"/>
    <n v="30000"/>
    <n v="30000"/>
    <n v="30000"/>
    <n v="30000"/>
    <n v="300000"/>
  </r>
  <r>
    <x v="4"/>
    <x v="17"/>
    <n v="1312"/>
    <s v="A199"/>
    <n v="917"/>
    <s v="S08076"/>
    <s v="윤호준"/>
    <s v="신도세기(문정역점)"/>
    <n v="500000"/>
    <n v="200000"/>
    <n v="1100000"/>
    <n v="600000"/>
    <n v="600000"/>
    <n v="280000"/>
    <n v="200000"/>
    <n v="200000"/>
    <n v="200000"/>
    <n v="200000"/>
    <n v="200000"/>
    <n v="600000"/>
  </r>
  <r>
    <x v="4"/>
    <x v="17"/>
    <n v="1312"/>
    <s v="A1ZZ"/>
    <n v="999"/>
    <s v="A1ZZ"/>
    <s v="윤호준"/>
    <s v="기타"/>
    <n v="500000"/>
    <n v="1300000"/>
    <n v="2000000"/>
    <n v="4000000"/>
    <n v="4000000"/>
    <n v="4000000"/>
    <n v="7000000"/>
    <n v="7000000"/>
    <n v="7000000"/>
    <n v="7000000"/>
    <n v="7000000"/>
    <n v="6100000"/>
  </r>
  <r>
    <x v="4"/>
    <x v="17"/>
    <n v="1312"/>
    <s v="A199"/>
    <n v="917"/>
    <s v="S07264"/>
    <s v="박영찬"/>
    <s v="신천돼지(잠실신천)"/>
    <n v="100000"/>
    <n v="100000"/>
    <n v="100000"/>
    <n v="100000"/>
    <n v="100000"/>
    <n v="100000"/>
    <n v="300000"/>
    <n v="300000"/>
    <n v="300000"/>
    <n v="300000"/>
    <n v="300000"/>
    <n v="300000"/>
  </r>
  <r>
    <x v="4"/>
    <x v="17"/>
    <n v="1312"/>
    <s v="A199"/>
    <n v="917"/>
    <s v="S07263"/>
    <s v="박영찬"/>
    <s v="역전식당(잠실신천)"/>
    <n v="200000"/>
    <n v="120000"/>
    <n v="120000"/>
    <n v="120000"/>
    <n v="120000"/>
    <n v="120000"/>
    <n v="300000"/>
    <n v="300000"/>
    <n v="300000"/>
    <n v="300000"/>
    <n v="300000"/>
    <n v="300000"/>
  </r>
  <r>
    <x v="4"/>
    <x v="17"/>
    <n v="1312"/>
    <s v="A199"/>
    <n v="917"/>
    <s v="S07359"/>
    <s v="박영찬"/>
    <s v="명품횡성한우촌(송파)"/>
    <n v="100000"/>
    <n v="100000"/>
    <n v="100000"/>
    <n v="150000"/>
    <n v="150000"/>
    <n v="150000"/>
    <n v="200000"/>
    <n v="200000"/>
    <n v="200000"/>
    <n v="300000"/>
    <n v="300000"/>
    <n v="300000"/>
  </r>
  <r>
    <x v="4"/>
    <x v="17"/>
    <n v="1312"/>
    <s v="A199"/>
    <n v="917"/>
    <s v="S07362"/>
    <s v="박영찬"/>
    <s v="알라딘의양고기(잠실신천)"/>
    <n v="100000"/>
    <n v="100000"/>
    <n v="150000"/>
    <n v="200000"/>
    <n v="200000"/>
    <n v="200000"/>
    <n v="300000"/>
    <n v="300000"/>
    <n v="300000"/>
    <n v="400000"/>
    <n v="400000"/>
    <n v="400000"/>
  </r>
  <r>
    <x v="4"/>
    <x v="17"/>
    <n v="1312"/>
    <s v="A199"/>
    <n v="917"/>
    <s v="S06686"/>
    <s v="박영찬"/>
    <s v="만덕식당(교대점)"/>
    <n v="200000"/>
    <n v="200000"/>
    <n v="200000"/>
    <n v="200000"/>
    <n v="200000"/>
    <n v="200000"/>
    <n v="300000"/>
    <n v="300000"/>
    <n v="300000"/>
    <n v="350000"/>
    <n v="350000"/>
    <n v="350000"/>
  </r>
  <r>
    <x v="4"/>
    <x v="17"/>
    <n v="1312"/>
    <s v="A199"/>
    <n v="917"/>
    <s v="S05254"/>
    <s v="박영찬"/>
    <s v="육목원 강남점"/>
    <n v="100000"/>
    <n v="300000"/>
    <n v="400000"/>
    <n v="500000"/>
    <n v="500000"/>
    <n v="500000"/>
    <n v="500000"/>
    <n v="500000"/>
    <n v="500000"/>
    <n v="600000"/>
    <n v="500000"/>
    <n v="600000"/>
  </r>
  <r>
    <x v="4"/>
    <x v="17"/>
    <n v="1312"/>
    <s v="A199"/>
    <n v="917"/>
    <s v="S05425"/>
    <s v="박영찬"/>
    <s v="다미선 강남"/>
    <n v="100000"/>
    <n v="50000"/>
    <n v="100000"/>
    <n v="200000"/>
    <n v="200000"/>
    <n v="200000"/>
    <n v="300000"/>
    <n v="300000"/>
    <n v="300000"/>
    <n v="100000"/>
    <n v="100000"/>
    <n v="100000"/>
  </r>
  <r>
    <x v="4"/>
    <x v="17"/>
    <n v="1312"/>
    <s v="A199"/>
    <n v="917"/>
    <s v="S06802"/>
    <s v="박영찬"/>
    <s v="초대창(잠실)"/>
    <n v="200000"/>
    <n v="200000"/>
    <n v="400000"/>
    <n v="400000"/>
    <n v="400000"/>
    <n v="400000"/>
    <n v="400000"/>
    <n v="400000"/>
    <n v="400000"/>
    <n v="400000"/>
    <n v="300000"/>
    <n v="400000"/>
  </r>
  <r>
    <x v="4"/>
    <x v="17"/>
    <n v="1312"/>
    <s v="A199"/>
    <n v="917"/>
    <s v="S07103"/>
    <s v="박영찬"/>
    <s v="노을길(잠실)"/>
    <n v="200000"/>
    <n v="200000"/>
    <n v="200000"/>
    <n v="200000"/>
    <n v="200000"/>
    <n v="200000"/>
    <n v="400000"/>
    <n v="400000"/>
    <n v="400000"/>
    <n v="400000"/>
    <n v="300000"/>
    <n v="400000"/>
  </r>
  <r>
    <x v="4"/>
    <x v="17"/>
    <n v="1312"/>
    <s v="A199"/>
    <n v="917"/>
    <s v="S05346"/>
    <s v="박영찬"/>
    <s v="신도세기 강남역점"/>
    <n v="100000"/>
    <n v="200000"/>
    <n v="300000"/>
    <n v="400000"/>
    <n v="400000"/>
    <n v="400000"/>
    <n v="400000"/>
    <n v="400000"/>
    <n v="400000"/>
    <n v="400000"/>
    <n v="400000"/>
    <n v="400000"/>
  </r>
  <r>
    <x v="4"/>
    <x v="17"/>
    <n v="1312"/>
    <s v="A199"/>
    <n v="917"/>
    <s v="S07006"/>
    <s v="박영찬"/>
    <s v="짚불구이본가(방이)"/>
    <n v="200000"/>
    <n v="200000"/>
    <n v="200000"/>
    <n v="200000"/>
    <n v="200000"/>
    <n v="200000"/>
    <n v="300000"/>
    <n v="300000"/>
    <n v="300000"/>
    <n v="400000"/>
    <n v="400000"/>
    <n v="400000"/>
  </r>
  <r>
    <x v="4"/>
    <x v="17"/>
    <n v="1312"/>
    <s v="A199"/>
    <n v="917"/>
    <s v="S07104"/>
    <s v="박영찬"/>
    <s v="오마이양대창(잠실)"/>
    <n v="100000"/>
    <n v="200000"/>
    <n v="300000"/>
    <n v="300000"/>
    <n v="300000"/>
    <n v="300000"/>
    <n v="300000"/>
    <n v="300000"/>
    <n v="300000"/>
    <n v="300000"/>
    <n v="300000"/>
    <n v="300000"/>
  </r>
  <r>
    <x v="4"/>
    <x v="17"/>
    <n v="1312"/>
    <s v="A199"/>
    <n v="917"/>
    <s v="S05304"/>
    <s v="박영찬"/>
    <s v="아사카"/>
    <n v="100000"/>
    <n v="100000"/>
    <n v="100000"/>
    <n v="100000"/>
    <n v="100000"/>
    <n v="100000"/>
    <n v="200000"/>
    <n v="200000"/>
    <n v="200000"/>
    <n v="300000"/>
    <n v="300000"/>
    <n v="300000"/>
  </r>
  <r>
    <x v="4"/>
    <x v="17"/>
    <n v="1312"/>
    <s v="A199"/>
    <n v="917"/>
    <s v="S05275"/>
    <s v="박영찬"/>
    <s v="숯부레 강남"/>
    <n v="100000"/>
    <n v="200000"/>
    <n v="200000"/>
    <n v="200000"/>
    <n v="200000"/>
    <n v="200000"/>
    <n v="300000"/>
    <n v="300000"/>
    <n v="300000"/>
    <n v="300000"/>
    <n v="300000"/>
    <n v="300000"/>
  </r>
  <r>
    <x v="4"/>
    <x v="17"/>
    <n v="1312"/>
    <s v="A199"/>
    <n v="917"/>
    <s v="S05335"/>
    <s v="박영찬"/>
    <s v="놀란치킨 서초"/>
    <n v="100000"/>
    <n v="100000"/>
    <n v="100000"/>
    <n v="100000"/>
    <n v="100000"/>
    <n v="100000"/>
    <n v="200000"/>
    <n v="200000"/>
    <n v="200000"/>
    <n v="200000"/>
    <n v="200000"/>
    <n v="200000"/>
  </r>
  <r>
    <x v="4"/>
    <x v="17"/>
    <n v="1312"/>
    <s v="A199"/>
    <n v="917"/>
    <s v="S06024"/>
    <s v="박영찬"/>
    <s v="오늘통닭"/>
    <n v="100000"/>
    <n v="200000"/>
    <n v="200000"/>
    <n v="200000"/>
    <n v="200000"/>
    <n v="200000"/>
    <n v="200000"/>
    <n v="200000"/>
    <n v="200000"/>
    <n v="200000"/>
    <n v="200000"/>
    <n v="200000"/>
  </r>
  <r>
    <x v="4"/>
    <x v="17"/>
    <n v="1312"/>
    <s v="A199"/>
    <n v="917"/>
    <s v="S05327"/>
    <s v="박영찬"/>
    <s v="우들목 서초점"/>
    <n v="200000"/>
    <n v="200000"/>
    <n v="300000"/>
    <n v="400000"/>
    <n v="400000"/>
    <n v="400000"/>
    <n v="500000"/>
    <n v="500000"/>
    <n v="500000"/>
    <n v="500000"/>
    <n v="500000"/>
    <n v="500000"/>
  </r>
  <r>
    <x v="4"/>
    <x v="17"/>
    <n v="1312"/>
    <s v="A199"/>
    <n v="917"/>
    <s v="S06664"/>
    <s v="박영찬"/>
    <s v="우들목 여의도점"/>
    <n v="200000"/>
    <n v="200000"/>
    <n v="300000"/>
    <n v="400000"/>
    <n v="400000"/>
    <n v="400000"/>
    <n v="400000"/>
    <n v="400000"/>
    <n v="400000"/>
    <n v="500000"/>
    <n v="500000"/>
    <n v="500000"/>
  </r>
  <r>
    <x v="4"/>
    <x v="17"/>
    <n v="1312"/>
    <s v="A199"/>
    <n v="917"/>
    <s v="S05276"/>
    <s v="박영찬"/>
    <s v="더하누그릴"/>
    <n v="200000"/>
    <n v="200000"/>
    <n v="200000"/>
    <n v="400000"/>
    <n v="400000"/>
    <n v="400000"/>
    <n v="300000"/>
    <n v="300000"/>
    <n v="300000"/>
    <n v="300000"/>
    <n v="300000"/>
    <n v="300000"/>
  </r>
  <r>
    <x v="4"/>
    <x v="17"/>
    <n v="1312"/>
    <s v="A199"/>
    <n v="917"/>
    <s v="S07261"/>
    <s v="박영찬"/>
    <s v="연탄부락(잠실신천)"/>
    <n v="100000"/>
    <n v="100000"/>
    <n v="100000"/>
    <n v="200000"/>
    <n v="200000"/>
    <n v="200000"/>
    <n v="300000"/>
    <n v="300000"/>
    <n v="300000"/>
    <n v="300000"/>
    <n v="300000"/>
    <n v="300000"/>
  </r>
  <r>
    <x v="4"/>
    <x v="17"/>
    <n v="1312"/>
    <s v="A199"/>
    <n v="917"/>
    <s v="S05948"/>
    <s v="박영찬"/>
    <s v="강남장어"/>
    <n v="100000"/>
    <n v="100000"/>
    <n v="100000"/>
    <n v="200000"/>
    <n v="200000"/>
    <n v="200000"/>
    <n v="300000"/>
    <n v="300000"/>
    <n v="300000"/>
    <n v="300000"/>
    <n v="300000"/>
    <n v="300000"/>
  </r>
  <r>
    <x v="4"/>
    <x v="17"/>
    <n v="1312"/>
    <s v="A199"/>
    <n v="917"/>
    <s v="S07574"/>
    <s v="박영찬"/>
    <s v="콴차이(광진구)"/>
    <n v="100000"/>
    <n v="100000"/>
    <n v="100000"/>
    <n v="200000"/>
    <n v="200000"/>
    <n v="200000"/>
    <n v="300000"/>
    <n v="300000"/>
    <n v="300000"/>
    <n v="100000"/>
    <n v="100000"/>
    <n v="100000"/>
  </r>
  <r>
    <x v="4"/>
    <x v="17"/>
    <n v="1312"/>
    <s v="A199"/>
    <n v="917"/>
    <s v="S07007"/>
    <s v="박영찬"/>
    <s v="바다어때(잠실신천)"/>
    <n v="100000"/>
    <n v="100000"/>
    <n v="100000"/>
    <n v="100000"/>
    <n v="100000"/>
    <n v="100000"/>
    <n v="200000"/>
    <n v="200000"/>
    <n v="200000"/>
    <n v="100000"/>
    <n v="100000"/>
    <n v="100000"/>
  </r>
  <r>
    <x v="4"/>
    <x v="17"/>
    <n v="1312"/>
    <s v="A199"/>
    <n v="917"/>
    <s v="S06859"/>
    <s v="박영찬"/>
    <s v="신흥정육식당(잠실신천)"/>
    <n v="100000"/>
    <n v="200000"/>
    <n v="200000"/>
    <n v="300000"/>
    <n v="300000"/>
    <n v="300000"/>
    <n v="200000"/>
    <n v="200000"/>
    <n v="200000"/>
    <n v="300000"/>
    <n v="300000"/>
    <n v="300000"/>
  </r>
  <r>
    <x v="4"/>
    <x v="17"/>
    <n v="1312"/>
    <s v="A199"/>
    <n v="917"/>
    <s v="S07375"/>
    <s v="박영찬"/>
    <s v="시그널라운지(방이)"/>
    <n v="100000"/>
    <n v="200000"/>
    <n v="300000"/>
    <n v="300000"/>
    <n v="300000"/>
    <n v="300000"/>
    <n v="300000"/>
    <n v="300000"/>
    <n v="300000"/>
    <n v="300000"/>
    <n v="300000"/>
    <n v="300000"/>
  </r>
  <r>
    <x v="4"/>
    <x v="17"/>
    <n v="1312"/>
    <s v="A199"/>
    <n v="917"/>
    <s v="S05749"/>
    <s v="박영찬"/>
    <s v="청춘식당 교대점"/>
    <n v="100000"/>
    <n v="200000"/>
    <n v="200000"/>
    <n v="300000"/>
    <n v="300000"/>
    <n v="300000"/>
    <n v="200000"/>
    <n v="200000"/>
    <n v="200000"/>
    <n v="200000"/>
    <n v="200000"/>
    <n v="200000"/>
  </r>
  <r>
    <x v="4"/>
    <x v="17"/>
    <n v="1312"/>
    <s v="A199"/>
    <n v="917"/>
    <s v="S08062"/>
    <s v="박영찬"/>
    <s v="달빛양대창(잠실신천)"/>
    <n v="100000"/>
    <n v="200000"/>
    <n v="200000"/>
    <n v="200000"/>
    <n v="200000"/>
    <n v="200000"/>
    <n v="200000"/>
    <n v="200000"/>
    <n v="200000"/>
    <n v="200000"/>
    <n v="200000"/>
    <n v="200000"/>
  </r>
  <r>
    <x v="4"/>
    <x v="17"/>
    <n v="1312"/>
    <s v="A199"/>
    <n v="917"/>
    <s v="S06625"/>
    <s v="박영찬"/>
    <s v="램포차(양재)"/>
    <n v="100000"/>
    <n v="100000"/>
    <n v="200000"/>
    <n v="300000"/>
    <n v="300000"/>
    <n v="200000"/>
    <n v="200000"/>
    <n v="200000"/>
    <n v="200000"/>
    <n v="100000"/>
    <n v="100000"/>
    <n v="100000"/>
  </r>
  <r>
    <x v="4"/>
    <x v="17"/>
    <n v="1312"/>
    <s v="A199"/>
    <n v="917"/>
    <s v="S05958"/>
    <s v="박영찬"/>
    <s v="국제수입식당 본점"/>
    <n v="100000"/>
    <n v="100000"/>
    <n v="100000"/>
    <n v="200000"/>
    <n v="200000"/>
    <n v="200000"/>
    <n v="200000"/>
    <n v="200000"/>
    <n v="100000"/>
    <n v="100000"/>
    <n v="100000"/>
    <n v="100000"/>
  </r>
  <r>
    <x v="4"/>
    <x v="17"/>
    <n v="1312"/>
    <s v="A199"/>
    <n v="917"/>
    <s v="S06499"/>
    <s v="박영찬"/>
    <s v="왕삼돈(양재)"/>
    <n v="100000"/>
    <n v="100000"/>
    <n v="100000"/>
    <n v="200000"/>
    <n v="200000"/>
    <n v="200000"/>
    <n v="100000"/>
    <n v="100000"/>
    <n v="100000"/>
    <n v="100000"/>
    <n v="100000"/>
    <n v="100000"/>
  </r>
  <r>
    <x v="4"/>
    <x v="17"/>
    <n v="1312"/>
    <s v="A199"/>
    <n v="917"/>
    <s v="S06704"/>
    <s v="박영찬"/>
    <s v="참목장정육식당(잠실)"/>
    <n v="100000"/>
    <n v="100000"/>
    <n v="100000"/>
    <n v="100000"/>
    <n v="100000"/>
    <n v="200000"/>
    <n v="100000"/>
    <n v="100000"/>
    <n v="100000"/>
    <n v="100000"/>
    <n v="100000"/>
    <n v="100000"/>
  </r>
  <r>
    <x v="4"/>
    <x v="17"/>
    <n v="1312"/>
    <s v="A199"/>
    <n v="917"/>
    <s v="S06843"/>
    <s v="박영찬"/>
    <s v="당산오돌(잠실신천)"/>
    <n v="100000"/>
    <n v="100000"/>
    <n v="100000"/>
    <n v="200000"/>
    <n v="200000"/>
    <n v="200000"/>
    <n v="100000"/>
    <n v="100000"/>
    <n v="100000"/>
    <n v="100000"/>
    <n v="100000"/>
    <n v="100000"/>
  </r>
  <r>
    <x v="4"/>
    <x v="17"/>
    <n v="1312"/>
    <s v="A199"/>
    <n v="917"/>
    <s v="S06987"/>
    <s v="박영찬"/>
    <s v="무한소(잠실신천)"/>
    <n v="100000"/>
    <n v="100000"/>
    <n v="100000"/>
    <n v="200000"/>
    <n v="100000"/>
    <n v="100000"/>
    <n v="100000"/>
    <n v="100000"/>
    <n v="100000"/>
    <n v="100000"/>
    <n v="100000"/>
    <n v="100000"/>
  </r>
  <r>
    <x v="4"/>
    <x v="17"/>
    <n v="1312"/>
    <s v="A199"/>
    <n v="917"/>
    <s v="S06663"/>
    <s v="박영찬"/>
    <s v="서호정(교대)"/>
    <n v="100000"/>
    <n v="100000"/>
    <n v="100000"/>
    <n v="300000"/>
    <n v="300000"/>
    <n v="200000"/>
    <n v="100000"/>
    <n v="100000"/>
    <n v="100000"/>
    <n v="100000"/>
    <n v="100000"/>
    <n v="100000"/>
  </r>
  <r>
    <x v="4"/>
    <x v="17"/>
    <n v="1312"/>
    <s v="A199"/>
    <n v="917"/>
    <s v="S04975"/>
    <s v="박영찬"/>
    <s v="제주몬트락(강남본점)"/>
    <n v="100000"/>
    <n v="200000"/>
    <n v="200000"/>
    <n v="200000"/>
    <n v="200000"/>
    <n v="200000"/>
    <n v="200000"/>
    <n v="200000"/>
    <n v="200000"/>
    <n v="300000"/>
    <n v="300000"/>
    <n v="200000"/>
  </r>
  <r>
    <x v="4"/>
    <x v="17"/>
    <n v="1312"/>
    <s v="A199"/>
    <n v="917"/>
    <s v="S05882"/>
    <s v="박영찬"/>
    <s v="제주몬트락(한티점)"/>
    <n v="100000"/>
    <n v="200000"/>
    <n v="200000"/>
    <n v="200000"/>
    <n v="200000"/>
    <n v="200000"/>
    <n v="200000"/>
    <n v="200000"/>
    <n v="200000"/>
    <n v="300000"/>
    <n v="300000"/>
    <n v="100000"/>
  </r>
  <r>
    <x v="4"/>
    <x v="17"/>
    <n v="1312"/>
    <s v="A199"/>
    <n v="917"/>
    <s v="S06844"/>
    <s v="박영찬"/>
    <s v="금강민물장어(방이)"/>
    <n v="100000"/>
    <n v="100000"/>
    <n v="100000"/>
    <n v="200000"/>
    <n v="200000"/>
    <n v="200000"/>
    <n v="100000"/>
    <n v="100000"/>
    <n v="100000"/>
    <n v="300000"/>
    <n v="100000"/>
    <n v="200000"/>
  </r>
  <r>
    <x v="4"/>
    <x v="17"/>
    <n v="1312"/>
    <s v="A199"/>
    <n v="917"/>
    <s v="S07908"/>
    <s v="박영찬"/>
    <s v="풍년참숯갈비(강남)"/>
    <n v="100000"/>
    <n v="100000"/>
    <n v="100000"/>
    <n v="300000"/>
    <n v="300000"/>
    <n v="200000"/>
    <n v="100000"/>
    <n v="100000"/>
    <n v="100000"/>
    <n v="200000"/>
    <n v="100000"/>
    <n v="100000"/>
  </r>
  <r>
    <x v="4"/>
    <x v="17"/>
    <n v="1312"/>
    <s v="A199"/>
    <n v="917"/>
    <s v="S07631"/>
    <s v="박영찬"/>
    <s v="갑돼지(잠실신천)"/>
    <n v="100000"/>
    <n v="100000"/>
    <n v="100000"/>
    <n v="200000"/>
    <n v="200000"/>
    <n v="200000"/>
    <n v="100000"/>
    <n v="100000"/>
    <n v="100000"/>
    <n v="100000"/>
    <n v="100000"/>
    <n v="200000"/>
  </r>
  <r>
    <x v="4"/>
    <x v="17"/>
    <n v="1312"/>
    <s v="A199"/>
    <n v="917"/>
    <s v="S07260"/>
    <s v="박영찬"/>
    <s v="맛찬들왕소금구이(잠실신천)"/>
    <n v="100000"/>
    <n v="200000"/>
    <n v="400000"/>
    <n v="500000"/>
    <n v="700000"/>
    <n v="500000"/>
    <n v="800000"/>
    <n v="800000"/>
    <n v="200000"/>
    <n v="800000"/>
    <n v="800000"/>
    <n v="800000"/>
  </r>
  <r>
    <x v="4"/>
    <x v="17"/>
    <n v="1312"/>
    <s v="A199"/>
    <n v="917"/>
    <s v="S06223"/>
    <s v="박영찬"/>
    <s v="뚱보집 역삼점"/>
    <n v="100000"/>
    <n v="100000"/>
    <n v="200000"/>
    <n v="200000"/>
    <n v="200000"/>
    <n v="200000"/>
    <n v="200000"/>
    <n v="200000"/>
    <n v="900000"/>
    <n v="300000"/>
    <n v="200000"/>
    <n v="200000"/>
  </r>
  <r>
    <x v="4"/>
    <x v="17"/>
    <n v="1312"/>
    <s v="A199"/>
    <n v="917"/>
    <s v="S06323"/>
    <s v="박영찬"/>
    <s v="서초집된장박이"/>
    <n v="100000"/>
    <n v="100000"/>
    <n v="100000"/>
    <n v="200000"/>
    <n v="200000"/>
    <n v="200000"/>
    <n v="100000"/>
    <n v="100000"/>
    <n v="100000"/>
    <n v="100000"/>
    <n v="200000"/>
    <n v="200000"/>
  </r>
  <r>
    <x v="4"/>
    <x v="17"/>
    <n v="1312"/>
    <s v="A199"/>
    <n v="917"/>
    <s v="S05629"/>
    <s v="박영찬"/>
    <s v="됐소 강남점"/>
    <n v="100000"/>
    <n v="100000"/>
    <n v="300000"/>
    <n v="500000"/>
    <n v="500000"/>
    <n v="400000"/>
    <n v="300000"/>
    <n v="300000"/>
    <n v="600000"/>
    <n v="900000"/>
    <n v="300000"/>
    <n v="600000"/>
  </r>
  <r>
    <x v="4"/>
    <x v="17"/>
    <n v="1312"/>
    <s v="A199"/>
    <n v="917"/>
    <s v="S05687"/>
    <s v="박영찬"/>
    <s v="미슌"/>
    <n v="100000"/>
    <n v="100000"/>
    <n v="100000"/>
    <n v="700000"/>
    <n v="200000"/>
    <n v="100000"/>
    <n v="100000"/>
    <n v="100000"/>
    <n v="100000"/>
    <n v="300000"/>
    <n v="100000"/>
    <n v="380000"/>
  </r>
  <r>
    <x v="4"/>
    <x v="17"/>
    <n v="1312"/>
    <s v="A199"/>
    <n v="917"/>
    <s v="S06472"/>
    <s v="박영찬"/>
    <s v="우면산식당(서초)"/>
    <n v="200000"/>
    <n v="100000"/>
    <n v="300000"/>
    <n v="700000"/>
    <n v="400000"/>
    <n v="200000"/>
    <n v="200000"/>
    <n v="400000"/>
    <n v="400000"/>
    <n v="300000"/>
    <n v="400000"/>
    <n v="400000"/>
  </r>
  <r>
    <x v="4"/>
    <x v="17"/>
    <n v="1312"/>
    <s v="A1ZZ"/>
    <n v="999"/>
    <s v="A1ZZ"/>
    <s v="박영찬"/>
    <s v="기타"/>
    <n v="500000"/>
    <n v="1100000"/>
    <n v="2000000"/>
    <n v="3500000"/>
    <n v="3500000"/>
    <n v="4900000"/>
    <n v="6200000"/>
    <n v="6120000"/>
    <n v="6200000"/>
    <n v="6300000"/>
    <n v="6500000"/>
    <n v="7500000"/>
  </r>
  <r>
    <x v="4"/>
    <x v="17"/>
    <n v="1312"/>
    <s v="A199"/>
    <n v="917"/>
    <s v="S05989"/>
    <s v="이승준"/>
    <s v="명가양꼬치"/>
    <n v="40000"/>
    <n v="40000"/>
    <n v="40000"/>
    <n v="40000"/>
    <n v="40000"/>
    <n v="40000"/>
    <n v="40000"/>
    <n v="40000"/>
    <n v="40000"/>
    <n v="10000"/>
    <n v="40000"/>
    <n v="40000"/>
  </r>
  <r>
    <x v="4"/>
    <x v="17"/>
    <n v="1312"/>
    <s v="A199"/>
    <n v="917"/>
    <s v="S07262"/>
    <s v="이승준"/>
    <s v="본스테이크 옥정점"/>
    <n v="20000"/>
    <n v="20000"/>
    <n v="20000"/>
    <n v="20000"/>
    <n v="20000"/>
    <n v="20000"/>
    <n v="20000"/>
    <n v="20000"/>
    <n v="20000"/>
    <n v="10000"/>
    <n v="20000"/>
    <n v="20000"/>
  </r>
  <r>
    <x v="4"/>
    <x v="17"/>
    <n v="1312"/>
    <s v="A199"/>
    <n v="917"/>
    <s v="S06759"/>
    <s v="이승준"/>
    <s v="야밤도주(성수)"/>
    <n v="30000"/>
    <n v="30000"/>
    <n v="30000"/>
    <n v="30000"/>
    <n v="30000"/>
    <n v="30000"/>
    <n v="30000"/>
    <n v="30000"/>
    <n v="30000"/>
    <n v="30000"/>
    <n v="30000"/>
    <n v="30000"/>
  </r>
  <r>
    <x v="4"/>
    <x v="17"/>
    <n v="1312"/>
    <s v="A199"/>
    <n v="917"/>
    <s v="S07887"/>
    <s v="이승준"/>
    <s v="원조부안집 마포직영점"/>
    <n v="100000"/>
    <n v="100000"/>
    <n v="100000"/>
    <n v="100000"/>
    <n v="100000"/>
    <n v="200000"/>
    <n v="200000"/>
    <n v="200000"/>
    <n v="200000"/>
    <n v="200000"/>
    <n v="1000000"/>
    <n v="1000000"/>
  </r>
  <r>
    <x v="4"/>
    <x v="17"/>
    <n v="1312"/>
    <s v="A199"/>
    <n v="917"/>
    <s v="S08087"/>
    <s v="이승준"/>
    <s v="보물선 신사본점"/>
    <n v="500000"/>
    <n v="500000"/>
    <n v="500000"/>
    <n v="500000"/>
    <n v="500000"/>
    <n v="2000000"/>
    <n v="2000000"/>
    <n v="2000000"/>
    <n v="1000000"/>
    <n v="1000000"/>
    <n v="1000000"/>
    <n v="1000000"/>
  </r>
  <r>
    <x v="4"/>
    <x v="17"/>
    <n v="1312"/>
    <s v="A199"/>
    <n v="917"/>
    <s v="S05926"/>
    <s v="이승준"/>
    <s v="놀앙돼지"/>
    <n v="30000"/>
    <n v="30000"/>
    <n v="30000"/>
    <n v="30000"/>
    <n v="30000"/>
    <n v="100000"/>
    <n v="100000"/>
    <n v="100000"/>
    <n v="100000"/>
    <n v="90000"/>
    <n v="100000"/>
    <n v="100000"/>
  </r>
  <r>
    <x v="4"/>
    <x v="17"/>
    <n v="1312"/>
    <s v="A199"/>
    <n v="917"/>
    <s v="S05940"/>
    <s v="이승준"/>
    <s v="콴쒸이"/>
    <n v="100000"/>
    <n v="100000"/>
    <n v="100000"/>
    <n v="100000"/>
    <n v="100000"/>
    <n v="500000"/>
    <n v="500000"/>
    <n v="500000"/>
    <n v="500000"/>
    <n v="100000"/>
    <n v="10000"/>
    <n v="10000"/>
  </r>
  <r>
    <x v="4"/>
    <x v="17"/>
    <n v="1312"/>
    <s v="A199"/>
    <n v="917"/>
    <s v="S05725"/>
    <s v="이승준"/>
    <s v="카페베네앤세계의맥주(청량리본점)"/>
    <n v="100000"/>
    <n v="100000"/>
    <n v="100000"/>
    <n v="100000"/>
    <n v="50000"/>
    <n v="200000"/>
    <n v="200000"/>
    <n v="200000"/>
    <n v="200000"/>
    <n v="90000"/>
    <n v="300000"/>
    <n v="300000"/>
  </r>
  <r>
    <x v="4"/>
    <x v="17"/>
    <n v="1312"/>
    <s v="A199"/>
    <n v="917"/>
    <s v="S08342"/>
    <s v="이승준"/>
    <s v="다케오호르몬데판야끼(을지로)/을지골목대장"/>
    <n v="90000"/>
    <n v="90000"/>
    <n v="100000"/>
    <n v="100000"/>
    <n v="100000"/>
    <n v="300000"/>
    <n v="300000"/>
    <n v="300000"/>
    <n v="100000"/>
    <n v="100000"/>
    <n v="100000"/>
    <n v="100000"/>
  </r>
  <r>
    <x v="4"/>
    <x v="17"/>
    <n v="1312"/>
    <s v="A199"/>
    <n v="917"/>
    <s v="S08274"/>
    <s v="이승준"/>
    <s v="허니큐브 홍대본점"/>
    <n v="50000"/>
    <n v="50000"/>
    <n v="50000"/>
    <n v="50000"/>
    <n v="50000"/>
    <n v="50000"/>
    <n v="50000"/>
    <n v="50000"/>
    <n v="50000"/>
    <n v="50000"/>
    <n v="10000"/>
    <n v="10000"/>
  </r>
  <r>
    <x v="4"/>
    <x v="17"/>
    <n v="1312"/>
    <s v="A199"/>
    <n v="917"/>
    <s v="S07299"/>
    <s v="이승준"/>
    <s v="술국집 필동점"/>
    <n v="20000"/>
    <n v="20000"/>
    <n v="20000"/>
    <n v="20000"/>
    <n v="20000"/>
    <n v="20000"/>
    <n v="20000"/>
    <n v="20000"/>
    <n v="20000"/>
    <n v="20000"/>
    <n v="20000"/>
    <n v="20000"/>
  </r>
  <r>
    <x v="4"/>
    <x v="17"/>
    <n v="1312"/>
    <s v="A199"/>
    <n v="917"/>
    <s v="S07379"/>
    <s v="이승준"/>
    <s v="마장동한우촌(성동구)"/>
    <n v="90000"/>
    <n v="90000"/>
    <n v="90000"/>
    <n v="90000"/>
    <n v="20000"/>
    <n v="100000"/>
    <n v="100000"/>
    <n v="100000"/>
    <n v="100000"/>
    <n v="100000"/>
    <n v="100000"/>
    <n v="100000"/>
  </r>
  <r>
    <x v="4"/>
    <x v="17"/>
    <n v="1312"/>
    <s v="A199"/>
    <n v="917"/>
    <s v="S08274"/>
    <s v="이승준"/>
    <s v="주블리 이태원점"/>
    <n v="100000"/>
    <n v="100000"/>
    <n v="1000000"/>
    <n v="1000000"/>
    <n v="1000000"/>
    <n v="2000000"/>
    <n v="2000000"/>
    <n v="2000000"/>
    <n v="2000000"/>
    <n v="2000000"/>
    <n v="2000000"/>
    <n v="2000000"/>
  </r>
  <r>
    <x v="4"/>
    <x v="17"/>
    <n v="1312"/>
    <s v="A199"/>
    <n v="917"/>
    <s v="S07120"/>
    <s v="이승준"/>
    <s v="만경상회"/>
    <n v="100000"/>
    <n v="100000"/>
    <n v="40000"/>
    <n v="100000"/>
    <n v="10000"/>
    <n v="100000"/>
    <n v="100000"/>
    <n v="100000"/>
    <n v="100000"/>
    <n v="100000"/>
    <n v="100000"/>
    <n v="100000"/>
  </r>
  <r>
    <x v="4"/>
    <x v="17"/>
    <n v="1312"/>
    <s v="A199"/>
    <n v="917"/>
    <s v="S07467"/>
    <s v="이승준"/>
    <s v="아지트 필동"/>
    <n v="10000"/>
    <n v="10000"/>
    <n v="20000"/>
    <n v="20000"/>
    <n v="10000"/>
    <n v="20000"/>
    <n v="20000"/>
    <n v="20000"/>
    <n v="20000"/>
    <n v="20000"/>
    <n v="20000"/>
    <n v="20000"/>
  </r>
  <r>
    <x v="4"/>
    <x v="17"/>
    <n v="1312"/>
    <s v="A199"/>
    <n v="917"/>
    <s v="S04591"/>
    <s v="이승준"/>
    <s v="제주아방(용산1호점)"/>
    <n v="100000"/>
    <n v="100000"/>
    <n v="400000"/>
    <n v="100000"/>
    <n v="100000"/>
    <n v="400000"/>
    <n v="400000"/>
    <n v="200000"/>
    <n v="400000"/>
    <n v="200000"/>
    <n v="500000"/>
    <n v="400000"/>
  </r>
  <r>
    <x v="4"/>
    <x v="17"/>
    <n v="1312"/>
    <s v="A199"/>
    <n v="917"/>
    <s v="S08247"/>
    <s v="이승준"/>
    <s v="제주아방(용산2호점)"/>
    <n v="400000"/>
    <n v="100000"/>
    <n v="200000"/>
    <n v="100000"/>
    <n v="100000"/>
    <n v="400000"/>
    <n v="400000"/>
    <n v="200000"/>
    <n v="400000"/>
    <n v="200000"/>
    <n v="500000"/>
    <n v="400000"/>
  </r>
  <r>
    <x v="4"/>
    <x v="17"/>
    <n v="1312"/>
    <s v="A199"/>
    <n v="917"/>
    <s v="S05644"/>
    <s v="이승준"/>
    <s v="제주아방 을지로점"/>
    <n v="100000"/>
    <n v="100000"/>
    <n v="200000"/>
    <n v="100000"/>
    <n v="100000"/>
    <n v="400000"/>
    <n v="400000"/>
    <n v="200000"/>
    <n v="400000"/>
    <n v="200000"/>
    <n v="500000"/>
    <n v="400000"/>
  </r>
  <r>
    <x v="4"/>
    <x v="17"/>
    <n v="1312"/>
    <s v="A199"/>
    <n v="917"/>
    <s v="S07121"/>
    <s v="이승준"/>
    <s v="장교식당(중구점)"/>
    <n v="400000"/>
    <n v="100000"/>
    <n v="200000"/>
    <n v="100000"/>
    <n v="100000"/>
    <n v="400000"/>
    <n v="400000"/>
    <n v="200000"/>
    <n v="400000"/>
    <n v="200000"/>
    <n v="500000"/>
    <n v="400000"/>
  </r>
  <r>
    <x v="4"/>
    <x v="17"/>
    <n v="1312"/>
    <s v="A199"/>
    <n v="917"/>
    <s v="S07313"/>
    <s v="이승준"/>
    <s v="무진주푸줏간"/>
    <n v="100000"/>
    <n v="100000"/>
    <n v="0"/>
    <n v="0"/>
    <n v="0"/>
    <n v="100000"/>
    <n v="100000"/>
    <n v="100000"/>
    <n v="100000"/>
    <n v="100000"/>
    <n v="10000"/>
    <n v="10000"/>
  </r>
  <r>
    <x v="4"/>
    <x v="17"/>
    <n v="1312"/>
    <s v="A199"/>
    <n v="917"/>
    <s v="S07248"/>
    <s v="이승준"/>
    <s v="더삼겹185"/>
    <n v="50000"/>
    <n v="50000"/>
    <n v="100000"/>
    <n v="100000"/>
    <n v="10000"/>
    <n v="100000"/>
    <n v="100000"/>
    <n v="100000"/>
    <n v="100000"/>
    <n v="100000"/>
    <n v="10000"/>
    <n v="10000"/>
  </r>
  <r>
    <x v="4"/>
    <x v="17"/>
    <n v="1312"/>
    <s v="A199"/>
    <n v="917"/>
    <s v="S07298"/>
    <s v="이승준"/>
    <s v="말뚝곱창 고양향동"/>
    <n v="10000"/>
    <n v="10000"/>
    <n v="90000"/>
    <n v="30000"/>
    <n v="30000"/>
    <n v="30000"/>
    <n v="30000"/>
    <n v="30000"/>
    <n v="30000"/>
    <n v="30000"/>
    <n v="10000"/>
    <n v="10000"/>
  </r>
  <r>
    <x v="4"/>
    <x v="17"/>
    <n v="1312"/>
    <s v="A199"/>
    <n v="917"/>
    <s v="S07247"/>
    <s v="이승준"/>
    <s v="2f(이태원)"/>
    <n v="10000"/>
    <n v="10000"/>
    <n v="200000"/>
    <n v="90000"/>
    <n v="90000"/>
    <n v="200000"/>
    <n v="200000"/>
    <n v="200000"/>
    <n v="200000"/>
    <n v="200000"/>
    <n v="200000"/>
    <n v="200000"/>
  </r>
  <r>
    <x v="4"/>
    <x v="17"/>
    <n v="1312"/>
    <s v="A199"/>
    <n v="917"/>
    <s v="S08188"/>
    <s v="이승준"/>
    <s v="foucous"/>
    <n v="50000"/>
    <n v="50000"/>
    <n v="0"/>
    <n v="0"/>
    <n v="0"/>
    <n v="100000"/>
    <n v="0"/>
    <n v="0"/>
    <n v="0"/>
    <n v="100000"/>
    <n v="10000"/>
    <n v="10000"/>
  </r>
  <r>
    <x v="4"/>
    <x v="17"/>
    <n v="1312"/>
    <s v="A199"/>
    <n v="917"/>
    <s v="S05971"/>
    <s v="이승준"/>
    <s v="놀부푸줏간"/>
    <n v="200000"/>
    <n v="500000"/>
    <n v="200000"/>
    <n v="200000"/>
    <n v="200000"/>
    <n v="200000"/>
    <n v="200000"/>
    <n v="200000"/>
    <n v="200000"/>
    <n v="500000"/>
    <n v="500000"/>
    <n v="500000"/>
  </r>
  <r>
    <x v="4"/>
    <x v="17"/>
    <n v="1312"/>
    <s v="A199"/>
    <n v="917"/>
    <s v="S07692"/>
    <s v="이승준"/>
    <s v="경성고기꾼 성신여대"/>
    <n v="200000"/>
    <n v="200000"/>
    <n v="300000"/>
    <n v="300000"/>
    <n v="300000"/>
    <n v="300000"/>
    <n v="300000"/>
    <n v="300000"/>
    <n v="300000"/>
    <n v="200000"/>
    <n v="100000"/>
    <n v="100000"/>
  </r>
  <r>
    <x v="4"/>
    <x v="17"/>
    <n v="1312"/>
    <s v="A199"/>
    <n v="917"/>
    <s v="S07586"/>
    <s v="이승준"/>
    <s v="경성고기꾼 경희대점"/>
    <n v="100000"/>
    <n v="100000"/>
    <n v="200000"/>
    <n v="100000"/>
    <n v="200000"/>
    <n v="200000"/>
    <n v="200000"/>
    <n v="200000"/>
    <n v="200000"/>
    <n v="200000"/>
    <n v="100000"/>
    <n v="100000"/>
  </r>
  <r>
    <x v="4"/>
    <x v="17"/>
    <n v="1312"/>
    <s v="A199"/>
    <n v="917"/>
    <s v="S05846"/>
    <s v="이승준"/>
    <s v="경성고기꾼"/>
    <n v="200000"/>
    <n v="200000"/>
    <n v="200000"/>
    <n v="100000"/>
    <n v="200000"/>
    <n v="200000"/>
    <n v="200000"/>
    <n v="200000"/>
    <n v="200000"/>
    <n v="400000"/>
    <n v="400000"/>
    <n v="400000"/>
  </r>
  <r>
    <x v="4"/>
    <x v="17"/>
    <n v="1312"/>
    <s v="A199"/>
    <n v="917"/>
    <s v="S07146"/>
    <s v="이승준"/>
    <s v="가로수 그곳 신사본점"/>
    <n v="300000"/>
    <n v="300000"/>
    <n v="1000000"/>
    <n v="200000"/>
    <n v="300000"/>
    <n v="1000000"/>
    <n v="1000000"/>
    <n v="1000000"/>
    <n v="1000000"/>
    <n v="300000"/>
    <n v="1000000"/>
    <n v="1000000"/>
  </r>
  <r>
    <x v="4"/>
    <x v="17"/>
    <n v="1312"/>
    <s v="A199"/>
    <n v="917"/>
    <s v="S08239"/>
    <s v="이승준"/>
    <s v="서봉포차 공릉본점"/>
    <n v="50000"/>
    <n v="50000"/>
    <n v="50000"/>
    <n v="300000"/>
    <n v="90000"/>
    <n v="500000"/>
    <n v="500000"/>
    <n v="500000"/>
    <n v="500000"/>
    <n v="300000"/>
    <n v="500000"/>
    <n v="500000"/>
  </r>
  <r>
    <x v="4"/>
    <x v="17"/>
    <n v="1312"/>
    <s v="A199"/>
    <n v="917"/>
    <s v="S07123"/>
    <s v="이승준"/>
    <s v="심야식당 마스터"/>
    <n v="500000"/>
    <n v="500000"/>
    <n v="500000"/>
    <n v="200000"/>
    <n v="90000"/>
    <n v="500000"/>
    <n v="500000"/>
    <n v="500000"/>
    <n v="500000"/>
    <n v="300000"/>
    <n v="500000"/>
    <n v="500000"/>
  </r>
  <r>
    <x v="4"/>
    <x v="17"/>
    <n v="1312"/>
    <s v="A199"/>
    <n v="917"/>
    <s v="S08347"/>
    <s v="이승준"/>
    <s v="소우락 정릉본점"/>
    <n v="100000"/>
    <n v="100000"/>
    <n v="0"/>
    <n v="0"/>
    <n v="100000"/>
    <n v="100000"/>
    <n v="0"/>
    <n v="0"/>
    <n v="0"/>
    <n v="0"/>
    <n v="100000"/>
    <n v="100000"/>
  </r>
  <r>
    <x v="4"/>
    <x v="17"/>
    <n v="1312"/>
    <s v="A199"/>
    <n v="917"/>
    <s v="S05864"/>
    <s v="이승준"/>
    <s v="삼호정"/>
    <n v="200000"/>
    <n v="200000"/>
    <n v="300000"/>
    <n v="300000"/>
    <n v="200000"/>
    <n v="300000"/>
    <n v="100000"/>
    <n v="100000"/>
    <n v="100000"/>
    <n v="100000"/>
    <n v="100000"/>
    <n v="300000"/>
  </r>
  <r>
    <x v="4"/>
    <x v="17"/>
    <n v="1312"/>
    <s v="A199"/>
    <n v="917"/>
    <s v="S05804"/>
    <s v="이승준"/>
    <s v="서울트레이드(서울스테이크)"/>
    <n v="100000"/>
    <n v="100000"/>
    <n v="100000"/>
    <n v="0"/>
    <n v="0"/>
    <n v="0"/>
    <n v="0"/>
    <n v="0"/>
    <n v="100000"/>
    <n v="100000"/>
    <n v="10000"/>
    <n v="10000"/>
  </r>
  <r>
    <x v="4"/>
    <x v="17"/>
    <n v="1312"/>
    <s v="A199"/>
    <n v="917"/>
    <s v="S06382"/>
    <s v="이승준"/>
    <s v="목계정"/>
    <n v="500000"/>
    <n v="500000"/>
    <n v="200000"/>
    <n v="500000"/>
    <n v="300000"/>
    <n v="500000"/>
    <n v="500000"/>
    <n v="500000"/>
    <n v="500000"/>
    <n v="1000000"/>
    <n v="1000000"/>
    <n v="1000000"/>
  </r>
  <r>
    <x v="4"/>
    <x v="17"/>
    <n v="1312"/>
    <s v="A199"/>
    <n v="917"/>
    <s v="S06455"/>
    <s v="이승준"/>
    <s v="미미화로"/>
    <n v="100000"/>
    <n v="100000"/>
    <n v="0"/>
    <n v="0"/>
    <n v="100000"/>
    <n v="100000"/>
    <n v="100000"/>
    <n v="0"/>
    <n v="0"/>
    <n v="0"/>
    <n v="100000"/>
    <n v="100000"/>
  </r>
  <r>
    <x v="4"/>
    <x v="17"/>
    <n v="1312"/>
    <s v="A199"/>
    <n v="917"/>
    <s v="S06231"/>
    <s v="이승준"/>
    <s v="아르더 화성동탄"/>
    <n v="10000"/>
    <n v="10000"/>
    <n v="200000"/>
    <n v="10000"/>
    <n v="200000"/>
    <n v="300000"/>
    <n v="100000"/>
    <n v="100000"/>
    <n v="100000"/>
    <n v="200000"/>
    <n v="200000"/>
    <n v="300000"/>
  </r>
  <r>
    <x v="4"/>
    <x v="17"/>
    <n v="1312"/>
    <s v="A199"/>
    <n v="917"/>
    <s v="S06442"/>
    <s v="이승준"/>
    <s v="포레스트 바비큐"/>
    <n v="10000"/>
    <n v="300000"/>
    <n v="100000"/>
    <n v="0"/>
    <n v="0"/>
    <n v="0"/>
    <n v="0"/>
    <n v="100000"/>
    <n v="0"/>
    <n v="0"/>
    <n v="0"/>
    <n v="0"/>
  </r>
  <r>
    <x v="4"/>
    <x v="17"/>
    <n v="1312"/>
    <s v="A199"/>
    <n v="917"/>
    <s v="S06327"/>
    <s v="이승준"/>
    <s v="전주집(본점)"/>
    <n v="200000"/>
    <n v="200000"/>
    <n v="200000"/>
    <n v="200000"/>
    <n v="100000"/>
    <n v="200000"/>
    <n v="200000"/>
    <n v="200000"/>
    <n v="200000"/>
    <n v="1000000"/>
    <n v="1000000"/>
    <n v="1000000"/>
  </r>
  <r>
    <x v="4"/>
    <x v="17"/>
    <n v="1312"/>
    <s v="A199"/>
    <n v="917"/>
    <s v="S08237"/>
    <s v="이승준"/>
    <s v="믹스토랑 인천계양"/>
    <n v="50000"/>
    <n v="50000"/>
    <n v="10000"/>
    <n v="10000"/>
    <n v="10000"/>
    <n v="10000"/>
    <n v="10000"/>
    <n v="10000"/>
    <n v="10000"/>
    <n v="10000"/>
    <n v="10000"/>
    <n v="10000"/>
  </r>
  <r>
    <x v="4"/>
    <x v="17"/>
    <n v="1312"/>
    <s v="A199"/>
    <n v="917"/>
    <s v="S08239"/>
    <s v="이승준"/>
    <s v="데일리 일산본점"/>
    <n v="100000"/>
    <n v="100000"/>
    <n v="300000"/>
    <n v="300000"/>
    <n v="300000"/>
    <n v="300000"/>
    <n v="300000"/>
    <n v="300000"/>
    <n v="300000"/>
    <n v="300000"/>
    <n v="140000"/>
    <n v="200000"/>
  </r>
  <r>
    <x v="4"/>
    <x v="17"/>
    <n v="1312"/>
    <s v="A199"/>
    <n v="917"/>
    <s v="S08346"/>
    <s v="이승준"/>
    <s v="야키무시 범계본점"/>
    <n v="100000"/>
    <n v="100000"/>
    <n v="100000"/>
    <n v="100000"/>
    <n v="100000"/>
    <n v="100000"/>
    <n v="100000"/>
    <n v="100000"/>
    <n v="100000"/>
    <n v="100000"/>
    <n v="100000"/>
    <n v="200000"/>
  </r>
  <r>
    <x v="4"/>
    <x v="17"/>
    <n v="1312"/>
    <s v="A199"/>
    <n v="917"/>
    <s v="S08347"/>
    <s v="이승준"/>
    <s v="심상"/>
    <n v="440000"/>
    <n v="200000"/>
    <n v="200000"/>
    <n v="200000"/>
    <n v="100000"/>
    <n v="200000"/>
    <n v="200000"/>
    <n v="200000"/>
    <n v="200000"/>
    <n v="500000"/>
    <n v="500000"/>
    <n v="500000"/>
  </r>
  <r>
    <x v="4"/>
    <x v="17"/>
    <n v="1312"/>
    <s v="A199"/>
    <n v="917"/>
    <s v="S05865"/>
    <s v="이승준"/>
    <s v="심상블랙"/>
    <n v="100000"/>
    <n v="300000"/>
    <n v="300000"/>
    <n v="300000"/>
    <n v="300000"/>
    <n v="300000"/>
    <n v="300000"/>
    <n v="300000"/>
    <n v="300000"/>
    <n v="300000"/>
    <n v="200000"/>
    <n v="200000"/>
  </r>
  <r>
    <x v="4"/>
    <x v="17"/>
    <n v="1312"/>
    <s v="A199"/>
    <n v="917"/>
    <s v="S05804"/>
    <s v="이승준"/>
    <s v="단막회(용산)"/>
    <n v="100000"/>
    <n v="100000"/>
    <n v="100000"/>
    <n v="100000"/>
    <n v="200000"/>
    <n v="200000"/>
    <n v="200000"/>
    <n v="300000"/>
    <n v="300000"/>
    <n v="100000"/>
    <n v="100000"/>
    <n v="100000"/>
  </r>
  <r>
    <x v="4"/>
    <x v="17"/>
    <n v="1312"/>
    <s v="A199"/>
    <n v="917"/>
    <s v="S05771"/>
    <s v="이승준"/>
    <s v="상수동블루스(홍대)"/>
    <n v="100000"/>
    <n v="100000"/>
    <n v="100000"/>
    <n v="100000"/>
    <n v="400000"/>
    <n v="400000"/>
    <n v="500000"/>
    <n v="200000"/>
    <n v="200000"/>
    <n v="200000"/>
    <n v="200000"/>
    <n v="200000"/>
  </r>
  <r>
    <x v="4"/>
    <x v="17"/>
    <n v="1312"/>
    <s v="A199"/>
    <n v="917"/>
    <s v="S06063"/>
    <s v="이승준"/>
    <s v="평균율(을지로)"/>
    <n v="100000"/>
    <n v="100000"/>
    <n v="200000"/>
    <n v="100000"/>
    <n v="300000"/>
    <n v="300000"/>
    <n v="300000"/>
    <n v="300000"/>
    <n v="300000"/>
    <n v="300000"/>
    <n v="300000"/>
    <n v="300000"/>
  </r>
  <r>
    <x v="4"/>
    <x v="17"/>
    <n v="1312"/>
    <s v="A1ZZ"/>
    <n v="999"/>
    <s v="A1ZZ"/>
    <s v="이승준"/>
    <s v="기타"/>
    <n v="1000000"/>
    <n v="1000000"/>
    <n v="2000000"/>
    <n v="3000000"/>
    <n v="3000000"/>
    <n v="4000000"/>
    <n v="6000000"/>
    <n v="7000000"/>
    <n v="8000000"/>
    <n v="6000000"/>
    <n v="6000000"/>
    <n v="6000000"/>
  </r>
  <r>
    <x v="4"/>
    <x v="17"/>
    <n v="1312"/>
    <s v="A199"/>
    <n v="917"/>
    <s v="S07651"/>
    <s v="오동락"/>
    <s v="털보정육식당(장위동점)"/>
    <n v="300000"/>
    <n v="300000"/>
    <n v="300000"/>
    <n v="400000"/>
    <n v="400000"/>
    <n v="400000"/>
    <n v="400000"/>
    <n v="400000"/>
    <n v="400000"/>
    <n v="900000"/>
    <n v="900000"/>
    <n v="2000000"/>
  </r>
  <r>
    <x v="4"/>
    <x v="17"/>
    <n v="1312"/>
    <s v="A199"/>
    <n v="917"/>
    <s v="S06166"/>
    <s v="오동락"/>
    <s v="이화맥주(대학로점)"/>
    <n v="100000"/>
    <n v="100000"/>
    <n v="100000"/>
    <n v="100000"/>
    <n v="100000"/>
    <n v="100000"/>
    <n v="100000"/>
    <n v="100000"/>
    <n v="100000"/>
    <n v="100000"/>
    <n v="100000"/>
    <n v="1000000"/>
  </r>
  <r>
    <x v="4"/>
    <x v="17"/>
    <n v="1312"/>
    <s v="A199"/>
    <n v="917"/>
    <s v="S06979"/>
    <s v="오동락"/>
    <s v="전설의우대갈비(상암, 시청점)"/>
    <n v="200000"/>
    <n v="200000"/>
    <n v="200000"/>
    <n v="400000"/>
    <n v="400000"/>
    <n v="400000"/>
    <n v="200000"/>
    <n v="200000"/>
    <n v="200000"/>
    <n v="200000"/>
    <n v="200000"/>
    <n v="200000"/>
  </r>
  <r>
    <x v="4"/>
    <x v="17"/>
    <n v="1312"/>
    <s v="A199"/>
    <n v="917"/>
    <s v="S05614"/>
    <s v="오동락"/>
    <s v="비스트로베름"/>
    <n v="300000"/>
    <n v="300000"/>
    <n v="300000"/>
    <n v="900000"/>
    <n v="500000"/>
    <n v="500000"/>
    <n v="300000"/>
    <n v="300000"/>
    <n v="300000"/>
    <n v="300000"/>
    <n v="300000"/>
    <n v="1000000"/>
  </r>
  <r>
    <x v="4"/>
    <x v="17"/>
    <n v="1312"/>
    <s v="A199"/>
    <n v="917"/>
    <s v="S05615"/>
    <s v="오동락"/>
    <s v="동래정(10개소)"/>
    <n v="300000"/>
    <n v="500000"/>
    <n v="500000"/>
    <n v="500000"/>
    <n v="1000000"/>
    <n v="1000000"/>
    <n v="1500000"/>
    <n v="1500000"/>
    <n v="1500000"/>
    <n v="1000000"/>
    <n v="1000000"/>
    <n v="1000000"/>
  </r>
  <r>
    <x v="4"/>
    <x v="17"/>
    <n v="1312"/>
    <s v="A199"/>
    <n v="917"/>
    <s v="S06685"/>
    <s v="오동락"/>
    <s v="화포식당(여의도점)"/>
    <n v="100000"/>
    <n v="200000"/>
    <n v="200000"/>
    <n v="200000"/>
    <n v="200000"/>
    <n v="200000"/>
    <n v="200000"/>
    <n v="200000"/>
    <n v="200000"/>
    <n v="200000"/>
    <n v="200000"/>
    <n v="1000000"/>
  </r>
  <r>
    <x v="4"/>
    <x v="17"/>
    <n v="1312"/>
    <s v="A199"/>
    <n v="917"/>
    <s v="S08110"/>
    <s v="오동락"/>
    <s v="가장맛있는족발(경복궁점)"/>
    <n v="200000"/>
    <n v="200000"/>
    <n v="200000"/>
    <n v="300000"/>
    <n v="300000"/>
    <n v="300000"/>
    <n v="200000"/>
    <n v="200000"/>
    <n v="200000"/>
    <n v="200000"/>
    <n v="200000"/>
    <n v="1000000"/>
  </r>
  <r>
    <x v="4"/>
    <x v="17"/>
    <n v="1312"/>
    <s v="A199"/>
    <n v="917"/>
    <s v="S08273"/>
    <s v="오동락"/>
    <s v="육식주(대학로점)"/>
    <n v="198000"/>
    <n v="198000"/>
    <n v="198000"/>
    <n v="198000"/>
    <n v="198000"/>
    <n v="198000"/>
    <n v="198000"/>
    <n v="198000"/>
    <n v="198000"/>
    <n v="198000"/>
    <n v="198000"/>
    <n v="198000"/>
  </r>
  <r>
    <x v="4"/>
    <x v="17"/>
    <n v="1312"/>
    <s v="A199"/>
    <n v="917"/>
    <s v="S07905"/>
    <s v="오동락"/>
    <s v="속초집"/>
    <n v="100000"/>
    <n v="100000"/>
    <n v="100000"/>
    <n v="100000"/>
    <n v="100000"/>
    <n v="100000"/>
    <n v="100000"/>
    <n v="100000"/>
    <n v="100000"/>
    <n v="100000"/>
    <n v="100000"/>
    <n v="1000000"/>
  </r>
  <r>
    <x v="4"/>
    <x v="17"/>
    <n v="1312"/>
    <s v="A199"/>
    <n v="917"/>
    <s v="S07906"/>
    <s v="오동락"/>
    <s v="팬쿡(성신여대점)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7"/>
    <n v="1312"/>
    <s v="A199"/>
    <n v="917"/>
    <s v="S08082"/>
    <s v="오동락"/>
    <s v="백운봉막국수(역삼점)"/>
    <n v="150000"/>
    <n v="300000"/>
    <n v="300000"/>
    <n v="300000"/>
    <n v="300000"/>
    <n v="300000"/>
    <n v="300000"/>
    <n v="300000"/>
    <n v="300000"/>
    <n v="300000"/>
    <n v="300000"/>
    <n v="300000"/>
  </r>
  <r>
    <x v="4"/>
    <x v="17"/>
    <n v="1312"/>
    <s v="A199"/>
    <n v="917"/>
    <s v="S08157"/>
    <s v="오동락"/>
    <s v="더돈(역삼점)"/>
    <n v="200000"/>
    <n v="200000"/>
    <n v="200000"/>
    <n v="300000"/>
    <n v="300000"/>
    <n v="300000"/>
    <n v="200000"/>
    <n v="200000"/>
    <n v="200000"/>
    <n v="200000"/>
    <n v="200000"/>
    <n v="200000"/>
  </r>
  <r>
    <x v="4"/>
    <x v="17"/>
    <n v="1312"/>
    <s v="A199"/>
    <n v="917"/>
    <s v="S08011"/>
    <s v="오동락"/>
    <s v="화포식당(연신내점, 가재울뉴타운점)"/>
    <n v="300000"/>
    <n v="300000"/>
    <n v="300000"/>
    <n v="300000"/>
    <n v="300000"/>
    <n v="300000"/>
    <n v="300000"/>
    <n v="300000"/>
    <n v="300000"/>
    <n v="300000"/>
    <n v="300000"/>
    <n v="500000"/>
  </r>
  <r>
    <x v="4"/>
    <x v="17"/>
    <n v="1312"/>
    <s v="A199"/>
    <n v="917"/>
    <s v="S06595"/>
    <s v="오동락"/>
    <s v="장수하늘소(인사점)"/>
    <n v="100000"/>
    <n v="100000"/>
    <n v="100000"/>
    <n v="200000"/>
    <n v="200000"/>
    <n v="200000"/>
    <n v="100000"/>
    <n v="100000"/>
    <n v="100000"/>
    <n v="100000"/>
    <n v="100000"/>
    <n v="500000"/>
  </r>
  <r>
    <x v="4"/>
    <x v="17"/>
    <n v="1312"/>
    <s v="A199"/>
    <n v="917"/>
    <s v="S08245"/>
    <s v="오동락"/>
    <s v="고향집(마장점)"/>
    <n v="200000"/>
    <n v="200000"/>
    <n v="200000"/>
    <n v="200000"/>
    <n v="200000"/>
    <n v="200000"/>
    <n v="200000"/>
    <n v="200000"/>
    <n v="200000"/>
    <n v="200000"/>
    <n v="200000"/>
    <n v="500000"/>
  </r>
  <r>
    <x v="4"/>
    <x v="17"/>
    <n v="1312"/>
    <s v="A199"/>
    <n v="917"/>
    <s v="S06922"/>
    <s v="오동락"/>
    <s v="마이웨이(영등포구청역점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6283"/>
    <s v="오동락"/>
    <s v="옛날농장(역삼점)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7"/>
    <n v="1312"/>
    <s v="A199"/>
    <n v="917"/>
    <s v="S06816"/>
    <s v="오동락"/>
    <s v="족발의장인(여의도점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6194"/>
    <s v="오동락"/>
    <s v="빵경이네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8240"/>
    <s v="오동락"/>
    <s v="한판도(역삼점)"/>
    <n v="180000"/>
    <n v="180000"/>
    <n v="180000"/>
    <n v="180000"/>
    <n v="180000"/>
    <n v="180000"/>
    <n v="180000"/>
    <n v="180000"/>
    <n v="180000"/>
    <n v="180000"/>
    <n v="180000"/>
    <n v="500000"/>
  </r>
  <r>
    <x v="4"/>
    <x v="17"/>
    <n v="1312"/>
    <s v="A199"/>
    <n v="917"/>
    <s v="S07028"/>
    <s v="오동락"/>
    <s v="권수산(여의도점)"/>
    <n v="198000"/>
    <n v="198000"/>
    <n v="198000"/>
    <n v="198000"/>
    <n v="198000"/>
    <n v="198000"/>
    <n v="198000"/>
    <n v="198000"/>
    <n v="198000"/>
    <n v="198000"/>
    <n v="198000"/>
    <n v="198000"/>
  </r>
  <r>
    <x v="4"/>
    <x v="17"/>
    <n v="1312"/>
    <s v="A199"/>
    <n v="917"/>
    <s v="S06616"/>
    <s v="오동락"/>
    <s v="식껍(경복궁점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7441"/>
    <s v="오동락"/>
    <s v="스미토리(영등포구청점)"/>
    <n v="150000"/>
    <n v="198000"/>
    <n v="198000"/>
    <n v="198000"/>
    <n v="198000"/>
    <n v="198000"/>
    <n v="198000"/>
    <n v="198000"/>
    <n v="198000"/>
    <n v="198000"/>
    <n v="198000"/>
    <n v="198000"/>
  </r>
  <r>
    <x v="4"/>
    <x v="17"/>
    <n v="1312"/>
    <s v="A199"/>
    <n v="917"/>
    <s v="S06510"/>
    <s v="오동락"/>
    <s v="동숭숯불갈비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6602"/>
    <s v="오동락"/>
    <s v="마포곱창(역삼점)"/>
    <n v="50000"/>
    <n v="50000"/>
    <n v="50000"/>
    <n v="50000"/>
    <n v="50000"/>
    <n v="50000"/>
    <n v="50000"/>
    <n v="50000"/>
    <n v="50000"/>
    <n v="50000"/>
    <n v="50000"/>
    <n v="500000"/>
  </r>
  <r>
    <x v="4"/>
    <x v="17"/>
    <n v="1312"/>
    <s v="A199"/>
    <n v="917"/>
    <s v="S06437"/>
    <s v="오동락"/>
    <s v="삼다연 역삼"/>
    <n v="50000"/>
    <n v="50000"/>
    <n v="50000"/>
    <n v="50000"/>
    <n v="50000"/>
    <n v="50000"/>
    <n v="50000"/>
    <n v="50000"/>
    <n v="50000"/>
    <n v="50000"/>
    <n v="50000"/>
    <n v="50000"/>
  </r>
  <r>
    <x v="4"/>
    <x v="17"/>
    <n v="1312"/>
    <s v="A199"/>
    <n v="917"/>
    <s v="S07442"/>
    <s v="오동락"/>
    <s v="장어스토리(역삼점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6796"/>
    <s v="오동락"/>
    <s v="흑돈가(여의도점)"/>
    <n v="100000"/>
    <n v="100000"/>
    <n v="100000"/>
    <n v="100000"/>
    <n v="300000"/>
    <n v="100000"/>
    <n v="100000"/>
    <n v="100000"/>
    <n v="100000"/>
    <n v="100000"/>
    <n v="100000"/>
    <n v="100000"/>
  </r>
  <r>
    <x v="4"/>
    <x v="17"/>
    <n v="1312"/>
    <s v="A199"/>
    <n v="917"/>
    <s v="S07004"/>
    <s v="오동락"/>
    <s v="소한마리정육식당(종각점)"/>
    <n v="90000"/>
    <n v="90000"/>
    <n v="90000"/>
    <n v="90000"/>
    <n v="90000"/>
    <n v="90000"/>
    <n v="90000"/>
    <n v="90000"/>
    <n v="90000"/>
    <n v="90000"/>
    <n v="90000"/>
    <n v="90000"/>
  </r>
  <r>
    <x v="4"/>
    <x v="17"/>
    <n v="1312"/>
    <s v="A199"/>
    <n v="917"/>
    <s v="S07029"/>
    <s v="오동락"/>
    <s v="여의도권초밥(여의도점)"/>
    <n v="100000"/>
    <n v="198000"/>
    <n v="198000"/>
    <n v="198000"/>
    <n v="198000"/>
    <n v="198000"/>
    <n v="198000"/>
    <n v="198000"/>
    <n v="198000"/>
    <n v="198000"/>
    <n v="198000"/>
    <n v="198000"/>
  </r>
  <r>
    <x v="4"/>
    <x v="17"/>
    <n v="1312"/>
    <s v="A199"/>
    <n v="917"/>
    <s v="S07056"/>
    <s v="오동락"/>
    <s v="역삼동백초밥(역삼점)"/>
    <n v="100000"/>
    <n v="198000"/>
    <n v="198000"/>
    <n v="198000"/>
    <n v="198000"/>
    <n v="198000"/>
    <n v="198000"/>
    <n v="198000"/>
    <n v="198000"/>
    <n v="198000"/>
    <n v="198000"/>
    <n v="198000"/>
  </r>
  <r>
    <x v="4"/>
    <x v="17"/>
    <n v="1312"/>
    <s v="A199"/>
    <n v="917"/>
    <s v="S05755"/>
    <s v="오동락"/>
    <s v="곰돌이맥주(도봉)"/>
    <n v="60000"/>
    <n v="60000"/>
    <n v="60000"/>
    <n v="60000"/>
    <n v="300000"/>
    <n v="60000"/>
    <n v="60000"/>
    <n v="60000"/>
    <n v="60000"/>
    <n v="60000"/>
    <n v="60000"/>
    <n v="60000"/>
  </r>
  <r>
    <x v="4"/>
    <x v="17"/>
    <n v="1312"/>
    <s v="A199"/>
    <n v="917"/>
    <s v="S08002"/>
    <s v="오동락"/>
    <s v="아낙(논현본점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6673"/>
    <s v="오동락"/>
    <s v="고메식당(종각점)"/>
    <n v="100000"/>
    <n v="200000"/>
    <n v="200000"/>
    <n v="200000"/>
    <n v="200000"/>
    <n v="200000"/>
    <n v="200000"/>
    <n v="200000"/>
    <n v="200000"/>
    <n v="200000"/>
    <n v="200000"/>
    <n v="200000"/>
  </r>
  <r>
    <x v="4"/>
    <x v="17"/>
    <n v="1312"/>
    <s v="A199"/>
    <n v="917"/>
    <s v="S07031"/>
    <s v="오동락"/>
    <s v="최가네곱창(역삼점)"/>
    <n v="100000"/>
    <n v="198000"/>
    <n v="198000"/>
    <n v="198000"/>
    <n v="198000"/>
    <n v="198000"/>
    <n v="198000"/>
    <n v="198000"/>
    <n v="198000"/>
    <n v="198000"/>
    <n v="198000"/>
    <n v="198000"/>
  </r>
  <r>
    <x v="4"/>
    <x v="17"/>
    <n v="1312"/>
    <s v="A199"/>
    <n v="917"/>
    <s v="S07193"/>
    <s v="오동락"/>
    <s v="몽이닭발(여의도점)"/>
    <n v="100000"/>
    <n v="198000"/>
    <n v="198000"/>
    <n v="400000"/>
    <n v="400000"/>
    <n v="400000"/>
    <n v="500000"/>
    <n v="500000"/>
    <n v="500000"/>
    <n v="500000"/>
    <n v="500000"/>
    <n v="1000000"/>
  </r>
  <r>
    <x v="4"/>
    <x v="17"/>
    <n v="1312"/>
    <s v="A199"/>
    <n v="917"/>
    <s v="S08256"/>
    <s v="오동락"/>
    <s v="한양원(여의도점)"/>
    <n v="100000"/>
    <n v="300000"/>
    <n v="300000"/>
    <n v="300000"/>
    <n v="300000"/>
    <n v="300000"/>
    <n v="300000"/>
    <n v="300000"/>
    <n v="300000"/>
    <n v="300000"/>
    <n v="500000"/>
    <n v="500000"/>
  </r>
  <r>
    <x v="4"/>
    <x v="17"/>
    <n v="1312"/>
    <s v="A199"/>
    <n v="917"/>
    <s v="S07869"/>
    <s v="오동락"/>
    <s v="서옥(김포점)"/>
    <n v="198000"/>
    <n v="198000"/>
    <n v="198000"/>
    <n v="198000"/>
    <n v="198000"/>
    <n v="198000"/>
    <n v="198000"/>
    <n v="198000"/>
    <n v="198000"/>
    <n v="198000"/>
    <n v="198000"/>
    <n v="198000"/>
  </r>
  <r>
    <x v="4"/>
    <x v="17"/>
    <n v="1312"/>
    <s v="A199"/>
    <n v="917"/>
    <s v="S08276"/>
    <s v="오동락"/>
    <s v="마계촌포차(역삼점)"/>
    <n v="198000"/>
    <n v="198000"/>
    <n v="198000"/>
    <n v="198000"/>
    <n v="198000"/>
    <n v="198000"/>
    <n v="300000"/>
    <n v="300000"/>
    <n v="300000"/>
    <n v="300000"/>
    <n v="300000"/>
    <n v="198000"/>
  </r>
  <r>
    <x v="4"/>
    <x v="17"/>
    <n v="1312"/>
    <s v="A199"/>
    <n v="917"/>
    <s v="S08386"/>
    <s v="오동락"/>
    <s v="대파집(4개소)"/>
    <n v="200000"/>
    <n v="400000"/>
    <n v="400000"/>
    <n v="400000"/>
    <n v="400000"/>
    <n v="400000"/>
    <n v="1600000"/>
    <n v="1600000"/>
    <n v="2000000"/>
    <n v="1600000"/>
    <n v="1600000"/>
    <n v="400000"/>
  </r>
  <r>
    <x v="4"/>
    <x v="17"/>
    <n v="1312"/>
    <s v="A199"/>
    <n v="917"/>
    <s v="S08255"/>
    <s v="오동락"/>
    <s v="교대마차(교대점)"/>
    <n v="500000"/>
    <n v="500000"/>
    <n v="500000"/>
    <n v="500000"/>
    <n v="500000"/>
    <n v="500000"/>
    <n v="3000000"/>
    <n v="3000000"/>
    <n v="3000000"/>
    <n v="3000000"/>
    <n v="3000000"/>
    <n v="500000"/>
  </r>
  <r>
    <x v="4"/>
    <x v="17"/>
    <n v="1312"/>
    <s v="A199"/>
    <n v="917"/>
    <s v="S08473"/>
    <s v="오동락"/>
    <s v="유미식당(역삼점)"/>
    <n v="200000"/>
    <n v="200000"/>
    <n v="200000"/>
    <n v="400000"/>
    <n v="200000"/>
    <n v="200000"/>
    <n v="108000"/>
    <n v="200000"/>
    <n v="200000"/>
    <n v="200000"/>
    <n v="200000"/>
    <n v="200000"/>
  </r>
  <r>
    <x v="4"/>
    <x v="17"/>
    <n v="1312"/>
    <s v="A1ZZ"/>
    <n v="999"/>
    <s v="A1ZZ"/>
    <s v="오동락"/>
    <s v="기타"/>
    <n v="400000"/>
    <n v="400000"/>
    <n v="1900000"/>
    <n v="5000000"/>
    <n v="5000000"/>
    <n v="5000000"/>
    <n v="5000000"/>
    <n v="5000000"/>
    <n v="4000000"/>
    <n v="5000000"/>
    <n v="5000000"/>
    <n v="3000000"/>
  </r>
  <r>
    <x v="4"/>
    <x v="17"/>
    <n v="1312"/>
    <s v="A199"/>
    <n v="917"/>
    <s v="S07731"/>
    <s v="김재욱"/>
    <s v="테라스(삼성점)"/>
    <n v="400000"/>
    <n v="400000"/>
    <n v="400000"/>
    <n v="500000"/>
    <n v="500000"/>
    <n v="500000"/>
    <n v="500000"/>
    <n v="500000"/>
    <n v="500000"/>
    <n v="500000"/>
    <n v="500000"/>
    <n v="500000"/>
  </r>
  <r>
    <x v="4"/>
    <x v="17"/>
    <n v="1312"/>
    <s v="A199"/>
    <n v="917"/>
    <s v="S07704"/>
    <s v="김재욱"/>
    <s v="대오한우(시청점)"/>
    <n v="200000"/>
    <n v="200000"/>
    <n v="200000"/>
    <n v="400000"/>
    <n v="400000"/>
    <n v="400000"/>
    <n v="400000"/>
    <n v="400000"/>
    <n v="400000"/>
    <n v="500000"/>
    <n v="500000"/>
    <n v="500000"/>
  </r>
  <r>
    <x v="4"/>
    <x v="17"/>
    <n v="1312"/>
    <s v="A199"/>
    <n v="917"/>
    <s v="S07900"/>
    <s v="김재욱"/>
    <s v="왕삼겹집(성수)"/>
    <n v="200000"/>
    <n v="200000"/>
    <n v="200000"/>
    <n v="400000"/>
    <n v="400000"/>
    <n v="400000"/>
    <n v="400000"/>
    <n v="400000"/>
    <n v="400000"/>
    <n v="500000"/>
    <n v="500000"/>
    <n v="500000"/>
  </r>
  <r>
    <x v="4"/>
    <x v="17"/>
    <n v="1312"/>
    <s v="A199"/>
    <n v="917"/>
    <s v="S08227"/>
    <s v="김재욱"/>
    <s v="화춘옥(강남)"/>
    <n v="200000"/>
    <n v="200000"/>
    <n v="200000"/>
    <n v="400000"/>
    <n v="400000"/>
    <n v="400000"/>
    <n v="400000"/>
    <n v="400000"/>
    <n v="400000"/>
    <n v="500000"/>
    <n v="500000"/>
    <n v="500000"/>
  </r>
  <r>
    <x v="4"/>
    <x v="17"/>
    <n v="1312"/>
    <s v="A199"/>
    <n v="917"/>
    <s v="S07825"/>
    <s v="김재욱"/>
    <s v="오뎅정종(영등포)"/>
    <n v="200000"/>
    <n v="200000"/>
    <n v="200000"/>
    <n v="200000"/>
    <n v="200000"/>
    <n v="400000"/>
    <n v="400000"/>
    <n v="400000"/>
    <n v="400000"/>
    <n v="300000"/>
    <n v="300000"/>
    <n v="300000"/>
  </r>
  <r>
    <x v="4"/>
    <x v="17"/>
    <n v="1312"/>
    <s v="A199"/>
    <n v="917"/>
    <s v="S06375"/>
    <s v="김재욱"/>
    <s v="문어랑 선릉"/>
    <n v="200000"/>
    <n v="200000"/>
    <n v="200000"/>
    <n v="400000"/>
    <n v="400000"/>
    <n v="400000"/>
    <n v="400000"/>
    <n v="400000"/>
    <n v="400000"/>
    <n v="500000"/>
    <n v="500000"/>
    <n v="500000"/>
  </r>
  <r>
    <x v="4"/>
    <x v="17"/>
    <n v="1312"/>
    <s v="A199"/>
    <n v="917"/>
    <s v="S08187"/>
    <s v="김재욱"/>
    <s v="포킹94(홍대)"/>
    <n v="250000"/>
    <n v="250000"/>
    <n v="250000"/>
    <n v="250000"/>
    <n v="250000"/>
    <n v="300000"/>
    <n v="300000"/>
    <n v="300000"/>
    <n v="250000"/>
    <n v="500000"/>
    <n v="500000"/>
    <n v="500000"/>
  </r>
  <r>
    <x v="4"/>
    <x v="17"/>
    <n v="1312"/>
    <s v="A199"/>
    <n v="917"/>
    <s v="S07893"/>
    <s v="김재욱"/>
    <s v="미도갈비(종로)"/>
    <n v="200000"/>
    <n v="200000"/>
    <n v="200000"/>
    <n v="200000"/>
    <n v="200000"/>
    <n v="200000"/>
    <n v="200000"/>
    <n v="200000"/>
    <n v="200000"/>
    <n v="300000"/>
    <n v="400000"/>
    <n v="400000"/>
  </r>
  <r>
    <x v="4"/>
    <x v="17"/>
    <n v="1312"/>
    <s v="A199"/>
    <n v="917"/>
    <s v="S08080"/>
    <s v="김재욱"/>
    <s v="세종한우(강남)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7"/>
    <n v="1312"/>
    <s v="A199"/>
    <n v="917"/>
    <s v="S07939"/>
    <s v="김재욱"/>
    <s v="까르페디엠(영통)"/>
    <n v="200000"/>
    <n v="200000"/>
    <n v="200000"/>
    <n v="200000"/>
    <n v="200000"/>
    <n v="200000"/>
    <n v="200000"/>
    <n v="200000"/>
    <n v="200000"/>
    <n v="200000"/>
    <n v="200000"/>
    <n v="200000"/>
  </r>
  <r>
    <x v="4"/>
    <x v="17"/>
    <n v="1312"/>
    <s v="A199"/>
    <n v="917"/>
    <s v="S07627"/>
    <s v="김재욱"/>
    <s v="우미돈(선릉)"/>
    <n v="700000"/>
    <n v="200000"/>
    <n v="200000"/>
    <n v="200000"/>
    <n v="200000"/>
    <n v="200000"/>
    <n v="200000"/>
    <n v="200000"/>
    <n v="200000"/>
    <n v="200000"/>
    <n v="200000"/>
    <n v="200000"/>
  </r>
  <r>
    <x v="4"/>
    <x v="17"/>
    <n v="1312"/>
    <s v="A199"/>
    <n v="917"/>
    <s v="S07836"/>
    <s v="김재욱"/>
    <s v="역전주야식당(서대문)"/>
    <n v="200000"/>
    <n v="200000"/>
    <n v="200000"/>
    <n v="200000"/>
    <n v="200000"/>
    <n v="260000"/>
    <n v="200000"/>
    <n v="200000"/>
    <n v="200000"/>
    <n v="200000"/>
    <n v="200000"/>
    <n v="200000"/>
  </r>
  <r>
    <x v="4"/>
    <x v="17"/>
    <n v="1312"/>
    <s v="A199"/>
    <n v="917"/>
    <s v="S07765"/>
    <s v="김재욱"/>
    <s v="판튀는다락방(영등포점)"/>
    <n v="100000"/>
    <n v="100000"/>
    <n v="100000"/>
    <n v="100000"/>
    <n v="150000"/>
    <n v="150000"/>
    <n v="150000"/>
    <n v="150000"/>
    <n v="200000"/>
    <n v="200000"/>
    <n v="200000"/>
    <n v="200000"/>
  </r>
  <r>
    <x v="4"/>
    <x v="17"/>
    <n v="1312"/>
    <s v="A199"/>
    <n v="917"/>
    <s v="S07898"/>
    <s v="김재욱"/>
    <s v="양도둑(송도점)"/>
    <n v="100000"/>
    <n v="100000"/>
    <n v="100000"/>
    <n v="100000"/>
    <n v="150000"/>
    <n v="150000"/>
    <n v="150000"/>
    <n v="150000"/>
    <n v="200000"/>
    <n v="200000"/>
    <n v="200000"/>
    <n v="200000"/>
  </r>
  <r>
    <x v="4"/>
    <x v="17"/>
    <n v="1312"/>
    <s v="A199"/>
    <n v="917"/>
    <s v="S08174"/>
    <s v="김재욱"/>
    <s v="신촌부추곱창(시청)"/>
    <n v="100000"/>
    <n v="100000"/>
    <n v="100000"/>
    <n v="200000"/>
    <n v="200000"/>
    <n v="200000"/>
    <n v="200000"/>
    <n v="200000"/>
    <n v="200000"/>
    <n v="200000"/>
    <n v="200000"/>
    <n v="200000"/>
  </r>
  <r>
    <x v="4"/>
    <x v="17"/>
    <n v="1312"/>
    <s v="A199"/>
    <n v="917"/>
    <s v="S07872"/>
    <s v="김재욱"/>
    <s v="양도둑(동탄호수공원점)"/>
    <n v="100000"/>
    <n v="100000"/>
    <n v="100000"/>
    <n v="100000"/>
    <n v="150000"/>
    <n v="150000"/>
    <n v="150000"/>
    <n v="150000"/>
    <n v="200000"/>
    <n v="200000"/>
    <n v="200000"/>
    <n v="200000"/>
  </r>
  <r>
    <x v="4"/>
    <x v="17"/>
    <n v="1312"/>
    <s v="A199"/>
    <n v="917"/>
    <s v="S06916"/>
    <s v="김재욱"/>
    <s v="제주돈프로(선릉)"/>
    <n v="150000"/>
    <n v="100000"/>
    <n v="100000"/>
    <n v="100000"/>
    <n v="150000"/>
    <n v="150000"/>
    <n v="150000"/>
    <n v="150000"/>
    <n v="200000"/>
    <n v="200000"/>
    <n v="200000"/>
    <n v="200000"/>
  </r>
  <r>
    <x v="4"/>
    <x v="17"/>
    <n v="1312"/>
    <s v="A199"/>
    <n v="917"/>
    <s v="S08081"/>
    <s v="김재욱"/>
    <s v="우생한우(강남)"/>
    <n v="100000"/>
    <n v="100000"/>
    <n v="100000"/>
    <n v="200000"/>
    <n v="200000"/>
    <n v="200000"/>
    <n v="200000"/>
    <n v="200000"/>
    <n v="200000"/>
    <n v="200000"/>
    <n v="200000"/>
    <n v="200000"/>
  </r>
  <r>
    <x v="4"/>
    <x v="17"/>
    <n v="1312"/>
    <s v="A199"/>
    <n v="917"/>
    <s v="S07903"/>
    <s v="김재욱"/>
    <s v="다온(영등포)"/>
    <n v="70000"/>
    <n v="70000"/>
    <n v="70000"/>
    <n v="50000"/>
    <n v="100000"/>
    <n v="100000"/>
    <n v="100000"/>
    <n v="100000"/>
    <n v="100000"/>
    <n v="100000"/>
    <n v="100000"/>
    <n v="100000"/>
  </r>
  <r>
    <x v="4"/>
    <x v="17"/>
    <n v="1312"/>
    <s v="A199"/>
    <n v="917"/>
    <s v="S07833"/>
    <s v="김재욱"/>
    <s v="피쉬엔칩스(서대문)"/>
    <n v="50000"/>
    <n v="50000"/>
    <n v="50000"/>
    <n v="50000"/>
    <n v="50000"/>
    <n v="100000"/>
    <n v="100000"/>
    <n v="100000"/>
    <n v="100000"/>
    <n v="200000"/>
    <n v="200000"/>
    <n v="200000"/>
  </r>
  <r>
    <x v="4"/>
    <x v="17"/>
    <n v="1312"/>
    <s v="A199"/>
    <n v="917"/>
    <s v="S07856"/>
    <s v="김재욱"/>
    <s v="투다리(미사점)"/>
    <n v="50000"/>
    <n v="50000"/>
    <n v="50000"/>
    <n v="50000"/>
    <n v="50000"/>
    <n v="100000"/>
    <n v="100000"/>
    <n v="100000"/>
    <n v="100000"/>
    <n v="200000"/>
    <n v="200000"/>
    <n v="200000"/>
  </r>
  <r>
    <x v="4"/>
    <x v="17"/>
    <n v="1312"/>
    <s v="A199"/>
    <n v="917"/>
    <s v="S07688"/>
    <s v="김재욱"/>
    <s v="쯔루하시 후게츠(명동점)"/>
    <n v="50000"/>
    <n v="50000"/>
    <n v="50000"/>
    <n v="50000"/>
    <n v="50000"/>
    <n v="100000"/>
    <n v="100000"/>
    <n v="100000"/>
    <n v="100000"/>
    <n v="200000"/>
    <n v="200000"/>
    <n v="200000"/>
  </r>
  <r>
    <x v="4"/>
    <x v="17"/>
    <n v="1312"/>
    <s v="A199"/>
    <n v="917"/>
    <s v="S06503"/>
    <s v="김재욱"/>
    <s v="한가네닭갈비 선릉점"/>
    <n v="50000"/>
    <n v="50000"/>
    <n v="50000"/>
    <n v="50000"/>
    <n v="50000"/>
    <n v="100000"/>
    <n v="100000"/>
    <n v="100000"/>
    <n v="100000"/>
    <n v="200000"/>
    <n v="200000"/>
    <n v="200000"/>
  </r>
  <r>
    <x v="4"/>
    <x v="17"/>
    <n v="1312"/>
    <s v="A199"/>
    <n v="917"/>
    <s v="S07815"/>
    <s v="김재욱"/>
    <s v="단골손님(신촌)"/>
    <n v="50000"/>
    <n v="50000"/>
    <n v="50000"/>
    <n v="50000"/>
    <n v="50000"/>
    <n v="100000"/>
    <n v="100000"/>
    <n v="100000"/>
    <n v="100000"/>
    <n v="200000"/>
    <n v="200000"/>
    <n v="200000"/>
  </r>
  <r>
    <x v="4"/>
    <x v="17"/>
    <n v="1312"/>
    <s v="A199"/>
    <n v="917"/>
    <s v="S07880"/>
    <s v="김재욱"/>
    <s v="네오치킨(신촌)"/>
    <n v="50000"/>
    <n v="50000"/>
    <n v="50000"/>
    <n v="50000"/>
    <n v="50000"/>
    <n v="100000"/>
    <n v="100000"/>
    <n v="100000"/>
    <n v="100000"/>
    <n v="200000"/>
    <n v="200000"/>
    <n v="200000"/>
  </r>
  <r>
    <x v="4"/>
    <x v="17"/>
    <n v="1312"/>
    <s v="A199"/>
    <n v="917"/>
    <s v="S07847"/>
    <s v="김재욱"/>
    <s v="양도둑(청라호수공원점)"/>
    <n v="50000"/>
    <n v="50000"/>
    <n v="50000"/>
    <n v="50000"/>
    <n v="70000"/>
    <n v="70000"/>
    <n v="70000"/>
    <n v="70000"/>
    <n v="70000"/>
    <n v="70000"/>
    <n v="70000"/>
    <n v="70000"/>
  </r>
  <r>
    <x v="4"/>
    <x v="17"/>
    <n v="1312"/>
    <s v="A199"/>
    <n v="917"/>
    <s v="S08128"/>
    <s v="김재욱"/>
    <s v="안동한우(강남)"/>
    <n v="100000"/>
    <n v="100000"/>
    <n v="100000"/>
    <n v="100000"/>
    <n v="100000"/>
    <n v="100000"/>
    <n v="100000"/>
    <n v="100000"/>
    <n v="100000"/>
    <n v="100000"/>
    <n v="100000"/>
    <n v="100000"/>
  </r>
  <r>
    <x v="4"/>
    <x v="17"/>
    <n v="1312"/>
    <s v="A199"/>
    <n v="917"/>
    <s v="S07690"/>
    <s v="김재욱"/>
    <s v="몬쿠(교대점)"/>
    <n v="40000"/>
    <n v="40000"/>
    <n v="40000"/>
    <n v="40000"/>
    <n v="90000"/>
    <n v="90000"/>
    <n v="90000"/>
    <n v="90000"/>
    <n v="90000"/>
    <n v="90000"/>
    <n v="90000"/>
    <n v="90000"/>
  </r>
  <r>
    <x v="4"/>
    <x v="17"/>
    <n v="1312"/>
    <s v="A199"/>
    <n v="917"/>
    <s v="S07945"/>
    <s v="김재욱"/>
    <s v="주당일기"/>
    <n v="40000"/>
    <n v="40000"/>
    <n v="40000"/>
    <n v="40000"/>
    <n v="90000"/>
    <n v="90000"/>
    <n v="90000"/>
    <n v="90000"/>
    <n v="90000"/>
    <n v="90000"/>
    <n v="90000"/>
    <n v="90000"/>
  </r>
  <r>
    <x v="4"/>
    <x v="17"/>
    <n v="1312"/>
    <s v="A199"/>
    <n v="917"/>
    <s v="S07948"/>
    <s v="김재욱"/>
    <s v="봉봉(분당)"/>
    <n v="30000"/>
    <n v="30000"/>
    <n v="30000"/>
    <n v="30000"/>
    <n v="30000"/>
    <n v="50000"/>
    <n v="50000"/>
    <n v="50000"/>
    <n v="30000"/>
    <n v="30000"/>
    <n v="30000"/>
    <n v="30000"/>
  </r>
  <r>
    <x v="4"/>
    <x v="17"/>
    <n v="1312"/>
    <s v="A199"/>
    <n v="917"/>
    <s v="S07873"/>
    <s v="김재욱"/>
    <s v="라무진(청라)"/>
    <n v="20000"/>
    <n v="20000"/>
    <n v="20000"/>
    <n v="50000"/>
    <n v="50000"/>
    <n v="50000"/>
    <n v="50000"/>
    <n v="50000"/>
    <n v="50000"/>
    <n v="100000"/>
    <n v="100000"/>
    <n v="100000"/>
  </r>
  <r>
    <x v="4"/>
    <x v="17"/>
    <n v="1312"/>
    <s v="A199"/>
    <n v="917"/>
    <s v="S07874"/>
    <s v="김재욱"/>
    <s v="라무진(김포장기)"/>
    <n v="20000"/>
    <n v="20000"/>
    <n v="20000"/>
    <n v="30000"/>
    <n v="30000"/>
    <n v="30000"/>
    <n v="30000"/>
    <n v="30000"/>
    <n v="30000"/>
    <n v="60000"/>
    <n v="60000"/>
    <n v="60000"/>
  </r>
  <r>
    <x v="4"/>
    <x v="17"/>
    <n v="1312"/>
    <s v="A199"/>
    <n v="917"/>
    <s v="S07875"/>
    <s v="김재욱"/>
    <s v="라무진(김포구래)"/>
    <n v="20000"/>
    <n v="20000"/>
    <n v="20000"/>
    <n v="30000"/>
    <n v="30000"/>
    <n v="30000"/>
    <n v="30000"/>
    <n v="30000"/>
    <n v="30000"/>
    <n v="60000"/>
    <n v="60000"/>
    <n v="60000"/>
  </r>
  <r>
    <x v="4"/>
    <x v="17"/>
    <n v="1312"/>
    <s v="A199"/>
    <n v="917"/>
    <s v="S07689"/>
    <s v="김재욱"/>
    <s v="도모다찌(봉천점)"/>
    <n v="10000"/>
    <n v="10000"/>
    <n v="10000"/>
    <n v="10000"/>
    <n v="10000"/>
    <n v="20000"/>
    <n v="20000"/>
    <n v="20000"/>
    <n v="20000"/>
    <n v="20000"/>
    <n v="20000"/>
    <n v="20000"/>
  </r>
  <r>
    <x v="4"/>
    <x v="17"/>
    <n v="1312"/>
    <s v="A199"/>
    <n v="917"/>
    <s v="S07861"/>
    <s v="김재욱"/>
    <s v="아는남자(도봉)"/>
    <n v="20000"/>
    <n v="10000"/>
    <n v="10000"/>
    <n v="10000"/>
    <n v="10000"/>
    <n v="20000"/>
    <n v="20000"/>
    <n v="20000"/>
    <n v="20000"/>
    <n v="20000"/>
    <n v="20000"/>
    <n v="20000"/>
  </r>
  <r>
    <x v="4"/>
    <x v="17"/>
    <n v="1312"/>
    <s v="A1ZZ"/>
    <n v="999"/>
    <s v="A1ZZ"/>
    <s v="김재욱"/>
    <s v="기타"/>
    <n v="2000000"/>
    <n v="2000000"/>
    <n v="2000000"/>
    <n v="3000000"/>
    <n v="3000000"/>
    <n v="3000000"/>
    <n v="3000000"/>
    <n v="4000000"/>
    <n v="7000000"/>
    <n v="6000000"/>
    <n v="7000000"/>
    <n v="7800000"/>
  </r>
  <r>
    <x v="4"/>
    <x v="17"/>
    <n v="1312"/>
    <s v="A199"/>
    <n v="917"/>
    <s v="S07540"/>
    <s v="염충민"/>
    <s v="슬기로운음주생활(미사)"/>
    <n v="90000"/>
    <n v="90000"/>
    <n v="90000"/>
    <n v="90000"/>
    <n v="90000"/>
    <n v="90000"/>
    <n v="90000"/>
    <n v="90000"/>
    <n v="90000"/>
    <n v="90000"/>
    <n v="90000"/>
    <n v="270000"/>
  </r>
  <r>
    <x v="4"/>
    <x v="17"/>
    <n v="1312"/>
    <s v="A199"/>
    <n v="917"/>
    <s v="S07569"/>
    <s v="염충민"/>
    <s v="박대박조개찜(방이)"/>
    <n v="56000"/>
    <n v="56000"/>
    <n v="56000"/>
    <n v="56000"/>
    <n v="56000"/>
    <n v="56000"/>
    <n v="56000"/>
    <n v="56000"/>
    <n v="56000"/>
    <n v="56000"/>
    <n v="56000"/>
    <n v="56000"/>
  </r>
  <r>
    <x v="4"/>
    <x v="17"/>
    <n v="1312"/>
    <s v="A199"/>
    <n v="917"/>
    <s v="S07570"/>
    <s v="염충민"/>
    <s v="골드참치(길동)"/>
    <n v="218500"/>
    <n v="218500"/>
    <n v="218500"/>
    <n v="218500"/>
    <n v="218500"/>
    <n v="218500"/>
    <n v="218500"/>
    <n v="218500"/>
    <n v="218500"/>
    <n v="218500"/>
    <n v="218500"/>
    <n v="500000"/>
  </r>
  <r>
    <x v="4"/>
    <x v="17"/>
    <n v="1312"/>
    <s v="A199"/>
    <n v="917"/>
    <s v="S07571"/>
    <s v="염충민"/>
    <s v="비어페스타(천호)"/>
    <n v="90000"/>
    <n v="50000"/>
    <n v="90000"/>
    <n v="90000"/>
    <n v="180000"/>
    <n v="180000"/>
    <n v="180000"/>
    <n v="180000"/>
    <n v="180000"/>
    <n v="90000"/>
    <n v="90000"/>
    <n v="90000"/>
  </r>
  <r>
    <x v="4"/>
    <x v="17"/>
    <n v="1312"/>
    <s v="A199"/>
    <n v="917"/>
    <s v="S07583"/>
    <s v="염충민"/>
    <s v="이백안창구이(방이)"/>
    <n v="154100"/>
    <n v="154100"/>
    <n v="100000"/>
    <n v="154100"/>
    <n v="300000"/>
    <n v="154100"/>
    <n v="154100"/>
    <n v="154100"/>
    <n v="800000"/>
    <n v="154100"/>
    <n v="154100"/>
    <n v="154100"/>
  </r>
  <r>
    <x v="4"/>
    <x v="17"/>
    <n v="1312"/>
    <s v="A199"/>
    <n v="917"/>
    <s v="S07600"/>
    <s v="염충민"/>
    <s v="농부의꿈(방이)"/>
    <n v="216600"/>
    <n v="216600"/>
    <n v="100000"/>
    <n v="216600"/>
    <n v="300000"/>
    <n v="216600"/>
    <n v="216600"/>
    <n v="216600"/>
    <n v="100000"/>
    <n v="216600"/>
    <n v="216600"/>
    <n v="216600"/>
  </r>
  <r>
    <x v="4"/>
    <x v="17"/>
    <n v="1312"/>
    <s v="A199"/>
    <n v="917"/>
    <s v="S07691"/>
    <s v="염충민"/>
    <s v="삼삼막창&amp;삼겹살(천호)"/>
    <n v="169100"/>
    <n v="50000"/>
    <n v="169100"/>
    <n v="169100"/>
    <n v="169100"/>
    <n v="169100"/>
    <n v="169100"/>
    <n v="169100"/>
    <n v="169100"/>
    <n v="169100"/>
    <n v="169100"/>
    <n v="169100"/>
  </r>
  <r>
    <x v="4"/>
    <x v="17"/>
    <n v="1312"/>
    <s v="A199"/>
    <n v="917"/>
    <s v="S07862"/>
    <s v="염충민"/>
    <s v="참숯본가(방이)"/>
    <n v="153700"/>
    <n v="153700"/>
    <n v="153700"/>
    <n v="153700"/>
    <n v="153700"/>
    <n v="153700"/>
    <n v="153700"/>
    <n v="153700"/>
    <n v="153700"/>
    <n v="153700"/>
    <n v="153700"/>
    <n v="153700"/>
  </r>
  <r>
    <x v="4"/>
    <x v="17"/>
    <n v="1312"/>
    <s v="A199"/>
    <n v="917"/>
    <s v="S07867"/>
    <s v="염충민"/>
    <s v="무교낙지"/>
    <n v="269000"/>
    <n v="200000"/>
    <n v="279000"/>
    <n v="279000"/>
    <n v="400000"/>
    <n v="279000"/>
    <n v="279000"/>
    <n v="279000"/>
    <n v="279000"/>
    <n v="279000"/>
    <n v="279000"/>
    <n v="500000"/>
  </r>
  <r>
    <x v="4"/>
    <x v="17"/>
    <n v="1312"/>
    <s v="A199"/>
    <n v="917"/>
    <s v="S08008"/>
    <s v="염충민"/>
    <s v="도깨비마을"/>
    <n v="151500"/>
    <n v="100000"/>
    <n v="151500"/>
    <n v="151500"/>
    <n v="300000"/>
    <n v="151500"/>
    <n v="151500"/>
    <n v="151500"/>
    <n v="100000"/>
    <n v="151500"/>
    <n v="151500"/>
    <n v="151500"/>
  </r>
  <r>
    <x v="4"/>
    <x v="17"/>
    <n v="1312"/>
    <s v="A199"/>
    <n v="917"/>
    <s v="S08039"/>
    <s v="염충민"/>
    <s v="주나규(방이)"/>
    <n v="117000"/>
    <n v="117000"/>
    <n v="117000"/>
    <n v="117000"/>
    <n v="300000"/>
    <n v="117000"/>
    <n v="117000"/>
    <n v="117000"/>
    <n v="117000"/>
    <n v="117000"/>
    <n v="117000"/>
    <n v="117000"/>
  </r>
  <r>
    <x v="4"/>
    <x v="17"/>
    <n v="1312"/>
    <s v="A199"/>
    <n v="917"/>
    <s v="S08218"/>
    <s v="염충민"/>
    <s v="방이별관(방이)"/>
    <n v="354600"/>
    <n v="254600"/>
    <n v="250000"/>
    <n v="354600"/>
    <n v="354600"/>
    <n v="354600"/>
    <n v="354600"/>
    <n v="354600"/>
    <n v="200000"/>
    <n v="354600"/>
    <n v="354600"/>
    <n v="354600"/>
  </r>
  <r>
    <x v="4"/>
    <x v="17"/>
    <n v="1312"/>
    <s v="A199"/>
    <n v="917"/>
    <s v="S08230"/>
    <s v="염충민"/>
    <s v="오꼬내꼬(문정)"/>
    <n v="90000"/>
    <n v="50000"/>
    <n v="90000"/>
    <n v="180000"/>
    <n v="180000"/>
    <n v="270000"/>
    <n v="270000"/>
    <n v="270000"/>
    <n v="100000"/>
    <n v="180000"/>
    <n v="180000"/>
    <n v="360000"/>
  </r>
  <r>
    <x v="4"/>
    <x v="17"/>
    <n v="1312"/>
    <s v="A199"/>
    <n v="917"/>
    <s v="S08244"/>
    <s v="염충민"/>
    <s v="남도한삼겹 본점(성신여대)"/>
    <n v="139000"/>
    <n v="139000"/>
    <n v="100000"/>
    <n v="139000"/>
    <n v="300000"/>
    <n v="139000"/>
    <n v="139000"/>
    <n v="139000"/>
    <n v="139000"/>
    <n v="139000"/>
    <n v="139000"/>
    <n v="500000"/>
  </r>
  <r>
    <x v="4"/>
    <x v="17"/>
    <n v="1312"/>
    <s v="A199"/>
    <n v="917"/>
    <s v="S08254"/>
    <s v="염충민"/>
    <s v="이층고깃집(강남구청)"/>
    <n v="328000"/>
    <n v="200000"/>
    <n v="200000"/>
    <n v="328000"/>
    <n v="328000"/>
    <n v="328000"/>
    <n v="328000"/>
    <n v="328000"/>
    <n v="150000"/>
    <n v="328000"/>
    <n v="328000"/>
    <n v="900000"/>
  </r>
  <r>
    <x v="4"/>
    <x v="17"/>
    <n v="1312"/>
    <s v="A199"/>
    <n v="917"/>
    <s v="S08113"/>
    <s v="염충민"/>
    <s v="만주(방이)"/>
    <n v="400000"/>
    <n v="500000"/>
    <n v="500000"/>
    <n v="1080000"/>
    <n v="990000"/>
    <n v="990000"/>
    <n v="1170000"/>
    <n v="1170000"/>
    <n v="810000"/>
    <n v="900000"/>
    <n v="2000000"/>
    <n v="3000000"/>
  </r>
  <r>
    <x v="4"/>
    <x v="17"/>
    <n v="1312"/>
    <s v="A199"/>
    <n v="917"/>
    <s v="S08209"/>
    <s v="염충민"/>
    <s v="하루(군자)"/>
    <n v="90000"/>
    <n v="50000"/>
    <n v="90000"/>
    <n v="90000"/>
    <n v="180000"/>
    <n v="90000"/>
    <n v="90000"/>
    <n v="90000"/>
    <n v="90000"/>
    <n v="90000"/>
    <n v="90000"/>
    <n v="90000"/>
  </r>
  <r>
    <x v="4"/>
    <x v="17"/>
    <n v="1312"/>
    <s v="A199"/>
    <n v="917"/>
    <s v="S08210"/>
    <s v="염충민"/>
    <s v="골목길(석촌)"/>
    <n v="90000"/>
    <n v="90000"/>
    <n v="90000"/>
    <n v="71000"/>
    <n v="180000"/>
    <n v="90000"/>
    <n v="90000"/>
    <n v="90000"/>
    <n v="90000"/>
    <n v="90000"/>
    <n v="90000"/>
    <n v="90200"/>
  </r>
  <r>
    <x v="4"/>
    <x v="17"/>
    <n v="1312"/>
    <s v="A1ZZ"/>
    <n v="999"/>
    <s v="A1ZZ"/>
    <s v="염충민"/>
    <s v="기타"/>
    <n v="3900000"/>
    <n v="4900000"/>
    <n v="4900000"/>
    <n v="6000000"/>
    <n v="6000000"/>
    <n v="8000000"/>
    <n v="10000000"/>
    <n v="10000000"/>
    <n v="11000000"/>
    <n v="11000000"/>
    <n v="12000000"/>
    <n v="12000000"/>
  </r>
  <r>
    <x v="5"/>
    <x v="18"/>
    <n v="2506"/>
    <s v="A199"/>
    <n v="901"/>
    <s v="S06634"/>
    <s v="고기원"/>
    <s v="에버랜드"/>
    <n v="3430000"/>
    <n v="4256000"/>
    <n v="5265000"/>
    <n v="7363000"/>
    <n v="10000000"/>
    <n v="10750000"/>
    <n v="11312000"/>
    <n v="11949000"/>
    <n v="12734000"/>
    <n v="9783000"/>
    <n v="7589000"/>
    <n v="6717000"/>
  </r>
  <r>
    <x v="5"/>
    <x v="18"/>
    <n v="2506"/>
    <s v="A199"/>
    <n v="915"/>
    <s v="S07059"/>
    <s v="고기원"/>
    <s v="태광CC"/>
    <n v="2038000"/>
    <n v="2528000"/>
    <n v="3128000"/>
    <n v="4374000"/>
    <n v="6585000"/>
    <n v="6386000"/>
    <n v="6719000"/>
    <n v="7098000"/>
    <n v="7564000"/>
    <n v="5811000"/>
    <n v="4508000"/>
    <n v="3990000"/>
  </r>
  <r>
    <x v="5"/>
    <x v="18"/>
    <n v="2506"/>
    <s v="A199"/>
    <n v="915"/>
    <s v="S00511"/>
    <s v="고기원"/>
    <s v="양지파인골프클럽"/>
    <n v="2073000"/>
    <n v="2573000"/>
    <n v="3182000"/>
    <n v="4450000"/>
    <n v="6700000"/>
    <n v="6497000"/>
    <n v="6837000"/>
    <n v="7222000"/>
    <n v="7696000"/>
    <n v="5913000"/>
    <n v="4587000"/>
    <n v="4060000"/>
  </r>
  <r>
    <x v="5"/>
    <x v="18"/>
    <n v="2506"/>
    <s v="A199"/>
    <n v="915"/>
    <s v="S06838"/>
    <s v="고기원"/>
    <s v="세라지오CC"/>
    <n v="1495000"/>
    <n v="1855000"/>
    <n v="2294000"/>
    <n v="3208000"/>
    <n v="4830000"/>
    <n v="4684000"/>
    <n v="4929000"/>
    <n v="5206000"/>
    <n v="5548000"/>
    <n v="4262000"/>
    <n v="3307000"/>
    <n v="2927000"/>
  </r>
  <r>
    <x v="5"/>
    <x v="18"/>
    <n v="2506"/>
    <s v="A199"/>
    <n v="915"/>
    <s v="S04941"/>
    <s v="고기원"/>
    <s v="루트52C.C"/>
    <n v="1481000"/>
    <n v="1837000"/>
    <n v="2273000"/>
    <n v="3178000"/>
    <n v="4785000"/>
    <n v="4640000"/>
    <n v="4882000"/>
    <n v="5158000"/>
    <n v="5496000"/>
    <n v="4223000"/>
    <n v="3276000"/>
    <n v="2899000"/>
  </r>
  <r>
    <x v="5"/>
    <x v="18"/>
    <n v="2506"/>
    <s v="A199"/>
    <n v="915"/>
    <s v="S06408"/>
    <s v="고기원"/>
    <s v="세종필드CC"/>
    <n v="1400000"/>
    <n v="1737000"/>
    <n v="2149000"/>
    <n v="3005000"/>
    <n v="4524000"/>
    <n v="4387000"/>
    <n v="4616000"/>
    <n v="4877000"/>
    <n v="5197000"/>
    <n v="3993000"/>
    <n v="3097000"/>
    <n v="2741000"/>
  </r>
  <r>
    <x v="5"/>
    <x v="18"/>
    <n v="2506"/>
    <s v="A199"/>
    <n v="915"/>
    <s v="S02826"/>
    <s v="고기원"/>
    <s v="라비에벨CC"/>
    <n v="1442000"/>
    <n v="1789000"/>
    <n v="2213000"/>
    <n v="3094000"/>
    <n v="4659000"/>
    <n v="4518000"/>
    <n v="4754000"/>
    <n v="5022000"/>
    <n v="5351000"/>
    <n v="4111000"/>
    <n v="3190000"/>
    <n v="2823000"/>
  </r>
  <r>
    <x v="5"/>
    <x v="18"/>
    <n v="2506"/>
    <s v="A199"/>
    <n v="915"/>
    <s v="S06667"/>
    <s v="고기원"/>
    <s v="한성CC(용인)"/>
    <n v="1336000"/>
    <n v="1658000"/>
    <n v="2050000"/>
    <n v="2867000"/>
    <n v="4317000"/>
    <n v="4186000"/>
    <n v="5000000"/>
    <n v="4653000"/>
    <n v="4958000"/>
    <n v="3809000"/>
    <n v="2955000"/>
    <n v="2616000"/>
  </r>
  <r>
    <x v="5"/>
    <x v="18"/>
    <n v="2506"/>
    <s v="A199"/>
    <n v="915"/>
    <s v="S03168"/>
    <s v="고기원"/>
    <s v="렉스필드C.C"/>
    <n v="1280000"/>
    <n v="1588000"/>
    <n v="1964000"/>
    <n v="2747000"/>
    <n v="4136000"/>
    <n v="4010000"/>
    <n v="4220000"/>
    <n v="5000000"/>
    <n v="4750000"/>
    <n v="3650000"/>
    <n v="2831000"/>
    <n v="2506000"/>
  </r>
  <r>
    <x v="5"/>
    <x v="18"/>
    <n v="2506"/>
    <s v="A199"/>
    <n v="915"/>
    <s v="S04274"/>
    <s v="고기원"/>
    <s v="서산수 골프앤리조트"/>
    <n v="1223000"/>
    <n v="1518000"/>
    <n v="1878000"/>
    <n v="2626000"/>
    <n v="3953000"/>
    <n v="3833000"/>
    <n v="4034000"/>
    <n v="4261000"/>
    <n v="4541000"/>
    <n v="3489000"/>
    <n v="2706000"/>
    <n v="2395000"/>
  </r>
  <r>
    <x v="5"/>
    <x v="18"/>
    <n v="2506"/>
    <s v="A199"/>
    <n v="915"/>
    <s v="S06519"/>
    <s v="고기원"/>
    <s v="더골프cc"/>
    <n v="1076000"/>
    <n v="1336000"/>
    <n v="1652000"/>
    <n v="3000000"/>
    <n v="3478000"/>
    <n v="3373000"/>
    <n v="3549000"/>
    <n v="3749000"/>
    <n v="3995000"/>
    <n v="3070000"/>
    <n v="2381000"/>
    <n v="2108000"/>
  </r>
  <r>
    <x v="5"/>
    <x v="18"/>
    <n v="2506"/>
    <s v="A199"/>
    <n v="915"/>
    <s v="S06428"/>
    <s v="고기원"/>
    <s v="서서울CC"/>
    <n v="937000"/>
    <n v="1162000"/>
    <n v="1437000"/>
    <n v="2010000"/>
    <n v="3026000"/>
    <n v="2934000"/>
    <n v="3088000"/>
    <n v="3262000"/>
    <n v="3476000"/>
    <n v="2671000"/>
    <n v="2072000"/>
    <n v="1834000"/>
  </r>
  <r>
    <x v="5"/>
    <x v="18"/>
    <n v="2506"/>
    <s v="A199"/>
    <n v="915"/>
    <s v="S06539"/>
    <s v="고기원"/>
    <s v="자유로CC"/>
    <n v="757000"/>
    <n v="940000"/>
    <n v="1162000"/>
    <n v="1625000"/>
    <n v="2447000"/>
    <n v="2373000"/>
    <n v="2497000"/>
    <n v="2638000"/>
    <n v="2811000"/>
    <n v="2160000"/>
    <n v="1675000"/>
    <n v="1483000"/>
  </r>
  <r>
    <x v="5"/>
    <x v="18"/>
    <n v="2506"/>
    <s v="A199"/>
    <n v="915"/>
    <s v="S06703"/>
    <s v="고기원"/>
    <s v="올데이CC(충북)"/>
    <n v="661000"/>
    <n v="820000"/>
    <n v="1014000"/>
    <n v="1418000"/>
    <n v="2135000"/>
    <n v="2070000"/>
    <n v="2178000"/>
    <n v="2301000"/>
    <n v="2452000"/>
    <n v="1884000"/>
    <n v="1462000"/>
    <n v="1294000"/>
  </r>
  <r>
    <x v="5"/>
    <x v="18"/>
    <n v="2506"/>
    <s v="A199"/>
    <n v="915"/>
    <s v="S04196"/>
    <s v="고기원"/>
    <s v="비전힐스C.C"/>
    <n v="585000"/>
    <n v="725000"/>
    <n v="897000"/>
    <n v="1255000"/>
    <n v="1889000"/>
    <n v="1831000"/>
    <n v="1927000"/>
    <n v="2036000"/>
    <n v="2169000"/>
    <n v="1667000"/>
    <n v="1293000"/>
    <n v="1145000"/>
  </r>
  <r>
    <x v="5"/>
    <x v="18"/>
    <n v="2506"/>
    <s v="A199"/>
    <n v="905"/>
    <s v="S07941"/>
    <s v="고기원"/>
    <s v="뉴페스타"/>
    <n v="500000"/>
    <n v="620000"/>
    <n v="767000"/>
    <n v="1073000"/>
    <n v="1615000"/>
    <n v="1566000"/>
    <n v="1648000"/>
    <n v="1741000"/>
    <n v="1855000"/>
    <n v="1425000"/>
    <n v="1106000"/>
    <n v="979000"/>
  </r>
  <r>
    <x v="5"/>
    <x v="18"/>
    <n v="2506"/>
    <s v="A199"/>
    <n v="915"/>
    <s v="S06984"/>
    <s v="고기원"/>
    <s v="오크밸리CC"/>
    <n v="431000"/>
    <n v="535000"/>
    <n v="662000"/>
    <n v="925000"/>
    <n v="1393000"/>
    <n v="1351000"/>
    <n v="1421000"/>
    <n v="1501000"/>
    <n v="1600000"/>
    <n v="1229000"/>
    <n v="954000"/>
    <n v="844000"/>
  </r>
  <r>
    <x v="5"/>
    <x v="18"/>
    <n v="2506"/>
    <s v="A199"/>
    <n v="922"/>
    <s v="S06624"/>
    <s v="고기원"/>
    <s v="파라디소"/>
    <n v="855000"/>
    <n v="1060000"/>
    <n v="1312000"/>
    <n v="1834000"/>
    <n v="2761000"/>
    <n v="2678000"/>
    <n v="2818000"/>
    <n v="2976000"/>
    <n v="3172000"/>
    <n v="2437000"/>
    <n v="1890000"/>
    <n v="1673000"/>
  </r>
  <r>
    <x v="5"/>
    <x v="18"/>
    <n v="2506"/>
    <s v="A199"/>
    <n v="915"/>
    <s v="S06931"/>
    <s v="고기원"/>
    <s v="휘슬링락(춘천)"/>
    <n v="317000"/>
    <n v="393000"/>
    <n v="486000"/>
    <n v="679000"/>
    <n v="1022000"/>
    <n v="991000"/>
    <n v="1043000"/>
    <n v="1102000"/>
    <n v="1174000"/>
    <n v="902000"/>
    <n v="700000"/>
    <n v="619000"/>
  </r>
  <r>
    <x v="5"/>
    <x v="18"/>
    <n v="2506"/>
    <s v="A199"/>
    <n v="915"/>
    <s v="S06777"/>
    <s v="고기원"/>
    <s v="더스타휴"/>
    <n v="289000"/>
    <n v="358000"/>
    <n v="443000"/>
    <n v="619000"/>
    <n v="932000"/>
    <n v="904000"/>
    <n v="951000"/>
    <n v="1005000"/>
    <n v="1071000"/>
    <n v="823000"/>
    <n v="638000"/>
    <n v="565000"/>
  </r>
  <r>
    <x v="5"/>
    <x v="18"/>
    <n v="2506"/>
    <s v="A199"/>
    <n v="915"/>
    <s v="S06737"/>
    <s v="고기원"/>
    <s v="화성GC"/>
    <n v="257000"/>
    <n v="318000"/>
    <n v="394000"/>
    <n v="551000"/>
    <n v="829000"/>
    <n v="804000"/>
    <n v="846000"/>
    <n v="893000"/>
    <n v="952000"/>
    <n v="731000"/>
    <n v="567000"/>
    <n v="502000"/>
  </r>
  <r>
    <x v="5"/>
    <x v="18"/>
    <n v="2506"/>
    <s v="A199"/>
    <n v="915"/>
    <s v="S00324"/>
    <s v="고기원"/>
    <s v="이스트밸리골프클럽"/>
    <n v="179000"/>
    <n v="222000"/>
    <n v="274000"/>
    <n v="384000"/>
    <n v="577000"/>
    <n v="560000"/>
    <n v="589000"/>
    <n v="622000"/>
    <n v="663000"/>
    <n v="510000"/>
    <n v="395000"/>
    <n v="350000"/>
  </r>
  <r>
    <x v="5"/>
    <x v="18"/>
    <n v="2506"/>
    <s v="A199"/>
    <n v="915"/>
    <s v="S06871"/>
    <s v="고기원"/>
    <s v="사우스스프링스CC"/>
    <n v="142000"/>
    <n v="176000"/>
    <n v="217000"/>
    <n v="304000"/>
    <n v="457000"/>
    <n v="443000"/>
    <n v="466000"/>
    <n v="492000"/>
    <n v="525000"/>
    <n v="403000"/>
    <n v="313000"/>
    <n v="277000"/>
  </r>
  <r>
    <x v="5"/>
    <x v="18"/>
    <n v="2506"/>
    <s v="A199"/>
    <n v="915"/>
    <s v="S06400"/>
    <s v="고기원"/>
    <s v="환원C.C"/>
    <n v="129000"/>
    <n v="160000"/>
    <n v="197000"/>
    <n v="276000"/>
    <n v="415000"/>
    <n v="403000"/>
    <n v="424000"/>
    <n v="448000"/>
    <n v="477000"/>
    <n v="367000"/>
    <n v="284000"/>
    <n v="252000"/>
  </r>
  <r>
    <x v="5"/>
    <x v="18"/>
    <n v="2506"/>
    <s v="A199"/>
    <n v="915"/>
    <s v="S04941"/>
    <s v="고기원"/>
    <s v="루트52C.C"/>
    <n v="111000"/>
    <n v="138000"/>
    <n v="170000"/>
    <n v="238000"/>
    <n v="358000"/>
    <n v="347000"/>
    <n v="366000"/>
    <n v="386000"/>
    <n v="412000"/>
    <n v="316000"/>
    <n v="245000"/>
    <n v="217000"/>
  </r>
  <r>
    <x v="5"/>
    <x v="18"/>
    <n v="2506"/>
    <s v="A199"/>
    <n v="915"/>
    <s v="S03411"/>
    <s v="고기원"/>
    <s v="레이크우드cc"/>
    <n v="101000"/>
    <n v="125000"/>
    <n v="154000"/>
    <n v="215000"/>
    <n v="324000"/>
    <n v="314000"/>
    <n v="330000"/>
    <n v="349000"/>
    <n v="372000"/>
    <n v="286000"/>
    <n v="222000"/>
    <n v="196000"/>
  </r>
  <r>
    <x v="5"/>
    <x v="18"/>
    <n v="2506"/>
    <s v="A199"/>
    <n v="915"/>
    <s v="S06724"/>
    <s v="고기원"/>
    <s v="스카이72(바다)"/>
    <n v="75000"/>
    <n v="92000"/>
    <n v="114000"/>
    <n v="159000"/>
    <n v="240000"/>
    <n v="232000"/>
    <n v="245000"/>
    <n v="258000"/>
    <n v="275000"/>
    <n v="212000"/>
    <n v="164000"/>
    <n v="145000"/>
  </r>
  <r>
    <x v="5"/>
    <x v="18"/>
    <n v="2506"/>
    <s v="A199"/>
    <n v="915"/>
    <s v="S00511"/>
    <s v="고기원"/>
    <s v="양지파인골프클럽"/>
    <n v="70000"/>
    <n v="87000"/>
    <n v="108000"/>
    <n v="150000"/>
    <n v="226000"/>
    <n v="219000"/>
    <n v="231000"/>
    <n v="244000"/>
    <n v="260000"/>
    <n v="200000"/>
    <n v="155000"/>
    <n v="137000"/>
  </r>
  <r>
    <x v="5"/>
    <x v="18"/>
    <n v="2506"/>
    <s v="A199"/>
    <n v="915"/>
    <s v="S04274"/>
    <s v="고기원"/>
    <s v="서산수 골프앤리조트"/>
    <n v="52000"/>
    <n v="64000"/>
    <n v="79000"/>
    <n v="111000"/>
    <n v="166000"/>
    <n v="161000"/>
    <n v="170000"/>
    <n v="179000"/>
    <n v="191000"/>
    <n v="147000"/>
    <n v="114000"/>
    <n v="101000"/>
  </r>
  <r>
    <x v="5"/>
    <x v="18"/>
    <n v="2506"/>
    <s v="A199"/>
    <n v="915"/>
    <s v="S07800"/>
    <s v="고기원"/>
    <s v="잭니클라우스CC(송도)"/>
    <n v="44000"/>
    <n v="55000"/>
    <n v="67000"/>
    <n v="94000"/>
    <n v="141000"/>
    <n v="137000"/>
    <n v="144000"/>
    <n v="152000"/>
    <n v="162000"/>
    <n v="125000"/>
    <n v="97000"/>
    <n v="86000"/>
  </r>
  <r>
    <x v="5"/>
    <x v="18"/>
    <n v="2506"/>
    <s v="A199"/>
    <n v="915"/>
    <s v="S06857"/>
    <s v="고기원"/>
    <s v="솔트베이CC(시흥)"/>
    <n v="41000"/>
    <n v="50000"/>
    <n v="62000"/>
    <n v="87000"/>
    <n v="131000"/>
    <n v="127000"/>
    <n v="133000"/>
    <n v="141000"/>
    <n v="150000"/>
    <n v="115000"/>
    <n v="90000"/>
    <n v="79000"/>
  </r>
  <r>
    <x v="5"/>
    <x v="18"/>
    <n v="2506"/>
    <s v="A199"/>
    <n v="901"/>
    <s v="S06634"/>
    <s v="고기원"/>
    <s v="에버랜드"/>
    <n v="31000"/>
    <n v="39000"/>
    <n v="48000"/>
    <n v="66000"/>
    <n v="100000"/>
    <n v="97000"/>
    <n v="102000"/>
    <n v="107000"/>
    <n v="114000"/>
    <n v="88000"/>
    <n v="68000"/>
    <n v="61000"/>
  </r>
  <r>
    <x v="5"/>
    <x v="18"/>
    <n v="2506"/>
    <s v="A199"/>
    <n v="915"/>
    <s v="S07625"/>
    <s v="고기원"/>
    <s v="해슬리나인브릿지_에딩거"/>
    <n v="31000"/>
    <n v="38000"/>
    <n v="47000"/>
    <n v="66000"/>
    <n v="99000"/>
    <n v="96000"/>
    <n v="101000"/>
    <n v="107000"/>
    <n v="114000"/>
    <n v="88000"/>
    <n v="68000"/>
    <n v="60000"/>
  </r>
  <r>
    <x v="5"/>
    <x v="18"/>
    <n v="2506"/>
    <s v="A199"/>
    <n v="915"/>
    <s v="S07666"/>
    <s v="고기원"/>
    <s v="세일CC"/>
    <n v="82000"/>
    <n v="102000"/>
    <n v="126000"/>
    <n v="176000"/>
    <n v="264000"/>
    <n v="256000"/>
    <n v="270000"/>
    <n v="285000"/>
    <n v="303000"/>
    <n v="233000"/>
    <n v="181000"/>
    <n v="160000"/>
  </r>
  <r>
    <x v="5"/>
    <x v="18"/>
    <n v="2506"/>
    <s v="A199"/>
    <n v="901"/>
    <s v="S08221"/>
    <s v="고기원"/>
    <s v="대명리조트(맥주)"/>
    <n v="28000"/>
    <n v="35000"/>
    <n v="43000"/>
    <n v="60000"/>
    <n v="90000"/>
    <n v="87000"/>
    <n v="92000"/>
    <n v="97000"/>
    <n v="103000"/>
    <n v="80000"/>
    <n v="62000"/>
    <n v="55000"/>
  </r>
  <r>
    <x v="5"/>
    <x v="18"/>
    <n v="2506"/>
    <s v="A199"/>
    <n v="915"/>
    <s v="S07502"/>
    <s v="고기원"/>
    <s v="신원cc"/>
    <n v="27000"/>
    <n v="33000"/>
    <n v="41000"/>
    <n v="57000"/>
    <n v="85000"/>
    <n v="83000"/>
    <n v="87000"/>
    <n v="92000"/>
    <n v="98000"/>
    <n v="75000"/>
    <n v="58000"/>
    <n v="52000"/>
  </r>
  <r>
    <x v="5"/>
    <x v="18"/>
    <n v="2506"/>
    <s v="A199"/>
    <n v="901"/>
    <s v="S07762"/>
    <s v="고기원"/>
    <s v="굿앤굿스(변산)-맥주"/>
    <n v="27000"/>
    <n v="33000"/>
    <n v="41000"/>
    <n v="57000"/>
    <n v="85000"/>
    <n v="82000"/>
    <n v="87000"/>
    <n v="91000"/>
    <n v="97000"/>
    <n v="75000"/>
    <n v="58000"/>
    <n v="52000"/>
  </r>
  <r>
    <x v="5"/>
    <x v="18"/>
    <n v="2506"/>
    <s v="A199"/>
    <n v="915"/>
    <s v="S06838"/>
    <s v="고기원"/>
    <s v="세라지오CC"/>
    <n v="77000"/>
    <n v="95000"/>
    <n v="118000"/>
    <n v="165000"/>
    <n v="248000"/>
    <n v="240000"/>
    <n v="253000"/>
    <n v="267000"/>
    <n v="284000"/>
    <n v="219000"/>
    <n v="170000"/>
    <n v="150000"/>
  </r>
  <r>
    <x v="5"/>
    <x v="18"/>
    <n v="2506"/>
    <s v="A199"/>
    <n v="915"/>
    <s v="S00324"/>
    <s v="고기원"/>
    <s v="이스트밸리골프클럽"/>
    <n v="16000"/>
    <n v="20000"/>
    <n v="24000"/>
    <n v="34000"/>
    <n v="51000"/>
    <n v="49000"/>
    <n v="52000"/>
    <n v="55000"/>
    <n v="59000"/>
    <n v="45000"/>
    <n v="35000"/>
    <n v="31000"/>
  </r>
  <r>
    <x v="5"/>
    <x v="18"/>
    <n v="2506"/>
    <s v="A199"/>
    <n v="915"/>
    <s v="S07051"/>
    <s v="고기원"/>
    <s v="뉴스프링빌CC(이천)"/>
    <n v="16000"/>
    <n v="19000"/>
    <n v="24000"/>
    <n v="33000"/>
    <n v="50000"/>
    <n v="48000"/>
    <n v="51000"/>
    <n v="54000"/>
    <n v="57000"/>
    <n v="44000"/>
    <n v="34000"/>
    <n v="30000"/>
  </r>
  <r>
    <x v="5"/>
    <x v="18"/>
    <n v="2506"/>
    <s v="A199"/>
    <n v="901"/>
    <s v="S07762"/>
    <s v="고기원"/>
    <s v="굿앤굿스(변산)-맥주"/>
    <n v="15000"/>
    <n v="19000"/>
    <n v="23000"/>
    <n v="32000"/>
    <n v="48000"/>
    <n v="46000"/>
    <n v="49000"/>
    <n v="52000"/>
    <n v="55000"/>
    <n v="42000"/>
    <n v="33000"/>
    <n v="29000"/>
  </r>
  <r>
    <x v="5"/>
    <x v="18"/>
    <n v="2506"/>
    <s v="A199"/>
    <n v="915"/>
    <s v="S06702"/>
    <s v="고기원"/>
    <s v="아도니스CC(포천)"/>
    <n v="12000"/>
    <n v="15000"/>
    <n v="18000"/>
    <n v="25000"/>
    <n v="38000"/>
    <n v="37000"/>
    <n v="39000"/>
    <n v="41000"/>
    <n v="44000"/>
    <n v="34000"/>
    <n v="26000"/>
    <n v="23000"/>
  </r>
  <r>
    <x v="5"/>
    <x v="18"/>
    <n v="2506"/>
    <s v="A199"/>
    <n v="915"/>
    <s v="S06777"/>
    <s v="고기원"/>
    <s v="더스타휴"/>
    <n v="7000"/>
    <n v="8000"/>
    <n v="10000"/>
    <n v="13000"/>
    <n v="20000"/>
    <n v="19000"/>
    <n v="20000"/>
    <n v="22000"/>
    <n v="23000"/>
    <n v="18000"/>
    <n v="14000"/>
    <n v="12000"/>
  </r>
  <r>
    <x v="5"/>
    <x v="18"/>
    <n v="2506"/>
    <s v="A199"/>
    <n v="915"/>
    <s v="S06978"/>
    <s v="고기원"/>
    <s v="캐슬파인CC(여주)"/>
    <n v="7000"/>
    <n v="8000"/>
    <n v="10000"/>
    <n v="13000"/>
    <n v="20000"/>
    <n v="19000"/>
    <n v="20000"/>
    <n v="22000"/>
    <n v="23000"/>
    <n v="18000"/>
    <n v="14000"/>
    <n v="12000"/>
  </r>
  <r>
    <x v="5"/>
    <x v="18"/>
    <n v="2506"/>
    <s v="A199"/>
    <n v="915"/>
    <s v="370652"/>
    <s v="고기원"/>
    <s v="(주) 파주컨트리클럽"/>
    <n v="2002000"/>
    <n v="2485000"/>
    <n v="3074000"/>
    <n v="4298000"/>
    <n v="6471000"/>
    <n v="6275000"/>
    <n v="6603000"/>
    <n v="6976000"/>
    <n v="7433000"/>
    <n v="5711000"/>
    <n v="4430000"/>
    <n v="3921000"/>
  </r>
  <r>
    <x v="5"/>
    <x v="18"/>
    <n v="2506"/>
    <s v="A199"/>
    <n v="901"/>
    <s v="150029"/>
    <s v="고기원"/>
    <s v="삼성에버랜드(주)_에버랜드리조트 BEER"/>
    <n v="238000"/>
    <n v="295000"/>
    <n v="365000"/>
    <n v="510000"/>
    <n v="767000"/>
    <n v="744000"/>
    <n v="783000"/>
    <n v="827000"/>
    <n v="881000"/>
    <n v="677000"/>
    <n v="525000"/>
    <n v="465000"/>
  </r>
  <r>
    <x v="5"/>
    <x v="18"/>
    <n v="2506"/>
    <s v="A199"/>
    <n v="915"/>
    <s v="150138"/>
    <s v="고기원"/>
    <s v="송도국제스포츠클럽(유)-잭니클라우스"/>
    <n v="99000"/>
    <n v="123000"/>
    <n v="152000"/>
    <n v="213000"/>
    <n v="320000"/>
    <n v="310000"/>
    <n v="326000"/>
    <n v="345000"/>
    <n v="367000"/>
    <n v="282000"/>
    <n v="219000"/>
    <n v="194000"/>
  </r>
  <r>
    <x v="5"/>
    <x v="18"/>
    <n v="2506"/>
    <s v="A199"/>
    <n v="915"/>
    <s v="212062"/>
    <s v="고기원"/>
    <s v="(주)사우스스프링스_ 구:딤플"/>
    <n v="32000"/>
    <n v="40000"/>
    <n v="49000"/>
    <n v="68000"/>
    <n v="102000"/>
    <n v="99000"/>
    <n v="104000"/>
    <n v="110000"/>
    <n v="117000"/>
    <n v="90000"/>
    <n v="70000"/>
    <n v="62000"/>
  </r>
  <r>
    <x v="5"/>
    <x v="18"/>
    <n v="2506"/>
    <s v="A1ZZ"/>
    <n v="999"/>
    <s v="A1ZZ"/>
    <s v="고기원"/>
    <s v="추가매출"/>
    <n v="11864000"/>
    <n v="14724000"/>
    <n v="18214000"/>
    <n v="25470000"/>
    <n v="38350000"/>
    <n v="37188000"/>
    <n v="39132000"/>
    <n v="41338000"/>
    <n v="44051000"/>
    <n v="33843000"/>
    <n v="26253000"/>
    <n v="23236000"/>
  </r>
  <r>
    <x v="5"/>
    <x v="18"/>
    <n v="2506"/>
    <s v="A199"/>
    <n v="905"/>
    <s v="S03165"/>
    <s v="오세영"/>
    <s v="서울N타워"/>
    <n v="3312000"/>
    <n v="4110000"/>
    <n v="5084000"/>
    <n v="7109000"/>
    <n v="10703000"/>
    <n v="10379000"/>
    <n v="10922000"/>
    <n v="11537000"/>
    <n v="12294000"/>
    <n v="9446000"/>
    <n v="7327000"/>
    <n v="6485000"/>
  </r>
  <r>
    <x v="5"/>
    <x v="18"/>
    <n v="2506"/>
    <s v="A199"/>
    <n v="924"/>
    <s v="S06615"/>
    <s v="오세영"/>
    <s v="인천공항 라운지(풀무원)"/>
    <n v="806000"/>
    <n v="1001000"/>
    <n v="1238000"/>
    <n v="1730000"/>
    <n v="2605000"/>
    <n v="2526000"/>
    <n v="2658000"/>
    <n v="2808000"/>
    <n v="2993000"/>
    <n v="2299000"/>
    <n v="1784000"/>
    <n v="1579000"/>
  </r>
  <r>
    <x v="5"/>
    <x v="18"/>
    <n v="2506"/>
    <s v="A199"/>
    <n v="905"/>
    <s v="S06518"/>
    <s v="오세영"/>
    <s v="엉클조 종로"/>
    <n v="678000"/>
    <n v="841000"/>
    <n v="1040000"/>
    <n v="1455000"/>
    <n v="2190000"/>
    <n v="2124000"/>
    <n v="2235000"/>
    <n v="2361000"/>
    <n v="2516000"/>
    <n v="1933000"/>
    <n v="1499000"/>
    <n v="1327000"/>
  </r>
  <r>
    <x v="5"/>
    <x v="18"/>
    <n v="2506"/>
    <s v="A199"/>
    <n v="924"/>
    <s v="S08041"/>
    <s v="오세영"/>
    <s v="줄리아나(압구정)"/>
    <n v="1216000"/>
    <n v="1509000"/>
    <n v="1867000"/>
    <n v="2610000"/>
    <n v="3930000"/>
    <n v="3811000"/>
    <n v="4011000"/>
    <n v="4237000"/>
    <n v="4515000"/>
    <n v="3469000"/>
    <n v="2691000"/>
    <n v="2382000"/>
  </r>
  <r>
    <x v="5"/>
    <x v="18"/>
    <n v="2506"/>
    <s v="A199"/>
    <n v="905"/>
    <s v="S06708"/>
    <s v="오세영"/>
    <s v="누나홀닭 장안동"/>
    <n v="357000"/>
    <n v="443000"/>
    <n v="548000"/>
    <n v="766000"/>
    <n v="1153000"/>
    <n v="1118000"/>
    <n v="1177000"/>
    <n v="1243000"/>
    <n v="1324000"/>
    <n v="1018000"/>
    <n v="790000"/>
    <n v="699000"/>
  </r>
  <r>
    <x v="5"/>
    <x v="18"/>
    <n v="2506"/>
    <s v="A199"/>
    <n v="905"/>
    <s v="S06708"/>
    <s v="오세영"/>
    <s v="누나홀닭 장안동"/>
    <n v="352000"/>
    <n v="437000"/>
    <n v="541000"/>
    <n v="756000"/>
    <n v="1138000"/>
    <n v="1104000"/>
    <n v="1161000"/>
    <n v="1227000"/>
    <n v="1307000"/>
    <n v="1004000"/>
    <n v="779000"/>
    <n v="690000"/>
  </r>
  <r>
    <x v="5"/>
    <x v="18"/>
    <n v="2506"/>
    <s v="A199"/>
    <n v="905"/>
    <s v="S06490"/>
    <s v="오세영"/>
    <s v="깐부치킨(송도)"/>
    <n v="269000"/>
    <n v="334000"/>
    <n v="413000"/>
    <n v="577000"/>
    <n v="869000"/>
    <n v="842000"/>
    <n v="886000"/>
    <n v="936000"/>
    <n v="998000"/>
    <n v="767000"/>
    <n v="595000"/>
    <n v="526000"/>
  </r>
  <r>
    <x v="5"/>
    <x v="18"/>
    <n v="2506"/>
    <s v="A199"/>
    <n v="905"/>
    <s v="S06902"/>
    <s v="오세영"/>
    <s v="명동횟집"/>
    <n v="243000"/>
    <n v="302000"/>
    <n v="373000"/>
    <n v="521000"/>
    <n v="785000"/>
    <n v="761000"/>
    <n v="801000"/>
    <n v="846000"/>
    <n v="901000"/>
    <n v="693000"/>
    <n v="537000"/>
    <n v="476000"/>
  </r>
  <r>
    <x v="5"/>
    <x v="18"/>
    <n v="2506"/>
    <s v="A199"/>
    <n v="922"/>
    <s v="S06318"/>
    <s v="오세영"/>
    <s v="삼정하누"/>
    <n v="239000"/>
    <n v="296000"/>
    <n v="366000"/>
    <n v="512000"/>
    <n v="770000"/>
    <n v="747000"/>
    <n v="786000"/>
    <n v="830000"/>
    <n v="885000"/>
    <n v="680000"/>
    <n v="528000"/>
    <n v="467000"/>
  </r>
  <r>
    <x v="5"/>
    <x v="18"/>
    <n v="2506"/>
    <s v="A199"/>
    <n v="905"/>
    <s v="S07975"/>
    <s v="오세영"/>
    <s v="도이치(한남)"/>
    <n v="207000"/>
    <n v="256000"/>
    <n v="317000"/>
    <n v="443000"/>
    <n v="667000"/>
    <n v="647000"/>
    <n v="680000"/>
    <n v="719000"/>
    <n v="766000"/>
    <n v="588000"/>
    <n v="457000"/>
    <n v="404000"/>
  </r>
  <r>
    <x v="5"/>
    <x v="18"/>
    <n v="2506"/>
    <s v="A199"/>
    <n v="905"/>
    <s v="S06320"/>
    <s v="오세영"/>
    <s v="참숯92닭갈비(명동)"/>
    <n v="133000"/>
    <n v="165000"/>
    <n v="204000"/>
    <n v="286000"/>
    <n v="430000"/>
    <n v="417000"/>
    <n v="439000"/>
    <n v="463000"/>
    <n v="494000"/>
    <n v="379000"/>
    <n v="294000"/>
    <n v="261000"/>
  </r>
  <r>
    <x v="5"/>
    <x v="18"/>
    <n v="2506"/>
    <s v="A199"/>
    <n v="905"/>
    <s v="S07667"/>
    <s v="오세영"/>
    <s v="깐부치킨 과천"/>
    <n v="116000"/>
    <n v="144000"/>
    <n v="178000"/>
    <n v="249000"/>
    <n v="375000"/>
    <n v="363000"/>
    <n v="382000"/>
    <n v="404000"/>
    <n v="430000"/>
    <n v="331000"/>
    <n v="257000"/>
    <n v="227000"/>
  </r>
  <r>
    <x v="5"/>
    <x v="18"/>
    <n v="2506"/>
    <s v="A199"/>
    <n v="905"/>
    <s v="S06865"/>
    <s v="오세영"/>
    <s v="오큐(송파)"/>
    <n v="108000"/>
    <n v="134000"/>
    <n v="166000"/>
    <n v="232000"/>
    <n v="349000"/>
    <n v="338000"/>
    <n v="356000"/>
    <n v="376000"/>
    <n v="401000"/>
    <n v="308000"/>
    <n v="239000"/>
    <n v="212000"/>
  </r>
  <r>
    <x v="5"/>
    <x v="18"/>
    <n v="2506"/>
    <s v="A199"/>
    <n v="905"/>
    <s v="S07999"/>
    <s v="오세영"/>
    <s v="스타닭스(청라)"/>
    <n v="104000"/>
    <n v="129000"/>
    <n v="159000"/>
    <n v="222000"/>
    <n v="334000"/>
    <n v="324000"/>
    <n v="341000"/>
    <n v="361000"/>
    <n v="384000"/>
    <n v="295000"/>
    <n v="229000"/>
    <n v="203000"/>
  </r>
  <r>
    <x v="5"/>
    <x v="18"/>
    <n v="2506"/>
    <s v="A199"/>
    <n v="905"/>
    <s v="S07848"/>
    <s v="오세영"/>
    <s v="깐부치킨 동탄성심점"/>
    <n v="103000"/>
    <n v="128000"/>
    <n v="158000"/>
    <n v="221000"/>
    <n v="332000"/>
    <n v="322000"/>
    <n v="339000"/>
    <n v="358000"/>
    <n v="382000"/>
    <n v="293000"/>
    <n v="228000"/>
    <n v="202000"/>
  </r>
  <r>
    <x v="5"/>
    <x v="18"/>
    <n v="2506"/>
    <s v="A199"/>
    <n v="905"/>
    <s v="S07668"/>
    <s v="오세영"/>
    <s v="깐부치킨 평촌"/>
    <n v="103000"/>
    <n v="128000"/>
    <n v="158000"/>
    <n v="220000"/>
    <n v="331000"/>
    <n v="321000"/>
    <n v="338000"/>
    <n v="357000"/>
    <n v="381000"/>
    <n v="293000"/>
    <n v="227000"/>
    <n v="201000"/>
  </r>
  <r>
    <x v="5"/>
    <x v="18"/>
    <n v="2506"/>
    <s v="A199"/>
    <n v="905"/>
    <s v="S06522"/>
    <s v="오세영"/>
    <s v="깐부치킨(양재)"/>
    <n v="85000"/>
    <n v="105000"/>
    <n v="130000"/>
    <n v="182000"/>
    <n v="274000"/>
    <n v="265000"/>
    <n v="279000"/>
    <n v="295000"/>
    <n v="314000"/>
    <n v="242000"/>
    <n v="188000"/>
    <n v="166000"/>
  </r>
  <r>
    <x v="5"/>
    <x v="18"/>
    <n v="2506"/>
    <s v="A199"/>
    <n v="905"/>
    <s v="S06706"/>
    <s v="오세영"/>
    <s v="아이리쉬펍뷰"/>
    <n v="67000"/>
    <n v="83000"/>
    <n v="103000"/>
    <n v="144000"/>
    <n v="216000"/>
    <n v="210000"/>
    <n v="221000"/>
    <n v="233000"/>
    <n v="248000"/>
    <n v="191000"/>
    <n v="148000"/>
    <n v="131000"/>
  </r>
  <r>
    <x v="5"/>
    <x v="18"/>
    <n v="2506"/>
    <s v="A199"/>
    <n v="905"/>
    <s v="S03367"/>
    <s v="오세영"/>
    <s v="그림버겐"/>
    <n v="63000"/>
    <n v="78000"/>
    <n v="96000"/>
    <n v="134000"/>
    <n v="201000"/>
    <n v="195000"/>
    <n v="205000"/>
    <n v="217000"/>
    <n v="231000"/>
    <n v="178000"/>
    <n v="138000"/>
    <n v="122000"/>
  </r>
  <r>
    <x v="5"/>
    <x v="18"/>
    <n v="2506"/>
    <s v="A199"/>
    <n v="905"/>
    <s v="S06975"/>
    <s v="오세영"/>
    <s v="조개와"/>
    <n v="60000"/>
    <n v="74000"/>
    <n v="92000"/>
    <n v="128000"/>
    <n v="192000"/>
    <n v="187000"/>
    <n v="196000"/>
    <n v="207000"/>
    <n v="221000"/>
    <n v="170000"/>
    <n v="132000"/>
    <n v="117000"/>
  </r>
  <r>
    <x v="5"/>
    <x v="18"/>
    <n v="2506"/>
    <s v="A199"/>
    <n v="924"/>
    <s v="S07585"/>
    <s v="오세영"/>
    <s v="마인드갭(압구정)"/>
    <n v="49000"/>
    <n v="61000"/>
    <n v="76000"/>
    <n v="106000"/>
    <n v="159000"/>
    <n v="154000"/>
    <n v="162000"/>
    <n v="171000"/>
    <n v="182000"/>
    <n v="140000"/>
    <n v="109000"/>
    <n v="96000"/>
  </r>
  <r>
    <x v="5"/>
    <x v="18"/>
    <n v="2506"/>
    <s v="A199"/>
    <n v="905"/>
    <s v="S06709"/>
    <s v="오세영"/>
    <s v="프렌즈펍(역삼)"/>
    <n v="49000"/>
    <n v="60000"/>
    <n v="75000"/>
    <n v="104000"/>
    <n v="157000"/>
    <n v="152000"/>
    <n v="160000"/>
    <n v="169000"/>
    <n v="180000"/>
    <n v="138000"/>
    <n v="107000"/>
    <n v="95000"/>
  </r>
  <r>
    <x v="5"/>
    <x v="18"/>
    <n v="2506"/>
    <s v="A199"/>
    <n v="905"/>
    <s v="S07705"/>
    <s v="오세영"/>
    <s v="톡(강남)"/>
    <n v="48000"/>
    <n v="60000"/>
    <n v="74000"/>
    <n v="103000"/>
    <n v="156000"/>
    <n v="151000"/>
    <n v="159000"/>
    <n v="168000"/>
    <n v="179000"/>
    <n v="137000"/>
    <n v="107000"/>
    <n v="94000"/>
  </r>
  <r>
    <x v="5"/>
    <x v="18"/>
    <n v="2506"/>
    <s v="A199"/>
    <n v="905"/>
    <s v="S06312"/>
    <s v="오세영"/>
    <s v="엉클조(남산)"/>
    <n v="82000"/>
    <n v="101000"/>
    <n v="125000"/>
    <n v="175000"/>
    <n v="263000"/>
    <n v="255000"/>
    <n v="268000"/>
    <n v="283000"/>
    <n v="302000"/>
    <n v="232000"/>
    <n v="180000"/>
    <n v="159000"/>
  </r>
  <r>
    <x v="5"/>
    <x v="18"/>
    <n v="2506"/>
    <s v="A199"/>
    <n v="905"/>
    <s v="S07143"/>
    <s v="오세영"/>
    <s v="깐부치킨 위례중앙점"/>
    <n v="43000"/>
    <n v="53000"/>
    <n v="65000"/>
    <n v="91000"/>
    <n v="137000"/>
    <n v="133000"/>
    <n v="140000"/>
    <n v="148000"/>
    <n v="157000"/>
    <n v="121000"/>
    <n v="94000"/>
    <n v="83000"/>
  </r>
  <r>
    <x v="5"/>
    <x v="18"/>
    <n v="2506"/>
    <s v="A199"/>
    <n v="905"/>
    <s v="S06708"/>
    <s v="오세영"/>
    <s v="누나홀닭 장안동"/>
    <n v="40000"/>
    <n v="50000"/>
    <n v="61000"/>
    <n v="85000"/>
    <n v="128000"/>
    <n v="125000"/>
    <n v="131000"/>
    <n v="138000"/>
    <n v="147000"/>
    <n v="113000"/>
    <n v="88000"/>
    <n v="78000"/>
  </r>
  <r>
    <x v="5"/>
    <x v="18"/>
    <n v="2506"/>
    <s v="A199"/>
    <n v="905"/>
    <s v="S07848"/>
    <s v="오세영"/>
    <s v="깐부치킨 동탄성심점"/>
    <n v="38000"/>
    <n v="47000"/>
    <n v="58000"/>
    <n v="81000"/>
    <n v="122000"/>
    <n v="118000"/>
    <n v="124000"/>
    <n v="131000"/>
    <n v="140000"/>
    <n v="108000"/>
    <n v="84000"/>
    <n v="74000"/>
  </r>
  <r>
    <x v="5"/>
    <x v="18"/>
    <n v="2506"/>
    <s v="A199"/>
    <n v="905"/>
    <s v="S07385"/>
    <s v="오세영"/>
    <s v="텍사스큐(청라)"/>
    <n v="38000"/>
    <n v="47000"/>
    <n v="58000"/>
    <n v="81000"/>
    <n v="122000"/>
    <n v="118000"/>
    <n v="124000"/>
    <n v="131000"/>
    <n v="140000"/>
    <n v="108000"/>
    <n v="84000"/>
    <n v="74000"/>
  </r>
  <r>
    <x v="5"/>
    <x v="18"/>
    <n v="2506"/>
    <s v="A199"/>
    <n v="905"/>
    <s v="S07971"/>
    <s v="오세영"/>
    <s v="도이치하우스"/>
    <n v="33000"/>
    <n v="41000"/>
    <n v="51000"/>
    <n v="71000"/>
    <n v="107000"/>
    <n v="104000"/>
    <n v="109000"/>
    <n v="115000"/>
    <n v="123000"/>
    <n v="94000"/>
    <n v="73000"/>
    <n v="65000"/>
  </r>
  <r>
    <x v="5"/>
    <x v="18"/>
    <n v="2506"/>
    <s v="A199"/>
    <n v="905"/>
    <s v="S06988"/>
    <s v="오세영"/>
    <s v="만선호프(을지로)"/>
    <n v="33000"/>
    <n v="41000"/>
    <n v="51000"/>
    <n v="71000"/>
    <n v="107000"/>
    <n v="104000"/>
    <n v="109000"/>
    <n v="115000"/>
    <n v="123000"/>
    <n v="94000"/>
    <n v="73000"/>
    <n v="65000"/>
  </r>
  <r>
    <x v="5"/>
    <x v="18"/>
    <n v="2506"/>
    <s v="A199"/>
    <n v="905"/>
    <s v="S07435"/>
    <s v="오세영"/>
    <s v="아리수만찬"/>
    <n v="33000"/>
    <n v="41000"/>
    <n v="51000"/>
    <n v="71000"/>
    <n v="106000"/>
    <n v="103000"/>
    <n v="108000"/>
    <n v="114000"/>
    <n v="122000"/>
    <n v="94000"/>
    <n v="73000"/>
    <n v="64000"/>
  </r>
  <r>
    <x v="5"/>
    <x v="18"/>
    <n v="2506"/>
    <s v="A199"/>
    <n v="905"/>
    <s v="S08295"/>
    <s v="오세영"/>
    <s v="소리골(광화문)"/>
    <n v="29000"/>
    <n v="36000"/>
    <n v="45000"/>
    <n v="62000"/>
    <n v="93000"/>
    <n v="90000"/>
    <n v="95000"/>
    <n v="100000"/>
    <n v="107000"/>
    <n v="82000"/>
    <n v="64000"/>
    <n v="57000"/>
  </r>
  <r>
    <x v="5"/>
    <x v="18"/>
    <n v="2506"/>
    <s v="A199"/>
    <n v="905"/>
    <s v="S07924"/>
    <s v="오세영"/>
    <s v="깐부 청주지웰점"/>
    <n v="29000"/>
    <n v="36000"/>
    <n v="45000"/>
    <n v="62000"/>
    <n v="93000"/>
    <n v="90000"/>
    <n v="95000"/>
    <n v="100000"/>
    <n v="107000"/>
    <n v="82000"/>
    <n v="64000"/>
    <n v="57000"/>
  </r>
  <r>
    <x v="5"/>
    <x v="18"/>
    <n v="2506"/>
    <s v="A199"/>
    <n v="905"/>
    <s v="S08370"/>
    <s v="오세영"/>
    <s v="비스트로꽃길"/>
    <n v="29000"/>
    <n v="35000"/>
    <n v="44000"/>
    <n v="61000"/>
    <n v="92000"/>
    <n v="89000"/>
    <n v="93000"/>
    <n v="99000"/>
    <n v="105000"/>
    <n v="81000"/>
    <n v="63000"/>
    <n v="56000"/>
  </r>
  <r>
    <x v="5"/>
    <x v="18"/>
    <n v="2506"/>
    <s v="A199"/>
    <n v="922"/>
    <s v="S08332"/>
    <s v="오세영"/>
    <s v="오리지날팬케이크 하우스"/>
    <n v="29000"/>
    <n v="35000"/>
    <n v="44000"/>
    <n v="61000"/>
    <n v="92000"/>
    <n v="89000"/>
    <n v="93000"/>
    <n v="99000"/>
    <n v="105000"/>
    <n v="81000"/>
    <n v="63000"/>
    <n v="56000"/>
  </r>
  <r>
    <x v="5"/>
    <x v="18"/>
    <n v="2506"/>
    <s v="A199"/>
    <n v="905"/>
    <s v="S03165"/>
    <s v="오세영"/>
    <s v="서울N타워"/>
    <n v="29000"/>
    <n v="35000"/>
    <n v="44000"/>
    <n v="61000"/>
    <n v="92000"/>
    <n v="89000"/>
    <n v="93000"/>
    <n v="99000"/>
    <n v="105000"/>
    <n v="81000"/>
    <n v="63000"/>
    <n v="56000"/>
  </r>
  <r>
    <x v="5"/>
    <x v="18"/>
    <n v="2506"/>
    <s v="A199"/>
    <n v="905"/>
    <s v="S03165"/>
    <s v="오세영"/>
    <s v="서울N타워"/>
    <n v="26000"/>
    <n v="32000"/>
    <n v="40000"/>
    <n v="55000"/>
    <n v="83000"/>
    <n v="80000"/>
    <n v="85000"/>
    <n v="89000"/>
    <n v="95000"/>
    <n v="73000"/>
    <n v="57000"/>
    <n v="50000"/>
  </r>
  <r>
    <x v="5"/>
    <x v="18"/>
    <n v="2506"/>
    <s v="A199"/>
    <n v="905"/>
    <s v="S08154"/>
    <s v="오세영"/>
    <s v="우리슈퍼"/>
    <n v="24000"/>
    <n v="30000"/>
    <n v="37000"/>
    <n v="51000"/>
    <n v="76000"/>
    <n v="74000"/>
    <n v="78000"/>
    <n v="82000"/>
    <n v="88000"/>
    <n v="67000"/>
    <n v="52000"/>
    <n v="46000"/>
  </r>
  <r>
    <x v="5"/>
    <x v="18"/>
    <n v="2506"/>
    <s v="A199"/>
    <n v="905"/>
    <s v="S03373"/>
    <s v="오세영"/>
    <s v="신사펍"/>
    <n v="24000"/>
    <n v="30000"/>
    <n v="37000"/>
    <n v="51000"/>
    <n v="76000"/>
    <n v="74000"/>
    <n v="78000"/>
    <n v="82000"/>
    <n v="88000"/>
    <n v="67000"/>
    <n v="52000"/>
    <n v="46000"/>
  </r>
  <r>
    <x v="5"/>
    <x v="18"/>
    <n v="2506"/>
    <s v="A199"/>
    <n v="901"/>
    <s v="S03945"/>
    <s v="오세영"/>
    <s v="플레이져플레이스-남대문"/>
    <n v="21000"/>
    <n v="25000"/>
    <n v="31000"/>
    <n v="44000"/>
    <n v="66000"/>
    <n v="64000"/>
    <n v="67000"/>
    <n v="71000"/>
    <n v="75000"/>
    <n v="58000"/>
    <n v="45000"/>
    <n v="40000"/>
  </r>
  <r>
    <x v="5"/>
    <x v="18"/>
    <n v="2506"/>
    <s v="A199"/>
    <n v="905"/>
    <s v="S04389"/>
    <s v="오세영"/>
    <s v="호호맥주(인천)"/>
    <n v="19000"/>
    <n v="24000"/>
    <n v="29000"/>
    <n v="41000"/>
    <n v="61000"/>
    <n v="59000"/>
    <n v="62000"/>
    <n v="66000"/>
    <n v="70000"/>
    <n v="54000"/>
    <n v="42000"/>
    <n v="37000"/>
  </r>
  <r>
    <x v="5"/>
    <x v="18"/>
    <n v="2506"/>
    <s v="A199"/>
    <n v="901"/>
    <s v="S04454"/>
    <s v="오세영"/>
    <s v="더스테이트선유"/>
    <n v="17000"/>
    <n v="20000"/>
    <n v="25000"/>
    <n v="35000"/>
    <n v="53000"/>
    <n v="51000"/>
    <n v="54000"/>
    <n v="57000"/>
    <n v="60000"/>
    <n v="46000"/>
    <n v="36000"/>
    <n v="32000"/>
  </r>
  <r>
    <x v="5"/>
    <x v="18"/>
    <n v="2506"/>
    <s v="A199"/>
    <n v="922"/>
    <s v="S04525"/>
    <s v="오세영"/>
    <s v="소굴(홍대)"/>
    <n v="16000"/>
    <n v="20000"/>
    <n v="24000"/>
    <n v="34000"/>
    <n v="50000"/>
    <n v="49000"/>
    <n v="51000"/>
    <n v="54000"/>
    <n v="58000"/>
    <n v="45000"/>
    <n v="35000"/>
    <n v="31000"/>
  </r>
  <r>
    <x v="5"/>
    <x v="18"/>
    <n v="2506"/>
    <s v="A199"/>
    <n v="905"/>
    <s v="132056"/>
    <s v="오세영"/>
    <s v="(주)엘앤케이 에프앤비_무알콜"/>
    <n v="15000"/>
    <n v="18000"/>
    <n v="22000"/>
    <n v="31000"/>
    <n v="46000"/>
    <n v="45000"/>
    <n v="47000"/>
    <n v="50000"/>
    <n v="53000"/>
    <n v="41000"/>
    <n v="32000"/>
    <n v="28000"/>
  </r>
  <r>
    <x v="5"/>
    <x v="18"/>
    <n v="2506"/>
    <s v="A199"/>
    <n v="905"/>
    <s v="131753"/>
    <s v="오세영"/>
    <s v="아이크루_무알코올"/>
    <n v="15000"/>
    <n v="18000"/>
    <n v="22000"/>
    <n v="31000"/>
    <n v="46000"/>
    <n v="45000"/>
    <n v="47000"/>
    <n v="50000"/>
    <n v="53000"/>
    <n v="41000"/>
    <n v="32000"/>
    <n v="28000"/>
  </r>
  <r>
    <x v="5"/>
    <x v="18"/>
    <n v="2506"/>
    <s v="A199"/>
    <n v="905"/>
    <s v="131496"/>
    <s v="오세영"/>
    <s v="(주)위더스케이알_무알"/>
    <n v="11000"/>
    <n v="13000"/>
    <n v="16000"/>
    <n v="22000"/>
    <n v="33000"/>
    <n v="32000"/>
    <n v="34000"/>
    <n v="36000"/>
    <n v="38000"/>
    <n v="29000"/>
    <n v="23000"/>
    <n v="20000"/>
  </r>
  <r>
    <x v="5"/>
    <x v="18"/>
    <n v="2506"/>
    <s v="A199"/>
    <n v="905"/>
    <s v="132106"/>
    <s v="오세영"/>
    <s v="상주에프앤비_무알콜"/>
    <n v="11000"/>
    <n v="13000"/>
    <n v="16000"/>
    <n v="22000"/>
    <n v="33000"/>
    <n v="32000"/>
    <n v="34000"/>
    <n v="36000"/>
    <n v="38000"/>
    <n v="29000"/>
    <n v="23000"/>
    <n v="20000"/>
  </r>
  <r>
    <x v="5"/>
    <x v="18"/>
    <n v="2506"/>
    <s v="A199"/>
    <n v="905"/>
    <s v="131405"/>
    <s v="오세영"/>
    <s v="까꿍닷컴(판타스틱리얼리스트)"/>
    <n v="11000"/>
    <n v="13000"/>
    <n v="16000"/>
    <n v="22000"/>
    <n v="33000"/>
    <n v="32000"/>
    <n v="34000"/>
    <n v="36000"/>
    <n v="38000"/>
    <n v="29000"/>
    <n v="23000"/>
    <n v="20000"/>
  </r>
  <r>
    <x v="5"/>
    <x v="18"/>
    <n v="2506"/>
    <s v="A199"/>
    <n v="905"/>
    <s v="131997"/>
    <s v="오세영"/>
    <s v="주식회사 엠에스컴퍼니_무알콜"/>
    <n v="11000"/>
    <n v="13000"/>
    <n v="16000"/>
    <n v="22000"/>
    <n v="33000"/>
    <n v="32000"/>
    <n v="34000"/>
    <n v="36000"/>
    <n v="38000"/>
    <n v="29000"/>
    <n v="23000"/>
    <n v="20000"/>
  </r>
  <r>
    <x v="5"/>
    <x v="18"/>
    <n v="2506"/>
    <s v="A199"/>
    <n v="905"/>
    <s v="132047"/>
    <s v="오세영"/>
    <s v="가화코퍼레이션_무알콜"/>
    <n v="10000"/>
    <n v="12000"/>
    <n v="15000"/>
    <n v="21000"/>
    <n v="31000"/>
    <n v="30000"/>
    <n v="31000"/>
    <n v="33000"/>
    <n v="35000"/>
    <n v="27000"/>
    <n v="21000"/>
    <n v="19000"/>
  </r>
  <r>
    <x v="5"/>
    <x v="18"/>
    <n v="2506"/>
    <s v="A199"/>
    <n v="905"/>
    <s v="132206"/>
    <s v="오세영"/>
    <s v="에스디마켓_무알콜"/>
    <n v="10000"/>
    <n v="12000"/>
    <n v="15000"/>
    <n v="21000"/>
    <n v="31000"/>
    <n v="30000"/>
    <n v="31000"/>
    <n v="33000"/>
    <n v="35000"/>
    <n v="27000"/>
    <n v="21000"/>
    <n v="19000"/>
  </r>
  <r>
    <x v="5"/>
    <x v="18"/>
    <n v="2506"/>
    <s v="A199"/>
    <n v="905"/>
    <s v="131690"/>
    <s v="오세영"/>
    <s v="주식회사 넥스트랜스_무알콜"/>
    <n v="10000"/>
    <n v="12000"/>
    <n v="15000"/>
    <n v="21000"/>
    <n v="31000"/>
    <n v="30000"/>
    <n v="31000"/>
    <n v="33000"/>
    <n v="35000"/>
    <n v="27000"/>
    <n v="21000"/>
    <n v="19000"/>
  </r>
  <r>
    <x v="5"/>
    <x v="18"/>
    <n v="2506"/>
    <s v="A199"/>
    <n v="905"/>
    <s v="370459"/>
    <s v="오세영"/>
    <s v="브릭하우스76"/>
    <n v="10000"/>
    <n v="12000"/>
    <n v="15000"/>
    <n v="21000"/>
    <n v="31000"/>
    <n v="30000"/>
    <n v="31000"/>
    <n v="33000"/>
    <n v="35000"/>
    <n v="27000"/>
    <n v="21000"/>
    <n v="19000"/>
  </r>
  <r>
    <x v="5"/>
    <x v="18"/>
    <n v="2506"/>
    <s v="A199"/>
    <n v="905"/>
    <s v="111739"/>
    <s v="오세영"/>
    <s v="카페플러스_무알콜"/>
    <n v="9000"/>
    <n v="10000"/>
    <n v="13000"/>
    <n v="18000"/>
    <n v="27000"/>
    <n v="26000"/>
    <n v="27000"/>
    <n v="29000"/>
    <n v="30000"/>
    <n v="23000"/>
    <n v="18000"/>
    <n v="16000"/>
  </r>
  <r>
    <x v="5"/>
    <x v="18"/>
    <n v="2506"/>
    <s v="A199"/>
    <n v="905"/>
    <s v="111743"/>
    <s v="오세영"/>
    <s v="씨엘소다_무알콜"/>
    <n v="7000"/>
    <n v="9000"/>
    <n v="11000"/>
    <n v="15000"/>
    <n v="23000"/>
    <n v="22000"/>
    <n v="23000"/>
    <n v="24000"/>
    <n v="26000"/>
    <n v="20000"/>
    <n v="16000"/>
    <n v="14000"/>
  </r>
  <r>
    <x v="5"/>
    <x v="18"/>
    <n v="2506"/>
    <s v="A199"/>
    <n v="905"/>
    <n v="111651"/>
    <s v="오세영"/>
    <s v="버디음료(주)NEW_무알콜"/>
    <n v="7000"/>
    <n v="8000"/>
    <n v="10000"/>
    <n v="13000"/>
    <n v="20000"/>
    <n v="19000"/>
    <n v="20000"/>
    <n v="22000"/>
    <n v="23000"/>
    <n v="18000"/>
    <n v="14000"/>
    <n v="12000"/>
  </r>
  <r>
    <x v="5"/>
    <x v="18"/>
    <n v="2506"/>
    <s v="A199"/>
    <n v="905"/>
    <s v="370459"/>
    <s v="오세영"/>
    <s v="브릭하우스76"/>
    <n v="7000"/>
    <n v="8000"/>
    <n v="10000"/>
    <n v="13000"/>
    <n v="20000"/>
    <n v="19000"/>
    <n v="20000"/>
    <n v="22000"/>
    <n v="23000"/>
    <n v="18000"/>
    <n v="14000"/>
    <n v="12000"/>
  </r>
  <r>
    <x v="5"/>
    <x v="18"/>
    <n v="2506"/>
    <s v="A199"/>
    <n v="913"/>
    <s v="110988"/>
    <s v="오세영"/>
    <s v="(유)원천종합주류"/>
    <n v="6000"/>
    <n v="7000"/>
    <n v="8000"/>
    <n v="11000"/>
    <n v="17000"/>
    <n v="16000"/>
    <n v="17000"/>
    <n v="18000"/>
    <n v="19000"/>
    <n v="15000"/>
    <n v="12000"/>
    <n v="10000"/>
  </r>
  <r>
    <x v="5"/>
    <x v="18"/>
    <n v="2506"/>
    <s v="A199"/>
    <n v="913"/>
    <s v="110314"/>
    <s v="오세영"/>
    <s v="(주)경기종합주류"/>
    <n v="6000"/>
    <n v="7000"/>
    <n v="8000"/>
    <n v="11000"/>
    <n v="17000"/>
    <n v="16000"/>
    <n v="17000"/>
    <n v="18000"/>
    <n v="19000"/>
    <n v="15000"/>
    <n v="12000"/>
    <n v="10000"/>
  </r>
  <r>
    <x v="5"/>
    <x v="18"/>
    <n v="2506"/>
    <s v="A199"/>
    <n v="913"/>
    <s v="111318"/>
    <s v="오세영"/>
    <s v="경성주류(주)-분당"/>
    <n v="5000"/>
    <n v="6000"/>
    <n v="8000"/>
    <n v="11000"/>
    <n v="16000"/>
    <n v="15000"/>
    <n v="16000"/>
    <n v="17000"/>
    <n v="18000"/>
    <n v="14000"/>
    <n v="11000"/>
    <n v="10000"/>
  </r>
  <r>
    <x v="5"/>
    <x v="18"/>
    <n v="2506"/>
    <s v="A199"/>
    <n v="913"/>
    <s v="111701"/>
    <s v="오세영"/>
    <s v="(주)한솔체인_영개"/>
    <n v="5000"/>
    <n v="6000"/>
    <n v="8000"/>
    <n v="11000"/>
    <n v="16000"/>
    <n v="15000"/>
    <n v="16000"/>
    <n v="17000"/>
    <n v="18000"/>
    <n v="14000"/>
    <n v="11000"/>
    <n v="10000"/>
  </r>
  <r>
    <x v="5"/>
    <x v="18"/>
    <n v="2506"/>
    <s v="A1ZZ"/>
    <n v="999"/>
    <s v="A1ZZ"/>
    <s v="오세영"/>
    <s v="추가매출"/>
    <n v="28202000"/>
    <n v="34998000"/>
    <n v="43295000"/>
    <n v="60543000"/>
    <n v="91160000"/>
    <n v="88397000"/>
    <n v="93019000"/>
    <n v="98262000"/>
    <n v="104711000"/>
    <n v="80446000"/>
    <n v="62405000"/>
    <n v="55233000"/>
  </r>
  <r>
    <x v="5"/>
    <x v="18"/>
    <n v="2506"/>
    <s v="A199"/>
    <n v="905"/>
    <s v="S06837"/>
    <s v="주민욱"/>
    <s v="밀워키(수원)"/>
    <n v="5000"/>
    <n v="5000"/>
    <n v="7000"/>
    <n v="9000"/>
    <n v="14000"/>
    <n v="13000"/>
    <n v="14000"/>
    <n v="15000"/>
    <n v="15000"/>
    <n v="12000"/>
    <n v="9000"/>
    <n v="8000"/>
  </r>
  <r>
    <x v="5"/>
    <x v="18"/>
    <n v="2506"/>
    <s v="A199"/>
    <n v="922"/>
    <s v="S05509"/>
    <s v="주민욱"/>
    <s v="쏠티캐빈"/>
    <n v="3000"/>
    <n v="3000"/>
    <n v="4000"/>
    <n v="5000"/>
    <n v="7000"/>
    <n v="7000"/>
    <n v="7000"/>
    <n v="8000"/>
    <n v="8000"/>
    <n v="6000"/>
    <n v="5000"/>
    <n v="4000"/>
  </r>
  <r>
    <x v="5"/>
    <x v="18"/>
    <n v="2506"/>
    <s v="A199"/>
    <n v="922"/>
    <s v="S06676"/>
    <s v="주민욱"/>
    <s v="열세테이블(다산)"/>
    <n v="3000"/>
    <n v="3000"/>
    <n v="4000"/>
    <n v="5000"/>
    <n v="7000"/>
    <n v="7000"/>
    <n v="7000"/>
    <n v="8000"/>
    <n v="8000"/>
    <n v="6000"/>
    <n v="5000"/>
    <n v="4000"/>
  </r>
  <r>
    <x v="5"/>
    <x v="18"/>
    <n v="2506"/>
    <s v="A199"/>
    <n v="905"/>
    <s v="S06536"/>
    <s v="주민욱"/>
    <s v="짝태시대(상계)"/>
    <n v="2000"/>
    <n v="2000"/>
    <n v="2000"/>
    <n v="3000"/>
    <n v="4000"/>
    <n v="4000"/>
    <n v="4000"/>
    <n v="4000"/>
    <n v="4000"/>
    <n v="3000"/>
    <n v="3000"/>
    <n v="2000"/>
  </r>
  <r>
    <x v="5"/>
    <x v="18"/>
    <n v="2506"/>
    <s v="A199"/>
    <n v="905"/>
    <s v="S06837"/>
    <s v="주민욱"/>
    <s v="밀워키(수원)"/>
    <n v="1996000"/>
    <n v="2477000"/>
    <n v="3064000"/>
    <n v="5000000"/>
    <n v="6451000"/>
    <n v="6256000"/>
    <n v="6583000"/>
    <n v="6954000"/>
    <n v="7410000"/>
    <n v="5693000"/>
    <n v="4416000"/>
    <n v="3909000"/>
  </r>
  <r>
    <x v="5"/>
    <x v="18"/>
    <n v="2506"/>
    <s v="A199"/>
    <n v="905"/>
    <s v="S07732"/>
    <s v="주민욱"/>
    <s v="스틸21펍"/>
    <n v="1292000"/>
    <n v="1604000"/>
    <n v="1984000"/>
    <n v="4000000"/>
    <n v="4176000"/>
    <n v="4050000"/>
    <n v="4262000"/>
    <n v="4502000"/>
    <n v="4797000"/>
    <n v="3686000"/>
    <n v="2859000"/>
    <n v="2531000"/>
  </r>
  <r>
    <x v="5"/>
    <x v="18"/>
    <n v="2506"/>
    <s v="A199"/>
    <n v="905"/>
    <s v="S07635"/>
    <s v="주민욱"/>
    <s v="유어비어스"/>
    <n v="443000"/>
    <n v="549000"/>
    <n v="679000"/>
    <n v="950000"/>
    <n v="1430000"/>
    <n v="1386000"/>
    <n v="1459000"/>
    <n v="1541000"/>
    <n v="1642000"/>
    <n v="1262000"/>
    <n v="979000"/>
    <n v="866000"/>
  </r>
  <r>
    <x v="5"/>
    <x v="18"/>
    <n v="2506"/>
    <s v="A199"/>
    <n v="905"/>
    <s v="S07242"/>
    <s v="주민욱"/>
    <s v="에덴(내자동)"/>
    <n v="463000"/>
    <n v="574000"/>
    <n v="710000"/>
    <n v="993000"/>
    <n v="1495000"/>
    <n v="1449000"/>
    <n v="1525000"/>
    <n v="1611000"/>
    <n v="1717000"/>
    <n v="1319000"/>
    <n v="1023000"/>
    <n v="906000"/>
  </r>
  <r>
    <x v="5"/>
    <x v="18"/>
    <n v="2506"/>
    <s v="A199"/>
    <n v="905"/>
    <s v="S08024"/>
    <s v="주민욱"/>
    <s v="기네스1759"/>
    <n v="442000"/>
    <n v="548000"/>
    <n v="678000"/>
    <n v="948000"/>
    <n v="1428000"/>
    <n v="1385000"/>
    <n v="1457000"/>
    <n v="1539000"/>
    <n v="1640000"/>
    <n v="1260000"/>
    <n v="978000"/>
    <n v="865000"/>
  </r>
  <r>
    <x v="5"/>
    <x v="18"/>
    <n v="2506"/>
    <s v="A199"/>
    <n v="922"/>
    <s v="S06867"/>
    <s v="주민욱"/>
    <s v="어반그릴(배곧)"/>
    <n v="246000"/>
    <n v="306000"/>
    <n v="378000"/>
    <n v="528000"/>
    <n v="795000"/>
    <n v="771000"/>
    <n v="811000"/>
    <n v="857000"/>
    <n v="913000"/>
    <n v="702000"/>
    <n v="544000"/>
    <n v="482000"/>
  </r>
  <r>
    <x v="5"/>
    <x v="18"/>
    <n v="2506"/>
    <s v="A199"/>
    <n v="905"/>
    <s v="S07342"/>
    <s v="주민욱"/>
    <s v="비비비브루잉_동대문"/>
    <n v="186000"/>
    <n v="230000"/>
    <n v="285000"/>
    <n v="398000"/>
    <n v="599000"/>
    <n v="581000"/>
    <n v="612000"/>
    <n v="646000"/>
    <n v="689000"/>
    <n v="529000"/>
    <n v="411000"/>
    <n v="363000"/>
  </r>
  <r>
    <x v="5"/>
    <x v="18"/>
    <n v="2506"/>
    <s v="A199"/>
    <n v="905"/>
    <s v="S08177"/>
    <s v="주민욱"/>
    <s v="카페1993"/>
    <n v="53000"/>
    <n v="65000"/>
    <n v="81000"/>
    <n v="113000"/>
    <n v="169000"/>
    <n v="164000"/>
    <n v="173000"/>
    <n v="182000"/>
    <n v="194000"/>
    <n v="149000"/>
    <n v="116000"/>
    <n v="103000"/>
  </r>
  <r>
    <x v="5"/>
    <x v="18"/>
    <n v="2506"/>
    <s v="A199"/>
    <n v="905"/>
    <s v="S07970"/>
    <s v="주민욱"/>
    <s v="파이팬 사당점"/>
    <n v="29000"/>
    <n v="36000"/>
    <n v="45000"/>
    <n v="62000"/>
    <n v="94000"/>
    <n v="91000"/>
    <n v="96000"/>
    <n v="101000"/>
    <n v="108000"/>
    <n v="83000"/>
    <n v="64000"/>
    <n v="57000"/>
  </r>
  <r>
    <x v="5"/>
    <x v="18"/>
    <n v="2506"/>
    <s v="A199"/>
    <n v="922"/>
    <s v="S03791"/>
    <s v="주민욱"/>
    <s v="나미키(충정로)"/>
    <n v="8000"/>
    <n v="9000"/>
    <n v="11000"/>
    <n v="16000"/>
    <n v="23000"/>
    <n v="23000"/>
    <n v="24000"/>
    <n v="25000"/>
    <n v="27000"/>
    <n v="21000"/>
    <n v="16000"/>
    <n v="14000"/>
  </r>
  <r>
    <x v="5"/>
    <x v="18"/>
    <n v="2506"/>
    <s v="A199"/>
    <n v="907"/>
    <s v="S04302"/>
    <s v="주민욱"/>
    <s v="조은마트(가평)"/>
    <n v="7000"/>
    <n v="8000"/>
    <n v="10000"/>
    <n v="14000"/>
    <n v="21000"/>
    <n v="21000"/>
    <n v="22000"/>
    <n v="23000"/>
    <n v="24000"/>
    <n v="19000"/>
    <n v="15000"/>
    <n v="13000"/>
  </r>
  <r>
    <x v="5"/>
    <x v="18"/>
    <n v="2506"/>
    <s v="A199"/>
    <n v="905"/>
    <s v="S04603"/>
    <s v="주민욱"/>
    <s v="라디오헤드(송파)"/>
    <n v="741000"/>
    <n v="920000"/>
    <n v="1137000"/>
    <n v="1590000"/>
    <n v="2394000"/>
    <n v="2322000"/>
    <n v="2443000"/>
    <n v="2581000"/>
    <n v="2750000"/>
    <n v="2113000"/>
    <n v="1639000"/>
    <n v="1451000"/>
  </r>
  <r>
    <x v="5"/>
    <x v="18"/>
    <n v="2506"/>
    <s v="A199"/>
    <n v="922"/>
    <s v="S04629"/>
    <s v="주민욱"/>
    <s v="라벨지크(수원)"/>
    <n v="470000"/>
    <n v="583000"/>
    <n v="721000"/>
    <n v="1008000"/>
    <n v="1518000"/>
    <n v="1472000"/>
    <n v="1549000"/>
    <n v="1636000"/>
    <n v="1743000"/>
    <n v="1339000"/>
    <n v="1039000"/>
    <n v="920000"/>
  </r>
  <r>
    <x v="5"/>
    <x v="18"/>
    <n v="2506"/>
    <s v="A1ZZ"/>
    <n v="999"/>
    <s v="A1ZZ"/>
    <s v="주민욱"/>
    <s v="추가매출"/>
    <n v="18574000"/>
    <n v="23051000"/>
    <n v="28515000"/>
    <n v="39875000"/>
    <n v="60040000"/>
    <n v="58220000"/>
    <n v="61264000"/>
    <n v="64717000"/>
    <n v="68965000"/>
    <n v="52984000"/>
    <n v="41101000"/>
    <n v="36378000"/>
  </r>
  <r>
    <x v="6"/>
    <x v="19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EF9D59-EE39-4910-AB07-0CC569C577F7}" name="피벗 테이블1" cacheId="0" applyNumberFormats="0" applyBorderFormats="0" applyFontFormats="0" applyPatternFormats="0" applyAlignmentFormats="0" applyWidthHeightFormats="1" dataCaption="값" updatedVersion="7" minRefreshableVersion="3" useAutoFormatting="1" itemPrintTitles="1" createdVersion="7" indent="0" outline="1" outlineData="1" multipleFieldFilters="0">
  <location ref="A3:M23" firstHeaderRow="0" firstDataRow="1" firstDataCol="1"/>
  <pivotFields count="20">
    <pivotField showAll="0">
      <items count="8">
        <item x="5"/>
        <item x="3"/>
        <item x="1"/>
        <item x="4"/>
        <item x="2"/>
        <item x="0"/>
        <item x="6"/>
        <item t="default"/>
      </items>
    </pivotField>
    <pivotField axis="axisRow" showAll="0">
      <items count="21">
        <item x="18"/>
        <item x="11"/>
        <item x="8"/>
        <item x="13"/>
        <item x="9"/>
        <item x="6"/>
        <item x="14"/>
        <item x="15"/>
        <item x="17"/>
        <item x="16"/>
        <item x="10"/>
        <item x="7"/>
        <item x="0"/>
        <item x="1"/>
        <item x="2"/>
        <item x="3"/>
        <item x="4"/>
        <item x="5"/>
        <item x="12"/>
        <item h="1" x="1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합계 : 1월" fld="8" baseField="0" baseItem="0"/>
    <dataField name="합계 : 2월" fld="9" baseField="0" baseItem="0"/>
    <dataField name="합계 : 3월" fld="10" baseField="0" baseItem="0"/>
    <dataField name="합계 : 4월" fld="11" baseField="0" baseItem="0"/>
    <dataField name="합계 : 5월" fld="12" baseField="0" baseItem="0"/>
    <dataField name="합계 : 6월" fld="13" baseField="0" baseItem="0"/>
    <dataField name="합계 : 7월" fld="14" baseField="0" baseItem="0"/>
    <dataField name="합계 : 8월" fld="15" baseField="0" baseItem="0"/>
    <dataField name="합계 : 9월" fld="16" baseField="0" baseItem="0"/>
    <dataField name="합계 : 10월" fld="17" baseField="0" baseItem="0"/>
    <dataField name="합계 : 11월" fld="18" baseField="0" baseItem="0"/>
    <dataField name="합계 : 12월" fld="19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6A3DB-4DE4-4CF4-91FA-BEE7217B484D}">
  <sheetPr filterMode="1">
    <tabColor rgb="FF00B050"/>
  </sheetPr>
  <dimension ref="A1:AG1190"/>
  <sheetViews>
    <sheetView zoomScale="85" zoomScaleNormal="85" workbookViewId="0">
      <pane xSplit="8" ySplit="1" topLeftCell="I2" activePane="bottomRight" state="frozen"/>
      <selection pane="topRight" activeCell="I1" sqref="I1"/>
      <selection pane="bottomLeft" activeCell="A2" sqref="A2"/>
      <selection pane="bottomRight" sqref="A1:XFD1048576"/>
    </sheetView>
  </sheetViews>
  <sheetFormatPr defaultRowHeight="16.5" x14ac:dyDescent="0.3"/>
  <cols>
    <col min="1" max="1" width="14.375" style="2" bestFit="1" customWidth="1"/>
    <col min="2" max="2" width="16.5" style="2" bestFit="1" customWidth="1"/>
    <col min="3" max="6" width="11.5" style="2" customWidth="1"/>
    <col min="7" max="7" width="16.375" style="2" customWidth="1"/>
    <col min="8" max="8" width="44.375" style="8" customWidth="1"/>
    <col min="9" max="14" width="14.25" style="8" customWidth="1"/>
    <col min="15" max="20" width="14.25" style="2" customWidth="1"/>
    <col min="21" max="21" width="11.5" bestFit="1" customWidth="1"/>
    <col min="22" max="33" width="13.625" bestFit="1" customWidth="1"/>
  </cols>
  <sheetData>
    <row r="1" spans="1:20" x14ac:dyDescent="0.3">
      <c r="A1" s="3" t="s">
        <v>65</v>
      </c>
      <c r="B1" s="3" t="s">
        <v>160</v>
      </c>
      <c r="C1" s="3" t="s">
        <v>35</v>
      </c>
      <c r="D1" s="3" t="s">
        <v>36</v>
      </c>
      <c r="E1" s="3" t="s">
        <v>37</v>
      </c>
      <c r="F1" s="3" t="s">
        <v>38</v>
      </c>
      <c r="G1" s="3" t="s">
        <v>39</v>
      </c>
      <c r="H1" s="5" t="s">
        <v>40</v>
      </c>
      <c r="I1" s="3" t="s">
        <v>41</v>
      </c>
      <c r="J1" s="3" t="s">
        <v>42</v>
      </c>
      <c r="K1" s="3" t="s">
        <v>43</v>
      </c>
      <c r="L1" s="3" t="s">
        <v>44</v>
      </c>
      <c r="M1" s="3" t="s">
        <v>45</v>
      </c>
      <c r="N1" s="3" t="s">
        <v>46</v>
      </c>
      <c r="O1" s="3" t="s">
        <v>47</v>
      </c>
      <c r="P1" s="3" t="s">
        <v>48</v>
      </c>
      <c r="Q1" s="3" t="s">
        <v>49</v>
      </c>
      <c r="R1" s="3" t="s">
        <v>50</v>
      </c>
      <c r="S1" s="3" t="s">
        <v>51</v>
      </c>
      <c r="T1" s="3" t="s">
        <v>52</v>
      </c>
    </row>
    <row r="2" spans="1:20" hidden="1" x14ac:dyDescent="0.3">
      <c r="A2" s="7" t="s">
        <v>64</v>
      </c>
      <c r="B2" s="7" t="s">
        <v>161</v>
      </c>
      <c r="C2" s="44">
        <v>1501</v>
      </c>
      <c r="D2" s="7" t="s">
        <v>0</v>
      </c>
      <c r="E2" s="7">
        <v>908</v>
      </c>
      <c r="F2" s="7" t="s">
        <v>0</v>
      </c>
      <c r="G2" s="7"/>
      <c r="H2" s="8" t="s">
        <v>1</v>
      </c>
      <c r="O2" s="15">
        <v>259100000</v>
      </c>
      <c r="P2" s="15">
        <v>299100000</v>
      </c>
      <c r="Q2" s="15">
        <v>526100000</v>
      </c>
      <c r="R2" s="15">
        <v>570100000</v>
      </c>
      <c r="S2" s="15">
        <v>268600000</v>
      </c>
      <c r="T2" s="15">
        <v>816500000</v>
      </c>
    </row>
    <row r="3" spans="1:20" hidden="1" x14ac:dyDescent="0.3">
      <c r="A3" s="7" t="s">
        <v>64</v>
      </c>
      <c r="B3" s="7" t="s">
        <v>161</v>
      </c>
      <c r="C3" s="47">
        <v>1510</v>
      </c>
      <c r="D3" s="7" t="s">
        <v>2</v>
      </c>
      <c r="E3" s="7">
        <v>908</v>
      </c>
      <c r="F3" s="7" t="s">
        <v>2</v>
      </c>
      <c r="G3" s="7"/>
      <c r="H3" s="8" t="s">
        <v>3</v>
      </c>
      <c r="O3" s="15">
        <v>262900000</v>
      </c>
      <c r="P3" s="15">
        <v>275500000</v>
      </c>
      <c r="Q3" s="15">
        <v>543700000</v>
      </c>
      <c r="R3" s="15">
        <v>232200000</v>
      </c>
      <c r="S3" s="15">
        <v>261100000</v>
      </c>
      <c r="T3" s="15">
        <v>590400000</v>
      </c>
    </row>
    <row r="4" spans="1:20" hidden="1" x14ac:dyDescent="0.3">
      <c r="A4" s="7" t="s">
        <v>64</v>
      </c>
      <c r="B4" s="7" t="s">
        <v>161</v>
      </c>
      <c r="C4" s="49">
        <v>1504</v>
      </c>
      <c r="D4" s="7" t="s">
        <v>4</v>
      </c>
      <c r="E4" s="7">
        <v>909</v>
      </c>
      <c r="F4" s="7" t="s">
        <v>4</v>
      </c>
      <c r="G4" s="7"/>
      <c r="H4" s="8" t="s">
        <v>5</v>
      </c>
      <c r="O4" s="15">
        <v>518100000</v>
      </c>
      <c r="P4" s="15">
        <v>513200000</v>
      </c>
      <c r="Q4" s="15">
        <v>877900000</v>
      </c>
      <c r="R4" s="15">
        <v>887400000</v>
      </c>
      <c r="S4" s="15">
        <v>514900000</v>
      </c>
      <c r="T4" s="15">
        <v>1593200000</v>
      </c>
    </row>
    <row r="5" spans="1:20" hidden="1" x14ac:dyDescent="0.3">
      <c r="A5" s="7" t="s">
        <v>64</v>
      </c>
      <c r="B5" s="7" t="s">
        <v>161</v>
      </c>
      <c r="C5" s="49">
        <v>1504</v>
      </c>
      <c r="D5" s="7" t="s">
        <v>1280</v>
      </c>
      <c r="E5" s="7">
        <v>909</v>
      </c>
      <c r="F5" s="7" t="s">
        <v>1280</v>
      </c>
      <c r="G5" s="7"/>
      <c r="H5" s="8" t="s">
        <v>1267</v>
      </c>
      <c r="O5" s="15">
        <v>66700000</v>
      </c>
      <c r="P5" s="15">
        <v>66700000</v>
      </c>
      <c r="Q5" s="15">
        <v>133400000</v>
      </c>
      <c r="R5" s="15">
        <v>133400000</v>
      </c>
      <c r="S5" s="15">
        <v>66700000</v>
      </c>
      <c r="T5" s="15">
        <v>266700000</v>
      </c>
    </row>
    <row r="6" spans="1:20" s="17" customFormat="1" hidden="1" x14ac:dyDescent="0.3">
      <c r="A6" s="7" t="s">
        <v>64</v>
      </c>
      <c r="B6" s="7" t="s">
        <v>161</v>
      </c>
      <c r="C6" s="49">
        <v>1504</v>
      </c>
      <c r="D6" s="7" t="s">
        <v>14</v>
      </c>
      <c r="E6" s="7">
        <v>909</v>
      </c>
      <c r="F6" s="7" t="s">
        <v>14</v>
      </c>
      <c r="G6" s="7"/>
      <c r="H6" s="8" t="s">
        <v>54</v>
      </c>
      <c r="I6" s="8"/>
      <c r="J6" s="8"/>
      <c r="K6" s="8"/>
      <c r="L6" s="8"/>
      <c r="M6" s="8"/>
      <c r="N6" s="8"/>
      <c r="O6" s="15">
        <v>25000000</v>
      </c>
      <c r="P6" s="15">
        <v>25000000</v>
      </c>
      <c r="Q6" s="15">
        <v>50000000</v>
      </c>
      <c r="R6" s="15">
        <v>50000000</v>
      </c>
      <c r="S6" s="15">
        <v>25000000</v>
      </c>
      <c r="T6" s="15">
        <v>100000000</v>
      </c>
    </row>
    <row r="7" spans="1:20" s="17" customFormat="1" hidden="1" x14ac:dyDescent="0.3">
      <c r="A7" s="7" t="s">
        <v>64</v>
      </c>
      <c r="B7" s="7" t="s">
        <v>161</v>
      </c>
      <c r="C7" s="49">
        <v>1504</v>
      </c>
      <c r="D7" s="7" t="s">
        <v>6</v>
      </c>
      <c r="E7" s="7">
        <v>909</v>
      </c>
      <c r="F7" s="7" t="s">
        <v>6</v>
      </c>
      <c r="G7" s="7"/>
      <c r="H7" s="8" t="s">
        <v>7</v>
      </c>
      <c r="I7" s="8"/>
      <c r="J7" s="8"/>
      <c r="K7" s="8"/>
      <c r="L7" s="8"/>
      <c r="M7" s="8"/>
      <c r="N7" s="8"/>
      <c r="O7" s="15">
        <v>124000000</v>
      </c>
      <c r="P7" s="15">
        <v>124000000</v>
      </c>
      <c r="Q7" s="15">
        <v>140000000</v>
      </c>
      <c r="R7" s="15">
        <v>112000000</v>
      </c>
      <c r="S7" s="15">
        <v>112000000</v>
      </c>
      <c r="T7" s="15">
        <v>238000000</v>
      </c>
    </row>
    <row r="8" spans="1:20" s="14" customFormat="1" hidden="1" x14ac:dyDescent="0.3">
      <c r="A8" s="39" t="s">
        <v>64</v>
      </c>
      <c r="B8" s="39" t="s">
        <v>161</v>
      </c>
      <c r="C8" s="39">
        <v>1501</v>
      </c>
      <c r="D8" s="39" t="s">
        <v>8</v>
      </c>
      <c r="E8" s="39">
        <v>911</v>
      </c>
      <c r="F8" s="39" t="s">
        <v>8</v>
      </c>
      <c r="G8" s="39"/>
      <c r="H8" s="40" t="s">
        <v>9</v>
      </c>
      <c r="I8" s="40"/>
      <c r="J8" s="40"/>
      <c r="K8" s="40"/>
      <c r="L8" s="40"/>
      <c r="M8" s="40"/>
      <c r="N8" s="40"/>
      <c r="O8" s="41">
        <v>58000000</v>
      </c>
      <c r="P8" s="41">
        <v>58000000</v>
      </c>
      <c r="Q8" s="41">
        <v>58000000</v>
      </c>
      <c r="R8" s="41">
        <v>58000000</v>
      </c>
      <c r="S8" s="41">
        <v>60000000</v>
      </c>
      <c r="T8" s="41">
        <v>60000000</v>
      </c>
    </row>
    <row r="9" spans="1:20" hidden="1" x14ac:dyDescent="0.3">
      <c r="A9" s="7" t="s">
        <v>64</v>
      </c>
      <c r="B9" s="7" t="s">
        <v>162</v>
      </c>
      <c r="C9" s="47">
        <v>1510</v>
      </c>
      <c r="D9" s="7" t="s">
        <v>10</v>
      </c>
      <c r="E9" s="7">
        <v>908</v>
      </c>
      <c r="F9" s="7" t="s">
        <v>10</v>
      </c>
      <c r="G9" s="7"/>
      <c r="H9" s="8" t="s">
        <v>11</v>
      </c>
      <c r="O9" s="15">
        <v>725800000</v>
      </c>
      <c r="P9" s="15">
        <v>689200000</v>
      </c>
      <c r="Q9" s="15">
        <v>2050300000</v>
      </c>
      <c r="R9" s="15">
        <v>873200000</v>
      </c>
      <c r="S9" s="15">
        <v>679000000</v>
      </c>
      <c r="T9" s="15">
        <v>2245000000</v>
      </c>
    </row>
    <row r="10" spans="1:20" hidden="1" x14ac:dyDescent="0.3">
      <c r="A10" s="7" t="s">
        <v>64</v>
      </c>
      <c r="B10" s="7" t="s">
        <v>162</v>
      </c>
      <c r="C10" s="47">
        <v>1510</v>
      </c>
      <c r="D10" s="7" t="s">
        <v>12</v>
      </c>
      <c r="E10" s="7">
        <v>908</v>
      </c>
      <c r="F10" s="7" t="s">
        <v>12</v>
      </c>
      <c r="G10" s="7"/>
      <c r="H10" s="8" t="s">
        <v>13</v>
      </c>
      <c r="O10" s="15">
        <v>98000000</v>
      </c>
      <c r="P10" s="15">
        <v>89000000</v>
      </c>
      <c r="Q10" s="15">
        <v>176000000</v>
      </c>
      <c r="R10" s="15">
        <v>106000000</v>
      </c>
      <c r="S10" s="15">
        <v>93000000</v>
      </c>
      <c r="T10" s="15">
        <v>273000000</v>
      </c>
    </row>
    <row r="11" spans="1:20" s="17" customFormat="1" hidden="1" x14ac:dyDescent="0.3">
      <c r="A11" s="7" t="s">
        <v>64</v>
      </c>
      <c r="B11" s="7" t="s">
        <v>165</v>
      </c>
      <c r="C11" s="48">
        <v>1506</v>
      </c>
      <c r="D11" s="7" t="s">
        <v>15</v>
      </c>
      <c r="E11" s="7">
        <v>909</v>
      </c>
      <c r="F11" s="7" t="s">
        <v>15</v>
      </c>
      <c r="G11" s="7"/>
      <c r="H11" s="8" t="s">
        <v>53</v>
      </c>
      <c r="I11" s="8"/>
      <c r="J11" s="8"/>
      <c r="K11" s="8"/>
      <c r="L11" s="8"/>
      <c r="M11" s="8"/>
      <c r="N11" s="8"/>
      <c r="O11" s="15">
        <v>349900000</v>
      </c>
      <c r="P11" s="15">
        <v>400100000</v>
      </c>
      <c r="Q11" s="15">
        <v>500100000</v>
      </c>
      <c r="R11" s="15">
        <v>300100000</v>
      </c>
      <c r="S11" s="15">
        <v>450000000</v>
      </c>
      <c r="T11" s="15">
        <v>600000000</v>
      </c>
    </row>
    <row r="12" spans="1:20" s="17" customFormat="1" hidden="1" x14ac:dyDescent="0.3">
      <c r="A12" s="7" t="s">
        <v>64</v>
      </c>
      <c r="B12" s="7" t="s">
        <v>162</v>
      </c>
      <c r="C12" s="47">
        <v>1510</v>
      </c>
      <c r="D12" s="7" t="s">
        <v>1281</v>
      </c>
      <c r="E12" s="7">
        <v>911</v>
      </c>
      <c r="F12" s="7" t="s">
        <v>1281</v>
      </c>
      <c r="G12" s="7"/>
      <c r="H12" s="8" t="s">
        <v>1268</v>
      </c>
      <c r="I12" s="8"/>
      <c r="J12" s="8"/>
      <c r="K12" s="8"/>
      <c r="L12" s="8"/>
      <c r="M12" s="8"/>
      <c r="N12" s="8"/>
      <c r="O12" s="15">
        <v>100000000</v>
      </c>
      <c r="P12" s="15">
        <v>90000000</v>
      </c>
      <c r="Q12" s="15">
        <v>120000000</v>
      </c>
      <c r="R12" s="15">
        <v>100000000</v>
      </c>
      <c r="S12" s="15">
        <v>100000000</v>
      </c>
      <c r="T12" s="15">
        <v>100000000</v>
      </c>
    </row>
    <row r="13" spans="1:20" hidden="1" x14ac:dyDescent="0.3">
      <c r="A13" s="7" t="s">
        <v>64</v>
      </c>
      <c r="B13" s="7" t="s">
        <v>162</v>
      </c>
      <c r="C13" s="49">
        <v>1504</v>
      </c>
      <c r="D13" s="7" t="s">
        <v>23</v>
      </c>
      <c r="E13" s="7">
        <v>909</v>
      </c>
      <c r="F13" s="7" t="s">
        <v>23</v>
      </c>
      <c r="G13" s="7"/>
      <c r="H13" s="8" t="s">
        <v>24</v>
      </c>
      <c r="O13" s="15">
        <v>1400000000</v>
      </c>
      <c r="P13" s="15">
        <v>1200000000</v>
      </c>
      <c r="Q13" s="15">
        <v>1400000000</v>
      </c>
      <c r="R13" s="15">
        <v>1000000000</v>
      </c>
      <c r="S13" s="15">
        <v>1400000000</v>
      </c>
      <c r="T13" s="15">
        <v>2200000000</v>
      </c>
    </row>
    <row r="14" spans="1:20" hidden="1" x14ac:dyDescent="0.3">
      <c r="A14" s="7" t="s">
        <v>64</v>
      </c>
      <c r="B14" s="7" t="s">
        <v>162</v>
      </c>
      <c r="C14" s="49">
        <v>1504</v>
      </c>
      <c r="D14" s="7" t="s">
        <v>58</v>
      </c>
      <c r="E14" s="7">
        <v>909</v>
      </c>
      <c r="F14" s="7" t="s">
        <v>58</v>
      </c>
      <c r="G14" s="7"/>
      <c r="H14" s="8" t="s">
        <v>59</v>
      </c>
      <c r="O14" s="15">
        <v>2250000000</v>
      </c>
      <c r="P14" s="15">
        <v>2250000000</v>
      </c>
      <c r="Q14" s="15">
        <v>2250000000</v>
      </c>
      <c r="R14" s="15">
        <v>2250000000</v>
      </c>
      <c r="S14" s="15">
        <v>2250000000</v>
      </c>
      <c r="T14" s="15">
        <v>2250000000</v>
      </c>
    </row>
    <row r="15" spans="1:20" hidden="1" x14ac:dyDescent="0.3">
      <c r="A15" s="7" t="s">
        <v>64</v>
      </c>
      <c r="B15" s="7" t="s">
        <v>162</v>
      </c>
      <c r="C15" s="49">
        <v>1504</v>
      </c>
      <c r="D15" s="7" t="s">
        <v>1288</v>
      </c>
      <c r="E15" s="7">
        <v>909</v>
      </c>
      <c r="F15" s="7" t="s">
        <v>1288</v>
      </c>
      <c r="G15" s="7"/>
      <c r="H15" s="8" t="s">
        <v>1269</v>
      </c>
      <c r="O15" s="15">
        <v>350000000</v>
      </c>
      <c r="P15" s="15">
        <v>350000000</v>
      </c>
      <c r="Q15" s="15">
        <v>380000000</v>
      </c>
      <c r="R15" s="15">
        <v>380000000</v>
      </c>
      <c r="S15" s="15">
        <v>390000000</v>
      </c>
      <c r="T15" s="15">
        <v>400000000</v>
      </c>
    </row>
    <row r="16" spans="1:20" s="17" customFormat="1" hidden="1" x14ac:dyDescent="0.3">
      <c r="A16" s="7" t="s">
        <v>64</v>
      </c>
      <c r="B16" s="7" t="s">
        <v>162</v>
      </c>
      <c r="C16" s="49">
        <v>1504</v>
      </c>
      <c r="D16" s="7" t="s">
        <v>8</v>
      </c>
      <c r="E16" s="7">
        <v>911</v>
      </c>
      <c r="F16" s="7" t="s">
        <v>8</v>
      </c>
      <c r="G16" s="7"/>
      <c r="H16" s="8" t="s">
        <v>9</v>
      </c>
      <c r="I16" s="8"/>
      <c r="J16" s="8"/>
      <c r="K16" s="8"/>
      <c r="L16" s="8"/>
      <c r="M16" s="8"/>
      <c r="N16" s="8"/>
      <c r="O16" s="15">
        <v>30000000</v>
      </c>
      <c r="P16" s="15">
        <v>30000000</v>
      </c>
      <c r="Q16" s="15">
        <v>50000000</v>
      </c>
      <c r="R16" s="15">
        <v>30000000</v>
      </c>
      <c r="S16" s="15">
        <v>30000000</v>
      </c>
      <c r="T16" s="15">
        <v>30000000</v>
      </c>
    </row>
    <row r="17" spans="1:20" hidden="1" x14ac:dyDescent="0.3">
      <c r="A17" s="7" t="s">
        <v>64</v>
      </c>
      <c r="B17" s="7" t="s">
        <v>163</v>
      </c>
      <c r="C17" s="7">
        <v>1505</v>
      </c>
      <c r="D17" s="7" t="s">
        <v>16</v>
      </c>
      <c r="E17" s="7">
        <v>909</v>
      </c>
      <c r="F17" s="7" t="s">
        <v>16</v>
      </c>
      <c r="G17" s="7"/>
      <c r="H17" s="8" t="s">
        <v>17</v>
      </c>
      <c r="O17" s="15">
        <v>150000000</v>
      </c>
      <c r="P17" s="15">
        <v>120000000</v>
      </c>
      <c r="Q17" s="15">
        <v>200000000</v>
      </c>
      <c r="R17" s="15">
        <v>430000000</v>
      </c>
      <c r="S17" s="15">
        <v>150000000</v>
      </c>
      <c r="T17" s="15">
        <v>600000000</v>
      </c>
    </row>
    <row r="18" spans="1:20" hidden="1" x14ac:dyDescent="0.3">
      <c r="A18" s="7" t="s">
        <v>64</v>
      </c>
      <c r="B18" s="7" t="s">
        <v>163</v>
      </c>
      <c r="C18" s="7">
        <v>1505</v>
      </c>
      <c r="D18" s="7" t="s">
        <v>18</v>
      </c>
      <c r="E18" s="7">
        <v>909</v>
      </c>
      <c r="F18" s="7" t="s">
        <v>18</v>
      </c>
      <c r="G18" s="7"/>
      <c r="H18" s="8" t="s">
        <v>19</v>
      </c>
      <c r="O18" s="15">
        <v>90000000</v>
      </c>
      <c r="P18" s="15">
        <v>100000000</v>
      </c>
      <c r="Q18" s="15">
        <v>350000000</v>
      </c>
      <c r="R18" s="15">
        <v>90000000</v>
      </c>
      <c r="S18" s="15">
        <v>80000000</v>
      </c>
      <c r="T18" s="15">
        <v>100000000</v>
      </c>
    </row>
    <row r="19" spans="1:20" hidden="1" x14ac:dyDescent="0.3">
      <c r="A19" s="7" t="s">
        <v>64</v>
      </c>
      <c r="B19" s="7" t="s">
        <v>163</v>
      </c>
      <c r="C19" s="48">
        <v>1506</v>
      </c>
      <c r="D19" s="7" t="s">
        <v>22</v>
      </c>
      <c r="E19" s="7">
        <v>909</v>
      </c>
      <c r="F19" s="7" t="s">
        <v>22</v>
      </c>
      <c r="G19" s="7"/>
      <c r="H19" s="8" t="s">
        <v>1264</v>
      </c>
      <c r="O19" s="15">
        <v>110000000</v>
      </c>
      <c r="P19" s="15">
        <v>120000000</v>
      </c>
      <c r="Q19" s="15">
        <v>220000000</v>
      </c>
      <c r="R19" s="15">
        <v>130000000</v>
      </c>
      <c r="S19" s="15">
        <v>150000000</v>
      </c>
      <c r="T19" s="15">
        <v>180000000</v>
      </c>
    </row>
    <row r="20" spans="1:20" s="17" customFormat="1" hidden="1" x14ac:dyDescent="0.3">
      <c r="A20" s="7" t="s">
        <v>64</v>
      </c>
      <c r="B20" s="7" t="s">
        <v>163</v>
      </c>
      <c r="C20" s="7">
        <v>1505</v>
      </c>
      <c r="D20" s="7" t="s">
        <v>8</v>
      </c>
      <c r="E20" s="7">
        <v>911</v>
      </c>
      <c r="F20" s="7" t="s">
        <v>8</v>
      </c>
      <c r="G20" s="7"/>
      <c r="H20" s="8" t="s">
        <v>9</v>
      </c>
      <c r="I20" s="8"/>
      <c r="J20" s="8"/>
      <c r="K20" s="8"/>
      <c r="L20" s="8"/>
      <c r="M20" s="8"/>
      <c r="N20" s="8"/>
      <c r="O20" s="15">
        <v>6000000</v>
      </c>
      <c r="P20" s="15">
        <v>12000000</v>
      </c>
      <c r="Q20" s="15">
        <v>10000000</v>
      </c>
      <c r="R20" s="15">
        <v>20000000</v>
      </c>
      <c r="S20" s="15">
        <v>12000000</v>
      </c>
      <c r="T20" s="15">
        <v>20000000</v>
      </c>
    </row>
    <row r="21" spans="1:20" hidden="1" x14ac:dyDescent="0.3">
      <c r="A21" s="7" t="s">
        <v>64</v>
      </c>
      <c r="B21" s="7" t="s">
        <v>164</v>
      </c>
      <c r="C21" s="48">
        <v>1506</v>
      </c>
      <c r="D21" s="7" t="s">
        <v>29</v>
      </c>
      <c r="E21" s="7">
        <v>910</v>
      </c>
      <c r="F21" s="7" t="s">
        <v>29</v>
      </c>
      <c r="G21" s="7"/>
      <c r="H21" s="8" t="s">
        <v>30</v>
      </c>
      <c r="O21" s="15">
        <v>370000000</v>
      </c>
      <c r="P21" s="15">
        <v>370000000</v>
      </c>
      <c r="Q21" s="15">
        <v>360000000</v>
      </c>
      <c r="R21" s="15">
        <v>370000000</v>
      </c>
      <c r="S21" s="15">
        <v>400000000</v>
      </c>
      <c r="T21" s="15">
        <v>400000000</v>
      </c>
    </row>
    <row r="22" spans="1:20" hidden="1" x14ac:dyDescent="0.3">
      <c r="A22" s="7" t="s">
        <v>64</v>
      </c>
      <c r="B22" s="7" t="s">
        <v>164</v>
      </c>
      <c r="C22" s="48">
        <v>1506</v>
      </c>
      <c r="D22" s="7" t="s">
        <v>31</v>
      </c>
      <c r="E22" s="7">
        <v>910</v>
      </c>
      <c r="F22" s="7" t="s">
        <v>31</v>
      </c>
      <c r="G22" s="7"/>
      <c r="H22" s="8" t="s">
        <v>32</v>
      </c>
      <c r="O22" s="15">
        <v>27000000</v>
      </c>
      <c r="P22" s="15">
        <v>27000000</v>
      </c>
      <c r="Q22" s="15">
        <v>27000000</v>
      </c>
      <c r="R22" s="15">
        <v>27000000</v>
      </c>
      <c r="S22" s="15">
        <v>27000000</v>
      </c>
      <c r="T22" s="15">
        <v>27000000</v>
      </c>
    </row>
    <row r="23" spans="1:20" hidden="1" x14ac:dyDescent="0.3">
      <c r="A23" s="7" t="s">
        <v>64</v>
      </c>
      <c r="B23" s="7" t="s">
        <v>164</v>
      </c>
      <c r="C23" s="48">
        <v>1506</v>
      </c>
      <c r="D23" s="7" t="s">
        <v>33</v>
      </c>
      <c r="E23" s="7">
        <v>910</v>
      </c>
      <c r="F23" s="7" t="s">
        <v>33</v>
      </c>
      <c r="G23" s="7"/>
      <c r="H23" s="8" t="s">
        <v>34</v>
      </c>
      <c r="O23" s="15">
        <v>320000000</v>
      </c>
      <c r="P23" s="15">
        <v>320000000</v>
      </c>
      <c r="Q23" s="15">
        <v>300000000</v>
      </c>
      <c r="R23" s="15">
        <v>300000000</v>
      </c>
      <c r="S23" s="15">
        <v>300000000</v>
      </c>
      <c r="T23" s="15">
        <v>400000000</v>
      </c>
    </row>
    <row r="24" spans="1:20" hidden="1" x14ac:dyDescent="0.3">
      <c r="A24" s="7" t="s">
        <v>64</v>
      </c>
      <c r="B24" s="7" t="s">
        <v>164</v>
      </c>
      <c r="C24" s="48">
        <v>1506</v>
      </c>
      <c r="D24" s="7" t="s">
        <v>57</v>
      </c>
      <c r="E24" s="7">
        <v>910</v>
      </c>
      <c r="F24" s="7" t="s">
        <v>57</v>
      </c>
      <c r="G24" s="7"/>
      <c r="H24" s="8" t="s">
        <v>56</v>
      </c>
      <c r="O24" s="15">
        <v>100000000</v>
      </c>
      <c r="P24" s="15">
        <v>130000000</v>
      </c>
      <c r="Q24" s="15">
        <v>130000000</v>
      </c>
      <c r="R24" s="15">
        <v>150000000</v>
      </c>
      <c r="S24" s="15">
        <v>150000000</v>
      </c>
      <c r="T24" s="15">
        <v>160000000</v>
      </c>
    </row>
    <row r="25" spans="1:20" hidden="1" x14ac:dyDescent="0.3">
      <c r="A25" s="7" t="s">
        <v>64</v>
      </c>
      <c r="B25" s="7" t="s">
        <v>164</v>
      </c>
      <c r="C25" s="7">
        <v>1506</v>
      </c>
      <c r="D25" s="7" t="s">
        <v>8</v>
      </c>
      <c r="E25" s="7">
        <v>999</v>
      </c>
      <c r="F25" s="7" t="s">
        <v>8</v>
      </c>
      <c r="G25" s="7"/>
      <c r="H25" s="8" t="s">
        <v>9</v>
      </c>
      <c r="O25" s="15">
        <v>5000000</v>
      </c>
      <c r="P25" s="15">
        <v>5000000</v>
      </c>
      <c r="Q25" s="15">
        <v>5000000</v>
      </c>
      <c r="R25" s="15">
        <v>5000000</v>
      </c>
      <c r="S25" s="15">
        <v>5000000</v>
      </c>
      <c r="T25" s="15">
        <v>5000000</v>
      </c>
    </row>
    <row r="26" spans="1:20" s="46" customFormat="1" hidden="1" x14ac:dyDescent="0.3">
      <c r="A26" s="44" t="s">
        <v>64</v>
      </c>
      <c r="B26" s="44" t="s">
        <v>165</v>
      </c>
      <c r="C26" s="44">
        <v>1501</v>
      </c>
      <c r="D26" s="44" t="s">
        <v>60</v>
      </c>
      <c r="E26" s="44">
        <v>908</v>
      </c>
      <c r="F26" s="44" t="s">
        <v>60</v>
      </c>
      <c r="G26" s="44"/>
      <c r="H26" s="43" t="s">
        <v>1271</v>
      </c>
      <c r="I26" s="43"/>
      <c r="J26" s="43"/>
      <c r="K26" s="43"/>
      <c r="L26" s="43"/>
      <c r="M26" s="43"/>
      <c r="N26" s="43"/>
      <c r="O26" s="45">
        <v>10000000</v>
      </c>
      <c r="P26" s="45">
        <v>25000000</v>
      </c>
      <c r="Q26" s="45">
        <v>50000000</v>
      </c>
      <c r="R26" s="45">
        <v>30000000</v>
      </c>
      <c r="S26" s="45">
        <v>20000000</v>
      </c>
      <c r="T26" s="45">
        <v>30000000</v>
      </c>
    </row>
    <row r="27" spans="1:20" s="46" customFormat="1" hidden="1" x14ac:dyDescent="0.3">
      <c r="A27" s="44" t="s">
        <v>64</v>
      </c>
      <c r="B27" s="44" t="s">
        <v>165</v>
      </c>
      <c r="C27" s="44">
        <v>1501</v>
      </c>
      <c r="D27" s="44" t="s">
        <v>60</v>
      </c>
      <c r="E27" s="44">
        <v>908</v>
      </c>
      <c r="F27" s="44" t="s">
        <v>60</v>
      </c>
      <c r="G27" s="44"/>
      <c r="H27" s="43" t="s">
        <v>1272</v>
      </c>
      <c r="I27" s="43"/>
      <c r="J27" s="43"/>
      <c r="K27" s="43"/>
      <c r="L27" s="43"/>
      <c r="M27" s="43"/>
      <c r="N27" s="43"/>
      <c r="O27" s="45">
        <v>49800000</v>
      </c>
      <c r="P27" s="45">
        <v>99900000</v>
      </c>
      <c r="Q27" s="45">
        <v>165100000</v>
      </c>
      <c r="R27" s="45">
        <v>50000000</v>
      </c>
      <c r="S27" s="45">
        <v>150000000</v>
      </c>
      <c r="T27" s="45">
        <v>165000000</v>
      </c>
    </row>
    <row r="28" spans="1:20" s="46" customFormat="1" hidden="1" x14ac:dyDescent="0.3">
      <c r="A28" s="44" t="s">
        <v>64</v>
      </c>
      <c r="B28" s="44" t="s">
        <v>165</v>
      </c>
      <c r="C28" s="44">
        <v>1501</v>
      </c>
      <c r="D28" s="44" t="s">
        <v>1286</v>
      </c>
      <c r="E28" s="44">
        <v>908</v>
      </c>
      <c r="F28" s="44" t="s">
        <v>1286</v>
      </c>
      <c r="G28" s="44"/>
      <c r="H28" s="43" t="s">
        <v>1273</v>
      </c>
      <c r="I28" s="43"/>
      <c r="J28" s="43"/>
      <c r="K28" s="43"/>
      <c r="L28" s="43"/>
      <c r="M28" s="43"/>
      <c r="N28" s="43"/>
      <c r="O28" s="45">
        <v>19900000</v>
      </c>
      <c r="P28" s="45">
        <v>54900000</v>
      </c>
      <c r="Q28" s="45">
        <v>75100000</v>
      </c>
      <c r="R28" s="45">
        <v>50000000</v>
      </c>
      <c r="S28" s="45">
        <v>25000000</v>
      </c>
      <c r="T28" s="45">
        <v>65000000</v>
      </c>
    </row>
    <row r="29" spans="1:20" s="46" customFormat="1" hidden="1" x14ac:dyDescent="0.3">
      <c r="A29" s="44" t="s">
        <v>64</v>
      </c>
      <c r="B29" s="44" t="s">
        <v>165</v>
      </c>
      <c r="C29" s="44">
        <v>1501</v>
      </c>
      <c r="D29" s="44" t="s">
        <v>62</v>
      </c>
      <c r="E29" s="44">
        <v>908</v>
      </c>
      <c r="F29" s="44" t="s">
        <v>62</v>
      </c>
      <c r="G29" s="44"/>
      <c r="H29" s="43" t="s">
        <v>1274</v>
      </c>
      <c r="I29" s="43"/>
      <c r="J29" s="43"/>
      <c r="K29" s="43"/>
      <c r="L29" s="43"/>
      <c r="M29" s="43"/>
      <c r="N29" s="43"/>
      <c r="O29" s="45">
        <v>34900000</v>
      </c>
      <c r="P29" s="45">
        <v>45000000</v>
      </c>
      <c r="Q29" s="45">
        <v>50000000</v>
      </c>
      <c r="R29" s="45">
        <v>30000000</v>
      </c>
      <c r="S29" s="45">
        <v>50000000</v>
      </c>
      <c r="T29" s="45">
        <v>80000000</v>
      </c>
    </row>
    <row r="30" spans="1:20" hidden="1" x14ac:dyDescent="0.3">
      <c r="A30" s="7" t="s">
        <v>64</v>
      </c>
      <c r="B30" s="7" t="s">
        <v>165</v>
      </c>
      <c r="C30" s="44">
        <v>1501</v>
      </c>
      <c r="D30" s="7" t="s">
        <v>27</v>
      </c>
      <c r="E30" s="7">
        <v>910</v>
      </c>
      <c r="F30" s="7" t="s">
        <v>27</v>
      </c>
      <c r="G30" s="7"/>
      <c r="H30" s="8" t="s">
        <v>28</v>
      </c>
      <c r="O30" s="15">
        <v>550000000</v>
      </c>
      <c r="P30" s="15">
        <v>550000000</v>
      </c>
      <c r="Q30" s="15">
        <v>550000000</v>
      </c>
      <c r="R30" s="15">
        <v>600000000</v>
      </c>
      <c r="S30" s="15">
        <v>610000000</v>
      </c>
      <c r="T30" s="15">
        <v>650000000</v>
      </c>
    </row>
    <row r="31" spans="1:20" hidden="1" x14ac:dyDescent="0.3">
      <c r="A31" s="7" t="s">
        <v>64</v>
      </c>
      <c r="B31" s="7" t="s">
        <v>1270</v>
      </c>
      <c r="C31" s="7">
        <v>1505</v>
      </c>
      <c r="D31" s="7" t="s">
        <v>25</v>
      </c>
      <c r="E31" s="7">
        <v>910</v>
      </c>
      <c r="F31" s="7" t="s">
        <v>25</v>
      </c>
      <c r="G31" s="7"/>
      <c r="H31" s="8" t="s">
        <v>26</v>
      </c>
      <c r="O31" s="15">
        <v>900300000</v>
      </c>
      <c r="P31" s="15">
        <v>900000000</v>
      </c>
      <c r="Q31" s="15">
        <v>1200400000</v>
      </c>
      <c r="R31" s="15">
        <v>1200300000</v>
      </c>
      <c r="S31" s="15">
        <v>999600000</v>
      </c>
      <c r="T31" s="15">
        <v>1700000000</v>
      </c>
    </row>
    <row r="32" spans="1:20" hidden="1" x14ac:dyDescent="0.3">
      <c r="A32" s="7" t="s">
        <v>64</v>
      </c>
      <c r="B32" s="7" t="s">
        <v>1270</v>
      </c>
      <c r="C32" s="7">
        <v>1505</v>
      </c>
      <c r="D32" s="7" t="s">
        <v>20</v>
      </c>
      <c r="E32" s="7">
        <v>909</v>
      </c>
      <c r="F32" s="7" t="s">
        <v>20</v>
      </c>
      <c r="G32" s="7"/>
      <c r="H32" s="8" t="s">
        <v>21</v>
      </c>
      <c r="O32" s="15">
        <v>70000000</v>
      </c>
      <c r="P32" s="15">
        <v>70000000</v>
      </c>
      <c r="Q32" s="15">
        <v>80000000</v>
      </c>
      <c r="R32" s="15">
        <v>80000000</v>
      </c>
      <c r="S32" s="15">
        <v>80000000</v>
      </c>
      <c r="T32" s="15">
        <v>95000000</v>
      </c>
    </row>
    <row r="33" spans="1:20" hidden="1" x14ac:dyDescent="0.3">
      <c r="A33" s="39" t="s">
        <v>64</v>
      </c>
      <c r="B33" s="39" t="s">
        <v>1270</v>
      </c>
      <c r="C33" s="39">
        <v>1505</v>
      </c>
      <c r="D33" s="39" t="s">
        <v>55</v>
      </c>
      <c r="E33" s="39">
        <v>909</v>
      </c>
      <c r="F33" s="39" t="s">
        <v>55</v>
      </c>
      <c r="G33" s="39"/>
      <c r="H33" s="40" t="s">
        <v>1263</v>
      </c>
      <c r="I33" s="40"/>
      <c r="J33" s="40"/>
      <c r="K33" s="40"/>
      <c r="L33" s="40"/>
      <c r="M33" s="40"/>
      <c r="N33" s="40"/>
      <c r="O33" s="15">
        <v>7000000</v>
      </c>
      <c r="P33" s="15">
        <v>7000000</v>
      </c>
      <c r="Q33" s="15">
        <v>8000000</v>
      </c>
      <c r="R33" s="15">
        <v>8000000</v>
      </c>
      <c r="S33" s="15">
        <v>11000000</v>
      </c>
      <c r="T33" s="15">
        <v>20000000</v>
      </c>
    </row>
    <row r="34" spans="1:20" s="17" customFormat="1" ht="15.75" hidden="1" customHeight="1" x14ac:dyDescent="0.3">
      <c r="A34" s="7" t="s">
        <v>64</v>
      </c>
      <c r="B34" s="7" t="s">
        <v>1270</v>
      </c>
      <c r="C34" s="7">
        <v>1511</v>
      </c>
      <c r="D34" s="7" t="s">
        <v>8</v>
      </c>
      <c r="E34" s="7">
        <v>909</v>
      </c>
      <c r="F34" s="7" t="s">
        <v>8</v>
      </c>
      <c r="G34" s="7"/>
      <c r="H34" s="8" t="s">
        <v>9</v>
      </c>
      <c r="I34" s="8"/>
      <c r="J34" s="8"/>
      <c r="K34" s="8"/>
      <c r="L34" s="8"/>
      <c r="M34" s="8"/>
      <c r="N34" s="8"/>
      <c r="O34" s="15">
        <v>20000000</v>
      </c>
      <c r="P34" s="15">
        <v>20000000</v>
      </c>
      <c r="Q34" s="15">
        <v>20000000</v>
      </c>
      <c r="R34" s="15">
        <v>18000000</v>
      </c>
      <c r="S34" s="15">
        <v>16000000</v>
      </c>
      <c r="T34" s="15">
        <v>16000000</v>
      </c>
    </row>
    <row r="35" spans="1:20" hidden="1" x14ac:dyDescent="0.3">
      <c r="A35" s="7" t="s">
        <v>167</v>
      </c>
      <c r="B35" s="7" t="s">
        <v>121</v>
      </c>
      <c r="C35" s="16">
        <v>2802</v>
      </c>
      <c r="D35" s="7" t="s">
        <v>10</v>
      </c>
      <c r="E35" s="7">
        <v>908</v>
      </c>
      <c r="F35" s="7" t="s">
        <v>10</v>
      </c>
      <c r="G35" s="7"/>
      <c r="H35" s="8" t="s">
        <v>11</v>
      </c>
      <c r="O35" s="20">
        <v>194900000</v>
      </c>
      <c r="P35" s="20">
        <v>286100000</v>
      </c>
      <c r="Q35" s="20">
        <v>395400000</v>
      </c>
      <c r="R35" s="20">
        <v>419100000</v>
      </c>
      <c r="S35" s="20">
        <v>273900000</v>
      </c>
      <c r="T35" s="20">
        <v>369100000</v>
      </c>
    </row>
    <row r="36" spans="1:20" hidden="1" x14ac:dyDescent="0.3">
      <c r="A36" s="7" t="s">
        <v>167</v>
      </c>
      <c r="B36" s="7" t="s">
        <v>121</v>
      </c>
      <c r="C36" s="16">
        <v>2802</v>
      </c>
      <c r="D36" s="7" t="s">
        <v>0</v>
      </c>
      <c r="E36" s="7">
        <v>908</v>
      </c>
      <c r="F36" s="7" t="s">
        <v>0</v>
      </c>
      <c r="G36" s="7"/>
      <c r="H36" s="8" t="s">
        <v>1</v>
      </c>
      <c r="O36" s="20">
        <v>65000000</v>
      </c>
      <c r="P36" s="20">
        <v>143200000</v>
      </c>
      <c r="Q36" s="20">
        <v>154900000</v>
      </c>
      <c r="R36" s="20">
        <v>125000000</v>
      </c>
      <c r="S36" s="20">
        <v>91000000</v>
      </c>
      <c r="T36" s="20">
        <v>180100000</v>
      </c>
    </row>
    <row r="37" spans="1:20" hidden="1" x14ac:dyDescent="0.3">
      <c r="A37" s="7" t="s">
        <v>167</v>
      </c>
      <c r="B37" s="7" t="s">
        <v>121</v>
      </c>
      <c r="C37" s="16">
        <v>2802</v>
      </c>
      <c r="D37" s="7" t="s">
        <v>2</v>
      </c>
      <c r="E37" s="7">
        <v>908</v>
      </c>
      <c r="F37" s="7" t="s">
        <v>2</v>
      </c>
      <c r="G37" s="7"/>
      <c r="H37" s="8" t="s">
        <v>119</v>
      </c>
      <c r="O37" s="20">
        <v>5000000</v>
      </c>
      <c r="P37" s="20">
        <v>5000000</v>
      </c>
      <c r="Q37" s="20">
        <v>6000000</v>
      </c>
      <c r="R37" s="20">
        <v>6000000</v>
      </c>
      <c r="S37" s="20">
        <v>6000000</v>
      </c>
      <c r="T37" s="20">
        <v>6000000</v>
      </c>
    </row>
    <row r="38" spans="1:20" s="17" customFormat="1" hidden="1" x14ac:dyDescent="0.3">
      <c r="A38" s="7" t="s">
        <v>167</v>
      </c>
      <c r="B38" s="7" t="s">
        <v>121</v>
      </c>
      <c r="C38" s="16">
        <v>2802</v>
      </c>
      <c r="D38" s="6" t="s">
        <v>2802</v>
      </c>
      <c r="E38" s="7">
        <v>908</v>
      </c>
      <c r="F38" s="6" t="s">
        <v>2802</v>
      </c>
      <c r="G38" s="7"/>
      <c r="H38" s="8" t="s">
        <v>122</v>
      </c>
      <c r="I38" s="8"/>
      <c r="J38" s="8"/>
      <c r="K38" s="8"/>
      <c r="L38" s="8"/>
      <c r="M38" s="8"/>
      <c r="N38" s="8"/>
      <c r="O38" s="15">
        <v>13000000</v>
      </c>
      <c r="P38" s="15">
        <v>28300000</v>
      </c>
      <c r="Q38" s="15">
        <v>25200000</v>
      </c>
      <c r="R38" s="15">
        <v>13000000</v>
      </c>
      <c r="S38" s="15">
        <v>13000000</v>
      </c>
      <c r="T38" s="15">
        <v>20000000</v>
      </c>
    </row>
    <row r="39" spans="1:20" hidden="1" x14ac:dyDescent="0.3">
      <c r="A39" s="7" t="s">
        <v>167</v>
      </c>
      <c r="B39" s="7" t="s">
        <v>121</v>
      </c>
      <c r="C39" s="16">
        <v>2802</v>
      </c>
      <c r="D39" s="6" t="s">
        <v>123</v>
      </c>
      <c r="E39" s="7">
        <v>909</v>
      </c>
      <c r="F39" s="6" t="s">
        <v>123</v>
      </c>
      <c r="G39" s="7"/>
      <c r="H39" s="8" t="s">
        <v>120</v>
      </c>
      <c r="O39" s="20">
        <v>42000000</v>
      </c>
      <c r="P39" s="20">
        <v>44000000</v>
      </c>
      <c r="Q39" s="20">
        <v>70000000</v>
      </c>
      <c r="R39" s="20">
        <v>46000000</v>
      </c>
      <c r="S39" s="20">
        <v>52000000</v>
      </c>
      <c r="T39" s="20">
        <v>65000000</v>
      </c>
    </row>
    <row r="40" spans="1:20" hidden="1" x14ac:dyDescent="0.3">
      <c r="A40" s="7" t="s">
        <v>167</v>
      </c>
      <c r="B40" s="7" t="s">
        <v>121</v>
      </c>
      <c r="C40" s="16">
        <v>2802</v>
      </c>
      <c r="D40" s="7" t="s">
        <v>4</v>
      </c>
      <c r="E40" s="7">
        <v>909</v>
      </c>
      <c r="F40" s="7" t="s">
        <v>4</v>
      </c>
      <c r="G40" s="7"/>
      <c r="H40" s="8" t="s">
        <v>5</v>
      </c>
      <c r="O40" s="20">
        <v>237500000</v>
      </c>
      <c r="P40" s="20">
        <v>258800000</v>
      </c>
      <c r="Q40" s="20">
        <v>324900000</v>
      </c>
      <c r="R40" s="20">
        <v>307300000</v>
      </c>
      <c r="S40" s="20">
        <v>279700000</v>
      </c>
      <c r="T40" s="20">
        <v>337100000</v>
      </c>
    </row>
    <row r="41" spans="1:20" hidden="1" x14ac:dyDescent="0.3">
      <c r="A41" s="7" t="s">
        <v>167</v>
      </c>
      <c r="B41" s="7" t="s">
        <v>121</v>
      </c>
      <c r="C41" s="16">
        <v>2802</v>
      </c>
      <c r="D41" s="7" t="s">
        <v>6</v>
      </c>
      <c r="E41" s="7">
        <v>909</v>
      </c>
      <c r="F41" s="7" t="s">
        <v>6</v>
      </c>
      <c r="G41" s="7"/>
      <c r="H41" s="8" t="s">
        <v>7</v>
      </c>
      <c r="O41" s="20">
        <v>10000000</v>
      </c>
      <c r="P41" s="20">
        <v>10000000</v>
      </c>
      <c r="Q41" s="20">
        <v>10000000</v>
      </c>
      <c r="R41" s="20">
        <v>10000000</v>
      </c>
      <c r="S41" s="20">
        <v>10000000</v>
      </c>
      <c r="T41" s="20">
        <v>10000000</v>
      </c>
    </row>
    <row r="42" spans="1:20" hidden="1" x14ac:dyDescent="0.3">
      <c r="A42" s="7" t="s">
        <v>167</v>
      </c>
      <c r="B42" s="7" t="s">
        <v>121</v>
      </c>
      <c r="C42" s="16">
        <v>2802</v>
      </c>
      <c r="D42" s="7" t="s">
        <v>1280</v>
      </c>
      <c r="E42" s="7">
        <v>909</v>
      </c>
      <c r="F42" s="7" t="s">
        <v>1280</v>
      </c>
      <c r="G42" s="7"/>
      <c r="H42" s="8" t="s">
        <v>1267</v>
      </c>
      <c r="O42" s="20">
        <v>32000000</v>
      </c>
      <c r="P42" s="20">
        <v>30000000</v>
      </c>
      <c r="Q42" s="20">
        <v>32000000</v>
      </c>
      <c r="R42" s="20">
        <v>50000000</v>
      </c>
      <c r="S42" s="20">
        <v>30000000</v>
      </c>
      <c r="T42" s="20">
        <v>30000000</v>
      </c>
    </row>
    <row r="43" spans="1:20" hidden="1" x14ac:dyDescent="0.3">
      <c r="A43" s="7" t="s">
        <v>139</v>
      </c>
      <c r="B43" s="7" t="s">
        <v>139</v>
      </c>
      <c r="C43" s="7">
        <v>3701</v>
      </c>
      <c r="D43" s="6" t="s">
        <v>133</v>
      </c>
      <c r="E43" s="7">
        <v>919</v>
      </c>
      <c r="F43" s="6" t="s">
        <v>133</v>
      </c>
      <c r="G43" s="7"/>
      <c r="H43" s="8" t="s">
        <v>124</v>
      </c>
      <c r="O43" s="15">
        <v>172100000</v>
      </c>
      <c r="P43" s="15">
        <v>118900000</v>
      </c>
      <c r="Q43" s="15">
        <v>201100000</v>
      </c>
      <c r="R43" s="15">
        <v>205500000</v>
      </c>
      <c r="S43" s="15">
        <v>135900000</v>
      </c>
      <c r="T43" s="15">
        <v>268800000</v>
      </c>
    </row>
    <row r="44" spans="1:20" hidden="1" x14ac:dyDescent="0.3">
      <c r="A44" s="7" t="s">
        <v>139</v>
      </c>
      <c r="B44" s="7" t="s">
        <v>139</v>
      </c>
      <c r="C44" s="7">
        <v>3701</v>
      </c>
      <c r="D44" s="6" t="s">
        <v>142</v>
      </c>
      <c r="E44" s="7">
        <v>919</v>
      </c>
      <c r="F44" s="6" t="s">
        <v>142</v>
      </c>
      <c r="G44" s="7"/>
      <c r="H44" s="8" t="s">
        <v>125</v>
      </c>
      <c r="O44" s="15">
        <v>122800000</v>
      </c>
      <c r="P44" s="15">
        <v>101100000</v>
      </c>
      <c r="Q44" s="15">
        <v>211500000</v>
      </c>
      <c r="R44" s="15">
        <v>128700000</v>
      </c>
      <c r="S44" s="15">
        <v>110300000</v>
      </c>
      <c r="T44" s="15">
        <v>128700000</v>
      </c>
    </row>
    <row r="45" spans="1:20" hidden="1" x14ac:dyDescent="0.3">
      <c r="A45" s="7" t="s">
        <v>139</v>
      </c>
      <c r="B45" s="7" t="s">
        <v>139</v>
      </c>
      <c r="C45" s="7">
        <v>3701</v>
      </c>
      <c r="D45" s="6" t="s">
        <v>134</v>
      </c>
      <c r="E45" s="7">
        <v>919</v>
      </c>
      <c r="F45" s="6" t="s">
        <v>134</v>
      </c>
      <c r="G45" s="7"/>
      <c r="H45" s="8" t="s">
        <v>126</v>
      </c>
      <c r="O45" s="15">
        <v>83400000</v>
      </c>
      <c r="P45" s="15">
        <v>66500000</v>
      </c>
      <c r="Q45" s="15">
        <v>101400000</v>
      </c>
      <c r="R45" s="15">
        <v>87600000</v>
      </c>
      <c r="S45" s="15">
        <v>59900000</v>
      </c>
      <c r="T45" s="15">
        <v>114900000</v>
      </c>
    </row>
    <row r="46" spans="1:20" hidden="1" x14ac:dyDescent="0.3">
      <c r="A46" s="7" t="s">
        <v>139</v>
      </c>
      <c r="B46" s="7" t="s">
        <v>139</v>
      </c>
      <c r="C46" s="7">
        <v>3701</v>
      </c>
      <c r="D46" s="6" t="s">
        <v>136</v>
      </c>
      <c r="E46" s="7">
        <v>919</v>
      </c>
      <c r="F46" s="6" t="s">
        <v>136</v>
      </c>
      <c r="G46" s="7"/>
      <c r="H46" s="8" t="s">
        <v>127</v>
      </c>
      <c r="O46" s="15">
        <v>49500000</v>
      </c>
      <c r="P46" s="15">
        <v>65400000</v>
      </c>
      <c r="Q46" s="15">
        <v>59700000</v>
      </c>
      <c r="R46" s="15">
        <v>62800000</v>
      </c>
      <c r="S46" s="15">
        <v>55600000</v>
      </c>
      <c r="T46" s="15">
        <v>77100000</v>
      </c>
    </row>
    <row r="47" spans="1:20" hidden="1" x14ac:dyDescent="0.3">
      <c r="A47" s="7" t="s">
        <v>139</v>
      </c>
      <c r="B47" s="7" t="s">
        <v>139</v>
      </c>
      <c r="C47" s="7">
        <v>3701</v>
      </c>
      <c r="D47" s="6" t="s">
        <v>137</v>
      </c>
      <c r="E47" s="7">
        <v>919</v>
      </c>
      <c r="F47" s="6" t="s">
        <v>137</v>
      </c>
      <c r="G47" s="7"/>
      <c r="H47" s="8" t="s">
        <v>128</v>
      </c>
      <c r="O47" s="15">
        <v>66100000</v>
      </c>
      <c r="P47" s="15">
        <v>62600000</v>
      </c>
      <c r="Q47" s="15">
        <v>76400000</v>
      </c>
      <c r="R47" s="15">
        <v>135400000</v>
      </c>
      <c r="S47" s="15">
        <v>74200000</v>
      </c>
      <c r="T47" s="15">
        <v>110600000</v>
      </c>
    </row>
    <row r="48" spans="1:20" hidden="1" x14ac:dyDescent="0.3">
      <c r="A48" s="7" t="s">
        <v>139</v>
      </c>
      <c r="B48" s="7" t="s">
        <v>139</v>
      </c>
      <c r="C48" s="7">
        <v>3701</v>
      </c>
      <c r="D48" s="7" t="s">
        <v>1282</v>
      </c>
      <c r="E48" s="7">
        <v>919</v>
      </c>
      <c r="F48" s="7" t="s">
        <v>1282</v>
      </c>
      <c r="G48" s="7"/>
      <c r="H48" s="8" t="s">
        <v>1278</v>
      </c>
      <c r="O48" s="15">
        <v>19000000</v>
      </c>
      <c r="P48" s="15">
        <v>19000000</v>
      </c>
      <c r="Q48" s="15">
        <v>20000000</v>
      </c>
      <c r="R48" s="15">
        <v>25000000</v>
      </c>
      <c r="S48" s="15">
        <v>19000000</v>
      </c>
      <c r="T48" s="15">
        <v>23000000</v>
      </c>
    </row>
    <row r="49" spans="1:33" s="21" customFormat="1" hidden="1" x14ac:dyDescent="0.3">
      <c r="A49" s="7" t="s">
        <v>139</v>
      </c>
      <c r="B49" s="7" t="s">
        <v>139</v>
      </c>
      <c r="C49" s="7">
        <v>3701</v>
      </c>
      <c r="D49" s="7" t="s">
        <v>1285</v>
      </c>
      <c r="E49" s="7">
        <v>919</v>
      </c>
      <c r="F49" s="7" t="s">
        <v>1285</v>
      </c>
      <c r="G49" s="7"/>
      <c r="H49" s="8" t="s">
        <v>1276</v>
      </c>
      <c r="I49" s="8"/>
      <c r="J49" s="8"/>
      <c r="K49" s="8"/>
      <c r="L49" s="8"/>
      <c r="M49" s="8"/>
      <c r="N49" s="8"/>
      <c r="O49" s="15">
        <v>90100000</v>
      </c>
      <c r="P49" s="15">
        <v>89900000</v>
      </c>
      <c r="Q49" s="15">
        <v>114300000</v>
      </c>
      <c r="R49" s="15">
        <v>125700000</v>
      </c>
      <c r="S49" s="15">
        <v>80500000</v>
      </c>
      <c r="T49" s="15">
        <v>153400000</v>
      </c>
    </row>
    <row r="50" spans="1:33" s="21" customFormat="1" hidden="1" x14ac:dyDescent="0.3">
      <c r="A50" s="7" t="s">
        <v>139</v>
      </c>
      <c r="B50" s="7" t="s">
        <v>139</v>
      </c>
      <c r="C50" s="7">
        <v>3701</v>
      </c>
      <c r="D50" s="6" t="s">
        <v>138</v>
      </c>
      <c r="E50" s="7">
        <v>905</v>
      </c>
      <c r="F50" s="6" t="s">
        <v>138</v>
      </c>
      <c r="G50" s="7"/>
      <c r="H50" s="8" t="s">
        <v>130</v>
      </c>
      <c r="I50" s="8"/>
      <c r="J50" s="8"/>
      <c r="K50" s="8"/>
      <c r="L50" s="8"/>
      <c r="M50" s="8"/>
      <c r="N50" s="8"/>
      <c r="O50" s="15">
        <v>75300000</v>
      </c>
      <c r="P50" s="15">
        <v>75000000</v>
      </c>
      <c r="Q50" s="15">
        <v>75200000</v>
      </c>
      <c r="R50" s="15">
        <v>75200000</v>
      </c>
      <c r="S50" s="15">
        <v>75200000</v>
      </c>
      <c r="T50" s="15">
        <v>75200000</v>
      </c>
    </row>
    <row r="51" spans="1:33" s="21" customFormat="1" hidden="1" x14ac:dyDescent="0.3">
      <c r="A51" s="7" t="s">
        <v>139</v>
      </c>
      <c r="B51" s="7" t="s">
        <v>139</v>
      </c>
      <c r="C51" s="7">
        <v>3701</v>
      </c>
      <c r="D51" s="6" t="s">
        <v>141</v>
      </c>
      <c r="E51" s="7">
        <v>905</v>
      </c>
      <c r="F51" s="6" t="s">
        <v>141</v>
      </c>
      <c r="G51" s="7"/>
      <c r="H51" s="8" t="s">
        <v>131</v>
      </c>
      <c r="I51" s="8"/>
      <c r="J51" s="8"/>
      <c r="K51" s="8"/>
      <c r="L51" s="8"/>
      <c r="M51" s="8"/>
      <c r="N51" s="8"/>
      <c r="O51" s="15">
        <v>172700000</v>
      </c>
      <c r="P51" s="15">
        <v>172700000</v>
      </c>
      <c r="Q51" s="15">
        <v>158900000</v>
      </c>
      <c r="R51" s="15">
        <v>181600000</v>
      </c>
      <c r="S51" s="15">
        <v>186200000</v>
      </c>
      <c r="T51" s="15">
        <v>204300000</v>
      </c>
    </row>
    <row r="52" spans="1:33" s="21" customFormat="1" hidden="1" x14ac:dyDescent="0.3">
      <c r="A52" s="7" t="s">
        <v>139</v>
      </c>
      <c r="B52" s="7" t="s">
        <v>139</v>
      </c>
      <c r="C52" s="7">
        <v>3701</v>
      </c>
      <c r="D52" s="6" t="s">
        <v>168</v>
      </c>
      <c r="E52" s="7">
        <v>905</v>
      </c>
      <c r="F52" s="6" t="s">
        <v>168</v>
      </c>
      <c r="G52" s="7"/>
      <c r="H52" s="8" t="s">
        <v>132</v>
      </c>
      <c r="I52" s="8"/>
      <c r="J52" s="8"/>
      <c r="K52" s="8"/>
      <c r="L52" s="8"/>
      <c r="M52" s="8"/>
      <c r="N52" s="8"/>
      <c r="O52" s="15">
        <v>215800000</v>
      </c>
      <c r="P52" s="15">
        <v>144200000</v>
      </c>
      <c r="Q52" s="15">
        <v>187000000</v>
      </c>
      <c r="R52" s="15">
        <v>244800000</v>
      </c>
      <c r="S52" s="15">
        <v>218000000</v>
      </c>
      <c r="T52" s="15">
        <v>286400000</v>
      </c>
    </row>
    <row r="53" spans="1:33" s="21" customFormat="1" hidden="1" x14ac:dyDescent="0.3">
      <c r="A53" s="7" t="s">
        <v>139</v>
      </c>
      <c r="B53" s="7" t="s">
        <v>139</v>
      </c>
      <c r="C53" s="7">
        <v>3701</v>
      </c>
      <c r="D53" s="7" t="s">
        <v>1284</v>
      </c>
      <c r="E53" s="7">
        <v>905</v>
      </c>
      <c r="F53" s="7" t="s">
        <v>1284</v>
      </c>
      <c r="G53" s="7"/>
      <c r="H53" s="8" t="s">
        <v>1277</v>
      </c>
      <c r="I53" s="8"/>
      <c r="J53" s="8"/>
      <c r="K53" s="8"/>
      <c r="L53" s="8"/>
      <c r="M53" s="8"/>
      <c r="N53" s="8"/>
      <c r="O53" s="15">
        <v>174600000</v>
      </c>
      <c r="P53" s="15">
        <v>175100000</v>
      </c>
      <c r="Q53" s="15">
        <v>174800000</v>
      </c>
      <c r="R53" s="15">
        <v>174800000</v>
      </c>
      <c r="S53" s="15">
        <v>174800000</v>
      </c>
      <c r="T53" s="15">
        <v>174800000</v>
      </c>
    </row>
    <row r="54" spans="1:33" s="21" customFormat="1" hidden="1" x14ac:dyDescent="0.3">
      <c r="A54" s="7" t="s">
        <v>139</v>
      </c>
      <c r="B54" s="7" t="s">
        <v>139</v>
      </c>
      <c r="C54" s="7">
        <v>3701</v>
      </c>
      <c r="D54" s="7" t="s">
        <v>1283</v>
      </c>
      <c r="E54" s="7">
        <v>905</v>
      </c>
      <c r="F54" s="7" t="s">
        <v>1283</v>
      </c>
      <c r="G54" s="7"/>
      <c r="H54" s="8" t="s">
        <v>1279</v>
      </c>
      <c r="I54" s="8"/>
      <c r="J54" s="8"/>
      <c r="K54" s="8"/>
      <c r="L54" s="8"/>
      <c r="M54" s="8"/>
      <c r="N54" s="8"/>
      <c r="O54" s="15">
        <v>60000000</v>
      </c>
      <c r="P54" s="15">
        <v>60000000</v>
      </c>
      <c r="Q54" s="15">
        <v>40000000</v>
      </c>
      <c r="R54" s="15">
        <v>40000000</v>
      </c>
      <c r="S54" s="15">
        <v>40000000</v>
      </c>
      <c r="T54" s="15">
        <v>40000000</v>
      </c>
    </row>
    <row r="55" spans="1:33" s="21" customFormat="1" hidden="1" x14ac:dyDescent="0.3">
      <c r="A55" s="7" t="s">
        <v>149</v>
      </c>
      <c r="B55" s="7" t="s">
        <v>149</v>
      </c>
      <c r="C55" s="7">
        <v>3001</v>
      </c>
      <c r="D55" s="6" t="s">
        <v>8</v>
      </c>
      <c r="E55" s="7">
        <v>907</v>
      </c>
      <c r="F55" s="6" t="s">
        <v>8</v>
      </c>
      <c r="G55" s="7"/>
      <c r="H55" s="8" t="s">
        <v>2744</v>
      </c>
      <c r="I55" s="8"/>
      <c r="J55" s="8"/>
      <c r="K55" s="8"/>
      <c r="L55" s="8"/>
      <c r="M55" s="8"/>
      <c r="N55" s="8"/>
      <c r="O55" s="15">
        <v>8007000</v>
      </c>
      <c r="P55" s="15">
        <v>7993000</v>
      </c>
      <c r="Q55" s="15">
        <v>9999000</v>
      </c>
      <c r="R55" s="15">
        <v>8992000</v>
      </c>
      <c r="S55" s="15">
        <v>8987000</v>
      </c>
      <c r="T55" s="15">
        <v>12016000</v>
      </c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</row>
    <row r="56" spans="1:33" s="21" customFormat="1" hidden="1" x14ac:dyDescent="0.3">
      <c r="A56" s="7" t="s">
        <v>149</v>
      </c>
      <c r="B56" s="7" t="s">
        <v>149</v>
      </c>
      <c r="C56" s="7">
        <v>3001</v>
      </c>
      <c r="D56" s="6" t="s">
        <v>151</v>
      </c>
      <c r="E56" s="7">
        <v>907</v>
      </c>
      <c r="F56" s="6" t="s">
        <v>151</v>
      </c>
      <c r="G56" s="7"/>
      <c r="H56" s="8" t="s">
        <v>148</v>
      </c>
      <c r="I56" s="8"/>
      <c r="J56" s="8"/>
      <c r="K56" s="8"/>
      <c r="L56" s="8"/>
      <c r="M56" s="8"/>
      <c r="N56" s="8"/>
      <c r="O56" s="15">
        <v>142123000</v>
      </c>
      <c r="P56" s="15">
        <v>149851000</v>
      </c>
      <c r="Q56" s="15">
        <v>219971000</v>
      </c>
      <c r="R56" s="15">
        <v>219782000</v>
      </c>
      <c r="S56" s="15">
        <v>149773000</v>
      </c>
      <c r="T56" s="15">
        <v>220276000</v>
      </c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</row>
    <row r="57" spans="1:33" s="21" customFormat="1" hidden="1" x14ac:dyDescent="0.3">
      <c r="A57" s="7" t="s">
        <v>149</v>
      </c>
      <c r="B57" s="7" t="s">
        <v>149</v>
      </c>
      <c r="C57" s="7">
        <v>3001</v>
      </c>
      <c r="D57" s="6" t="s">
        <v>8</v>
      </c>
      <c r="E57" s="7">
        <v>907</v>
      </c>
      <c r="F57" s="6" t="s">
        <v>8</v>
      </c>
      <c r="G57" s="7"/>
      <c r="H57" s="8" t="s">
        <v>2745</v>
      </c>
      <c r="I57" s="8"/>
      <c r="J57" s="8"/>
      <c r="K57" s="8"/>
      <c r="L57" s="8"/>
      <c r="M57" s="8"/>
      <c r="N57" s="8"/>
      <c r="O57" s="15">
        <v>35031000</v>
      </c>
      <c r="P57" s="15">
        <v>34966000</v>
      </c>
      <c r="Q57" s="15">
        <v>74990000</v>
      </c>
      <c r="R57" s="15">
        <v>44956000</v>
      </c>
      <c r="S57" s="15">
        <v>44932000</v>
      </c>
      <c r="T57" s="15">
        <v>55069000</v>
      </c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</row>
    <row r="58" spans="1:33" s="21" customFormat="1" hidden="1" x14ac:dyDescent="0.3">
      <c r="A58" s="7" t="s">
        <v>149</v>
      </c>
      <c r="B58" s="7" t="s">
        <v>149</v>
      </c>
      <c r="C58" s="7">
        <v>3001</v>
      </c>
      <c r="D58" s="6" t="s">
        <v>152</v>
      </c>
      <c r="E58" s="7">
        <v>907</v>
      </c>
      <c r="F58" s="6" t="s">
        <v>152</v>
      </c>
      <c r="G58" s="7"/>
      <c r="H58" s="8" t="s">
        <v>143</v>
      </c>
      <c r="I58" s="8"/>
      <c r="J58" s="8"/>
      <c r="K58" s="8"/>
      <c r="L58" s="8"/>
      <c r="M58" s="8"/>
      <c r="N58" s="8"/>
      <c r="O58" s="15">
        <v>5005000</v>
      </c>
      <c r="P58" s="15">
        <v>6994000</v>
      </c>
      <c r="Q58" s="15">
        <v>5000000</v>
      </c>
      <c r="R58" s="15">
        <v>4996000</v>
      </c>
      <c r="S58" s="15">
        <v>9985000</v>
      </c>
      <c r="T58" s="15">
        <v>8011000</v>
      </c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</row>
    <row r="59" spans="1:33" s="21" customFormat="1" hidden="1" x14ac:dyDescent="0.3">
      <c r="A59" s="7" t="s">
        <v>149</v>
      </c>
      <c r="B59" s="7" t="s">
        <v>149</v>
      </c>
      <c r="C59" s="7">
        <v>3001</v>
      </c>
      <c r="D59" s="6" t="s">
        <v>153</v>
      </c>
      <c r="E59" s="7">
        <v>907</v>
      </c>
      <c r="F59" s="6" t="s">
        <v>153</v>
      </c>
      <c r="G59" s="7"/>
      <c r="H59" s="8" t="s">
        <v>144</v>
      </c>
      <c r="I59" s="8"/>
      <c r="J59" s="8"/>
      <c r="K59" s="8"/>
      <c r="L59" s="8"/>
      <c r="M59" s="8"/>
      <c r="N59" s="8"/>
      <c r="O59" s="15">
        <v>11010000</v>
      </c>
      <c r="P59" s="15">
        <v>41959000</v>
      </c>
      <c r="Q59" s="15">
        <v>19998000</v>
      </c>
      <c r="R59" s="15">
        <v>21979000</v>
      </c>
      <c r="S59" s="15">
        <v>4993000</v>
      </c>
      <c r="T59" s="15">
        <v>50063000</v>
      </c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</row>
    <row r="60" spans="1:33" s="21" customFormat="1" hidden="1" x14ac:dyDescent="0.3">
      <c r="A60" s="7" t="s">
        <v>149</v>
      </c>
      <c r="B60" s="7" t="s">
        <v>149</v>
      </c>
      <c r="C60" s="7">
        <v>3001</v>
      </c>
      <c r="D60" s="6" t="s">
        <v>154</v>
      </c>
      <c r="E60" s="7">
        <v>907</v>
      </c>
      <c r="F60" s="6" t="s">
        <v>154</v>
      </c>
      <c r="G60" s="7"/>
      <c r="H60" s="8" t="s">
        <v>145</v>
      </c>
      <c r="I60" s="8"/>
      <c r="J60" s="8"/>
      <c r="K60" s="8"/>
      <c r="L60" s="8"/>
      <c r="M60" s="8"/>
      <c r="N60" s="8"/>
      <c r="O60" s="15">
        <v>15013000</v>
      </c>
      <c r="P60" s="15">
        <v>9991000</v>
      </c>
      <c r="Q60" s="15">
        <v>16998000</v>
      </c>
      <c r="R60" s="15">
        <v>15985000</v>
      </c>
      <c r="S60" s="15">
        <v>11982000</v>
      </c>
      <c r="T60" s="15">
        <v>13017000</v>
      </c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</row>
    <row r="61" spans="1:33" s="21" customFormat="1" hidden="1" x14ac:dyDescent="0.3">
      <c r="A61" s="7" t="s">
        <v>149</v>
      </c>
      <c r="B61" s="7" t="s">
        <v>149</v>
      </c>
      <c r="C61" s="7">
        <v>3001</v>
      </c>
      <c r="D61" s="7" t="s">
        <v>156</v>
      </c>
      <c r="E61" s="7">
        <v>907</v>
      </c>
      <c r="F61" s="7" t="s">
        <v>156</v>
      </c>
      <c r="G61" s="7"/>
      <c r="H61" s="8" t="s">
        <v>147</v>
      </c>
      <c r="I61" s="8"/>
      <c r="J61" s="8"/>
      <c r="K61" s="8"/>
      <c r="L61" s="8"/>
      <c r="M61" s="8"/>
      <c r="N61" s="8"/>
      <c r="O61" s="15">
        <v>20018000</v>
      </c>
      <c r="P61" s="15">
        <v>19981000</v>
      </c>
      <c r="Q61" s="15">
        <v>19998000</v>
      </c>
      <c r="R61" s="15">
        <v>19981000</v>
      </c>
      <c r="S61" s="15">
        <v>19970000</v>
      </c>
      <c r="T61" s="15">
        <v>20026000</v>
      </c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</row>
    <row r="62" spans="1:33" s="21" customFormat="1" hidden="1" x14ac:dyDescent="0.3">
      <c r="A62" s="7" t="s">
        <v>149</v>
      </c>
      <c r="B62" s="7" t="s">
        <v>149</v>
      </c>
      <c r="C62" s="7">
        <v>3001</v>
      </c>
      <c r="D62" s="6" t="s">
        <v>8</v>
      </c>
      <c r="E62" s="7">
        <v>907</v>
      </c>
      <c r="F62" s="6" t="s">
        <v>8</v>
      </c>
      <c r="G62" s="7"/>
      <c r="H62" s="8" t="s">
        <v>2746</v>
      </c>
      <c r="I62" s="8"/>
      <c r="J62" s="8"/>
      <c r="K62" s="8"/>
      <c r="L62" s="8"/>
      <c r="M62" s="8"/>
      <c r="N62" s="8"/>
      <c r="O62" s="15">
        <v>10009000</v>
      </c>
      <c r="P62" s="15">
        <v>9991000</v>
      </c>
      <c r="Q62" s="15">
        <v>15998000</v>
      </c>
      <c r="R62" s="15">
        <v>10990000</v>
      </c>
      <c r="S62" s="15">
        <v>9985000</v>
      </c>
      <c r="T62" s="15">
        <v>13017000</v>
      </c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33" s="21" customFormat="1" hidden="1" x14ac:dyDescent="0.3">
      <c r="A63" s="7" t="s">
        <v>149</v>
      </c>
      <c r="B63" s="7" t="s">
        <v>149</v>
      </c>
      <c r="C63" s="7">
        <v>3001</v>
      </c>
      <c r="D63" s="6" t="s">
        <v>2748</v>
      </c>
      <c r="E63" s="7">
        <v>910</v>
      </c>
      <c r="F63" s="6" t="s">
        <v>2748</v>
      </c>
      <c r="G63" s="7"/>
      <c r="H63" s="8" t="s">
        <v>2747</v>
      </c>
      <c r="I63" s="8"/>
      <c r="J63" s="8"/>
      <c r="K63" s="8"/>
      <c r="L63" s="8"/>
      <c r="M63" s="8"/>
      <c r="N63" s="8"/>
      <c r="O63" s="15">
        <v>60052000</v>
      </c>
      <c r="P63" s="15">
        <v>81919000</v>
      </c>
      <c r="Q63" s="15">
        <v>54993000</v>
      </c>
      <c r="R63" s="15">
        <v>29971000</v>
      </c>
      <c r="S63" s="15">
        <v>29955000</v>
      </c>
      <c r="T63" s="15">
        <v>40051000</v>
      </c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33" s="21" customFormat="1" hidden="1" x14ac:dyDescent="0.3">
      <c r="A64" s="7" t="s">
        <v>167</v>
      </c>
      <c r="B64" s="7" t="s">
        <v>114</v>
      </c>
      <c r="C64" s="7">
        <v>2801</v>
      </c>
      <c r="D64" s="7" t="s">
        <v>8</v>
      </c>
      <c r="E64" s="7" t="s">
        <v>1464</v>
      </c>
      <c r="F64" s="7">
        <v>290027</v>
      </c>
      <c r="G64" s="7" t="s">
        <v>1457</v>
      </c>
      <c r="H64" s="8" t="s">
        <v>1335</v>
      </c>
      <c r="I64" s="8"/>
      <c r="J64" s="8"/>
      <c r="K64" s="8"/>
      <c r="L64" s="8"/>
      <c r="M64" s="8"/>
      <c r="N64" s="8"/>
      <c r="O64" s="15">
        <v>1090000</v>
      </c>
      <c r="P64" s="15">
        <v>1090000</v>
      </c>
      <c r="Q64" s="15">
        <v>1090000</v>
      </c>
      <c r="R64" s="15">
        <v>1090000</v>
      </c>
      <c r="S64" s="15">
        <v>1090000</v>
      </c>
      <c r="T64" s="15">
        <v>1090000</v>
      </c>
      <c r="U64" s="28"/>
    </row>
    <row r="65" spans="1:21" s="21" customFormat="1" hidden="1" x14ac:dyDescent="0.3">
      <c r="A65" s="7" t="s">
        <v>167</v>
      </c>
      <c r="B65" s="7" t="s">
        <v>114</v>
      </c>
      <c r="C65" s="7">
        <v>2801</v>
      </c>
      <c r="D65" s="7" t="s">
        <v>8</v>
      </c>
      <c r="E65" s="7" t="s">
        <v>1464</v>
      </c>
      <c r="F65" s="7">
        <v>111519</v>
      </c>
      <c r="G65" s="7" t="s">
        <v>1457</v>
      </c>
      <c r="H65" s="8" t="s">
        <v>1336</v>
      </c>
      <c r="I65" s="8"/>
      <c r="J65" s="8"/>
      <c r="K65" s="8"/>
      <c r="L65" s="8"/>
      <c r="M65" s="8"/>
      <c r="N65" s="8"/>
      <c r="O65" s="15">
        <v>15549000</v>
      </c>
      <c r="P65" s="15">
        <v>15549000</v>
      </c>
      <c r="Q65" s="15">
        <v>15549000</v>
      </c>
      <c r="R65" s="15">
        <v>15549000</v>
      </c>
      <c r="S65" s="15">
        <v>15549000</v>
      </c>
      <c r="T65" s="15">
        <v>15549000</v>
      </c>
      <c r="U65" s="28"/>
    </row>
    <row r="66" spans="1:21" s="21" customFormat="1" hidden="1" x14ac:dyDescent="0.3">
      <c r="A66" s="7" t="s">
        <v>167</v>
      </c>
      <c r="B66" s="7" t="s">
        <v>114</v>
      </c>
      <c r="C66" s="7">
        <v>2801</v>
      </c>
      <c r="D66" s="7" t="s">
        <v>8</v>
      </c>
      <c r="E66" s="7" t="s">
        <v>1465</v>
      </c>
      <c r="F66" s="7">
        <v>131876</v>
      </c>
      <c r="G66" s="7" t="s">
        <v>1457</v>
      </c>
      <c r="H66" s="8" t="s">
        <v>1337</v>
      </c>
      <c r="I66" s="8"/>
      <c r="J66" s="8"/>
      <c r="K66" s="8"/>
      <c r="L66" s="8"/>
      <c r="M66" s="8"/>
      <c r="N66" s="8"/>
      <c r="O66" s="15">
        <v>304000</v>
      </c>
      <c r="P66" s="15">
        <v>304000</v>
      </c>
      <c r="Q66" s="15">
        <v>304000</v>
      </c>
      <c r="R66" s="15">
        <v>304000</v>
      </c>
      <c r="S66" s="15">
        <v>304000</v>
      </c>
      <c r="T66" s="15">
        <v>304000</v>
      </c>
      <c r="U66" s="28"/>
    </row>
    <row r="67" spans="1:21" s="21" customFormat="1" hidden="1" x14ac:dyDescent="0.3">
      <c r="A67" s="7" t="s">
        <v>167</v>
      </c>
      <c r="B67" s="7" t="s">
        <v>114</v>
      </c>
      <c r="C67" s="7">
        <v>2801</v>
      </c>
      <c r="D67" s="7" t="s">
        <v>8</v>
      </c>
      <c r="E67" s="7" t="s">
        <v>1465</v>
      </c>
      <c r="F67" s="7">
        <v>132133</v>
      </c>
      <c r="G67" s="7" t="s">
        <v>1457</v>
      </c>
      <c r="H67" s="8" t="s">
        <v>1338</v>
      </c>
      <c r="I67" s="8"/>
      <c r="J67" s="8"/>
      <c r="K67" s="8"/>
      <c r="L67" s="8"/>
      <c r="M67" s="8"/>
      <c r="N67" s="8"/>
      <c r="O67" s="15">
        <v>413000</v>
      </c>
      <c r="P67" s="15">
        <v>413000</v>
      </c>
      <c r="Q67" s="15">
        <v>413000</v>
      </c>
      <c r="R67" s="15">
        <v>413000</v>
      </c>
      <c r="S67" s="15">
        <v>413000</v>
      </c>
      <c r="T67" s="15">
        <v>413000</v>
      </c>
      <c r="U67" s="28"/>
    </row>
    <row r="68" spans="1:21" s="21" customFormat="1" hidden="1" x14ac:dyDescent="0.3">
      <c r="A68" s="7" t="s">
        <v>167</v>
      </c>
      <c r="B68" s="7" t="s">
        <v>114</v>
      </c>
      <c r="C68" s="7">
        <v>2801</v>
      </c>
      <c r="D68" s="7" t="s">
        <v>8</v>
      </c>
      <c r="E68" s="7" t="s">
        <v>1465</v>
      </c>
      <c r="F68" s="7">
        <v>131868</v>
      </c>
      <c r="G68" s="7" t="s">
        <v>1457</v>
      </c>
      <c r="H68" s="8" t="s">
        <v>1339</v>
      </c>
      <c r="I68" s="8"/>
      <c r="J68" s="8"/>
      <c r="K68" s="8"/>
      <c r="L68" s="8"/>
      <c r="M68" s="8"/>
      <c r="N68" s="8"/>
      <c r="O68" s="15">
        <v>1184000</v>
      </c>
      <c r="P68" s="15">
        <v>1184000</v>
      </c>
      <c r="Q68" s="15">
        <v>1184000</v>
      </c>
      <c r="R68" s="15">
        <v>1184000</v>
      </c>
      <c r="S68" s="15">
        <v>1184000</v>
      </c>
      <c r="T68" s="15">
        <v>1184000</v>
      </c>
      <c r="U68" s="28"/>
    </row>
    <row r="69" spans="1:21" s="21" customFormat="1" hidden="1" x14ac:dyDescent="0.3">
      <c r="A69" s="7" t="s">
        <v>167</v>
      </c>
      <c r="B69" s="7" t="s">
        <v>114</v>
      </c>
      <c r="C69" s="7">
        <v>2801</v>
      </c>
      <c r="D69" s="7" t="s">
        <v>8</v>
      </c>
      <c r="E69" s="7">
        <v>907</v>
      </c>
      <c r="F69" s="7">
        <v>131723</v>
      </c>
      <c r="G69" s="7" t="s">
        <v>1457</v>
      </c>
      <c r="H69" s="8" t="s">
        <v>1340</v>
      </c>
      <c r="I69" s="8"/>
      <c r="J69" s="8"/>
      <c r="K69" s="8"/>
      <c r="L69" s="8"/>
      <c r="M69" s="8"/>
      <c r="N69" s="8"/>
      <c r="O69" s="15">
        <v>2091000</v>
      </c>
      <c r="P69" s="15">
        <v>2091000</v>
      </c>
      <c r="Q69" s="15">
        <v>2091000</v>
      </c>
      <c r="R69" s="15">
        <v>2091000</v>
      </c>
      <c r="S69" s="15">
        <v>2091000</v>
      </c>
      <c r="T69" s="15">
        <v>2091000</v>
      </c>
      <c r="U69" s="28"/>
    </row>
    <row r="70" spans="1:21" s="21" customFormat="1" hidden="1" x14ac:dyDescent="0.3">
      <c r="A70" s="7" t="s">
        <v>167</v>
      </c>
      <c r="B70" s="7" t="s">
        <v>114</v>
      </c>
      <c r="C70" s="7">
        <v>2801</v>
      </c>
      <c r="D70" s="7" t="s">
        <v>8</v>
      </c>
      <c r="E70" s="7">
        <v>907</v>
      </c>
      <c r="F70" s="7">
        <v>131752</v>
      </c>
      <c r="G70" s="7" t="s">
        <v>1457</v>
      </c>
      <c r="H70" s="8" t="s">
        <v>1341</v>
      </c>
      <c r="I70" s="8"/>
      <c r="J70" s="8"/>
      <c r="K70" s="8"/>
      <c r="L70" s="8"/>
      <c r="M70" s="8"/>
      <c r="N70" s="8"/>
      <c r="O70" s="15">
        <v>1481000</v>
      </c>
      <c r="P70" s="15">
        <v>1481000</v>
      </c>
      <c r="Q70" s="15">
        <v>1481000</v>
      </c>
      <c r="R70" s="15">
        <v>1481000</v>
      </c>
      <c r="S70" s="15">
        <v>1481000</v>
      </c>
      <c r="T70" s="15">
        <v>1481000</v>
      </c>
      <c r="U70" s="28"/>
    </row>
    <row r="71" spans="1:21" s="21" customFormat="1" hidden="1" x14ac:dyDescent="0.3">
      <c r="A71" s="7" t="s">
        <v>167</v>
      </c>
      <c r="B71" s="7" t="s">
        <v>114</v>
      </c>
      <c r="C71" s="7">
        <v>2801</v>
      </c>
      <c r="D71" s="7" t="s">
        <v>8</v>
      </c>
      <c r="E71" s="7">
        <v>907</v>
      </c>
      <c r="F71" s="7">
        <v>131811</v>
      </c>
      <c r="G71" s="7" t="s">
        <v>1457</v>
      </c>
      <c r="H71" s="8" t="s">
        <v>1342</v>
      </c>
      <c r="I71" s="8"/>
      <c r="J71" s="8"/>
      <c r="K71" s="8"/>
      <c r="L71" s="8"/>
      <c r="M71" s="8"/>
      <c r="N71" s="8"/>
      <c r="O71" s="15">
        <v>734000</v>
      </c>
      <c r="P71" s="15">
        <v>734000</v>
      </c>
      <c r="Q71" s="15">
        <v>734000</v>
      </c>
      <c r="R71" s="15">
        <v>734000</v>
      </c>
      <c r="S71" s="15">
        <v>734000</v>
      </c>
      <c r="T71" s="15">
        <v>734000</v>
      </c>
      <c r="U71" s="28"/>
    </row>
    <row r="72" spans="1:21" s="21" customFormat="1" hidden="1" x14ac:dyDescent="0.3">
      <c r="A72" s="7" t="s">
        <v>167</v>
      </c>
      <c r="B72" s="7" t="s">
        <v>114</v>
      </c>
      <c r="C72" s="7">
        <v>2801</v>
      </c>
      <c r="D72" s="7" t="s">
        <v>8</v>
      </c>
      <c r="E72" s="7" t="s">
        <v>1465</v>
      </c>
      <c r="F72" s="7">
        <v>132217</v>
      </c>
      <c r="G72" s="7" t="s">
        <v>1457</v>
      </c>
      <c r="H72" s="8" t="s">
        <v>1343</v>
      </c>
      <c r="I72" s="8"/>
      <c r="J72" s="8"/>
      <c r="K72" s="8"/>
      <c r="L72" s="8"/>
      <c r="M72" s="8"/>
      <c r="N72" s="8"/>
      <c r="O72" s="15">
        <v>1150000</v>
      </c>
      <c r="P72" s="15">
        <v>1150000</v>
      </c>
      <c r="Q72" s="15">
        <v>1150000</v>
      </c>
      <c r="R72" s="15">
        <v>1150000</v>
      </c>
      <c r="S72" s="15">
        <v>1150000</v>
      </c>
      <c r="T72" s="15">
        <v>1150000</v>
      </c>
      <c r="U72" s="28"/>
    </row>
    <row r="73" spans="1:21" s="21" customFormat="1" hidden="1" x14ac:dyDescent="0.3">
      <c r="A73" s="7" t="s">
        <v>167</v>
      </c>
      <c r="B73" s="7" t="s">
        <v>114</v>
      </c>
      <c r="C73" s="7">
        <v>2801</v>
      </c>
      <c r="D73" s="7" t="s">
        <v>8</v>
      </c>
      <c r="E73" s="7" t="s">
        <v>1464</v>
      </c>
      <c r="F73" s="7">
        <v>111751</v>
      </c>
      <c r="G73" s="7" t="s">
        <v>1458</v>
      </c>
      <c r="H73" s="8" t="s">
        <v>1344</v>
      </c>
      <c r="I73" s="8"/>
      <c r="J73" s="8"/>
      <c r="K73" s="8"/>
      <c r="L73" s="8"/>
      <c r="M73" s="8"/>
      <c r="N73" s="8"/>
      <c r="O73" s="15">
        <v>202000</v>
      </c>
      <c r="P73" s="15">
        <v>202000</v>
      </c>
      <c r="Q73" s="15">
        <v>202000</v>
      </c>
      <c r="R73" s="15">
        <v>202000</v>
      </c>
      <c r="S73" s="15">
        <v>202000</v>
      </c>
      <c r="T73" s="15">
        <v>202000</v>
      </c>
      <c r="U73" s="28"/>
    </row>
    <row r="74" spans="1:21" s="21" customFormat="1" hidden="1" x14ac:dyDescent="0.3">
      <c r="A74" s="7" t="s">
        <v>167</v>
      </c>
      <c r="B74" s="7" t="s">
        <v>114</v>
      </c>
      <c r="C74" s="7">
        <v>2801</v>
      </c>
      <c r="D74" s="7" t="s">
        <v>8</v>
      </c>
      <c r="E74" s="7" t="s">
        <v>1464</v>
      </c>
      <c r="F74" s="7">
        <v>111721</v>
      </c>
      <c r="G74" s="7" t="s">
        <v>1459</v>
      </c>
      <c r="H74" s="8" t="s">
        <v>1345</v>
      </c>
      <c r="I74" s="8"/>
      <c r="J74" s="8"/>
      <c r="K74" s="8"/>
      <c r="L74" s="8"/>
      <c r="M74" s="8"/>
      <c r="N74" s="8"/>
      <c r="O74" s="15">
        <v>138000</v>
      </c>
      <c r="P74" s="15">
        <v>138000</v>
      </c>
      <c r="Q74" s="15">
        <v>138000</v>
      </c>
      <c r="R74" s="15">
        <v>138000</v>
      </c>
      <c r="S74" s="15">
        <v>138000</v>
      </c>
      <c r="T74" s="15">
        <v>138000</v>
      </c>
      <c r="U74" s="28"/>
    </row>
    <row r="75" spans="1:21" s="21" customFormat="1" hidden="1" x14ac:dyDescent="0.3">
      <c r="A75" s="7" t="s">
        <v>167</v>
      </c>
      <c r="B75" s="7" t="s">
        <v>114</v>
      </c>
      <c r="C75" s="7">
        <v>2801</v>
      </c>
      <c r="D75" s="7" t="s">
        <v>8</v>
      </c>
      <c r="E75" s="7" t="s">
        <v>1464</v>
      </c>
      <c r="F75" s="7">
        <v>111733</v>
      </c>
      <c r="G75" s="7" t="s">
        <v>1459</v>
      </c>
      <c r="H75" s="8" t="s">
        <v>1346</v>
      </c>
      <c r="I75" s="8"/>
      <c r="J75" s="8"/>
      <c r="K75" s="8"/>
      <c r="L75" s="8"/>
      <c r="M75" s="8"/>
      <c r="N75" s="8"/>
      <c r="O75" s="15">
        <v>54000</v>
      </c>
      <c r="P75" s="15">
        <v>54000</v>
      </c>
      <c r="Q75" s="15">
        <v>54000</v>
      </c>
      <c r="R75" s="15">
        <v>54000</v>
      </c>
      <c r="S75" s="15">
        <v>54000</v>
      </c>
      <c r="T75" s="15">
        <v>54000</v>
      </c>
      <c r="U75" s="28"/>
    </row>
    <row r="76" spans="1:21" s="21" customFormat="1" hidden="1" x14ac:dyDescent="0.3">
      <c r="A76" s="7" t="s">
        <v>167</v>
      </c>
      <c r="B76" s="7" t="s">
        <v>114</v>
      </c>
      <c r="C76" s="7">
        <v>2801</v>
      </c>
      <c r="D76" s="7" t="s">
        <v>8</v>
      </c>
      <c r="E76" s="7" t="s">
        <v>1464</v>
      </c>
      <c r="F76" s="7">
        <v>111750</v>
      </c>
      <c r="G76" s="7" t="s">
        <v>1460</v>
      </c>
      <c r="H76" s="8" t="s">
        <v>1347</v>
      </c>
      <c r="I76" s="8"/>
      <c r="J76" s="8"/>
      <c r="K76" s="8"/>
      <c r="L76" s="8"/>
      <c r="M76" s="8"/>
      <c r="N76" s="8"/>
      <c r="O76" s="15">
        <v>117000</v>
      </c>
      <c r="P76" s="15">
        <v>117000</v>
      </c>
      <c r="Q76" s="15">
        <v>117000</v>
      </c>
      <c r="R76" s="15">
        <v>117000</v>
      </c>
      <c r="S76" s="15">
        <v>117000</v>
      </c>
      <c r="T76" s="15">
        <v>117000</v>
      </c>
      <c r="U76" s="28"/>
    </row>
    <row r="77" spans="1:21" s="21" customFormat="1" hidden="1" x14ac:dyDescent="0.3">
      <c r="A77" s="7" t="s">
        <v>167</v>
      </c>
      <c r="B77" s="7" t="s">
        <v>114</v>
      </c>
      <c r="C77" s="7">
        <v>2801</v>
      </c>
      <c r="D77" s="7" t="s">
        <v>8</v>
      </c>
      <c r="E77" s="7" t="s">
        <v>1464</v>
      </c>
      <c r="F77" s="7">
        <v>111715</v>
      </c>
      <c r="G77" s="7" t="s">
        <v>1460</v>
      </c>
      <c r="H77" s="8" t="s">
        <v>1348</v>
      </c>
      <c r="I77" s="8"/>
      <c r="J77" s="8"/>
      <c r="K77" s="8"/>
      <c r="L77" s="8"/>
      <c r="M77" s="8"/>
      <c r="N77" s="8"/>
      <c r="O77" s="15">
        <v>534000</v>
      </c>
      <c r="P77" s="15">
        <v>534000</v>
      </c>
      <c r="Q77" s="15">
        <v>534000</v>
      </c>
      <c r="R77" s="15">
        <v>534000</v>
      </c>
      <c r="S77" s="15">
        <v>534000</v>
      </c>
      <c r="T77" s="15">
        <v>534000</v>
      </c>
      <c r="U77" s="28"/>
    </row>
    <row r="78" spans="1:21" s="21" customFormat="1" hidden="1" x14ac:dyDescent="0.3">
      <c r="A78" s="7" t="s">
        <v>167</v>
      </c>
      <c r="B78" s="7" t="s">
        <v>114</v>
      </c>
      <c r="C78" s="7">
        <v>2801</v>
      </c>
      <c r="D78" s="7" t="s">
        <v>8</v>
      </c>
      <c r="E78" s="7" t="s">
        <v>1464</v>
      </c>
      <c r="F78" s="7">
        <v>111735</v>
      </c>
      <c r="G78" s="7" t="s">
        <v>1460</v>
      </c>
      <c r="H78" s="8" t="s">
        <v>1349</v>
      </c>
      <c r="I78" s="8"/>
      <c r="J78" s="8"/>
      <c r="K78" s="8"/>
      <c r="L78" s="8"/>
      <c r="M78" s="8"/>
      <c r="N78" s="8"/>
      <c r="O78" s="15">
        <v>268000</v>
      </c>
      <c r="P78" s="15">
        <v>268000</v>
      </c>
      <c r="Q78" s="15">
        <v>268000</v>
      </c>
      <c r="R78" s="15">
        <v>268000</v>
      </c>
      <c r="S78" s="15">
        <v>268000</v>
      </c>
      <c r="T78" s="15">
        <v>268000</v>
      </c>
      <c r="U78" s="28"/>
    </row>
    <row r="79" spans="1:21" s="21" customFormat="1" hidden="1" x14ac:dyDescent="0.3">
      <c r="A79" s="7" t="s">
        <v>167</v>
      </c>
      <c r="B79" s="7" t="s">
        <v>114</v>
      </c>
      <c r="C79" s="7">
        <v>2801</v>
      </c>
      <c r="D79" s="7" t="s">
        <v>8</v>
      </c>
      <c r="E79" s="7" t="s">
        <v>1466</v>
      </c>
      <c r="F79" s="7">
        <v>370692</v>
      </c>
      <c r="G79" s="7" t="s">
        <v>1460</v>
      </c>
      <c r="H79" s="8" t="s">
        <v>1350</v>
      </c>
      <c r="I79" s="8"/>
      <c r="J79" s="8"/>
      <c r="K79" s="8"/>
      <c r="L79" s="8"/>
      <c r="M79" s="8"/>
      <c r="N79" s="8"/>
      <c r="O79" s="15">
        <v>319000</v>
      </c>
      <c r="P79" s="15">
        <v>319000</v>
      </c>
      <c r="Q79" s="15">
        <v>319000</v>
      </c>
      <c r="R79" s="15">
        <v>319000</v>
      </c>
      <c r="S79" s="15">
        <v>319000</v>
      </c>
      <c r="T79" s="15">
        <v>319000</v>
      </c>
      <c r="U79" s="28"/>
    </row>
    <row r="80" spans="1:21" hidden="1" x14ac:dyDescent="0.3">
      <c r="A80" s="7" t="s">
        <v>167</v>
      </c>
      <c r="B80" s="7" t="s">
        <v>114</v>
      </c>
      <c r="C80" s="7">
        <v>2801</v>
      </c>
      <c r="D80" s="7" t="s">
        <v>8</v>
      </c>
      <c r="E80" s="7" t="s">
        <v>1465</v>
      </c>
      <c r="F80" s="7">
        <v>132060</v>
      </c>
      <c r="G80" s="7" t="s">
        <v>1460</v>
      </c>
      <c r="H80" s="8" t="s">
        <v>1351</v>
      </c>
      <c r="O80" s="15">
        <v>642000</v>
      </c>
      <c r="P80" s="15">
        <v>642000</v>
      </c>
      <c r="Q80" s="15">
        <v>642000</v>
      </c>
      <c r="R80" s="15">
        <v>642000</v>
      </c>
      <c r="S80" s="15">
        <v>642000</v>
      </c>
      <c r="T80" s="15">
        <v>642000</v>
      </c>
      <c r="U80" s="28"/>
    </row>
    <row r="81" spans="1:21" hidden="1" x14ac:dyDescent="0.3">
      <c r="A81" s="7" t="s">
        <v>167</v>
      </c>
      <c r="B81" s="7" t="s">
        <v>114</v>
      </c>
      <c r="C81" s="7">
        <v>2801</v>
      </c>
      <c r="D81" s="7" t="s">
        <v>8</v>
      </c>
      <c r="E81" s="7" t="s">
        <v>1465</v>
      </c>
      <c r="F81" s="7">
        <v>132050</v>
      </c>
      <c r="G81" s="7" t="s">
        <v>1460</v>
      </c>
      <c r="H81" s="8" t="s">
        <v>1352</v>
      </c>
      <c r="O81" s="15">
        <v>730000</v>
      </c>
      <c r="P81" s="15">
        <v>730000</v>
      </c>
      <c r="Q81" s="15">
        <v>730000</v>
      </c>
      <c r="R81" s="15">
        <v>730000</v>
      </c>
      <c r="S81" s="15">
        <v>730000</v>
      </c>
      <c r="T81" s="15">
        <v>730000</v>
      </c>
      <c r="U81" s="28"/>
    </row>
    <row r="82" spans="1:21" hidden="1" x14ac:dyDescent="0.3">
      <c r="A82" s="7" t="s">
        <v>167</v>
      </c>
      <c r="B82" s="7" t="s">
        <v>114</v>
      </c>
      <c r="C82" s="7">
        <v>2801</v>
      </c>
      <c r="D82" s="7" t="s">
        <v>8</v>
      </c>
      <c r="E82" s="7" t="s">
        <v>1464</v>
      </c>
      <c r="F82" s="7">
        <v>111742</v>
      </c>
      <c r="G82" s="7" t="s">
        <v>115</v>
      </c>
      <c r="H82" s="8" t="s">
        <v>1353</v>
      </c>
      <c r="O82" s="15">
        <v>172000</v>
      </c>
      <c r="P82" s="15">
        <v>172000</v>
      </c>
      <c r="Q82" s="15">
        <v>172000</v>
      </c>
      <c r="R82" s="15">
        <v>172000</v>
      </c>
      <c r="S82" s="15">
        <v>172000</v>
      </c>
      <c r="T82" s="15">
        <v>172000</v>
      </c>
      <c r="U82" s="28"/>
    </row>
    <row r="83" spans="1:21" hidden="1" x14ac:dyDescent="0.3">
      <c r="A83" s="7" t="s">
        <v>167</v>
      </c>
      <c r="B83" s="7" t="s">
        <v>114</v>
      </c>
      <c r="C83" s="7">
        <v>2801</v>
      </c>
      <c r="D83" s="7" t="s">
        <v>1467</v>
      </c>
      <c r="E83" s="7" t="s">
        <v>1468</v>
      </c>
      <c r="F83" s="7">
        <v>150199</v>
      </c>
      <c r="G83" s="7" t="s">
        <v>115</v>
      </c>
      <c r="H83" s="8" t="s">
        <v>69</v>
      </c>
      <c r="O83" s="15">
        <v>20732000</v>
      </c>
      <c r="P83" s="15">
        <v>20732000</v>
      </c>
      <c r="Q83" s="15">
        <v>20732000</v>
      </c>
      <c r="R83" s="15">
        <v>20732000</v>
      </c>
      <c r="S83" s="15">
        <v>20732000</v>
      </c>
      <c r="T83" s="15">
        <v>20732000</v>
      </c>
      <c r="U83" s="28"/>
    </row>
    <row r="84" spans="1:21" hidden="1" x14ac:dyDescent="0.3">
      <c r="A84" s="7" t="s">
        <v>167</v>
      </c>
      <c r="B84" s="7" t="s">
        <v>114</v>
      </c>
      <c r="C84" s="7">
        <v>2801</v>
      </c>
      <c r="D84" s="7" t="s">
        <v>8</v>
      </c>
      <c r="E84" s="7" t="s">
        <v>1465</v>
      </c>
      <c r="F84" s="7">
        <v>132101</v>
      </c>
      <c r="G84" s="7" t="s">
        <v>115</v>
      </c>
      <c r="H84" s="8" t="s">
        <v>1354</v>
      </c>
      <c r="O84" s="15">
        <v>1735000</v>
      </c>
      <c r="P84" s="15">
        <v>1735000</v>
      </c>
      <c r="Q84" s="15">
        <v>1735000</v>
      </c>
      <c r="R84" s="15">
        <v>1735000</v>
      </c>
      <c r="S84" s="15">
        <v>1735000</v>
      </c>
      <c r="T84" s="15">
        <v>1735000</v>
      </c>
      <c r="U84" s="28"/>
    </row>
    <row r="85" spans="1:21" hidden="1" x14ac:dyDescent="0.3">
      <c r="A85" s="7" t="s">
        <v>167</v>
      </c>
      <c r="B85" s="7" t="s">
        <v>114</v>
      </c>
      <c r="C85" s="7">
        <v>2801</v>
      </c>
      <c r="D85" s="7" t="s">
        <v>1469</v>
      </c>
      <c r="E85" s="7">
        <v>907</v>
      </c>
      <c r="F85" s="7">
        <v>131442</v>
      </c>
      <c r="G85" s="7" t="s">
        <v>115</v>
      </c>
      <c r="H85" s="8" t="s">
        <v>68</v>
      </c>
      <c r="O85" s="15">
        <v>5379000</v>
      </c>
      <c r="P85" s="15">
        <v>5379000</v>
      </c>
      <c r="Q85" s="15">
        <v>5379000</v>
      </c>
      <c r="R85" s="15">
        <v>5379000</v>
      </c>
      <c r="S85" s="15">
        <v>5379000</v>
      </c>
      <c r="T85" s="15">
        <v>5379000</v>
      </c>
      <c r="U85" s="28"/>
    </row>
    <row r="86" spans="1:21" s="14" customFormat="1" hidden="1" x14ac:dyDescent="0.3">
      <c r="A86" s="7" t="s">
        <v>167</v>
      </c>
      <c r="B86" s="7" t="s">
        <v>114</v>
      </c>
      <c r="C86" s="7">
        <v>2801</v>
      </c>
      <c r="D86" s="7" t="s">
        <v>8</v>
      </c>
      <c r="E86" s="7">
        <v>907</v>
      </c>
      <c r="F86" s="7">
        <v>370466</v>
      </c>
      <c r="G86" s="7" t="s">
        <v>115</v>
      </c>
      <c r="H86" s="8" t="s">
        <v>1355</v>
      </c>
      <c r="I86" s="8"/>
      <c r="J86" s="8"/>
      <c r="K86" s="8"/>
      <c r="L86" s="8"/>
      <c r="M86" s="8"/>
      <c r="N86" s="8"/>
      <c r="O86" s="15">
        <v>440000</v>
      </c>
      <c r="P86" s="15">
        <v>440000</v>
      </c>
      <c r="Q86" s="15">
        <v>440000</v>
      </c>
      <c r="R86" s="15">
        <v>440000</v>
      </c>
      <c r="S86" s="15">
        <v>440000</v>
      </c>
      <c r="T86" s="15">
        <v>440000</v>
      </c>
      <c r="U86" s="28"/>
    </row>
    <row r="87" spans="1:21" hidden="1" x14ac:dyDescent="0.3">
      <c r="A87" s="7" t="s">
        <v>167</v>
      </c>
      <c r="B87" s="7" t="s">
        <v>114</v>
      </c>
      <c r="C87" s="7">
        <v>2801</v>
      </c>
      <c r="D87" s="7" t="s">
        <v>8</v>
      </c>
      <c r="E87" s="7" t="s">
        <v>1465</v>
      </c>
      <c r="F87" s="7">
        <v>370672</v>
      </c>
      <c r="G87" s="7" t="s">
        <v>115</v>
      </c>
      <c r="H87" s="8" t="s">
        <v>1356</v>
      </c>
      <c r="O87" s="15">
        <v>1026000</v>
      </c>
      <c r="P87" s="15">
        <v>1026000</v>
      </c>
      <c r="Q87" s="15">
        <v>1026000</v>
      </c>
      <c r="R87" s="15">
        <v>1026000</v>
      </c>
      <c r="S87" s="15">
        <v>1026000</v>
      </c>
      <c r="T87" s="15">
        <v>1026000</v>
      </c>
      <c r="U87" s="28"/>
    </row>
    <row r="88" spans="1:21" hidden="1" x14ac:dyDescent="0.3">
      <c r="A88" s="7" t="s">
        <v>167</v>
      </c>
      <c r="B88" s="7" t="s">
        <v>114</v>
      </c>
      <c r="C88" s="7">
        <v>2801</v>
      </c>
      <c r="D88" s="7" t="s">
        <v>8</v>
      </c>
      <c r="E88" s="7">
        <v>907</v>
      </c>
      <c r="F88" s="7">
        <v>370495</v>
      </c>
      <c r="G88" s="7" t="s">
        <v>115</v>
      </c>
      <c r="H88" s="8" t="s">
        <v>77</v>
      </c>
      <c r="O88" s="15">
        <v>170000</v>
      </c>
      <c r="P88" s="15">
        <v>170000</v>
      </c>
      <c r="Q88" s="15">
        <v>170000</v>
      </c>
      <c r="R88" s="15">
        <v>170000</v>
      </c>
      <c r="S88" s="15">
        <v>170000</v>
      </c>
      <c r="T88" s="15">
        <v>170000</v>
      </c>
      <c r="U88" s="28"/>
    </row>
    <row r="89" spans="1:21" hidden="1" x14ac:dyDescent="0.3">
      <c r="A89" s="7" t="s">
        <v>167</v>
      </c>
      <c r="B89" s="7" t="s">
        <v>114</v>
      </c>
      <c r="C89" s="7">
        <v>2801</v>
      </c>
      <c r="D89" s="7" t="s">
        <v>8</v>
      </c>
      <c r="E89" s="7" t="s">
        <v>1465</v>
      </c>
      <c r="F89" s="7">
        <v>131982</v>
      </c>
      <c r="G89" s="7" t="s">
        <v>115</v>
      </c>
      <c r="H89" s="8" t="s">
        <v>1357</v>
      </c>
      <c r="O89" s="15">
        <v>1064000</v>
      </c>
      <c r="P89" s="15">
        <v>1064000</v>
      </c>
      <c r="Q89" s="15">
        <v>1064000</v>
      </c>
      <c r="R89" s="15">
        <v>1064000</v>
      </c>
      <c r="S89" s="15">
        <v>1064000</v>
      </c>
      <c r="T89" s="15">
        <v>1064000</v>
      </c>
      <c r="U89" s="28"/>
    </row>
    <row r="90" spans="1:21" hidden="1" x14ac:dyDescent="0.3">
      <c r="A90" s="7" t="s">
        <v>167</v>
      </c>
      <c r="B90" s="7" t="s">
        <v>114</v>
      </c>
      <c r="C90" s="7">
        <v>2801</v>
      </c>
      <c r="D90" s="7" t="s">
        <v>8</v>
      </c>
      <c r="E90" s="7" t="s">
        <v>1465</v>
      </c>
      <c r="F90" s="7">
        <v>370649</v>
      </c>
      <c r="G90" s="7" t="s">
        <v>115</v>
      </c>
      <c r="H90" s="8" t="s">
        <v>1358</v>
      </c>
      <c r="O90" s="15">
        <v>656000</v>
      </c>
      <c r="P90" s="15">
        <v>656000</v>
      </c>
      <c r="Q90" s="15">
        <v>656000</v>
      </c>
      <c r="R90" s="15">
        <v>656000</v>
      </c>
      <c r="S90" s="15">
        <v>656000</v>
      </c>
      <c r="T90" s="15">
        <v>656000</v>
      </c>
      <c r="U90" s="28"/>
    </row>
    <row r="91" spans="1:21" hidden="1" x14ac:dyDescent="0.3">
      <c r="A91" s="7" t="s">
        <v>167</v>
      </c>
      <c r="B91" s="7" t="s">
        <v>114</v>
      </c>
      <c r="C91" s="7">
        <v>2801</v>
      </c>
      <c r="D91" s="7" t="s">
        <v>8</v>
      </c>
      <c r="E91" s="7" t="s">
        <v>1465</v>
      </c>
      <c r="F91" s="7">
        <v>131942</v>
      </c>
      <c r="G91" s="7" t="s">
        <v>115</v>
      </c>
      <c r="H91" s="8" t="s">
        <v>1359</v>
      </c>
      <c r="O91" s="15">
        <v>31000</v>
      </c>
      <c r="P91" s="15">
        <v>31000</v>
      </c>
      <c r="Q91" s="15">
        <v>31000</v>
      </c>
      <c r="R91" s="15">
        <v>31000</v>
      </c>
      <c r="S91" s="15">
        <v>31000</v>
      </c>
      <c r="T91" s="15">
        <v>31000</v>
      </c>
      <c r="U91" s="28"/>
    </row>
    <row r="92" spans="1:21" hidden="1" x14ac:dyDescent="0.3">
      <c r="A92" s="7" t="s">
        <v>167</v>
      </c>
      <c r="B92" s="7" t="s">
        <v>114</v>
      </c>
      <c r="C92" s="7">
        <v>2801</v>
      </c>
      <c r="D92" s="7" t="s">
        <v>8</v>
      </c>
      <c r="E92" s="7">
        <v>907</v>
      </c>
      <c r="F92" s="7">
        <v>131735</v>
      </c>
      <c r="G92" s="7" t="s">
        <v>115</v>
      </c>
      <c r="H92" s="8" t="s">
        <v>70</v>
      </c>
      <c r="O92" s="15">
        <v>62000</v>
      </c>
      <c r="P92" s="15">
        <v>62000</v>
      </c>
      <c r="Q92" s="15">
        <v>62000</v>
      </c>
      <c r="R92" s="15">
        <v>62000</v>
      </c>
      <c r="S92" s="15">
        <v>62000</v>
      </c>
      <c r="T92" s="15">
        <v>62000</v>
      </c>
      <c r="U92" s="28"/>
    </row>
    <row r="93" spans="1:21" hidden="1" x14ac:dyDescent="0.3">
      <c r="A93" s="7" t="s">
        <v>167</v>
      </c>
      <c r="B93" s="7" t="s">
        <v>114</v>
      </c>
      <c r="C93" s="7">
        <v>2801</v>
      </c>
      <c r="D93" s="7" t="s">
        <v>8</v>
      </c>
      <c r="E93" s="7" t="s">
        <v>1466</v>
      </c>
      <c r="F93" s="7">
        <v>370534</v>
      </c>
      <c r="G93" s="7" t="s">
        <v>115</v>
      </c>
      <c r="H93" s="8" t="s">
        <v>75</v>
      </c>
      <c r="O93" s="15">
        <v>331000</v>
      </c>
      <c r="P93" s="15">
        <v>331000</v>
      </c>
      <c r="Q93" s="15">
        <v>331000</v>
      </c>
      <c r="R93" s="15">
        <v>331000</v>
      </c>
      <c r="S93" s="15">
        <v>331000</v>
      </c>
      <c r="T93" s="15">
        <v>331000</v>
      </c>
      <c r="U93" s="28"/>
    </row>
    <row r="94" spans="1:21" hidden="1" x14ac:dyDescent="0.3">
      <c r="A94" s="7" t="s">
        <v>167</v>
      </c>
      <c r="B94" s="7" t="s">
        <v>114</v>
      </c>
      <c r="C94" s="7">
        <v>2801</v>
      </c>
      <c r="D94" s="7" t="s">
        <v>8</v>
      </c>
      <c r="E94" s="7" t="s">
        <v>1466</v>
      </c>
      <c r="F94" s="7">
        <v>370410</v>
      </c>
      <c r="G94" s="7" t="s">
        <v>115</v>
      </c>
      <c r="H94" s="8" t="s">
        <v>1360</v>
      </c>
      <c r="O94" s="15">
        <v>1024000</v>
      </c>
      <c r="P94" s="15">
        <v>1024000</v>
      </c>
      <c r="Q94" s="15">
        <v>1024000</v>
      </c>
      <c r="R94" s="15">
        <v>1024000</v>
      </c>
      <c r="S94" s="15">
        <v>1024000</v>
      </c>
      <c r="T94" s="15">
        <v>1024000</v>
      </c>
      <c r="U94" s="28"/>
    </row>
    <row r="95" spans="1:21" hidden="1" x14ac:dyDescent="0.3">
      <c r="A95" s="7" t="s">
        <v>167</v>
      </c>
      <c r="B95" s="7" t="s">
        <v>114</v>
      </c>
      <c r="C95" s="7">
        <v>2801</v>
      </c>
      <c r="D95" s="7" t="s">
        <v>8</v>
      </c>
      <c r="E95" s="7" t="s">
        <v>1466</v>
      </c>
      <c r="F95" s="7">
        <v>212426</v>
      </c>
      <c r="G95" s="7" t="s">
        <v>115</v>
      </c>
      <c r="H95" s="8" t="s">
        <v>1361</v>
      </c>
      <c r="O95" s="15">
        <v>321000</v>
      </c>
      <c r="P95" s="15">
        <v>321000</v>
      </c>
      <c r="Q95" s="15">
        <v>321000</v>
      </c>
      <c r="R95" s="15">
        <v>321000</v>
      </c>
      <c r="S95" s="15">
        <v>321000</v>
      </c>
      <c r="T95" s="15">
        <v>321000</v>
      </c>
      <c r="U95" s="28"/>
    </row>
    <row r="96" spans="1:21" s="21" customFormat="1" hidden="1" x14ac:dyDescent="0.3">
      <c r="A96" s="7" t="s">
        <v>167</v>
      </c>
      <c r="B96" s="7" t="s">
        <v>114</v>
      </c>
      <c r="C96" s="7">
        <v>2801</v>
      </c>
      <c r="D96" s="7" t="s">
        <v>8</v>
      </c>
      <c r="E96" s="7" t="s">
        <v>1466</v>
      </c>
      <c r="F96" s="7">
        <v>370456</v>
      </c>
      <c r="G96" s="7" t="s">
        <v>115</v>
      </c>
      <c r="H96" s="8" t="s">
        <v>1362</v>
      </c>
      <c r="I96" s="8"/>
      <c r="J96" s="8"/>
      <c r="K96" s="8"/>
      <c r="L96" s="8"/>
      <c r="M96" s="8"/>
      <c r="N96" s="8"/>
      <c r="O96" s="15">
        <v>425000</v>
      </c>
      <c r="P96" s="15">
        <v>425000</v>
      </c>
      <c r="Q96" s="15">
        <v>425000</v>
      </c>
      <c r="R96" s="15">
        <v>425000</v>
      </c>
      <c r="S96" s="15">
        <v>425000</v>
      </c>
      <c r="T96" s="15">
        <v>425000</v>
      </c>
      <c r="U96" s="28"/>
    </row>
    <row r="97" spans="1:21" s="21" customFormat="1" hidden="1" x14ac:dyDescent="0.3">
      <c r="A97" s="7" t="s">
        <v>167</v>
      </c>
      <c r="B97" s="7" t="s">
        <v>114</v>
      </c>
      <c r="C97" s="7">
        <v>2801</v>
      </c>
      <c r="D97" s="7" t="s">
        <v>8</v>
      </c>
      <c r="E97" s="7">
        <v>907</v>
      </c>
      <c r="F97" s="7">
        <v>131538</v>
      </c>
      <c r="G97" s="7" t="s">
        <v>115</v>
      </c>
      <c r="H97" s="8" t="s">
        <v>66</v>
      </c>
      <c r="I97" s="8"/>
      <c r="J97" s="8"/>
      <c r="K97" s="8"/>
      <c r="L97" s="8"/>
      <c r="M97" s="8"/>
      <c r="N97" s="8"/>
      <c r="O97" s="15">
        <v>7406000</v>
      </c>
      <c r="P97" s="15">
        <v>7406000</v>
      </c>
      <c r="Q97" s="15">
        <v>7406000</v>
      </c>
      <c r="R97" s="15">
        <v>7406000</v>
      </c>
      <c r="S97" s="15">
        <v>7406000</v>
      </c>
      <c r="T97" s="15">
        <v>7406000</v>
      </c>
      <c r="U97" s="28"/>
    </row>
    <row r="98" spans="1:21" s="21" customFormat="1" hidden="1" x14ac:dyDescent="0.3">
      <c r="A98" s="7" t="s">
        <v>167</v>
      </c>
      <c r="B98" s="7" t="s">
        <v>114</v>
      </c>
      <c r="C98" s="7">
        <v>2801</v>
      </c>
      <c r="D98" s="7" t="s">
        <v>8</v>
      </c>
      <c r="E98" s="7">
        <v>907</v>
      </c>
      <c r="F98" s="7">
        <v>131884</v>
      </c>
      <c r="G98" s="7" t="s">
        <v>115</v>
      </c>
      <c r="H98" s="8" t="s">
        <v>1363</v>
      </c>
      <c r="I98" s="8"/>
      <c r="J98" s="8"/>
      <c r="K98" s="8"/>
      <c r="L98" s="8"/>
      <c r="M98" s="8"/>
      <c r="N98" s="8"/>
      <c r="O98" s="15">
        <v>1018000</v>
      </c>
      <c r="P98" s="15">
        <v>1018000</v>
      </c>
      <c r="Q98" s="15">
        <v>1018000</v>
      </c>
      <c r="R98" s="15">
        <v>1018000</v>
      </c>
      <c r="S98" s="15">
        <v>1018000</v>
      </c>
      <c r="T98" s="15">
        <v>1018000</v>
      </c>
      <c r="U98" s="28"/>
    </row>
    <row r="99" spans="1:21" s="21" customFormat="1" hidden="1" x14ac:dyDescent="0.3">
      <c r="A99" s="7" t="s">
        <v>167</v>
      </c>
      <c r="B99" s="7" t="s">
        <v>114</v>
      </c>
      <c r="C99" s="7">
        <v>2801</v>
      </c>
      <c r="D99" s="7" t="s">
        <v>8</v>
      </c>
      <c r="E99" s="7">
        <v>907</v>
      </c>
      <c r="F99" s="7">
        <v>370657</v>
      </c>
      <c r="G99" s="7" t="s">
        <v>115</v>
      </c>
      <c r="H99" s="8" t="s">
        <v>1364</v>
      </c>
      <c r="I99" s="8"/>
      <c r="J99" s="8"/>
      <c r="K99" s="8"/>
      <c r="L99" s="8"/>
      <c r="M99" s="8"/>
      <c r="N99" s="8"/>
      <c r="O99" s="15">
        <v>795000</v>
      </c>
      <c r="P99" s="15">
        <v>795000</v>
      </c>
      <c r="Q99" s="15">
        <v>795000</v>
      </c>
      <c r="R99" s="15">
        <v>795000</v>
      </c>
      <c r="S99" s="15">
        <v>795000</v>
      </c>
      <c r="T99" s="15">
        <v>795000</v>
      </c>
      <c r="U99" s="28"/>
    </row>
    <row r="100" spans="1:21" s="21" customFormat="1" hidden="1" x14ac:dyDescent="0.3">
      <c r="A100" s="7" t="s">
        <v>167</v>
      </c>
      <c r="B100" s="7" t="s">
        <v>114</v>
      </c>
      <c r="C100" s="7">
        <v>2801</v>
      </c>
      <c r="D100" s="7" t="s">
        <v>8</v>
      </c>
      <c r="E100" s="7">
        <v>907</v>
      </c>
      <c r="F100" s="7">
        <v>132203</v>
      </c>
      <c r="G100" s="7" t="s">
        <v>115</v>
      </c>
      <c r="H100" s="8" t="s">
        <v>1365</v>
      </c>
      <c r="I100" s="8"/>
      <c r="J100" s="8"/>
      <c r="K100" s="8"/>
      <c r="L100" s="8"/>
      <c r="M100" s="8"/>
      <c r="N100" s="8"/>
      <c r="O100" s="15">
        <v>276000</v>
      </c>
      <c r="P100" s="15">
        <v>276000</v>
      </c>
      <c r="Q100" s="15">
        <v>276000</v>
      </c>
      <c r="R100" s="15">
        <v>276000</v>
      </c>
      <c r="S100" s="15">
        <v>276000</v>
      </c>
      <c r="T100" s="15">
        <v>276000</v>
      </c>
      <c r="U100" s="28"/>
    </row>
    <row r="101" spans="1:21" s="21" customFormat="1" hidden="1" x14ac:dyDescent="0.3">
      <c r="A101" s="7" t="s">
        <v>167</v>
      </c>
      <c r="B101" s="7" t="s">
        <v>114</v>
      </c>
      <c r="C101" s="7">
        <v>2801</v>
      </c>
      <c r="D101" s="7" t="s">
        <v>8</v>
      </c>
      <c r="E101" s="7">
        <v>907</v>
      </c>
      <c r="F101" s="7">
        <v>132205</v>
      </c>
      <c r="G101" s="7" t="s">
        <v>115</v>
      </c>
      <c r="H101" s="8" t="s">
        <v>1366</v>
      </c>
      <c r="I101" s="8"/>
      <c r="J101" s="8"/>
      <c r="K101" s="8"/>
      <c r="L101" s="8"/>
      <c r="M101" s="8"/>
      <c r="N101" s="8"/>
      <c r="O101" s="15">
        <v>354000</v>
      </c>
      <c r="P101" s="15">
        <v>354000</v>
      </c>
      <c r="Q101" s="15">
        <v>354000</v>
      </c>
      <c r="R101" s="15">
        <v>354000</v>
      </c>
      <c r="S101" s="15">
        <v>354000</v>
      </c>
      <c r="T101" s="15">
        <v>354000</v>
      </c>
      <c r="U101" s="28"/>
    </row>
    <row r="102" spans="1:21" s="21" customFormat="1" hidden="1" x14ac:dyDescent="0.3">
      <c r="A102" s="7" t="s">
        <v>167</v>
      </c>
      <c r="B102" s="7" t="s">
        <v>114</v>
      </c>
      <c r="C102" s="7">
        <v>2801</v>
      </c>
      <c r="D102" s="7" t="s">
        <v>8</v>
      </c>
      <c r="E102" s="7">
        <v>907</v>
      </c>
      <c r="F102" s="7">
        <v>132174</v>
      </c>
      <c r="G102" s="7" t="s">
        <v>115</v>
      </c>
      <c r="H102" s="8" t="s">
        <v>1367</v>
      </c>
      <c r="I102" s="8"/>
      <c r="J102" s="8"/>
      <c r="K102" s="8"/>
      <c r="L102" s="8"/>
      <c r="M102" s="8"/>
      <c r="N102" s="8"/>
      <c r="O102" s="15">
        <v>726000</v>
      </c>
      <c r="P102" s="15">
        <v>726000</v>
      </c>
      <c r="Q102" s="15">
        <v>726000</v>
      </c>
      <c r="R102" s="15">
        <v>726000</v>
      </c>
      <c r="S102" s="15">
        <v>726000</v>
      </c>
      <c r="T102" s="15">
        <v>726000</v>
      </c>
      <c r="U102" s="28"/>
    </row>
    <row r="103" spans="1:21" s="21" customFormat="1" hidden="1" x14ac:dyDescent="0.3">
      <c r="A103" s="7" t="s">
        <v>167</v>
      </c>
      <c r="B103" s="7" t="s">
        <v>114</v>
      </c>
      <c r="C103" s="7">
        <v>2801</v>
      </c>
      <c r="D103" s="7" t="s">
        <v>8</v>
      </c>
      <c r="E103" s="7">
        <v>907</v>
      </c>
      <c r="F103" s="7">
        <v>132173</v>
      </c>
      <c r="G103" s="7" t="s">
        <v>115</v>
      </c>
      <c r="H103" s="8" t="s">
        <v>1368</v>
      </c>
      <c r="I103" s="8"/>
      <c r="J103" s="8"/>
      <c r="K103" s="8"/>
      <c r="L103" s="8"/>
      <c r="M103" s="8"/>
      <c r="N103" s="8"/>
      <c r="O103" s="15">
        <v>692000</v>
      </c>
      <c r="P103" s="15">
        <v>692000</v>
      </c>
      <c r="Q103" s="15">
        <v>692000</v>
      </c>
      <c r="R103" s="15">
        <v>692000</v>
      </c>
      <c r="S103" s="15">
        <v>692000</v>
      </c>
      <c r="T103" s="15">
        <v>692000</v>
      </c>
      <c r="U103" s="28"/>
    </row>
    <row r="104" spans="1:21" s="21" customFormat="1" hidden="1" x14ac:dyDescent="0.3">
      <c r="A104" s="7" t="s">
        <v>167</v>
      </c>
      <c r="B104" s="7" t="s">
        <v>114</v>
      </c>
      <c r="C104" s="7">
        <v>2801</v>
      </c>
      <c r="D104" s="7" t="s">
        <v>8</v>
      </c>
      <c r="E104" s="7">
        <v>907</v>
      </c>
      <c r="F104" s="7">
        <v>132136</v>
      </c>
      <c r="G104" s="7" t="s">
        <v>115</v>
      </c>
      <c r="H104" s="8" t="s">
        <v>1369</v>
      </c>
      <c r="I104" s="8"/>
      <c r="J104" s="8"/>
      <c r="K104" s="8"/>
      <c r="L104" s="8"/>
      <c r="M104" s="8"/>
      <c r="N104" s="8"/>
      <c r="O104" s="15">
        <v>604000</v>
      </c>
      <c r="P104" s="15">
        <v>604000</v>
      </c>
      <c r="Q104" s="15">
        <v>604000</v>
      </c>
      <c r="R104" s="15">
        <v>604000</v>
      </c>
      <c r="S104" s="15">
        <v>604000</v>
      </c>
      <c r="T104" s="15">
        <v>604000</v>
      </c>
      <c r="U104" s="28"/>
    </row>
    <row r="105" spans="1:21" s="21" customFormat="1" hidden="1" x14ac:dyDescent="0.3">
      <c r="A105" s="7" t="s">
        <v>167</v>
      </c>
      <c r="B105" s="7" t="s">
        <v>114</v>
      </c>
      <c r="C105" s="7">
        <v>2801</v>
      </c>
      <c r="D105" s="7" t="s">
        <v>8</v>
      </c>
      <c r="E105" s="7">
        <v>907</v>
      </c>
      <c r="F105" s="7">
        <v>132198</v>
      </c>
      <c r="G105" s="7" t="s">
        <v>115</v>
      </c>
      <c r="H105" s="8" t="s">
        <v>1370</v>
      </c>
      <c r="I105" s="8"/>
      <c r="J105" s="8"/>
      <c r="K105" s="8"/>
      <c r="L105" s="8"/>
      <c r="M105" s="8"/>
      <c r="N105" s="8"/>
      <c r="O105" s="15">
        <v>283000</v>
      </c>
      <c r="P105" s="15">
        <v>283000</v>
      </c>
      <c r="Q105" s="15">
        <v>283000</v>
      </c>
      <c r="R105" s="15">
        <v>283000</v>
      </c>
      <c r="S105" s="15">
        <v>283000</v>
      </c>
      <c r="T105" s="15">
        <v>283000</v>
      </c>
      <c r="U105" s="28"/>
    </row>
    <row r="106" spans="1:21" s="21" customFormat="1" hidden="1" x14ac:dyDescent="0.3">
      <c r="A106" s="7" t="s">
        <v>167</v>
      </c>
      <c r="B106" s="7" t="s">
        <v>114</v>
      </c>
      <c r="C106" s="7">
        <v>2801</v>
      </c>
      <c r="D106" s="7" t="s">
        <v>1470</v>
      </c>
      <c r="E106" s="7">
        <v>918</v>
      </c>
      <c r="F106" s="7">
        <v>131798</v>
      </c>
      <c r="G106" s="7" t="s">
        <v>115</v>
      </c>
      <c r="H106" s="8" t="s">
        <v>1371</v>
      </c>
      <c r="I106" s="8"/>
      <c r="J106" s="8"/>
      <c r="K106" s="8"/>
      <c r="L106" s="8"/>
      <c r="M106" s="8"/>
      <c r="N106" s="8"/>
      <c r="O106" s="15">
        <v>4711000</v>
      </c>
      <c r="P106" s="15">
        <v>4711000</v>
      </c>
      <c r="Q106" s="15">
        <v>4711000</v>
      </c>
      <c r="R106" s="15">
        <v>4711000</v>
      </c>
      <c r="S106" s="15">
        <v>4711000</v>
      </c>
      <c r="T106" s="15">
        <v>4711000</v>
      </c>
      <c r="U106" s="28"/>
    </row>
    <row r="107" spans="1:21" s="21" customFormat="1" hidden="1" x14ac:dyDescent="0.3">
      <c r="A107" s="7" t="s">
        <v>167</v>
      </c>
      <c r="B107" s="7" t="s">
        <v>114</v>
      </c>
      <c r="C107" s="7">
        <v>2801</v>
      </c>
      <c r="D107" s="7" t="s">
        <v>8</v>
      </c>
      <c r="E107" s="7" t="s">
        <v>1466</v>
      </c>
      <c r="F107" s="7">
        <v>370532</v>
      </c>
      <c r="G107" s="7" t="s">
        <v>115</v>
      </c>
      <c r="H107" s="8" t="s">
        <v>74</v>
      </c>
      <c r="I107" s="8"/>
      <c r="J107" s="8"/>
      <c r="K107" s="8"/>
      <c r="L107" s="8"/>
      <c r="M107" s="8"/>
      <c r="N107" s="8"/>
      <c r="O107" s="15">
        <v>250000</v>
      </c>
      <c r="P107" s="15">
        <v>250000</v>
      </c>
      <c r="Q107" s="15">
        <v>250000</v>
      </c>
      <c r="R107" s="15">
        <v>250000</v>
      </c>
      <c r="S107" s="15">
        <v>250000</v>
      </c>
      <c r="T107" s="15">
        <v>250000</v>
      </c>
      <c r="U107" s="28"/>
    </row>
    <row r="108" spans="1:21" s="21" customFormat="1" hidden="1" x14ac:dyDescent="0.3">
      <c r="A108" s="7" t="s">
        <v>167</v>
      </c>
      <c r="B108" s="7" t="s">
        <v>114</v>
      </c>
      <c r="C108" s="7">
        <v>2801</v>
      </c>
      <c r="D108" s="7" t="s">
        <v>8</v>
      </c>
      <c r="E108" s="7">
        <v>907</v>
      </c>
      <c r="F108" s="7">
        <v>131509</v>
      </c>
      <c r="G108" s="7" t="s">
        <v>115</v>
      </c>
      <c r="H108" s="8" t="s">
        <v>71</v>
      </c>
      <c r="I108" s="8"/>
      <c r="J108" s="8"/>
      <c r="K108" s="8"/>
      <c r="L108" s="8"/>
      <c r="M108" s="8"/>
      <c r="N108" s="8"/>
      <c r="O108" s="15">
        <v>312000</v>
      </c>
      <c r="P108" s="15">
        <v>312000</v>
      </c>
      <c r="Q108" s="15">
        <v>312000</v>
      </c>
      <c r="R108" s="15">
        <v>312000</v>
      </c>
      <c r="S108" s="15">
        <v>312000</v>
      </c>
      <c r="T108" s="15">
        <v>312000</v>
      </c>
      <c r="U108" s="28"/>
    </row>
    <row r="109" spans="1:21" s="21" customFormat="1" hidden="1" x14ac:dyDescent="0.3">
      <c r="A109" s="7" t="s">
        <v>167</v>
      </c>
      <c r="B109" s="7" t="s">
        <v>114</v>
      </c>
      <c r="C109" s="7">
        <v>2801</v>
      </c>
      <c r="D109" s="7" t="s">
        <v>8</v>
      </c>
      <c r="E109" s="7">
        <v>907</v>
      </c>
      <c r="F109" s="7">
        <v>131711</v>
      </c>
      <c r="G109" s="7" t="s">
        <v>115</v>
      </c>
      <c r="H109" s="8" t="s">
        <v>1372</v>
      </c>
      <c r="I109" s="8"/>
      <c r="J109" s="8"/>
      <c r="K109" s="8"/>
      <c r="L109" s="8"/>
      <c r="M109" s="8"/>
      <c r="N109" s="8"/>
      <c r="O109" s="15">
        <v>333000</v>
      </c>
      <c r="P109" s="15">
        <v>333000</v>
      </c>
      <c r="Q109" s="15">
        <v>333000</v>
      </c>
      <c r="R109" s="15">
        <v>333000</v>
      </c>
      <c r="S109" s="15">
        <v>333000</v>
      </c>
      <c r="T109" s="15">
        <v>333000</v>
      </c>
      <c r="U109" s="28"/>
    </row>
    <row r="110" spans="1:21" s="21" customFormat="1" hidden="1" x14ac:dyDescent="0.3">
      <c r="A110" s="7" t="s">
        <v>167</v>
      </c>
      <c r="B110" s="7" t="s">
        <v>114</v>
      </c>
      <c r="C110" s="7">
        <v>2801</v>
      </c>
      <c r="D110" s="7" t="s">
        <v>8</v>
      </c>
      <c r="E110" s="7">
        <v>907</v>
      </c>
      <c r="F110" s="7">
        <v>131498</v>
      </c>
      <c r="G110" s="7" t="s">
        <v>115</v>
      </c>
      <c r="H110" s="8" t="s">
        <v>73</v>
      </c>
      <c r="I110" s="8"/>
      <c r="J110" s="8"/>
      <c r="K110" s="8"/>
      <c r="L110" s="8"/>
      <c r="M110" s="8"/>
      <c r="N110" s="8"/>
      <c r="O110" s="15">
        <v>2175000</v>
      </c>
      <c r="P110" s="15">
        <v>2175000</v>
      </c>
      <c r="Q110" s="15">
        <v>2175000</v>
      </c>
      <c r="R110" s="15">
        <v>2175000</v>
      </c>
      <c r="S110" s="15">
        <v>2175000</v>
      </c>
      <c r="T110" s="15">
        <v>2175000</v>
      </c>
      <c r="U110" s="28"/>
    </row>
    <row r="111" spans="1:21" s="21" customFormat="1" hidden="1" x14ac:dyDescent="0.3">
      <c r="A111" s="7" t="s">
        <v>167</v>
      </c>
      <c r="B111" s="7" t="s">
        <v>114</v>
      </c>
      <c r="C111" s="7">
        <v>2801</v>
      </c>
      <c r="D111" s="7" t="s">
        <v>8</v>
      </c>
      <c r="E111" s="7">
        <v>907</v>
      </c>
      <c r="F111" s="7">
        <v>131887</v>
      </c>
      <c r="G111" s="7" t="s">
        <v>115</v>
      </c>
      <c r="H111" s="8" t="s">
        <v>1373</v>
      </c>
      <c r="I111" s="8"/>
      <c r="J111" s="8"/>
      <c r="K111" s="8"/>
      <c r="L111" s="8"/>
      <c r="M111" s="8"/>
      <c r="N111" s="8"/>
      <c r="O111" s="15">
        <v>143000</v>
      </c>
      <c r="P111" s="15">
        <v>143000</v>
      </c>
      <c r="Q111" s="15">
        <v>143000</v>
      </c>
      <c r="R111" s="15">
        <v>143000</v>
      </c>
      <c r="S111" s="15">
        <v>143000</v>
      </c>
      <c r="T111" s="15">
        <v>143000</v>
      </c>
      <c r="U111" s="28"/>
    </row>
    <row r="112" spans="1:21" s="21" customFormat="1" hidden="1" x14ac:dyDescent="0.3">
      <c r="A112" s="7" t="s">
        <v>167</v>
      </c>
      <c r="B112" s="7" t="s">
        <v>114</v>
      </c>
      <c r="C112" s="7">
        <v>2801</v>
      </c>
      <c r="D112" s="7" t="s">
        <v>8</v>
      </c>
      <c r="E112" s="7">
        <v>907</v>
      </c>
      <c r="F112" s="7">
        <v>111059</v>
      </c>
      <c r="G112" s="7" t="s">
        <v>115</v>
      </c>
      <c r="H112" s="8" t="s">
        <v>1374</v>
      </c>
      <c r="I112" s="8"/>
      <c r="J112" s="8"/>
      <c r="K112" s="8"/>
      <c r="L112" s="8"/>
      <c r="M112" s="8"/>
      <c r="N112" s="8"/>
      <c r="O112" s="15">
        <v>574000</v>
      </c>
      <c r="P112" s="15">
        <v>574000</v>
      </c>
      <c r="Q112" s="15">
        <v>574000</v>
      </c>
      <c r="R112" s="15">
        <v>574000</v>
      </c>
      <c r="S112" s="15">
        <v>574000</v>
      </c>
      <c r="T112" s="15">
        <v>574000</v>
      </c>
      <c r="U112" s="28"/>
    </row>
    <row r="113" spans="1:21" s="21" customFormat="1" hidden="1" x14ac:dyDescent="0.3">
      <c r="A113" s="7" t="s">
        <v>167</v>
      </c>
      <c r="B113" s="7" t="s">
        <v>114</v>
      </c>
      <c r="C113" s="7">
        <v>2801</v>
      </c>
      <c r="D113" s="7" t="s">
        <v>8</v>
      </c>
      <c r="E113" s="7">
        <v>907</v>
      </c>
      <c r="F113" s="7">
        <v>370646</v>
      </c>
      <c r="G113" s="7" t="s">
        <v>115</v>
      </c>
      <c r="H113" s="8" t="s">
        <v>1375</v>
      </c>
      <c r="I113" s="8"/>
      <c r="J113" s="8"/>
      <c r="K113" s="8"/>
      <c r="L113" s="8"/>
      <c r="M113" s="8"/>
      <c r="N113" s="8"/>
      <c r="O113" s="15">
        <v>548000</v>
      </c>
      <c r="P113" s="15">
        <v>548000</v>
      </c>
      <c r="Q113" s="15">
        <v>548000</v>
      </c>
      <c r="R113" s="15">
        <v>548000</v>
      </c>
      <c r="S113" s="15">
        <v>548000</v>
      </c>
      <c r="T113" s="15">
        <v>548000</v>
      </c>
      <c r="U113" s="28"/>
    </row>
    <row r="114" spans="1:21" s="21" customFormat="1" hidden="1" x14ac:dyDescent="0.3">
      <c r="A114" s="7" t="s">
        <v>167</v>
      </c>
      <c r="B114" s="7" t="s">
        <v>114</v>
      </c>
      <c r="C114" s="7">
        <v>2801</v>
      </c>
      <c r="D114" s="7" t="s">
        <v>1471</v>
      </c>
      <c r="E114" s="7">
        <v>907</v>
      </c>
      <c r="F114" s="7">
        <v>132031</v>
      </c>
      <c r="G114" s="7" t="s">
        <v>115</v>
      </c>
      <c r="H114" s="8" t="s">
        <v>1376</v>
      </c>
      <c r="I114" s="8"/>
      <c r="J114" s="8"/>
      <c r="K114" s="8"/>
      <c r="L114" s="8"/>
      <c r="M114" s="8"/>
      <c r="N114" s="8"/>
      <c r="O114" s="15">
        <v>1588000</v>
      </c>
      <c r="P114" s="15">
        <v>1588000</v>
      </c>
      <c r="Q114" s="15">
        <v>1588000</v>
      </c>
      <c r="R114" s="15">
        <v>1588000</v>
      </c>
      <c r="S114" s="15">
        <v>1588000</v>
      </c>
      <c r="T114" s="15">
        <v>1588000</v>
      </c>
      <c r="U114" s="28"/>
    </row>
    <row r="115" spans="1:21" s="21" customFormat="1" hidden="1" x14ac:dyDescent="0.3">
      <c r="A115" s="7" t="s">
        <v>167</v>
      </c>
      <c r="B115" s="7" t="s">
        <v>114</v>
      </c>
      <c r="C115" s="7">
        <v>2801</v>
      </c>
      <c r="D115" s="7" t="s">
        <v>1471</v>
      </c>
      <c r="E115" s="7">
        <v>907</v>
      </c>
      <c r="F115" s="7">
        <v>132115</v>
      </c>
      <c r="G115" s="7" t="s">
        <v>115</v>
      </c>
      <c r="H115" s="8" t="s">
        <v>1377</v>
      </c>
      <c r="I115" s="8"/>
      <c r="J115" s="8"/>
      <c r="K115" s="8"/>
      <c r="L115" s="8"/>
      <c r="M115" s="8"/>
      <c r="N115" s="8"/>
      <c r="O115" s="15">
        <v>104000</v>
      </c>
      <c r="P115" s="15">
        <v>104000</v>
      </c>
      <c r="Q115" s="15">
        <v>104000</v>
      </c>
      <c r="R115" s="15">
        <v>104000</v>
      </c>
      <c r="S115" s="15">
        <v>104000</v>
      </c>
      <c r="T115" s="15">
        <v>104000</v>
      </c>
      <c r="U115" s="28"/>
    </row>
    <row r="116" spans="1:21" s="21" customFormat="1" hidden="1" x14ac:dyDescent="0.3">
      <c r="A116" s="7" t="s">
        <v>167</v>
      </c>
      <c r="B116" s="7" t="s">
        <v>114</v>
      </c>
      <c r="C116" s="7">
        <v>2801</v>
      </c>
      <c r="D116" s="7" t="s">
        <v>1471</v>
      </c>
      <c r="E116" s="7">
        <v>907</v>
      </c>
      <c r="F116" s="7">
        <v>132097</v>
      </c>
      <c r="G116" s="7" t="s">
        <v>115</v>
      </c>
      <c r="H116" s="8" t="s">
        <v>1378</v>
      </c>
      <c r="I116" s="8"/>
      <c r="J116" s="8"/>
      <c r="K116" s="8"/>
      <c r="L116" s="8"/>
      <c r="M116" s="8"/>
      <c r="N116" s="8"/>
      <c r="O116" s="15">
        <v>556000</v>
      </c>
      <c r="P116" s="15">
        <v>556000</v>
      </c>
      <c r="Q116" s="15">
        <v>556000</v>
      </c>
      <c r="R116" s="15">
        <v>556000</v>
      </c>
      <c r="S116" s="15">
        <v>556000</v>
      </c>
      <c r="T116" s="15">
        <v>556000</v>
      </c>
      <c r="U116" s="28"/>
    </row>
    <row r="117" spans="1:21" s="21" customFormat="1" hidden="1" x14ac:dyDescent="0.3">
      <c r="A117" s="7" t="s">
        <v>167</v>
      </c>
      <c r="B117" s="7" t="s">
        <v>114</v>
      </c>
      <c r="C117" s="7">
        <v>2801</v>
      </c>
      <c r="D117" s="7" t="s">
        <v>1471</v>
      </c>
      <c r="E117" s="7">
        <v>907</v>
      </c>
      <c r="F117" s="7">
        <v>131852</v>
      </c>
      <c r="G117" s="7" t="s">
        <v>115</v>
      </c>
      <c r="H117" s="8" t="s">
        <v>1379</v>
      </c>
      <c r="I117" s="8"/>
      <c r="J117" s="8"/>
      <c r="K117" s="8"/>
      <c r="L117" s="8"/>
      <c r="M117" s="8"/>
      <c r="N117" s="8"/>
      <c r="O117" s="15">
        <v>1833000</v>
      </c>
      <c r="P117" s="15">
        <v>1833000</v>
      </c>
      <c r="Q117" s="15">
        <v>1833000</v>
      </c>
      <c r="R117" s="15">
        <v>1833000</v>
      </c>
      <c r="S117" s="15">
        <v>1833000</v>
      </c>
      <c r="T117" s="15">
        <v>1833000</v>
      </c>
      <c r="U117" s="28"/>
    </row>
    <row r="118" spans="1:21" s="21" customFormat="1" hidden="1" x14ac:dyDescent="0.3">
      <c r="A118" s="7" t="s">
        <v>167</v>
      </c>
      <c r="B118" s="7" t="s">
        <v>114</v>
      </c>
      <c r="C118" s="7">
        <v>2801</v>
      </c>
      <c r="D118" s="7" t="s">
        <v>1471</v>
      </c>
      <c r="E118" s="7">
        <v>907</v>
      </c>
      <c r="F118" s="7">
        <v>370587</v>
      </c>
      <c r="G118" s="7" t="s">
        <v>115</v>
      </c>
      <c r="H118" s="8" t="s">
        <v>1380</v>
      </c>
      <c r="I118" s="8"/>
      <c r="J118" s="8"/>
      <c r="K118" s="8"/>
      <c r="L118" s="8"/>
      <c r="M118" s="8"/>
      <c r="N118" s="8"/>
      <c r="O118" s="15">
        <v>3422000</v>
      </c>
      <c r="P118" s="15">
        <v>3422000</v>
      </c>
      <c r="Q118" s="15">
        <v>3422000</v>
      </c>
      <c r="R118" s="15">
        <v>3422000</v>
      </c>
      <c r="S118" s="15">
        <v>3422000</v>
      </c>
      <c r="T118" s="15">
        <v>3422000</v>
      </c>
      <c r="U118" s="28"/>
    </row>
    <row r="119" spans="1:21" s="21" customFormat="1" hidden="1" x14ac:dyDescent="0.3">
      <c r="A119" s="7" t="s">
        <v>167</v>
      </c>
      <c r="B119" s="7" t="s">
        <v>114</v>
      </c>
      <c r="C119" s="7">
        <v>2801</v>
      </c>
      <c r="D119" s="7" t="s">
        <v>8</v>
      </c>
      <c r="E119" s="7">
        <v>907</v>
      </c>
      <c r="F119" s="7">
        <v>131990</v>
      </c>
      <c r="G119" s="7" t="s">
        <v>115</v>
      </c>
      <c r="H119" s="8" t="s">
        <v>1381</v>
      </c>
      <c r="I119" s="8"/>
      <c r="J119" s="8"/>
      <c r="K119" s="8"/>
      <c r="L119" s="8"/>
      <c r="M119" s="8"/>
      <c r="N119" s="8"/>
      <c r="O119" s="15">
        <v>3393000</v>
      </c>
      <c r="P119" s="15">
        <v>3393000</v>
      </c>
      <c r="Q119" s="15">
        <v>3393000</v>
      </c>
      <c r="R119" s="15">
        <v>3393000</v>
      </c>
      <c r="S119" s="15">
        <v>3393000</v>
      </c>
      <c r="T119" s="15">
        <v>3393000</v>
      </c>
      <c r="U119" s="28"/>
    </row>
    <row r="120" spans="1:21" s="21" customFormat="1" hidden="1" x14ac:dyDescent="0.3">
      <c r="A120" s="7" t="s">
        <v>167</v>
      </c>
      <c r="B120" s="7" t="s">
        <v>114</v>
      </c>
      <c r="C120" s="7">
        <v>2801</v>
      </c>
      <c r="D120" s="7" t="s">
        <v>8</v>
      </c>
      <c r="E120" s="7">
        <v>907</v>
      </c>
      <c r="F120" s="7">
        <v>132032</v>
      </c>
      <c r="G120" s="7" t="s">
        <v>115</v>
      </c>
      <c r="H120" s="8" t="s">
        <v>1382</v>
      </c>
      <c r="I120" s="8"/>
      <c r="J120" s="8"/>
      <c r="K120" s="8"/>
      <c r="L120" s="8"/>
      <c r="M120" s="8"/>
      <c r="N120" s="8"/>
      <c r="O120" s="15">
        <v>1775000</v>
      </c>
      <c r="P120" s="15">
        <v>1775000</v>
      </c>
      <c r="Q120" s="15">
        <v>1775000</v>
      </c>
      <c r="R120" s="15">
        <v>1775000</v>
      </c>
      <c r="S120" s="15">
        <v>1775000</v>
      </c>
      <c r="T120" s="15">
        <v>1775000</v>
      </c>
      <c r="U120" s="28"/>
    </row>
    <row r="121" spans="1:21" s="21" customFormat="1" hidden="1" x14ac:dyDescent="0.3">
      <c r="A121" s="7" t="s">
        <v>167</v>
      </c>
      <c r="B121" s="7" t="s">
        <v>114</v>
      </c>
      <c r="C121" s="7">
        <v>2801</v>
      </c>
      <c r="D121" s="7" t="s">
        <v>8</v>
      </c>
      <c r="E121" s="7">
        <v>907</v>
      </c>
      <c r="F121" s="7">
        <v>150220</v>
      </c>
      <c r="G121" s="7" t="s">
        <v>115</v>
      </c>
      <c r="H121" s="8" t="s">
        <v>1383</v>
      </c>
      <c r="I121" s="8"/>
      <c r="J121" s="8"/>
      <c r="K121" s="8"/>
      <c r="L121" s="8"/>
      <c r="M121" s="8"/>
      <c r="N121" s="8"/>
      <c r="O121" s="15">
        <v>90000</v>
      </c>
      <c r="P121" s="15">
        <v>90000</v>
      </c>
      <c r="Q121" s="15">
        <v>90000</v>
      </c>
      <c r="R121" s="15">
        <v>90000</v>
      </c>
      <c r="S121" s="15">
        <v>90000</v>
      </c>
      <c r="T121" s="15">
        <v>90000</v>
      </c>
      <c r="U121" s="28"/>
    </row>
    <row r="122" spans="1:21" s="21" customFormat="1" hidden="1" x14ac:dyDescent="0.3">
      <c r="A122" s="7" t="s">
        <v>167</v>
      </c>
      <c r="B122" s="7" t="s">
        <v>114</v>
      </c>
      <c r="C122" s="7">
        <v>2801</v>
      </c>
      <c r="D122" s="7" t="s">
        <v>1471</v>
      </c>
      <c r="E122" s="7">
        <v>907</v>
      </c>
      <c r="F122" s="7">
        <v>132108</v>
      </c>
      <c r="G122" s="7" t="s">
        <v>115</v>
      </c>
      <c r="H122" s="8" t="s">
        <v>1384</v>
      </c>
      <c r="I122" s="8"/>
      <c r="J122" s="8"/>
      <c r="K122" s="8"/>
      <c r="L122" s="8"/>
      <c r="M122" s="8"/>
      <c r="N122" s="8"/>
      <c r="O122" s="15">
        <v>461000</v>
      </c>
      <c r="P122" s="15">
        <v>461000</v>
      </c>
      <c r="Q122" s="15">
        <v>461000</v>
      </c>
      <c r="R122" s="15">
        <v>461000</v>
      </c>
      <c r="S122" s="15">
        <v>461000</v>
      </c>
      <c r="T122" s="15">
        <v>461000</v>
      </c>
      <c r="U122" s="28"/>
    </row>
    <row r="123" spans="1:21" s="21" customFormat="1" hidden="1" x14ac:dyDescent="0.3">
      <c r="A123" s="7" t="s">
        <v>167</v>
      </c>
      <c r="B123" s="7" t="s">
        <v>114</v>
      </c>
      <c r="C123" s="7">
        <v>2801</v>
      </c>
      <c r="D123" s="7" t="s">
        <v>1471</v>
      </c>
      <c r="E123" s="7">
        <v>907</v>
      </c>
      <c r="F123" s="7">
        <v>370551</v>
      </c>
      <c r="G123" s="7" t="s">
        <v>115</v>
      </c>
      <c r="H123" s="8" t="s">
        <v>1385</v>
      </c>
      <c r="I123" s="8"/>
      <c r="J123" s="8"/>
      <c r="K123" s="8"/>
      <c r="L123" s="8"/>
      <c r="M123" s="8"/>
      <c r="N123" s="8"/>
      <c r="O123" s="15">
        <v>4881000</v>
      </c>
      <c r="P123" s="15">
        <v>4881000</v>
      </c>
      <c r="Q123" s="15">
        <v>4881000</v>
      </c>
      <c r="R123" s="15">
        <v>4881000</v>
      </c>
      <c r="S123" s="15">
        <v>4881000</v>
      </c>
      <c r="T123" s="15">
        <v>4881000</v>
      </c>
      <c r="U123" s="28"/>
    </row>
    <row r="124" spans="1:21" s="21" customFormat="1" hidden="1" x14ac:dyDescent="0.3">
      <c r="A124" s="7" t="s">
        <v>167</v>
      </c>
      <c r="B124" s="7" t="s">
        <v>114</v>
      </c>
      <c r="C124" s="7">
        <v>2801</v>
      </c>
      <c r="D124" s="7" t="s">
        <v>8</v>
      </c>
      <c r="E124" s="7">
        <v>907</v>
      </c>
      <c r="F124" s="7">
        <v>131993</v>
      </c>
      <c r="G124" s="7" t="s">
        <v>115</v>
      </c>
      <c r="H124" s="8" t="s">
        <v>1386</v>
      </c>
      <c r="I124" s="8"/>
      <c r="J124" s="8"/>
      <c r="K124" s="8"/>
      <c r="L124" s="8"/>
      <c r="M124" s="8"/>
      <c r="N124" s="8"/>
      <c r="O124" s="15">
        <v>1288000</v>
      </c>
      <c r="P124" s="15">
        <v>1288000</v>
      </c>
      <c r="Q124" s="15">
        <v>1288000</v>
      </c>
      <c r="R124" s="15">
        <v>1288000</v>
      </c>
      <c r="S124" s="15">
        <v>1288000</v>
      </c>
      <c r="T124" s="15">
        <v>1288000</v>
      </c>
      <c r="U124" s="28"/>
    </row>
    <row r="125" spans="1:21" s="21" customFormat="1" hidden="1" x14ac:dyDescent="0.3">
      <c r="A125" s="7" t="s">
        <v>167</v>
      </c>
      <c r="B125" s="7" t="s">
        <v>114</v>
      </c>
      <c r="C125" s="7">
        <v>2801</v>
      </c>
      <c r="D125" s="7" t="s">
        <v>8</v>
      </c>
      <c r="E125" s="7">
        <v>907</v>
      </c>
      <c r="F125" s="7">
        <v>131961</v>
      </c>
      <c r="G125" s="7" t="s">
        <v>115</v>
      </c>
      <c r="H125" s="8" t="s">
        <v>1387</v>
      </c>
      <c r="I125" s="8"/>
      <c r="J125" s="8"/>
      <c r="K125" s="8"/>
      <c r="L125" s="8"/>
      <c r="M125" s="8"/>
      <c r="N125" s="8"/>
      <c r="O125" s="15">
        <v>536000</v>
      </c>
      <c r="P125" s="15">
        <v>536000</v>
      </c>
      <c r="Q125" s="15">
        <v>536000</v>
      </c>
      <c r="R125" s="15">
        <v>536000</v>
      </c>
      <c r="S125" s="15">
        <v>536000</v>
      </c>
      <c r="T125" s="15">
        <v>536000</v>
      </c>
      <c r="U125" s="28"/>
    </row>
    <row r="126" spans="1:21" s="21" customFormat="1" hidden="1" x14ac:dyDescent="0.3">
      <c r="A126" s="7" t="s">
        <v>167</v>
      </c>
      <c r="B126" s="7" t="s">
        <v>114</v>
      </c>
      <c r="C126" s="7">
        <v>2801</v>
      </c>
      <c r="D126" s="7" t="s">
        <v>8</v>
      </c>
      <c r="E126" s="7">
        <v>907</v>
      </c>
      <c r="F126" s="7">
        <v>131507</v>
      </c>
      <c r="G126" s="7" t="s">
        <v>115</v>
      </c>
      <c r="H126" s="8" t="s">
        <v>67</v>
      </c>
      <c r="I126" s="8"/>
      <c r="J126" s="8"/>
      <c r="K126" s="8"/>
      <c r="L126" s="8"/>
      <c r="M126" s="8"/>
      <c r="N126" s="8"/>
      <c r="O126" s="15">
        <v>3019000</v>
      </c>
      <c r="P126" s="15">
        <v>3019000</v>
      </c>
      <c r="Q126" s="15">
        <v>3019000</v>
      </c>
      <c r="R126" s="15">
        <v>3019000</v>
      </c>
      <c r="S126" s="15">
        <v>3019000</v>
      </c>
      <c r="T126" s="15">
        <v>3019000</v>
      </c>
      <c r="U126" s="28"/>
    </row>
    <row r="127" spans="1:21" s="21" customFormat="1" hidden="1" x14ac:dyDescent="0.3">
      <c r="A127" s="7" t="s">
        <v>167</v>
      </c>
      <c r="B127" s="7" t="s">
        <v>114</v>
      </c>
      <c r="C127" s="7">
        <v>2801</v>
      </c>
      <c r="D127" s="7" t="s">
        <v>8</v>
      </c>
      <c r="E127" s="7">
        <v>907</v>
      </c>
      <c r="F127" s="7">
        <v>131984</v>
      </c>
      <c r="G127" s="7" t="s">
        <v>115</v>
      </c>
      <c r="H127" s="8" t="s">
        <v>1388</v>
      </c>
      <c r="I127" s="8"/>
      <c r="J127" s="8"/>
      <c r="K127" s="8"/>
      <c r="L127" s="8"/>
      <c r="M127" s="8"/>
      <c r="N127" s="8"/>
      <c r="O127" s="15">
        <v>5773000</v>
      </c>
      <c r="P127" s="15">
        <v>5773000</v>
      </c>
      <c r="Q127" s="15">
        <v>5773000</v>
      </c>
      <c r="R127" s="15">
        <v>5773000</v>
      </c>
      <c r="S127" s="15">
        <v>5773000</v>
      </c>
      <c r="T127" s="15">
        <v>5773000</v>
      </c>
      <c r="U127" s="28"/>
    </row>
    <row r="128" spans="1:21" hidden="1" x14ac:dyDescent="0.3">
      <c r="A128" s="7" t="s">
        <v>167</v>
      </c>
      <c r="B128" s="7" t="s">
        <v>114</v>
      </c>
      <c r="C128" s="7">
        <v>2801</v>
      </c>
      <c r="D128" s="7" t="s">
        <v>8</v>
      </c>
      <c r="E128" s="7">
        <v>907</v>
      </c>
      <c r="F128" s="7">
        <v>370484</v>
      </c>
      <c r="G128" s="7" t="s">
        <v>115</v>
      </c>
      <c r="H128" s="8" t="s">
        <v>1389</v>
      </c>
      <c r="O128" s="15">
        <v>89000</v>
      </c>
      <c r="P128" s="15">
        <v>89000</v>
      </c>
      <c r="Q128" s="15">
        <v>89000</v>
      </c>
      <c r="R128" s="15">
        <v>89000</v>
      </c>
      <c r="S128" s="15">
        <v>89000</v>
      </c>
      <c r="T128" s="15">
        <v>89000</v>
      </c>
      <c r="U128" s="28"/>
    </row>
    <row r="129" spans="1:21" hidden="1" x14ac:dyDescent="0.3">
      <c r="A129" s="7" t="s">
        <v>167</v>
      </c>
      <c r="B129" s="7" t="s">
        <v>114</v>
      </c>
      <c r="C129" s="7">
        <v>2801</v>
      </c>
      <c r="D129" s="7" t="s">
        <v>1471</v>
      </c>
      <c r="E129" s="7">
        <v>907</v>
      </c>
      <c r="F129" s="7">
        <v>132019</v>
      </c>
      <c r="G129" s="7" t="s">
        <v>115</v>
      </c>
      <c r="H129" s="8" t="s">
        <v>1390</v>
      </c>
      <c r="O129" s="15">
        <v>1054000</v>
      </c>
      <c r="P129" s="15">
        <v>1054000</v>
      </c>
      <c r="Q129" s="15">
        <v>1054000</v>
      </c>
      <c r="R129" s="15">
        <v>1054000</v>
      </c>
      <c r="S129" s="15">
        <v>1054000</v>
      </c>
      <c r="T129" s="15">
        <v>1054000</v>
      </c>
      <c r="U129" s="28"/>
    </row>
    <row r="130" spans="1:21" hidden="1" x14ac:dyDescent="0.3">
      <c r="A130" s="7" t="s">
        <v>167</v>
      </c>
      <c r="B130" s="7" t="s">
        <v>114</v>
      </c>
      <c r="C130" s="7">
        <v>2801</v>
      </c>
      <c r="D130" s="7" t="s">
        <v>1471</v>
      </c>
      <c r="E130" s="7">
        <v>907</v>
      </c>
      <c r="F130" s="7">
        <v>131890</v>
      </c>
      <c r="G130" s="7" t="s">
        <v>115</v>
      </c>
      <c r="H130" s="8" t="s">
        <v>1391</v>
      </c>
      <c r="O130" s="15">
        <v>2003000</v>
      </c>
      <c r="P130" s="15">
        <v>2003000</v>
      </c>
      <c r="Q130" s="15">
        <v>2003000</v>
      </c>
      <c r="R130" s="15">
        <v>2003000</v>
      </c>
      <c r="S130" s="15">
        <v>2003000</v>
      </c>
      <c r="T130" s="15">
        <v>2003000</v>
      </c>
      <c r="U130" s="28"/>
    </row>
    <row r="131" spans="1:21" hidden="1" x14ac:dyDescent="0.3">
      <c r="A131" s="7" t="s">
        <v>167</v>
      </c>
      <c r="B131" s="7" t="s">
        <v>114</v>
      </c>
      <c r="C131" s="7">
        <v>2801</v>
      </c>
      <c r="D131" s="7" t="s">
        <v>1471</v>
      </c>
      <c r="E131" s="7">
        <v>907</v>
      </c>
      <c r="F131" s="7">
        <v>132096</v>
      </c>
      <c r="G131" s="7" t="s">
        <v>115</v>
      </c>
      <c r="H131" s="8" t="s">
        <v>1392</v>
      </c>
      <c r="O131" s="15">
        <v>1090000</v>
      </c>
      <c r="P131" s="15">
        <v>1090000</v>
      </c>
      <c r="Q131" s="15">
        <v>1090000</v>
      </c>
      <c r="R131" s="15">
        <v>1090000</v>
      </c>
      <c r="S131" s="15">
        <v>1090000</v>
      </c>
      <c r="T131" s="15">
        <v>1090000</v>
      </c>
      <c r="U131" s="28"/>
    </row>
    <row r="132" spans="1:21" hidden="1" x14ac:dyDescent="0.3">
      <c r="A132" s="7" t="s">
        <v>167</v>
      </c>
      <c r="B132" s="7" t="s">
        <v>114</v>
      </c>
      <c r="C132" s="7">
        <v>2801</v>
      </c>
      <c r="D132" s="7" t="s">
        <v>1471</v>
      </c>
      <c r="E132" s="7">
        <v>907</v>
      </c>
      <c r="F132" s="7">
        <v>131874</v>
      </c>
      <c r="G132" s="7" t="s">
        <v>115</v>
      </c>
      <c r="H132" s="8" t="s">
        <v>1393</v>
      </c>
      <c r="O132" s="15">
        <v>1491000</v>
      </c>
      <c r="P132" s="15">
        <v>1491000</v>
      </c>
      <c r="Q132" s="15">
        <v>1491000</v>
      </c>
      <c r="R132" s="15">
        <v>1491000</v>
      </c>
      <c r="S132" s="15">
        <v>1491000</v>
      </c>
      <c r="T132" s="15">
        <v>1491000</v>
      </c>
      <c r="U132" s="28"/>
    </row>
    <row r="133" spans="1:21" hidden="1" x14ac:dyDescent="0.3">
      <c r="A133" s="7" t="s">
        <v>167</v>
      </c>
      <c r="B133" s="7" t="s">
        <v>114</v>
      </c>
      <c r="C133" s="7">
        <v>2801</v>
      </c>
      <c r="D133" s="7" t="s">
        <v>1471</v>
      </c>
      <c r="E133" s="7">
        <v>907</v>
      </c>
      <c r="F133" s="7">
        <v>370667</v>
      </c>
      <c r="G133" s="7" t="s">
        <v>115</v>
      </c>
      <c r="H133" s="8" t="s">
        <v>1394</v>
      </c>
      <c r="O133" s="15">
        <v>666000</v>
      </c>
      <c r="P133" s="15">
        <v>666000</v>
      </c>
      <c r="Q133" s="15">
        <v>666000</v>
      </c>
      <c r="R133" s="15">
        <v>666000</v>
      </c>
      <c r="S133" s="15">
        <v>666000</v>
      </c>
      <c r="T133" s="15">
        <v>666000</v>
      </c>
      <c r="U133" s="28"/>
    </row>
    <row r="134" spans="1:21" hidden="1" x14ac:dyDescent="0.3">
      <c r="A134" s="7" t="s">
        <v>167</v>
      </c>
      <c r="B134" s="7" t="s">
        <v>114</v>
      </c>
      <c r="C134" s="7">
        <v>2801</v>
      </c>
      <c r="D134" s="7" t="s">
        <v>1471</v>
      </c>
      <c r="E134" s="7">
        <v>907</v>
      </c>
      <c r="F134" s="7">
        <v>131994</v>
      </c>
      <c r="G134" s="7" t="s">
        <v>115</v>
      </c>
      <c r="H134" s="8" t="s">
        <v>1395</v>
      </c>
      <c r="O134" s="15">
        <v>1188000</v>
      </c>
      <c r="P134" s="15">
        <v>1188000</v>
      </c>
      <c r="Q134" s="15">
        <v>1188000</v>
      </c>
      <c r="R134" s="15">
        <v>1188000</v>
      </c>
      <c r="S134" s="15">
        <v>1188000</v>
      </c>
      <c r="T134" s="15">
        <v>1188000</v>
      </c>
      <c r="U134" s="28"/>
    </row>
    <row r="135" spans="1:21" hidden="1" x14ac:dyDescent="0.3">
      <c r="A135" s="7" t="s">
        <v>167</v>
      </c>
      <c r="B135" s="7" t="s">
        <v>114</v>
      </c>
      <c r="C135" s="7">
        <v>2801</v>
      </c>
      <c r="D135" s="7" t="s">
        <v>1471</v>
      </c>
      <c r="E135" s="7">
        <v>907</v>
      </c>
      <c r="F135" s="7">
        <v>132042</v>
      </c>
      <c r="G135" s="7" t="s">
        <v>115</v>
      </c>
      <c r="H135" s="8" t="s">
        <v>1396</v>
      </c>
      <c r="O135" s="15">
        <v>1010000</v>
      </c>
      <c r="P135" s="15">
        <v>1010000</v>
      </c>
      <c r="Q135" s="15">
        <v>1010000</v>
      </c>
      <c r="R135" s="15">
        <v>1010000</v>
      </c>
      <c r="S135" s="15">
        <v>1010000</v>
      </c>
      <c r="T135" s="15">
        <v>1010000</v>
      </c>
      <c r="U135" s="28"/>
    </row>
    <row r="136" spans="1:21" hidden="1" x14ac:dyDescent="0.3">
      <c r="A136" s="7" t="s">
        <v>167</v>
      </c>
      <c r="B136" s="7" t="s">
        <v>114</v>
      </c>
      <c r="C136" s="7">
        <v>2801</v>
      </c>
      <c r="D136" s="7" t="s">
        <v>1471</v>
      </c>
      <c r="E136" s="7">
        <v>907</v>
      </c>
      <c r="F136" s="7">
        <v>132109</v>
      </c>
      <c r="G136" s="7" t="s">
        <v>115</v>
      </c>
      <c r="H136" s="8" t="s">
        <v>1397</v>
      </c>
      <c r="O136" s="15">
        <v>846000</v>
      </c>
      <c r="P136" s="15">
        <v>846000</v>
      </c>
      <c r="Q136" s="15">
        <v>846000</v>
      </c>
      <c r="R136" s="15">
        <v>846000</v>
      </c>
      <c r="S136" s="15">
        <v>846000</v>
      </c>
      <c r="T136" s="15">
        <v>846000</v>
      </c>
      <c r="U136" s="28"/>
    </row>
    <row r="137" spans="1:21" hidden="1" x14ac:dyDescent="0.3">
      <c r="A137" s="7" t="s">
        <v>167</v>
      </c>
      <c r="B137" s="7" t="s">
        <v>114</v>
      </c>
      <c r="C137" s="7">
        <v>2801</v>
      </c>
      <c r="D137" s="7" t="s">
        <v>1471</v>
      </c>
      <c r="E137" s="7">
        <v>907</v>
      </c>
      <c r="F137" s="7">
        <v>132218</v>
      </c>
      <c r="G137" s="7" t="s">
        <v>115</v>
      </c>
      <c r="H137" s="8" t="s">
        <v>1398</v>
      </c>
      <c r="O137" s="15">
        <v>334000</v>
      </c>
      <c r="P137" s="15">
        <v>334000</v>
      </c>
      <c r="Q137" s="15">
        <v>334000</v>
      </c>
      <c r="R137" s="15">
        <v>334000</v>
      </c>
      <c r="S137" s="15">
        <v>334000</v>
      </c>
      <c r="T137" s="15">
        <v>334000</v>
      </c>
      <c r="U137" s="28"/>
    </row>
    <row r="138" spans="1:21" hidden="1" x14ac:dyDescent="0.3">
      <c r="A138" s="7" t="s">
        <v>167</v>
      </c>
      <c r="B138" s="7" t="s">
        <v>114</v>
      </c>
      <c r="C138" s="7">
        <v>2801</v>
      </c>
      <c r="D138" s="7" t="s">
        <v>1471</v>
      </c>
      <c r="E138" s="7">
        <v>907</v>
      </c>
      <c r="F138" s="7">
        <v>132116</v>
      </c>
      <c r="G138" s="7" t="s">
        <v>115</v>
      </c>
      <c r="H138" s="8" t="s">
        <v>1399</v>
      </c>
      <c r="O138" s="15">
        <v>1051000</v>
      </c>
      <c r="P138" s="15">
        <v>1051000</v>
      </c>
      <c r="Q138" s="15">
        <v>1051000</v>
      </c>
      <c r="R138" s="15">
        <v>1051000</v>
      </c>
      <c r="S138" s="15">
        <v>1051000</v>
      </c>
      <c r="T138" s="15">
        <v>1051000</v>
      </c>
      <c r="U138" s="28"/>
    </row>
    <row r="139" spans="1:21" hidden="1" x14ac:dyDescent="0.3">
      <c r="A139" s="7" t="s">
        <v>167</v>
      </c>
      <c r="B139" s="7" t="s">
        <v>114</v>
      </c>
      <c r="C139" s="7">
        <v>2801</v>
      </c>
      <c r="D139" s="7" t="s">
        <v>1471</v>
      </c>
      <c r="E139" s="7">
        <v>907</v>
      </c>
      <c r="F139" s="7">
        <v>132021</v>
      </c>
      <c r="G139" s="7" t="s">
        <v>115</v>
      </c>
      <c r="H139" s="8" t="s">
        <v>1400</v>
      </c>
      <c r="O139" s="15">
        <v>226000</v>
      </c>
      <c r="P139" s="15">
        <v>226000</v>
      </c>
      <c r="Q139" s="15">
        <v>226000</v>
      </c>
      <c r="R139" s="15">
        <v>226000</v>
      </c>
      <c r="S139" s="15">
        <v>226000</v>
      </c>
      <c r="T139" s="15">
        <v>226000</v>
      </c>
      <c r="U139" s="28"/>
    </row>
    <row r="140" spans="1:21" hidden="1" x14ac:dyDescent="0.3">
      <c r="A140" s="7" t="s">
        <v>167</v>
      </c>
      <c r="B140" s="7" t="s">
        <v>114</v>
      </c>
      <c r="C140" s="7">
        <v>2801</v>
      </c>
      <c r="D140" s="7" t="s">
        <v>1471</v>
      </c>
      <c r="E140" s="7">
        <v>907</v>
      </c>
      <c r="F140" s="7">
        <v>131971</v>
      </c>
      <c r="G140" s="7" t="s">
        <v>115</v>
      </c>
      <c r="H140" s="8" t="s">
        <v>1401</v>
      </c>
      <c r="O140" s="15">
        <v>1479000</v>
      </c>
      <c r="P140" s="15">
        <v>1479000</v>
      </c>
      <c r="Q140" s="15">
        <v>1479000</v>
      </c>
      <c r="R140" s="15">
        <v>1479000</v>
      </c>
      <c r="S140" s="15">
        <v>1479000</v>
      </c>
      <c r="T140" s="15">
        <v>1479000</v>
      </c>
      <c r="U140" s="28"/>
    </row>
    <row r="141" spans="1:21" hidden="1" x14ac:dyDescent="0.3">
      <c r="A141" s="7" t="s">
        <v>167</v>
      </c>
      <c r="B141" s="7" t="s">
        <v>114</v>
      </c>
      <c r="C141" s="7">
        <v>2801</v>
      </c>
      <c r="D141" s="7" t="s">
        <v>1471</v>
      </c>
      <c r="E141" s="7">
        <v>907</v>
      </c>
      <c r="F141" s="7">
        <v>131991</v>
      </c>
      <c r="G141" s="7" t="s">
        <v>115</v>
      </c>
      <c r="H141" s="8" t="s">
        <v>1402</v>
      </c>
      <c r="O141" s="15">
        <v>1163000</v>
      </c>
      <c r="P141" s="15">
        <v>1163000</v>
      </c>
      <c r="Q141" s="15">
        <v>1163000</v>
      </c>
      <c r="R141" s="15">
        <v>1163000</v>
      </c>
      <c r="S141" s="15">
        <v>1163000</v>
      </c>
      <c r="T141" s="15">
        <v>1163000</v>
      </c>
      <c r="U141" s="28"/>
    </row>
    <row r="142" spans="1:21" hidden="1" x14ac:dyDescent="0.3">
      <c r="A142" s="7" t="s">
        <v>167</v>
      </c>
      <c r="B142" s="7" t="s">
        <v>114</v>
      </c>
      <c r="C142" s="7">
        <v>2801</v>
      </c>
      <c r="D142" s="7" t="s">
        <v>1471</v>
      </c>
      <c r="E142" s="7">
        <v>907</v>
      </c>
      <c r="F142" s="7">
        <v>132090</v>
      </c>
      <c r="G142" s="7" t="s">
        <v>115</v>
      </c>
      <c r="H142" s="8" t="s">
        <v>1403</v>
      </c>
      <c r="O142" s="15">
        <v>1390000</v>
      </c>
      <c r="P142" s="15">
        <v>1390000</v>
      </c>
      <c r="Q142" s="15">
        <v>1390000</v>
      </c>
      <c r="R142" s="15">
        <v>1390000</v>
      </c>
      <c r="S142" s="15">
        <v>1390000</v>
      </c>
      <c r="T142" s="15">
        <v>1390000</v>
      </c>
      <c r="U142" s="28"/>
    </row>
    <row r="143" spans="1:21" hidden="1" x14ac:dyDescent="0.3">
      <c r="A143" s="7" t="s">
        <v>167</v>
      </c>
      <c r="B143" s="7" t="s">
        <v>114</v>
      </c>
      <c r="C143" s="7">
        <v>2801</v>
      </c>
      <c r="D143" s="7" t="s">
        <v>1471</v>
      </c>
      <c r="E143" s="7">
        <v>907</v>
      </c>
      <c r="F143" s="7">
        <v>132214</v>
      </c>
      <c r="G143" s="7" t="s">
        <v>115</v>
      </c>
      <c r="H143" s="8" t="s">
        <v>1404</v>
      </c>
      <c r="O143" s="15">
        <v>127000</v>
      </c>
      <c r="P143" s="15">
        <v>127000</v>
      </c>
      <c r="Q143" s="15">
        <v>127000</v>
      </c>
      <c r="R143" s="15">
        <v>127000</v>
      </c>
      <c r="S143" s="15">
        <v>127000</v>
      </c>
      <c r="T143" s="15">
        <v>127000</v>
      </c>
      <c r="U143" s="28"/>
    </row>
    <row r="144" spans="1:21" hidden="1" x14ac:dyDescent="0.3">
      <c r="A144" s="7" t="s">
        <v>167</v>
      </c>
      <c r="B144" s="7" t="s">
        <v>114</v>
      </c>
      <c r="C144" s="7">
        <v>2801</v>
      </c>
      <c r="D144" s="7" t="s">
        <v>1471</v>
      </c>
      <c r="E144" s="7">
        <v>907</v>
      </c>
      <c r="F144" s="7">
        <v>132248</v>
      </c>
      <c r="G144" s="7" t="s">
        <v>115</v>
      </c>
      <c r="H144" s="8" t="s">
        <v>1405</v>
      </c>
      <c r="O144" s="15">
        <v>1007000</v>
      </c>
      <c r="P144" s="15">
        <v>1007000</v>
      </c>
      <c r="Q144" s="15">
        <v>1007000</v>
      </c>
      <c r="R144" s="15">
        <v>1007000</v>
      </c>
      <c r="S144" s="15">
        <v>1007000</v>
      </c>
      <c r="T144" s="15">
        <v>1007000</v>
      </c>
      <c r="U144" s="28"/>
    </row>
    <row r="145" spans="1:21" hidden="1" x14ac:dyDescent="0.3">
      <c r="A145" s="7" t="s">
        <v>167</v>
      </c>
      <c r="B145" s="7" t="s">
        <v>114</v>
      </c>
      <c r="C145" s="7">
        <v>2801</v>
      </c>
      <c r="D145" s="7" t="s">
        <v>1471</v>
      </c>
      <c r="E145" s="7">
        <v>907</v>
      </c>
      <c r="F145" s="7">
        <v>131888</v>
      </c>
      <c r="G145" s="7" t="s">
        <v>115</v>
      </c>
      <c r="H145" s="8" t="s">
        <v>1406</v>
      </c>
      <c r="O145" s="15">
        <v>776000</v>
      </c>
      <c r="P145" s="15">
        <v>776000</v>
      </c>
      <c r="Q145" s="15">
        <v>776000</v>
      </c>
      <c r="R145" s="15">
        <v>776000</v>
      </c>
      <c r="S145" s="15">
        <v>776000</v>
      </c>
      <c r="T145" s="15">
        <v>776000</v>
      </c>
      <c r="U145" s="28"/>
    </row>
    <row r="146" spans="1:21" hidden="1" x14ac:dyDescent="0.3">
      <c r="A146" s="7" t="s">
        <v>167</v>
      </c>
      <c r="B146" s="7" t="s">
        <v>114</v>
      </c>
      <c r="C146" s="7">
        <v>2801</v>
      </c>
      <c r="D146" s="7" t="s">
        <v>1471</v>
      </c>
      <c r="E146" s="7">
        <v>907</v>
      </c>
      <c r="F146" s="7">
        <v>132091</v>
      </c>
      <c r="G146" s="7" t="s">
        <v>115</v>
      </c>
      <c r="H146" s="8" t="s">
        <v>1407</v>
      </c>
      <c r="O146" s="15">
        <v>459000</v>
      </c>
      <c r="P146" s="15">
        <v>459000</v>
      </c>
      <c r="Q146" s="15">
        <v>459000</v>
      </c>
      <c r="R146" s="15">
        <v>459000</v>
      </c>
      <c r="S146" s="15">
        <v>459000</v>
      </c>
      <c r="T146" s="15">
        <v>459000</v>
      </c>
      <c r="U146" s="28"/>
    </row>
    <row r="147" spans="1:21" hidden="1" x14ac:dyDescent="0.3">
      <c r="A147" s="7" t="s">
        <v>167</v>
      </c>
      <c r="B147" s="7" t="s">
        <v>114</v>
      </c>
      <c r="C147" s="7">
        <v>2801</v>
      </c>
      <c r="D147" s="7" t="s">
        <v>1471</v>
      </c>
      <c r="E147" s="7">
        <v>907</v>
      </c>
      <c r="F147" s="7">
        <v>131979</v>
      </c>
      <c r="G147" s="7" t="s">
        <v>115</v>
      </c>
      <c r="H147" s="8" t="s">
        <v>1408</v>
      </c>
      <c r="O147" s="15">
        <v>980000</v>
      </c>
      <c r="P147" s="15">
        <v>980000</v>
      </c>
      <c r="Q147" s="15">
        <v>980000</v>
      </c>
      <c r="R147" s="15">
        <v>980000</v>
      </c>
      <c r="S147" s="15">
        <v>980000</v>
      </c>
      <c r="T147" s="15">
        <v>980000</v>
      </c>
      <c r="U147" s="28"/>
    </row>
    <row r="148" spans="1:21" hidden="1" x14ac:dyDescent="0.3">
      <c r="A148" s="7" t="s">
        <v>167</v>
      </c>
      <c r="B148" s="7" t="s">
        <v>114</v>
      </c>
      <c r="C148" s="7">
        <v>2801</v>
      </c>
      <c r="D148" s="7" t="s">
        <v>1471</v>
      </c>
      <c r="E148" s="7">
        <v>907</v>
      </c>
      <c r="F148" s="7">
        <v>131889</v>
      </c>
      <c r="G148" s="7" t="s">
        <v>115</v>
      </c>
      <c r="H148" s="8" t="s">
        <v>1409</v>
      </c>
      <c r="O148" s="15">
        <v>942000</v>
      </c>
      <c r="P148" s="15">
        <v>942000</v>
      </c>
      <c r="Q148" s="15">
        <v>942000</v>
      </c>
      <c r="R148" s="15">
        <v>942000</v>
      </c>
      <c r="S148" s="15">
        <v>942000</v>
      </c>
      <c r="T148" s="15">
        <v>942000</v>
      </c>
      <c r="U148" s="28"/>
    </row>
    <row r="149" spans="1:21" hidden="1" x14ac:dyDescent="0.3">
      <c r="A149" s="7" t="s">
        <v>167</v>
      </c>
      <c r="B149" s="7" t="s">
        <v>114</v>
      </c>
      <c r="C149" s="7">
        <v>2801</v>
      </c>
      <c r="D149" s="7" t="s">
        <v>1471</v>
      </c>
      <c r="E149" s="7">
        <v>907</v>
      </c>
      <c r="F149" s="7">
        <v>132166</v>
      </c>
      <c r="G149" s="7" t="s">
        <v>115</v>
      </c>
      <c r="H149" s="8" t="s">
        <v>1410</v>
      </c>
      <c r="O149" s="15">
        <v>758000</v>
      </c>
      <c r="P149" s="15">
        <v>758000</v>
      </c>
      <c r="Q149" s="15">
        <v>758000</v>
      </c>
      <c r="R149" s="15">
        <v>758000</v>
      </c>
      <c r="S149" s="15">
        <v>758000</v>
      </c>
      <c r="T149" s="15">
        <v>758000</v>
      </c>
      <c r="U149" s="28"/>
    </row>
    <row r="150" spans="1:21" hidden="1" x14ac:dyDescent="0.3">
      <c r="A150" s="7" t="s">
        <v>167</v>
      </c>
      <c r="B150" s="7" t="s">
        <v>114</v>
      </c>
      <c r="C150" s="7">
        <v>2801</v>
      </c>
      <c r="D150" s="7" t="s">
        <v>1471</v>
      </c>
      <c r="E150" s="7">
        <v>907</v>
      </c>
      <c r="F150" s="7">
        <v>131989</v>
      </c>
      <c r="G150" s="7" t="s">
        <v>115</v>
      </c>
      <c r="H150" s="8" t="s">
        <v>1411</v>
      </c>
      <c r="O150" s="15">
        <v>1326000</v>
      </c>
      <c r="P150" s="15">
        <v>1326000</v>
      </c>
      <c r="Q150" s="15">
        <v>1326000</v>
      </c>
      <c r="R150" s="15">
        <v>1326000</v>
      </c>
      <c r="S150" s="15">
        <v>1326000</v>
      </c>
      <c r="T150" s="15">
        <v>1326000</v>
      </c>
      <c r="U150" s="28"/>
    </row>
    <row r="151" spans="1:21" hidden="1" x14ac:dyDescent="0.3">
      <c r="A151" s="7" t="s">
        <v>167</v>
      </c>
      <c r="B151" s="7" t="s">
        <v>114</v>
      </c>
      <c r="C151" s="7">
        <v>2801</v>
      </c>
      <c r="D151" s="7" t="s">
        <v>1471</v>
      </c>
      <c r="E151" s="7">
        <v>907</v>
      </c>
      <c r="F151" s="7">
        <v>132085</v>
      </c>
      <c r="G151" s="7" t="s">
        <v>115</v>
      </c>
      <c r="H151" s="8" t="s">
        <v>1412</v>
      </c>
      <c r="O151" s="15">
        <v>958000</v>
      </c>
      <c r="P151" s="15">
        <v>958000</v>
      </c>
      <c r="Q151" s="15">
        <v>958000</v>
      </c>
      <c r="R151" s="15">
        <v>958000</v>
      </c>
      <c r="S151" s="15">
        <v>958000</v>
      </c>
      <c r="T151" s="15">
        <v>958000</v>
      </c>
      <c r="U151" s="28"/>
    </row>
    <row r="152" spans="1:21" hidden="1" x14ac:dyDescent="0.3">
      <c r="A152" s="7" t="s">
        <v>167</v>
      </c>
      <c r="B152" s="7" t="s">
        <v>114</v>
      </c>
      <c r="C152" s="7">
        <v>2801</v>
      </c>
      <c r="D152" s="7" t="s">
        <v>1471</v>
      </c>
      <c r="E152" s="7">
        <v>907</v>
      </c>
      <c r="F152" s="7">
        <v>132024</v>
      </c>
      <c r="G152" s="7" t="s">
        <v>115</v>
      </c>
      <c r="H152" s="8" t="s">
        <v>1413</v>
      </c>
      <c r="O152" s="15">
        <v>941000</v>
      </c>
      <c r="P152" s="15">
        <v>941000</v>
      </c>
      <c r="Q152" s="15">
        <v>941000</v>
      </c>
      <c r="R152" s="15">
        <v>941000</v>
      </c>
      <c r="S152" s="15">
        <v>941000</v>
      </c>
      <c r="T152" s="15">
        <v>941000</v>
      </c>
      <c r="U152" s="28"/>
    </row>
    <row r="153" spans="1:21" hidden="1" x14ac:dyDescent="0.3">
      <c r="A153" s="7" t="s">
        <v>167</v>
      </c>
      <c r="B153" s="7" t="s">
        <v>114</v>
      </c>
      <c r="C153" s="7">
        <v>2801</v>
      </c>
      <c r="D153" s="7" t="s">
        <v>1471</v>
      </c>
      <c r="E153" s="7">
        <v>907</v>
      </c>
      <c r="F153" s="7">
        <v>132202</v>
      </c>
      <c r="G153" s="7" t="s">
        <v>115</v>
      </c>
      <c r="H153" s="8" t="s">
        <v>1414</v>
      </c>
      <c r="O153" s="15">
        <v>234000</v>
      </c>
      <c r="P153" s="15">
        <v>234000</v>
      </c>
      <c r="Q153" s="15">
        <v>234000</v>
      </c>
      <c r="R153" s="15">
        <v>234000</v>
      </c>
      <c r="S153" s="15">
        <v>234000</v>
      </c>
      <c r="T153" s="15">
        <v>234000</v>
      </c>
      <c r="U153" s="28"/>
    </row>
    <row r="154" spans="1:21" hidden="1" x14ac:dyDescent="0.3">
      <c r="A154" s="7" t="s">
        <v>167</v>
      </c>
      <c r="B154" s="7" t="s">
        <v>114</v>
      </c>
      <c r="C154" s="7">
        <v>2801</v>
      </c>
      <c r="D154" s="7" t="s">
        <v>1471</v>
      </c>
      <c r="E154" s="7">
        <v>907</v>
      </c>
      <c r="F154" s="7">
        <v>132105</v>
      </c>
      <c r="G154" s="7" t="s">
        <v>115</v>
      </c>
      <c r="H154" s="8" t="s">
        <v>1415</v>
      </c>
      <c r="O154" s="15">
        <v>752000</v>
      </c>
      <c r="P154" s="15">
        <v>752000</v>
      </c>
      <c r="Q154" s="15">
        <v>752000</v>
      </c>
      <c r="R154" s="15">
        <v>752000</v>
      </c>
      <c r="S154" s="15">
        <v>752000</v>
      </c>
      <c r="T154" s="15">
        <v>752000</v>
      </c>
      <c r="U154" s="28"/>
    </row>
    <row r="155" spans="1:21" hidden="1" x14ac:dyDescent="0.3">
      <c r="A155" s="7" t="s">
        <v>167</v>
      </c>
      <c r="B155" s="7" t="s">
        <v>114</v>
      </c>
      <c r="C155" s="7">
        <v>2801</v>
      </c>
      <c r="D155" s="7" t="s">
        <v>1471</v>
      </c>
      <c r="E155" s="7">
        <v>907</v>
      </c>
      <c r="F155" s="7">
        <v>131881</v>
      </c>
      <c r="G155" s="7" t="s">
        <v>115</v>
      </c>
      <c r="H155" s="8" t="s">
        <v>1416</v>
      </c>
      <c r="O155" s="15">
        <v>1506000</v>
      </c>
      <c r="P155" s="15">
        <v>1506000</v>
      </c>
      <c r="Q155" s="15">
        <v>1506000</v>
      </c>
      <c r="R155" s="15">
        <v>1506000</v>
      </c>
      <c r="S155" s="15">
        <v>1506000</v>
      </c>
      <c r="T155" s="15">
        <v>1506000</v>
      </c>
      <c r="U155" s="28"/>
    </row>
    <row r="156" spans="1:21" hidden="1" x14ac:dyDescent="0.3">
      <c r="A156" s="7" t="s">
        <v>167</v>
      </c>
      <c r="B156" s="7" t="s">
        <v>114</v>
      </c>
      <c r="C156" s="7">
        <v>2801</v>
      </c>
      <c r="D156" s="7" t="s">
        <v>1471</v>
      </c>
      <c r="E156" s="7">
        <v>907</v>
      </c>
      <c r="F156" s="7">
        <v>132082</v>
      </c>
      <c r="G156" s="7" t="s">
        <v>115</v>
      </c>
      <c r="H156" s="8" t="s">
        <v>1417</v>
      </c>
      <c r="O156" s="15">
        <v>1261000</v>
      </c>
      <c r="P156" s="15">
        <v>1261000</v>
      </c>
      <c r="Q156" s="15">
        <v>1261000</v>
      </c>
      <c r="R156" s="15">
        <v>1261000</v>
      </c>
      <c r="S156" s="15">
        <v>1261000</v>
      </c>
      <c r="T156" s="15">
        <v>1261000</v>
      </c>
      <c r="U156" s="28"/>
    </row>
    <row r="157" spans="1:21" hidden="1" x14ac:dyDescent="0.3">
      <c r="A157" s="7" t="s">
        <v>167</v>
      </c>
      <c r="B157" s="7" t="s">
        <v>114</v>
      </c>
      <c r="C157" s="7">
        <v>2801</v>
      </c>
      <c r="D157" s="7" t="s">
        <v>1471</v>
      </c>
      <c r="E157" s="7">
        <v>907</v>
      </c>
      <c r="F157" s="7">
        <v>131968</v>
      </c>
      <c r="G157" s="7" t="s">
        <v>115</v>
      </c>
      <c r="H157" s="8" t="s">
        <v>1418</v>
      </c>
      <c r="O157" s="15">
        <v>1832000</v>
      </c>
      <c r="P157" s="15">
        <v>1832000</v>
      </c>
      <c r="Q157" s="15">
        <v>1832000</v>
      </c>
      <c r="R157" s="15">
        <v>1832000</v>
      </c>
      <c r="S157" s="15">
        <v>1832000</v>
      </c>
      <c r="T157" s="15">
        <v>1832000</v>
      </c>
      <c r="U157" s="28"/>
    </row>
    <row r="158" spans="1:21" hidden="1" x14ac:dyDescent="0.3">
      <c r="A158" s="7" t="s">
        <v>167</v>
      </c>
      <c r="B158" s="7" t="s">
        <v>114</v>
      </c>
      <c r="C158" s="7">
        <v>2801</v>
      </c>
      <c r="D158" s="7" t="s">
        <v>8</v>
      </c>
      <c r="E158" s="7">
        <v>907</v>
      </c>
      <c r="F158" s="7">
        <v>131998</v>
      </c>
      <c r="G158" s="7" t="s">
        <v>115</v>
      </c>
      <c r="H158" s="8" t="s">
        <v>1419</v>
      </c>
      <c r="O158" s="15">
        <v>3032000</v>
      </c>
      <c r="P158" s="15">
        <v>3032000</v>
      </c>
      <c r="Q158" s="15">
        <v>3032000</v>
      </c>
      <c r="R158" s="15">
        <v>3032000</v>
      </c>
      <c r="S158" s="15">
        <v>3032000</v>
      </c>
      <c r="T158" s="15">
        <v>3032000</v>
      </c>
      <c r="U158" s="28"/>
    </row>
    <row r="159" spans="1:21" hidden="1" x14ac:dyDescent="0.3">
      <c r="A159" s="7" t="s">
        <v>167</v>
      </c>
      <c r="B159" s="7" t="s">
        <v>114</v>
      </c>
      <c r="C159" s="7">
        <v>2801</v>
      </c>
      <c r="D159" s="7" t="s">
        <v>1472</v>
      </c>
      <c r="E159" s="7">
        <v>907</v>
      </c>
      <c r="F159" s="7">
        <v>131872</v>
      </c>
      <c r="G159" s="7" t="s">
        <v>115</v>
      </c>
      <c r="H159" s="8" t="s">
        <v>1420</v>
      </c>
      <c r="O159" s="15">
        <v>6231000</v>
      </c>
      <c r="P159" s="15">
        <v>6231000</v>
      </c>
      <c r="Q159" s="15">
        <v>6231000</v>
      </c>
      <c r="R159" s="15">
        <v>6231000</v>
      </c>
      <c r="S159" s="15">
        <v>6231000</v>
      </c>
      <c r="T159" s="15">
        <v>6231000</v>
      </c>
      <c r="U159" s="28"/>
    </row>
    <row r="160" spans="1:21" hidden="1" x14ac:dyDescent="0.3">
      <c r="A160" s="7" t="s">
        <v>167</v>
      </c>
      <c r="B160" s="7" t="s">
        <v>114</v>
      </c>
      <c r="C160" s="7">
        <v>2801</v>
      </c>
      <c r="D160" s="7" t="s">
        <v>1472</v>
      </c>
      <c r="E160" s="7">
        <v>907</v>
      </c>
      <c r="F160" s="7">
        <v>132013</v>
      </c>
      <c r="G160" s="7" t="s">
        <v>115</v>
      </c>
      <c r="H160" s="8" t="s">
        <v>1421</v>
      </c>
      <c r="O160" s="15">
        <v>2446000</v>
      </c>
      <c r="P160" s="15">
        <v>2446000</v>
      </c>
      <c r="Q160" s="15">
        <v>2446000</v>
      </c>
      <c r="R160" s="15">
        <v>2446000</v>
      </c>
      <c r="S160" s="15">
        <v>2446000</v>
      </c>
      <c r="T160" s="15">
        <v>2446000</v>
      </c>
      <c r="U160" s="28"/>
    </row>
    <row r="161" spans="1:21" hidden="1" x14ac:dyDescent="0.3">
      <c r="A161" s="7" t="s">
        <v>167</v>
      </c>
      <c r="B161" s="7" t="s">
        <v>114</v>
      </c>
      <c r="C161" s="7">
        <v>2801</v>
      </c>
      <c r="D161" s="7" t="s">
        <v>1472</v>
      </c>
      <c r="E161" s="7">
        <v>907</v>
      </c>
      <c r="F161" s="7">
        <v>132038</v>
      </c>
      <c r="G161" s="7" t="s">
        <v>115</v>
      </c>
      <c r="H161" s="8" t="s">
        <v>1422</v>
      </c>
      <c r="O161" s="15">
        <v>3941000</v>
      </c>
      <c r="P161" s="15">
        <v>3941000</v>
      </c>
      <c r="Q161" s="15">
        <v>3941000</v>
      </c>
      <c r="R161" s="15">
        <v>3941000</v>
      </c>
      <c r="S161" s="15">
        <v>3941000</v>
      </c>
      <c r="T161" s="15">
        <v>3941000</v>
      </c>
      <c r="U161" s="28"/>
    </row>
    <row r="162" spans="1:21" hidden="1" x14ac:dyDescent="0.3">
      <c r="A162" s="7" t="s">
        <v>167</v>
      </c>
      <c r="B162" s="7" t="s">
        <v>114</v>
      </c>
      <c r="C162" s="7">
        <v>2801</v>
      </c>
      <c r="D162" s="7" t="s">
        <v>1472</v>
      </c>
      <c r="E162" s="7">
        <v>907</v>
      </c>
      <c r="F162" s="7">
        <v>132086</v>
      </c>
      <c r="G162" s="7" t="s">
        <v>115</v>
      </c>
      <c r="H162" s="8" t="s">
        <v>1423</v>
      </c>
      <c r="O162" s="15">
        <v>892000</v>
      </c>
      <c r="P162" s="15">
        <v>892000</v>
      </c>
      <c r="Q162" s="15">
        <v>892000</v>
      </c>
      <c r="R162" s="15">
        <v>892000</v>
      </c>
      <c r="S162" s="15">
        <v>892000</v>
      </c>
      <c r="T162" s="15">
        <v>892000</v>
      </c>
      <c r="U162" s="28"/>
    </row>
    <row r="163" spans="1:21" hidden="1" x14ac:dyDescent="0.3">
      <c r="A163" s="7" t="s">
        <v>167</v>
      </c>
      <c r="B163" s="7" t="s">
        <v>114</v>
      </c>
      <c r="C163" s="7">
        <v>2801</v>
      </c>
      <c r="D163" s="7" t="s">
        <v>233</v>
      </c>
      <c r="E163" s="7">
        <v>918</v>
      </c>
      <c r="F163" s="7">
        <v>110001</v>
      </c>
      <c r="G163" s="7" t="s">
        <v>1461</v>
      </c>
      <c r="H163" s="8" t="s">
        <v>79</v>
      </c>
      <c r="O163" s="15">
        <v>20000000</v>
      </c>
      <c r="P163" s="15">
        <v>20000000</v>
      </c>
      <c r="Q163" s="15">
        <v>18000000</v>
      </c>
      <c r="R163" s="15">
        <v>18000000</v>
      </c>
      <c r="S163" s="15">
        <v>18000000</v>
      </c>
      <c r="T163" s="15">
        <v>18935000</v>
      </c>
      <c r="U163" s="28"/>
    </row>
    <row r="164" spans="1:21" hidden="1" x14ac:dyDescent="0.3">
      <c r="A164" s="7" t="s">
        <v>167</v>
      </c>
      <c r="B164" s="7" t="s">
        <v>114</v>
      </c>
      <c r="C164" s="7">
        <v>2801</v>
      </c>
      <c r="D164" s="7" t="s">
        <v>8</v>
      </c>
      <c r="E164" s="7">
        <v>918</v>
      </c>
      <c r="F164" s="7">
        <v>110875</v>
      </c>
      <c r="G164" s="7" t="s">
        <v>1461</v>
      </c>
      <c r="H164" s="8" t="s">
        <v>1424</v>
      </c>
      <c r="O164" s="15">
        <v>7000000</v>
      </c>
      <c r="P164" s="15">
        <v>7000000</v>
      </c>
      <c r="Q164" s="15">
        <v>7000000</v>
      </c>
      <c r="R164" s="15">
        <v>7000000</v>
      </c>
      <c r="S164" s="15">
        <v>7000000</v>
      </c>
      <c r="T164" s="15">
        <v>7714000</v>
      </c>
      <c r="U164" s="28"/>
    </row>
    <row r="165" spans="1:21" hidden="1" x14ac:dyDescent="0.3">
      <c r="A165" s="7" t="s">
        <v>167</v>
      </c>
      <c r="B165" s="7" t="s">
        <v>114</v>
      </c>
      <c r="C165" s="7">
        <v>2801</v>
      </c>
      <c r="D165" s="7" t="s">
        <v>1473</v>
      </c>
      <c r="E165" s="7">
        <v>918</v>
      </c>
      <c r="F165" s="7">
        <v>110836</v>
      </c>
      <c r="G165" s="7" t="s">
        <v>1461</v>
      </c>
      <c r="H165" s="8" t="s">
        <v>81</v>
      </c>
      <c r="O165" s="15">
        <v>22000000</v>
      </c>
      <c r="P165" s="15">
        <v>22000000</v>
      </c>
      <c r="Q165" s="15">
        <v>19000000</v>
      </c>
      <c r="R165" s="15">
        <v>19000000</v>
      </c>
      <c r="S165" s="15">
        <v>19000000</v>
      </c>
      <c r="T165" s="15">
        <v>19061000</v>
      </c>
      <c r="U165" s="28"/>
    </row>
    <row r="166" spans="1:21" hidden="1" x14ac:dyDescent="0.3">
      <c r="A166" s="7" t="s">
        <v>167</v>
      </c>
      <c r="B166" s="7" t="s">
        <v>114</v>
      </c>
      <c r="C166" s="7">
        <v>2801</v>
      </c>
      <c r="D166" s="7" t="s">
        <v>8</v>
      </c>
      <c r="E166" s="7">
        <v>918</v>
      </c>
      <c r="F166" s="7">
        <v>110962</v>
      </c>
      <c r="G166" s="7" t="s">
        <v>1461</v>
      </c>
      <c r="H166" s="8" t="s">
        <v>1425</v>
      </c>
      <c r="O166" s="15">
        <v>2004000</v>
      </c>
      <c r="P166" s="15">
        <v>2004000</v>
      </c>
      <c r="Q166" s="15">
        <v>2004000</v>
      </c>
      <c r="R166" s="15">
        <v>2004000</v>
      </c>
      <c r="S166" s="15">
        <v>2004000</v>
      </c>
      <c r="T166" s="15">
        <v>2004000</v>
      </c>
      <c r="U166" s="28"/>
    </row>
    <row r="167" spans="1:21" hidden="1" x14ac:dyDescent="0.3">
      <c r="A167" s="7" t="s">
        <v>167</v>
      </c>
      <c r="B167" s="7" t="s">
        <v>114</v>
      </c>
      <c r="C167" s="7">
        <v>2801</v>
      </c>
      <c r="D167" s="7" t="s">
        <v>8</v>
      </c>
      <c r="E167" s="7">
        <v>918</v>
      </c>
      <c r="F167" s="7">
        <v>111504</v>
      </c>
      <c r="G167" s="7" t="s">
        <v>1461</v>
      </c>
      <c r="H167" s="8" t="s">
        <v>1426</v>
      </c>
      <c r="O167" s="15">
        <v>3329000</v>
      </c>
      <c r="P167" s="15">
        <v>3329000</v>
      </c>
      <c r="Q167" s="15">
        <v>3329000</v>
      </c>
      <c r="R167" s="15">
        <v>3329000</v>
      </c>
      <c r="S167" s="15">
        <v>3329000</v>
      </c>
      <c r="T167" s="15">
        <v>3329000</v>
      </c>
      <c r="U167" s="28"/>
    </row>
    <row r="168" spans="1:21" hidden="1" x14ac:dyDescent="0.3">
      <c r="A168" s="7" t="s">
        <v>167</v>
      </c>
      <c r="B168" s="7" t="s">
        <v>114</v>
      </c>
      <c r="C168" s="7">
        <v>2801</v>
      </c>
      <c r="D168" s="7" t="s">
        <v>8</v>
      </c>
      <c r="E168" s="7">
        <v>918</v>
      </c>
      <c r="F168" s="7">
        <v>110674</v>
      </c>
      <c r="G168" s="7" t="s">
        <v>1461</v>
      </c>
      <c r="H168" s="8" t="s">
        <v>1427</v>
      </c>
      <c r="O168" s="15">
        <v>6929000</v>
      </c>
      <c r="P168" s="15">
        <v>6929000</v>
      </c>
      <c r="Q168" s="15">
        <v>6929000</v>
      </c>
      <c r="R168" s="15">
        <v>6929000</v>
      </c>
      <c r="S168" s="15">
        <v>6929000</v>
      </c>
      <c r="T168" s="15">
        <v>6929000</v>
      </c>
      <c r="U168" s="28"/>
    </row>
    <row r="169" spans="1:21" hidden="1" x14ac:dyDescent="0.3">
      <c r="A169" s="7" t="s">
        <v>167</v>
      </c>
      <c r="B169" s="7" t="s">
        <v>114</v>
      </c>
      <c r="C169" s="7">
        <v>2801</v>
      </c>
      <c r="D169" s="7" t="s">
        <v>8</v>
      </c>
      <c r="E169" s="7" t="s">
        <v>1468</v>
      </c>
      <c r="F169" s="7">
        <v>150184</v>
      </c>
      <c r="G169" s="7" t="s">
        <v>1461</v>
      </c>
      <c r="H169" s="8" t="s">
        <v>1428</v>
      </c>
      <c r="O169" s="15">
        <v>781000</v>
      </c>
      <c r="P169" s="15">
        <v>781000</v>
      </c>
      <c r="Q169" s="15">
        <v>781000</v>
      </c>
      <c r="R169" s="15">
        <v>781000</v>
      </c>
      <c r="S169" s="15">
        <v>781000</v>
      </c>
      <c r="T169" s="15">
        <v>781000</v>
      </c>
      <c r="U169" s="28"/>
    </row>
    <row r="170" spans="1:21" hidden="1" x14ac:dyDescent="0.3">
      <c r="A170" s="7" t="s">
        <v>167</v>
      </c>
      <c r="B170" s="7" t="s">
        <v>114</v>
      </c>
      <c r="C170" s="7">
        <v>2801</v>
      </c>
      <c r="D170" s="7" t="s">
        <v>8</v>
      </c>
      <c r="E170" s="7" t="s">
        <v>1465</v>
      </c>
      <c r="F170" s="7">
        <v>132030</v>
      </c>
      <c r="G170" s="7" t="s">
        <v>1461</v>
      </c>
      <c r="H170" s="8" t="s">
        <v>1429</v>
      </c>
      <c r="O170" s="15">
        <v>328000</v>
      </c>
      <c r="P170" s="15">
        <v>328000</v>
      </c>
      <c r="Q170" s="15">
        <v>328000</v>
      </c>
      <c r="R170" s="15">
        <v>328000</v>
      </c>
      <c r="S170" s="15">
        <v>328000</v>
      </c>
      <c r="T170" s="15">
        <v>328000</v>
      </c>
      <c r="U170" s="28"/>
    </row>
    <row r="171" spans="1:21" hidden="1" x14ac:dyDescent="0.3">
      <c r="A171" s="7" t="s">
        <v>167</v>
      </c>
      <c r="B171" s="7" t="s">
        <v>114</v>
      </c>
      <c r="C171" s="7">
        <v>2801</v>
      </c>
      <c r="D171" s="7" t="s">
        <v>8</v>
      </c>
      <c r="E171" s="7" t="s">
        <v>1465</v>
      </c>
      <c r="F171" s="7">
        <v>132043</v>
      </c>
      <c r="G171" s="7" t="s">
        <v>1461</v>
      </c>
      <c r="H171" s="8" t="s">
        <v>1430</v>
      </c>
      <c r="O171" s="15">
        <v>134000</v>
      </c>
      <c r="P171" s="15">
        <v>134000</v>
      </c>
      <c r="Q171" s="15">
        <v>134000</v>
      </c>
      <c r="R171" s="15">
        <v>134000</v>
      </c>
      <c r="S171" s="15">
        <v>134000</v>
      </c>
      <c r="T171" s="15">
        <v>134000</v>
      </c>
      <c r="U171" s="28"/>
    </row>
    <row r="172" spans="1:21" hidden="1" x14ac:dyDescent="0.3">
      <c r="A172" s="7" t="s">
        <v>167</v>
      </c>
      <c r="B172" s="7" t="s">
        <v>114</v>
      </c>
      <c r="C172" s="7">
        <v>2801</v>
      </c>
      <c r="D172" s="7" t="s">
        <v>8</v>
      </c>
      <c r="E172" s="7" t="s">
        <v>1465</v>
      </c>
      <c r="F172" s="7">
        <v>132014</v>
      </c>
      <c r="G172" s="7" t="s">
        <v>1461</v>
      </c>
      <c r="H172" s="8" t="s">
        <v>1431</v>
      </c>
      <c r="O172" s="15">
        <v>617000</v>
      </c>
      <c r="P172" s="15">
        <v>617000</v>
      </c>
      <c r="Q172" s="15">
        <v>617000</v>
      </c>
      <c r="R172" s="15">
        <v>617000</v>
      </c>
      <c r="S172" s="15">
        <v>617000</v>
      </c>
      <c r="T172" s="15">
        <v>617000</v>
      </c>
      <c r="U172" s="28"/>
    </row>
    <row r="173" spans="1:21" hidden="1" x14ac:dyDescent="0.3">
      <c r="A173" s="7" t="s">
        <v>167</v>
      </c>
      <c r="B173" s="7" t="s">
        <v>114</v>
      </c>
      <c r="C173" s="7">
        <v>2801</v>
      </c>
      <c r="D173" s="7" t="s">
        <v>8</v>
      </c>
      <c r="E173" s="7" t="s">
        <v>1465</v>
      </c>
      <c r="F173" s="7">
        <v>132015</v>
      </c>
      <c r="G173" s="7" t="s">
        <v>1461</v>
      </c>
      <c r="H173" s="8" t="s">
        <v>1432</v>
      </c>
      <c r="O173" s="15">
        <v>425000</v>
      </c>
      <c r="P173" s="15">
        <v>425000</v>
      </c>
      <c r="Q173" s="15">
        <v>425000</v>
      </c>
      <c r="R173" s="15">
        <v>425000</v>
      </c>
      <c r="S173" s="15">
        <v>425000</v>
      </c>
      <c r="T173" s="15">
        <v>425000</v>
      </c>
      <c r="U173" s="28"/>
    </row>
    <row r="174" spans="1:21" hidden="1" x14ac:dyDescent="0.3">
      <c r="A174" s="7" t="s">
        <v>167</v>
      </c>
      <c r="B174" s="7" t="s">
        <v>114</v>
      </c>
      <c r="C174" s="7">
        <v>2801</v>
      </c>
      <c r="D174" s="7" t="s">
        <v>1474</v>
      </c>
      <c r="E174" s="7">
        <v>918</v>
      </c>
      <c r="F174" s="7">
        <v>111114</v>
      </c>
      <c r="G174" s="7" t="s">
        <v>1461</v>
      </c>
      <c r="H174" s="8" t="s">
        <v>82</v>
      </c>
      <c r="O174" s="15">
        <v>69553000</v>
      </c>
      <c r="P174" s="15">
        <v>69553000</v>
      </c>
      <c r="Q174" s="15">
        <v>59553000</v>
      </c>
      <c r="R174" s="15">
        <v>59553000</v>
      </c>
      <c r="S174" s="15">
        <v>59553000</v>
      </c>
      <c r="T174" s="15">
        <v>76377000</v>
      </c>
      <c r="U174" s="28"/>
    </row>
    <row r="175" spans="1:21" hidden="1" x14ac:dyDescent="0.3">
      <c r="A175" s="7" t="s">
        <v>167</v>
      </c>
      <c r="B175" s="7" t="s">
        <v>114</v>
      </c>
      <c r="C175" s="7">
        <v>2801</v>
      </c>
      <c r="D175" s="7" t="s">
        <v>8</v>
      </c>
      <c r="E175" s="7">
        <v>907</v>
      </c>
      <c r="F175" s="7">
        <v>131576</v>
      </c>
      <c r="G175" s="7" t="s">
        <v>1461</v>
      </c>
      <c r="H175" s="8" t="s">
        <v>86</v>
      </c>
      <c r="O175" s="15">
        <v>8710000</v>
      </c>
      <c r="P175" s="15">
        <v>8710000</v>
      </c>
      <c r="Q175" s="15">
        <v>8710000</v>
      </c>
      <c r="R175" s="15">
        <v>8710000</v>
      </c>
      <c r="S175" s="15">
        <v>8710000</v>
      </c>
      <c r="T175" s="15">
        <v>8710000</v>
      </c>
      <c r="U175" s="28"/>
    </row>
    <row r="176" spans="1:21" hidden="1" x14ac:dyDescent="0.3">
      <c r="A176" s="7" t="s">
        <v>167</v>
      </c>
      <c r="B176" s="7" t="s">
        <v>114</v>
      </c>
      <c r="C176" s="7">
        <v>2801</v>
      </c>
      <c r="D176" s="7" t="s">
        <v>8</v>
      </c>
      <c r="E176" s="7">
        <v>907</v>
      </c>
      <c r="F176" s="7">
        <v>132215</v>
      </c>
      <c r="G176" s="7" t="s">
        <v>1461</v>
      </c>
      <c r="H176" s="8" t="s">
        <v>1433</v>
      </c>
      <c r="O176" s="15">
        <v>177000</v>
      </c>
      <c r="P176" s="15">
        <v>177000</v>
      </c>
      <c r="Q176" s="15">
        <v>177000</v>
      </c>
      <c r="R176" s="15">
        <v>177000</v>
      </c>
      <c r="S176" s="15">
        <v>177000</v>
      </c>
      <c r="T176" s="15">
        <v>177000</v>
      </c>
      <c r="U176" s="28"/>
    </row>
    <row r="177" spans="1:21" hidden="1" x14ac:dyDescent="0.3">
      <c r="A177" s="7" t="s">
        <v>167</v>
      </c>
      <c r="B177" s="7" t="s">
        <v>114</v>
      </c>
      <c r="C177" s="7">
        <v>2801</v>
      </c>
      <c r="D177" s="7" t="s">
        <v>8</v>
      </c>
      <c r="E177" s="7">
        <v>907</v>
      </c>
      <c r="F177" s="7">
        <v>131931</v>
      </c>
      <c r="G177" s="7" t="s">
        <v>1461</v>
      </c>
      <c r="H177" s="8" t="s">
        <v>1434</v>
      </c>
      <c r="O177" s="15">
        <v>5270000</v>
      </c>
      <c r="P177" s="15">
        <v>5270000</v>
      </c>
      <c r="Q177" s="15">
        <v>5270000</v>
      </c>
      <c r="R177" s="15">
        <v>5270000</v>
      </c>
      <c r="S177" s="15">
        <v>5270000</v>
      </c>
      <c r="T177" s="15">
        <v>5270000</v>
      </c>
      <c r="U177" s="28"/>
    </row>
    <row r="178" spans="1:21" hidden="1" x14ac:dyDescent="0.3">
      <c r="A178" s="7" t="s">
        <v>167</v>
      </c>
      <c r="B178" s="7" t="s">
        <v>114</v>
      </c>
      <c r="C178" s="7">
        <v>2801</v>
      </c>
      <c r="D178" s="7" t="s">
        <v>234</v>
      </c>
      <c r="E178" s="7">
        <v>918</v>
      </c>
      <c r="F178" s="7">
        <v>110092</v>
      </c>
      <c r="G178" s="7" t="s">
        <v>1461</v>
      </c>
      <c r="H178" s="8" t="s">
        <v>80</v>
      </c>
      <c r="O178" s="15">
        <v>3601000</v>
      </c>
      <c r="P178" s="15">
        <v>3601000</v>
      </c>
      <c r="Q178" s="15">
        <v>3601000</v>
      </c>
      <c r="R178" s="15">
        <v>3601000</v>
      </c>
      <c r="S178" s="15">
        <v>3601000</v>
      </c>
      <c r="T178" s="15">
        <v>3601000</v>
      </c>
      <c r="U178" s="28"/>
    </row>
    <row r="179" spans="1:21" hidden="1" x14ac:dyDescent="0.3">
      <c r="A179" s="7" t="s">
        <v>167</v>
      </c>
      <c r="B179" s="7" t="s">
        <v>114</v>
      </c>
      <c r="C179" s="7">
        <v>2801</v>
      </c>
      <c r="D179" s="7" t="s">
        <v>8</v>
      </c>
      <c r="E179" s="7" t="s">
        <v>1468</v>
      </c>
      <c r="F179" s="7">
        <v>370463</v>
      </c>
      <c r="G179" s="7" t="s">
        <v>1461</v>
      </c>
      <c r="H179" s="8" t="s">
        <v>87</v>
      </c>
      <c r="O179" s="15">
        <v>3410000</v>
      </c>
      <c r="P179" s="15">
        <v>3410000</v>
      </c>
      <c r="Q179" s="15">
        <v>3410000</v>
      </c>
      <c r="R179" s="15">
        <v>3410000</v>
      </c>
      <c r="S179" s="15">
        <v>3410000</v>
      </c>
      <c r="T179" s="15">
        <v>3410000</v>
      </c>
      <c r="U179" s="28"/>
    </row>
    <row r="180" spans="1:21" hidden="1" x14ac:dyDescent="0.3">
      <c r="A180" s="7" t="s">
        <v>167</v>
      </c>
      <c r="B180" s="7" t="s">
        <v>114</v>
      </c>
      <c r="C180" s="7">
        <v>2801</v>
      </c>
      <c r="D180" s="7" t="s">
        <v>8</v>
      </c>
      <c r="E180" s="7" t="s">
        <v>1465</v>
      </c>
      <c r="F180" s="7">
        <v>131932</v>
      </c>
      <c r="G180" s="7" t="s">
        <v>1461</v>
      </c>
      <c r="H180" s="8" t="s">
        <v>1435</v>
      </c>
      <c r="O180" s="15">
        <v>36000</v>
      </c>
      <c r="P180" s="15">
        <v>36000</v>
      </c>
      <c r="Q180" s="15">
        <v>36000</v>
      </c>
      <c r="R180" s="15">
        <v>36000</v>
      </c>
      <c r="S180" s="15">
        <v>36000</v>
      </c>
      <c r="T180" s="15">
        <v>36000</v>
      </c>
      <c r="U180" s="28"/>
    </row>
    <row r="181" spans="1:21" hidden="1" x14ac:dyDescent="0.3">
      <c r="A181" s="7" t="s">
        <v>167</v>
      </c>
      <c r="B181" s="7" t="s">
        <v>114</v>
      </c>
      <c r="C181" s="7">
        <v>2801</v>
      </c>
      <c r="D181" s="7" t="s">
        <v>8</v>
      </c>
      <c r="E181" s="7" t="s">
        <v>1465</v>
      </c>
      <c r="F181" s="7">
        <v>131978</v>
      </c>
      <c r="G181" s="7" t="s">
        <v>1461</v>
      </c>
      <c r="H181" s="8" t="s">
        <v>1436</v>
      </c>
      <c r="O181" s="15">
        <v>658000</v>
      </c>
      <c r="P181" s="15">
        <v>658000</v>
      </c>
      <c r="Q181" s="15">
        <v>658000</v>
      </c>
      <c r="R181" s="15">
        <v>658000</v>
      </c>
      <c r="S181" s="15">
        <v>658000</v>
      </c>
      <c r="T181" s="15">
        <v>658000</v>
      </c>
      <c r="U181" s="28"/>
    </row>
    <row r="182" spans="1:21" hidden="1" x14ac:dyDescent="0.3">
      <c r="A182" s="7" t="s">
        <v>167</v>
      </c>
      <c r="B182" s="7" t="s">
        <v>114</v>
      </c>
      <c r="C182" s="7">
        <v>2801</v>
      </c>
      <c r="D182" s="7" t="s">
        <v>8</v>
      </c>
      <c r="E182" s="7" t="s">
        <v>1464</v>
      </c>
      <c r="F182" s="7">
        <v>110129</v>
      </c>
      <c r="G182" s="7" t="s">
        <v>1461</v>
      </c>
      <c r="H182" s="8" t="s">
        <v>1437</v>
      </c>
      <c r="O182" s="15">
        <v>2389000</v>
      </c>
      <c r="P182" s="15">
        <v>2389000</v>
      </c>
      <c r="Q182" s="15">
        <v>2389000</v>
      </c>
      <c r="R182" s="15">
        <v>2389000</v>
      </c>
      <c r="S182" s="15">
        <v>2389000</v>
      </c>
      <c r="T182" s="15">
        <v>2389000</v>
      </c>
      <c r="U182" s="28"/>
    </row>
    <row r="183" spans="1:21" hidden="1" x14ac:dyDescent="0.3">
      <c r="A183" s="7" t="s">
        <v>167</v>
      </c>
      <c r="B183" s="7" t="s">
        <v>114</v>
      </c>
      <c r="C183" s="7">
        <v>2801</v>
      </c>
      <c r="D183" s="7" t="s">
        <v>8</v>
      </c>
      <c r="E183" s="7" t="s">
        <v>1465</v>
      </c>
      <c r="F183" s="7">
        <v>132069</v>
      </c>
      <c r="G183" s="7" t="s">
        <v>1461</v>
      </c>
      <c r="H183" s="8" t="s">
        <v>1438</v>
      </c>
      <c r="O183" s="15">
        <v>3385000</v>
      </c>
      <c r="P183" s="15">
        <v>3385000</v>
      </c>
      <c r="Q183" s="15">
        <v>3385000</v>
      </c>
      <c r="R183" s="15">
        <v>3385000</v>
      </c>
      <c r="S183" s="15">
        <v>3385000</v>
      </c>
      <c r="T183" s="15">
        <v>3385000</v>
      </c>
      <c r="U183" s="28"/>
    </row>
    <row r="184" spans="1:21" hidden="1" x14ac:dyDescent="0.3">
      <c r="A184" s="7" t="s">
        <v>167</v>
      </c>
      <c r="B184" s="7" t="s">
        <v>114</v>
      </c>
      <c r="C184" s="7">
        <v>2801</v>
      </c>
      <c r="D184" s="7" t="s">
        <v>235</v>
      </c>
      <c r="E184" s="7" t="s">
        <v>1465</v>
      </c>
      <c r="F184" s="7">
        <v>212372</v>
      </c>
      <c r="G184" s="7" t="s">
        <v>1461</v>
      </c>
      <c r="H184" s="8" t="s">
        <v>84</v>
      </c>
      <c r="O184" s="15">
        <v>3789000</v>
      </c>
      <c r="P184" s="15">
        <v>3789000</v>
      </c>
      <c r="Q184" s="15">
        <v>3789000</v>
      </c>
      <c r="R184" s="15">
        <v>3789000</v>
      </c>
      <c r="S184" s="15">
        <v>3789000</v>
      </c>
      <c r="T184" s="15">
        <v>3789000</v>
      </c>
      <c r="U184" s="28"/>
    </row>
    <row r="185" spans="1:21" hidden="1" x14ac:dyDescent="0.3">
      <c r="A185" s="7" t="s">
        <v>167</v>
      </c>
      <c r="B185" s="7" t="s">
        <v>114</v>
      </c>
      <c r="C185" s="7">
        <v>2801</v>
      </c>
      <c r="D185" s="7" t="s">
        <v>8</v>
      </c>
      <c r="E185" s="7" t="s">
        <v>1468</v>
      </c>
      <c r="F185" s="7">
        <v>370447</v>
      </c>
      <c r="G185" s="7" t="s">
        <v>1461</v>
      </c>
      <c r="H185" s="8" t="s">
        <v>85</v>
      </c>
      <c r="O185" s="15">
        <v>1354000</v>
      </c>
      <c r="P185" s="15">
        <v>1354000</v>
      </c>
      <c r="Q185" s="15">
        <v>1354000</v>
      </c>
      <c r="R185" s="15">
        <v>1354000</v>
      </c>
      <c r="S185" s="15">
        <v>1354000</v>
      </c>
      <c r="T185" s="15">
        <v>1354000</v>
      </c>
      <c r="U185" s="28"/>
    </row>
    <row r="186" spans="1:21" hidden="1" x14ac:dyDescent="0.3">
      <c r="A186" s="7" t="s">
        <v>167</v>
      </c>
      <c r="B186" s="7" t="s">
        <v>114</v>
      </c>
      <c r="C186" s="7">
        <v>2801</v>
      </c>
      <c r="D186" s="7" t="s">
        <v>8</v>
      </c>
      <c r="E186" s="7">
        <v>918</v>
      </c>
      <c r="F186" s="7">
        <v>111597</v>
      </c>
      <c r="G186" s="7" t="s">
        <v>1461</v>
      </c>
      <c r="H186" s="8" t="s">
        <v>83</v>
      </c>
      <c r="O186" s="15">
        <v>3300000</v>
      </c>
      <c r="P186" s="15">
        <v>3300000</v>
      </c>
      <c r="Q186" s="15">
        <v>3300000</v>
      </c>
      <c r="R186" s="15">
        <v>3300000</v>
      </c>
      <c r="S186" s="15">
        <v>3300000</v>
      </c>
      <c r="T186" s="15">
        <v>3300000</v>
      </c>
      <c r="U186" s="28"/>
    </row>
    <row r="187" spans="1:21" hidden="1" x14ac:dyDescent="0.3">
      <c r="A187" s="7" t="s">
        <v>167</v>
      </c>
      <c r="B187" s="7" t="s">
        <v>114</v>
      </c>
      <c r="C187" s="7">
        <v>2801</v>
      </c>
      <c r="D187" s="7" t="s">
        <v>1475</v>
      </c>
      <c r="E187" s="7">
        <v>918</v>
      </c>
      <c r="F187" s="7">
        <v>110321</v>
      </c>
      <c r="G187" s="7" t="s">
        <v>1461</v>
      </c>
      <c r="H187" s="8" t="s">
        <v>1439</v>
      </c>
      <c r="O187" s="15">
        <v>9980000</v>
      </c>
      <c r="P187" s="15">
        <v>9980000</v>
      </c>
      <c r="Q187" s="15">
        <v>9980000</v>
      </c>
      <c r="R187" s="15">
        <v>9980000</v>
      </c>
      <c r="S187" s="15">
        <v>9980000</v>
      </c>
      <c r="T187" s="15">
        <v>9980000</v>
      </c>
      <c r="U187" s="28"/>
    </row>
    <row r="188" spans="1:21" hidden="1" x14ac:dyDescent="0.3">
      <c r="A188" s="7" t="s">
        <v>167</v>
      </c>
      <c r="B188" s="7" t="s">
        <v>114</v>
      </c>
      <c r="C188" s="7">
        <v>2801</v>
      </c>
      <c r="D188" s="7" t="s">
        <v>1471</v>
      </c>
      <c r="E188" s="7" t="s">
        <v>1465</v>
      </c>
      <c r="F188" s="7">
        <v>132098</v>
      </c>
      <c r="G188" s="7" t="s">
        <v>1462</v>
      </c>
      <c r="H188" s="8" t="s">
        <v>1440</v>
      </c>
      <c r="O188" s="15">
        <v>616000</v>
      </c>
      <c r="P188" s="15">
        <v>616000</v>
      </c>
      <c r="Q188" s="15">
        <v>616000</v>
      </c>
      <c r="R188" s="15">
        <v>616000</v>
      </c>
      <c r="S188" s="15">
        <v>616000</v>
      </c>
      <c r="T188" s="15">
        <v>616000</v>
      </c>
      <c r="U188" s="28"/>
    </row>
    <row r="189" spans="1:21" hidden="1" x14ac:dyDescent="0.3">
      <c r="A189" s="7" t="s">
        <v>167</v>
      </c>
      <c r="B189" s="7" t="s">
        <v>114</v>
      </c>
      <c r="C189" s="7">
        <v>2801</v>
      </c>
      <c r="D189" s="7" t="s">
        <v>1471</v>
      </c>
      <c r="E189" s="7" t="s">
        <v>1465</v>
      </c>
      <c r="F189" s="7">
        <v>132915</v>
      </c>
      <c r="G189" s="7" t="s">
        <v>1462</v>
      </c>
      <c r="H189" s="8" t="s">
        <v>1441</v>
      </c>
      <c r="O189" s="15">
        <v>544000</v>
      </c>
      <c r="P189" s="15">
        <v>544000</v>
      </c>
      <c r="Q189" s="15">
        <v>544000</v>
      </c>
      <c r="R189" s="15">
        <v>544000</v>
      </c>
      <c r="S189" s="15">
        <v>544000</v>
      </c>
      <c r="T189" s="15">
        <v>544000</v>
      </c>
      <c r="U189" s="28"/>
    </row>
    <row r="190" spans="1:21" hidden="1" x14ac:dyDescent="0.3">
      <c r="A190" s="7" t="s">
        <v>167</v>
      </c>
      <c r="B190" s="7" t="s">
        <v>114</v>
      </c>
      <c r="C190" s="7">
        <v>2801</v>
      </c>
      <c r="D190" s="7" t="s">
        <v>8</v>
      </c>
      <c r="E190" s="7">
        <v>918</v>
      </c>
      <c r="F190" s="7">
        <v>110014</v>
      </c>
      <c r="G190" s="7" t="s">
        <v>117</v>
      </c>
      <c r="H190" s="8" t="s">
        <v>88</v>
      </c>
      <c r="O190" s="15">
        <v>1496000</v>
      </c>
      <c r="P190" s="15">
        <v>1496000</v>
      </c>
      <c r="Q190" s="15">
        <v>1496000</v>
      </c>
      <c r="R190" s="15">
        <v>1496000</v>
      </c>
      <c r="S190" s="15">
        <v>1496000</v>
      </c>
      <c r="T190" s="15">
        <v>1496000</v>
      </c>
      <c r="U190" s="28"/>
    </row>
    <row r="191" spans="1:21" hidden="1" x14ac:dyDescent="0.3">
      <c r="A191" s="7" t="s">
        <v>167</v>
      </c>
      <c r="B191" s="7" t="s">
        <v>114</v>
      </c>
      <c r="C191" s="7">
        <v>2801</v>
      </c>
      <c r="D191" s="7" t="s">
        <v>1476</v>
      </c>
      <c r="E191" s="7">
        <v>918</v>
      </c>
      <c r="F191" s="7">
        <v>111433</v>
      </c>
      <c r="G191" s="7" t="s">
        <v>117</v>
      </c>
      <c r="H191" s="8" t="s">
        <v>1442</v>
      </c>
      <c r="O191" s="15">
        <v>99298000</v>
      </c>
      <c r="P191" s="15">
        <v>99298000</v>
      </c>
      <c r="Q191" s="15">
        <v>99298000</v>
      </c>
      <c r="R191" s="15">
        <v>79298000</v>
      </c>
      <c r="S191" s="15">
        <v>99298000</v>
      </c>
      <c r="T191" s="15">
        <v>99298000</v>
      </c>
      <c r="U191" s="28"/>
    </row>
    <row r="192" spans="1:21" hidden="1" x14ac:dyDescent="0.3">
      <c r="A192" s="7" t="s">
        <v>167</v>
      </c>
      <c r="B192" s="7" t="s">
        <v>114</v>
      </c>
      <c r="C192" s="7">
        <v>2801</v>
      </c>
      <c r="D192" s="7" t="s">
        <v>240</v>
      </c>
      <c r="E192" s="7">
        <v>918</v>
      </c>
      <c r="F192" s="7">
        <v>111522</v>
      </c>
      <c r="G192" s="7" t="s">
        <v>117</v>
      </c>
      <c r="H192" s="8" t="s">
        <v>96</v>
      </c>
      <c r="O192" s="15">
        <v>11611000</v>
      </c>
      <c r="P192" s="15">
        <v>11611000</v>
      </c>
      <c r="Q192" s="15">
        <v>11611000</v>
      </c>
      <c r="R192" s="15">
        <v>11611000</v>
      </c>
      <c r="S192" s="15">
        <v>11611000</v>
      </c>
      <c r="T192" s="15">
        <v>11611000</v>
      </c>
      <c r="U192" s="28"/>
    </row>
    <row r="193" spans="1:21" hidden="1" x14ac:dyDescent="0.3">
      <c r="A193" s="7" t="s">
        <v>167</v>
      </c>
      <c r="B193" s="7" t="s">
        <v>114</v>
      </c>
      <c r="C193" s="7">
        <v>2801</v>
      </c>
      <c r="D193" s="7" t="s">
        <v>8</v>
      </c>
      <c r="E193" s="7">
        <v>918</v>
      </c>
      <c r="F193" s="7">
        <v>111056</v>
      </c>
      <c r="G193" s="7" t="s">
        <v>117</v>
      </c>
      <c r="H193" s="8" t="s">
        <v>1443</v>
      </c>
      <c r="O193" s="15">
        <v>309000</v>
      </c>
      <c r="P193" s="15">
        <v>309000</v>
      </c>
      <c r="Q193" s="15">
        <v>309000</v>
      </c>
      <c r="R193" s="15">
        <v>309000</v>
      </c>
      <c r="S193" s="15">
        <v>309000</v>
      </c>
      <c r="T193" s="15">
        <v>309000</v>
      </c>
      <c r="U193" s="28"/>
    </row>
    <row r="194" spans="1:21" hidden="1" x14ac:dyDescent="0.3">
      <c r="A194" s="7" t="s">
        <v>167</v>
      </c>
      <c r="B194" s="7" t="s">
        <v>114</v>
      </c>
      <c r="C194" s="7">
        <v>2801</v>
      </c>
      <c r="D194" s="7" t="s">
        <v>8</v>
      </c>
      <c r="E194" s="7" t="s">
        <v>1464</v>
      </c>
      <c r="F194" s="7">
        <v>110579</v>
      </c>
      <c r="G194" s="7" t="s">
        <v>117</v>
      </c>
      <c r="H194" s="8" t="s">
        <v>1444</v>
      </c>
      <c r="O194" s="15">
        <v>30000</v>
      </c>
      <c r="P194" s="15">
        <v>30000</v>
      </c>
      <c r="Q194" s="15">
        <v>30000</v>
      </c>
      <c r="R194" s="15">
        <v>30000</v>
      </c>
      <c r="S194" s="15">
        <v>30000</v>
      </c>
      <c r="T194" s="15">
        <v>30000</v>
      </c>
      <c r="U194" s="28"/>
    </row>
    <row r="195" spans="1:21" hidden="1" x14ac:dyDescent="0.3">
      <c r="A195" s="7" t="s">
        <v>167</v>
      </c>
      <c r="B195" s="7" t="s">
        <v>114</v>
      </c>
      <c r="C195" s="7">
        <v>2801</v>
      </c>
      <c r="D195" s="7" t="s">
        <v>238</v>
      </c>
      <c r="E195" s="7">
        <v>918</v>
      </c>
      <c r="F195" s="7">
        <v>110332</v>
      </c>
      <c r="G195" s="7" t="s">
        <v>117</v>
      </c>
      <c r="H195" s="8" t="s">
        <v>92</v>
      </c>
      <c r="O195" s="15">
        <v>51680000</v>
      </c>
      <c r="P195" s="15">
        <v>51680000</v>
      </c>
      <c r="Q195" s="15">
        <v>51680000</v>
      </c>
      <c r="R195" s="15">
        <v>31680000</v>
      </c>
      <c r="S195" s="15">
        <v>51680000</v>
      </c>
      <c r="T195" s="15">
        <v>51680000</v>
      </c>
      <c r="U195" s="28"/>
    </row>
    <row r="196" spans="1:21" hidden="1" x14ac:dyDescent="0.3">
      <c r="A196" s="7" t="s">
        <v>167</v>
      </c>
      <c r="B196" s="7" t="s">
        <v>114</v>
      </c>
      <c r="C196" s="7">
        <v>2801</v>
      </c>
      <c r="D196" s="7" t="s">
        <v>8</v>
      </c>
      <c r="E196" s="7">
        <v>918</v>
      </c>
      <c r="F196" s="7">
        <v>110408</v>
      </c>
      <c r="G196" s="7" t="s">
        <v>117</v>
      </c>
      <c r="H196" s="8" t="s">
        <v>93</v>
      </c>
      <c r="O196" s="15">
        <v>264000</v>
      </c>
      <c r="P196" s="15">
        <v>264000</v>
      </c>
      <c r="Q196" s="15">
        <v>264000</v>
      </c>
      <c r="R196" s="15">
        <v>264000</v>
      </c>
      <c r="S196" s="15">
        <v>264000</v>
      </c>
      <c r="T196" s="15">
        <v>264000</v>
      </c>
      <c r="U196" s="28"/>
    </row>
    <row r="197" spans="1:21" hidden="1" x14ac:dyDescent="0.3">
      <c r="A197" s="7" t="s">
        <v>167</v>
      </c>
      <c r="B197" s="7" t="s">
        <v>114</v>
      </c>
      <c r="C197" s="7">
        <v>2801</v>
      </c>
      <c r="D197" s="7" t="s">
        <v>236</v>
      </c>
      <c r="E197" s="7">
        <v>918</v>
      </c>
      <c r="F197" s="7">
        <v>110027</v>
      </c>
      <c r="G197" s="7" t="s">
        <v>117</v>
      </c>
      <c r="H197" s="8" t="s">
        <v>89</v>
      </c>
      <c r="O197" s="15">
        <v>4945000</v>
      </c>
      <c r="P197" s="15">
        <v>4945000</v>
      </c>
      <c r="Q197" s="15">
        <v>4945000</v>
      </c>
      <c r="R197" s="15">
        <v>4945000</v>
      </c>
      <c r="S197" s="15">
        <v>4945000</v>
      </c>
      <c r="T197" s="15">
        <v>4945000</v>
      </c>
      <c r="U197" s="28"/>
    </row>
    <row r="198" spans="1:21" hidden="1" x14ac:dyDescent="0.3">
      <c r="A198" s="7" t="s">
        <v>167</v>
      </c>
      <c r="B198" s="7" t="s">
        <v>114</v>
      </c>
      <c r="C198" s="7">
        <v>2801</v>
      </c>
      <c r="D198" s="7" t="s">
        <v>1477</v>
      </c>
      <c r="E198" s="7">
        <v>918</v>
      </c>
      <c r="F198" s="7">
        <v>111166</v>
      </c>
      <c r="G198" s="7" t="s">
        <v>117</v>
      </c>
      <c r="H198" s="8" t="s">
        <v>95</v>
      </c>
      <c r="O198" s="15">
        <v>35583000</v>
      </c>
      <c r="P198" s="15">
        <v>35583000</v>
      </c>
      <c r="Q198" s="15">
        <v>35583000</v>
      </c>
      <c r="R198" s="15">
        <v>15583000</v>
      </c>
      <c r="S198" s="15">
        <v>35583000</v>
      </c>
      <c r="T198" s="15">
        <v>35583000</v>
      </c>
      <c r="U198" s="28"/>
    </row>
    <row r="199" spans="1:21" hidden="1" x14ac:dyDescent="0.3">
      <c r="A199" s="7" t="s">
        <v>167</v>
      </c>
      <c r="B199" s="7" t="s">
        <v>114</v>
      </c>
      <c r="C199" s="7">
        <v>2801</v>
      </c>
      <c r="D199" s="7" t="s">
        <v>8</v>
      </c>
      <c r="E199" s="7">
        <v>901</v>
      </c>
      <c r="F199" s="7">
        <v>150206</v>
      </c>
      <c r="G199" s="7" t="s">
        <v>117</v>
      </c>
      <c r="H199" s="8" t="s">
        <v>1445</v>
      </c>
      <c r="O199" s="15">
        <v>9000</v>
      </c>
      <c r="P199" s="15">
        <v>9000</v>
      </c>
      <c r="Q199" s="15">
        <v>9000</v>
      </c>
      <c r="R199" s="15">
        <v>9000</v>
      </c>
      <c r="S199" s="15">
        <v>9000</v>
      </c>
      <c r="T199" s="15">
        <v>9000</v>
      </c>
      <c r="U199" s="28"/>
    </row>
    <row r="200" spans="1:21" hidden="1" x14ac:dyDescent="0.3">
      <c r="A200" s="7" t="s">
        <v>167</v>
      </c>
      <c r="B200" s="7" t="s">
        <v>114</v>
      </c>
      <c r="C200" s="7">
        <v>2801</v>
      </c>
      <c r="D200" s="7" t="s">
        <v>239</v>
      </c>
      <c r="E200" s="7">
        <v>918</v>
      </c>
      <c r="F200" s="7">
        <v>110716</v>
      </c>
      <c r="G200" s="7" t="s">
        <v>117</v>
      </c>
      <c r="H200" s="8" t="s">
        <v>94</v>
      </c>
      <c r="O200" s="15">
        <v>258074000</v>
      </c>
      <c r="P200" s="15">
        <v>258074000</v>
      </c>
      <c r="Q200" s="15">
        <v>258074000</v>
      </c>
      <c r="R200" s="15">
        <v>200074000</v>
      </c>
      <c r="S200" s="15">
        <v>258074000</v>
      </c>
      <c r="T200" s="15">
        <v>260420000</v>
      </c>
      <c r="U200" s="28"/>
    </row>
    <row r="201" spans="1:21" hidden="1" x14ac:dyDescent="0.3">
      <c r="A201" s="7" t="s">
        <v>167</v>
      </c>
      <c r="B201" s="7" t="s">
        <v>114</v>
      </c>
      <c r="C201" s="7">
        <v>2801</v>
      </c>
      <c r="D201" s="7" t="s">
        <v>8</v>
      </c>
      <c r="E201" s="7">
        <v>918</v>
      </c>
      <c r="F201" s="7">
        <v>110057</v>
      </c>
      <c r="G201" s="7" t="s">
        <v>117</v>
      </c>
      <c r="H201" s="8" t="s">
        <v>90</v>
      </c>
      <c r="O201" s="15">
        <v>1104000</v>
      </c>
      <c r="P201" s="15">
        <v>1104000</v>
      </c>
      <c r="Q201" s="15">
        <v>1104000</v>
      </c>
      <c r="R201" s="15">
        <v>1104000</v>
      </c>
      <c r="S201" s="15">
        <v>1104000</v>
      </c>
      <c r="T201" s="15">
        <v>1104000</v>
      </c>
      <c r="U201" s="28"/>
    </row>
    <row r="202" spans="1:21" hidden="1" x14ac:dyDescent="0.3">
      <c r="A202" s="7" t="s">
        <v>167</v>
      </c>
      <c r="B202" s="7" t="s">
        <v>114</v>
      </c>
      <c r="C202" s="7">
        <v>2801</v>
      </c>
      <c r="D202" s="7" t="s">
        <v>8</v>
      </c>
      <c r="E202" s="7">
        <v>922</v>
      </c>
      <c r="F202" s="7">
        <v>370424</v>
      </c>
      <c r="G202" s="7" t="s">
        <v>117</v>
      </c>
      <c r="H202" s="8" t="s">
        <v>99</v>
      </c>
      <c r="O202" s="15">
        <v>7629000</v>
      </c>
      <c r="P202" s="15">
        <v>7629000</v>
      </c>
      <c r="Q202" s="15">
        <v>7629000</v>
      </c>
      <c r="R202" s="15">
        <v>7629000</v>
      </c>
      <c r="S202" s="15">
        <v>7629000</v>
      </c>
      <c r="T202" s="15">
        <v>7629000</v>
      </c>
      <c r="U202" s="28"/>
    </row>
    <row r="203" spans="1:21" hidden="1" x14ac:dyDescent="0.3">
      <c r="A203" s="7" t="s">
        <v>167</v>
      </c>
      <c r="B203" s="7" t="s">
        <v>114</v>
      </c>
      <c r="C203" s="7">
        <v>2801</v>
      </c>
      <c r="D203" s="7" t="s">
        <v>8</v>
      </c>
      <c r="E203" s="7">
        <v>922</v>
      </c>
      <c r="F203" s="7">
        <v>370415</v>
      </c>
      <c r="G203" s="7" t="s">
        <v>117</v>
      </c>
      <c r="H203" s="8" t="s">
        <v>98</v>
      </c>
      <c r="O203" s="15">
        <v>314000</v>
      </c>
      <c r="P203" s="15">
        <v>314000</v>
      </c>
      <c r="Q203" s="15">
        <v>314000</v>
      </c>
      <c r="R203" s="15">
        <v>314000</v>
      </c>
      <c r="S203" s="15">
        <v>314000</v>
      </c>
      <c r="T203" s="15">
        <v>314000</v>
      </c>
      <c r="U203" s="28"/>
    </row>
    <row r="204" spans="1:21" hidden="1" x14ac:dyDescent="0.3">
      <c r="A204" s="7" t="s">
        <v>167</v>
      </c>
      <c r="B204" s="7" t="s">
        <v>114</v>
      </c>
      <c r="C204" s="7">
        <v>2801</v>
      </c>
      <c r="D204" s="7" t="s">
        <v>8</v>
      </c>
      <c r="E204" s="7">
        <v>918</v>
      </c>
      <c r="F204" s="7">
        <v>111576</v>
      </c>
      <c r="G204" s="7" t="s">
        <v>117</v>
      </c>
      <c r="H204" s="8" t="s">
        <v>97</v>
      </c>
      <c r="O204" s="15">
        <v>756000</v>
      </c>
      <c r="P204" s="15">
        <v>756000</v>
      </c>
      <c r="Q204" s="15">
        <v>756000</v>
      </c>
      <c r="R204" s="15">
        <v>756000</v>
      </c>
      <c r="S204" s="15">
        <v>756000</v>
      </c>
      <c r="T204" s="15">
        <v>756000</v>
      </c>
      <c r="U204" s="28"/>
    </row>
    <row r="205" spans="1:21" hidden="1" x14ac:dyDescent="0.3">
      <c r="A205" s="7" t="s">
        <v>167</v>
      </c>
      <c r="B205" s="7" t="s">
        <v>114</v>
      </c>
      <c r="C205" s="7">
        <v>2801</v>
      </c>
      <c r="D205" s="7" t="s">
        <v>8</v>
      </c>
      <c r="E205" s="7">
        <v>902</v>
      </c>
      <c r="F205" s="7">
        <v>370482</v>
      </c>
      <c r="G205" s="7" t="s">
        <v>117</v>
      </c>
      <c r="H205" s="8" t="s">
        <v>1446</v>
      </c>
      <c r="O205" s="15">
        <v>672000</v>
      </c>
      <c r="P205" s="15">
        <v>672000</v>
      </c>
      <c r="Q205" s="15">
        <v>672000</v>
      </c>
      <c r="R205" s="15">
        <v>672000</v>
      </c>
      <c r="S205" s="15">
        <v>672000</v>
      </c>
      <c r="T205" s="15">
        <v>672000</v>
      </c>
      <c r="U205" s="28"/>
    </row>
    <row r="206" spans="1:21" hidden="1" x14ac:dyDescent="0.3">
      <c r="A206" s="7" t="s">
        <v>167</v>
      </c>
      <c r="B206" s="7" t="s">
        <v>114</v>
      </c>
      <c r="C206" s="7">
        <v>2801</v>
      </c>
      <c r="D206" s="7" t="s">
        <v>8</v>
      </c>
      <c r="E206" s="7" t="s">
        <v>1464</v>
      </c>
      <c r="F206" s="7">
        <v>111698</v>
      </c>
      <c r="G206" s="7" t="s">
        <v>117</v>
      </c>
      <c r="H206" s="8" t="s">
        <v>1447</v>
      </c>
      <c r="O206" s="15">
        <v>531000</v>
      </c>
      <c r="P206" s="15">
        <v>531000</v>
      </c>
      <c r="Q206" s="15">
        <v>531000</v>
      </c>
      <c r="R206" s="15">
        <v>531000</v>
      </c>
      <c r="S206" s="15">
        <v>531000</v>
      </c>
      <c r="T206" s="15">
        <v>531000</v>
      </c>
      <c r="U206" s="28"/>
    </row>
    <row r="207" spans="1:21" hidden="1" x14ac:dyDescent="0.3">
      <c r="A207" s="7" t="s">
        <v>167</v>
      </c>
      <c r="B207" s="7" t="s">
        <v>114</v>
      </c>
      <c r="C207" s="7">
        <v>2801</v>
      </c>
      <c r="D207" s="7" t="s">
        <v>8</v>
      </c>
      <c r="E207" s="7">
        <v>922</v>
      </c>
      <c r="F207" s="7">
        <v>370522</v>
      </c>
      <c r="G207" s="7" t="s">
        <v>117</v>
      </c>
      <c r="H207" s="8" t="s">
        <v>1448</v>
      </c>
      <c r="O207" s="15">
        <v>3941000</v>
      </c>
      <c r="P207" s="15">
        <v>3941000</v>
      </c>
      <c r="Q207" s="15">
        <v>3941000</v>
      </c>
      <c r="R207" s="15">
        <v>3941000</v>
      </c>
      <c r="S207" s="15">
        <v>3941000</v>
      </c>
      <c r="T207" s="15">
        <v>3941000</v>
      </c>
      <c r="U207" s="28"/>
    </row>
    <row r="208" spans="1:21" hidden="1" x14ac:dyDescent="0.3">
      <c r="A208" s="7" t="s">
        <v>167</v>
      </c>
      <c r="B208" s="7" t="s">
        <v>114</v>
      </c>
      <c r="C208" s="7">
        <v>2801</v>
      </c>
      <c r="D208" s="7" t="s">
        <v>237</v>
      </c>
      <c r="E208" s="7">
        <v>918</v>
      </c>
      <c r="F208" s="7">
        <v>110264</v>
      </c>
      <c r="G208" s="7" t="s">
        <v>117</v>
      </c>
      <c r="H208" s="8" t="s">
        <v>91</v>
      </c>
      <c r="O208" s="15">
        <v>45206000</v>
      </c>
      <c r="P208" s="15">
        <v>45206000</v>
      </c>
      <c r="Q208" s="15">
        <v>45206000</v>
      </c>
      <c r="R208" s="15">
        <v>25206000</v>
      </c>
      <c r="S208" s="15">
        <v>45206000</v>
      </c>
      <c r="T208" s="15">
        <v>45206000</v>
      </c>
      <c r="U208" s="28"/>
    </row>
    <row r="209" spans="1:21" hidden="1" x14ac:dyDescent="0.3">
      <c r="A209" s="7" t="s">
        <v>167</v>
      </c>
      <c r="B209" s="7" t="s">
        <v>114</v>
      </c>
      <c r="C209" s="7">
        <v>2801</v>
      </c>
      <c r="D209" s="7" t="s">
        <v>8</v>
      </c>
      <c r="E209" s="7" t="s">
        <v>1466</v>
      </c>
      <c r="F209" s="7">
        <v>212475</v>
      </c>
      <c r="G209" s="7" t="s">
        <v>117</v>
      </c>
      <c r="H209" s="8" t="s">
        <v>1449</v>
      </c>
      <c r="O209" s="15">
        <v>652000</v>
      </c>
      <c r="P209" s="15">
        <v>652000</v>
      </c>
      <c r="Q209" s="15">
        <v>652000</v>
      </c>
      <c r="R209" s="15">
        <v>652000</v>
      </c>
      <c r="S209" s="15">
        <v>652000</v>
      </c>
      <c r="T209" s="15">
        <v>652000</v>
      </c>
      <c r="U209" s="28"/>
    </row>
    <row r="210" spans="1:21" hidden="1" x14ac:dyDescent="0.3">
      <c r="A210" s="7" t="s">
        <v>167</v>
      </c>
      <c r="B210" s="7" t="s">
        <v>114</v>
      </c>
      <c r="C210" s="7">
        <v>2801</v>
      </c>
      <c r="D210" s="7" t="s">
        <v>8</v>
      </c>
      <c r="E210" s="7" t="s">
        <v>1464</v>
      </c>
      <c r="F210" s="7">
        <v>111726</v>
      </c>
      <c r="G210" s="7" t="s">
        <v>1463</v>
      </c>
      <c r="H210" s="8" t="s">
        <v>1450</v>
      </c>
      <c r="O210" s="15">
        <v>10000</v>
      </c>
      <c r="P210" s="15">
        <v>10000</v>
      </c>
      <c r="Q210" s="15">
        <v>10000</v>
      </c>
      <c r="R210" s="15">
        <v>10000</v>
      </c>
      <c r="S210" s="15">
        <v>10000</v>
      </c>
      <c r="T210" s="15">
        <v>10000</v>
      </c>
      <c r="U210" s="28"/>
    </row>
    <row r="211" spans="1:21" hidden="1" x14ac:dyDescent="0.3">
      <c r="A211" s="7" t="s">
        <v>167</v>
      </c>
      <c r="B211" s="7" t="s">
        <v>114</v>
      </c>
      <c r="C211" s="7">
        <v>2801</v>
      </c>
      <c r="D211" s="7" t="s">
        <v>8</v>
      </c>
      <c r="E211" s="7">
        <v>918</v>
      </c>
      <c r="F211" s="7">
        <v>111077</v>
      </c>
      <c r="G211" s="7" t="s">
        <v>118</v>
      </c>
      <c r="H211" s="8" t="s">
        <v>109</v>
      </c>
      <c r="O211" s="15">
        <v>7169000</v>
      </c>
      <c r="P211" s="15">
        <v>7169000</v>
      </c>
      <c r="Q211" s="15">
        <v>7169000</v>
      </c>
      <c r="R211" s="15">
        <v>7169000</v>
      </c>
      <c r="S211" s="15">
        <v>7169000</v>
      </c>
      <c r="T211" s="15">
        <v>7169000</v>
      </c>
      <c r="U211" s="28"/>
    </row>
    <row r="212" spans="1:21" hidden="1" x14ac:dyDescent="0.3">
      <c r="A212" s="7" t="s">
        <v>167</v>
      </c>
      <c r="B212" s="7" t="s">
        <v>114</v>
      </c>
      <c r="C212" s="7">
        <v>2801</v>
      </c>
      <c r="D212" s="7" t="s">
        <v>8</v>
      </c>
      <c r="E212" s="7">
        <v>918</v>
      </c>
      <c r="F212" s="7">
        <v>111096</v>
      </c>
      <c r="G212" s="7" t="s">
        <v>118</v>
      </c>
      <c r="H212" s="8" t="s">
        <v>113</v>
      </c>
      <c r="O212" s="15">
        <v>2183000</v>
      </c>
      <c r="P212" s="15">
        <v>2183000</v>
      </c>
      <c r="Q212" s="15">
        <v>2183000</v>
      </c>
      <c r="R212" s="15">
        <v>2183000</v>
      </c>
      <c r="S212" s="15">
        <v>2183000</v>
      </c>
      <c r="T212" s="15">
        <v>2183000</v>
      </c>
      <c r="U212" s="28"/>
    </row>
    <row r="213" spans="1:21" hidden="1" x14ac:dyDescent="0.3">
      <c r="A213" s="7" t="s">
        <v>167</v>
      </c>
      <c r="B213" s="7" t="s">
        <v>114</v>
      </c>
      <c r="C213" s="7">
        <v>2801</v>
      </c>
      <c r="D213" s="7" t="s">
        <v>8</v>
      </c>
      <c r="E213" s="7">
        <v>918</v>
      </c>
      <c r="F213" s="7">
        <v>110876</v>
      </c>
      <c r="G213" s="7" t="s">
        <v>118</v>
      </c>
      <c r="H213" s="8" t="s">
        <v>1451</v>
      </c>
      <c r="O213" s="15">
        <v>6808000</v>
      </c>
      <c r="P213" s="15">
        <v>6808000</v>
      </c>
      <c r="Q213" s="15">
        <v>6808000</v>
      </c>
      <c r="R213" s="15">
        <v>6808000</v>
      </c>
      <c r="S213" s="15">
        <v>6808000</v>
      </c>
      <c r="T213" s="15">
        <v>6808000</v>
      </c>
      <c r="U213" s="28"/>
    </row>
    <row r="214" spans="1:21" hidden="1" x14ac:dyDescent="0.3">
      <c r="A214" s="7" t="s">
        <v>167</v>
      </c>
      <c r="B214" s="7" t="s">
        <v>114</v>
      </c>
      <c r="C214" s="7">
        <v>2801</v>
      </c>
      <c r="D214" s="7" t="s">
        <v>1478</v>
      </c>
      <c r="E214" s="7">
        <v>918</v>
      </c>
      <c r="F214" s="7">
        <v>110235</v>
      </c>
      <c r="G214" s="7" t="s">
        <v>118</v>
      </c>
      <c r="H214" s="8" t="s">
        <v>107</v>
      </c>
      <c r="O214" s="15">
        <v>9671000</v>
      </c>
      <c r="P214" s="15">
        <v>9671000</v>
      </c>
      <c r="Q214" s="15">
        <v>9671000</v>
      </c>
      <c r="R214" s="15">
        <v>9671000</v>
      </c>
      <c r="S214" s="15">
        <v>9671000</v>
      </c>
      <c r="T214" s="15">
        <v>9671000</v>
      </c>
      <c r="U214" s="28"/>
    </row>
    <row r="215" spans="1:21" hidden="1" x14ac:dyDescent="0.3">
      <c r="A215" s="7" t="s">
        <v>167</v>
      </c>
      <c r="B215" s="7" t="s">
        <v>114</v>
      </c>
      <c r="C215" s="7">
        <v>2801</v>
      </c>
      <c r="D215" s="7" t="s">
        <v>245</v>
      </c>
      <c r="E215" s="7">
        <v>918</v>
      </c>
      <c r="F215" s="7">
        <v>130111</v>
      </c>
      <c r="G215" s="7" t="s">
        <v>118</v>
      </c>
      <c r="H215" s="8" t="s">
        <v>112</v>
      </c>
      <c r="O215" s="15">
        <v>17812000</v>
      </c>
      <c r="P215" s="15">
        <v>17812000</v>
      </c>
      <c r="Q215" s="15">
        <v>17812000</v>
      </c>
      <c r="R215" s="15">
        <v>17812000</v>
      </c>
      <c r="S215" s="15">
        <v>17812000</v>
      </c>
      <c r="T215" s="15">
        <v>17812000</v>
      </c>
      <c r="U215" s="28"/>
    </row>
    <row r="216" spans="1:21" hidden="1" x14ac:dyDescent="0.3">
      <c r="A216" s="7" t="s">
        <v>167</v>
      </c>
      <c r="B216" s="7" t="s">
        <v>114</v>
      </c>
      <c r="C216" s="7">
        <v>2801</v>
      </c>
      <c r="D216" s="7" t="s">
        <v>244</v>
      </c>
      <c r="E216" s="7">
        <v>918</v>
      </c>
      <c r="F216" s="7">
        <v>110370</v>
      </c>
      <c r="G216" s="7" t="s">
        <v>118</v>
      </c>
      <c r="H216" s="8" t="s">
        <v>106</v>
      </c>
      <c r="O216" s="15">
        <v>2534000</v>
      </c>
      <c r="P216" s="15">
        <v>2534000</v>
      </c>
      <c r="Q216" s="15">
        <v>2534000</v>
      </c>
      <c r="R216" s="15">
        <v>2534000</v>
      </c>
      <c r="S216" s="15">
        <v>2534000</v>
      </c>
      <c r="T216" s="15">
        <v>2534000</v>
      </c>
      <c r="U216" s="28"/>
    </row>
    <row r="217" spans="1:21" hidden="1" x14ac:dyDescent="0.3">
      <c r="A217" s="7" t="s">
        <v>167</v>
      </c>
      <c r="B217" s="7" t="s">
        <v>114</v>
      </c>
      <c r="C217" s="7">
        <v>2801</v>
      </c>
      <c r="D217" s="7" t="s">
        <v>241</v>
      </c>
      <c r="E217" s="7">
        <v>918</v>
      </c>
      <c r="F217" s="7">
        <v>111224</v>
      </c>
      <c r="G217" s="7" t="s">
        <v>118</v>
      </c>
      <c r="H217" s="8" t="s">
        <v>101</v>
      </c>
      <c r="O217" s="15">
        <v>15189000</v>
      </c>
      <c r="P217" s="15">
        <v>15189000</v>
      </c>
      <c r="Q217" s="15">
        <v>15189000</v>
      </c>
      <c r="R217" s="15">
        <v>15189000</v>
      </c>
      <c r="S217" s="15">
        <v>15189000</v>
      </c>
      <c r="T217" s="15">
        <v>15189000</v>
      </c>
      <c r="U217" s="28"/>
    </row>
    <row r="218" spans="1:21" hidden="1" x14ac:dyDescent="0.3">
      <c r="A218" s="39" t="s">
        <v>167</v>
      </c>
      <c r="B218" s="39" t="s">
        <v>114</v>
      </c>
      <c r="C218" s="39">
        <v>2801</v>
      </c>
      <c r="D218" s="39" t="s">
        <v>2803</v>
      </c>
      <c r="E218" s="39">
        <v>918</v>
      </c>
      <c r="F218" s="39">
        <v>111450</v>
      </c>
      <c r="G218" s="39" t="s">
        <v>118</v>
      </c>
      <c r="H218" s="40" t="s">
        <v>100</v>
      </c>
      <c r="I218" s="40"/>
      <c r="J218" s="40"/>
      <c r="K218" s="40"/>
      <c r="L218" s="40"/>
      <c r="M218" s="40"/>
      <c r="N218" s="40"/>
      <c r="O218" s="15">
        <v>24601000</v>
      </c>
      <c r="P218" s="15">
        <v>24601000</v>
      </c>
      <c r="Q218" s="15">
        <v>24601000</v>
      </c>
      <c r="R218" s="15">
        <v>24601000</v>
      </c>
      <c r="S218" s="15">
        <v>24601000</v>
      </c>
      <c r="T218" s="15">
        <v>24601000</v>
      </c>
      <c r="U218" s="28"/>
    </row>
    <row r="219" spans="1:21" hidden="1" x14ac:dyDescent="0.3">
      <c r="A219" s="7" t="s">
        <v>167</v>
      </c>
      <c r="B219" s="7" t="s">
        <v>114</v>
      </c>
      <c r="C219" s="7">
        <v>2801</v>
      </c>
      <c r="D219" s="7" t="s">
        <v>8</v>
      </c>
      <c r="E219" s="7">
        <v>918</v>
      </c>
      <c r="F219" s="7">
        <v>111538</v>
      </c>
      <c r="G219" s="7" t="s">
        <v>118</v>
      </c>
      <c r="H219" s="8" t="s">
        <v>110</v>
      </c>
      <c r="O219" s="15">
        <v>6893000</v>
      </c>
      <c r="P219" s="15">
        <v>6893000</v>
      </c>
      <c r="Q219" s="15">
        <v>6893000</v>
      </c>
      <c r="R219" s="15">
        <v>6893000</v>
      </c>
      <c r="S219" s="15">
        <v>6893000</v>
      </c>
      <c r="T219" s="15">
        <v>6893000</v>
      </c>
      <c r="U219" s="28"/>
    </row>
    <row r="220" spans="1:21" hidden="1" x14ac:dyDescent="0.3">
      <c r="A220" s="7" t="s">
        <v>167</v>
      </c>
      <c r="B220" s="7" t="s">
        <v>114</v>
      </c>
      <c r="C220" s="7">
        <v>2801</v>
      </c>
      <c r="D220" s="7" t="s">
        <v>243</v>
      </c>
      <c r="E220" s="7">
        <v>918</v>
      </c>
      <c r="F220" s="7">
        <v>110439</v>
      </c>
      <c r="G220" s="7" t="s">
        <v>118</v>
      </c>
      <c r="H220" s="8" t="s">
        <v>103</v>
      </c>
      <c r="O220" s="15">
        <v>90000000</v>
      </c>
      <c r="P220" s="15">
        <v>75000000</v>
      </c>
      <c r="Q220" s="15">
        <v>75000000</v>
      </c>
      <c r="R220" s="15">
        <v>75000000</v>
      </c>
      <c r="S220" s="15">
        <v>75000000</v>
      </c>
      <c r="T220" s="15">
        <v>75000000</v>
      </c>
      <c r="U220" s="28"/>
    </row>
    <row r="221" spans="1:21" hidden="1" x14ac:dyDescent="0.3">
      <c r="A221" s="7" t="s">
        <v>167</v>
      </c>
      <c r="B221" s="7" t="s">
        <v>114</v>
      </c>
      <c r="C221" s="7">
        <v>2801</v>
      </c>
      <c r="D221" s="7" t="s">
        <v>8</v>
      </c>
      <c r="E221" s="7">
        <v>918</v>
      </c>
      <c r="F221" s="7">
        <v>111265</v>
      </c>
      <c r="G221" s="7" t="s">
        <v>118</v>
      </c>
      <c r="H221" s="8" t="s">
        <v>104</v>
      </c>
      <c r="O221" s="15">
        <v>15914000</v>
      </c>
      <c r="P221" s="15">
        <v>15914000</v>
      </c>
      <c r="Q221" s="15">
        <v>15914000</v>
      </c>
      <c r="R221" s="15">
        <v>15914000</v>
      </c>
      <c r="S221" s="15">
        <v>15914000</v>
      </c>
      <c r="T221" s="15">
        <v>15914000</v>
      </c>
      <c r="U221" s="28"/>
    </row>
    <row r="222" spans="1:21" hidden="1" x14ac:dyDescent="0.3">
      <c r="A222" s="7" t="s">
        <v>167</v>
      </c>
      <c r="B222" s="7" t="s">
        <v>114</v>
      </c>
      <c r="C222" s="7">
        <v>2801</v>
      </c>
      <c r="D222" s="7" t="s">
        <v>8</v>
      </c>
      <c r="E222" s="7">
        <v>918</v>
      </c>
      <c r="F222" s="7">
        <v>111328</v>
      </c>
      <c r="G222" s="7" t="s">
        <v>118</v>
      </c>
      <c r="H222" s="8" t="s">
        <v>105</v>
      </c>
      <c r="O222" s="15">
        <v>2496000</v>
      </c>
      <c r="P222" s="15">
        <v>2496000</v>
      </c>
      <c r="Q222" s="15">
        <v>2496000</v>
      </c>
      <c r="R222" s="15">
        <v>2496000</v>
      </c>
      <c r="S222" s="15">
        <v>2496000</v>
      </c>
      <c r="T222" s="15">
        <v>2496000</v>
      </c>
      <c r="U222" s="28"/>
    </row>
    <row r="223" spans="1:21" hidden="1" x14ac:dyDescent="0.3">
      <c r="A223" s="7" t="s">
        <v>167</v>
      </c>
      <c r="B223" s="7" t="s">
        <v>114</v>
      </c>
      <c r="C223" s="7">
        <v>2801</v>
      </c>
      <c r="D223" s="7" t="s">
        <v>242</v>
      </c>
      <c r="E223" s="7">
        <v>918</v>
      </c>
      <c r="F223" s="7">
        <v>111541</v>
      </c>
      <c r="G223" s="7" t="s">
        <v>118</v>
      </c>
      <c r="H223" s="8" t="s">
        <v>102</v>
      </c>
      <c r="O223" s="15">
        <v>12164000</v>
      </c>
      <c r="P223" s="15">
        <v>12164000</v>
      </c>
      <c r="Q223" s="15">
        <v>12164000</v>
      </c>
      <c r="R223" s="15">
        <v>12164000</v>
      </c>
      <c r="S223" s="15">
        <v>12164000</v>
      </c>
      <c r="T223" s="15">
        <v>12164000</v>
      </c>
      <c r="U223" s="28"/>
    </row>
    <row r="224" spans="1:21" hidden="1" x14ac:dyDescent="0.3">
      <c r="A224" s="7" t="s">
        <v>167</v>
      </c>
      <c r="B224" s="7" t="s">
        <v>114</v>
      </c>
      <c r="C224" s="7">
        <v>2801</v>
      </c>
      <c r="D224" s="7" t="s">
        <v>8</v>
      </c>
      <c r="E224" s="7">
        <v>907</v>
      </c>
      <c r="F224" s="7">
        <v>370546</v>
      </c>
      <c r="G224" s="7" t="s">
        <v>118</v>
      </c>
      <c r="H224" s="8" t="s">
        <v>1452</v>
      </c>
      <c r="O224" s="15">
        <v>1283000</v>
      </c>
      <c r="P224" s="15">
        <v>1283000</v>
      </c>
      <c r="Q224" s="15">
        <v>1283000</v>
      </c>
      <c r="R224" s="15">
        <v>1283000</v>
      </c>
      <c r="S224" s="15">
        <v>1283000</v>
      </c>
      <c r="T224" s="15">
        <v>1283000</v>
      </c>
      <c r="U224" s="28"/>
    </row>
    <row r="225" spans="1:33" hidden="1" x14ac:dyDescent="0.3">
      <c r="A225" s="7" t="s">
        <v>167</v>
      </c>
      <c r="B225" s="7" t="s">
        <v>114</v>
      </c>
      <c r="C225" s="7">
        <v>2801</v>
      </c>
      <c r="D225" s="7" t="s">
        <v>8</v>
      </c>
      <c r="E225" s="7">
        <v>907</v>
      </c>
      <c r="F225" s="7">
        <v>130798</v>
      </c>
      <c r="G225" s="7" t="s">
        <v>118</v>
      </c>
      <c r="H225" s="8" t="s">
        <v>111</v>
      </c>
      <c r="O225" s="15">
        <v>1953000</v>
      </c>
      <c r="P225" s="15">
        <v>1953000</v>
      </c>
      <c r="Q225" s="15">
        <v>1953000</v>
      </c>
      <c r="R225" s="15">
        <v>1953000</v>
      </c>
      <c r="S225" s="15">
        <v>1953000</v>
      </c>
      <c r="T225" s="15">
        <v>1953000</v>
      </c>
      <c r="U225" s="28"/>
    </row>
    <row r="226" spans="1:33" hidden="1" x14ac:dyDescent="0.3">
      <c r="A226" s="7" t="s">
        <v>167</v>
      </c>
      <c r="B226" s="7" t="s">
        <v>114</v>
      </c>
      <c r="C226" s="7">
        <v>2801</v>
      </c>
      <c r="D226" s="7" t="s">
        <v>8</v>
      </c>
      <c r="E226" s="7" t="s">
        <v>1464</v>
      </c>
      <c r="F226" s="7">
        <v>111601</v>
      </c>
      <c r="G226" s="7" t="s">
        <v>118</v>
      </c>
      <c r="H226" s="8" t="s">
        <v>1453</v>
      </c>
      <c r="O226" s="15">
        <v>1169000</v>
      </c>
      <c r="P226" s="15">
        <v>1169000</v>
      </c>
      <c r="Q226" s="15">
        <v>1169000</v>
      </c>
      <c r="R226" s="15">
        <v>1169000</v>
      </c>
      <c r="S226" s="15">
        <v>1169000</v>
      </c>
      <c r="T226" s="15">
        <v>1169000</v>
      </c>
      <c r="U226" s="28"/>
    </row>
    <row r="227" spans="1:33" hidden="1" x14ac:dyDescent="0.3">
      <c r="A227" s="39" t="s">
        <v>167</v>
      </c>
      <c r="B227" s="39" t="s">
        <v>114</v>
      </c>
      <c r="C227" s="39">
        <v>2801</v>
      </c>
      <c r="D227" s="39" t="s">
        <v>2804</v>
      </c>
      <c r="E227" s="39" t="s">
        <v>1464</v>
      </c>
      <c r="F227" s="39">
        <v>111041</v>
      </c>
      <c r="G227" s="39" t="s">
        <v>118</v>
      </c>
      <c r="H227" s="40" t="s">
        <v>1454</v>
      </c>
      <c r="I227" s="40"/>
      <c r="J227" s="40"/>
      <c r="K227" s="40"/>
      <c r="L227" s="40"/>
      <c r="M227" s="40"/>
      <c r="N227" s="40"/>
      <c r="O227" s="15">
        <v>110000000</v>
      </c>
      <c r="P227" s="15">
        <v>110000000</v>
      </c>
      <c r="Q227" s="15">
        <v>100000000</v>
      </c>
      <c r="R227" s="15">
        <v>100000000</v>
      </c>
      <c r="S227" s="15">
        <v>100000000</v>
      </c>
      <c r="T227" s="15">
        <v>97917000</v>
      </c>
      <c r="U227" s="28"/>
    </row>
    <row r="228" spans="1:33" hidden="1" x14ac:dyDescent="0.3">
      <c r="A228" s="39" t="s">
        <v>167</v>
      </c>
      <c r="B228" s="39" t="s">
        <v>114</v>
      </c>
      <c r="C228" s="39">
        <v>2801</v>
      </c>
      <c r="D228" s="39" t="s">
        <v>2805</v>
      </c>
      <c r="E228" s="39" t="s">
        <v>1464</v>
      </c>
      <c r="F228" s="39">
        <v>110177</v>
      </c>
      <c r="G228" s="39" t="s">
        <v>118</v>
      </c>
      <c r="H228" s="40" t="s">
        <v>1455</v>
      </c>
      <c r="I228" s="40"/>
      <c r="J228" s="40"/>
      <c r="K228" s="40"/>
      <c r="L228" s="40"/>
      <c r="M228" s="40"/>
      <c r="N228" s="40"/>
      <c r="O228" s="15">
        <v>13683000</v>
      </c>
      <c r="P228" s="15">
        <v>13683000</v>
      </c>
      <c r="Q228" s="15">
        <v>13683000</v>
      </c>
      <c r="R228" s="15">
        <v>13683000</v>
      </c>
      <c r="S228" s="15">
        <v>13683000</v>
      </c>
      <c r="T228" s="15">
        <v>13683000</v>
      </c>
      <c r="U228" s="28"/>
    </row>
    <row r="229" spans="1:33" hidden="1" x14ac:dyDescent="0.3">
      <c r="A229" s="7" t="s">
        <v>167</v>
      </c>
      <c r="B229" s="7" t="s">
        <v>114</v>
      </c>
      <c r="C229" s="7">
        <v>2801</v>
      </c>
      <c r="D229" s="7" t="s">
        <v>8</v>
      </c>
      <c r="E229" s="7" t="s">
        <v>1464</v>
      </c>
      <c r="F229" s="7">
        <v>111036</v>
      </c>
      <c r="G229" s="7" t="s">
        <v>118</v>
      </c>
      <c r="H229" s="8" t="s">
        <v>1456</v>
      </c>
      <c r="O229" s="15">
        <v>3487000</v>
      </c>
      <c r="P229" s="15">
        <v>3487000</v>
      </c>
      <c r="Q229" s="15">
        <v>3487000</v>
      </c>
      <c r="R229" s="15">
        <v>3487000</v>
      </c>
      <c r="S229" s="15">
        <v>3487000</v>
      </c>
      <c r="T229" s="15">
        <v>3487000</v>
      </c>
      <c r="U229" s="28"/>
    </row>
    <row r="230" spans="1:33" hidden="1" x14ac:dyDescent="0.3">
      <c r="A230" s="7" t="s">
        <v>167</v>
      </c>
      <c r="B230" s="7" t="s">
        <v>114</v>
      </c>
      <c r="C230" s="7">
        <v>2801</v>
      </c>
      <c r="D230" s="7" t="s">
        <v>8</v>
      </c>
      <c r="E230" s="7">
        <v>918</v>
      </c>
      <c r="F230" s="7">
        <v>110752</v>
      </c>
      <c r="G230" s="7" t="s">
        <v>118</v>
      </c>
      <c r="H230" s="8" t="s">
        <v>108</v>
      </c>
      <c r="O230" s="15">
        <v>3773000</v>
      </c>
      <c r="P230" s="15">
        <v>3773000</v>
      </c>
      <c r="Q230" s="15">
        <v>3773000</v>
      </c>
      <c r="R230" s="15">
        <v>3773000</v>
      </c>
      <c r="S230" s="15">
        <v>3773000</v>
      </c>
      <c r="T230" s="15">
        <v>3773000</v>
      </c>
      <c r="U230" s="28"/>
    </row>
    <row r="231" spans="1:33" hidden="1" x14ac:dyDescent="0.3">
      <c r="A231" s="7" t="s">
        <v>167</v>
      </c>
      <c r="B231" s="7" t="s">
        <v>157</v>
      </c>
      <c r="C231" s="7">
        <v>2803</v>
      </c>
      <c r="D231" s="6" t="s">
        <v>158</v>
      </c>
      <c r="E231" s="7">
        <v>999</v>
      </c>
      <c r="F231" s="6" t="s">
        <v>158</v>
      </c>
      <c r="G231" s="7"/>
      <c r="H231" s="13" t="s">
        <v>159</v>
      </c>
      <c r="I231" s="13"/>
      <c r="J231" s="13"/>
      <c r="K231" s="13"/>
      <c r="L231" s="13"/>
      <c r="M231" s="13"/>
      <c r="N231" s="13"/>
      <c r="O231" s="15">
        <v>109281000</v>
      </c>
      <c r="P231" s="15">
        <v>109051000</v>
      </c>
      <c r="Q231" s="15">
        <v>107725000</v>
      </c>
      <c r="R231" s="15">
        <v>109183000</v>
      </c>
      <c r="S231" s="15">
        <v>109448000</v>
      </c>
      <c r="T231" s="15">
        <v>111651000</v>
      </c>
    </row>
    <row r="232" spans="1:33" x14ac:dyDescent="0.3">
      <c r="A232" s="7" t="s">
        <v>281</v>
      </c>
      <c r="B232" s="7" t="s">
        <v>555</v>
      </c>
      <c r="C232" s="7">
        <v>1306</v>
      </c>
      <c r="D232" s="7" t="s">
        <v>292</v>
      </c>
      <c r="E232" s="7">
        <v>921</v>
      </c>
      <c r="F232" s="7" t="s">
        <v>292</v>
      </c>
      <c r="G232" s="7" t="s">
        <v>424</v>
      </c>
      <c r="H232" s="8" t="s">
        <v>1482</v>
      </c>
      <c r="O232" s="15">
        <v>37500000</v>
      </c>
      <c r="P232" s="15">
        <v>37500000</v>
      </c>
      <c r="Q232" s="15">
        <v>37500000</v>
      </c>
      <c r="R232" s="15">
        <v>37500000</v>
      </c>
      <c r="S232" s="15">
        <v>37500000</v>
      </c>
      <c r="T232" s="15">
        <v>37500000</v>
      </c>
      <c r="U232" s="15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</row>
    <row r="233" spans="1:33" s="21" customFormat="1" x14ac:dyDescent="0.3">
      <c r="A233" s="7" t="s">
        <v>281</v>
      </c>
      <c r="B233" s="7" t="s">
        <v>555</v>
      </c>
      <c r="C233" s="7">
        <v>1306</v>
      </c>
      <c r="D233" s="7" t="s">
        <v>293</v>
      </c>
      <c r="E233" s="7">
        <v>907</v>
      </c>
      <c r="F233" s="7" t="s">
        <v>293</v>
      </c>
      <c r="G233" s="7" t="s">
        <v>424</v>
      </c>
      <c r="H233" s="8" t="s">
        <v>1483</v>
      </c>
      <c r="I233" s="8"/>
      <c r="J233" s="8"/>
      <c r="K233" s="8"/>
      <c r="L233" s="8"/>
      <c r="M233" s="8"/>
      <c r="N233" s="8"/>
      <c r="O233" s="15">
        <v>37500000</v>
      </c>
      <c r="P233" s="15">
        <v>37500000</v>
      </c>
      <c r="Q233" s="15">
        <v>37500000</v>
      </c>
      <c r="R233" s="15">
        <v>37500000</v>
      </c>
      <c r="S233" s="15">
        <v>37500000</v>
      </c>
      <c r="T233" s="15">
        <v>37500000</v>
      </c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</row>
    <row r="234" spans="1:33" s="21" customFormat="1" x14ac:dyDescent="0.3">
      <c r="A234" s="7" t="s">
        <v>281</v>
      </c>
      <c r="B234" s="7" t="s">
        <v>555</v>
      </c>
      <c r="C234" s="7">
        <v>1306</v>
      </c>
      <c r="D234" s="6" t="s">
        <v>8</v>
      </c>
      <c r="E234" s="7">
        <v>921</v>
      </c>
      <c r="F234" s="6" t="s">
        <v>8</v>
      </c>
      <c r="G234" s="7" t="s">
        <v>424</v>
      </c>
      <c r="H234" s="8" t="s">
        <v>320</v>
      </c>
      <c r="I234" s="8"/>
      <c r="J234" s="8"/>
      <c r="K234" s="8"/>
      <c r="L234" s="8"/>
      <c r="M234" s="8"/>
      <c r="N234" s="8"/>
      <c r="O234" s="15">
        <v>10000000</v>
      </c>
      <c r="P234" s="15">
        <v>10000000</v>
      </c>
      <c r="Q234" s="15">
        <v>10000000</v>
      </c>
      <c r="R234" s="15">
        <v>10000000</v>
      </c>
      <c r="S234" s="15">
        <v>10000000</v>
      </c>
      <c r="T234" s="15">
        <v>10000000</v>
      </c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</row>
    <row r="235" spans="1:33" s="21" customFormat="1" x14ac:dyDescent="0.3">
      <c r="A235" s="7" t="s">
        <v>281</v>
      </c>
      <c r="B235" s="7" t="s">
        <v>555</v>
      </c>
      <c r="C235" s="7">
        <v>1306</v>
      </c>
      <c r="D235" s="7" t="s">
        <v>294</v>
      </c>
      <c r="E235" s="7">
        <v>921</v>
      </c>
      <c r="F235" s="7" t="s">
        <v>294</v>
      </c>
      <c r="G235" s="7" t="s">
        <v>424</v>
      </c>
      <c r="H235" s="8" t="s">
        <v>1484</v>
      </c>
      <c r="I235" s="8"/>
      <c r="J235" s="8"/>
      <c r="K235" s="8"/>
      <c r="L235" s="8"/>
      <c r="M235" s="8"/>
      <c r="N235" s="8"/>
      <c r="O235" s="15">
        <v>25000000</v>
      </c>
      <c r="P235" s="15">
        <v>25000000</v>
      </c>
      <c r="Q235" s="15">
        <v>25000000</v>
      </c>
      <c r="R235" s="15">
        <v>25000000</v>
      </c>
      <c r="S235" s="15">
        <v>25000000</v>
      </c>
      <c r="T235" s="15">
        <v>25000000</v>
      </c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</row>
    <row r="236" spans="1:33" s="21" customFormat="1" x14ac:dyDescent="0.3">
      <c r="A236" s="7" t="s">
        <v>281</v>
      </c>
      <c r="B236" s="7" t="s">
        <v>555</v>
      </c>
      <c r="C236" s="7">
        <v>1306</v>
      </c>
      <c r="D236" s="6" t="s">
        <v>8</v>
      </c>
      <c r="E236" s="7">
        <v>921</v>
      </c>
      <c r="F236" s="6" t="s">
        <v>8</v>
      </c>
      <c r="G236" s="7" t="s">
        <v>424</v>
      </c>
      <c r="H236" s="8" t="s">
        <v>1485</v>
      </c>
      <c r="I236" s="8"/>
      <c r="J236" s="8"/>
      <c r="K236" s="8"/>
      <c r="L236" s="8"/>
      <c r="M236" s="8"/>
      <c r="N236" s="8"/>
      <c r="O236" s="15">
        <v>20000000</v>
      </c>
      <c r="P236" s="15">
        <v>20000000</v>
      </c>
      <c r="Q236" s="15">
        <v>20000000</v>
      </c>
      <c r="R236" s="15">
        <v>20000000</v>
      </c>
      <c r="S236" s="15">
        <v>20000000</v>
      </c>
      <c r="T236" s="15">
        <v>20000000</v>
      </c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</row>
    <row r="237" spans="1:33" s="21" customFormat="1" x14ac:dyDescent="0.3">
      <c r="A237" s="7" t="s">
        <v>281</v>
      </c>
      <c r="B237" s="7" t="s">
        <v>555</v>
      </c>
      <c r="C237" s="7">
        <v>1306</v>
      </c>
      <c r="D237" s="7" t="s">
        <v>295</v>
      </c>
      <c r="E237" s="7">
        <v>921</v>
      </c>
      <c r="F237" s="7" t="s">
        <v>295</v>
      </c>
      <c r="G237" s="7" t="s">
        <v>424</v>
      </c>
      <c r="H237" s="8" t="s">
        <v>297</v>
      </c>
      <c r="I237" s="8"/>
      <c r="J237" s="8"/>
      <c r="K237" s="8"/>
      <c r="L237" s="8"/>
      <c r="M237" s="8"/>
      <c r="N237" s="8"/>
      <c r="O237" s="15">
        <v>10000000</v>
      </c>
      <c r="P237" s="15">
        <v>10000000</v>
      </c>
      <c r="Q237" s="15">
        <v>10000000</v>
      </c>
      <c r="R237" s="15">
        <v>10000000</v>
      </c>
      <c r="S237" s="15">
        <v>10000000</v>
      </c>
      <c r="T237" s="15">
        <v>10000000</v>
      </c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</row>
    <row r="238" spans="1:33" s="21" customFormat="1" x14ac:dyDescent="0.3">
      <c r="A238" s="7" t="s">
        <v>281</v>
      </c>
      <c r="B238" s="7" t="s">
        <v>555</v>
      </c>
      <c r="C238" s="7">
        <v>1306</v>
      </c>
      <c r="D238" s="6" t="s">
        <v>8</v>
      </c>
      <c r="E238" s="7">
        <v>921</v>
      </c>
      <c r="F238" s="6" t="s">
        <v>8</v>
      </c>
      <c r="G238" s="7" t="s">
        <v>424</v>
      </c>
      <c r="H238" s="8" t="s">
        <v>1486</v>
      </c>
      <c r="I238" s="8"/>
      <c r="J238" s="8"/>
      <c r="K238" s="8"/>
      <c r="L238" s="8"/>
      <c r="M238" s="8"/>
      <c r="N238" s="8"/>
      <c r="O238" s="15">
        <v>12500000</v>
      </c>
      <c r="P238" s="15">
        <v>12500000</v>
      </c>
      <c r="Q238" s="15">
        <v>12500000</v>
      </c>
      <c r="R238" s="15">
        <v>12500000</v>
      </c>
      <c r="S238" s="15">
        <v>12500000</v>
      </c>
      <c r="T238" s="15">
        <v>12500000</v>
      </c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</row>
    <row r="239" spans="1:33" s="21" customFormat="1" x14ac:dyDescent="0.3">
      <c r="A239" s="7" t="s">
        <v>281</v>
      </c>
      <c r="B239" s="7" t="s">
        <v>555</v>
      </c>
      <c r="C239" s="7">
        <v>1306</v>
      </c>
      <c r="D239" s="7" t="s">
        <v>247</v>
      </c>
      <c r="E239" s="7">
        <v>921</v>
      </c>
      <c r="F239" s="7" t="s">
        <v>247</v>
      </c>
      <c r="G239" s="7" t="s">
        <v>424</v>
      </c>
      <c r="H239" s="8" t="s">
        <v>304</v>
      </c>
      <c r="I239" s="8"/>
      <c r="J239" s="8"/>
      <c r="K239" s="8"/>
      <c r="L239" s="8"/>
      <c r="M239" s="8"/>
      <c r="N239" s="8"/>
      <c r="O239" s="15">
        <v>5834000</v>
      </c>
      <c r="P239" s="15">
        <v>5834000</v>
      </c>
      <c r="Q239" s="15">
        <v>5834000</v>
      </c>
      <c r="R239" s="15">
        <v>5834000</v>
      </c>
      <c r="S239" s="15">
        <v>5834000</v>
      </c>
      <c r="T239" s="15">
        <v>5834000</v>
      </c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</row>
    <row r="240" spans="1:33" s="21" customFormat="1" x14ac:dyDescent="0.3">
      <c r="A240" s="7" t="s">
        <v>281</v>
      </c>
      <c r="B240" s="7" t="s">
        <v>555</v>
      </c>
      <c r="C240" s="7">
        <v>1306</v>
      </c>
      <c r="D240" s="6" t="s">
        <v>8</v>
      </c>
      <c r="E240" s="7">
        <v>925</v>
      </c>
      <c r="F240" s="7" t="s">
        <v>429</v>
      </c>
      <c r="G240" s="7" t="s">
        <v>424</v>
      </c>
      <c r="H240" s="8" t="s">
        <v>1487</v>
      </c>
      <c r="I240" s="8"/>
      <c r="J240" s="8"/>
      <c r="K240" s="8"/>
      <c r="L240" s="8"/>
      <c r="M240" s="8"/>
      <c r="N240" s="8"/>
      <c r="O240" s="15">
        <v>8334000</v>
      </c>
      <c r="P240" s="15">
        <v>8334000</v>
      </c>
      <c r="Q240" s="15">
        <v>8334000</v>
      </c>
      <c r="R240" s="15">
        <v>8334000</v>
      </c>
      <c r="S240" s="15">
        <v>8334000</v>
      </c>
      <c r="T240" s="15">
        <v>8334000</v>
      </c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</row>
    <row r="241" spans="1:33" s="21" customFormat="1" x14ac:dyDescent="0.3">
      <c r="A241" s="7" t="s">
        <v>281</v>
      </c>
      <c r="B241" s="7" t="s">
        <v>555</v>
      </c>
      <c r="C241" s="7">
        <v>1306</v>
      </c>
      <c r="D241" s="6" t="s">
        <v>8</v>
      </c>
      <c r="E241" s="7">
        <v>907</v>
      </c>
      <c r="F241" s="7" t="s">
        <v>430</v>
      </c>
      <c r="G241" s="7" t="s">
        <v>424</v>
      </c>
      <c r="H241" s="8" t="s">
        <v>1488</v>
      </c>
      <c r="I241" s="8"/>
      <c r="J241" s="8"/>
      <c r="K241" s="8"/>
      <c r="L241" s="8"/>
      <c r="M241" s="8"/>
      <c r="N241" s="8"/>
      <c r="O241" s="15">
        <v>8334000</v>
      </c>
      <c r="P241" s="15">
        <v>8334000</v>
      </c>
      <c r="Q241" s="15">
        <v>8334000</v>
      </c>
      <c r="R241" s="15">
        <v>8334000</v>
      </c>
      <c r="S241" s="15">
        <v>8334000</v>
      </c>
      <c r="T241" s="15">
        <v>8334000</v>
      </c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</row>
    <row r="242" spans="1:33" s="21" customFormat="1" x14ac:dyDescent="0.3">
      <c r="A242" s="7" t="s">
        <v>281</v>
      </c>
      <c r="B242" s="7" t="s">
        <v>555</v>
      </c>
      <c r="C242" s="7">
        <v>1306</v>
      </c>
      <c r="D242" s="6" t="s">
        <v>8</v>
      </c>
      <c r="E242" s="7">
        <v>905</v>
      </c>
      <c r="F242" s="7" t="s">
        <v>431</v>
      </c>
      <c r="G242" s="7" t="s">
        <v>424</v>
      </c>
      <c r="H242" s="8" t="s">
        <v>1489</v>
      </c>
      <c r="I242" s="8"/>
      <c r="J242" s="8"/>
      <c r="K242" s="8"/>
      <c r="L242" s="8"/>
      <c r="M242" s="8"/>
      <c r="N242" s="8"/>
      <c r="O242" s="15">
        <v>16667000</v>
      </c>
      <c r="P242" s="15">
        <v>16667000</v>
      </c>
      <c r="Q242" s="15">
        <v>16667000</v>
      </c>
      <c r="R242" s="15">
        <v>16667000</v>
      </c>
      <c r="S242" s="15">
        <v>16667000</v>
      </c>
      <c r="T242" s="15">
        <v>16667000</v>
      </c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</row>
    <row r="243" spans="1:33" s="21" customFormat="1" x14ac:dyDescent="0.3">
      <c r="A243" s="7" t="s">
        <v>281</v>
      </c>
      <c r="B243" s="7" t="s">
        <v>555</v>
      </c>
      <c r="C243" s="7">
        <v>1306</v>
      </c>
      <c r="D243" s="6" t="s">
        <v>8</v>
      </c>
      <c r="E243" s="7">
        <v>922</v>
      </c>
      <c r="F243" s="7" t="s">
        <v>432</v>
      </c>
      <c r="G243" s="7" t="s">
        <v>424</v>
      </c>
      <c r="H243" s="8" t="s">
        <v>298</v>
      </c>
      <c r="I243" s="8"/>
      <c r="J243" s="8"/>
      <c r="K243" s="8"/>
      <c r="L243" s="8"/>
      <c r="M243" s="8"/>
      <c r="N243" s="8"/>
      <c r="O243" s="15">
        <v>8334000</v>
      </c>
      <c r="P243" s="15">
        <v>8334000</v>
      </c>
      <c r="Q243" s="15">
        <v>8334000</v>
      </c>
      <c r="R243" s="15">
        <v>8334000</v>
      </c>
      <c r="S243" s="15">
        <v>8334000</v>
      </c>
      <c r="T243" s="15">
        <v>8334000</v>
      </c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</row>
    <row r="244" spans="1:33" s="21" customFormat="1" x14ac:dyDescent="0.3">
      <c r="A244" s="7" t="s">
        <v>281</v>
      </c>
      <c r="B244" s="7" t="s">
        <v>555</v>
      </c>
      <c r="C244" s="7">
        <v>1306</v>
      </c>
      <c r="D244" s="6" t="s">
        <v>8</v>
      </c>
      <c r="E244" s="7">
        <v>925</v>
      </c>
      <c r="F244" s="7">
        <v>212452</v>
      </c>
      <c r="G244" s="7" t="s">
        <v>424</v>
      </c>
      <c r="H244" s="8" t="s">
        <v>1490</v>
      </c>
      <c r="I244" s="8"/>
      <c r="J244" s="8"/>
      <c r="K244" s="8"/>
      <c r="L244" s="8"/>
      <c r="M244" s="8"/>
      <c r="N244" s="8"/>
      <c r="O244" s="15">
        <v>5000000</v>
      </c>
      <c r="P244" s="15">
        <v>5000000</v>
      </c>
      <c r="Q244" s="15">
        <v>5000000</v>
      </c>
      <c r="R244" s="15">
        <v>5000000</v>
      </c>
      <c r="S244" s="15">
        <v>5000000</v>
      </c>
      <c r="T244" s="15">
        <v>5000000</v>
      </c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</row>
    <row r="245" spans="1:33" s="21" customFormat="1" x14ac:dyDescent="0.3">
      <c r="A245" s="7" t="s">
        <v>281</v>
      </c>
      <c r="B245" s="7" t="s">
        <v>555</v>
      </c>
      <c r="C245" s="7">
        <v>1306</v>
      </c>
      <c r="D245" s="6" t="s">
        <v>8</v>
      </c>
      <c r="E245" s="7">
        <v>907</v>
      </c>
      <c r="F245" s="7" t="s">
        <v>433</v>
      </c>
      <c r="G245" s="7" t="s">
        <v>424</v>
      </c>
      <c r="H245" s="8" t="s">
        <v>1491</v>
      </c>
      <c r="I245" s="8"/>
      <c r="J245" s="8"/>
      <c r="K245" s="8"/>
      <c r="L245" s="8"/>
      <c r="M245" s="8"/>
      <c r="N245" s="8"/>
      <c r="O245" s="15">
        <v>5000000</v>
      </c>
      <c r="P245" s="15">
        <v>5000000</v>
      </c>
      <c r="Q245" s="15">
        <v>5000000</v>
      </c>
      <c r="R245" s="15">
        <v>5000000</v>
      </c>
      <c r="S245" s="15">
        <v>5000000</v>
      </c>
      <c r="T245" s="15">
        <v>5000000</v>
      </c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</row>
    <row r="246" spans="1:33" s="21" customFormat="1" x14ac:dyDescent="0.3">
      <c r="A246" s="7" t="s">
        <v>281</v>
      </c>
      <c r="B246" s="7" t="s">
        <v>555</v>
      </c>
      <c r="C246" s="7">
        <v>1306</v>
      </c>
      <c r="D246" s="6" t="s">
        <v>8</v>
      </c>
      <c r="E246" s="7">
        <v>905</v>
      </c>
      <c r="F246" s="7" t="s">
        <v>434</v>
      </c>
      <c r="G246" s="7" t="s">
        <v>424</v>
      </c>
      <c r="H246" s="8" t="s">
        <v>318</v>
      </c>
      <c r="I246" s="8"/>
      <c r="J246" s="8"/>
      <c r="K246" s="8"/>
      <c r="L246" s="8"/>
      <c r="M246" s="8"/>
      <c r="N246" s="8"/>
      <c r="O246" s="15">
        <v>4167000</v>
      </c>
      <c r="P246" s="15">
        <v>4167000</v>
      </c>
      <c r="Q246" s="15">
        <v>4167000</v>
      </c>
      <c r="R246" s="15">
        <v>4167000</v>
      </c>
      <c r="S246" s="15">
        <v>4167000</v>
      </c>
      <c r="T246" s="15">
        <v>4167000</v>
      </c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</row>
    <row r="247" spans="1:33" s="21" customFormat="1" x14ac:dyDescent="0.3">
      <c r="A247" s="7" t="s">
        <v>281</v>
      </c>
      <c r="B247" s="7" t="s">
        <v>555</v>
      </c>
      <c r="C247" s="7">
        <v>1306</v>
      </c>
      <c r="D247" s="6" t="s">
        <v>8</v>
      </c>
      <c r="E247" s="7">
        <v>925</v>
      </c>
      <c r="F247" s="7" t="s">
        <v>435</v>
      </c>
      <c r="G247" s="7" t="s">
        <v>424</v>
      </c>
      <c r="H247" s="8" t="s">
        <v>1492</v>
      </c>
      <c r="I247" s="8"/>
      <c r="J247" s="8"/>
      <c r="K247" s="8"/>
      <c r="L247" s="8"/>
      <c r="M247" s="8"/>
      <c r="N247" s="8"/>
      <c r="O247" s="15">
        <v>8334000</v>
      </c>
      <c r="P247" s="15">
        <v>8334000</v>
      </c>
      <c r="Q247" s="15">
        <v>8334000</v>
      </c>
      <c r="R247" s="15">
        <v>8334000</v>
      </c>
      <c r="S247" s="15">
        <v>8334000</v>
      </c>
      <c r="T247" s="15">
        <v>8334000</v>
      </c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</row>
    <row r="248" spans="1:33" s="21" customFormat="1" x14ac:dyDescent="0.3">
      <c r="A248" s="7" t="s">
        <v>281</v>
      </c>
      <c r="B248" s="7" t="s">
        <v>555</v>
      </c>
      <c r="C248" s="7">
        <v>1306</v>
      </c>
      <c r="D248" s="6" t="s">
        <v>8</v>
      </c>
      <c r="E248" s="7">
        <v>905</v>
      </c>
      <c r="F248" s="7" t="s">
        <v>436</v>
      </c>
      <c r="G248" s="7" t="s">
        <v>424</v>
      </c>
      <c r="H248" s="8" t="s">
        <v>1493</v>
      </c>
      <c r="I248" s="8"/>
      <c r="J248" s="8"/>
      <c r="K248" s="8"/>
      <c r="L248" s="8"/>
      <c r="M248" s="8"/>
      <c r="N248" s="8"/>
      <c r="O248" s="15">
        <v>1667000</v>
      </c>
      <c r="P248" s="15">
        <v>1667000</v>
      </c>
      <c r="Q248" s="15">
        <v>1667000</v>
      </c>
      <c r="R248" s="15">
        <v>1667000</v>
      </c>
      <c r="S248" s="15">
        <v>1667000</v>
      </c>
      <c r="T248" s="15">
        <v>1667000</v>
      </c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</row>
    <row r="249" spans="1:33" s="21" customFormat="1" x14ac:dyDescent="0.3">
      <c r="A249" s="7" t="s">
        <v>281</v>
      </c>
      <c r="B249" s="7" t="s">
        <v>555</v>
      </c>
      <c r="C249" s="7">
        <v>1306</v>
      </c>
      <c r="D249" s="6" t="s">
        <v>8</v>
      </c>
      <c r="E249" s="7">
        <v>905</v>
      </c>
      <c r="F249" s="7" t="s">
        <v>437</v>
      </c>
      <c r="G249" s="7" t="s">
        <v>424</v>
      </c>
      <c r="H249" s="8" t="s">
        <v>330</v>
      </c>
      <c r="I249" s="8"/>
      <c r="J249" s="8"/>
      <c r="K249" s="8"/>
      <c r="L249" s="8"/>
      <c r="M249" s="8"/>
      <c r="N249" s="8"/>
      <c r="O249" s="15">
        <v>834000</v>
      </c>
      <c r="P249" s="15">
        <v>834000</v>
      </c>
      <c r="Q249" s="15">
        <v>834000</v>
      </c>
      <c r="R249" s="15">
        <v>834000</v>
      </c>
      <c r="S249" s="15">
        <v>834000</v>
      </c>
      <c r="T249" s="15">
        <v>834000</v>
      </c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</row>
    <row r="250" spans="1:33" s="21" customFormat="1" x14ac:dyDescent="0.3">
      <c r="A250" s="7" t="s">
        <v>281</v>
      </c>
      <c r="B250" s="7" t="s">
        <v>555</v>
      </c>
      <c r="C250" s="7">
        <v>1306</v>
      </c>
      <c r="D250" s="6" t="s">
        <v>8</v>
      </c>
      <c r="E250" s="7">
        <v>925</v>
      </c>
      <c r="F250" s="7" t="s">
        <v>438</v>
      </c>
      <c r="G250" s="7" t="s">
        <v>424</v>
      </c>
      <c r="H250" s="8" t="s">
        <v>312</v>
      </c>
      <c r="I250" s="8"/>
      <c r="J250" s="8"/>
      <c r="K250" s="8"/>
      <c r="L250" s="8"/>
      <c r="M250" s="8"/>
      <c r="N250" s="8"/>
      <c r="O250" s="15">
        <v>834000</v>
      </c>
      <c r="P250" s="15">
        <v>834000</v>
      </c>
      <c r="Q250" s="15">
        <v>834000</v>
      </c>
      <c r="R250" s="15">
        <v>834000</v>
      </c>
      <c r="S250" s="15">
        <v>834000</v>
      </c>
      <c r="T250" s="15">
        <v>834000</v>
      </c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</row>
    <row r="251" spans="1:33" s="21" customFormat="1" x14ac:dyDescent="0.3">
      <c r="A251" s="7" t="s">
        <v>281</v>
      </c>
      <c r="B251" s="7" t="s">
        <v>555</v>
      </c>
      <c r="C251" s="7">
        <v>1306</v>
      </c>
      <c r="D251" s="6" t="s">
        <v>8</v>
      </c>
      <c r="E251" s="7">
        <v>925</v>
      </c>
      <c r="F251" s="7" t="s">
        <v>439</v>
      </c>
      <c r="G251" s="7" t="s">
        <v>424</v>
      </c>
      <c r="H251" s="8" t="s">
        <v>327</v>
      </c>
      <c r="I251" s="8"/>
      <c r="J251" s="8"/>
      <c r="K251" s="8"/>
      <c r="L251" s="8"/>
      <c r="M251" s="8"/>
      <c r="N251" s="8"/>
      <c r="O251" s="15">
        <v>2500000</v>
      </c>
      <c r="P251" s="15">
        <v>2500000</v>
      </c>
      <c r="Q251" s="15">
        <v>2500000</v>
      </c>
      <c r="R251" s="15">
        <v>2500000</v>
      </c>
      <c r="S251" s="15">
        <v>2500000</v>
      </c>
      <c r="T251" s="15">
        <v>2500000</v>
      </c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</row>
    <row r="252" spans="1:33" s="21" customFormat="1" x14ac:dyDescent="0.3">
      <c r="A252" s="7" t="s">
        <v>281</v>
      </c>
      <c r="B252" s="7" t="s">
        <v>555</v>
      </c>
      <c r="C252" s="7">
        <v>1306</v>
      </c>
      <c r="D252" s="6" t="s">
        <v>8</v>
      </c>
      <c r="E252" s="7">
        <v>907</v>
      </c>
      <c r="F252" s="7" t="s">
        <v>440</v>
      </c>
      <c r="G252" s="7" t="s">
        <v>424</v>
      </c>
      <c r="H252" s="8" t="s">
        <v>331</v>
      </c>
      <c r="I252" s="8"/>
      <c r="J252" s="8"/>
      <c r="K252" s="8"/>
      <c r="L252" s="8"/>
      <c r="M252" s="8"/>
      <c r="N252" s="8"/>
      <c r="O252" s="15">
        <v>2500000</v>
      </c>
      <c r="P252" s="15">
        <v>2500000</v>
      </c>
      <c r="Q252" s="15">
        <v>2500000</v>
      </c>
      <c r="R252" s="15">
        <v>2500000</v>
      </c>
      <c r="S252" s="15">
        <v>2500000</v>
      </c>
      <c r="T252" s="15">
        <v>2500000</v>
      </c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</row>
    <row r="253" spans="1:33" s="21" customFormat="1" x14ac:dyDescent="0.3">
      <c r="A253" s="7" t="s">
        <v>281</v>
      </c>
      <c r="B253" s="7" t="s">
        <v>555</v>
      </c>
      <c r="C253" s="7">
        <v>1306</v>
      </c>
      <c r="D253" s="6" t="s">
        <v>8</v>
      </c>
      <c r="E253" s="7">
        <v>905</v>
      </c>
      <c r="F253" s="7" t="s">
        <v>441</v>
      </c>
      <c r="G253" s="7" t="s">
        <v>424</v>
      </c>
      <c r="H253" s="8" t="s">
        <v>305</v>
      </c>
      <c r="I253" s="8"/>
      <c r="J253" s="8"/>
      <c r="K253" s="8"/>
      <c r="L253" s="8"/>
      <c r="M253" s="8"/>
      <c r="N253" s="8"/>
      <c r="O253" s="15">
        <v>834000</v>
      </c>
      <c r="P253" s="15">
        <v>834000</v>
      </c>
      <c r="Q253" s="15">
        <v>834000</v>
      </c>
      <c r="R253" s="15">
        <v>834000</v>
      </c>
      <c r="S253" s="15">
        <v>834000</v>
      </c>
      <c r="T253" s="15">
        <v>834000</v>
      </c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</row>
    <row r="254" spans="1:33" s="21" customFormat="1" x14ac:dyDescent="0.3">
      <c r="A254" s="7" t="s">
        <v>281</v>
      </c>
      <c r="B254" s="7" t="s">
        <v>555</v>
      </c>
      <c r="C254" s="7">
        <v>1306</v>
      </c>
      <c r="D254" s="6" t="s">
        <v>8</v>
      </c>
      <c r="E254" s="7">
        <v>924</v>
      </c>
      <c r="F254" s="7" t="s">
        <v>442</v>
      </c>
      <c r="G254" s="7" t="s">
        <v>424</v>
      </c>
      <c r="H254" s="8" t="s">
        <v>1494</v>
      </c>
      <c r="I254" s="8"/>
      <c r="J254" s="8"/>
      <c r="K254" s="8"/>
      <c r="L254" s="8"/>
      <c r="M254" s="8"/>
      <c r="N254" s="8"/>
      <c r="O254" s="15">
        <v>834000</v>
      </c>
      <c r="P254" s="15">
        <v>834000</v>
      </c>
      <c r="Q254" s="15">
        <v>834000</v>
      </c>
      <c r="R254" s="15">
        <v>834000</v>
      </c>
      <c r="S254" s="15">
        <v>834000</v>
      </c>
      <c r="T254" s="15">
        <v>834000</v>
      </c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</row>
    <row r="255" spans="1:33" s="21" customFormat="1" x14ac:dyDescent="0.3">
      <c r="A255" s="7" t="s">
        <v>281</v>
      </c>
      <c r="B255" s="7" t="s">
        <v>555</v>
      </c>
      <c r="C255" s="7">
        <v>1306</v>
      </c>
      <c r="D255" s="6" t="s">
        <v>8</v>
      </c>
      <c r="E255" s="7">
        <v>925</v>
      </c>
      <c r="F255" s="7" t="s">
        <v>443</v>
      </c>
      <c r="G255" s="7" t="s">
        <v>424</v>
      </c>
      <c r="H255" s="8" t="s">
        <v>321</v>
      </c>
      <c r="I255" s="8"/>
      <c r="J255" s="8"/>
      <c r="K255" s="8"/>
      <c r="L255" s="8"/>
      <c r="M255" s="8"/>
      <c r="N255" s="8"/>
      <c r="O255" s="15">
        <v>1667000</v>
      </c>
      <c r="P255" s="15">
        <v>1667000</v>
      </c>
      <c r="Q255" s="15">
        <v>1667000</v>
      </c>
      <c r="R255" s="15">
        <v>1667000</v>
      </c>
      <c r="S255" s="15">
        <v>1667000</v>
      </c>
      <c r="T255" s="15">
        <v>1667000</v>
      </c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</row>
    <row r="256" spans="1:33" s="21" customFormat="1" x14ac:dyDescent="0.3">
      <c r="A256" s="7" t="s">
        <v>281</v>
      </c>
      <c r="B256" s="7" t="s">
        <v>555</v>
      </c>
      <c r="C256" s="7">
        <v>1306</v>
      </c>
      <c r="D256" s="6" t="s">
        <v>8</v>
      </c>
      <c r="E256" s="7">
        <v>913</v>
      </c>
      <c r="F256" s="7" t="s">
        <v>444</v>
      </c>
      <c r="G256" s="7" t="s">
        <v>424</v>
      </c>
      <c r="H256" s="8" t="s">
        <v>314</v>
      </c>
      <c r="I256" s="8"/>
      <c r="J256" s="8"/>
      <c r="K256" s="8"/>
      <c r="L256" s="8"/>
      <c r="M256" s="8"/>
      <c r="N256" s="8"/>
      <c r="O256" s="15">
        <v>417000</v>
      </c>
      <c r="P256" s="15">
        <v>417000</v>
      </c>
      <c r="Q256" s="15">
        <v>417000</v>
      </c>
      <c r="R256" s="15">
        <v>417000</v>
      </c>
      <c r="S256" s="15">
        <v>417000</v>
      </c>
      <c r="T256" s="15">
        <v>417000</v>
      </c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</row>
    <row r="257" spans="1:33" s="21" customFormat="1" x14ac:dyDescent="0.3">
      <c r="A257" s="7" t="s">
        <v>281</v>
      </c>
      <c r="B257" s="7" t="s">
        <v>555</v>
      </c>
      <c r="C257" s="7">
        <v>1306</v>
      </c>
      <c r="D257" s="6" t="s">
        <v>8</v>
      </c>
      <c r="E257" s="7">
        <v>905</v>
      </c>
      <c r="F257" s="7" t="s">
        <v>445</v>
      </c>
      <c r="G257" s="7" t="s">
        <v>424</v>
      </c>
      <c r="H257" s="8" t="s">
        <v>324</v>
      </c>
      <c r="I257" s="8"/>
      <c r="J257" s="8"/>
      <c r="K257" s="8"/>
      <c r="L257" s="8"/>
      <c r="M257" s="8"/>
      <c r="N257" s="8"/>
      <c r="O257" s="15">
        <v>500000</v>
      </c>
      <c r="P257" s="15">
        <v>500000</v>
      </c>
      <c r="Q257" s="15">
        <v>500000</v>
      </c>
      <c r="R257" s="15">
        <v>500000</v>
      </c>
      <c r="S257" s="15">
        <v>500000</v>
      </c>
      <c r="T257" s="15">
        <v>500000</v>
      </c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</row>
    <row r="258" spans="1:33" s="21" customFormat="1" x14ac:dyDescent="0.3">
      <c r="A258" s="7" t="s">
        <v>281</v>
      </c>
      <c r="B258" s="7" t="s">
        <v>555</v>
      </c>
      <c r="C258" s="7">
        <v>1306</v>
      </c>
      <c r="D258" s="6" t="s">
        <v>8</v>
      </c>
      <c r="E258" s="7">
        <v>925</v>
      </c>
      <c r="F258" s="7" t="s">
        <v>446</v>
      </c>
      <c r="G258" s="7" t="s">
        <v>424</v>
      </c>
      <c r="H258" s="8" t="s">
        <v>309</v>
      </c>
      <c r="I258" s="8"/>
      <c r="J258" s="8"/>
      <c r="K258" s="8"/>
      <c r="L258" s="8"/>
      <c r="M258" s="8"/>
      <c r="N258" s="8"/>
      <c r="O258" s="15">
        <v>834000</v>
      </c>
      <c r="P258" s="15">
        <v>834000</v>
      </c>
      <c r="Q258" s="15">
        <v>834000</v>
      </c>
      <c r="R258" s="15">
        <v>834000</v>
      </c>
      <c r="S258" s="15">
        <v>834000</v>
      </c>
      <c r="T258" s="15">
        <v>834000</v>
      </c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</row>
    <row r="259" spans="1:33" s="21" customFormat="1" x14ac:dyDescent="0.3">
      <c r="A259" s="7" t="s">
        <v>281</v>
      </c>
      <c r="B259" s="7" t="s">
        <v>555</v>
      </c>
      <c r="C259" s="7">
        <v>1306</v>
      </c>
      <c r="D259" s="6" t="s">
        <v>8</v>
      </c>
      <c r="E259" s="7">
        <v>925</v>
      </c>
      <c r="F259" s="7" t="s">
        <v>447</v>
      </c>
      <c r="G259" s="7" t="s">
        <v>424</v>
      </c>
      <c r="H259" s="8" t="s">
        <v>1495</v>
      </c>
      <c r="I259" s="8"/>
      <c r="J259" s="8"/>
      <c r="K259" s="8"/>
      <c r="L259" s="8"/>
      <c r="M259" s="8"/>
      <c r="N259" s="8"/>
      <c r="O259" s="15">
        <v>417000</v>
      </c>
      <c r="P259" s="15">
        <v>417000</v>
      </c>
      <c r="Q259" s="15">
        <v>417000</v>
      </c>
      <c r="R259" s="15">
        <v>417000</v>
      </c>
      <c r="S259" s="15">
        <v>417000</v>
      </c>
      <c r="T259" s="15">
        <v>417000</v>
      </c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</row>
    <row r="260" spans="1:33" s="21" customFormat="1" x14ac:dyDescent="0.3">
      <c r="A260" s="7" t="s">
        <v>281</v>
      </c>
      <c r="B260" s="7" t="s">
        <v>555</v>
      </c>
      <c r="C260" s="7">
        <v>1306</v>
      </c>
      <c r="D260" s="6" t="s">
        <v>8</v>
      </c>
      <c r="E260" s="7">
        <v>925</v>
      </c>
      <c r="F260" s="7" t="s">
        <v>448</v>
      </c>
      <c r="G260" s="7" t="s">
        <v>424</v>
      </c>
      <c r="H260" s="8" t="s">
        <v>321</v>
      </c>
      <c r="I260" s="8"/>
      <c r="J260" s="8"/>
      <c r="K260" s="8"/>
      <c r="L260" s="8"/>
      <c r="M260" s="8"/>
      <c r="N260" s="8"/>
      <c r="O260" s="15">
        <v>417000</v>
      </c>
      <c r="P260" s="15">
        <v>417000</v>
      </c>
      <c r="Q260" s="15">
        <v>417000</v>
      </c>
      <c r="R260" s="15">
        <v>417000</v>
      </c>
      <c r="S260" s="15">
        <v>417000</v>
      </c>
      <c r="T260" s="15">
        <v>417000</v>
      </c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</row>
    <row r="261" spans="1:33" s="21" customFormat="1" x14ac:dyDescent="0.3">
      <c r="A261" s="7" t="s">
        <v>281</v>
      </c>
      <c r="B261" s="7" t="s">
        <v>555</v>
      </c>
      <c r="C261" s="7">
        <v>1306</v>
      </c>
      <c r="D261" s="6" t="s">
        <v>8</v>
      </c>
      <c r="E261" s="7">
        <v>907</v>
      </c>
      <c r="F261" s="7" t="s">
        <v>449</v>
      </c>
      <c r="G261" s="7" t="s">
        <v>424</v>
      </c>
      <c r="H261" s="8" t="s">
        <v>316</v>
      </c>
      <c r="I261" s="8"/>
      <c r="J261" s="8"/>
      <c r="K261" s="8"/>
      <c r="L261" s="8"/>
      <c r="M261" s="8"/>
      <c r="N261" s="8"/>
      <c r="O261" s="15">
        <v>250000</v>
      </c>
      <c r="P261" s="15">
        <v>250000</v>
      </c>
      <c r="Q261" s="15">
        <v>250000</v>
      </c>
      <c r="R261" s="15">
        <v>250000</v>
      </c>
      <c r="S261" s="15">
        <v>250000</v>
      </c>
      <c r="T261" s="15">
        <v>250000</v>
      </c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</row>
    <row r="262" spans="1:33" s="21" customFormat="1" x14ac:dyDescent="0.3">
      <c r="A262" s="7" t="s">
        <v>281</v>
      </c>
      <c r="B262" s="7" t="s">
        <v>555</v>
      </c>
      <c r="C262" s="7">
        <v>1306</v>
      </c>
      <c r="D262" s="6" t="s">
        <v>8</v>
      </c>
      <c r="E262" s="7">
        <v>905</v>
      </c>
      <c r="F262" s="7" t="s">
        <v>450</v>
      </c>
      <c r="G262" s="7" t="s">
        <v>424</v>
      </c>
      <c r="H262" s="8" t="s">
        <v>1496</v>
      </c>
      <c r="I262" s="8"/>
      <c r="J262" s="8"/>
      <c r="K262" s="8"/>
      <c r="L262" s="8"/>
      <c r="M262" s="8"/>
      <c r="N262" s="8"/>
      <c r="O262" s="15">
        <v>250000</v>
      </c>
      <c r="P262" s="15">
        <v>250000</v>
      </c>
      <c r="Q262" s="15">
        <v>250000</v>
      </c>
      <c r="R262" s="15">
        <v>250000</v>
      </c>
      <c r="S262" s="15">
        <v>250000</v>
      </c>
      <c r="T262" s="15">
        <v>250000</v>
      </c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</row>
    <row r="263" spans="1:33" s="21" customFormat="1" x14ac:dyDescent="0.3">
      <c r="A263" s="7" t="s">
        <v>281</v>
      </c>
      <c r="B263" s="7" t="s">
        <v>555</v>
      </c>
      <c r="C263" s="7">
        <v>1306</v>
      </c>
      <c r="D263" s="6" t="s">
        <v>8</v>
      </c>
      <c r="E263" s="7">
        <v>907</v>
      </c>
      <c r="F263" s="7" t="s">
        <v>451</v>
      </c>
      <c r="G263" s="7" t="s">
        <v>424</v>
      </c>
      <c r="H263" s="8" t="s">
        <v>1497</v>
      </c>
      <c r="I263" s="8"/>
      <c r="J263" s="8"/>
      <c r="K263" s="8"/>
      <c r="L263" s="8"/>
      <c r="M263" s="8"/>
      <c r="N263" s="8"/>
      <c r="O263" s="15">
        <v>167000</v>
      </c>
      <c r="P263" s="15">
        <v>167000</v>
      </c>
      <c r="Q263" s="15">
        <v>167000</v>
      </c>
      <c r="R263" s="15">
        <v>167000</v>
      </c>
      <c r="S263" s="15">
        <v>167000</v>
      </c>
      <c r="T263" s="15">
        <v>167000</v>
      </c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</row>
    <row r="264" spans="1:33" s="21" customFormat="1" x14ac:dyDescent="0.3">
      <c r="A264" s="7" t="s">
        <v>281</v>
      </c>
      <c r="B264" s="7" t="s">
        <v>555</v>
      </c>
      <c r="C264" s="7">
        <v>1306</v>
      </c>
      <c r="D264" s="6" t="s">
        <v>8</v>
      </c>
      <c r="E264" s="7">
        <v>925</v>
      </c>
      <c r="F264" s="7" t="s">
        <v>452</v>
      </c>
      <c r="G264" s="7" t="s">
        <v>424</v>
      </c>
      <c r="H264" s="8" t="s">
        <v>323</v>
      </c>
      <c r="I264" s="8"/>
      <c r="J264" s="8"/>
      <c r="K264" s="8"/>
      <c r="L264" s="8"/>
      <c r="M264" s="8"/>
      <c r="N264" s="8"/>
      <c r="O264" s="15">
        <v>167000</v>
      </c>
      <c r="P264" s="15">
        <v>167000</v>
      </c>
      <c r="Q264" s="15">
        <v>167000</v>
      </c>
      <c r="R264" s="15">
        <v>167000</v>
      </c>
      <c r="S264" s="15">
        <v>167000</v>
      </c>
      <c r="T264" s="15">
        <v>167000</v>
      </c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</row>
    <row r="265" spans="1:33" s="21" customFormat="1" x14ac:dyDescent="0.3">
      <c r="A265" s="7" t="s">
        <v>281</v>
      </c>
      <c r="B265" s="7" t="s">
        <v>555</v>
      </c>
      <c r="C265" s="7">
        <v>1306</v>
      </c>
      <c r="D265" s="6" t="s">
        <v>8</v>
      </c>
      <c r="E265" s="7">
        <v>905</v>
      </c>
      <c r="F265" s="7" t="s">
        <v>453</v>
      </c>
      <c r="G265" s="7" t="s">
        <v>424</v>
      </c>
      <c r="H265" s="8" t="s">
        <v>329</v>
      </c>
      <c r="I265" s="8"/>
      <c r="J265" s="8"/>
      <c r="K265" s="8"/>
      <c r="L265" s="8"/>
      <c r="M265" s="8"/>
      <c r="N265" s="8"/>
      <c r="O265" s="15">
        <v>84000</v>
      </c>
      <c r="P265" s="15">
        <v>84000</v>
      </c>
      <c r="Q265" s="15">
        <v>84000</v>
      </c>
      <c r="R265" s="15">
        <v>84000</v>
      </c>
      <c r="S265" s="15">
        <v>84000</v>
      </c>
      <c r="T265" s="15">
        <v>84000</v>
      </c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</row>
    <row r="266" spans="1:33" s="21" customFormat="1" x14ac:dyDescent="0.3">
      <c r="A266" s="7" t="s">
        <v>281</v>
      </c>
      <c r="B266" s="7" t="s">
        <v>555</v>
      </c>
      <c r="C266" s="7">
        <v>1306</v>
      </c>
      <c r="D266" s="6" t="s">
        <v>8</v>
      </c>
      <c r="E266" s="7">
        <v>925</v>
      </c>
      <c r="F266" s="7" t="s">
        <v>454</v>
      </c>
      <c r="G266" s="7" t="s">
        <v>424</v>
      </c>
      <c r="H266" s="8" t="s">
        <v>1498</v>
      </c>
      <c r="I266" s="8"/>
      <c r="J266" s="8"/>
      <c r="K266" s="8"/>
      <c r="L266" s="8"/>
      <c r="M266" s="8"/>
      <c r="N266" s="8"/>
      <c r="O266" s="15">
        <v>84000</v>
      </c>
      <c r="P266" s="15">
        <v>84000</v>
      </c>
      <c r="Q266" s="15">
        <v>84000</v>
      </c>
      <c r="R266" s="15">
        <v>84000</v>
      </c>
      <c r="S266" s="15">
        <v>84000</v>
      </c>
      <c r="T266" s="15">
        <v>84000</v>
      </c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</row>
    <row r="267" spans="1:33" s="21" customFormat="1" x14ac:dyDescent="0.3">
      <c r="A267" s="7" t="s">
        <v>281</v>
      </c>
      <c r="B267" s="7" t="s">
        <v>555</v>
      </c>
      <c r="C267" s="7">
        <v>1306</v>
      </c>
      <c r="D267" s="6" t="s">
        <v>8</v>
      </c>
      <c r="E267" s="7">
        <v>925</v>
      </c>
      <c r="F267" s="7" t="s">
        <v>455</v>
      </c>
      <c r="G267" s="7" t="s">
        <v>424</v>
      </c>
      <c r="H267" s="8" t="s">
        <v>1499</v>
      </c>
      <c r="I267" s="8"/>
      <c r="J267" s="8"/>
      <c r="K267" s="8"/>
      <c r="L267" s="8"/>
      <c r="M267" s="8"/>
      <c r="N267" s="8"/>
      <c r="O267" s="15">
        <v>84000</v>
      </c>
      <c r="P267" s="15">
        <v>84000</v>
      </c>
      <c r="Q267" s="15">
        <v>84000</v>
      </c>
      <c r="R267" s="15">
        <v>84000</v>
      </c>
      <c r="S267" s="15">
        <v>84000</v>
      </c>
      <c r="T267" s="15">
        <v>84000</v>
      </c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</row>
    <row r="268" spans="1:33" s="21" customFormat="1" x14ac:dyDescent="0.3">
      <c r="A268" s="7" t="s">
        <v>281</v>
      </c>
      <c r="B268" s="7" t="s">
        <v>555</v>
      </c>
      <c r="C268" s="7">
        <v>1306</v>
      </c>
      <c r="D268" s="6" t="s">
        <v>8</v>
      </c>
      <c r="E268" s="7">
        <v>922</v>
      </c>
      <c r="F268" s="7" t="s">
        <v>456</v>
      </c>
      <c r="G268" s="7" t="s">
        <v>424</v>
      </c>
      <c r="H268" s="8" t="s">
        <v>328</v>
      </c>
      <c r="I268" s="8"/>
      <c r="J268" s="8"/>
      <c r="K268" s="8"/>
      <c r="L268" s="8"/>
      <c r="M268" s="8"/>
      <c r="N268" s="8"/>
      <c r="O268" s="15">
        <v>84000</v>
      </c>
      <c r="P268" s="15">
        <v>84000</v>
      </c>
      <c r="Q268" s="15">
        <v>84000</v>
      </c>
      <c r="R268" s="15">
        <v>84000</v>
      </c>
      <c r="S268" s="15">
        <v>84000</v>
      </c>
      <c r="T268" s="15">
        <v>84000</v>
      </c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</row>
    <row r="269" spans="1:33" s="21" customFormat="1" x14ac:dyDescent="0.3">
      <c r="A269" s="7" t="s">
        <v>281</v>
      </c>
      <c r="B269" s="7" t="s">
        <v>555</v>
      </c>
      <c r="C269" s="7">
        <v>1306</v>
      </c>
      <c r="D269" s="6" t="s">
        <v>8</v>
      </c>
      <c r="E269" s="7">
        <v>913</v>
      </c>
      <c r="F269" s="7" t="s">
        <v>457</v>
      </c>
      <c r="G269" s="7" t="s">
        <v>424</v>
      </c>
      <c r="H269" s="8" t="s">
        <v>1500</v>
      </c>
      <c r="I269" s="8"/>
      <c r="J269" s="8"/>
      <c r="K269" s="8"/>
      <c r="L269" s="8"/>
      <c r="M269" s="8"/>
      <c r="N269" s="8"/>
      <c r="O269" s="15">
        <v>84000</v>
      </c>
      <c r="P269" s="15">
        <v>84000</v>
      </c>
      <c r="Q269" s="15">
        <v>84000</v>
      </c>
      <c r="R269" s="15">
        <v>84000</v>
      </c>
      <c r="S269" s="15">
        <v>84000</v>
      </c>
      <c r="T269" s="15">
        <v>84000</v>
      </c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</row>
    <row r="270" spans="1:33" s="21" customFormat="1" x14ac:dyDescent="0.3">
      <c r="A270" s="7" t="s">
        <v>281</v>
      </c>
      <c r="B270" s="7" t="s">
        <v>555</v>
      </c>
      <c r="C270" s="7">
        <v>1306</v>
      </c>
      <c r="D270" s="6" t="s">
        <v>8</v>
      </c>
      <c r="E270" s="7">
        <v>925</v>
      </c>
      <c r="F270" s="7" t="s">
        <v>458</v>
      </c>
      <c r="G270" s="7" t="s">
        <v>424</v>
      </c>
      <c r="H270" s="8" t="s">
        <v>335</v>
      </c>
      <c r="I270" s="8"/>
      <c r="J270" s="8"/>
      <c r="K270" s="8"/>
      <c r="L270" s="8"/>
      <c r="M270" s="8"/>
      <c r="N270" s="8"/>
      <c r="O270" s="15">
        <v>417000</v>
      </c>
      <c r="P270" s="15">
        <v>417000</v>
      </c>
      <c r="Q270" s="15">
        <v>417000</v>
      </c>
      <c r="R270" s="15">
        <v>417000</v>
      </c>
      <c r="S270" s="15">
        <v>417000</v>
      </c>
      <c r="T270" s="15">
        <v>417000</v>
      </c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</row>
    <row r="271" spans="1:33" s="21" customFormat="1" x14ac:dyDescent="0.3">
      <c r="A271" s="7" t="s">
        <v>281</v>
      </c>
      <c r="B271" s="7" t="s">
        <v>555</v>
      </c>
      <c r="C271" s="7">
        <v>1306</v>
      </c>
      <c r="D271" s="6" t="s">
        <v>8</v>
      </c>
      <c r="E271" s="7">
        <v>925</v>
      </c>
      <c r="F271" s="7" t="s">
        <v>459</v>
      </c>
      <c r="G271" s="7" t="s">
        <v>424</v>
      </c>
      <c r="H271" s="8" t="s">
        <v>1501</v>
      </c>
      <c r="I271" s="8"/>
      <c r="J271" s="8"/>
      <c r="K271" s="8"/>
      <c r="L271" s="8"/>
      <c r="M271" s="8"/>
      <c r="N271" s="8"/>
      <c r="O271" s="15">
        <v>250000</v>
      </c>
      <c r="P271" s="15">
        <v>250000</v>
      </c>
      <c r="Q271" s="15">
        <v>250000</v>
      </c>
      <c r="R271" s="15">
        <v>250000</v>
      </c>
      <c r="S271" s="15">
        <v>250000</v>
      </c>
      <c r="T271" s="15">
        <v>250000</v>
      </c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</row>
    <row r="272" spans="1:33" s="21" customFormat="1" x14ac:dyDescent="0.3">
      <c r="A272" s="7" t="s">
        <v>281</v>
      </c>
      <c r="B272" s="7" t="s">
        <v>555</v>
      </c>
      <c r="C272" s="7">
        <v>1306</v>
      </c>
      <c r="D272" s="6" t="s">
        <v>8</v>
      </c>
      <c r="E272" s="7">
        <v>925</v>
      </c>
      <c r="F272" s="7" t="s">
        <v>460</v>
      </c>
      <c r="G272" s="7" t="s">
        <v>424</v>
      </c>
      <c r="H272" s="8" t="s">
        <v>1502</v>
      </c>
      <c r="I272" s="8"/>
      <c r="J272" s="8"/>
      <c r="K272" s="8"/>
      <c r="L272" s="8"/>
      <c r="M272" s="8"/>
      <c r="N272" s="8"/>
      <c r="O272" s="15">
        <v>178000000</v>
      </c>
      <c r="P272" s="15">
        <v>178000000</v>
      </c>
      <c r="Q272" s="15">
        <v>178000000</v>
      </c>
      <c r="R272" s="15">
        <v>178000000</v>
      </c>
      <c r="S272" s="15">
        <v>178000000</v>
      </c>
      <c r="T272" s="15">
        <v>178000000</v>
      </c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</row>
    <row r="273" spans="1:33" s="21" customFormat="1" x14ac:dyDescent="0.3">
      <c r="A273" s="7" t="s">
        <v>281</v>
      </c>
      <c r="B273" s="7" t="s">
        <v>555</v>
      </c>
      <c r="C273" s="7">
        <v>1306</v>
      </c>
      <c r="D273" s="6" t="s">
        <v>8</v>
      </c>
      <c r="E273" s="7">
        <v>925</v>
      </c>
      <c r="F273" s="7" t="s">
        <v>461</v>
      </c>
      <c r="G273" s="7" t="s">
        <v>425</v>
      </c>
      <c r="H273" s="8" t="s">
        <v>340</v>
      </c>
      <c r="I273" s="8"/>
      <c r="J273" s="8"/>
      <c r="K273" s="8"/>
      <c r="L273" s="8"/>
      <c r="M273" s="8"/>
      <c r="N273" s="8"/>
      <c r="O273" s="15">
        <v>253465000</v>
      </c>
      <c r="P273" s="15">
        <v>203465000</v>
      </c>
      <c r="Q273" s="15">
        <v>203465000</v>
      </c>
      <c r="R273" s="15">
        <v>233524000</v>
      </c>
      <c r="S273" s="15">
        <v>163524000</v>
      </c>
      <c r="T273" s="15">
        <v>233583000</v>
      </c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</row>
    <row r="274" spans="1:33" s="21" customFormat="1" x14ac:dyDescent="0.3">
      <c r="A274" s="7" t="s">
        <v>281</v>
      </c>
      <c r="B274" s="7" t="s">
        <v>555</v>
      </c>
      <c r="C274" s="7">
        <v>1306</v>
      </c>
      <c r="D274" s="6" t="s">
        <v>8</v>
      </c>
      <c r="E274" s="7">
        <v>925</v>
      </c>
      <c r="F274" s="7" t="s">
        <v>462</v>
      </c>
      <c r="G274" s="7" t="s">
        <v>425</v>
      </c>
      <c r="H274" s="8" t="s">
        <v>344</v>
      </c>
      <c r="I274" s="8"/>
      <c r="J274" s="8"/>
      <c r="K274" s="8"/>
      <c r="L274" s="8"/>
      <c r="M274" s="8"/>
      <c r="N274" s="8"/>
      <c r="O274" s="15">
        <v>203465000</v>
      </c>
      <c r="P274" s="15">
        <v>153465000</v>
      </c>
      <c r="Q274" s="15">
        <v>153465000</v>
      </c>
      <c r="R274" s="15">
        <v>213524000</v>
      </c>
      <c r="S274" s="15">
        <v>113524000</v>
      </c>
      <c r="T274" s="15">
        <v>183583000</v>
      </c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</row>
    <row r="275" spans="1:33" s="21" customFormat="1" x14ac:dyDescent="0.3">
      <c r="A275" s="7" t="s">
        <v>281</v>
      </c>
      <c r="B275" s="7" t="s">
        <v>555</v>
      </c>
      <c r="C275" s="7">
        <v>1306</v>
      </c>
      <c r="D275" s="6" t="s">
        <v>8</v>
      </c>
      <c r="E275" s="7">
        <v>905</v>
      </c>
      <c r="F275" s="7" t="s">
        <v>463</v>
      </c>
      <c r="G275" s="7" t="s">
        <v>425</v>
      </c>
      <c r="H275" s="8" t="s">
        <v>345</v>
      </c>
      <c r="I275" s="8"/>
      <c r="J275" s="8"/>
      <c r="K275" s="8"/>
      <c r="L275" s="8"/>
      <c r="M275" s="8"/>
      <c r="N275" s="8"/>
      <c r="O275" s="15">
        <v>153465000</v>
      </c>
      <c r="P275" s="15">
        <v>103465000</v>
      </c>
      <c r="Q275" s="15">
        <v>103465000</v>
      </c>
      <c r="R275" s="15">
        <v>193524000</v>
      </c>
      <c r="S275" s="15">
        <v>63524000</v>
      </c>
      <c r="T275" s="15">
        <v>133583000</v>
      </c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</row>
    <row r="276" spans="1:33" s="21" customFormat="1" x14ac:dyDescent="0.3">
      <c r="A276" s="7" t="s">
        <v>281</v>
      </c>
      <c r="B276" s="7" t="s">
        <v>555</v>
      </c>
      <c r="C276" s="7">
        <v>1306</v>
      </c>
      <c r="D276" s="6" t="s">
        <v>8</v>
      </c>
      <c r="E276" s="7">
        <v>913</v>
      </c>
      <c r="F276" s="7" t="s">
        <v>464</v>
      </c>
      <c r="G276" s="7" t="s">
        <v>425</v>
      </c>
      <c r="H276" s="8" t="s">
        <v>347</v>
      </c>
      <c r="I276" s="8"/>
      <c r="J276" s="8"/>
      <c r="K276" s="8"/>
      <c r="L276" s="8"/>
      <c r="M276" s="8"/>
      <c r="N276" s="8"/>
      <c r="O276" s="15">
        <v>57181000</v>
      </c>
      <c r="P276" s="15">
        <v>57181000</v>
      </c>
      <c r="Q276" s="15">
        <v>57181000</v>
      </c>
      <c r="R276" s="15">
        <v>77240000</v>
      </c>
      <c r="S276" s="15">
        <v>77240000</v>
      </c>
      <c r="T276" s="15">
        <v>77298000</v>
      </c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</row>
    <row r="277" spans="1:33" s="21" customFormat="1" x14ac:dyDescent="0.3">
      <c r="A277" s="7" t="s">
        <v>281</v>
      </c>
      <c r="B277" s="7" t="s">
        <v>555</v>
      </c>
      <c r="C277" s="7">
        <v>1306</v>
      </c>
      <c r="D277" s="6" t="s">
        <v>8</v>
      </c>
      <c r="E277" s="7">
        <v>905</v>
      </c>
      <c r="F277" s="7" t="s">
        <v>465</v>
      </c>
      <c r="G277" s="7" t="s">
        <v>425</v>
      </c>
      <c r="H277" s="8" t="s">
        <v>1503</v>
      </c>
      <c r="I277" s="8"/>
      <c r="J277" s="8"/>
      <c r="K277" s="8"/>
      <c r="L277" s="8"/>
      <c r="M277" s="8"/>
      <c r="N277" s="8"/>
      <c r="O277" s="15">
        <v>7181000</v>
      </c>
      <c r="P277" s="15">
        <v>7181000</v>
      </c>
      <c r="Q277" s="15">
        <v>7181000</v>
      </c>
      <c r="R277" s="15">
        <v>27240000</v>
      </c>
      <c r="S277" s="15">
        <v>27240000</v>
      </c>
      <c r="T277" s="15">
        <v>27298000</v>
      </c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</row>
    <row r="278" spans="1:33" s="21" customFormat="1" x14ac:dyDescent="0.3">
      <c r="A278" s="7" t="s">
        <v>281</v>
      </c>
      <c r="B278" s="7" t="s">
        <v>555</v>
      </c>
      <c r="C278" s="7">
        <v>1306</v>
      </c>
      <c r="D278" s="6" t="s">
        <v>8</v>
      </c>
      <c r="E278" s="7">
        <v>925</v>
      </c>
      <c r="F278" s="7" t="s">
        <v>466</v>
      </c>
      <c r="G278" s="7" t="s">
        <v>425</v>
      </c>
      <c r="H278" s="8" t="s">
        <v>1504</v>
      </c>
      <c r="I278" s="8"/>
      <c r="J278" s="8"/>
      <c r="K278" s="8"/>
      <c r="L278" s="8"/>
      <c r="M278" s="8"/>
      <c r="N278" s="8"/>
      <c r="O278" s="15">
        <v>257181000</v>
      </c>
      <c r="P278" s="15">
        <v>207181000</v>
      </c>
      <c r="Q278" s="15">
        <v>207181000</v>
      </c>
      <c r="R278" s="15">
        <v>267240000</v>
      </c>
      <c r="S278" s="15">
        <v>167240000</v>
      </c>
      <c r="T278" s="15">
        <v>237298000</v>
      </c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</row>
    <row r="279" spans="1:33" s="21" customFormat="1" x14ac:dyDescent="0.3">
      <c r="A279" s="7" t="s">
        <v>281</v>
      </c>
      <c r="B279" s="7" t="s">
        <v>555</v>
      </c>
      <c r="C279" s="7">
        <v>1306</v>
      </c>
      <c r="D279" s="6" t="s">
        <v>8</v>
      </c>
      <c r="E279" s="7">
        <v>925</v>
      </c>
      <c r="F279" s="7" t="s">
        <v>467</v>
      </c>
      <c r="G279" s="7" t="s">
        <v>425</v>
      </c>
      <c r="H279" s="8" t="s">
        <v>341</v>
      </c>
      <c r="I279" s="8"/>
      <c r="J279" s="8"/>
      <c r="K279" s="8"/>
      <c r="L279" s="8"/>
      <c r="M279" s="8"/>
      <c r="N279" s="8"/>
      <c r="O279" s="15">
        <v>50000000</v>
      </c>
      <c r="P279" s="15">
        <v>50000000</v>
      </c>
      <c r="Q279" s="15">
        <v>50000000</v>
      </c>
      <c r="R279" s="15">
        <v>50000000</v>
      </c>
      <c r="S279" s="15">
        <v>50000000</v>
      </c>
      <c r="T279" s="15">
        <v>50000000</v>
      </c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</row>
    <row r="280" spans="1:33" s="21" customFormat="1" x14ac:dyDescent="0.3">
      <c r="A280" s="7" t="s">
        <v>281</v>
      </c>
      <c r="B280" s="7" t="s">
        <v>555</v>
      </c>
      <c r="C280" s="7">
        <v>1306</v>
      </c>
      <c r="D280" s="6" t="s">
        <v>8</v>
      </c>
      <c r="E280" s="7">
        <v>925</v>
      </c>
      <c r="F280" s="7" t="s">
        <v>468</v>
      </c>
      <c r="G280" s="7" t="s">
        <v>425</v>
      </c>
      <c r="H280" s="8" t="s">
        <v>1505</v>
      </c>
      <c r="I280" s="8"/>
      <c r="J280" s="8"/>
      <c r="K280" s="8"/>
      <c r="L280" s="8"/>
      <c r="M280" s="8"/>
      <c r="N280" s="8"/>
      <c r="O280" s="15">
        <v>100000000</v>
      </c>
      <c r="P280" s="15">
        <v>100000000</v>
      </c>
      <c r="Q280" s="15">
        <v>100000000</v>
      </c>
      <c r="R280" s="15">
        <v>100000000</v>
      </c>
      <c r="S280" s="15">
        <v>100000000</v>
      </c>
      <c r="T280" s="15">
        <v>100000000</v>
      </c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</row>
    <row r="281" spans="1:33" s="21" customFormat="1" x14ac:dyDescent="0.3">
      <c r="A281" s="7" t="s">
        <v>281</v>
      </c>
      <c r="B281" s="7" t="s">
        <v>555</v>
      </c>
      <c r="C281" s="7">
        <v>1306</v>
      </c>
      <c r="D281" s="7" t="s">
        <v>247</v>
      </c>
      <c r="E281" s="7">
        <v>999</v>
      </c>
      <c r="F281" s="7" t="s">
        <v>247</v>
      </c>
      <c r="G281" s="7" t="s">
        <v>425</v>
      </c>
      <c r="H281" s="8" t="s">
        <v>346</v>
      </c>
      <c r="I281" s="8"/>
      <c r="J281" s="8"/>
      <c r="K281" s="8"/>
      <c r="L281" s="8"/>
      <c r="M281" s="8"/>
      <c r="N281" s="8"/>
      <c r="O281" s="15">
        <v>10000000</v>
      </c>
      <c r="P281" s="15">
        <v>10000000</v>
      </c>
      <c r="Q281" s="15">
        <v>10000000</v>
      </c>
      <c r="R281" s="15">
        <v>10000000</v>
      </c>
      <c r="S281" s="15">
        <v>10000000</v>
      </c>
      <c r="T281" s="15">
        <v>10000000</v>
      </c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</row>
    <row r="282" spans="1:33" s="21" customFormat="1" x14ac:dyDescent="0.3">
      <c r="A282" s="7" t="s">
        <v>281</v>
      </c>
      <c r="B282" s="7" t="s">
        <v>555</v>
      </c>
      <c r="C282" s="7">
        <v>1306</v>
      </c>
      <c r="D282" s="6" t="s">
        <v>8</v>
      </c>
      <c r="E282" s="7">
        <v>926</v>
      </c>
      <c r="F282" s="7" t="s">
        <v>469</v>
      </c>
      <c r="G282" s="7" t="s">
        <v>425</v>
      </c>
      <c r="H282" s="8" t="s">
        <v>355</v>
      </c>
      <c r="I282" s="8"/>
      <c r="J282" s="8"/>
      <c r="K282" s="8"/>
      <c r="L282" s="8"/>
      <c r="M282" s="8"/>
      <c r="N282" s="8"/>
      <c r="O282" s="15">
        <v>5000000</v>
      </c>
      <c r="P282" s="15">
        <v>5000000</v>
      </c>
      <c r="Q282" s="15">
        <v>5000000</v>
      </c>
      <c r="R282" s="15">
        <v>5000000</v>
      </c>
      <c r="S282" s="15">
        <v>5000000</v>
      </c>
      <c r="T282" s="15">
        <v>5000000</v>
      </c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</row>
    <row r="283" spans="1:33" s="21" customFormat="1" x14ac:dyDescent="0.3">
      <c r="A283" s="7" t="s">
        <v>281</v>
      </c>
      <c r="B283" s="7" t="s">
        <v>555</v>
      </c>
      <c r="C283" s="7">
        <v>1306</v>
      </c>
      <c r="D283" s="6" t="s">
        <v>8</v>
      </c>
      <c r="E283" s="7">
        <v>926</v>
      </c>
      <c r="F283" s="7" t="s">
        <v>470</v>
      </c>
      <c r="G283" s="7" t="s">
        <v>425</v>
      </c>
      <c r="H283" s="8" t="s">
        <v>357</v>
      </c>
      <c r="I283" s="8"/>
      <c r="J283" s="8"/>
      <c r="K283" s="8"/>
      <c r="L283" s="8"/>
      <c r="M283" s="8"/>
      <c r="N283" s="8"/>
      <c r="O283" s="15">
        <v>5000000</v>
      </c>
      <c r="P283" s="15">
        <v>5000000</v>
      </c>
      <c r="Q283" s="15">
        <v>5000000</v>
      </c>
      <c r="R283" s="15">
        <v>5000000</v>
      </c>
      <c r="S283" s="15">
        <v>5000000</v>
      </c>
      <c r="T283" s="15">
        <v>5000000</v>
      </c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</row>
    <row r="284" spans="1:33" s="21" customFormat="1" x14ac:dyDescent="0.3">
      <c r="A284" s="7" t="s">
        <v>281</v>
      </c>
      <c r="B284" s="7" t="s">
        <v>555</v>
      </c>
      <c r="C284" s="7">
        <v>1306</v>
      </c>
      <c r="D284" s="6" t="s">
        <v>8</v>
      </c>
      <c r="E284" s="7">
        <v>926</v>
      </c>
      <c r="F284" s="7" t="s">
        <v>471</v>
      </c>
      <c r="G284" s="7" t="s">
        <v>425</v>
      </c>
      <c r="H284" s="8" t="s">
        <v>1507</v>
      </c>
      <c r="I284" s="8"/>
      <c r="J284" s="8"/>
      <c r="K284" s="8"/>
      <c r="L284" s="8"/>
      <c r="M284" s="8"/>
      <c r="N284" s="8"/>
      <c r="O284" s="15">
        <v>10000000</v>
      </c>
      <c r="P284" s="15">
        <v>10000000</v>
      </c>
      <c r="Q284" s="15">
        <v>10000000</v>
      </c>
      <c r="R284" s="15">
        <v>10000000</v>
      </c>
      <c r="S284" s="15">
        <v>10000000</v>
      </c>
      <c r="T284" s="15">
        <v>10000000</v>
      </c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</row>
    <row r="285" spans="1:33" s="21" customFormat="1" x14ac:dyDescent="0.3">
      <c r="A285" s="7" t="s">
        <v>281</v>
      </c>
      <c r="B285" s="7" t="s">
        <v>555</v>
      </c>
      <c r="C285" s="7">
        <v>1306</v>
      </c>
      <c r="D285" s="6" t="s">
        <v>8</v>
      </c>
      <c r="E285" s="7">
        <v>926</v>
      </c>
      <c r="F285" s="7" t="s">
        <v>472</v>
      </c>
      <c r="G285" s="7" t="s">
        <v>425</v>
      </c>
      <c r="H285" s="8" t="s">
        <v>354</v>
      </c>
      <c r="I285" s="8"/>
      <c r="J285" s="8"/>
      <c r="K285" s="8"/>
      <c r="L285" s="8"/>
      <c r="M285" s="8"/>
      <c r="N285" s="8"/>
      <c r="O285" s="15">
        <v>2500000</v>
      </c>
      <c r="P285" s="15">
        <v>2500000</v>
      </c>
      <c r="Q285" s="15">
        <v>2500000</v>
      </c>
      <c r="R285" s="15">
        <v>2500000</v>
      </c>
      <c r="S285" s="15">
        <v>2500000</v>
      </c>
      <c r="T285" s="15">
        <v>2500000</v>
      </c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</row>
    <row r="286" spans="1:33" s="21" customFormat="1" x14ac:dyDescent="0.3">
      <c r="A286" s="7" t="s">
        <v>281</v>
      </c>
      <c r="B286" s="7" t="s">
        <v>555</v>
      </c>
      <c r="C286" s="7">
        <v>1306</v>
      </c>
      <c r="D286" s="6" t="s">
        <v>8</v>
      </c>
      <c r="E286" s="7">
        <v>926</v>
      </c>
      <c r="F286" s="7" t="s">
        <v>473</v>
      </c>
      <c r="G286" s="7" t="s">
        <v>425</v>
      </c>
      <c r="H286" s="8" t="s">
        <v>361</v>
      </c>
      <c r="I286" s="8"/>
      <c r="J286" s="8"/>
      <c r="K286" s="8"/>
      <c r="L286" s="8"/>
      <c r="M286" s="8"/>
      <c r="N286" s="8"/>
      <c r="O286" s="15">
        <v>2500000</v>
      </c>
      <c r="P286" s="15">
        <v>2500000</v>
      </c>
      <c r="Q286" s="15">
        <v>2500000</v>
      </c>
      <c r="R286" s="15">
        <v>2500000</v>
      </c>
      <c r="S286" s="15">
        <v>2500000</v>
      </c>
      <c r="T286" s="15">
        <v>2500000</v>
      </c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</row>
    <row r="287" spans="1:33" s="21" customFormat="1" x14ac:dyDescent="0.3">
      <c r="A287" s="7" t="s">
        <v>281</v>
      </c>
      <c r="B287" s="7" t="s">
        <v>555</v>
      </c>
      <c r="C287" s="7">
        <v>1306</v>
      </c>
      <c r="D287" s="6" t="s">
        <v>8</v>
      </c>
      <c r="E287" s="7">
        <v>926</v>
      </c>
      <c r="F287" s="7" t="s">
        <v>474</v>
      </c>
      <c r="G287" s="7" t="s">
        <v>425</v>
      </c>
      <c r="H287" s="8" t="s">
        <v>361</v>
      </c>
      <c r="I287" s="8"/>
      <c r="J287" s="8"/>
      <c r="K287" s="8"/>
      <c r="L287" s="8"/>
      <c r="M287" s="8"/>
      <c r="N287" s="8"/>
      <c r="O287" s="15">
        <v>2500000</v>
      </c>
      <c r="P287" s="15">
        <v>2500000</v>
      </c>
      <c r="Q287" s="15">
        <v>2500000</v>
      </c>
      <c r="R287" s="15">
        <v>2500000</v>
      </c>
      <c r="S287" s="15">
        <v>2500000</v>
      </c>
      <c r="T287" s="15">
        <v>2500000</v>
      </c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</row>
    <row r="288" spans="1:33" s="21" customFormat="1" x14ac:dyDescent="0.3">
      <c r="A288" s="7" t="s">
        <v>281</v>
      </c>
      <c r="B288" s="7" t="s">
        <v>555</v>
      </c>
      <c r="C288" s="7">
        <v>1306</v>
      </c>
      <c r="D288" s="6" t="s">
        <v>8</v>
      </c>
      <c r="E288" s="7">
        <v>926</v>
      </c>
      <c r="F288" s="7" t="s">
        <v>475</v>
      </c>
      <c r="G288" s="7" t="s">
        <v>425</v>
      </c>
      <c r="H288" s="8" t="s">
        <v>1506</v>
      </c>
      <c r="I288" s="8"/>
      <c r="J288" s="8"/>
      <c r="K288" s="8"/>
      <c r="L288" s="8"/>
      <c r="M288" s="8"/>
      <c r="N288" s="8"/>
      <c r="O288" s="15">
        <v>5000000</v>
      </c>
      <c r="P288" s="15">
        <v>5000000</v>
      </c>
      <c r="Q288" s="15">
        <v>5000000</v>
      </c>
      <c r="R288" s="15">
        <v>5000000</v>
      </c>
      <c r="S288" s="15">
        <v>5000000</v>
      </c>
      <c r="T288" s="15">
        <v>5000000</v>
      </c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</row>
    <row r="289" spans="1:33" s="21" customFormat="1" x14ac:dyDescent="0.3">
      <c r="A289" s="7" t="s">
        <v>281</v>
      </c>
      <c r="B289" s="7" t="s">
        <v>555</v>
      </c>
      <c r="C289" s="7">
        <v>1306</v>
      </c>
      <c r="D289" s="6" t="s">
        <v>8</v>
      </c>
      <c r="E289" s="7">
        <v>926</v>
      </c>
      <c r="F289" s="7" t="s">
        <v>476</v>
      </c>
      <c r="G289" s="7" t="s">
        <v>425</v>
      </c>
      <c r="H289" s="8" t="s">
        <v>1502</v>
      </c>
      <c r="I289" s="8"/>
      <c r="J289" s="8"/>
      <c r="K289" s="8"/>
      <c r="L289" s="8"/>
      <c r="M289" s="8"/>
      <c r="N289" s="8"/>
      <c r="O289" s="15">
        <v>7500000</v>
      </c>
      <c r="P289" s="15">
        <v>7500000</v>
      </c>
      <c r="Q289" s="15">
        <v>7500000</v>
      </c>
      <c r="R289" s="15">
        <v>7500000</v>
      </c>
      <c r="S289" s="15">
        <v>7500000</v>
      </c>
      <c r="T289" s="15">
        <v>7500000</v>
      </c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</row>
    <row r="290" spans="1:33" s="21" customFormat="1" x14ac:dyDescent="0.3">
      <c r="A290" s="7" t="s">
        <v>281</v>
      </c>
      <c r="B290" s="7" t="s">
        <v>555</v>
      </c>
      <c r="C290" s="7">
        <v>1306</v>
      </c>
      <c r="D290" s="6" t="s">
        <v>8</v>
      </c>
      <c r="E290" s="7">
        <v>926</v>
      </c>
      <c r="F290" s="7" t="s">
        <v>477</v>
      </c>
      <c r="G290" s="7" t="s">
        <v>1536</v>
      </c>
      <c r="H290" s="8" t="s">
        <v>1509</v>
      </c>
      <c r="I290" s="8"/>
      <c r="J290" s="8"/>
      <c r="K290" s="8"/>
      <c r="L290" s="8"/>
      <c r="M290" s="8"/>
      <c r="N290" s="8"/>
      <c r="O290" s="15">
        <v>45834000</v>
      </c>
      <c r="P290" s="15">
        <v>45834000</v>
      </c>
      <c r="Q290" s="15">
        <v>45834000</v>
      </c>
      <c r="R290" s="15">
        <v>45834000</v>
      </c>
      <c r="S290" s="15">
        <v>45834000</v>
      </c>
      <c r="T290" s="15">
        <v>45834000</v>
      </c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</row>
    <row r="291" spans="1:33" s="21" customFormat="1" x14ac:dyDescent="0.3">
      <c r="A291" s="7" t="s">
        <v>281</v>
      </c>
      <c r="B291" s="7" t="s">
        <v>555</v>
      </c>
      <c r="C291" s="7">
        <v>1306</v>
      </c>
      <c r="D291" s="6" t="s">
        <v>8</v>
      </c>
      <c r="E291" s="7">
        <v>926</v>
      </c>
      <c r="F291" s="7" t="s">
        <v>478</v>
      </c>
      <c r="G291" s="7" t="s">
        <v>1536</v>
      </c>
      <c r="H291" s="8" t="s">
        <v>1510</v>
      </c>
      <c r="I291" s="8"/>
      <c r="J291" s="8"/>
      <c r="K291" s="8"/>
      <c r="L291" s="8"/>
      <c r="M291" s="8"/>
      <c r="N291" s="8"/>
      <c r="O291" s="15">
        <v>23334000</v>
      </c>
      <c r="P291" s="15">
        <v>23334000</v>
      </c>
      <c r="Q291" s="15">
        <v>23334000</v>
      </c>
      <c r="R291" s="15">
        <v>23334000</v>
      </c>
      <c r="S291" s="15">
        <v>23334000</v>
      </c>
      <c r="T291" s="15">
        <v>23334000</v>
      </c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</row>
    <row r="292" spans="1:33" s="21" customFormat="1" x14ac:dyDescent="0.3">
      <c r="A292" s="7" t="s">
        <v>281</v>
      </c>
      <c r="B292" s="7" t="s">
        <v>555</v>
      </c>
      <c r="C292" s="7">
        <v>1306</v>
      </c>
      <c r="D292" s="6" t="s">
        <v>8</v>
      </c>
      <c r="E292" s="7">
        <v>926</v>
      </c>
      <c r="F292" s="7" t="s">
        <v>479</v>
      </c>
      <c r="G292" s="7" t="s">
        <v>1536</v>
      </c>
      <c r="H292" s="8" t="s">
        <v>1511</v>
      </c>
      <c r="I292" s="8"/>
      <c r="J292" s="8"/>
      <c r="K292" s="8"/>
      <c r="L292" s="8"/>
      <c r="M292" s="8"/>
      <c r="N292" s="8"/>
      <c r="O292" s="15">
        <v>13334000</v>
      </c>
      <c r="P292" s="15">
        <v>13334000</v>
      </c>
      <c r="Q292" s="15">
        <v>13334000</v>
      </c>
      <c r="R292" s="15">
        <v>13334000</v>
      </c>
      <c r="S292" s="15">
        <v>13334000</v>
      </c>
      <c r="T292" s="15">
        <v>13334000</v>
      </c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</row>
    <row r="293" spans="1:33" s="21" customFormat="1" x14ac:dyDescent="0.3">
      <c r="A293" s="7" t="s">
        <v>281</v>
      </c>
      <c r="B293" s="7" t="s">
        <v>555</v>
      </c>
      <c r="C293" s="7">
        <v>1306</v>
      </c>
      <c r="D293" s="6" t="s">
        <v>8</v>
      </c>
      <c r="E293" s="7">
        <v>924</v>
      </c>
      <c r="F293" s="7" t="s">
        <v>480</v>
      </c>
      <c r="G293" s="7" t="s">
        <v>1536</v>
      </c>
      <c r="H293" s="8" t="s">
        <v>1512</v>
      </c>
      <c r="I293" s="8"/>
      <c r="J293" s="8"/>
      <c r="K293" s="8"/>
      <c r="L293" s="8"/>
      <c r="M293" s="8"/>
      <c r="N293" s="8"/>
      <c r="O293" s="15">
        <v>5500000</v>
      </c>
      <c r="P293" s="15">
        <v>5500000</v>
      </c>
      <c r="Q293" s="15">
        <v>5500000</v>
      </c>
      <c r="R293" s="15">
        <v>5500000</v>
      </c>
      <c r="S293" s="15">
        <v>5500000</v>
      </c>
      <c r="T293" s="15">
        <v>5500000</v>
      </c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</row>
    <row r="294" spans="1:33" s="21" customFormat="1" x14ac:dyDescent="0.3">
      <c r="A294" s="7" t="s">
        <v>281</v>
      </c>
      <c r="B294" s="7" t="s">
        <v>555</v>
      </c>
      <c r="C294" s="7">
        <v>1306</v>
      </c>
      <c r="D294" s="6" t="s">
        <v>8</v>
      </c>
      <c r="E294" s="7">
        <v>924</v>
      </c>
      <c r="F294" s="7" t="s">
        <v>481</v>
      </c>
      <c r="G294" s="7" t="s">
        <v>1536</v>
      </c>
      <c r="H294" s="8" t="s">
        <v>370</v>
      </c>
      <c r="I294" s="8"/>
      <c r="J294" s="8"/>
      <c r="K294" s="8"/>
      <c r="L294" s="8"/>
      <c r="M294" s="8"/>
      <c r="N294" s="8"/>
      <c r="O294" s="15">
        <v>5834000</v>
      </c>
      <c r="P294" s="15">
        <v>5834000</v>
      </c>
      <c r="Q294" s="15">
        <v>5834000</v>
      </c>
      <c r="R294" s="15">
        <v>5834000</v>
      </c>
      <c r="S294" s="15">
        <v>5834000</v>
      </c>
      <c r="T294" s="15">
        <v>5834000</v>
      </c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</row>
    <row r="295" spans="1:33" s="21" customFormat="1" x14ac:dyDescent="0.3">
      <c r="A295" s="7" t="s">
        <v>281</v>
      </c>
      <c r="B295" s="7" t="s">
        <v>555</v>
      </c>
      <c r="C295" s="7">
        <v>1306</v>
      </c>
      <c r="D295" s="6" t="s">
        <v>8</v>
      </c>
      <c r="E295" s="7">
        <v>924</v>
      </c>
      <c r="F295" s="7" t="s">
        <v>482</v>
      </c>
      <c r="G295" s="7" t="s">
        <v>1536</v>
      </c>
      <c r="H295" s="8" t="s">
        <v>1513</v>
      </c>
      <c r="I295" s="8"/>
      <c r="J295" s="8"/>
      <c r="K295" s="8"/>
      <c r="L295" s="8"/>
      <c r="M295" s="8"/>
      <c r="N295" s="8"/>
      <c r="O295" s="15">
        <v>4167000</v>
      </c>
      <c r="P295" s="15">
        <v>4167000</v>
      </c>
      <c r="Q295" s="15">
        <v>4167000</v>
      </c>
      <c r="R295" s="15">
        <v>4167000</v>
      </c>
      <c r="S295" s="15">
        <v>4167000</v>
      </c>
      <c r="T295" s="15">
        <v>4167000</v>
      </c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</row>
    <row r="296" spans="1:33" s="21" customFormat="1" x14ac:dyDescent="0.3">
      <c r="A296" s="7" t="s">
        <v>281</v>
      </c>
      <c r="B296" s="7" t="s">
        <v>555</v>
      </c>
      <c r="C296" s="7">
        <v>1306</v>
      </c>
      <c r="D296" s="6" t="s">
        <v>8</v>
      </c>
      <c r="E296" s="7">
        <v>924</v>
      </c>
      <c r="F296" s="7" t="s">
        <v>483</v>
      </c>
      <c r="G296" s="7" t="s">
        <v>1536</v>
      </c>
      <c r="H296" s="8" t="s">
        <v>1514</v>
      </c>
      <c r="I296" s="8"/>
      <c r="J296" s="8"/>
      <c r="K296" s="8"/>
      <c r="L296" s="8"/>
      <c r="M296" s="8"/>
      <c r="N296" s="8"/>
      <c r="O296" s="15">
        <v>4167000</v>
      </c>
      <c r="P296" s="15">
        <v>4167000</v>
      </c>
      <c r="Q296" s="15">
        <v>4167000</v>
      </c>
      <c r="R296" s="15">
        <v>4167000</v>
      </c>
      <c r="S296" s="15">
        <v>4167000</v>
      </c>
      <c r="T296" s="15">
        <v>4167000</v>
      </c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</row>
    <row r="297" spans="1:33" s="21" customFormat="1" x14ac:dyDescent="0.3">
      <c r="A297" s="7" t="s">
        <v>281</v>
      </c>
      <c r="B297" s="7" t="s">
        <v>555</v>
      </c>
      <c r="C297" s="7">
        <v>1306</v>
      </c>
      <c r="D297" s="6" t="s">
        <v>8</v>
      </c>
      <c r="E297" s="7">
        <v>924</v>
      </c>
      <c r="F297" s="7" t="s">
        <v>484</v>
      </c>
      <c r="G297" s="7" t="s">
        <v>1536</v>
      </c>
      <c r="H297" s="8" t="s">
        <v>1515</v>
      </c>
      <c r="I297" s="8"/>
      <c r="J297" s="8"/>
      <c r="K297" s="8"/>
      <c r="L297" s="8"/>
      <c r="M297" s="8"/>
      <c r="N297" s="8"/>
      <c r="O297" s="15">
        <v>8334000</v>
      </c>
      <c r="P297" s="15">
        <v>8334000</v>
      </c>
      <c r="Q297" s="15">
        <v>8334000</v>
      </c>
      <c r="R297" s="15">
        <v>8334000</v>
      </c>
      <c r="S297" s="15">
        <v>8334000</v>
      </c>
      <c r="T297" s="15">
        <v>8334000</v>
      </c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</row>
    <row r="298" spans="1:33" s="21" customFormat="1" x14ac:dyDescent="0.3">
      <c r="A298" s="7" t="s">
        <v>281</v>
      </c>
      <c r="B298" s="7" t="s">
        <v>555</v>
      </c>
      <c r="C298" s="7">
        <v>1306</v>
      </c>
      <c r="D298" s="6" t="s">
        <v>8</v>
      </c>
      <c r="E298" s="7">
        <v>924</v>
      </c>
      <c r="F298" s="7" t="s">
        <v>485</v>
      </c>
      <c r="G298" s="7" t="s">
        <v>1536</v>
      </c>
      <c r="H298" s="8" t="s">
        <v>1516</v>
      </c>
      <c r="I298" s="8"/>
      <c r="J298" s="8"/>
      <c r="K298" s="8"/>
      <c r="L298" s="8"/>
      <c r="M298" s="8"/>
      <c r="N298" s="8"/>
      <c r="O298" s="15">
        <v>4167000</v>
      </c>
      <c r="P298" s="15">
        <v>4167000</v>
      </c>
      <c r="Q298" s="15">
        <v>4167000</v>
      </c>
      <c r="R298" s="15">
        <v>4167000</v>
      </c>
      <c r="S298" s="15">
        <v>4167000</v>
      </c>
      <c r="T298" s="15">
        <v>4167000</v>
      </c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</row>
    <row r="299" spans="1:33" s="21" customFormat="1" x14ac:dyDescent="0.3">
      <c r="A299" s="7" t="s">
        <v>281</v>
      </c>
      <c r="B299" s="7" t="s">
        <v>555</v>
      </c>
      <c r="C299" s="7">
        <v>1306</v>
      </c>
      <c r="D299" s="6" t="s">
        <v>8</v>
      </c>
      <c r="E299" s="7">
        <v>924</v>
      </c>
      <c r="F299" s="7" t="s">
        <v>486</v>
      </c>
      <c r="G299" s="7" t="s">
        <v>1536</v>
      </c>
      <c r="H299" s="8" t="s">
        <v>1517</v>
      </c>
      <c r="I299" s="8"/>
      <c r="J299" s="8"/>
      <c r="K299" s="8"/>
      <c r="L299" s="8"/>
      <c r="M299" s="8"/>
      <c r="N299" s="8"/>
      <c r="O299" s="15">
        <v>4167000</v>
      </c>
      <c r="P299" s="15">
        <v>4167000</v>
      </c>
      <c r="Q299" s="15">
        <v>4167000</v>
      </c>
      <c r="R299" s="15">
        <v>4167000</v>
      </c>
      <c r="S299" s="15">
        <v>4167000</v>
      </c>
      <c r="T299" s="15">
        <v>4167000</v>
      </c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</row>
    <row r="300" spans="1:33" s="21" customFormat="1" x14ac:dyDescent="0.3">
      <c r="A300" s="7" t="s">
        <v>281</v>
      </c>
      <c r="B300" s="7" t="s">
        <v>555</v>
      </c>
      <c r="C300" s="7">
        <v>1306</v>
      </c>
      <c r="D300" s="6" t="s">
        <v>8</v>
      </c>
      <c r="E300" s="7">
        <v>924</v>
      </c>
      <c r="F300" s="7" t="s">
        <v>487</v>
      </c>
      <c r="G300" s="7" t="s">
        <v>1536</v>
      </c>
      <c r="H300" s="8" t="s">
        <v>1518</v>
      </c>
      <c r="I300" s="8"/>
      <c r="J300" s="8"/>
      <c r="K300" s="8"/>
      <c r="L300" s="8"/>
      <c r="M300" s="8"/>
      <c r="N300" s="8"/>
      <c r="O300" s="15">
        <v>4167000</v>
      </c>
      <c r="P300" s="15">
        <v>4167000</v>
      </c>
      <c r="Q300" s="15">
        <v>4167000</v>
      </c>
      <c r="R300" s="15">
        <v>4167000</v>
      </c>
      <c r="S300" s="15">
        <v>4167000</v>
      </c>
      <c r="T300" s="15">
        <v>4167000</v>
      </c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</row>
    <row r="301" spans="1:33" s="21" customFormat="1" x14ac:dyDescent="0.3">
      <c r="A301" s="7" t="s">
        <v>281</v>
      </c>
      <c r="B301" s="7" t="s">
        <v>555</v>
      </c>
      <c r="C301" s="7">
        <v>1306</v>
      </c>
      <c r="D301" s="6" t="s">
        <v>8</v>
      </c>
      <c r="E301" s="7">
        <v>924</v>
      </c>
      <c r="F301" s="7" t="s">
        <v>488</v>
      </c>
      <c r="G301" s="7" t="s">
        <v>1536</v>
      </c>
      <c r="H301" s="8" t="s">
        <v>1519</v>
      </c>
      <c r="I301" s="8"/>
      <c r="J301" s="8"/>
      <c r="K301" s="8"/>
      <c r="L301" s="8"/>
      <c r="M301" s="8"/>
      <c r="N301" s="8"/>
      <c r="O301" s="15">
        <v>8334000</v>
      </c>
      <c r="P301" s="15">
        <v>8334000</v>
      </c>
      <c r="Q301" s="15">
        <v>8334000</v>
      </c>
      <c r="R301" s="15">
        <v>8334000</v>
      </c>
      <c r="S301" s="15">
        <v>8334000</v>
      </c>
      <c r="T301" s="15">
        <v>8334000</v>
      </c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</row>
    <row r="302" spans="1:33" s="21" customFormat="1" x14ac:dyDescent="0.3">
      <c r="A302" s="7" t="s">
        <v>281</v>
      </c>
      <c r="B302" s="7" t="s">
        <v>555</v>
      </c>
      <c r="C302" s="7">
        <v>1306</v>
      </c>
      <c r="D302" s="6" t="s">
        <v>8</v>
      </c>
      <c r="E302" s="7">
        <v>924</v>
      </c>
      <c r="F302" s="7" t="s">
        <v>489</v>
      </c>
      <c r="G302" s="7" t="s">
        <v>1536</v>
      </c>
      <c r="H302" s="8" t="s">
        <v>1520</v>
      </c>
      <c r="I302" s="8"/>
      <c r="J302" s="8"/>
      <c r="K302" s="8"/>
      <c r="L302" s="8"/>
      <c r="M302" s="8"/>
      <c r="N302" s="8"/>
      <c r="O302" s="15">
        <v>1667000</v>
      </c>
      <c r="P302" s="15">
        <v>1667000</v>
      </c>
      <c r="Q302" s="15">
        <v>1667000</v>
      </c>
      <c r="R302" s="15">
        <v>1667000</v>
      </c>
      <c r="S302" s="15">
        <v>1667000</v>
      </c>
      <c r="T302" s="15">
        <v>1667000</v>
      </c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</row>
    <row r="303" spans="1:33" s="21" customFormat="1" x14ac:dyDescent="0.3">
      <c r="A303" s="7" t="s">
        <v>281</v>
      </c>
      <c r="B303" s="7" t="s">
        <v>555</v>
      </c>
      <c r="C303" s="7">
        <v>1306</v>
      </c>
      <c r="D303" s="6" t="s">
        <v>8</v>
      </c>
      <c r="E303" s="7">
        <v>924</v>
      </c>
      <c r="F303" s="7" t="s">
        <v>490</v>
      </c>
      <c r="G303" s="7" t="s">
        <v>1536</v>
      </c>
      <c r="H303" s="8" t="s">
        <v>1521</v>
      </c>
      <c r="I303" s="8"/>
      <c r="J303" s="8"/>
      <c r="K303" s="8"/>
      <c r="L303" s="8"/>
      <c r="M303" s="8"/>
      <c r="N303" s="8"/>
      <c r="O303" s="15">
        <v>3334000</v>
      </c>
      <c r="P303" s="15">
        <v>3334000</v>
      </c>
      <c r="Q303" s="15">
        <v>3334000</v>
      </c>
      <c r="R303" s="15">
        <v>3334000</v>
      </c>
      <c r="S303" s="15">
        <v>3334000</v>
      </c>
      <c r="T303" s="15">
        <v>3334000</v>
      </c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</row>
    <row r="304" spans="1:33" s="21" customFormat="1" x14ac:dyDescent="0.3">
      <c r="A304" s="7" t="s">
        <v>281</v>
      </c>
      <c r="B304" s="7" t="s">
        <v>555</v>
      </c>
      <c r="C304" s="7">
        <v>1306</v>
      </c>
      <c r="D304" s="6" t="s">
        <v>8</v>
      </c>
      <c r="E304" s="7">
        <v>924</v>
      </c>
      <c r="F304" s="7" t="s">
        <v>491</v>
      </c>
      <c r="G304" s="7" t="s">
        <v>1536</v>
      </c>
      <c r="H304" s="8" t="s">
        <v>1522</v>
      </c>
      <c r="I304" s="8"/>
      <c r="J304" s="8"/>
      <c r="K304" s="8"/>
      <c r="L304" s="8"/>
      <c r="M304" s="8"/>
      <c r="N304" s="8"/>
      <c r="O304" s="15">
        <v>2500000</v>
      </c>
      <c r="P304" s="15">
        <v>2500000</v>
      </c>
      <c r="Q304" s="15">
        <v>2500000</v>
      </c>
      <c r="R304" s="15">
        <v>2500000</v>
      </c>
      <c r="S304" s="15">
        <v>2500000</v>
      </c>
      <c r="T304" s="15">
        <v>2500000</v>
      </c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</row>
    <row r="305" spans="1:33" s="21" customFormat="1" x14ac:dyDescent="0.3">
      <c r="A305" s="7" t="s">
        <v>281</v>
      </c>
      <c r="B305" s="7" t="s">
        <v>555</v>
      </c>
      <c r="C305" s="7">
        <v>1306</v>
      </c>
      <c r="D305" s="6" t="s">
        <v>8</v>
      </c>
      <c r="E305" s="7">
        <v>924</v>
      </c>
      <c r="F305" s="7" t="s">
        <v>492</v>
      </c>
      <c r="G305" s="7" t="s">
        <v>1536</v>
      </c>
      <c r="H305" s="8" t="s">
        <v>1523</v>
      </c>
      <c r="I305" s="8"/>
      <c r="J305" s="8"/>
      <c r="K305" s="8"/>
      <c r="L305" s="8"/>
      <c r="M305" s="8"/>
      <c r="N305" s="8"/>
      <c r="O305" s="15">
        <v>5000000</v>
      </c>
      <c r="P305" s="15">
        <v>5000000</v>
      </c>
      <c r="Q305" s="15">
        <v>5000000</v>
      </c>
      <c r="R305" s="15">
        <v>5000000</v>
      </c>
      <c r="S305" s="15">
        <v>5000000</v>
      </c>
      <c r="T305" s="15">
        <v>5000000</v>
      </c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</row>
    <row r="306" spans="1:33" s="21" customFormat="1" x14ac:dyDescent="0.3">
      <c r="A306" s="7" t="s">
        <v>281</v>
      </c>
      <c r="B306" s="7" t="s">
        <v>555</v>
      </c>
      <c r="C306" s="7">
        <v>1306</v>
      </c>
      <c r="D306" s="6" t="s">
        <v>8</v>
      </c>
      <c r="E306" s="7">
        <v>924</v>
      </c>
      <c r="F306" s="7" t="s">
        <v>493</v>
      </c>
      <c r="G306" s="7" t="s">
        <v>1536</v>
      </c>
      <c r="H306" s="8" t="s">
        <v>1524</v>
      </c>
      <c r="I306" s="8"/>
      <c r="J306" s="8"/>
      <c r="K306" s="8"/>
      <c r="L306" s="8"/>
      <c r="M306" s="8"/>
      <c r="N306" s="8"/>
      <c r="O306" s="15">
        <v>2084000</v>
      </c>
      <c r="P306" s="15">
        <v>2084000</v>
      </c>
      <c r="Q306" s="15">
        <v>2084000</v>
      </c>
      <c r="R306" s="15">
        <v>2084000</v>
      </c>
      <c r="S306" s="15">
        <v>2084000</v>
      </c>
      <c r="T306" s="15">
        <v>2084000</v>
      </c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</row>
    <row r="307" spans="1:33" s="21" customFormat="1" x14ac:dyDescent="0.3">
      <c r="A307" s="7" t="s">
        <v>281</v>
      </c>
      <c r="B307" s="7" t="s">
        <v>555</v>
      </c>
      <c r="C307" s="7">
        <v>1306</v>
      </c>
      <c r="D307" s="6" t="s">
        <v>8</v>
      </c>
      <c r="E307" s="7">
        <v>924</v>
      </c>
      <c r="F307" s="7" t="s">
        <v>494</v>
      </c>
      <c r="G307" s="7" t="s">
        <v>1536</v>
      </c>
      <c r="H307" s="8" t="s">
        <v>1525</v>
      </c>
      <c r="I307" s="8"/>
      <c r="J307" s="8"/>
      <c r="K307" s="8"/>
      <c r="L307" s="8"/>
      <c r="M307" s="8"/>
      <c r="N307" s="8"/>
      <c r="O307" s="15">
        <v>834000</v>
      </c>
      <c r="P307" s="15">
        <v>834000</v>
      </c>
      <c r="Q307" s="15">
        <v>834000</v>
      </c>
      <c r="R307" s="15">
        <v>834000</v>
      </c>
      <c r="S307" s="15">
        <v>834000</v>
      </c>
      <c r="T307" s="15">
        <v>834000</v>
      </c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</row>
    <row r="308" spans="1:33" s="21" customFormat="1" x14ac:dyDescent="0.3">
      <c r="A308" s="7" t="s">
        <v>281</v>
      </c>
      <c r="B308" s="7" t="s">
        <v>555</v>
      </c>
      <c r="C308" s="7">
        <v>1306</v>
      </c>
      <c r="D308" s="6" t="s">
        <v>8</v>
      </c>
      <c r="E308" s="7">
        <v>923</v>
      </c>
      <c r="F308" s="7" t="s">
        <v>495</v>
      </c>
      <c r="G308" s="7" t="s">
        <v>1536</v>
      </c>
      <c r="H308" s="8" t="s">
        <v>1526</v>
      </c>
      <c r="I308" s="8"/>
      <c r="J308" s="8"/>
      <c r="K308" s="8"/>
      <c r="L308" s="8"/>
      <c r="M308" s="8"/>
      <c r="N308" s="8"/>
      <c r="O308" s="15">
        <v>834000</v>
      </c>
      <c r="P308" s="15">
        <v>834000</v>
      </c>
      <c r="Q308" s="15">
        <v>834000</v>
      </c>
      <c r="R308" s="15">
        <v>834000</v>
      </c>
      <c r="S308" s="15">
        <v>834000</v>
      </c>
      <c r="T308" s="15">
        <v>834000</v>
      </c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</row>
    <row r="309" spans="1:33" s="21" customFormat="1" x14ac:dyDescent="0.3">
      <c r="A309" s="7" t="s">
        <v>281</v>
      </c>
      <c r="B309" s="7" t="s">
        <v>555</v>
      </c>
      <c r="C309" s="7">
        <v>1306</v>
      </c>
      <c r="D309" s="7" t="s">
        <v>247</v>
      </c>
      <c r="E309" s="7">
        <v>999</v>
      </c>
      <c r="F309" s="7" t="s">
        <v>247</v>
      </c>
      <c r="G309" s="7" t="s">
        <v>1536</v>
      </c>
      <c r="H309" s="8" t="s">
        <v>1527</v>
      </c>
      <c r="I309" s="8"/>
      <c r="J309" s="8"/>
      <c r="K309" s="8"/>
      <c r="L309" s="8"/>
      <c r="M309" s="8"/>
      <c r="N309" s="8"/>
      <c r="O309" s="15">
        <v>1667000</v>
      </c>
      <c r="P309" s="15">
        <v>1667000</v>
      </c>
      <c r="Q309" s="15">
        <v>1667000</v>
      </c>
      <c r="R309" s="15">
        <v>1667000</v>
      </c>
      <c r="S309" s="15">
        <v>1667000</v>
      </c>
      <c r="T309" s="15">
        <v>1667000</v>
      </c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</row>
    <row r="310" spans="1:33" s="21" customFormat="1" x14ac:dyDescent="0.3">
      <c r="A310" s="7" t="s">
        <v>281</v>
      </c>
      <c r="B310" s="7" t="s">
        <v>555</v>
      </c>
      <c r="C310" s="7">
        <v>1306</v>
      </c>
      <c r="D310" s="6" t="s">
        <v>8</v>
      </c>
      <c r="E310" s="7">
        <v>924</v>
      </c>
      <c r="F310" s="7" t="s">
        <v>496</v>
      </c>
      <c r="G310" s="7" t="s">
        <v>1536</v>
      </c>
      <c r="H310" s="8" t="s">
        <v>1528</v>
      </c>
      <c r="I310" s="8"/>
      <c r="J310" s="8"/>
      <c r="K310" s="8"/>
      <c r="L310" s="8"/>
      <c r="M310" s="8"/>
      <c r="N310" s="8"/>
      <c r="O310" s="15">
        <v>834000</v>
      </c>
      <c r="P310" s="15">
        <v>834000</v>
      </c>
      <c r="Q310" s="15">
        <v>834000</v>
      </c>
      <c r="R310" s="15">
        <v>834000</v>
      </c>
      <c r="S310" s="15">
        <v>834000</v>
      </c>
      <c r="T310" s="15">
        <v>834000</v>
      </c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</row>
    <row r="311" spans="1:33" s="21" customFormat="1" x14ac:dyDescent="0.3">
      <c r="A311" s="7" t="s">
        <v>281</v>
      </c>
      <c r="B311" s="7" t="s">
        <v>555</v>
      </c>
      <c r="C311" s="7">
        <v>1306</v>
      </c>
      <c r="D311" s="6" t="s">
        <v>8</v>
      </c>
      <c r="E311" s="7">
        <v>924</v>
      </c>
      <c r="F311" s="7" t="s">
        <v>497</v>
      </c>
      <c r="G311" s="7" t="s">
        <v>1536</v>
      </c>
      <c r="H311" s="8" t="s">
        <v>1529</v>
      </c>
      <c r="I311" s="8"/>
      <c r="J311" s="8"/>
      <c r="K311" s="8"/>
      <c r="L311" s="8"/>
      <c r="M311" s="8"/>
      <c r="N311" s="8"/>
      <c r="O311" s="15">
        <v>4167000</v>
      </c>
      <c r="P311" s="15">
        <v>4167000</v>
      </c>
      <c r="Q311" s="15">
        <v>4167000</v>
      </c>
      <c r="R311" s="15">
        <v>4167000</v>
      </c>
      <c r="S311" s="15">
        <v>4167000</v>
      </c>
      <c r="T311" s="15">
        <v>4167000</v>
      </c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</row>
    <row r="312" spans="1:33" s="21" customFormat="1" x14ac:dyDescent="0.3">
      <c r="A312" s="7" t="s">
        <v>281</v>
      </c>
      <c r="B312" s="7" t="s">
        <v>555</v>
      </c>
      <c r="C312" s="7">
        <v>1306</v>
      </c>
      <c r="D312" s="6" t="s">
        <v>8</v>
      </c>
      <c r="E312" s="7">
        <v>926</v>
      </c>
      <c r="F312" s="7" t="s">
        <v>498</v>
      </c>
      <c r="G312" s="7" t="s">
        <v>1536</v>
      </c>
      <c r="H312" s="8" t="s">
        <v>1530</v>
      </c>
      <c r="I312" s="8"/>
      <c r="J312" s="8"/>
      <c r="K312" s="8"/>
      <c r="L312" s="8"/>
      <c r="M312" s="8"/>
      <c r="N312" s="8"/>
      <c r="O312" s="15">
        <v>834000</v>
      </c>
      <c r="P312" s="15">
        <v>834000</v>
      </c>
      <c r="Q312" s="15">
        <v>834000</v>
      </c>
      <c r="R312" s="15">
        <v>834000</v>
      </c>
      <c r="S312" s="15">
        <v>834000</v>
      </c>
      <c r="T312" s="15">
        <v>834000</v>
      </c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</row>
    <row r="313" spans="1:33" s="21" customFormat="1" x14ac:dyDescent="0.3">
      <c r="A313" s="7" t="s">
        <v>281</v>
      </c>
      <c r="B313" s="7" t="s">
        <v>555</v>
      </c>
      <c r="C313" s="7">
        <v>1306</v>
      </c>
      <c r="D313" s="6" t="s">
        <v>8</v>
      </c>
      <c r="E313" s="7">
        <v>926</v>
      </c>
      <c r="F313" s="7" t="s">
        <v>499</v>
      </c>
      <c r="G313" s="7" t="s">
        <v>1536</v>
      </c>
      <c r="H313" s="8" t="s">
        <v>1531</v>
      </c>
      <c r="I313" s="8"/>
      <c r="J313" s="8"/>
      <c r="K313" s="8"/>
      <c r="L313" s="8"/>
      <c r="M313" s="8"/>
      <c r="N313" s="8"/>
      <c r="O313" s="15">
        <v>834000</v>
      </c>
      <c r="P313" s="15">
        <v>834000</v>
      </c>
      <c r="Q313" s="15">
        <v>834000</v>
      </c>
      <c r="R313" s="15">
        <v>834000</v>
      </c>
      <c r="S313" s="15">
        <v>834000</v>
      </c>
      <c r="T313" s="15">
        <v>834000</v>
      </c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</row>
    <row r="314" spans="1:33" s="21" customFormat="1" x14ac:dyDescent="0.3">
      <c r="A314" s="7" t="s">
        <v>281</v>
      </c>
      <c r="B314" s="7" t="s">
        <v>555</v>
      </c>
      <c r="C314" s="7">
        <v>1306</v>
      </c>
      <c r="D314" s="6" t="s">
        <v>8</v>
      </c>
      <c r="E314" s="7">
        <v>905</v>
      </c>
      <c r="F314" s="7" t="s">
        <v>500</v>
      </c>
      <c r="G314" s="7" t="s">
        <v>1536</v>
      </c>
      <c r="H314" s="8" t="s">
        <v>1532</v>
      </c>
      <c r="I314" s="8"/>
      <c r="J314" s="8"/>
      <c r="K314" s="8"/>
      <c r="L314" s="8"/>
      <c r="M314" s="8"/>
      <c r="N314" s="8"/>
      <c r="O314" s="15">
        <v>1667000</v>
      </c>
      <c r="P314" s="15">
        <v>1667000</v>
      </c>
      <c r="Q314" s="15">
        <v>1667000</v>
      </c>
      <c r="R314" s="15">
        <v>1667000</v>
      </c>
      <c r="S314" s="15">
        <v>1667000</v>
      </c>
      <c r="T314" s="15">
        <v>1667000</v>
      </c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</row>
    <row r="315" spans="1:33" s="21" customFormat="1" x14ac:dyDescent="0.3">
      <c r="A315" s="7" t="s">
        <v>281</v>
      </c>
      <c r="B315" s="7" t="s">
        <v>555</v>
      </c>
      <c r="C315" s="7">
        <v>1306</v>
      </c>
      <c r="D315" s="6" t="s">
        <v>8</v>
      </c>
      <c r="E315" s="7">
        <v>925</v>
      </c>
      <c r="F315" s="7" t="s">
        <v>501</v>
      </c>
      <c r="G315" s="7" t="s">
        <v>1536</v>
      </c>
      <c r="H315" s="8" t="s">
        <v>1533</v>
      </c>
      <c r="I315" s="8"/>
      <c r="J315" s="8"/>
      <c r="K315" s="8"/>
      <c r="L315" s="8"/>
      <c r="M315" s="8"/>
      <c r="N315" s="8"/>
      <c r="O315" s="15">
        <v>834000</v>
      </c>
      <c r="P315" s="15">
        <v>834000</v>
      </c>
      <c r="Q315" s="15">
        <v>834000</v>
      </c>
      <c r="R315" s="15">
        <v>834000</v>
      </c>
      <c r="S315" s="15">
        <v>834000</v>
      </c>
      <c r="T315" s="15">
        <v>834000</v>
      </c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</row>
    <row r="316" spans="1:33" s="21" customFormat="1" x14ac:dyDescent="0.3">
      <c r="A316" s="7" t="s">
        <v>281</v>
      </c>
      <c r="B316" s="7" t="s">
        <v>555</v>
      </c>
      <c r="C316" s="7">
        <v>1306</v>
      </c>
      <c r="D316" s="6" t="s">
        <v>8</v>
      </c>
      <c r="E316" s="7">
        <v>925</v>
      </c>
      <c r="F316" s="7" t="s">
        <v>502</v>
      </c>
      <c r="G316" s="7" t="s">
        <v>1536</v>
      </c>
      <c r="H316" s="8" t="s">
        <v>1534</v>
      </c>
      <c r="I316" s="8"/>
      <c r="J316" s="8"/>
      <c r="K316" s="8"/>
      <c r="L316" s="8"/>
      <c r="M316" s="8"/>
      <c r="N316" s="8"/>
      <c r="O316" s="15">
        <v>834000</v>
      </c>
      <c r="P316" s="15">
        <v>834000</v>
      </c>
      <c r="Q316" s="15">
        <v>834000</v>
      </c>
      <c r="R316" s="15">
        <v>834000</v>
      </c>
      <c r="S316" s="15">
        <v>834000</v>
      </c>
      <c r="T316" s="15">
        <v>834000</v>
      </c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</row>
    <row r="317" spans="1:33" s="21" customFormat="1" x14ac:dyDescent="0.3">
      <c r="A317" s="7" t="s">
        <v>281</v>
      </c>
      <c r="B317" s="7" t="s">
        <v>555</v>
      </c>
      <c r="C317" s="7">
        <v>1306</v>
      </c>
      <c r="D317" s="6" t="s">
        <v>8</v>
      </c>
      <c r="E317" s="7">
        <v>924</v>
      </c>
      <c r="F317" s="7" t="s">
        <v>503</v>
      </c>
      <c r="G317" s="7" t="s">
        <v>1536</v>
      </c>
      <c r="H317" s="8" t="s">
        <v>1535</v>
      </c>
      <c r="I317" s="8"/>
      <c r="J317" s="8"/>
      <c r="K317" s="8"/>
      <c r="L317" s="8"/>
      <c r="M317" s="8"/>
      <c r="N317" s="8"/>
      <c r="O317" s="15">
        <v>334000</v>
      </c>
      <c r="P317" s="15">
        <v>334000</v>
      </c>
      <c r="Q317" s="15">
        <v>334000</v>
      </c>
      <c r="R317" s="15">
        <v>334000</v>
      </c>
      <c r="S317" s="15">
        <v>334000</v>
      </c>
      <c r="T317" s="15">
        <v>334000</v>
      </c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</row>
    <row r="318" spans="1:33" s="21" customFormat="1" x14ac:dyDescent="0.3">
      <c r="A318" s="7" t="s">
        <v>281</v>
      </c>
      <c r="B318" s="7" t="s">
        <v>555</v>
      </c>
      <c r="C318" s="7">
        <v>1306</v>
      </c>
      <c r="D318" s="6" t="s">
        <v>8</v>
      </c>
      <c r="E318" s="7">
        <v>926</v>
      </c>
      <c r="F318" s="7" t="s">
        <v>504</v>
      </c>
      <c r="G318" s="7" t="s">
        <v>1536</v>
      </c>
      <c r="H318" s="8" t="s">
        <v>1502</v>
      </c>
      <c r="I318" s="8"/>
      <c r="J318" s="8"/>
      <c r="K318" s="8"/>
      <c r="L318" s="8"/>
      <c r="M318" s="8"/>
      <c r="N318" s="8"/>
      <c r="O318" s="15">
        <v>7084000</v>
      </c>
      <c r="P318" s="15">
        <v>7084000</v>
      </c>
      <c r="Q318" s="15">
        <v>7084000</v>
      </c>
      <c r="R318" s="15">
        <v>7084000</v>
      </c>
      <c r="S318" s="15">
        <v>7084000</v>
      </c>
      <c r="T318" s="15">
        <v>7084000</v>
      </c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</row>
    <row r="319" spans="1:33" s="21" customFormat="1" x14ac:dyDescent="0.3">
      <c r="A319" s="7" t="s">
        <v>281</v>
      </c>
      <c r="B319" s="7" t="s">
        <v>755</v>
      </c>
      <c r="C319" s="7">
        <v>1302</v>
      </c>
      <c r="D319" s="7" t="s">
        <v>1556</v>
      </c>
      <c r="E319" s="7">
        <v>901</v>
      </c>
      <c r="F319" s="7">
        <v>150169</v>
      </c>
      <c r="G319" s="7" t="s">
        <v>1554</v>
      </c>
      <c r="H319" s="8" t="s">
        <v>836</v>
      </c>
      <c r="I319" s="8"/>
      <c r="J319" s="8"/>
      <c r="K319" s="8"/>
      <c r="L319" s="8"/>
      <c r="M319" s="8"/>
      <c r="N319" s="8"/>
      <c r="O319" s="15">
        <v>7000000</v>
      </c>
      <c r="P319" s="15">
        <v>7000000</v>
      </c>
      <c r="Q319" s="15">
        <v>12000000</v>
      </c>
      <c r="R319" s="15">
        <v>10000000</v>
      </c>
      <c r="S319" s="15">
        <v>10000000</v>
      </c>
      <c r="T319" s="15">
        <v>10000000</v>
      </c>
    </row>
    <row r="320" spans="1:33" s="21" customFormat="1" x14ac:dyDescent="0.3">
      <c r="A320" s="7" t="s">
        <v>281</v>
      </c>
      <c r="B320" s="7" t="s">
        <v>755</v>
      </c>
      <c r="C320" s="7">
        <v>1302</v>
      </c>
      <c r="D320" s="7" t="s">
        <v>1557</v>
      </c>
      <c r="E320" s="7">
        <v>901</v>
      </c>
      <c r="F320" s="7">
        <v>150225</v>
      </c>
      <c r="G320" s="7" t="s">
        <v>1554</v>
      </c>
      <c r="H320" s="8" t="s">
        <v>1537</v>
      </c>
      <c r="I320" s="8"/>
      <c r="J320" s="8"/>
      <c r="K320" s="8"/>
      <c r="L320" s="8"/>
      <c r="M320" s="8"/>
      <c r="N320" s="8"/>
      <c r="O320" s="15">
        <v>10000000</v>
      </c>
      <c r="P320" s="15">
        <v>10000000</v>
      </c>
      <c r="Q320" s="15">
        <v>8000000</v>
      </c>
      <c r="R320" s="15">
        <v>9000000</v>
      </c>
      <c r="S320" s="15">
        <v>10000000</v>
      </c>
      <c r="T320" s="15">
        <v>9000000</v>
      </c>
    </row>
    <row r="321" spans="1:20" s="21" customFormat="1" x14ac:dyDescent="0.3">
      <c r="A321" s="7" t="s">
        <v>281</v>
      </c>
      <c r="B321" s="7" t="s">
        <v>755</v>
      </c>
      <c r="C321" s="7">
        <v>1302</v>
      </c>
      <c r="D321" s="7" t="s">
        <v>1558</v>
      </c>
      <c r="E321" s="7">
        <v>901</v>
      </c>
      <c r="F321" s="7">
        <v>150189</v>
      </c>
      <c r="G321" s="7" t="s">
        <v>1554</v>
      </c>
      <c r="H321" s="8" t="s">
        <v>767</v>
      </c>
      <c r="I321" s="8"/>
      <c r="J321" s="8"/>
      <c r="K321" s="8"/>
      <c r="L321" s="8"/>
      <c r="M321" s="8"/>
      <c r="N321" s="8"/>
      <c r="O321" s="15">
        <v>7000000</v>
      </c>
      <c r="P321" s="15">
        <v>7000000</v>
      </c>
      <c r="Q321" s="15">
        <v>5000000</v>
      </c>
      <c r="R321" s="15">
        <v>8000000</v>
      </c>
      <c r="S321" s="15">
        <v>8000000</v>
      </c>
      <c r="T321" s="15">
        <v>9000000</v>
      </c>
    </row>
    <row r="322" spans="1:20" s="21" customFormat="1" x14ac:dyDescent="0.3">
      <c r="A322" s="7" t="s">
        <v>281</v>
      </c>
      <c r="B322" s="7" t="s">
        <v>755</v>
      </c>
      <c r="C322" s="7">
        <v>1302</v>
      </c>
      <c r="D322" s="7" t="s">
        <v>8</v>
      </c>
      <c r="E322" s="7">
        <v>901</v>
      </c>
      <c r="F322" s="7">
        <v>150187</v>
      </c>
      <c r="G322" s="7" t="s">
        <v>1554</v>
      </c>
      <c r="H322" s="8" t="s">
        <v>798</v>
      </c>
      <c r="I322" s="8"/>
      <c r="J322" s="8"/>
      <c r="K322" s="8"/>
      <c r="L322" s="8"/>
      <c r="M322" s="8"/>
      <c r="N322" s="8"/>
      <c r="O322" s="15">
        <v>3000000</v>
      </c>
      <c r="P322" s="15">
        <v>3000000</v>
      </c>
      <c r="Q322" s="15">
        <v>5000000</v>
      </c>
      <c r="R322" s="15">
        <v>7000000</v>
      </c>
      <c r="S322" s="15">
        <v>6000000</v>
      </c>
      <c r="T322" s="15">
        <v>9000000</v>
      </c>
    </row>
    <row r="323" spans="1:20" s="21" customFormat="1" x14ac:dyDescent="0.3">
      <c r="A323" s="7" t="s">
        <v>281</v>
      </c>
      <c r="B323" s="7" t="s">
        <v>755</v>
      </c>
      <c r="C323" s="7">
        <v>1302</v>
      </c>
      <c r="D323" s="7" t="s">
        <v>8</v>
      </c>
      <c r="E323" s="7">
        <v>901</v>
      </c>
      <c r="F323" s="7">
        <v>150131</v>
      </c>
      <c r="G323" s="7" t="s">
        <v>1554</v>
      </c>
      <c r="H323" s="8" t="s">
        <v>794</v>
      </c>
      <c r="I323" s="8"/>
      <c r="J323" s="8"/>
      <c r="K323" s="8"/>
      <c r="L323" s="8"/>
      <c r="M323" s="8"/>
      <c r="N323" s="8"/>
      <c r="O323" s="15">
        <v>2000000</v>
      </c>
      <c r="P323" s="15">
        <v>2000000</v>
      </c>
      <c r="Q323" s="15">
        <v>6000000</v>
      </c>
      <c r="R323" s="15">
        <v>5000000</v>
      </c>
      <c r="S323" s="15">
        <v>4000000</v>
      </c>
      <c r="T323" s="15">
        <v>6000000</v>
      </c>
    </row>
    <row r="324" spans="1:20" s="21" customFormat="1" x14ac:dyDescent="0.3">
      <c r="A324" s="7" t="s">
        <v>281</v>
      </c>
      <c r="B324" s="7" t="s">
        <v>755</v>
      </c>
      <c r="C324" s="7">
        <v>1302</v>
      </c>
      <c r="D324" s="7" t="s">
        <v>8</v>
      </c>
      <c r="E324" s="7">
        <v>901</v>
      </c>
      <c r="F324" s="7">
        <v>150005</v>
      </c>
      <c r="G324" s="7" t="s">
        <v>1554</v>
      </c>
      <c r="H324" s="8" t="s">
        <v>1538</v>
      </c>
      <c r="I324" s="8"/>
      <c r="J324" s="8"/>
      <c r="K324" s="8"/>
      <c r="L324" s="8"/>
      <c r="M324" s="8"/>
      <c r="N324" s="8"/>
      <c r="O324" s="15">
        <v>4000000</v>
      </c>
      <c r="P324" s="15">
        <v>5000000</v>
      </c>
      <c r="Q324" s="15">
        <v>3000000</v>
      </c>
      <c r="R324" s="15">
        <v>4000000</v>
      </c>
      <c r="S324" s="15">
        <v>5000000</v>
      </c>
      <c r="T324" s="15">
        <v>6000000</v>
      </c>
    </row>
    <row r="325" spans="1:20" s="21" customFormat="1" x14ac:dyDescent="0.3">
      <c r="A325" s="7" t="s">
        <v>281</v>
      </c>
      <c r="B325" s="7" t="s">
        <v>755</v>
      </c>
      <c r="C325" s="7">
        <v>1302</v>
      </c>
      <c r="D325" s="7" t="s">
        <v>8</v>
      </c>
      <c r="E325" s="7">
        <v>901</v>
      </c>
      <c r="F325" s="7">
        <v>150174</v>
      </c>
      <c r="G325" s="7" t="s">
        <v>1554</v>
      </c>
      <c r="H325" s="8" t="s">
        <v>1539</v>
      </c>
      <c r="I325" s="8"/>
      <c r="J325" s="8"/>
      <c r="K325" s="8"/>
      <c r="L325" s="8"/>
      <c r="M325" s="8"/>
      <c r="N325" s="8"/>
      <c r="O325" s="15">
        <v>2000000</v>
      </c>
      <c r="P325" s="15">
        <v>1000000</v>
      </c>
      <c r="Q325" s="15">
        <v>3000000</v>
      </c>
      <c r="R325" s="15">
        <v>2000000</v>
      </c>
      <c r="S325" s="15">
        <v>2000000</v>
      </c>
      <c r="T325" s="15">
        <v>4000000</v>
      </c>
    </row>
    <row r="326" spans="1:20" s="21" customFormat="1" x14ac:dyDescent="0.3">
      <c r="A326" s="7" t="s">
        <v>281</v>
      </c>
      <c r="B326" s="7" t="s">
        <v>755</v>
      </c>
      <c r="C326" s="7">
        <v>1302</v>
      </c>
      <c r="D326" s="7" t="s">
        <v>810</v>
      </c>
      <c r="E326" s="7">
        <v>901</v>
      </c>
      <c r="F326" s="7">
        <v>150157</v>
      </c>
      <c r="G326" s="7" t="s">
        <v>1554</v>
      </c>
      <c r="H326" s="8" t="s">
        <v>768</v>
      </c>
      <c r="I326" s="8"/>
      <c r="J326" s="8"/>
      <c r="K326" s="8"/>
      <c r="L326" s="8"/>
      <c r="M326" s="8"/>
      <c r="N326" s="8"/>
      <c r="O326" s="15">
        <v>1000000</v>
      </c>
      <c r="P326" s="15">
        <v>1000000</v>
      </c>
      <c r="Q326" s="15">
        <v>5000000</v>
      </c>
      <c r="R326" s="15">
        <v>2000000</v>
      </c>
      <c r="S326" s="15">
        <v>3000000</v>
      </c>
      <c r="T326" s="15">
        <v>5000000</v>
      </c>
    </row>
    <row r="327" spans="1:20" s="21" customFormat="1" x14ac:dyDescent="0.3">
      <c r="A327" s="7" t="s">
        <v>281</v>
      </c>
      <c r="B327" s="7" t="s">
        <v>755</v>
      </c>
      <c r="C327" s="7">
        <v>1302</v>
      </c>
      <c r="D327" s="7" t="s">
        <v>8</v>
      </c>
      <c r="E327" s="7">
        <v>901</v>
      </c>
      <c r="F327" s="7">
        <v>150218</v>
      </c>
      <c r="G327" s="7" t="s">
        <v>1554</v>
      </c>
      <c r="H327" s="8" t="s">
        <v>781</v>
      </c>
      <c r="I327" s="8"/>
      <c r="J327" s="8"/>
      <c r="K327" s="8"/>
      <c r="L327" s="8"/>
      <c r="M327" s="8"/>
      <c r="N327" s="8"/>
      <c r="O327" s="15">
        <v>3000000</v>
      </c>
      <c r="P327" s="15">
        <v>3000000</v>
      </c>
      <c r="Q327" s="15">
        <v>2000000</v>
      </c>
      <c r="R327" s="15">
        <v>3000000</v>
      </c>
      <c r="S327" s="15">
        <v>4000000</v>
      </c>
      <c r="T327" s="15">
        <v>6000000</v>
      </c>
    </row>
    <row r="328" spans="1:20" s="21" customFormat="1" x14ac:dyDescent="0.3">
      <c r="A328" s="7" t="s">
        <v>281</v>
      </c>
      <c r="B328" s="7" t="s">
        <v>755</v>
      </c>
      <c r="C328" s="7">
        <v>1302</v>
      </c>
      <c r="D328" s="7" t="s">
        <v>8</v>
      </c>
      <c r="E328" s="7">
        <v>901</v>
      </c>
      <c r="F328" s="7">
        <v>150025</v>
      </c>
      <c r="G328" s="7" t="s">
        <v>1554</v>
      </c>
      <c r="H328" s="8" t="s">
        <v>1540</v>
      </c>
      <c r="I328" s="8"/>
      <c r="J328" s="8"/>
      <c r="K328" s="8"/>
      <c r="L328" s="8"/>
      <c r="M328" s="8"/>
      <c r="N328" s="8"/>
      <c r="O328" s="15">
        <v>7000000</v>
      </c>
      <c r="P328" s="15">
        <v>7000000</v>
      </c>
      <c r="Q328" s="15">
        <v>5000000</v>
      </c>
      <c r="R328" s="15">
        <v>3000000</v>
      </c>
      <c r="S328" s="15">
        <v>3000000</v>
      </c>
      <c r="T328" s="15">
        <v>8000000</v>
      </c>
    </row>
    <row r="329" spans="1:20" s="21" customFormat="1" x14ac:dyDescent="0.3">
      <c r="A329" s="7" t="s">
        <v>281</v>
      </c>
      <c r="B329" s="7" t="s">
        <v>755</v>
      </c>
      <c r="C329" s="7">
        <v>1302</v>
      </c>
      <c r="D329" s="7" t="s">
        <v>8</v>
      </c>
      <c r="E329" s="7">
        <v>901</v>
      </c>
      <c r="F329" s="7">
        <v>150223</v>
      </c>
      <c r="G329" s="7" t="s">
        <v>1554</v>
      </c>
      <c r="H329" s="8" t="s">
        <v>1541</v>
      </c>
      <c r="I329" s="8"/>
      <c r="J329" s="8"/>
      <c r="K329" s="8"/>
      <c r="L329" s="8"/>
      <c r="M329" s="8"/>
      <c r="N329" s="8"/>
      <c r="O329" s="15">
        <v>4000000</v>
      </c>
      <c r="P329" s="15">
        <v>4000000</v>
      </c>
      <c r="Q329" s="15">
        <v>4000000</v>
      </c>
      <c r="R329" s="15">
        <v>4000000</v>
      </c>
      <c r="S329" s="15">
        <v>4000000</v>
      </c>
      <c r="T329" s="15">
        <v>4000000</v>
      </c>
    </row>
    <row r="330" spans="1:20" s="21" customFormat="1" x14ac:dyDescent="0.3">
      <c r="A330" s="7" t="s">
        <v>281</v>
      </c>
      <c r="B330" s="7" t="s">
        <v>755</v>
      </c>
      <c r="C330" s="7">
        <v>1302</v>
      </c>
      <c r="D330" s="7" t="s">
        <v>8</v>
      </c>
      <c r="E330" s="7">
        <v>901</v>
      </c>
      <c r="F330" s="7">
        <v>150161</v>
      </c>
      <c r="G330" s="7" t="s">
        <v>1554</v>
      </c>
      <c r="H330" s="8" t="s">
        <v>770</v>
      </c>
      <c r="I330" s="8"/>
      <c r="J330" s="8"/>
      <c r="K330" s="8"/>
      <c r="L330" s="8"/>
      <c r="M330" s="8"/>
      <c r="N330" s="8"/>
      <c r="O330" s="15">
        <v>2000000</v>
      </c>
      <c r="P330" s="15">
        <v>2000000</v>
      </c>
      <c r="Q330" s="15">
        <v>4000000</v>
      </c>
      <c r="R330" s="15">
        <v>4000000</v>
      </c>
      <c r="S330" s="15">
        <v>3000000</v>
      </c>
      <c r="T330" s="15">
        <v>5000000</v>
      </c>
    </row>
    <row r="331" spans="1:20" s="21" customFormat="1" x14ac:dyDescent="0.3">
      <c r="A331" s="7" t="s">
        <v>281</v>
      </c>
      <c r="B331" s="7" t="s">
        <v>755</v>
      </c>
      <c r="C331" s="7">
        <v>1302</v>
      </c>
      <c r="D331" s="7" t="s">
        <v>8</v>
      </c>
      <c r="E331" s="7">
        <v>905</v>
      </c>
      <c r="F331" s="7">
        <v>370681</v>
      </c>
      <c r="G331" s="7" t="s">
        <v>1554</v>
      </c>
      <c r="H331" s="8" t="s">
        <v>1542</v>
      </c>
      <c r="I331" s="8"/>
      <c r="J331" s="8"/>
      <c r="K331" s="8"/>
      <c r="L331" s="8"/>
      <c r="M331" s="8"/>
      <c r="N331" s="8"/>
      <c r="O331" s="15">
        <v>1000000</v>
      </c>
      <c r="P331" s="15">
        <v>1000000</v>
      </c>
      <c r="Q331" s="15">
        <v>4000000</v>
      </c>
      <c r="R331" s="15">
        <v>4000000</v>
      </c>
      <c r="S331" s="15">
        <v>3000000</v>
      </c>
      <c r="T331" s="15">
        <v>5000000</v>
      </c>
    </row>
    <row r="332" spans="1:20" s="21" customFormat="1" x14ac:dyDescent="0.3">
      <c r="A332" s="7" t="s">
        <v>281</v>
      </c>
      <c r="B332" s="7" t="s">
        <v>755</v>
      </c>
      <c r="C332" s="7">
        <v>1302</v>
      </c>
      <c r="D332" s="7" t="s">
        <v>929</v>
      </c>
      <c r="E332" s="7">
        <v>901</v>
      </c>
      <c r="F332" s="7">
        <v>150104</v>
      </c>
      <c r="G332" s="7" t="s">
        <v>1554</v>
      </c>
      <c r="H332" s="8" t="s">
        <v>838</v>
      </c>
      <c r="I332" s="8"/>
      <c r="J332" s="8"/>
      <c r="K332" s="8"/>
      <c r="L332" s="8"/>
      <c r="M332" s="8"/>
      <c r="N332" s="8"/>
      <c r="O332" s="15">
        <v>80000000</v>
      </c>
      <c r="P332" s="15">
        <v>75000000</v>
      </c>
      <c r="Q332" s="15">
        <v>15000000</v>
      </c>
      <c r="R332" s="15">
        <v>7000000</v>
      </c>
      <c r="S332" s="15">
        <v>12000000</v>
      </c>
      <c r="T332" s="15">
        <v>10000000</v>
      </c>
    </row>
    <row r="333" spans="1:20" s="21" customFormat="1" x14ac:dyDescent="0.3">
      <c r="A333" s="7" t="s">
        <v>281</v>
      </c>
      <c r="B333" s="7" t="s">
        <v>755</v>
      </c>
      <c r="C333" s="7">
        <v>1302</v>
      </c>
      <c r="D333" s="7" t="s">
        <v>8</v>
      </c>
      <c r="E333" s="7">
        <v>901</v>
      </c>
      <c r="F333" s="7">
        <v>150221</v>
      </c>
      <c r="G333" s="7" t="s">
        <v>1554</v>
      </c>
      <c r="H333" s="8" t="s">
        <v>1543</v>
      </c>
      <c r="I333" s="8"/>
      <c r="J333" s="8"/>
      <c r="K333" s="8"/>
      <c r="L333" s="8"/>
      <c r="M333" s="8"/>
      <c r="N333" s="8"/>
      <c r="O333" s="15">
        <v>1000000</v>
      </c>
      <c r="P333" s="15">
        <v>1000000</v>
      </c>
      <c r="Q333" s="15">
        <v>4000000</v>
      </c>
      <c r="R333" s="15">
        <v>3000000</v>
      </c>
      <c r="S333" s="15">
        <v>2000000</v>
      </c>
      <c r="T333" s="15">
        <v>4000000</v>
      </c>
    </row>
    <row r="334" spans="1:20" s="21" customFormat="1" x14ac:dyDescent="0.3">
      <c r="A334" s="7" t="s">
        <v>281</v>
      </c>
      <c r="B334" s="7" t="s">
        <v>755</v>
      </c>
      <c r="C334" s="7">
        <v>1302</v>
      </c>
      <c r="D334" s="7" t="s">
        <v>8</v>
      </c>
      <c r="E334" s="7">
        <v>901</v>
      </c>
      <c r="F334" s="7">
        <v>150168</v>
      </c>
      <c r="G334" s="7" t="s">
        <v>1554</v>
      </c>
      <c r="H334" s="8" t="s">
        <v>1293</v>
      </c>
      <c r="I334" s="8"/>
      <c r="J334" s="8"/>
      <c r="K334" s="8"/>
      <c r="L334" s="8"/>
      <c r="M334" s="8"/>
      <c r="N334" s="8"/>
      <c r="O334" s="15">
        <v>1000000</v>
      </c>
      <c r="P334" s="15">
        <v>1000000</v>
      </c>
      <c r="Q334" s="15">
        <v>1000000</v>
      </c>
      <c r="R334" s="15">
        <v>1000000</v>
      </c>
      <c r="S334" s="15">
        <v>1000000</v>
      </c>
      <c r="T334" s="15">
        <v>1000000</v>
      </c>
    </row>
    <row r="335" spans="1:20" s="21" customFormat="1" x14ac:dyDescent="0.3">
      <c r="A335" s="7" t="s">
        <v>281</v>
      </c>
      <c r="B335" s="7" t="s">
        <v>755</v>
      </c>
      <c r="C335" s="7">
        <v>1302</v>
      </c>
      <c r="D335" s="7" t="s">
        <v>8</v>
      </c>
      <c r="E335" s="7">
        <v>901</v>
      </c>
      <c r="F335" s="7">
        <v>150226</v>
      </c>
      <c r="G335" s="7" t="s">
        <v>1554</v>
      </c>
      <c r="H335" s="8" t="s">
        <v>1544</v>
      </c>
      <c r="I335" s="8"/>
      <c r="J335" s="8"/>
      <c r="K335" s="8"/>
      <c r="L335" s="8"/>
      <c r="M335" s="8"/>
      <c r="N335" s="8"/>
      <c r="O335" s="15">
        <v>1000000</v>
      </c>
      <c r="P335" s="15">
        <v>1000000</v>
      </c>
      <c r="Q335" s="15">
        <v>1000000</v>
      </c>
      <c r="R335" s="15">
        <v>1000000</v>
      </c>
      <c r="S335" s="15">
        <v>1000000</v>
      </c>
      <c r="T335" s="15">
        <v>1000000</v>
      </c>
    </row>
    <row r="336" spans="1:20" s="21" customFormat="1" x14ac:dyDescent="0.3">
      <c r="A336" s="7" t="s">
        <v>281</v>
      </c>
      <c r="B336" s="7" t="s">
        <v>755</v>
      </c>
      <c r="C336" s="7">
        <v>1302</v>
      </c>
      <c r="D336" s="7" t="s">
        <v>8</v>
      </c>
      <c r="E336" s="7">
        <v>901</v>
      </c>
      <c r="F336" s="7">
        <v>150227</v>
      </c>
      <c r="G336" s="7" t="s">
        <v>1554</v>
      </c>
      <c r="H336" s="8" t="s">
        <v>1545</v>
      </c>
      <c r="I336" s="8"/>
      <c r="J336" s="8"/>
      <c r="K336" s="8"/>
      <c r="L336" s="8"/>
      <c r="M336" s="8"/>
      <c r="N336" s="8"/>
      <c r="O336" s="15">
        <v>1000000</v>
      </c>
      <c r="P336" s="15">
        <v>1000000</v>
      </c>
      <c r="Q336" s="15">
        <v>1000000</v>
      </c>
      <c r="R336" s="15">
        <v>1000000</v>
      </c>
      <c r="S336" s="15">
        <v>1000000</v>
      </c>
      <c r="T336" s="15">
        <v>1000000</v>
      </c>
    </row>
    <row r="337" spans="1:20" s="21" customFormat="1" x14ac:dyDescent="0.3">
      <c r="A337" s="7" t="s">
        <v>281</v>
      </c>
      <c r="B337" s="7" t="s">
        <v>755</v>
      </c>
      <c r="C337" s="7">
        <v>1302</v>
      </c>
      <c r="D337" s="7" t="s">
        <v>806</v>
      </c>
      <c r="E337" s="7">
        <v>901</v>
      </c>
      <c r="F337" s="7">
        <v>150149</v>
      </c>
      <c r="G337" s="7" t="s">
        <v>1554</v>
      </c>
      <c r="H337" s="8" t="s">
        <v>774</v>
      </c>
      <c r="I337" s="8"/>
      <c r="J337" s="8"/>
      <c r="K337" s="8"/>
      <c r="L337" s="8"/>
      <c r="M337" s="8"/>
      <c r="N337" s="8"/>
      <c r="O337" s="15">
        <v>2000000</v>
      </c>
      <c r="P337" s="15">
        <v>2000000</v>
      </c>
      <c r="Q337" s="15">
        <v>2000000</v>
      </c>
      <c r="R337" s="15">
        <v>2000000</v>
      </c>
      <c r="S337" s="15">
        <v>3000000</v>
      </c>
      <c r="T337" s="15">
        <v>2000000</v>
      </c>
    </row>
    <row r="338" spans="1:20" s="21" customFormat="1" x14ac:dyDescent="0.3">
      <c r="A338" s="7" t="s">
        <v>281</v>
      </c>
      <c r="B338" s="7" t="s">
        <v>755</v>
      </c>
      <c r="C338" s="7">
        <v>1302</v>
      </c>
      <c r="D338" s="7" t="s">
        <v>8</v>
      </c>
      <c r="E338" s="7">
        <v>901</v>
      </c>
      <c r="F338" s="7">
        <v>150030</v>
      </c>
      <c r="G338" s="7" t="s">
        <v>1554</v>
      </c>
      <c r="H338" s="8" t="s">
        <v>799</v>
      </c>
      <c r="I338" s="8"/>
      <c r="J338" s="8"/>
      <c r="K338" s="8"/>
      <c r="L338" s="8"/>
      <c r="M338" s="8"/>
      <c r="N338" s="8"/>
      <c r="O338" s="15">
        <v>1000000</v>
      </c>
      <c r="P338" s="15">
        <v>1000000</v>
      </c>
      <c r="Q338" s="15">
        <v>1000000</v>
      </c>
      <c r="R338" s="15">
        <v>1000000</v>
      </c>
      <c r="S338" s="15">
        <v>1000000</v>
      </c>
      <c r="T338" s="15">
        <v>1000000</v>
      </c>
    </row>
    <row r="339" spans="1:20" s="21" customFormat="1" x14ac:dyDescent="0.3">
      <c r="A339" s="7" t="s">
        <v>281</v>
      </c>
      <c r="B339" s="7" t="s">
        <v>755</v>
      </c>
      <c r="C339" s="7">
        <v>1302</v>
      </c>
      <c r="D339" s="7" t="s">
        <v>812</v>
      </c>
      <c r="E339" s="7">
        <v>901</v>
      </c>
      <c r="F339" s="7">
        <v>150063</v>
      </c>
      <c r="G339" s="7" t="s">
        <v>1555</v>
      </c>
      <c r="H339" s="8" t="s">
        <v>793</v>
      </c>
      <c r="I339" s="8"/>
      <c r="J339" s="8"/>
      <c r="K339" s="8"/>
      <c r="L339" s="8"/>
      <c r="M339" s="8"/>
      <c r="N339" s="8"/>
      <c r="O339" s="15">
        <v>4000000</v>
      </c>
      <c r="P339" s="15">
        <v>5000000</v>
      </c>
      <c r="Q339" s="15">
        <v>5000000</v>
      </c>
      <c r="R339" s="15">
        <v>5000000</v>
      </c>
      <c r="S339" s="15">
        <v>5000000</v>
      </c>
      <c r="T339" s="15">
        <v>5000000</v>
      </c>
    </row>
    <row r="340" spans="1:20" s="21" customFormat="1" x14ac:dyDescent="0.3">
      <c r="A340" s="7" t="s">
        <v>281</v>
      </c>
      <c r="B340" s="7" t="s">
        <v>755</v>
      </c>
      <c r="C340" s="7">
        <v>1302</v>
      </c>
      <c r="D340" s="7" t="s">
        <v>8</v>
      </c>
      <c r="E340" s="7">
        <v>901</v>
      </c>
      <c r="F340" s="7">
        <v>150193</v>
      </c>
      <c r="G340" s="7" t="s">
        <v>1555</v>
      </c>
      <c r="H340" s="8" t="s">
        <v>1546</v>
      </c>
      <c r="I340" s="8"/>
      <c r="J340" s="8"/>
      <c r="K340" s="8"/>
      <c r="L340" s="8"/>
      <c r="M340" s="8"/>
      <c r="N340" s="8"/>
      <c r="O340" s="15">
        <v>1000000</v>
      </c>
      <c r="P340" s="15">
        <v>1000000</v>
      </c>
      <c r="Q340" s="15">
        <v>1000000</v>
      </c>
      <c r="R340" s="15">
        <v>1000000</v>
      </c>
      <c r="S340" s="15">
        <v>1000000</v>
      </c>
      <c r="T340" s="15">
        <v>1000000</v>
      </c>
    </row>
    <row r="341" spans="1:20" s="21" customFormat="1" x14ac:dyDescent="0.3">
      <c r="A341" s="7" t="s">
        <v>281</v>
      </c>
      <c r="B341" s="7" t="s">
        <v>755</v>
      </c>
      <c r="C341" s="7">
        <v>1302</v>
      </c>
      <c r="D341" s="7" t="s">
        <v>8</v>
      </c>
      <c r="E341" s="7">
        <v>901</v>
      </c>
      <c r="F341" s="7">
        <v>150146</v>
      </c>
      <c r="G341" s="7" t="s">
        <v>1555</v>
      </c>
      <c r="H341" s="8" t="s">
        <v>837</v>
      </c>
      <c r="I341" s="8"/>
      <c r="J341" s="8"/>
      <c r="K341" s="8"/>
      <c r="L341" s="8"/>
      <c r="M341" s="8"/>
      <c r="N341" s="8"/>
      <c r="O341" s="15">
        <v>4000000</v>
      </c>
      <c r="P341" s="15">
        <v>4000000</v>
      </c>
      <c r="Q341" s="15">
        <v>4000000</v>
      </c>
      <c r="R341" s="15">
        <v>4000000</v>
      </c>
      <c r="S341" s="15">
        <v>4000000</v>
      </c>
      <c r="T341" s="15">
        <v>5000000</v>
      </c>
    </row>
    <row r="342" spans="1:20" s="21" customFormat="1" x14ac:dyDescent="0.3">
      <c r="A342" s="7" t="s">
        <v>281</v>
      </c>
      <c r="B342" s="7" t="s">
        <v>755</v>
      </c>
      <c r="C342" s="7">
        <v>1302</v>
      </c>
      <c r="D342" s="7" t="s">
        <v>8</v>
      </c>
      <c r="E342" s="7">
        <v>901</v>
      </c>
      <c r="F342" s="7">
        <v>150194</v>
      </c>
      <c r="G342" s="7" t="s">
        <v>1555</v>
      </c>
      <c r="H342" s="8" t="s">
        <v>796</v>
      </c>
      <c r="I342" s="8"/>
      <c r="J342" s="8"/>
      <c r="K342" s="8"/>
      <c r="L342" s="8"/>
      <c r="M342" s="8"/>
      <c r="N342" s="8"/>
      <c r="O342" s="15">
        <v>2000000</v>
      </c>
      <c r="P342" s="15">
        <v>2000000</v>
      </c>
      <c r="Q342" s="15">
        <v>3000000</v>
      </c>
      <c r="R342" s="15">
        <v>2000000</v>
      </c>
      <c r="S342" s="15">
        <v>1000000</v>
      </c>
      <c r="T342" s="15">
        <v>4000000</v>
      </c>
    </row>
    <row r="343" spans="1:20" s="21" customFormat="1" x14ac:dyDescent="0.3">
      <c r="A343" s="7" t="s">
        <v>281</v>
      </c>
      <c r="B343" s="7" t="s">
        <v>755</v>
      </c>
      <c r="C343" s="7">
        <v>1302</v>
      </c>
      <c r="D343" s="7" t="s">
        <v>8</v>
      </c>
      <c r="E343" s="7">
        <v>901</v>
      </c>
      <c r="F343" s="7">
        <v>110928</v>
      </c>
      <c r="G343" s="7" t="s">
        <v>1555</v>
      </c>
      <c r="H343" s="8" t="s">
        <v>797</v>
      </c>
      <c r="I343" s="8"/>
      <c r="J343" s="8"/>
      <c r="K343" s="8"/>
      <c r="L343" s="8"/>
      <c r="M343" s="8"/>
      <c r="N343" s="8"/>
      <c r="O343" s="15">
        <v>2000000</v>
      </c>
      <c r="P343" s="15">
        <v>2000000</v>
      </c>
      <c r="Q343" s="15">
        <v>2000000</v>
      </c>
      <c r="R343" s="15">
        <v>2000000</v>
      </c>
      <c r="S343" s="15">
        <v>2000000</v>
      </c>
      <c r="T343" s="15">
        <v>2000000</v>
      </c>
    </row>
    <row r="344" spans="1:20" s="21" customFormat="1" x14ac:dyDescent="0.3">
      <c r="A344" s="7" t="s">
        <v>281</v>
      </c>
      <c r="B344" s="7" t="s">
        <v>755</v>
      </c>
      <c r="C344" s="7">
        <v>1302</v>
      </c>
      <c r="D344" s="7" t="s">
        <v>8</v>
      </c>
      <c r="E344" s="7">
        <v>901</v>
      </c>
      <c r="F344" s="7">
        <v>150222</v>
      </c>
      <c r="G344" s="7" t="s">
        <v>1555</v>
      </c>
      <c r="H344" s="8" t="s">
        <v>1547</v>
      </c>
      <c r="I344" s="8"/>
      <c r="J344" s="8"/>
      <c r="K344" s="8"/>
      <c r="L344" s="8"/>
      <c r="M344" s="8"/>
      <c r="N344" s="8"/>
      <c r="O344" s="15">
        <v>1000000</v>
      </c>
      <c r="P344" s="15">
        <v>1000000</v>
      </c>
      <c r="Q344" s="15">
        <v>1000000</v>
      </c>
      <c r="R344" s="15">
        <v>1000000</v>
      </c>
      <c r="S344" s="15">
        <v>1000000</v>
      </c>
      <c r="T344" s="15">
        <v>1000000</v>
      </c>
    </row>
    <row r="345" spans="1:20" s="21" customFormat="1" x14ac:dyDescent="0.3">
      <c r="A345" s="7" t="s">
        <v>281</v>
      </c>
      <c r="B345" s="7" t="s">
        <v>755</v>
      </c>
      <c r="C345" s="7">
        <v>1302</v>
      </c>
      <c r="D345" s="7" t="s">
        <v>8</v>
      </c>
      <c r="E345" s="7">
        <v>905</v>
      </c>
      <c r="F345" s="7">
        <v>370637</v>
      </c>
      <c r="G345" s="7" t="s">
        <v>1555</v>
      </c>
      <c r="H345" s="8" t="s">
        <v>1548</v>
      </c>
      <c r="I345" s="8"/>
      <c r="J345" s="8"/>
      <c r="K345" s="8"/>
      <c r="L345" s="8"/>
      <c r="M345" s="8"/>
      <c r="N345" s="8"/>
      <c r="O345" s="15">
        <v>1000000</v>
      </c>
      <c r="P345" s="15">
        <v>1000000</v>
      </c>
      <c r="Q345" s="15">
        <v>1000000</v>
      </c>
      <c r="R345" s="15">
        <v>1000000</v>
      </c>
      <c r="S345" s="15">
        <v>1000000</v>
      </c>
      <c r="T345" s="15">
        <v>1000000</v>
      </c>
    </row>
    <row r="346" spans="1:20" s="21" customFormat="1" x14ac:dyDescent="0.3">
      <c r="A346" s="7" t="s">
        <v>281</v>
      </c>
      <c r="B346" s="7" t="s">
        <v>755</v>
      </c>
      <c r="C346" s="7">
        <v>1302</v>
      </c>
      <c r="D346" s="7" t="s">
        <v>8</v>
      </c>
      <c r="E346" s="7">
        <v>901</v>
      </c>
      <c r="F346" s="7">
        <v>150203</v>
      </c>
      <c r="G346" s="7" t="s">
        <v>1555</v>
      </c>
      <c r="H346" s="8" t="s">
        <v>791</v>
      </c>
      <c r="I346" s="8"/>
      <c r="J346" s="8"/>
      <c r="K346" s="8"/>
      <c r="L346" s="8"/>
      <c r="M346" s="8"/>
      <c r="N346" s="8"/>
      <c r="O346" s="15">
        <v>0</v>
      </c>
      <c r="P346" s="15">
        <v>1000000</v>
      </c>
      <c r="Q346" s="15">
        <v>1000000</v>
      </c>
      <c r="R346" s="15">
        <v>1000000</v>
      </c>
      <c r="S346" s="15">
        <v>1000000</v>
      </c>
      <c r="T346" s="15">
        <v>2000000</v>
      </c>
    </row>
    <row r="347" spans="1:20" s="21" customFormat="1" x14ac:dyDescent="0.3">
      <c r="A347" s="7" t="s">
        <v>281</v>
      </c>
      <c r="B347" s="7" t="s">
        <v>755</v>
      </c>
      <c r="C347" s="7">
        <v>1302</v>
      </c>
      <c r="D347" s="7" t="s">
        <v>8</v>
      </c>
      <c r="E347" s="7">
        <v>901</v>
      </c>
      <c r="F347" s="7">
        <v>370689</v>
      </c>
      <c r="G347" s="7" t="s">
        <v>1555</v>
      </c>
      <c r="H347" s="8" t="s">
        <v>1549</v>
      </c>
      <c r="I347" s="8"/>
      <c r="J347" s="8"/>
      <c r="K347" s="8"/>
      <c r="L347" s="8"/>
      <c r="M347" s="8"/>
      <c r="N347" s="8"/>
      <c r="O347" s="15">
        <v>4000000</v>
      </c>
      <c r="P347" s="15">
        <v>4000000</v>
      </c>
      <c r="Q347" s="15">
        <v>2000000</v>
      </c>
      <c r="R347" s="15">
        <v>3000000</v>
      </c>
      <c r="S347" s="15">
        <v>2000000</v>
      </c>
      <c r="T347" s="15">
        <v>4000000</v>
      </c>
    </row>
    <row r="348" spans="1:20" s="21" customFormat="1" x14ac:dyDescent="0.3">
      <c r="A348" s="7" t="s">
        <v>281</v>
      </c>
      <c r="B348" s="7" t="s">
        <v>755</v>
      </c>
      <c r="C348" s="7">
        <v>1302</v>
      </c>
      <c r="D348" s="7" t="s">
        <v>8</v>
      </c>
      <c r="E348" s="7">
        <v>901</v>
      </c>
      <c r="F348" s="7">
        <v>150195</v>
      </c>
      <c r="G348" s="7" t="s">
        <v>1555</v>
      </c>
      <c r="H348" s="8" t="s">
        <v>792</v>
      </c>
      <c r="I348" s="8"/>
      <c r="J348" s="8"/>
      <c r="K348" s="8"/>
      <c r="L348" s="8"/>
      <c r="M348" s="8"/>
      <c r="N348" s="8"/>
      <c r="O348" s="15">
        <v>1000000</v>
      </c>
      <c r="P348" s="15">
        <v>1000000</v>
      </c>
      <c r="Q348" s="15">
        <v>1000000</v>
      </c>
      <c r="R348" s="15">
        <v>1000000</v>
      </c>
      <c r="S348" s="15">
        <v>1000000</v>
      </c>
      <c r="T348" s="15">
        <v>1000000</v>
      </c>
    </row>
    <row r="349" spans="1:20" s="21" customFormat="1" x14ac:dyDescent="0.3">
      <c r="A349" s="7" t="s">
        <v>281</v>
      </c>
      <c r="B349" s="7" t="s">
        <v>755</v>
      </c>
      <c r="C349" s="7">
        <v>1302</v>
      </c>
      <c r="D349" s="7" t="s">
        <v>806</v>
      </c>
      <c r="E349" s="7">
        <v>901</v>
      </c>
      <c r="F349" s="7">
        <v>150211</v>
      </c>
      <c r="G349" s="7" t="s">
        <v>1555</v>
      </c>
      <c r="H349" s="8" t="s">
        <v>795</v>
      </c>
      <c r="I349" s="8"/>
      <c r="J349" s="8"/>
      <c r="K349" s="8"/>
      <c r="L349" s="8"/>
      <c r="M349" s="8"/>
      <c r="N349" s="8"/>
      <c r="O349" s="15">
        <v>1000000</v>
      </c>
      <c r="P349" s="15">
        <v>1000000</v>
      </c>
      <c r="Q349" s="15">
        <v>1000000</v>
      </c>
      <c r="R349" s="15">
        <v>1000000</v>
      </c>
      <c r="S349" s="15">
        <v>1000000</v>
      </c>
      <c r="T349" s="15">
        <v>1000000</v>
      </c>
    </row>
    <row r="350" spans="1:20" s="21" customFormat="1" x14ac:dyDescent="0.3">
      <c r="A350" s="7" t="s">
        <v>281</v>
      </c>
      <c r="B350" s="7" t="s">
        <v>755</v>
      </c>
      <c r="C350" s="7">
        <v>1302</v>
      </c>
      <c r="D350" s="7" t="s">
        <v>8</v>
      </c>
      <c r="E350" s="7">
        <v>901</v>
      </c>
      <c r="F350" s="7">
        <v>150212</v>
      </c>
      <c r="G350" s="7" t="s">
        <v>1555</v>
      </c>
      <c r="H350" s="8" t="s">
        <v>788</v>
      </c>
      <c r="I350" s="8"/>
      <c r="J350" s="8"/>
      <c r="K350" s="8"/>
      <c r="L350" s="8"/>
      <c r="M350" s="8"/>
      <c r="N350" s="8"/>
      <c r="O350" s="15">
        <v>1000000</v>
      </c>
      <c r="P350" s="15">
        <v>1000000</v>
      </c>
      <c r="Q350" s="15">
        <v>1000000</v>
      </c>
      <c r="R350" s="15">
        <v>1000000</v>
      </c>
      <c r="S350" s="15">
        <v>1000000</v>
      </c>
      <c r="T350" s="15">
        <v>1000000</v>
      </c>
    </row>
    <row r="351" spans="1:20" s="21" customFormat="1" x14ac:dyDescent="0.3">
      <c r="A351" s="7" t="s">
        <v>281</v>
      </c>
      <c r="B351" s="7" t="s">
        <v>755</v>
      </c>
      <c r="C351" s="7">
        <v>1302</v>
      </c>
      <c r="D351" s="7" t="s">
        <v>8</v>
      </c>
      <c r="E351" s="7">
        <v>901</v>
      </c>
      <c r="F351" s="7">
        <v>150190</v>
      </c>
      <c r="G351" s="7" t="s">
        <v>1555</v>
      </c>
      <c r="H351" s="8" t="s">
        <v>1550</v>
      </c>
      <c r="I351" s="8"/>
      <c r="J351" s="8"/>
      <c r="K351" s="8"/>
      <c r="L351" s="8"/>
      <c r="M351" s="8"/>
      <c r="N351" s="8"/>
      <c r="O351" s="15">
        <v>5000000</v>
      </c>
      <c r="P351" s="15">
        <v>5000000</v>
      </c>
      <c r="Q351" s="15">
        <v>2000000</v>
      </c>
      <c r="R351" s="15">
        <v>2000000</v>
      </c>
      <c r="S351" s="15">
        <v>1000000</v>
      </c>
      <c r="T351" s="15">
        <v>4000000</v>
      </c>
    </row>
    <row r="352" spans="1:20" s="21" customFormat="1" x14ac:dyDescent="0.3">
      <c r="A352" s="7" t="s">
        <v>281</v>
      </c>
      <c r="B352" s="7" t="s">
        <v>755</v>
      </c>
      <c r="C352" s="7">
        <v>1302</v>
      </c>
      <c r="D352" s="7" t="s">
        <v>806</v>
      </c>
      <c r="E352" s="7">
        <v>901</v>
      </c>
      <c r="F352" s="7">
        <v>150208</v>
      </c>
      <c r="G352" s="7" t="s">
        <v>1555</v>
      </c>
      <c r="H352" s="8" t="s">
        <v>790</v>
      </c>
      <c r="I352" s="8"/>
      <c r="J352" s="8"/>
      <c r="K352" s="8"/>
      <c r="L352" s="8"/>
      <c r="M352" s="8"/>
      <c r="N352" s="8"/>
      <c r="O352" s="15">
        <v>1000000</v>
      </c>
      <c r="P352" s="15">
        <v>1000000</v>
      </c>
      <c r="Q352" s="15">
        <v>1000000</v>
      </c>
      <c r="R352" s="15">
        <v>1000000</v>
      </c>
      <c r="S352" s="15">
        <v>1000000</v>
      </c>
      <c r="T352" s="15">
        <v>1000000</v>
      </c>
    </row>
    <row r="353" spans="1:20" s="21" customFormat="1" x14ac:dyDescent="0.3">
      <c r="A353" s="7" t="s">
        <v>281</v>
      </c>
      <c r="B353" s="7" t="s">
        <v>755</v>
      </c>
      <c r="C353" s="7">
        <v>1302</v>
      </c>
      <c r="D353" s="7" t="s">
        <v>8</v>
      </c>
      <c r="E353" s="7">
        <v>901</v>
      </c>
      <c r="F353" s="7">
        <v>150123</v>
      </c>
      <c r="G353" s="7" t="s">
        <v>1555</v>
      </c>
      <c r="H353" s="8" t="s">
        <v>784</v>
      </c>
      <c r="I353" s="8"/>
      <c r="J353" s="8"/>
      <c r="K353" s="8"/>
      <c r="L353" s="8"/>
      <c r="M353" s="8"/>
      <c r="N353" s="8"/>
      <c r="O353" s="15">
        <v>1000000</v>
      </c>
      <c r="P353" s="15">
        <v>1000000</v>
      </c>
      <c r="Q353" s="15">
        <v>2000000</v>
      </c>
      <c r="R353" s="15">
        <v>2000000</v>
      </c>
      <c r="S353" s="15">
        <v>2000000</v>
      </c>
      <c r="T353" s="15">
        <v>3000000</v>
      </c>
    </row>
    <row r="354" spans="1:20" s="21" customFormat="1" x14ac:dyDescent="0.3">
      <c r="A354" s="7" t="s">
        <v>281</v>
      </c>
      <c r="B354" s="7" t="s">
        <v>755</v>
      </c>
      <c r="C354" s="7">
        <v>1302</v>
      </c>
      <c r="D354" s="7" t="s">
        <v>806</v>
      </c>
      <c r="E354" s="7">
        <v>901</v>
      </c>
      <c r="F354" s="7">
        <v>150218</v>
      </c>
      <c r="G354" s="7" t="s">
        <v>1555</v>
      </c>
      <c r="H354" s="8" t="s">
        <v>786</v>
      </c>
      <c r="I354" s="8"/>
      <c r="J354" s="8"/>
      <c r="K354" s="8"/>
      <c r="L354" s="8"/>
      <c r="M354" s="8"/>
      <c r="N354" s="8"/>
      <c r="O354" s="15">
        <v>1000000</v>
      </c>
      <c r="P354" s="15">
        <v>1000000</v>
      </c>
      <c r="Q354" s="15">
        <v>1000000</v>
      </c>
      <c r="R354" s="15">
        <v>1000000</v>
      </c>
      <c r="S354" s="15">
        <v>1000000</v>
      </c>
      <c r="T354" s="15">
        <v>1000000</v>
      </c>
    </row>
    <row r="355" spans="1:20" s="21" customFormat="1" x14ac:dyDescent="0.3">
      <c r="A355" s="7" t="s">
        <v>281</v>
      </c>
      <c r="B355" s="7" t="s">
        <v>755</v>
      </c>
      <c r="C355" s="7">
        <v>1302</v>
      </c>
      <c r="D355" s="7" t="s">
        <v>8</v>
      </c>
      <c r="E355" s="7">
        <v>901</v>
      </c>
      <c r="F355" s="7">
        <v>151181</v>
      </c>
      <c r="G355" s="7" t="s">
        <v>1555</v>
      </c>
      <c r="H355" s="8" t="s">
        <v>787</v>
      </c>
      <c r="I355" s="8"/>
      <c r="J355" s="8"/>
      <c r="K355" s="8"/>
      <c r="L355" s="8"/>
      <c r="M355" s="8"/>
      <c r="N355" s="8"/>
      <c r="O355" s="15">
        <v>1000000</v>
      </c>
      <c r="P355" s="15">
        <v>1000000</v>
      </c>
      <c r="Q355" s="15">
        <v>1000000</v>
      </c>
      <c r="R355" s="15">
        <v>1000000</v>
      </c>
      <c r="S355" s="15">
        <v>1000000</v>
      </c>
      <c r="T355" s="15">
        <v>1000000</v>
      </c>
    </row>
    <row r="356" spans="1:20" s="21" customFormat="1" x14ac:dyDescent="0.3">
      <c r="A356" s="7" t="s">
        <v>281</v>
      </c>
      <c r="B356" s="7" t="s">
        <v>755</v>
      </c>
      <c r="C356" s="7">
        <v>1302</v>
      </c>
      <c r="D356" s="7" t="s">
        <v>8</v>
      </c>
      <c r="E356" s="7">
        <v>901</v>
      </c>
      <c r="F356" s="7">
        <v>150204</v>
      </c>
      <c r="G356" s="7" t="s">
        <v>1555</v>
      </c>
      <c r="H356" s="8" t="s">
        <v>789</v>
      </c>
      <c r="I356" s="8"/>
      <c r="J356" s="8"/>
      <c r="K356" s="8"/>
      <c r="L356" s="8"/>
      <c r="M356" s="8"/>
      <c r="N356" s="8"/>
      <c r="O356" s="15">
        <v>1000000</v>
      </c>
      <c r="P356" s="15">
        <v>1000000</v>
      </c>
      <c r="Q356" s="15">
        <v>1000000</v>
      </c>
      <c r="R356" s="15">
        <v>1000000</v>
      </c>
      <c r="S356" s="15">
        <v>1000000</v>
      </c>
      <c r="T356" s="15">
        <v>1000000</v>
      </c>
    </row>
    <row r="357" spans="1:20" s="21" customFormat="1" x14ac:dyDescent="0.3">
      <c r="A357" s="7" t="s">
        <v>281</v>
      </c>
      <c r="B357" s="7" t="s">
        <v>755</v>
      </c>
      <c r="C357" s="7">
        <v>1302</v>
      </c>
      <c r="D357" s="7" t="s">
        <v>8</v>
      </c>
      <c r="E357" s="7">
        <v>901</v>
      </c>
      <c r="F357" s="7">
        <v>150136</v>
      </c>
      <c r="G357" s="7" t="s">
        <v>1555</v>
      </c>
      <c r="H357" s="8" t="s">
        <v>833</v>
      </c>
      <c r="I357" s="8"/>
      <c r="J357" s="8"/>
      <c r="K357" s="8"/>
      <c r="L357" s="8"/>
      <c r="M357" s="8"/>
      <c r="N357" s="8"/>
      <c r="O357" s="15">
        <v>1000000</v>
      </c>
      <c r="P357" s="15">
        <v>1000000</v>
      </c>
      <c r="Q357" s="15">
        <v>1000000</v>
      </c>
      <c r="R357" s="15">
        <v>1000000</v>
      </c>
      <c r="S357" s="15">
        <v>1000000</v>
      </c>
      <c r="T357" s="15">
        <v>1000000</v>
      </c>
    </row>
    <row r="358" spans="1:20" s="21" customFormat="1" x14ac:dyDescent="0.3">
      <c r="A358" s="7" t="s">
        <v>281</v>
      </c>
      <c r="B358" s="7" t="s">
        <v>755</v>
      </c>
      <c r="C358" s="7">
        <v>1302</v>
      </c>
      <c r="D358" s="7" t="s">
        <v>8</v>
      </c>
      <c r="E358" s="7">
        <v>901</v>
      </c>
      <c r="F358" s="7">
        <v>150186</v>
      </c>
      <c r="G358" s="7" t="s">
        <v>1555</v>
      </c>
      <c r="H358" s="8" t="s">
        <v>1551</v>
      </c>
      <c r="I358" s="8"/>
      <c r="J358" s="8"/>
      <c r="K358" s="8"/>
      <c r="L358" s="8"/>
      <c r="M358" s="8"/>
      <c r="N358" s="8"/>
      <c r="O358" s="15">
        <v>1000000</v>
      </c>
      <c r="P358" s="15">
        <v>1000000</v>
      </c>
      <c r="Q358" s="15">
        <v>1000000</v>
      </c>
      <c r="R358" s="15">
        <v>1000000</v>
      </c>
      <c r="S358" s="15">
        <v>1000000</v>
      </c>
      <c r="T358" s="15">
        <v>1000000</v>
      </c>
    </row>
    <row r="359" spans="1:20" s="21" customFormat="1" x14ac:dyDescent="0.3">
      <c r="A359" s="7" t="s">
        <v>281</v>
      </c>
      <c r="B359" s="7" t="s">
        <v>755</v>
      </c>
      <c r="C359" s="7">
        <v>1302</v>
      </c>
      <c r="D359" s="7" t="s">
        <v>8</v>
      </c>
      <c r="E359" s="7">
        <v>901</v>
      </c>
      <c r="F359" s="7">
        <v>370695</v>
      </c>
      <c r="G359" s="7" t="s">
        <v>1555</v>
      </c>
      <c r="H359" s="8" t="s">
        <v>1552</v>
      </c>
      <c r="I359" s="8"/>
      <c r="J359" s="8"/>
      <c r="K359" s="8"/>
      <c r="L359" s="8"/>
      <c r="M359" s="8"/>
      <c r="N359" s="8"/>
      <c r="O359" s="15">
        <v>1000000</v>
      </c>
      <c r="P359" s="15">
        <v>1000000</v>
      </c>
      <c r="Q359" s="15">
        <v>1000000</v>
      </c>
      <c r="R359" s="15">
        <v>1000000</v>
      </c>
      <c r="S359" s="15">
        <v>1000000</v>
      </c>
      <c r="T359" s="15">
        <v>1000000</v>
      </c>
    </row>
    <row r="360" spans="1:20" s="21" customFormat="1" x14ac:dyDescent="0.3">
      <c r="A360" s="7" t="s">
        <v>281</v>
      </c>
      <c r="B360" s="7" t="s">
        <v>755</v>
      </c>
      <c r="C360" s="7">
        <v>1302</v>
      </c>
      <c r="D360" s="7" t="s">
        <v>252</v>
      </c>
      <c r="E360" s="7">
        <v>901</v>
      </c>
      <c r="F360" s="7" t="s">
        <v>252</v>
      </c>
      <c r="G360" s="7" t="s">
        <v>1555</v>
      </c>
      <c r="H360" s="8" t="s">
        <v>290</v>
      </c>
      <c r="I360" s="8"/>
      <c r="J360" s="8"/>
      <c r="K360" s="8"/>
      <c r="L360" s="8"/>
      <c r="M360" s="8"/>
      <c r="N360" s="8"/>
      <c r="O360" s="15">
        <v>8000000</v>
      </c>
      <c r="P360" s="15">
        <v>16000000</v>
      </c>
      <c r="Q360" s="15">
        <v>5000000</v>
      </c>
      <c r="R360" s="15">
        <v>11000000</v>
      </c>
      <c r="S360" s="15">
        <v>8000000</v>
      </c>
      <c r="T360" s="15">
        <v>5000000</v>
      </c>
    </row>
    <row r="361" spans="1:20" s="21" customFormat="1" x14ac:dyDescent="0.3">
      <c r="A361" s="7" t="s">
        <v>281</v>
      </c>
      <c r="B361" s="7" t="s">
        <v>755</v>
      </c>
      <c r="C361" s="7">
        <v>1302</v>
      </c>
      <c r="D361" s="7" t="s">
        <v>804</v>
      </c>
      <c r="E361" s="7">
        <v>901</v>
      </c>
      <c r="F361" s="7">
        <v>150020</v>
      </c>
      <c r="G361" s="7" t="s">
        <v>802</v>
      </c>
      <c r="H361" s="8" t="s">
        <v>756</v>
      </c>
      <c r="I361" s="8"/>
      <c r="J361" s="8"/>
      <c r="K361" s="8"/>
      <c r="L361" s="8"/>
      <c r="M361" s="8"/>
      <c r="N361" s="8"/>
      <c r="O361" s="15">
        <v>18000000</v>
      </c>
      <c r="P361" s="15">
        <v>20000000</v>
      </c>
      <c r="Q361" s="15">
        <v>24000000</v>
      </c>
      <c r="R361" s="15">
        <v>25000000</v>
      </c>
      <c r="S361" s="15">
        <v>20000000</v>
      </c>
      <c r="T361" s="15">
        <v>25000000</v>
      </c>
    </row>
    <row r="362" spans="1:20" s="21" customFormat="1" x14ac:dyDescent="0.3">
      <c r="A362" s="7" t="s">
        <v>281</v>
      </c>
      <c r="B362" s="7" t="s">
        <v>755</v>
      </c>
      <c r="C362" s="7">
        <v>1302</v>
      </c>
      <c r="D362" s="7" t="s">
        <v>808</v>
      </c>
      <c r="E362" s="7">
        <v>901</v>
      </c>
      <c r="F362" s="7">
        <v>150129</v>
      </c>
      <c r="G362" s="7" t="s">
        <v>802</v>
      </c>
      <c r="H362" s="8" t="s">
        <v>763</v>
      </c>
      <c r="I362" s="8"/>
      <c r="J362" s="8"/>
      <c r="K362" s="8"/>
      <c r="L362" s="8"/>
      <c r="M362" s="8"/>
      <c r="N362" s="8"/>
      <c r="O362" s="15">
        <v>12000000</v>
      </c>
      <c r="P362" s="15">
        <v>15000000</v>
      </c>
      <c r="Q362" s="15">
        <v>15000000</v>
      </c>
      <c r="R362" s="15">
        <v>15000000</v>
      </c>
      <c r="S362" s="15">
        <v>10000000</v>
      </c>
      <c r="T362" s="15">
        <v>15000000</v>
      </c>
    </row>
    <row r="363" spans="1:20" s="21" customFormat="1" x14ac:dyDescent="0.3">
      <c r="A363" s="7" t="s">
        <v>281</v>
      </c>
      <c r="B363" s="7" t="s">
        <v>755</v>
      </c>
      <c r="C363" s="7">
        <v>1302</v>
      </c>
      <c r="D363" s="7" t="s">
        <v>807</v>
      </c>
      <c r="E363" s="7">
        <v>901</v>
      </c>
      <c r="F363" s="7">
        <v>150040</v>
      </c>
      <c r="G363" s="7" t="s">
        <v>802</v>
      </c>
      <c r="H363" s="8" t="s">
        <v>761</v>
      </c>
      <c r="I363" s="8"/>
      <c r="J363" s="8"/>
      <c r="K363" s="8"/>
      <c r="L363" s="8"/>
      <c r="M363" s="8"/>
      <c r="N363" s="8"/>
      <c r="O363" s="15">
        <v>9000000</v>
      </c>
      <c r="P363" s="15">
        <v>10000000</v>
      </c>
      <c r="Q363" s="15">
        <v>15000000</v>
      </c>
      <c r="R363" s="15">
        <v>10000000</v>
      </c>
      <c r="S363" s="15">
        <v>10000000</v>
      </c>
      <c r="T363" s="15">
        <v>12000000</v>
      </c>
    </row>
    <row r="364" spans="1:20" s="21" customFormat="1" x14ac:dyDescent="0.3">
      <c r="A364" s="7" t="s">
        <v>281</v>
      </c>
      <c r="B364" s="7" t="s">
        <v>755</v>
      </c>
      <c r="C364" s="7">
        <v>1302</v>
      </c>
      <c r="D364" s="7" t="s">
        <v>807</v>
      </c>
      <c r="E364" s="7">
        <v>901</v>
      </c>
      <c r="F364" s="7">
        <v>150041</v>
      </c>
      <c r="G364" s="7" t="s">
        <v>802</v>
      </c>
      <c r="H364" s="8" t="s">
        <v>764</v>
      </c>
      <c r="I364" s="8"/>
      <c r="J364" s="8"/>
      <c r="K364" s="8"/>
      <c r="L364" s="8"/>
      <c r="M364" s="8"/>
      <c r="N364" s="8"/>
      <c r="O364" s="15">
        <v>7000000</v>
      </c>
      <c r="P364" s="15">
        <v>5000000</v>
      </c>
      <c r="Q364" s="15">
        <v>7000000</v>
      </c>
      <c r="R364" s="15">
        <v>7000000</v>
      </c>
      <c r="S364" s="15">
        <v>7000000</v>
      </c>
      <c r="T364" s="15">
        <v>10000000</v>
      </c>
    </row>
    <row r="365" spans="1:20" s="21" customFormat="1" x14ac:dyDescent="0.3">
      <c r="A365" s="7" t="s">
        <v>281</v>
      </c>
      <c r="B365" s="7" t="s">
        <v>755</v>
      </c>
      <c r="C365" s="7">
        <v>1302</v>
      </c>
      <c r="D365" s="7" t="s">
        <v>8</v>
      </c>
      <c r="E365" s="7">
        <v>901</v>
      </c>
      <c r="F365" s="7">
        <v>150183</v>
      </c>
      <c r="G365" s="7" t="s">
        <v>802</v>
      </c>
      <c r="H365" s="8" t="s">
        <v>760</v>
      </c>
      <c r="I365" s="8"/>
      <c r="J365" s="8"/>
      <c r="K365" s="8"/>
      <c r="L365" s="8"/>
      <c r="M365" s="8"/>
      <c r="N365" s="8"/>
      <c r="O365" s="15">
        <v>5000000</v>
      </c>
      <c r="P365" s="15">
        <v>5000000</v>
      </c>
      <c r="Q365" s="15">
        <v>5000000</v>
      </c>
      <c r="R365" s="15">
        <v>5000000</v>
      </c>
      <c r="S365" s="15">
        <v>6000000</v>
      </c>
      <c r="T365" s="15">
        <v>9000000</v>
      </c>
    </row>
    <row r="366" spans="1:20" s="21" customFormat="1" x14ac:dyDescent="0.3">
      <c r="A366" s="7" t="s">
        <v>281</v>
      </c>
      <c r="B366" s="7" t="s">
        <v>755</v>
      </c>
      <c r="C366" s="7">
        <v>1302</v>
      </c>
      <c r="D366" s="7" t="s">
        <v>806</v>
      </c>
      <c r="E366" s="7">
        <v>901</v>
      </c>
      <c r="F366" s="7">
        <v>150089</v>
      </c>
      <c r="G366" s="7" t="s">
        <v>802</v>
      </c>
      <c r="H366" s="8" t="s">
        <v>759</v>
      </c>
      <c r="I366" s="8"/>
      <c r="J366" s="8"/>
      <c r="K366" s="8"/>
      <c r="L366" s="8"/>
      <c r="M366" s="8"/>
      <c r="N366" s="8"/>
      <c r="O366" s="15">
        <v>1000000</v>
      </c>
      <c r="P366" s="15">
        <v>1000000</v>
      </c>
      <c r="Q366" s="15">
        <v>15000000</v>
      </c>
      <c r="R366" s="15">
        <v>5000000</v>
      </c>
      <c r="S366" s="15">
        <v>6000000</v>
      </c>
      <c r="T366" s="15">
        <v>10000000</v>
      </c>
    </row>
    <row r="367" spans="1:20" s="21" customFormat="1" x14ac:dyDescent="0.3">
      <c r="A367" s="7" t="s">
        <v>281</v>
      </c>
      <c r="B367" s="7" t="s">
        <v>755</v>
      </c>
      <c r="C367" s="7">
        <v>1302</v>
      </c>
      <c r="D367" s="7" t="s">
        <v>806</v>
      </c>
      <c r="E367" s="7">
        <v>901</v>
      </c>
      <c r="F367" s="7">
        <v>150210</v>
      </c>
      <c r="G367" s="7" t="s">
        <v>802</v>
      </c>
      <c r="H367" s="8" t="s">
        <v>758</v>
      </c>
      <c r="I367" s="8"/>
      <c r="J367" s="8"/>
      <c r="K367" s="8"/>
      <c r="L367" s="8"/>
      <c r="M367" s="8"/>
      <c r="N367" s="8"/>
      <c r="O367" s="15">
        <v>8000000</v>
      </c>
      <c r="P367" s="15">
        <v>10000000</v>
      </c>
      <c r="Q367" s="15">
        <v>8000000</v>
      </c>
      <c r="R367" s="15">
        <v>10000000</v>
      </c>
      <c r="S367" s="15">
        <v>7000000</v>
      </c>
      <c r="T367" s="15">
        <v>9000000</v>
      </c>
    </row>
    <row r="368" spans="1:20" s="21" customFormat="1" x14ac:dyDescent="0.3">
      <c r="A368" s="7" t="s">
        <v>281</v>
      </c>
      <c r="B368" s="7" t="s">
        <v>755</v>
      </c>
      <c r="C368" s="7">
        <v>1302</v>
      </c>
      <c r="D368" s="7" t="s">
        <v>8</v>
      </c>
      <c r="E368" s="7">
        <v>901</v>
      </c>
      <c r="F368" s="7">
        <v>370572</v>
      </c>
      <c r="G368" s="7" t="s">
        <v>802</v>
      </c>
      <c r="H368" s="8" t="s">
        <v>769</v>
      </c>
      <c r="I368" s="8"/>
      <c r="J368" s="8"/>
      <c r="K368" s="8"/>
      <c r="L368" s="8"/>
      <c r="M368" s="8"/>
      <c r="N368" s="8"/>
      <c r="O368" s="15">
        <v>3000000</v>
      </c>
      <c r="P368" s="15">
        <v>3000000</v>
      </c>
      <c r="Q368" s="15">
        <v>10000000</v>
      </c>
      <c r="R368" s="15">
        <v>7000000</v>
      </c>
      <c r="S368" s="15">
        <v>7000000</v>
      </c>
      <c r="T368" s="15">
        <v>9000000</v>
      </c>
    </row>
    <row r="369" spans="1:20" s="21" customFormat="1" x14ac:dyDescent="0.3">
      <c r="A369" s="7" t="s">
        <v>281</v>
      </c>
      <c r="B369" s="7" t="s">
        <v>755</v>
      </c>
      <c r="C369" s="7">
        <v>1302</v>
      </c>
      <c r="D369" s="7" t="s">
        <v>8</v>
      </c>
      <c r="E369" s="7">
        <v>901</v>
      </c>
      <c r="F369" s="7">
        <v>150171</v>
      </c>
      <c r="G369" s="7" t="s">
        <v>802</v>
      </c>
      <c r="H369" s="8" t="s">
        <v>1553</v>
      </c>
      <c r="I369" s="8"/>
      <c r="J369" s="8"/>
      <c r="K369" s="8"/>
      <c r="L369" s="8"/>
      <c r="M369" s="8"/>
      <c r="N369" s="8"/>
      <c r="O369" s="15">
        <v>0</v>
      </c>
      <c r="P369" s="15">
        <v>0</v>
      </c>
      <c r="Q369" s="15">
        <v>10000000</v>
      </c>
      <c r="R369" s="15">
        <v>7000000</v>
      </c>
      <c r="S369" s="15">
        <v>10000000</v>
      </c>
      <c r="T369" s="15">
        <v>5000000</v>
      </c>
    </row>
    <row r="370" spans="1:20" s="21" customFormat="1" x14ac:dyDescent="0.3">
      <c r="A370" s="7" t="s">
        <v>281</v>
      </c>
      <c r="B370" s="7" t="s">
        <v>755</v>
      </c>
      <c r="C370" s="7">
        <v>1302</v>
      </c>
      <c r="D370" s="7" t="s">
        <v>805</v>
      </c>
      <c r="E370" s="7">
        <v>901</v>
      </c>
      <c r="F370" s="7">
        <v>150101</v>
      </c>
      <c r="G370" s="7" t="s">
        <v>802</v>
      </c>
      <c r="H370" s="8" t="s">
        <v>757</v>
      </c>
      <c r="I370" s="8"/>
      <c r="J370" s="8"/>
      <c r="K370" s="8"/>
      <c r="L370" s="8"/>
      <c r="M370" s="8"/>
      <c r="N370" s="8"/>
      <c r="O370" s="15">
        <v>4000000</v>
      </c>
      <c r="P370" s="15">
        <v>6000000</v>
      </c>
      <c r="Q370" s="15">
        <v>7000000</v>
      </c>
      <c r="R370" s="15">
        <v>7000000</v>
      </c>
      <c r="S370" s="15">
        <v>7000000</v>
      </c>
      <c r="T370" s="15">
        <v>10000000</v>
      </c>
    </row>
    <row r="371" spans="1:20" s="21" customFormat="1" x14ac:dyDescent="0.3">
      <c r="A371" s="7" t="s">
        <v>281</v>
      </c>
      <c r="B371" s="7" t="s">
        <v>755</v>
      </c>
      <c r="C371" s="7">
        <v>1302</v>
      </c>
      <c r="D371" s="7" t="s">
        <v>806</v>
      </c>
      <c r="E371" s="7">
        <v>901</v>
      </c>
      <c r="F371" s="7">
        <v>150010</v>
      </c>
      <c r="G371" s="7" t="s">
        <v>802</v>
      </c>
      <c r="H371" s="8" t="s">
        <v>766</v>
      </c>
      <c r="I371" s="8"/>
      <c r="J371" s="8"/>
      <c r="K371" s="8"/>
      <c r="L371" s="8"/>
      <c r="M371" s="8"/>
      <c r="N371" s="8"/>
      <c r="O371" s="15">
        <v>9000000</v>
      </c>
      <c r="P371" s="15">
        <v>9000000</v>
      </c>
      <c r="Q371" s="15">
        <v>8000000</v>
      </c>
      <c r="R371" s="15">
        <v>5000000</v>
      </c>
      <c r="S371" s="15">
        <v>5000000</v>
      </c>
      <c r="T371" s="15">
        <v>10000000</v>
      </c>
    </row>
    <row r="372" spans="1:20" s="21" customFormat="1" x14ac:dyDescent="0.3">
      <c r="A372" s="7" t="s">
        <v>281</v>
      </c>
      <c r="B372" s="7" t="s">
        <v>755</v>
      </c>
      <c r="C372" s="7">
        <v>1302</v>
      </c>
      <c r="D372" s="7" t="s">
        <v>809</v>
      </c>
      <c r="E372" s="7">
        <v>901</v>
      </c>
      <c r="F372" s="7">
        <v>150006</v>
      </c>
      <c r="G372" s="7" t="s">
        <v>802</v>
      </c>
      <c r="H372" s="8" t="s">
        <v>765</v>
      </c>
      <c r="I372" s="8"/>
      <c r="J372" s="8"/>
      <c r="K372" s="8"/>
      <c r="L372" s="8"/>
      <c r="M372" s="8"/>
      <c r="N372" s="8"/>
      <c r="O372" s="15">
        <v>2000000</v>
      </c>
      <c r="P372" s="15">
        <v>2000000</v>
      </c>
      <c r="Q372" s="15">
        <v>3000000</v>
      </c>
      <c r="R372" s="15">
        <v>2000000</v>
      </c>
      <c r="S372" s="15">
        <v>3000000</v>
      </c>
      <c r="T372" s="15">
        <v>3000000</v>
      </c>
    </row>
    <row r="373" spans="1:20" s="21" customFormat="1" x14ac:dyDescent="0.3">
      <c r="A373" s="7" t="s">
        <v>281</v>
      </c>
      <c r="B373" s="7" t="s">
        <v>755</v>
      </c>
      <c r="C373" s="7">
        <v>1302</v>
      </c>
      <c r="D373" s="7" t="s">
        <v>8</v>
      </c>
      <c r="E373" s="7">
        <v>901</v>
      </c>
      <c r="F373" s="7">
        <v>150007</v>
      </c>
      <c r="G373" s="7" t="s">
        <v>802</v>
      </c>
      <c r="H373" s="8" t="s">
        <v>771</v>
      </c>
      <c r="I373" s="8"/>
      <c r="J373" s="8"/>
      <c r="K373" s="8"/>
      <c r="L373" s="8"/>
      <c r="M373" s="8"/>
      <c r="N373" s="8"/>
      <c r="O373" s="15">
        <v>1000000</v>
      </c>
      <c r="P373" s="15">
        <v>1000000</v>
      </c>
      <c r="Q373" s="15">
        <v>3000000</v>
      </c>
      <c r="R373" s="15">
        <v>5000000</v>
      </c>
      <c r="S373" s="15">
        <v>2000000</v>
      </c>
      <c r="T373" s="15">
        <v>4000000</v>
      </c>
    </row>
    <row r="374" spans="1:20" s="21" customFormat="1" x14ac:dyDescent="0.3">
      <c r="A374" s="7" t="s">
        <v>281</v>
      </c>
      <c r="B374" s="7" t="s">
        <v>755</v>
      </c>
      <c r="C374" s="7">
        <v>1302</v>
      </c>
      <c r="D374" s="7" t="s">
        <v>811</v>
      </c>
      <c r="E374" s="7">
        <v>901</v>
      </c>
      <c r="F374" s="7">
        <v>150016</v>
      </c>
      <c r="G374" s="7" t="s">
        <v>802</v>
      </c>
      <c r="H374" s="8" t="s">
        <v>773</v>
      </c>
      <c r="I374" s="8"/>
      <c r="J374" s="8"/>
      <c r="K374" s="8"/>
      <c r="L374" s="8"/>
      <c r="M374" s="8"/>
      <c r="N374" s="8"/>
      <c r="O374" s="15">
        <v>2000000</v>
      </c>
      <c r="P374" s="15">
        <v>2000000</v>
      </c>
      <c r="Q374" s="15">
        <v>6000000</v>
      </c>
      <c r="R374" s="15">
        <v>3000000</v>
      </c>
      <c r="S374" s="15">
        <v>3000000</v>
      </c>
      <c r="T374" s="15">
        <v>10000000</v>
      </c>
    </row>
    <row r="375" spans="1:20" s="21" customFormat="1" x14ac:dyDescent="0.3">
      <c r="A375" s="7" t="s">
        <v>281</v>
      </c>
      <c r="B375" s="7" t="s">
        <v>755</v>
      </c>
      <c r="C375" s="7">
        <v>1302</v>
      </c>
      <c r="D375" s="7" t="s">
        <v>811</v>
      </c>
      <c r="E375" s="7">
        <v>901</v>
      </c>
      <c r="F375" s="7">
        <v>150177</v>
      </c>
      <c r="G375" s="7" t="s">
        <v>802</v>
      </c>
      <c r="H375" s="8" t="s">
        <v>782</v>
      </c>
      <c r="I375" s="8"/>
      <c r="J375" s="8"/>
      <c r="K375" s="8"/>
      <c r="L375" s="8"/>
      <c r="M375" s="8"/>
      <c r="N375" s="8"/>
      <c r="O375" s="15">
        <v>1000000</v>
      </c>
      <c r="P375" s="15">
        <v>1000000</v>
      </c>
      <c r="Q375" s="15">
        <v>1000000</v>
      </c>
      <c r="R375" s="15">
        <v>1000000</v>
      </c>
      <c r="S375" s="15">
        <v>1000000</v>
      </c>
      <c r="T375" s="15">
        <v>1000000</v>
      </c>
    </row>
    <row r="376" spans="1:20" s="21" customFormat="1" x14ac:dyDescent="0.3">
      <c r="A376" s="7" t="s">
        <v>281</v>
      </c>
      <c r="B376" s="7" t="s">
        <v>755</v>
      </c>
      <c r="C376" s="7">
        <v>1302</v>
      </c>
      <c r="D376" s="7" t="s">
        <v>811</v>
      </c>
      <c r="E376" s="7">
        <v>901</v>
      </c>
      <c r="F376" s="7">
        <v>150085</v>
      </c>
      <c r="G376" s="7" t="s">
        <v>802</v>
      </c>
      <c r="H376" s="8" t="s">
        <v>780</v>
      </c>
      <c r="I376" s="8"/>
      <c r="J376" s="8"/>
      <c r="K376" s="8"/>
      <c r="L376" s="8"/>
      <c r="M376" s="8"/>
      <c r="N376" s="8"/>
      <c r="O376" s="15">
        <v>2000000</v>
      </c>
      <c r="P376" s="15">
        <v>2000000</v>
      </c>
      <c r="Q376" s="15">
        <v>3000000</v>
      </c>
      <c r="R376" s="15">
        <v>4000000</v>
      </c>
      <c r="S376" s="15">
        <v>3000000</v>
      </c>
      <c r="T376" s="15">
        <v>4000000</v>
      </c>
    </row>
    <row r="377" spans="1:20" s="21" customFormat="1" x14ac:dyDescent="0.3">
      <c r="A377" s="7" t="s">
        <v>281</v>
      </c>
      <c r="B377" s="7" t="s">
        <v>755</v>
      </c>
      <c r="C377" s="7">
        <v>1302</v>
      </c>
      <c r="D377" s="7" t="s">
        <v>811</v>
      </c>
      <c r="E377" s="7">
        <v>901</v>
      </c>
      <c r="F377" s="7">
        <v>150172</v>
      </c>
      <c r="G377" s="7" t="s">
        <v>802</v>
      </c>
      <c r="H377" s="8" t="s">
        <v>775</v>
      </c>
      <c r="I377" s="8"/>
      <c r="J377" s="8"/>
      <c r="K377" s="8"/>
      <c r="L377" s="8"/>
      <c r="M377" s="8"/>
      <c r="N377" s="8"/>
      <c r="O377" s="15">
        <v>0</v>
      </c>
      <c r="P377" s="15">
        <v>0</v>
      </c>
      <c r="Q377" s="15">
        <v>0</v>
      </c>
      <c r="R377" s="15">
        <v>0</v>
      </c>
      <c r="S377" s="15">
        <v>3000000</v>
      </c>
      <c r="T377" s="15">
        <v>0</v>
      </c>
    </row>
    <row r="378" spans="1:20" s="21" customFormat="1" x14ac:dyDescent="0.3">
      <c r="A378" s="7" t="s">
        <v>281</v>
      </c>
      <c r="B378" s="7" t="s">
        <v>910</v>
      </c>
      <c r="C378" s="7">
        <v>1303</v>
      </c>
      <c r="D378" s="7" t="s">
        <v>924</v>
      </c>
      <c r="E378" s="7">
        <v>907</v>
      </c>
      <c r="F378" s="7" t="s">
        <v>1686</v>
      </c>
      <c r="G378" s="7" t="s">
        <v>1760</v>
      </c>
      <c r="H378" s="8" t="s">
        <v>829</v>
      </c>
      <c r="I378" s="8"/>
      <c r="J378" s="8"/>
      <c r="K378" s="8"/>
      <c r="L378" s="8"/>
      <c r="M378" s="8"/>
      <c r="N378" s="8"/>
      <c r="O378" s="15">
        <v>54771000</v>
      </c>
      <c r="P378" s="15">
        <v>95633000</v>
      </c>
      <c r="Q378" s="15">
        <v>147524000</v>
      </c>
      <c r="R378" s="15">
        <v>119499000</v>
      </c>
      <c r="S378" s="15">
        <v>99797000</v>
      </c>
      <c r="T378" s="15">
        <v>103822000</v>
      </c>
    </row>
    <row r="379" spans="1:20" s="21" customFormat="1" x14ac:dyDescent="0.3">
      <c r="A379" s="7" t="s">
        <v>281</v>
      </c>
      <c r="B379" s="7" t="s">
        <v>910</v>
      </c>
      <c r="C379" s="7">
        <v>1303</v>
      </c>
      <c r="D379" s="7" t="s">
        <v>924</v>
      </c>
      <c r="E379" s="7">
        <v>901</v>
      </c>
      <c r="F379" s="7" t="s">
        <v>1687</v>
      </c>
      <c r="G379" s="7" t="s">
        <v>1760</v>
      </c>
      <c r="H379" s="8" t="s">
        <v>1559</v>
      </c>
      <c r="I379" s="8"/>
      <c r="J379" s="8"/>
      <c r="K379" s="8"/>
      <c r="L379" s="8"/>
      <c r="M379" s="8"/>
      <c r="N379" s="8"/>
      <c r="O379" s="15">
        <v>9959000</v>
      </c>
      <c r="P379" s="15">
        <v>14943000</v>
      </c>
      <c r="Q379" s="15">
        <v>17943000</v>
      </c>
      <c r="R379" s="15">
        <v>19917000</v>
      </c>
      <c r="S379" s="15">
        <v>9980000</v>
      </c>
      <c r="T379" s="15">
        <v>14975000</v>
      </c>
    </row>
    <row r="380" spans="1:20" s="21" customFormat="1" x14ac:dyDescent="0.3">
      <c r="A380" s="7" t="s">
        <v>281</v>
      </c>
      <c r="B380" s="7" t="s">
        <v>910</v>
      </c>
      <c r="C380" s="7">
        <v>1303</v>
      </c>
      <c r="D380" s="7" t="s">
        <v>8</v>
      </c>
      <c r="E380" s="7">
        <v>901</v>
      </c>
      <c r="F380" s="7" t="s">
        <v>1688</v>
      </c>
      <c r="G380" s="7" t="s">
        <v>1760</v>
      </c>
      <c r="H380" s="8" t="s">
        <v>1560</v>
      </c>
      <c r="I380" s="8"/>
      <c r="J380" s="8"/>
      <c r="K380" s="8"/>
      <c r="L380" s="8"/>
      <c r="M380" s="8"/>
      <c r="N380" s="8"/>
      <c r="O380" s="15">
        <v>7967000</v>
      </c>
      <c r="P380" s="15">
        <v>9962000</v>
      </c>
      <c r="Q380" s="15">
        <v>9968000</v>
      </c>
      <c r="R380" s="15">
        <v>0</v>
      </c>
      <c r="S380" s="15">
        <v>0</v>
      </c>
      <c r="T380" s="15">
        <v>9983000</v>
      </c>
    </row>
    <row r="381" spans="1:20" s="21" customFormat="1" x14ac:dyDescent="0.3">
      <c r="A381" s="7" t="s">
        <v>281</v>
      </c>
      <c r="B381" s="7" t="s">
        <v>910</v>
      </c>
      <c r="C381" s="7">
        <v>1303</v>
      </c>
      <c r="D381" s="7" t="s">
        <v>1689</v>
      </c>
      <c r="E381" s="7">
        <v>913</v>
      </c>
      <c r="F381" s="7" t="s">
        <v>1690</v>
      </c>
      <c r="G381" s="7" t="s">
        <v>1760</v>
      </c>
      <c r="H381" s="8" t="s">
        <v>1561</v>
      </c>
      <c r="I381" s="8"/>
      <c r="J381" s="8"/>
      <c r="K381" s="8"/>
      <c r="L381" s="8"/>
      <c r="M381" s="8"/>
      <c r="N381" s="8"/>
      <c r="O381" s="15">
        <v>39834000</v>
      </c>
      <c r="P381" s="15">
        <v>29886000</v>
      </c>
      <c r="Q381" s="15">
        <v>34888000</v>
      </c>
      <c r="R381" s="15">
        <v>29875000</v>
      </c>
      <c r="S381" s="15">
        <v>24950000</v>
      </c>
      <c r="T381" s="15">
        <v>49915000</v>
      </c>
    </row>
    <row r="382" spans="1:20" s="21" customFormat="1" x14ac:dyDescent="0.3">
      <c r="A382" s="7" t="s">
        <v>281</v>
      </c>
      <c r="B382" s="7" t="s">
        <v>910</v>
      </c>
      <c r="C382" s="7">
        <v>1303</v>
      </c>
      <c r="D382" s="7" t="s">
        <v>925</v>
      </c>
      <c r="E382" s="7">
        <v>901</v>
      </c>
      <c r="F382" s="7" t="s">
        <v>1691</v>
      </c>
      <c r="G382" s="7" t="s">
        <v>1760</v>
      </c>
      <c r="H382" s="8" t="s">
        <v>814</v>
      </c>
      <c r="I382" s="8"/>
      <c r="J382" s="8"/>
      <c r="K382" s="8"/>
      <c r="L382" s="8"/>
      <c r="M382" s="8"/>
      <c r="N382" s="8"/>
      <c r="O382" s="15">
        <v>3984000</v>
      </c>
      <c r="P382" s="15">
        <v>3985000</v>
      </c>
      <c r="Q382" s="15">
        <v>5981000</v>
      </c>
      <c r="R382" s="15">
        <v>0</v>
      </c>
      <c r="S382" s="15">
        <v>0</v>
      </c>
      <c r="T382" s="15">
        <v>3994000</v>
      </c>
    </row>
    <row r="383" spans="1:20" s="21" customFormat="1" x14ac:dyDescent="0.3">
      <c r="A383" s="7" t="s">
        <v>281</v>
      </c>
      <c r="B383" s="7" t="s">
        <v>910</v>
      </c>
      <c r="C383" s="7">
        <v>1303</v>
      </c>
      <c r="D383" s="7" t="s">
        <v>8</v>
      </c>
      <c r="E383" s="7">
        <v>901</v>
      </c>
      <c r="F383" s="7" t="s">
        <v>1692</v>
      </c>
      <c r="G383" s="7" t="s">
        <v>1760</v>
      </c>
      <c r="H383" s="8" t="s">
        <v>1562</v>
      </c>
      <c r="I383" s="8"/>
      <c r="J383" s="8"/>
      <c r="K383" s="8"/>
      <c r="L383" s="8"/>
      <c r="M383" s="8"/>
      <c r="N383" s="8"/>
      <c r="O383" s="15">
        <v>7967000</v>
      </c>
      <c r="P383" s="15">
        <v>7970000</v>
      </c>
      <c r="Q383" s="15">
        <v>7975000</v>
      </c>
      <c r="R383" s="15">
        <v>7967000</v>
      </c>
      <c r="S383" s="15">
        <v>3992000</v>
      </c>
      <c r="T383" s="15">
        <v>9983000</v>
      </c>
    </row>
    <row r="384" spans="1:20" s="21" customFormat="1" x14ac:dyDescent="0.3">
      <c r="A384" s="7" t="s">
        <v>281</v>
      </c>
      <c r="B384" s="7" t="s">
        <v>910</v>
      </c>
      <c r="C384" s="7">
        <v>1303</v>
      </c>
      <c r="D384" s="7" t="s">
        <v>8</v>
      </c>
      <c r="E384" s="7">
        <v>901</v>
      </c>
      <c r="F384" s="7">
        <v>392103</v>
      </c>
      <c r="G384" s="7" t="s">
        <v>1760</v>
      </c>
      <c r="H384" s="8" t="s">
        <v>1563</v>
      </c>
      <c r="I384" s="8"/>
      <c r="J384" s="8"/>
      <c r="K384" s="8"/>
      <c r="L384" s="8"/>
      <c r="M384" s="8"/>
      <c r="N384" s="8"/>
      <c r="O384" s="15">
        <v>4980000</v>
      </c>
      <c r="P384" s="15">
        <v>6476000</v>
      </c>
      <c r="Q384" s="15">
        <v>6978000</v>
      </c>
      <c r="R384" s="15">
        <v>9959000</v>
      </c>
      <c r="S384" s="15">
        <v>4292000</v>
      </c>
      <c r="T384" s="15">
        <v>9983000</v>
      </c>
    </row>
    <row r="385" spans="1:20" s="21" customFormat="1" x14ac:dyDescent="0.3">
      <c r="A385" s="7" t="s">
        <v>281</v>
      </c>
      <c r="B385" s="7" t="s">
        <v>910</v>
      </c>
      <c r="C385" s="7">
        <v>1303</v>
      </c>
      <c r="D385" s="7" t="s">
        <v>930</v>
      </c>
      <c r="E385" s="7">
        <v>901</v>
      </c>
      <c r="F385" s="7" t="s">
        <v>918</v>
      </c>
      <c r="G385" s="7" t="s">
        <v>1760</v>
      </c>
      <c r="H385" s="8" t="s">
        <v>1564</v>
      </c>
      <c r="I385" s="8"/>
      <c r="J385" s="8"/>
      <c r="K385" s="8"/>
      <c r="L385" s="8"/>
      <c r="M385" s="8"/>
      <c r="N385" s="8"/>
      <c r="O385" s="15">
        <v>2490000</v>
      </c>
      <c r="P385" s="15">
        <v>2491000</v>
      </c>
      <c r="Q385" s="15">
        <v>9968000</v>
      </c>
      <c r="R385" s="15">
        <v>1494000</v>
      </c>
      <c r="S385" s="15">
        <v>1497000</v>
      </c>
      <c r="T385" s="15">
        <v>2995000</v>
      </c>
    </row>
    <row r="386" spans="1:20" s="21" customFormat="1" x14ac:dyDescent="0.3">
      <c r="A386" s="7" t="s">
        <v>281</v>
      </c>
      <c r="B386" s="7" t="s">
        <v>910</v>
      </c>
      <c r="C386" s="7">
        <v>1303</v>
      </c>
      <c r="D386" s="7" t="s">
        <v>8</v>
      </c>
      <c r="E386" s="7">
        <v>922</v>
      </c>
      <c r="F386" s="7">
        <v>393066</v>
      </c>
      <c r="G386" s="7" t="s">
        <v>1760</v>
      </c>
      <c r="H386" s="8" t="s">
        <v>1565</v>
      </c>
      <c r="I386" s="8"/>
      <c r="J386" s="8"/>
      <c r="K386" s="8"/>
      <c r="L386" s="8"/>
      <c r="M386" s="8"/>
      <c r="N386" s="8"/>
      <c r="O386" s="15">
        <v>4980000</v>
      </c>
      <c r="P386" s="15">
        <v>4981000</v>
      </c>
      <c r="Q386" s="15">
        <v>4984000</v>
      </c>
      <c r="R386" s="15">
        <v>4980000</v>
      </c>
      <c r="S386" s="15">
        <v>2994000</v>
      </c>
      <c r="T386" s="15">
        <v>4992000</v>
      </c>
    </row>
    <row r="387" spans="1:20" s="21" customFormat="1" x14ac:dyDescent="0.3">
      <c r="A387" s="7" t="s">
        <v>281</v>
      </c>
      <c r="B387" s="7" t="s">
        <v>910</v>
      </c>
      <c r="C387" s="7">
        <v>1303</v>
      </c>
      <c r="D387" s="7" t="s">
        <v>924</v>
      </c>
      <c r="E387" s="7">
        <v>907</v>
      </c>
      <c r="F387" s="7" t="s">
        <v>1686</v>
      </c>
      <c r="G387" s="7" t="s">
        <v>1760</v>
      </c>
      <c r="H387" s="8" t="s">
        <v>829</v>
      </c>
      <c r="I387" s="8"/>
      <c r="J387" s="8"/>
      <c r="K387" s="8"/>
      <c r="L387" s="8"/>
      <c r="M387" s="8"/>
      <c r="N387" s="8"/>
      <c r="O387" s="15">
        <v>996000</v>
      </c>
      <c r="P387" s="15">
        <v>499000</v>
      </c>
      <c r="Q387" s="15">
        <v>499000</v>
      </c>
      <c r="R387" s="15">
        <v>498000</v>
      </c>
      <c r="S387" s="15">
        <v>499000</v>
      </c>
      <c r="T387" s="15">
        <v>1997000</v>
      </c>
    </row>
    <row r="388" spans="1:20" s="21" customFormat="1" x14ac:dyDescent="0.3">
      <c r="A388" s="7" t="s">
        <v>281</v>
      </c>
      <c r="B388" s="7" t="s">
        <v>910</v>
      </c>
      <c r="C388" s="7">
        <v>1303</v>
      </c>
      <c r="D388" s="7" t="s">
        <v>8</v>
      </c>
      <c r="E388" s="7">
        <v>901</v>
      </c>
      <c r="F388" s="7">
        <v>150216</v>
      </c>
      <c r="G388" s="7" t="s">
        <v>1760</v>
      </c>
      <c r="H388" s="8" t="s">
        <v>1566</v>
      </c>
      <c r="I388" s="8"/>
      <c r="J388" s="8"/>
      <c r="K388" s="8"/>
      <c r="L388" s="8"/>
      <c r="M388" s="8"/>
      <c r="N388" s="8"/>
      <c r="O388" s="15">
        <v>9959000</v>
      </c>
      <c r="P388" s="15">
        <v>9962000</v>
      </c>
      <c r="Q388" s="15">
        <v>7975000</v>
      </c>
      <c r="R388" s="15">
        <v>7967000</v>
      </c>
      <c r="S388" s="15">
        <v>4990000</v>
      </c>
      <c r="T388" s="15">
        <v>9983000</v>
      </c>
    </row>
    <row r="389" spans="1:20" s="21" customFormat="1" x14ac:dyDescent="0.3">
      <c r="A389" s="7" t="s">
        <v>281</v>
      </c>
      <c r="B389" s="7" t="s">
        <v>910</v>
      </c>
      <c r="C389" s="7">
        <v>1303</v>
      </c>
      <c r="D389" s="7" t="s">
        <v>8</v>
      </c>
      <c r="E389" s="7">
        <v>901</v>
      </c>
      <c r="F389" s="7" t="s">
        <v>1693</v>
      </c>
      <c r="G389" s="7" t="s">
        <v>1760</v>
      </c>
      <c r="H389" s="8" t="s">
        <v>779</v>
      </c>
      <c r="I389" s="8"/>
      <c r="J389" s="8"/>
      <c r="K389" s="8"/>
      <c r="L389" s="8"/>
      <c r="M389" s="8"/>
      <c r="N389" s="8"/>
      <c r="O389" s="15">
        <v>996000</v>
      </c>
      <c r="P389" s="15">
        <v>997000</v>
      </c>
      <c r="Q389" s="15">
        <v>997000</v>
      </c>
      <c r="R389" s="15">
        <v>996000</v>
      </c>
      <c r="S389" s="15">
        <v>1098000</v>
      </c>
      <c r="T389" s="15">
        <v>999000</v>
      </c>
    </row>
    <row r="390" spans="1:20" s="21" customFormat="1" x14ac:dyDescent="0.3">
      <c r="A390" s="7" t="s">
        <v>281</v>
      </c>
      <c r="B390" s="7" t="s">
        <v>910</v>
      </c>
      <c r="C390" s="7">
        <v>1303</v>
      </c>
      <c r="D390" s="7" t="s">
        <v>8</v>
      </c>
      <c r="E390" s="7">
        <v>913</v>
      </c>
      <c r="F390" s="7" t="s">
        <v>1694</v>
      </c>
      <c r="G390" s="7" t="s">
        <v>915</v>
      </c>
      <c r="H390" s="8" t="s">
        <v>874</v>
      </c>
      <c r="I390" s="8"/>
      <c r="J390" s="8"/>
      <c r="K390" s="8"/>
      <c r="L390" s="8"/>
      <c r="M390" s="8"/>
      <c r="N390" s="8"/>
      <c r="O390" s="15">
        <v>32863000</v>
      </c>
      <c r="P390" s="15">
        <v>37855000</v>
      </c>
      <c r="Q390" s="15">
        <v>37878000</v>
      </c>
      <c r="R390" s="15">
        <v>35850000</v>
      </c>
      <c r="S390" s="15">
        <v>37923000</v>
      </c>
      <c r="T390" s="15">
        <v>39583000</v>
      </c>
    </row>
    <row r="391" spans="1:20" s="21" customFormat="1" x14ac:dyDescent="0.3">
      <c r="A391" s="7" t="s">
        <v>281</v>
      </c>
      <c r="B391" s="7" t="s">
        <v>910</v>
      </c>
      <c r="C391" s="7">
        <v>1303</v>
      </c>
      <c r="D391" s="7" t="s">
        <v>8</v>
      </c>
      <c r="E391" s="7">
        <v>913</v>
      </c>
      <c r="F391" s="7" t="s">
        <v>1695</v>
      </c>
      <c r="G391" s="7" t="s">
        <v>915</v>
      </c>
      <c r="H391" s="8" t="s">
        <v>885</v>
      </c>
      <c r="I391" s="8"/>
      <c r="J391" s="8"/>
      <c r="K391" s="8"/>
      <c r="L391" s="8"/>
      <c r="M391" s="8"/>
      <c r="N391" s="8"/>
      <c r="O391" s="15">
        <v>23900000</v>
      </c>
      <c r="P391" s="15">
        <v>19924000</v>
      </c>
      <c r="Q391" s="15">
        <v>19936000</v>
      </c>
      <c r="R391" s="15">
        <v>19917000</v>
      </c>
      <c r="S391" s="15">
        <v>19960000</v>
      </c>
      <c r="T391" s="15">
        <v>21963000</v>
      </c>
    </row>
    <row r="392" spans="1:20" s="21" customFormat="1" x14ac:dyDescent="0.3">
      <c r="A392" s="7" t="s">
        <v>281</v>
      </c>
      <c r="B392" s="7" t="s">
        <v>910</v>
      </c>
      <c r="C392" s="7">
        <v>1303</v>
      </c>
      <c r="D392" s="7" t="s">
        <v>8</v>
      </c>
      <c r="E392" s="7">
        <v>913</v>
      </c>
      <c r="F392" s="7" t="s">
        <v>1696</v>
      </c>
      <c r="G392" s="7" t="s">
        <v>915</v>
      </c>
      <c r="H392" s="8" t="s">
        <v>879</v>
      </c>
      <c r="I392" s="8"/>
      <c r="J392" s="8"/>
      <c r="K392" s="8"/>
      <c r="L392" s="8"/>
      <c r="M392" s="8"/>
      <c r="N392" s="8"/>
      <c r="O392" s="15">
        <v>5975000</v>
      </c>
      <c r="P392" s="15">
        <v>5978000</v>
      </c>
      <c r="Q392" s="15">
        <v>6978000</v>
      </c>
      <c r="R392" s="15">
        <v>6971000</v>
      </c>
      <c r="S392" s="15">
        <v>6986000</v>
      </c>
      <c r="T392" s="15">
        <v>5990000</v>
      </c>
    </row>
    <row r="393" spans="1:20" s="21" customFormat="1" x14ac:dyDescent="0.3">
      <c r="A393" s="7" t="s">
        <v>281</v>
      </c>
      <c r="B393" s="7" t="s">
        <v>910</v>
      </c>
      <c r="C393" s="7">
        <v>1303</v>
      </c>
      <c r="D393" s="7" t="s">
        <v>8</v>
      </c>
      <c r="E393" s="7">
        <v>913</v>
      </c>
      <c r="F393" s="7" t="s">
        <v>1697</v>
      </c>
      <c r="G393" s="7" t="s">
        <v>915</v>
      </c>
      <c r="H393" s="8" t="s">
        <v>900</v>
      </c>
      <c r="I393" s="8"/>
      <c r="J393" s="8"/>
      <c r="K393" s="8"/>
      <c r="L393" s="8"/>
      <c r="M393" s="8"/>
      <c r="N393" s="8"/>
      <c r="O393" s="15">
        <v>996000</v>
      </c>
      <c r="P393" s="15">
        <v>997000</v>
      </c>
      <c r="Q393" s="15">
        <v>1994000</v>
      </c>
      <c r="R393" s="15">
        <v>1992000</v>
      </c>
      <c r="S393" s="15">
        <v>1996000</v>
      </c>
      <c r="T393" s="15">
        <v>1997000</v>
      </c>
    </row>
    <row r="394" spans="1:20" s="21" customFormat="1" x14ac:dyDescent="0.3">
      <c r="A394" s="7" t="s">
        <v>281</v>
      </c>
      <c r="B394" s="7" t="s">
        <v>910</v>
      </c>
      <c r="C394" s="7">
        <v>1303</v>
      </c>
      <c r="D394" s="7" t="s">
        <v>8</v>
      </c>
      <c r="E394" s="7">
        <v>913</v>
      </c>
      <c r="F394" s="7" t="s">
        <v>1698</v>
      </c>
      <c r="G394" s="7" t="s">
        <v>915</v>
      </c>
      <c r="H394" s="8" t="s">
        <v>877</v>
      </c>
      <c r="I394" s="8"/>
      <c r="J394" s="8"/>
      <c r="K394" s="8"/>
      <c r="L394" s="8"/>
      <c r="M394" s="8"/>
      <c r="N394" s="8"/>
      <c r="O394" s="15">
        <v>996000</v>
      </c>
      <c r="P394" s="15">
        <v>997000</v>
      </c>
      <c r="Q394" s="15">
        <v>997000</v>
      </c>
      <c r="R394" s="15">
        <v>996000</v>
      </c>
      <c r="S394" s="15">
        <v>998000</v>
      </c>
      <c r="T394" s="15">
        <v>999000</v>
      </c>
    </row>
    <row r="395" spans="1:20" s="21" customFormat="1" x14ac:dyDescent="0.3">
      <c r="A395" s="7" t="s">
        <v>281</v>
      </c>
      <c r="B395" s="7" t="s">
        <v>910</v>
      </c>
      <c r="C395" s="7">
        <v>1303</v>
      </c>
      <c r="D395" s="7" t="s">
        <v>8</v>
      </c>
      <c r="E395" s="7">
        <v>913</v>
      </c>
      <c r="F395" s="7" t="s">
        <v>1699</v>
      </c>
      <c r="G395" s="7" t="s">
        <v>915</v>
      </c>
      <c r="H395" s="8" t="s">
        <v>883</v>
      </c>
      <c r="I395" s="8"/>
      <c r="J395" s="8"/>
      <c r="K395" s="8"/>
      <c r="L395" s="8"/>
      <c r="M395" s="8"/>
      <c r="N395" s="8"/>
      <c r="O395" s="15">
        <v>498000</v>
      </c>
      <c r="P395" s="15">
        <v>0</v>
      </c>
      <c r="Q395" s="15">
        <v>997000</v>
      </c>
      <c r="R395" s="15">
        <v>996000</v>
      </c>
      <c r="S395" s="15">
        <v>998000</v>
      </c>
      <c r="T395" s="15">
        <v>999000</v>
      </c>
    </row>
    <row r="396" spans="1:20" s="21" customFormat="1" x14ac:dyDescent="0.3">
      <c r="A396" s="7" t="s">
        <v>281</v>
      </c>
      <c r="B396" s="7" t="s">
        <v>910</v>
      </c>
      <c r="C396" s="7">
        <v>1303</v>
      </c>
      <c r="D396" s="7" t="s">
        <v>8</v>
      </c>
      <c r="E396" s="7">
        <v>913</v>
      </c>
      <c r="F396" s="7" t="s">
        <v>1700</v>
      </c>
      <c r="G396" s="7" t="s">
        <v>915</v>
      </c>
      <c r="H396" s="8" t="s">
        <v>875</v>
      </c>
      <c r="I396" s="8"/>
      <c r="J396" s="8"/>
      <c r="K396" s="8"/>
      <c r="L396" s="8"/>
      <c r="M396" s="8"/>
      <c r="N396" s="8"/>
      <c r="O396" s="15">
        <v>498000</v>
      </c>
      <c r="P396" s="15">
        <v>499000</v>
      </c>
      <c r="Q396" s="15">
        <v>499000</v>
      </c>
      <c r="R396" s="15">
        <v>498000</v>
      </c>
      <c r="S396" s="15">
        <v>499000</v>
      </c>
      <c r="T396" s="15">
        <v>500000</v>
      </c>
    </row>
    <row r="397" spans="1:20" s="21" customFormat="1" x14ac:dyDescent="0.3">
      <c r="A397" s="7" t="s">
        <v>281</v>
      </c>
      <c r="B397" s="7" t="s">
        <v>910</v>
      </c>
      <c r="C397" s="7">
        <v>1303</v>
      </c>
      <c r="D397" s="7" t="s">
        <v>8</v>
      </c>
      <c r="E397" s="7">
        <v>913</v>
      </c>
      <c r="F397" s="7">
        <v>110829</v>
      </c>
      <c r="G397" s="7" t="s">
        <v>915</v>
      </c>
      <c r="H397" s="8" t="s">
        <v>872</v>
      </c>
      <c r="I397" s="8"/>
      <c r="J397" s="8"/>
      <c r="K397" s="8"/>
      <c r="L397" s="8"/>
      <c r="M397" s="8"/>
      <c r="N397" s="8"/>
      <c r="O397" s="15">
        <v>299000</v>
      </c>
      <c r="P397" s="15">
        <v>299000</v>
      </c>
      <c r="Q397" s="15">
        <v>997000</v>
      </c>
      <c r="R397" s="15">
        <v>299000</v>
      </c>
      <c r="S397" s="15">
        <v>300000</v>
      </c>
      <c r="T397" s="15">
        <v>300000</v>
      </c>
    </row>
    <row r="398" spans="1:20" s="21" customFormat="1" x14ac:dyDescent="0.3">
      <c r="A398" s="7" t="s">
        <v>281</v>
      </c>
      <c r="B398" s="7" t="s">
        <v>910</v>
      </c>
      <c r="C398" s="7">
        <v>1303</v>
      </c>
      <c r="D398" s="7" t="s">
        <v>8</v>
      </c>
      <c r="E398" s="7">
        <v>913</v>
      </c>
      <c r="F398" s="7">
        <v>110221</v>
      </c>
      <c r="G398" s="7" t="s">
        <v>915</v>
      </c>
      <c r="H398" s="8" t="s">
        <v>870</v>
      </c>
      <c r="I398" s="8"/>
      <c r="J398" s="8"/>
      <c r="K398" s="8"/>
      <c r="L398" s="8"/>
      <c r="M398" s="8"/>
      <c r="N398" s="8"/>
      <c r="O398" s="15">
        <v>498000</v>
      </c>
      <c r="P398" s="15">
        <v>499000</v>
      </c>
      <c r="Q398" s="15">
        <v>499000</v>
      </c>
      <c r="R398" s="15">
        <v>498000</v>
      </c>
      <c r="S398" s="15">
        <v>499000</v>
      </c>
      <c r="T398" s="15">
        <v>500000</v>
      </c>
    </row>
    <row r="399" spans="1:20" s="21" customFormat="1" x14ac:dyDescent="0.3">
      <c r="A399" s="7" t="s">
        <v>281</v>
      </c>
      <c r="B399" s="7" t="s">
        <v>910</v>
      </c>
      <c r="C399" s="7">
        <v>1303</v>
      </c>
      <c r="D399" s="7" t="s">
        <v>8</v>
      </c>
      <c r="E399" s="7">
        <v>913</v>
      </c>
      <c r="F399" s="7" t="s">
        <v>1701</v>
      </c>
      <c r="G399" s="7" t="s">
        <v>915</v>
      </c>
      <c r="H399" s="8" t="s">
        <v>1300</v>
      </c>
      <c r="I399" s="8"/>
      <c r="J399" s="8"/>
      <c r="K399" s="8"/>
      <c r="L399" s="8"/>
      <c r="M399" s="8"/>
      <c r="N399" s="8"/>
      <c r="O399" s="15">
        <v>498000</v>
      </c>
      <c r="P399" s="15">
        <v>499000</v>
      </c>
      <c r="Q399" s="15">
        <v>499000</v>
      </c>
      <c r="R399" s="15">
        <v>498000</v>
      </c>
      <c r="S399" s="15">
        <v>499000</v>
      </c>
      <c r="T399" s="15">
        <v>500000</v>
      </c>
    </row>
    <row r="400" spans="1:20" s="21" customFormat="1" x14ac:dyDescent="0.3">
      <c r="A400" s="7" t="s">
        <v>281</v>
      </c>
      <c r="B400" s="7" t="s">
        <v>910</v>
      </c>
      <c r="C400" s="7">
        <v>1303</v>
      </c>
      <c r="D400" s="7" t="s">
        <v>8</v>
      </c>
      <c r="E400" s="7">
        <v>913</v>
      </c>
      <c r="F400" s="7" t="s">
        <v>1702</v>
      </c>
      <c r="G400" s="7" t="s">
        <v>915</v>
      </c>
      <c r="H400" s="8" t="s">
        <v>893</v>
      </c>
      <c r="I400" s="8"/>
      <c r="J400" s="8"/>
      <c r="K400" s="8"/>
      <c r="L400" s="8"/>
      <c r="M400" s="8"/>
      <c r="N400" s="8"/>
      <c r="O400" s="15">
        <v>200000</v>
      </c>
      <c r="P400" s="15">
        <v>200000</v>
      </c>
      <c r="Q400" s="15">
        <v>997000</v>
      </c>
      <c r="R400" s="15">
        <v>996000</v>
      </c>
      <c r="S400" s="15">
        <v>998000</v>
      </c>
      <c r="T400" s="15">
        <v>200000</v>
      </c>
    </row>
    <row r="401" spans="1:20" s="21" customFormat="1" x14ac:dyDescent="0.3">
      <c r="A401" s="7" t="s">
        <v>281</v>
      </c>
      <c r="B401" s="7" t="s">
        <v>910</v>
      </c>
      <c r="C401" s="7">
        <v>1303</v>
      </c>
      <c r="D401" s="7" t="s">
        <v>8</v>
      </c>
      <c r="E401" s="7">
        <v>913</v>
      </c>
      <c r="F401" s="7">
        <v>111680</v>
      </c>
      <c r="G401" s="7" t="s">
        <v>915</v>
      </c>
      <c r="H401" s="8" t="s">
        <v>1567</v>
      </c>
      <c r="I401" s="8"/>
      <c r="J401" s="8"/>
      <c r="K401" s="8"/>
      <c r="L401" s="8"/>
      <c r="M401" s="8"/>
      <c r="N401" s="8"/>
      <c r="O401" s="15">
        <v>299000</v>
      </c>
      <c r="P401" s="15">
        <v>299000</v>
      </c>
      <c r="Q401" s="15">
        <v>499000</v>
      </c>
      <c r="R401" s="15">
        <v>498000</v>
      </c>
      <c r="S401" s="15">
        <v>499000</v>
      </c>
      <c r="T401" s="15">
        <v>300000</v>
      </c>
    </row>
    <row r="402" spans="1:20" s="21" customFormat="1" x14ac:dyDescent="0.3">
      <c r="A402" s="7" t="s">
        <v>281</v>
      </c>
      <c r="B402" s="7" t="s">
        <v>910</v>
      </c>
      <c r="C402" s="7">
        <v>1303</v>
      </c>
      <c r="D402" s="7" t="s">
        <v>8</v>
      </c>
      <c r="E402" s="7">
        <v>913</v>
      </c>
      <c r="F402" s="7" t="s">
        <v>1703</v>
      </c>
      <c r="G402" s="7" t="s">
        <v>915</v>
      </c>
      <c r="H402" s="8" t="s">
        <v>880</v>
      </c>
      <c r="I402" s="8"/>
      <c r="J402" s="8"/>
      <c r="K402" s="8"/>
      <c r="L402" s="8"/>
      <c r="M402" s="8"/>
      <c r="N402" s="8"/>
      <c r="O402" s="15">
        <v>299000</v>
      </c>
      <c r="P402" s="15">
        <v>299000</v>
      </c>
      <c r="Q402" s="15">
        <v>300000</v>
      </c>
      <c r="R402" s="15">
        <v>299000</v>
      </c>
      <c r="S402" s="15">
        <v>300000</v>
      </c>
      <c r="T402" s="15">
        <v>300000</v>
      </c>
    </row>
    <row r="403" spans="1:20" s="21" customFormat="1" x14ac:dyDescent="0.3">
      <c r="A403" s="7" t="s">
        <v>281</v>
      </c>
      <c r="B403" s="7" t="s">
        <v>910</v>
      </c>
      <c r="C403" s="7">
        <v>1303</v>
      </c>
      <c r="D403" s="7" t="s">
        <v>8</v>
      </c>
      <c r="E403" s="7">
        <v>913</v>
      </c>
      <c r="F403" s="7">
        <v>111135</v>
      </c>
      <c r="G403" s="7" t="s">
        <v>915</v>
      </c>
      <c r="H403" s="8" t="s">
        <v>881</v>
      </c>
      <c r="I403" s="8"/>
      <c r="J403" s="8"/>
      <c r="K403" s="8"/>
      <c r="L403" s="8"/>
      <c r="M403" s="8"/>
      <c r="N403" s="8"/>
      <c r="O403" s="15">
        <v>200000</v>
      </c>
      <c r="P403" s="15">
        <v>200000</v>
      </c>
      <c r="Q403" s="15">
        <v>200000</v>
      </c>
      <c r="R403" s="15">
        <v>200000</v>
      </c>
      <c r="S403" s="15">
        <v>200000</v>
      </c>
      <c r="T403" s="15">
        <v>200000</v>
      </c>
    </row>
    <row r="404" spans="1:20" s="21" customFormat="1" x14ac:dyDescent="0.3">
      <c r="A404" s="7" t="s">
        <v>281</v>
      </c>
      <c r="B404" s="7" t="s">
        <v>910</v>
      </c>
      <c r="C404" s="7">
        <v>1303</v>
      </c>
      <c r="D404" s="7" t="s">
        <v>8</v>
      </c>
      <c r="E404" s="7">
        <v>913</v>
      </c>
      <c r="F404" s="7" t="s">
        <v>1704</v>
      </c>
      <c r="G404" s="7" t="s">
        <v>915</v>
      </c>
      <c r="H404" s="8" t="s">
        <v>871</v>
      </c>
      <c r="I404" s="8"/>
      <c r="J404" s="8"/>
      <c r="K404" s="8"/>
      <c r="L404" s="8"/>
      <c r="M404" s="8"/>
      <c r="N404" s="8"/>
      <c r="O404" s="15">
        <v>200000</v>
      </c>
      <c r="P404" s="15">
        <v>200000</v>
      </c>
      <c r="Q404" s="15">
        <v>200000</v>
      </c>
      <c r="R404" s="15">
        <v>200000</v>
      </c>
      <c r="S404" s="15">
        <v>200000</v>
      </c>
      <c r="T404" s="15">
        <v>0</v>
      </c>
    </row>
    <row r="405" spans="1:20" s="21" customFormat="1" x14ac:dyDescent="0.3">
      <c r="A405" s="7" t="s">
        <v>281</v>
      </c>
      <c r="B405" s="7" t="s">
        <v>910</v>
      </c>
      <c r="C405" s="7">
        <v>1303</v>
      </c>
      <c r="D405" s="7" t="s">
        <v>8</v>
      </c>
      <c r="E405" s="7">
        <v>913</v>
      </c>
      <c r="F405" s="7" t="s">
        <v>1705</v>
      </c>
      <c r="G405" s="7" t="s">
        <v>915</v>
      </c>
      <c r="H405" s="8" t="s">
        <v>882</v>
      </c>
      <c r="I405" s="8"/>
      <c r="J405" s="8"/>
      <c r="K405" s="8"/>
      <c r="L405" s="8"/>
      <c r="M405" s="8"/>
      <c r="N405" s="8"/>
      <c r="O405" s="15">
        <v>200000</v>
      </c>
      <c r="P405" s="15">
        <v>200000</v>
      </c>
      <c r="Q405" s="15">
        <v>100000</v>
      </c>
      <c r="R405" s="15">
        <v>100000</v>
      </c>
      <c r="S405" s="15">
        <v>100000</v>
      </c>
      <c r="T405" s="15">
        <v>200000</v>
      </c>
    </row>
    <row r="406" spans="1:20" s="21" customFormat="1" x14ac:dyDescent="0.3">
      <c r="A406" s="7" t="s">
        <v>281</v>
      </c>
      <c r="B406" s="7" t="s">
        <v>910</v>
      </c>
      <c r="C406" s="7">
        <v>1303</v>
      </c>
      <c r="D406" s="7" t="s">
        <v>8</v>
      </c>
      <c r="E406" s="7">
        <v>913</v>
      </c>
      <c r="F406" s="7">
        <v>111203</v>
      </c>
      <c r="G406" s="7" t="s">
        <v>915</v>
      </c>
      <c r="H406" s="8" t="s">
        <v>1568</v>
      </c>
      <c r="I406" s="8"/>
      <c r="J406" s="8"/>
      <c r="K406" s="8"/>
      <c r="L406" s="8"/>
      <c r="M406" s="8"/>
      <c r="N406" s="8"/>
      <c r="O406" s="15">
        <v>1395000</v>
      </c>
      <c r="P406" s="15">
        <v>1993000</v>
      </c>
      <c r="Q406" s="15">
        <v>1396000</v>
      </c>
      <c r="R406" s="15">
        <v>1395000</v>
      </c>
      <c r="S406" s="15">
        <v>1398000</v>
      </c>
      <c r="T406" s="15">
        <v>1398000</v>
      </c>
    </row>
    <row r="407" spans="1:20" s="21" customFormat="1" x14ac:dyDescent="0.3">
      <c r="A407" s="7" t="s">
        <v>281</v>
      </c>
      <c r="B407" s="7" t="s">
        <v>910</v>
      </c>
      <c r="C407" s="7">
        <v>1303</v>
      </c>
      <c r="D407" s="7" t="s">
        <v>8</v>
      </c>
      <c r="E407" s="7">
        <v>913</v>
      </c>
      <c r="F407" s="7">
        <v>212148</v>
      </c>
      <c r="G407" s="7" t="s">
        <v>915</v>
      </c>
      <c r="H407" s="8" t="s">
        <v>1569</v>
      </c>
      <c r="I407" s="8"/>
      <c r="J407" s="8"/>
      <c r="K407" s="8"/>
      <c r="L407" s="8"/>
      <c r="M407" s="8"/>
      <c r="N407" s="8"/>
      <c r="O407" s="15">
        <v>1195000</v>
      </c>
      <c r="P407" s="15">
        <v>1196000</v>
      </c>
      <c r="Q407" s="15">
        <v>1197000</v>
      </c>
      <c r="R407" s="15">
        <v>1195000</v>
      </c>
      <c r="S407" s="15">
        <v>1198000</v>
      </c>
      <c r="T407" s="15">
        <v>1198000</v>
      </c>
    </row>
    <row r="408" spans="1:20" s="21" customFormat="1" x14ac:dyDescent="0.3">
      <c r="A408" s="7" t="s">
        <v>281</v>
      </c>
      <c r="B408" s="7" t="s">
        <v>910</v>
      </c>
      <c r="C408" s="7">
        <v>1303</v>
      </c>
      <c r="D408" s="7" t="s">
        <v>8</v>
      </c>
      <c r="E408" s="7">
        <v>913</v>
      </c>
      <c r="F408" s="7">
        <v>111031</v>
      </c>
      <c r="G408" s="7" t="s">
        <v>915</v>
      </c>
      <c r="H408" s="8" t="s">
        <v>1570</v>
      </c>
      <c r="I408" s="8"/>
      <c r="J408" s="8"/>
      <c r="K408" s="8"/>
      <c r="L408" s="8"/>
      <c r="M408" s="8"/>
      <c r="N408" s="8"/>
      <c r="O408" s="15">
        <v>996000</v>
      </c>
      <c r="P408" s="15">
        <v>997000</v>
      </c>
      <c r="Q408" s="15">
        <v>997000</v>
      </c>
      <c r="R408" s="15">
        <v>996000</v>
      </c>
      <c r="S408" s="15">
        <v>998000</v>
      </c>
      <c r="T408" s="15">
        <v>999000</v>
      </c>
    </row>
    <row r="409" spans="1:20" s="21" customFormat="1" x14ac:dyDescent="0.3">
      <c r="A409" s="7" t="s">
        <v>281</v>
      </c>
      <c r="B409" s="7" t="s">
        <v>910</v>
      </c>
      <c r="C409" s="7">
        <v>1303</v>
      </c>
      <c r="D409" s="7" t="s">
        <v>8</v>
      </c>
      <c r="E409" s="7">
        <v>913</v>
      </c>
      <c r="F409" s="7">
        <v>110002</v>
      </c>
      <c r="G409" s="7" t="s">
        <v>915</v>
      </c>
      <c r="H409" s="8" t="s">
        <v>1571</v>
      </c>
      <c r="I409" s="8"/>
      <c r="J409" s="8"/>
      <c r="K409" s="8"/>
      <c r="L409" s="8"/>
      <c r="M409" s="8"/>
      <c r="N409" s="8"/>
      <c r="O409" s="15">
        <v>996000</v>
      </c>
      <c r="P409" s="15">
        <v>997000</v>
      </c>
      <c r="Q409" s="15">
        <v>997000</v>
      </c>
      <c r="R409" s="15">
        <v>996000</v>
      </c>
      <c r="S409" s="15">
        <v>998000</v>
      </c>
      <c r="T409" s="15">
        <v>999000</v>
      </c>
    </row>
    <row r="410" spans="1:20" s="21" customFormat="1" x14ac:dyDescent="0.3">
      <c r="A410" s="7" t="s">
        <v>281</v>
      </c>
      <c r="B410" s="7" t="s">
        <v>910</v>
      </c>
      <c r="C410" s="7">
        <v>1303</v>
      </c>
      <c r="D410" s="7" t="s">
        <v>8</v>
      </c>
      <c r="E410" s="7">
        <v>913</v>
      </c>
      <c r="F410" s="7">
        <v>111079</v>
      </c>
      <c r="G410" s="7" t="s">
        <v>915</v>
      </c>
      <c r="H410" s="8" t="s">
        <v>1572</v>
      </c>
      <c r="I410" s="8"/>
      <c r="J410" s="8"/>
      <c r="K410" s="8"/>
      <c r="L410" s="8"/>
      <c r="M410" s="8"/>
      <c r="N410" s="8"/>
      <c r="O410" s="15">
        <v>498000</v>
      </c>
      <c r="P410" s="15">
        <v>499000</v>
      </c>
      <c r="Q410" s="15">
        <v>499000</v>
      </c>
      <c r="R410" s="15">
        <v>498000</v>
      </c>
      <c r="S410" s="15">
        <v>499000</v>
      </c>
      <c r="T410" s="15">
        <v>500000</v>
      </c>
    </row>
    <row r="411" spans="1:20" s="21" customFormat="1" x14ac:dyDescent="0.3">
      <c r="A411" s="7" t="s">
        <v>281</v>
      </c>
      <c r="B411" s="7" t="s">
        <v>910</v>
      </c>
      <c r="C411" s="7">
        <v>1303</v>
      </c>
      <c r="D411" s="7" t="s">
        <v>8</v>
      </c>
      <c r="E411" s="7">
        <v>913</v>
      </c>
      <c r="F411" s="7">
        <v>111044</v>
      </c>
      <c r="G411" s="7" t="s">
        <v>915</v>
      </c>
      <c r="H411" s="8" t="s">
        <v>1573</v>
      </c>
      <c r="I411" s="8"/>
      <c r="J411" s="8"/>
      <c r="K411" s="8"/>
      <c r="L411" s="8"/>
      <c r="M411" s="8"/>
      <c r="N411" s="8"/>
      <c r="O411" s="15">
        <v>200000</v>
      </c>
      <c r="P411" s="15">
        <v>200000</v>
      </c>
      <c r="Q411" s="15">
        <v>200000</v>
      </c>
      <c r="R411" s="15">
        <v>200000</v>
      </c>
      <c r="S411" s="15">
        <v>200000</v>
      </c>
      <c r="T411" s="15">
        <v>200000</v>
      </c>
    </row>
    <row r="412" spans="1:20" s="21" customFormat="1" x14ac:dyDescent="0.3">
      <c r="A412" s="7" t="s">
        <v>281</v>
      </c>
      <c r="B412" s="7" t="s">
        <v>910</v>
      </c>
      <c r="C412" s="7">
        <v>1303</v>
      </c>
      <c r="D412" s="7" t="s">
        <v>8</v>
      </c>
      <c r="E412" s="7">
        <v>913</v>
      </c>
      <c r="F412" s="7">
        <v>111465</v>
      </c>
      <c r="G412" s="7" t="s">
        <v>915</v>
      </c>
      <c r="H412" s="8" t="s">
        <v>1574</v>
      </c>
      <c r="I412" s="8"/>
      <c r="J412" s="8"/>
      <c r="K412" s="8"/>
      <c r="L412" s="8"/>
      <c r="M412" s="8"/>
      <c r="N412" s="8"/>
      <c r="O412" s="15">
        <v>200000</v>
      </c>
      <c r="P412" s="15">
        <v>200000</v>
      </c>
      <c r="Q412" s="15">
        <v>200000</v>
      </c>
      <c r="R412" s="15">
        <v>200000</v>
      </c>
      <c r="S412" s="15">
        <v>200000</v>
      </c>
      <c r="T412" s="15">
        <v>200000</v>
      </c>
    </row>
    <row r="413" spans="1:20" s="21" customFormat="1" x14ac:dyDescent="0.3">
      <c r="A413" s="7" t="s">
        <v>281</v>
      </c>
      <c r="B413" s="7" t="s">
        <v>910</v>
      </c>
      <c r="C413" s="7">
        <v>1303</v>
      </c>
      <c r="D413" s="7" t="s">
        <v>8</v>
      </c>
      <c r="E413" s="7">
        <v>913</v>
      </c>
      <c r="F413" s="7">
        <v>110747</v>
      </c>
      <c r="G413" s="7" t="s">
        <v>915</v>
      </c>
      <c r="H413" s="8" t="s">
        <v>1575</v>
      </c>
      <c r="I413" s="8"/>
      <c r="J413" s="8"/>
      <c r="K413" s="8"/>
      <c r="L413" s="8"/>
      <c r="M413" s="8"/>
      <c r="N413" s="8"/>
      <c r="O413" s="15">
        <v>200000</v>
      </c>
      <c r="P413" s="15">
        <v>200000</v>
      </c>
      <c r="Q413" s="15">
        <v>200000</v>
      </c>
      <c r="R413" s="15">
        <v>200000</v>
      </c>
      <c r="S413" s="15">
        <v>200000</v>
      </c>
      <c r="T413" s="15">
        <v>200000</v>
      </c>
    </row>
    <row r="414" spans="1:20" s="21" customFormat="1" x14ac:dyDescent="0.3">
      <c r="A414" s="7" t="s">
        <v>281</v>
      </c>
      <c r="B414" s="7" t="s">
        <v>910</v>
      </c>
      <c r="C414" s="7">
        <v>1303</v>
      </c>
      <c r="D414" s="7" t="s">
        <v>8</v>
      </c>
      <c r="E414" s="7">
        <v>913</v>
      </c>
      <c r="F414" s="7">
        <v>111240</v>
      </c>
      <c r="G414" s="7" t="s">
        <v>915</v>
      </c>
      <c r="H414" s="8" t="s">
        <v>1576</v>
      </c>
      <c r="I414" s="8"/>
      <c r="J414" s="8"/>
      <c r="K414" s="8"/>
      <c r="L414" s="8"/>
      <c r="M414" s="8"/>
      <c r="N414" s="8"/>
      <c r="O414" s="15">
        <v>200000</v>
      </c>
      <c r="P414" s="15">
        <v>200000</v>
      </c>
      <c r="Q414" s="15">
        <v>200000</v>
      </c>
      <c r="R414" s="15">
        <v>200000</v>
      </c>
      <c r="S414" s="15">
        <v>200000</v>
      </c>
      <c r="T414" s="15">
        <v>200000</v>
      </c>
    </row>
    <row r="415" spans="1:20" s="21" customFormat="1" x14ac:dyDescent="0.3">
      <c r="A415" s="7" t="s">
        <v>281</v>
      </c>
      <c r="B415" s="7" t="s">
        <v>910</v>
      </c>
      <c r="C415" s="7">
        <v>1303</v>
      </c>
      <c r="D415" s="7" t="s">
        <v>8</v>
      </c>
      <c r="E415" s="7">
        <v>925</v>
      </c>
      <c r="F415" s="7" t="s">
        <v>1706</v>
      </c>
      <c r="G415" s="7" t="s">
        <v>915</v>
      </c>
      <c r="H415" s="8" t="s">
        <v>1577</v>
      </c>
      <c r="I415" s="8"/>
      <c r="J415" s="8"/>
      <c r="K415" s="8"/>
      <c r="L415" s="8"/>
      <c r="M415" s="8"/>
      <c r="N415" s="8"/>
      <c r="O415" s="15">
        <v>797000</v>
      </c>
      <c r="P415" s="15">
        <v>499000</v>
      </c>
      <c r="Q415" s="15">
        <v>997000</v>
      </c>
      <c r="R415" s="15">
        <v>996000</v>
      </c>
      <c r="S415" s="15">
        <v>1497000</v>
      </c>
      <c r="T415" s="15">
        <v>1997000</v>
      </c>
    </row>
    <row r="416" spans="1:20" s="21" customFormat="1" x14ac:dyDescent="0.3">
      <c r="A416" s="7" t="s">
        <v>281</v>
      </c>
      <c r="B416" s="7" t="s">
        <v>910</v>
      </c>
      <c r="C416" s="7">
        <v>1303</v>
      </c>
      <c r="D416" s="7" t="s">
        <v>8</v>
      </c>
      <c r="E416" s="7">
        <v>905</v>
      </c>
      <c r="F416" s="7" t="s">
        <v>1707</v>
      </c>
      <c r="G416" s="7" t="s">
        <v>915</v>
      </c>
      <c r="H416" s="8" t="s">
        <v>1578</v>
      </c>
      <c r="I416" s="8"/>
      <c r="J416" s="8"/>
      <c r="K416" s="8"/>
      <c r="L416" s="8"/>
      <c r="M416" s="8"/>
      <c r="N416" s="8"/>
      <c r="O416" s="15">
        <v>200000</v>
      </c>
      <c r="P416" s="15">
        <v>200000</v>
      </c>
      <c r="Q416" s="15">
        <v>200000</v>
      </c>
      <c r="R416" s="15">
        <v>200000</v>
      </c>
      <c r="S416" s="15">
        <v>200000</v>
      </c>
      <c r="T416" s="15">
        <v>200000</v>
      </c>
    </row>
    <row r="417" spans="1:20" s="21" customFormat="1" x14ac:dyDescent="0.3">
      <c r="A417" s="7" t="s">
        <v>281</v>
      </c>
      <c r="B417" s="7" t="s">
        <v>910</v>
      </c>
      <c r="C417" s="7">
        <v>1303</v>
      </c>
      <c r="D417" s="7" t="s">
        <v>8</v>
      </c>
      <c r="E417" s="7">
        <v>905</v>
      </c>
      <c r="F417" s="7" t="s">
        <v>1708</v>
      </c>
      <c r="G417" s="7" t="s">
        <v>915</v>
      </c>
      <c r="H417" s="8" t="s">
        <v>1579</v>
      </c>
      <c r="I417" s="8"/>
      <c r="J417" s="8"/>
      <c r="K417" s="8"/>
      <c r="L417" s="8"/>
      <c r="M417" s="8"/>
      <c r="N417" s="8"/>
      <c r="O417" s="15">
        <v>100000</v>
      </c>
      <c r="P417" s="15">
        <v>100000</v>
      </c>
      <c r="Q417" s="15">
        <v>100000</v>
      </c>
      <c r="R417" s="15">
        <v>100000</v>
      </c>
      <c r="S417" s="15">
        <v>998000</v>
      </c>
      <c r="T417" s="15">
        <v>999000</v>
      </c>
    </row>
    <row r="418" spans="1:20" s="21" customFormat="1" x14ac:dyDescent="0.3">
      <c r="A418" s="7" t="s">
        <v>281</v>
      </c>
      <c r="B418" s="7" t="s">
        <v>910</v>
      </c>
      <c r="C418" s="7">
        <v>1303</v>
      </c>
      <c r="D418" s="7" t="s">
        <v>8</v>
      </c>
      <c r="E418" s="7">
        <v>905</v>
      </c>
      <c r="F418" s="7" t="s">
        <v>1709</v>
      </c>
      <c r="G418" s="7" t="s">
        <v>915</v>
      </c>
      <c r="H418" s="8" t="s">
        <v>1580</v>
      </c>
      <c r="I418" s="8"/>
      <c r="J418" s="8"/>
      <c r="K418" s="8"/>
      <c r="L418" s="8"/>
      <c r="M418" s="8"/>
      <c r="N418" s="8"/>
      <c r="O418" s="15">
        <v>100000</v>
      </c>
      <c r="P418" s="15">
        <v>100000</v>
      </c>
      <c r="Q418" s="15">
        <v>100000</v>
      </c>
      <c r="R418" s="15">
        <v>200000</v>
      </c>
      <c r="S418" s="15">
        <v>200000</v>
      </c>
      <c r="T418" s="15">
        <v>999000</v>
      </c>
    </row>
    <row r="419" spans="1:20" s="21" customFormat="1" x14ac:dyDescent="0.3">
      <c r="A419" s="7" t="s">
        <v>281</v>
      </c>
      <c r="B419" s="7" t="s">
        <v>910</v>
      </c>
      <c r="C419" s="7">
        <v>1303</v>
      </c>
      <c r="D419" s="7" t="s">
        <v>8</v>
      </c>
      <c r="E419" s="7">
        <v>905</v>
      </c>
      <c r="F419" s="7" t="s">
        <v>1710</v>
      </c>
      <c r="G419" s="7" t="s">
        <v>915</v>
      </c>
      <c r="H419" s="8" t="s">
        <v>1581</v>
      </c>
      <c r="I419" s="8"/>
      <c r="J419" s="8"/>
      <c r="K419" s="8"/>
      <c r="L419" s="8"/>
      <c r="M419" s="8"/>
      <c r="N419" s="8"/>
      <c r="O419" s="15">
        <v>996000</v>
      </c>
      <c r="P419" s="15">
        <v>499000</v>
      </c>
      <c r="Q419" s="15">
        <v>0</v>
      </c>
      <c r="R419" s="15">
        <v>996000</v>
      </c>
      <c r="S419" s="15">
        <v>998000</v>
      </c>
      <c r="T419" s="15">
        <v>1997000</v>
      </c>
    </row>
    <row r="420" spans="1:20" s="21" customFormat="1" x14ac:dyDescent="0.3">
      <c r="A420" s="7" t="s">
        <v>281</v>
      </c>
      <c r="B420" s="7" t="s">
        <v>910</v>
      </c>
      <c r="C420" s="7">
        <v>1303</v>
      </c>
      <c r="D420" s="7" t="s">
        <v>8</v>
      </c>
      <c r="E420" s="7">
        <v>925</v>
      </c>
      <c r="F420" s="7" t="s">
        <v>1711</v>
      </c>
      <c r="G420" s="7" t="s">
        <v>915</v>
      </c>
      <c r="H420" s="8" t="s">
        <v>1582</v>
      </c>
      <c r="I420" s="8"/>
      <c r="J420" s="8"/>
      <c r="K420" s="8"/>
      <c r="L420" s="8"/>
      <c r="M420" s="8"/>
      <c r="N420" s="8"/>
      <c r="O420" s="15">
        <v>498000</v>
      </c>
      <c r="P420" s="15">
        <v>499000</v>
      </c>
      <c r="Q420" s="15">
        <v>499000</v>
      </c>
      <c r="R420" s="15">
        <v>1992000</v>
      </c>
      <c r="S420" s="15">
        <v>499000</v>
      </c>
      <c r="T420" s="15">
        <v>0</v>
      </c>
    </row>
    <row r="421" spans="1:20" s="21" customFormat="1" x14ac:dyDescent="0.3">
      <c r="A421" s="7" t="s">
        <v>281</v>
      </c>
      <c r="B421" s="7" t="s">
        <v>910</v>
      </c>
      <c r="C421" s="7">
        <v>1303</v>
      </c>
      <c r="D421" s="7" t="s">
        <v>558</v>
      </c>
      <c r="E421" s="7">
        <v>905</v>
      </c>
      <c r="F421" s="7" t="s">
        <v>1712</v>
      </c>
      <c r="G421" s="7" t="s">
        <v>915</v>
      </c>
      <c r="H421" s="8" t="s">
        <v>1583</v>
      </c>
      <c r="I421" s="8"/>
      <c r="J421" s="8"/>
      <c r="K421" s="8"/>
      <c r="L421" s="8"/>
      <c r="M421" s="8"/>
      <c r="N421" s="8"/>
      <c r="O421" s="15">
        <v>299000</v>
      </c>
      <c r="P421" s="15">
        <v>299000</v>
      </c>
      <c r="Q421" s="15">
        <v>300000</v>
      </c>
      <c r="R421" s="15">
        <v>299000</v>
      </c>
      <c r="S421" s="15">
        <v>300000</v>
      </c>
      <c r="T421" s="15">
        <v>300000</v>
      </c>
    </row>
    <row r="422" spans="1:20" s="21" customFormat="1" x14ac:dyDescent="0.3">
      <c r="A422" s="7" t="s">
        <v>281</v>
      </c>
      <c r="B422" s="7" t="s">
        <v>910</v>
      </c>
      <c r="C422" s="7">
        <v>1303</v>
      </c>
      <c r="D422" s="7" t="s">
        <v>8</v>
      </c>
      <c r="E422" s="7">
        <v>905</v>
      </c>
      <c r="F422" s="7" t="s">
        <v>1713</v>
      </c>
      <c r="G422" s="7" t="s">
        <v>915</v>
      </c>
      <c r="H422" s="8" t="s">
        <v>1584</v>
      </c>
      <c r="I422" s="8"/>
      <c r="J422" s="8"/>
      <c r="K422" s="8"/>
      <c r="L422" s="8"/>
      <c r="M422" s="8"/>
      <c r="N422" s="8"/>
      <c r="O422" s="15">
        <v>996000</v>
      </c>
      <c r="P422" s="15">
        <v>499000</v>
      </c>
      <c r="Q422" s="15">
        <v>499000</v>
      </c>
      <c r="R422" s="15">
        <v>498000</v>
      </c>
      <c r="S422" s="15">
        <v>998000</v>
      </c>
      <c r="T422" s="15">
        <v>500000</v>
      </c>
    </row>
    <row r="423" spans="1:20" s="21" customFormat="1" x14ac:dyDescent="0.3">
      <c r="A423" s="7" t="s">
        <v>281</v>
      </c>
      <c r="B423" s="7" t="s">
        <v>910</v>
      </c>
      <c r="C423" s="7">
        <v>1303</v>
      </c>
      <c r="D423" s="7" t="s">
        <v>1689</v>
      </c>
      <c r="E423" s="7">
        <v>901</v>
      </c>
      <c r="F423" s="7" t="s">
        <v>1714</v>
      </c>
      <c r="G423" s="7" t="s">
        <v>915</v>
      </c>
      <c r="H423" s="8" t="s">
        <v>1585</v>
      </c>
      <c r="I423" s="8"/>
      <c r="J423" s="8"/>
      <c r="K423" s="8"/>
      <c r="L423" s="8"/>
      <c r="M423" s="8"/>
      <c r="N423" s="8"/>
      <c r="O423" s="15">
        <v>996000</v>
      </c>
      <c r="P423" s="15">
        <v>997000</v>
      </c>
      <c r="Q423" s="15">
        <v>997000</v>
      </c>
      <c r="R423" s="15">
        <v>996000</v>
      </c>
      <c r="S423" s="15">
        <v>998000</v>
      </c>
      <c r="T423" s="15">
        <v>999000</v>
      </c>
    </row>
    <row r="424" spans="1:20" s="21" customFormat="1" x14ac:dyDescent="0.3">
      <c r="A424" s="7" t="s">
        <v>281</v>
      </c>
      <c r="B424" s="7" t="s">
        <v>910</v>
      </c>
      <c r="C424" s="7">
        <v>1303</v>
      </c>
      <c r="D424" s="7" t="s">
        <v>8</v>
      </c>
      <c r="E424" s="7">
        <v>905</v>
      </c>
      <c r="F424" s="7" t="s">
        <v>1715</v>
      </c>
      <c r="G424" s="7" t="s">
        <v>915</v>
      </c>
      <c r="H424" s="8" t="s">
        <v>1586</v>
      </c>
      <c r="I424" s="8"/>
      <c r="J424" s="8"/>
      <c r="K424" s="8"/>
      <c r="L424" s="8"/>
      <c r="M424" s="8"/>
      <c r="N424" s="8"/>
      <c r="O424" s="15">
        <v>299000</v>
      </c>
      <c r="P424" s="15">
        <v>299000</v>
      </c>
      <c r="Q424" s="15">
        <v>300000</v>
      </c>
      <c r="R424" s="15">
        <v>299000</v>
      </c>
      <c r="S424" s="15">
        <v>300000</v>
      </c>
      <c r="T424" s="15">
        <v>300000</v>
      </c>
    </row>
    <row r="425" spans="1:20" s="21" customFormat="1" x14ac:dyDescent="0.3">
      <c r="A425" s="7" t="s">
        <v>281</v>
      </c>
      <c r="B425" s="7" t="s">
        <v>910</v>
      </c>
      <c r="C425" s="7">
        <v>1303</v>
      </c>
      <c r="D425" s="7" t="s">
        <v>8</v>
      </c>
      <c r="E425" s="7">
        <v>905</v>
      </c>
      <c r="F425" s="7" t="s">
        <v>1716</v>
      </c>
      <c r="G425" s="7" t="s">
        <v>915</v>
      </c>
      <c r="H425" s="8" t="s">
        <v>1587</v>
      </c>
      <c r="I425" s="8"/>
      <c r="J425" s="8"/>
      <c r="K425" s="8"/>
      <c r="L425" s="8"/>
      <c r="M425" s="8"/>
      <c r="N425" s="8"/>
      <c r="O425" s="15">
        <v>200000</v>
      </c>
      <c r="P425" s="15">
        <v>200000</v>
      </c>
      <c r="Q425" s="15">
        <v>200000</v>
      </c>
      <c r="R425" s="15">
        <v>200000</v>
      </c>
      <c r="S425" s="15">
        <v>200000</v>
      </c>
      <c r="T425" s="15">
        <v>200000</v>
      </c>
    </row>
    <row r="426" spans="1:20" s="21" customFormat="1" x14ac:dyDescent="0.3">
      <c r="A426" s="7" t="s">
        <v>281</v>
      </c>
      <c r="B426" s="7" t="s">
        <v>910</v>
      </c>
      <c r="C426" s="7">
        <v>1303</v>
      </c>
      <c r="D426" s="7" t="s">
        <v>8</v>
      </c>
      <c r="E426" s="7">
        <v>905</v>
      </c>
      <c r="F426" s="7" t="s">
        <v>1717</v>
      </c>
      <c r="G426" s="7" t="s">
        <v>915</v>
      </c>
      <c r="H426" s="8" t="s">
        <v>1588</v>
      </c>
      <c r="I426" s="8"/>
      <c r="J426" s="8"/>
      <c r="K426" s="8"/>
      <c r="L426" s="8"/>
      <c r="M426" s="8"/>
      <c r="N426" s="8"/>
      <c r="O426" s="15">
        <v>200000</v>
      </c>
      <c r="P426" s="15">
        <v>200000</v>
      </c>
      <c r="Q426" s="15">
        <v>200000</v>
      </c>
      <c r="R426" s="15">
        <v>200000</v>
      </c>
      <c r="S426" s="15">
        <v>200000</v>
      </c>
      <c r="T426" s="15">
        <v>200000</v>
      </c>
    </row>
    <row r="427" spans="1:20" s="21" customFormat="1" x14ac:dyDescent="0.3">
      <c r="A427" s="7" t="s">
        <v>281</v>
      </c>
      <c r="B427" s="7" t="s">
        <v>910</v>
      </c>
      <c r="C427" s="7">
        <v>1303</v>
      </c>
      <c r="D427" s="7" t="s">
        <v>8</v>
      </c>
      <c r="E427" s="7">
        <v>924</v>
      </c>
      <c r="F427" s="7" t="s">
        <v>1718</v>
      </c>
      <c r="G427" s="7" t="s">
        <v>915</v>
      </c>
      <c r="H427" s="8" t="s">
        <v>1589</v>
      </c>
      <c r="I427" s="8"/>
      <c r="J427" s="8"/>
      <c r="K427" s="8"/>
      <c r="L427" s="8"/>
      <c r="M427" s="8"/>
      <c r="N427" s="8"/>
      <c r="O427" s="15">
        <v>200000</v>
      </c>
      <c r="P427" s="15">
        <v>200000</v>
      </c>
      <c r="Q427" s="15">
        <v>200000</v>
      </c>
      <c r="R427" s="15">
        <v>200000</v>
      </c>
      <c r="S427" s="15">
        <v>200000</v>
      </c>
      <c r="T427" s="15">
        <v>200000</v>
      </c>
    </row>
    <row r="428" spans="1:20" s="21" customFormat="1" x14ac:dyDescent="0.3">
      <c r="A428" s="7" t="s">
        <v>281</v>
      </c>
      <c r="B428" s="7" t="s">
        <v>910</v>
      </c>
      <c r="C428" s="7">
        <v>1303</v>
      </c>
      <c r="D428" s="7" t="s">
        <v>8</v>
      </c>
      <c r="E428" s="7">
        <v>905</v>
      </c>
      <c r="F428" s="7" t="s">
        <v>1719</v>
      </c>
      <c r="G428" s="7" t="s">
        <v>915</v>
      </c>
      <c r="H428" s="8" t="s">
        <v>1590</v>
      </c>
      <c r="I428" s="8"/>
      <c r="J428" s="8"/>
      <c r="K428" s="8"/>
      <c r="L428" s="8"/>
      <c r="M428" s="8"/>
      <c r="N428" s="8"/>
      <c r="O428" s="15">
        <v>498000</v>
      </c>
      <c r="P428" s="15">
        <v>499000</v>
      </c>
      <c r="Q428" s="15">
        <v>499000</v>
      </c>
      <c r="R428" s="15">
        <v>498000</v>
      </c>
      <c r="S428" s="15">
        <v>499000</v>
      </c>
      <c r="T428" s="15">
        <v>500000</v>
      </c>
    </row>
    <row r="429" spans="1:20" s="21" customFormat="1" x14ac:dyDescent="0.3">
      <c r="A429" s="7" t="s">
        <v>281</v>
      </c>
      <c r="B429" s="7" t="s">
        <v>910</v>
      </c>
      <c r="C429" s="7">
        <v>1303</v>
      </c>
      <c r="D429" s="7" t="s">
        <v>8</v>
      </c>
      <c r="E429" s="7">
        <v>925</v>
      </c>
      <c r="F429" s="7" t="s">
        <v>1720</v>
      </c>
      <c r="G429" s="7" t="s">
        <v>915</v>
      </c>
      <c r="H429" s="8" t="s">
        <v>1591</v>
      </c>
      <c r="I429" s="8"/>
      <c r="J429" s="8"/>
      <c r="K429" s="8"/>
      <c r="L429" s="8"/>
      <c r="M429" s="8"/>
      <c r="N429" s="8"/>
      <c r="O429" s="15">
        <v>299000</v>
      </c>
      <c r="P429" s="15">
        <v>200000</v>
      </c>
      <c r="Q429" s="15">
        <v>300000</v>
      </c>
      <c r="R429" s="15">
        <v>299000</v>
      </c>
      <c r="S429" s="15">
        <v>300000</v>
      </c>
      <c r="T429" s="15">
        <v>200000</v>
      </c>
    </row>
    <row r="430" spans="1:20" s="21" customFormat="1" x14ac:dyDescent="0.3">
      <c r="A430" s="7" t="s">
        <v>281</v>
      </c>
      <c r="B430" s="7" t="s">
        <v>910</v>
      </c>
      <c r="C430" s="7">
        <v>1303</v>
      </c>
      <c r="D430" s="7" t="s">
        <v>8</v>
      </c>
      <c r="E430" s="7">
        <v>905</v>
      </c>
      <c r="F430" s="7" t="s">
        <v>1721</v>
      </c>
      <c r="G430" s="7" t="s">
        <v>915</v>
      </c>
      <c r="H430" s="8" t="s">
        <v>1592</v>
      </c>
      <c r="I430" s="8"/>
      <c r="J430" s="8"/>
      <c r="K430" s="8"/>
      <c r="L430" s="8"/>
      <c r="M430" s="8"/>
      <c r="N430" s="8"/>
      <c r="O430" s="15">
        <v>498000</v>
      </c>
      <c r="P430" s="15">
        <v>499000</v>
      </c>
      <c r="Q430" s="15">
        <v>499000</v>
      </c>
      <c r="R430" s="15">
        <v>498000</v>
      </c>
      <c r="S430" s="15">
        <v>499000</v>
      </c>
      <c r="T430" s="15">
        <v>500000</v>
      </c>
    </row>
    <row r="431" spans="1:20" s="21" customFormat="1" x14ac:dyDescent="0.3">
      <c r="A431" s="7" t="s">
        <v>281</v>
      </c>
      <c r="B431" s="7" t="s">
        <v>910</v>
      </c>
      <c r="C431" s="7">
        <v>1303</v>
      </c>
      <c r="D431" s="7" t="s">
        <v>8</v>
      </c>
      <c r="E431" s="7">
        <v>905</v>
      </c>
      <c r="F431" s="7" t="s">
        <v>1722</v>
      </c>
      <c r="G431" s="7" t="s">
        <v>915</v>
      </c>
      <c r="H431" s="8" t="s">
        <v>1593</v>
      </c>
      <c r="I431" s="8"/>
      <c r="J431" s="8"/>
      <c r="K431" s="8"/>
      <c r="L431" s="8"/>
      <c r="M431" s="8"/>
      <c r="N431" s="8"/>
      <c r="O431" s="15">
        <v>498000</v>
      </c>
      <c r="P431" s="15">
        <v>499000</v>
      </c>
      <c r="Q431" s="15">
        <v>499000</v>
      </c>
      <c r="R431" s="15">
        <v>498000</v>
      </c>
      <c r="S431" s="15">
        <v>499000</v>
      </c>
      <c r="T431" s="15">
        <v>500000</v>
      </c>
    </row>
    <row r="432" spans="1:20" s="21" customFormat="1" x14ac:dyDescent="0.3">
      <c r="A432" s="7" t="s">
        <v>281</v>
      </c>
      <c r="B432" s="7" t="s">
        <v>910</v>
      </c>
      <c r="C432" s="7">
        <v>1303</v>
      </c>
      <c r="D432" s="7" t="s">
        <v>8</v>
      </c>
      <c r="E432" s="7">
        <v>922</v>
      </c>
      <c r="F432" s="7" t="s">
        <v>1723</v>
      </c>
      <c r="G432" s="7" t="s">
        <v>915</v>
      </c>
      <c r="H432" s="8" t="s">
        <v>1594</v>
      </c>
      <c r="I432" s="8"/>
      <c r="J432" s="8"/>
      <c r="K432" s="8"/>
      <c r="L432" s="8"/>
      <c r="M432" s="8"/>
      <c r="N432" s="8"/>
      <c r="O432" s="15">
        <v>200000</v>
      </c>
      <c r="P432" s="15">
        <v>200000</v>
      </c>
      <c r="Q432" s="15">
        <v>200000</v>
      </c>
      <c r="R432" s="15">
        <v>200000</v>
      </c>
      <c r="S432" s="15">
        <v>200000</v>
      </c>
      <c r="T432" s="15">
        <v>200000</v>
      </c>
    </row>
    <row r="433" spans="1:20" s="21" customFormat="1" x14ac:dyDescent="0.3">
      <c r="A433" s="7" t="s">
        <v>281</v>
      </c>
      <c r="B433" s="7" t="s">
        <v>910</v>
      </c>
      <c r="C433" s="7">
        <v>1303</v>
      </c>
      <c r="D433" s="7" t="s">
        <v>8</v>
      </c>
      <c r="E433" s="7">
        <v>905</v>
      </c>
      <c r="F433" s="7" t="s">
        <v>1724</v>
      </c>
      <c r="G433" s="7" t="s">
        <v>915</v>
      </c>
      <c r="H433" s="8" t="s">
        <v>1595</v>
      </c>
      <c r="I433" s="8"/>
      <c r="J433" s="8"/>
      <c r="K433" s="8"/>
      <c r="L433" s="8"/>
      <c r="M433" s="8"/>
      <c r="N433" s="8"/>
      <c r="O433" s="15">
        <v>399000</v>
      </c>
      <c r="P433" s="15">
        <v>399000</v>
      </c>
      <c r="Q433" s="15">
        <v>399000</v>
      </c>
      <c r="R433" s="15">
        <v>399000</v>
      </c>
      <c r="S433" s="15">
        <v>400000</v>
      </c>
      <c r="T433" s="15">
        <v>400000</v>
      </c>
    </row>
    <row r="434" spans="1:20" s="21" customFormat="1" x14ac:dyDescent="0.3">
      <c r="A434" s="7" t="s">
        <v>281</v>
      </c>
      <c r="B434" s="7" t="s">
        <v>910</v>
      </c>
      <c r="C434" s="7">
        <v>1303</v>
      </c>
      <c r="D434" s="7" t="s">
        <v>8</v>
      </c>
      <c r="E434" s="7">
        <v>905</v>
      </c>
      <c r="F434" s="7" t="s">
        <v>1725</v>
      </c>
      <c r="G434" s="7" t="s">
        <v>915</v>
      </c>
      <c r="H434" s="8" t="s">
        <v>1596</v>
      </c>
      <c r="I434" s="8"/>
      <c r="J434" s="8"/>
      <c r="K434" s="8"/>
      <c r="L434" s="8"/>
      <c r="M434" s="8"/>
      <c r="N434" s="8"/>
      <c r="O434" s="15">
        <v>200000</v>
      </c>
      <c r="P434" s="15">
        <v>200000</v>
      </c>
      <c r="Q434" s="15">
        <v>200000</v>
      </c>
      <c r="R434" s="15">
        <v>200000</v>
      </c>
      <c r="S434" s="15">
        <v>200000</v>
      </c>
      <c r="T434" s="15">
        <v>200000</v>
      </c>
    </row>
    <row r="435" spans="1:20" s="21" customFormat="1" x14ac:dyDescent="0.3">
      <c r="A435" s="7" t="s">
        <v>281</v>
      </c>
      <c r="B435" s="7" t="s">
        <v>910</v>
      </c>
      <c r="C435" s="7">
        <v>1303</v>
      </c>
      <c r="D435" s="7" t="s">
        <v>8</v>
      </c>
      <c r="E435" s="7">
        <v>905</v>
      </c>
      <c r="F435" s="7" t="s">
        <v>1726</v>
      </c>
      <c r="G435" s="7" t="s">
        <v>915</v>
      </c>
      <c r="H435" s="8" t="s">
        <v>1597</v>
      </c>
      <c r="I435" s="8"/>
      <c r="J435" s="8"/>
      <c r="K435" s="8"/>
      <c r="L435" s="8"/>
      <c r="M435" s="8"/>
      <c r="N435" s="8"/>
      <c r="O435" s="15">
        <v>200000</v>
      </c>
      <c r="P435" s="15">
        <v>200000</v>
      </c>
      <c r="Q435" s="15">
        <v>200000</v>
      </c>
      <c r="R435" s="15">
        <v>200000</v>
      </c>
      <c r="S435" s="15">
        <v>200000</v>
      </c>
      <c r="T435" s="15">
        <v>200000</v>
      </c>
    </row>
    <row r="436" spans="1:20" s="21" customFormat="1" x14ac:dyDescent="0.3">
      <c r="A436" s="7" t="s">
        <v>281</v>
      </c>
      <c r="B436" s="7" t="s">
        <v>910</v>
      </c>
      <c r="C436" s="7">
        <v>1303</v>
      </c>
      <c r="D436" s="7" t="s">
        <v>8</v>
      </c>
      <c r="E436" s="7">
        <v>925</v>
      </c>
      <c r="F436" s="7" t="s">
        <v>1727</v>
      </c>
      <c r="G436" s="7" t="s">
        <v>915</v>
      </c>
      <c r="H436" s="8" t="s">
        <v>1598</v>
      </c>
      <c r="I436" s="8"/>
      <c r="J436" s="8"/>
      <c r="K436" s="8"/>
      <c r="L436" s="8"/>
      <c r="M436" s="8"/>
      <c r="N436" s="8"/>
      <c r="O436" s="15">
        <v>200000</v>
      </c>
      <c r="P436" s="15">
        <v>200000</v>
      </c>
      <c r="Q436" s="15">
        <v>200000</v>
      </c>
      <c r="R436" s="15">
        <v>200000</v>
      </c>
      <c r="S436" s="15">
        <v>200000</v>
      </c>
      <c r="T436" s="15">
        <v>200000</v>
      </c>
    </row>
    <row r="437" spans="1:20" s="21" customFormat="1" x14ac:dyDescent="0.3">
      <c r="A437" s="7" t="s">
        <v>281</v>
      </c>
      <c r="B437" s="7" t="s">
        <v>910</v>
      </c>
      <c r="C437" s="7">
        <v>1303</v>
      </c>
      <c r="D437" s="7" t="s">
        <v>8</v>
      </c>
      <c r="E437" s="7">
        <v>901</v>
      </c>
      <c r="F437" s="7">
        <v>150197</v>
      </c>
      <c r="G437" s="7" t="s">
        <v>915</v>
      </c>
      <c r="H437" s="8" t="s">
        <v>1599</v>
      </c>
      <c r="I437" s="8"/>
      <c r="J437" s="8"/>
      <c r="K437" s="8"/>
      <c r="L437" s="8"/>
      <c r="M437" s="8"/>
      <c r="N437" s="8"/>
      <c r="O437" s="15">
        <v>11950000</v>
      </c>
      <c r="P437" s="15">
        <v>9962000</v>
      </c>
      <c r="Q437" s="15">
        <v>9968000</v>
      </c>
      <c r="R437" s="15">
        <v>11950000</v>
      </c>
      <c r="S437" s="15">
        <v>11976000</v>
      </c>
      <c r="T437" s="15">
        <v>11980000</v>
      </c>
    </row>
    <row r="438" spans="1:20" s="21" customFormat="1" x14ac:dyDescent="0.3">
      <c r="A438" s="7" t="s">
        <v>281</v>
      </c>
      <c r="B438" s="7" t="s">
        <v>910</v>
      </c>
      <c r="C438" s="7">
        <v>1303</v>
      </c>
      <c r="D438" s="7" t="s">
        <v>8</v>
      </c>
      <c r="E438" s="7">
        <v>907</v>
      </c>
      <c r="F438" s="7">
        <v>370443</v>
      </c>
      <c r="G438" s="7" t="s">
        <v>915</v>
      </c>
      <c r="H438" s="8" t="s">
        <v>1600</v>
      </c>
      <c r="I438" s="8"/>
      <c r="J438" s="8"/>
      <c r="K438" s="8"/>
      <c r="L438" s="8"/>
      <c r="M438" s="8"/>
      <c r="N438" s="8"/>
      <c r="O438" s="15">
        <v>498000</v>
      </c>
      <c r="P438" s="15">
        <v>499000</v>
      </c>
      <c r="Q438" s="15">
        <v>997000</v>
      </c>
      <c r="R438" s="15">
        <v>996000</v>
      </c>
      <c r="S438" s="15">
        <v>998000</v>
      </c>
      <c r="T438" s="15">
        <v>999000</v>
      </c>
    </row>
    <row r="439" spans="1:20" s="21" customFormat="1" x14ac:dyDescent="0.3">
      <c r="A439" s="7" t="s">
        <v>281</v>
      </c>
      <c r="B439" s="7" t="s">
        <v>910</v>
      </c>
      <c r="C439" s="7">
        <v>1303</v>
      </c>
      <c r="D439" s="7" t="s">
        <v>927</v>
      </c>
      <c r="E439" s="7">
        <v>901</v>
      </c>
      <c r="F439" s="7" t="s">
        <v>1728</v>
      </c>
      <c r="G439" s="7" t="s">
        <v>915</v>
      </c>
      <c r="H439" s="8" t="s">
        <v>834</v>
      </c>
      <c r="I439" s="8"/>
      <c r="J439" s="8"/>
      <c r="K439" s="8"/>
      <c r="L439" s="8"/>
      <c r="M439" s="8"/>
      <c r="N439" s="8"/>
      <c r="O439" s="15">
        <v>996000</v>
      </c>
      <c r="P439" s="15">
        <v>997000</v>
      </c>
      <c r="Q439" s="15">
        <v>997000</v>
      </c>
      <c r="R439" s="15">
        <v>996000</v>
      </c>
      <c r="S439" s="15">
        <v>998000</v>
      </c>
      <c r="T439" s="15">
        <v>999000</v>
      </c>
    </row>
    <row r="440" spans="1:20" s="21" customFormat="1" x14ac:dyDescent="0.3">
      <c r="A440" s="7" t="s">
        <v>281</v>
      </c>
      <c r="B440" s="7" t="s">
        <v>910</v>
      </c>
      <c r="C440" s="7">
        <v>1303</v>
      </c>
      <c r="D440" s="7" t="s">
        <v>8</v>
      </c>
      <c r="E440" s="7">
        <v>913</v>
      </c>
      <c r="F440" s="7">
        <v>110719</v>
      </c>
      <c r="G440" s="7" t="s">
        <v>916</v>
      </c>
      <c r="H440" s="8" t="s">
        <v>1601</v>
      </c>
      <c r="I440" s="8"/>
      <c r="J440" s="8"/>
      <c r="K440" s="8"/>
      <c r="L440" s="8"/>
      <c r="M440" s="8"/>
      <c r="N440" s="8"/>
      <c r="O440" s="15">
        <v>25394000</v>
      </c>
      <c r="P440" s="15">
        <v>25901000</v>
      </c>
      <c r="Q440" s="15">
        <v>27910000</v>
      </c>
      <c r="R440" s="15">
        <v>27883000</v>
      </c>
      <c r="S440" s="15">
        <v>27943000</v>
      </c>
      <c r="T440" s="15">
        <v>31946000</v>
      </c>
    </row>
    <row r="441" spans="1:20" s="21" customFormat="1" x14ac:dyDescent="0.3">
      <c r="A441" s="7" t="s">
        <v>281</v>
      </c>
      <c r="B441" s="7" t="s">
        <v>910</v>
      </c>
      <c r="C441" s="7">
        <v>1303</v>
      </c>
      <c r="D441" s="7" t="s">
        <v>8</v>
      </c>
      <c r="E441" s="7">
        <v>913</v>
      </c>
      <c r="F441" s="7">
        <v>111278</v>
      </c>
      <c r="G441" s="7" t="s">
        <v>916</v>
      </c>
      <c r="H441" s="8" t="s">
        <v>1602</v>
      </c>
      <c r="I441" s="8"/>
      <c r="J441" s="8"/>
      <c r="K441" s="8"/>
      <c r="L441" s="8"/>
      <c r="M441" s="8"/>
      <c r="N441" s="8"/>
      <c r="O441" s="15">
        <v>11950000</v>
      </c>
      <c r="P441" s="15">
        <v>11955000</v>
      </c>
      <c r="Q441" s="15">
        <v>23425000</v>
      </c>
      <c r="R441" s="15">
        <v>17925000</v>
      </c>
      <c r="S441" s="15">
        <v>19960000</v>
      </c>
      <c r="T441" s="15">
        <v>19966000</v>
      </c>
    </row>
    <row r="442" spans="1:20" s="21" customFormat="1" x14ac:dyDescent="0.3">
      <c r="A442" s="7" t="s">
        <v>281</v>
      </c>
      <c r="B442" s="7" t="s">
        <v>910</v>
      </c>
      <c r="C442" s="7">
        <v>1303</v>
      </c>
      <c r="D442" s="7" t="s">
        <v>8</v>
      </c>
      <c r="E442" s="7">
        <v>913</v>
      </c>
      <c r="F442" s="7">
        <v>110844</v>
      </c>
      <c r="G442" s="7" t="s">
        <v>916</v>
      </c>
      <c r="H442" s="8" t="s">
        <v>1603</v>
      </c>
      <c r="I442" s="8"/>
      <c r="J442" s="8"/>
      <c r="K442" s="8"/>
      <c r="L442" s="8"/>
      <c r="M442" s="8"/>
      <c r="N442" s="8"/>
      <c r="O442" s="15">
        <v>598000</v>
      </c>
      <c r="P442" s="15">
        <v>1495000</v>
      </c>
      <c r="Q442" s="15">
        <v>599000</v>
      </c>
      <c r="R442" s="15">
        <v>1494000</v>
      </c>
      <c r="S442" s="15">
        <v>1996000</v>
      </c>
      <c r="T442" s="15">
        <v>1997000</v>
      </c>
    </row>
    <row r="443" spans="1:20" s="21" customFormat="1" x14ac:dyDescent="0.3">
      <c r="A443" s="7" t="s">
        <v>281</v>
      </c>
      <c r="B443" s="7" t="s">
        <v>910</v>
      </c>
      <c r="C443" s="7">
        <v>1303</v>
      </c>
      <c r="D443" s="7" t="s">
        <v>8</v>
      </c>
      <c r="E443" s="7">
        <v>913</v>
      </c>
      <c r="F443" s="7">
        <v>111626</v>
      </c>
      <c r="G443" s="7" t="s">
        <v>916</v>
      </c>
      <c r="H443" s="8" t="s">
        <v>1604</v>
      </c>
      <c r="I443" s="8"/>
      <c r="J443" s="8"/>
      <c r="K443" s="8"/>
      <c r="L443" s="8"/>
      <c r="M443" s="8"/>
      <c r="N443" s="8"/>
      <c r="O443" s="15">
        <v>5975000</v>
      </c>
      <c r="P443" s="15">
        <v>7970000</v>
      </c>
      <c r="Q443" s="15">
        <v>11962000</v>
      </c>
      <c r="R443" s="15">
        <v>11950000</v>
      </c>
      <c r="S443" s="15">
        <v>11976000</v>
      </c>
      <c r="T443" s="15">
        <v>11980000</v>
      </c>
    </row>
    <row r="444" spans="1:20" s="21" customFormat="1" x14ac:dyDescent="0.3">
      <c r="A444" s="7" t="s">
        <v>281</v>
      </c>
      <c r="B444" s="7" t="s">
        <v>910</v>
      </c>
      <c r="C444" s="7">
        <v>1303</v>
      </c>
      <c r="D444" s="7" t="s">
        <v>8</v>
      </c>
      <c r="E444" s="7">
        <v>913</v>
      </c>
      <c r="F444" s="7">
        <v>110490</v>
      </c>
      <c r="G444" s="7" t="s">
        <v>916</v>
      </c>
      <c r="H444" s="8" t="s">
        <v>1605</v>
      </c>
      <c r="I444" s="8"/>
      <c r="J444" s="8"/>
      <c r="K444" s="8"/>
      <c r="L444" s="8"/>
      <c r="M444" s="8"/>
      <c r="N444" s="8"/>
      <c r="O444" s="15">
        <v>1494000</v>
      </c>
      <c r="P444" s="15">
        <v>1196000</v>
      </c>
      <c r="Q444" s="15">
        <v>499000</v>
      </c>
      <c r="R444" s="15">
        <v>797000</v>
      </c>
      <c r="S444" s="15">
        <v>998000</v>
      </c>
      <c r="T444" s="15">
        <v>999000</v>
      </c>
    </row>
    <row r="445" spans="1:20" s="21" customFormat="1" x14ac:dyDescent="0.3">
      <c r="A445" s="7" t="s">
        <v>281</v>
      </c>
      <c r="B445" s="7" t="s">
        <v>910</v>
      </c>
      <c r="C445" s="7">
        <v>1303</v>
      </c>
      <c r="D445" s="7" t="s">
        <v>8</v>
      </c>
      <c r="E445" s="7">
        <v>913</v>
      </c>
      <c r="F445" s="7">
        <v>111623</v>
      </c>
      <c r="G445" s="7" t="s">
        <v>916</v>
      </c>
      <c r="H445" s="8" t="s">
        <v>1606</v>
      </c>
      <c r="I445" s="8"/>
      <c r="J445" s="8"/>
      <c r="K445" s="8"/>
      <c r="L445" s="8"/>
      <c r="M445" s="8"/>
      <c r="N445" s="8"/>
      <c r="O445" s="15">
        <v>0</v>
      </c>
      <c r="P445" s="15">
        <v>399000</v>
      </c>
      <c r="Q445" s="15">
        <v>599000</v>
      </c>
      <c r="R445" s="15">
        <v>399000</v>
      </c>
      <c r="S445" s="15">
        <v>400000</v>
      </c>
      <c r="T445" s="15">
        <v>400000</v>
      </c>
    </row>
    <row r="446" spans="1:20" s="21" customFormat="1" x14ac:dyDescent="0.3">
      <c r="A446" s="7" t="s">
        <v>281</v>
      </c>
      <c r="B446" s="7" t="s">
        <v>910</v>
      </c>
      <c r="C446" s="7">
        <v>1303</v>
      </c>
      <c r="D446" s="7" t="s">
        <v>8</v>
      </c>
      <c r="E446" s="7">
        <v>913</v>
      </c>
      <c r="F446" s="7">
        <v>111300</v>
      </c>
      <c r="G446" s="7" t="s">
        <v>916</v>
      </c>
      <c r="H446" s="8" t="s">
        <v>1607</v>
      </c>
      <c r="I446" s="8"/>
      <c r="J446" s="8"/>
      <c r="K446" s="8"/>
      <c r="L446" s="8"/>
      <c r="M446" s="8"/>
      <c r="N446" s="8"/>
      <c r="O446" s="15">
        <v>986000</v>
      </c>
      <c r="P446" s="15">
        <v>0</v>
      </c>
      <c r="Q446" s="15">
        <v>0</v>
      </c>
      <c r="R446" s="15">
        <v>986000</v>
      </c>
      <c r="S446" s="15">
        <v>0</v>
      </c>
      <c r="T446" s="15">
        <v>0</v>
      </c>
    </row>
    <row r="447" spans="1:20" s="21" customFormat="1" x14ac:dyDescent="0.3">
      <c r="A447" s="7" t="s">
        <v>281</v>
      </c>
      <c r="B447" s="7" t="s">
        <v>910</v>
      </c>
      <c r="C447" s="7">
        <v>1303</v>
      </c>
      <c r="D447" s="7" t="s">
        <v>8</v>
      </c>
      <c r="E447" s="7">
        <v>913</v>
      </c>
      <c r="F447" s="7">
        <v>111122</v>
      </c>
      <c r="G447" s="7" t="s">
        <v>916</v>
      </c>
      <c r="H447" s="8" t="s">
        <v>1608</v>
      </c>
      <c r="I447" s="8"/>
      <c r="J447" s="8"/>
      <c r="K447" s="8"/>
      <c r="L447" s="8"/>
      <c r="M447" s="8"/>
      <c r="N447" s="8"/>
      <c r="O447" s="15">
        <v>1992000</v>
      </c>
      <c r="P447" s="15">
        <v>1993000</v>
      </c>
      <c r="Q447" s="15">
        <v>1795000</v>
      </c>
      <c r="R447" s="15">
        <v>1195000</v>
      </c>
      <c r="S447" s="15">
        <v>2396000</v>
      </c>
      <c r="T447" s="15">
        <v>2496000</v>
      </c>
    </row>
    <row r="448" spans="1:20" s="21" customFormat="1" x14ac:dyDescent="0.3">
      <c r="A448" s="7" t="s">
        <v>281</v>
      </c>
      <c r="B448" s="7" t="s">
        <v>910</v>
      </c>
      <c r="C448" s="7">
        <v>1303</v>
      </c>
      <c r="D448" s="7" t="s">
        <v>8</v>
      </c>
      <c r="E448" s="7">
        <v>913</v>
      </c>
      <c r="F448" s="7">
        <v>110894</v>
      </c>
      <c r="G448" s="7" t="s">
        <v>916</v>
      </c>
      <c r="H448" s="8" t="s">
        <v>1609</v>
      </c>
      <c r="I448" s="8"/>
      <c r="J448" s="8"/>
      <c r="K448" s="8"/>
      <c r="L448" s="8"/>
      <c r="M448" s="8"/>
      <c r="N448" s="8"/>
      <c r="O448" s="15">
        <v>797000</v>
      </c>
      <c r="P448" s="15">
        <v>399000</v>
      </c>
      <c r="Q448" s="15">
        <v>1197000</v>
      </c>
      <c r="R448" s="15">
        <v>797000</v>
      </c>
      <c r="S448" s="15">
        <v>2196000</v>
      </c>
      <c r="T448" s="15">
        <v>1198000</v>
      </c>
    </row>
    <row r="449" spans="1:20" s="21" customFormat="1" x14ac:dyDescent="0.3">
      <c r="A449" s="7" t="s">
        <v>281</v>
      </c>
      <c r="B449" s="7" t="s">
        <v>910</v>
      </c>
      <c r="C449" s="7">
        <v>1303</v>
      </c>
      <c r="D449" s="7" t="s">
        <v>8</v>
      </c>
      <c r="E449" s="7">
        <v>913</v>
      </c>
      <c r="F449" s="7">
        <v>110889</v>
      </c>
      <c r="G449" s="7" t="s">
        <v>916</v>
      </c>
      <c r="H449" s="8" t="s">
        <v>1610</v>
      </c>
      <c r="I449" s="8"/>
      <c r="J449" s="8"/>
      <c r="K449" s="8"/>
      <c r="L449" s="8"/>
      <c r="M449" s="8"/>
      <c r="N449" s="8"/>
      <c r="O449" s="15">
        <v>399000</v>
      </c>
      <c r="P449" s="15">
        <v>399000</v>
      </c>
      <c r="Q449" s="15">
        <v>1197000</v>
      </c>
      <c r="R449" s="15">
        <v>1395000</v>
      </c>
      <c r="S449" s="15">
        <v>1797000</v>
      </c>
      <c r="T449" s="15">
        <v>1198000</v>
      </c>
    </row>
    <row r="450" spans="1:20" s="21" customFormat="1" x14ac:dyDescent="0.3">
      <c r="A450" s="7" t="s">
        <v>281</v>
      </c>
      <c r="B450" s="7" t="s">
        <v>910</v>
      </c>
      <c r="C450" s="7">
        <v>1303</v>
      </c>
      <c r="D450" s="7" t="s">
        <v>8</v>
      </c>
      <c r="E450" s="7">
        <v>913</v>
      </c>
      <c r="F450" s="7">
        <v>110614</v>
      </c>
      <c r="G450" s="7" t="s">
        <v>916</v>
      </c>
      <c r="H450" s="8" t="s">
        <v>1611</v>
      </c>
      <c r="I450" s="8"/>
      <c r="J450" s="8"/>
      <c r="K450" s="8"/>
      <c r="L450" s="8"/>
      <c r="M450" s="8"/>
      <c r="N450" s="8"/>
      <c r="O450" s="15">
        <v>598000</v>
      </c>
      <c r="P450" s="15">
        <v>797000</v>
      </c>
      <c r="Q450" s="15">
        <v>4486000</v>
      </c>
      <c r="R450" s="15">
        <v>4482000</v>
      </c>
      <c r="S450" s="15">
        <v>4491000</v>
      </c>
      <c r="T450" s="15">
        <v>4493000</v>
      </c>
    </row>
    <row r="451" spans="1:20" s="21" customFormat="1" x14ac:dyDescent="0.3">
      <c r="A451" s="7" t="s">
        <v>281</v>
      </c>
      <c r="B451" s="7" t="s">
        <v>910</v>
      </c>
      <c r="C451" s="7">
        <v>1303</v>
      </c>
      <c r="D451" s="7" t="s">
        <v>8</v>
      </c>
      <c r="E451" s="7">
        <v>913</v>
      </c>
      <c r="F451" s="7">
        <v>111089</v>
      </c>
      <c r="G451" s="7" t="s">
        <v>916</v>
      </c>
      <c r="H451" s="8" t="s">
        <v>1612</v>
      </c>
      <c r="I451" s="8"/>
      <c r="J451" s="8"/>
      <c r="K451" s="8"/>
      <c r="L451" s="8"/>
      <c r="M451" s="8"/>
      <c r="N451" s="8"/>
      <c r="O451" s="15">
        <v>797000</v>
      </c>
      <c r="P451" s="15">
        <v>797000</v>
      </c>
      <c r="Q451" s="15">
        <v>798000</v>
      </c>
      <c r="R451" s="15">
        <v>598000</v>
      </c>
      <c r="S451" s="15">
        <v>599000</v>
      </c>
      <c r="T451" s="15">
        <v>799000</v>
      </c>
    </row>
    <row r="452" spans="1:20" s="21" customFormat="1" x14ac:dyDescent="0.3">
      <c r="A452" s="7" t="s">
        <v>281</v>
      </c>
      <c r="B452" s="7" t="s">
        <v>910</v>
      </c>
      <c r="C452" s="7">
        <v>1303</v>
      </c>
      <c r="D452" s="7" t="s">
        <v>8</v>
      </c>
      <c r="E452" s="7">
        <v>913</v>
      </c>
      <c r="F452" s="7">
        <v>111058</v>
      </c>
      <c r="G452" s="7" t="s">
        <v>916</v>
      </c>
      <c r="H452" s="8" t="s">
        <v>1613</v>
      </c>
      <c r="I452" s="8"/>
      <c r="J452" s="8"/>
      <c r="K452" s="8"/>
      <c r="L452" s="8"/>
      <c r="M452" s="8"/>
      <c r="N452" s="8"/>
      <c r="O452" s="15">
        <v>1195000</v>
      </c>
      <c r="P452" s="15">
        <v>797000</v>
      </c>
      <c r="Q452" s="15">
        <v>300000</v>
      </c>
      <c r="R452" s="15">
        <v>299000</v>
      </c>
      <c r="S452" s="15">
        <v>300000</v>
      </c>
      <c r="T452" s="15">
        <v>500000</v>
      </c>
    </row>
    <row r="453" spans="1:20" s="21" customFormat="1" x14ac:dyDescent="0.3">
      <c r="A453" s="7" t="s">
        <v>281</v>
      </c>
      <c r="B453" s="7" t="s">
        <v>910</v>
      </c>
      <c r="C453" s="7">
        <v>1303</v>
      </c>
      <c r="D453" s="7" t="s">
        <v>8</v>
      </c>
      <c r="E453" s="7">
        <v>913</v>
      </c>
      <c r="F453" s="7">
        <v>111292</v>
      </c>
      <c r="G453" s="7" t="s">
        <v>916</v>
      </c>
      <c r="H453" s="8" t="s">
        <v>1614</v>
      </c>
      <c r="I453" s="8"/>
      <c r="J453" s="8"/>
      <c r="K453" s="8"/>
      <c r="L453" s="8"/>
      <c r="M453" s="8"/>
      <c r="N453" s="8"/>
      <c r="O453" s="15">
        <v>200000</v>
      </c>
      <c r="P453" s="15">
        <v>200000</v>
      </c>
      <c r="Q453" s="15">
        <v>798000</v>
      </c>
      <c r="R453" s="15">
        <v>399000</v>
      </c>
      <c r="S453" s="15">
        <v>499000</v>
      </c>
      <c r="T453" s="15">
        <v>599000</v>
      </c>
    </row>
    <row r="454" spans="1:20" s="21" customFormat="1" x14ac:dyDescent="0.3">
      <c r="A454" s="7" t="s">
        <v>281</v>
      </c>
      <c r="B454" s="7" t="s">
        <v>910</v>
      </c>
      <c r="C454" s="7">
        <v>1303</v>
      </c>
      <c r="D454" s="7" t="s">
        <v>8</v>
      </c>
      <c r="E454" s="7">
        <v>913</v>
      </c>
      <c r="F454" s="7">
        <v>111338</v>
      </c>
      <c r="G454" s="7" t="s">
        <v>916</v>
      </c>
      <c r="H454" s="8" t="s">
        <v>1615</v>
      </c>
      <c r="I454" s="8"/>
      <c r="J454" s="8"/>
      <c r="K454" s="8"/>
      <c r="L454" s="8"/>
      <c r="M454" s="8"/>
      <c r="N454" s="8"/>
      <c r="O454" s="15">
        <v>100000</v>
      </c>
      <c r="P454" s="15">
        <v>200000</v>
      </c>
      <c r="Q454" s="15">
        <v>200000</v>
      </c>
      <c r="R454" s="15">
        <v>200000</v>
      </c>
      <c r="S454" s="15">
        <v>300000</v>
      </c>
      <c r="T454" s="15">
        <v>300000</v>
      </c>
    </row>
    <row r="455" spans="1:20" s="21" customFormat="1" x14ac:dyDescent="0.3">
      <c r="A455" s="7" t="s">
        <v>281</v>
      </c>
      <c r="B455" s="7" t="s">
        <v>910</v>
      </c>
      <c r="C455" s="7">
        <v>1303</v>
      </c>
      <c r="D455" s="7" t="s">
        <v>8</v>
      </c>
      <c r="E455" s="7">
        <v>913</v>
      </c>
      <c r="F455" s="7">
        <v>111011</v>
      </c>
      <c r="G455" s="7" t="s">
        <v>916</v>
      </c>
      <c r="H455" s="8" t="s">
        <v>1616</v>
      </c>
      <c r="I455" s="8"/>
      <c r="J455" s="8"/>
      <c r="K455" s="8"/>
      <c r="L455" s="8"/>
      <c r="M455" s="8"/>
      <c r="N455" s="8"/>
      <c r="O455" s="15">
        <v>50000</v>
      </c>
      <c r="P455" s="15">
        <v>100000</v>
      </c>
      <c r="Q455" s="15">
        <v>100000</v>
      </c>
      <c r="R455" s="15">
        <v>100000</v>
      </c>
      <c r="S455" s="15">
        <v>100000</v>
      </c>
      <c r="T455" s="15">
        <v>100000</v>
      </c>
    </row>
    <row r="456" spans="1:20" s="21" customFormat="1" x14ac:dyDescent="0.3">
      <c r="A456" s="7" t="s">
        <v>281</v>
      </c>
      <c r="B456" s="7" t="s">
        <v>910</v>
      </c>
      <c r="C456" s="7">
        <v>1303</v>
      </c>
      <c r="D456" s="7" t="s">
        <v>8</v>
      </c>
      <c r="E456" s="7">
        <v>913</v>
      </c>
      <c r="F456" s="7">
        <v>110839</v>
      </c>
      <c r="G456" s="7" t="s">
        <v>916</v>
      </c>
      <c r="H456" s="8" t="s">
        <v>1617</v>
      </c>
      <c r="I456" s="8"/>
      <c r="J456" s="8"/>
      <c r="K456" s="8"/>
      <c r="L456" s="8"/>
      <c r="M456" s="8"/>
      <c r="N456" s="8"/>
      <c r="O456" s="15">
        <v>100000</v>
      </c>
      <c r="P456" s="15">
        <v>100000</v>
      </c>
      <c r="Q456" s="15">
        <v>200000</v>
      </c>
      <c r="R456" s="15">
        <v>100000</v>
      </c>
      <c r="S456" s="15">
        <v>100000</v>
      </c>
      <c r="T456" s="15">
        <v>100000</v>
      </c>
    </row>
    <row r="457" spans="1:20" s="21" customFormat="1" x14ac:dyDescent="0.3">
      <c r="A457" s="7" t="s">
        <v>281</v>
      </c>
      <c r="B457" s="7" t="s">
        <v>910</v>
      </c>
      <c r="C457" s="7">
        <v>1303</v>
      </c>
      <c r="D457" s="7" t="s">
        <v>8</v>
      </c>
      <c r="E457" s="7">
        <v>913</v>
      </c>
      <c r="F457" s="7">
        <v>111239</v>
      </c>
      <c r="G457" s="7" t="s">
        <v>916</v>
      </c>
      <c r="H457" s="8" t="s">
        <v>1618</v>
      </c>
      <c r="I457" s="8"/>
      <c r="J457" s="8"/>
      <c r="K457" s="8"/>
      <c r="L457" s="8"/>
      <c r="M457" s="8"/>
      <c r="N457" s="8"/>
      <c r="O457" s="15">
        <v>399000</v>
      </c>
      <c r="P457" s="15">
        <v>200000</v>
      </c>
      <c r="Q457" s="15">
        <v>100000</v>
      </c>
      <c r="R457" s="15">
        <v>299000</v>
      </c>
      <c r="S457" s="15">
        <v>100000</v>
      </c>
      <c r="T457" s="15">
        <v>100000</v>
      </c>
    </row>
    <row r="458" spans="1:20" s="21" customFormat="1" x14ac:dyDescent="0.3">
      <c r="A458" s="7" t="s">
        <v>281</v>
      </c>
      <c r="B458" s="7" t="s">
        <v>910</v>
      </c>
      <c r="C458" s="7">
        <v>1303</v>
      </c>
      <c r="D458" s="7" t="s">
        <v>8</v>
      </c>
      <c r="E458" s="7">
        <v>913</v>
      </c>
      <c r="F458" s="7">
        <v>110937</v>
      </c>
      <c r="G458" s="7" t="s">
        <v>916</v>
      </c>
      <c r="H458" s="8" t="s">
        <v>1619</v>
      </c>
      <c r="I458" s="8"/>
      <c r="J458" s="8"/>
      <c r="K458" s="8"/>
      <c r="L458" s="8"/>
      <c r="M458" s="8"/>
      <c r="N458" s="8"/>
      <c r="O458" s="15">
        <v>100000</v>
      </c>
      <c r="P458" s="15">
        <v>100000</v>
      </c>
      <c r="Q458" s="15">
        <v>100000</v>
      </c>
      <c r="R458" s="15">
        <v>100000</v>
      </c>
      <c r="S458" s="15">
        <v>200000</v>
      </c>
      <c r="T458" s="15">
        <v>300000</v>
      </c>
    </row>
    <row r="459" spans="1:20" s="21" customFormat="1" x14ac:dyDescent="0.3">
      <c r="A459" s="7" t="s">
        <v>281</v>
      </c>
      <c r="B459" s="7" t="s">
        <v>910</v>
      </c>
      <c r="C459" s="7">
        <v>1303</v>
      </c>
      <c r="D459" s="7" t="s">
        <v>8</v>
      </c>
      <c r="E459" s="7">
        <v>913</v>
      </c>
      <c r="F459" s="7">
        <v>111138</v>
      </c>
      <c r="G459" s="7" t="s">
        <v>916</v>
      </c>
      <c r="H459" s="8" t="s">
        <v>1620</v>
      </c>
      <c r="I459" s="8"/>
      <c r="J459" s="8"/>
      <c r="K459" s="8"/>
      <c r="L459" s="8"/>
      <c r="M459" s="8"/>
      <c r="N459" s="8"/>
      <c r="O459" s="15">
        <v>0</v>
      </c>
      <c r="P459" s="15">
        <v>100000</v>
      </c>
      <c r="Q459" s="15">
        <v>100000</v>
      </c>
      <c r="R459" s="15">
        <v>0</v>
      </c>
      <c r="S459" s="15">
        <v>0</v>
      </c>
      <c r="T459" s="15">
        <v>200000</v>
      </c>
    </row>
    <row r="460" spans="1:20" s="21" customFormat="1" x14ac:dyDescent="0.3">
      <c r="A460" s="7" t="s">
        <v>281</v>
      </c>
      <c r="B460" s="7" t="s">
        <v>910</v>
      </c>
      <c r="C460" s="7">
        <v>1303</v>
      </c>
      <c r="D460" s="7" t="s">
        <v>8</v>
      </c>
      <c r="E460" s="7">
        <v>913</v>
      </c>
      <c r="F460" s="7">
        <v>111511</v>
      </c>
      <c r="G460" s="7" t="s">
        <v>916</v>
      </c>
      <c r="H460" s="8" t="s">
        <v>1621</v>
      </c>
      <c r="I460" s="8"/>
      <c r="J460" s="8"/>
      <c r="K460" s="8"/>
      <c r="L460" s="8"/>
      <c r="M460" s="8"/>
      <c r="N460" s="8"/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100000</v>
      </c>
    </row>
    <row r="461" spans="1:20" s="21" customFormat="1" x14ac:dyDescent="0.3">
      <c r="A461" s="7" t="s">
        <v>281</v>
      </c>
      <c r="B461" s="7" t="s">
        <v>910</v>
      </c>
      <c r="C461" s="7">
        <v>1303</v>
      </c>
      <c r="D461" s="7" t="s">
        <v>8</v>
      </c>
      <c r="E461" s="7">
        <v>913</v>
      </c>
      <c r="F461" s="7">
        <v>110705</v>
      </c>
      <c r="G461" s="7" t="s">
        <v>916</v>
      </c>
      <c r="H461" s="8" t="s">
        <v>1622</v>
      </c>
      <c r="I461" s="8"/>
      <c r="J461" s="8"/>
      <c r="K461" s="8"/>
      <c r="L461" s="8"/>
      <c r="M461" s="8"/>
      <c r="N461" s="8"/>
      <c r="O461" s="15">
        <v>299000</v>
      </c>
      <c r="P461" s="15">
        <v>797000</v>
      </c>
      <c r="Q461" s="15">
        <v>1396000</v>
      </c>
      <c r="R461" s="15">
        <v>598000</v>
      </c>
      <c r="S461" s="15">
        <v>599000</v>
      </c>
      <c r="T461" s="15">
        <v>1198000</v>
      </c>
    </row>
    <row r="462" spans="1:20" s="21" customFormat="1" x14ac:dyDescent="0.3">
      <c r="A462" s="7" t="s">
        <v>281</v>
      </c>
      <c r="B462" s="7" t="s">
        <v>910</v>
      </c>
      <c r="C462" s="7">
        <v>1303</v>
      </c>
      <c r="D462" s="7" t="s">
        <v>8</v>
      </c>
      <c r="E462" s="7">
        <v>913</v>
      </c>
      <c r="F462" s="7">
        <v>111716</v>
      </c>
      <c r="G462" s="7" t="s">
        <v>916</v>
      </c>
      <c r="H462" s="8" t="s">
        <v>1623</v>
      </c>
      <c r="I462" s="8"/>
      <c r="J462" s="8"/>
      <c r="K462" s="8"/>
      <c r="L462" s="8"/>
      <c r="M462" s="8"/>
      <c r="N462" s="8"/>
      <c r="O462" s="15">
        <v>598000</v>
      </c>
      <c r="P462" s="15">
        <v>299000</v>
      </c>
      <c r="Q462" s="15">
        <v>0</v>
      </c>
      <c r="R462" s="15">
        <v>0</v>
      </c>
      <c r="S462" s="15">
        <v>400000</v>
      </c>
      <c r="T462" s="15">
        <v>599000</v>
      </c>
    </row>
    <row r="463" spans="1:20" s="21" customFormat="1" x14ac:dyDescent="0.3">
      <c r="A463" s="7" t="s">
        <v>281</v>
      </c>
      <c r="B463" s="7" t="s">
        <v>910</v>
      </c>
      <c r="C463" s="7">
        <v>1303</v>
      </c>
      <c r="D463" s="7" t="s">
        <v>8</v>
      </c>
      <c r="E463" s="7">
        <v>913</v>
      </c>
      <c r="F463" s="7" t="s">
        <v>1729</v>
      </c>
      <c r="G463" s="7" t="s">
        <v>916</v>
      </c>
      <c r="H463" s="8" t="s">
        <v>1624</v>
      </c>
      <c r="I463" s="8"/>
      <c r="J463" s="8"/>
      <c r="K463" s="8"/>
      <c r="L463" s="8"/>
      <c r="M463" s="8"/>
      <c r="N463" s="8"/>
      <c r="O463" s="15">
        <v>100000</v>
      </c>
      <c r="P463" s="15">
        <v>100000</v>
      </c>
      <c r="Q463" s="15">
        <v>499000</v>
      </c>
      <c r="R463" s="15">
        <v>100000</v>
      </c>
      <c r="S463" s="15">
        <v>100000</v>
      </c>
      <c r="T463" s="15">
        <v>400000</v>
      </c>
    </row>
    <row r="464" spans="1:20" s="21" customFormat="1" x14ac:dyDescent="0.3">
      <c r="A464" s="7" t="s">
        <v>281</v>
      </c>
      <c r="B464" s="7" t="s">
        <v>910</v>
      </c>
      <c r="C464" s="7">
        <v>1303</v>
      </c>
      <c r="D464" s="7" t="s">
        <v>8</v>
      </c>
      <c r="E464" s="7">
        <v>913</v>
      </c>
      <c r="F464" s="7">
        <v>111238</v>
      </c>
      <c r="G464" s="7" t="s">
        <v>916</v>
      </c>
      <c r="H464" s="8" t="s">
        <v>1625</v>
      </c>
      <c r="I464" s="8"/>
      <c r="J464" s="8"/>
      <c r="K464" s="8"/>
      <c r="L464" s="8"/>
      <c r="M464" s="8"/>
      <c r="N464" s="8"/>
      <c r="O464" s="15">
        <v>100000</v>
      </c>
      <c r="P464" s="15">
        <v>100000</v>
      </c>
      <c r="Q464" s="15">
        <v>0</v>
      </c>
      <c r="R464" s="15">
        <v>100000</v>
      </c>
      <c r="S464" s="15">
        <v>0</v>
      </c>
      <c r="T464" s="15">
        <v>0</v>
      </c>
    </row>
    <row r="465" spans="1:20" s="21" customFormat="1" x14ac:dyDescent="0.3">
      <c r="A465" s="7" t="s">
        <v>281</v>
      </c>
      <c r="B465" s="7" t="s">
        <v>910</v>
      </c>
      <c r="C465" s="7">
        <v>1303</v>
      </c>
      <c r="D465" s="7" t="s">
        <v>8</v>
      </c>
      <c r="E465" s="7">
        <v>913</v>
      </c>
      <c r="F465" s="7">
        <v>110516</v>
      </c>
      <c r="G465" s="7" t="s">
        <v>916</v>
      </c>
      <c r="H465" s="8" t="s">
        <v>1626</v>
      </c>
      <c r="I465" s="8"/>
      <c r="J465" s="8"/>
      <c r="K465" s="8"/>
      <c r="L465" s="8"/>
      <c r="M465" s="8"/>
      <c r="N465" s="8"/>
      <c r="O465" s="15">
        <v>0</v>
      </c>
      <c r="P465" s="15">
        <v>50000</v>
      </c>
      <c r="Q465" s="15">
        <v>0</v>
      </c>
      <c r="R465" s="15">
        <v>0</v>
      </c>
      <c r="S465" s="15">
        <v>0</v>
      </c>
      <c r="T465" s="15">
        <v>50000</v>
      </c>
    </row>
    <row r="466" spans="1:20" s="21" customFormat="1" x14ac:dyDescent="0.3">
      <c r="A466" s="7" t="s">
        <v>281</v>
      </c>
      <c r="B466" s="7" t="s">
        <v>910</v>
      </c>
      <c r="C466" s="7">
        <v>1303</v>
      </c>
      <c r="D466" s="7" t="s">
        <v>8</v>
      </c>
      <c r="E466" s="7">
        <v>913</v>
      </c>
      <c r="F466" s="7">
        <v>111236</v>
      </c>
      <c r="G466" s="7" t="s">
        <v>916</v>
      </c>
      <c r="H466" s="8" t="s">
        <v>1627</v>
      </c>
      <c r="I466" s="8"/>
      <c r="J466" s="8"/>
      <c r="K466" s="8"/>
      <c r="L466" s="8"/>
      <c r="M466" s="8"/>
      <c r="N466" s="8"/>
      <c r="O466" s="15">
        <v>0</v>
      </c>
      <c r="P466" s="15">
        <v>0</v>
      </c>
      <c r="Q466" s="15">
        <v>200000</v>
      </c>
      <c r="R466" s="15">
        <v>0</v>
      </c>
      <c r="S466" s="15">
        <v>0</v>
      </c>
      <c r="T466" s="15">
        <v>100000</v>
      </c>
    </row>
    <row r="467" spans="1:20" s="21" customFormat="1" x14ac:dyDescent="0.3">
      <c r="A467" s="7" t="s">
        <v>281</v>
      </c>
      <c r="B467" s="7" t="s">
        <v>910</v>
      </c>
      <c r="C467" s="7">
        <v>1303</v>
      </c>
      <c r="D467" s="7" t="s">
        <v>8</v>
      </c>
      <c r="E467" s="7">
        <v>913</v>
      </c>
      <c r="F467" s="7">
        <v>111617</v>
      </c>
      <c r="G467" s="7" t="s">
        <v>916</v>
      </c>
      <c r="H467" s="8" t="s">
        <v>1628</v>
      </c>
      <c r="I467" s="8"/>
      <c r="J467" s="8"/>
      <c r="K467" s="8"/>
      <c r="L467" s="8"/>
      <c r="M467" s="8"/>
      <c r="N467" s="8"/>
      <c r="O467" s="15">
        <v>299000</v>
      </c>
      <c r="P467" s="15">
        <v>200000</v>
      </c>
      <c r="Q467" s="15">
        <v>200000</v>
      </c>
      <c r="R467" s="15">
        <v>100000</v>
      </c>
      <c r="S467" s="15">
        <v>0</v>
      </c>
      <c r="T467" s="15">
        <v>100000</v>
      </c>
    </row>
    <row r="468" spans="1:20" s="21" customFormat="1" x14ac:dyDescent="0.3">
      <c r="A468" s="7" t="s">
        <v>281</v>
      </c>
      <c r="B468" s="7" t="s">
        <v>910</v>
      </c>
      <c r="C468" s="7">
        <v>1303</v>
      </c>
      <c r="D468" s="7" t="s">
        <v>8</v>
      </c>
      <c r="E468" s="7">
        <v>913</v>
      </c>
      <c r="F468" s="7">
        <v>111629</v>
      </c>
      <c r="G468" s="7" t="s">
        <v>916</v>
      </c>
      <c r="H468" s="8" t="s">
        <v>1629</v>
      </c>
      <c r="I468" s="8"/>
      <c r="J468" s="8"/>
      <c r="K468" s="8"/>
      <c r="L468" s="8"/>
      <c r="M468" s="8"/>
      <c r="N468" s="8"/>
      <c r="O468" s="15">
        <v>0</v>
      </c>
      <c r="P468" s="15">
        <v>100000</v>
      </c>
      <c r="Q468" s="15">
        <v>100000</v>
      </c>
      <c r="R468" s="15">
        <v>0</v>
      </c>
      <c r="S468" s="15">
        <v>0</v>
      </c>
      <c r="T468" s="15">
        <v>0</v>
      </c>
    </row>
    <row r="469" spans="1:20" s="21" customFormat="1" x14ac:dyDescent="0.3">
      <c r="A469" s="7" t="s">
        <v>281</v>
      </c>
      <c r="B469" s="7" t="s">
        <v>910</v>
      </c>
      <c r="C469" s="7">
        <v>1303</v>
      </c>
      <c r="D469" s="7" t="s">
        <v>8</v>
      </c>
      <c r="E469" s="7">
        <v>913</v>
      </c>
      <c r="F469" s="7">
        <v>111656</v>
      </c>
      <c r="G469" s="7" t="s">
        <v>916</v>
      </c>
      <c r="H469" s="8" t="s">
        <v>908</v>
      </c>
      <c r="I469" s="8"/>
      <c r="J469" s="8"/>
      <c r="K469" s="8"/>
      <c r="L469" s="8"/>
      <c r="M469" s="8"/>
      <c r="N469" s="8"/>
      <c r="O469" s="15">
        <v>0</v>
      </c>
      <c r="P469" s="15">
        <v>200000</v>
      </c>
      <c r="Q469" s="15">
        <v>0</v>
      </c>
      <c r="R469" s="15">
        <v>0</v>
      </c>
      <c r="S469" s="15">
        <v>0</v>
      </c>
      <c r="T469" s="15">
        <v>0</v>
      </c>
    </row>
    <row r="470" spans="1:20" s="21" customFormat="1" x14ac:dyDescent="0.3">
      <c r="A470" s="7" t="s">
        <v>281</v>
      </c>
      <c r="B470" s="7" t="s">
        <v>910</v>
      </c>
      <c r="C470" s="7">
        <v>1303</v>
      </c>
      <c r="D470" s="7" t="s">
        <v>8</v>
      </c>
      <c r="E470" s="7">
        <v>913</v>
      </c>
      <c r="F470" s="7">
        <v>111462</v>
      </c>
      <c r="G470" s="7" t="s">
        <v>916</v>
      </c>
      <c r="H470" s="8" t="s">
        <v>1630</v>
      </c>
      <c r="I470" s="8"/>
      <c r="J470" s="8"/>
      <c r="K470" s="8"/>
      <c r="L470" s="8"/>
      <c r="M470" s="8"/>
      <c r="N470" s="8"/>
      <c r="O470" s="15">
        <v>2988000</v>
      </c>
      <c r="P470" s="15">
        <v>797000</v>
      </c>
      <c r="Q470" s="15">
        <v>2991000</v>
      </c>
      <c r="R470" s="15">
        <v>2988000</v>
      </c>
      <c r="S470" s="15">
        <v>2994000</v>
      </c>
      <c r="T470" s="15">
        <v>3994000</v>
      </c>
    </row>
    <row r="471" spans="1:20" s="21" customFormat="1" x14ac:dyDescent="0.3">
      <c r="A471" s="7" t="s">
        <v>281</v>
      </c>
      <c r="B471" s="7" t="s">
        <v>910</v>
      </c>
      <c r="C471" s="7">
        <v>1303</v>
      </c>
      <c r="D471" s="7" t="s">
        <v>8</v>
      </c>
      <c r="E471" s="7">
        <v>913</v>
      </c>
      <c r="F471" s="7">
        <v>111710</v>
      </c>
      <c r="G471" s="7" t="s">
        <v>916</v>
      </c>
      <c r="H471" s="8" t="s">
        <v>1631</v>
      </c>
      <c r="I471" s="8"/>
      <c r="J471" s="8"/>
      <c r="K471" s="8"/>
      <c r="L471" s="8"/>
      <c r="M471" s="8"/>
      <c r="N471" s="8"/>
      <c r="O471" s="15">
        <v>200000</v>
      </c>
      <c r="P471" s="15">
        <v>299000</v>
      </c>
      <c r="Q471" s="15">
        <v>200000</v>
      </c>
      <c r="R471" s="15">
        <v>0</v>
      </c>
      <c r="S471" s="15">
        <v>0</v>
      </c>
      <c r="T471" s="15">
        <v>200000</v>
      </c>
    </row>
    <row r="472" spans="1:20" s="21" customFormat="1" x14ac:dyDescent="0.3">
      <c r="A472" s="7" t="s">
        <v>281</v>
      </c>
      <c r="B472" s="7" t="s">
        <v>910</v>
      </c>
      <c r="C472" s="7">
        <v>1303</v>
      </c>
      <c r="D472" s="7" t="s">
        <v>8</v>
      </c>
      <c r="E472" s="7">
        <v>922</v>
      </c>
      <c r="F472" s="7" t="s">
        <v>1730</v>
      </c>
      <c r="G472" s="7" t="s">
        <v>916</v>
      </c>
      <c r="H472" s="8" t="s">
        <v>1632</v>
      </c>
      <c r="I472" s="8"/>
      <c r="J472" s="8"/>
      <c r="K472" s="8"/>
      <c r="L472" s="8"/>
      <c r="M472" s="8"/>
      <c r="N472" s="8"/>
      <c r="O472" s="15">
        <v>598000</v>
      </c>
      <c r="P472" s="15">
        <v>598000</v>
      </c>
      <c r="Q472" s="15">
        <v>599000</v>
      </c>
      <c r="R472" s="15">
        <v>797000</v>
      </c>
      <c r="S472" s="15">
        <v>1198000</v>
      </c>
      <c r="T472" s="15">
        <v>599000</v>
      </c>
    </row>
    <row r="473" spans="1:20" s="21" customFormat="1" x14ac:dyDescent="0.3">
      <c r="A473" s="7" t="s">
        <v>281</v>
      </c>
      <c r="B473" s="7" t="s">
        <v>910</v>
      </c>
      <c r="C473" s="7">
        <v>1303</v>
      </c>
      <c r="D473" s="7" t="s">
        <v>8</v>
      </c>
      <c r="E473" s="7">
        <v>925</v>
      </c>
      <c r="F473" s="7" t="s">
        <v>1731</v>
      </c>
      <c r="G473" s="7" t="s">
        <v>916</v>
      </c>
      <c r="H473" s="8" t="s">
        <v>1633</v>
      </c>
      <c r="I473" s="8"/>
      <c r="J473" s="8"/>
      <c r="K473" s="8"/>
      <c r="L473" s="8"/>
      <c r="M473" s="8"/>
      <c r="N473" s="8"/>
      <c r="O473" s="15">
        <v>399000</v>
      </c>
      <c r="P473" s="15">
        <v>399000</v>
      </c>
      <c r="Q473" s="15">
        <v>399000</v>
      </c>
      <c r="R473" s="15">
        <v>399000</v>
      </c>
      <c r="S473" s="15">
        <v>400000</v>
      </c>
      <c r="T473" s="15">
        <v>400000</v>
      </c>
    </row>
    <row r="474" spans="1:20" s="21" customFormat="1" x14ac:dyDescent="0.3">
      <c r="A474" s="7" t="s">
        <v>281</v>
      </c>
      <c r="B474" s="7" t="s">
        <v>910</v>
      </c>
      <c r="C474" s="7">
        <v>1303</v>
      </c>
      <c r="D474" s="7" t="s">
        <v>8</v>
      </c>
      <c r="E474" s="7">
        <v>905</v>
      </c>
      <c r="F474" s="7" t="s">
        <v>1732</v>
      </c>
      <c r="G474" s="7" t="s">
        <v>916</v>
      </c>
      <c r="H474" s="8" t="s">
        <v>1634</v>
      </c>
      <c r="I474" s="8"/>
      <c r="J474" s="8"/>
      <c r="K474" s="8"/>
      <c r="L474" s="8"/>
      <c r="M474" s="8"/>
      <c r="N474" s="8"/>
      <c r="O474" s="15">
        <v>399000</v>
      </c>
      <c r="P474" s="15">
        <v>399000</v>
      </c>
      <c r="Q474" s="15">
        <v>798000</v>
      </c>
      <c r="R474" s="15">
        <v>797000</v>
      </c>
      <c r="S474" s="15">
        <v>400000</v>
      </c>
      <c r="T474" s="15">
        <v>1198000</v>
      </c>
    </row>
    <row r="475" spans="1:20" s="21" customFormat="1" x14ac:dyDescent="0.3">
      <c r="A475" s="7" t="s">
        <v>281</v>
      </c>
      <c r="B475" s="7" t="s">
        <v>910</v>
      </c>
      <c r="C475" s="7">
        <v>1303</v>
      </c>
      <c r="D475" s="7" t="s">
        <v>8</v>
      </c>
      <c r="E475" s="7">
        <v>925</v>
      </c>
      <c r="F475" s="7" t="s">
        <v>1733</v>
      </c>
      <c r="G475" s="7" t="s">
        <v>916</v>
      </c>
      <c r="H475" s="8" t="s">
        <v>1635</v>
      </c>
      <c r="I475" s="8"/>
      <c r="J475" s="8"/>
      <c r="K475" s="8"/>
      <c r="L475" s="8"/>
      <c r="M475" s="8"/>
      <c r="N475" s="8"/>
      <c r="O475" s="15">
        <v>100000</v>
      </c>
      <c r="P475" s="15">
        <v>100000</v>
      </c>
      <c r="Q475" s="15">
        <v>399000</v>
      </c>
      <c r="R475" s="15">
        <v>399000</v>
      </c>
      <c r="S475" s="15">
        <v>499000</v>
      </c>
      <c r="T475" s="15">
        <v>599000</v>
      </c>
    </row>
    <row r="476" spans="1:20" s="21" customFormat="1" x14ac:dyDescent="0.3">
      <c r="A476" s="7" t="s">
        <v>281</v>
      </c>
      <c r="B476" s="7" t="s">
        <v>910</v>
      </c>
      <c r="C476" s="7">
        <v>1303</v>
      </c>
      <c r="D476" s="7" t="s">
        <v>8</v>
      </c>
      <c r="E476" s="7">
        <v>913</v>
      </c>
      <c r="F476" s="7">
        <v>111316</v>
      </c>
      <c r="G476" s="7" t="s">
        <v>1761</v>
      </c>
      <c r="H476" s="8" t="s">
        <v>1636</v>
      </c>
      <c r="I476" s="8"/>
      <c r="J476" s="8"/>
      <c r="K476" s="8"/>
      <c r="L476" s="8"/>
      <c r="M476" s="8"/>
      <c r="N476" s="8"/>
      <c r="O476" s="15">
        <v>1992000</v>
      </c>
      <c r="P476" s="15">
        <v>1993000</v>
      </c>
      <c r="Q476" s="15">
        <v>2492000</v>
      </c>
      <c r="R476" s="15">
        <v>2490000</v>
      </c>
      <c r="S476" s="15">
        <v>1497000</v>
      </c>
      <c r="T476" s="15">
        <v>1997000</v>
      </c>
    </row>
    <row r="477" spans="1:20" s="21" customFormat="1" x14ac:dyDescent="0.3">
      <c r="A477" s="7" t="s">
        <v>281</v>
      </c>
      <c r="B477" s="7" t="s">
        <v>910</v>
      </c>
      <c r="C477" s="7">
        <v>1303</v>
      </c>
      <c r="D477" s="7" t="s">
        <v>8</v>
      </c>
      <c r="E477" s="7">
        <v>913</v>
      </c>
      <c r="F477" s="7">
        <v>111280</v>
      </c>
      <c r="G477" s="7" t="s">
        <v>1761</v>
      </c>
      <c r="H477" s="8" t="s">
        <v>1637</v>
      </c>
      <c r="I477" s="8"/>
      <c r="J477" s="8"/>
      <c r="K477" s="8"/>
      <c r="L477" s="8"/>
      <c r="M477" s="8"/>
      <c r="N477" s="8"/>
      <c r="O477" s="15">
        <v>1992000</v>
      </c>
      <c r="P477" s="15">
        <v>1495000</v>
      </c>
      <c r="Q477" s="15">
        <v>2492000</v>
      </c>
      <c r="R477" s="15">
        <v>2490000</v>
      </c>
      <c r="S477" s="15">
        <v>1497000</v>
      </c>
      <c r="T477" s="15">
        <v>1498000</v>
      </c>
    </row>
    <row r="478" spans="1:20" s="21" customFormat="1" x14ac:dyDescent="0.3">
      <c r="A478" s="7" t="s">
        <v>281</v>
      </c>
      <c r="B478" s="7" t="s">
        <v>910</v>
      </c>
      <c r="C478" s="7">
        <v>1303</v>
      </c>
      <c r="D478" s="7" t="s">
        <v>8</v>
      </c>
      <c r="E478" s="7">
        <v>913</v>
      </c>
      <c r="F478" s="7">
        <v>111189</v>
      </c>
      <c r="G478" s="7" t="s">
        <v>1761</v>
      </c>
      <c r="H478" s="8" t="s">
        <v>1638</v>
      </c>
      <c r="I478" s="8"/>
      <c r="J478" s="8"/>
      <c r="K478" s="8"/>
      <c r="L478" s="8"/>
      <c r="M478" s="8"/>
      <c r="N478" s="8"/>
      <c r="O478" s="15">
        <v>1992000</v>
      </c>
      <c r="P478" s="15">
        <v>3985000</v>
      </c>
      <c r="Q478" s="15">
        <v>3489000</v>
      </c>
      <c r="R478" s="15">
        <v>2988000</v>
      </c>
      <c r="S478" s="15">
        <v>5988000</v>
      </c>
      <c r="T478" s="15">
        <v>1997000</v>
      </c>
    </row>
    <row r="479" spans="1:20" s="21" customFormat="1" x14ac:dyDescent="0.3">
      <c r="A479" s="7" t="s">
        <v>281</v>
      </c>
      <c r="B479" s="7" t="s">
        <v>910</v>
      </c>
      <c r="C479" s="7">
        <v>1303</v>
      </c>
      <c r="D479" s="7" t="s">
        <v>8</v>
      </c>
      <c r="E479" s="7">
        <v>913</v>
      </c>
      <c r="F479" s="7">
        <v>111574</v>
      </c>
      <c r="G479" s="7" t="s">
        <v>1761</v>
      </c>
      <c r="H479" s="8" t="s">
        <v>1639</v>
      </c>
      <c r="I479" s="8"/>
      <c r="J479" s="8"/>
      <c r="K479" s="8"/>
      <c r="L479" s="8"/>
      <c r="M479" s="8"/>
      <c r="N479" s="8"/>
      <c r="O479" s="15">
        <v>2490000</v>
      </c>
      <c r="P479" s="15">
        <v>3487000</v>
      </c>
      <c r="Q479" s="15">
        <v>2991000</v>
      </c>
      <c r="R479" s="15">
        <v>2988000</v>
      </c>
      <c r="S479" s="15">
        <v>1996000</v>
      </c>
      <c r="T479" s="15">
        <v>1498000</v>
      </c>
    </row>
    <row r="480" spans="1:20" s="21" customFormat="1" x14ac:dyDescent="0.3">
      <c r="A480" s="7" t="s">
        <v>281</v>
      </c>
      <c r="B480" s="7" t="s">
        <v>910</v>
      </c>
      <c r="C480" s="7">
        <v>1303</v>
      </c>
      <c r="D480" s="7" t="s">
        <v>8</v>
      </c>
      <c r="E480" s="7">
        <v>905</v>
      </c>
      <c r="F480" s="7" t="s">
        <v>1734</v>
      </c>
      <c r="G480" s="7" t="s">
        <v>1761</v>
      </c>
      <c r="H480" s="8" t="s">
        <v>1640</v>
      </c>
      <c r="I480" s="8"/>
      <c r="J480" s="8"/>
      <c r="K480" s="8"/>
      <c r="L480" s="8"/>
      <c r="M480" s="8"/>
      <c r="N480" s="8"/>
      <c r="O480" s="15">
        <v>6971000</v>
      </c>
      <c r="P480" s="15">
        <v>5978000</v>
      </c>
      <c r="Q480" s="15">
        <v>4984000</v>
      </c>
      <c r="R480" s="15">
        <v>12946000</v>
      </c>
      <c r="S480" s="15">
        <v>11976000</v>
      </c>
      <c r="T480" s="15">
        <v>4992000</v>
      </c>
    </row>
    <row r="481" spans="1:20" s="21" customFormat="1" x14ac:dyDescent="0.3">
      <c r="A481" s="7" t="s">
        <v>281</v>
      </c>
      <c r="B481" s="7" t="s">
        <v>910</v>
      </c>
      <c r="C481" s="7">
        <v>1303</v>
      </c>
      <c r="D481" s="7" t="s">
        <v>1211</v>
      </c>
      <c r="E481" s="7">
        <v>905</v>
      </c>
      <c r="F481" s="7" t="s">
        <v>499</v>
      </c>
      <c r="G481" s="7" t="s">
        <v>1761</v>
      </c>
      <c r="H481" s="8" t="s">
        <v>1641</v>
      </c>
      <c r="I481" s="8"/>
      <c r="J481" s="8"/>
      <c r="K481" s="8"/>
      <c r="L481" s="8"/>
      <c r="M481" s="8"/>
      <c r="N481" s="8"/>
      <c r="O481" s="15">
        <v>3984000</v>
      </c>
      <c r="P481" s="15">
        <v>2491000</v>
      </c>
      <c r="Q481" s="15">
        <v>2991000</v>
      </c>
      <c r="R481" s="15">
        <v>4980000</v>
      </c>
      <c r="S481" s="15">
        <v>2495000</v>
      </c>
      <c r="T481" s="15">
        <v>1997000</v>
      </c>
    </row>
    <row r="482" spans="1:20" s="21" customFormat="1" x14ac:dyDescent="0.3">
      <c r="A482" s="7" t="s">
        <v>281</v>
      </c>
      <c r="B482" s="7" t="s">
        <v>910</v>
      </c>
      <c r="C482" s="7">
        <v>1303</v>
      </c>
      <c r="D482" s="7" t="s">
        <v>8</v>
      </c>
      <c r="E482" s="7">
        <v>922</v>
      </c>
      <c r="F482" s="7" t="s">
        <v>1735</v>
      </c>
      <c r="G482" s="7" t="s">
        <v>1761</v>
      </c>
      <c r="H482" s="8" t="s">
        <v>1642</v>
      </c>
      <c r="I482" s="8"/>
      <c r="J482" s="8"/>
      <c r="K482" s="8"/>
      <c r="L482" s="8"/>
      <c r="M482" s="8"/>
      <c r="N482" s="8"/>
      <c r="O482" s="15">
        <v>498000</v>
      </c>
      <c r="P482" s="15">
        <v>499000</v>
      </c>
      <c r="Q482" s="15">
        <v>0</v>
      </c>
      <c r="R482" s="15">
        <v>498000</v>
      </c>
      <c r="S482" s="15">
        <v>499000</v>
      </c>
      <c r="T482" s="15">
        <v>500000</v>
      </c>
    </row>
    <row r="483" spans="1:20" s="21" customFormat="1" x14ac:dyDescent="0.3">
      <c r="A483" s="7" t="s">
        <v>281</v>
      </c>
      <c r="B483" s="7" t="s">
        <v>910</v>
      </c>
      <c r="C483" s="7">
        <v>1303</v>
      </c>
      <c r="D483" s="7" t="s">
        <v>8</v>
      </c>
      <c r="E483" s="7">
        <v>905</v>
      </c>
      <c r="F483" s="7" t="s">
        <v>1736</v>
      </c>
      <c r="G483" s="7" t="s">
        <v>1761</v>
      </c>
      <c r="H483" s="8" t="s">
        <v>1643</v>
      </c>
      <c r="I483" s="8"/>
      <c r="J483" s="8"/>
      <c r="K483" s="8"/>
      <c r="L483" s="8"/>
      <c r="M483" s="8"/>
      <c r="N483" s="8"/>
      <c r="O483" s="15">
        <v>498000</v>
      </c>
      <c r="P483" s="15">
        <v>0</v>
      </c>
      <c r="Q483" s="15">
        <v>499000</v>
      </c>
      <c r="R483" s="15">
        <v>0</v>
      </c>
      <c r="S483" s="15">
        <v>0</v>
      </c>
      <c r="T483" s="15">
        <v>0</v>
      </c>
    </row>
    <row r="484" spans="1:20" s="21" customFormat="1" x14ac:dyDescent="0.3">
      <c r="A484" s="7" t="s">
        <v>281</v>
      </c>
      <c r="B484" s="7" t="s">
        <v>910</v>
      </c>
      <c r="C484" s="7">
        <v>1303</v>
      </c>
      <c r="D484" s="7" t="s">
        <v>8</v>
      </c>
      <c r="E484" s="7">
        <v>905</v>
      </c>
      <c r="F484" s="7" t="s">
        <v>1737</v>
      </c>
      <c r="G484" s="7" t="s">
        <v>1761</v>
      </c>
      <c r="H484" s="8" t="s">
        <v>1644</v>
      </c>
      <c r="I484" s="8"/>
      <c r="J484" s="8"/>
      <c r="K484" s="8"/>
      <c r="L484" s="8"/>
      <c r="M484" s="8"/>
      <c r="N484" s="8"/>
      <c r="O484" s="15">
        <v>498000</v>
      </c>
      <c r="P484" s="15">
        <v>0</v>
      </c>
      <c r="Q484" s="15">
        <v>499000</v>
      </c>
      <c r="R484" s="15">
        <v>498000</v>
      </c>
      <c r="S484" s="15">
        <v>998000</v>
      </c>
      <c r="T484" s="15">
        <v>500000</v>
      </c>
    </row>
    <row r="485" spans="1:20" s="21" customFormat="1" x14ac:dyDescent="0.3">
      <c r="A485" s="7" t="s">
        <v>281</v>
      </c>
      <c r="B485" s="7" t="s">
        <v>910</v>
      </c>
      <c r="C485" s="7">
        <v>1303</v>
      </c>
      <c r="D485" s="7" t="s">
        <v>558</v>
      </c>
      <c r="E485" s="7">
        <v>905</v>
      </c>
      <c r="F485" s="7" t="s">
        <v>500</v>
      </c>
      <c r="G485" s="7" t="s">
        <v>1761</v>
      </c>
      <c r="H485" s="8" t="s">
        <v>369</v>
      </c>
      <c r="I485" s="8"/>
      <c r="J485" s="8"/>
      <c r="K485" s="8"/>
      <c r="L485" s="8"/>
      <c r="M485" s="8"/>
      <c r="N485" s="8"/>
      <c r="O485" s="15">
        <v>498000</v>
      </c>
      <c r="P485" s="15">
        <v>499000</v>
      </c>
      <c r="Q485" s="15">
        <v>499000</v>
      </c>
      <c r="R485" s="15">
        <v>996000</v>
      </c>
      <c r="S485" s="15">
        <v>998000</v>
      </c>
      <c r="T485" s="15">
        <v>500000</v>
      </c>
    </row>
    <row r="486" spans="1:20" s="21" customFormat="1" x14ac:dyDescent="0.3">
      <c r="A486" s="7" t="s">
        <v>281</v>
      </c>
      <c r="B486" s="7" t="s">
        <v>910</v>
      </c>
      <c r="C486" s="7">
        <v>1303</v>
      </c>
      <c r="D486" s="7" t="s">
        <v>8</v>
      </c>
      <c r="E486" s="7">
        <v>905</v>
      </c>
      <c r="F486" s="7" t="s">
        <v>1738</v>
      </c>
      <c r="G486" s="7" t="s">
        <v>1761</v>
      </c>
      <c r="H486" s="8" t="s">
        <v>1645</v>
      </c>
      <c r="I486" s="8"/>
      <c r="J486" s="8"/>
      <c r="K486" s="8"/>
      <c r="L486" s="8"/>
      <c r="M486" s="8"/>
      <c r="N486" s="8"/>
      <c r="O486" s="15">
        <v>498000</v>
      </c>
      <c r="P486" s="15">
        <v>499000</v>
      </c>
      <c r="Q486" s="15">
        <v>0</v>
      </c>
      <c r="R486" s="15">
        <v>996000</v>
      </c>
      <c r="S486" s="15">
        <v>998000</v>
      </c>
      <c r="T486" s="15">
        <v>500000</v>
      </c>
    </row>
    <row r="487" spans="1:20" s="21" customFormat="1" x14ac:dyDescent="0.3">
      <c r="A487" s="7" t="s">
        <v>281</v>
      </c>
      <c r="B487" s="7" t="s">
        <v>910</v>
      </c>
      <c r="C487" s="7">
        <v>1303</v>
      </c>
      <c r="D487" s="7" t="s">
        <v>252</v>
      </c>
      <c r="E487" s="7">
        <v>905</v>
      </c>
      <c r="F487" s="7" t="s">
        <v>252</v>
      </c>
      <c r="G487" s="7" t="s">
        <v>1761</v>
      </c>
      <c r="H487" s="8" t="s">
        <v>1646</v>
      </c>
      <c r="I487" s="8"/>
      <c r="J487" s="8"/>
      <c r="K487" s="8"/>
      <c r="L487" s="8"/>
      <c r="M487" s="8"/>
      <c r="N487" s="8"/>
      <c r="O487" s="15">
        <v>2988000</v>
      </c>
      <c r="P487" s="15">
        <v>2989000</v>
      </c>
      <c r="Q487" s="15">
        <v>4984000</v>
      </c>
      <c r="R487" s="15">
        <v>6971000</v>
      </c>
      <c r="S487" s="15">
        <v>5988000</v>
      </c>
      <c r="T487" s="15">
        <v>3994000</v>
      </c>
    </row>
    <row r="488" spans="1:20" s="21" customFormat="1" x14ac:dyDescent="0.3">
      <c r="A488" s="7" t="s">
        <v>281</v>
      </c>
      <c r="B488" s="7" t="s">
        <v>910</v>
      </c>
      <c r="C488" s="7">
        <v>1303</v>
      </c>
      <c r="D488" s="7" t="s">
        <v>8</v>
      </c>
      <c r="E488" s="7">
        <v>913</v>
      </c>
      <c r="F488" s="7" t="s">
        <v>1739</v>
      </c>
      <c r="G488" s="7" t="s">
        <v>913</v>
      </c>
      <c r="H488" s="8" t="s">
        <v>1647</v>
      </c>
      <c r="I488" s="8"/>
      <c r="J488" s="8"/>
      <c r="K488" s="8"/>
      <c r="L488" s="8"/>
      <c r="M488" s="8"/>
      <c r="N488" s="8"/>
      <c r="O488" s="15">
        <v>1992000</v>
      </c>
      <c r="P488" s="15">
        <v>997000</v>
      </c>
      <c r="Q488" s="15">
        <v>4984000</v>
      </c>
      <c r="R488" s="15">
        <v>996000</v>
      </c>
      <c r="S488" s="15">
        <v>2994000</v>
      </c>
      <c r="T488" s="15">
        <v>3994000</v>
      </c>
    </row>
    <row r="489" spans="1:20" s="21" customFormat="1" x14ac:dyDescent="0.3">
      <c r="A489" s="7" t="s">
        <v>281</v>
      </c>
      <c r="B489" s="7" t="s">
        <v>910</v>
      </c>
      <c r="C489" s="7">
        <v>1303</v>
      </c>
      <c r="D489" s="7" t="s">
        <v>8</v>
      </c>
      <c r="E489" s="7">
        <v>913</v>
      </c>
      <c r="F489" s="7" t="s">
        <v>1740</v>
      </c>
      <c r="G489" s="7" t="s">
        <v>913</v>
      </c>
      <c r="H489" s="8" t="s">
        <v>1648</v>
      </c>
      <c r="I489" s="8"/>
      <c r="J489" s="8"/>
      <c r="K489" s="8"/>
      <c r="L489" s="8"/>
      <c r="M489" s="8"/>
      <c r="N489" s="8"/>
      <c r="O489" s="15">
        <v>0</v>
      </c>
      <c r="P489" s="15">
        <v>0</v>
      </c>
      <c r="Q489" s="15">
        <v>997000</v>
      </c>
      <c r="R489" s="15">
        <v>0</v>
      </c>
      <c r="S489" s="15">
        <v>0</v>
      </c>
      <c r="T489" s="15">
        <v>999000</v>
      </c>
    </row>
    <row r="490" spans="1:20" s="21" customFormat="1" x14ac:dyDescent="0.3">
      <c r="A490" s="7" t="s">
        <v>281</v>
      </c>
      <c r="B490" s="7" t="s">
        <v>910</v>
      </c>
      <c r="C490" s="7">
        <v>1303</v>
      </c>
      <c r="D490" s="7" t="s">
        <v>8</v>
      </c>
      <c r="E490" s="7">
        <v>913</v>
      </c>
      <c r="F490" s="7" t="s">
        <v>1741</v>
      </c>
      <c r="G490" s="7" t="s">
        <v>913</v>
      </c>
      <c r="H490" s="8" t="s">
        <v>1649</v>
      </c>
      <c r="I490" s="8"/>
      <c r="J490" s="8"/>
      <c r="K490" s="8"/>
      <c r="L490" s="8"/>
      <c r="M490" s="8"/>
      <c r="N490" s="8"/>
      <c r="O490" s="15">
        <v>996000</v>
      </c>
      <c r="P490" s="15">
        <v>0</v>
      </c>
      <c r="Q490" s="15">
        <v>997000</v>
      </c>
      <c r="R490" s="15">
        <v>0</v>
      </c>
      <c r="S490" s="15">
        <v>998000</v>
      </c>
      <c r="T490" s="15">
        <v>1997000</v>
      </c>
    </row>
    <row r="491" spans="1:20" s="21" customFormat="1" x14ac:dyDescent="0.3">
      <c r="A491" s="7" t="s">
        <v>281</v>
      </c>
      <c r="B491" s="7" t="s">
        <v>910</v>
      </c>
      <c r="C491" s="7">
        <v>1303</v>
      </c>
      <c r="D491" s="7" t="s">
        <v>8</v>
      </c>
      <c r="E491" s="7">
        <v>913</v>
      </c>
      <c r="F491" s="7" t="s">
        <v>1742</v>
      </c>
      <c r="G491" s="7" t="s">
        <v>913</v>
      </c>
      <c r="H491" s="8" t="s">
        <v>1650</v>
      </c>
      <c r="I491" s="8"/>
      <c r="J491" s="8"/>
      <c r="K491" s="8"/>
      <c r="L491" s="8"/>
      <c r="M491" s="8"/>
      <c r="N491" s="8"/>
      <c r="O491" s="15">
        <v>19917000</v>
      </c>
      <c r="P491" s="15">
        <v>19924000</v>
      </c>
      <c r="Q491" s="15">
        <v>19936000</v>
      </c>
      <c r="R491" s="15">
        <v>19917000</v>
      </c>
      <c r="S491" s="15">
        <v>9980000</v>
      </c>
      <c r="T491" s="15">
        <v>19966000</v>
      </c>
    </row>
    <row r="492" spans="1:20" s="21" customFormat="1" x14ac:dyDescent="0.3">
      <c r="A492" s="7" t="s">
        <v>281</v>
      </c>
      <c r="B492" s="7" t="s">
        <v>910</v>
      </c>
      <c r="C492" s="7">
        <v>1303</v>
      </c>
      <c r="D492" s="7" t="s">
        <v>8</v>
      </c>
      <c r="E492" s="7">
        <v>913</v>
      </c>
      <c r="F492" s="7" t="s">
        <v>1743</v>
      </c>
      <c r="G492" s="7" t="s">
        <v>913</v>
      </c>
      <c r="H492" s="8" t="s">
        <v>1651</v>
      </c>
      <c r="I492" s="8"/>
      <c r="J492" s="8"/>
      <c r="K492" s="8"/>
      <c r="L492" s="8"/>
      <c r="M492" s="8"/>
      <c r="N492" s="8"/>
      <c r="O492" s="15">
        <v>19917000</v>
      </c>
      <c r="P492" s="15">
        <v>9962000</v>
      </c>
      <c r="Q492" s="15">
        <v>19936000</v>
      </c>
      <c r="R492" s="15">
        <v>9959000</v>
      </c>
      <c r="S492" s="15">
        <v>9980000</v>
      </c>
      <c r="T492" s="15">
        <v>19966000</v>
      </c>
    </row>
    <row r="493" spans="1:20" s="21" customFormat="1" x14ac:dyDescent="0.3">
      <c r="A493" s="7" t="s">
        <v>281</v>
      </c>
      <c r="B493" s="7" t="s">
        <v>910</v>
      </c>
      <c r="C493" s="7">
        <v>1303</v>
      </c>
      <c r="D493" s="7" t="s">
        <v>8</v>
      </c>
      <c r="E493" s="7">
        <v>913</v>
      </c>
      <c r="F493" s="7" t="s">
        <v>1744</v>
      </c>
      <c r="G493" s="7" t="s">
        <v>913</v>
      </c>
      <c r="H493" s="8" t="s">
        <v>1652</v>
      </c>
      <c r="I493" s="8"/>
      <c r="J493" s="8"/>
      <c r="K493" s="8"/>
      <c r="L493" s="8"/>
      <c r="M493" s="8"/>
      <c r="N493" s="8"/>
      <c r="O493" s="15">
        <v>19917000</v>
      </c>
      <c r="P493" s="15">
        <v>9962000</v>
      </c>
      <c r="Q493" s="15">
        <v>49840000</v>
      </c>
      <c r="R493" s="15">
        <v>9959000</v>
      </c>
      <c r="S493" s="15">
        <v>19960000</v>
      </c>
      <c r="T493" s="15">
        <v>39932000</v>
      </c>
    </row>
    <row r="494" spans="1:20" s="21" customFormat="1" x14ac:dyDescent="0.3">
      <c r="A494" s="7" t="s">
        <v>281</v>
      </c>
      <c r="B494" s="7" t="s">
        <v>910</v>
      </c>
      <c r="C494" s="7">
        <v>1303</v>
      </c>
      <c r="D494" s="7" t="s">
        <v>8</v>
      </c>
      <c r="E494" s="7">
        <v>907</v>
      </c>
      <c r="F494" s="7" t="s">
        <v>1745</v>
      </c>
      <c r="G494" s="7" t="s">
        <v>913</v>
      </c>
      <c r="H494" s="8" t="s">
        <v>1653</v>
      </c>
      <c r="I494" s="8"/>
      <c r="J494" s="8"/>
      <c r="K494" s="8"/>
      <c r="L494" s="8"/>
      <c r="M494" s="8"/>
      <c r="N494" s="8"/>
      <c r="O494" s="15">
        <v>0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</row>
    <row r="495" spans="1:20" s="21" customFormat="1" x14ac:dyDescent="0.3">
      <c r="A495" s="7" t="s">
        <v>281</v>
      </c>
      <c r="B495" s="7" t="s">
        <v>910</v>
      </c>
      <c r="C495" s="7">
        <v>1303</v>
      </c>
      <c r="D495" s="7" t="s">
        <v>8</v>
      </c>
      <c r="E495" s="7">
        <v>913</v>
      </c>
      <c r="F495" s="7" t="s">
        <v>1746</v>
      </c>
      <c r="G495" s="7" t="s">
        <v>913</v>
      </c>
      <c r="H495" s="8" t="s">
        <v>1654</v>
      </c>
      <c r="I495" s="8"/>
      <c r="J495" s="8"/>
      <c r="K495" s="8"/>
      <c r="L495" s="8"/>
      <c r="M495" s="8"/>
      <c r="N495" s="8"/>
      <c r="O495" s="15">
        <v>29875000</v>
      </c>
      <c r="P495" s="15">
        <v>39847000</v>
      </c>
      <c r="Q495" s="15">
        <v>39872000</v>
      </c>
      <c r="R495" s="15">
        <v>29875000</v>
      </c>
      <c r="S495" s="15">
        <v>29939000</v>
      </c>
      <c r="T495" s="15">
        <v>39932000</v>
      </c>
    </row>
    <row r="496" spans="1:20" s="21" customFormat="1" x14ac:dyDescent="0.3">
      <c r="A496" s="7" t="s">
        <v>281</v>
      </c>
      <c r="B496" s="7" t="s">
        <v>910</v>
      </c>
      <c r="C496" s="7">
        <v>1303</v>
      </c>
      <c r="D496" s="7" t="s">
        <v>8</v>
      </c>
      <c r="E496" s="7">
        <v>913</v>
      </c>
      <c r="F496" s="7">
        <v>110072</v>
      </c>
      <c r="G496" s="7" t="s">
        <v>913</v>
      </c>
      <c r="H496" s="8" t="s">
        <v>1655</v>
      </c>
      <c r="I496" s="8"/>
      <c r="J496" s="8"/>
      <c r="K496" s="8"/>
      <c r="L496" s="8"/>
      <c r="M496" s="8"/>
      <c r="N496" s="8"/>
      <c r="O496" s="15">
        <v>0</v>
      </c>
      <c r="P496" s="15">
        <v>997000</v>
      </c>
      <c r="Q496" s="15">
        <v>997000</v>
      </c>
      <c r="R496" s="15">
        <v>0</v>
      </c>
      <c r="S496" s="15">
        <v>0</v>
      </c>
      <c r="T496" s="15">
        <v>0</v>
      </c>
    </row>
    <row r="497" spans="1:20" s="21" customFormat="1" x14ac:dyDescent="0.3">
      <c r="A497" s="7" t="s">
        <v>281</v>
      </c>
      <c r="B497" s="7" t="s">
        <v>910</v>
      </c>
      <c r="C497" s="7">
        <v>1303</v>
      </c>
      <c r="D497" s="7" t="s">
        <v>8</v>
      </c>
      <c r="E497" s="7">
        <v>913</v>
      </c>
      <c r="F497" s="7">
        <v>111164</v>
      </c>
      <c r="G497" s="7" t="s">
        <v>913</v>
      </c>
      <c r="H497" s="8" t="s">
        <v>1656</v>
      </c>
      <c r="I497" s="8"/>
      <c r="J497" s="8"/>
      <c r="K497" s="8"/>
      <c r="L497" s="8"/>
      <c r="M497" s="8"/>
      <c r="N497" s="8"/>
      <c r="O497" s="15">
        <v>1992000</v>
      </c>
      <c r="P497" s="15">
        <v>1993000</v>
      </c>
      <c r="Q497" s="15">
        <v>2991000</v>
      </c>
      <c r="R497" s="15">
        <v>1992000</v>
      </c>
      <c r="S497" s="15">
        <v>1996000</v>
      </c>
      <c r="T497" s="15">
        <v>3994000</v>
      </c>
    </row>
    <row r="498" spans="1:20" s="21" customFormat="1" x14ac:dyDescent="0.3">
      <c r="A498" s="7" t="s">
        <v>281</v>
      </c>
      <c r="B498" s="7" t="s">
        <v>910</v>
      </c>
      <c r="C498" s="7">
        <v>1303</v>
      </c>
      <c r="D498" s="7" t="s">
        <v>8</v>
      </c>
      <c r="E498" s="7">
        <v>913</v>
      </c>
      <c r="F498" s="7">
        <v>111412</v>
      </c>
      <c r="G498" s="7" t="s">
        <v>913</v>
      </c>
      <c r="H498" s="8" t="s">
        <v>1657</v>
      </c>
      <c r="I498" s="8"/>
      <c r="J498" s="8"/>
      <c r="K498" s="8"/>
      <c r="L498" s="8"/>
      <c r="M498" s="8"/>
      <c r="N498" s="8"/>
      <c r="O498" s="15">
        <v>2988000</v>
      </c>
      <c r="P498" s="15">
        <v>2989000</v>
      </c>
      <c r="Q498" s="15">
        <v>4984000</v>
      </c>
      <c r="R498" s="15">
        <v>2988000</v>
      </c>
      <c r="S498" s="15">
        <v>3992000</v>
      </c>
      <c r="T498" s="15">
        <v>5990000</v>
      </c>
    </row>
    <row r="499" spans="1:20" s="21" customFormat="1" x14ac:dyDescent="0.3">
      <c r="A499" s="7" t="s">
        <v>281</v>
      </c>
      <c r="B499" s="7" t="s">
        <v>910</v>
      </c>
      <c r="C499" s="7">
        <v>1303</v>
      </c>
      <c r="D499" s="7" t="s">
        <v>1299</v>
      </c>
      <c r="E499" s="7">
        <v>913</v>
      </c>
      <c r="F499" s="7" t="s">
        <v>1747</v>
      </c>
      <c r="G499" s="7" t="s">
        <v>914</v>
      </c>
      <c r="H499" s="8" t="s">
        <v>1658</v>
      </c>
      <c r="I499" s="8"/>
      <c r="J499" s="8"/>
      <c r="K499" s="8"/>
      <c r="L499" s="8"/>
      <c r="M499" s="8"/>
      <c r="N499" s="8"/>
      <c r="O499" s="15">
        <v>16930000</v>
      </c>
      <c r="P499" s="15">
        <v>18928000</v>
      </c>
      <c r="Q499" s="15">
        <v>11962000</v>
      </c>
      <c r="R499" s="15">
        <v>17925000</v>
      </c>
      <c r="S499" s="15">
        <v>20958000</v>
      </c>
      <c r="T499" s="15">
        <v>17970000</v>
      </c>
    </row>
    <row r="500" spans="1:20" s="21" customFormat="1" x14ac:dyDescent="0.3">
      <c r="A500" s="7" t="s">
        <v>281</v>
      </c>
      <c r="B500" s="7" t="s">
        <v>910</v>
      </c>
      <c r="C500" s="7">
        <v>1303</v>
      </c>
      <c r="D500" s="7" t="s">
        <v>8</v>
      </c>
      <c r="E500" s="7">
        <v>913</v>
      </c>
      <c r="F500" s="7" t="s">
        <v>1748</v>
      </c>
      <c r="G500" s="7" t="s">
        <v>914</v>
      </c>
      <c r="H500" s="8" t="s">
        <v>1659</v>
      </c>
      <c r="I500" s="8"/>
      <c r="J500" s="8"/>
      <c r="K500" s="8"/>
      <c r="L500" s="8"/>
      <c r="M500" s="8"/>
      <c r="N500" s="8"/>
      <c r="O500" s="15">
        <v>200000</v>
      </c>
      <c r="P500" s="15">
        <v>299000</v>
      </c>
      <c r="Q500" s="15">
        <v>200000</v>
      </c>
      <c r="R500" s="15">
        <v>299000</v>
      </c>
      <c r="S500" s="15">
        <v>300000</v>
      </c>
      <c r="T500" s="15">
        <v>300000</v>
      </c>
    </row>
    <row r="501" spans="1:20" s="21" customFormat="1" x14ac:dyDescent="0.3">
      <c r="A501" s="7" t="s">
        <v>281</v>
      </c>
      <c r="B501" s="7" t="s">
        <v>910</v>
      </c>
      <c r="C501" s="7">
        <v>1303</v>
      </c>
      <c r="D501" s="7" t="s">
        <v>8</v>
      </c>
      <c r="E501" s="7">
        <v>913</v>
      </c>
      <c r="F501" s="7" t="s">
        <v>1749</v>
      </c>
      <c r="G501" s="7" t="s">
        <v>914</v>
      </c>
      <c r="H501" s="8" t="s">
        <v>1660</v>
      </c>
      <c r="I501" s="8"/>
      <c r="J501" s="8"/>
      <c r="K501" s="8"/>
      <c r="L501" s="8"/>
      <c r="M501" s="8"/>
      <c r="N501" s="8"/>
      <c r="O501" s="15">
        <v>2291000</v>
      </c>
      <c r="P501" s="15">
        <v>2591000</v>
      </c>
      <c r="Q501" s="15">
        <v>1595000</v>
      </c>
      <c r="R501" s="15">
        <v>2490000</v>
      </c>
      <c r="S501" s="15">
        <v>2895000</v>
      </c>
      <c r="T501" s="15">
        <v>2496000</v>
      </c>
    </row>
    <row r="502" spans="1:20" s="21" customFormat="1" x14ac:dyDescent="0.3">
      <c r="A502" s="7" t="s">
        <v>281</v>
      </c>
      <c r="B502" s="7" t="s">
        <v>910</v>
      </c>
      <c r="C502" s="7">
        <v>1303</v>
      </c>
      <c r="D502" s="7" t="s">
        <v>8</v>
      </c>
      <c r="E502" s="7">
        <v>913</v>
      </c>
      <c r="F502" s="7" t="s">
        <v>1750</v>
      </c>
      <c r="G502" s="7" t="s">
        <v>914</v>
      </c>
      <c r="H502" s="8" t="s">
        <v>1661</v>
      </c>
      <c r="I502" s="8"/>
      <c r="J502" s="8"/>
      <c r="K502" s="8"/>
      <c r="L502" s="8"/>
      <c r="M502" s="8"/>
      <c r="N502" s="8"/>
      <c r="O502" s="15">
        <v>399000</v>
      </c>
      <c r="P502" s="15">
        <v>499000</v>
      </c>
      <c r="Q502" s="15">
        <v>300000</v>
      </c>
      <c r="R502" s="15">
        <v>399000</v>
      </c>
      <c r="S502" s="15">
        <v>499000</v>
      </c>
      <c r="T502" s="15">
        <v>400000</v>
      </c>
    </row>
    <row r="503" spans="1:20" s="21" customFormat="1" x14ac:dyDescent="0.3">
      <c r="A503" s="7" t="s">
        <v>281</v>
      </c>
      <c r="B503" s="7" t="s">
        <v>910</v>
      </c>
      <c r="C503" s="7">
        <v>1303</v>
      </c>
      <c r="D503" s="7" t="s">
        <v>8</v>
      </c>
      <c r="E503" s="7">
        <v>913</v>
      </c>
      <c r="F503" s="7" t="s">
        <v>1751</v>
      </c>
      <c r="G503" s="7" t="s">
        <v>914</v>
      </c>
      <c r="H503" s="8" t="s">
        <v>1662</v>
      </c>
      <c r="I503" s="8"/>
      <c r="J503" s="8"/>
      <c r="K503" s="8"/>
      <c r="L503" s="8"/>
      <c r="M503" s="8"/>
      <c r="N503" s="8"/>
      <c r="O503" s="15">
        <v>6175000</v>
      </c>
      <c r="P503" s="15">
        <v>7073000</v>
      </c>
      <c r="Q503" s="15">
        <v>4287000</v>
      </c>
      <c r="R503" s="15">
        <v>6573000</v>
      </c>
      <c r="S503" s="15">
        <v>7884000</v>
      </c>
      <c r="T503" s="15">
        <v>6689000</v>
      </c>
    </row>
    <row r="504" spans="1:20" s="21" customFormat="1" x14ac:dyDescent="0.3">
      <c r="A504" s="7" t="s">
        <v>281</v>
      </c>
      <c r="B504" s="7" t="s">
        <v>910</v>
      </c>
      <c r="C504" s="7">
        <v>1303</v>
      </c>
      <c r="D504" s="7" t="s">
        <v>8</v>
      </c>
      <c r="E504" s="7">
        <v>913</v>
      </c>
      <c r="F504" s="7">
        <v>111328</v>
      </c>
      <c r="G504" s="7" t="s">
        <v>914</v>
      </c>
      <c r="H504" s="8" t="s">
        <v>1663</v>
      </c>
      <c r="I504" s="8"/>
      <c r="J504" s="8"/>
      <c r="K504" s="8"/>
      <c r="L504" s="8"/>
      <c r="M504" s="8"/>
      <c r="N504" s="8"/>
      <c r="O504" s="15">
        <v>2490000</v>
      </c>
      <c r="P504" s="15">
        <v>2790000</v>
      </c>
      <c r="Q504" s="15">
        <v>1695000</v>
      </c>
      <c r="R504" s="15">
        <v>2590000</v>
      </c>
      <c r="S504" s="15">
        <v>3094000</v>
      </c>
      <c r="T504" s="15">
        <v>2696000</v>
      </c>
    </row>
    <row r="505" spans="1:20" s="21" customFormat="1" x14ac:dyDescent="0.3">
      <c r="A505" s="7" t="s">
        <v>281</v>
      </c>
      <c r="B505" s="7" t="s">
        <v>910</v>
      </c>
      <c r="C505" s="7">
        <v>1303</v>
      </c>
      <c r="D505" s="7" t="s">
        <v>8</v>
      </c>
      <c r="E505" s="7">
        <v>901</v>
      </c>
      <c r="F505" s="7">
        <v>111449</v>
      </c>
      <c r="G505" s="7" t="s">
        <v>914</v>
      </c>
      <c r="H505" s="8" t="s">
        <v>1664</v>
      </c>
      <c r="I505" s="8"/>
      <c r="J505" s="8"/>
      <c r="K505" s="8"/>
      <c r="L505" s="8"/>
      <c r="M505" s="8"/>
      <c r="N505" s="8"/>
      <c r="O505" s="15">
        <v>2092000</v>
      </c>
      <c r="P505" s="15">
        <v>2391000</v>
      </c>
      <c r="Q505" s="15">
        <v>1994000</v>
      </c>
      <c r="R505" s="15">
        <v>2191000</v>
      </c>
      <c r="S505" s="15">
        <v>2595000</v>
      </c>
      <c r="T505" s="15">
        <v>2197000</v>
      </c>
    </row>
    <row r="506" spans="1:20" s="21" customFormat="1" x14ac:dyDescent="0.3">
      <c r="A506" s="7" t="s">
        <v>281</v>
      </c>
      <c r="B506" s="7" t="s">
        <v>910</v>
      </c>
      <c r="C506" s="7">
        <v>1303</v>
      </c>
      <c r="D506" s="7" t="s">
        <v>1203</v>
      </c>
      <c r="E506" s="7">
        <v>905</v>
      </c>
      <c r="F506" s="7" t="s">
        <v>1752</v>
      </c>
      <c r="G506" s="7" t="s">
        <v>914</v>
      </c>
      <c r="H506" s="8" t="s">
        <v>1665</v>
      </c>
      <c r="I506" s="8"/>
      <c r="J506" s="8"/>
      <c r="K506" s="8"/>
      <c r="L506" s="8"/>
      <c r="M506" s="8"/>
      <c r="N506" s="8"/>
      <c r="O506" s="15">
        <v>7270000</v>
      </c>
      <c r="P506" s="15">
        <v>8269000</v>
      </c>
      <c r="Q506" s="15">
        <v>4984000</v>
      </c>
      <c r="R506" s="15">
        <v>7668000</v>
      </c>
      <c r="S506" s="15">
        <v>9182000</v>
      </c>
      <c r="T506" s="15">
        <v>7787000</v>
      </c>
    </row>
    <row r="507" spans="1:20" s="21" customFormat="1" x14ac:dyDescent="0.3">
      <c r="A507" s="7" t="s">
        <v>281</v>
      </c>
      <c r="B507" s="7" t="s">
        <v>910</v>
      </c>
      <c r="C507" s="7">
        <v>1303</v>
      </c>
      <c r="D507" s="7" t="s">
        <v>8</v>
      </c>
      <c r="E507" s="7">
        <v>907</v>
      </c>
      <c r="F507" s="7" t="s">
        <v>1753</v>
      </c>
      <c r="G507" s="7" t="s">
        <v>1762</v>
      </c>
      <c r="H507" s="8" t="s">
        <v>1666</v>
      </c>
      <c r="I507" s="8"/>
      <c r="J507" s="8"/>
      <c r="K507" s="8"/>
      <c r="L507" s="8"/>
      <c r="M507" s="8"/>
      <c r="N507" s="8"/>
      <c r="O507" s="15">
        <v>4980000</v>
      </c>
      <c r="P507" s="15">
        <v>4981000</v>
      </c>
      <c r="Q507" s="15">
        <v>4984000</v>
      </c>
      <c r="R507" s="15">
        <v>4980000</v>
      </c>
      <c r="S507" s="15">
        <v>9980000</v>
      </c>
      <c r="T507" s="15">
        <v>9983000</v>
      </c>
    </row>
    <row r="508" spans="1:20" s="21" customFormat="1" x14ac:dyDescent="0.3">
      <c r="A508" s="7" t="s">
        <v>281</v>
      </c>
      <c r="B508" s="7" t="s">
        <v>910</v>
      </c>
      <c r="C508" s="7">
        <v>1303</v>
      </c>
      <c r="D508" s="7" t="s">
        <v>8</v>
      </c>
      <c r="E508" s="7">
        <v>913</v>
      </c>
      <c r="F508" s="7" t="s">
        <v>1754</v>
      </c>
      <c r="G508" s="7" t="s">
        <v>1762</v>
      </c>
      <c r="H508" s="8" t="s">
        <v>1667</v>
      </c>
      <c r="I508" s="8"/>
      <c r="J508" s="8"/>
      <c r="K508" s="8"/>
      <c r="L508" s="8"/>
      <c r="M508" s="8"/>
      <c r="N508" s="8"/>
      <c r="O508" s="15">
        <v>4980000</v>
      </c>
      <c r="P508" s="15">
        <v>4981000</v>
      </c>
      <c r="Q508" s="15">
        <v>9968000</v>
      </c>
      <c r="R508" s="15">
        <v>4980000</v>
      </c>
      <c r="S508" s="15">
        <v>11976000</v>
      </c>
      <c r="T508" s="15">
        <v>12978000</v>
      </c>
    </row>
    <row r="509" spans="1:20" s="21" customFormat="1" x14ac:dyDescent="0.3">
      <c r="A509" s="7" t="s">
        <v>281</v>
      </c>
      <c r="B509" s="7" t="s">
        <v>910</v>
      </c>
      <c r="C509" s="7">
        <v>1303</v>
      </c>
      <c r="D509" s="7" t="s">
        <v>8</v>
      </c>
      <c r="E509" s="7">
        <v>913</v>
      </c>
      <c r="F509" s="7" t="s">
        <v>1755</v>
      </c>
      <c r="G509" s="7" t="s">
        <v>1762</v>
      </c>
      <c r="H509" s="8" t="s">
        <v>1668</v>
      </c>
      <c r="I509" s="8"/>
      <c r="J509" s="8"/>
      <c r="K509" s="8"/>
      <c r="L509" s="8"/>
      <c r="M509" s="8"/>
      <c r="N509" s="8"/>
      <c r="O509" s="15">
        <v>996000</v>
      </c>
      <c r="P509" s="15">
        <v>997000</v>
      </c>
      <c r="Q509" s="15">
        <v>997000</v>
      </c>
      <c r="R509" s="15">
        <v>0</v>
      </c>
      <c r="S509" s="15">
        <v>998000</v>
      </c>
      <c r="T509" s="15">
        <v>999000</v>
      </c>
    </row>
    <row r="510" spans="1:20" s="21" customFormat="1" x14ac:dyDescent="0.3">
      <c r="A510" s="7" t="s">
        <v>281</v>
      </c>
      <c r="B510" s="7" t="s">
        <v>910</v>
      </c>
      <c r="C510" s="7">
        <v>1303</v>
      </c>
      <c r="D510" s="7" t="s">
        <v>8</v>
      </c>
      <c r="E510" s="7">
        <v>913</v>
      </c>
      <c r="F510" s="7" t="s">
        <v>1756</v>
      </c>
      <c r="G510" s="7" t="s">
        <v>1762</v>
      </c>
      <c r="H510" s="8" t="s">
        <v>1669</v>
      </c>
      <c r="I510" s="8"/>
      <c r="J510" s="8"/>
      <c r="K510" s="8"/>
      <c r="L510" s="8"/>
      <c r="M510" s="8"/>
      <c r="N510" s="8"/>
      <c r="O510" s="15">
        <v>996000</v>
      </c>
      <c r="P510" s="15">
        <v>997000</v>
      </c>
      <c r="Q510" s="15">
        <v>997000</v>
      </c>
      <c r="R510" s="15">
        <v>996000</v>
      </c>
      <c r="S510" s="15">
        <v>0</v>
      </c>
      <c r="T510" s="15">
        <v>999000</v>
      </c>
    </row>
    <row r="511" spans="1:20" s="21" customFormat="1" x14ac:dyDescent="0.3">
      <c r="A511" s="7" t="s">
        <v>281</v>
      </c>
      <c r="B511" s="7" t="s">
        <v>910</v>
      </c>
      <c r="C511" s="7">
        <v>1303</v>
      </c>
      <c r="D511" s="7" t="s">
        <v>8</v>
      </c>
      <c r="E511" s="7">
        <v>913</v>
      </c>
      <c r="F511" s="7" t="s">
        <v>1757</v>
      </c>
      <c r="G511" s="7" t="s">
        <v>1762</v>
      </c>
      <c r="H511" s="8" t="s">
        <v>1670</v>
      </c>
      <c r="I511" s="8"/>
      <c r="J511" s="8"/>
      <c r="K511" s="8"/>
      <c r="L511" s="8"/>
      <c r="M511" s="8"/>
      <c r="N511" s="8"/>
      <c r="O511" s="15">
        <v>996000</v>
      </c>
      <c r="P511" s="15">
        <v>997000</v>
      </c>
      <c r="Q511" s="15">
        <v>997000</v>
      </c>
      <c r="R511" s="15">
        <v>996000</v>
      </c>
      <c r="S511" s="15">
        <v>998000</v>
      </c>
      <c r="T511" s="15">
        <v>999000</v>
      </c>
    </row>
    <row r="512" spans="1:20" s="21" customFormat="1" x14ac:dyDescent="0.3">
      <c r="A512" s="7" t="s">
        <v>281</v>
      </c>
      <c r="B512" s="7" t="s">
        <v>910</v>
      </c>
      <c r="C512" s="7">
        <v>1303</v>
      </c>
      <c r="D512" s="7" t="s">
        <v>8</v>
      </c>
      <c r="E512" s="7">
        <v>913</v>
      </c>
      <c r="F512" s="7">
        <v>111313</v>
      </c>
      <c r="G512" s="7" t="s">
        <v>1762</v>
      </c>
      <c r="H512" s="8" t="s">
        <v>1671</v>
      </c>
      <c r="I512" s="8"/>
      <c r="J512" s="8"/>
      <c r="K512" s="8"/>
      <c r="L512" s="8"/>
      <c r="M512" s="8"/>
      <c r="N512" s="8"/>
      <c r="O512" s="15">
        <v>0</v>
      </c>
      <c r="P512" s="15">
        <v>0</v>
      </c>
      <c r="Q512" s="15">
        <v>0</v>
      </c>
      <c r="R512" s="15">
        <v>996000</v>
      </c>
      <c r="S512" s="15">
        <v>0</v>
      </c>
      <c r="T512" s="15">
        <v>999000</v>
      </c>
    </row>
    <row r="513" spans="1:20" s="21" customFormat="1" x14ac:dyDescent="0.3">
      <c r="A513" s="7" t="s">
        <v>281</v>
      </c>
      <c r="B513" s="7" t="s">
        <v>910</v>
      </c>
      <c r="C513" s="7">
        <v>1303</v>
      </c>
      <c r="D513" s="7" t="s">
        <v>8</v>
      </c>
      <c r="E513" s="7">
        <v>913</v>
      </c>
      <c r="F513" s="7" t="s">
        <v>1758</v>
      </c>
      <c r="G513" s="7" t="s">
        <v>1762</v>
      </c>
      <c r="H513" s="8" t="s">
        <v>1672</v>
      </c>
      <c r="I513" s="8"/>
      <c r="J513" s="8"/>
      <c r="K513" s="8"/>
      <c r="L513" s="8"/>
      <c r="M513" s="8"/>
      <c r="N513" s="8"/>
      <c r="O513" s="15">
        <v>996000</v>
      </c>
      <c r="P513" s="15">
        <v>0</v>
      </c>
      <c r="Q513" s="15">
        <v>0</v>
      </c>
      <c r="R513" s="15">
        <v>996000</v>
      </c>
      <c r="S513" s="15">
        <v>0</v>
      </c>
      <c r="T513" s="15">
        <v>999000</v>
      </c>
    </row>
    <row r="514" spans="1:20" s="21" customFormat="1" x14ac:dyDescent="0.3">
      <c r="A514" s="7" t="s">
        <v>281</v>
      </c>
      <c r="B514" s="7" t="s">
        <v>910</v>
      </c>
      <c r="C514" s="7">
        <v>1303</v>
      </c>
      <c r="D514" s="7" t="s">
        <v>8</v>
      </c>
      <c r="E514" s="7">
        <v>913</v>
      </c>
      <c r="F514" s="7" t="s">
        <v>1759</v>
      </c>
      <c r="G514" s="7" t="s">
        <v>1762</v>
      </c>
      <c r="H514" s="8" t="s">
        <v>1673</v>
      </c>
      <c r="I514" s="8"/>
      <c r="J514" s="8"/>
      <c r="K514" s="8"/>
      <c r="L514" s="8"/>
      <c r="M514" s="8"/>
      <c r="N514" s="8"/>
      <c r="O514" s="15">
        <v>996000</v>
      </c>
      <c r="P514" s="15">
        <v>2989000</v>
      </c>
      <c r="Q514" s="15">
        <v>2991000</v>
      </c>
      <c r="R514" s="15">
        <v>996000</v>
      </c>
      <c r="S514" s="15">
        <v>1996000</v>
      </c>
      <c r="T514" s="15">
        <v>2995000</v>
      </c>
    </row>
    <row r="515" spans="1:20" s="21" customFormat="1" x14ac:dyDescent="0.3">
      <c r="A515" s="7" t="s">
        <v>281</v>
      </c>
      <c r="B515" s="7" t="s">
        <v>910</v>
      </c>
      <c r="C515" s="7">
        <v>1303</v>
      </c>
      <c r="D515" s="7" t="s">
        <v>8</v>
      </c>
      <c r="E515" s="7">
        <v>913</v>
      </c>
      <c r="F515" s="7">
        <v>111456</v>
      </c>
      <c r="G515" s="7" t="s">
        <v>1762</v>
      </c>
      <c r="H515" s="8" t="s">
        <v>1674</v>
      </c>
      <c r="I515" s="8"/>
      <c r="J515" s="8"/>
      <c r="K515" s="8"/>
      <c r="L515" s="8"/>
      <c r="M515" s="8"/>
      <c r="N515" s="8"/>
      <c r="O515" s="15">
        <v>1992000</v>
      </c>
      <c r="P515" s="15">
        <v>1993000</v>
      </c>
      <c r="Q515" s="15">
        <v>1994000</v>
      </c>
      <c r="R515" s="15">
        <v>1992000</v>
      </c>
      <c r="S515" s="15">
        <v>1996000</v>
      </c>
      <c r="T515" s="15">
        <v>1997000</v>
      </c>
    </row>
    <row r="516" spans="1:20" s="21" customFormat="1" x14ac:dyDescent="0.3">
      <c r="A516" s="7" t="s">
        <v>281</v>
      </c>
      <c r="B516" s="7" t="s">
        <v>910</v>
      </c>
      <c r="C516" s="7">
        <v>1303</v>
      </c>
      <c r="D516" s="7" t="s">
        <v>8</v>
      </c>
      <c r="E516" s="7">
        <v>913</v>
      </c>
      <c r="F516" s="7">
        <v>110770</v>
      </c>
      <c r="G516" s="7" t="s">
        <v>1762</v>
      </c>
      <c r="H516" s="8" t="s">
        <v>1675</v>
      </c>
      <c r="I516" s="8"/>
      <c r="J516" s="8"/>
      <c r="K516" s="8"/>
      <c r="L516" s="8"/>
      <c r="M516" s="8"/>
      <c r="N516" s="8"/>
      <c r="O516" s="15">
        <v>1992000</v>
      </c>
      <c r="P516" s="15">
        <v>1993000</v>
      </c>
      <c r="Q516" s="15">
        <v>2991000</v>
      </c>
      <c r="R516" s="15">
        <v>2988000</v>
      </c>
      <c r="S516" s="15">
        <v>1996000</v>
      </c>
      <c r="T516" s="15">
        <v>2995000</v>
      </c>
    </row>
    <row r="517" spans="1:20" s="21" customFormat="1" x14ac:dyDescent="0.3">
      <c r="A517" s="7" t="s">
        <v>281</v>
      </c>
      <c r="B517" s="7" t="s">
        <v>910</v>
      </c>
      <c r="C517" s="7">
        <v>1303</v>
      </c>
      <c r="D517" s="7" t="s">
        <v>8</v>
      </c>
      <c r="E517" s="7">
        <v>913</v>
      </c>
      <c r="F517" s="7">
        <v>110025</v>
      </c>
      <c r="G517" s="7" t="s">
        <v>1760</v>
      </c>
      <c r="H517" s="8" t="s">
        <v>1676</v>
      </c>
      <c r="I517" s="8"/>
      <c r="J517" s="8"/>
      <c r="K517" s="8"/>
      <c r="L517" s="8"/>
      <c r="M517" s="8"/>
      <c r="N517" s="8"/>
      <c r="O517" s="15">
        <v>29875000</v>
      </c>
      <c r="P517" s="15">
        <v>29886000</v>
      </c>
      <c r="Q517" s="15">
        <v>29904000</v>
      </c>
      <c r="R517" s="15">
        <v>29875000</v>
      </c>
      <c r="S517" s="15">
        <v>24950000</v>
      </c>
      <c r="T517" s="15">
        <v>34941000</v>
      </c>
    </row>
    <row r="518" spans="1:20" s="21" customFormat="1" x14ac:dyDescent="0.3">
      <c r="A518" s="7" t="s">
        <v>281</v>
      </c>
      <c r="B518" s="7" t="s">
        <v>910</v>
      </c>
      <c r="C518" s="7">
        <v>1303</v>
      </c>
      <c r="D518" s="7" t="s">
        <v>8</v>
      </c>
      <c r="E518" s="7">
        <v>913</v>
      </c>
      <c r="F518" s="7">
        <v>110925</v>
      </c>
      <c r="G518" s="7" t="s">
        <v>1760</v>
      </c>
      <c r="H518" s="8" t="s">
        <v>1677</v>
      </c>
      <c r="I518" s="8"/>
      <c r="J518" s="8"/>
      <c r="K518" s="8"/>
      <c r="L518" s="8"/>
      <c r="M518" s="8"/>
      <c r="N518" s="8"/>
      <c r="O518" s="15">
        <v>1992000</v>
      </c>
      <c r="P518" s="15">
        <v>1993000</v>
      </c>
      <c r="Q518" s="15">
        <v>1994000</v>
      </c>
      <c r="R518" s="15">
        <v>1992000</v>
      </c>
      <c r="S518" s="15">
        <v>1098000</v>
      </c>
      <c r="T518" s="15">
        <v>999000</v>
      </c>
    </row>
    <row r="519" spans="1:20" s="21" customFormat="1" x14ac:dyDescent="0.3">
      <c r="A519" s="7" t="s">
        <v>281</v>
      </c>
      <c r="B519" s="7" t="s">
        <v>910</v>
      </c>
      <c r="C519" s="7">
        <v>1303</v>
      </c>
      <c r="D519" s="7" t="s">
        <v>8</v>
      </c>
      <c r="E519" s="7">
        <v>913</v>
      </c>
      <c r="F519" s="7">
        <v>111159</v>
      </c>
      <c r="G519" s="7" t="s">
        <v>1760</v>
      </c>
      <c r="H519" s="8" t="s">
        <v>1678</v>
      </c>
      <c r="I519" s="8"/>
      <c r="J519" s="8"/>
      <c r="K519" s="8"/>
      <c r="L519" s="8"/>
      <c r="M519" s="8"/>
      <c r="N519" s="8"/>
      <c r="O519" s="15">
        <v>3486000</v>
      </c>
      <c r="P519" s="15">
        <v>3985000</v>
      </c>
      <c r="Q519" s="15">
        <v>3988000</v>
      </c>
      <c r="R519" s="15">
        <v>3984000</v>
      </c>
      <c r="S519" s="15">
        <v>2196000</v>
      </c>
      <c r="T519" s="15">
        <v>2496000</v>
      </c>
    </row>
    <row r="520" spans="1:20" s="21" customFormat="1" x14ac:dyDescent="0.3">
      <c r="A520" s="7" t="s">
        <v>281</v>
      </c>
      <c r="B520" s="7" t="s">
        <v>910</v>
      </c>
      <c r="C520" s="7">
        <v>1303</v>
      </c>
      <c r="D520" s="7" t="s">
        <v>8</v>
      </c>
      <c r="E520" s="7">
        <v>913</v>
      </c>
      <c r="F520" s="7">
        <v>110775</v>
      </c>
      <c r="G520" s="7" t="s">
        <v>1760</v>
      </c>
      <c r="H520" s="8" t="s">
        <v>1679</v>
      </c>
      <c r="I520" s="8"/>
      <c r="J520" s="8"/>
      <c r="K520" s="8"/>
      <c r="L520" s="8"/>
      <c r="M520" s="8"/>
      <c r="N520" s="8"/>
      <c r="O520" s="15">
        <v>1992000</v>
      </c>
      <c r="P520" s="15">
        <v>1993000</v>
      </c>
      <c r="Q520" s="15">
        <v>1994000</v>
      </c>
      <c r="R520" s="15">
        <v>1992000</v>
      </c>
      <c r="S520" s="15">
        <v>998000</v>
      </c>
      <c r="T520" s="15">
        <v>999000</v>
      </c>
    </row>
    <row r="521" spans="1:20" s="21" customFormat="1" x14ac:dyDescent="0.3">
      <c r="A521" s="7" t="s">
        <v>281</v>
      </c>
      <c r="B521" s="7" t="s">
        <v>910</v>
      </c>
      <c r="C521" s="7">
        <v>1303</v>
      </c>
      <c r="D521" s="7" t="s">
        <v>8</v>
      </c>
      <c r="E521" s="7">
        <v>913</v>
      </c>
      <c r="F521" s="7">
        <v>110996</v>
      </c>
      <c r="G521" s="7" t="s">
        <v>1760</v>
      </c>
      <c r="H521" s="8" t="s">
        <v>1680</v>
      </c>
      <c r="I521" s="8"/>
      <c r="J521" s="8"/>
      <c r="K521" s="8"/>
      <c r="L521" s="8"/>
      <c r="M521" s="8"/>
      <c r="N521" s="8"/>
      <c r="O521" s="15">
        <v>5776000</v>
      </c>
      <c r="P521" s="15">
        <v>7870000</v>
      </c>
      <c r="Q521" s="15">
        <v>7975000</v>
      </c>
      <c r="R521" s="15">
        <v>5577000</v>
      </c>
      <c r="S521" s="15">
        <v>3194000</v>
      </c>
      <c r="T521" s="15">
        <v>2995000</v>
      </c>
    </row>
    <row r="522" spans="1:20" s="21" customFormat="1" x14ac:dyDescent="0.3">
      <c r="A522" s="7" t="s">
        <v>281</v>
      </c>
      <c r="B522" s="7" t="s">
        <v>910</v>
      </c>
      <c r="C522" s="7">
        <v>1303</v>
      </c>
      <c r="D522" s="7" t="s">
        <v>8</v>
      </c>
      <c r="E522" s="7">
        <v>913</v>
      </c>
      <c r="F522" s="7">
        <v>110841</v>
      </c>
      <c r="G522" s="7" t="s">
        <v>1760</v>
      </c>
      <c r="H522" s="8" t="s">
        <v>1681</v>
      </c>
      <c r="I522" s="8"/>
      <c r="J522" s="8"/>
      <c r="K522" s="8"/>
      <c r="L522" s="8"/>
      <c r="M522" s="8"/>
      <c r="N522" s="8"/>
      <c r="O522" s="15">
        <v>4980000</v>
      </c>
      <c r="P522" s="15">
        <v>4981000</v>
      </c>
      <c r="Q522" s="15">
        <v>2991000</v>
      </c>
      <c r="R522" s="15">
        <v>2988000</v>
      </c>
      <c r="S522" s="15">
        <v>1996000</v>
      </c>
      <c r="T522" s="15">
        <v>1997000</v>
      </c>
    </row>
    <row r="523" spans="1:20" s="21" customFormat="1" x14ac:dyDescent="0.3">
      <c r="A523" s="7" t="s">
        <v>281</v>
      </c>
      <c r="B523" s="7" t="s">
        <v>910</v>
      </c>
      <c r="C523" s="7">
        <v>1303</v>
      </c>
      <c r="D523" s="7" t="s">
        <v>8</v>
      </c>
      <c r="E523" s="7">
        <v>913</v>
      </c>
      <c r="F523" s="7">
        <v>111471</v>
      </c>
      <c r="G523" s="7" t="s">
        <v>1760</v>
      </c>
      <c r="H523" s="8" t="s">
        <v>1682</v>
      </c>
      <c r="I523" s="8"/>
      <c r="J523" s="8"/>
      <c r="K523" s="8"/>
      <c r="L523" s="8"/>
      <c r="M523" s="8"/>
      <c r="N523" s="8"/>
      <c r="O523" s="15">
        <v>3984000</v>
      </c>
      <c r="P523" s="15">
        <v>3985000</v>
      </c>
      <c r="Q523" s="15">
        <v>2991000</v>
      </c>
      <c r="R523" s="15">
        <v>2988000</v>
      </c>
      <c r="S523" s="15">
        <v>1996000</v>
      </c>
      <c r="T523" s="15">
        <v>999000</v>
      </c>
    </row>
    <row r="524" spans="1:20" s="21" customFormat="1" x14ac:dyDescent="0.3">
      <c r="A524" s="7" t="s">
        <v>281</v>
      </c>
      <c r="B524" s="7" t="s">
        <v>910</v>
      </c>
      <c r="C524" s="7">
        <v>1303</v>
      </c>
      <c r="D524" s="7" t="s">
        <v>8</v>
      </c>
      <c r="E524" s="7">
        <v>913</v>
      </c>
      <c r="F524" s="7">
        <v>111498</v>
      </c>
      <c r="G524" s="7" t="s">
        <v>1760</v>
      </c>
      <c r="H524" s="8" t="s">
        <v>1683</v>
      </c>
      <c r="I524" s="8"/>
      <c r="J524" s="8"/>
      <c r="K524" s="8"/>
      <c r="L524" s="8"/>
      <c r="M524" s="8"/>
      <c r="N524" s="8"/>
      <c r="O524" s="15">
        <v>1992000</v>
      </c>
      <c r="P524" s="15">
        <v>1993000</v>
      </c>
      <c r="Q524" s="15">
        <v>1994000</v>
      </c>
      <c r="R524" s="15">
        <v>498000</v>
      </c>
      <c r="S524" s="15">
        <v>300000</v>
      </c>
      <c r="T524" s="15">
        <v>500000</v>
      </c>
    </row>
    <row r="525" spans="1:20" s="21" customFormat="1" x14ac:dyDescent="0.3">
      <c r="A525" s="7" t="s">
        <v>281</v>
      </c>
      <c r="B525" s="7" t="s">
        <v>910</v>
      </c>
      <c r="C525" s="7">
        <v>1303</v>
      </c>
      <c r="D525" s="7" t="s">
        <v>8</v>
      </c>
      <c r="E525" s="7">
        <v>913</v>
      </c>
      <c r="F525" s="7">
        <v>111455</v>
      </c>
      <c r="G525" s="7" t="s">
        <v>1760</v>
      </c>
      <c r="H525" s="8" t="s">
        <v>1684</v>
      </c>
      <c r="I525" s="8"/>
      <c r="J525" s="8"/>
      <c r="K525" s="8"/>
      <c r="L525" s="8"/>
      <c r="M525" s="8"/>
      <c r="N525" s="8"/>
      <c r="O525" s="15">
        <v>1992000</v>
      </c>
      <c r="P525" s="15">
        <v>1993000</v>
      </c>
      <c r="Q525" s="15">
        <v>1994000</v>
      </c>
      <c r="R525" s="15">
        <v>498000</v>
      </c>
      <c r="S525" s="15">
        <v>300000</v>
      </c>
      <c r="T525" s="15">
        <v>500000</v>
      </c>
    </row>
    <row r="526" spans="1:20" s="21" customFormat="1" x14ac:dyDescent="0.3">
      <c r="A526" s="7" t="s">
        <v>281</v>
      </c>
      <c r="B526" s="7" t="s">
        <v>910</v>
      </c>
      <c r="C526" s="7">
        <v>1303</v>
      </c>
      <c r="D526" s="7" t="s">
        <v>8</v>
      </c>
      <c r="E526" s="7">
        <v>913</v>
      </c>
      <c r="F526" s="7">
        <v>110093</v>
      </c>
      <c r="G526" s="7" t="s">
        <v>1760</v>
      </c>
      <c r="H526" s="8" t="s">
        <v>1685</v>
      </c>
      <c r="I526" s="8"/>
      <c r="J526" s="8"/>
      <c r="K526" s="8"/>
      <c r="L526" s="8"/>
      <c r="M526" s="8"/>
      <c r="N526" s="8"/>
      <c r="O526" s="15">
        <v>3615000</v>
      </c>
      <c r="P526" s="15">
        <v>4254000</v>
      </c>
      <c r="Q526" s="15">
        <v>3649000</v>
      </c>
      <c r="R526" s="15">
        <v>2251000</v>
      </c>
      <c r="S526" s="15">
        <v>1557000</v>
      </c>
      <c r="T526" s="15">
        <v>3594000</v>
      </c>
    </row>
    <row r="527" spans="1:20" s="21" customFormat="1" x14ac:dyDescent="0.3">
      <c r="A527" s="7" t="s">
        <v>281</v>
      </c>
      <c r="B527" s="7" t="s">
        <v>1047</v>
      </c>
      <c r="C527" s="7">
        <v>1310</v>
      </c>
      <c r="D527" s="7" t="s">
        <v>1050</v>
      </c>
      <c r="E527" s="7">
        <v>915</v>
      </c>
      <c r="F527" s="7" t="s">
        <v>1787</v>
      </c>
      <c r="G527" s="7" t="s">
        <v>989</v>
      </c>
      <c r="H527" s="8" t="s">
        <v>1048</v>
      </c>
      <c r="I527" s="8"/>
      <c r="J527" s="8"/>
      <c r="K527" s="8"/>
      <c r="L527" s="8"/>
      <c r="M527" s="8"/>
      <c r="N527" s="8"/>
      <c r="O527" s="15">
        <v>15000000</v>
      </c>
      <c r="P527" s="15">
        <v>10000000</v>
      </c>
      <c r="Q527" s="15">
        <v>20000000</v>
      </c>
      <c r="R527" s="15">
        <v>25000000</v>
      </c>
      <c r="S527" s="15">
        <v>25000000</v>
      </c>
      <c r="T527" s="15">
        <v>30000000</v>
      </c>
    </row>
    <row r="528" spans="1:20" s="21" customFormat="1" x14ac:dyDescent="0.3">
      <c r="A528" s="7" t="s">
        <v>281</v>
      </c>
      <c r="B528" s="7" t="s">
        <v>1047</v>
      </c>
      <c r="C528" s="7">
        <v>1310</v>
      </c>
      <c r="D528" s="7" t="s">
        <v>1198</v>
      </c>
      <c r="E528" s="7">
        <v>923</v>
      </c>
      <c r="F528" s="7" t="s">
        <v>1788</v>
      </c>
      <c r="G528" s="7" t="s">
        <v>989</v>
      </c>
      <c r="H528" s="8" t="s">
        <v>1763</v>
      </c>
      <c r="I528" s="8"/>
      <c r="J528" s="8"/>
      <c r="K528" s="8"/>
      <c r="L528" s="8"/>
      <c r="M528" s="8"/>
      <c r="N528" s="8"/>
      <c r="O528" s="15">
        <v>20000000</v>
      </c>
      <c r="P528" s="15">
        <v>25000000</v>
      </c>
      <c r="Q528" s="15">
        <v>25000000</v>
      </c>
      <c r="R528" s="15">
        <v>30000000</v>
      </c>
      <c r="S528" s="15">
        <v>30000000</v>
      </c>
      <c r="T528" s="15">
        <v>40000000</v>
      </c>
    </row>
    <row r="529" spans="1:20" s="21" customFormat="1" x14ac:dyDescent="0.3">
      <c r="A529" s="7" t="s">
        <v>281</v>
      </c>
      <c r="B529" s="7" t="s">
        <v>1047</v>
      </c>
      <c r="C529" s="7">
        <v>1310</v>
      </c>
      <c r="D529" s="7" t="s">
        <v>8</v>
      </c>
      <c r="E529" s="7">
        <v>907</v>
      </c>
      <c r="F529" s="7">
        <v>370571</v>
      </c>
      <c r="G529" s="7" t="s">
        <v>989</v>
      </c>
      <c r="H529" s="8" t="s">
        <v>1764</v>
      </c>
      <c r="I529" s="8"/>
      <c r="J529" s="8"/>
      <c r="K529" s="8"/>
      <c r="L529" s="8"/>
      <c r="M529" s="8"/>
      <c r="N529" s="8"/>
      <c r="O529" s="15">
        <v>20000000</v>
      </c>
      <c r="P529" s="15">
        <v>30000000</v>
      </c>
      <c r="Q529" s="15">
        <v>25000000</v>
      </c>
      <c r="R529" s="15">
        <v>25000000</v>
      </c>
      <c r="S529" s="15">
        <v>30000000</v>
      </c>
      <c r="T529" s="15">
        <v>35000000</v>
      </c>
    </row>
    <row r="530" spans="1:20" s="21" customFormat="1" x14ac:dyDescent="0.3">
      <c r="A530" s="7" t="s">
        <v>281</v>
      </c>
      <c r="B530" s="7" t="s">
        <v>1047</v>
      </c>
      <c r="C530" s="7">
        <v>1310</v>
      </c>
      <c r="D530" s="7" t="s">
        <v>1198</v>
      </c>
      <c r="E530" s="7">
        <v>923</v>
      </c>
      <c r="F530" s="7" t="s">
        <v>995</v>
      </c>
      <c r="G530" s="7" t="s">
        <v>989</v>
      </c>
      <c r="H530" s="8" t="s">
        <v>1765</v>
      </c>
      <c r="I530" s="8"/>
      <c r="J530" s="8"/>
      <c r="K530" s="8"/>
      <c r="L530" s="8"/>
      <c r="M530" s="8"/>
      <c r="N530" s="8"/>
      <c r="O530" s="15">
        <v>8000000</v>
      </c>
      <c r="P530" s="15">
        <v>8000000</v>
      </c>
      <c r="Q530" s="15">
        <v>8000000</v>
      </c>
      <c r="R530" s="15">
        <v>8000000</v>
      </c>
      <c r="S530" s="15">
        <v>10000000</v>
      </c>
      <c r="T530" s="15">
        <v>12000000</v>
      </c>
    </row>
    <row r="531" spans="1:20" s="21" customFormat="1" x14ac:dyDescent="0.3">
      <c r="A531" s="7" t="s">
        <v>281</v>
      </c>
      <c r="B531" s="7" t="s">
        <v>1047</v>
      </c>
      <c r="C531" s="7">
        <v>1310</v>
      </c>
      <c r="D531" s="7" t="s">
        <v>997</v>
      </c>
      <c r="E531" s="7">
        <v>925</v>
      </c>
      <c r="F531" s="7" t="s">
        <v>997</v>
      </c>
      <c r="G531" s="7" t="s">
        <v>989</v>
      </c>
      <c r="H531" s="8" t="s">
        <v>951</v>
      </c>
      <c r="I531" s="8"/>
      <c r="J531" s="8"/>
      <c r="K531" s="8"/>
      <c r="L531" s="8"/>
      <c r="M531" s="8"/>
      <c r="N531" s="8"/>
      <c r="O531" s="15">
        <v>10000000</v>
      </c>
      <c r="P531" s="15">
        <v>10000000</v>
      </c>
      <c r="Q531" s="15">
        <v>10000000</v>
      </c>
      <c r="R531" s="15">
        <v>13000000</v>
      </c>
      <c r="S531" s="15">
        <v>15000000</v>
      </c>
      <c r="T531" s="15">
        <v>20000000</v>
      </c>
    </row>
    <row r="532" spans="1:20" s="21" customFormat="1" x14ac:dyDescent="0.3">
      <c r="A532" s="7" t="s">
        <v>281</v>
      </c>
      <c r="B532" s="7" t="s">
        <v>1047</v>
      </c>
      <c r="C532" s="7">
        <v>1310</v>
      </c>
      <c r="D532" s="7" t="s">
        <v>996</v>
      </c>
      <c r="E532" s="7">
        <v>922</v>
      </c>
      <c r="F532" s="7" t="s">
        <v>1789</v>
      </c>
      <c r="G532" s="7" t="s">
        <v>989</v>
      </c>
      <c r="H532" s="8" t="s">
        <v>1766</v>
      </c>
      <c r="I532" s="8"/>
      <c r="J532" s="8"/>
      <c r="K532" s="8"/>
      <c r="L532" s="8"/>
      <c r="M532" s="8"/>
      <c r="N532" s="8"/>
      <c r="O532" s="15">
        <v>8000000</v>
      </c>
      <c r="P532" s="15">
        <v>8000000</v>
      </c>
      <c r="Q532" s="15">
        <v>8000000</v>
      </c>
      <c r="R532" s="15">
        <v>10000000</v>
      </c>
      <c r="S532" s="15">
        <v>10000000</v>
      </c>
      <c r="T532" s="15">
        <v>12000000</v>
      </c>
    </row>
    <row r="533" spans="1:20" s="21" customFormat="1" x14ac:dyDescent="0.3">
      <c r="A533" s="7" t="s">
        <v>281</v>
      </c>
      <c r="B533" s="7" t="s">
        <v>1047</v>
      </c>
      <c r="C533" s="7">
        <v>1310</v>
      </c>
      <c r="D533" s="7" t="s">
        <v>8</v>
      </c>
      <c r="E533" s="7">
        <v>922</v>
      </c>
      <c r="F533" s="7" t="s">
        <v>1790</v>
      </c>
      <c r="G533" s="7" t="s">
        <v>989</v>
      </c>
      <c r="H533" s="8" t="s">
        <v>1767</v>
      </c>
      <c r="I533" s="8"/>
      <c r="J533" s="8"/>
      <c r="K533" s="8"/>
      <c r="L533" s="8"/>
      <c r="M533" s="8"/>
      <c r="N533" s="8"/>
      <c r="O533" s="15">
        <v>7000000</v>
      </c>
      <c r="P533" s="15">
        <v>7000000</v>
      </c>
      <c r="Q533" s="15">
        <v>5000000</v>
      </c>
      <c r="R533" s="15">
        <v>5000000</v>
      </c>
      <c r="S533" s="15">
        <v>8000000</v>
      </c>
      <c r="T533" s="15">
        <v>10000000</v>
      </c>
    </row>
    <row r="534" spans="1:20" s="21" customFormat="1" x14ac:dyDescent="0.3">
      <c r="A534" s="7" t="s">
        <v>281</v>
      </c>
      <c r="B534" s="7" t="s">
        <v>1047</v>
      </c>
      <c r="C534" s="7">
        <v>1310</v>
      </c>
      <c r="D534" s="7" t="s">
        <v>1216</v>
      </c>
      <c r="E534" s="7">
        <v>922</v>
      </c>
      <c r="F534" s="7" t="s">
        <v>1791</v>
      </c>
      <c r="G534" s="7" t="s">
        <v>989</v>
      </c>
      <c r="H534" s="8" t="s">
        <v>1303</v>
      </c>
      <c r="I534" s="8"/>
      <c r="J534" s="8"/>
      <c r="K534" s="8"/>
      <c r="L534" s="8"/>
      <c r="M534" s="8"/>
      <c r="N534" s="8"/>
      <c r="O534" s="15">
        <v>5000000</v>
      </c>
      <c r="P534" s="15">
        <v>5000000</v>
      </c>
      <c r="Q534" s="15">
        <v>2000000</v>
      </c>
      <c r="R534" s="15">
        <v>5000000</v>
      </c>
      <c r="S534" s="15">
        <v>8000000</v>
      </c>
      <c r="T534" s="15">
        <v>10000000</v>
      </c>
    </row>
    <row r="535" spans="1:20" s="21" customFormat="1" x14ac:dyDescent="0.3">
      <c r="A535" s="7" t="s">
        <v>281</v>
      </c>
      <c r="B535" s="7" t="s">
        <v>1047</v>
      </c>
      <c r="C535" s="7">
        <v>1310</v>
      </c>
      <c r="D535" s="7" t="s">
        <v>8</v>
      </c>
      <c r="E535" s="7">
        <v>922</v>
      </c>
      <c r="F535" s="7" t="s">
        <v>1792</v>
      </c>
      <c r="G535" s="7" t="s">
        <v>989</v>
      </c>
      <c r="H535" s="8" t="s">
        <v>1768</v>
      </c>
      <c r="I535" s="8"/>
      <c r="J535" s="8"/>
      <c r="K535" s="8"/>
      <c r="L535" s="8"/>
      <c r="M535" s="8"/>
      <c r="N535" s="8"/>
      <c r="O535" s="15">
        <v>7000000</v>
      </c>
      <c r="P535" s="15">
        <v>7000000</v>
      </c>
      <c r="Q535" s="15">
        <v>5000000</v>
      </c>
      <c r="R535" s="15">
        <v>5000000</v>
      </c>
      <c r="S535" s="15">
        <v>8000000</v>
      </c>
      <c r="T535" s="15">
        <v>10000000</v>
      </c>
    </row>
    <row r="536" spans="1:20" s="21" customFormat="1" x14ac:dyDescent="0.3">
      <c r="A536" s="7" t="s">
        <v>281</v>
      </c>
      <c r="B536" s="7" t="s">
        <v>1047</v>
      </c>
      <c r="C536" s="7">
        <v>1310</v>
      </c>
      <c r="D536" s="7" t="s">
        <v>558</v>
      </c>
      <c r="E536" s="7">
        <v>915</v>
      </c>
      <c r="F536" s="7" t="s">
        <v>1793</v>
      </c>
      <c r="G536" s="7" t="s">
        <v>989</v>
      </c>
      <c r="H536" s="8" t="s">
        <v>1769</v>
      </c>
      <c r="I536" s="8"/>
      <c r="J536" s="8"/>
      <c r="K536" s="8"/>
      <c r="L536" s="8"/>
      <c r="M536" s="8"/>
      <c r="N536" s="8"/>
      <c r="O536" s="15">
        <v>0</v>
      </c>
      <c r="P536" s="15">
        <v>0</v>
      </c>
      <c r="Q536" s="15">
        <v>10000000</v>
      </c>
      <c r="R536" s="15">
        <v>5000000</v>
      </c>
      <c r="S536" s="15">
        <v>10000000</v>
      </c>
      <c r="T536" s="15">
        <v>0</v>
      </c>
    </row>
    <row r="537" spans="1:20" s="21" customFormat="1" x14ac:dyDescent="0.3">
      <c r="A537" s="7" t="s">
        <v>281</v>
      </c>
      <c r="B537" s="7" t="s">
        <v>1047</v>
      </c>
      <c r="C537" s="7">
        <v>1310</v>
      </c>
      <c r="D537" s="7" t="s">
        <v>1334</v>
      </c>
      <c r="E537" s="7">
        <v>922</v>
      </c>
      <c r="F537" s="7" t="s">
        <v>1794</v>
      </c>
      <c r="G537" s="7" t="s">
        <v>989</v>
      </c>
      <c r="H537" s="8" t="s">
        <v>1770</v>
      </c>
      <c r="I537" s="8"/>
      <c r="J537" s="8"/>
      <c r="K537" s="8"/>
      <c r="L537" s="8"/>
      <c r="M537" s="8"/>
      <c r="N537" s="8"/>
      <c r="O537" s="15">
        <v>5000000</v>
      </c>
      <c r="P537" s="15">
        <v>5000000</v>
      </c>
      <c r="Q537" s="15">
        <v>2000000</v>
      </c>
      <c r="R537" s="15">
        <v>5000000</v>
      </c>
      <c r="S537" s="15">
        <v>8000000</v>
      </c>
      <c r="T537" s="15">
        <v>10000000</v>
      </c>
    </row>
    <row r="538" spans="1:20" s="21" customFormat="1" x14ac:dyDescent="0.3">
      <c r="A538" s="7" t="s">
        <v>281</v>
      </c>
      <c r="B538" s="7" t="s">
        <v>1047</v>
      </c>
      <c r="C538" s="7">
        <v>1310</v>
      </c>
      <c r="D538" s="7" t="s">
        <v>1795</v>
      </c>
      <c r="E538" s="7">
        <v>922</v>
      </c>
      <c r="F538" s="7" t="s">
        <v>1796</v>
      </c>
      <c r="G538" s="7" t="s">
        <v>989</v>
      </c>
      <c r="H538" s="8" t="s">
        <v>1771</v>
      </c>
      <c r="I538" s="8"/>
      <c r="J538" s="8"/>
      <c r="K538" s="8"/>
      <c r="L538" s="8"/>
      <c r="M538" s="8"/>
      <c r="N538" s="8"/>
      <c r="O538" s="15">
        <v>7000000</v>
      </c>
      <c r="P538" s="15">
        <v>7000000</v>
      </c>
      <c r="Q538" s="15">
        <v>5000000</v>
      </c>
      <c r="R538" s="15">
        <v>6000000</v>
      </c>
      <c r="S538" s="15">
        <v>8000000</v>
      </c>
      <c r="T538" s="15">
        <v>9000000</v>
      </c>
    </row>
    <row r="539" spans="1:20" s="21" customFormat="1" x14ac:dyDescent="0.3">
      <c r="A539" s="7" t="s">
        <v>281</v>
      </c>
      <c r="B539" s="7" t="s">
        <v>1047</v>
      </c>
      <c r="C539" s="7">
        <v>1310</v>
      </c>
      <c r="D539" s="7" t="s">
        <v>8</v>
      </c>
      <c r="E539" s="7">
        <v>925</v>
      </c>
      <c r="F539" s="7" t="s">
        <v>1797</v>
      </c>
      <c r="G539" s="7" t="s">
        <v>989</v>
      </c>
      <c r="H539" s="8" t="s">
        <v>1302</v>
      </c>
      <c r="I539" s="8"/>
      <c r="J539" s="8"/>
      <c r="K539" s="8"/>
      <c r="L539" s="8"/>
      <c r="M539" s="8"/>
      <c r="N539" s="8"/>
      <c r="O539" s="15">
        <v>5000000</v>
      </c>
      <c r="P539" s="15">
        <v>5000000</v>
      </c>
      <c r="Q539" s="15">
        <v>3000000</v>
      </c>
      <c r="R539" s="15">
        <v>5000000</v>
      </c>
      <c r="S539" s="15">
        <v>8000000</v>
      </c>
      <c r="T539" s="15">
        <v>9000000</v>
      </c>
    </row>
    <row r="540" spans="1:20" s="21" customFormat="1" x14ac:dyDescent="0.3">
      <c r="A540" s="7" t="s">
        <v>281</v>
      </c>
      <c r="B540" s="7" t="s">
        <v>1047</v>
      </c>
      <c r="C540" s="7">
        <v>1310</v>
      </c>
      <c r="D540" s="7" t="s">
        <v>8</v>
      </c>
      <c r="E540" s="7">
        <v>926</v>
      </c>
      <c r="F540" s="7" t="s">
        <v>1798</v>
      </c>
      <c r="G540" s="7" t="s">
        <v>989</v>
      </c>
      <c r="H540" s="8" t="s">
        <v>1772</v>
      </c>
      <c r="I540" s="8"/>
      <c r="J540" s="8"/>
      <c r="K540" s="8"/>
      <c r="L540" s="8"/>
      <c r="M540" s="8"/>
      <c r="N540" s="8"/>
      <c r="O540" s="15">
        <v>5000000</v>
      </c>
      <c r="P540" s="15">
        <v>5000000</v>
      </c>
      <c r="Q540" s="15">
        <v>2000000</v>
      </c>
      <c r="R540" s="15">
        <v>5000000</v>
      </c>
      <c r="S540" s="15">
        <v>7000000</v>
      </c>
      <c r="T540" s="15">
        <v>8000000</v>
      </c>
    </row>
    <row r="541" spans="1:20" s="21" customFormat="1" x14ac:dyDescent="0.3">
      <c r="A541" s="7" t="s">
        <v>281</v>
      </c>
      <c r="B541" s="7" t="s">
        <v>1047</v>
      </c>
      <c r="C541" s="7">
        <v>1310</v>
      </c>
      <c r="D541" s="7" t="s">
        <v>1223</v>
      </c>
      <c r="E541" s="7">
        <v>923</v>
      </c>
      <c r="F541" s="7" t="s">
        <v>1223</v>
      </c>
      <c r="G541" s="7" t="s">
        <v>989</v>
      </c>
      <c r="H541" s="8" t="s">
        <v>1773</v>
      </c>
      <c r="I541" s="8"/>
      <c r="J541" s="8"/>
      <c r="K541" s="8"/>
      <c r="L541" s="8"/>
      <c r="M541" s="8"/>
      <c r="N541" s="8"/>
      <c r="O541" s="15">
        <v>7000000</v>
      </c>
      <c r="P541" s="15">
        <v>7000000</v>
      </c>
      <c r="Q541" s="15">
        <v>5000000</v>
      </c>
      <c r="R541" s="15">
        <v>5000000</v>
      </c>
      <c r="S541" s="15">
        <v>8000000</v>
      </c>
      <c r="T541" s="15">
        <v>10000000</v>
      </c>
    </row>
    <row r="542" spans="1:20" s="21" customFormat="1" x14ac:dyDescent="0.3">
      <c r="A542" s="7" t="s">
        <v>281</v>
      </c>
      <c r="B542" s="7" t="s">
        <v>1047</v>
      </c>
      <c r="C542" s="7">
        <v>1310</v>
      </c>
      <c r="D542" s="7" t="s">
        <v>247</v>
      </c>
      <c r="E542" s="7">
        <v>925</v>
      </c>
      <c r="F542" s="7" t="s">
        <v>1799</v>
      </c>
      <c r="G542" s="7" t="s">
        <v>989</v>
      </c>
      <c r="H542" s="8" t="s">
        <v>1774</v>
      </c>
      <c r="I542" s="8"/>
      <c r="J542" s="8"/>
      <c r="K542" s="8"/>
      <c r="L542" s="8"/>
      <c r="M542" s="8"/>
      <c r="N542" s="8"/>
      <c r="O542" s="15">
        <v>7000000</v>
      </c>
      <c r="P542" s="15">
        <v>7000000</v>
      </c>
      <c r="Q542" s="15">
        <v>5000000</v>
      </c>
      <c r="R542" s="15">
        <v>5000000</v>
      </c>
      <c r="S542" s="15">
        <v>8000000</v>
      </c>
      <c r="T542" s="15">
        <v>10000000</v>
      </c>
    </row>
    <row r="543" spans="1:20" s="21" customFormat="1" x14ac:dyDescent="0.3">
      <c r="A543" s="7" t="s">
        <v>281</v>
      </c>
      <c r="B543" s="7" t="s">
        <v>1047</v>
      </c>
      <c r="C543" s="7">
        <v>1310</v>
      </c>
      <c r="D543" s="7" t="s">
        <v>8</v>
      </c>
      <c r="E543" s="7">
        <v>925</v>
      </c>
      <c r="F543" s="7" t="s">
        <v>1800</v>
      </c>
      <c r="G543" s="7" t="s">
        <v>989</v>
      </c>
      <c r="H543" s="8" t="s">
        <v>1775</v>
      </c>
      <c r="I543" s="8"/>
      <c r="J543" s="8"/>
      <c r="K543" s="8"/>
      <c r="L543" s="8"/>
      <c r="M543" s="8"/>
      <c r="N543" s="8"/>
      <c r="O543" s="15">
        <v>5000000</v>
      </c>
      <c r="P543" s="15">
        <v>5000000</v>
      </c>
      <c r="Q543" s="15">
        <v>2000000</v>
      </c>
      <c r="R543" s="15">
        <v>5000000</v>
      </c>
      <c r="S543" s="15">
        <v>8000000</v>
      </c>
      <c r="T543" s="15">
        <v>10000000</v>
      </c>
    </row>
    <row r="544" spans="1:20" s="21" customFormat="1" x14ac:dyDescent="0.3">
      <c r="A544" s="7" t="s">
        <v>281</v>
      </c>
      <c r="B544" s="7" t="s">
        <v>1047</v>
      </c>
      <c r="C544" s="7">
        <v>1310</v>
      </c>
      <c r="D544" s="7" t="s">
        <v>8</v>
      </c>
      <c r="E544" s="7">
        <v>922</v>
      </c>
      <c r="F544" s="7" t="s">
        <v>1801</v>
      </c>
      <c r="G544" s="7" t="s">
        <v>989</v>
      </c>
      <c r="H544" s="8" t="s">
        <v>1298</v>
      </c>
      <c r="I544" s="8"/>
      <c r="J544" s="8"/>
      <c r="K544" s="8"/>
      <c r="L544" s="8"/>
      <c r="M544" s="8"/>
      <c r="N544" s="8"/>
      <c r="O544" s="15">
        <v>5000000</v>
      </c>
      <c r="P544" s="15">
        <v>5000000</v>
      </c>
      <c r="Q544" s="15">
        <v>2000000</v>
      </c>
      <c r="R544" s="15">
        <v>5000000</v>
      </c>
      <c r="S544" s="15">
        <v>7000000</v>
      </c>
      <c r="T544" s="15">
        <v>8000000</v>
      </c>
    </row>
    <row r="545" spans="1:20" s="21" customFormat="1" x14ac:dyDescent="0.3">
      <c r="A545" s="7" t="s">
        <v>281</v>
      </c>
      <c r="B545" s="7" t="s">
        <v>1047</v>
      </c>
      <c r="C545" s="7">
        <v>1310</v>
      </c>
      <c r="D545" s="7" t="s">
        <v>1198</v>
      </c>
      <c r="E545" s="7">
        <v>925</v>
      </c>
      <c r="F545" s="7" t="s">
        <v>1802</v>
      </c>
      <c r="G545" s="7" t="s">
        <v>989</v>
      </c>
      <c r="H545" s="8" t="s">
        <v>1776</v>
      </c>
      <c r="I545" s="8"/>
      <c r="J545" s="8"/>
      <c r="K545" s="8"/>
      <c r="L545" s="8"/>
      <c r="M545" s="8"/>
      <c r="N545" s="8"/>
      <c r="O545" s="15">
        <v>11000000</v>
      </c>
      <c r="P545" s="15">
        <v>11000000</v>
      </c>
      <c r="Q545" s="15">
        <v>10000000</v>
      </c>
      <c r="R545" s="15">
        <v>10000000</v>
      </c>
      <c r="S545" s="15">
        <v>12000000</v>
      </c>
      <c r="T545" s="15">
        <v>12000000</v>
      </c>
    </row>
    <row r="546" spans="1:20" s="21" customFormat="1" x14ac:dyDescent="0.3">
      <c r="A546" s="7" t="s">
        <v>281</v>
      </c>
      <c r="B546" s="7" t="s">
        <v>1047</v>
      </c>
      <c r="C546" s="7">
        <v>1310</v>
      </c>
      <c r="D546" s="7" t="s">
        <v>8</v>
      </c>
      <c r="E546" s="7">
        <v>999</v>
      </c>
      <c r="F546" s="7" t="s">
        <v>8</v>
      </c>
      <c r="G546" s="7" t="s">
        <v>989</v>
      </c>
      <c r="H546" s="8" t="s">
        <v>1777</v>
      </c>
      <c r="I546" s="8"/>
      <c r="J546" s="8"/>
      <c r="K546" s="8"/>
      <c r="L546" s="8"/>
      <c r="M546" s="8"/>
      <c r="N546" s="8"/>
      <c r="O546" s="15">
        <v>65000000</v>
      </c>
      <c r="P546" s="15">
        <v>65000000</v>
      </c>
      <c r="Q546" s="15">
        <v>65000000</v>
      </c>
      <c r="R546" s="15">
        <v>65000000</v>
      </c>
      <c r="S546" s="15">
        <v>65000000</v>
      </c>
      <c r="T546" s="15">
        <v>70000000</v>
      </c>
    </row>
    <row r="547" spans="1:20" s="21" customFormat="1" x14ac:dyDescent="0.3">
      <c r="A547" s="7" t="s">
        <v>281</v>
      </c>
      <c r="B547" s="7" t="s">
        <v>1047</v>
      </c>
      <c r="C547" s="7">
        <v>1310</v>
      </c>
      <c r="D547" s="7" t="s">
        <v>1204</v>
      </c>
      <c r="E547" s="7">
        <v>907</v>
      </c>
      <c r="F547" s="7" t="s">
        <v>1803</v>
      </c>
      <c r="G547" s="7" t="s">
        <v>1304</v>
      </c>
      <c r="H547" s="8" t="s">
        <v>1309</v>
      </c>
      <c r="I547" s="8"/>
      <c r="J547" s="8"/>
      <c r="K547" s="8"/>
      <c r="L547" s="8"/>
      <c r="M547" s="8"/>
      <c r="N547" s="8"/>
      <c r="O547" s="15">
        <v>15000000</v>
      </c>
      <c r="P547" s="15">
        <v>15000000</v>
      </c>
      <c r="Q547" s="15">
        <v>20000000</v>
      </c>
      <c r="R547" s="15">
        <v>35000000</v>
      </c>
      <c r="S547" s="15">
        <v>35000000</v>
      </c>
      <c r="T547" s="15">
        <v>35000000</v>
      </c>
    </row>
    <row r="548" spans="1:20" s="21" customFormat="1" x14ac:dyDescent="0.3">
      <c r="A548" s="7" t="s">
        <v>281</v>
      </c>
      <c r="B548" s="7" t="s">
        <v>1047</v>
      </c>
      <c r="C548" s="7">
        <v>1310</v>
      </c>
      <c r="D548" s="7" t="s">
        <v>1201</v>
      </c>
      <c r="E548" s="7">
        <v>907</v>
      </c>
      <c r="F548" s="7" t="s">
        <v>1804</v>
      </c>
      <c r="G548" s="7" t="s">
        <v>1304</v>
      </c>
      <c r="H548" s="8" t="s">
        <v>1306</v>
      </c>
      <c r="I548" s="8"/>
      <c r="J548" s="8"/>
      <c r="K548" s="8"/>
      <c r="L548" s="8"/>
      <c r="M548" s="8"/>
      <c r="N548" s="8"/>
      <c r="O548" s="15">
        <v>15000000</v>
      </c>
      <c r="P548" s="15">
        <v>15000000</v>
      </c>
      <c r="Q548" s="15">
        <v>30000000</v>
      </c>
      <c r="R548" s="15">
        <v>30000000</v>
      </c>
      <c r="S548" s="15">
        <v>30000000</v>
      </c>
      <c r="T548" s="15">
        <v>30000000</v>
      </c>
    </row>
    <row r="549" spans="1:20" s="21" customFormat="1" x14ac:dyDescent="0.3">
      <c r="A549" s="7" t="s">
        <v>281</v>
      </c>
      <c r="B549" s="7" t="s">
        <v>1047</v>
      </c>
      <c r="C549" s="7">
        <v>1310</v>
      </c>
      <c r="D549" s="7" t="s">
        <v>1205</v>
      </c>
      <c r="E549" s="7">
        <v>907</v>
      </c>
      <c r="F549" s="7" t="s">
        <v>1805</v>
      </c>
      <c r="G549" s="7" t="s">
        <v>1304</v>
      </c>
      <c r="H549" s="8" t="s">
        <v>966</v>
      </c>
      <c r="I549" s="8"/>
      <c r="J549" s="8"/>
      <c r="K549" s="8"/>
      <c r="L549" s="8"/>
      <c r="M549" s="8"/>
      <c r="N549" s="8"/>
      <c r="O549" s="15">
        <v>8000000</v>
      </c>
      <c r="P549" s="15">
        <v>8000000</v>
      </c>
      <c r="Q549" s="15">
        <v>10000000</v>
      </c>
      <c r="R549" s="15">
        <v>10000000</v>
      </c>
      <c r="S549" s="15">
        <v>10000000</v>
      </c>
      <c r="T549" s="15">
        <v>10000000</v>
      </c>
    </row>
    <row r="550" spans="1:20" s="21" customFormat="1" x14ac:dyDescent="0.3">
      <c r="A550" s="7" t="s">
        <v>281</v>
      </c>
      <c r="B550" s="7" t="s">
        <v>1047</v>
      </c>
      <c r="C550" s="7">
        <v>1310</v>
      </c>
      <c r="D550" s="7" t="s">
        <v>930</v>
      </c>
      <c r="E550" s="7">
        <v>925</v>
      </c>
      <c r="F550" s="7" t="s">
        <v>1018</v>
      </c>
      <c r="G550" s="7" t="s">
        <v>1304</v>
      </c>
      <c r="H550" s="8" t="s">
        <v>847</v>
      </c>
      <c r="I550" s="8"/>
      <c r="J550" s="8"/>
      <c r="K550" s="8"/>
      <c r="L550" s="8"/>
      <c r="M550" s="8"/>
      <c r="N550" s="8"/>
      <c r="O550" s="15">
        <v>6000000</v>
      </c>
      <c r="P550" s="15">
        <v>10000000</v>
      </c>
      <c r="Q550" s="15">
        <v>10000000</v>
      </c>
      <c r="R550" s="15">
        <v>10000000</v>
      </c>
      <c r="S550" s="15">
        <v>6000000</v>
      </c>
      <c r="T550" s="15">
        <v>5000000</v>
      </c>
    </row>
    <row r="551" spans="1:20" s="21" customFormat="1" x14ac:dyDescent="0.3">
      <c r="A551" s="7" t="s">
        <v>281</v>
      </c>
      <c r="B551" s="7" t="s">
        <v>1047</v>
      </c>
      <c r="C551" s="7">
        <v>1310</v>
      </c>
      <c r="D551" s="7" t="s">
        <v>1202</v>
      </c>
      <c r="E551" s="7">
        <v>922</v>
      </c>
      <c r="F551" s="7" t="s">
        <v>1016</v>
      </c>
      <c r="G551" s="7" t="s">
        <v>1304</v>
      </c>
      <c r="H551" s="8" t="s">
        <v>963</v>
      </c>
      <c r="I551" s="8"/>
      <c r="J551" s="8"/>
      <c r="K551" s="8"/>
      <c r="L551" s="8"/>
      <c r="M551" s="8"/>
      <c r="N551" s="8"/>
      <c r="O551" s="15">
        <v>5000000</v>
      </c>
      <c r="P551" s="15">
        <v>5000000</v>
      </c>
      <c r="Q551" s="15">
        <v>7000000</v>
      </c>
      <c r="R551" s="15">
        <v>7000000</v>
      </c>
      <c r="S551" s="15">
        <v>10000000</v>
      </c>
      <c r="T551" s="15">
        <v>10000000</v>
      </c>
    </row>
    <row r="552" spans="1:20" s="21" customFormat="1" x14ac:dyDescent="0.3">
      <c r="A552" s="7" t="s">
        <v>281</v>
      </c>
      <c r="B552" s="7" t="s">
        <v>1047</v>
      </c>
      <c r="C552" s="7">
        <v>1310</v>
      </c>
      <c r="D552" s="7" t="s">
        <v>1212</v>
      </c>
      <c r="E552" s="7">
        <v>925</v>
      </c>
      <c r="F552" s="7" t="s">
        <v>1019</v>
      </c>
      <c r="G552" s="7" t="s">
        <v>1304</v>
      </c>
      <c r="H552" s="8" t="s">
        <v>1308</v>
      </c>
      <c r="I552" s="8"/>
      <c r="J552" s="8"/>
      <c r="K552" s="8"/>
      <c r="L552" s="8"/>
      <c r="M552" s="8"/>
      <c r="N552" s="8"/>
      <c r="O552" s="15">
        <v>5000000</v>
      </c>
      <c r="P552" s="15">
        <v>5000000</v>
      </c>
      <c r="Q552" s="15">
        <v>8000000</v>
      </c>
      <c r="R552" s="15">
        <v>10000000</v>
      </c>
      <c r="S552" s="15">
        <v>10000000</v>
      </c>
      <c r="T552" s="15">
        <v>10000000</v>
      </c>
    </row>
    <row r="553" spans="1:20" s="21" customFormat="1" x14ac:dyDescent="0.3">
      <c r="A553" s="7" t="s">
        <v>281</v>
      </c>
      <c r="B553" s="7" t="s">
        <v>1047</v>
      </c>
      <c r="C553" s="7">
        <v>1310</v>
      </c>
      <c r="D553" s="7" t="s">
        <v>8</v>
      </c>
      <c r="E553" s="7">
        <v>922</v>
      </c>
      <c r="F553" s="7">
        <v>370545</v>
      </c>
      <c r="G553" s="7" t="s">
        <v>1304</v>
      </c>
      <c r="H553" s="8" t="s">
        <v>1778</v>
      </c>
      <c r="I553" s="8"/>
      <c r="J553" s="8"/>
      <c r="K553" s="8"/>
      <c r="L553" s="8"/>
      <c r="M553" s="8"/>
      <c r="N553" s="8"/>
      <c r="O553" s="15">
        <v>7000000</v>
      </c>
      <c r="P553" s="15">
        <v>7000000</v>
      </c>
      <c r="Q553" s="15">
        <v>10000000</v>
      </c>
      <c r="R553" s="15">
        <v>12000000</v>
      </c>
      <c r="S553" s="15">
        <v>15000000</v>
      </c>
      <c r="T553" s="15">
        <v>15000000</v>
      </c>
    </row>
    <row r="554" spans="1:20" s="21" customFormat="1" x14ac:dyDescent="0.3">
      <c r="A554" s="7" t="s">
        <v>281</v>
      </c>
      <c r="B554" s="7" t="s">
        <v>1047</v>
      </c>
      <c r="C554" s="7">
        <v>1310</v>
      </c>
      <c r="D554" s="7" t="s">
        <v>1333</v>
      </c>
      <c r="E554" s="7">
        <v>925</v>
      </c>
      <c r="F554" s="7" t="s">
        <v>1011</v>
      </c>
      <c r="G554" s="7" t="s">
        <v>1304</v>
      </c>
      <c r="H554" s="8" t="s">
        <v>957</v>
      </c>
      <c r="I554" s="8"/>
      <c r="J554" s="8"/>
      <c r="K554" s="8"/>
      <c r="L554" s="8"/>
      <c r="M554" s="8"/>
      <c r="N554" s="8"/>
      <c r="O554" s="15">
        <v>5000000</v>
      </c>
      <c r="P554" s="15">
        <v>5000000</v>
      </c>
      <c r="Q554" s="15">
        <v>6000000</v>
      </c>
      <c r="R554" s="15">
        <v>8000000</v>
      </c>
      <c r="S554" s="15">
        <v>8000000</v>
      </c>
      <c r="T554" s="15">
        <v>8000000</v>
      </c>
    </row>
    <row r="555" spans="1:20" s="21" customFormat="1" x14ac:dyDescent="0.3">
      <c r="A555" s="7" t="s">
        <v>281</v>
      </c>
      <c r="B555" s="7" t="s">
        <v>1047</v>
      </c>
      <c r="C555" s="7">
        <v>1310</v>
      </c>
      <c r="D555" s="7" t="s">
        <v>8</v>
      </c>
      <c r="E555" s="7">
        <v>925</v>
      </c>
      <c r="F555" s="7" t="s">
        <v>1806</v>
      </c>
      <c r="G555" s="7" t="s">
        <v>1304</v>
      </c>
      <c r="H555" s="8" t="s">
        <v>1779</v>
      </c>
      <c r="I555" s="8"/>
      <c r="J555" s="8"/>
      <c r="K555" s="8"/>
      <c r="L555" s="8"/>
      <c r="M555" s="8"/>
      <c r="N555" s="8"/>
      <c r="O555" s="15">
        <v>5000000</v>
      </c>
      <c r="P555" s="15">
        <v>5000000</v>
      </c>
      <c r="Q555" s="15">
        <v>7000000</v>
      </c>
      <c r="R555" s="15">
        <v>8000000</v>
      </c>
      <c r="S555" s="15">
        <v>8000000</v>
      </c>
      <c r="T555" s="15">
        <v>8000000</v>
      </c>
    </row>
    <row r="556" spans="1:20" s="21" customFormat="1" x14ac:dyDescent="0.3">
      <c r="A556" s="7" t="s">
        <v>281</v>
      </c>
      <c r="B556" s="7" t="s">
        <v>1047</v>
      </c>
      <c r="C556" s="7">
        <v>1310</v>
      </c>
      <c r="D556" s="7" t="s">
        <v>8</v>
      </c>
      <c r="E556" s="7">
        <v>922</v>
      </c>
      <c r="F556" s="7" t="s">
        <v>1807</v>
      </c>
      <c r="G556" s="7" t="s">
        <v>1304</v>
      </c>
      <c r="H556" s="8" t="s">
        <v>1780</v>
      </c>
      <c r="I556" s="8"/>
      <c r="J556" s="8"/>
      <c r="K556" s="8"/>
      <c r="L556" s="8"/>
      <c r="M556" s="8"/>
      <c r="N556" s="8"/>
      <c r="O556" s="15">
        <v>4000000</v>
      </c>
      <c r="P556" s="15">
        <v>4000000</v>
      </c>
      <c r="Q556" s="15">
        <v>5000000</v>
      </c>
      <c r="R556" s="15">
        <v>5000000</v>
      </c>
      <c r="S556" s="15">
        <v>8000000</v>
      </c>
      <c r="T556" s="15">
        <v>8000000</v>
      </c>
    </row>
    <row r="557" spans="1:20" s="21" customFormat="1" x14ac:dyDescent="0.3">
      <c r="A557" s="7" t="s">
        <v>281</v>
      </c>
      <c r="B557" s="7" t="s">
        <v>1047</v>
      </c>
      <c r="C557" s="7">
        <v>1310</v>
      </c>
      <c r="D557" s="7" t="s">
        <v>8</v>
      </c>
      <c r="E557" s="7">
        <v>922</v>
      </c>
      <c r="F557" s="7" t="s">
        <v>1808</v>
      </c>
      <c r="G557" s="7" t="s">
        <v>1304</v>
      </c>
      <c r="H557" s="8" t="s">
        <v>1307</v>
      </c>
      <c r="I557" s="8"/>
      <c r="J557" s="8"/>
      <c r="K557" s="8"/>
      <c r="L557" s="8"/>
      <c r="M557" s="8"/>
      <c r="N557" s="8"/>
      <c r="O557" s="15">
        <v>4000000</v>
      </c>
      <c r="P557" s="15">
        <v>4000000</v>
      </c>
      <c r="Q557" s="15">
        <v>5000000</v>
      </c>
      <c r="R557" s="15">
        <v>5000000</v>
      </c>
      <c r="S557" s="15">
        <v>8000000</v>
      </c>
      <c r="T557" s="15">
        <v>8000000</v>
      </c>
    </row>
    <row r="558" spans="1:20" s="21" customFormat="1" x14ac:dyDescent="0.3">
      <c r="A558" s="7" t="s">
        <v>281</v>
      </c>
      <c r="B558" s="7" t="s">
        <v>1047</v>
      </c>
      <c r="C558" s="7">
        <v>1310</v>
      </c>
      <c r="D558" s="7" t="s">
        <v>1044</v>
      </c>
      <c r="E558" s="7">
        <v>922</v>
      </c>
      <c r="F558" s="7" t="s">
        <v>1044</v>
      </c>
      <c r="G558" s="7" t="s">
        <v>1304</v>
      </c>
      <c r="H558" s="8" t="s">
        <v>1781</v>
      </c>
      <c r="I558" s="8"/>
      <c r="J558" s="8"/>
      <c r="K558" s="8"/>
      <c r="L558" s="8"/>
      <c r="M558" s="8"/>
      <c r="N558" s="8"/>
      <c r="O558" s="15">
        <v>4000000</v>
      </c>
      <c r="P558" s="15">
        <v>4000000</v>
      </c>
      <c r="Q558" s="15">
        <v>7000000</v>
      </c>
      <c r="R558" s="15">
        <v>8000000</v>
      </c>
      <c r="S558" s="15">
        <v>9000000</v>
      </c>
      <c r="T558" s="15">
        <v>9000000</v>
      </c>
    </row>
    <row r="559" spans="1:20" s="21" customFormat="1" x14ac:dyDescent="0.3">
      <c r="A559" s="7" t="s">
        <v>281</v>
      </c>
      <c r="B559" s="7" t="s">
        <v>1047</v>
      </c>
      <c r="C559" s="7">
        <v>1310</v>
      </c>
      <c r="D559" s="7" t="s">
        <v>8</v>
      </c>
      <c r="E559" s="7">
        <v>925</v>
      </c>
      <c r="F559" s="7" t="s">
        <v>1809</v>
      </c>
      <c r="G559" s="7" t="s">
        <v>1304</v>
      </c>
      <c r="H559" s="8" t="s">
        <v>1782</v>
      </c>
      <c r="I559" s="8"/>
      <c r="J559" s="8"/>
      <c r="K559" s="8"/>
      <c r="L559" s="8"/>
      <c r="M559" s="8"/>
      <c r="N559" s="8"/>
      <c r="O559" s="15">
        <v>4000000</v>
      </c>
      <c r="P559" s="15">
        <v>4000000</v>
      </c>
      <c r="Q559" s="15">
        <v>5000000</v>
      </c>
      <c r="R559" s="15">
        <v>5000000</v>
      </c>
      <c r="S559" s="15">
        <v>6000000</v>
      </c>
      <c r="T559" s="15">
        <v>6000000</v>
      </c>
    </row>
    <row r="560" spans="1:20" s="21" customFormat="1" x14ac:dyDescent="0.3">
      <c r="A560" s="7" t="s">
        <v>281</v>
      </c>
      <c r="B560" s="7" t="s">
        <v>1047</v>
      </c>
      <c r="C560" s="7">
        <v>1310</v>
      </c>
      <c r="D560" s="7" t="s">
        <v>1810</v>
      </c>
      <c r="E560" s="7">
        <v>922</v>
      </c>
      <c r="F560" s="7" t="s">
        <v>1037</v>
      </c>
      <c r="G560" s="7" t="s">
        <v>1304</v>
      </c>
      <c r="H560" s="8" t="s">
        <v>1783</v>
      </c>
      <c r="I560" s="8"/>
      <c r="J560" s="8"/>
      <c r="K560" s="8"/>
      <c r="L560" s="8"/>
      <c r="M560" s="8"/>
      <c r="N560" s="8"/>
      <c r="O560" s="15">
        <v>3000000</v>
      </c>
      <c r="P560" s="15">
        <v>3000000</v>
      </c>
      <c r="Q560" s="15">
        <v>5000000</v>
      </c>
      <c r="R560" s="15">
        <v>7000000</v>
      </c>
      <c r="S560" s="15">
        <v>7000000</v>
      </c>
      <c r="T560" s="15">
        <v>7000000</v>
      </c>
    </row>
    <row r="561" spans="1:20" s="21" customFormat="1" x14ac:dyDescent="0.3">
      <c r="A561" s="7" t="s">
        <v>281</v>
      </c>
      <c r="B561" s="7" t="s">
        <v>1047</v>
      </c>
      <c r="C561" s="7">
        <v>1310</v>
      </c>
      <c r="D561" s="7" t="s">
        <v>1201</v>
      </c>
      <c r="E561" s="7">
        <v>922</v>
      </c>
      <c r="F561" s="7" t="s">
        <v>1013</v>
      </c>
      <c r="G561" s="7" t="s">
        <v>1304</v>
      </c>
      <c r="H561" s="8" t="s">
        <v>959</v>
      </c>
      <c r="I561" s="8"/>
      <c r="J561" s="8"/>
      <c r="K561" s="8"/>
      <c r="L561" s="8"/>
      <c r="M561" s="8"/>
      <c r="N561" s="8"/>
      <c r="O561" s="15">
        <v>3000000</v>
      </c>
      <c r="P561" s="15">
        <v>3000000</v>
      </c>
      <c r="Q561" s="15">
        <v>4000000</v>
      </c>
      <c r="R561" s="15">
        <v>4000000</v>
      </c>
      <c r="S561" s="15">
        <v>5000000</v>
      </c>
      <c r="T561" s="15">
        <v>5000000</v>
      </c>
    </row>
    <row r="562" spans="1:20" s="21" customFormat="1" x14ac:dyDescent="0.3">
      <c r="A562" s="7" t="s">
        <v>281</v>
      </c>
      <c r="B562" s="7" t="s">
        <v>1047</v>
      </c>
      <c r="C562" s="7">
        <v>1310</v>
      </c>
      <c r="D562" s="7" t="s">
        <v>8</v>
      </c>
      <c r="E562" s="7">
        <v>922</v>
      </c>
      <c r="F562" s="7" t="s">
        <v>1811</v>
      </c>
      <c r="G562" s="7" t="s">
        <v>1304</v>
      </c>
      <c r="H562" s="8" t="s">
        <v>1784</v>
      </c>
      <c r="I562" s="8"/>
      <c r="J562" s="8"/>
      <c r="K562" s="8"/>
      <c r="L562" s="8"/>
      <c r="M562" s="8"/>
      <c r="N562" s="8"/>
      <c r="O562" s="15">
        <v>3000000</v>
      </c>
      <c r="P562" s="15">
        <v>3000000</v>
      </c>
      <c r="Q562" s="15">
        <v>4000000</v>
      </c>
      <c r="R562" s="15">
        <v>4000000</v>
      </c>
      <c r="S562" s="15">
        <v>5000000</v>
      </c>
      <c r="T562" s="15">
        <v>5000000</v>
      </c>
    </row>
    <row r="563" spans="1:20" s="21" customFormat="1" x14ac:dyDescent="0.3">
      <c r="A563" s="7" t="s">
        <v>281</v>
      </c>
      <c r="B563" s="7" t="s">
        <v>1047</v>
      </c>
      <c r="C563" s="7">
        <v>1310</v>
      </c>
      <c r="D563" s="7" t="s">
        <v>8</v>
      </c>
      <c r="E563" s="7">
        <v>922</v>
      </c>
      <c r="F563" s="7" t="s">
        <v>1812</v>
      </c>
      <c r="G563" s="7" t="s">
        <v>1304</v>
      </c>
      <c r="H563" s="8" t="s">
        <v>1785</v>
      </c>
      <c r="I563" s="8"/>
      <c r="J563" s="8"/>
      <c r="K563" s="8"/>
      <c r="L563" s="8"/>
      <c r="M563" s="8"/>
      <c r="N563" s="8"/>
      <c r="O563" s="15">
        <v>3000000</v>
      </c>
      <c r="P563" s="15">
        <v>3000000</v>
      </c>
      <c r="Q563" s="15">
        <v>4000000</v>
      </c>
      <c r="R563" s="15">
        <v>4000000</v>
      </c>
      <c r="S563" s="15">
        <v>5000000</v>
      </c>
      <c r="T563" s="15">
        <v>5000000</v>
      </c>
    </row>
    <row r="564" spans="1:20" s="21" customFormat="1" x14ac:dyDescent="0.3">
      <c r="A564" s="7" t="s">
        <v>281</v>
      </c>
      <c r="B564" s="7" t="s">
        <v>1047</v>
      </c>
      <c r="C564" s="7">
        <v>1310</v>
      </c>
      <c r="D564" s="7" t="s">
        <v>8</v>
      </c>
      <c r="E564" s="7">
        <v>922</v>
      </c>
      <c r="F564" s="7" t="s">
        <v>1813</v>
      </c>
      <c r="G564" s="7" t="s">
        <v>1304</v>
      </c>
      <c r="H564" s="8" t="s">
        <v>1312</v>
      </c>
      <c r="I564" s="8"/>
      <c r="J564" s="8"/>
      <c r="K564" s="8"/>
      <c r="L564" s="8"/>
      <c r="M564" s="8"/>
      <c r="N564" s="8"/>
      <c r="O564" s="15">
        <v>3000000</v>
      </c>
      <c r="P564" s="15">
        <v>3000000</v>
      </c>
      <c r="Q564" s="15">
        <v>4000000</v>
      </c>
      <c r="R564" s="15">
        <v>4000000</v>
      </c>
      <c r="S564" s="15">
        <v>5000000</v>
      </c>
      <c r="T564" s="15">
        <v>5000000</v>
      </c>
    </row>
    <row r="565" spans="1:20" s="21" customFormat="1" x14ac:dyDescent="0.3">
      <c r="A565" s="7" t="s">
        <v>281</v>
      </c>
      <c r="B565" s="7" t="s">
        <v>1047</v>
      </c>
      <c r="C565" s="7">
        <v>1310</v>
      </c>
      <c r="D565" s="7" t="s">
        <v>1198</v>
      </c>
      <c r="E565" s="7">
        <v>922</v>
      </c>
      <c r="F565" s="7" t="s">
        <v>1012</v>
      </c>
      <c r="G565" s="7" t="s">
        <v>1304</v>
      </c>
      <c r="H565" s="8" t="s">
        <v>958</v>
      </c>
      <c r="I565" s="8"/>
      <c r="J565" s="8"/>
      <c r="K565" s="8"/>
      <c r="L565" s="8"/>
      <c r="M565" s="8"/>
      <c r="N565" s="8"/>
      <c r="O565" s="15">
        <v>2000000</v>
      </c>
      <c r="P565" s="15">
        <v>2000000</v>
      </c>
      <c r="Q565" s="15">
        <v>4000000</v>
      </c>
      <c r="R565" s="15">
        <v>4000000</v>
      </c>
      <c r="S565" s="15">
        <v>6000000</v>
      </c>
      <c r="T565" s="15">
        <v>6000000</v>
      </c>
    </row>
    <row r="566" spans="1:20" s="21" customFormat="1" x14ac:dyDescent="0.3">
      <c r="A566" s="7" t="s">
        <v>281</v>
      </c>
      <c r="B566" s="7" t="s">
        <v>1047</v>
      </c>
      <c r="C566" s="7">
        <v>1310</v>
      </c>
      <c r="D566" s="7" t="s">
        <v>1311</v>
      </c>
      <c r="E566" s="7">
        <v>907</v>
      </c>
      <c r="F566" s="7" t="s">
        <v>1814</v>
      </c>
      <c r="G566" s="7" t="s">
        <v>1304</v>
      </c>
      <c r="H566" s="8" t="s">
        <v>1310</v>
      </c>
      <c r="I566" s="8"/>
      <c r="J566" s="8"/>
      <c r="K566" s="8"/>
      <c r="L566" s="8"/>
      <c r="M566" s="8"/>
      <c r="N566" s="8"/>
      <c r="O566" s="15">
        <v>2000000</v>
      </c>
      <c r="P566" s="15">
        <v>2000000</v>
      </c>
      <c r="Q566" s="15">
        <v>5000000</v>
      </c>
      <c r="R566" s="15">
        <v>2000000</v>
      </c>
      <c r="S566" s="15">
        <v>5000000</v>
      </c>
      <c r="T566" s="15">
        <v>5000000</v>
      </c>
    </row>
    <row r="567" spans="1:20" s="21" customFormat="1" x14ac:dyDescent="0.3">
      <c r="A567" s="7" t="s">
        <v>281</v>
      </c>
      <c r="B567" s="7" t="s">
        <v>1047</v>
      </c>
      <c r="C567" s="7">
        <v>1310</v>
      </c>
      <c r="D567" s="7" t="s">
        <v>1198</v>
      </c>
      <c r="E567" s="7">
        <v>922</v>
      </c>
      <c r="F567" s="7" t="s">
        <v>1017</v>
      </c>
      <c r="G567" s="7" t="s">
        <v>1304</v>
      </c>
      <c r="H567" s="8" t="s">
        <v>965</v>
      </c>
      <c r="I567" s="8"/>
      <c r="J567" s="8"/>
      <c r="K567" s="8"/>
      <c r="L567" s="8"/>
      <c r="M567" s="8"/>
      <c r="N567" s="8"/>
      <c r="O567" s="15">
        <v>4000000</v>
      </c>
      <c r="P567" s="15">
        <v>4000000</v>
      </c>
      <c r="Q567" s="15">
        <v>4000000</v>
      </c>
      <c r="R567" s="15">
        <v>8000000</v>
      </c>
      <c r="S567" s="15">
        <v>8000000</v>
      </c>
      <c r="T567" s="15">
        <v>8000000</v>
      </c>
    </row>
    <row r="568" spans="1:20" s="21" customFormat="1" x14ac:dyDescent="0.3">
      <c r="A568" s="7" t="s">
        <v>281</v>
      </c>
      <c r="B568" s="7" t="s">
        <v>1047</v>
      </c>
      <c r="C568" s="7">
        <v>1310</v>
      </c>
      <c r="D568" s="7" t="s">
        <v>8</v>
      </c>
      <c r="E568" s="7">
        <v>922</v>
      </c>
      <c r="F568" s="7" t="s">
        <v>1815</v>
      </c>
      <c r="G568" s="7" t="s">
        <v>1304</v>
      </c>
      <c r="H568" s="8" t="s">
        <v>970</v>
      </c>
      <c r="I568" s="8"/>
      <c r="J568" s="8"/>
      <c r="K568" s="8"/>
      <c r="L568" s="8"/>
      <c r="M568" s="8"/>
      <c r="N568" s="8"/>
      <c r="O568" s="15">
        <v>1000000</v>
      </c>
      <c r="P568" s="15">
        <v>1000000</v>
      </c>
      <c r="Q568" s="15">
        <v>3000000</v>
      </c>
      <c r="R568" s="15">
        <v>3000000</v>
      </c>
      <c r="S568" s="15">
        <v>4000000</v>
      </c>
      <c r="T568" s="15">
        <v>4000000</v>
      </c>
    </row>
    <row r="569" spans="1:20" s="21" customFormat="1" x14ac:dyDescent="0.3">
      <c r="A569" s="7" t="s">
        <v>281</v>
      </c>
      <c r="B569" s="7" t="s">
        <v>1047</v>
      </c>
      <c r="C569" s="7">
        <v>1310</v>
      </c>
      <c r="D569" s="7" t="s">
        <v>8</v>
      </c>
      <c r="E569" s="7">
        <v>922</v>
      </c>
      <c r="F569" s="7" t="s">
        <v>1816</v>
      </c>
      <c r="G569" s="7" t="s">
        <v>1304</v>
      </c>
      <c r="H569" s="8" t="s">
        <v>973</v>
      </c>
      <c r="I569" s="8"/>
      <c r="J569" s="8"/>
      <c r="K569" s="8"/>
      <c r="L569" s="8"/>
      <c r="M569" s="8"/>
      <c r="N569" s="8"/>
      <c r="O569" s="15">
        <v>1000000</v>
      </c>
      <c r="P569" s="15">
        <v>1000000</v>
      </c>
      <c r="Q569" s="15">
        <v>2000000</v>
      </c>
      <c r="R569" s="15">
        <v>3000000</v>
      </c>
      <c r="S569" s="15">
        <v>4000000</v>
      </c>
      <c r="T569" s="15">
        <v>3000000</v>
      </c>
    </row>
    <row r="570" spans="1:20" s="21" customFormat="1" x14ac:dyDescent="0.3">
      <c r="A570" s="7" t="s">
        <v>281</v>
      </c>
      <c r="B570" s="7" t="s">
        <v>1047</v>
      </c>
      <c r="C570" s="7">
        <v>1310</v>
      </c>
      <c r="D570" s="7" t="s">
        <v>8</v>
      </c>
      <c r="E570" s="7">
        <v>922</v>
      </c>
      <c r="F570" s="7" t="s">
        <v>1817</v>
      </c>
      <c r="G570" s="7" t="s">
        <v>1304</v>
      </c>
      <c r="H570" s="8" t="s">
        <v>1786</v>
      </c>
      <c r="I570" s="8"/>
      <c r="J570" s="8"/>
      <c r="K570" s="8"/>
      <c r="L570" s="8"/>
      <c r="M570" s="8"/>
      <c r="N570" s="8"/>
      <c r="O570" s="15">
        <v>1000000</v>
      </c>
      <c r="P570" s="15">
        <v>1000000</v>
      </c>
      <c r="Q570" s="15">
        <v>2000000</v>
      </c>
      <c r="R570" s="15">
        <v>3000000</v>
      </c>
      <c r="S570" s="15">
        <v>4000000</v>
      </c>
      <c r="T570" s="15">
        <v>3000000</v>
      </c>
    </row>
    <row r="571" spans="1:20" s="21" customFormat="1" x14ac:dyDescent="0.3">
      <c r="A571" s="7" t="s">
        <v>281</v>
      </c>
      <c r="B571" s="7" t="s">
        <v>1047</v>
      </c>
      <c r="C571" s="7">
        <v>1310</v>
      </c>
      <c r="D571" s="7" t="s">
        <v>8</v>
      </c>
      <c r="E571" s="7">
        <v>922</v>
      </c>
      <c r="F571" s="7" t="s">
        <v>1818</v>
      </c>
      <c r="G571" s="7" t="s">
        <v>1304</v>
      </c>
      <c r="H571" s="8" t="s">
        <v>1305</v>
      </c>
      <c r="I571" s="8"/>
      <c r="J571" s="8"/>
      <c r="K571" s="8"/>
      <c r="L571" s="8"/>
      <c r="M571" s="8"/>
      <c r="N571" s="8"/>
      <c r="O571" s="15">
        <v>1000000</v>
      </c>
      <c r="P571" s="15">
        <v>1000000</v>
      </c>
      <c r="Q571" s="15">
        <v>2000000</v>
      </c>
      <c r="R571" s="15">
        <v>4000000</v>
      </c>
      <c r="S571" s="15">
        <v>5000000</v>
      </c>
      <c r="T571" s="15">
        <v>4000000</v>
      </c>
    </row>
    <row r="572" spans="1:20" s="21" customFormat="1" x14ac:dyDescent="0.3">
      <c r="A572" s="7" t="s">
        <v>281</v>
      </c>
      <c r="B572" s="7" t="s">
        <v>1047</v>
      </c>
      <c r="C572" s="7">
        <v>1310</v>
      </c>
      <c r="D572" s="7" t="s">
        <v>1201</v>
      </c>
      <c r="E572" s="7">
        <v>922</v>
      </c>
      <c r="F572" s="7" t="s">
        <v>1024</v>
      </c>
      <c r="G572" s="7" t="s">
        <v>1304</v>
      </c>
      <c r="H572" s="8" t="s">
        <v>1313</v>
      </c>
      <c r="I572" s="8"/>
      <c r="J572" s="8"/>
      <c r="K572" s="8"/>
      <c r="L572" s="8"/>
      <c r="M572" s="8"/>
      <c r="N572" s="8"/>
      <c r="O572" s="15">
        <v>1000000</v>
      </c>
      <c r="P572" s="15">
        <v>1000000</v>
      </c>
      <c r="Q572" s="15">
        <v>2000000</v>
      </c>
      <c r="R572" s="15">
        <v>4000000</v>
      </c>
      <c r="S572" s="15">
        <v>5000000</v>
      </c>
      <c r="T572" s="15">
        <v>4000000</v>
      </c>
    </row>
    <row r="573" spans="1:20" s="21" customFormat="1" x14ac:dyDescent="0.3">
      <c r="A573" s="7" t="s">
        <v>281</v>
      </c>
      <c r="B573" s="7" t="s">
        <v>1047</v>
      </c>
      <c r="C573" s="7">
        <v>1310</v>
      </c>
      <c r="D573" s="7" t="s">
        <v>1206</v>
      </c>
      <c r="E573" s="7">
        <v>922</v>
      </c>
      <c r="F573" s="7" t="s">
        <v>1022</v>
      </c>
      <c r="G573" s="7" t="s">
        <v>1304</v>
      </c>
      <c r="H573" s="8" t="s">
        <v>1170</v>
      </c>
      <c r="I573" s="8"/>
      <c r="J573" s="8"/>
      <c r="K573" s="8"/>
      <c r="L573" s="8"/>
      <c r="M573" s="8"/>
      <c r="N573" s="8"/>
      <c r="O573" s="15">
        <v>1000000</v>
      </c>
      <c r="P573" s="15">
        <v>1000000</v>
      </c>
      <c r="Q573" s="15">
        <v>2000000</v>
      </c>
      <c r="R573" s="15">
        <v>4000000</v>
      </c>
      <c r="S573" s="15">
        <v>5000000</v>
      </c>
      <c r="T573" s="15">
        <v>4000000</v>
      </c>
    </row>
    <row r="574" spans="1:20" s="21" customFormat="1" x14ac:dyDescent="0.3">
      <c r="A574" s="7" t="s">
        <v>281</v>
      </c>
      <c r="B574" s="7" t="s">
        <v>1047</v>
      </c>
      <c r="C574" s="7">
        <v>1310</v>
      </c>
      <c r="D574" s="7" t="s">
        <v>8</v>
      </c>
      <c r="E574" s="7">
        <v>999</v>
      </c>
      <c r="F574" s="7" t="s">
        <v>8</v>
      </c>
      <c r="G574" s="7" t="s">
        <v>1304</v>
      </c>
      <c r="H574" s="8" t="s">
        <v>1777</v>
      </c>
      <c r="I574" s="8"/>
      <c r="J574" s="8"/>
      <c r="K574" s="8"/>
      <c r="L574" s="8"/>
      <c r="M574" s="8"/>
      <c r="N574" s="8"/>
      <c r="O574" s="15">
        <v>110000000</v>
      </c>
      <c r="P574" s="15">
        <v>110000000</v>
      </c>
      <c r="Q574" s="15">
        <v>112000000</v>
      </c>
      <c r="R574" s="15">
        <v>116000000</v>
      </c>
      <c r="S574" s="15">
        <v>118000000</v>
      </c>
      <c r="T574" s="15">
        <v>131000000</v>
      </c>
    </row>
    <row r="575" spans="1:20" x14ac:dyDescent="0.3">
      <c r="A575" s="7" t="s">
        <v>281</v>
      </c>
      <c r="B575" s="7" t="s">
        <v>1116</v>
      </c>
      <c r="C575" s="7">
        <v>1301</v>
      </c>
      <c r="D575" s="7" t="s">
        <v>1198</v>
      </c>
      <c r="E575" s="7">
        <v>913</v>
      </c>
      <c r="F575" s="7">
        <v>110262</v>
      </c>
      <c r="G575" s="7" t="s">
        <v>1191</v>
      </c>
      <c r="H575" s="8" t="s">
        <v>1819</v>
      </c>
      <c r="O575" s="15">
        <v>100000000</v>
      </c>
      <c r="P575" s="15">
        <v>100000000</v>
      </c>
      <c r="Q575" s="15">
        <v>100000000</v>
      </c>
      <c r="R575" s="15">
        <v>110000000</v>
      </c>
      <c r="S575" s="15">
        <v>120000000</v>
      </c>
      <c r="T575" s="15">
        <v>120000000</v>
      </c>
    </row>
    <row r="576" spans="1:20" x14ac:dyDescent="0.3">
      <c r="A576" s="7" t="s">
        <v>281</v>
      </c>
      <c r="B576" s="7" t="s">
        <v>1116</v>
      </c>
      <c r="C576" s="7">
        <v>1301</v>
      </c>
      <c r="D576" s="7" t="s">
        <v>1201</v>
      </c>
      <c r="E576" s="7">
        <v>913</v>
      </c>
      <c r="F576" s="7">
        <v>110065</v>
      </c>
      <c r="G576" s="7" t="s">
        <v>1193</v>
      </c>
      <c r="H576" s="8" t="s">
        <v>1164</v>
      </c>
      <c r="O576" s="15">
        <v>80000000</v>
      </c>
      <c r="P576" s="15">
        <v>70000000</v>
      </c>
      <c r="Q576" s="15">
        <v>80000000</v>
      </c>
      <c r="R576" s="15">
        <v>90000000</v>
      </c>
      <c r="S576" s="15">
        <v>80000000</v>
      </c>
      <c r="T576" s="15">
        <v>90000000</v>
      </c>
    </row>
    <row r="577" spans="1:20" s="21" customFormat="1" x14ac:dyDescent="0.3">
      <c r="A577" s="7" t="s">
        <v>281</v>
      </c>
      <c r="B577" s="7" t="s">
        <v>1116</v>
      </c>
      <c r="C577" s="7">
        <v>1301</v>
      </c>
      <c r="D577" s="7" t="s">
        <v>1203</v>
      </c>
      <c r="E577" s="7">
        <v>913</v>
      </c>
      <c r="F577" s="7">
        <v>110796</v>
      </c>
      <c r="G577" s="7" t="s">
        <v>1193</v>
      </c>
      <c r="H577" s="8" t="s">
        <v>1166</v>
      </c>
      <c r="I577" s="8"/>
      <c r="J577" s="8"/>
      <c r="K577" s="8"/>
      <c r="L577" s="8"/>
      <c r="M577" s="8"/>
      <c r="N577" s="8"/>
      <c r="O577" s="15">
        <v>120000000</v>
      </c>
      <c r="P577" s="15">
        <v>120000000</v>
      </c>
      <c r="Q577" s="15">
        <v>120000000</v>
      </c>
      <c r="R577" s="15">
        <v>120000000</v>
      </c>
      <c r="S577" s="15">
        <v>110000000</v>
      </c>
      <c r="T577" s="15">
        <v>110000000</v>
      </c>
    </row>
    <row r="578" spans="1:20" s="21" customFormat="1" x14ac:dyDescent="0.3">
      <c r="A578" s="7" t="s">
        <v>281</v>
      </c>
      <c r="B578" s="7" t="s">
        <v>1116</v>
      </c>
      <c r="C578" s="7">
        <v>1301</v>
      </c>
      <c r="D578" s="7" t="s">
        <v>1202</v>
      </c>
      <c r="E578" s="7">
        <v>913</v>
      </c>
      <c r="F578" s="7">
        <v>110476</v>
      </c>
      <c r="G578" s="7" t="s">
        <v>1193</v>
      </c>
      <c r="H578" s="8" t="s">
        <v>1165</v>
      </c>
      <c r="I578" s="8"/>
      <c r="J578" s="8"/>
      <c r="K578" s="8"/>
      <c r="L578" s="8"/>
      <c r="M578" s="8"/>
      <c r="N578" s="8"/>
      <c r="O578" s="15">
        <v>90000000</v>
      </c>
      <c r="P578" s="15">
        <v>90000000</v>
      </c>
      <c r="Q578" s="15">
        <v>90000000</v>
      </c>
      <c r="R578" s="15">
        <v>90000000</v>
      </c>
      <c r="S578" s="15">
        <v>90000000</v>
      </c>
      <c r="T578" s="15">
        <v>100000000</v>
      </c>
    </row>
    <row r="579" spans="1:20" s="21" customFormat="1" x14ac:dyDescent="0.3">
      <c r="A579" s="7" t="s">
        <v>281</v>
      </c>
      <c r="B579" s="7" t="s">
        <v>1116</v>
      </c>
      <c r="C579" s="7">
        <v>1301</v>
      </c>
      <c r="D579" s="7" t="s">
        <v>1204</v>
      </c>
      <c r="E579" s="7">
        <v>913</v>
      </c>
      <c r="F579" s="7">
        <v>110118</v>
      </c>
      <c r="G579" s="7" t="s">
        <v>1193</v>
      </c>
      <c r="H579" s="8" t="s">
        <v>1167</v>
      </c>
      <c r="I579" s="8"/>
      <c r="J579" s="8"/>
      <c r="K579" s="8"/>
      <c r="L579" s="8"/>
      <c r="M579" s="8"/>
      <c r="N579" s="8"/>
      <c r="O579" s="15">
        <v>60000000</v>
      </c>
      <c r="P579" s="15">
        <v>46000000</v>
      </c>
      <c r="Q579" s="15">
        <v>46000000</v>
      </c>
      <c r="R579" s="15">
        <v>50000000</v>
      </c>
      <c r="S579" s="15">
        <v>50000000</v>
      </c>
      <c r="T579" s="15">
        <v>55000000</v>
      </c>
    </row>
    <row r="580" spans="1:20" s="21" customFormat="1" x14ac:dyDescent="0.3">
      <c r="A580" s="7" t="s">
        <v>281</v>
      </c>
      <c r="B580" s="7" t="s">
        <v>1116</v>
      </c>
      <c r="C580" s="7">
        <v>1301</v>
      </c>
      <c r="D580" s="7" t="s">
        <v>8</v>
      </c>
      <c r="E580" s="7">
        <v>913</v>
      </c>
      <c r="F580" s="7">
        <v>110510</v>
      </c>
      <c r="G580" s="7" t="s">
        <v>1193</v>
      </c>
      <c r="H580" s="8" t="s">
        <v>1316</v>
      </c>
      <c r="I580" s="8"/>
      <c r="J580" s="8"/>
      <c r="K580" s="8"/>
      <c r="L580" s="8"/>
      <c r="M580" s="8"/>
      <c r="N580" s="8"/>
      <c r="O580" s="15">
        <v>6000000</v>
      </c>
      <c r="P580" s="15">
        <v>6000000</v>
      </c>
      <c r="Q580" s="15">
        <v>6000000</v>
      </c>
      <c r="R580" s="15">
        <v>6000000</v>
      </c>
      <c r="S580" s="15">
        <v>6000000</v>
      </c>
      <c r="T580" s="15">
        <v>6000000</v>
      </c>
    </row>
    <row r="581" spans="1:20" s="21" customFormat="1" x14ac:dyDescent="0.3">
      <c r="A581" s="7" t="s">
        <v>281</v>
      </c>
      <c r="B581" s="7" t="s">
        <v>1116</v>
      </c>
      <c r="C581" s="7">
        <v>1301</v>
      </c>
      <c r="D581" s="7" t="s">
        <v>8</v>
      </c>
      <c r="E581" s="7">
        <v>913</v>
      </c>
      <c r="F581" s="7">
        <v>110192</v>
      </c>
      <c r="G581" s="7" t="s">
        <v>1193</v>
      </c>
      <c r="H581" s="8" t="s">
        <v>1820</v>
      </c>
      <c r="I581" s="8"/>
      <c r="J581" s="8"/>
      <c r="K581" s="8"/>
      <c r="L581" s="8"/>
      <c r="M581" s="8"/>
      <c r="N581" s="8"/>
      <c r="O581" s="15">
        <v>3000000</v>
      </c>
      <c r="P581" s="15">
        <v>3000000</v>
      </c>
      <c r="Q581" s="15">
        <v>3000000</v>
      </c>
      <c r="R581" s="15">
        <v>3000000</v>
      </c>
      <c r="S581" s="15">
        <v>5000000</v>
      </c>
      <c r="T581" s="15">
        <v>5000000</v>
      </c>
    </row>
    <row r="582" spans="1:20" s="21" customFormat="1" x14ac:dyDescent="0.3">
      <c r="A582" s="7" t="s">
        <v>281</v>
      </c>
      <c r="B582" s="7" t="s">
        <v>1116</v>
      </c>
      <c r="C582" s="7">
        <v>1301</v>
      </c>
      <c r="D582" s="7" t="s">
        <v>1205</v>
      </c>
      <c r="E582" s="7">
        <v>913</v>
      </c>
      <c r="F582" s="7">
        <v>111315</v>
      </c>
      <c r="G582" s="7" t="s">
        <v>1193</v>
      </c>
      <c r="H582" s="8" t="s">
        <v>1168</v>
      </c>
      <c r="I582" s="8"/>
      <c r="J582" s="8"/>
      <c r="K582" s="8"/>
      <c r="L582" s="8"/>
      <c r="M582" s="8"/>
      <c r="N582" s="8"/>
      <c r="O582" s="15">
        <v>10000000</v>
      </c>
      <c r="P582" s="15">
        <v>10000000</v>
      </c>
      <c r="Q582" s="15">
        <v>10000000</v>
      </c>
      <c r="R582" s="15">
        <v>10000000</v>
      </c>
      <c r="S582" s="15">
        <v>10000000</v>
      </c>
      <c r="T582" s="15">
        <v>10000000</v>
      </c>
    </row>
    <row r="583" spans="1:20" s="21" customFormat="1" x14ac:dyDescent="0.3">
      <c r="A583" s="7" t="s">
        <v>281</v>
      </c>
      <c r="B583" s="7" t="s">
        <v>1116</v>
      </c>
      <c r="C583" s="7">
        <v>1301</v>
      </c>
      <c r="D583" s="7" t="s">
        <v>8</v>
      </c>
      <c r="E583" s="7">
        <v>907</v>
      </c>
      <c r="F583" s="7">
        <v>131794</v>
      </c>
      <c r="G583" s="7" t="s">
        <v>1193</v>
      </c>
      <c r="H583" s="8" t="s">
        <v>1318</v>
      </c>
      <c r="I583" s="8"/>
      <c r="J583" s="8"/>
      <c r="K583" s="8"/>
      <c r="L583" s="8"/>
      <c r="M583" s="8"/>
      <c r="N583" s="8"/>
      <c r="O583" s="15">
        <v>60000000</v>
      </c>
      <c r="P583" s="15">
        <v>60000000</v>
      </c>
      <c r="Q583" s="15">
        <v>60000000</v>
      </c>
      <c r="R583" s="15">
        <v>70000000</v>
      </c>
      <c r="S583" s="15">
        <v>70000000</v>
      </c>
      <c r="T583" s="15">
        <v>69000000</v>
      </c>
    </row>
    <row r="584" spans="1:20" s="21" customFormat="1" x14ac:dyDescent="0.3">
      <c r="A584" s="7" t="s">
        <v>281</v>
      </c>
      <c r="B584" s="7" t="s">
        <v>1116</v>
      </c>
      <c r="C584" s="7">
        <v>1301</v>
      </c>
      <c r="D584" s="7" t="s">
        <v>8</v>
      </c>
      <c r="E584" s="7">
        <v>913</v>
      </c>
      <c r="F584" s="7" t="s">
        <v>8</v>
      </c>
      <c r="G584" s="7" t="s">
        <v>1193</v>
      </c>
      <c r="H584" s="8" t="s">
        <v>1777</v>
      </c>
      <c r="I584" s="8"/>
      <c r="J584" s="8"/>
      <c r="K584" s="8"/>
      <c r="L584" s="8"/>
      <c r="M584" s="8"/>
      <c r="N584" s="8"/>
      <c r="O584" s="15">
        <v>10000000</v>
      </c>
      <c r="P584" s="15">
        <v>10000000</v>
      </c>
      <c r="Q584" s="15">
        <v>10000000</v>
      </c>
      <c r="R584" s="15">
        <v>10000000</v>
      </c>
      <c r="S584" s="15">
        <v>10000000</v>
      </c>
      <c r="T584" s="15">
        <v>10000000</v>
      </c>
    </row>
    <row r="585" spans="1:20" s="21" customFormat="1" x14ac:dyDescent="0.3">
      <c r="A585" s="7" t="s">
        <v>281</v>
      </c>
      <c r="B585" s="7" t="s">
        <v>1116</v>
      </c>
      <c r="C585" s="7">
        <v>1301</v>
      </c>
      <c r="D585" s="7" t="s">
        <v>252</v>
      </c>
      <c r="E585" s="7">
        <v>913</v>
      </c>
      <c r="F585" s="7" t="s">
        <v>252</v>
      </c>
      <c r="G585" s="7" t="s">
        <v>1193</v>
      </c>
      <c r="H585" s="8" t="s">
        <v>290</v>
      </c>
      <c r="I585" s="8"/>
      <c r="J585" s="8"/>
      <c r="K585" s="8"/>
      <c r="L585" s="8"/>
      <c r="M585" s="8"/>
      <c r="N585" s="8"/>
      <c r="O585" s="15">
        <v>50000000</v>
      </c>
      <c r="P585" s="15">
        <v>30000000</v>
      </c>
      <c r="Q585" s="15">
        <v>30000000</v>
      </c>
      <c r="R585" s="15">
        <v>30000000</v>
      </c>
      <c r="S585" s="15">
        <v>30000000</v>
      </c>
      <c r="T585" s="15">
        <v>30000000</v>
      </c>
    </row>
    <row r="586" spans="1:20" s="21" customFormat="1" x14ac:dyDescent="0.3">
      <c r="A586" s="7" t="s">
        <v>281</v>
      </c>
      <c r="B586" s="7" t="s">
        <v>1116</v>
      </c>
      <c r="C586" s="7">
        <v>1301</v>
      </c>
      <c r="D586" s="7" t="s">
        <v>1319</v>
      </c>
      <c r="E586" s="7">
        <v>913</v>
      </c>
      <c r="F586" s="7">
        <v>110433</v>
      </c>
      <c r="G586" s="7" t="s">
        <v>1194</v>
      </c>
      <c r="H586" s="8" t="s">
        <v>1821</v>
      </c>
      <c r="I586" s="8"/>
      <c r="J586" s="8"/>
      <c r="K586" s="8"/>
      <c r="L586" s="8"/>
      <c r="M586" s="8"/>
      <c r="N586" s="8"/>
      <c r="O586" s="15">
        <v>55000000</v>
      </c>
      <c r="P586" s="15">
        <v>85000000</v>
      </c>
      <c r="Q586" s="15">
        <v>60000000</v>
      </c>
      <c r="R586" s="15">
        <v>80000000</v>
      </c>
      <c r="S586" s="15">
        <v>60000000</v>
      </c>
      <c r="T586" s="15">
        <v>60000000</v>
      </c>
    </row>
    <row r="587" spans="1:20" s="21" customFormat="1" x14ac:dyDescent="0.3">
      <c r="A587" s="7" t="s">
        <v>281</v>
      </c>
      <c r="B587" s="7" t="s">
        <v>1116</v>
      </c>
      <c r="C587" s="7">
        <v>1301</v>
      </c>
      <c r="D587" s="7" t="s">
        <v>1211</v>
      </c>
      <c r="E587" s="7">
        <v>913</v>
      </c>
      <c r="F587" s="7">
        <v>110908</v>
      </c>
      <c r="G587" s="7" t="s">
        <v>1194</v>
      </c>
      <c r="H587" s="8" t="s">
        <v>1172</v>
      </c>
      <c r="I587" s="8"/>
      <c r="J587" s="8"/>
      <c r="K587" s="8"/>
      <c r="L587" s="8"/>
      <c r="M587" s="8"/>
      <c r="N587" s="8"/>
      <c r="O587" s="15">
        <v>28000000</v>
      </c>
      <c r="P587" s="15">
        <v>28000000</v>
      </c>
      <c r="Q587" s="15">
        <v>40000000</v>
      </c>
      <c r="R587" s="15">
        <v>40000000</v>
      </c>
      <c r="S587" s="15">
        <v>40000000</v>
      </c>
      <c r="T587" s="15">
        <v>40000000</v>
      </c>
    </row>
    <row r="588" spans="1:20" s="21" customFormat="1" x14ac:dyDescent="0.3">
      <c r="A588" s="7" t="s">
        <v>281</v>
      </c>
      <c r="B588" s="7" t="s">
        <v>1116</v>
      </c>
      <c r="C588" s="7">
        <v>1301</v>
      </c>
      <c r="D588" s="7" t="s">
        <v>8</v>
      </c>
      <c r="E588" s="7">
        <v>913</v>
      </c>
      <c r="F588" s="7">
        <v>111510</v>
      </c>
      <c r="G588" s="7" t="s">
        <v>1194</v>
      </c>
      <c r="H588" s="8" t="s">
        <v>1179</v>
      </c>
      <c r="I588" s="8"/>
      <c r="J588" s="8"/>
      <c r="K588" s="8"/>
      <c r="L588" s="8"/>
      <c r="M588" s="8"/>
      <c r="N588" s="8"/>
      <c r="O588" s="15">
        <v>18000000</v>
      </c>
      <c r="P588" s="15">
        <v>17000000</v>
      </c>
      <c r="Q588" s="15">
        <v>25000000</v>
      </c>
      <c r="R588" s="15">
        <v>25000000</v>
      </c>
      <c r="S588" s="15">
        <v>25000000</v>
      </c>
      <c r="T588" s="15">
        <v>30000000</v>
      </c>
    </row>
    <row r="589" spans="1:20" s="21" customFormat="1" x14ac:dyDescent="0.3">
      <c r="A589" s="7" t="s">
        <v>281</v>
      </c>
      <c r="B589" s="7" t="s">
        <v>1116</v>
      </c>
      <c r="C589" s="7">
        <v>1301</v>
      </c>
      <c r="D589" s="7" t="s">
        <v>1321</v>
      </c>
      <c r="E589" s="7">
        <v>913</v>
      </c>
      <c r="F589" s="7">
        <v>110233</v>
      </c>
      <c r="G589" s="7" t="s">
        <v>1194</v>
      </c>
      <c r="H589" s="8" t="s">
        <v>1320</v>
      </c>
      <c r="I589" s="8"/>
      <c r="J589" s="8"/>
      <c r="K589" s="8"/>
      <c r="L589" s="8"/>
      <c r="M589" s="8"/>
      <c r="N589" s="8"/>
      <c r="O589" s="15">
        <v>21000000</v>
      </c>
      <c r="P589" s="15">
        <v>21000000</v>
      </c>
      <c r="Q589" s="15">
        <v>30000000</v>
      </c>
      <c r="R589" s="15">
        <v>30000000</v>
      </c>
      <c r="S589" s="15">
        <v>30000000</v>
      </c>
      <c r="T589" s="15">
        <v>36000000</v>
      </c>
    </row>
    <row r="590" spans="1:20" s="21" customFormat="1" x14ac:dyDescent="0.3">
      <c r="A590" s="7" t="s">
        <v>281</v>
      </c>
      <c r="B590" s="7" t="s">
        <v>1116</v>
      </c>
      <c r="C590" s="7">
        <v>1301</v>
      </c>
      <c r="D590" s="7" t="s">
        <v>1210</v>
      </c>
      <c r="E590" s="7">
        <v>913</v>
      </c>
      <c r="F590" s="7">
        <v>110743</v>
      </c>
      <c r="G590" s="7" t="s">
        <v>1194</v>
      </c>
      <c r="H590" s="8" t="s">
        <v>1171</v>
      </c>
      <c r="I590" s="8"/>
      <c r="J590" s="8"/>
      <c r="K590" s="8"/>
      <c r="L590" s="8"/>
      <c r="M590" s="8"/>
      <c r="N590" s="8"/>
      <c r="O590" s="15">
        <v>70000000</v>
      </c>
      <c r="P590" s="15">
        <v>21000000</v>
      </c>
      <c r="Q590" s="15">
        <v>50000000</v>
      </c>
      <c r="R590" s="15">
        <v>30000000</v>
      </c>
      <c r="S590" s="15">
        <v>30000000</v>
      </c>
      <c r="T590" s="15">
        <v>36000000</v>
      </c>
    </row>
    <row r="591" spans="1:20" s="21" customFormat="1" x14ac:dyDescent="0.3">
      <c r="A591" s="7" t="s">
        <v>281</v>
      </c>
      <c r="B591" s="7" t="s">
        <v>1116</v>
      </c>
      <c r="C591" s="7">
        <v>1301</v>
      </c>
      <c r="D591" s="7" t="s">
        <v>1213</v>
      </c>
      <c r="E591" s="7">
        <v>913</v>
      </c>
      <c r="F591" s="7">
        <v>110858</v>
      </c>
      <c r="G591" s="7" t="s">
        <v>1194</v>
      </c>
      <c r="H591" s="8" t="s">
        <v>1175</v>
      </c>
      <c r="I591" s="8"/>
      <c r="J591" s="8"/>
      <c r="K591" s="8"/>
      <c r="L591" s="8"/>
      <c r="M591" s="8"/>
      <c r="N591" s="8"/>
      <c r="O591" s="15">
        <v>21000000</v>
      </c>
      <c r="P591" s="15">
        <v>21000000</v>
      </c>
      <c r="Q591" s="15">
        <v>10000000</v>
      </c>
      <c r="R591" s="15">
        <v>30000000</v>
      </c>
      <c r="S591" s="15">
        <v>10000000</v>
      </c>
      <c r="T591" s="15">
        <v>36000000</v>
      </c>
    </row>
    <row r="592" spans="1:20" s="21" customFormat="1" x14ac:dyDescent="0.3">
      <c r="A592" s="7" t="s">
        <v>281</v>
      </c>
      <c r="B592" s="7" t="s">
        <v>1116</v>
      </c>
      <c r="C592" s="7">
        <v>1301</v>
      </c>
      <c r="D592" s="7" t="s">
        <v>8</v>
      </c>
      <c r="E592" s="7">
        <v>907</v>
      </c>
      <c r="F592" s="7">
        <v>131828</v>
      </c>
      <c r="G592" s="7" t="s">
        <v>1194</v>
      </c>
      <c r="H592" s="8" t="s">
        <v>1127</v>
      </c>
      <c r="I592" s="8"/>
      <c r="J592" s="8"/>
      <c r="K592" s="8"/>
      <c r="L592" s="8"/>
      <c r="M592" s="8"/>
      <c r="N592" s="8"/>
      <c r="O592" s="15">
        <v>9000000</v>
      </c>
      <c r="P592" s="15">
        <v>9000000</v>
      </c>
      <c r="Q592" s="15">
        <v>14000000</v>
      </c>
      <c r="R592" s="15">
        <v>13000000</v>
      </c>
      <c r="S592" s="15">
        <v>14000000</v>
      </c>
      <c r="T592" s="15">
        <v>16000000</v>
      </c>
    </row>
    <row r="593" spans="1:20" s="21" customFormat="1" x14ac:dyDescent="0.3">
      <c r="A593" s="7" t="s">
        <v>281</v>
      </c>
      <c r="B593" s="7" t="s">
        <v>1116</v>
      </c>
      <c r="C593" s="7">
        <v>1301</v>
      </c>
      <c r="D593" s="7" t="s">
        <v>8</v>
      </c>
      <c r="E593" s="7">
        <v>913</v>
      </c>
      <c r="F593" s="7">
        <v>110253</v>
      </c>
      <c r="G593" s="7" t="s">
        <v>1194</v>
      </c>
      <c r="H593" s="8" t="s">
        <v>1323</v>
      </c>
      <c r="I593" s="8"/>
      <c r="J593" s="8"/>
      <c r="K593" s="8"/>
      <c r="L593" s="8"/>
      <c r="M593" s="8"/>
      <c r="N593" s="8"/>
      <c r="O593" s="15">
        <v>20000000</v>
      </c>
      <c r="P593" s="15">
        <v>14000000</v>
      </c>
      <c r="Q593" s="15">
        <v>20000000</v>
      </c>
      <c r="R593" s="15">
        <v>20000000</v>
      </c>
      <c r="S593" s="15">
        <v>20000000</v>
      </c>
      <c r="T593" s="15">
        <v>20000000</v>
      </c>
    </row>
    <row r="594" spans="1:20" s="21" customFormat="1" x14ac:dyDescent="0.3">
      <c r="A594" s="7" t="s">
        <v>281</v>
      </c>
      <c r="B594" s="7" t="s">
        <v>1116</v>
      </c>
      <c r="C594" s="7">
        <v>1301</v>
      </c>
      <c r="D594" s="7" t="s">
        <v>1324</v>
      </c>
      <c r="E594" s="7">
        <v>913</v>
      </c>
      <c r="F594" s="7">
        <v>111297</v>
      </c>
      <c r="G594" s="7" t="s">
        <v>1194</v>
      </c>
      <c r="H594" s="8" t="s">
        <v>1178</v>
      </c>
      <c r="I594" s="8"/>
      <c r="J594" s="8"/>
      <c r="K594" s="8"/>
      <c r="L594" s="8"/>
      <c r="M594" s="8"/>
      <c r="N594" s="8"/>
      <c r="O594" s="15">
        <v>20000000</v>
      </c>
      <c r="P594" s="15">
        <v>13000000</v>
      </c>
      <c r="Q594" s="15">
        <v>19000000</v>
      </c>
      <c r="R594" s="15">
        <v>18000000</v>
      </c>
      <c r="S594" s="15">
        <v>19000000</v>
      </c>
      <c r="T594" s="15">
        <v>22000000</v>
      </c>
    </row>
    <row r="595" spans="1:20" s="21" customFormat="1" x14ac:dyDescent="0.3">
      <c r="A595" s="7" t="s">
        <v>281</v>
      </c>
      <c r="B595" s="7" t="s">
        <v>1116</v>
      </c>
      <c r="C595" s="7">
        <v>1301</v>
      </c>
      <c r="D595" s="7" t="s">
        <v>1214</v>
      </c>
      <c r="E595" s="7">
        <v>913</v>
      </c>
      <c r="F595" s="7">
        <v>110560</v>
      </c>
      <c r="G595" s="7" t="s">
        <v>1194</v>
      </c>
      <c r="H595" s="8" t="s">
        <v>1176</v>
      </c>
      <c r="I595" s="8"/>
      <c r="J595" s="8"/>
      <c r="K595" s="8"/>
      <c r="L595" s="8"/>
      <c r="M595" s="8"/>
      <c r="N595" s="8"/>
      <c r="O595" s="15">
        <v>7000000</v>
      </c>
      <c r="P595" s="15">
        <v>7000000</v>
      </c>
      <c r="Q595" s="15">
        <v>10000000</v>
      </c>
      <c r="R595" s="15">
        <v>10000000</v>
      </c>
      <c r="S595" s="15">
        <v>10000000</v>
      </c>
      <c r="T595" s="15">
        <v>10000000</v>
      </c>
    </row>
    <row r="596" spans="1:20" s="21" customFormat="1" x14ac:dyDescent="0.3">
      <c r="A596" s="7" t="s">
        <v>281</v>
      </c>
      <c r="B596" s="7" t="s">
        <v>1116</v>
      </c>
      <c r="C596" s="7">
        <v>1301</v>
      </c>
      <c r="D596" s="7" t="s">
        <v>8</v>
      </c>
      <c r="E596" s="7">
        <v>913</v>
      </c>
      <c r="F596" s="7">
        <v>110470</v>
      </c>
      <c r="G596" s="7" t="s">
        <v>1194</v>
      </c>
      <c r="H596" s="8" t="s">
        <v>1177</v>
      </c>
      <c r="I596" s="8"/>
      <c r="J596" s="8"/>
      <c r="K596" s="8"/>
      <c r="L596" s="8"/>
      <c r="M596" s="8"/>
      <c r="N596" s="8"/>
      <c r="O596" s="15">
        <v>6000000</v>
      </c>
      <c r="P596" s="15">
        <v>6000000</v>
      </c>
      <c r="Q596" s="15">
        <v>9000000</v>
      </c>
      <c r="R596" s="15">
        <v>8000000</v>
      </c>
      <c r="S596" s="15">
        <v>9000000</v>
      </c>
      <c r="T596" s="15">
        <v>10000000</v>
      </c>
    </row>
    <row r="597" spans="1:20" s="21" customFormat="1" x14ac:dyDescent="0.3">
      <c r="A597" s="7" t="s">
        <v>281</v>
      </c>
      <c r="B597" s="7" t="s">
        <v>1116</v>
      </c>
      <c r="C597" s="7">
        <v>1301</v>
      </c>
      <c r="D597" s="7" t="s">
        <v>1898</v>
      </c>
      <c r="E597" s="7">
        <v>913</v>
      </c>
      <c r="F597" s="7">
        <v>110709</v>
      </c>
      <c r="G597" s="7" t="s">
        <v>1194</v>
      </c>
      <c r="H597" s="8" t="s">
        <v>1822</v>
      </c>
      <c r="I597" s="8"/>
      <c r="J597" s="8"/>
      <c r="K597" s="8"/>
      <c r="L597" s="8"/>
      <c r="M597" s="8"/>
      <c r="N597" s="8"/>
      <c r="O597" s="15">
        <v>6000000</v>
      </c>
      <c r="P597" s="15">
        <v>6000000</v>
      </c>
      <c r="Q597" s="15">
        <v>8000000</v>
      </c>
      <c r="R597" s="15">
        <v>8000000</v>
      </c>
      <c r="S597" s="15">
        <v>8000000</v>
      </c>
      <c r="T597" s="15">
        <v>9000000</v>
      </c>
    </row>
    <row r="598" spans="1:20" s="21" customFormat="1" x14ac:dyDescent="0.3">
      <c r="A598" s="7" t="s">
        <v>281</v>
      </c>
      <c r="B598" s="7" t="s">
        <v>1116</v>
      </c>
      <c r="C598" s="7">
        <v>1301</v>
      </c>
      <c r="D598" s="7" t="s">
        <v>8</v>
      </c>
      <c r="E598" s="7">
        <v>999</v>
      </c>
      <c r="F598" s="7">
        <v>110845</v>
      </c>
      <c r="G598" s="7" t="s">
        <v>1194</v>
      </c>
      <c r="H598" s="8" t="s">
        <v>1823</v>
      </c>
      <c r="I598" s="8"/>
      <c r="J598" s="8"/>
      <c r="K598" s="8"/>
      <c r="L598" s="8"/>
      <c r="M598" s="8"/>
      <c r="N598" s="8"/>
      <c r="O598" s="15">
        <v>5000000</v>
      </c>
      <c r="P598" s="15">
        <v>5000000</v>
      </c>
      <c r="Q598" s="15">
        <v>8000000</v>
      </c>
      <c r="R598" s="15">
        <v>8000000</v>
      </c>
      <c r="S598" s="15">
        <v>8000000</v>
      </c>
      <c r="T598" s="15">
        <v>10000000</v>
      </c>
    </row>
    <row r="599" spans="1:20" s="21" customFormat="1" x14ac:dyDescent="0.3">
      <c r="A599" s="7" t="s">
        <v>281</v>
      </c>
      <c r="B599" s="7" t="s">
        <v>1116</v>
      </c>
      <c r="C599" s="7">
        <v>1301</v>
      </c>
      <c r="D599" s="7" t="s">
        <v>1322</v>
      </c>
      <c r="E599" s="7">
        <v>913</v>
      </c>
      <c r="F599" s="7">
        <v>111026</v>
      </c>
      <c r="G599" s="7" t="s">
        <v>1194</v>
      </c>
      <c r="H599" s="8" t="s">
        <v>1824</v>
      </c>
      <c r="I599" s="8"/>
      <c r="J599" s="8"/>
      <c r="K599" s="8"/>
      <c r="L599" s="8"/>
      <c r="M599" s="8"/>
      <c r="N599" s="8"/>
      <c r="O599" s="15">
        <v>10000000</v>
      </c>
      <c r="P599" s="15">
        <v>10000000</v>
      </c>
      <c r="Q599" s="15">
        <v>16000000</v>
      </c>
      <c r="R599" s="15">
        <v>16000000</v>
      </c>
      <c r="S599" s="15">
        <v>16000000</v>
      </c>
      <c r="T599" s="15">
        <v>18000000</v>
      </c>
    </row>
    <row r="600" spans="1:20" s="21" customFormat="1" x14ac:dyDescent="0.3">
      <c r="A600" s="7" t="s">
        <v>281</v>
      </c>
      <c r="B600" s="7" t="s">
        <v>1116</v>
      </c>
      <c r="C600" s="7">
        <v>1301</v>
      </c>
      <c r="D600" s="7" t="s">
        <v>252</v>
      </c>
      <c r="E600" s="7">
        <v>913</v>
      </c>
      <c r="F600" s="7" t="s">
        <v>252</v>
      </c>
      <c r="G600" s="7" t="s">
        <v>1194</v>
      </c>
      <c r="H600" s="8" t="s">
        <v>290</v>
      </c>
      <c r="I600" s="8"/>
      <c r="J600" s="8"/>
      <c r="K600" s="8"/>
      <c r="L600" s="8"/>
      <c r="M600" s="8"/>
      <c r="N600" s="8"/>
      <c r="O600" s="15">
        <v>11000000</v>
      </c>
      <c r="P600" s="15">
        <v>21000000</v>
      </c>
      <c r="Q600" s="15">
        <v>15000000</v>
      </c>
      <c r="R600" s="15">
        <v>25000000</v>
      </c>
      <c r="S600" s="15">
        <v>15000000</v>
      </c>
      <c r="T600" s="15">
        <v>20000000</v>
      </c>
    </row>
    <row r="601" spans="1:20" s="21" customFormat="1" x14ac:dyDescent="0.3">
      <c r="A601" s="7" t="s">
        <v>281</v>
      </c>
      <c r="B601" s="7" t="s">
        <v>1116</v>
      </c>
      <c r="C601" s="7">
        <v>1301</v>
      </c>
      <c r="D601" s="7" t="s">
        <v>930</v>
      </c>
      <c r="E601" s="7">
        <v>913</v>
      </c>
      <c r="F601" s="7">
        <v>110431</v>
      </c>
      <c r="G601" s="7" t="s">
        <v>1894</v>
      </c>
      <c r="H601" s="8" t="s">
        <v>847</v>
      </c>
      <c r="I601" s="8"/>
      <c r="J601" s="8"/>
      <c r="K601" s="8"/>
      <c r="L601" s="8"/>
      <c r="M601" s="8"/>
      <c r="N601" s="8"/>
      <c r="O601" s="15">
        <v>20000000</v>
      </c>
      <c r="P601" s="15">
        <v>20000000</v>
      </c>
      <c r="Q601" s="15">
        <v>20000000</v>
      </c>
      <c r="R601" s="15">
        <v>20000000</v>
      </c>
      <c r="S601" s="15">
        <v>20000000</v>
      </c>
      <c r="T601" s="15">
        <v>20000000</v>
      </c>
    </row>
    <row r="602" spans="1:20" s="21" customFormat="1" x14ac:dyDescent="0.3">
      <c r="A602" s="7" t="s">
        <v>281</v>
      </c>
      <c r="B602" s="7" t="s">
        <v>1116</v>
      </c>
      <c r="C602" s="7">
        <v>1301</v>
      </c>
      <c r="D602" s="7" t="s">
        <v>1206</v>
      </c>
      <c r="E602" s="7">
        <v>913</v>
      </c>
      <c r="F602" s="7">
        <v>110301</v>
      </c>
      <c r="G602" s="7" t="s">
        <v>1894</v>
      </c>
      <c r="H602" s="8" t="s">
        <v>1170</v>
      </c>
      <c r="I602" s="8"/>
      <c r="J602" s="8"/>
      <c r="K602" s="8"/>
      <c r="L602" s="8"/>
      <c r="M602" s="8"/>
      <c r="N602" s="8"/>
      <c r="O602" s="15">
        <v>20000000</v>
      </c>
      <c r="P602" s="15">
        <v>20000000</v>
      </c>
      <c r="Q602" s="15">
        <v>10000000</v>
      </c>
      <c r="R602" s="15">
        <v>25000000</v>
      </c>
      <c r="S602" s="15">
        <v>10000000</v>
      </c>
      <c r="T602" s="15">
        <v>20000000</v>
      </c>
    </row>
    <row r="603" spans="1:20" s="21" customFormat="1" x14ac:dyDescent="0.3">
      <c r="A603" s="7" t="s">
        <v>281</v>
      </c>
      <c r="B603" s="7" t="s">
        <v>1116</v>
      </c>
      <c r="C603" s="7">
        <v>1301</v>
      </c>
      <c r="D603" s="7" t="s">
        <v>1330</v>
      </c>
      <c r="E603" s="7">
        <v>913</v>
      </c>
      <c r="F603" s="7">
        <v>111377</v>
      </c>
      <c r="G603" s="7" t="s">
        <v>1894</v>
      </c>
      <c r="H603" s="8" t="s">
        <v>1825</v>
      </c>
      <c r="I603" s="8"/>
      <c r="J603" s="8"/>
      <c r="K603" s="8"/>
      <c r="L603" s="8"/>
      <c r="M603" s="8"/>
      <c r="N603" s="8"/>
      <c r="O603" s="15">
        <v>20000000</v>
      </c>
      <c r="P603" s="15">
        <v>10000000</v>
      </c>
      <c r="Q603" s="15">
        <v>10000000</v>
      </c>
      <c r="R603" s="15">
        <v>15000000</v>
      </c>
      <c r="S603" s="15">
        <v>10000000</v>
      </c>
      <c r="T603" s="15">
        <v>15000000</v>
      </c>
    </row>
    <row r="604" spans="1:20" s="21" customFormat="1" x14ac:dyDescent="0.3">
      <c r="A604" s="7" t="s">
        <v>281</v>
      </c>
      <c r="B604" s="7" t="s">
        <v>1116</v>
      </c>
      <c r="C604" s="7">
        <v>1301</v>
      </c>
      <c r="D604" s="7" t="s">
        <v>926</v>
      </c>
      <c r="E604" s="7">
        <v>913</v>
      </c>
      <c r="F604" s="7">
        <v>111156</v>
      </c>
      <c r="G604" s="7" t="s">
        <v>1894</v>
      </c>
      <c r="H604" s="8" t="s">
        <v>815</v>
      </c>
      <c r="I604" s="8"/>
      <c r="J604" s="8"/>
      <c r="K604" s="8"/>
      <c r="L604" s="8"/>
      <c r="M604" s="8"/>
      <c r="N604" s="8"/>
      <c r="O604" s="15">
        <v>20000000</v>
      </c>
      <c r="P604" s="15">
        <v>5000000</v>
      </c>
      <c r="Q604" s="15">
        <v>10000000</v>
      </c>
      <c r="R604" s="15">
        <v>10000000</v>
      </c>
      <c r="S604" s="15">
        <v>10000000</v>
      </c>
      <c r="T604" s="15">
        <v>10000000</v>
      </c>
    </row>
    <row r="605" spans="1:20" s="21" customFormat="1" x14ac:dyDescent="0.3">
      <c r="A605" s="7" t="s">
        <v>281</v>
      </c>
      <c r="B605" s="7" t="s">
        <v>1116</v>
      </c>
      <c r="C605" s="7">
        <v>1301</v>
      </c>
      <c r="D605" s="7" t="s">
        <v>1333</v>
      </c>
      <c r="E605" s="7">
        <v>913</v>
      </c>
      <c r="F605" s="7">
        <v>110180</v>
      </c>
      <c r="G605" s="7" t="s">
        <v>1894</v>
      </c>
      <c r="H605" s="8" t="s">
        <v>1826</v>
      </c>
      <c r="I605" s="8"/>
      <c r="J605" s="8"/>
      <c r="K605" s="8"/>
      <c r="L605" s="8"/>
      <c r="M605" s="8"/>
      <c r="N605" s="8"/>
      <c r="O605" s="15">
        <v>5000000</v>
      </c>
      <c r="P605" s="15">
        <v>5000000</v>
      </c>
      <c r="Q605" s="15">
        <v>5000000</v>
      </c>
      <c r="R605" s="15">
        <v>5000000</v>
      </c>
      <c r="S605" s="15">
        <v>5000000</v>
      </c>
      <c r="T605" s="15">
        <v>5000000</v>
      </c>
    </row>
    <row r="606" spans="1:20" s="21" customFormat="1" x14ac:dyDescent="0.3">
      <c r="A606" s="7" t="s">
        <v>281</v>
      </c>
      <c r="B606" s="7" t="s">
        <v>1116</v>
      </c>
      <c r="C606" s="7">
        <v>1301</v>
      </c>
      <c r="D606" s="7" t="s">
        <v>8</v>
      </c>
      <c r="E606" s="7">
        <v>913</v>
      </c>
      <c r="F606" s="7">
        <v>111366</v>
      </c>
      <c r="G606" s="7" t="s">
        <v>1894</v>
      </c>
      <c r="H606" s="8" t="s">
        <v>1827</v>
      </c>
      <c r="I606" s="8"/>
      <c r="J606" s="8"/>
      <c r="K606" s="8"/>
      <c r="L606" s="8"/>
      <c r="M606" s="8"/>
      <c r="N606" s="8"/>
      <c r="O606" s="15">
        <v>25000000</v>
      </c>
      <c r="P606" s="15">
        <v>25000000</v>
      </c>
      <c r="Q606" s="15">
        <v>10000000</v>
      </c>
      <c r="R606" s="15">
        <v>25000000</v>
      </c>
      <c r="S606" s="15">
        <v>10000000</v>
      </c>
      <c r="T606" s="15">
        <v>20000000</v>
      </c>
    </row>
    <row r="607" spans="1:20" s="21" customFormat="1" x14ac:dyDescent="0.3">
      <c r="A607" s="7" t="s">
        <v>281</v>
      </c>
      <c r="B607" s="7" t="s">
        <v>1116</v>
      </c>
      <c r="C607" s="7">
        <v>1301</v>
      </c>
      <c r="D607" s="7" t="s">
        <v>8</v>
      </c>
      <c r="E607" s="7">
        <v>913</v>
      </c>
      <c r="F607" s="7">
        <v>110398</v>
      </c>
      <c r="G607" s="7" t="s">
        <v>1894</v>
      </c>
      <c r="H607" s="8" t="s">
        <v>1828</v>
      </c>
      <c r="I607" s="8"/>
      <c r="J607" s="8"/>
      <c r="K607" s="8"/>
      <c r="L607" s="8"/>
      <c r="M607" s="8"/>
      <c r="N607" s="8"/>
      <c r="O607" s="15">
        <v>10000000</v>
      </c>
      <c r="P607" s="15">
        <v>10000000</v>
      </c>
      <c r="Q607" s="15">
        <v>10000000</v>
      </c>
      <c r="R607" s="15">
        <v>10000000</v>
      </c>
      <c r="S607" s="15">
        <v>10000000</v>
      </c>
      <c r="T607" s="15">
        <v>10000000</v>
      </c>
    </row>
    <row r="608" spans="1:20" s="21" customFormat="1" x14ac:dyDescent="0.3">
      <c r="A608" s="7" t="s">
        <v>281</v>
      </c>
      <c r="B608" s="7" t="s">
        <v>1116</v>
      </c>
      <c r="C608" s="7">
        <v>1301</v>
      </c>
      <c r="D608" s="7" t="s">
        <v>1810</v>
      </c>
      <c r="E608" s="7">
        <v>913</v>
      </c>
      <c r="F608" s="7">
        <v>110019</v>
      </c>
      <c r="G608" s="7" t="s">
        <v>1894</v>
      </c>
      <c r="H608" s="8" t="s">
        <v>1829</v>
      </c>
      <c r="I608" s="8"/>
      <c r="J608" s="8"/>
      <c r="K608" s="8"/>
      <c r="L608" s="8"/>
      <c r="M608" s="8"/>
      <c r="N608" s="8"/>
      <c r="O608" s="15">
        <v>5000000</v>
      </c>
      <c r="P608" s="15">
        <v>10000000</v>
      </c>
      <c r="Q608" s="15">
        <v>5000000</v>
      </c>
      <c r="R608" s="15">
        <v>15000000</v>
      </c>
      <c r="S608" s="15">
        <v>5000000</v>
      </c>
      <c r="T608" s="15">
        <v>15000000</v>
      </c>
    </row>
    <row r="609" spans="1:20" s="21" customFormat="1" x14ac:dyDescent="0.3">
      <c r="A609" s="7" t="s">
        <v>281</v>
      </c>
      <c r="B609" s="7" t="s">
        <v>1116</v>
      </c>
      <c r="C609" s="7">
        <v>1301</v>
      </c>
      <c r="D609" s="7" t="s">
        <v>1212</v>
      </c>
      <c r="E609" s="7">
        <v>913</v>
      </c>
      <c r="F609" s="7">
        <v>110436</v>
      </c>
      <c r="G609" s="7" t="s">
        <v>1894</v>
      </c>
      <c r="H609" s="8" t="s">
        <v>1830</v>
      </c>
      <c r="I609" s="8"/>
      <c r="J609" s="8"/>
      <c r="K609" s="8"/>
      <c r="L609" s="8"/>
      <c r="M609" s="8"/>
      <c r="N609" s="8"/>
      <c r="O609" s="15">
        <v>25000000</v>
      </c>
      <c r="P609" s="15">
        <v>20000000</v>
      </c>
      <c r="Q609" s="15">
        <v>10000000</v>
      </c>
      <c r="R609" s="15">
        <v>30000000</v>
      </c>
      <c r="S609" s="15">
        <v>10000000</v>
      </c>
      <c r="T609" s="15">
        <v>20000000</v>
      </c>
    </row>
    <row r="610" spans="1:20" s="21" customFormat="1" x14ac:dyDescent="0.3">
      <c r="A610" s="7" t="s">
        <v>281</v>
      </c>
      <c r="B610" s="7" t="s">
        <v>1116</v>
      </c>
      <c r="C610" s="7">
        <v>1301</v>
      </c>
      <c r="D610" s="7" t="s">
        <v>252</v>
      </c>
      <c r="E610" s="7">
        <v>913</v>
      </c>
      <c r="F610" s="7" t="s">
        <v>252</v>
      </c>
      <c r="G610" s="7" t="s">
        <v>1894</v>
      </c>
      <c r="H610" s="8" t="s">
        <v>1831</v>
      </c>
      <c r="I610" s="8"/>
      <c r="J610" s="8"/>
      <c r="K610" s="8"/>
      <c r="L610" s="8"/>
      <c r="M610" s="8"/>
      <c r="N610" s="8"/>
      <c r="O610" s="15">
        <v>10000000</v>
      </c>
      <c r="P610" s="15">
        <v>20000000</v>
      </c>
      <c r="Q610" s="15">
        <v>10000000</v>
      </c>
      <c r="R610" s="15">
        <v>20000000</v>
      </c>
      <c r="S610" s="15">
        <v>10000000</v>
      </c>
      <c r="T610" s="15">
        <v>10000000</v>
      </c>
    </row>
    <row r="611" spans="1:20" s="21" customFormat="1" x14ac:dyDescent="0.3">
      <c r="A611" s="7" t="s">
        <v>281</v>
      </c>
      <c r="B611" s="7" t="s">
        <v>1116</v>
      </c>
      <c r="C611" s="7">
        <v>1301</v>
      </c>
      <c r="D611" s="7" t="s">
        <v>1218</v>
      </c>
      <c r="E611" s="7">
        <v>913</v>
      </c>
      <c r="F611" s="7">
        <v>110896</v>
      </c>
      <c r="G611" s="7" t="s">
        <v>1329</v>
      </c>
      <c r="H611" s="8" t="s">
        <v>1832</v>
      </c>
      <c r="I611" s="8"/>
      <c r="J611" s="8"/>
      <c r="K611" s="8"/>
      <c r="L611" s="8"/>
      <c r="M611" s="8"/>
      <c r="N611" s="8"/>
      <c r="O611" s="15">
        <v>24000000</v>
      </c>
      <c r="P611" s="15">
        <v>24000000</v>
      </c>
      <c r="Q611" s="15">
        <v>25000000</v>
      </c>
      <c r="R611" s="15">
        <v>25000000</v>
      </c>
      <c r="S611" s="15">
        <v>25000000</v>
      </c>
      <c r="T611" s="15">
        <v>25000000</v>
      </c>
    </row>
    <row r="612" spans="1:20" s="21" customFormat="1" x14ac:dyDescent="0.3">
      <c r="A612" s="7" t="s">
        <v>281</v>
      </c>
      <c r="B612" s="7" t="s">
        <v>1116</v>
      </c>
      <c r="C612" s="7">
        <v>1301</v>
      </c>
      <c r="D612" s="7" t="s">
        <v>1331</v>
      </c>
      <c r="E612" s="7">
        <v>913</v>
      </c>
      <c r="F612" s="7">
        <v>111193</v>
      </c>
      <c r="G612" s="7" t="s">
        <v>1329</v>
      </c>
      <c r="H612" s="8" t="s">
        <v>1833</v>
      </c>
      <c r="I612" s="8"/>
      <c r="J612" s="8"/>
      <c r="K612" s="8"/>
      <c r="L612" s="8"/>
      <c r="M612" s="8"/>
      <c r="N612" s="8"/>
      <c r="O612" s="15">
        <v>10000000</v>
      </c>
      <c r="P612" s="15">
        <v>10000000</v>
      </c>
      <c r="Q612" s="15">
        <v>10000000</v>
      </c>
      <c r="R612" s="15">
        <v>10000000</v>
      </c>
      <c r="S612" s="15">
        <v>10000000</v>
      </c>
      <c r="T612" s="15">
        <v>10000000</v>
      </c>
    </row>
    <row r="613" spans="1:20" s="21" customFormat="1" x14ac:dyDescent="0.3">
      <c r="A613" s="7" t="s">
        <v>281</v>
      </c>
      <c r="B613" s="7" t="s">
        <v>1116</v>
      </c>
      <c r="C613" s="7">
        <v>1301</v>
      </c>
      <c r="D613" s="7" t="s">
        <v>1219</v>
      </c>
      <c r="E613" s="7">
        <v>913</v>
      </c>
      <c r="F613" s="7">
        <v>110831</v>
      </c>
      <c r="G613" s="7" t="s">
        <v>1329</v>
      </c>
      <c r="H613" s="8" t="s">
        <v>1182</v>
      </c>
      <c r="I613" s="8"/>
      <c r="J613" s="8"/>
      <c r="K613" s="8"/>
      <c r="L613" s="8"/>
      <c r="M613" s="8"/>
      <c r="N613" s="8"/>
      <c r="O613" s="15">
        <v>14000000</v>
      </c>
      <c r="P613" s="15">
        <v>14000000</v>
      </c>
      <c r="Q613" s="15">
        <v>14000000</v>
      </c>
      <c r="R613" s="15">
        <v>14000000</v>
      </c>
      <c r="S613" s="15">
        <v>14000000</v>
      </c>
      <c r="T613" s="15">
        <v>14000000</v>
      </c>
    </row>
    <row r="614" spans="1:20" s="21" customFormat="1" x14ac:dyDescent="0.3">
      <c r="A614" s="7" t="s">
        <v>281</v>
      </c>
      <c r="B614" s="7" t="s">
        <v>1116</v>
      </c>
      <c r="C614" s="7">
        <v>1301</v>
      </c>
      <c r="D614" s="7" t="s">
        <v>8</v>
      </c>
      <c r="E614" s="7">
        <v>913</v>
      </c>
      <c r="F614" s="7">
        <v>110891</v>
      </c>
      <c r="G614" s="7" t="s">
        <v>1329</v>
      </c>
      <c r="H614" s="8" t="s">
        <v>1834</v>
      </c>
      <c r="I614" s="8"/>
      <c r="J614" s="8"/>
      <c r="K614" s="8"/>
      <c r="L614" s="8"/>
      <c r="M614" s="8"/>
      <c r="N614" s="8"/>
      <c r="O614" s="15">
        <v>5000000</v>
      </c>
      <c r="P614" s="15">
        <v>5000000</v>
      </c>
      <c r="Q614" s="15">
        <v>5000000</v>
      </c>
      <c r="R614" s="15">
        <v>5000000</v>
      </c>
      <c r="S614" s="15">
        <v>5000000</v>
      </c>
      <c r="T614" s="15">
        <v>5000000</v>
      </c>
    </row>
    <row r="615" spans="1:20" s="21" customFormat="1" x14ac:dyDescent="0.3">
      <c r="A615" s="7" t="s">
        <v>281</v>
      </c>
      <c r="B615" s="7" t="s">
        <v>1116</v>
      </c>
      <c r="C615" s="7">
        <v>1301</v>
      </c>
      <c r="D615" s="7" t="s">
        <v>1899</v>
      </c>
      <c r="E615" s="7">
        <v>913</v>
      </c>
      <c r="F615" s="7">
        <v>110998</v>
      </c>
      <c r="G615" s="7" t="s">
        <v>1329</v>
      </c>
      <c r="H615" s="8" t="s">
        <v>1835</v>
      </c>
      <c r="I615" s="8"/>
      <c r="J615" s="8"/>
      <c r="K615" s="8"/>
      <c r="L615" s="8"/>
      <c r="M615" s="8"/>
      <c r="N615" s="8"/>
      <c r="O615" s="15">
        <v>18000000</v>
      </c>
      <c r="P615" s="15">
        <v>18000000</v>
      </c>
      <c r="Q615" s="15">
        <v>15000000</v>
      </c>
      <c r="R615" s="15">
        <v>18000000</v>
      </c>
      <c r="S615" s="15">
        <v>15000000</v>
      </c>
      <c r="T615" s="15">
        <v>18000000</v>
      </c>
    </row>
    <row r="616" spans="1:20" s="21" customFormat="1" x14ac:dyDescent="0.3">
      <c r="A616" s="7" t="s">
        <v>281</v>
      </c>
      <c r="B616" s="7" t="s">
        <v>1116</v>
      </c>
      <c r="C616" s="7">
        <v>1301</v>
      </c>
      <c r="D616" s="7" t="s">
        <v>1332</v>
      </c>
      <c r="E616" s="7">
        <v>913</v>
      </c>
      <c r="F616" s="7">
        <v>110173</v>
      </c>
      <c r="G616" s="7" t="s">
        <v>1329</v>
      </c>
      <c r="H616" s="8" t="s">
        <v>1836</v>
      </c>
      <c r="I616" s="8"/>
      <c r="J616" s="8"/>
      <c r="K616" s="8"/>
      <c r="L616" s="8"/>
      <c r="M616" s="8"/>
      <c r="N616" s="8"/>
      <c r="O616" s="15">
        <v>6000000</v>
      </c>
      <c r="P616" s="15">
        <v>6000000</v>
      </c>
      <c r="Q616" s="15">
        <v>6000000</v>
      </c>
      <c r="R616" s="15">
        <v>6000000</v>
      </c>
      <c r="S616" s="15">
        <v>6000000</v>
      </c>
      <c r="T616" s="15">
        <v>6000000</v>
      </c>
    </row>
    <row r="617" spans="1:20" s="21" customFormat="1" x14ac:dyDescent="0.3">
      <c r="A617" s="7" t="s">
        <v>281</v>
      </c>
      <c r="B617" s="7" t="s">
        <v>1116</v>
      </c>
      <c r="C617" s="7">
        <v>1301</v>
      </c>
      <c r="D617" s="7" t="s">
        <v>8</v>
      </c>
      <c r="E617" s="7">
        <v>913</v>
      </c>
      <c r="F617" s="7">
        <v>110310</v>
      </c>
      <c r="G617" s="7" t="s">
        <v>1329</v>
      </c>
      <c r="H617" s="8" t="s">
        <v>1837</v>
      </c>
      <c r="I617" s="8"/>
      <c r="J617" s="8"/>
      <c r="K617" s="8"/>
      <c r="L617" s="8"/>
      <c r="M617" s="8"/>
      <c r="N617" s="8"/>
      <c r="O617" s="15">
        <v>4000000</v>
      </c>
      <c r="P617" s="15">
        <v>6000000</v>
      </c>
      <c r="Q617" s="15">
        <v>4000000</v>
      </c>
      <c r="R617" s="15">
        <v>2000000</v>
      </c>
      <c r="S617" s="15">
        <v>4000000</v>
      </c>
      <c r="T617" s="15">
        <v>4000000</v>
      </c>
    </row>
    <row r="618" spans="1:20" s="21" customFormat="1" x14ac:dyDescent="0.3">
      <c r="A618" s="7" t="s">
        <v>281</v>
      </c>
      <c r="B618" s="7" t="s">
        <v>1116</v>
      </c>
      <c r="C618" s="7">
        <v>1301</v>
      </c>
      <c r="D618" s="7" t="s">
        <v>8</v>
      </c>
      <c r="E618" s="7">
        <v>913</v>
      </c>
      <c r="F618" s="7">
        <v>110758</v>
      </c>
      <c r="G618" s="7" t="s">
        <v>1329</v>
      </c>
      <c r="H618" s="8" t="s">
        <v>1838</v>
      </c>
      <c r="I618" s="8"/>
      <c r="J618" s="8"/>
      <c r="K618" s="8"/>
      <c r="L618" s="8"/>
      <c r="M618" s="8"/>
      <c r="N618" s="8"/>
      <c r="O618" s="15">
        <v>1000000</v>
      </c>
      <c r="P618" s="15">
        <v>1000000</v>
      </c>
      <c r="Q618" s="15">
        <v>2000000</v>
      </c>
      <c r="R618" s="15">
        <v>1000000</v>
      </c>
      <c r="S618" s="15">
        <v>2000000</v>
      </c>
      <c r="T618" s="15">
        <v>1000000</v>
      </c>
    </row>
    <row r="619" spans="1:20" s="21" customFormat="1" x14ac:dyDescent="0.3">
      <c r="A619" s="7" t="s">
        <v>281</v>
      </c>
      <c r="B619" s="7" t="s">
        <v>1116</v>
      </c>
      <c r="C619" s="7">
        <v>1301</v>
      </c>
      <c r="D619" s="7" t="s">
        <v>8</v>
      </c>
      <c r="E619" s="7">
        <v>913</v>
      </c>
      <c r="F619" s="7">
        <v>111477</v>
      </c>
      <c r="G619" s="7" t="s">
        <v>1329</v>
      </c>
      <c r="H619" s="8" t="s">
        <v>1839</v>
      </c>
      <c r="I619" s="8"/>
      <c r="J619" s="8"/>
      <c r="K619" s="8"/>
      <c r="L619" s="8"/>
      <c r="M619" s="8"/>
      <c r="N619" s="8"/>
      <c r="O619" s="15">
        <v>4000000</v>
      </c>
      <c r="P619" s="15">
        <v>4000000</v>
      </c>
      <c r="Q619" s="15">
        <v>2000000</v>
      </c>
      <c r="R619" s="15">
        <v>1000000</v>
      </c>
      <c r="S619" s="15">
        <v>2000000</v>
      </c>
      <c r="T619" s="15">
        <v>1000000</v>
      </c>
    </row>
    <row r="620" spans="1:20" s="21" customFormat="1" x14ac:dyDescent="0.3">
      <c r="A620" s="7" t="s">
        <v>281</v>
      </c>
      <c r="B620" s="7" t="s">
        <v>1116</v>
      </c>
      <c r="C620" s="7">
        <v>1301</v>
      </c>
      <c r="D620" s="7" t="s">
        <v>8</v>
      </c>
      <c r="E620" s="7">
        <v>913</v>
      </c>
      <c r="F620" s="7">
        <v>110132</v>
      </c>
      <c r="G620" s="7" t="s">
        <v>1329</v>
      </c>
      <c r="H620" s="8" t="s">
        <v>1840</v>
      </c>
      <c r="I620" s="8"/>
      <c r="J620" s="8"/>
      <c r="K620" s="8"/>
      <c r="L620" s="8"/>
      <c r="M620" s="8"/>
      <c r="N620" s="8"/>
      <c r="O620" s="15">
        <v>2000000</v>
      </c>
      <c r="P620" s="15">
        <v>2000000</v>
      </c>
      <c r="Q620" s="15">
        <v>2000000</v>
      </c>
      <c r="R620" s="15">
        <v>2000000</v>
      </c>
      <c r="S620" s="15">
        <v>2000000</v>
      </c>
      <c r="T620" s="15">
        <v>1000000</v>
      </c>
    </row>
    <row r="621" spans="1:20" s="21" customFormat="1" x14ac:dyDescent="0.3">
      <c r="A621" s="7" t="s">
        <v>281</v>
      </c>
      <c r="B621" s="7" t="s">
        <v>1116</v>
      </c>
      <c r="C621" s="7">
        <v>1301</v>
      </c>
      <c r="D621" s="7" t="s">
        <v>8</v>
      </c>
      <c r="E621" s="7">
        <v>913</v>
      </c>
      <c r="F621" s="7">
        <v>111230</v>
      </c>
      <c r="G621" s="7" t="s">
        <v>1329</v>
      </c>
      <c r="H621" s="8" t="s">
        <v>1841</v>
      </c>
      <c r="I621" s="8"/>
      <c r="J621" s="8"/>
      <c r="K621" s="8"/>
      <c r="L621" s="8"/>
      <c r="M621" s="8"/>
      <c r="N621" s="8"/>
      <c r="O621" s="15">
        <v>2000000</v>
      </c>
      <c r="P621" s="15">
        <v>2000000</v>
      </c>
      <c r="Q621" s="15">
        <v>2000000</v>
      </c>
      <c r="R621" s="15">
        <v>2000000</v>
      </c>
      <c r="S621" s="15">
        <v>2000000</v>
      </c>
      <c r="T621" s="15">
        <v>1000000</v>
      </c>
    </row>
    <row r="622" spans="1:20" s="21" customFormat="1" x14ac:dyDescent="0.3">
      <c r="A622" s="7" t="s">
        <v>281</v>
      </c>
      <c r="B622" s="7" t="s">
        <v>1116</v>
      </c>
      <c r="C622" s="7">
        <v>1301</v>
      </c>
      <c r="D622" s="7" t="s">
        <v>8</v>
      </c>
      <c r="E622" s="7">
        <v>913</v>
      </c>
      <c r="F622" s="7">
        <v>111019</v>
      </c>
      <c r="G622" s="7" t="s">
        <v>1329</v>
      </c>
      <c r="H622" s="8" t="s">
        <v>1842</v>
      </c>
      <c r="I622" s="8"/>
      <c r="J622" s="8"/>
      <c r="K622" s="8"/>
      <c r="L622" s="8"/>
      <c r="M622" s="8"/>
      <c r="N622" s="8"/>
      <c r="O622" s="15">
        <v>1000000</v>
      </c>
      <c r="P622" s="15">
        <v>2000000</v>
      </c>
      <c r="Q622" s="15">
        <v>1000000</v>
      </c>
      <c r="R622" s="15">
        <v>1000000</v>
      </c>
      <c r="S622" s="15">
        <v>1000000</v>
      </c>
      <c r="T622" s="15">
        <v>1000000</v>
      </c>
    </row>
    <row r="623" spans="1:20" s="21" customFormat="1" x14ac:dyDescent="0.3">
      <c r="A623" s="7" t="s">
        <v>281</v>
      </c>
      <c r="B623" s="7" t="s">
        <v>1116</v>
      </c>
      <c r="C623" s="7">
        <v>1301</v>
      </c>
      <c r="D623" s="7" t="s">
        <v>8</v>
      </c>
      <c r="E623" s="7">
        <v>913</v>
      </c>
      <c r="F623" s="7">
        <v>111147</v>
      </c>
      <c r="G623" s="7" t="s">
        <v>1329</v>
      </c>
      <c r="H623" s="8" t="s">
        <v>1843</v>
      </c>
      <c r="I623" s="8"/>
      <c r="J623" s="8"/>
      <c r="K623" s="8"/>
      <c r="L623" s="8"/>
      <c r="M623" s="8"/>
      <c r="N623" s="8"/>
      <c r="O623" s="15">
        <v>2000000</v>
      </c>
      <c r="P623" s="15">
        <v>2000000</v>
      </c>
      <c r="Q623" s="15">
        <v>2000000</v>
      </c>
      <c r="R623" s="15">
        <v>2000000</v>
      </c>
      <c r="S623" s="15">
        <v>2000000</v>
      </c>
      <c r="T623" s="15">
        <v>1000000</v>
      </c>
    </row>
    <row r="624" spans="1:20" s="21" customFormat="1" x14ac:dyDescent="0.3">
      <c r="A624" s="7" t="s">
        <v>281</v>
      </c>
      <c r="B624" s="7" t="s">
        <v>1116</v>
      </c>
      <c r="C624" s="7">
        <v>1301</v>
      </c>
      <c r="D624" s="7" t="s">
        <v>1221</v>
      </c>
      <c r="E624" s="7">
        <v>913</v>
      </c>
      <c r="F624" s="7">
        <v>111334</v>
      </c>
      <c r="G624" s="7" t="s">
        <v>1329</v>
      </c>
      <c r="H624" s="8" t="s">
        <v>1149</v>
      </c>
      <c r="I624" s="8"/>
      <c r="J624" s="8"/>
      <c r="K624" s="8"/>
      <c r="L624" s="8"/>
      <c r="M624" s="8"/>
      <c r="N624" s="8"/>
      <c r="O624" s="15">
        <v>7000000</v>
      </c>
      <c r="P624" s="15">
        <v>8000000</v>
      </c>
      <c r="Q624" s="15">
        <v>8000000</v>
      </c>
      <c r="R624" s="15">
        <v>8000000</v>
      </c>
      <c r="S624" s="15">
        <v>8000000</v>
      </c>
      <c r="T624" s="15">
        <v>7000000</v>
      </c>
    </row>
    <row r="625" spans="1:20" s="21" customFormat="1" x14ac:dyDescent="0.3">
      <c r="A625" s="7" t="s">
        <v>281</v>
      </c>
      <c r="B625" s="7" t="s">
        <v>1116</v>
      </c>
      <c r="C625" s="7">
        <v>1301</v>
      </c>
      <c r="D625" s="7" t="s">
        <v>1334</v>
      </c>
      <c r="E625" s="7">
        <v>905</v>
      </c>
      <c r="F625" s="7">
        <v>250157</v>
      </c>
      <c r="G625" s="7" t="s">
        <v>1329</v>
      </c>
      <c r="H625" s="8" t="s">
        <v>1844</v>
      </c>
      <c r="I625" s="8"/>
      <c r="J625" s="8"/>
      <c r="K625" s="8"/>
      <c r="L625" s="8"/>
      <c r="M625" s="8"/>
      <c r="N625" s="8"/>
      <c r="O625" s="15">
        <v>7000000</v>
      </c>
      <c r="P625" s="15">
        <v>7000000</v>
      </c>
      <c r="Q625" s="15">
        <v>8000000</v>
      </c>
      <c r="R625" s="15">
        <v>8000000</v>
      </c>
      <c r="S625" s="15">
        <v>8000000</v>
      </c>
      <c r="T625" s="15">
        <v>7000000</v>
      </c>
    </row>
    <row r="626" spans="1:20" s="21" customFormat="1" x14ac:dyDescent="0.3">
      <c r="A626" s="7" t="s">
        <v>281</v>
      </c>
      <c r="B626" s="7" t="s">
        <v>1116</v>
      </c>
      <c r="C626" s="7">
        <v>1301</v>
      </c>
      <c r="D626" s="7" t="s">
        <v>8</v>
      </c>
      <c r="E626" s="7">
        <v>905</v>
      </c>
      <c r="F626" s="7">
        <v>370381</v>
      </c>
      <c r="G626" s="7" t="s">
        <v>1329</v>
      </c>
      <c r="H626" s="8" t="s">
        <v>1845</v>
      </c>
      <c r="I626" s="8"/>
      <c r="J626" s="8"/>
      <c r="K626" s="8"/>
      <c r="L626" s="8"/>
      <c r="M626" s="8"/>
      <c r="N626" s="8"/>
      <c r="O626" s="15">
        <v>4000000</v>
      </c>
      <c r="P626" s="15">
        <v>3000000</v>
      </c>
      <c r="Q626" s="15">
        <v>4000000</v>
      </c>
      <c r="R626" s="15">
        <v>4000000</v>
      </c>
      <c r="S626" s="15">
        <v>4000000</v>
      </c>
      <c r="T626" s="15">
        <v>3000000</v>
      </c>
    </row>
    <row r="627" spans="1:20" s="21" customFormat="1" x14ac:dyDescent="0.3">
      <c r="A627" s="7" t="s">
        <v>281</v>
      </c>
      <c r="B627" s="7" t="s">
        <v>1116</v>
      </c>
      <c r="C627" s="7">
        <v>1301</v>
      </c>
      <c r="D627" s="7" t="s">
        <v>8</v>
      </c>
      <c r="E627" s="7">
        <v>913</v>
      </c>
      <c r="F627" s="7">
        <v>131475</v>
      </c>
      <c r="G627" s="7" t="s">
        <v>1329</v>
      </c>
      <c r="H627" s="8" t="s">
        <v>1163</v>
      </c>
      <c r="I627" s="8"/>
      <c r="J627" s="8"/>
      <c r="K627" s="8"/>
      <c r="L627" s="8"/>
      <c r="M627" s="8"/>
      <c r="N627" s="8"/>
      <c r="O627" s="15">
        <v>1000000</v>
      </c>
      <c r="P627" s="15">
        <v>3000000</v>
      </c>
      <c r="Q627" s="15">
        <v>3000000</v>
      </c>
      <c r="R627" s="15">
        <v>1000000</v>
      </c>
      <c r="S627" s="15">
        <v>3000000</v>
      </c>
      <c r="T627" s="15">
        <v>1000000</v>
      </c>
    </row>
    <row r="628" spans="1:20" s="21" customFormat="1" x14ac:dyDescent="0.3">
      <c r="A628" s="7" t="s">
        <v>281</v>
      </c>
      <c r="B628" s="7" t="s">
        <v>1116</v>
      </c>
      <c r="C628" s="7">
        <v>1301</v>
      </c>
      <c r="D628" s="7" t="s">
        <v>8</v>
      </c>
      <c r="E628" s="7">
        <v>913</v>
      </c>
      <c r="F628" s="7">
        <v>111547</v>
      </c>
      <c r="G628" s="7" t="s">
        <v>1329</v>
      </c>
      <c r="H628" s="8" t="s">
        <v>1846</v>
      </c>
      <c r="I628" s="8"/>
      <c r="J628" s="8"/>
      <c r="K628" s="8"/>
      <c r="L628" s="8"/>
      <c r="M628" s="8"/>
      <c r="N628" s="8"/>
      <c r="O628" s="15">
        <v>1000000</v>
      </c>
      <c r="P628" s="15">
        <v>1000000</v>
      </c>
      <c r="Q628" s="15">
        <v>2000000</v>
      </c>
      <c r="R628" s="15">
        <v>2000000</v>
      </c>
      <c r="S628" s="15">
        <v>2000000</v>
      </c>
      <c r="T628" s="15">
        <v>2000000</v>
      </c>
    </row>
    <row r="629" spans="1:20" s="21" customFormat="1" x14ac:dyDescent="0.3">
      <c r="A629" s="7" t="s">
        <v>281</v>
      </c>
      <c r="B629" s="7" t="s">
        <v>1116</v>
      </c>
      <c r="C629" s="7">
        <v>1301</v>
      </c>
      <c r="D629" s="7" t="s">
        <v>1220</v>
      </c>
      <c r="E629" s="7">
        <v>905</v>
      </c>
      <c r="F629" s="7">
        <v>250015</v>
      </c>
      <c r="G629" s="7" t="s">
        <v>1329</v>
      </c>
      <c r="H629" s="8" t="s">
        <v>1147</v>
      </c>
      <c r="I629" s="8"/>
      <c r="J629" s="8"/>
      <c r="K629" s="8"/>
      <c r="L629" s="8"/>
      <c r="M629" s="8"/>
      <c r="N629" s="8"/>
      <c r="O629" s="15">
        <v>2000000</v>
      </c>
      <c r="P629" s="15">
        <v>2000000</v>
      </c>
      <c r="Q629" s="15">
        <v>2000000</v>
      </c>
      <c r="R629" s="15">
        <v>2000000</v>
      </c>
      <c r="S629" s="15">
        <v>2000000</v>
      </c>
      <c r="T629" s="15">
        <v>2000000</v>
      </c>
    </row>
    <row r="630" spans="1:20" s="21" customFormat="1" x14ac:dyDescent="0.3">
      <c r="A630" s="7" t="s">
        <v>281</v>
      </c>
      <c r="B630" s="7" t="s">
        <v>1116</v>
      </c>
      <c r="C630" s="7">
        <v>1301</v>
      </c>
      <c r="D630" s="7" t="s">
        <v>1222</v>
      </c>
      <c r="E630" s="7">
        <v>905</v>
      </c>
      <c r="F630" s="7" t="s">
        <v>1190</v>
      </c>
      <c r="G630" s="7" t="s">
        <v>1329</v>
      </c>
      <c r="H630" s="8" t="s">
        <v>1151</v>
      </c>
      <c r="I630" s="8"/>
      <c r="J630" s="8"/>
      <c r="K630" s="8"/>
      <c r="L630" s="8"/>
      <c r="M630" s="8"/>
      <c r="N630" s="8"/>
      <c r="O630" s="15">
        <v>13000000</v>
      </c>
      <c r="P630" s="15">
        <v>13000000</v>
      </c>
      <c r="Q630" s="15">
        <v>15000000</v>
      </c>
      <c r="R630" s="15">
        <v>15000000</v>
      </c>
      <c r="S630" s="15">
        <v>15000000</v>
      </c>
      <c r="T630" s="15">
        <v>15000000</v>
      </c>
    </row>
    <row r="631" spans="1:20" s="21" customFormat="1" x14ac:dyDescent="0.3">
      <c r="A631" s="7" t="s">
        <v>281</v>
      </c>
      <c r="B631" s="7" t="s">
        <v>1116</v>
      </c>
      <c r="C631" s="7">
        <v>1301</v>
      </c>
      <c r="D631" s="7" t="s">
        <v>8</v>
      </c>
      <c r="E631" s="7">
        <v>903</v>
      </c>
      <c r="F631" s="7">
        <v>250286</v>
      </c>
      <c r="G631" s="7" t="s">
        <v>1329</v>
      </c>
      <c r="H631" s="8" t="s">
        <v>1847</v>
      </c>
      <c r="I631" s="8"/>
      <c r="J631" s="8"/>
      <c r="K631" s="8"/>
      <c r="L631" s="8"/>
      <c r="M631" s="8"/>
      <c r="N631" s="8"/>
      <c r="O631" s="15">
        <v>3000000</v>
      </c>
      <c r="P631" s="15">
        <v>2000000</v>
      </c>
      <c r="Q631" s="15">
        <v>3000000</v>
      </c>
      <c r="R631" s="15">
        <v>2000000</v>
      </c>
      <c r="S631" s="15">
        <v>3000000</v>
      </c>
      <c r="T631" s="15">
        <v>3000000</v>
      </c>
    </row>
    <row r="632" spans="1:20" s="21" customFormat="1" x14ac:dyDescent="0.3">
      <c r="A632" s="7" t="s">
        <v>281</v>
      </c>
      <c r="B632" s="7" t="s">
        <v>1116</v>
      </c>
      <c r="C632" s="7">
        <v>1301</v>
      </c>
      <c r="D632" s="7" t="s">
        <v>1216</v>
      </c>
      <c r="E632" s="7">
        <v>905</v>
      </c>
      <c r="F632" s="7">
        <v>110218</v>
      </c>
      <c r="G632" s="7" t="s">
        <v>1895</v>
      </c>
      <c r="H632" s="8" t="s">
        <v>1180</v>
      </c>
      <c r="I632" s="8"/>
      <c r="J632" s="8"/>
      <c r="K632" s="8"/>
      <c r="L632" s="8"/>
      <c r="M632" s="8"/>
      <c r="N632" s="8"/>
      <c r="O632" s="15">
        <v>24000000</v>
      </c>
      <c r="P632" s="15">
        <v>24000000</v>
      </c>
      <c r="Q632" s="15">
        <v>23000000</v>
      </c>
      <c r="R632" s="15">
        <v>27000000</v>
      </c>
      <c r="S632" s="15">
        <v>23000000</v>
      </c>
      <c r="T632" s="15">
        <v>20000000</v>
      </c>
    </row>
    <row r="633" spans="1:20" s="21" customFormat="1" x14ac:dyDescent="0.3">
      <c r="A633" s="7" t="s">
        <v>281</v>
      </c>
      <c r="B633" s="7" t="s">
        <v>1116</v>
      </c>
      <c r="C633" s="7">
        <v>1301</v>
      </c>
      <c r="D633" s="7" t="s">
        <v>8</v>
      </c>
      <c r="E633" s="7">
        <v>913</v>
      </c>
      <c r="F633" s="7">
        <v>110125</v>
      </c>
      <c r="G633" s="7" t="s">
        <v>1895</v>
      </c>
      <c r="H633" s="8" t="s">
        <v>1848</v>
      </c>
      <c r="I633" s="8"/>
      <c r="J633" s="8"/>
      <c r="K633" s="8"/>
      <c r="L633" s="8"/>
      <c r="M633" s="8"/>
      <c r="N633" s="8"/>
      <c r="O633" s="15">
        <v>20000000</v>
      </c>
      <c r="P633" s="15">
        <v>15000000</v>
      </c>
      <c r="Q633" s="15">
        <v>16000000</v>
      </c>
      <c r="R633" s="15">
        <v>18000000</v>
      </c>
      <c r="S633" s="15">
        <v>16000000</v>
      </c>
      <c r="T633" s="15">
        <v>17000000</v>
      </c>
    </row>
    <row r="634" spans="1:20" s="21" customFormat="1" x14ac:dyDescent="0.3">
      <c r="A634" s="7" t="s">
        <v>281</v>
      </c>
      <c r="B634" s="7" t="s">
        <v>1116</v>
      </c>
      <c r="C634" s="7">
        <v>1301</v>
      </c>
      <c r="D634" s="7" t="s">
        <v>8</v>
      </c>
      <c r="E634" s="7">
        <v>913</v>
      </c>
      <c r="F634" s="7">
        <v>110874</v>
      </c>
      <c r="G634" s="7" t="s">
        <v>1895</v>
      </c>
      <c r="H634" s="8" t="s">
        <v>1849</v>
      </c>
      <c r="I634" s="8"/>
      <c r="J634" s="8"/>
      <c r="K634" s="8"/>
      <c r="L634" s="8"/>
      <c r="M634" s="8"/>
      <c r="N634" s="8"/>
      <c r="O634" s="15">
        <v>5000000</v>
      </c>
      <c r="P634" s="15">
        <v>2000000</v>
      </c>
      <c r="Q634" s="15">
        <v>2000000</v>
      </c>
      <c r="R634" s="15">
        <v>3000000</v>
      </c>
      <c r="S634" s="15">
        <v>2000000</v>
      </c>
      <c r="T634" s="15">
        <v>3000000</v>
      </c>
    </row>
    <row r="635" spans="1:20" s="21" customFormat="1" x14ac:dyDescent="0.3">
      <c r="A635" s="7" t="s">
        <v>281</v>
      </c>
      <c r="B635" s="7" t="s">
        <v>1116</v>
      </c>
      <c r="C635" s="7">
        <v>1301</v>
      </c>
      <c r="D635" s="7" t="s">
        <v>8</v>
      </c>
      <c r="E635" s="7">
        <v>913</v>
      </c>
      <c r="F635" s="7" t="s">
        <v>444</v>
      </c>
      <c r="G635" s="16" t="s">
        <v>1895</v>
      </c>
      <c r="H635" s="8" t="s">
        <v>1850</v>
      </c>
      <c r="I635" s="8"/>
      <c r="J635" s="8"/>
      <c r="K635" s="8"/>
      <c r="L635" s="8"/>
      <c r="M635" s="8"/>
      <c r="N635" s="8"/>
      <c r="O635" s="15">
        <v>10000000</v>
      </c>
      <c r="P635" s="15">
        <v>8000000</v>
      </c>
      <c r="Q635" s="15">
        <v>12000000</v>
      </c>
      <c r="R635" s="15">
        <v>11000000</v>
      </c>
      <c r="S635" s="15">
        <v>12000000</v>
      </c>
      <c r="T635" s="15">
        <v>10000000</v>
      </c>
    </row>
    <row r="636" spans="1:20" s="21" customFormat="1" x14ac:dyDescent="0.3">
      <c r="A636" s="7" t="s">
        <v>281</v>
      </c>
      <c r="B636" s="7" t="s">
        <v>1116</v>
      </c>
      <c r="C636" s="7">
        <v>1301</v>
      </c>
      <c r="D636" s="7" t="s">
        <v>8</v>
      </c>
      <c r="E636" s="7">
        <v>999</v>
      </c>
      <c r="F636" s="7" t="s">
        <v>8</v>
      </c>
      <c r="G636" s="16" t="s">
        <v>1895</v>
      </c>
      <c r="H636" s="8" t="s">
        <v>1777</v>
      </c>
      <c r="I636" s="8"/>
      <c r="J636" s="8"/>
      <c r="K636" s="8"/>
      <c r="L636" s="8"/>
      <c r="M636" s="8"/>
      <c r="N636" s="8"/>
      <c r="O636" s="15">
        <v>28000000</v>
      </c>
      <c r="P636" s="15">
        <v>21000000</v>
      </c>
      <c r="Q636" s="15">
        <v>24000000</v>
      </c>
      <c r="R636" s="15">
        <v>27000000</v>
      </c>
      <c r="S636" s="15">
        <v>24000000</v>
      </c>
      <c r="T636" s="15">
        <v>24000000</v>
      </c>
    </row>
    <row r="637" spans="1:20" s="21" customFormat="1" x14ac:dyDescent="0.3">
      <c r="A637" s="7" t="s">
        <v>281</v>
      </c>
      <c r="B637" s="7" t="s">
        <v>1116</v>
      </c>
      <c r="C637" s="7">
        <v>1301</v>
      </c>
      <c r="D637" s="7" t="s">
        <v>252</v>
      </c>
      <c r="E637" s="7">
        <v>913</v>
      </c>
      <c r="F637" s="7" t="s">
        <v>252</v>
      </c>
      <c r="G637" s="16" t="s">
        <v>1895</v>
      </c>
      <c r="H637" s="8" t="s">
        <v>1831</v>
      </c>
      <c r="I637" s="8"/>
      <c r="J637" s="8"/>
      <c r="K637" s="8"/>
      <c r="L637" s="8"/>
      <c r="M637" s="8"/>
      <c r="N637" s="8"/>
      <c r="O637" s="15">
        <v>20000000</v>
      </c>
      <c r="P637" s="15">
        <v>10000000</v>
      </c>
      <c r="Q637" s="15">
        <v>10000000</v>
      </c>
      <c r="R637" s="15">
        <v>10000000</v>
      </c>
      <c r="S637" s="15">
        <v>10000000</v>
      </c>
      <c r="T637" s="15">
        <v>10000000</v>
      </c>
    </row>
    <row r="638" spans="1:20" s="21" customFormat="1" x14ac:dyDescent="0.3">
      <c r="A638" s="7" t="s">
        <v>281</v>
      </c>
      <c r="B638" s="7" t="s">
        <v>1116</v>
      </c>
      <c r="C638" s="7">
        <v>1301</v>
      </c>
      <c r="D638" s="7" t="s">
        <v>1208</v>
      </c>
      <c r="E638" s="7">
        <v>907</v>
      </c>
      <c r="F638" s="7" t="s">
        <v>1208</v>
      </c>
      <c r="G638" s="16" t="s">
        <v>1896</v>
      </c>
      <c r="H638" s="8" t="s">
        <v>1851</v>
      </c>
      <c r="I638" s="8"/>
      <c r="J638" s="8"/>
      <c r="K638" s="8"/>
      <c r="L638" s="8"/>
      <c r="M638" s="8"/>
      <c r="N638" s="8"/>
      <c r="O638" s="15">
        <v>109000000</v>
      </c>
      <c r="P638" s="15">
        <v>133000000</v>
      </c>
      <c r="Q638" s="15">
        <v>150000000</v>
      </c>
      <c r="R638" s="15">
        <v>150000000</v>
      </c>
      <c r="S638" s="15">
        <v>200000000</v>
      </c>
      <c r="T638" s="15">
        <v>240000000</v>
      </c>
    </row>
    <row r="639" spans="1:20" s="21" customFormat="1" x14ac:dyDescent="0.3">
      <c r="A639" s="7" t="s">
        <v>281</v>
      </c>
      <c r="B639" s="7" t="s">
        <v>1116</v>
      </c>
      <c r="C639" s="7">
        <v>1301</v>
      </c>
      <c r="D639" s="7" t="s">
        <v>8</v>
      </c>
      <c r="E639" s="7">
        <v>907</v>
      </c>
      <c r="F639" s="7">
        <v>131886</v>
      </c>
      <c r="G639" s="16" t="s">
        <v>1896</v>
      </c>
      <c r="H639" s="8" t="s">
        <v>1852</v>
      </c>
      <c r="I639" s="8"/>
      <c r="J639" s="8"/>
      <c r="K639" s="8"/>
      <c r="L639" s="8"/>
      <c r="M639" s="8"/>
      <c r="N639" s="8"/>
      <c r="O639" s="15">
        <v>7000000</v>
      </c>
      <c r="P639" s="15">
        <v>8000000</v>
      </c>
      <c r="Q639" s="15">
        <v>12000000</v>
      </c>
      <c r="R639" s="15">
        <v>12000000</v>
      </c>
      <c r="S639" s="15">
        <v>12000000</v>
      </c>
      <c r="T639" s="15">
        <v>14000000</v>
      </c>
    </row>
    <row r="640" spans="1:20" s="21" customFormat="1" x14ac:dyDescent="0.3">
      <c r="A640" s="7" t="s">
        <v>281</v>
      </c>
      <c r="B640" s="7" t="s">
        <v>1116</v>
      </c>
      <c r="C640" s="7">
        <v>1301</v>
      </c>
      <c r="D640" s="7" t="s">
        <v>1795</v>
      </c>
      <c r="E640" s="7">
        <v>913</v>
      </c>
      <c r="F640" s="7" t="s">
        <v>1900</v>
      </c>
      <c r="G640" s="16" t="s">
        <v>1896</v>
      </c>
      <c r="H640" s="8" t="s">
        <v>1853</v>
      </c>
      <c r="I640" s="8"/>
      <c r="J640" s="8"/>
      <c r="K640" s="8"/>
      <c r="L640" s="8"/>
      <c r="M640" s="8"/>
      <c r="N640" s="8"/>
      <c r="O640" s="15">
        <v>7000000</v>
      </c>
      <c r="P640" s="15">
        <v>8000000</v>
      </c>
      <c r="Q640" s="15">
        <v>12000000</v>
      </c>
      <c r="R640" s="15">
        <v>12000000</v>
      </c>
      <c r="S640" s="15">
        <v>12000000</v>
      </c>
      <c r="T640" s="15">
        <v>14000000</v>
      </c>
    </row>
    <row r="641" spans="1:20" s="21" customFormat="1" x14ac:dyDescent="0.3">
      <c r="A641" s="7" t="s">
        <v>281</v>
      </c>
      <c r="B641" s="7" t="s">
        <v>1116</v>
      </c>
      <c r="C641" s="7">
        <v>1301</v>
      </c>
      <c r="D641" s="7" t="s">
        <v>1328</v>
      </c>
      <c r="E641" s="7">
        <v>907</v>
      </c>
      <c r="F641" s="7">
        <v>131799</v>
      </c>
      <c r="G641" s="16" t="s">
        <v>1896</v>
      </c>
      <c r="H641" s="8" t="s">
        <v>1854</v>
      </c>
      <c r="I641" s="8"/>
      <c r="J641" s="8"/>
      <c r="K641" s="8"/>
      <c r="L641" s="8"/>
      <c r="M641" s="8"/>
      <c r="N641" s="8"/>
      <c r="O641" s="15">
        <v>4000000</v>
      </c>
      <c r="P641" s="15">
        <v>5000000</v>
      </c>
      <c r="Q641" s="15">
        <v>7000000</v>
      </c>
      <c r="R641" s="15">
        <v>7000000</v>
      </c>
      <c r="S641" s="15">
        <v>7000000</v>
      </c>
      <c r="T641" s="15">
        <v>8000000</v>
      </c>
    </row>
    <row r="642" spans="1:20" s="21" customFormat="1" x14ac:dyDescent="0.3">
      <c r="A642" s="7" t="s">
        <v>281</v>
      </c>
      <c r="B642" s="7" t="s">
        <v>1116</v>
      </c>
      <c r="C642" s="7">
        <v>1301</v>
      </c>
      <c r="D642" s="7" t="s">
        <v>1209</v>
      </c>
      <c r="E642" s="7">
        <v>907</v>
      </c>
      <c r="F642" s="7">
        <v>131432</v>
      </c>
      <c r="G642" s="16" t="s">
        <v>1896</v>
      </c>
      <c r="H642" s="8" t="s">
        <v>1855</v>
      </c>
      <c r="I642" s="8"/>
      <c r="J642" s="8"/>
      <c r="K642" s="8"/>
      <c r="L642" s="8"/>
      <c r="M642" s="8"/>
      <c r="N642" s="8"/>
      <c r="O642" s="15">
        <v>2000000</v>
      </c>
      <c r="P642" s="15">
        <v>3000000</v>
      </c>
      <c r="Q642" s="15">
        <v>4000000</v>
      </c>
      <c r="R642" s="15">
        <v>4000000</v>
      </c>
      <c r="S642" s="15">
        <v>4000000</v>
      </c>
      <c r="T642" s="15">
        <v>5000000</v>
      </c>
    </row>
    <row r="643" spans="1:20" s="21" customFormat="1" x14ac:dyDescent="0.3">
      <c r="A643" s="7" t="s">
        <v>281</v>
      </c>
      <c r="B643" s="7" t="s">
        <v>1116</v>
      </c>
      <c r="C643" s="7">
        <v>1301</v>
      </c>
      <c r="D643" s="7" t="s">
        <v>295</v>
      </c>
      <c r="E643" s="7">
        <v>921</v>
      </c>
      <c r="F643" s="7" t="s">
        <v>295</v>
      </c>
      <c r="G643" s="16" t="s">
        <v>1896</v>
      </c>
      <c r="H643" s="8" t="s">
        <v>288</v>
      </c>
      <c r="I643" s="8"/>
      <c r="J643" s="8"/>
      <c r="K643" s="8"/>
      <c r="L643" s="8"/>
      <c r="M643" s="8"/>
      <c r="N643" s="8"/>
      <c r="O643" s="15">
        <v>20000000</v>
      </c>
      <c r="P643" s="15">
        <v>20000000</v>
      </c>
      <c r="Q643" s="15">
        <v>30000000</v>
      </c>
      <c r="R643" s="15">
        <v>30000000</v>
      </c>
      <c r="S643" s="15">
        <v>30000000</v>
      </c>
      <c r="T643" s="15">
        <v>40000000</v>
      </c>
    </row>
    <row r="644" spans="1:20" s="21" customFormat="1" x14ac:dyDescent="0.3">
      <c r="A644" s="7" t="s">
        <v>281</v>
      </c>
      <c r="B644" s="7" t="s">
        <v>1116</v>
      </c>
      <c r="C644" s="7">
        <v>1301</v>
      </c>
      <c r="D644" s="7" t="s">
        <v>292</v>
      </c>
      <c r="E644" s="7">
        <v>921</v>
      </c>
      <c r="F644" s="7" t="s">
        <v>292</v>
      </c>
      <c r="G644" s="16" t="s">
        <v>1896</v>
      </c>
      <c r="H644" s="8" t="s">
        <v>1856</v>
      </c>
      <c r="I644" s="8"/>
      <c r="J644" s="8"/>
      <c r="K644" s="8"/>
      <c r="L644" s="8"/>
      <c r="M644" s="8"/>
      <c r="N644" s="8"/>
      <c r="O644" s="15">
        <v>12000000</v>
      </c>
      <c r="P644" s="15">
        <v>14000000</v>
      </c>
      <c r="Q644" s="15">
        <v>20000000</v>
      </c>
      <c r="R644" s="15">
        <v>20000000</v>
      </c>
      <c r="S644" s="15">
        <v>20000000</v>
      </c>
      <c r="T644" s="15">
        <v>24000000</v>
      </c>
    </row>
    <row r="645" spans="1:20" s="21" customFormat="1" x14ac:dyDescent="0.3">
      <c r="A645" s="7" t="s">
        <v>281</v>
      </c>
      <c r="B645" s="7" t="s">
        <v>1116</v>
      </c>
      <c r="C645" s="7">
        <v>1301</v>
      </c>
      <c r="D645" s="7" t="s">
        <v>8</v>
      </c>
      <c r="E645" s="7">
        <v>921</v>
      </c>
      <c r="F645" s="7" t="s">
        <v>8</v>
      </c>
      <c r="G645" s="16" t="s">
        <v>1896</v>
      </c>
      <c r="H645" s="8" t="s">
        <v>1857</v>
      </c>
      <c r="I645" s="8"/>
      <c r="J645" s="8"/>
      <c r="K645" s="8"/>
      <c r="L645" s="8"/>
      <c r="M645" s="8"/>
      <c r="N645" s="8"/>
      <c r="O645" s="15">
        <v>9000000</v>
      </c>
      <c r="P645" s="15">
        <v>11000000</v>
      </c>
      <c r="Q645" s="15">
        <v>15000000</v>
      </c>
      <c r="R645" s="15">
        <v>15000000</v>
      </c>
      <c r="S645" s="15">
        <v>15000000</v>
      </c>
      <c r="T645" s="15">
        <v>18000000</v>
      </c>
    </row>
    <row r="646" spans="1:20" s="21" customFormat="1" x14ac:dyDescent="0.3">
      <c r="A646" s="7" t="s">
        <v>281</v>
      </c>
      <c r="B646" s="7" t="s">
        <v>1116</v>
      </c>
      <c r="C646" s="7">
        <v>1301</v>
      </c>
      <c r="D646" s="7" t="s">
        <v>8</v>
      </c>
      <c r="E646" s="7">
        <v>921</v>
      </c>
      <c r="F646" s="7" t="s">
        <v>8</v>
      </c>
      <c r="G646" s="16" t="s">
        <v>1896</v>
      </c>
      <c r="H646" s="8" t="s">
        <v>287</v>
      </c>
      <c r="I646" s="8"/>
      <c r="J646" s="8"/>
      <c r="K646" s="8"/>
      <c r="L646" s="8"/>
      <c r="M646" s="8"/>
      <c r="N646" s="8"/>
      <c r="O646" s="15">
        <v>9000000</v>
      </c>
      <c r="P646" s="15">
        <v>11000000</v>
      </c>
      <c r="Q646" s="15">
        <v>15000000</v>
      </c>
      <c r="R646" s="15">
        <v>15000000</v>
      </c>
      <c r="S646" s="15">
        <v>15000000</v>
      </c>
      <c r="T646" s="15">
        <v>18000000</v>
      </c>
    </row>
    <row r="647" spans="1:20" s="21" customFormat="1" x14ac:dyDescent="0.3">
      <c r="A647" s="7" t="s">
        <v>281</v>
      </c>
      <c r="B647" s="7" t="s">
        <v>1116</v>
      </c>
      <c r="C647" s="7">
        <v>1301</v>
      </c>
      <c r="D647" s="7" t="s">
        <v>293</v>
      </c>
      <c r="E647" s="7">
        <v>907</v>
      </c>
      <c r="F647" s="7" t="s">
        <v>293</v>
      </c>
      <c r="G647" s="7" t="s">
        <v>1896</v>
      </c>
      <c r="H647" s="8" t="s">
        <v>1858</v>
      </c>
      <c r="I647" s="8"/>
      <c r="J647" s="8"/>
      <c r="K647" s="8"/>
      <c r="L647" s="8"/>
      <c r="M647" s="8"/>
      <c r="N647" s="8"/>
      <c r="O647" s="15">
        <v>30000000</v>
      </c>
      <c r="P647" s="15">
        <v>35000000</v>
      </c>
      <c r="Q647" s="15">
        <v>40000000</v>
      </c>
      <c r="R647" s="15">
        <v>40000000</v>
      </c>
      <c r="S647" s="15">
        <v>50000000</v>
      </c>
      <c r="T647" s="15">
        <v>60000000</v>
      </c>
    </row>
    <row r="648" spans="1:20" s="21" customFormat="1" x14ac:dyDescent="0.3">
      <c r="A648" s="7" t="s">
        <v>281</v>
      </c>
      <c r="B648" s="7" t="s">
        <v>1116</v>
      </c>
      <c r="C648" s="7">
        <v>1301</v>
      </c>
      <c r="D648" s="7" t="s">
        <v>8</v>
      </c>
      <c r="E648" s="7">
        <v>913</v>
      </c>
      <c r="F648" s="7">
        <v>111630</v>
      </c>
      <c r="G648" s="7" t="s">
        <v>1195</v>
      </c>
      <c r="H648" s="8" t="s">
        <v>1315</v>
      </c>
      <c r="I648" s="8"/>
      <c r="J648" s="8"/>
      <c r="K648" s="8"/>
      <c r="L648" s="8"/>
      <c r="M648" s="8"/>
      <c r="N648" s="8"/>
      <c r="O648" s="15">
        <v>15000000</v>
      </c>
      <c r="P648" s="15">
        <v>14000000</v>
      </c>
      <c r="Q648" s="15">
        <v>20000000</v>
      </c>
      <c r="R648" s="15">
        <v>21000000</v>
      </c>
      <c r="S648" s="15">
        <v>20000000</v>
      </c>
      <c r="T648" s="15">
        <v>20000000</v>
      </c>
    </row>
    <row r="649" spans="1:20" s="21" customFormat="1" x14ac:dyDescent="0.3">
      <c r="A649" s="7" t="s">
        <v>281</v>
      </c>
      <c r="B649" s="7" t="s">
        <v>1116</v>
      </c>
      <c r="C649" s="7">
        <v>1301</v>
      </c>
      <c r="D649" s="7" t="s">
        <v>8</v>
      </c>
      <c r="E649" s="7">
        <v>907</v>
      </c>
      <c r="F649" s="7">
        <v>132025</v>
      </c>
      <c r="G649" s="7" t="s">
        <v>1195</v>
      </c>
      <c r="H649" s="8" t="s">
        <v>1859</v>
      </c>
      <c r="I649" s="8"/>
      <c r="J649" s="8"/>
      <c r="K649" s="8"/>
      <c r="L649" s="8"/>
      <c r="M649" s="8"/>
      <c r="N649" s="8"/>
      <c r="O649" s="15">
        <v>4000000</v>
      </c>
      <c r="P649" s="15">
        <v>4000000</v>
      </c>
      <c r="Q649" s="15">
        <v>6000000</v>
      </c>
      <c r="R649" s="15">
        <v>7000000</v>
      </c>
      <c r="S649" s="15">
        <v>9000000</v>
      </c>
      <c r="T649" s="15">
        <v>10000000</v>
      </c>
    </row>
    <row r="650" spans="1:20" s="21" customFormat="1" x14ac:dyDescent="0.3">
      <c r="A650" s="7" t="s">
        <v>281</v>
      </c>
      <c r="B650" s="7" t="s">
        <v>1116</v>
      </c>
      <c r="C650" s="7">
        <v>1301</v>
      </c>
      <c r="D650" s="7" t="s">
        <v>8</v>
      </c>
      <c r="E650" s="7">
        <v>907</v>
      </c>
      <c r="F650" s="7">
        <v>132022</v>
      </c>
      <c r="G650" s="7" t="s">
        <v>1195</v>
      </c>
      <c r="H650" s="8" t="s">
        <v>1860</v>
      </c>
      <c r="I650" s="8"/>
      <c r="J650" s="8"/>
      <c r="K650" s="8"/>
      <c r="L650" s="8"/>
      <c r="M650" s="8"/>
      <c r="N650" s="8"/>
      <c r="O650" s="15">
        <v>1000000</v>
      </c>
      <c r="P650" s="15">
        <v>1000000</v>
      </c>
      <c r="Q650" s="15">
        <v>3000000</v>
      </c>
      <c r="R650" s="15">
        <v>3000000</v>
      </c>
      <c r="S650" s="15">
        <v>3000000</v>
      </c>
      <c r="T650" s="15">
        <v>3000000</v>
      </c>
    </row>
    <row r="651" spans="1:20" s="21" customFormat="1" x14ac:dyDescent="0.3">
      <c r="A651" s="7" t="s">
        <v>281</v>
      </c>
      <c r="B651" s="7" t="s">
        <v>1116</v>
      </c>
      <c r="C651" s="7">
        <v>1301</v>
      </c>
      <c r="D651" s="7" t="s">
        <v>8</v>
      </c>
      <c r="E651" s="7">
        <v>907</v>
      </c>
      <c r="F651" s="7">
        <v>132023</v>
      </c>
      <c r="G651" s="7" t="s">
        <v>1195</v>
      </c>
      <c r="H651" s="8" t="s">
        <v>1861</v>
      </c>
      <c r="I651" s="8"/>
      <c r="J651" s="8"/>
      <c r="K651" s="8"/>
      <c r="L651" s="8"/>
      <c r="M651" s="8"/>
      <c r="N651" s="8"/>
      <c r="O651" s="15">
        <v>3000000</v>
      </c>
      <c r="P651" s="15">
        <v>3000000</v>
      </c>
      <c r="Q651" s="15">
        <v>3000000</v>
      </c>
      <c r="R651" s="15">
        <v>4000000</v>
      </c>
      <c r="S651" s="15">
        <v>4000000</v>
      </c>
      <c r="T651" s="15">
        <v>4000000</v>
      </c>
    </row>
    <row r="652" spans="1:20" s="21" customFormat="1" x14ac:dyDescent="0.3">
      <c r="A652" s="7" t="s">
        <v>281</v>
      </c>
      <c r="B652" s="7" t="s">
        <v>1116</v>
      </c>
      <c r="C652" s="7">
        <v>1301</v>
      </c>
      <c r="D652" s="7" t="s">
        <v>8</v>
      </c>
      <c r="E652" s="7">
        <v>907</v>
      </c>
      <c r="F652" s="7">
        <v>132099</v>
      </c>
      <c r="G652" s="7" t="s">
        <v>1195</v>
      </c>
      <c r="H652" s="8" t="s">
        <v>1862</v>
      </c>
      <c r="I652" s="8"/>
      <c r="J652" s="8"/>
      <c r="K652" s="8"/>
      <c r="L652" s="8"/>
      <c r="M652" s="8"/>
      <c r="N652" s="8"/>
      <c r="O652" s="15">
        <v>0</v>
      </c>
      <c r="P652" s="15">
        <v>0</v>
      </c>
      <c r="Q652" s="15">
        <v>0</v>
      </c>
      <c r="R652" s="15">
        <v>1000000</v>
      </c>
      <c r="S652" s="15">
        <v>1000000</v>
      </c>
      <c r="T652" s="15">
        <v>1000000</v>
      </c>
    </row>
    <row r="653" spans="1:20" s="21" customFormat="1" x14ac:dyDescent="0.3">
      <c r="A653" s="7" t="s">
        <v>281</v>
      </c>
      <c r="B653" s="7" t="s">
        <v>1116</v>
      </c>
      <c r="C653" s="7">
        <v>1301</v>
      </c>
      <c r="D653" s="7" t="s">
        <v>8</v>
      </c>
      <c r="E653" s="7">
        <v>907</v>
      </c>
      <c r="F653" s="7">
        <v>132026</v>
      </c>
      <c r="G653" s="7" t="s">
        <v>1195</v>
      </c>
      <c r="H653" s="8" t="s">
        <v>1863</v>
      </c>
      <c r="I653" s="8"/>
      <c r="J653" s="8"/>
      <c r="K653" s="8"/>
      <c r="L653" s="8"/>
      <c r="M653" s="8"/>
      <c r="N653" s="8"/>
      <c r="O653" s="15">
        <v>4000000</v>
      </c>
      <c r="P653" s="15">
        <v>4000000</v>
      </c>
      <c r="Q653" s="15">
        <v>4000000</v>
      </c>
      <c r="R653" s="15">
        <v>4000000</v>
      </c>
      <c r="S653" s="15">
        <v>5000000</v>
      </c>
      <c r="T653" s="15">
        <v>5000000</v>
      </c>
    </row>
    <row r="654" spans="1:20" s="21" customFormat="1" x14ac:dyDescent="0.3">
      <c r="A654" s="7" t="s">
        <v>281</v>
      </c>
      <c r="B654" s="7" t="s">
        <v>1116</v>
      </c>
      <c r="C654" s="7">
        <v>1301</v>
      </c>
      <c r="D654" s="7" t="s">
        <v>8</v>
      </c>
      <c r="E654" s="7">
        <v>907</v>
      </c>
      <c r="F654" s="7">
        <v>132028</v>
      </c>
      <c r="G654" s="7" t="s">
        <v>1195</v>
      </c>
      <c r="H654" s="8" t="s">
        <v>1864</v>
      </c>
      <c r="I654" s="8"/>
      <c r="J654" s="8"/>
      <c r="K654" s="8"/>
      <c r="L654" s="8"/>
      <c r="M654" s="8"/>
      <c r="N654" s="8"/>
      <c r="O654" s="15">
        <v>1000000</v>
      </c>
      <c r="P654" s="15">
        <v>1000000</v>
      </c>
      <c r="Q654" s="15">
        <v>2000000</v>
      </c>
      <c r="R654" s="15">
        <v>2000000</v>
      </c>
      <c r="S654" s="15">
        <v>2000000</v>
      </c>
      <c r="T654" s="15">
        <v>2000000</v>
      </c>
    </row>
    <row r="655" spans="1:20" s="21" customFormat="1" x14ac:dyDescent="0.3">
      <c r="A655" s="7" t="s">
        <v>281</v>
      </c>
      <c r="B655" s="7" t="s">
        <v>1116</v>
      </c>
      <c r="C655" s="7">
        <v>1301</v>
      </c>
      <c r="D655" s="7" t="s">
        <v>1325</v>
      </c>
      <c r="E655" s="7">
        <v>907</v>
      </c>
      <c r="F655" s="7">
        <v>131430</v>
      </c>
      <c r="G655" s="7" t="s">
        <v>1195</v>
      </c>
      <c r="H655" s="8" t="s">
        <v>1130</v>
      </c>
      <c r="I655" s="8"/>
      <c r="J655" s="8"/>
      <c r="K655" s="8"/>
      <c r="L655" s="8"/>
      <c r="M655" s="8"/>
      <c r="N655" s="8"/>
      <c r="O655" s="15">
        <v>17000000</v>
      </c>
      <c r="P655" s="15">
        <v>17000000</v>
      </c>
      <c r="Q655" s="15">
        <v>22000000</v>
      </c>
      <c r="R655" s="15">
        <v>22000000</v>
      </c>
      <c r="S655" s="15">
        <v>22000000</v>
      </c>
      <c r="T655" s="15">
        <v>22000000</v>
      </c>
    </row>
    <row r="656" spans="1:20" s="21" customFormat="1" x14ac:dyDescent="0.3">
      <c r="A656" s="7" t="s">
        <v>281</v>
      </c>
      <c r="B656" s="7" t="s">
        <v>1116</v>
      </c>
      <c r="C656" s="7">
        <v>1301</v>
      </c>
      <c r="D656" s="7" t="s">
        <v>1325</v>
      </c>
      <c r="E656" s="7">
        <v>907</v>
      </c>
      <c r="F656" s="7">
        <v>131506</v>
      </c>
      <c r="G656" s="7" t="s">
        <v>1195</v>
      </c>
      <c r="H656" s="8" t="s">
        <v>1865</v>
      </c>
      <c r="I656" s="8"/>
      <c r="J656" s="8"/>
      <c r="K656" s="8"/>
      <c r="L656" s="8"/>
      <c r="M656" s="8"/>
      <c r="N656" s="8"/>
      <c r="O656" s="15">
        <v>5000000</v>
      </c>
      <c r="P656" s="15">
        <v>5000000</v>
      </c>
      <c r="Q656" s="15">
        <v>7000000</v>
      </c>
      <c r="R656" s="15">
        <v>6000000</v>
      </c>
      <c r="S656" s="15">
        <v>7000000</v>
      </c>
      <c r="T656" s="15">
        <v>7000000</v>
      </c>
    </row>
    <row r="657" spans="1:20" s="21" customFormat="1" x14ac:dyDescent="0.3">
      <c r="A657" s="7" t="s">
        <v>281</v>
      </c>
      <c r="B657" s="7" t="s">
        <v>1116</v>
      </c>
      <c r="C657" s="7">
        <v>1301</v>
      </c>
      <c r="D657" s="7" t="s">
        <v>1217</v>
      </c>
      <c r="E657" s="7">
        <v>907</v>
      </c>
      <c r="F657" s="7">
        <v>130516</v>
      </c>
      <c r="G657" s="7" t="s">
        <v>1195</v>
      </c>
      <c r="H657" s="8" t="s">
        <v>1142</v>
      </c>
      <c r="I657" s="8"/>
      <c r="J657" s="8"/>
      <c r="K657" s="8"/>
      <c r="L657" s="8"/>
      <c r="M657" s="8"/>
      <c r="N657" s="8"/>
      <c r="O657" s="15">
        <v>2000000</v>
      </c>
      <c r="P657" s="15">
        <v>3000000</v>
      </c>
      <c r="Q657" s="15">
        <v>6000000</v>
      </c>
      <c r="R657" s="15">
        <v>6000000</v>
      </c>
      <c r="S657" s="15">
        <v>6000000</v>
      </c>
      <c r="T657" s="15">
        <v>6000000</v>
      </c>
    </row>
    <row r="658" spans="1:20" s="21" customFormat="1" x14ac:dyDescent="0.3">
      <c r="A658" s="7" t="s">
        <v>281</v>
      </c>
      <c r="B658" s="7" t="s">
        <v>1116</v>
      </c>
      <c r="C658" s="7">
        <v>1301</v>
      </c>
      <c r="D658" s="7" t="s">
        <v>1217</v>
      </c>
      <c r="E658" s="7">
        <v>907</v>
      </c>
      <c r="F658" s="7">
        <v>130685</v>
      </c>
      <c r="G658" s="7" t="s">
        <v>1195</v>
      </c>
      <c r="H658" s="8" t="s">
        <v>1141</v>
      </c>
      <c r="I658" s="8"/>
      <c r="J658" s="8"/>
      <c r="K658" s="8"/>
      <c r="L658" s="8"/>
      <c r="M658" s="8"/>
      <c r="N658" s="8"/>
      <c r="O658" s="15">
        <v>2000000</v>
      </c>
      <c r="P658" s="15">
        <v>3000000</v>
      </c>
      <c r="Q658" s="15">
        <v>3000000</v>
      </c>
      <c r="R658" s="15">
        <v>3000000</v>
      </c>
      <c r="S658" s="15">
        <v>3000000</v>
      </c>
      <c r="T658" s="15">
        <v>3000000</v>
      </c>
    </row>
    <row r="659" spans="1:20" s="21" customFormat="1" x14ac:dyDescent="0.3">
      <c r="A659" s="7" t="s">
        <v>281</v>
      </c>
      <c r="B659" s="7" t="s">
        <v>1116</v>
      </c>
      <c r="C659" s="7">
        <v>1301</v>
      </c>
      <c r="D659" s="7" t="s">
        <v>1217</v>
      </c>
      <c r="E659" s="7">
        <v>907</v>
      </c>
      <c r="F659" s="7">
        <v>130469</v>
      </c>
      <c r="G659" s="7" t="s">
        <v>1195</v>
      </c>
      <c r="H659" s="8" t="s">
        <v>1140</v>
      </c>
      <c r="I659" s="8"/>
      <c r="J659" s="8"/>
      <c r="K659" s="8"/>
      <c r="L659" s="8"/>
      <c r="M659" s="8"/>
      <c r="N659" s="8"/>
      <c r="O659" s="15">
        <v>2000000</v>
      </c>
      <c r="P659" s="15">
        <v>3000000</v>
      </c>
      <c r="Q659" s="15">
        <v>3000000</v>
      </c>
      <c r="R659" s="15">
        <v>3000000</v>
      </c>
      <c r="S659" s="15">
        <v>3000000</v>
      </c>
      <c r="T659" s="15">
        <v>4000000</v>
      </c>
    </row>
    <row r="660" spans="1:20" s="21" customFormat="1" x14ac:dyDescent="0.3">
      <c r="A660" s="7" t="s">
        <v>281</v>
      </c>
      <c r="B660" s="7" t="s">
        <v>1116</v>
      </c>
      <c r="C660" s="7">
        <v>1301</v>
      </c>
      <c r="D660" s="7" t="s">
        <v>8</v>
      </c>
      <c r="E660" s="7">
        <v>907</v>
      </c>
      <c r="F660" s="7">
        <v>131963</v>
      </c>
      <c r="G660" s="7" t="s">
        <v>1195</v>
      </c>
      <c r="H660" s="8" t="s">
        <v>1866</v>
      </c>
      <c r="I660" s="8"/>
      <c r="J660" s="8"/>
      <c r="K660" s="8"/>
      <c r="L660" s="8"/>
      <c r="M660" s="8"/>
      <c r="N660" s="8"/>
      <c r="O660" s="15">
        <v>11000000</v>
      </c>
      <c r="P660" s="15">
        <v>12000000</v>
      </c>
      <c r="Q660" s="15">
        <v>15000000</v>
      </c>
      <c r="R660" s="15">
        <v>16000000</v>
      </c>
      <c r="S660" s="15">
        <v>18000000</v>
      </c>
      <c r="T660" s="15">
        <v>20000000</v>
      </c>
    </row>
    <row r="661" spans="1:20" s="21" customFormat="1" x14ac:dyDescent="0.3">
      <c r="A661" s="7" t="s">
        <v>281</v>
      </c>
      <c r="B661" s="7" t="s">
        <v>1116</v>
      </c>
      <c r="C661" s="7">
        <v>1301</v>
      </c>
      <c r="D661" s="7" t="s">
        <v>8</v>
      </c>
      <c r="E661" s="7">
        <v>907</v>
      </c>
      <c r="F661" s="7">
        <v>131964</v>
      </c>
      <c r="G661" s="7" t="s">
        <v>1195</v>
      </c>
      <c r="H661" s="8" t="s">
        <v>1867</v>
      </c>
      <c r="I661" s="8"/>
      <c r="J661" s="8"/>
      <c r="K661" s="8"/>
      <c r="L661" s="8"/>
      <c r="M661" s="8"/>
      <c r="N661" s="8"/>
      <c r="O661" s="15">
        <v>2000000</v>
      </c>
      <c r="P661" s="15">
        <v>2000000</v>
      </c>
      <c r="Q661" s="15">
        <v>5000000</v>
      </c>
      <c r="R661" s="15">
        <v>7000000</v>
      </c>
      <c r="S661" s="15">
        <v>8000000</v>
      </c>
      <c r="T661" s="15">
        <v>9000000</v>
      </c>
    </row>
    <row r="662" spans="1:20" s="21" customFormat="1" x14ac:dyDescent="0.3">
      <c r="A662" s="7" t="s">
        <v>281</v>
      </c>
      <c r="B662" s="7" t="s">
        <v>1116</v>
      </c>
      <c r="C662" s="7">
        <v>1301</v>
      </c>
      <c r="D662" s="7" t="s">
        <v>8</v>
      </c>
      <c r="E662" s="7">
        <v>907</v>
      </c>
      <c r="F662" s="7">
        <v>132104</v>
      </c>
      <c r="G662" s="7" t="s">
        <v>1195</v>
      </c>
      <c r="H662" s="8" t="s">
        <v>1868</v>
      </c>
      <c r="I662" s="8"/>
      <c r="J662" s="8"/>
      <c r="K662" s="8"/>
      <c r="L662" s="8"/>
      <c r="M662" s="8"/>
      <c r="N662" s="8"/>
      <c r="O662" s="15">
        <v>1000000</v>
      </c>
      <c r="P662" s="15">
        <v>1000000</v>
      </c>
      <c r="Q662" s="15">
        <v>1000000</v>
      </c>
      <c r="R662" s="15">
        <v>2000000</v>
      </c>
      <c r="S662" s="15">
        <v>2000000</v>
      </c>
      <c r="T662" s="15">
        <v>2000000</v>
      </c>
    </row>
    <row r="663" spans="1:20" s="21" customFormat="1" x14ac:dyDescent="0.3">
      <c r="A663" s="7" t="s">
        <v>281</v>
      </c>
      <c r="B663" s="7" t="s">
        <v>1116</v>
      </c>
      <c r="C663" s="7">
        <v>1301</v>
      </c>
      <c r="D663" s="7" t="s">
        <v>8</v>
      </c>
      <c r="E663" s="7">
        <v>907</v>
      </c>
      <c r="F663" s="7">
        <v>131883</v>
      </c>
      <c r="G663" s="7" t="s">
        <v>1195</v>
      </c>
      <c r="H663" s="8" t="s">
        <v>1869</v>
      </c>
      <c r="I663" s="8"/>
      <c r="J663" s="8"/>
      <c r="K663" s="8"/>
      <c r="L663" s="8"/>
      <c r="M663" s="8"/>
      <c r="N663" s="8"/>
      <c r="O663" s="15">
        <v>18000000</v>
      </c>
      <c r="P663" s="15">
        <v>16000000</v>
      </c>
      <c r="Q663" s="15">
        <v>22000000</v>
      </c>
      <c r="R663" s="15">
        <v>21000000</v>
      </c>
      <c r="S663" s="15">
        <v>23000000</v>
      </c>
      <c r="T663" s="15">
        <v>27000000</v>
      </c>
    </row>
    <row r="664" spans="1:20" s="21" customFormat="1" x14ac:dyDescent="0.3">
      <c r="A664" s="7" t="s">
        <v>281</v>
      </c>
      <c r="B664" s="7" t="s">
        <v>1116</v>
      </c>
      <c r="C664" s="7">
        <v>1301</v>
      </c>
      <c r="D664" s="7" t="s">
        <v>8</v>
      </c>
      <c r="E664" s="7">
        <v>907</v>
      </c>
      <c r="F664" s="7">
        <v>131815</v>
      </c>
      <c r="G664" s="7" t="s">
        <v>1195</v>
      </c>
      <c r="H664" s="8" t="s">
        <v>1134</v>
      </c>
      <c r="I664" s="8"/>
      <c r="J664" s="8"/>
      <c r="K664" s="8"/>
      <c r="L664" s="8"/>
      <c r="M664" s="8"/>
      <c r="N664" s="8"/>
      <c r="O664" s="15">
        <v>4000000</v>
      </c>
      <c r="P664" s="15">
        <v>4000000</v>
      </c>
      <c r="Q664" s="15">
        <v>9000000</v>
      </c>
      <c r="R664" s="15">
        <v>9000000</v>
      </c>
      <c r="S664" s="15">
        <v>10000000</v>
      </c>
      <c r="T664" s="15">
        <v>10000000</v>
      </c>
    </row>
    <row r="665" spans="1:20" s="21" customFormat="1" x14ac:dyDescent="0.3">
      <c r="A665" s="7" t="s">
        <v>281</v>
      </c>
      <c r="B665" s="7" t="s">
        <v>1116</v>
      </c>
      <c r="C665" s="7">
        <v>1301</v>
      </c>
      <c r="D665" s="7" t="s">
        <v>8</v>
      </c>
      <c r="E665" s="7">
        <v>907</v>
      </c>
      <c r="F665" s="7">
        <v>131813</v>
      </c>
      <c r="G665" s="7" t="s">
        <v>1195</v>
      </c>
      <c r="H665" s="8" t="s">
        <v>1132</v>
      </c>
      <c r="I665" s="8"/>
      <c r="J665" s="8"/>
      <c r="K665" s="8"/>
      <c r="L665" s="8"/>
      <c r="M665" s="8"/>
      <c r="N665" s="8"/>
      <c r="O665" s="15">
        <v>14000000</v>
      </c>
      <c r="P665" s="15">
        <v>14000000</v>
      </c>
      <c r="Q665" s="15">
        <v>15000000</v>
      </c>
      <c r="R665" s="15">
        <v>14000000</v>
      </c>
      <c r="S665" s="15">
        <v>15000000</v>
      </c>
      <c r="T665" s="15">
        <v>15000000</v>
      </c>
    </row>
    <row r="666" spans="1:20" s="21" customFormat="1" x14ac:dyDescent="0.3">
      <c r="A666" s="7" t="s">
        <v>281</v>
      </c>
      <c r="B666" s="7" t="s">
        <v>1116</v>
      </c>
      <c r="C666" s="7">
        <v>1301</v>
      </c>
      <c r="D666" s="7" t="s">
        <v>8</v>
      </c>
      <c r="E666" s="7">
        <v>907</v>
      </c>
      <c r="F666" s="7">
        <v>132050</v>
      </c>
      <c r="G666" s="7" t="s">
        <v>1195</v>
      </c>
      <c r="H666" s="8" t="s">
        <v>1870</v>
      </c>
      <c r="I666" s="8"/>
      <c r="J666" s="8"/>
      <c r="K666" s="8"/>
      <c r="L666" s="8"/>
      <c r="M666" s="8"/>
      <c r="N666" s="8"/>
      <c r="O666" s="15">
        <v>7000000</v>
      </c>
      <c r="P666" s="15">
        <v>7000000</v>
      </c>
      <c r="Q666" s="15">
        <v>14000000</v>
      </c>
      <c r="R666" s="15">
        <v>15000000</v>
      </c>
      <c r="S666" s="15">
        <v>16000000</v>
      </c>
      <c r="T666" s="15">
        <v>20000000</v>
      </c>
    </row>
    <row r="667" spans="1:20" s="21" customFormat="1" x14ac:dyDescent="0.3">
      <c r="A667" s="7" t="s">
        <v>281</v>
      </c>
      <c r="B667" s="7" t="s">
        <v>1116</v>
      </c>
      <c r="C667" s="7">
        <v>1301</v>
      </c>
      <c r="D667" s="7" t="s">
        <v>8</v>
      </c>
      <c r="E667" s="7">
        <v>907</v>
      </c>
      <c r="F667" s="7">
        <v>131829</v>
      </c>
      <c r="G667" s="7" t="s">
        <v>1195</v>
      </c>
      <c r="H667" s="8" t="s">
        <v>1129</v>
      </c>
      <c r="I667" s="8"/>
      <c r="J667" s="8"/>
      <c r="K667" s="8"/>
      <c r="L667" s="8"/>
      <c r="M667" s="8"/>
      <c r="N667" s="8"/>
      <c r="O667" s="15">
        <v>8000000</v>
      </c>
      <c r="P667" s="15">
        <v>8000000</v>
      </c>
      <c r="Q667" s="15">
        <v>10000000</v>
      </c>
      <c r="R667" s="15">
        <v>11000000</v>
      </c>
      <c r="S667" s="15">
        <v>13000000</v>
      </c>
      <c r="T667" s="15">
        <v>15000000</v>
      </c>
    </row>
    <row r="668" spans="1:20" s="21" customFormat="1" x14ac:dyDescent="0.3">
      <c r="A668" s="7" t="s">
        <v>281</v>
      </c>
      <c r="B668" s="7" t="s">
        <v>1116</v>
      </c>
      <c r="C668" s="7">
        <v>1301</v>
      </c>
      <c r="D668" s="7" t="s">
        <v>8</v>
      </c>
      <c r="E668" s="7">
        <v>907</v>
      </c>
      <c r="F668" s="7">
        <v>131716</v>
      </c>
      <c r="G668" s="7" t="s">
        <v>1195</v>
      </c>
      <c r="H668" s="8" t="s">
        <v>1317</v>
      </c>
      <c r="I668" s="8"/>
      <c r="J668" s="8"/>
      <c r="K668" s="8"/>
      <c r="L668" s="8"/>
      <c r="M668" s="8"/>
      <c r="N668" s="8"/>
      <c r="O668" s="15">
        <v>3000000</v>
      </c>
      <c r="P668" s="15">
        <v>3000000</v>
      </c>
      <c r="Q668" s="15">
        <v>4000000</v>
      </c>
      <c r="R668" s="15">
        <v>5000000</v>
      </c>
      <c r="S668" s="15">
        <v>6000000</v>
      </c>
      <c r="T668" s="15">
        <v>6000000</v>
      </c>
    </row>
    <row r="669" spans="1:20" s="21" customFormat="1" x14ac:dyDescent="0.3">
      <c r="A669" s="7" t="s">
        <v>281</v>
      </c>
      <c r="B669" s="7" t="s">
        <v>1116</v>
      </c>
      <c r="C669" s="7">
        <v>1301</v>
      </c>
      <c r="D669" s="7" t="s">
        <v>8</v>
      </c>
      <c r="E669" s="7">
        <v>907</v>
      </c>
      <c r="F669" s="7">
        <v>131635</v>
      </c>
      <c r="G669" s="7" t="s">
        <v>1195</v>
      </c>
      <c r="H669" s="8" t="s">
        <v>1133</v>
      </c>
      <c r="I669" s="8"/>
      <c r="J669" s="8"/>
      <c r="K669" s="8"/>
      <c r="L669" s="8"/>
      <c r="M669" s="8"/>
      <c r="N669" s="8"/>
      <c r="O669" s="15">
        <v>11000000</v>
      </c>
      <c r="P669" s="15">
        <v>10000000</v>
      </c>
      <c r="Q669" s="15">
        <v>10000000</v>
      </c>
      <c r="R669" s="15">
        <v>12000000</v>
      </c>
      <c r="S669" s="15">
        <v>13000000</v>
      </c>
      <c r="T669" s="15">
        <v>13000000</v>
      </c>
    </row>
    <row r="670" spans="1:20" s="21" customFormat="1" x14ac:dyDescent="0.3">
      <c r="A670" s="7" t="s">
        <v>281</v>
      </c>
      <c r="B670" s="7" t="s">
        <v>1116</v>
      </c>
      <c r="C670" s="7">
        <v>1301</v>
      </c>
      <c r="D670" s="7" t="s">
        <v>8</v>
      </c>
      <c r="E670" s="7">
        <v>907</v>
      </c>
      <c r="F670" s="7">
        <v>132199</v>
      </c>
      <c r="G670" s="7" t="s">
        <v>1195</v>
      </c>
      <c r="H670" s="8" t="s">
        <v>1871</v>
      </c>
      <c r="I670" s="8"/>
      <c r="J670" s="8"/>
      <c r="K670" s="8"/>
      <c r="L670" s="8"/>
      <c r="M670" s="8"/>
      <c r="N670" s="8"/>
      <c r="O670" s="15">
        <v>4000000</v>
      </c>
      <c r="P670" s="15">
        <v>3000000</v>
      </c>
      <c r="Q670" s="15">
        <v>8000000</v>
      </c>
      <c r="R670" s="15">
        <v>12000000</v>
      </c>
      <c r="S670" s="15">
        <v>14000000</v>
      </c>
      <c r="T670" s="15">
        <v>15000000</v>
      </c>
    </row>
    <row r="671" spans="1:20" s="21" customFormat="1" x14ac:dyDescent="0.3">
      <c r="A671" s="7" t="s">
        <v>281</v>
      </c>
      <c r="B671" s="7" t="s">
        <v>1116</v>
      </c>
      <c r="C671" s="7">
        <v>1301</v>
      </c>
      <c r="D671" s="7" t="s">
        <v>8</v>
      </c>
      <c r="E671" s="7">
        <v>907</v>
      </c>
      <c r="F671" s="7">
        <v>131985</v>
      </c>
      <c r="G671" s="7" t="s">
        <v>1195</v>
      </c>
      <c r="H671" s="8" t="s">
        <v>1872</v>
      </c>
      <c r="I671" s="8"/>
      <c r="J671" s="8"/>
      <c r="K671" s="8"/>
      <c r="L671" s="8"/>
      <c r="M671" s="8"/>
      <c r="N671" s="8"/>
      <c r="O671" s="15">
        <v>6000000</v>
      </c>
      <c r="P671" s="15">
        <v>6000000</v>
      </c>
      <c r="Q671" s="15">
        <v>13000000</v>
      </c>
      <c r="R671" s="15">
        <v>14000000</v>
      </c>
      <c r="S671" s="15">
        <v>15000000</v>
      </c>
      <c r="T671" s="15">
        <v>18000000</v>
      </c>
    </row>
    <row r="672" spans="1:20" s="21" customFormat="1" x14ac:dyDescent="0.3">
      <c r="A672" s="7" t="s">
        <v>281</v>
      </c>
      <c r="B672" s="7" t="s">
        <v>1116</v>
      </c>
      <c r="C672" s="7">
        <v>1301</v>
      </c>
      <c r="D672" s="7" t="s">
        <v>8</v>
      </c>
      <c r="E672" s="7">
        <v>907</v>
      </c>
      <c r="F672" s="7">
        <v>131992</v>
      </c>
      <c r="G672" s="7" t="s">
        <v>1195</v>
      </c>
      <c r="H672" s="8" t="s">
        <v>1873</v>
      </c>
      <c r="I672" s="8"/>
      <c r="J672" s="8"/>
      <c r="K672" s="8"/>
      <c r="L672" s="8"/>
      <c r="M672" s="8"/>
      <c r="N672" s="8"/>
      <c r="O672" s="15">
        <v>1000000</v>
      </c>
      <c r="P672" s="15">
        <v>1000000</v>
      </c>
      <c r="Q672" s="15">
        <v>3000000</v>
      </c>
      <c r="R672" s="15">
        <v>3000000</v>
      </c>
      <c r="S672" s="15">
        <v>3000000</v>
      </c>
      <c r="T672" s="15">
        <v>3000000</v>
      </c>
    </row>
    <row r="673" spans="1:20" x14ac:dyDescent="0.3">
      <c r="A673" s="7" t="s">
        <v>281</v>
      </c>
      <c r="B673" s="7" t="s">
        <v>1116</v>
      </c>
      <c r="C673" s="7">
        <v>1301</v>
      </c>
      <c r="D673" s="7" t="s">
        <v>8</v>
      </c>
      <c r="E673" s="7">
        <v>907</v>
      </c>
      <c r="F673" s="7">
        <v>131945</v>
      </c>
      <c r="G673" s="7" t="s">
        <v>1195</v>
      </c>
      <c r="H673" s="8" t="s">
        <v>1874</v>
      </c>
      <c r="O673" s="15">
        <v>0</v>
      </c>
      <c r="P673" s="15">
        <v>0</v>
      </c>
      <c r="Q673" s="15">
        <v>1000000</v>
      </c>
      <c r="R673" s="15">
        <v>1000000</v>
      </c>
      <c r="S673" s="15">
        <v>1000000</v>
      </c>
      <c r="T673" s="15">
        <v>1000000</v>
      </c>
    </row>
    <row r="674" spans="1:20" x14ac:dyDescent="0.3">
      <c r="A674" s="7" t="s">
        <v>281</v>
      </c>
      <c r="B674" s="7" t="s">
        <v>1116</v>
      </c>
      <c r="C674" s="7">
        <v>1301</v>
      </c>
      <c r="D674" s="7" t="s">
        <v>8</v>
      </c>
      <c r="E674" s="7">
        <v>907</v>
      </c>
      <c r="F674" s="7">
        <v>131839</v>
      </c>
      <c r="G674" s="7" t="s">
        <v>1195</v>
      </c>
      <c r="H674" s="8" t="s">
        <v>1143</v>
      </c>
      <c r="O674" s="15">
        <v>0</v>
      </c>
      <c r="P674" s="15">
        <v>1000000</v>
      </c>
      <c r="Q674" s="15">
        <v>2000000</v>
      </c>
      <c r="R674" s="15">
        <v>2000000</v>
      </c>
      <c r="S674" s="15">
        <v>2000000</v>
      </c>
      <c r="T674" s="15">
        <v>2000000</v>
      </c>
    </row>
    <row r="675" spans="1:20" x14ac:dyDescent="0.3">
      <c r="A675" s="7" t="s">
        <v>281</v>
      </c>
      <c r="B675" s="7" t="s">
        <v>1116</v>
      </c>
      <c r="C675" s="7">
        <v>1301</v>
      </c>
      <c r="D675" s="2" t="s">
        <v>1215</v>
      </c>
      <c r="E675" s="2">
        <v>907</v>
      </c>
      <c r="F675" s="2">
        <v>130024</v>
      </c>
      <c r="G675" s="2" t="s">
        <v>1195</v>
      </c>
      <c r="H675" s="8" t="s">
        <v>1136</v>
      </c>
      <c r="O675" s="15">
        <v>2000000</v>
      </c>
      <c r="P675" s="15">
        <v>3000000</v>
      </c>
      <c r="Q675" s="15">
        <v>3000000</v>
      </c>
      <c r="R675" s="15">
        <v>3000000</v>
      </c>
      <c r="S675" s="15">
        <v>3000000</v>
      </c>
      <c r="T675" s="15">
        <v>3000000</v>
      </c>
    </row>
    <row r="676" spans="1:20" s="21" customFormat="1" x14ac:dyDescent="0.3">
      <c r="A676" s="7" t="s">
        <v>281</v>
      </c>
      <c r="B676" s="7" t="s">
        <v>1116</v>
      </c>
      <c r="C676" s="7">
        <v>1301</v>
      </c>
      <c r="D676" s="6" t="s">
        <v>8</v>
      </c>
      <c r="E676" s="7">
        <v>907</v>
      </c>
      <c r="F676" s="6" t="s">
        <v>1327</v>
      </c>
      <c r="G676" s="7" t="s">
        <v>1195</v>
      </c>
      <c r="H676" s="13" t="s">
        <v>1326</v>
      </c>
      <c r="I676" s="13"/>
      <c r="J676" s="13"/>
      <c r="K676" s="13"/>
      <c r="L676" s="13"/>
      <c r="M676" s="13"/>
      <c r="N676" s="13"/>
      <c r="O676" s="15">
        <v>39000000</v>
      </c>
      <c r="P676" s="15">
        <v>39000000</v>
      </c>
      <c r="Q676" s="15">
        <v>39000000</v>
      </c>
      <c r="R676" s="15">
        <v>39000000</v>
      </c>
      <c r="S676" s="15">
        <v>39000000</v>
      </c>
      <c r="T676" s="15">
        <v>39000000</v>
      </c>
    </row>
    <row r="677" spans="1:20" x14ac:dyDescent="0.3">
      <c r="A677" s="7" t="s">
        <v>281</v>
      </c>
      <c r="B677" s="7" t="s">
        <v>1116</v>
      </c>
      <c r="C677" s="7">
        <v>1301</v>
      </c>
      <c r="D677" s="2" t="s">
        <v>8</v>
      </c>
      <c r="E677" s="2">
        <v>907</v>
      </c>
      <c r="F677" s="2" t="s">
        <v>1901</v>
      </c>
      <c r="G677" s="2" t="s">
        <v>1195</v>
      </c>
      <c r="H677" s="8" t="s">
        <v>1875</v>
      </c>
      <c r="O677" s="15">
        <v>4000000</v>
      </c>
      <c r="P677" s="15">
        <v>3000000</v>
      </c>
      <c r="Q677" s="15">
        <v>4000000</v>
      </c>
      <c r="R677" s="15">
        <v>3000000</v>
      </c>
      <c r="S677" s="15">
        <v>5000000</v>
      </c>
      <c r="T677" s="15">
        <v>6000000</v>
      </c>
    </row>
    <row r="678" spans="1:20" x14ac:dyDescent="0.3">
      <c r="A678" s="7" t="s">
        <v>281</v>
      </c>
      <c r="B678" s="7" t="s">
        <v>1116</v>
      </c>
      <c r="C678" s="7">
        <v>1301</v>
      </c>
      <c r="D678" s="2" t="s">
        <v>8</v>
      </c>
      <c r="E678" s="2">
        <v>999</v>
      </c>
      <c r="F678" s="2" t="s">
        <v>8</v>
      </c>
      <c r="G678" s="2" t="s">
        <v>1195</v>
      </c>
      <c r="H678" s="8" t="s">
        <v>1876</v>
      </c>
      <c r="O678" s="15">
        <v>0</v>
      </c>
      <c r="P678" s="15">
        <v>0</v>
      </c>
      <c r="Q678" s="15">
        <v>2000000</v>
      </c>
      <c r="R678" s="15">
        <v>2000000</v>
      </c>
      <c r="S678" s="15">
        <v>2000000</v>
      </c>
      <c r="T678" s="15">
        <v>3000000</v>
      </c>
    </row>
    <row r="679" spans="1:20" x14ac:dyDescent="0.3">
      <c r="A679" s="7" t="s">
        <v>281</v>
      </c>
      <c r="B679" s="7" t="s">
        <v>1116</v>
      </c>
      <c r="C679" s="7">
        <v>1301</v>
      </c>
      <c r="D679" s="2" t="s">
        <v>927</v>
      </c>
      <c r="E679" s="2">
        <v>901</v>
      </c>
      <c r="F679" s="2">
        <v>111400</v>
      </c>
      <c r="G679" s="2" t="s">
        <v>1195</v>
      </c>
      <c r="H679" s="8" t="s">
        <v>1877</v>
      </c>
      <c r="O679" s="15">
        <v>2000000</v>
      </c>
      <c r="P679" s="15">
        <v>2000000</v>
      </c>
      <c r="Q679" s="15">
        <v>2000000</v>
      </c>
      <c r="R679" s="15">
        <v>2000000</v>
      </c>
      <c r="S679" s="15">
        <v>2000000</v>
      </c>
      <c r="T679" s="15">
        <v>3000000</v>
      </c>
    </row>
    <row r="680" spans="1:20" x14ac:dyDescent="0.3">
      <c r="A680" s="7" t="s">
        <v>281</v>
      </c>
      <c r="B680" s="7" t="s">
        <v>1116</v>
      </c>
      <c r="C680" s="7">
        <v>1301</v>
      </c>
      <c r="D680" s="2" t="s">
        <v>927</v>
      </c>
      <c r="E680" s="2">
        <v>901</v>
      </c>
      <c r="F680" s="2">
        <v>111398</v>
      </c>
      <c r="G680" s="2" t="s">
        <v>1195</v>
      </c>
      <c r="H680" s="8" t="s">
        <v>1878</v>
      </c>
      <c r="O680" s="15">
        <v>1000000</v>
      </c>
      <c r="P680" s="15">
        <v>1000000</v>
      </c>
      <c r="Q680" s="15">
        <v>1000000</v>
      </c>
      <c r="R680" s="15">
        <v>1000000</v>
      </c>
      <c r="S680" s="15">
        <v>1000000</v>
      </c>
      <c r="T680" s="15">
        <v>2000000</v>
      </c>
    </row>
    <row r="681" spans="1:20" x14ac:dyDescent="0.3">
      <c r="A681" s="7" t="s">
        <v>281</v>
      </c>
      <c r="B681" s="7" t="s">
        <v>1116</v>
      </c>
      <c r="C681" s="7">
        <v>1301</v>
      </c>
      <c r="D681" s="2" t="s">
        <v>927</v>
      </c>
      <c r="E681" s="2">
        <v>901</v>
      </c>
      <c r="F681" s="2">
        <v>111397</v>
      </c>
      <c r="G681" s="2" t="s">
        <v>1195</v>
      </c>
      <c r="H681" s="8" t="s">
        <v>1879</v>
      </c>
      <c r="O681" s="15">
        <v>1000000</v>
      </c>
      <c r="P681" s="15">
        <v>1000000</v>
      </c>
      <c r="Q681" s="15">
        <v>2000000</v>
      </c>
      <c r="R681" s="15">
        <v>2000000</v>
      </c>
      <c r="S681" s="15">
        <v>2000000</v>
      </c>
      <c r="T681" s="15">
        <v>2000000</v>
      </c>
    </row>
    <row r="682" spans="1:20" x14ac:dyDescent="0.3">
      <c r="A682" s="7" t="s">
        <v>281</v>
      </c>
      <c r="B682" s="7" t="s">
        <v>1116</v>
      </c>
      <c r="C682" s="7">
        <v>1301</v>
      </c>
      <c r="D682" s="2" t="s">
        <v>927</v>
      </c>
      <c r="E682" s="2">
        <v>901</v>
      </c>
      <c r="F682" s="2">
        <v>111452</v>
      </c>
      <c r="G682" s="2" t="s">
        <v>1195</v>
      </c>
      <c r="H682" s="8" t="s">
        <v>1880</v>
      </c>
      <c r="O682" s="15">
        <v>6000000</v>
      </c>
      <c r="P682" s="15">
        <v>6000000</v>
      </c>
      <c r="Q682" s="15">
        <v>6000000</v>
      </c>
      <c r="R682" s="15">
        <v>7000000</v>
      </c>
      <c r="S682" s="15">
        <v>7000000</v>
      </c>
      <c r="T682" s="15">
        <v>7000000</v>
      </c>
    </row>
    <row r="683" spans="1:20" x14ac:dyDescent="0.3">
      <c r="A683" s="7" t="s">
        <v>281</v>
      </c>
      <c r="B683" s="7" t="s">
        <v>1116</v>
      </c>
      <c r="C683" s="7">
        <v>1301</v>
      </c>
      <c r="D683" s="2" t="s">
        <v>927</v>
      </c>
      <c r="E683" s="2">
        <v>901</v>
      </c>
      <c r="F683" s="2">
        <v>111395</v>
      </c>
      <c r="G683" s="2" t="s">
        <v>1195</v>
      </c>
      <c r="H683" s="8" t="s">
        <v>1881</v>
      </c>
      <c r="O683" s="15">
        <v>6000000</v>
      </c>
      <c r="P683" s="15">
        <v>8000000</v>
      </c>
      <c r="Q683" s="15">
        <v>8000000</v>
      </c>
      <c r="R683" s="15">
        <v>8000000</v>
      </c>
      <c r="S683" s="15">
        <v>7000000</v>
      </c>
      <c r="T683" s="15">
        <v>7000000</v>
      </c>
    </row>
    <row r="684" spans="1:20" x14ac:dyDescent="0.3">
      <c r="A684" s="7" t="s">
        <v>281</v>
      </c>
      <c r="B684" s="7" t="s">
        <v>1116</v>
      </c>
      <c r="C684" s="7">
        <v>1301</v>
      </c>
      <c r="D684" s="2" t="s">
        <v>927</v>
      </c>
      <c r="E684" s="2">
        <v>901</v>
      </c>
      <c r="F684" s="2">
        <v>111083</v>
      </c>
      <c r="G684" s="2" t="s">
        <v>1195</v>
      </c>
      <c r="H684" s="8" t="s">
        <v>1882</v>
      </c>
      <c r="O684" s="15">
        <v>9000000</v>
      </c>
      <c r="P684" s="15">
        <v>9000000</v>
      </c>
      <c r="Q684" s="15">
        <v>7000000</v>
      </c>
      <c r="R684" s="15">
        <v>7000000</v>
      </c>
      <c r="S684" s="15">
        <v>8000000</v>
      </c>
      <c r="T684" s="15">
        <v>8000000</v>
      </c>
    </row>
    <row r="685" spans="1:20" x14ac:dyDescent="0.3">
      <c r="A685" s="7" t="s">
        <v>281</v>
      </c>
      <c r="B685" s="7" t="s">
        <v>1116</v>
      </c>
      <c r="C685" s="7">
        <v>1301</v>
      </c>
      <c r="D685" s="2" t="s">
        <v>927</v>
      </c>
      <c r="E685" s="2">
        <v>901</v>
      </c>
      <c r="F685" s="2">
        <v>111394</v>
      </c>
      <c r="G685" s="2" t="s">
        <v>1195</v>
      </c>
      <c r="H685" s="8" t="s">
        <v>1883</v>
      </c>
      <c r="O685" s="15">
        <v>6000000</v>
      </c>
      <c r="P685" s="15">
        <v>6000000</v>
      </c>
      <c r="Q685" s="15">
        <v>5000000</v>
      </c>
      <c r="R685" s="15">
        <v>5000000</v>
      </c>
      <c r="S685" s="15">
        <v>5000000</v>
      </c>
      <c r="T685" s="15">
        <v>6000000</v>
      </c>
    </row>
    <row r="686" spans="1:20" x14ac:dyDescent="0.3">
      <c r="A686" s="7" t="s">
        <v>281</v>
      </c>
      <c r="B686" s="7" t="s">
        <v>1116</v>
      </c>
      <c r="C686" s="7">
        <v>1301</v>
      </c>
      <c r="D686" s="2" t="s">
        <v>927</v>
      </c>
      <c r="E686" s="2">
        <v>901</v>
      </c>
      <c r="F686" s="2">
        <v>111016</v>
      </c>
      <c r="G686" s="2" t="s">
        <v>1195</v>
      </c>
      <c r="H686" s="8" t="s">
        <v>1884</v>
      </c>
      <c r="O686" s="15">
        <v>8000000</v>
      </c>
      <c r="P686" s="15">
        <v>8000000</v>
      </c>
      <c r="Q686" s="15">
        <v>7000000</v>
      </c>
      <c r="R686" s="15">
        <v>7000000</v>
      </c>
      <c r="S686" s="15">
        <v>7000000</v>
      </c>
      <c r="T686" s="15">
        <v>8000000</v>
      </c>
    </row>
    <row r="687" spans="1:20" x14ac:dyDescent="0.3">
      <c r="A687" s="7" t="s">
        <v>281</v>
      </c>
      <c r="B687" s="7" t="s">
        <v>1116</v>
      </c>
      <c r="C687" s="7">
        <v>1301</v>
      </c>
      <c r="D687" s="2" t="s">
        <v>927</v>
      </c>
      <c r="E687" s="2">
        <v>901</v>
      </c>
      <c r="F687" s="2">
        <v>111568</v>
      </c>
      <c r="G687" s="2" t="s">
        <v>1195</v>
      </c>
      <c r="H687" s="8" t="s">
        <v>1885</v>
      </c>
      <c r="O687" s="15">
        <v>1000000</v>
      </c>
      <c r="P687" s="15">
        <v>1000000</v>
      </c>
      <c r="Q687" s="15">
        <v>1000000</v>
      </c>
      <c r="R687" s="15">
        <v>1000000</v>
      </c>
      <c r="S687" s="15">
        <v>1000000</v>
      </c>
      <c r="T687" s="15">
        <v>1000000</v>
      </c>
    </row>
    <row r="688" spans="1:20" x14ac:dyDescent="0.3">
      <c r="A688" s="7" t="s">
        <v>281</v>
      </c>
      <c r="B688" s="7" t="s">
        <v>1116</v>
      </c>
      <c r="C688" s="7">
        <v>1301</v>
      </c>
      <c r="D688" s="2" t="s">
        <v>927</v>
      </c>
      <c r="E688" s="2">
        <v>901</v>
      </c>
      <c r="F688" s="2">
        <v>131392</v>
      </c>
      <c r="G688" s="2" t="s">
        <v>1195</v>
      </c>
      <c r="H688" s="8" t="s">
        <v>1886</v>
      </c>
      <c r="O688" s="15">
        <v>1000000</v>
      </c>
      <c r="P688" s="15">
        <v>1000000</v>
      </c>
      <c r="Q688" s="15">
        <v>1000000</v>
      </c>
      <c r="R688" s="15">
        <v>1000000</v>
      </c>
      <c r="S688" s="15">
        <v>1000000</v>
      </c>
      <c r="T688" s="15">
        <v>1000000</v>
      </c>
    </row>
    <row r="689" spans="1:20" x14ac:dyDescent="0.3">
      <c r="A689" s="7" t="s">
        <v>281</v>
      </c>
      <c r="B689" s="7" t="s">
        <v>1116</v>
      </c>
      <c r="C689" s="7">
        <v>1301</v>
      </c>
      <c r="D689" s="2" t="s">
        <v>927</v>
      </c>
      <c r="E689" s="2">
        <v>901</v>
      </c>
      <c r="F689" s="2">
        <v>111496</v>
      </c>
      <c r="G689" s="2" t="s">
        <v>1195</v>
      </c>
      <c r="H689" s="8" t="s">
        <v>1887</v>
      </c>
      <c r="O689" s="15">
        <v>1000000</v>
      </c>
      <c r="P689" s="15">
        <v>1000000</v>
      </c>
      <c r="Q689" s="15">
        <v>1000000</v>
      </c>
      <c r="R689" s="15">
        <v>1000000</v>
      </c>
      <c r="S689" s="15">
        <v>1000000</v>
      </c>
      <c r="T689" s="15">
        <v>1000000</v>
      </c>
    </row>
    <row r="690" spans="1:20" x14ac:dyDescent="0.3">
      <c r="A690" s="7" t="s">
        <v>281</v>
      </c>
      <c r="B690" s="7" t="s">
        <v>1116</v>
      </c>
      <c r="C690" s="7">
        <v>1301</v>
      </c>
      <c r="D690" s="2" t="s">
        <v>8</v>
      </c>
      <c r="E690" s="2">
        <v>907</v>
      </c>
      <c r="F690" s="2">
        <v>131754</v>
      </c>
      <c r="G690" s="2" t="s">
        <v>1897</v>
      </c>
      <c r="H690" s="8" t="s">
        <v>1888</v>
      </c>
      <c r="O690" s="15">
        <v>3000000</v>
      </c>
      <c r="P690" s="15">
        <v>3000000</v>
      </c>
      <c r="Q690" s="15">
        <v>3000000</v>
      </c>
      <c r="R690" s="15">
        <v>3000000</v>
      </c>
      <c r="S690" s="15">
        <v>2000000</v>
      </c>
      <c r="T690" s="15">
        <v>3000000</v>
      </c>
    </row>
    <row r="691" spans="1:20" x14ac:dyDescent="0.3">
      <c r="A691" s="7" t="s">
        <v>281</v>
      </c>
      <c r="B691" s="7" t="s">
        <v>1116</v>
      </c>
      <c r="C691" s="7">
        <v>1301</v>
      </c>
      <c r="D691" s="2" t="s">
        <v>8</v>
      </c>
      <c r="E691" s="2">
        <v>907</v>
      </c>
      <c r="F691" s="2">
        <v>131818</v>
      </c>
      <c r="G691" s="2" t="s">
        <v>1897</v>
      </c>
      <c r="H691" s="8" t="s">
        <v>1145</v>
      </c>
      <c r="O691" s="15">
        <v>2000000</v>
      </c>
      <c r="P691" s="15">
        <v>2000000</v>
      </c>
      <c r="Q691" s="15">
        <v>2000000</v>
      </c>
      <c r="R691" s="15">
        <v>2000000</v>
      </c>
      <c r="S691" s="15">
        <v>2000000</v>
      </c>
      <c r="T691" s="15">
        <v>2000000</v>
      </c>
    </row>
    <row r="692" spans="1:20" x14ac:dyDescent="0.3">
      <c r="A692" s="7" t="s">
        <v>281</v>
      </c>
      <c r="B692" s="7" t="s">
        <v>1116</v>
      </c>
      <c r="C692" s="7">
        <v>1301</v>
      </c>
      <c r="D692" s="2" t="s">
        <v>8</v>
      </c>
      <c r="E692" s="2">
        <v>907</v>
      </c>
      <c r="F692" s="2">
        <v>131789</v>
      </c>
      <c r="G692" s="2" t="s">
        <v>1897</v>
      </c>
      <c r="H692" s="8" t="s">
        <v>1122</v>
      </c>
      <c r="O692" s="15">
        <v>3000000</v>
      </c>
      <c r="P692" s="15">
        <v>3000000</v>
      </c>
      <c r="Q692" s="15">
        <v>5000000</v>
      </c>
      <c r="R692" s="15">
        <v>5000000</v>
      </c>
      <c r="S692" s="15">
        <v>2000000</v>
      </c>
      <c r="T692" s="15">
        <v>5000000</v>
      </c>
    </row>
    <row r="693" spans="1:20" x14ac:dyDescent="0.3">
      <c r="A693" s="7" t="s">
        <v>281</v>
      </c>
      <c r="B693" s="7" t="s">
        <v>1116</v>
      </c>
      <c r="C693" s="7">
        <v>1301</v>
      </c>
      <c r="D693" s="2" t="s">
        <v>8</v>
      </c>
      <c r="E693" s="2">
        <v>907</v>
      </c>
      <c r="F693" s="2">
        <v>131585</v>
      </c>
      <c r="G693" s="2" t="s">
        <v>1897</v>
      </c>
      <c r="H693" s="8" t="s">
        <v>1889</v>
      </c>
      <c r="O693" s="15">
        <v>9000000</v>
      </c>
      <c r="P693" s="15">
        <v>9000000</v>
      </c>
      <c r="Q693" s="15">
        <v>9000000</v>
      </c>
      <c r="R693" s="15">
        <v>10000000</v>
      </c>
      <c r="S693" s="15">
        <v>7000000</v>
      </c>
      <c r="T693" s="15">
        <v>8000000</v>
      </c>
    </row>
    <row r="694" spans="1:20" x14ac:dyDescent="0.3">
      <c r="A694" s="7" t="s">
        <v>281</v>
      </c>
      <c r="B694" s="7" t="s">
        <v>1116</v>
      </c>
      <c r="C694" s="7">
        <v>1301</v>
      </c>
      <c r="D694" s="2" t="s">
        <v>8</v>
      </c>
      <c r="E694" s="2">
        <v>907</v>
      </c>
      <c r="F694" s="2">
        <v>131675</v>
      </c>
      <c r="G694" s="2" t="s">
        <v>1897</v>
      </c>
      <c r="H694" s="8" t="s">
        <v>1118</v>
      </c>
      <c r="O694" s="15">
        <v>15000000</v>
      </c>
      <c r="P694" s="15">
        <v>15000000</v>
      </c>
      <c r="Q694" s="15">
        <v>15000000</v>
      </c>
      <c r="R694" s="15">
        <v>15000000</v>
      </c>
      <c r="S694" s="15">
        <v>10000000</v>
      </c>
      <c r="T694" s="15">
        <v>15000000</v>
      </c>
    </row>
    <row r="695" spans="1:20" x14ac:dyDescent="0.3">
      <c r="A695" s="7" t="s">
        <v>281</v>
      </c>
      <c r="B695" s="7" t="s">
        <v>1116</v>
      </c>
      <c r="C695" s="7">
        <v>1301</v>
      </c>
      <c r="D695" s="2" t="s">
        <v>8</v>
      </c>
      <c r="E695" s="2">
        <v>907</v>
      </c>
      <c r="F695" s="2">
        <v>131519</v>
      </c>
      <c r="G695" s="2" t="s">
        <v>1897</v>
      </c>
      <c r="H695" s="8" t="s">
        <v>1890</v>
      </c>
      <c r="O695" s="15">
        <v>4000000</v>
      </c>
      <c r="P695" s="15">
        <v>4000000</v>
      </c>
      <c r="Q695" s="15">
        <v>4000000</v>
      </c>
      <c r="R695" s="15">
        <v>4000000</v>
      </c>
      <c r="S695" s="15">
        <v>3000000</v>
      </c>
      <c r="T695" s="15">
        <v>4000000</v>
      </c>
    </row>
    <row r="696" spans="1:20" x14ac:dyDescent="0.3">
      <c r="A696" s="7" t="s">
        <v>281</v>
      </c>
      <c r="B696" s="7" t="s">
        <v>1116</v>
      </c>
      <c r="C696" s="7">
        <v>1301</v>
      </c>
      <c r="D696" s="2" t="s">
        <v>8</v>
      </c>
      <c r="E696" s="2">
        <v>907</v>
      </c>
      <c r="F696" s="2">
        <v>132107</v>
      </c>
      <c r="G696" s="2" t="s">
        <v>1897</v>
      </c>
      <c r="H696" s="8" t="s">
        <v>1891</v>
      </c>
      <c r="O696" s="15">
        <v>5000000</v>
      </c>
      <c r="P696" s="15">
        <v>5000000</v>
      </c>
      <c r="Q696" s="15">
        <v>7000000</v>
      </c>
      <c r="R696" s="15">
        <v>5000000</v>
      </c>
      <c r="S696" s="15">
        <v>4000000</v>
      </c>
      <c r="T696" s="15">
        <v>4000000</v>
      </c>
    </row>
    <row r="697" spans="1:20" x14ac:dyDescent="0.3">
      <c r="A697" s="7" t="s">
        <v>281</v>
      </c>
      <c r="B697" s="7" t="s">
        <v>1116</v>
      </c>
      <c r="C697" s="7">
        <v>1301</v>
      </c>
      <c r="D697" s="2" t="s">
        <v>8</v>
      </c>
      <c r="E697" s="2">
        <v>907</v>
      </c>
      <c r="F697" s="2">
        <v>132134</v>
      </c>
      <c r="G697" s="2" t="s">
        <v>1897</v>
      </c>
      <c r="H697" s="8" t="s">
        <v>1892</v>
      </c>
      <c r="O697" s="15">
        <v>4000000</v>
      </c>
      <c r="P697" s="15">
        <v>5000000</v>
      </c>
      <c r="Q697" s="15">
        <v>6000000</v>
      </c>
      <c r="R697" s="15">
        <v>6000000</v>
      </c>
      <c r="S697" s="15">
        <v>3000000</v>
      </c>
      <c r="T697" s="15">
        <v>6000000</v>
      </c>
    </row>
    <row r="698" spans="1:20" x14ac:dyDescent="0.3">
      <c r="A698" s="7" t="s">
        <v>281</v>
      </c>
      <c r="B698" s="7" t="s">
        <v>1116</v>
      </c>
      <c r="C698" s="7">
        <v>1301</v>
      </c>
      <c r="D698" s="2" t="s">
        <v>8</v>
      </c>
      <c r="E698" s="2">
        <v>907</v>
      </c>
      <c r="F698" s="2" t="s">
        <v>8</v>
      </c>
      <c r="G698" s="2" t="s">
        <v>1897</v>
      </c>
      <c r="H698" s="8" t="s">
        <v>1893</v>
      </c>
      <c r="O698" s="15">
        <v>6000000</v>
      </c>
      <c r="P698" s="15">
        <v>6000000</v>
      </c>
      <c r="Q698" s="15">
        <v>6000000</v>
      </c>
      <c r="R698" s="15">
        <v>6000000</v>
      </c>
      <c r="S698" s="15">
        <v>6000000</v>
      </c>
      <c r="T698" s="15">
        <v>6000000</v>
      </c>
    </row>
    <row r="699" spans="1:20" x14ac:dyDescent="0.3">
      <c r="A699" s="7" t="s">
        <v>281</v>
      </c>
      <c r="B699" s="7" t="s">
        <v>1116</v>
      </c>
      <c r="C699" s="7">
        <v>1301</v>
      </c>
      <c r="D699" s="2" t="s">
        <v>252</v>
      </c>
      <c r="E699" s="2">
        <v>907</v>
      </c>
      <c r="F699" s="2" t="s">
        <v>252</v>
      </c>
      <c r="G699" s="2" t="s">
        <v>1897</v>
      </c>
      <c r="H699" s="8" t="s">
        <v>290</v>
      </c>
      <c r="O699" s="15">
        <v>5000000</v>
      </c>
      <c r="P699" s="15">
        <v>5000000</v>
      </c>
      <c r="Q699" s="15">
        <v>5000000</v>
      </c>
      <c r="R699" s="15">
        <v>5000000</v>
      </c>
      <c r="S699" s="15">
        <v>5000000</v>
      </c>
      <c r="T699" s="15">
        <v>5000000</v>
      </c>
    </row>
    <row r="700" spans="1:20" x14ac:dyDescent="0.3">
      <c r="A700" s="7" t="s">
        <v>281</v>
      </c>
      <c r="B700" s="7" t="s">
        <v>557</v>
      </c>
      <c r="C700" s="7">
        <v>1308</v>
      </c>
      <c r="D700" s="6" t="s">
        <v>558</v>
      </c>
      <c r="E700" s="7">
        <v>999</v>
      </c>
      <c r="F700" s="6" t="s">
        <v>558</v>
      </c>
      <c r="H700" s="13" t="s">
        <v>2488</v>
      </c>
      <c r="I700" s="13"/>
      <c r="J700" s="13"/>
      <c r="K700" s="13"/>
      <c r="L700" s="13"/>
      <c r="M700" s="13"/>
      <c r="N700" s="13"/>
      <c r="O700" s="1">
        <v>58338000</v>
      </c>
      <c r="P700" s="1">
        <v>58338000</v>
      </c>
      <c r="Q700" s="1">
        <v>58338000</v>
      </c>
      <c r="R700" s="1">
        <v>58338000</v>
      </c>
      <c r="S700" s="1">
        <v>58338000</v>
      </c>
      <c r="T700" s="1">
        <v>58338000</v>
      </c>
    </row>
    <row r="701" spans="1:20" x14ac:dyDescent="0.3">
      <c r="A701" s="7" t="s">
        <v>281</v>
      </c>
      <c r="B701" s="7" t="s">
        <v>659</v>
      </c>
      <c r="C701" s="7">
        <v>1312</v>
      </c>
      <c r="D701" s="6" t="s">
        <v>8</v>
      </c>
      <c r="E701" s="7">
        <v>923</v>
      </c>
      <c r="F701" s="2" t="s">
        <v>1189</v>
      </c>
      <c r="G701" s="2" t="s">
        <v>2484</v>
      </c>
      <c r="H701" s="8" t="s">
        <v>1902</v>
      </c>
      <c r="O701" s="1">
        <v>26000000</v>
      </c>
      <c r="P701" s="1">
        <v>26000000</v>
      </c>
      <c r="Q701" s="1">
        <v>15000000</v>
      </c>
      <c r="R701" s="1">
        <v>16000000</v>
      </c>
      <c r="S701" s="1">
        <v>16000000</v>
      </c>
      <c r="T701" s="1">
        <v>20000000</v>
      </c>
    </row>
    <row r="702" spans="1:20" x14ac:dyDescent="0.3">
      <c r="A702" s="7" t="s">
        <v>281</v>
      </c>
      <c r="B702" s="7" t="s">
        <v>659</v>
      </c>
      <c r="C702" s="7">
        <v>1312</v>
      </c>
      <c r="D702" s="2" t="s">
        <v>8</v>
      </c>
      <c r="E702" s="2">
        <v>923</v>
      </c>
      <c r="F702" s="2" t="s">
        <v>2224</v>
      </c>
      <c r="G702" s="2" t="s">
        <v>2484</v>
      </c>
      <c r="H702" s="8" t="s">
        <v>1903</v>
      </c>
      <c r="O702" s="1">
        <v>7000000</v>
      </c>
      <c r="P702" s="1">
        <v>7000000</v>
      </c>
      <c r="Q702" s="1">
        <v>5000000</v>
      </c>
      <c r="R702" s="1">
        <v>5000000</v>
      </c>
      <c r="S702" s="1">
        <v>5000000</v>
      </c>
      <c r="T702" s="1">
        <v>6000000</v>
      </c>
    </row>
    <row r="703" spans="1:20" x14ac:dyDescent="0.3">
      <c r="A703" s="7" t="s">
        <v>281</v>
      </c>
      <c r="B703" s="7" t="s">
        <v>659</v>
      </c>
      <c r="C703" s="7">
        <v>1312</v>
      </c>
      <c r="D703" s="2" t="s">
        <v>8</v>
      </c>
      <c r="E703" s="2">
        <v>917</v>
      </c>
      <c r="F703" s="2" t="s">
        <v>2225</v>
      </c>
      <c r="G703" s="2" t="s">
        <v>2484</v>
      </c>
      <c r="H703" s="8" t="s">
        <v>1904</v>
      </c>
      <c r="O703" s="1">
        <v>4000000</v>
      </c>
      <c r="P703" s="1">
        <v>4000000</v>
      </c>
      <c r="Q703" s="1">
        <v>3000000</v>
      </c>
      <c r="R703" s="1">
        <v>3000000</v>
      </c>
      <c r="S703" s="1">
        <v>3000000</v>
      </c>
      <c r="T703" s="1">
        <v>3000000</v>
      </c>
    </row>
    <row r="704" spans="1:20" x14ac:dyDescent="0.3">
      <c r="A704" s="7" t="s">
        <v>281</v>
      </c>
      <c r="B704" s="7" t="s">
        <v>659</v>
      </c>
      <c r="C704" s="7">
        <v>1312</v>
      </c>
      <c r="D704" s="2" t="s">
        <v>8</v>
      </c>
      <c r="E704" s="2">
        <v>917</v>
      </c>
      <c r="F704" s="2" t="s">
        <v>2226</v>
      </c>
      <c r="G704" s="2" t="s">
        <v>2484</v>
      </c>
      <c r="H704" s="8" t="s">
        <v>1905</v>
      </c>
      <c r="O704" s="1">
        <v>16000000</v>
      </c>
      <c r="P704" s="1">
        <v>16000000</v>
      </c>
      <c r="Q704" s="1">
        <v>14000000</v>
      </c>
      <c r="R704" s="1">
        <v>14000000</v>
      </c>
      <c r="S704" s="1">
        <v>7000000</v>
      </c>
      <c r="T704" s="1">
        <v>10000000</v>
      </c>
    </row>
    <row r="705" spans="1:20" x14ac:dyDescent="0.3">
      <c r="A705" s="7" t="s">
        <v>281</v>
      </c>
      <c r="B705" s="7" t="s">
        <v>659</v>
      </c>
      <c r="C705" s="7">
        <v>1312</v>
      </c>
      <c r="D705" s="2" t="s">
        <v>8</v>
      </c>
      <c r="E705" s="2">
        <v>917</v>
      </c>
      <c r="F705" s="2" t="s">
        <v>2227</v>
      </c>
      <c r="G705" s="2" t="s">
        <v>2484</v>
      </c>
      <c r="H705" s="8" t="s">
        <v>1906</v>
      </c>
      <c r="O705" s="1">
        <v>3000000</v>
      </c>
      <c r="P705" s="1">
        <v>2000000</v>
      </c>
      <c r="Q705" s="1">
        <v>3000000</v>
      </c>
      <c r="R705" s="1">
        <v>3000000</v>
      </c>
      <c r="S705" s="1">
        <v>2000000</v>
      </c>
      <c r="T705" s="1">
        <v>3000000</v>
      </c>
    </row>
    <row r="706" spans="1:20" x14ac:dyDescent="0.3">
      <c r="A706" s="7" t="s">
        <v>281</v>
      </c>
      <c r="B706" s="7" t="s">
        <v>659</v>
      </c>
      <c r="C706" s="7">
        <v>1312</v>
      </c>
      <c r="D706" s="2" t="s">
        <v>8</v>
      </c>
      <c r="E706" s="2">
        <v>917</v>
      </c>
      <c r="F706" s="2" t="s">
        <v>2228</v>
      </c>
      <c r="G706" s="2" t="s">
        <v>2484</v>
      </c>
      <c r="H706" s="8" t="s">
        <v>1907</v>
      </c>
      <c r="O706" s="1">
        <v>2000000</v>
      </c>
      <c r="P706" s="1">
        <v>2000000</v>
      </c>
      <c r="Q706" s="1">
        <v>3000000</v>
      </c>
      <c r="R706" s="1">
        <v>4000000</v>
      </c>
      <c r="S706" s="1">
        <v>2000000</v>
      </c>
      <c r="T706" s="1">
        <v>3000000</v>
      </c>
    </row>
    <row r="707" spans="1:20" x14ac:dyDescent="0.3">
      <c r="A707" s="7" t="s">
        <v>281</v>
      </c>
      <c r="B707" s="7" t="s">
        <v>659</v>
      </c>
      <c r="C707" s="7">
        <v>1312</v>
      </c>
      <c r="D707" s="2" t="s">
        <v>8</v>
      </c>
      <c r="E707" s="2">
        <v>917</v>
      </c>
      <c r="F707" s="2" t="s">
        <v>2229</v>
      </c>
      <c r="G707" s="2" t="s">
        <v>2484</v>
      </c>
      <c r="H707" s="8" t="s">
        <v>1908</v>
      </c>
      <c r="O707" s="1">
        <v>3000000</v>
      </c>
      <c r="P707" s="1">
        <v>3000000</v>
      </c>
      <c r="Q707" s="1">
        <v>3000000</v>
      </c>
      <c r="R707" s="1">
        <v>3000000</v>
      </c>
      <c r="S707" s="1">
        <v>1000000</v>
      </c>
      <c r="T707" s="1">
        <v>3000000</v>
      </c>
    </row>
    <row r="708" spans="1:20" x14ac:dyDescent="0.3">
      <c r="A708" s="7" t="s">
        <v>281</v>
      </c>
      <c r="B708" s="7" t="s">
        <v>659</v>
      </c>
      <c r="C708" s="7">
        <v>1312</v>
      </c>
      <c r="D708" s="2" t="s">
        <v>8</v>
      </c>
      <c r="E708" s="2">
        <v>917</v>
      </c>
      <c r="F708" s="2" t="s">
        <v>2230</v>
      </c>
      <c r="G708" s="2" t="s">
        <v>2484</v>
      </c>
      <c r="H708" s="8" t="s">
        <v>1909</v>
      </c>
      <c r="O708" s="1">
        <v>2000000</v>
      </c>
      <c r="P708" s="1">
        <v>2000000</v>
      </c>
      <c r="Q708" s="1">
        <v>3000000</v>
      </c>
      <c r="R708" s="1">
        <v>2000000</v>
      </c>
      <c r="S708" s="1">
        <v>1000000</v>
      </c>
      <c r="T708" s="1">
        <v>5000000</v>
      </c>
    </row>
    <row r="709" spans="1:20" x14ac:dyDescent="0.3">
      <c r="A709" s="7" t="s">
        <v>281</v>
      </c>
      <c r="B709" s="7" t="s">
        <v>659</v>
      </c>
      <c r="C709" s="7">
        <v>1312</v>
      </c>
      <c r="D709" s="2" t="s">
        <v>8</v>
      </c>
      <c r="E709" s="2">
        <v>917</v>
      </c>
      <c r="F709" s="2" t="s">
        <v>2231</v>
      </c>
      <c r="G709" s="2" t="s">
        <v>2484</v>
      </c>
      <c r="H709" s="8" t="s">
        <v>1910</v>
      </c>
      <c r="O709" s="1">
        <v>1000000</v>
      </c>
      <c r="P709" s="1">
        <v>1000000</v>
      </c>
      <c r="Q709" s="1">
        <v>1000000</v>
      </c>
      <c r="R709" s="1">
        <v>2000000</v>
      </c>
      <c r="S709" s="1">
        <v>1000000</v>
      </c>
      <c r="T709" s="1">
        <v>2000000</v>
      </c>
    </row>
    <row r="710" spans="1:20" x14ac:dyDescent="0.3">
      <c r="A710" s="7" t="s">
        <v>281</v>
      </c>
      <c r="B710" s="7" t="s">
        <v>659</v>
      </c>
      <c r="C710" s="7">
        <v>1312</v>
      </c>
      <c r="D710" s="2" t="s">
        <v>8</v>
      </c>
      <c r="E710" s="2">
        <v>917</v>
      </c>
      <c r="F710" s="2" t="s">
        <v>2232</v>
      </c>
      <c r="G710" s="2" t="s">
        <v>2484</v>
      </c>
      <c r="H710" s="8" t="s">
        <v>1911</v>
      </c>
      <c r="O710" s="1">
        <v>1000000</v>
      </c>
      <c r="P710" s="1">
        <v>1000000</v>
      </c>
      <c r="Q710" s="1">
        <v>1000000</v>
      </c>
      <c r="R710" s="1">
        <v>1000000</v>
      </c>
      <c r="S710" s="1">
        <v>1000000</v>
      </c>
      <c r="T710" s="1">
        <v>1000000</v>
      </c>
    </row>
    <row r="711" spans="1:20" x14ac:dyDescent="0.3">
      <c r="A711" s="7" t="s">
        <v>281</v>
      </c>
      <c r="B711" s="7" t="s">
        <v>659</v>
      </c>
      <c r="C711" s="7">
        <v>1312</v>
      </c>
      <c r="D711" s="2" t="s">
        <v>8</v>
      </c>
      <c r="E711" s="2">
        <v>917</v>
      </c>
      <c r="F711" s="2" t="s">
        <v>2233</v>
      </c>
      <c r="G711" s="2" t="s">
        <v>2484</v>
      </c>
      <c r="H711" s="8" t="s">
        <v>1912</v>
      </c>
      <c r="O711" s="1">
        <v>1000000</v>
      </c>
      <c r="P711" s="1">
        <v>0</v>
      </c>
      <c r="Q711" s="1">
        <v>0</v>
      </c>
      <c r="R711" s="1">
        <v>0</v>
      </c>
      <c r="S711" s="1">
        <v>1000000</v>
      </c>
      <c r="T711" s="1">
        <v>0</v>
      </c>
    </row>
    <row r="712" spans="1:20" x14ac:dyDescent="0.3">
      <c r="A712" s="7" t="s">
        <v>281</v>
      </c>
      <c r="B712" s="7" t="s">
        <v>659</v>
      </c>
      <c r="C712" s="7">
        <v>1312</v>
      </c>
      <c r="D712" s="2" t="s">
        <v>8</v>
      </c>
      <c r="E712" s="2">
        <v>917</v>
      </c>
      <c r="F712" s="2" t="s">
        <v>2234</v>
      </c>
      <c r="G712" s="2" t="s">
        <v>2484</v>
      </c>
      <c r="H712" s="8" t="s">
        <v>1913</v>
      </c>
      <c r="O712" s="1">
        <v>1000000</v>
      </c>
      <c r="P712" s="1">
        <v>0</v>
      </c>
      <c r="Q712" s="1">
        <v>0</v>
      </c>
      <c r="R712" s="1">
        <v>1000000</v>
      </c>
      <c r="S712" s="1">
        <v>0</v>
      </c>
      <c r="T712" s="1">
        <v>1000000</v>
      </c>
    </row>
    <row r="713" spans="1:20" x14ac:dyDescent="0.3">
      <c r="A713" s="7" t="s">
        <v>281</v>
      </c>
      <c r="B713" s="7" t="s">
        <v>659</v>
      </c>
      <c r="C713" s="7">
        <v>1312</v>
      </c>
      <c r="D713" s="2" t="s">
        <v>8</v>
      </c>
      <c r="E713" s="2">
        <v>917</v>
      </c>
      <c r="F713" s="2" t="s">
        <v>2235</v>
      </c>
      <c r="G713" s="2" t="s">
        <v>2484</v>
      </c>
      <c r="H713" s="8" t="s">
        <v>1914</v>
      </c>
      <c r="O713" s="1">
        <v>0</v>
      </c>
      <c r="P713" s="1">
        <v>1000000</v>
      </c>
      <c r="Q713" s="1">
        <v>0</v>
      </c>
      <c r="R713" s="1">
        <v>0</v>
      </c>
      <c r="S713" s="1">
        <v>1000000</v>
      </c>
      <c r="T713" s="1">
        <v>0</v>
      </c>
    </row>
    <row r="714" spans="1:20" x14ac:dyDescent="0.3">
      <c r="A714" s="7" t="s">
        <v>281</v>
      </c>
      <c r="B714" s="7" t="s">
        <v>659</v>
      </c>
      <c r="C714" s="7">
        <v>1312</v>
      </c>
      <c r="D714" s="2" t="s">
        <v>8</v>
      </c>
      <c r="E714" s="2">
        <v>917</v>
      </c>
      <c r="F714" s="2" t="s">
        <v>2236</v>
      </c>
      <c r="G714" s="2" t="s">
        <v>2484</v>
      </c>
      <c r="H714" s="8" t="s">
        <v>1915</v>
      </c>
      <c r="O714" s="1">
        <v>1000000</v>
      </c>
      <c r="P714" s="1">
        <v>0</v>
      </c>
      <c r="Q714" s="1">
        <v>0</v>
      </c>
      <c r="R714" s="1">
        <v>1000000</v>
      </c>
      <c r="S714" s="1">
        <v>0</v>
      </c>
      <c r="T714" s="1">
        <v>0</v>
      </c>
    </row>
    <row r="715" spans="1:20" x14ac:dyDescent="0.3">
      <c r="A715" s="7" t="s">
        <v>281</v>
      </c>
      <c r="B715" s="7" t="s">
        <v>659</v>
      </c>
      <c r="C715" s="7">
        <v>1312</v>
      </c>
      <c r="D715" s="2" t="s">
        <v>8</v>
      </c>
      <c r="E715" s="2">
        <v>917</v>
      </c>
      <c r="F715" s="2" t="s">
        <v>2237</v>
      </c>
      <c r="G715" s="2" t="s">
        <v>2484</v>
      </c>
      <c r="H715" s="8" t="s">
        <v>1916</v>
      </c>
      <c r="O715" s="1">
        <v>1000000</v>
      </c>
      <c r="P715" s="1">
        <v>1000000</v>
      </c>
      <c r="Q715" s="1">
        <v>0</v>
      </c>
      <c r="R715" s="1">
        <v>1000000</v>
      </c>
      <c r="S715" s="1">
        <v>0</v>
      </c>
      <c r="T715" s="1">
        <v>1000000</v>
      </c>
    </row>
    <row r="716" spans="1:20" x14ac:dyDescent="0.3">
      <c r="A716" s="7" t="s">
        <v>281</v>
      </c>
      <c r="B716" s="7" t="s">
        <v>659</v>
      </c>
      <c r="C716" s="7">
        <v>1312</v>
      </c>
      <c r="D716" s="2" t="s">
        <v>8</v>
      </c>
      <c r="E716" s="2">
        <v>917</v>
      </c>
      <c r="F716" s="2" t="s">
        <v>2238</v>
      </c>
      <c r="G716" s="2" t="s">
        <v>2484</v>
      </c>
      <c r="H716" s="8" t="s">
        <v>1917</v>
      </c>
      <c r="O716" s="1">
        <v>35000000</v>
      </c>
      <c r="P716" s="1">
        <v>40000000</v>
      </c>
      <c r="Q716" s="1">
        <v>40000000</v>
      </c>
      <c r="R716" s="1">
        <v>45000000</v>
      </c>
      <c r="S716" s="1">
        <v>40000000</v>
      </c>
      <c r="T716" s="1">
        <v>40000000</v>
      </c>
    </row>
    <row r="717" spans="1:20" x14ac:dyDescent="0.3">
      <c r="A717" s="7" t="s">
        <v>281</v>
      </c>
      <c r="B717" s="7" t="s">
        <v>659</v>
      </c>
      <c r="C717" s="7">
        <v>1312</v>
      </c>
      <c r="D717" s="2" t="s">
        <v>252</v>
      </c>
      <c r="E717" s="2">
        <v>999</v>
      </c>
      <c r="F717" s="2" t="s">
        <v>252</v>
      </c>
      <c r="G717" s="2" t="s">
        <v>2484</v>
      </c>
      <c r="H717" s="8" t="s">
        <v>1777</v>
      </c>
      <c r="O717" s="1">
        <v>75000000</v>
      </c>
      <c r="P717" s="1">
        <v>70000000</v>
      </c>
      <c r="Q717" s="1">
        <v>55000000</v>
      </c>
      <c r="R717" s="1">
        <v>70000000</v>
      </c>
      <c r="S717" s="1">
        <v>75000000</v>
      </c>
      <c r="T717" s="1">
        <v>60000000</v>
      </c>
    </row>
    <row r="718" spans="1:20" x14ac:dyDescent="0.3">
      <c r="A718" s="7" t="s">
        <v>281</v>
      </c>
      <c r="B718" s="7" t="s">
        <v>659</v>
      </c>
      <c r="C718" s="7">
        <v>1312</v>
      </c>
      <c r="D718" s="2" t="s">
        <v>8</v>
      </c>
      <c r="E718" s="2">
        <v>917</v>
      </c>
      <c r="F718" s="2" t="s">
        <v>673</v>
      </c>
      <c r="G718" s="2" t="s">
        <v>654</v>
      </c>
      <c r="H718" s="8" t="s">
        <v>572</v>
      </c>
      <c r="O718" s="1">
        <v>500000</v>
      </c>
      <c r="P718" s="1">
        <v>1500000</v>
      </c>
      <c r="Q718" s="1">
        <v>2000000</v>
      </c>
      <c r="R718" s="1">
        <v>2500000</v>
      </c>
      <c r="S718" s="1">
        <v>2000000</v>
      </c>
      <c r="T718" s="1">
        <v>2500000</v>
      </c>
    </row>
    <row r="719" spans="1:20" x14ac:dyDescent="0.3">
      <c r="A719" s="7" t="s">
        <v>281</v>
      </c>
      <c r="B719" s="7" t="s">
        <v>659</v>
      </c>
      <c r="C719" s="7">
        <v>1312</v>
      </c>
      <c r="D719" s="2" t="s">
        <v>8</v>
      </c>
      <c r="E719" s="2">
        <v>917</v>
      </c>
      <c r="F719" s="2" t="s">
        <v>681</v>
      </c>
      <c r="G719" s="2" t="s">
        <v>654</v>
      </c>
      <c r="H719" s="8" t="s">
        <v>580</v>
      </c>
      <c r="O719" s="1">
        <v>100000</v>
      </c>
      <c r="P719" s="1">
        <v>100000</v>
      </c>
      <c r="Q719" s="1">
        <v>100000</v>
      </c>
      <c r="R719" s="1">
        <v>100000</v>
      </c>
      <c r="S719" s="1">
        <v>100000</v>
      </c>
      <c r="T719" s="1">
        <v>100000</v>
      </c>
    </row>
    <row r="720" spans="1:20" x14ac:dyDescent="0.3">
      <c r="A720" s="7" t="s">
        <v>281</v>
      </c>
      <c r="B720" s="7" t="s">
        <v>659</v>
      </c>
      <c r="C720" s="7">
        <v>1312</v>
      </c>
      <c r="D720" s="2" t="s">
        <v>8</v>
      </c>
      <c r="E720" s="2">
        <v>917</v>
      </c>
      <c r="F720" s="2" t="s">
        <v>2239</v>
      </c>
      <c r="G720" s="2" t="s">
        <v>654</v>
      </c>
      <c r="H720" s="8" t="s">
        <v>1918</v>
      </c>
      <c r="O720" s="1">
        <v>100000</v>
      </c>
      <c r="P720" s="1">
        <v>100000</v>
      </c>
      <c r="Q720" s="1">
        <v>100000</v>
      </c>
      <c r="R720" s="1">
        <v>100000</v>
      </c>
      <c r="S720" s="1">
        <v>100000</v>
      </c>
      <c r="T720" s="1">
        <v>100000</v>
      </c>
    </row>
    <row r="721" spans="1:20" x14ac:dyDescent="0.3">
      <c r="A721" s="7" t="s">
        <v>281</v>
      </c>
      <c r="B721" s="7" t="s">
        <v>659</v>
      </c>
      <c r="C721" s="7">
        <v>1312</v>
      </c>
      <c r="D721" s="2" t="s">
        <v>8</v>
      </c>
      <c r="E721" s="2">
        <v>917</v>
      </c>
      <c r="F721" s="2" t="s">
        <v>2240</v>
      </c>
      <c r="G721" s="2" t="s">
        <v>654</v>
      </c>
      <c r="H721" s="8" t="s">
        <v>1919</v>
      </c>
      <c r="O721" s="1">
        <v>100000</v>
      </c>
      <c r="P721" s="1">
        <v>100000</v>
      </c>
      <c r="Q721" s="1">
        <v>100000</v>
      </c>
      <c r="R721" s="1">
        <v>100000</v>
      </c>
      <c r="S721" s="1">
        <v>100000</v>
      </c>
      <c r="T721" s="1">
        <v>100000</v>
      </c>
    </row>
    <row r="722" spans="1:20" x14ac:dyDescent="0.3">
      <c r="A722" s="7" t="s">
        <v>281</v>
      </c>
      <c r="B722" s="7" t="s">
        <v>659</v>
      </c>
      <c r="C722" s="7">
        <v>1312</v>
      </c>
      <c r="D722" s="2" t="s">
        <v>8</v>
      </c>
      <c r="E722" s="2">
        <v>917</v>
      </c>
      <c r="F722" s="2" t="s">
        <v>677</v>
      </c>
      <c r="G722" s="2" t="s">
        <v>654</v>
      </c>
      <c r="H722" s="8" t="s">
        <v>1920</v>
      </c>
      <c r="O722" s="1">
        <v>200000</v>
      </c>
      <c r="P722" s="1">
        <v>200000</v>
      </c>
      <c r="Q722" s="1">
        <v>200000</v>
      </c>
      <c r="R722" s="1">
        <v>200000</v>
      </c>
      <c r="S722" s="1">
        <v>200000</v>
      </c>
      <c r="T722" s="1">
        <v>200000</v>
      </c>
    </row>
    <row r="723" spans="1:20" x14ac:dyDescent="0.3">
      <c r="A723" s="7" t="s">
        <v>281</v>
      </c>
      <c r="B723" s="7" t="s">
        <v>659</v>
      </c>
      <c r="C723" s="7">
        <v>1312</v>
      </c>
      <c r="D723" s="2" t="s">
        <v>8</v>
      </c>
      <c r="E723" s="2">
        <v>917</v>
      </c>
      <c r="F723" s="2" t="s">
        <v>2241</v>
      </c>
      <c r="G723" s="2" t="s">
        <v>654</v>
      </c>
      <c r="H723" s="8" t="s">
        <v>1921</v>
      </c>
      <c r="O723" s="1">
        <v>100000</v>
      </c>
      <c r="P723" s="1">
        <v>100000</v>
      </c>
      <c r="Q723" s="1">
        <v>100000</v>
      </c>
      <c r="R723" s="1">
        <v>200000</v>
      </c>
      <c r="S723" s="1">
        <v>200000</v>
      </c>
      <c r="T723" s="1">
        <v>200000</v>
      </c>
    </row>
    <row r="724" spans="1:20" x14ac:dyDescent="0.3">
      <c r="A724" s="7" t="s">
        <v>281</v>
      </c>
      <c r="B724" s="7" t="s">
        <v>659</v>
      </c>
      <c r="C724" s="7">
        <v>1312</v>
      </c>
      <c r="D724" s="2" t="s">
        <v>8</v>
      </c>
      <c r="E724" s="2">
        <v>917</v>
      </c>
      <c r="F724" s="2" t="s">
        <v>2242</v>
      </c>
      <c r="G724" s="2" t="s">
        <v>654</v>
      </c>
      <c r="H724" s="8" t="s">
        <v>1922</v>
      </c>
      <c r="O724" s="1">
        <v>100000</v>
      </c>
      <c r="P724" s="1">
        <v>100000</v>
      </c>
      <c r="Q724" s="1">
        <v>100000</v>
      </c>
      <c r="R724" s="1">
        <v>100000</v>
      </c>
      <c r="S724" s="1">
        <v>100000</v>
      </c>
      <c r="T724" s="1">
        <v>100000</v>
      </c>
    </row>
    <row r="725" spans="1:20" x14ac:dyDescent="0.3">
      <c r="A725" s="7" t="s">
        <v>281</v>
      </c>
      <c r="B725" s="7" t="s">
        <v>659</v>
      </c>
      <c r="C725" s="7">
        <v>1312</v>
      </c>
      <c r="D725" s="2" t="s">
        <v>8</v>
      </c>
      <c r="E725" s="2">
        <v>917</v>
      </c>
      <c r="F725" s="2" t="s">
        <v>663</v>
      </c>
      <c r="G725" s="2" t="s">
        <v>654</v>
      </c>
      <c r="H725" s="8" t="s">
        <v>1923</v>
      </c>
      <c r="O725" s="1">
        <v>100000</v>
      </c>
      <c r="P725" s="1">
        <v>100000</v>
      </c>
      <c r="Q725" s="1">
        <v>100000</v>
      </c>
      <c r="R725" s="1">
        <v>100000</v>
      </c>
      <c r="S725" s="1">
        <v>100000</v>
      </c>
      <c r="T725" s="1">
        <v>100000</v>
      </c>
    </row>
    <row r="726" spans="1:20" x14ac:dyDescent="0.3">
      <c r="A726" s="7" t="s">
        <v>281</v>
      </c>
      <c r="B726" s="7" t="s">
        <v>659</v>
      </c>
      <c r="C726" s="7">
        <v>1312</v>
      </c>
      <c r="D726" s="2" t="s">
        <v>8</v>
      </c>
      <c r="E726" s="2">
        <v>917</v>
      </c>
      <c r="F726" s="2" t="s">
        <v>683</v>
      </c>
      <c r="G726" s="2" t="s">
        <v>654</v>
      </c>
      <c r="H726" s="8" t="s">
        <v>582</v>
      </c>
      <c r="O726" s="1">
        <v>400000</v>
      </c>
      <c r="P726" s="1">
        <v>400000</v>
      </c>
      <c r="Q726" s="1">
        <v>500000</v>
      </c>
      <c r="R726" s="1">
        <v>500000</v>
      </c>
      <c r="S726" s="1">
        <v>500000</v>
      </c>
      <c r="T726" s="1">
        <v>500000</v>
      </c>
    </row>
    <row r="727" spans="1:20" x14ac:dyDescent="0.3">
      <c r="A727" s="7" t="s">
        <v>281</v>
      </c>
      <c r="B727" s="7" t="s">
        <v>659</v>
      </c>
      <c r="C727" s="7">
        <v>1312</v>
      </c>
      <c r="D727" s="2" t="s">
        <v>8</v>
      </c>
      <c r="E727" s="2">
        <v>917</v>
      </c>
      <c r="F727" s="2" t="s">
        <v>669</v>
      </c>
      <c r="G727" s="2" t="s">
        <v>654</v>
      </c>
      <c r="H727" s="8" t="s">
        <v>568</v>
      </c>
      <c r="O727" s="1">
        <v>300000</v>
      </c>
      <c r="P727" s="1">
        <v>300000</v>
      </c>
      <c r="Q727" s="1">
        <v>500000</v>
      </c>
      <c r="R727" s="1">
        <v>700000</v>
      </c>
      <c r="S727" s="1">
        <v>1000000</v>
      </c>
      <c r="T727" s="1">
        <v>1000000</v>
      </c>
    </row>
    <row r="728" spans="1:20" x14ac:dyDescent="0.3">
      <c r="A728" s="7" t="s">
        <v>281</v>
      </c>
      <c r="B728" s="7" t="s">
        <v>659</v>
      </c>
      <c r="C728" s="7">
        <v>1312</v>
      </c>
      <c r="D728" s="2" t="s">
        <v>8</v>
      </c>
      <c r="E728" s="2">
        <v>917</v>
      </c>
      <c r="F728" s="2" t="s">
        <v>2243</v>
      </c>
      <c r="G728" s="2" t="s">
        <v>654</v>
      </c>
      <c r="H728" s="8" t="s">
        <v>1924</v>
      </c>
      <c r="O728" s="1">
        <v>500000</v>
      </c>
      <c r="P728" s="1">
        <v>300000</v>
      </c>
      <c r="Q728" s="1">
        <v>1000000</v>
      </c>
      <c r="R728" s="1">
        <v>1000000</v>
      </c>
      <c r="S728" s="1">
        <v>1000000</v>
      </c>
      <c r="T728" s="1">
        <v>1000000</v>
      </c>
    </row>
    <row r="729" spans="1:20" x14ac:dyDescent="0.3">
      <c r="A729" s="7" t="s">
        <v>281</v>
      </c>
      <c r="B729" s="7" t="s">
        <v>659</v>
      </c>
      <c r="C729" s="7">
        <v>1312</v>
      </c>
      <c r="D729" s="2" t="s">
        <v>8</v>
      </c>
      <c r="E729" s="2">
        <v>917</v>
      </c>
      <c r="F729" s="2" t="s">
        <v>2244</v>
      </c>
      <c r="G729" s="2" t="s">
        <v>654</v>
      </c>
      <c r="H729" s="8" t="s">
        <v>1925</v>
      </c>
      <c r="O729" s="1">
        <v>100000</v>
      </c>
      <c r="P729" s="1">
        <v>100000</v>
      </c>
      <c r="Q729" s="1">
        <v>100000</v>
      </c>
      <c r="R729" s="1">
        <v>100000</v>
      </c>
      <c r="S729" s="1">
        <v>100000</v>
      </c>
      <c r="T729" s="1">
        <v>100000</v>
      </c>
    </row>
    <row r="730" spans="1:20" x14ac:dyDescent="0.3">
      <c r="A730" s="7" t="s">
        <v>281</v>
      </c>
      <c r="B730" s="7" t="s">
        <v>659</v>
      </c>
      <c r="C730" s="7">
        <v>1312</v>
      </c>
      <c r="D730" s="2" t="s">
        <v>8</v>
      </c>
      <c r="E730" s="2">
        <v>917</v>
      </c>
      <c r="F730" s="2" t="s">
        <v>2245</v>
      </c>
      <c r="G730" s="2" t="s">
        <v>654</v>
      </c>
      <c r="H730" s="8" t="s">
        <v>1926</v>
      </c>
      <c r="O730" s="1">
        <v>100000</v>
      </c>
      <c r="P730" s="1">
        <v>100000</v>
      </c>
      <c r="Q730" s="1">
        <v>100000</v>
      </c>
      <c r="R730" s="1">
        <v>100000</v>
      </c>
      <c r="S730" s="1">
        <v>100000</v>
      </c>
      <c r="T730" s="1">
        <v>100000</v>
      </c>
    </row>
    <row r="731" spans="1:20" x14ac:dyDescent="0.3">
      <c r="A731" s="7" t="s">
        <v>281</v>
      </c>
      <c r="B731" s="7" t="s">
        <v>659</v>
      </c>
      <c r="C731" s="7">
        <v>1312</v>
      </c>
      <c r="D731" s="2" t="s">
        <v>8</v>
      </c>
      <c r="E731" s="2">
        <v>917</v>
      </c>
      <c r="F731" s="2" t="s">
        <v>672</v>
      </c>
      <c r="G731" s="2" t="s">
        <v>654</v>
      </c>
      <c r="H731" s="8" t="s">
        <v>1927</v>
      </c>
      <c r="O731" s="1">
        <v>100000</v>
      </c>
      <c r="P731" s="1">
        <v>100000</v>
      </c>
      <c r="Q731" s="1">
        <v>100000</v>
      </c>
      <c r="R731" s="1">
        <v>200000</v>
      </c>
      <c r="S731" s="1">
        <v>200000</v>
      </c>
      <c r="T731" s="1">
        <v>200000</v>
      </c>
    </row>
    <row r="732" spans="1:20" x14ac:dyDescent="0.3">
      <c r="A732" s="7" t="s">
        <v>281</v>
      </c>
      <c r="B732" s="7" t="s">
        <v>659</v>
      </c>
      <c r="C732" s="7">
        <v>1312</v>
      </c>
      <c r="D732" s="2" t="s">
        <v>8</v>
      </c>
      <c r="E732" s="2">
        <v>917</v>
      </c>
      <c r="F732" s="2" t="s">
        <v>2246</v>
      </c>
      <c r="G732" s="2" t="s">
        <v>654</v>
      </c>
      <c r="H732" s="8" t="s">
        <v>1928</v>
      </c>
      <c r="O732" s="1">
        <v>400000</v>
      </c>
      <c r="P732" s="1">
        <v>400000</v>
      </c>
      <c r="Q732" s="1">
        <v>500000</v>
      </c>
      <c r="R732" s="1">
        <v>500000</v>
      </c>
      <c r="S732" s="1">
        <v>500000</v>
      </c>
      <c r="T732" s="1">
        <v>500000</v>
      </c>
    </row>
    <row r="733" spans="1:20" x14ac:dyDescent="0.3">
      <c r="A733" s="7" t="s">
        <v>281</v>
      </c>
      <c r="B733" s="7" t="s">
        <v>659</v>
      </c>
      <c r="C733" s="7">
        <v>1312</v>
      </c>
      <c r="D733" s="2" t="s">
        <v>8</v>
      </c>
      <c r="E733" s="2">
        <v>917</v>
      </c>
      <c r="F733" s="2" t="s">
        <v>2247</v>
      </c>
      <c r="G733" s="2" t="s">
        <v>654</v>
      </c>
      <c r="H733" s="8" t="s">
        <v>1929</v>
      </c>
      <c r="O733" s="1">
        <v>3000000</v>
      </c>
      <c r="P733" s="1">
        <v>4000000</v>
      </c>
      <c r="Q733" s="1">
        <v>3000000</v>
      </c>
      <c r="R733" s="1">
        <v>4000000</v>
      </c>
      <c r="S733" s="1">
        <v>3000000</v>
      </c>
      <c r="T733" s="1">
        <v>2000000</v>
      </c>
    </row>
    <row r="734" spans="1:20" x14ac:dyDescent="0.3">
      <c r="A734" s="7" t="s">
        <v>281</v>
      </c>
      <c r="B734" s="7" t="s">
        <v>659</v>
      </c>
      <c r="C734" s="7">
        <v>1312</v>
      </c>
      <c r="D734" s="2" t="s">
        <v>8</v>
      </c>
      <c r="E734" s="2">
        <v>917</v>
      </c>
      <c r="F734" s="2" t="s">
        <v>682</v>
      </c>
      <c r="G734" s="2" t="s">
        <v>654</v>
      </c>
      <c r="H734" s="8" t="s">
        <v>581</v>
      </c>
      <c r="O734" s="1">
        <v>100000</v>
      </c>
      <c r="P734" s="1">
        <v>100000</v>
      </c>
      <c r="Q734" s="1">
        <v>100000</v>
      </c>
      <c r="R734" s="1">
        <v>100000</v>
      </c>
      <c r="S734" s="1">
        <v>100000</v>
      </c>
      <c r="T734" s="1">
        <v>100000</v>
      </c>
    </row>
    <row r="735" spans="1:20" x14ac:dyDescent="0.3">
      <c r="A735" s="7" t="s">
        <v>281</v>
      </c>
      <c r="B735" s="7" t="s">
        <v>659</v>
      </c>
      <c r="C735" s="7">
        <v>1312</v>
      </c>
      <c r="D735" s="2" t="s">
        <v>8</v>
      </c>
      <c r="E735" s="2">
        <v>917</v>
      </c>
      <c r="F735" s="2" t="s">
        <v>668</v>
      </c>
      <c r="G735" s="2" t="s">
        <v>654</v>
      </c>
      <c r="H735" s="8" t="s">
        <v>567</v>
      </c>
      <c r="O735" s="1">
        <v>100000</v>
      </c>
      <c r="P735" s="1">
        <v>100000</v>
      </c>
      <c r="Q735" s="1">
        <v>100000</v>
      </c>
      <c r="R735" s="1">
        <v>200000</v>
      </c>
      <c r="S735" s="1">
        <v>200000</v>
      </c>
      <c r="T735" s="1">
        <v>200000</v>
      </c>
    </row>
    <row r="736" spans="1:20" x14ac:dyDescent="0.3">
      <c r="A736" s="7" t="s">
        <v>281</v>
      </c>
      <c r="B736" s="7" t="s">
        <v>659</v>
      </c>
      <c r="C736" s="7">
        <v>1312</v>
      </c>
      <c r="D736" s="2" t="s">
        <v>8</v>
      </c>
      <c r="E736" s="2">
        <v>917</v>
      </c>
      <c r="F736" s="2" t="s">
        <v>2248</v>
      </c>
      <c r="G736" s="2" t="s">
        <v>654</v>
      </c>
      <c r="H736" s="8" t="s">
        <v>1930</v>
      </c>
      <c r="O736" s="1">
        <v>100000</v>
      </c>
      <c r="P736" s="1">
        <v>100000</v>
      </c>
      <c r="Q736" s="1">
        <v>300000</v>
      </c>
      <c r="R736" s="1">
        <v>100000</v>
      </c>
      <c r="S736" s="1">
        <v>100000</v>
      </c>
      <c r="T736" s="1">
        <v>100000</v>
      </c>
    </row>
    <row r="737" spans="1:20" x14ac:dyDescent="0.3">
      <c r="A737" s="7" t="s">
        <v>281</v>
      </c>
      <c r="B737" s="7" t="s">
        <v>659</v>
      </c>
      <c r="C737" s="7">
        <v>1312</v>
      </c>
      <c r="D737" s="2" t="s">
        <v>8</v>
      </c>
      <c r="E737" s="2">
        <v>917</v>
      </c>
      <c r="F737" s="2" t="s">
        <v>2249</v>
      </c>
      <c r="G737" s="2" t="s">
        <v>654</v>
      </c>
      <c r="H737" s="8" t="s">
        <v>1931</v>
      </c>
      <c r="O737" s="1">
        <v>100000</v>
      </c>
      <c r="P737" s="1">
        <v>100000</v>
      </c>
      <c r="Q737" s="1">
        <v>100000</v>
      </c>
      <c r="R737" s="1">
        <v>200000</v>
      </c>
      <c r="S737" s="1">
        <v>200000</v>
      </c>
      <c r="T737" s="1">
        <v>200000</v>
      </c>
    </row>
    <row r="738" spans="1:20" x14ac:dyDescent="0.3">
      <c r="A738" s="7" t="s">
        <v>281</v>
      </c>
      <c r="B738" s="7" t="s">
        <v>659</v>
      </c>
      <c r="C738" s="7">
        <v>1312</v>
      </c>
      <c r="D738" s="2" t="s">
        <v>8</v>
      </c>
      <c r="E738" s="2">
        <v>917</v>
      </c>
      <c r="F738" s="2" t="s">
        <v>2250</v>
      </c>
      <c r="G738" s="2" t="s">
        <v>654</v>
      </c>
      <c r="H738" s="8" t="s">
        <v>1932</v>
      </c>
      <c r="O738" s="1">
        <v>200000</v>
      </c>
      <c r="P738" s="1">
        <v>200000</v>
      </c>
      <c r="Q738" s="1">
        <v>500000</v>
      </c>
      <c r="R738" s="1">
        <v>200000</v>
      </c>
      <c r="S738" s="1">
        <v>300000</v>
      </c>
      <c r="T738" s="1">
        <v>300000</v>
      </c>
    </row>
    <row r="739" spans="1:20" x14ac:dyDescent="0.3">
      <c r="A739" s="7" t="s">
        <v>281</v>
      </c>
      <c r="B739" s="7" t="s">
        <v>659</v>
      </c>
      <c r="C739" s="7">
        <v>1312</v>
      </c>
      <c r="D739" s="2" t="s">
        <v>8</v>
      </c>
      <c r="E739" s="2">
        <v>917</v>
      </c>
      <c r="F739" s="2" t="s">
        <v>674</v>
      </c>
      <c r="G739" s="2" t="s">
        <v>654</v>
      </c>
      <c r="H739" s="8" t="s">
        <v>1933</v>
      </c>
      <c r="O739" s="1">
        <v>200000</v>
      </c>
      <c r="P739" s="1">
        <v>200000</v>
      </c>
      <c r="Q739" s="1">
        <v>200000</v>
      </c>
      <c r="R739" s="1">
        <v>200000</v>
      </c>
      <c r="S739" s="1">
        <v>300000</v>
      </c>
      <c r="T739" s="1">
        <v>300000</v>
      </c>
    </row>
    <row r="740" spans="1:20" x14ac:dyDescent="0.3">
      <c r="A740" s="7" t="s">
        <v>281</v>
      </c>
      <c r="B740" s="7" t="s">
        <v>659</v>
      </c>
      <c r="C740" s="7">
        <v>1312</v>
      </c>
      <c r="D740" s="2" t="s">
        <v>8</v>
      </c>
      <c r="E740" s="2">
        <v>917</v>
      </c>
      <c r="F740" s="2" t="s">
        <v>2251</v>
      </c>
      <c r="G740" s="2" t="s">
        <v>654</v>
      </c>
      <c r="H740" s="8" t="s">
        <v>1934</v>
      </c>
      <c r="O740" s="1">
        <v>200000</v>
      </c>
      <c r="P740" s="1">
        <v>200000</v>
      </c>
      <c r="Q740" s="1">
        <v>200000</v>
      </c>
      <c r="R740" s="1">
        <v>200000</v>
      </c>
      <c r="S740" s="1">
        <v>300000</v>
      </c>
      <c r="T740" s="1">
        <v>500000</v>
      </c>
    </row>
    <row r="741" spans="1:20" x14ac:dyDescent="0.3">
      <c r="A741" s="7" t="s">
        <v>281</v>
      </c>
      <c r="B741" s="7" t="s">
        <v>659</v>
      </c>
      <c r="C741" s="7">
        <v>1312</v>
      </c>
      <c r="D741" s="2" t="s">
        <v>8</v>
      </c>
      <c r="E741" s="2">
        <v>917</v>
      </c>
      <c r="F741" s="2" t="s">
        <v>2252</v>
      </c>
      <c r="G741" s="2" t="s">
        <v>654</v>
      </c>
      <c r="H741" s="8" t="s">
        <v>1935</v>
      </c>
      <c r="O741" s="1">
        <v>100000</v>
      </c>
      <c r="P741" s="1">
        <v>300000</v>
      </c>
      <c r="Q741" s="1">
        <v>500000</v>
      </c>
      <c r="R741" s="1">
        <v>300000</v>
      </c>
      <c r="S741" s="1">
        <v>300000</v>
      </c>
      <c r="T741" s="1">
        <v>500000</v>
      </c>
    </row>
    <row r="742" spans="1:20" x14ac:dyDescent="0.3">
      <c r="A742" s="7" t="s">
        <v>281</v>
      </c>
      <c r="B742" s="7" t="s">
        <v>659</v>
      </c>
      <c r="C742" s="7">
        <v>1312</v>
      </c>
      <c r="D742" s="2" t="s">
        <v>8</v>
      </c>
      <c r="E742" s="2">
        <v>917</v>
      </c>
      <c r="F742" s="2" t="s">
        <v>2253</v>
      </c>
      <c r="G742" s="2" t="s">
        <v>654</v>
      </c>
      <c r="H742" s="8" t="s">
        <v>1936</v>
      </c>
      <c r="O742" s="1">
        <v>100000</v>
      </c>
      <c r="P742" s="1">
        <v>100000</v>
      </c>
      <c r="Q742" s="1">
        <v>100000</v>
      </c>
      <c r="R742" s="1">
        <v>100000</v>
      </c>
      <c r="S742" s="1">
        <v>100000</v>
      </c>
      <c r="T742" s="1">
        <v>100000</v>
      </c>
    </row>
    <row r="743" spans="1:20" x14ac:dyDescent="0.3">
      <c r="A743" s="7" t="s">
        <v>281</v>
      </c>
      <c r="B743" s="7" t="s">
        <v>659</v>
      </c>
      <c r="C743" s="7">
        <v>1312</v>
      </c>
      <c r="D743" s="2" t="s">
        <v>8</v>
      </c>
      <c r="E743" s="2">
        <v>917</v>
      </c>
      <c r="F743" s="2" t="s">
        <v>667</v>
      </c>
      <c r="G743" s="2" t="s">
        <v>654</v>
      </c>
      <c r="H743" s="8" t="s">
        <v>566</v>
      </c>
      <c r="O743" s="1">
        <v>100000</v>
      </c>
      <c r="P743" s="1">
        <v>100000</v>
      </c>
      <c r="Q743" s="1">
        <v>100000</v>
      </c>
      <c r="R743" s="1">
        <v>100000</v>
      </c>
      <c r="S743" s="1">
        <v>200000</v>
      </c>
      <c r="T743" s="1">
        <v>200000</v>
      </c>
    </row>
    <row r="744" spans="1:20" x14ac:dyDescent="0.3">
      <c r="A744" s="7" t="s">
        <v>281</v>
      </c>
      <c r="B744" s="7" t="s">
        <v>659</v>
      </c>
      <c r="C744" s="7">
        <v>1312</v>
      </c>
      <c r="D744" s="2" t="s">
        <v>8</v>
      </c>
      <c r="E744" s="2">
        <v>917</v>
      </c>
      <c r="F744" s="2" t="s">
        <v>2254</v>
      </c>
      <c r="G744" s="2" t="s">
        <v>654</v>
      </c>
      <c r="H744" s="8" t="s">
        <v>1937</v>
      </c>
      <c r="O744" s="1">
        <v>100000</v>
      </c>
      <c r="P744" s="1">
        <v>100000</v>
      </c>
      <c r="Q744" s="1">
        <v>500000</v>
      </c>
      <c r="R744" s="1">
        <v>100000</v>
      </c>
      <c r="S744" s="1">
        <v>100000</v>
      </c>
      <c r="T744" s="1">
        <v>100000</v>
      </c>
    </row>
    <row r="745" spans="1:20" x14ac:dyDescent="0.3">
      <c r="A745" s="7" t="s">
        <v>281</v>
      </c>
      <c r="B745" s="7" t="s">
        <v>659</v>
      </c>
      <c r="C745" s="7">
        <v>1312</v>
      </c>
      <c r="D745" s="2" t="s">
        <v>8</v>
      </c>
      <c r="E745" s="2">
        <v>917</v>
      </c>
      <c r="F745" s="2" t="s">
        <v>2255</v>
      </c>
      <c r="G745" s="2" t="s">
        <v>654</v>
      </c>
      <c r="H745" s="8" t="s">
        <v>1938</v>
      </c>
      <c r="O745" s="1">
        <v>100000</v>
      </c>
      <c r="P745" s="1">
        <v>100000</v>
      </c>
      <c r="Q745" s="1">
        <v>100000</v>
      </c>
      <c r="R745" s="1">
        <v>100000</v>
      </c>
      <c r="S745" s="1">
        <v>100000</v>
      </c>
      <c r="T745" s="1">
        <v>100000</v>
      </c>
    </row>
    <row r="746" spans="1:20" x14ac:dyDescent="0.3">
      <c r="A746" s="7" t="s">
        <v>281</v>
      </c>
      <c r="B746" s="7" t="s">
        <v>659</v>
      </c>
      <c r="C746" s="7">
        <v>1312</v>
      </c>
      <c r="D746" s="2" t="s">
        <v>8</v>
      </c>
      <c r="E746" s="2">
        <v>917</v>
      </c>
      <c r="F746" s="2" t="s">
        <v>664</v>
      </c>
      <c r="G746" s="2" t="s">
        <v>654</v>
      </c>
      <c r="H746" s="8" t="s">
        <v>1939</v>
      </c>
      <c r="O746" s="1">
        <v>100000</v>
      </c>
      <c r="P746" s="1">
        <v>300000</v>
      </c>
      <c r="Q746" s="1">
        <v>300000</v>
      </c>
      <c r="R746" s="1">
        <v>300000</v>
      </c>
      <c r="S746" s="1">
        <v>300000</v>
      </c>
      <c r="T746" s="1">
        <v>500000</v>
      </c>
    </row>
    <row r="747" spans="1:20" x14ac:dyDescent="0.3">
      <c r="A747" s="7" t="s">
        <v>281</v>
      </c>
      <c r="B747" s="7" t="s">
        <v>659</v>
      </c>
      <c r="C747" s="7">
        <v>1312</v>
      </c>
      <c r="D747" s="2" t="s">
        <v>8</v>
      </c>
      <c r="E747" s="2">
        <v>917</v>
      </c>
      <c r="F747" s="2" t="s">
        <v>661</v>
      </c>
      <c r="G747" s="2" t="s">
        <v>654</v>
      </c>
      <c r="H747" s="8" t="s">
        <v>1940</v>
      </c>
      <c r="O747" s="1">
        <v>100000</v>
      </c>
      <c r="P747" s="1">
        <v>100000</v>
      </c>
      <c r="Q747" s="1">
        <v>100000</v>
      </c>
      <c r="R747" s="1">
        <v>100000</v>
      </c>
      <c r="S747" s="1">
        <v>100000</v>
      </c>
      <c r="T747" s="1">
        <v>100000</v>
      </c>
    </row>
    <row r="748" spans="1:20" x14ac:dyDescent="0.3">
      <c r="A748" s="7" t="s">
        <v>281</v>
      </c>
      <c r="B748" s="7" t="s">
        <v>659</v>
      </c>
      <c r="C748" s="7">
        <v>1312</v>
      </c>
      <c r="D748" s="2" t="s">
        <v>8</v>
      </c>
      <c r="E748" s="2">
        <v>917</v>
      </c>
      <c r="F748" s="2" t="s">
        <v>2256</v>
      </c>
      <c r="G748" s="2" t="s">
        <v>654</v>
      </c>
      <c r="H748" s="8" t="s">
        <v>1941</v>
      </c>
      <c r="O748" s="1">
        <v>100000</v>
      </c>
      <c r="P748" s="1">
        <v>100000</v>
      </c>
      <c r="Q748" s="1">
        <v>100000</v>
      </c>
      <c r="R748" s="1">
        <v>100000</v>
      </c>
      <c r="S748" s="1">
        <v>100000</v>
      </c>
      <c r="T748" s="1">
        <v>100000</v>
      </c>
    </row>
    <row r="749" spans="1:20" x14ac:dyDescent="0.3">
      <c r="A749" s="7" t="s">
        <v>281</v>
      </c>
      <c r="B749" s="7" t="s">
        <v>659</v>
      </c>
      <c r="C749" s="7">
        <v>1312</v>
      </c>
      <c r="D749" s="2" t="s">
        <v>8</v>
      </c>
      <c r="E749" s="2">
        <v>917</v>
      </c>
      <c r="F749" s="2" t="s">
        <v>2257</v>
      </c>
      <c r="G749" s="2" t="s">
        <v>654</v>
      </c>
      <c r="H749" s="8" t="s">
        <v>1942</v>
      </c>
      <c r="O749" s="1">
        <v>100000</v>
      </c>
      <c r="P749" s="1">
        <v>100000</v>
      </c>
      <c r="Q749" s="1">
        <v>100000</v>
      </c>
      <c r="R749" s="1">
        <v>100000</v>
      </c>
      <c r="S749" s="1">
        <v>100000</v>
      </c>
      <c r="T749" s="1">
        <v>100000</v>
      </c>
    </row>
    <row r="750" spans="1:20" x14ac:dyDescent="0.3">
      <c r="A750" s="7" t="s">
        <v>281</v>
      </c>
      <c r="B750" s="7" t="s">
        <v>659</v>
      </c>
      <c r="C750" s="7">
        <v>1312</v>
      </c>
      <c r="D750" s="2" t="s">
        <v>8</v>
      </c>
      <c r="E750" s="2">
        <v>917</v>
      </c>
      <c r="F750" s="2" t="s">
        <v>2258</v>
      </c>
      <c r="G750" s="2" t="s">
        <v>654</v>
      </c>
      <c r="H750" s="8" t="s">
        <v>1943</v>
      </c>
      <c r="O750" s="1">
        <v>200000</v>
      </c>
      <c r="P750" s="1">
        <v>200000</v>
      </c>
      <c r="Q750" s="1">
        <v>200000</v>
      </c>
      <c r="R750" s="1">
        <v>100000</v>
      </c>
      <c r="S750" s="1">
        <v>100000</v>
      </c>
      <c r="T750" s="1">
        <v>100000</v>
      </c>
    </row>
    <row r="751" spans="1:20" x14ac:dyDescent="0.3">
      <c r="A751" s="7" t="s">
        <v>281</v>
      </c>
      <c r="B751" s="7" t="s">
        <v>659</v>
      </c>
      <c r="C751" s="7">
        <v>1312</v>
      </c>
      <c r="D751" s="2" t="s">
        <v>8</v>
      </c>
      <c r="E751" s="2">
        <v>917</v>
      </c>
      <c r="F751" s="2" t="s">
        <v>2259</v>
      </c>
      <c r="G751" s="2" t="s">
        <v>654</v>
      </c>
      <c r="H751" s="8" t="s">
        <v>1944</v>
      </c>
      <c r="O751" s="1">
        <v>200000</v>
      </c>
      <c r="P751" s="1">
        <v>200000</v>
      </c>
      <c r="Q751" s="1">
        <v>100000</v>
      </c>
      <c r="R751" s="1">
        <v>100000</v>
      </c>
      <c r="S751" s="1">
        <v>100000</v>
      </c>
      <c r="T751" s="1">
        <v>100000</v>
      </c>
    </row>
    <row r="752" spans="1:20" x14ac:dyDescent="0.3">
      <c r="A752" s="7" t="s">
        <v>281</v>
      </c>
      <c r="B752" s="7" t="s">
        <v>659</v>
      </c>
      <c r="C752" s="7">
        <v>1312</v>
      </c>
      <c r="D752" s="2" t="s">
        <v>8</v>
      </c>
      <c r="E752" s="2">
        <v>917</v>
      </c>
      <c r="F752" s="2" t="s">
        <v>675</v>
      </c>
      <c r="G752" s="2" t="s">
        <v>654</v>
      </c>
      <c r="H752" s="8" t="s">
        <v>574</v>
      </c>
      <c r="O752" s="1">
        <v>100000</v>
      </c>
      <c r="P752" s="1">
        <v>100000</v>
      </c>
      <c r="Q752" s="1">
        <v>100000</v>
      </c>
      <c r="R752" s="1">
        <v>100000</v>
      </c>
      <c r="S752" s="1">
        <v>100000</v>
      </c>
      <c r="T752" s="1">
        <v>100000</v>
      </c>
    </row>
    <row r="753" spans="1:20" x14ac:dyDescent="0.3">
      <c r="A753" s="7" t="s">
        <v>281</v>
      </c>
      <c r="B753" s="7" t="s">
        <v>659</v>
      </c>
      <c r="C753" s="7">
        <v>1312</v>
      </c>
      <c r="D753" s="2" t="s">
        <v>8</v>
      </c>
      <c r="E753" s="2">
        <v>917</v>
      </c>
      <c r="F753" s="2" t="s">
        <v>2260</v>
      </c>
      <c r="G753" s="2" t="s">
        <v>654</v>
      </c>
      <c r="H753" s="8" t="s">
        <v>1945</v>
      </c>
      <c r="O753" s="1">
        <v>700000</v>
      </c>
      <c r="P753" s="1">
        <v>1000000</v>
      </c>
      <c r="Q753" s="1">
        <v>1000000</v>
      </c>
      <c r="R753" s="1">
        <v>1000000</v>
      </c>
      <c r="S753" s="1">
        <v>1500000</v>
      </c>
      <c r="T753" s="1">
        <v>1000000</v>
      </c>
    </row>
    <row r="754" spans="1:20" x14ac:dyDescent="0.3">
      <c r="A754" s="7" t="s">
        <v>281</v>
      </c>
      <c r="B754" s="7" t="s">
        <v>659</v>
      </c>
      <c r="C754" s="7">
        <v>1312</v>
      </c>
      <c r="D754" s="2" t="s">
        <v>8</v>
      </c>
      <c r="E754" s="2">
        <v>917</v>
      </c>
      <c r="F754" s="2" t="s">
        <v>678</v>
      </c>
      <c r="G754" s="2" t="s">
        <v>654</v>
      </c>
      <c r="H754" s="8" t="s">
        <v>1946</v>
      </c>
      <c r="O754" s="1">
        <v>100000</v>
      </c>
      <c r="P754" s="1">
        <v>100000</v>
      </c>
      <c r="Q754" s="1">
        <v>100000</v>
      </c>
      <c r="R754" s="1">
        <v>100000</v>
      </c>
      <c r="S754" s="1">
        <v>200000</v>
      </c>
      <c r="T754" s="1">
        <v>200000</v>
      </c>
    </row>
    <row r="755" spans="1:20" x14ac:dyDescent="0.3">
      <c r="A755" s="7" t="s">
        <v>281</v>
      </c>
      <c r="B755" s="7" t="s">
        <v>659</v>
      </c>
      <c r="C755" s="7">
        <v>1312</v>
      </c>
      <c r="D755" s="2" t="s">
        <v>8</v>
      </c>
      <c r="E755" s="2">
        <v>917</v>
      </c>
      <c r="F755" s="2" t="s">
        <v>666</v>
      </c>
      <c r="G755" s="2" t="s">
        <v>654</v>
      </c>
      <c r="H755" s="8" t="s">
        <v>565</v>
      </c>
      <c r="O755" s="1">
        <v>300000</v>
      </c>
      <c r="P755" s="1">
        <v>300000</v>
      </c>
      <c r="Q755" s="1">
        <v>500000</v>
      </c>
      <c r="R755" s="1">
        <v>700000</v>
      </c>
      <c r="S755" s="1">
        <v>700000</v>
      </c>
      <c r="T755" s="1">
        <v>1000000</v>
      </c>
    </row>
    <row r="756" spans="1:20" x14ac:dyDescent="0.3">
      <c r="A756" s="7" t="s">
        <v>281</v>
      </c>
      <c r="B756" s="7" t="s">
        <v>659</v>
      </c>
      <c r="C756" s="7">
        <v>1312</v>
      </c>
      <c r="D756" s="2" t="s">
        <v>8</v>
      </c>
      <c r="E756" s="2">
        <v>917</v>
      </c>
      <c r="F756" s="2" t="s">
        <v>2261</v>
      </c>
      <c r="G756" s="2" t="s">
        <v>654</v>
      </c>
      <c r="H756" s="8" t="s">
        <v>1947</v>
      </c>
      <c r="O756" s="1">
        <v>400000</v>
      </c>
      <c r="P756" s="1">
        <v>400000</v>
      </c>
      <c r="Q756" s="1">
        <v>500000</v>
      </c>
      <c r="R756" s="1">
        <v>700000</v>
      </c>
      <c r="S756" s="1">
        <v>700000</v>
      </c>
      <c r="T756" s="1">
        <v>700000</v>
      </c>
    </row>
    <row r="757" spans="1:20" x14ac:dyDescent="0.3">
      <c r="A757" s="7" t="s">
        <v>281</v>
      </c>
      <c r="B757" s="7" t="s">
        <v>659</v>
      </c>
      <c r="C757" s="7">
        <v>1312</v>
      </c>
      <c r="D757" s="2" t="s">
        <v>8</v>
      </c>
      <c r="E757" s="2">
        <v>917</v>
      </c>
      <c r="F757" s="2" t="s">
        <v>676</v>
      </c>
      <c r="G757" s="2" t="s">
        <v>654</v>
      </c>
      <c r="H757" s="8" t="s">
        <v>575</v>
      </c>
      <c r="O757" s="1">
        <v>500000</v>
      </c>
      <c r="P757" s="1">
        <v>1000000</v>
      </c>
      <c r="Q757" s="1">
        <v>1000000</v>
      </c>
      <c r="R757" s="1">
        <v>1000000</v>
      </c>
      <c r="S757" s="1">
        <v>1000000</v>
      </c>
      <c r="T757" s="1">
        <v>1000000</v>
      </c>
    </row>
    <row r="758" spans="1:20" x14ac:dyDescent="0.3">
      <c r="A758" s="7" t="s">
        <v>281</v>
      </c>
      <c r="B758" s="7" t="s">
        <v>659</v>
      </c>
      <c r="C758" s="7">
        <v>1312</v>
      </c>
      <c r="D758" s="2" t="s">
        <v>8</v>
      </c>
      <c r="E758" s="2">
        <v>917</v>
      </c>
      <c r="F758" s="2" t="s">
        <v>665</v>
      </c>
      <c r="G758" s="2" t="s">
        <v>654</v>
      </c>
      <c r="H758" s="8" t="s">
        <v>1948</v>
      </c>
      <c r="O758" s="1">
        <v>200000</v>
      </c>
      <c r="P758" s="1">
        <v>200000</v>
      </c>
      <c r="Q758" s="1">
        <v>200000</v>
      </c>
      <c r="R758" s="1">
        <v>200000</v>
      </c>
      <c r="S758" s="1">
        <v>300000</v>
      </c>
      <c r="T758" s="1">
        <v>500000</v>
      </c>
    </row>
    <row r="759" spans="1:20" x14ac:dyDescent="0.3">
      <c r="A759" s="7" t="s">
        <v>281</v>
      </c>
      <c r="B759" s="7" t="s">
        <v>659</v>
      </c>
      <c r="C759" s="7">
        <v>1312</v>
      </c>
      <c r="D759" s="2" t="s">
        <v>8</v>
      </c>
      <c r="E759" s="2">
        <v>917</v>
      </c>
      <c r="F759" s="2" t="s">
        <v>2262</v>
      </c>
      <c r="G759" s="2" t="s">
        <v>654</v>
      </c>
      <c r="H759" s="8" t="s">
        <v>1949</v>
      </c>
      <c r="O759" s="1">
        <v>200000</v>
      </c>
      <c r="P759" s="1">
        <v>200000</v>
      </c>
      <c r="Q759" s="1">
        <v>200000</v>
      </c>
      <c r="R759" s="1">
        <v>200000</v>
      </c>
      <c r="S759" s="1">
        <v>300000</v>
      </c>
      <c r="T759" s="1">
        <v>500000</v>
      </c>
    </row>
    <row r="760" spans="1:20" x14ac:dyDescent="0.3">
      <c r="A760" s="7" t="s">
        <v>281</v>
      </c>
      <c r="B760" s="7" t="s">
        <v>659</v>
      </c>
      <c r="C760" s="7">
        <v>1312</v>
      </c>
      <c r="D760" s="2" t="s">
        <v>8</v>
      </c>
      <c r="E760" s="2">
        <v>917</v>
      </c>
      <c r="F760" s="2" t="s">
        <v>2263</v>
      </c>
      <c r="G760" s="2" t="s">
        <v>654</v>
      </c>
      <c r="H760" s="8" t="s">
        <v>1950</v>
      </c>
      <c r="O760" s="1">
        <v>100000</v>
      </c>
      <c r="P760" s="1">
        <v>100000</v>
      </c>
      <c r="Q760" s="1">
        <v>100000</v>
      </c>
      <c r="R760" s="1">
        <v>100000</v>
      </c>
      <c r="S760" s="1">
        <v>100000</v>
      </c>
      <c r="T760" s="1">
        <v>100000</v>
      </c>
    </row>
    <row r="761" spans="1:20" x14ac:dyDescent="0.3">
      <c r="A761" s="7" t="s">
        <v>281</v>
      </c>
      <c r="B761" s="7" t="s">
        <v>659</v>
      </c>
      <c r="C761" s="7">
        <v>1312</v>
      </c>
      <c r="D761" s="2" t="s">
        <v>8</v>
      </c>
      <c r="E761" s="2">
        <v>917</v>
      </c>
      <c r="F761" s="2" t="s">
        <v>2264</v>
      </c>
      <c r="G761" s="2" t="s">
        <v>654</v>
      </c>
      <c r="H761" s="8" t="s">
        <v>1951</v>
      </c>
      <c r="O761" s="1">
        <v>100000</v>
      </c>
      <c r="P761" s="1">
        <v>100000</v>
      </c>
      <c r="Q761" s="1">
        <v>100000</v>
      </c>
      <c r="R761" s="1">
        <v>100000</v>
      </c>
      <c r="S761" s="1">
        <v>200000</v>
      </c>
      <c r="T761" s="1">
        <v>200000</v>
      </c>
    </row>
    <row r="762" spans="1:20" x14ac:dyDescent="0.3">
      <c r="A762" s="7" t="s">
        <v>281</v>
      </c>
      <c r="B762" s="7" t="s">
        <v>659</v>
      </c>
      <c r="C762" s="7">
        <v>1312</v>
      </c>
      <c r="D762" s="2" t="s">
        <v>8</v>
      </c>
      <c r="E762" s="2">
        <v>917</v>
      </c>
      <c r="F762" s="2" t="s">
        <v>2265</v>
      </c>
      <c r="G762" s="2" t="s">
        <v>654</v>
      </c>
      <c r="H762" s="8" t="s">
        <v>1952</v>
      </c>
      <c r="O762" s="1">
        <v>100000</v>
      </c>
      <c r="P762" s="1">
        <v>100000</v>
      </c>
      <c r="Q762" s="1">
        <v>100000</v>
      </c>
      <c r="R762" s="1">
        <v>100000</v>
      </c>
      <c r="S762" s="1">
        <v>200000</v>
      </c>
      <c r="T762" s="1">
        <v>210000</v>
      </c>
    </row>
    <row r="763" spans="1:20" x14ac:dyDescent="0.3">
      <c r="A763" s="7" t="s">
        <v>281</v>
      </c>
      <c r="B763" s="7" t="s">
        <v>659</v>
      </c>
      <c r="C763" s="7">
        <v>1312</v>
      </c>
      <c r="D763" s="2" t="s">
        <v>252</v>
      </c>
      <c r="E763" s="2">
        <v>999</v>
      </c>
      <c r="F763" s="2" t="s">
        <v>252</v>
      </c>
      <c r="G763" s="2" t="s">
        <v>654</v>
      </c>
      <c r="H763" s="8" t="s">
        <v>1777</v>
      </c>
      <c r="O763" s="1">
        <v>4000000</v>
      </c>
      <c r="P763" s="1">
        <v>4000000</v>
      </c>
      <c r="Q763" s="1">
        <v>3000000</v>
      </c>
      <c r="R763" s="1">
        <v>2000000</v>
      </c>
      <c r="S763" s="1">
        <v>1890000</v>
      </c>
      <c r="T763" s="1">
        <v>1900000</v>
      </c>
    </row>
    <row r="764" spans="1:20" x14ac:dyDescent="0.3">
      <c r="A764" s="7" t="s">
        <v>281</v>
      </c>
      <c r="B764" s="7" t="s">
        <v>659</v>
      </c>
      <c r="C764" s="7">
        <v>1312</v>
      </c>
      <c r="D764" s="2" t="s">
        <v>8</v>
      </c>
      <c r="E764" s="2">
        <v>917</v>
      </c>
      <c r="F764" s="2" t="s">
        <v>700</v>
      </c>
      <c r="G764" s="2" t="s">
        <v>655</v>
      </c>
      <c r="H764" s="8" t="s">
        <v>1953</v>
      </c>
      <c r="O764" s="1">
        <v>100000</v>
      </c>
      <c r="P764" s="1">
        <v>500000</v>
      </c>
      <c r="Q764" s="1">
        <v>2000000</v>
      </c>
      <c r="R764" s="1">
        <v>2000000</v>
      </c>
      <c r="S764" s="1">
        <v>500000</v>
      </c>
      <c r="T764" s="1">
        <v>2000000</v>
      </c>
    </row>
    <row r="765" spans="1:20" x14ac:dyDescent="0.3">
      <c r="A765" s="7" t="s">
        <v>281</v>
      </c>
      <c r="B765" s="7" t="s">
        <v>659</v>
      </c>
      <c r="C765" s="7">
        <v>1312</v>
      </c>
      <c r="D765" s="2" t="s">
        <v>8</v>
      </c>
      <c r="E765" s="2">
        <v>917</v>
      </c>
      <c r="F765" s="2" t="s">
        <v>689</v>
      </c>
      <c r="G765" s="2" t="s">
        <v>655</v>
      </c>
      <c r="H765" s="8" t="s">
        <v>588</v>
      </c>
      <c r="O765" s="1">
        <v>0</v>
      </c>
      <c r="P765" s="1">
        <v>500000</v>
      </c>
      <c r="Q765" s="1">
        <v>500000</v>
      </c>
      <c r="R765" s="1">
        <v>500000</v>
      </c>
      <c r="S765" s="1">
        <v>500000</v>
      </c>
      <c r="T765" s="1">
        <v>500000</v>
      </c>
    </row>
    <row r="766" spans="1:20" x14ac:dyDescent="0.3">
      <c r="A766" s="7" t="s">
        <v>281</v>
      </c>
      <c r="B766" s="7" t="s">
        <v>659</v>
      </c>
      <c r="C766" s="7">
        <v>1312</v>
      </c>
      <c r="D766" s="2" t="s">
        <v>8</v>
      </c>
      <c r="E766" s="2">
        <v>917</v>
      </c>
      <c r="F766" s="2" t="s">
        <v>2266</v>
      </c>
      <c r="G766" s="2" t="s">
        <v>655</v>
      </c>
      <c r="H766" s="8" t="s">
        <v>1954</v>
      </c>
      <c r="O766" s="1">
        <v>200000</v>
      </c>
      <c r="P766" s="1">
        <v>500000</v>
      </c>
      <c r="Q766" s="1">
        <v>500000</v>
      </c>
      <c r="R766" s="1">
        <v>500000</v>
      </c>
      <c r="S766" s="1">
        <v>500000</v>
      </c>
      <c r="T766" s="1">
        <v>500000</v>
      </c>
    </row>
    <row r="767" spans="1:20" x14ac:dyDescent="0.3">
      <c r="A767" s="7" t="s">
        <v>281</v>
      </c>
      <c r="B767" s="7" t="s">
        <v>659</v>
      </c>
      <c r="C767" s="7">
        <v>1312</v>
      </c>
      <c r="D767" s="2" t="s">
        <v>8</v>
      </c>
      <c r="E767" s="2">
        <v>917</v>
      </c>
      <c r="F767" s="2" t="s">
        <v>2267</v>
      </c>
      <c r="G767" s="2" t="s">
        <v>655</v>
      </c>
      <c r="H767" s="8" t="s">
        <v>1955</v>
      </c>
      <c r="O767" s="1">
        <v>200000</v>
      </c>
      <c r="P767" s="1">
        <v>500000</v>
      </c>
      <c r="Q767" s="1">
        <v>500000</v>
      </c>
      <c r="R767" s="1">
        <v>500000</v>
      </c>
      <c r="S767" s="1">
        <v>500000</v>
      </c>
      <c r="T767" s="1">
        <v>500000</v>
      </c>
    </row>
    <row r="768" spans="1:20" x14ac:dyDescent="0.3">
      <c r="A768" s="7" t="s">
        <v>281</v>
      </c>
      <c r="B768" s="7" t="s">
        <v>659</v>
      </c>
      <c r="C768" s="7">
        <v>1312</v>
      </c>
      <c r="D768" s="2" t="s">
        <v>8</v>
      </c>
      <c r="E768" s="2">
        <v>917</v>
      </c>
      <c r="F768" s="2" t="s">
        <v>2268</v>
      </c>
      <c r="G768" s="2" t="s">
        <v>655</v>
      </c>
      <c r="H768" s="8" t="s">
        <v>1956</v>
      </c>
      <c r="O768" s="1">
        <v>200000</v>
      </c>
      <c r="P768" s="1">
        <v>500000</v>
      </c>
      <c r="Q768" s="1">
        <v>500000</v>
      </c>
      <c r="R768" s="1">
        <v>0</v>
      </c>
      <c r="S768" s="1">
        <v>500000</v>
      </c>
      <c r="T768" s="1">
        <v>500000</v>
      </c>
    </row>
    <row r="769" spans="1:20" x14ac:dyDescent="0.3">
      <c r="A769" s="7" t="s">
        <v>281</v>
      </c>
      <c r="B769" s="7" t="s">
        <v>659</v>
      </c>
      <c r="C769" s="7">
        <v>1312</v>
      </c>
      <c r="D769" s="2" t="s">
        <v>8</v>
      </c>
      <c r="E769" s="2">
        <v>917</v>
      </c>
      <c r="F769" s="2" t="s">
        <v>2269</v>
      </c>
      <c r="G769" s="2" t="s">
        <v>655</v>
      </c>
      <c r="H769" s="8" t="s">
        <v>1957</v>
      </c>
      <c r="O769" s="1">
        <v>0</v>
      </c>
      <c r="P769" s="1">
        <v>500000</v>
      </c>
      <c r="Q769" s="1">
        <v>0</v>
      </c>
      <c r="R769" s="1">
        <v>500000</v>
      </c>
      <c r="S769" s="1">
        <v>500000</v>
      </c>
      <c r="T769" s="1">
        <v>500000</v>
      </c>
    </row>
    <row r="770" spans="1:20" x14ac:dyDescent="0.3">
      <c r="A770" s="7" t="s">
        <v>281</v>
      </c>
      <c r="B770" s="7" t="s">
        <v>659</v>
      </c>
      <c r="C770" s="7">
        <v>1312</v>
      </c>
      <c r="D770" s="2" t="s">
        <v>8</v>
      </c>
      <c r="E770" s="2">
        <v>917</v>
      </c>
      <c r="F770" s="2" t="s">
        <v>2270</v>
      </c>
      <c r="G770" s="2" t="s">
        <v>655</v>
      </c>
      <c r="H770" s="8" t="s">
        <v>1958</v>
      </c>
      <c r="O770" s="1">
        <v>400000</v>
      </c>
      <c r="P770" s="1">
        <v>1000000</v>
      </c>
      <c r="Q770" s="1">
        <v>0</v>
      </c>
      <c r="R770" s="1">
        <v>0</v>
      </c>
      <c r="S770" s="1">
        <v>1000000</v>
      </c>
      <c r="T770" s="1">
        <v>0</v>
      </c>
    </row>
    <row r="771" spans="1:20" x14ac:dyDescent="0.3">
      <c r="A771" s="7" t="s">
        <v>281</v>
      </c>
      <c r="B771" s="7" t="s">
        <v>659</v>
      </c>
      <c r="C771" s="7">
        <v>1312</v>
      </c>
      <c r="D771" s="2" t="s">
        <v>8</v>
      </c>
      <c r="E771" s="2">
        <v>917</v>
      </c>
      <c r="F771" s="2" t="s">
        <v>2271</v>
      </c>
      <c r="G771" s="2" t="s">
        <v>655</v>
      </c>
      <c r="H771" s="8" t="s">
        <v>1959</v>
      </c>
      <c r="O771" s="1">
        <v>200000</v>
      </c>
      <c r="P771" s="1">
        <v>200000</v>
      </c>
      <c r="Q771" s="1">
        <v>200000</v>
      </c>
      <c r="R771" s="1">
        <v>200000</v>
      </c>
      <c r="S771" s="1">
        <v>200000</v>
      </c>
      <c r="T771" s="1">
        <v>300000</v>
      </c>
    </row>
    <row r="772" spans="1:20" x14ac:dyDescent="0.3">
      <c r="A772" s="7" t="s">
        <v>281</v>
      </c>
      <c r="B772" s="7" t="s">
        <v>659</v>
      </c>
      <c r="C772" s="7">
        <v>1312</v>
      </c>
      <c r="D772" s="2" t="s">
        <v>8</v>
      </c>
      <c r="E772" s="2">
        <v>917</v>
      </c>
      <c r="F772" s="2" t="s">
        <v>2272</v>
      </c>
      <c r="G772" s="2" t="s">
        <v>655</v>
      </c>
      <c r="H772" s="8" t="s">
        <v>1960</v>
      </c>
      <c r="O772" s="1">
        <v>0</v>
      </c>
      <c r="P772" s="1">
        <v>1000000</v>
      </c>
      <c r="Q772" s="1">
        <v>1000000</v>
      </c>
      <c r="R772" s="1">
        <v>1000000</v>
      </c>
      <c r="S772" s="1">
        <v>1000000</v>
      </c>
      <c r="T772" s="1">
        <v>0</v>
      </c>
    </row>
    <row r="773" spans="1:20" x14ac:dyDescent="0.3">
      <c r="A773" s="7" t="s">
        <v>281</v>
      </c>
      <c r="B773" s="7" t="s">
        <v>659</v>
      </c>
      <c r="C773" s="7">
        <v>1312</v>
      </c>
      <c r="D773" s="2" t="s">
        <v>8</v>
      </c>
      <c r="E773" s="2">
        <v>917</v>
      </c>
      <c r="F773" s="2" t="s">
        <v>691</v>
      </c>
      <c r="G773" s="2" t="s">
        <v>655</v>
      </c>
      <c r="H773" s="8" t="s">
        <v>1961</v>
      </c>
      <c r="O773" s="1">
        <v>100000</v>
      </c>
      <c r="P773" s="1">
        <v>100000</v>
      </c>
      <c r="Q773" s="1">
        <v>100000</v>
      </c>
      <c r="R773" s="1">
        <v>100000</v>
      </c>
      <c r="S773" s="1">
        <v>100000</v>
      </c>
      <c r="T773" s="1">
        <v>1000000</v>
      </c>
    </row>
    <row r="774" spans="1:20" x14ac:dyDescent="0.3">
      <c r="A774" s="7" t="s">
        <v>281</v>
      </c>
      <c r="B774" s="7" t="s">
        <v>659</v>
      </c>
      <c r="C774" s="7">
        <v>1312</v>
      </c>
      <c r="D774" s="2" t="s">
        <v>8</v>
      </c>
      <c r="E774" s="2">
        <v>917</v>
      </c>
      <c r="F774" s="2" t="s">
        <v>697</v>
      </c>
      <c r="G774" s="2" t="s">
        <v>655</v>
      </c>
      <c r="H774" s="8" t="s">
        <v>1962</v>
      </c>
      <c r="O774" s="1">
        <v>200000</v>
      </c>
      <c r="P774" s="1">
        <v>1000000</v>
      </c>
      <c r="Q774" s="1">
        <v>200000</v>
      </c>
      <c r="R774" s="1">
        <v>200000</v>
      </c>
      <c r="S774" s="1">
        <v>1000000</v>
      </c>
      <c r="T774" s="1">
        <v>100000</v>
      </c>
    </row>
    <row r="775" spans="1:20" x14ac:dyDescent="0.3">
      <c r="A775" s="7" t="s">
        <v>281</v>
      </c>
      <c r="B775" s="7" t="s">
        <v>659</v>
      </c>
      <c r="C775" s="7">
        <v>1312</v>
      </c>
      <c r="D775" s="2" t="s">
        <v>8</v>
      </c>
      <c r="E775" s="2">
        <v>917</v>
      </c>
      <c r="F775" s="2" t="s">
        <v>694</v>
      </c>
      <c r="G775" s="2" t="s">
        <v>655</v>
      </c>
      <c r="H775" s="8" t="s">
        <v>1963</v>
      </c>
      <c r="O775" s="1">
        <v>0</v>
      </c>
      <c r="P775" s="1">
        <v>100000</v>
      </c>
      <c r="Q775" s="1">
        <v>100000</v>
      </c>
      <c r="R775" s="1">
        <v>100000</v>
      </c>
      <c r="S775" s="1">
        <v>100000</v>
      </c>
      <c r="T775" s="1">
        <v>2000000</v>
      </c>
    </row>
    <row r="776" spans="1:20" x14ac:dyDescent="0.3">
      <c r="A776" s="7" t="s">
        <v>281</v>
      </c>
      <c r="B776" s="7" t="s">
        <v>659</v>
      </c>
      <c r="C776" s="7">
        <v>1312</v>
      </c>
      <c r="D776" s="2" t="s">
        <v>8</v>
      </c>
      <c r="E776" s="2">
        <v>917</v>
      </c>
      <c r="F776" s="2" t="s">
        <v>2273</v>
      </c>
      <c r="G776" s="2" t="s">
        <v>655</v>
      </c>
      <c r="H776" s="8" t="s">
        <v>1964</v>
      </c>
      <c r="O776" s="1">
        <v>100000</v>
      </c>
      <c r="P776" s="1">
        <v>1000000</v>
      </c>
      <c r="Q776" s="1">
        <v>100000</v>
      </c>
      <c r="R776" s="1">
        <v>100000</v>
      </c>
      <c r="S776" s="1">
        <v>1000000</v>
      </c>
      <c r="T776" s="1">
        <v>100000</v>
      </c>
    </row>
    <row r="777" spans="1:20" x14ac:dyDescent="0.3">
      <c r="A777" s="7" t="s">
        <v>281</v>
      </c>
      <c r="B777" s="7" t="s">
        <v>659</v>
      </c>
      <c r="C777" s="7">
        <v>1312</v>
      </c>
      <c r="D777" s="2" t="s">
        <v>8</v>
      </c>
      <c r="E777" s="2">
        <v>917</v>
      </c>
      <c r="F777" s="2" t="s">
        <v>2274</v>
      </c>
      <c r="G777" s="2" t="s">
        <v>655</v>
      </c>
      <c r="H777" s="8" t="s">
        <v>1965</v>
      </c>
      <c r="O777" s="1">
        <v>0</v>
      </c>
      <c r="P777" s="1">
        <v>1000000</v>
      </c>
      <c r="Q777" s="1">
        <v>1000000</v>
      </c>
      <c r="R777" s="1">
        <v>1000000</v>
      </c>
      <c r="S777" s="1">
        <v>1000000</v>
      </c>
      <c r="T777" s="1">
        <v>1000000</v>
      </c>
    </row>
    <row r="778" spans="1:20" x14ac:dyDescent="0.3">
      <c r="A778" s="7" t="s">
        <v>281</v>
      </c>
      <c r="B778" s="7" t="s">
        <v>659</v>
      </c>
      <c r="C778" s="7">
        <v>1312</v>
      </c>
      <c r="D778" s="2" t="s">
        <v>8</v>
      </c>
      <c r="E778" s="2">
        <v>917</v>
      </c>
      <c r="F778" s="2" t="s">
        <v>2275</v>
      </c>
      <c r="G778" s="2" t="s">
        <v>655</v>
      </c>
      <c r="H778" s="8" t="s">
        <v>1966</v>
      </c>
      <c r="O778" s="1">
        <v>100000</v>
      </c>
      <c r="P778" s="1">
        <v>1000000</v>
      </c>
      <c r="Q778" s="1">
        <v>1000000</v>
      </c>
      <c r="R778" s="1">
        <v>1000000</v>
      </c>
      <c r="S778" s="1">
        <v>1000000</v>
      </c>
      <c r="T778" s="1">
        <v>1000000</v>
      </c>
    </row>
    <row r="779" spans="1:20" x14ac:dyDescent="0.3">
      <c r="A779" s="7" t="s">
        <v>281</v>
      </c>
      <c r="B779" s="7" t="s">
        <v>659</v>
      </c>
      <c r="C779" s="7">
        <v>1312</v>
      </c>
      <c r="D779" s="2" t="s">
        <v>8</v>
      </c>
      <c r="E779" s="2">
        <v>917</v>
      </c>
      <c r="F779" s="2" t="s">
        <v>2276</v>
      </c>
      <c r="G779" s="2" t="s">
        <v>655</v>
      </c>
      <c r="H779" s="8" t="s">
        <v>1967</v>
      </c>
      <c r="O779" s="1">
        <v>0</v>
      </c>
      <c r="P779" s="1">
        <v>200000</v>
      </c>
      <c r="Q779" s="1">
        <v>200000</v>
      </c>
      <c r="R779" s="1">
        <v>200000</v>
      </c>
      <c r="S779" s="1">
        <v>200000</v>
      </c>
      <c r="T779" s="1">
        <v>200000</v>
      </c>
    </row>
    <row r="780" spans="1:20" x14ac:dyDescent="0.3">
      <c r="A780" s="7" t="s">
        <v>281</v>
      </c>
      <c r="B780" s="7" t="s">
        <v>659</v>
      </c>
      <c r="C780" s="7">
        <v>1312</v>
      </c>
      <c r="D780" s="2" t="s">
        <v>8</v>
      </c>
      <c r="E780" s="2">
        <v>917</v>
      </c>
      <c r="F780" s="2" t="s">
        <v>2277</v>
      </c>
      <c r="G780" s="2" t="s">
        <v>655</v>
      </c>
      <c r="H780" s="8" t="s">
        <v>1968</v>
      </c>
      <c r="O780" s="1">
        <v>100000</v>
      </c>
      <c r="P780" s="1">
        <v>100000</v>
      </c>
      <c r="Q780" s="1">
        <v>100000</v>
      </c>
      <c r="R780" s="1">
        <v>100000</v>
      </c>
      <c r="S780" s="1">
        <v>100000</v>
      </c>
      <c r="T780" s="1">
        <v>1000000</v>
      </c>
    </row>
    <row r="781" spans="1:20" x14ac:dyDescent="0.3">
      <c r="A781" s="7" t="s">
        <v>281</v>
      </c>
      <c r="B781" s="7" t="s">
        <v>659</v>
      </c>
      <c r="C781" s="7">
        <v>1312</v>
      </c>
      <c r="D781" s="2" t="s">
        <v>8</v>
      </c>
      <c r="E781" s="2">
        <v>917</v>
      </c>
      <c r="F781" s="2" t="s">
        <v>2278</v>
      </c>
      <c r="G781" s="2" t="s">
        <v>655</v>
      </c>
      <c r="H781" s="8" t="s">
        <v>1969</v>
      </c>
      <c r="O781" s="1">
        <v>100000</v>
      </c>
      <c r="P781" s="1">
        <v>200000</v>
      </c>
      <c r="Q781" s="1">
        <v>200000</v>
      </c>
      <c r="R781" s="1">
        <v>200000</v>
      </c>
      <c r="S781" s="1">
        <v>200000</v>
      </c>
      <c r="T781" s="1">
        <v>200000</v>
      </c>
    </row>
    <row r="782" spans="1:20" x14ac:dyDescent="0.3">
      <c r="A782" s="7" t="s">
        <v>281</v>
      </c>
      <c r="B782" s="7" t="s">
        <v>659</v>
      </c>
      <c r="C782" s="7">
        <v>1312</v>
      </c>
      <c r="D782" s="2" t="s">
        <v>8</v>
      </c>
      <c r="E782" s="2">
        <v>917</v>
      </c>
      <c r="F782" s="2" t="s">
        <v>703</v>
      </c>
      <c r="G782" s="2" t="s">
        <v>655</v>
      </c>
      <c r="H782" s="8" t="s">
        <v>1970</v>
      </c>
      <c r="O782" s="1">
        <v>500000</v>
      </c>
      <c r="P782" s="1">
        <v>100000</v>
      </c>
      <c r="Q782" s="1">
        <v>1000000</v>
      </c>
      <c r="R782" s="1">
        <v>100000</v>
      </c>
      <c r="S782" s="1">
        <v>1000000</v>
      </c>
      <c r="T782" s="1">
        <v>1000000</v>
      </c>
    </row>
    <row r="783" spans="1:20" x14ac:dyDescent="0.3">
      <c r="A783" s="7" t="s">
        <v>281</v>
      </c>
      <c r="B783" s="7" t="s">
        <v>659</v>
      </c>
      <c r="C783" s="7">
        <v>1312</v>
      </c>
      <c r="D783" s="2" t="s">
        <v>8</v>
      </c>
      <c r="E783" s="2">
        <v>917</v>
      </c>
      <c r="F783" s="2" t="s">
        <v>2279</v>
      </c>
      <c r="G783" s="2" t="s">
        <v>655</v>
      </c>
      <c r="H783" s="8" t="s">
        <v>1971</v>
      </c>
      <c r="O783" s="1">
        <v>700000</v>
      </c>
      <c r="P783" s="1">
        <v>100000</v>
      </c>
      <c r="Q783" s="1">
        <v>100000</v>
      </c>
      <c r="R783" s="1">
        <v>100000</v>
      </c>
      <c r="S783" s="1">
        <v>100000</v>
      </c>
      <c r="T783" s="1">
        <v>100000</v>
      </c>
    </row>
    <row r="784" spans="1:20" x14ac:dyDescent="0.3">
      <c r="A784" s="7" t="s">
        <v>281</v>
      </c>
      <c r="B784" s="7" t="s">
        <v>659</v>
      </c>
      <c r="C784" s="7">
        <v>1312</v>
      </c>
      <c r="D784" s="2" t="s">
        <v>8</v>
      </c>
      <c r="E784" s="2">
        <v>917</v>
      </c>
      <c r="F784" s="2" t="s">
        <v>2280</v>
      </c>
      <c r="G784" s="2" t="s">
        <v>655</v>
      </c>
      <c r="H784" s="8" t="s">
        <v>1972</v>
      </c>
      <c r="O784" s="1">
        <v>100000</v>
      </c>
      <c r="P784" s="1">
        <v>0</v>
      </c>
      <c r="Q784" s="1">
        <v>200000</v>
      </c>
      <c r="R784" s="1">
        <v>0</v>
      </c>
      <c r="S784" s="1">
        <v>200000</v>
      </c>
      <c r="T784" s="1">
        <v>500000</v>
      </c>
    </row>
    <row r="785" spans="1:20" x14ac:dyDescent="0.3">
      <c r="A785" s="7" t="s">
        <v>281</v>
      </c>
      <c r="B785" s="7" t="s">
        <v>659</v>
      </c>
      <c r="C785" s="7">
        <v>1312</v>
      </c>
      <c r="D785" s="2" t="s">
        <v>8</v>
      </c>
      <c r="E785" s="2">
        <v>917</v>
      </c>
      <c r="F785" s="2" t="s">
        <v>2281</v>
      </c>
      <c r="G785" s="2" t="s">
        <v>655</v>
      </c>
      <c r="H785" s="8" t="s">
        <v>1973</v>
      </c>
      <c r="O785" s="1">
        <v>0</v>
      </c>
      <c r="P785" s="1">
        <v>200000</v>
      </c>
      <c r="Q785" s="1">
        <v>0</v>
      </c>
      <c r="R785" s="1">
        <v>200000</v>
      </c>
      <c r="S785" s="1">
        <v>0</v>
      </c>
      <c r="T785" s="1">
        <v>200000</v>
      </c>
    </row>
    <row r="786" spans="1:20" x14ac:dyDescent="0.3">
      <c r="A786" s="7" t="s">
        <v>281</v>
      </c>
      <c r="B786" s="7" t="s">
        <v>659</v>
      </c>
      <c r="C786" s="7">
        <v>1312</v>
      </c>
      <c r="D786" s="2" t="s">
        <v>8</v>
      </c>
      <c r="E786" s="2">
        <v>917</v>
      </c>
      <c r="F786" s="2" t="s">
        <v>2282</v>
      </c>
      <c r="G786" s="2" t="s">
        <v>655</v>
      </c>
      <c r="H786" s="8" t="s">
        <v>1974</v>
      </c>
      <c r="O786" s="1">
        <v>500000</v>
      </c>
      <c r="P786" s="1">
        <v>200000</v>
      </c>
      <c r="Q786" s="1">
        <v>200000</v>
      </c>
      <c r="R786" s="1">
        <v>200000</v>
      </c>
      <c r="S786" s="1">
        <v>200000</v>
      </c>
      <c r="T786" s="1">
        <v>200000</v>
      </c>
    </row>
    <row r="787" spans="1:20" x14ac:dyDescent="0.3">
      <c r="A787" s="7" t="s">
        <v>281</v>
      </c>
      <c r="B787" s="7" t="s">
        <v>659</v>
      </c>
      <c r="C787" s="7">
        <v>1312</v>
      </c>
      <c r="D787" s="2" t="s">
        <v>8</v>
      </c>
      <c r="E787" s="2">
        <v>917</v>
      </c>
      <c r="F787" s="2" t="s">
        <v>2283</v>
      </c>
      <c r="G787" s="2" t="s">
        <v>655</v>
      </c>
      <c r="H787" s="8" t="s">
        <v>1975</v>
      </c>
      <c r="O787" s="1">
        <v>100000</v>
      </c>
      <c r="P787" s="1">
        <v>0</v>
      </c>
      <c r="Q787" s="1">
        <v>0</v>
      </c>
      <c r="R787" s="1">
        <v>1000000</v>
      </c>
      <c r="S787" s="1">
        <v>1000000</v>
      </c>
      <c r="T787" s="1">
        <v>0</v>
      </c>
    </row>
    <row r="788" spans="1:20" x14ac:dyDescent="0.3">
      <c r="A788" s="7" t="s">
        <v>281</v>
      </c>
      <c r="B788" s="7" t="s">
        <v>659</v>
      </c>
      <c r="C788" s="7">
        <v>1312</v>
      </c>
      <c r="D788" s="2" t="s">
        <v>8</v>
      </c>
      <c r="E788" s="2">
        <v>917</v>
      </c>
      <c r="F788" s="2" t="s">
        <v>686</v>
      </c>
      <c r="G788" s="2" t="s">
        <v>655</v>
      </c>
      <c r="H788" s="8" t="s">
        <v>585</v>
      </c>
      <c r="O788" s="1">
        <v>100000</v>
      </c>
      <c r="P788" s="1">
        <v>100000</v>
      </c>
      <c r="Q788" s="1">
        <v>100000</v>
      </c>
      <c r="R788" s="1">
        <v>100000</v>
      </c>
      <c r="S788" s="1">
        <v>100000</v>
      </c>
      <c r="T788" s="1">
        <v>100000</v>
      </c>
    </row>
    <row r="789" spans="1:20" x14ac:dyDescent="0.3">
      <c r="A789" s="7" t="s">
        <v>281</v>
      </c>
      <c r="B789" s="7" t="s">
        <v>659</v>
      </c>
      <c r="C789" s="7">
        <v>1312</v>
      </c>
      <c r="D789" s="2" t="s">
        <v>8</v>
      </c>
      <c r="E789" s="2">
        <v>917</v>
      </c>
      <c r="F789" s="2" t="s">
        <v>2284</v>
      </c>
      <c r="G789" s="2" t="s">
        <v>655</v>
      </c>
      <c r="H789" s="8" t="s">
        <v>1976</v>
      </c>
      <c r="O789" s="1">
        <v>100000</v>
      </c>
      <c r="P789" s="1">
        <v>0</v>
      </c>
      <c r="Q789" s="1">
        <v>0</v>
      </c>
      <c r="R789" s="1">
        <v>100000</v>
      </c>
      <c r="S789" s="1">
        <v>0</v>
      </c>
      <c r="T789" s="1">
        <v>1000000</v>
      </c>
    </row>
    <row r="790" spans="1:20" x14ac:dyDescent="0.3">
      <c r="A790" s="7" t="s">
        <v>281</v>
      </c>
      <c r="B790" s="7" t="s">
        <v>659</v>
      </c>
      <c r="C790" s="7">
        <v>1312</v>
      </c>
      <c r="D790" s="2" t="s">
        <v>8</v>
      </c>
      <c r="E790" s="2">
        <v>917</v>
      </c>
      <c r="F790" s="2" t="s">
        <v>2285</v>
      </c>
      <c r="G790" s="2" t="s">
        <v>655</v>
      </c>
      <c r="H790" s="8" t="s">
        <v>1977</v>
      </c>
      <c r="O790" s="1">
        <v>0</v>
      </c>
      <c r="P790" s="1">
        <v>200000</v>
      </c>
      <c r="Q790" s="1">
        <v>200000</v>
      </c>
      <c r="R790" s="1">
        <v>200000</v>
      </c>
      <c r="S790" s="1">
        <v>200000</v>
      </c>
      <c r="T790" s="1">
        <v>0</v>
      </c>
    </row>
    <row r="791" spans="1:20" x14ac:dyDescent="0.3">
      <c r="A791" s="7" t="s">
        <v>281</v>
      </c>
      <c r="B791" s="7" t="s">
        <v>659</v>
      </c>
      <c r="C791" s="7">
        <v>1312</v>
      </c>
      <c r="D791" s="2" t="s">
        <v>8</v>
      </c>
      <c r="E791" s="2">
        <v>917</v>
      </c>
      <c r="F791" s="2" t="s">
        <v>2286</v>
      </c>
      <c r="G791" s="2" t="s">
        <v>655</v>
      </c>
      <c r="H791" s="8" t="s">
        <v>1978</v>
      </c>
      <c r="O791" s="1">
        <v>0</v>
      </c>
      <c r="P791" s="1">
        <v>100000</v>
      </c>
      <c r="Q791" s="1">
        <v>100000</v>
      </c>
      <c r="R791" s="1">
        <v>100000</v>
      </c>
      <c r="S791" s="1">
        <v>100000</v>
      </c>
      <c r="T791" s="1">
        <v>1000000</v>
      </c>
    </row>
    <row r="792" spans="1:20" x14ac:dyDescent="0.3">
      <c r="A792" s="7" t="s">
        <v>281</v>
      </c>
      <c r="B792" s="7" t="s">
        <v>659</v>
      </c>
      <c r="C792" s="7">
        <v>1312</v>
      </c>
      <c r="D792" s="2" t="s">
        <v>8</v>
      </c>
      <c r="E792" s="2">
        <v>917</v>
      </c>
      <c r="F792" s="2" t="s">
        <v>714</v>
      </c>
      <c r="G792" s="2" t="s">
        <v>655</v>
      </c>
      <c r="H792" s="8" t="s">
        <v>1979</v>
      </c>
      <c r="O792" s="1">
        <v>0</v>
      </c>
      <c r="P792" s="1">
        <v>200000</v>
      </c>
      <c r="Q792" s="1">
        <v>200000</v>
      </c>
      <c r="R792" s="1">
        <v>200000</v>
      </c>
      <c r="S792" s="1">
        <v>200000</v>
      </c>
      <c r="T792" s="1">
        <v>0</v>
      </c>
    </row>
    <row r="793" spans="1:20" x14ac:dyDescent="0.3">
      <c r="A793" s="7" t="s">
        <v>281</v>
      </c>
      <c r="B793" s="7" t="s">
        <v>659</v>
      </c>
      <c r="C793" s="7">
        <v>1312</v>
      </c>
      <c r="D793" s="2" t="s">
        <v>8</v>
      </c>
      <c r="E793" s="2">
        <v>917</v>
      </c>
      <c r="F793" s="2" t="s">
        <v>2287</v>
      </c>
      <c r="G793" s="2" t="s">
        <v>655</v>
      </c>
      <c r="H793" s="8" t="s">
        <v>1980</v>
      </c>
      <c r="O793" s="1">
        <v>0</v>
      </c>
      <c r="P793" s="1">
        <v>200000</v>
      </c>
      <c r="Q793" s="1">
        <v>200000</v>
      </c>
      <c r="R793" s="1">
        <v>200000</v>
      </c>
      <c r="S793" s="1">
        <v>200000</v>
      </c>
      <c r="T793" s="1">
        <v>100000</v>
      </c>
    </row>
    <row r="794" spans="1:20" x14ac:dyDescent="0.3">
      <c r="A794" s="7" t="s">
        <v>281</v>
      </c>
      <c r="B794" s="7" t="s">
        <v>659</v>
      </c>
      <c r="C794" s="7">
        <v>1312</v>
      </c>
      <c r="D794" s="2" t="s">
        <v>8</v>
      </c>
      <c r="E794" s="2">
        <v>917</v>
      </c>
      <c r="F794" s="2" t="s">
        <v>2288</v>
      </c>
      <c r="G794" s="2" t="s">
        <v>655</v>
      </c>
      <c r="H794" s="8" t="s">
        <v>1981</v>
      </c>
      <c r="O794" s="1">
        <v>500000</v>
      </c>
      <c r="P794" s="1">
        <v>200000</v>
      </c>
      <c r="Q794" s="1">
        <v>200000</v>
      </c>
      <c r="R794" s="1">
        <v>200000</v>
      </c>
      <c r="S794" s="1">
        <v>200000</v>
      </c>
      <c r="T794" s="1">
        <v>200000</v>
      </c>
    </row>
    <row r="795" spans="1:20" x14ac:dyDescent="0.3">
      <c r="A795" s="7" t="s">
        <v>281</v>
      </c>
      <c r="B795" s="7" t="s">
        <v>659</v>
      </c>
      <c r="C795" s="7">
        <v>1312</v>
      </c>
      <c r="D795" s="2" t="s">
        <v>8</v>
      </c>
      <c r="E795" s="2">
        <v>917</v>
      </c>
      <c r="F795" s="2" t="s">
        <v>704</v>
      </c>
      <c r="G795" s="2" t="s">
        <v>655</v>
      </c>
      <c r="H795" s="8" t="s">
        <v>603</v>
      </c>
      <c r="O795" s="1">
        <v>100000</v>
      </c>
      <c r="P795" s="1">
        <v>500000</v>
      </c>
      <c r="Q795" s="1">
        <v>0</v>
      </c>
      <c r="R795" s="1">
        <v>100000</v>
      </c>
      <c r="S795" s="1">
        <v>0</v>
      </c>
      <c r="T795" s="1">
        <v>100000</v>
      </c>
    </row>
    <row r="796" spans="1:20" x14ac:dyDescent="0.3">
      <c r="A796" s="7" t="s">
        <v>281</v>
      </c>
      <c r="B796" s="7" t="s">
        <v>659</v>
      </c>
      <c r="C796" s="7">
        <v>1312</v>
      </c>
      <c r="D796" s="2" t="s">
        <v>8</v>
      </c>
      <c r="E796" s="2">
        <v>917</v>
      </c>
      <c r="F796" s="2" t="s">
        <v>2289</v>
      </c>
      <c r="G796" s="2" t="s">
        <v>655</v>
      </c>
      <c r="H796" s="8" t="s">
        <v>1982</v>
      </c>
      <c r="O796" s="1">
        <v>100000</v>
      </c>
      <c r="P796" s="1">
        <v>100000</v>
      </c>
      <c r="Q796" s="1">
        <v>100000</v>
      </c>
      <c r="R796" s="1">
        <v>100000</v>
      </c>
      <c r="S796" s="1">
        <v>100000</v>
      </c>
      <c r="T796" s="1">
        <v>100000</v>
      </c>
    </row>
    <row r="797" spans="1:20" x14ac:dyDescent="0.3">
      <c r="A797" s="7" t="s">
        <v>281</v>
      </c>
      <c r="B797" s="7" t="s">
        <v>659</v>
      </c>
      <c r="C797" s="7">
        <v>1312</v>
      </c>
      <c r="D797" s="2" t="s">
        <v>8</v>
      </c>
      <c r="E797" s="2">
        <v>917</v>
      </c>
      <c r="F797" s="2" t="s">
        <v>702</v>
      </c>
      <c r="G797" s="2" t="s">
        <v>655</v>
      </c>
      <c r="H797" s="8" t="s">
        <v>601</v>
      </c>
      <c r="O797" s="1">
        <v>100000</v>
      </c>
      <c r="P797" s="1">
        <v>100000</v>
      </c>
      <c r="Q797" s="1">
        <v>100000</v>
      </c>
      <c r="R797" s="1">
        <v>100000</v>
      </c>
      <c r="S797" s="1">
        <v>100000</v>
      </c>
      <c r="T797" s="1">
        <v>100000</v>
      </c>
    </row>
    <row r="798" spans="1:20" x14ac:dyDescent="0.3">
      <c r="A798" s="7" t="s">
        <v>281</v>
      </c>
      <c r="B798" s="7" t="s">
        <v>659</v>
      </c>
      <c r="C798" s="7">
        <v>1312</v>
      </c>
      <c r="D798" s="2" t="s">
        <v>8</v>
      </c>
      <c r="E798" s="2">
        <v>917</v>
      </c>
      <c r="F798" s="2" t="s">
        <v>693</v>
      </c>
      <c r="G798" s="2" t="s">
        <v>655</v>
      </c>
      <c r="H798" s="8" t="s">
        <v>1983</v>
      </c>
      <c r="O798" s="1">
        <v>500000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</row>
    <row r="799" spans="1:20" x14ac:dyDescent="0.3">
      <c r="A799" s="7" t="s">
        <v>281</v>
      </c>
      <c r="B799" s="7" t="s">
        <v>659</v>
      </c>
      <c r="C799" s="7">
        <v>1312</v>
      </c>
      <c r="D799" s="2" t="s">
        <v>8</v>
      </c>
      <c r="E799" s="2">
        <v>917</v>
      </c>
      <c r="F799" s="2" t="s">
        <v>2290</v>
      </c>
      <c r="G799" s="2" t="s">
        <v>655</v>
      </c>
      <c r="H799" s="8" t="s">
        <v>1984</v>
      </c>
      <c r="O799" s="1">
        <v>0</v>
      </c>
      <c r="P799" s="1">
        <v>200000</v>
      </c>
      <c r="Q799" s="1">
        <v>200000</v>
      </c>
      <c r="R799" s="1">
        <v>200000</v>
      </c>
      <c r="S799" s="1">
        <v>200000</v>
      </c>
      <c r="T799" s="1">
        <v>200000</v>
      </c>
    </row>
    <row r="800" spans="1:20" x14ac:dyDescent="0.3">
      <c r="A800" s="7" t="s">
        <v>281</v>
      </c>
      <c r="B800" s="7" t="s">
        <v>659</v>
      </c>
      <c r="C800" s="7">
        <v>1312</v>
      </c>
      <c r="D800" s="2" t="s">
        <v>8</v>
      </c>
      <c r="E800" s="2">
        <v>917</v>
      </c>
      <c r="F800" s="2" t="s">
        <v>2291</v>
      </c>
      <c r="G800" s="2" t="s">
        <v>655</v>
      </c>
      <c r="H800" s="8" t="s">
        <v>1985</v>
      </c>
      <c r="O800" s="1">
        <v>500000</v>
      </c>
      <c r="P800" s="1">
        <v>0</v>
      </c>
      <c r="Q800" s="1">
        <v>0</v>
      </c>
      <c r="R800" s="1">
        <v>0</v>
      </c>
      <c r="S800" s="1">
        <v>0</v>
      </c>
      <c r="T800" s="1">
        <v>1000000</v>
      </c>
    </row>
    <row r="801" spans="1:20" x14ac:dyDescent="0.3">
      <c r="A801" s="7" t="s">
        <v>281</v>
      </c>
      <c r="B801" s="7" t="s">
        <v>659</v>
      </c>
      <c r="C801" s="7">
        <v>1312</v>
      </c>
      <c r="D801" s="2" t="s">
        <v>8</v>
      </c>
      <c r="E801" s="2">
        <v>917</v>
      </c>
      <c r="F801" s="2" t="s">
        <v>2292</v>
      </c>
      <c r="G801" s="2" t="s">
        <v>655</v>
      </c>
      <c r="H801" s="8" t="s">
        <v>1986</v>
      </c>
      <c r="O801" s="1">
        <v>500000</v>
      </c>
      <c r="P801" s="1">
        <v>100000</v>
      </c>
      <c r="Q801" s="1">
        <v>100000</v>
      </c>
      <c r="R801" s="1">
        <v>100000</v>
      </c>
      <c r="S801" s="1">
        <v>100000</v>
      </c>
      <c r="T801" s="1">
        <v>100000</v>
      </c>
    </row>
    <row r="802" spans="1:20" x14ac:dyDescent="0.3">
      <c r="A802" s="7" t="s">
        <v>281</v>
      </c>
      <c r="B802" s="7" t="s">
        <v>659</v>
      </c>
      <c r="C802" s="7">
        <v>1312</v>
      </c>
      <c r="D802" s="2" t="s">
        <v>8</v>
      </c>
      <c r="E802" s="2">
        <v>917</v>
      </c>
      <c r="F802" s="2" t="s">
        <v>695</v>
      </c>
      <c r="G802" s="2" t="s">
        <v>655</v>
      </c>
      <c r="H802" s="8" t="s">
        <v>1987</v>
      </c>
      <c r="O802" s="1">
        <v>500000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</row>
    <row r="803" spans="1:20" x14ac:dyDescent="0.3">
      <c r="A803" s="7" t="s">
        <v>281</v>
      </c>
      <c r="B803" s="7" t="s">
        <v>659</v>
      </c>
      <c r="C803" s="7">
        <v>1312</v>
      </c>
      <c r="D803" s="2" t="s">
        <v>8</v>
      </c>
      <c r="E803" s="2">
        <v>917</v>
      </c>
      <c r="F803" s="2" t="s">
        <v>698</v>
      </c>
      <c r="G803" s="2" t="s">
        <v>655</v>
      </c>
      <c r="H803" s="8" t="s">
        <v>1988</v>
      </c>
      <c r="O803" s="1">
        <v>500000</v>
      </c>
      <c r="P803" s="1">
        <v>100000</v>
      </c>
      <c r="Q803" s="1">
        <v>100000</v>
      </c>
      <c r="R803" s="1">
        <v>100000</v>
      </c>
      <c r="S803" s="1">
        <v>100000</v>
      </c>
      <c r="T803" s="1">
        <v>100000</v>
      </c>
    </row>
    <row r="804" spans="1:20" x14ac:dyDescent="0.3">
      <c r="A804" s="7" t="s">
        <v>281</v>
      </c>
      <c r="B804" s="7" t="s">
        <v>659</v>
      </c>
      <c r="C804" s="7">
        <v>1312</v>
      </c>
      <c r="D804" s="2" t="s">
        <v>8</v>
      </c>
      <c r="E804" s="2">
        <v>917</v>
      </c>
      <c r="F804" s="2" t="s">
        <v>2293</v>
      </c>
      <c r="G804" s="2" t="s">
        <v>655</v>
      </c>
      <c r="H804" s="8" t="s">
        <v>1989</v>
      </c>
      <c r="O804" s="1">
        <v>500000</v>
      </c>
      <c r="P804" s="1">
        <v>200000</v>
      </c>
      <c r="Q804" s="1">
        <v>200000</v>
      </c>
      <c r="R804" s="1">
        <v>200000</v>
      </c>
      <c r="S804" s="1">
        <v>200000</v>
      </c>
      <c r="T804" s="1">
        <v>200000</v>
      </c>
    </row>
    <row r="805" spans="1:20" x14ac:dyDescent="0.3">
      <c r="A805" s="7" t="s">
        <v>281</v>
      </c>
      <c r="B805" s="7" t="s">
        <v>659</v>
      </c>
      <c r="C805" s="7">
        <v>1312</v>
      </c>
      <c r="D805" s="2" t="s">
        <v>8</v>
      </c>
      <c r="E805" s="2">
        <v>917</v>
      </c>
      <c r="F805" s="2" t="s">
        <v>2294</v>
      </c>
      <c r="G805" s="2" t="s">
        <v>655</v>
      </c>
      <c r="H805" s="8" t="s">
        <v>1990</v>
      </c>
      <c r="O805" s="1">
        <v>1100000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</row>
    <row r="806" spans="1:20" x14ac:dyDescent="0.3">
      <c r="A806" s="7" t="s">
        <v>281</v>
      </c>
      <c r="B806" s="7" t="s">
        <v>659</v>
      </c>
      <c r="C806" s="7">
        <v>1312</v>
      </c>
      <c r="D806" s="2" t="s">
        <v>8</v>
      </c>
      <c r="E806" s="2">
        <v>917</v>
      </c>
      <c r="F806" s="2" t="s">
        <v>696</v>
      </c>
      <c r="G806" s="2" t="s">
        <v>655</v>
      </c>
      <c r="H806" s="8" t="s">
        <v>1991</v>
      </c>
      <c r="O806" s="1">
        <v>1000000</v>
      </c>
      <c r="P806" s="1">
        <v>100000</v>
      </c>
      <c r="Q806" s="1">
        <v>100000</v>
      </c>
      <c r="R806" s="1">
        <v>100000</v>
      </c>
      <c r="S806" s="1">
        <v>100000</v>
      </c>
      <c r="T806" s="1">
        <v>100000</v>
      </c>
    </row>
    <row r="807" spans="1:20" x14ac:dyDescent="0.3">
      <c r="A807" s="7" t="s">
        <v>281</v>
      </c>
      <c r="B807" s="7" t="s">
        <v>659</v>
      </c>
      <c r="C807" s="7">
        <v>1312</v>
      </c>
      <c r="D807" s="2" t="s">
        <v>8</v>
      </c>
      <c r="E807" s="2">
        <v>917</v>
      </c>
      <c r="F807" s="2" t="s">
        <v>2295</v>
      </c>
      <c r="G807" s="2" t="s">
        <v>655</v>
      </c>
      <c r="H807" s="8" t="s">
        <v>1992</v>
      </c>
      <c r="O807" s="1">
        <v>500000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</row>
    <row r="808" spans="1:20" x14ac:dyDescent="0.3">
      <c r="A808" s="7" t="s">
        <v>281</v>
      </c>
      <c r="B808" s="7" t="s">
        <v>659</v>
      </c>
      <c r="C808" s="7">
        <v>1312</v>
      </c>
      <c r="D808" s="2" t="s">
        <v>8</v>
      </c>
      <c r="E808" s="2">
        <v>917</v>
      </c>
      <c r="F808" s="2" t="s">
        <v>2296</v>
      </c>
      <c r="G808" s="2" t="s">
        <v>655</v>
      </c>
      <c r="H808" s="8" t="s">
        <v>1993</v>
      </c>
      <c r="O808" s="1">
        <v>300000</v>
      </c>
      <c r="P808" s="1">
        <v>200000</v>
      </c>
      <c r="Q808" s="1">
        <v>200000</v>
      </c>
      <c r="R808" s="1">
        <v>200000</v>
      </c>
      <c r="S808" s="1">
        <v>200000</v>
      </c>
      <c r="T808" s="1">
        <v>200000</v>
      </c>
    </row>
    <row r="809" spans="1:20" x14ac:dyDescent="0.3">
      <c r="A809" s="7" t="s">
        <v>281</v>
      </c>
      <c r="B809" s="7" t="s">
        <v>659</v>
      </c>
      <c r="C809" s="7">
        <v>1312</v>
      </c>
      <c r="D809" s="2" t="s">
        <v>8</v>
      </c>
      <c r="E809" s="2">
        <v>917</v>
      </c>
      <c r="F809" s="2" t="s">
        <v>2297</v>
      </c>
      <c r="G809" s="2" t="s">
        <v>655</v>
      </c>
      <c r="H809" s="8" t="s">
        <v>1994</v>
      </c>
      <c r="O809" s="1">
        <v>100000</v>
      </c>
      <c r="P809" s="1">
        <v>200000</v>
      </c>
      <c r="Q809" s="1">
        <v>200000</v>
      </c>
      <c r="R809" s="1">
        <v>200000</v>
      </c>
      <c r="S809" s="1">
        <v>200000</v>
      </c>
      <c r="T809" s="1">
        <v>100000</v>
      </c>
    </row>
    <row r="810" spans="1:20" x14ac:dyDescent="0.3">
      <c r="A810" s="7" t="s">
        <v>281</v>
      </c>
      <c r="B810" s="7" t="s">
        <v>659</v>
      </c>
      <c r="C810" s="7">
        <v>1312</v>
      </c>
      <c r="D810" s="2" t="s">
        <v>8</v>
      </c>
      <c r="E810" s="2">
        <v>917</v>
      </c>
      <c r="F810" s="2" t="s">
        <v>2298</v>
      </c>
      <c r="G810" s="2" t="s">
        <v>655</v>
      </c>
      <c r="H810" s="8" t="s">
        <v>1995</v>
      </c>
      <c r="O810" s="1">
        <v>100000</v>
      </c>
      <c r="P810" s="1">
        <v>100000</v>
      </c>
      <c r="Q810" s="1">
        <v>100000</v>
      </c>
      <c r="R810" s="1">
        <v>100000</v>
      </c>
      <c r="S810" s="1">
        <v>100000</v>
      </c>
      <c r="T810" s="1">
        <v>100000</v>
      </c>
    </row>
    <row r="811" spans="1:20" x14ac:dyDescent="0.3">
      <c r="A811" s="7" t="s">
        <v>281</v>
      </c>
      <c r="B811" s="7" t="s">
        <v>659</v>
      </c>
      <c r="C811" s="7">
        <v>1312</v>
      </c>
      <c r="D811" s="2" t="s">
        <v>8</v>
      </c>
      <c r="E811" s="2">
        <v>917</v>
      </c>
      <c r="F811" s="2" t="s">
        <v>2299</v>
      </c>
      <c r="G811" s="2" t="s">
        <v>655</v>
      </c>
      <c r="H811" s="8" t="s">
        <v>1996</v>
      </c>
      <c r="O811" s="1">
        <v>500000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</row>
    <row r="812" spans="1:20" x14ac:dyDescent="0.3">
      <c r="A812" s="7" t="s">
        <v>281</v>
      </c>
      <c r="B812" s="7" t="s">
        <v>659</v>
      </c>
      <c r="C812" s="7">
        <v>1312</v>
      </c>
      <c r="D812" s="2" t="s">
        <v>8</v>
      </c>
      <c r="E812" s="2">
        <v>917</v>
      </c>
      <c r="F812" s="2" t="s">
        <v>713</v>
      </c>
      <c r="G812" s="2" t="s">
        <v>655</v>
      </c>
      <c r="H812" s="8" t="s">
        <v>612</v>
      </c>
      <c r="O812" s="1">
        <v>300000</v>
      </c>
      <c r="P812" s="1">
        <v>100000</v>
      </c>
      <c r="Q812" s="1">
        <v>100000</v>
      </c>
      <c r="R812" s="1">
        <v>100000</v>
      </c>
      <c r="S812" s="1">
        <v>100000</v>
      </c>
      <c r="T812" s="1">
        <v>100000</v>
      </c>
    </row>
    <row r="813" spans="1:20" x14ac:dyDescent="0.3">
      <c r="A813" s="7" t="s">
        <v>281</v>
      </c>
      <c r="B813" s="7" t="s">
        <v>659</v>
      </c>
      <c r="C813" s="7">
        <v>1312</v>
      </c>
      <c r="D813" s="2" t="s">
        <v>8</v>
      </c>
      <c r="E813" s="2">
        <v>917</v>
      </c>
      <c r="F813" s="2" t="s">
        <v>709</v>
      </c>
      <c r="G813" s="2" t="s">
        <v>655</v>
      </c>
      <c r="H813" s="8" t="s">
        <v>608</v>
      </c>
      <c r="O813" s="1">
        <v>500000</v>
      </c>
      <c r="P813" s="1">
        <v>100000</v>
      </c>
      <c r="Q813" s="1">
        <v>1000000</v>
      </c>
      <c r="R813" s="1">
        <v>1000000</v>
      </c>
      <c r="S813" s="1">
        <v>100000</v>
      </c>
      <c r="T813" s="1">
        <v>100000</v>
      </c>
    </row>
    <row r="814" spans="1:20" x14ac:dyDescent="0.3">
      <c r="A814" s="7" t="s">
        <v>281</v>
      </c>
      <c r="B814" s="7" t="s">
        <v>659</v>
      </c>
      <c r="C814" s="7">
        <v>1312</v>
      </c>
      <c r="D814" s="2" t="s">
        <v>8</v>
      </c>
      <c r="E814" s="2">
        <v>917</v>
      </c>
      <c r="F814" s="2" t="s">
        <v>706</v>
      </c>
      <c r="G814" s="2" t="s">
        <v>655</v>
      </c>
      <c r="H814" s="8" t="s">
        <v>1997</v>
      </c>
      <c r="O814" s="1">
        <v>300000</v>
      </c>
      <c r="P814" s="1">
        <v>0</v>
      </c>
      <c r="Q814" s="1">
        <v>200000</v>
      </c>
      <c r="R814" s="1">
        <v>200000</v>
      </c>
      <c r="S814" s="1">
        <v>0</v>
      </c>
      <c r="T814" s="1">
        <v>0</v>
      </c>
    </row>
    <row r="815" spans="1:20" x14ac:dyDescent="0.3">
      <c r="A815" s="7" t="s">
        <v>281</v>
      </c>
      <c r="B815" s="7" t="s">
        <v>659</v>
      </c>
      <c r="C815" s="7">
        <v>1312</v>
      </c>
      <c r="D815" s="2" t="s">
        <v>8</v>
      </c>
      <c r="E815" s="2">
        <v>917</v>
      </c>
      <c r="F815" s="2" t="s">
        <v>2300</v>
      </c>
      <c r="G815" s="2" t="s">
        <v>655</v>
      </c>
      <c r="H815" s="8" t="s">
        <v>1998</v>
      </c>
      <c r="O815" s="1">
        <v>300000</v>
      </c>
      <c r="P815" s="1">
        <v>0</v>
      </c>
      <c r="Q815" s="1">
        <v>200000</v>
      </c>
      <c r="R815" s="1">
        <v>200000</v>
      </c>
      <c r="S815" s="1">
        <v>0</v>
      </c>
      <c r="T815" s="1">
        <v>0</v>
      </c>
    </row>
    <row r="816" spans="1:20" x14ac:dyDescent="0.3">
      <c r="A816" s="7" t="s">
        <v>281</v>
      </c>
      <c r="B816" s="7" t="s">
        <v>659</v>
      </c>
      <c r="C816" s="7">
        <v>1312</v>
      </c>
      <c r="D816" s="2" t="s">
        <v>8</v>
      </c>
      <c r="E816" s="2">
        <v>917</v>
      </c>
      <c r="F816" s="2" t="s">
        <v>2301</v>
      </c>
      <c r="G816" s="2" t="s">
        <v>655</v>
      </c>
      <c r="H816" s="8" t="s">
        <v>1999</v>
      </c>
      <c r="O816" s="1">
        <v>500000</v>
      </c>
      <c r="P816" s="1">
        <v>100000</v>
      </c>
      <c r="Q816" s="1">
        <v>1000000</v>
      </c>
      <c r="R816" s="1">
        <v>1000000</v>
      </c>
      <c r="S816" s="1">
        <v>100000</v>
      </c>
      <c r="T816" s="1">
        <v>100000</v>
      </c>
    </row>
    <row r="817" spans="1:20" x14ac:dyDescent="0.3">
      <c r="A817" s="7" t="s">
        <v>281</v>
      </c>
      <c r="B817" s="7" t="s">
        <v>659</v>
      </c>
      <c r="C817" s="7">
        <v>1312</v>
      </c>
      <c r="D817" s="2" t="s">
        <v>8</v>
      </c>
      <c r="E817" s="2">
        <v>917</v>
      </c>
      <c r="F817" s="2" t="s">
        <v>2302</v>
      </c>
      <c r="G817" s="2" t="s">
        <v>655</v>
      </c>
      <c r="H817" s="8" t="s">
        <v>2000</v>
      </c>
      <c r="O817" s="1">
        <v>500000</v>
      </c>
      <c r="P817" s="1">
        <v>100000</v>
      </c>
      <c r="Q817" s="1">
        <v>0</v>
      </c>
      <c r="R817" s="1">
        <v>0</v>
      </c>
      <c r="S817" s="1">
        <v>100000</v>
      </c>
      <c r="T817" s="1">
        <v>100000</v>
      </c>
    </row>
    <row r="818" spans="1:20" x14ac:dyDescent="0.3">
      <c r="A818" s="7" t="s">
        <v>281</v>
      </c>
      <c r="B818" s="7" t="s">
        <v>659</v>
      </c>
      <c r="C818" s="7">
        <v>1312</v>
      </c>
      <c r="D818" s="2" t="s">
        <v>8</v>
      </c>
      <c r="E818" s="2">
        <v>917</v>
      </c>
      <c r="F818" s="2" t="s">
        <v>687</v>
      </c>
      <c r="G818" s="2" t="s">
        <v>655</v>
      </c>
      <c r="H818" s="8" t="s">
        <v>2001</v>
      </c>
      <c r="O818" s="1">
        <v>100000</v>
      </c>
      <c r="P818" s="1">
        <v>100000</v>
      </c>
      <c r="Q818" s="1">
        <v>100000</v>
      </c>
      <c r="R818" s="1">
        <v>100000</v>
      </c>
      <c r="S818" s="1">
        <v>100000</v>
      </c>
      <c r="T818" s="1">
        <v>100000</v>
      </c>
    </row>
    <row r="819" spans="1:20" x14ac:dyDescent="0.3">
      <c r="A819" s="7" t="s">
        <v>281</v>
      </c>
      <c r="B819" s="7" t="s">
        <v>659</v>
      </c>
      <c r="C819" s="7">
        <v>1312</v>
      </c>
      <c r="D819" s="2" t="s">
        <v>8</v>
      </c>
      <c r="E819" s="2">
        <v>917</v>
      </c>
      <c r="F819" s="2" t="s">
        <v>2303</v>
      </c>
      <c r="G819" s="2" t="s">
        <v>655</v>
      </c>
      <c r="H819" s="8" t="s">
        <v>2002</v>
      </c>
      <c r="O819" s="1">
        <v>100000</v>
      </c>
      <c r="P819" s="1">
        <v>200000</v>
      </c>
      <c r="Q819" s="1">
        <v>200000</v>
      </c>
      <c r="R819" s="1">
        <v>200000</v>
      </c>
      <c r="S819" s="1">
        <v>200000</v>
      </c>
      <c r="T819" s="1">
        <v>100000</v>
      </c>
    </row>
    <row r="820" spans="1:20" x14ac:dyDescent="0.3">
      <c r="A820" s="7" t="s">
        <v>281</v>
      </c>
      <c r="B820" s="7" t="s">
        <v>659</v>
      </c>
      <c r="C820" s="7">
        <v>1312</v>
      </c>
      <c r="D820" s="2" t="s">
        <v>8</v>
      </c>
      <c r="E820" s="2">
        <v>917</v>
      </c>
      <c r="F820" s="2" t="s">
        <v>688</v>
      </c>
      <c r="G820" s="2" t="s">
        <v>655</v>
      </c>
      <c r="H820" s="8" t="s">
        <v>2003</v>
      </c>
      <c r="O820" s="1">
        <v>100000</v>
      </c>
      <c r="P820" s="1">
        <v>100000</v>
      </c>
      <c r="Q820" s="1">
        <v>0</v>
      </c>
      <c r="R820" s="1">
        <v>0</v>
      </c>
      <c r="S820" s="1">
        <v>100000</v>
      </c>
      <c r="T820" s="1">
        <v>100000</v>
      </c>
    </row>
    <row r="821" spans="1:20" x14ac:dyDescent="0.3">
      <c r="A821" s="7" t="s">
        <v>281</v>
      </c>
      <c r="B821" s="7" t="s">
        <v>659</v>
      </c>
      <c r="C821" s="7">
        <v>1312</v>
      </c>
      <c r="D821" s="2" t="s">
        <v>8</v>
      </c>
      <c r="E821" s="2">
        <v>917</v>
      </c>
      <c r="F821" s="2" t="s">
        <v>692</v>
      </c>
      <c r="G821" s="2" t="s">
        <v>655</v>
      </c>
      <c r="H821" s="8" t="s">
        <v>2004</v>
      </c>
      <c r="O821" s="1">
        <v>100000</v>
      </c>
      <c r="P821" s="1">
        <v>200000</v>
      </c>
      <c r="Q821" s="1">
        <v>0</v>
      </c>
      <c r="R821" s="1">
        <v>0</v>
      </c>
      <c r="S821" s="1">
        <v>200000</v>
      </c>
      <c r="T821" s="1">
        <v>100000</v>
      </c>
    </row>
    <row r="822" spans="1:20" x14ac:dyDescent="0.3">
      <c r="A822" s="7" t="s">
        <v>281</v>
      </c>
      <c r="B822" s="7" t="s">
        <v>659</v>
      </c>
      <c r="C822" s="7">
        <v>1312</v>
      </c>
      <c r="D822" s="2" t="s">
        <v>8</v>
      </c>
      <c r="E822" s="2">
        <v>917</v>
      </c>
      <c r="F822" s="2" t="s">
        <v>2304</v>
      </c>
      <c r="G822" s="2" t="s">
        <v>655</v>
      </c>
      <c r="H822" s="8" t="s">
        <v>2005</v>
      </c>
      <c r="O822" s="1">
        <v>100000</v>
      </c>
      <c r="P822" s="1">
        <v>200000</v>
      </c>
      <c r="Q822" s="1">
        <v>0</v>
      </c>
      <c r="R822" s="1">
        <v>0</v>
      </c>
      <c r="S822" s="1">
        <v>200000</v>
      </c>
      <c r="T822" s="1">
        <v>100000</v>
      </c>
    </row>
    <row r="823" spans="1:20" x14ac:dyDescent="0.3">
      <c r="A823" s="7" t="s">
        <v>281</v>
      </c>
      <c r="B823" s="7" t="s">
        <v>659</v>
      </c>
      <c r="C823" s="7">
        <v>1312</v>
      </c>
      <c r="D823" s="2" t="s">
        <v>8</v>
      </c>
      <c r="E823" s="2">
        <v>917</v>
      </c>
      <c r="F823" s="2" t="s">
        <v>2305</v>
      </c>
      <c r="G823" s="2" t="s">
        <v>655</v>
      </c>
      <c r="H823" s="8" t="s">
        <v>2006</v>
      </c>
      <c r="O823" s="1">
        <v>500000</v>
      </c>
      <c r="P823" s="1">
        <v>100000</v>
      </c>
      <c r="Q823" s="1">
        <v>100000</v>
      </c>
      <c r="R823" s="1">
        <v>100000</v>
      </c>
      <c r="S823" s="1">
        <v>100000</v>
      </c>
      <c r="T823" s="1">
        <v>100000</v>
      </c>
    </row>
    <row r="824" spans="1:20" x14ac:dyDescent="0.3">
      <c r="A824" s="7" t="s">
        <v>281</v>
      </c>
      <c r="B824" s="7" t="s">
        <v>659</v>
      </c>
      <c r="C824" s="7">
        <v>1312</v>
      </c>
      <c r="D824" s="2" t="s">
        <v>8</v>
      </c>
      <c r="E824" s="2">
        <v>917</v>
      </c>
      <c r="F824" s="2" t="s">
        <v>2306</v>
      </c>
      <c r="G824" s="2" t="s">
        <v>655</v>
      </c>
      <c r="H824" s="8" t="s">
        <v>2007</v>
      </c>
      <c r="O824" s="1">
        <v>500000</v>
      </c>
      <c r="P824" s="1">
        <v>0</v>
      </c>
      <c r="Q824" s="1">
        <v>400000</v>
      </c>
      <c r="R824" s="1">
        <v>400000</v>
      </c>
      <c r="S824" s="1">
        <v>400000</v>
      </c>
      <c r="T824" s="1">
        <v>400000</v>
      </c>
    </row>
    <row r="825" spans="1:20" x14ac:dyDescent="0.3">
      <c r="A825" s="7" t="s">
        <v>281</v>
      </c>
      <c r="B825" s="7" t="s">
        <v>659</v>
      </c>
      <c r="C825" s="7">
        <v>1312</v>
      </c>
      <c r="D825" s="2" t="s">
        <v>8</v>
      </c>
      <c r="E825" s="2">
        <v>917</v>
      </c>
      <c r="F825" s="2" t="s">
        <v>2307</v>
      </c>
      <c r="G825" s="2" t="s">
        <v>655</v>
      </c>
      <c r="H825" s="8" t="s">
        <v>2008</v>
      </c>
      <c r="O825" s="1">
        <v>0</v>
      </c>
      <c r="P825" s="1">
        <v>0</v>
      </c>
      <c r="Q825" s="1">
        <v>200000</v>
      </c>
      <c r="R825" s="1">
        <v>200000</v>
      </c>
      <c r="S825" s="1">
        <v>0</v>
      </c>
      <c r="T825" s="1">
        <v>0</v>
      </c>
    </row>
    <row r="826" spans="1:20" x14ac:dyDescent="0.3">
      <c r="A826" s="7" t="s">
        <v>281</v>
      </c>
      <c r="B826" s="7" t="s">
        <v>659</v>
      </c>
      <c r="C826" s="7">
        <v>1312</v>
      </c>
      <c r="D826" s="2" t="s">
        <v>8</v>
      </c>
      <c r="E826" s="2">
        <v>917</v>
      </c>
      <c r="F826" s="2" t="s">
        <v>712</v>
      </c>
      <c r="G826" s="2" t="s">
        <v>655</v>
      </c>
      <c r="H826" s="8" t="s">
        <v>2009</v>
      </c>
      <c r="O826" s="1">
        <v>500000</v>
      </c>
      <c r="P826" s="1">
        <v>100000</v>
      </c>
      <c r="Q826" s="1">
        <v>100000</v>
      </c>
      <c r="R826" s="1">
        <v>100000</v>
      </c>
      <c r="S826" s="1">
        <v>100000</v>
      </c>
      <c r="T826" s="1">
        <v>100000</v>
      </c>
    </row>
    <row r="827" spans="1:20" x14ac:dyDescent="0.3">
      <c r="A827" s="7" t="s">
        <v>281</v>
      </c>
      <c r="B827" s="7" t="s">
        <v>659</v>
      </c>
      <c r="C827" s="7">
        <v>1312</v>
      </c>
      <c r="D827" s="2" t="s">
        <v>8</v>
      </c>
      <c r="E827" s="2">
        <v>917</v>
      </c>
      <c r="F827" s="2" t="s">
        <v>2308</v>
      </c>
      <c r="G827" s="2" t="s">
        <v>655</v>
      </c>
      <c r="H827" s="8" t="s">
        <v>2010</v>
      </c>
      <c r="O827" s="1">
        <v>300000</v>
      </c>
      <c r="P827" s="1">
        <v>100000</v>
      </c>
      <c r="Q827" s="1">
        <v>0</v>
      </c>
      <c r="R827" s="1">
        <v>0</v>
      </c>
      <c r="S827" s="1">
        <v>100000</v>
      </c>
      <c r="T827" s="1">
        <v>100000</v>
      </c>
    </row>
    <row r="828" spans="1:20" x14ac:dyDescent="0.3">
      <c r="A828" s="7" t="s">
        <v>281</v>
      </c>
      <c r="B828" s="7" t="s">
        <v>659</v>
      </c>
      <c r="C828" s="7">
        <v>1312</v>
      </c>
      <c r="D828" s="2" t="s">
        <v>8</v>
      </c>
      <c r="E828" s="2">
        <v>917</v>
      </c>
      <c r="F828" s="2" t="s">
        <v>2309</v>
      </c>
      <c r="G828" s="2" t="s">
        <v>655</v>
      </c>
      <c r="H828" s="8" t="s">
        <v>2011</v>
      </c>
      <c r="O828" s="1">
        <v>100000</v>
      </c>
      <c r="P828" s="1">
        <v>100000</v>
      </c>
      <c r="Q828" s="1">
        <v>100000</v>
      </c>
      <c r="R828" s="1">
        <v>100000</v>
      </c>
      <c r="S828" s="1">
        <v>100000</v>
      </c>
      <c r="T828" s="1">
        <v>100000</v>
      </c>
    </row>
    <row r="829" spans="1:20" x14ac:dyDescent="0.3">
      <c r="A829" s="7" t="s">
        <v>281</v>
      </c>
      <c r="B829" s="7" t="s">
        <v>659</v>
      </c>
      <c r="C829" s="7">
        <v>1312</v>
      </c>
      <c r="D829" s="2" t="s">
        <v>8</v>
      </c>
      <c r="E829" s="2">
        <v>917</v>
      </c>
      <c r="F829" s="2" t="s">
        <v>2310</v>
      </c>
      <c r="G829" s="2" t="s">
        <v>655</v>
      </c>
      <c r="H829" s="8" t="s">
        <v>2012</v>
      </c>
      <c r="O829" s="1">
        <v>300000</v>
      </c>
      <c r="P829" s="1">
        <v>100000</v>
      </c>
      <c r="Q829" s="1">
        <v>100000</v>
      </c>
      <c r="R829" s="1">
        <v>100000</v>
      </c>
      <c r="S829" s="1">
        <v>100000</v>
      </c>
      <c r="T829" s="1">
        <v>100000</v>
      </c>
    </row>
    <row r="830" spans="1:20" x14ac:dyDescent="0.3">
      <c r="A830" s="7" t="s">
        <v>281</v>
      </c>
      <c r="B830" s="7" t="s">
        <v>659</v>
      </c>
      <c r="C830" s="7">
        <v>1312</v>
      </c>
      <c r="D830" s="2" t="s">
        <v>8</v>
      </c>
      <c r="E830" s="2">
        <v>917</v>
      </c>
      <c r="F830" s="2" t="s">
        <v>2311</v>
      </c>
      <c r="G830" s="2" t="s">
        <v>655</v>
      </c>
      <c r="H830" s="8" t="s">
        <v>2013</v>
      </c>
      <c r="O830" s="1">
        <v>500000</v>
      </c>
      <c r="P830" s="1">
        <v>100000</v>
      </c>
      <c r="Q830" s="1">
        <v>100000</v>
      </c>
      <c r="R830" s="1">
        <v>100000</v>
      </c>
      <c r="S830" s="1">
        <v>100000</v>
      </c>
      <c r="T830" s="1">
        <v>100000</v>
      </c>
    </row>
    <row r="831" spans="1:20" x14ac:dyDescent="0.3">
      <c r="A831" s="7" t="s">
        <v>281</v>
      </c>
      <c r="B831" s="7" t="s">
        <v>659</v>
      </c>
      <c r="C831" s="7">
        <v>1312</v>
      </c>
      <c r="D831" s="2" t="s">
        <v>8</v>
      </c>
      <c r="E831" s="2">
        <v>917</v>
      </c>
      <c r="F831" s="2" t="s">
        <v>2312</v>
      </c>
      <c r="G831" s="2" t="s">
        <v>655</v>
      </c>
      <c r="H831" s="8" t="s">
        <v>2014</v>
      </c>
      <c r="O831" s="1">
        <v>0</v>
      </c>
      <c r="P831" s="1">
        <v>0</v>
      </c>
      <c r="Q831" s="1">
        <v>200000</v>
      </c>
      <c r="R831" s="1">
        <v>200000</v>
      </c>
      <c r="S831" s="1">
        <v>0</v>
      </c>
      <c r="T831" s="1">
        <v>0</v>
      </c>
    </row>
    <row r="832" spans="1:20" x14ac:dyDescent="0.3">
      <c r="A832" s="7" t="s">
        <v>281</v>
      </c>
      <c r="B832" s="7" t="s">
        <v>659</v>
      </c>
      <c r="C832" s="7">
        <v>1312</v>
      </c>
      <c r="D832" s="2" t="s">
        <v>8</v>
      </c>
      <c r="E832" s="2">
        <v>917</v>
      </c>
      <c r="F832" s="2" t="s">
        <v>711</v>
      </c>
      <c r="G832" s="2" t="s">
        <v>655</v>
      </c>
      <c r="H832" s="8" t="s">
        <v>2015</v>
      </c>
      <c r="O832" s="1">
        <v>0</v>
      </c>
      <c r="P832" s="1">
        <v>1000000</v>
      </c>
      <c r="Q832" s="1">
        <v>100000</v>
      </c>
      <c r="R832" s="1">
        <v>100000</v>
      </c>
      <c r="S832" s="1">
        <v>1000000</v>
      </c>
      <c r="T832" s="1">
        <v>100000</v>
      </c>
    </row>
    <row r="833" spans="1:20" x14ac:dyDescent="0.3">
      <c r="A833" s="7" t="s">
        <v>281</v>
      </c>
      <c r="B833" s="7" t="s">
        <v>659</v>
      </c>
      <c r="C833" s="7">
        <v>1312</v>
      </c>
      <c r="D833" s="2" t="s">
        <v>8</v>
      </c>
      <c r="E833" s="2">
        <v>917</v>
      </c>
      <c r="F833" s="2" t="s">
        <v>690</v>
      </c>
      <c r="G833" s="2" t="s">
        <v>655</v>
      </c>
      <c r="H833" s="8" t="s">
        <v>2016</v>
      </c>
      <c r="O833" s="1">
        <v>100000</v>
      </c>
      <c r="P833" s="1">
        <v>0</v>
      </c>
      <c r="Q833" s="1">
        <v>0</v>
      </c>
      <c r="R833" s="1">
        <v>1000000</v>
      </c>
      <c r="S833" s="1">
        <v>0</v>
      </c>
      <c r="T833" s="1">
        <v>100000</v>
      </c>
    </row>
    <row r="834" spans="1:20" x14ac:dyDescent="0.3">
      <c r="A834" s="7" t="s">
        <v>281</v>
      </c>
      <c r="B834" s="7" t="s">
        <v>659</v>
      </c>
      <c r="C834" s="7">
        <v>1312</v>
      </c>
      <c r="D834" s="2" t="s">
        <v>8</v>
      </c>
      <c r="E834" s="2">
        <v>917</v>
      </c>
      <c r="F834" s="2" t="s">
        <v>2313</v>
      </c>
      <c r="G834" s="2" t="s">
        <v>655</v>
      </c>
      <c r="H834" s="8" t="s">
        <v>2017</v>
      </c>
      <c r="O834" s="1">
        <v>100000</v>
      </c>
      <c r="P834" s="1">
        <v>0</v>
      </c>
      <c r="Q834" s="1">
        <v>200000</v>
      </c>
      <c r="R834" s="1">
        <v>200000</v>
      </c>
      <c r="S834" s="1">
        <v>0</v>
      </c>
      <c r="T834" s="1">
        <v>100000</v>
      </c>
    </row>
    <row r="835" spans="1:20" x14ac:dyDescent="0.3">
      <c r="A835" s="7" t="s">
        <v>281</v>
      </c>
      <c r="B835" s="7" t="s">
        <v>659</v>
      </c>
      <c r="C835" s="7">
        <v>1312</v>
      </c>
      <c r="D835" s="2" t="s">
        <v>8</v>
      </c>
      <c r="E835" s="2">
        <v>917</v>
      </c>
      <c r="F835" s="2" t="s">
        <v>2314</v>
      </c>
      <c r="G835" s="2" t="s">
        <v>655</v>
      </c>
      <c r="H835" s="8" t="s">
        <v>2018</v>
      </c>
      <c r="O835" s="1">
        <v>100000</v>
      </c>
      <c r="P835" s="1">
        <v>100000</v>
      </c>
      <c r="Q835" s="1">
        <v>100000</v>
      </c>
      <c r="R835" s="1">
        <v>0</v>
      </c>
      <c r="S835" s="1">
        <v>100000</v>
      </c>
      <c r="T835" s="1">
        <v>100000</v>
      </c>
    </row>
    <row r="836" spans="1:20" x14ac:dyDescent="0.3">
      <c r="A836" s="7" t="s">
        <v>281</v>
      </c>
      <c r="B836" s="7" t="s">
        <v>659</v>
      </c>
      <c r="C836" s="7">
        <v>1312</v>
      </c>
      <c r="D836" s="2" t="s">
        <v>8</v>
      </c>
      <c r="E836" s="2">
        <v>917</v>
      </c>
      <c r="F836" s="2" t="s">
        <v>2315</v>
      </c>
      <c r="G836" s="2" t="s">
        <v>655</v>
      </c>
      <c r="H836" s="8" t="s">
        <v>2019</v>
      </c>
      <c r="O836" s="1">
        <v>0</v>
      </c>
      <c r="P836" s="1">
        <v>0</v>
      </c>
      <c r="Q836" s="1">
        <v>100000</v>
      </c>
      <c r="R836" s="1">
        <v>100000</v>
      </c>
      <c r="S836" s="1">
        <v>0</v>
      </c>
      <c r="T836" s="1">
        <v>0</v>
      </c>
    </row>
    <row r="837" spans="1:20" x14ac:dyDescent="0.3">
      <c r="A837" s="7" t="s">
        <v>281</v>
      </c>
      <c r="B837" s="7" t="s">
        <v>659</v>
      </c>
      <c r="C837" s="7">
        <v>1312</v>
      </c>
      <c r="D837" s="2" t="s">
        <v>252</v>
      </c>
      <c r="E837" s="2">
        <v>999</v>
      </c>
      <c r="F837" s="2" t="s">
        <v>252</v>
      </c>
      <c r="G837" s="2" t="s">
        <v>655</v>
      </c>
      <c r="H837" s="8" t="s">
        <v>1777</v>
      </c>
      <c r="O837" s="1">
        <v>3000000</v>
      </c>
      <c r="P837" s="1">
        <v>4000000</v>
      </c>
      <c r="Q837" s="1">
        <v>3000000</v>
      </c>
      <c r="R837" s="1">
        <v>2000000</v>
      </c>
      <c r="S837" s="1">
        <v>2000000</v>
      </c>
      <c r="T837" s="1">
        <v>4000000</v>
      </c>
    </row>
    <row r="838" spans="1:20" x14ac:dyDescent="0.3">
      <c r="A838" s="7" t="s">
        <v>281</v>
      </c>
      <c r="B838" s="7" t="s">
        <v>659</v>
      </c>
      <c r="C838" s="7">
        <v>1312</v>
      </c>
      <c r="D838" s="2" t="s">
        <v>8</v>
      </c>
      <c r="E838" s="2">
        <v>917</v>
      </c>
      <c r="F838" s="2" t="s">
        <v>735</v>
      </c>
      <c r="G838" s="2" t="s">
        <v>657</v>
      </c>
      <c r="H838" s="8" t="s">
        <v>2020</v>
      </c>
      <c r="O838" s="1">
        <v>10000</v>
      </c>
      <c r="P838" s="1">
        <v>10000</v>
      </c>
      <c r="Q838" s="1">
        <v>10000</v>
      </c>
      <c r="R838" s="1">
        <v>10000</v>
      </c>
      <c r="S838" s="1">
        <v>10000</v>
      </c>
      <c r="T838" s="1">
        <v>1400000</v>
      </c>
    </row>
    <row r="839" spans="1:20" x14ac:dyDescent="0.3">
      <c r="A839" s="7" t="s">
        <v>281</v>
      </c>
      <c r="B839" s="7" t="s">
        <v>659</v>
      </c>
      <c r="C839" s="7">
        <v>1312</v>
      </c>
      <c r="D839" s="2" t="s">
        <v>8</v>
      </c>
      <c r="E839" s="2">
        <v>917</v>
      </c>
      <c r="F839" s="2" t="s">
        <v>743</v>
      </c>
      <c r="G839" s="2" t="s">
        <v>657</v>
      </c>
      <c r="H839" s="8" t="s">
        <v>2021</v>
      </c>
      <c r="O839" s="1">
        <v>10000</v>
      </c>
      <c r="P839" s="1">
        <v>10000</v>
      </c>
      <c r="Q839" s="1">
        <v>10000</v>
      </c>
      <c r="R839" s="1">
        <v>10000</v>
      </c>
      <c r="S839" s="1">
        <v>10000</v>
      </c>
      <c r="T839" s="1">
        <v>1400000</v>
      </c>
    </row>
    <row r="840" spans="1:20" x14ac:dyDescent="0.3">
      <c r="A840" s="7" t="s">
        <v>281</v>
      </c>
      <c r="B840" s="7" t="s">
        <v>659</v>
      </c>
      <c r="C840" s="7">
        <v>1312</v>
      </c>
      <c r="D840" s="2" t="s">
        <v>8</v>
      </c>
      <c r="E840" s="2">
        <v>917</v>
      </c>
      <c r="F840" s="2" t="s">
        <v>740</v>
      </c>
      <c r="G840" s="2" t="s">
        <v>657</v>
      </c>
      <c r="H840" s="8" t="s">
        <v>2022</v>
      </c>
      <c r="O840" s="1">
        <v>10000</v>
      </c>
      <c r="P840" s="1">
        <v>10000</v>
      </c>
      <c r="Q840" s="1">
        <v>10000</v>
      </c>
      <c r="R840" s="1">
        <v>10000</v>
      </c>
      <c r="S840" s="1">
        <v>10000</v>
      </c>
      <c r="T840" s="1">
        <v>900000</v>
      </c>
    </row>
    <row r="841" spans="1:20" x14ac:dyDescent="0.3">
      <c r="A841" s="7" t="s">
        <v>281</v>
      </c>
      <c r="B841" s="7" t="s">
        <v>659</v>
      </c>
      <c r="C841" s="7">
        <v>1312</v>
      </c>
      <c r="D841" s="2" t="s">
        <v>8</v>
      </c>
      <c r="E841" s="2">
        <v>917</v>
      </c>
      <c r="F841" s="2" t="s">
        <v>739</v>
      </c>
      <c r="G841" s="2" t="s">
        <v>657</v>
      </c>
      <c r="H841" s="8" t="s">
        <v>638</v>
      </c>
      <c r="O841" s="1">
        <v>10000</v>
      </c>
      <c r="P841" s="1">
        <v>10000</v>
      </c>
      <c r="Q841" s="1">
        <v>10000</v>
      </c>
      <c r="R841" s="1">
        <v>10000</v>
      </c>
      <c r="S841" s="1">
        <v>10000</v>
      </c>
      <c r="T841" s="1">
        <v>400000</v>
      </c>
    </row>
    <row r="842" spans="1:20" x14ac:dyDescent="0.3">
      <c r="A842" s="7" t="s">
        <v>281</v>
      </c>
      <c r="B842" s="7" t="s">
        <v>659</v>
      </c>
      <c r="C842" s="7">
        <v>1312</v>
      </c>
      <c r="D842" s="2" t="s">
        <v>8</v>
      </c>
      <c r="E842" s="2">
        <v>917</v>
      </c>
      <c r="F842" s="2" t="s">
        <v>741</v>
      </c>
      <c r="G842" s="2" t="s">
        <v>657</v>
      </c>
      <c r="H842" s="8" t="s">
        <v>640</v>
      </c>
      <c r="O842" s="1">
        <v>90000</v>
      </c>
      <c r="P842" s="1">
        <v>90000</v>
      </c>
      <c r="Q842" s="1">
        <v>90000</v>
      </c>
      <c r="R842" s="1">
        <v>90000</v>
      </c>
      <c r="S842" s="1">
        <v>90000</v>
      </c>
      <c r="T842" s="1">
        <v>700000</v>
      </c>
    </row>
    <row r="843" spans="1:20" x14ac:dyDescent="0.3">
      <c r="A843" s="7" t="s">
        <v>281</v>
      </c>
      <c r="B843" s="7" t="s">
        <v>659</v>
      </c>
      <c r="C843" s="7">
        <v>1312</v>
      </c>
      <c r="D843" s="2" t="s">
        <v>8</v>
      </c>
      <c r="E843" s="2">
        <v>917</v>
      </c>
      <c r="F843" s="2" t="s">
        <v>737</v>
      </c>
      <c r="G843" s="2" t="s">
        <v>657</v>
      </c>
      <c r="H843" s="8" t="s">
        <v>636</v>
      </c>
      <c r="O843" s="1">
        <v>900000</v>
      </c>
      <c r="P843" s="1">
        <v>900000</v>
      </c>
      <c r="Q843" s="1">
        <v>900000</v>
      </c>
      <c r="R843" s="1">
        <v>900000</v>
      </c>
      <c r="S843" s="1">
        <v>900000</v>
      </c>
      <c r="T843" s="1">
        <v>1600000</v>
      </c>
    </row>
    <row r="844" spans="1:20" x14ac:dyDescent="0.3">
      <c r="A844" s="7" t="s">
        <v>281</v>
      </c>
      <c r="B844" s="7" t="s">
        <v>659</v>
      </c>
      <c r="C844" s="7">
        <v>1312</v>
      </c>
      <c r="D844" s="2" t="s">
        <v>8</v>
      </c>
      <c r="E844" s="2">
        <v>917</v>
      </c>
      <c r="F844" s="2" t="s">
        <v>731</v>
      </c>
      <c r="G844" s="2" t="s">
        <v>657</v>
      </c>
      <c r="H844" s="8" t="s">
        <v>630</v>
      </c>
      <c r="O844" s="1">
        <v>300000</v>
      </c>
      <c r="P844" s="1">
        <v>300000</v>
      </c>
      <c r="Q844" s="1">
        <v>300000</v>
      </c>
      <c r="R844" s="1">
        <v>300000</v>
      </c>
      <c r="S844" s="1">
        <v>300000</v>
      </c>
      <c r="T844" s="1">
        <v>300000</v>
      </c>
    </row>
    <row r="845" spans="1:20" x14ac:dyDescent="0.3">
      <c r="A845" s="7" t="s">
        <v>281</v>
      </c>
      <c r="B845" s="7" t="s">
        <v>659</v>
      </c>
      <c r="C845" s="7">
        <v>1312</v>
      </c>
      <c r="D845" s="2" t="s">
        <v>8</v>
      </c>
      <c r="E845" s="2">
        <v>917</v>
      </c>
      <c r="F845" s="2" t="s">
        <v>744</v>
      </c>
      <c r="G845" s="2" t="s">
        <v>657</v>
      </c>
      <c r="H845" s="8" t="s">
        <v>643</v>
      </c>
      <c r="O845" s="1">
        <v>120000</v>
      </c>
      <c r="P845" s="1">
        <v>120000</v>
      </c>
      <c r="Q845" s="1">
        <v>120000</v>
      </c>
      <c r="R845" s="1">
        <v>120000</v>
      </c>
      <c r="S845" s="1">
        <v>120000</v>
      </c>
      <c r="T845" s="1">
        <v>120000</v>
      </c>
    </row>
    <row r="846" spans="1:20" x14ac:dyDescent="0.3">
      <c r="A846" s="7" t="s">
        <v>281</v>
      </c>
      <c r="B846" s="7" t="s">
        <v>659</v>
      </c>
      <c r="C846" s="7">
        <v>1312</v>
      </c>
      <c r="D846" s="2" t="s">
        <v>8</v>
      </c>
      <c r="E846" s="2">
        <v>917</v>
      </c>
      <c r="F846" s="2" t="s">
        <v>2316</v>
      </c>
      <c r="G846" s="2" t="s">
        <v>657</v>
      </c>
      <c r="H846" s="8" t="s">
        <v>2023</v>
      </c>
      <c r="O846" s="1">
        <v>800000</v>
      </c>
      <c r="P846" s="1">
        <v>800000</v>
      </c>
      <c r="Q846" s="1">
        <v>800000</v>
      </c>
      <c r="R846" s="1">
        <v>800000</v>
      </c>
      <c r="S846" s="1">
        <v>800000</v>
      </c>
      <c r="T846" s="1">
        <v>0</v>
      </c>
    </row>
    <row r="847" spans="1:20" x14ac:dyDescent="0.3">
      <c r="A847" s="7" t="s">
        <v>281</v>
      </c>
      <c r="B847" s="7" t="s">
        <v>659</v>
      </c>
      <c r="C847" s="7">
        <v>1312</v>
      </c>
      <c r="D847" s="2" t="s">
        <v>8</v>
      </c>
      <c r="E847" s="2">
        <v>917</v>
      </c>
      <c r="F847" s="2" t="s">
        <v>745</v>
      </c>
      <c r="G847" s="2" t="s">
        <v>657</v>
      </c>
      <c r="H847" s="8" t="s">
        <v>644</v>
      </c>
      <c r="O847" s="1">
        <v>600000</v>
      </c>
      <c r="P847" s="1">
        <v>600000</v>
      </c>
      <c r="Q847" s="1">
        <v>600000</v>
      </c>
      <c r="R847" s="1">
        <v>600000</v>
      </c>
      <c r="S847" s="1">
        <v>600000</v>
      </c>
      <c r="T847" s="1">
        <v>0</v>
      </c>
    </row>
    <row r="848" spans="1:20" x14ac:dyDescent="0.3">
      <c r="A848" s="7" t="s">
        <v>281</v>
      </c>
      <c r="B848" s="7" t="s">
        <v>659</v>
      </c>
      <c r="C848" s="7">
        <v>1312</v>
      </c>
      <c r="D848" s="2" t="s">
        <v>8</v>
      </c>
      <c r="E848" s="2">
        <v>917</v>
      </c>
      <c r="F848" s="2" t="s">
        <v>2317</v>
      </c>
      <c r="G848" s="2" t="s">
        <v>657</v>
      </c>
      <c r="H848" s="8" t="s">
        <v>2024</v>
      </c>
      <c r="O848" s="1">
        <v>300000</v>
      </c>
      <c r="P848" s="1">
        <v>300000</v>
      </c>
      <c r="Q848" s="1">
        <v>300000</v>
      </c>
      <c r="R848" s="1">
        <v>300000</v>
      </c>
      <c r="S848" s="1">
        <v>300000</v>
      </c>
      <c r="T848" s="1">
        <v>300000</v>
      </c>
    </row>
    <row r="849" spans="1:20" x14ac:dyDescent="0.3">
      <c r="A849" s="7" t="s">
        <v>281</v>
      </c>
      <c r="B849" s="7" t="s">
        <v>659</v>
      </c>
      <c r="C849" s="7">
        <v>1312</v>
      </c>
      <c r="D849" s="2" t="s">
        <v>8</v>
      </c>
      <c r="E849" s="2">
        <v>917</v>
      </c>
      <c r="F849" s="2" t="s">
        <v>2318</v>
      </c>
      <c r="G849" s="2" t="s">
        <v>657</v>
      </c>
      <c r="H849" s="8" t="s">
        <v>2025</v>
      </c>
      <c r="O849" s="1">
        <v>1200000</v>
      </c>
      <c r="P849" s="1">
        <v>1200000</v>
      </c>
      <c r="Q849" s="1">
        <v>1200000</v>
      </c>
      <c r="R849" s="1">
        <v>1200000</v>
      </c>
      <c r="S849" s="1">
        <v>1200000</v>
      </c>
      <c r="T849" s="1">
        <v>1200000</v>
      </c>
    </row>
    <row r="850" spans="1:20" x14ac:dyDescent="0.3">
      <c r="A850" s="7" t="s">
        <v>281</v>
      </c>
      <c r="B850" s="7" t="s">
        <v>659</v>
      </c>
      <c r="C850" s="7">
        <v>1312</v>
      </c>
      <c r="D850" s="2" t="s">
        <v>8</v>
      </c>
      <c r="E850" s="2">
        <v>917</v>
      </c>
      <c r="F850" s="2" t="s">
        <v>2319</v>
      </c>
      <c r="G850" s="2" t="s">
        <v>657</v>
      </c>
      <c r="H850" s="8" t="s">
        <v>2026</v>
      </c>
      <c r="O850" s="1">
        <v>120000</v>
      </c>
      <c r="P850" s="1">
        <v>120000</v>
      </c>
      <c r="Q850" s="1">
        <v>120000</v>
      </c>
      <c r="R850" s="1">
        <v>120000</v>
      </c>
      <c r="S850" s="1">
        <v>120000</v>
      </c>
      <c r="T850" s="1">
        <v>120000</v>
      </c>
    </row>
    <row r="851" spans="1:20" x14ac:dyDescent="0.3">
      <c r="A851" s="7" t="s">
        <v>281</v>
      </c>
      <c r="B851" s="7" t="s">
        <v>659</v>
      </c>
      <c r="C851" s="7">
        <v>1312</v>
      </c>
      <c r="D851" s="2" t="s">
        <v>8</v>
      </c>
      <c r="E851" s="2">
        <v>917</v>
      </c>
      <c r="F851" s="2" t="s">
        <v>2320</v>
      </c>
      <c r="G851" s="2" t="s">
        <v>657</v>
      </c>
      <c r="H851" s="8" t="s">
        <v>2027</v>
      </c>
      <c r="O851" s="1">
        <v>300000</v>
      </c>
      <c r="P851" s="1">
        <v>300000</v>
      </c>
      <c r="Q851" s="1">
        <v>300000</v>
      </c>
      <c r="R851" s="1">
        <v>300000</v>
      </c>
      <c r="S851" s="1">
        <v>300000</v>
      </c>
      <c r="T851" s="1">
        <v>300000</v>
      </c>
    </row>
    <row r="852" spans="1:20" x14ac:dyDescent="0.3">
      <c r="A852" s="7" t="s">
        <v>281</v>
      </c>
      <c r="B852" s="7" t="s">
        <v>659</v>
      </c>
      <c r="C852" s="7">
        <v>1312</v>
      </c>
      <c r="D852" s="2" t="s">
        <v>8</v>
      </c>
      <c r="E852" s="2">
        <v>917</v>
      </c>
      <c r="F852" s="2" t="s">
        <v>2321</v>
      </c>
      <c r="G852" s="2" t="s">
        <v>657</v>
      </c>
      <c r="H852" s="8" t="s">
        <v>2028</v>
      </c>
      <c r="O852" s="1">
        <v>500000</v>
      </c>
      <c r="P852" s="1">
        <v>500000</v>
      </c>
      <c r="Q852" s="1">
        <v>500000</v>
      </c>
      <c r="R852" s="1">
        <v>500000</v>
      </c>
      <c r="S852" s="1">
        <v>500000</v>
      </c>
      <c r="T852" s="1">
        <v>500000</v>
      </c>
    </row>
    <row r="853" spans="1:20" x14ac:dyDescent="0.3">
      <c r="A853" s="7" t="s">
        <v>281</v>
      </c>
      <c r="B853" s="7" t="s">
        <v>659</v>
      </c>
      <c r="C853" s="7">
        <v>1312</v>
      </c>
      <c r="D853" s="2" t="s">
        <v>8</v>
      </c>
      <c r="E853" s="2">
        <v>917</v>
      </c>
      <c r="F853" s="2" t="s">
        <v>2322</v>
      </c>
      <c r="G853" s="2" t="s">
        <v>657</v>
      </c>
      <c r="H853" s="8" t="s">
        <v>2029</v>
      </c>
      <c r="O853" s="1">
        <v>300000</v>
      </c>
      <c r="P853" s="1">
        <v>300000</v>
      </c>
      <c r="Q853" s="1">
        <v>300000</v>
      </c>
      <c r="R853" s="1">
        <v>300000</v>
      </c>
      <c r="S853" s="1">
        <v>300000</v>
      </c>
      <c r="T853" s="1">
        <v>300000</v>
      </c>
    </row>
    <row r="854" spans="1:20" x14ac:dyDescent="0.3">
      <c r="A854" s="7" t="s">
        <v>281</v>
      </c>
      <c r="B854" s="7" t="s">
        <v>659</v>
      </c>
      <c r="C854" s="7">
        <v>1312</v>
      </c>
      <c r="D854" s="2" t="s">
        <v>8</v>
      </c>
      <c r="E854" s="2">
        <v>917</v>
      </c>
      <c r="F854" s="2" t="s">
        <v>2323</v>
      </c>
      <c r="G854" s="2" t="s">
        <v>657</v>
      </c>
      <c r="H854" s="8" t="s">
        <v>2030</v>
      </c>
      <c r="O854" s="1">
        <v>1200000</v>
      </c>
      <c r="P854" s="1">
        <v>1200000</v>
      </c>
      <c r="Q854" s="1">
        <v>1200000</v>
      </c>
      <c r="R854" s="1">
        <v>1200000</v>
      </c>
      <c r="S854" s="1">
        <v>1200000</v>
      </c>
      <c r="T854" s="1">
        <v>1200000</v>
      </c>
    </row>
    <row r="855" spans="1:20" x14ac:dyDescent="0.3">
      <c r="A855" s="7" t="s">
        <v>281</v>
      </c>
      <c r="B855" s="7" t="s">
        <v>659</v>
      </c>
      <c r="C855" s="7">
        <v>1312</v>
      </c>
      <c r="D855" s="2" t="s">
        <v>8</v>
      </c>
      <c r="E855" s="2">
        <v>917</v>
      </c>
      <c r="F855" s="2" t="s">
        <v>2323</v>
      </c>
      <c r="G855" s="2" t="s">
        <v>657</v>
      </c>
      <c r="H855" s="8" t="s">
        <v>2031</v>
      </c>
      <c r="O855" s="1">
        <v>300000</v>
      </c>
      <c r="P855" s="1">
        <v>300000</v>
      </c>
      <c r="Q855" s="1">
        <v>300000</v>
      </c>
      <c r="R855" s="1">
        <v>300000</v>
      </c>
      <c r="S855" s="1">
        <v>300000</v>
      </c>
      <c r="T855" s="1">
        <v>300000</v>
      </c>
    </row>
    <row r="856" spans="1:20" x14ac:dyDescent="0.3">
      <c r="A856" s="7" t="s">
        <v>281</v>
      </c>
      <c r="B856" s="7" t="s">
        <v>659</v>
      </c>
      <c r="C856" s="7">
        <v>1312</v>
      </c>
      <c r="D856" s="2" t="s">
        <v>8</v>
      </c>
      <c r="E856" s="2">
        <v>917</v>
      </c>
      <c r="F856" s="2" t="s">
        <v>2749</v>
      </c>
      <c r="G856" s="2" t="s">
        <v>657</v>
      </c>
      <c r="H856" s="8" t="s">
        <v>2032</v>
      </c>
      <c r="O856" s="1">
        <v>300000</v>
      </c>
      <c r="P856" s="1">
        <v>300000</v>
      </c>
      <c r="Q856" s="1">
        <v>300000</v>
      </c>
      <c r="R856" s="1">
        <v>300000</v>
      </c>
      <c r="S856" s="1">
        <v>300000</v>
      </c>
      <c r="T856" s="1">
        <v>300000</v>
      </c>
    </row>
    <row r="857" spans="1:20" x14ac:dyDescent="0.3">
      <c r="A857" s="7" t="s">
        <v>281</v>
      </c>
      <c r="B857" s="7" t="s">
        <v>659</v>
      </c>
      <c r="C857" s="7">
        <v>1312</v>
      </c>
      <c r="D857" s="2" t="s">
        <v>8</v>
      </c>
      <c r="E857" s="2">
        <v>917</v>
      </c>
      <c r="F857" s="2" t="s">
        <v>2324</v>
      </c>
      <c r="G857" s="2" t="s">
        <v>657</v>
      </c>
      <c r="H857" s="8" t="s">
        <v>2033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</row>
    <row r="858" spans="1:20" x14ac:dyDescent="0.3">
      <c r="A858" s="7" t="s">
        <v>281</v>
      </c>
      <c r="B858" s="7" t="s">
        <v>659</v>
      </c>
      <c r="C858" s="7">
        <v>1312</v>
      </c>
      <c r="D858" s="2" t="s">
        <v>8</v>
      </c>
      <c r="E858" s="2">
        <v>917</v>
      </c>
      <c r="F858" s="2" t="s">
        <v>2325</v>
      </c>
      <c r="G858" s="2" t="s">
        <v>657</v>
      </c>
      <c r="H858" s="8" t="s">
        <v>2034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</row>
    <row r="859" spans="1:20" x14ac:dyDescent="0.3">
      <c r="A859" s="7" t="s">
        <v>281</v>
      </c>
      <c r="B859" s="7" t="s">
        <v>659</v>
      </c>
      <c r="C859" s="7">
        <v>1312</v>
      </c>
      <c r="D859" s="2" t="s">
        <v>8</v>
      </c>
      <c r="E859" s="2">
        <v>917</v>
      </c>
      <c r="F859" s="2" t="s">
        <v>2326</v>
      </c>
      <c r="G859" s="2" t="s">
        <v>657</v>
      </c>
      <c r="H859" s="8" t="s">
        <v>2035</v>
      </c>
      <c r="O859" s="1">
        <v>300000</v>
      </c>
      <c r="P859" s="1">
        <v>300000</v>
      </c>
      <c r="Q859" s="1">
        <v>300000</v>
      </c>
      <c r="R859" s="1">
        <v>300000</v>
      </c>
      <c r="S859" s="1">
        <v>300000</v>
      </c>
      <c r="T859" s="1">
        <v>200000</v>
      </c>
    </row>
    <row r="860" spans="1:20" x14ac:dyDescent="0.3">
      <c r="A860" s="7" t="s">
        <v>281</v>
      </c>
      <c r="B860" s="7" t="s">
        <v>659</v>
      </c>
      <c r="C860" s="7">
        <v>1312</v>
      </c>
      <c r="D860" s="2" t="s">
        <v>8</v>
      </c>
      <c r="E860" s="2">
        <v>917</v>
      </c>
      <c r="F860" s="2" t="s">
        <v>2327</v>
      </c>
      <c r="G860" s="2" t="s">
        <v>657</v>
      </c>
      <c r="H860" s="8" t="s">
        <v>2036</v>
      </c>
      <c r="O860" s="1">
        <v>600000</v>
      </c>
      <c r="P860" s="1">
        <v>600000</v>
      </c>
      <c r="Q860" s="1">
        <v>600000</v>
      </c>
      <c r="R860" s="1">
        <v>600000</v>
      </c>
      <c r="S860" s="1">
        <v>600000</v>
      </c>
      <c r="T860" s="1">
        <v>180000</v>
      </c>
    </row>
    <row r="861" spans="1:20" x14ac:dyDescent="0.3">
      <c r="A861" s="7" t="s">
        <v>281</v>
      </c>
      <c r="B861" s="7" t="s">
        <v>659</v>
      </c>
      <c r="C861" s="7">
        <v>1312</v>
      </c>
      <c r="D861" s="2" t="s">
        <v>8</v>
      </c>
      <c r="E861" s="2">
        <v>917</v>
      </c>
      <c r="F861" s="2" t="s">
        <v>2750</v>
      </c>
      <c r="G861" s="2" t="s">
        <v>657</v>
      </c>
      <c r="H861" s="8" t="s">
        <v>2037</v>
      </c>
      <c r="O861" s="1">
        <v>300000</v>
      </c>
      <c r="P861" s="1">
        <v>300000</v>
      </c>
      <c r="Q861" s="1">
        <v>300000</v>
      </c>
      <c r="R861" s="1">
        <v>300000</v>
      </c>
      <c r="S861" s="1">
        <v>300000</v>
      </c>
      <c r="T861" s="1">
        <v>600000</v>
      </c>
    </row>
    <row r="862" spans="1:20" x14ac:dyDescent="0.3">
      <c r="A862" s="7" t="s">
        <v>281</v>
      </c>
      <c r="B862" s="7" t="s">
        <v>659</v>
      </c>
      <c r="C862" s="7">
        <v>1312</v>
      </c>
      <c r="D862" s="2" t="s">
        <v>8</v>
      </c>
      <c r="E862" s="2">
        <v>917</v>
      </c>
      <c r="F862" s="2" t="s">
        <v>2328</v>
      </c>
      <c r="G862" s="2" t="s">
        <v>657</v>
      </c>
      <c r="H862" s="8" t="s">
        <v>2038</v>
      </c>
      <c r="O862" s="1">
        <v>10000</v>
      </c>
      <c r="P862" s="1">
        <v>10000</v>
      </c>
      <c r="Q862" s="1">
        <v>10000</v>
      </c>
      <c r="R862" s="1">
        <v>10000</v>
      </c>
      <c r="S862" s="1">
        <v>10000</v>
      </c>
      <c r="T862" s="1">
        <v>10000</v>
      </c>
    </row>
    <row r="863" spans="1:20" x14ac:dyDescent="0.3">
      <c r="A863" s="7" t="s">
        <v>281</v>
      </c>
      <c r="B863" s="7" t="s">
        <v>659</v>
      </c>
      <c r="C863" s="7">
        <v>1312</v>
      </c>
      <c r="D863" s="2" t="s">
        <v>8</v>
      </c>
      <c r="E863" s="2">
        <v>917</v>
      </c>
      <c r="F863" s="2" t="s">
        <v>2329</v>
      </c>
      <c r="G863" s="2" t="s">
        <v>657</v>
      </c>
      <c r="H863" s="8" t="s">
        <v>2039</v>
      </c>
      <c r="O863" s="1">
        <v>20000</v>
      </c>
      <c r="P863" s="1">
        <v>20000</v>
      </c>
      <c r="Q863" s="1">
        <v>20000</v>
      </c>
      <c r="R863" s="1">
        <v>20000</v>
      </c>
      <c r="S863" s="1">
        <v>20000</v>
      </c>
      <c r="T863" s="1">
        <v>1100000</v>
      </c>
    </row>
    <row r="864" spans="1:20" x14ac:dyDescent="0.3">
      <c r="A864" s="7" t="s">
        <v>281</v>
      </c>
      <c r="B864" s="7" t="s">
        <v>659</v>
      </c>
      <c r="C864" s="7">
        <v>1312</v>
      </c>
      <c r="D864" s="2" t="s">
        <v>8</v>
      </c>
      <c r="E864" s="2">
        <v>917</v>
      </c>
      <c r="F864" s="2" t="s">
        <v>2330</v>
      </c>
      <c r="G864" s="2" t="s">
        <v>657</v>
      </c>
      <c r="H864" s="8" t="s">
        <v>2040</v>
      </c>
      <c r="O864" s="1">
        <v>1100000</v>
      </c>
      <c r="P864" s="1">
        <v>1100000</v>
      </c>
      <c r="Q864" s="1">
        <v>1100000</v>
      </c>
      <c r="R864" s="1">
        <v>1100000</v>
      </c>
      <c r="S864" s="1">
        <v>1100000</v>
      </c>
      <c r="T864" s="1">
        <v>10000</v>
      </c>
    </row>
    <row r="865" spans="1:20" x14ac:dyDescent="0.3">
      <c r="A865" s="7" t="s">
        <v>281</v>
      </c>
      <c r="B865" s="7" t="s">
        <v>659</v>
      </c>
      <c r="C865" s="7">
        <v>1312</v>
      </c>
      <c r="D865" s="2" t="s">
        <v>8</v>
      </c>
      <c r="E865" s="2">
        <v>917</v>
      </c>
      <c r="F865" s="2" t="s">
        <v>2331</v>
      </c>
      <c r="G865" s="2" t="s">
        <v>657</v>
      </c>
      <c r="H865" s="8" t="s">
        <v>2041</v>
      </c>
      <c r="O865" s="1">
        <v>20000</v>
      </c>
      <c r="P865" s="1">
        <v>20000</v>
      </c>
      <c r="Q865" s="1">
        <v>20000</v>
      </c>
      <c r="R865" s="1">
        <v>20000</v>
      </c>
      <c r="S865" s="1">
        <v>20000</v>
      </c>
      <c r="T865" s="1">
        <v>10000</v>
      </c>
    </row>
    <row r="866" spans="1:20" x14ac:dyDescent="0.3">
      <c r="A866" s="7" t="s">
        <v>281</v>
      </c>
      <c r="B866" s="7" t="s">
        <v>659</v>
      </c>
      <c r="C866" s="7">
        <v>1312</v>
      </c>
      <c r="D866" s="2" t="s">
        <v>8</v>
      </c>
      <c r="E866" s="2">
        <v>917</v>
      </c>
      <c r="F866" s="2" t="s">
        <v>2332</v>
      </c>
      <c r="G866" s="2" t="s">
        <v>657</v>
      </c>
      <c r="H866" s="8" t="s">
        <v>2042</v>
      </c>
      <c r="O866" s="1">
        <v>1100000</v>
      </c>
      <c r="P866" s="1">
        <v>1100000</v>
      </c>
      <c r="Q866" s="1">
        <v>1100000</v>
      </c>
      <c r="R866" s="1">
        <v>1100000</v>
      </c>
      <c r="S866" s="1">
        <v>1100000</v>
      </c>
      <c r="T866" s="1">
        <v>1100000</v>
      </c>
    </row>
    <row r="867" spans="1:20" x14ac:dyDescent="0.3">
      <c r="A867" s="7" t="s">
        <v>281</v>
      </c>
      <c r="B867" s="7" t="s">
        <v>659</v>
      </c>
      <c r="C867" s="7">
        <v>1312</v>
      </c>
      <c r="D867" s="2" t="s">
        <v>8</v>
      </c>
      <c r="E867" s="2">
        <v>917</v>
      </c>
      <c r="F867" s="2" t="s">
        <v>2333</v>
      </c>
      <c r="G867" s="2" t="s">
        <v>657</v>
      </c>
      <c r="H867" s="8" t="s">
        <v>2043</v>
      </c>
      <c r="O867" s="1">
        <v>30000</v>
      </c>
      <c r="P867" s="1">
        <v>30000</v>
      </c>
      <c r="Q867" s="1">
        <v>30000</v>
      </c>
      <c r="R867" s="1">
        <v>30000</v>
      </c>
      <c r="S867" s="1">
        <v>30000</v>
      </c>
      <c r="T867" s="1">
        <v>300000</v>
      </c>
    </row>
    <row r="868" spans="1:20" x14ac:dyDescent="0.3">
      <c r="A868" s="7" t="s">
        <v>281</v>
      </c>
      <c r="B868" s="7" t="s">
        <v>659</v>
      </c>
      <c r="C868" s="7">
        <v>1312</v>
      </c>
      <c r="D868" s="2" t="s">
        <v>8</v>
      </c>
      <c r="E868" s="2">
        <v>917</v>
      </c>
      <c r="F868" s="2" t="s">
        <v>2334</v>
      </c>
      <c r="G868" s="2" t="s">
        <v>657</v>
      </c>
      <c r="H868" s="8" t="s">
        <v>2044</v>
      </c>
      <c r="O868" s="1">
        <v>200000</v>
      </c>
      <c r="P868" s="1">
        <v>200000</v>
      </c>
      <c r="Q868" s="1">
        <v>200000</v>
      </c>
      <c r="R868" s="1">
        <v>200000</v>
      </c>
      <c r="S868" s="1">
        <v>200000</v>
      </c>
      <c r="T868" s="1">
        <v>600000</v>
      </c>
    </row>
    <row r="869" spans="1:20" x14ac:dyDescent="0.3">
      <c r="A869" s="7" t="s">
        <v>281</v>
      </c>
      <c r="B869" s="7" t="s">
        <v>659</v>
      </c>
      <c r="C869" s="7">
        <v>1312</v>
      </c>
      <c r="D869" s="2" t="s">
        <v>252</v>
      </c>
      <c r="E869" s="2">
        <v>999</v>
      </c>
      <c r="F869" s="2" t="s">
        <v>252</v>
      </c>
      <c r="G869" s="2" t="s">
        <v>657</v>
      </c>
      <c r="H869" s="8" t="s">
        <v>1777</v>
      </c>
      <c r="O869" s="1">
        <v>7000000</v>
      </c>
      <c r="P869" s="1">
        <v>7000000</v>
      </c>
      <c r="Q869" s="1">
        <v>7000000</v>
      </c>
      <c r="R869" s="1">
        <v>7000000</v>
      </c>
      <c r="S869" s="1">
        <v>7000000</v>
      </c>
      <c r="T869" s="1">
        <v>6100000</v>
      </c>
    </row>
    <row r="870" spans="1:20" x14ac:dyDescent="0.3">
      <c r="A870" s="7" t="s">
        <v>281</v>
      </c>
      <c r="B870" s="7" t="s">
        <v>659</v>
      </c>
      <c r="C870" s="7">
        <v>1312</v>
      </c>
      <c r="D870" s="2" t="s">
        <v>8</v>
      </c>
      <c r="E870" s="2">
        <v>917</v>
      </c>
      <c r="F870" s="2" t="s">
        <v>2335</v>
      </c>
      <c r="G870" s="2" t="s">
        <v>656</v>
      </c>
      <c r="H870" s="8" t="s">
        <v>2045</v>
      </c>
      <c r="O870" s="1">
        <v>300000</v>
      </c>
      <c r="P870" s="1">
        <v>300000</v>
      </c>
      <c r="Q870" s="1">
        <v>300000</v>
      </c>
      <c r="R870" s="1">
        <v>300000</v>
      </c>
      <c r="S870" s="1">
        <v>300000</v>
      </c>
      <c r="T870" s="1">
        <v>300000</v>
      </c>
    </row>
    <row r="871" spans="1:20" x14ac:dyDescent="0.3">
      <c r="A871" s="7" t="s">
        <v>281</v>
      </c>
      <c r="B871" s="7" t="s">
        <v>659</v>
      </c>
      <c r="C871" s="7">
        <v>1312</v>
      </c>
      <c r="D871" s="2" t="s">
        <v>8</v>
      </c>
      <c r="E871" s="2">
        <v>917</v>
      </c>
      <c r="F871" s="2" t="s">
        <v>2336</v>
      </c>
      <c r="G871" s="2" t="s">
        <v>656</v>
      </c>
      <c r="H871" s="8" t="s">
        <v>2046</v>
      </c>
      <c r="O871" s="1">
        <v>300000</v>
      </c>
      <c r="P871" s="1">
        <v>300000</v>
      </c>
      <c r="Q871" s="1">
        <v>300000</v>
      </c>
      <c r="R871" s="1">
        <v>300000</v>
      </c>
      <c r="S871" s="1">
        <v>300000</v>
      </c>
      <c r="T871" s="1">
        <v>300000</v>
      </c>
    </row>
    <row r="872" spans="1:20" x14ac:dyDescent="0.3">
      <c r="A872" s="7" t="s">
        <v>281</v>
      </c>
      <c r="B872" s="7" t="s">
        <v>659</v>
      </c>
      <c r="C872" s="7">
        <v>1312</v>
      </c>
      <c r="D872" s="2" t="s">
        <v>8</v>
      </c>
      <c r="E872" s="2">
        <v>917</v>
      </c>
      <c r="F872" s="2" t="s">
        <v>2337</v>
      </c>
      <c r="G872" s="2" t="s">
        <v>656</v>
      </c>
      <c r="H872" s="8" t="s">
        <v>2047</v>
      </c>
      <c r="O872" s="1">
        <v>200000</v>
      </c>
      <c r="P872" s="1">
        <v>200000</v>
      </c>
      <c r="Q872" s="1">
        <v>200000</v>
      </c>
      <c r="R872" s="1">
        <v>300000</v>
      </c>
      <c r="S872" s="1">
        <v>300000</v>
      </c>
      <c r="T872" s="1">
        <v>300000</v>
      </c>
    </row>
    <row r="873" spans="1:20" x14ac:dyDescent="0.3">
      <c r="A873" s="7" t="s">
        <v>281</v>
      </c>
      <c r="B873" s="7" t="s">
        <v>659</v>
      </c>
      <c r="C873" s="7">
        <v>1312</v>
      </c>
      <c r="D873" s="2" t="s">
        <v>8</v>
      </c>
      <c r="E873" s="2">
        <v>917</v>
      </c>
      <c r="F873" s="2" t="s">
        <v>2338</v>
      </c>
      <c r="G873" s="2" t="s">
        <v>656</v>
      </c>
      <c r="H873" s="8" t="s">
        <v>2048</v>
      </c>
      <c r="O873" s="1">
        <v>300000</v>
      </c>
      <c r="P873" s="1">
        <v>300000</v>
      </c>
      <c r="Q873" s="1">
        <v>300000</v>
      </c>
      <c r="R873" s="1">
        <v>400000</v>
      </c>
      <c r="S873" s="1">
        <v>400000</v>
      </c>
      <c r="T873" s="1">
        <v>400000</v>
      </c>
    </row>
    <row r="874" spans="1:20" x14ac:dyDescent="0.3">
      <c r="A874" s="7" t="s">
        <v>281</v>
      </c>
      <c r="B874" s="7" t="s">
        <v>659</v>
      </c>
      <c r="C874" s="7">
        <v>1312</v>
      </c>
      <c r="D874" s="2" t="s">
        <v>8</v>
      </c>
      <c r="E874" s="2">
        <v>917</v>
      </c>
      <c r="F874" s="2" t="s">
        <v>2339</v>
      </c>
      <c r="G874" s="2" t="s">
        <v>656</v>
      </c>
      <c r="H874" s="8" t="s">
        <v>2049</v>
      </c>
      <c r="O874" s="1">
        <v>300000</v>
      </c>
      <c r="P874" s="1">
        <v>300000</v>
      </c>
      <c r="Q874" s="1">
        <v>300000</v>
      </c>
      <c r="R874" s="1">
        <v>350000</v>
      </c>
      <c r="S874" s="1">
        <v>350000</v>
      </c>
      <c r="T874" s="1">
        <v>350000</v>
      </c>
    </row>
    <row r="875" spans="1:20" x14ac:dyDescent="0.3">
      <c r="A875" s="7" t="s">
        <v>281</v>
      </c>
      <c r="B875" s="7" t="s">
        <v>659</v>
      </c>
      <c r="C875" s="7">
        <v>1312</v>
      </c>
      <c r="D875" s="2" t="s">
        <v>8</v>
      </c>
      <c r="E875" s="2">
        <v>917</v>
      </c>
      <c r="F875" s="2" t="s">
        <v>715</v>
      </c>
      <c r="G875" s="2" t="s">
        <v>656</v>
      </c>
      <c r="H875" s="8" t="s">
        <v>2050</v>
      </c>
      <c r="O875" s="1">
        <v>500000</v>
      </c>
      <c r="P875" s="1">
        <v>500000</v>
      </c>
      <c r="Q875" s="1">
        <v>500000</v>
      </c>
      <c r="R875" s="1">
        <v>600000</v>
      </c>
      <c r="S875" s="1">
        <v>500000</v>
      </c>
      <c r="T875" s="1">
        <v>600000</v>
      </c>
    </row>
    <row r="876" spans="1:20" x14ac:dyDescent="0.3">
      <c r="A876" s="7" t="s">
        <v>281</v>
      </c>
      <c r="B876" s="7" t="s">
        <v>659</v>
      </c>
      <c r="C876" s="7">
        <v>1312</v>
      </c>
      <c r="D876" s="2" t="s">
        <v>8</v>
      </c>
      <c r="E876" s="2">
        <v>917</v>
      </c>
      <c r="F876" s="2" t="s">
        <v>730</v>
      </c>
      <c r="G876" s="2" t="s">
        <v>656</v>
      </c>
      <c r="H876" s="8" t="s">
        <v>2051</v>
      </c>
      <c r="O876" s="1">
        <v>300000</v>
      </c>
      <c r="P876" s="1">
        <v>300000</v>
      </c>
      <c r="Q876" s="1">
        <v>300000</v>
      </c>
      <c r="R876" s="1">
        <v>100000</v>
      </c>
      <c r="S876" s="1">
        <v>100000</v>
      </c>
      <c r="T876" s="1">
        <v>100000</v>
      </c>
    </row>
    <row r="877" spans="1:20" x14ac:dyDescent="0.3">
      <c r="A877" s="7" t="s">
        <v>281</v>
      </c>
      <c r="B877" s="7" t="s">
        <v>659</v>
      </c>
      <c r="C877" s="7">
        <v>1312</v>
      </c>
      <c r="D877" s="2" t="s">
        <v>8</v>
      </c>
      <c r="E877" s="2">
        <v>917</v>
      </c>
      <c r="F877" s="2" t="s">
        <v>2340</v>
      </c>
      <c r="G877" s="2" t="s">
        <v>656</v>
      </c>
      <c r="H877" s="8" t="s">
        <v>2052</v>
      </c>
      <c r="O877" s="1">
        <v>400000</v>
      </c>
      <c r="P877" s="1">
        <v>400000</v>
      </c>
      <c r="Q877" s="1">
        <v>400000</v>
      </c>
      <c r="R877" s="1">
        <v>400000</v>
      </c>
      <c r="S877" s="1">
        <v>300000</v>
      </c>
      <c r="T877" s="1">
        <v>400000</v>
      </c>
    </row>
    <row r="878" spans="1:20" x14ac:dyDescent="0.3">
      <c r="A878" s="7" t="s">
        <v>281</v>
      </c>
      <c r="B878" s="7" t="s">
        <v>659</v>
      </c>
      <c r="C878" s="7">
        <v>1312</v>
      </c>
      <c r="D878" s="2" t="s">
        <v>8</v>
      </c>
      <c r="E878" s="2">
        <v>917</v>
      </c>
      <c r="F878" s="2" t="s">
        <v>2341</v>
      </c>
      <c r="G878" s="2" t="s">
        <v>656</v>
      </c>
      <c r="H878" s="8" t="s">
        <v>2053</v>
      </c>
      <c r="O878" s="1">
        <v>400000</v>
      </c>
      <c r="P878" s="1">
        <v>400000</v>
      </c>
      <c r="Q878" s="1">
        <v>400000</v>
      </c>
      <c r="R878" s="1">
        <v>400000</v>
      </c>
      <c r="S878" s="1">
        <v>300000</v>
      </c>
      <c r="T878" s="1">
        <v>400000</v>
      </c>
    </row>
    <row r="879" spans="1:20" x14ac:dyDescent="0.3">
      <c r="A879" s="7" t="s">
        <v>281</v>
      </c>
      <c r="B879" s="7" t="s">
        <v>659</v>
      </c>
      <c r="C879" s="7">
        <v>1312</v>
      </c>
      <c r="D879" s="2" t="s">
        <v>8</v>
      </c>
      <c r="E879" s="2">
        <v>917</v>
      </c>
      <c r="F879" s="2" t="s">
        <v>720</v>
      </c>
      <c r="G879" s="2" t="s">
        <v>656</v>
      </c>
      <c r="H879" s="8" t="s">
        <v>619</v>
      </c>
      <c r="O879" s="1">
        <v>400000</v>
      </c>
      <c r="P879" s="1">
        <v>400000</v>
      </c>
      <c r="Q879" s="1">
        <v>400000</v>
      </c>
      <c r="R879" s="1">
        <v>400000</v>
      </c>
      <c r="S879" s="1">
        <v>400000</v>
      </c>
      <c r="T879" s="1">
        <v>400000</v>
      </c>
    </row>
    <row r="880" spans="1:20" x14ac:dyDescent="0.3">
      <c r="A880" s="7" t="s">
        <v>281</v>
      </c>
      <c r="B880" s="7" t="s">
        <v>659</v>
      </c>
      <c r="C880" s="7">
        <v>1312</v>
      </c>
      <c r="D880" s="2" t="s">
        <v>8</v>
      </c>
      <c r="E880" s="2">
        <v>917</v>
      </c>
      <c r="F880" s="2" t="s">
        <v>2342</v>
      </c>
      <c r="G880" s="2" t="s">
        <v>656</v>
      </c>
      <c r="H880" s="8" t="s">
        <v>2054</v>
      </c>
      <c r="O880" s="1">
        <v>300000</v>
      </c>
      <c r="P880" s="1">
        <v>300000</v>
      </c>
      <c r="Q880" s="1">
        <v>300000</v>
      </c>
      <c r="R880" s="1">
        <v>400000</v>
      </c>
      <c r="S880" s="1">
        <v>400000</v>
      </c>
      <c r="T880" s="1">
        <v>400000</v>
      </c>
    </row>
    <row r="881" spans="1:20" x14ac:dyDescent="0.3">
      <c r="A881" s="7" t="s">
        <v>281</v>
      </c>
      <c r="B881" s="7" t="s">
        <v>659</v>
      </c>
      <c r="C881" s="7">
        <v>1312</v>
      </c>
      <c r="D881" s="2" t="s">
        <v>8</v>
      </c>
      <c r="E881" s="2">
        <v>917</v>
      </c>
      <c r="F881" s="2" t="s">
        <v>2343</v>
      </c>
      <c r="G881" s="2" t="s">
        <v>656</v>
      </c>
      <c r="H881" s="8" t="s">
        <v>2055</v>
      </c>
      <c r="O881" s="1">
        <v>300000</v>
      </c>
      <c r="P881" s="1">
        <v>300000</v>
      </c>
      <c r="Q881" s="1">
        <v>300000</v>
      </c>
      <c r="R881" s="1">
        <v>300000</v>
      </c>
      <c r="S881" s="1">
        <v>300000</v>
      </c>
      <c r="T881" s="1">
        <v>300000</v>
      </c>
    </row>
    <row r="882" spans="1:20" x14ac:dyDescent="0.3">
      <c r="A882" s="7" t="s">
        <v>281</v>
      </c>
      <c r="B882" s="7" t="s">
        <v>659</v>
      </c>
      <c r="C882" s="7">
        <v>1312</v>
      </c>
      <c r="D882" s="2" t="s">
        <v>8</v>
      </c>
      <c r="E882" s="2">
        <v>917</v>
      </c>
      <c r="F882" s="2" t="s">
        <v>719</v>
      </c>
      <c r="G882" s="2" t="s">
        <v>656</v>
      </c>
      <c r="H882" s="8" t="s">
        <v>618</v>
      </c>
      <c r="O882" s="1">
        <v>200000</v>
      </c>
      <c r="P882" s="1">
        <v>200000</v>
      </c>
      <c r="Q882" s="1">
        <v>200000</v>
      </c>
      <c r="R882" s="1">
        <v>300000</v>
      </c>
      <c r="S882" s="1">
        <v>300000</v>
      </c>
      <c r="T882" s="1">
        <v>300000</v>
      </c>
    </row>
    <row r="883" spans="1:20" x14ac:dyDescent="0.3">
      <c r="A883" s="7" t="s">
        <v>281</v>
      </c>
      <c r="B883" s="7" t="s">
        <v>659</v>
      </c>
      <c r="C883" s="7">
        <v>1312</v>
      </c>
      <c r="D883" s="2" t="s">
        <v>8</v>
      </c>
      <c r="E883" s="2">
        <v>917</v>
      </c>
      <c r="F883" s="2" t="s">
        <v>718</v>
      </c>
      <c r="G883" s="2" t="s">
        <v>656</v>
      </c>
      <c r="H883" s="8" t="s">
        <v>2056</v>
      </c>
      <c r="O883" s="1">
        <v>300000</v>
      </c>
      <c r="P883" s="1">
        <v>300000</v>
      </c>
      <c r="Q883" s="1">
        <v>300000</v>
      </c>
      <c r="R883" s="1">
        <v>300000</v>
      </c>
      <c r="S883" s="1">
        <v>300000</v>
      </c>
      <c r="T883" s="1">
        <v>300000</v>
      </c>
    </row>
    <row r="884" spans="1:20" x14ac:dyDescent="0.3">
      <c r="A884" s="7" t="s">
        <v>281</v>
      </c>
      <c r="B884" s="7" t="s">
        <v>659</v>
      </c>
      <c r="C884" s="7">
        <v>1312</v>
      </c>
      <c r="D884" s="2" t="s">
        <v>8</v>
      </c>
      <c r="E884" s="2">
        <v>917</v>
      </c>
      <c r="F884" s="2" t="s">
        <v>721</v>
      </c>
      <c r="G884" s="2" t="s">
        <v>656</v>
      </c>
      <c r="H884" s="8" t="s">
        <v>2057</v>
      </c>
      <c r="O884" s="1">
        <v>200000</v>
      </c>
      <c r="P884" s="1">
        <v>200000</v>
      </c>
      <c r="Q884" s="1">
        <v>200000</v>
      </c>
      <c r="R884" s="1">
        <v>200000</v>
      </c>
      <c r="S884" s="1">
        <v>200000</v>
      </c>
      <c r="T884" s="1">
        <v>200000</v>
      </c>
    </row>
    <row r="885" spans="1:20" x14ac:dyDescent="0.3">
      <c r="A885" s="7" t="s">
        <v>281</v>
      </c>
      <c r="B885" s="7" t="s">
        <v>659</v>
      </c>
      <c r="C885" s="7">
        <v>1312</v>
      </c>
      <c r="D885" s="2" t="s">
        <v>8</v>
      </c>
      <c r="E885" s="2">
        <v>917</v>
      </c>
      <c r="F885" s="2" t="s">
        <v>2344</v>
      </c>
      <c r="G885" s="2" t="s">
        <v>656</v>
      </c>
      <c r="H885" s="8" t="s">
        <v>2058</v>
      </c>
      <c r="O885" s="1">
        <v>200000</v>
      </c>
      <c r="P885" s="1">
        <v>200000</v>
      </c>
      <c r="Q885" s="1">
        <v>200000</v>
      </c>
      <c r="R885" s="1">
        <v>200000</v>
      </c>
      <c r="S885" s="1">
        <v>200000</v>
      </c>
      <c r="T885" s="1">
        <v>200000</v>
      </c>
    </row>
    <row r="886" spans="1:20" x14ac:dyDescent="0.3">
      <c r="A886" s="7" t="s">
        <v>281</v>
      </c>
      <c r="B886" s="7" t="s">
        <v>659</v>
      </c>
      <c r="C886" s="7">
        <v>1312</v>
      </c>
      <c r="D886" s="2" t="s">
        <v>8</v>
      </c>
      <c r="E886" s="2">
        <v>917</v>
      </c>
      <c r="F886" s="2" t="s">
        <v>2345</v>
      </c>
      <c r="G886" s="2" t="s">
        <v>656</v>
      </c>
      <c r="H886" s="8" t="s">
        <v>2059</v>
      </c>
      <c r="O886" s="1">
        <v>500000</v>
      </c>
      <c r="P886" s="1">
        <v>500000</v>
      </c>
      <c r="Q886" s="1">
        <v>500000</v>
      </c>
      <c r="R886" s="1">
        <v>500000</v>
      </c>
      <c r="S886" s="1">
        <v>500000</v>
      </c>
      <c r="T886" s="1">
        <v>500000</v>
      </c>
    </row>
    <row r="887" spans="1:20" x14ac:dyDescent="0.3">
      <c r="A887" s="7" t="s">
        <v>281</v>
      </c>
      <c r="B887" s="7" t="s">
        <v>659</v>
      </c>
      <c r="C887" s="7">
        <v>1312</v>
      </c>
      <c r="D887" s="2" t="s">
        <v>8</v>
      </c>
      <c r="E887" s="2">
        <v>917</v>
      </c>
      <c r="F887" s="2" t="s">
        <v>2346</v>
      </c>
      <c r="G887" s="2" t="s">
        <v>656</v>
      </c>
      <c r="H887" s="8" t="s">
        <v>2060</v>
      </c>
      <c r="O887" s="1">
        <v>400000</v>
      </c>
      <c r="P887" s="1">
        <v>400000</v>
      </c>
      <c r="Q887" s="1">
        <v>400000</v>
      </c>
      <c r="R887" s="1">
        <v>500000</v>
      </c>
      <c r="S887" s="1">
        <v>500000</v>
      </c>
      <c r="T887" s="1">
        <v>500000</v>
      </c>
    </row>
    <row r="888" spans="1:20" x14ac:dyDescent="0.3">
      <c r="A888" s="7" t="s">
        <v>281</v>
      </c>
      <c r="B888" s="7" t="s">
        <v>659</v>
      </c>
      <c r="C888" s="7">
        <v>1312</v>
      </c>
      <c r="D888" s="2" t="s">
        <v>8</v>
      </c>
      <c r="E888" s="2">
        <v>917</v>
      </c>
      <c r="F888" s="2" t="s">
        <v>716</v>
      </c>
      <c r="G888" s="2" t="s">
        <v>656</v>
      </c>
      <c r="H888" s="8" t="s">
        <v>615</v>
      </c>
      <c r="O888" s="1">
        <v>300000</v>
      </c>
      <c r="P888" s="1">
        <v>300000</v>
      </c>
      <c r="Q888" s="1">
        <v>300000</v>
      </c>
      <c r="R888" s="1">
        <v>300000</v>
      </c>
      <c r="S888" s="1">
        <v>300000</v>
      </c>
      <c r="T888" s="1">
        <v>300000</v>
      </c>
    </row>
    <row r="889" spans="1:20" x14ac:dyDescent="0.3">
      <c r="A889" s="7" t="s">
        <v>281</v>
      </c>
      <c r="B889" s="7" t="s">
        <v>659</v>
      </c>
      <c r="C889" s="7">
        <v>1312</v>
      </c>
      <c r="D889" s="2" t="s">
        <v>8</v>
      </c>
      <c r="E889" s="2">
        <v>917</v>
      </c>
      <c r="F889" s="2" t="s">
        <v>2347</v>
      </c>
      <c r="G889" s="2" t="s">
        <v>656</v>
      </c>
      <c r="H889" s="8" t="s">
        <v>2061</v>
      </c>
      <c r="O889" s="1">
        <v>300000</v>
      </c>
      <c r="P889" s="1">
        <v>300000</v>
      </c>
      <c r="Q889" s="1">
        <v>300000</v>
      </c>
      <c r="R889" s="1">
        <v>300000</v>
      </c>
      <c r="S889" s="1">
        <v>300000</v>
      </c>
      <c r="T889" s="1">
        <v>300000</v>
      </c>
    </row>
    <row r="890" spans="1:20" x14ac:dyDescent="0.3">
      <c r="A890" s="7" t="s">
        <v>281</v>
      </c>
      <c r="B890" s="7" t="s">
        <v>659</v>
      </c>
      <c r="C890" s="7">
        <v>1312</v>
      </c>
      <c r="D890" s="2" t="s">
        <v>8</v>
      </c>
      <c r="E890" s="2">
        <v>917</v>
      </c>
      <c r="F890" s="2" t="s">
        <v>2348</v>
      </c>
      <c r="G890" s="2" t="s">
        <v>656</v>
      </c>
      <c r="H890" s="8" t="s">
        <v>2062</v>
      </c>
      <c r="O890" s="1">
        <v>300000</v>
      </c>
      <c r="P890" s="1">
        <v>300000</v>
      </c>
      <c r="Q890" s="1">
        <v>300000</v>
      </c>
      <c r="R890" s="1">
        <v>300000</v>
      </c>
      <c r="S890" s="1">
        <v>300000</v>
      </c>
      <c r="T890" s="1">
        <v>300000</v>
      </c>
    </row>
    <row r="891" spans="1:20" x14ac:dyDescent="0.3">
      <c r="A891" s="7" t="s">
        <v>281</v>
      </c>
      <c r="B891" s="7" t="s">
        <v>659</v>
      </c>
      <c r="C891" s="7">
        <v>1312</v>
      </c>
      <c r="D891" s="2" t="s">
        <v>8</v>
      </c>
      <c r="E891" s="2">
        <v>917</v>
      </c>
      <c r="F891" s="2" t="s">
        <v>2349</v>
      </c>
      <c r="G891" s="2" t="s">
        <v>656</v>
      </c>
      <c r="H891" s="8" t="s">
        <v>2063</v>
      </c>
      <c r="O891" s="1">
        <v>300000</v>
      </c>
      <c r="P891" s="1">
        <v>300000</v>
      </c>
      <c r="Q891" s="1">
        <v>300000</v>
      </c>
      <c r="R891" s="1">
        <v>100000</v>
      </c>
      <c r="S891" s="1">
        <v>100000</v>
      </c>
      <c r="T891" s="1">
        <v>100000</v>
      </c>
    </row>
    <row r="892" spans="1:20" x14ac:dyDescent="0.3">
      <c r="A892" s="7" t="s">
        <v>281</v>
      </c>
      <c r="B892" s="7" t="s">
        <v>659</v>
      </c>
      <c r="C892" s="7">
        <v>1312</v>
      </c>
      <c r="D892" s="2" t="s">
        <v>8</v>
      </c>
      <c r="E892" s="2">
        <v>917</v>
      </c>
      <c r="F892" s="2" t="s">
        <v>2350</v>
      </c>
      <c r="G892" s="2" t="s">
        <v>656</v>
      </c>
      <c r="H892" s="8" t="s">
        <v>2064</v>
      </c>
      <c r="O892" s="1">
        <v>200000</v>
      </c>
      <c r="P892" s="1">
        <v>200000</v>
      </c>
      <c r="Q892" s="1">
        <v>200000</v>
      </c>
      <c r="R892" s="1">
        <v>100000</v>
      </c>
      <c r="S892" s="1">
        <v>100000</v>
      </c>
      <c r="T892" s="1">
        <v>100000</v>
      </c>
    </row>
    <row r="893" spans="1:20" x14ac:dyDescent="0.3">
      <c r="A893" s="7" t="s">
        <v>281</v>
      </c>
      <c r="B893" s="7" t="s">
        <v>659</v>
      </c>
      <c r="C893" s="7">
        <v>1312</v>
      </c>
      <c r="D893" s="2" t="s">
        <v>8</v>
      </c>
      <c r="E893" s="2">
        <v>917</v>
      </c>
      <c r="F893" s="2" t="s">
        <v>2351</v>
      </c>
      <c r="G893" s="2" t="s">
        <v>656</v>
      </c>
      <c r="H893" s="8" t="s">
        <v>2065</v>
      </c>
      <c r="O893" s="1">
        <v>200000</v>
      </c>
      <c r="P893" s="1">
        <v>200000</v>
      </c>
      <c r="Q893" s="1">
        <v>200000</v>
      </c>
      <c r="R893" s="1">
        <v>300000</v>
      </c>
      <c r="S893" s="1">
        <v>300000</v>
      </c>
      <c r="T893" s="1">
        <v>300000</v>
      </c>
    </row>
    <row r="894" spans="1:20" x14ac:dyDescent="0.3">
      <c r="A894" s="7" t="s">
        <v>281</v>
      </c>
      <c r="B894" s="7" t="s">
        <v>659</v>
      </c>
      <c r="C894" s="7">
        <v>1312</v>
      </c>
      <c r="D894" s="2" t="s">
        <v>8</v>
      </c>
      <c r="E894" s="2">
        <v>917</v>
      </c>
      <c r="F894" s="2" t="s">
        <v>2352</v>
      </c>
      <c r="G894" s="2" t="s">
        <v>656</v>
      </c>
      <c r="H894" s="8" t="s">
        <v>2066</v>
      </c>
      <c r="O894" s="1">
        <v>300000</v>
      </c>
      <c r="P894" s="1">
        <v>300000</v>
      </c>
      <c r="Q894" s="1">
        <v>300000</v>
      </c>
      <c r="R894" s="1">
        <v>300000</v>
      </c>
      <c r="S894" s="1">
        <v>300000</v>
      </c>
      <c r="T894" s="1">
        <v>300000</v>
      </c>
    </row>
    <row r="895" spans="1:20" x14ac:dyDescent="0.3">
      <c r="A895" s="7" t="s">
        <v>281</v>
      </c>
      <c r="B895" s="7" t="s">
        <v>659</v>
      </c>
      <c r="C895" s="7">
        <v>1312</v>
      </c>
      <c r="D895" s="2" t="s">
        <v>8</v>
      </c>
      <c r="E895" s="2">
        <v>917</v>
      </c>
      <c r="F895" s="2" t="s">
        <v>725</v>
      </c>
      <c r="G895" s="2" t="s">
        <v>656</v>
      </c>
      <c r="H895" s="8" t="s">
        <v>2067</v>
      </c>
      <c r="O895" s="1">
        <v>200000</v>
      </c>
      <c r="P895" s="1">
        <v>200000</v>
      </c>
      <c r="Q895" s="1">
        <v>200000</v>
      </c>
      <c r="R895" s="1">
        <v>200000</v>
      </c>
      <c r="S895" s="1">
        <v>200000</v>
      </c>
      <c r="T895" s="1">
        <v>200000</v>
      </c>
    </row>
    <row r="896" spans="1:20" x14ac:dyDescent="0.3">
      <c r="A896" s="7" t="s">
        <v>281</v>
      </c>
      <c r="B896" s="7" t="s">
        <v>659</v>
      </c>
      <c r="C896" s="7">
        <v>1312</v>
      </c>
      <c r="D896" s="2" t="s">
        <v>8</v>
      </c>
      <c r="E896" s="2">
        <v>917</v>
      </c>
      <c r="F896" s="2" t="s">
        <v>2353</v>
      </c>
      <c r="G896" s="2" t="s">
        <v>656</v>
      </c>
      <c r="H896" s="8" t="s">
        <v>2068</v>
      </c>
      <c r="O896" s="1">
        <v>200000</v>
      </c>
      <c r="P896" s="1">
        <v>200000</v>
      </c>
      <c r="Q896" s="1">
        <v>200000</v>
      </c>
      <c r="R896" s="1">
        <v>200000</v>
      </c>
      <c r="S896" s="1">
        <v>200000</v>
      </c>
      <c r="T896" s="1">
        <v>200000</v>
      </c>
    </row>
    <row r="897" spans="1:20" x14ac:dyDescent="0.3">
      <c r="A897" s="7" t="s">
        <v>281</v>
      </c>
      <c r="B897" s="7" t="s">
        <v>659</v>
      </c>
      <c r="C897" s="7">
        <v>1312</v>
      </c>
      <c r="D897" s="2" t="s">
        <v>8</v>
      </c>
      <c r="E897" s="2">
        <v>917</v>
      </c>
      <c r="F897" s="2" t="s">
        <v>2354</v>
      </c>
      <c r="G897" s="2" t="s">
        <v>656</v>
      </c>
      <c r="H897" s="8" t="s">
        <v>2069</v>
      </c>
      <c r="O897" s="1">
        <v>200000</v>
      </c>
      <c r="P897" s="1">
        <v>200000</v>
      </c>
      <c r="Q897" s="1">
        <v>200000</v>
      </c>
      <c r="R897" s="1">
        <v>100000</v>
      </c>
      <c r="S897" s="1">
        <v>100000</v>
      </c>
      <c r="T897" s="1">
        <v>100000</v>
      </c>
    </row>
    <row r="898" spans="1:20" x14ac:dyDescent="0.3">
      <c r="A898" s="7" t="s">
        <v>281</v>
      </c>
      <c r="B898" s="7" t="s">
        <v>659</v>
      </c>
      <c r="C898" s="7">
        <v>1312</v>
      </c>
      <c r="D898" s="2" t="s">
        <v>8</v>
      </c>
      <c r="E898" s="2">
        <v>917</v>
      </c>
      <c r="F898" s="2" t="s">
        <v>2355</v>
      </c>
      <c r="G898" s="2" t="s">
        <v>656</v>
      </c>
      <c r="H898" s="8" t="s">
        <v>2070</v>
      </c>
      <c r="O898" s="1">
        <v>200000</v>
      </c>
      <c r="P898" s="1">
        <v>200000</v>
      </c>
      <c r="Q898" s="1">
        <v>100000</v>
      </c>
      <c r="R898" s="1">
        <v>100000</v>
      </c>
      <c r="S898" s="1">
        <v>100000</v>
      </c>
      <c r="T898" s="1">
        <v>100000</v>
      </c>
    </row>
    <row r="899" spans="1:20" x14ac:dyDescent="0.3">
      <c r="A899" s="7" t="s">
        <v>281</v>
      </c>
      <c r="B899" s="7" t="s">
        <v>659</v>
      </c>
      <c r="C899" s="7">
        <v>1312</v>
      </c>
      <c r="D899" s="2" t="s">
        <v>8</v>
      </c>
      <c r="E899" s="2">
        <v>917</v>
      </c>
      <c r="F899" s="2" t="s">
        <v>2356</v>
      </c>
      <c r="G899" s="2" t="s">
        <v>656</v>
      </c>
      <c r="H899" s="8" t="s">
        <v>2071</v>
      </c>
      <c r="O899" s="1">
        <v>100000</v>
      </c>
      <c r="P899" s="1">
        <v>100000</v>
      </c>
      <c r="Q899" s="1">
        <v>100000</v>
      </c>
      <c r="R899" s="1">
        <v>100000</v>
      </c>
      <c r="S899" s="1">
        <v>100000</v>
      </c>
      <c r="T899" s="1">
        <v>100000</v>
      </c>
    </row>
    <row r="900" spans="1:20" x14ac:dyDescent="0.3">
      <c r="A900" s="7" t="s">
        <v>281</v>
      </c>
      <c r="B900" s="7" t="s">
        <v>659</v>
      </c>
      <c r="C900" s="7">
        <v>1312</v>
      </c>
      <c r="D900" s="2" t="s">
        <v>8</v>
      </c>
      <c r="E900" s="2">
        <v>917</v>
      </c>
      <c r="F900" s="2" t="s">
        <v>2357</v>
      </c>
      <c r="G900" s="2" t="s">
        <v>656</v>
      </c>
      <c r="H900" s="8" t="s">
        <v>2072</v>
      </c>
      <c r="O900" s="1">
        <v>100000</v>
      </c>
      <c r="P900" s="1">
        <v>100000</v>
      </c>
      <c r="Q900" s="1">
        <v>100000</v>
      </c>
      <c r="R900" s="1">
        <v>100000</v>
      </c>
      <c r="S900" s="1">
        <v>100000</v>
      </c>
      <c r="T900" s="1">
        <v>100000</v>
      </c>
    </row>
    <row r="901" spans="1:20" x14ac:dyDescent="0.3">
      <c r="A901" s="7" t="s">
        <v>281</v>
      </c>
      <c r="B901" s="7" t="s">
        <v>659</v>
      </c>
      <c r="C901" s="7">
        <v>1312</v>
      </c>
      <c r="D901" s="2" t="s">
        <v>8</v>
      </c>
      <c r="E901" s="2">
        <v>917</v>
      </c>
      <c r="F901" s="2" t="s">
        <v>2358</v>
      </c>
      <c r="G901" s="2" t="s">
        <v>656</v>
      </c>
      <c r="H901" s="8" t="s">
        <v>2073</v>
      </c>
      <c r="O901" s="1">
        <v>100000</v>
      </c>
      <c r="P901" s="1">
        <v>100000</v>
      </c>
      <c r="Q901" s="1">
        <v>100000</v>
      </c>
      <c r="R901" s="1">
        <v>100000</v>
      </c>
      <c r="S901" s="1">
        <v>100000</v>
      </c>
      <c r="T901" s="1">
        <v>100000</v>
      </c>
    </row>
    <row r="902" spans="1:20" x14ac:dyDescent="0.3">
      <c r="A902" s="7" t="s">
        <v>281</v>
      </c>
      <c r="B902" s="7" t="s">
        <v>659</v>
      </c>
      <c r="C902" s="7">
        <v>1312</v>
      </c>
      <c r="D902" s="2" t="s">
        <v>8</v>
      </c>
      <c r="E902" s="2">
        <v>917</v>
      </c>
      <c r="F902" s="2" t="s">
        <v>2359</v>
      </c>
      <c r="G902" s="2" t="s">
        <v>656</v>
      </c>
      <c r="H902" s="8" t="s">
        <v>2074</v>
      </c>
      <c r="O902" s="1">
        <v>100000</v>
      </c>
      <c r="P902" s="1">
        <v>100000</v>
      </c>
      <c r="Q902" s="1">
        <v>100000</v>
      </c>
      <c r="R902" s="1">
        <v>100000</v>
      </c>
      <c r="S902" s="1">
        <v>100000</v>
      </c>
      <c r="T902" s="1">
        <v>100000</v>
      </c>
    </row>
    <row r="903" spans="1:20" x14ac:dyDescent="0.3">
      <c r="A903" s="7" t="s">
        <v>281</v>
      </c>
      <c r="B903" s="7" t="s">
        <v>659</v>
      </c>
      <c r="C903" s="7">
        <v>1312</v>
      </c>
      <c r="D903" s="2" t="s">
        <v>8</v>
      </c>
      <c r="E903" s="2">
        <v>917</v>
      </c>
      <c r="F903" s="2" t="s">
        <v>2360</v>
      </c>
      <c r="G903" s="2" t="s">
        <v>656</v>
      </c>
      <c r="H903" s="8" t="s">
        <v>2075</v>
      </c>
      <c r="O903" s="1">
        <v>100000</v>
      </c>
      <c r="P903" s="1">
        <v>100000</v>
      </c>
      <c r="Q903" s="1">
        <v>100000</v>
      </c>
      <c r="R903" s="1">
        <v>100000</v>
      </c>
      <c r="S903" s="1">
        <v>100000</v>
      </c>
      <c r="T903" s="1">
        <v>100000</v>
      </c>
    </row>
    <row r="904" spans="1:20" x14ac:dyDescent="0.3">
      <c r="A904" s="7" t="s">
        <v>281</v>
      </c>
      <c r="B904" s="7" t="s">
        <v>659</v>
      </c>
      <c r="C904" s="7">
        <v>1312</v>
      </c>
      <c r="D904" s="2" t="s">
        <v>8</v>
      </c>
      <c r="E904" s="2">
        <v>917</v>
      </c>
      <c r="F904" s="2" t="s">
        <v>726</v>
      </c>
      <c r="G904" s="2" t="s">
        <v>656</v>
      </c>
      <c r="H904" s="8" t="s">
        <v>2076</v>
      </c>
      <c r="O904" s="1">
        <v>200000</v>
      </c>
      <c r="P904" s="1">
        <v>200000</v>
      </c>
      <c r="Q904" s="1">
        <v>200000</v>
      </c>
      <c r="R904" s="1">
        <v>300000</v>
      </c>
      <c r="S904" s="1">
        <v>300000</v>
      </c>
      <c r="T904" s="1">
        <v>200000</v>
      </c>
    </row>
    <row r="905" spans="1:20" x14ac:dyDescent="0.3">
      <c r="A905" s="7" t="s">
        <v>281</v>
      </c>
      <c r="B905" s="7" t="s">
        <v>659</v>
      </c>
      <c r="C905" s="7">
        <v>1312</v>
      </c>
      <c r="D905" s="2" t="s">
        <v>8</v>
      </c>
      <c r="E905" s="2">
        <v>917</v>
      </c>
      <c r="F905" s="2" t="s">
        <v>729</v>
      </c>
      <c r="G905" s="2" t="s">
        <v>656</v>
      </c>
      <c r="H905" s="8" t="s">
        <v>2077</v>
      </c>
      <c r="O905" s="1">
        <v>200000</v>
      </c>
      <c r="P905" s="1">
        <v>200000</v>
      </c>
      <c r="Q905" s="1">
        <v>200000</v>
      </c>
      <c r="R905" s="1">
        <v>300000</v>
      </c>
      <c r="S905" s="1">
        <v>300000</v>
      </c>
      <c r="T905" s="1">
        <v>100000</v>
      </c>
    </row>
    <row r="906" spans="1:20" x14ac:dyDescent="0.3">
      <c r="A906" s="7" t="s">
        <v>281</v>
      </c>
      <c r="B906" s="7" t="s">
        <v>659</v>
      </c>
      <c r="C906" s="7">
        <v>1312</v>
      </c>
      <c r="D906" s="2" t="s">
        <v>8</v>
      </c>
      <c r="E906" s="2">
        <v>917</v>
      </c>
      <c r="F906" s="2" t="s">
        <v>2361</v>
      </c>
      <c r="G906" s="2" t="s">
        <v>656</v>
      </c>
      <c r="H906" s="8" t="s">
        <v>2078</v>
      </c>
      <c r="O906" s="1">
        <v>100000</v>
      </c>
      <c r="P906" s="1">
        <v>100000</v>
      </c>
      <c r="Q906" s="1">
        <v>100000</v>
      </c>
      <c r="R906" s="1">
        <v>300000</v>
      </c>
      <c r="S906" s="1">
        <v>100000</v>
      </c>
      <c r="T906" s="1">
        <v>200000</v>
      </c>
    </row>
    <row r="907" spans="1:20" x14ac:dyDescent="0.3">
      <c r="A907" s="7" t="s">
        <v>281</v>
      </c>
      <c r="B907" s="7" t="s">
        <v>659</v>
      </c>
      <c r="C907" s="7">
        <v>1312</v>
      </c>
      <c r="D907" s="2" t="s">
        <v>8</v>
      </c>
      <c r="E907" s="2">
        <v>917</v>
      </c>
      <c r="F907" s="2" t="s">
        <v>2362</v>
      </c>
      <c r="G907" s="2" t="s">
        <v>656</v>
      </c>
      <c r="H907" s="8" t="s">
        <v>2079</v>
      </c>
      <c r="O907" s="1">
        <v>100000</v>
      </c>
      <c r="P907" s="1">
        <v>100000</v>
      </c>
      <c r="Q907" s="1">
        <v>100000</v>
      </c>
      <c r="R907" s="1">
        <v>200000</v>
      </c>
      <c r="S907" s="1">
        <v>100000</v>
      </c>
      <c r="T907" s="1">
        <v>100000</v>
      </c>
    </row>
    <row r="908" spans="1:20" x14ac:dyDescent="0.3">
      <c r="A908" s="7" t="s">
        <v>281</v>
      </c>
      <c r="B908" s="7" t="s">
        <v>659</v>
      </c>
      <c r="C908" s="7">
        <v>1312</v>
      </c>
      <c r="D908" s="2" t="s">
        <v>8</v>
      </c>
      <c r="E908" s="2">
        <v>917</v>
      </c>
      <c r="F908" s="2" t="s">
        <v>2363</v>
      </c>
      <c r="G908" s="2" t="s">
        <v>656</v>
      </c>
      <c r="H908" s="8" t="s">
        <v>2080</v>
      </c>
      <c r="O908" s="1">
        <v>100000</v>
      </c>
      <c r="P908" s="1">
        <v>100000</v>
      </c>
      <c r="Q908" s="1">
        <v>100000</v>
      </c>
      <c r="R908" s="1">
        <v>100000</v>
      </c>
      <c r="S908" s="1">
        <v>100000</v>
      </c>
      <c r="T908" s="1">
        <v>200000</v>
      </c>
    </row>
    <row r="909" spans="1:20" x14ac:dyDescent="0.3">
      <c r="A909" s="7" t="s">
        <v>281</v>
      </c>
      <c r="B909" s="7" t="s">
        <v>659</v>
      </c>
      <c r="C909" s="7">
        <v>1312</v>
      </c>
      <c r="D909" s="2" t="s">
        <v>8</v>
      </c>
      <c r="E909" s="2">
        <v>917</v>
      </c>
      <c r="F909" s="2" t="s">
        <v>2364</v>
      </c>
      <c r="G909" s="2" t="s">
        <v>656</v>
      </c>
      <c r="H909" s="8" t="s">
        <v>2081</v>
      </c>
      <c r="O909" s="1">
        <v>800000</v>
      </c>
      <c r="P909" s="1">
        <v>800000</v>
      </c>
      <c r="Q909" s="1">
        <v>200000</v>
      </c>
      <c r="R909" s="1">
        <v>800000</v>
      </c>
      <c r="S909" s="1">
        <v>800000</v>
      </c>
      <c r="T909" s="1">
        <v>800000</v>
      </c>
    </row>
    <row r="910" spans="1:20" x14ac:dyDescent="0.3">
      <c r="A910" s="7" t="s">
        <v>281</v>
      </c>
      <c r="B910" s="7" t="s">
        <v>659</v>
      </c>
      <c r="C910" s="7">
        <v>1312</v>
      </c>
      <c r="D910" s="2" t="s">
        <v>8</v>
      </c>
      <c r="E910" s="2">
        <v>917</v>
      </c>
      <c r="F910" s="2" t="s">
        <v>724</v>
      </c>
      <c r="G910" s="2" t="s">
        <v>656</v>
      </c>
      <c r="H910" s="8" t="s">
        <v>623</v>
      </c>
      <c r="O910" s="1">
        <v>200000</v>
      </c>
      <c r="P910" s="1">
        <v>200000</v>
      </c>
      <c r="Q910" s="1">
        <v>900000</v>
      </c>
      <c r="R910" s="1">
        <v>300000</v>
      </c>
      <c r="S910" s="1">
        <v>200000</v>
      </c>
      <c r="T910" s="1">
        <v>200000</v>
      </c>
    </row>
    <row r="911" spans="1:20" x14ac:dyDescent="0.3">
      <c r="A911" s="7" t="s">
        <v>281</v>
      </c>
      <c r="B911" s="7" t="s">
        <v>659</v>
      </c>
      <c r="C911" s="7">
        <v>1312</v>
      </c>
      <c r="D911" s="2" t="s">
        <v>8</v>
      </c>
      <c r="E911" s="2">
        <v>917</v>
      </c>
      <c r="F911" s="2" t="s">
        <v>2365</v>
      </c>
      <c r="G911" s="2" t="s">
        <v>656</v>
      </c>
      <c r="H911" s="8" t="s">
        <v>2082</v>
      </c>
      <c r="O911" s="1">
        <v>100000</v>
      </c>
      <c r="P911" s="1">
        <v>100000</v>
      </c>
      <c r="Q911" s="1">
        <v>100000</v>
      </c>
      <c r="R911" s="1">
        <v>100000</v>
      </c>
      <c r="S911" s="1">
        <v>200000</v>
      </c>
      <c r="T911" s="1">
        <v>200000</v>
      </c>
    </row>
    <row r="912" spans="1:20" x14ac:dyDescent="0.3">
      <c r="A912" s="7" t="s">
        <v>281</v>
      </c>
      <c r="B912" s="7" t="s">
        <v>659</v>
      </c>
      <c r="C912" s="7">
        <v>1312</v>
      </c>
      <c r="D912" s="2" t="s">
        <v>8</v>
      </c>
      <c r="E912" s="2">
        <v>917</v>
      </c>
      <c r="F912" s="2" t="s">
        <v>722</v>
      </c>
      <c r="G912" s="2" t="s">
        <v>656</v>
      </c>
      <c r="H912" s="8" t="s">
        <v>621</v>
      </c>
      <c r="O912" s="1">
        <v>300000</v>
      </c>
      <c r="P912" s="1">
        <v>300000</v>
      </c>
      <c r="Q912" s="1">
        <v>600000</v>
      </c>
      <c r="R912" s="1">
        <v>900000</v>
      </c>
      <c r="S912" s="1">
        <v>300000</v>
      </c>
      <c r="T912" s="1">
        <v>600000</v>
      </c>
    </row>
    <row r="913" spans="1:20" x14ac:dyDescent="0.3">
      <c r="A913" s="7" t="s">
        <v>281</v>
      </c>
      <c r="B913" s="7" t="s">
        <v>659</v>
      </c>
      <c r="C913" s="7">
        <v>1312</v>
      </c>
      <c r="D913" s="2" t="s">
        <v>8</v>
      </c>
      <c r="E913" s="2">
        <v>917</v>
      </c>
      <c r="F913" s="2" t="s">
        <v>723</v>
      </c>
      <c r="G913" s="2" t="s">
        <v>656</v>
      </c>
      <c r="H913" s="8" t="s">
        <v>622</v>
      </c>
      <c r="O913" s="1">
        <v>100000</v>
      </c>
      <c r="P913" s="1">
        <v>100000</v>
      </c>
      <c r="Q913" s="1">
        <v>100000</v>
      </c>
      <c r="R913" s="1">
        <v>300000</v>
      </c>
      <c r="S913" s="1">
        <v>100000</v>
      </c>
      <c r="T913" s="1">
        <v>380000</v>
      </c>
    </row>
    <row r="914" spans="1:20" x14ac:dyDescent="0.3">
      <c r="A914" s="7" t="s">
        <v>281</v>
      </c>
      <c r="B914" s="7" t="s">
        <v>659</v>
      </c>
      <c r="C914" s="7">
        <v>1312</v>
      </c>
      <c r="D914" s="2" t="s">
        <v>8</v>
      </c>
      <c r="E914" s="2">
        <v>917</v>
      </c>
      <c r="F914" s="2" t="s">
        <v>2366</v>
      </c>
      <c r="G914" s="2" t="s">
        <v>656</v>
      </c>
      <c r="H914" s="8" t="s">
        <v>2083</v>
      </c>
      <c r="O914" s="1">
        <v>200000</v>
      </c>
      <c r="P914" s="1">
        <v>400000</v>
      </c>
      <c r="Q914" s="1">
        <v>400000</v>
      </c>
      <c r="R914" s="1">
        <v>300000</v>
      </c>
      <c r="S914" s="1">
        <v>400000</v>
      </c>
      <c r="T914" s="1">
        <v>400000</v>
      </c>
    </row>
    <row r="915" spans="1:20" x14ac:dyDescent="0.3">
      <c r="A915" s="7" t="s">
        <v>281</v>
      </c>
      <c r="B915" s="7" t="s">
        <v>659</v>
      </c>
      <c r="C915" s="7">
        <v>1312</v>
      </c>
      <c r="D915" s="2" t="s">
        <v>252</v>
      </c>
      <c r="E915" s="2">
        <v>999</v>
      </c>
      <c r="F915" s="2" t="s">
        <v>252</v>
      </c>
      <c r="G915" s="2" t="s">
        <v>656</v>
      </c>
      <c r="H915" s="8" t="s">
        <v>1777</v>
      </c>
      <c r="O915" s="1">
        <v>6200000</v>
      </c>
      <c r="P915" s="1">
        <v>6120000</v>
      </c>
      <c r="Q915" s="1">
        <v>6200000</v>
      </c>
      <c r="R915" s="1">
        <v>6300000</v>
      </c>
      <c r="S915" s="1">
        <v>6500000</v>
      </c>
      <c r="T915" s="1">
        <v>7500000</v>
      </c>
    </row>
    <row r="916" spans="1:20" x14ac:dyDescent="0.3">
      <c r="A916" s="7" t="s">
        <v>281</v>
      </c>
      <c r="B916" s="7" t="s">
        <v>659</v>
      </c>
      <c r="C916" s="7">
        <v>1312</v>
      </c>
      <c r="D916" s="2" t="s">
        <v>8</v>
      </c>
      <c r="E916" s="2">
        <v>917</v>
      </c>
      <c r="F916" s="2" t="s">
        <v>2367</v>
      </c>
      <c r="G916" s="2" t="s">
        <v>658</v>
      </c>
      <c r="H916" s="8" t="s">
        <v>2084</v>
      </c>
      <c r="O916" s="1">
        <v>40000</v>
      </c>
      <c r="P916" s="1">
        <v>40000</v>
      </c>
      <c r="Q916" s="1">
        <v>40000</v>
      </c>
      <c r="R916" s="1">
        <v>10000</v>
      </c>
      <c r="S916" s="1">
        <v>40000</v>
      </c>
      <c r="T916" s="1">
        <v>40000</v>
      </c>
    </row>
    <row r="917" spans="1:20" x14ac:dyDescent="0.3">
      <c r="A917" s="7" t="s">
        <v>281</v>
      </c>
      <c r="B917" s="7" t="s">
        <v>659</v>
      </c>
      <c r="C917" s="7">
        <v>1312</v>
      </c>
      <c r="D917" s="2" t="s">
        <v>8</v>
      </c>
      <c r="E917" s="2">
        <v>917</v>
      </c>
      <c r="F917" s="2" t="s">
        <v>2368</v>
      </c>
      <c r="G917" s="2" t="s">
        <v>658</v>
      </c>
      <c r="H917" s="8" t="s">
        <v>2085</v>
      </c>
      <c r="O917" s="1">
        <v>20000</v>
      </c>
      <c r="P917" s="1">
        <v>20000</v>
      </c>
      <c r="Q917" s="1">
        <v>20000</v>
      </c>
      <c r="R917" s="1">
        <v>10000</v>
      </c>
      <c r="S917" s="1">
        <v>20000</v>
      </c>
      <c r="T917" s="1">
        <v>20000</v>
      </c>
    </row>
    <row r="918" spans="1:20" x14ac:dyDescent="0.3">
      <c r="A918" s="7" t="s">
        <v>281</v>
      </c>
      <c r="B918" s="7" t="s">
        <v>659</v>
      </c>
      <c r="C918" s="7">
        <v>1312</v>
      </c>
      <c r="D918" s="2" t="s">
        <v>8</v>
      </c>
      <c r="E918" s="2">
        <v>917</v>
      </c>
      <c r="F918" s="2" t="s">
        <v>2369</v>
      </c>
      <c r="G918" s="2" t="s">
        <v>658</v>
      </c>
      <c r="H918" s="8" t="s">
        <v>2086</v>
      </c>
      <c r="O918" s="1">
        <v>30000</v>
      </c>
      <c r="P918" s="1">
        <v>30000</v>
      </c>
      <c r="Q918" s="1">
        <v>30000</v>
      </c>
      <c r="R918" s="1">
        <v>30000</v>
      </c>
      <c r="S918" s="1">
        <v>30000</v>
      </c>
      <c r="T918" s="1">
        <v>30000</v>
      </c>
    </row>
    <row r="919" spans="1:20" x14ac:dyDescent="0.3">
      <c r="A919" s="7" t="s">
        <v>281</v>
      </c>
      <c r="B919" s="7" t="s">
        <v>659</v>
      </c>
      <c r="C919" s="7">
        <v>1312</v>
      </c>
      <c r="D919" s="2" t="s">
        <v>8</v>
      </c>
      <c r="E919" s="2">
        <v>917</v>
      </c>
      <c r="F919" s="2" t="s">
        <v>2370</v>
      </c>
      <c r="G919" s="2" t="s">
        <v>658</v>
      </c>
      <c r="H919" s="8" t="s">
        <v>2087</v>
      </c>
      <c r="O919" s="1">
        <v>200000</v>
      </c>
      <c r="P919" s="1">
        <v>200000</v>
      </c>
      <c r="Q919" s="1">
        <v>200000</v>
      </c>
      <c r="R919" s="1">
        <v>200000</v>
      </c>
      <c r="S919" s="1">
        <v>1000000</v>
      </c>
      <c r="T919" s="1">
        <v>1000000</v>
      </c>
    </row>
    <row r="920" spans="1:20" x14ac:dyDescent="0.3">
      <c r="A920" s="7" t="s">
        <v>281</v>
      </c>
      <c r="B920" s="7" t="s">
        <v>659</v>
      </c>
      <c r="C920" s="7">
        <v>1312</v>
      </c>
      <c r="D920" s="2" t="s">
        <v>8</v>
      </c>
      <c r="E920" s="2">
        <v>917</v>
      </c>
      <c r="F920" s="2" t="s">
        <v>2751</v>
      </c>
      <c r="G920" s="2" t="s">
        <v>658</v>
      </c>
      <c r="H920" s="8" t="s">
        <v>2088</v>
      </c>
      <c r="O920" s="1">
        <v>2000000</v>
      </c>
      <c r="P920" s="1">
        <v>2000000</v>
      </c>
      <c r="Q920" s="1">
        <v>1000000</v>
      </c>
      <c r="R920" s="1">
        <v>1000000</v>
      </c>
      <c r="S920" s="1">
        <v>1000000</v>
      </c>
      <c r="T920" s="1">
        <v>1000000</v>
      </c>
    </row>
    <row r="921" spans="1:20" x14ac:dyDescent="0.3">
      <c r="A921" s="7" t="s">
        <v>281</v>
      </c>
      <c r="B921" s="7" t="s">
        <v>659</v>
      </c>
      <c r="C921" s="7">
        <v>1312</v>
      </c>
      <c r="D921" s="2" t="s">
        <v>8</v>
      </c>
      <c r="E921" s="2">
        <v>917</v>
      </c>
      <c r="F921" s="2" t="s">
        <v>2371</v>
      </c>
      <c r="G921" s="2" t="s">
        <v>658</v>
      </c>
      <c r="H921" s="8" t="s">
        <v>2089</v>
      </c>
      <c r="O921" s="1">
        <v>100000</v>
      </c>
      <c r="P921" s="1">
        <v>100000</v>
      </c>
      <c r="Q921" s="1">
        <v>100000</v>
      </c>
      <c r="R921" s="1">
        <v>90000</v>
      </c>
      <c r="S921" s="1">
        <v>100000</v>
      </c>
      <c r="T921" s="1">
        <v>100000</v>
      </c>
    </row>
    <row r="922" spans="1:20" x14ac:dyDescent="0.3">
      <c r="A922" s="7" t="s">
        <v>281</v>
      </c>
      <c r="B922" s="7" t="s">
        <v>659</v>
      </c>
      <c r="C922" s="7">
        <v>1312</v>
      </c>
      <c r="D922" s="2" t="s">
        <v>8</v>
      </c>
      <c r="E922" s="2">
        <v>917</v>
      </c>
      <c r="F922" s="2" t="s">
        <v>2372</v>
      </c>
      <c r="G922" s="2" t="s">
        <v>658</v>
      </c>
      <c r="H922" s="8" t="s">
        <v>2090</v>
      </c>
      <c r="O922" s="1">
        <v>500000</v>
      </c>
      <c r="P922" s="1">
        <v>500000</v>
      </c>
      <c r="Q922" s="1">
        <v>500000</v>
      </c>
      <c r="R922" s="1">
        <v>100000</v>
      </c>
      <c r="S922" s="1">
        <v>10000</v>
      </c>
      <c r="T922" s="1">
        <v>10000</v>
      </c>
    </row>
    <row r="923" spans="1:20" x14ac:dyDescent="0.3">
      <c r="A923" s="7" t="s">
        <v>281</v>
      </c>
      <c r="B923" s="7" t="s">
        <v>659</v>
      </c>
      <c r="C923" s="7">
        <v>1312</v>
      </c>
      <c r="D923" s="2" t="s">
        <v>8</v>
      </c>
      <c r="E923" s="2">
        <v>917</v>
      </c>
      <c r="F923" s="2" t="s">
        <v>749</v>
      </c>
      <c r="G923" s="2" t="s">
        <v>658</v>
      </c>
      <c r="H923" s="8" t="s">
        <v>2091</v>
      </c>
      <c r="O923" s="1">
        <v>200000</v>
      </c>
      <c r="P923" s="1">
        <v>200000</v>
      </c>
      <c r="Q923" s="1">
        <v>200000</v>
      </c>
      <c r="R923" s="1">
        <v>90000</v>
      </c>
      <c r="S923" s="1">
        <v>300000</v>
      </c>
      <c r="T923" s="1">
        <v>300000</v>
      </c>
    </row>
    <row r="924" spans="1:20" x14ac:dyDescent="0.3">
      <c r="A924" s="7" t="s">
        <v>281</v>
      </c>
      <c r="B924" s="7" t="s">
        <v>659</v>
      </c>
      <c r="C924" s="7">
        <v>1312</v>
      </c>
      <c r="D924" s="2" t="s">
        <v>8</v>
      </c>
      <c r="E924" s="2">
        <v>917</v>
      </c>
      <c r="F924" s="2" t="s">
        <v>2752</v>
      </c>
      <c r="G924" s="2" t="s">
        <v>658</v>
      </c>
      <c r="H924" s="8" t="s">
        <v>2092</v>
      </c>
      <c r="O924" s="1">
        <v>300000</v>
      </c>
      <c r="P924" s="1">
        <v>300000</v>
      </c>
      <c r="Q924" s="1">
        <v>100000</v>
      </c>
      <c r="R924" s="1">
        <v>100000</v>
      </c>
      <c r="S924" s="1">
        <v>100000</v>
      </c>
      <c r="T924" s="1">
        <v>100000</v>
      </c>
    </row>
    <row r="925" spans="1:20" x14ac:dyDescent="0.3">
      <c r="A925" s="7" t="s">
        <v>281</v>
      </c>
      <c r="B925" s="7" t="s">
        <v>659</v>
      </c>
      <c r="C925" s="7">
        <v>1312</v>
      </c>
      <c r="D925" s="2" t="s">
        <v>8</v>
      </c>
      <c r="E925" s="2">
        <v>917</v>
      </c>
      <c r="F925" s="2" t="s">
        <v>2754</v>
      </c>
      <c r="G925" s="2" t="s">
        <v>658</v>
      </c>
      <c r="H925" s="8" t="s">
        <v>2093</v>
      </c>
      <c r="O925" s="1">
        <v>50000</v>
      </c>
      <c r="P925" s="1">
        <v>50000</v>
      </c>
      <c r="Q925" s="1">
        <v>50000</v>
      </c>
      <c r="R925" s="1">
        <v>50000</v>
      </c>
      <c r="S925" s="1">
        <v>10000</v>
      </c>
      <c r="T925" s="1">
        <v>10000</v>
      </c>
    </row>
    <row r="926" spans="1:20" x14ac:dyDescent="0.3">
      <c r="A926" s="7" t="s">
        <v>281</v>
      </c>
      <c r="B926" s="7" t="s">
        <v>659</v>
      </c>
      <c r="C926" s="7">
        <v>1312</v>
      </c>
      <c r="D926" s="2" t="s">
        <v>8</v>
      </c>
      <c r="E926" s="2">
        <v>917</v>
      </c>
      <c r="F926" s="2" t="s">
        <v>2753</v>
      </c>
      <c r="G926" s="2" t="s">
        <v>658</v>
      </c>
      <c r="H926" s="8" t="s">
        <v>2094</v>
      </c>
      <c r="O926" s="1">
        <v>20000</v>
      </c>
      <c r="P926" s="1">
        <v>20000</v>
      </c>
      <c r="Q926" s="1">
        <v>20000</v>
      </c>
      <c r="R926" s="1">
        <v>20000</v>
      </c>
      <c r="S926" s="1">
        <v>20000</v>
      </c>
      <c r="T926" s="1">
        <v>20000</v>
      </c>
    </row>
    <row r="927" spans="1:20" x14ac:dyDescent="0.3">
      <c r="A927" s="7" t="s">
        <v>281</v>
      </c>
      <c r="B927" s="7" t="s">
        <v>659</v>
      </c>
      <c r="C927" s="7">
        <v>1312</v>
      </c>
      <c r="D927" s="2" t="s">
        <v>8</v>
      </c>
      <c r="E927" s="2">
        <v>917</v>
      </c>
      <c r="F927" s="2" t="s">
        <v>2373</v>
      </c>
      <c r="G927" s="2" t="s">
        <v>658</v>
      </c>
      <c r="H927" s="8" t="s">
        <v>2095</v>
      </c>
      <c r="O927" s="1">
        <v>100000</v>
      </c>
      <c r="P927" s="1">
        <v>100000</v>
      </c>
      <c r="Q927" s="1">
        <v>100000</v>
      </c>
      <c r="R927" s="1">
        <v>100000</v>
      </c>
      <c r="S927" s="1">
        <v>100000</v>
      </c>
      <c r="T927" s="1">
        <v>100000</v>
      </c>
    </row>
    <row r="928" spans="1:20" x14ac:dyDescent="0.3">
      <c r="A928" s="7" t="s">
        <v>281</v>
      </c>
      <c r="B928" s="7" t="s">
        <v>659</v>
      </c>
      <c r="C928" s="7">
        <v>1312</v>
      </c>
      <c r="D928" s="2" t="s">
        <v>8</v>
      </c>
      <c r="E928" s="2">
        <v>917</v>
      </c>
      <c r="F928" s="2" t="s">
        <v>2754</v>
      </c>
      <c r="G928" s="2" t="s">
        <v>658</v>
      </c>
      <c r="H928" s="8" t="s">
        <v>2096</v>
      </c>
      <c r="O928" s="1">
        <v>2000000</v>
      </c>
      <c r="P928" s="1">
        <v>2000000</v>
      </c>
      <c r="Q928" s="1">
        <v>2000000</v>
      </c>
      <c r="R928" s="1">
        <v>2000000</v>
      </c>
      <c r="S928" s="1">
        <v>2000000</v>
      </c>
      <c r="T928" s="1">
        <v>2000000</v>
      </c>
    </row>
    <row r="929" spans="1:20" x14ac:dyDescent="0.3">
      <c r="A929" s="7" t="s">
        <v>281</v>
      </c>
      <c r="B929" s="7" t="s">
        <v>659</v>
      </c>
      <c r="C929" s="7">
        <v>1312</v>
      </c>
      <c r="D929" s="2" t="s">
        <v>8</v>
      </c>
      <c r="E929" s="2">
        <v>917</v>
      </c>
      <c r="F929" s="2" t="s">
        <v>2374</v>
      </c>
      <c r="G929" s="2" t="s">
        <v>658</v>
      </c>
      <c r="H929" s="8" t="s">
        <v>2097</v>
      </c>
      <c r="O929" s="1">
        <v>100000</v>
      </c>
      <c r="P929" s="1">
        <v>100000</v>
      </c>
      <c r="Q929" s="1">
        <v>100000</v>
      </c>
      <c r="R929" s="1">
        <v>100000</v>
      </c>
      <c r="S929" s="1">
        <v>100000</v>
      </c>
      <c r="T929" s="1">
        <v>100000</v>
      </c>
    </row>
    <row r="930" spans="1:20" x14ac:dyDescent="0.3">
      <c r="A930" s="7" t="s">
        <v>281</v>
      </c>
      <c r="B930" s="7" t="s">
        <v>659</v>
      </c>
      <c r="C930" s="7">
        <v>1312</v>
      </c>
      <c r="D930" s="2" t="s">
        <v>8</v>
      </c>
      <c r="E930" s="2">
        <v>917</v>
      </c>
      <c r="F930" s="2" t="s">
        <v>2755</v>
      </c>
      <c r="G930" s="2" t="s">
        <v>658</v>
      </c>
      <c r="H930" s="8" t="s">
        <v>2098</v>
      </c>
      <c r="O930" s="1">
        <v>20000</v>
      </c>
      <c r="P930" s="1">
        <v>20000</v>
      </c>
      <c r="Q930" s="1">
        <v>20000</v>
      </c>
      <c r="R930" s="1">
        <v>20000</v>
      </c>
      <c r="S930" s="1">
        <v>20000</v>
      </c>
      <c r="T930" s="1">
        <v>20000</v>
      </c>
    </row>
    <row r="931" spans="1:20" x14ac:dyDescent="0.3">
      <c r="A931" s="7" t="s">
        <v>281</v>
      </c>
      <c r="B931" s="7" t="s">
        <v>659</v>
      </c>
      <c r="C931" s="7">
        <v>1312</v>
      </c>
      <c r="D931" s="2" t="s">
        <v>8</v>
      </c>
      <c r="E931" s="2">
        <v>917</v>
      </c>
      <c r="F931" s="2" t="s">
        <v>752</v>
      </c>
      <c r="G931" s="2" t="s">
        <v>658</v>
      </c>
      <c r="H931" s="8" t="s">
        <v>2099</v>
      </c>
      <c r="O931" s="1">
        <v>400000</v>
      </c>
      <c r="P931" s="1">
        <v>200000</v>
      </c>
      <c r="Q931" s="1">
        <v>400000</v>
      </c>
      <c r="R931" s="1">
        <v>200000</v>
      </c>
      <c r="S931" s="1">
        <v>500000</v>
      </c>
      <c r="T931" s="1">
        <v>400000</v>
      </c>
    </row>
    <row r="932" spans="1:20" x14ac:dyDescent="0.3">
      <c r="A932" s="7" t="s">
        <v>281</v>
      </c>
      <c r="B932" s="7" t="s">
        <v>659</v>
      </c>
      <c r="C932" s="7">
        <v>1312</v>
      </c>
      <c r="D932" s="2" t="s">
        <v>8</v>
      </c>
      <c r="E932" s="2">
        <v>917</v>
      </c>
      <c r="F932" s="2" t="s">
        <v>2375</v>
      </c>
      <c r="G932" s="2" t="s">
        <v>658</v>
      </c>
      <c r="H932" s="8" t="s">
        <v>2100</v>
      </c>
      <c r="O932" s="1">
        <v>400000</v>
      </c>
      <c r="P932" s="1">
        <v>200000</v>
      </c>
      <c r="Q932" s="1">
        <v>400000</v>
      </c>
      <c r="R932" s="1">
        <v>200000</v>
      </c>
      <c r="S932" s="1">
        <v>500000</v>
      </c>
      <c r="T932" s="1">
        <v>400000</v>
      </c>
    </row>
    <row r="933" spans="1:20" x14ac:dyDescent="0.3">
      <c r="A933" s="7" t="s">
        <v>281</v>
      </c>
      <c r="B933" s="7" t="s">
        <v>659</v>
      </c>
      <c r="C933" s="7">
        <v>1312</v>
      </c>
      <c r="D933" s="2" t="s">
        <v>8</v>
      </c>
      <c r="E933" s="2">
        <v>917</v>
      </c>
      <c r="F933" s="2" t="s">
        <v>747</v>
      </c>
      <c r="G933" s="2" t="s">
        <v>658</v>
      </c>
      <c r="H933" s="8" t="s">
        <v>2101</v>
      </c>
      <c r="O933" s="1">
        <v>400000</v>
      </c>
      <c r="P933" s="1">
        <v>200000</v>
      </c>
      <c r="Q933" s="1">
        <v>400000</v>
      </c>
      <c r="R933" s="1">
        <v>200000</v>
      </c>
      <c r="S933" s="1">
        <v>500000</v>
      </c>
      <c r="T933" s="1">
        <v>400000</v>
      </c>
    </row>
    <row r="934" spans="1:20" x14ac:dyDescent="0.3">
      <c r="A934" s="7" t="s">
        <v>281</v>
      </c>
      <c r="B934" s="7" t="s">
        <v>659</v>
      </c>
      <c r="C934" s="7">
        <v>1312</v>
      </c>
      <c r="D934" s="2" t="s">
        <v>8</v>
      </c>
      <c r="E934" s="2">
        <v>917</v>
      </c>
      <c r="F934" s="2" t="s">
        <v>2376</v>
      </c>
      <c r="G934" s="2" t="s">
        <v>658</v>
      </c>
      <c r="H934" s="8" t="s">
        <v>2102</v>
      </c>
      <c r="O934" s="1">
        <v>400000</v>
      </c>
      <c r="P934" s="1">
        <v>200000</v>
      </c>
      <c r="Q934" s="1">
        <v>400000</v>
      </c>
      <c r="R934" s="1">
        <v>200000</v>
      </c>
      <c r="S934" s="1">
        <v>500000</v>
      </c>
      <c r="T934" s="1">
        <v>400000</v>
      </c>
    </row>
    <row r="935" spans="1:20" x14ac:dyDescent="0.3">
      <c r="A935" s="7" t="s">
        <v>281</v>
      </c>
      <c r="B935" s="7" t="s">
        <v>659</v>
      </c>
      <c r="C935" s="7">
        <v>1312</v>
      </c>
      <c r="D935" s="2" t="s">
        <v>8</v>
      </c>
      <c r="E935" s="2">
        <v>917</v>
      </c>
      <c r="F935" s="2" t="s">
        <v>2377</v>
      </c>
      <c r="G935" s="2" t="s">
        <v>658</v>
      </c>
      <c r="H935" s="8" t="s">
        <v>2103</v>
      </c>
      <c r="O935" s="1">
        <v>100000</v>
      </c>
      <c r="P935" s="1">
        <v>100000</v>
      </c>
      <c r="Q935" s="1">
        <v>100000</v>
      </c>
      <c r="R935" s="1">
        <v>100000</v>
      </c>
      <c r="S935" s="1">
        <v>10000</v>
      </c>
      <c r="T935" s="1">
        <v>10000</v>
      </c>
    </row>
    <row r="936" spans="1:20" x14ac:dyDescent="0.3">
      <c r="A936" s="7" t="s">
        <v>281</v>
      </c>
      <c r="B936" s="7" t="s">
        <v>659</v>
      </c>
      <c r="C936" s="7">
        <v>1312</v>
      </c>
      <c r="D936" s="2" t="s">
        <v>8</v>
      </c>
      <c r="E936" s="2">
        <v>917</v>
      </c>
      <c r="F936" s="2" t="s">
        <v>2378</v>
      </c>
      <c r="G936" s="2" t="s">
        <v>658</v>
      </c>
      <c r="H936" s="8" t="s">
        <v>2104</v>
      </c>
      <c r="O936" s="1">
        <v>100000</v>
      </c>
      <c r="P936" s="1">
        <v>100000</v>
      </c>
      <c r="Q936" s="1">
        <v>100000</v>
      </c>
      <c r="R936" s="1">
        <v>100000</v>
      </c>
      <c r="S936" s="1">
        <v>10000</v>
      </c>
      <c r="T936" s="1">
        <v>10000</v>
      </c>
    </row>
    <row r="937" spans="1:20" x14ac:dyDescent="0.3">
      <c r="A937" s="7" t="s">
        <v>281</v>
      </c>
      <c r="B937" s="7" t="s">
        <v>659</v>
      </c>
      <c r="C937" s="7">
        <v>1312</v>
      </c>
      <c r="D937" s="2" t="s">
        <v>8</v>
      </c>
      <c r="E937" s="2">
        <v>917</v>
      </c>
      <c r="F937" s="2" t="s">
        <v>2379</v>
      </c>
      <c r="G937" s="2" t="s">
        <v>658</v>
      </c>
      <c r="H937" s="8" t="s">
        <v>2105</v>
      </c>
      <c r="O937" s="1">
        <v>30000</v>
      </c>
      <c r="P937" s="1">
        <v>30000</v>
      </c>
      <c r="Q937" s="1">
        <v>30000</v>
      </c>
      <c r="R937" s="1">
        <v>30000</v>
      </c>
      <c r="S937" s="1">
        <v>10000</v>
      </c>
      <c r="T937" s="1">
        <v>10000</v>
      </c>
    </row>
    <row r="938" spans="1:20" x14ac:dyDescent="0.3">
      <c r="A938" s="7" t="s">
        <v>281</v>
      </c>
      <c r="B938" s="7" t="s">
        <v>659</v>
      </c>
      <c r="C938" s="7">
        <v>1312</v>
      </c>
      <c r="D938" s="2" t="s">
        <v>8</v>
      </c>
      <c r="E938" s="2">
        <v>917</v>
      </c>
      <c r="F938" s="2" t="s">
        <v>2380</v>
      </c>
      <c r="G938" s="2" t="s">
        <v>658</v>
      </c>
      <c r="H938" s="8" t="s">
        <v>2106</v>
      </c>
      <c r="O938" s="1">
        <v>200000</v>
      </c>
      <c r="P938" s="1">
        <v>200000</v>
      </c>
      <c r="Q938" s="1">
        <v>200000</v>
      </c>
      <c r="R938" s="1">
        <v>200000</v>
      </c>
      <c r="S938" s="1">
        <v>200000</v>
      </c>
      <c r="T938" s="1">
        <v>200000</v>
      </c>
    </row>
    <row r="939" spans="1:20" x14ac:dyDescent="0.3">
      <c r="A939" s="7" t="s">
        <v>281</v>
      </c>
      <c r="B939" s="7" t="s">
        <v>659</v>
      </c>
      <c r="C939" s="7">
        <v>1312</v>
      </c>
      <c r="D939" s="2" t="s">
        <v>8</v>
      </c>
      <c r="E939" s="2">
        <v>917</v>
      </c>
      <c r="F939" s="2" t="s">
        <v>2756</v>
      </c>
      <c r="G939" s="2" t="s">
        <v>658</v>
      </c>
      <c r="H939" s="8" t="s">
        <v>2107</v>
      </c>
      <c r="O939" s="1">
        <v>0</v>
      </c>
      <c r="P939" s="1">
        <v>0</v>
      </c>
      <c r="Q939" s="1">
        <v>0</v>
      </c>
      <c r="R939" s="1">
        <v>100000</v>
      </c>
      <c r="S939" s="1">
        <v>10000</v>
      </c>
      <c r="T939" s="1">
        <v>10000</v>
      </c>
    </row>
    <row r="940" spans="1:20" x14ac:dyDescent="0.3">
      <c r="A940" s="7" t="s">
        <v>281</v>
      </c>
      <c r="B940" s="7" t="s">
        <v>659</v>
      </c>
      <c r="C940" s="7">
        <v>1312</v>
      </c>
      <c r="D940" s="2" t="s">
        <v>8</v>
      </c>
      <c r="E940" s="2">
        <v>917</v>
      </c>
      <c r="F940" s="2" t="s">
        <v>2381</v>
      </c>
      <c r="G940" s="2" t="s">
        <v>658</v>
      </c>
      <c r="H940" s="8" t="s">
        <v>2108</v>
      </c>
      <c r="O940" s="1">
        <v>200000</v>
      </c>
      <c r="P940" s="1">
        <v>200000</v>
      </c>
      <c r="Q940" s="1">
        <v>200000</v>
      </c>
      <c r="R940" s="1">
        <v>500000</v>
      </c>
      <c r="S940" s="1">
        <v>500000</v>
      </c>
      <c r="T940" s="1">
        <v>500000</v>
      </c>
    </row>
    <row r="941" spans="1:20" x14ac:dyDescent="0.3">
      <c r="A941" s="7" t="s">
        <v>281</v>
      </c>
      <c r="B941" s="7" t="s">
        <v>659</v>
      </c>
      <c r="C941" s="7">
        <v>1312</v>
      </c>
      <c r="D941" s="2" t="s">
        <v>8</v>
      </c>
      <c r="E941" s="2">
        <v>917</v>
      </c>
      <c r="F941" s="2" t="s">
        <v>2382</v>
      </c>
      <c r="G941" s="2" t="s">
        <v>658</v>
      </c>
      <c r="H941" s="8" t="s">
        <v>2109</v>
      </c>
      <c r="O941" s="1">
        <v>300000</v>
      </c>
      <c r="P941" s="1">
        <v>300000</v>
      </c>
      <c r="Q941" s="1">
        <v>300000</v>
      </c>
      <c r="R941" s="1">
        <v>200000</v>
      </c>
      <c r="S941" s="1">
        <v>100000</v>
      </c>
      <c r="T941" s="1">
        <v>100000</v>
      </c>
    </row>
    <row r="942" spans="1:20" x14ac:dyDescent="0.3">
      <c r="A942" s="7" t="s">
        <v>281</v>
      </c>
      <c r="B942" s="7" t="s">
        <v>659</v>
      </c>
      <c r="C942" s="7">
        <v>1312</v>
      </c>
      <c r="D942" s="2" t="s">
        <v>8</v>
      </c>
      <c r="E942" s="2">
        <v>917</v>
      </c>
      <c r="F942" s="2" t="s">
        <v>2383</v>
      </c>
      <c r="G942" s="2" t="s">
        <v>658</v>
      </c>
      <c r="H942" s="8" t="s">
        <v>2110</v>
      </c>
      <c r="O942" s="1">
        <v>200000</v>
      </c>
      <c r="P942" s="1">
        <v>200000</v>
      </c>
      <c r="Q942" s="1">
        <v>200000</v>
      </c>
      <c r="R942" s="1">
        <v>200000</v>
      </c>
      <c r="S942" s="1">
        <v>100000</v>
      </c>
      <c r="T942" s="1">
        <v>100000</v>
      </c>
    </row>
    <row r="943" spans="1:20" x14ac:dyDescent="0.3">
      <c r="A943" s="7" t="s">
        <v>281</v>
      </c>
      <c r="B943" s="7" t="s">
        <v>659</v>
      </c>
      <c r="C943" s="7">
        <v>1312</v>
      </c>
      <c r="D943" s="2" t="s">
        <v>8</v>
      </c>
      <c r="E943" s="2">
        <v>917</v>
      </c>
      <c r="F943" s="2" t="s">
        <v>753</v>
      </c>
      <c r="G943" s="2" t="s">
        <v>658</v>
      </c>
      <c r="H943" s="8" t="s">
        <v>2111</v>
      </c>
      <c r="O943" s="1">
        <v>200000</v>
      </c>
      <c r="P943" s="1">
        <v>200000</v>
      </c>
      <c r="Q943" s="1">
        <v>200000</v>
      </c>
      <c r="R943" s="1">
        <v>400000</v>
      </c>
      <c r="S943" s="1">
        <v>400000</v>
      </c>
      <c r="T943" s="1">
        <v>400000</v>
      </c>
    </row>
    <row r="944" spans="1:20" x14ac:dyDescent="0.3">
      <c r="A944" s="7" t="s">
        <v>281</v>
      </c>
      <c r="B944" s="7" t="s">
        <v>659</v>
      </c>
      <c r="C944" s="7">
        <v>1312</v>
      </c>
      <c r="D944" s="2" t="s">
        <v>8</v>
      </c>
      <c r="E944" s="2">
        <v>917</v>
      </c>
      <c r="F944" s="2" t="s">
        <v>2757</v>
      </c>
      <c r="G944" s="2" t="s">
        <v>658</v>
      </c>
      <c r="H944" s="8" t="s">
        <v>2112</v>
      </c>
      <c r="O944" s="1">
        <v>1000000</v>
      </c>
      <c r="P944" s="1">
        <v>1000000</v>
      </c>
      <c r="Q944" s="1">
        <v>1000000</v>
      </c>
      <c r="R944" s="1">
        <v>300000</v>
      </c>
      <c r="S944" s="1">
        <v>1000000</v>
      </c>
      <c r="T944" s="1">
        <v>1000000</v>
      </c>
    </row>
    <row r="945" spans="1:20" x14ac:dyDescent="0.3">
      <c r="A945" s="7" t="s">
        <v>281</v>
      </c>
      <c r="B945" s="7" t="s">
        <v>659</v>
      </c>
      <c r="C945" s="7">
        <v>1312</v>
      </c>
      <c r="D945" s="2" t="s">
        <v>8</v>
      </c>
      <c r="E945" s="2">
        <v>917</v>
      </c>
      <c r="F945" s="2" t="s">
        <v>2388</v>
      </c>
      <c r="G945" s="2" t="s">
        <v>658</v>
      </c>
      <c r="H945" s="8" t="s">
        <v>2113</v>
      </c>
      <c r="O945" s="1">
        <v>500000</v>
      </c>
      <c r="P945" s="1">
        <v>500000</v>
      </c>
      <c r="Q945" s="1">
        <v>500000</v>
      </c>
      <c r="R945" s="1">
        <v>300000</v>
      </c>
      <c r="S945" s="1">
        <v>500000</v>
      </c>
      <c r="T945" s="1">
        <v>500000</v>
      </c>
    </row>
    <row r="946" spans="1:20" x14ac:dyDescent="0.3">
      <c r="A946" s="7" t="s">
        <v>281</v>
      </c>
      <c r="B946" s="7" t="s">
        <v>659</v>
      </c>
      <c r="C946" s="7">
        <v>1312</v>
      </c>
      <c r="D946" s="2" t="s">
        <v>8</v>
      </c>
      <c r="E946" s="2">
        <v>917</v>
      </c>
      <c r="F946" s="2" t="s">
        <v>2758</v>
      </c>
      <c r="G946" s="2" t="s">
        <v>658</v>
      </c>
      <c r="H946" s="8" t="s">
        <v>2114</v>
      </c>
      <c r="O946" s="1">
        <v>500000</v>
      </c>
      <c r="P946" s="1">
        <v>500000</v>
      </c>
      <c r="Q946" s="1">
        <v>500000</v>
      </c>
      <c r="R946" s="1">
        <v>300000</v>
      </c>
      <c r="S946" s="1">
        <v>500000</v>
      </c>
      <c r="T946" s="1">
        <v>500000</v>
      </c>
    </row>
    <row r="947" spans="1:20" x14ac:dyDescent="0.3">
      <c r="A947" s="7" t="s">
        <v>281</v>
      </c>
      <c r="B947" s="7" t="s">
        <v>659</v>
      </c>
      <c r="C947" s="7">
        <v>1312</v>
      </c>
      <c r="D947" s="2" t="s">
        <v>8</v>
      </c>
      <c r="E947" s="2">
        <v>917</v>
      </c>
      <c r="F947" s="2" t="s">
        <v>2761</v>
      </c>
      <c r="G947" s="2" t="s">
        <v>658</v>
      </c>
      <c r="H947" s="8" t="s">
        <v>2115</v>
      </c>
      <c r="O947" s="1">
        <v>0</v>
      </c>
      <c r="P947" s="1">
        <v>0</v>
      </c>
      <c r="Q947" s="1">
        <v>0</v>
      </c>
      <c r="R947" s="1">
        <v>0</v>
      </c>
      <c r="S947" s="1">
        <v>100000</v>
      </c>
      <c r="T947" s="1">
        <v>100000</v>
      </c>
    </row>
    <row r="948" spans="1:20" x14ac:dyDescent="0.3">
      <c r="A948" s="7" t="s">
        <v>281</v>
      </c>
      <c r="B948" s="7" t="s">
        <v>659</v>
      </c>
      <c r="C948" s="7">
        <v>1312</v>
      </c>
      <c r="D948" s="2" t="s">
        <v>8</v>
      </c>
      <c r="E948" s="2">
        <v>917</v>
      </c>
      <c r="F948" s="2" t="s">
        <v>754</v>
      </c>
      <c r="G948" s="2" t="s">
        <v>658</v>
      </c>
      <c r="H948" s="8" t="s">
        <v>2116</v>
      </c>
      <c r="O948" s="1">
        <v>100000</v>
      </c>
      <c r="P948" s="1">
        <v>100000</v>
      </c>
      <c r="Q948" s="1">
        <v>100000</v>
      </c>
      <c r="R948" s="1">
        <v>100000</v>
      </c>
      <c r="S948" s="1">
        <v>100000</v>
      </c>
      <c r="T948" s="1">
        <v>300000</v>
      </c>
    </row>
    <row r="949" spans="1:20" x14ac:dyDescent="0.3">
      <c r="A949" s="7" t="s">
        <v>281</v>
      </c>
      <c r="B949" s="7" t="s">
        <v>659</v>
      </c>
      <c r="C949" s="7">
        <v>1312</v>
      </c>
      <c r="D949" s="2" t="s">
        <v>8</v>
      </c>
      <c r="E949" s="2">
        <v>917</v>
      </c>
      <c r="F949" s="2" t="s">
        <v>751</v>
      </c>
      <c r="G949" s="2" t="s">
        <v>658</v>
      </c>
      <c r="H949" s="8" t="s">
        <v>2117</v>
      </c>
      <c r="O949" s="1">
        <v>0</v>
      </c>
      <c r="P949" s="1">
        <v>0</v>
      </c>
      <c r="Q949" s="1">
        <v>100000</v>
      </c>
      <c r="R949" s="1">
        <v>100000</v>
      </c>
      <c r="S949" s="1">
        <v>10000</v>
      </c>
      <c r="T949" s="1">
        <v>10000</v>
      </c>
    </row>
    <row r="950" spans="1:20" x14ac:dyDescent="0.3">
      <c r="A950" s="7" t="s">
        <v>281</v>
      </c>
      <c r="B950" s="7" t="s">
        <v>659</v>
      </c>
      <c r="C950" s="7">
        <v>1312</v>
      </c>
      <c r="D950" s="2" t="s">
        <v>8</v>
      </c>
      <c r="E950" s="2">
        <v>917</v>
      </c>
      <c r="F950" s="2" t="s">
        <v>2384</v>
      </c>
      <c r="G950" s="2" t="s">
        <v>658</v>
      </c>
      <c r="H950" s="8" t="s">
        <v>647</v>
      </c>
      <c r="O950" s="1">
        <v>500000</v>
      </c>
      <c r="P950" s="1">
        <v>500000</v>
      </c>
      <c r="Q950" s="1">
        <v>500000</v>
      </c>
      <c r="R950" s="1">
        <v>1000000</v>
      </c>
      <c r="S950" s="1">
        <v>1000000</v>
      </c>
      <c r="T950" s="1">
        <v>1000000</v>
      </c>
    </row>
    <row r="951" spans="1:20" x14ac:dyDescent="0.3">
      <c r="A951" s="7" t="s">
        <v>281</v>
      </c>
      <c r="B951" s="7" t="s">
        <v>659</v>
      </c>
      <c r="C951" s="7">
        <v>1312</v>
      </c>
      <c r="D951" s="2" t="s">
        <v>8</v>
      </c>
      <c r="E951" s="2">
        <v>917</v>
      </c>
      <c r="F951" s="2" t="s">
        <v>2385</v>
      </c>
      <c r="G951" s="2" t="s">
        <v>658</v>
      </c>
      <c r="H951" s="8" t="s">
        <v>2118</v>
      </c>
      <c r="O951" s="1">
        <v>100000</v>
      </c>
      <c r="P951" s="1">
        <v>0</v>
      </c>
      <c r="Q951" s="1">
        <v>0</v>
      </c>
      <c r="R951" s="1">
        <v>0</v>
      </c>
      <c r="S951" s="1">
        <v>100000</v>
      </c>
      <c r="T951" s="1">
        <v>100000</v>
      </c>
    </row>
    <row r="952" spans="1:20" x14ac:dyDescent="0.3">
      <c r="A952" s="7" t="s">
        <v>281</v>
      </c>
      <c r="B952" s="7" t="s">
        <v>659</v>
      </c>
      <c r="C952" s="7">
        <v>1312</v>
      </c>
      <c r="D952" s="2" t="s">
        <v>8</v>
      </c>
      <c r="E952" s="2">
        <v>917</v>
      </c>
      <c r="F952" s="2" t="s">
        <v>2386</v>
      </c>
      <c r="G952" s="2" t="s">
        <v>658</v>
      </c>
      <c r="H952" s="8" t="s">
        <v>2119</v>
      </c>
      <c r="O952" s="1">
        <v>100000</v>
      </c>
      <c r="P952" s="1">
        <v>100000</v>
      </c>
      <c r="Q952" s="1">
        <v>100000</v>
      </c>
      <c r="R952" s="1">
        <v>200000</v>
      </c>
      <c r="S952" s="1">
        <v>200000</v>
      </c>
      <c r="T952" s="1">
        <v>300000</v>
      </c>
    </row>
    <row r="953" spans="1:20" x14ac:dyDescent="0.3">
      <c r="A953" s="7" t="s">
        <v>281</v>
      </c>
      <c r="B953" s="7" t="s">
        <v>659</v>
      </c>
      <c r="C953" s="7">
        <v>1312</v>
      </c>
      <c r="D953" s="2" t="s">
        <v>8</v>
      </c>
      <c r="E953" s="2">
        <v>917</v>
      </c>
      <c r="F953" s="2" t="s">
        <v>2759</v>
      </c>
      <c r="G953" s="2" t="s">
        <v>658</v>
      </c>
      <c r="H953" s="8" t="s">
        <v>2120</v>
      </c>
      <c r="O953" s="1">
        <v>0</v>
      </c>
      <c r="P953" s="1">
        <v>100000</v>
      </c>
      <c r="Q953" s="1">
        <v>0</v>
      </c>
      <c r="R953" s="1">
        <v>0</v>
      </c>
      <c r="S953" s="1">
        <v>0</v>
      </c>
      <c r="T953" s="1">
        <v>0</v>
      </c>
    </row>
    <row r="954" spans="1:20" x14ac:dyDescent="0.3">
      <c r="A954" s="7" t="s">
        <v>281</v>
      </c>
      <c r="B954" s="7" t="s">
        <v>659</v>
      </c>
      <c r="C954" s="7">
        <v>1312</v>
      </c>
      <c r="D954" s="2" t="s">
        <v>8</v>
      </c>
      <c r="E954" s="2">
        <v>917</v>
      </c>
      <c r="F954" s="2" t="s">
        <v>2760</v>
      </c>
      <c r="G954" s="2" t="s">
        <v>658</v>
      </c>
      <c r="H954" s="8" t="s">
        <v>2121</v>
      </c>
      <c r="O954" s="1">
        <v>200000</v>
      </c>
      <c r="P954" s="1">
        <v>200000</v>
      </c>
      <c r="Q954" s="1">
        <v>200000</v>
      </c>
      <c r="R954" s="1">
        <v>1000000</v>
      </c>
      <c r="S954" s="1">
        <v>1000000</v>
      </c>
      <c r="T954" s="1">
        <v>1000000</v>
      </c>
    </row>
    <row r="955" spans="1:20" x14ac:dyDescent="0.3">
      <c r="A955" s="7" t="s">
        <v>281</v>
      </c>
      <c r="B955" s="7" t="s">
        <v>659</v>
      </c>
      <c r="C955" s="7">
        <v>1312</v>
      </c>
      <c r="D955" s="2" t="s">
        <v>8</v>
      </c>
      <c r="E955" s="2">
        <v>917</v>
      </c>
      <c r="F955" s="2" t="s">
        <v>2387</v>
      </c>
      <c r="G955" s="2" t="s">
        <v>658</v>
      </c>
      <c r="H955" s="8" t="s">
        <v>2122</v>
      </c>
      <c r="O955" s="1">
        <v>10000</v>
      </c>
      <c r="P955" s="1">
        <v>10000</v>
      </c>
      <c r="Q955" s="1">
        <v>10000</v>
      </c>
      <c r="R955" s="1">
        <v>10000</v>
      </c>
      <c r="S955" s="1">
        <v>10000</v>
      </c>
      <c r="T955" s="1">
        <v>10000</v>
      </c>
    </row>
    <row r="956" spans="1:20" x14ac:dyDescent="0.3">
      <c r="A956" s="7" t="s">
        <v>281</v>
      </c>
      <c r="B956" s="7" t="s">
        <v>659</v>
      </c>
      <c r="C956" s="7">
        <v>1312</v>
      </c>
      <c r="D956" s="2" t="s">
        <v>8</v>
      </c>
      <c r="E956" s="2">
        <v>917</v>
      </c>
      <c r="F956" s="2" t="s">
        <v>2388</v>
      </c>
      <c r="G956" s="2" t="s">
        <v>658</v>
      </c>
      <c r="H956" s="8" t="s">
        <v>2123</v>
      </c>
      <c r="O956" s="1">
        <v>300000</v>
      </c>
      <c r="P956" s="1">
        <v>300000</v>
      </c>
      <c r="Q956" s="1">
        <v>300000</v>
      </c>
      <c r="R956" s="1">
        <v>300000</v>
      </c>
      <c r="S956" s="1">
        <v>140000</v>
      </c>
      <c r="T956" s="1">
        <v>200000</v>
      </c>
    </row>
    <row r="957" spans="1:20" x14ac:dyDescent="0.3">
      <c r="A957" s="7" t="s">
        <v>281</v>
      </c>
      <c r="B957" s="7" t="s">
        <v>659</v>
      </c>
      <c r="C957" s="7">
        <v>1312</v>
      </c>
      <c r="D957" s="2" t="s">
        <v>8</v>
      </c>
      <c r="E957" s="2">
        <v>917</v>
      </c>
      <c r="F957" s="2" t="s">
        <v>2389</v>
      </c>
      <c r="G957" s="2" t="s">
        <v>658</v>
      </c>
      <c r="H957" s="8" t="s">
        <v>2124</v>
      </c>
      <c r="O957" s="1">
        <v>100000</v>
      </c>
      <c r="P957" s="1">
        <v>100000</v>
      </c>
      <c r="Q957" s="1">
        <v>100000</v>
      </c>
      <c r="R957" s="1">
        <v>100000</v>
      </c>
      <c r="S957" s="1">
        <v>100000</v>
      </c>
      <c r="T957" s="1">
        <v>200000</v>
      </c>
    </row>
    <row r="958" spans="1:20" x14ac:dyDescent="0.3">
      <c r="A958" s="7" t="s">
        <v>281</v>
      </c>
      <c r="B958" s="7" t="s">
        <v>659</v>
      </c>
      <c r="C958" s="7">
        <v>1312</v>
      </c>
      <c r="D958" s="2" t="s">
        <v>8</v>
      </c>
      <c r="E958" s="2">
        <v>917</v>
      </c>
      <c r="F958" s="2" t="s">
        <v>2761</v>
      </c>
      <c r="G958" s="2" t="s">
        <v>658</v>
      </c>
      <c r="H958" s="8" t="s">
        <v>2125</v>
      </c>
      <c r="O958" s="1">
        <v>200000</v>
      </c>
      <c r="P958" s="1">
        <v>200000</v>
      </c>
      <c r="Q958" s="1">
        <v>200000</v>
      </c>
      <c r="R958" s="1">
        <v>500000</v>
      </c>
      <c r="S958" s="1">
        <v>500000</v>
      </c>
      <c r="T958" s="1">
        <v>500000</v>
      </c>
    </row>
    <row r="959" spans="1:20" x14ac:dyDescent="0.3">
      <c r="A959" s="7" t="s">
        <v>281</v>
      </c>
      <c r="B959" s="7" t="s">
        <v>659</v>
      </c>
      <c r="C959" s="7">
        <v>1312</v>
      </c>
      <c r="D959" s="2" t="s">
        <v>8</v>
      </c>
      <c r="E959" s="2">
        <v>917</v>
      </c>
      <c r="F959" s="2" t="s">
        <v>2390</v>
      </c>
      <c r="G959" s="2" t="s">
        <v>658</v>
      </c>
      <c r="H959" s="8" t="s">
        <v>2126</v>
      </c>
      <c r="O959" s="1">
        <v>300000</v>
      </c>
      <c r="P959" s="1">
        <v>300000</v>
      </c>
      <c r="Q959" s="1">
        <v>300000</v>
      </c>
      <c r="R959" s="1">
        <v>300000</v>
      </c>
      <c r="S959" s="1">
        <v>200000</v>
      </c>
      <c r="T959" s="1">
        <v>200000</v>
      </c>
    </row>
    <row r="960" spans="1:20" x14ac:dyDescent="0.3">
      <c r="A960" s="7" t="s">
        <v>281</v>
      </c>
      <c r="B960" s="7" t="s">
        <v>659</v>
      </c>
      <c r="C960" s="7">
        <v>1312</v>
      </c>
      <c r="D960" s="2" t="s">
        <v>8</v>
      </c>
      <c r="E960" s="2">
        <v>917</v>
      </c>
      <c r="F960" s="2" t="s">
        <v>751</v>
      </c>
      <c r="G960" s="2" t="s">
        <v>658</v>
      </c>
      <c r="H960" s="8" t="s">
        <v>2127</v>
      </c>
      <c r="O960" s="1">
        <v>200000</v>
      </c>
      <c r="P960" s="1">
        <v>300000</v>
      </c>
      <c r="Q960" s="1">
        <v>300000</v>
      </c>
      <c r="R960" s="1">
        <v>100000</v>
      </c>
      <c r="S960" s="1">
        <v>100000</v>
      </c>
      <c r="T960" s="1">
        <v>100000</v>
      </c>
    </row>
    <row r="961" spans="1:20" x14ac:dyDescent="0.3">
      <c r="A961" s="7" t="s">
        <v>281</v>
      </c>
      <c r="B961" s="7" t="s">
        <v>659</v>
      </c>
      <c r="C961" s="7">
        <v>1312</v>
      </c>
      <c r="D961" s="2" t="s">
        <v>8</v>
      </c>
      <c r="E961" s="2">
        <v>917</v>
      </c>
      <c r="F961" s="2" t="s">
        <v>748</v>
      </c>
      <c r="G961" s="2" t="s">
        <v>658</v>
      </c>
      <c r="H961" s="8" t="s">
        <v>2128</v>
      </c>
      <c r="O961" s="1">
        <v>500000</v>
      </c>
      <c r="P961" s="1">
        <v>200000</v>
      </c>
      <c r="Q961" s="1">
        <v>200000</v>
      </c>
      <c r="R961" s="1">
        <v>200000</v>
      </c>
      <c r="S961" s="1">
        <v>200000</v>
      </c>
      <c r="T961" s="1">
        <v>200000</v>
      </c>
    </row>
    <row r="962" spans="1:20" x14ac:dyDescent="0.3">
      <c r="A962" s="7" t="s">
        <v>281</v>
      </c>
      <c r="B962" s="7" t="s">
        <v>659</v>
      </c>
      <c r="C962" s="7">
        <v>1312</v>
      </c>
      <c r="D962" s="2" t="s">
        <v>8</v>
      </c>
      <c r="E962" s="2">
        <v>917</v>
      </c>
      <c r="F962" s="2" t="s">
        <v>2391</v>
      </c>
      <c r="G962" s="2" t="s">
        <v>658</v>
      </c>
      <c r="H962" s="8" t="s">
        <v>2129</v>
      </c>
      <c r="O962" s="1">
        <v>300000</v>
      </c>
      <c r="P962" s="1">
        <v>300000</v>
      </c>
      <c r="Q962" s="1">
        <v>300000</v>
      </c>
      <c r="R962" s="1">
        <v>300000</v>
      </c>
      <c r="S962" s="1">
        <v>300000</v>
      </c>
      <c r="T962" s="1">
        <v>300000</v>
      </c>
    </row>
    <row r="963" spans="1:20" x14ac:dyDescent="0.3">
      <c r="A963" s="7" t="s">
        <v>281</v>
      </c>
      <c r="B963" s="7" t="s">
        <v>659</v>
      </c>
      <c r="C963" s="7">
        <v>1312</v>
      </c>
      <c r="D963" s="2" t="s">
        <v>252</v>
      </c>
      <c r="E963" s="2">
        <v>999</v>
      </c>
      <c r="F963" s="2" t="s">
        <v>252</v>
      </c>
      <c r="G963" s="2" t="s">
        <v>658</v>
      </c>
      <c r="H963" s="8" t="s">
        <v>1777</v>
      </c>
      <c r="O963" s="1">
        <v>6000000</v>
      </c>
      <c r="P963" s="1">
        <v>7000000</v>
      </c>
      <c r="Q963" s="1">
        <v>8000000</v>
      </c>
      <c r="R963" s="1">
        <v>6000000</v>
      </c>
      <c r="S963" s="1">
        <v>6000000</v>
      </c>
      <c r="T963" s="1">
        <v>6000000</v>
      </c>
    </row>
    <row r="964" spans="1:20" x14ac:dyDescent="0.3">
      <c r="A964" s="7" t="s">
        <v>281</v>
      </c>
      <c r="B964" s="7" t="s">
        <v>659</v>
      </c>
      <c r="C964" s="7">
        <v>1312</v>
      </c>
      <c r="D964" s="2" t="s">
        <v>8</v>
      </c>
      <c r="E964" s="2">
        <v>917</v>
      </c>
      <c r="F964" s="2" t="s">
        <v>2392</v>
      </c>
      <c r="G964" s="2" t="s">
        <v>2485</v>
      </c>
      <c r="H964" s="8" t="s">
        <v>2130</v>
      </c>
      <c r="O964" s="1">
        <v>400000</v>
      </c>
      <c r="P964" s="1">
        <v>400000</v>
      </c>
      <c r="Q964" s="1">
        <v>400000</v>
      </c>
      <c r="R964" s="1">
        <v>900000</v>
      </c>
      <c r="S964" s="1">
        <v>900000</v>
      </c>
      <c r="T964" s="1">
        <v>2000000</v>
      </c>
    </row>
    <row r="965" spans="1:20" x14ac:dyDescent="0.3">
      <c r="A965" s="7" t="s">
        <v>281</v>
      </c>
      <c r="B965" s="7" t="s">
        <v>659</v>
      </c>
      <c r="C965" s="7">
        <v>1312</v>
      </c>
      <c r="D965" s="2" t="s">
        <v>8</v>
      </c>
      <c r="E965" s="2">
        <v>917</v>
      </c>
      <c r="F965" s="2" t="s">
        <v>2762</v>
      </c>
      <c r="G965" s="2" t="s">
        <v>2485</v>
      </c>
      <c r="H965" s="8" t="s">
        <v>2131</v>
      </c>
      <c r="O965" s="1">
        <v>100000</v>
      </c>
      <c r="P965" s="1">
        <v>100000</v>
      </c>
      <c r="Q965" s="1">
        <v>100000</v>
      </c>
      <c r="R965" s="1">
        <v>100000</v>
      </c>
      <c r="S965" s="1">
        <v>100000</v>
      </c>
      <c r="T965" s="1">
        <v>1000000</v>
      </c>
    </row>
    <row r="966" spans="1:20" x14ac:dyDescent="0.3">
      <c r="A966" s="7" t="s">
        <v>281</v>
      </c>
      <c r="B966" s="7" t="s">
        <v>659</v>
      </c>
      <c r="C966" s="7">
        <v>1312</v>
      </c>
      <c r="D966" s="2" t="s">
        <v>8</v>
      </c>
      <c r="E966" s="2">
        <v>917</v>
      </c>
      <c r="F966" s="2" t="s">
        <v>2765</v>
      </c>
      <c r="G966" s="2" t="s">
        <v>2485</v>
      </c>
      <c r="H966" s="8" t="s">
        <v>2132</v>
      </c>
      <c r="O966" s="1">
        <v>200000</v>
      </c>
      <c r="P966" s="1">
        <v>200000</v>
      </c>
      <c r="Q966" s="1">
        <v>200000</v>
      </c>
      <c r="R966" s="1">
        <v>200000</v>
      </c>
      <c r="S966" s="1">
        <v>200000</v>
      </c>
      <c r="T966" s="1">
        <v>200000</v>
      </c>
    </row>
    <row r="967" spans="1:20" x14ac:dyDescent="0.3">
      <c r="A967" s="7" t="s">
        <v>281</v>
      </c>
      <c r="B967" s="7" t="s">
        <v>659</v>
      </c>
      <c r="C967" s="7">
        <v>1312</v>
      </c>
      <c r="D967" s="2" t="s">
        <v>8</v>
      </c>
      <c r="E967" s="2">
        <v>917</v>
      </c>
      <c r="F967" s="2" t="s">
        <v>750</v>
      </c>
      <c r="G967" s="2" t="s">
        <v>2485</v>
      </c>
      <c r="H967" s="8" t="s">
        <v>2133</v>
      </c>
      <c r="O967" s="1">
        <v>300000</v>
      </c>
      <c r="P967" s="1">
        <v>300000</v>
      </c>
      <c r="Q967" s="1">
        <v>300000</v>
      </c>
      <c r="R967" s="1">
        <v>300000</v>
      </c>
      <c r="S967" s="1">
        <v>300000</v>
      </c>
      <c r="T967" s="1">
        <v>1000000</v>
      </c>
    </row>
    <row r="968" spans="1:20" x14ac:dyDescent="0.3">
      <c r="A968" s="7" t="s">
        <v>281</v>
      </c>
      <c r="B968" s="7" t="s">
        <v>659</v>
      </c>
      <c r="C968" s="7">
        <v>1312</v>
      </c>
      <c r="D968" s="2" t="s">
        <v>8</v>
      </c>
      <c r="E968" s="2">
        <v>917</v>
      </c>
      <c r="F968" s="2" t="s">
        <v>746</v>
      </c>
      <c r="G968" s="2" t="s">
        <v>2485</v>
      </c>
      <c r="H968" s="8" t="s">
        <v>2134</v>
      </c>
      <c r="O968" s="1">
        <v>1500000</v>
      </c>
      <c r="P968" s="1">
        <v>1500000</v>
      </c>
      <c r="Q968" s="1">
        <v>1500000</v>
      </c>
      <c r="R968" s="1">
        <v>1000000</v>
      </c>
      <c r="S968" s="1">
        <v>1000000</v>
      </c>
      <c r="T968" s="1">
        <v>1000000</v>
      </c>
    </row>
    <row r="969" spans="1:20" x14ac:dyDescent="0.3">
      <c r="A969" s="7" t="s">
        <v>281</v>
      </c>
      <c r="B969" s="7" t="s">
        <v>659</v>
      </c>
      <c r="C969" s="7">
        <v>1312</v>
      </c>
      <c r="D969" s="2" t="s">
        <v>8</v>
      </c>
      <c r="E969" s="2">
        <v>917</v>
      </c>
      <c r="F969" s="2" t="s">
        <v>2393</v>
      </c>
      <c r="G969" s="2" t="s">
        <v>2485</v>
      </c>
      <c r="H969" s="8" t="s">
        <v>2135</v>
      </c>
      <c r="O969" s="1">
        <v>200000</v>
      </c>
      <c r="P969" s="1">
        <v>200000</v>
      </c>
      <c r="Q969" s="1">
        <v>200000</v>
      </c>
      <c r="R969" s="1">
        <v>200000</v>
      </c>
      <c r="S969" s="1">
        <v>200000</v>
      </c>
      <c r="T969" s="1">
        <v>1000000</v>
      </c>
    </row>
    <row r="970" spans="1:20" x14ac:dyDescent="0.3">
      <c r="A970" s="7" t="s">
        <v>281</v>
      </c>
      <c r="B970" s="7" t="s">
        <v>659</v>
      </c>
      <c r="C970" s="7">
        <v>1312</v>
      </c>
      <c r="D970" s="2" t="s">
        <v>8</v>
      </c>
      <c r="E970" s="2">
        <v>917</v>
      </c>
      <c r="F970" s="2" t="s">
        <v>2394</v>
      </c>
      <c r="G970" s="2" t="s">
        <v>2485</v>
      </c>
      <c r="H970" s="8" t="s">
        <v>2136</v>
      </c>
      <c r="O970" s="1">
        <v>200000</v>
      </c>
      <c r="P970" s="1">
        <v>200000</v>
      </c>
      <c r="Q970" s="1">
        <v>200000</v>
      </c>
      <c r="R970" s="1">
        <v>200000</v>
      </c>
      <c r="S970" s="1">
        <v>200000</v>
      </c>
      <c r="T970" s="1">
        <v>1000000</v>
      </c>
    </row>
    <row r="971" spans="1:20" x14ac:dyDescent="0.3">
      <c r="A971" s="7" t="s">
        <v>281</v>
      </c>
      <c r="B971" s="7" t="s">
        <v>659</v>
      </c>
      <c r="C971" s="7">
        <v>1312</v>
      </c>
      <c r="D971" s="2" t="s">
        <v>8</v>
      </c>
      <c r="E971" s="2">
        <v>917</v>
      </c>
      <c r="F971" s="2" t="s">
        <v>2763</v>
      </c>
      <c r="G971" s="2" t="s">
        <v>2485</v>
      </c>
      <c r="H971" s="8" t="s">
        <v>2137</v>
      </c>
      <c r="O971" s="1">
        <v>198000</v>
      </c>
      <c r="P971" s="1">
        <v>198000</v>
      </c>
      <c r="Q971" s="1">
        <v>198000</v>
      </c>
      <c r="R971" s="1">
        <v>198000</v>
      </c>
      <c r="S971" s="1">
        <v>198000</v>
      </c>
      <c r="T971" s="1">
        <v>198000</v>
      </c>
    </row>
    <row r="972" spans="1:20" x14ac:dyDescent="0.3">
      <c r="A972" s="7" t="s">
        <v>281</v>
      </c>
      <c r="B972" s="7" t="s">
        <v>659</v>
      </c>
      <c r="C972" s="7">
        <v>1312</v>
      </c>
      <c r="D972" s="2" t="s">
        <v>8</v>
      </c>
      <c r="E972" s="2">
        <v>917</v>
      </c>
      <c r="F972" s="2" t="s">
        <v>2395</v>
      </c>
      <c r="G972" s="2" t="s">
        <v>2485</v>
      </c>
      <c r="H972" s="8" t="s">
        <v>2138</v>
      </c>
      <c r="O972" s="1">
        <v>100000</v>
      </c>
      <c r="P972" s="1">
        <v>100000</v>
      </c>
      <c r="Q972" s="1">
        <v>100000</v>
      </c>
      <c r="R972" s="1">
        <v>100000</v>
      </c>
      <c r="S972" s="1">
        <v>100000</v>
      </c>
      <c r="T972" s="1">
        <v>1000000</v>
      </c>
    </row>
    <row r="973" spans="1:20" x14ac:dyDescent="0.3">
      <c r="A973" s="7" t="s">
        <v>281</v>
      </c>
      <c r="B973" s="7" t="s">
        <v>659</v>
      </c>
      <c r="C973" s="7">
        <v>1312</v>
      </c>
      <c r="D973" s="2" t="s">
        <v>8</v>
      </c>
      <c r="E973" s="2">
        <v>917</v>
      </c>
      <c r="F973" s="2" t="s">
        <v>2396</v>
      </c>
      <c r="G973" s="2" t="s">
        <v>2485</v>
      </c>
      <c r="H973" s="8" t="s">
        <v>2139</v>
      </c>
      <c r="O973" s="1">
        <v>200000</v>
      </c>
      <c r="P973" s="1">
        <v>200000</v>
      </c>
      <c r="Q973" s="1">
        <v>200000</v>
      </c>
      <c r="R973" s="1">
        <v>200000</v>
      </c>
      <c r="S973" s="1">
        <v>200000</v>
      </c>
      <c r="T973" s="1">
        <v>200000</v>
      </c>
    </row>
    <row r="974" spans="1:20" x14ac:dyDescent="0.3">
      <c r="A974" s="7" t="s">
        <v>281</v>
      </c>
      <c r="B974" s="7" t="s">
        <v>659</v>
      </c>
      <c r="C974" s="7">
        <v>1312</v>
      </c>
      <c r="D974" s="2" t="s">
        <v>8</v>
      </c>
      <c r="E974" s="2">
        <v>917</v>
      </c>
      <c r="F974" s="2" t="s">
        <v>2764</v>
      </c>
      <c r="G974" s="2" t="s">
        <v>2485</v>
      </c>
      <c r="H974" s="8" t="s">
        <v>2140</v>
      </c>
      <c r="O974" s="1">
        <v>300000</v>
      </c>
      <c r="P974" s="1">
        <v>300000</v>
      </c>
      <c r="Q974" s="1">
        <v>300000</v>
      </c>
      <c r="R974" s="1">
        <v>300000</v>
      </c>
      <c r="S974" s="1">
        <v>300000</v>
      </c>
      <c r="T974" s="1">
        <v>300000</v>
      </c>
    </row>
    <row r="975" spans="1:20" x14ac:dyDescent="0.3">
      <c r="A975" s="7" t="s">
        <v>281</v>
      </c>
      <c r="B975" s="7" t="s">
        <v>659</v>
      </c>
      <c r="C975" s="7">
        <v>1312</v>
      </c>
      <c r="D975" s="2" t="s">
        <v>8</v>
      </c>
      <c r="E975" s="2">
        <v>917</v>
      </c>
      <c r="F975" s="2" t="s">
        <v>2397</v>
      </c>
      <c r="G975" s="2" t="s">
        <v>2485</v>
      </c>
      <c r="H975" s="8" t="s">
        <v>2141</v>
      </c>
      <c r="O975" s="1">
        <v>200000</v>
      </c>
      <c r="P975" s="1">
        <v>200000</v>
      </c>
      <c r="Q975" s="1">
        <v>200000</v>
      </c>
      <c r="R975" s="1">
        <v>200000</v>
      </c>
      <c r="S975" s="1">
        <v>200000</v>
      </c>
      <c r="T975" s="1">
        <v>200000</v>
      </c>
    </row>
    <row r="976" spans="1:20" x14ac:dyDescent="0.3">
      <c r="A976" s="7" t="s">
        <v>281</v>
      </c>
      <c r="B976" s="7" t="s">
        <v>659</v>
      </c>
      <c r="C976" s="7">
        <v>1312</v>
      </c>
      <c r="D976" s="2" t="s">
        <v>8</v>
      </c>
      <c r="E976" s="2">
        <v>917</v>
      </c>
      <c r="F976" s="2" t="s">
        <v>2398</v>
      </c>
      <c r="G976" s="2" t="s">
        <v>2485</v>
      </c>
      <c r="H976" s="8" t="s">
        <v>2142</v>
      </c>
      <c r="O976" s="1">
        <v>300000</v>
      </c>
      <c r="P976" s="1">
        <v>300000</v>
      </c>
      <c r="Q976" s="1">
        <v>300000</v>
      </c>
      <c r="R976" s="1">
        <v>300000</v>
      </c>
      <c r="S976" s="1">
        <v>300000</v>
      </c>
      <c r="T976" s="1">
        <v>500000</v>
      </c>
    </row>
    <row r="977" spans="1:20" x14ac:dyDescent="0.3">
      <c r="A977" s="7" t="s">
        <v>281</v>
      </c>
      <c r="B977" s="7" t="s">
        <v>659</v>
      </c>
      <c r="C977" s="7">
        <v>1312</v>
      </c>
      <c r="D977" s="2" t="s">
        <v>8</v>
      </c>
      <c r="E977" s="2">
        <v>917</v>
      </c>
      <c r="F977" s="2" t="s">
        <v>2408</v>
      </c>
      <c r="G977" s="2" t="s">
        <v>2485</v>
      </c>
      <c r="H977" s="8" t="s">
        <v>2143</v>
      </c>
      <c r="O977" s="1">
        <v>100000</v>
      </c>
      <c r="P977" s="1">
        <v>100000</v>
      </c>
      <c r="Q977" s="1">
        <v>100000</v>
      </c>
      <c r="R977" s="1">
        <v>100000</v>
      </c>
      <c r="S977" s="1">
        <v>100000</v>
      </c>
      <c r="T977" s="1">
        <v>500000</v>
      </c>
    </row>
    <row r="978" spans="1:20" x14ac:dyDescent="0.3">
      <c r="A978" s="7" t="s">
        <v>281</v>
      </c>
      <c r="B978" s="7" t="s">
        <v>659</v>
      </c>
      <c r="C978" s="7">
        <v>1312</v>
      </c>
      <c r="D978" s="2" t="s">
        <v>8</v>
      </c>
      <c r="E978" s="2">
        <v>917</v>
      </c>
      <c r="F978" s="2" t="s">
        <v>2409</v>
      </c>
      <c r="G978" s="2" t="s">
        <v>2485</v>
      </c>
      <c r="H978" s="8" t="s">
        <v>2144</v>
      </c>
      <c r="O978" s="1">
        <v>200000</v>
      </c>
      <c r="P978" s="1">
        <v>200000</v>
      </c>
      <c r="Q978" s="1">
        <v>200000</v>
      </c>
      <c r="R978" s="1">
        <v>200000</v>
      </c>
      <c r="S978" s="1">
        <v>200000</v>
      </c>
      <c r="T978" s="1">
        <v>500000</v>
      </c>
    </row>
    <row r="979" spans="1:20" x14ac:dyDescent="0.3">
      <c r="A979" s="7" t="s">
        <v>281</v>
      </c>
      <c r="B979" s="7" t="s">
        <v>659</v>
      </c>
      <c r="C979" s="7">
        <v>1312</v>
      </c>
      <c r="D979" s="2" t="s">
        <v>8</v>
      </c>
      <c r="E979" s="2">
        <v>917</v>
      </c>
      <c r="F979" s="2" t="s">
        <v>2410</v>
      </c>
      <c r="G979" s="2" t="s">
        <v>2485</v>
      </c>
      <c r="H979" s="8" t="s">
        <v>2145</v>
      </c>
      <c r="O979" s="1">
        <v>100000</v>
      </c>
      <c r="P979" s="1">
        <v>100000</v>
      </c>
      <c r="Q979" s="1">
        <v>100000</v>
      </c>
      <c r="R979" s="1">
        <v>100000</v>
      </c>
      <c r="S979" s="1">
        <v>100000</v>
      </c>
      <c r="T979" s="1">
        <v>100000</v>
      </c>
    </row>
    <row r="980" spans="1:20" x14ac:dyDescent="0.3">
      <c r="A980" s="7" t="s">
        <v>281</v>
      </c>
      <c r="B980" s="7" t="s">
        <v>659</v>
      </c>
      <c r="C980" s="7">
        <v>1312</v>
      </c>
      <c r="D980" s="2" t="s">
        <v>8</v>
      </c>
      <c r="E980" s="2">
        <v>917</v>
      </c>
      <c r="F980" s="2" t="s">
        <v>2411</v>
      </c>
      <c r="G980" s="2" t="s">
        <v>2485</v>
      </c>
      <c r="H980" s="8" t="s">
        <v>2146</v>
      </c>
      <c r="O980" s="1">
        <v>200000</v>
      </c>
      <c r="P980" s="1">
        <v>200000</v>
      </c>
      <c r="Q980" s="1">
        <v>200000</v>
      </c>
      <c r="R980" s="1">
        <v>200000</v>
      </c>
      <c r="S980" s="1">
        <v>200000</v>
      </c>
      <c r="T980" s="1">
        <v>200000</v>
      </c>
    </row>
    <row r="981" spans="1:20" x14ac:dyDescent="0.3">
      <c r="A981" s="7" t="s">
        <v>281</v>
      </c>
      <c r="B981" s="7" t="s">
        <v>659</v>
      </c>
      <c r="C981" s="7">
        <v>1312</v>
      </c>
      <c r="D981" s="2" t="s">
        <v>8</v>
      </c>
      <c r="E981" s="2">
        <v>917</v>
      </c>
      <c r="F981" s="2" t="s">
        <v>2412</v>
      </c>
      <c r="G981" s="2" t="s">
        <v>2485</v>
      </c>
      <c r="H981" s="8" t="s">
        <v>2147</v>
      </c>
      <c r="O981" s="1">
        <v>100000</v>
      </c>
      <c r="P981" s="1">
        <v>100000</v>
      </c>
      <c r="Q981" s="1">
        <v>100000</v>
      </c>
      <c r="R981" s="1">
        <v>100000</v>
      </c>
      <c r="S981" s="1">
        <v>100000</v>
      </c>
      <c r="T981" s="1">
        <v>100000</v>
      </c>
    </row>
    <row r="982" spans="1:20" x14ac:dyDescent="0.3">
      <c r="A982" s="7" t="s">
        <v>281</v>
      </c>
      <c r="B982" s="7" t="s">
        <v>659</v>
      </c>
      <c r="C982" s="7">
        <v>1312</v>
      </c>
      <c r="D982" s="2" t="s">
        <v>8</v>
      </c>
      <c r="E982" s="2">
        <v>917</v>
      </c>
      <c r="F982" s="2" t="s">
        <v>2413</v>
      </c>
      <c r="G982" s="2" t="s">
        <v>2485</v>
      </c>
      <c r="H982" s="8" t="s">
        <v>2148</v>
      </c>
      <c r="O982" s="1">
        <v>100000</v>
      </c>
      <c r="P982" s="1">
        <v>100000</v>
      </c>
      <c r="Q982" s="1">
        <v>100000</v>
      </c>
      <c r="R982" s="1">
        <v>100000</v>
      </c>
      <c r="S982" s="1">
        <v>100000</v>
      </c>
      <c r="T982" s="1">
        <v>100000</v>
      </c>
    </row>
    <row r="983" spans="1:20" x14ac:dyDescent="0.3">
      <c r="A983" s="7" t="s">
        <v>281</v>
      </c>
      <c r="B983" s="7" t="s">
        <v>659</v>
      </c>
      <c r="C983" s="7">
        <v>1312</v>
      </c>
      <c r="D983" s="2" t="s">
        <v>8</v>
      </c>
      <c r="E983" s="2">
        <v>917</v>
      </c>
      <c r="F983" s="2" t="s">
        <v>2414</v>
      </c>
      <c r="G983" s="2" t="s">
        <v>2485</v>
      </c>
      <c r="H983" s="8" t="s">
        <v>2149</v>
      </c>
      <c r="O983" s="1">
        <v>180000</v>
      </c>
      <c r="P983" s="1">
        <v>180000</v>
      </c>
      <c r="Q983" s="1">
        <v>180000</v>
      </c>
      <c r="R983" s="1">
        <v>180000</v>
      </c>
      <c r="S983" s="1">
        <v>180000</v>
      </c>
      <c r="T983" s="1">
        <v>500000</v>
      </c>
    </row>
    <row r="984" spans="1:20" x14ac:dyDescent="0.3">
      <c r="A984" s="7" t="s">
        <v>281</v>
      </c>
      <c r="B984" s="7" t="s">
        <v>659</v>
      </c>
      <c r="C984" s="7">
        <v>1312</v>
      </c>
      <c r="D984" s="2" t="s">
        <v>8</v>
      </c>
      <c r="E984" s="2">
        <v>917</v>
      </c>
      <c r="F984" s="2" t="s">
        <v>2415</v>
      </c>
      <c r="G984" s="2" t="s">
        <v>2485</v>
      </c>
      <c r="H984" s="8" t="s">
        <v>2150</v>
      </c>
      <c r="O984" s="1">
        <v>198000</v>
      </c>
      <c r="P984" s="1">
        <v>198000</v>
      </c>
      <c r="Q984" s="1">
        <v>198000</v>
      </c>
      <c r="R984" s="1">
        <v>198000</v>
      </c>
      <c r="S984" s="1">
        <v>198000</v>
      </c>
      <c r="T984" s="1">
        <v>198000</v>
      </c>
    </row>
    <row r="985" spans="1:20" x14ac:dyDescent="0.3">
      <c r="A985" s="7" t="s">
        <v>281</v>
      </c>
      <c r="B985" s="7" t="s">
        <v>659</v>
      </c>
      <c r="C985" s="7">
        <v>1312</v>
      </c>
      <c r="D985" s="2" t="s">
        <v>8</v>
      </c>
      <c r="E985" s="2">
        <v>917</v>
      </c>
      <c r="F985" s="2" t="s">
        <v>2416</v>
      </c>
      <c r="G985" s="2" t="s">
        <v>2485</v>
      </c>
      <c r="H985" s="8" t="s">
        <v>2151</v>
      </c>
      <c r="O985" s="1">
        <v>100000</v>
      </c>
      <c r="P985" s="1">
        <v>100000</v>
      </c>
      <c r="Q985" s="1">
        <v>100000</v>
      </c>
      <c r="R985" s="1">
        <v>100000</v>
      </c>
      <c r="S985" s="1">
        <v>100000</v>
      </c>
      <c r="T985" s="1">
        <v>100000</v>
      </c>
    </row>
    <row r="986" spans="1:20" x14ac:dyDescent="0.3">
      <c r="A986" s="7" t="s">
        <v>281</v>
      </c>
      <c r="B986" s="7" t="s">
        <v>659</v>
      </c>
      <c r="C986" s="7">
        <v>1312</v>
      </c>
      <c r="D986" s="2" t="s">
        <v>8</v>
      </c>
      <c r="E986" s="2">
        <v>917</v>
      </c>
      <c r="F986" s="2" t="s">
        <v>2417</v>
      </c>
      <c r="G986" s="2" t="s">
        <v>2485</v>
      </c>
      <c r="H986" s="8" t="s">
        <v>2152</v>
      </c>
      <c r="O986" s="1">
        <v>198000</v>
      </c>
      <c r="P986" s="1">
        <v>198000</v>
      </c>
      <c r="Q986" s="1">
        <v>198000</v>
      </c>
      <c r="R986" s="1">
        <v>198000</v>
      </c>
      <c r="S986" s="1">
        <v>198000</v>
      </c>
      <c r="T986" s="1">
        <v>198000</v>
      </c>
    </row>
    <row r="987" spans="1:20" x14ac:dyDescent="0.3">
      <c r="A987" s="7" t="s">
        <v>281</v>
      </c>
      <c r="B987" s="7" t="s">
        <v>659</v>
      </c>
      <c r="C987" s="7">
        <v>1312</v>
      </c>
      <c r="D987" s="2" t="s">
        <v>8</v>
      </c>
      <c r="E987" s="2">
        <v>917</v>
      </c>
      <c r="F987" s="2" t="s">
        <v>2418</v>
      </c>
      <c r="G987" s="2" t="s">
        <v>2485</v>
      </c>
      <c r="H987" s="8" t="s">
        <v>2153</v>
      </c>
      <c r="O987" s="1">
        <v>100000</v>
      </c>
      <c r="P987" s="1">
        <v>100000</v>
      </c>
      <c r="Q987" s="1">
        <v>100000</v>
      </c>
      <c r="R987" s="1">
        <v>100000</v>
      </c>
      <c r="S987" s="1">
        <v>100000</v>
      </c>
      <c r="T987" s="1">
        <v>100000</v>
      </c>
    </row>
    <row r="988" spans="1:20" x14ac:dyDescent="0.3">
      <c r="A988" s="7" t="s">
        <v>281</v>
      </c>
      <c r="B988" s="7" t="s">
        <v>659</v>
      </c>
      <c r="C988" s="7">
        <v>1312</v>
      </c>
      <c r="D988" s="2" t="s">
        <v>8</v>
      </c>
      <c r="E988" s="2">
        <v>917</v>
      </c>
      <c r="F988" s="2" t="s">
        <v>2419</v>
      </c>
      <c r="G988" s="2" t="s">
        <v>2485</v>
      </c>
      <c r="H988" s="8" t="s">
        <v>2154</v>
      </c>
      <c r="O988" s="1">
        <v>50000</v>
      </c>
      <c r="P988" s="1">
        <v>50000</v>
      </c>
      <c r="Q988" s="1">
        <v>50000</v>
      </c>
      <c r="R988" s="1">
        <v>50000</v>
      </c>
      <c r="S988" s="1">
        <v>50000</v>
      </c>
      <c r="T988" s="1">
        <v>500000</v>
      </c>
    </row>
    <row r="989" spans="1:20" x14ac:dyDescent="0.3">
      <c r="A989" s="7" t="s">
        <v>281</v>
      </c>
      <c r="B989" s="7" t="s">
        <v>659</v>
      </c>
      <c r="C989" s="7">
        <v>1312</v>
      </c>
      <c r="D989" s="2" t="s">
        <v>8</v>
      </c>
      <c r="E989" s="2">
        <v>917</v>
      </c>
      <c r="F989" s="2" t="s">
        <v>2420</v>
      </c>
      <c r="G989" s="2" t="s">
        <v>2485</v>
      </c>
      <c r="H989" s="8" t="s">
        <v>2155</v>
      </c>
      <c r="O989" s="1">
        <v>50000</v>
      </c>
      <c r="P989" s="1">
        <v>50000</v>
      </c>
      <c r="Q989" s="1">
        <v>50000</v>
      </c>
      <c r="R989" s="1">
        <v>50000</v>
      </c>
      <c r="S989" s="1">
        <v>50000</v>
      </c>
      <c r="T989" s="1">
        <v>50000</v>
      </c>
    </row>
    <row r="990" spans="1:20" x14ac:dyDescent="0.3">
      <c r="A990" s="7" t="s">
        <v>281</v>
      </c>
      <c r="B990" s="7" t="s">
        <v>659</v>
      </c>
      <c r="C990" s="7">
        <v>1312</v>
      </c>
      <c r="D990" s="2" t="s">
        <v>8</v>
      </c>
      <c r="E990" s="2">
        <v>917</v>
      </c>
      <c r="F990" s="2" t="s">
        <v>2766</v>
      </c>
      <c r="G990" s="2" t="s">
        <v>2485</v>
      </c>
      <c r="H990" s="8" t="s">
        <v>2156</v>
      </c>
      <c r="O990" s="1">
        <v>100000</v>
      </c>
      <c r="P990" s="1">
        <v>100000</v>
      </c>
      <c r="Q990" s="1">
        <v>100000</v>
      </c>
      <c r="R990" s="1">
        <v>100000</v>
      </c>
      <c r="S990" s="1">
        <v>100000</v>
      </c>
      <c r="T990" s="1">
        <v>100000</v>
      </c>
    </row>
    <row r="991" spans="1:20" x14ac:dyDescent="0.3">
      <c r="A991" s="7" t="s">
        <v>281</v>
      </c>
      <c r="B991" s="7" t="s">
        <v>659</v>
      </c>
      <c r="C991" s="7">
        <v>1312</v>
      </c>
      <c r="D991" s="2" t="s">
        <v>8</v>
      </c>
      <c r="E991" s="2">
        <v>917</v>
      </c>
      <c r="F991" s="2" t="s">
        <v>2421</v>
      </c>
      <c r="G991" s="2" t="s">
        <v>2485</v>
      </c>
      <c r="H991" s="8" t="s">
        <v>2157</v>
      </c>
      <c r="O991" s="1">
        <v>100000</v>
      </c>
      <c r="P991" s="1">
        <v>100000</v>
      </c>
      <c r="Q991" s="1">
        <v>100000</v>
      </c>
      <c r="R991" s="1">
        <v>100000</v>
      </c>
      <c r="S991" s="1">
        <v>100000</v>
      </c>
      <c r="T991" s="1">
        <v>100000</v>
      </c>
    </row>
    <row r="992" spans="1:20" x14ac:dyDescent="0.3">
      <c r="A992" s="7" t="s">
        <v>281</v>
      </c>
      <c r="B992" s="7" t="s">
        <v>659</v>
      </c>
      <c r="C992" s="7">
        <v>1312</v>
      </c>
      <c r="D992" s="2" t="s">
        <v>8</v>
      </c>
      <c r="E992" s="2">
        <v>917</v>
      </c>
      <c r="F992" s="2" t="s">
        <v>2422</v>
      </c>
      <c r="G992" s="2" t="s">
        <v>2485</v>
      </c>
      <c r="H992" s="8" t="s">
        <v>2158</v>
      </c>
      <c r="O992" s="1">
        <v>90000</v>
      </c>
      <c r="P992" s="1">
        <v>90000</v>
      </c>
      <c r="Q992" s="1">
        <v>90000</v>
      </c>
      <c r="R992" s="1">
        <v>90000</v>
      </c>
      <c r="S992" s="1">
        <v>90000</v>
      </c>
      <c r="T992" s="1">
        <v>90000</v>
      </c>
    </row>
    <row r="993" spans="1:20" x14ac:dyDescent="0.3">
      <c r="A993" s="7" t="s">
        <v>281</v>
      </c>
      <c r="B993" s="7" t="s">
        <v>659</v>
      </c>
      <c r="C993" s="7">
        <v>1312</v>
      </c>
      <c r="D993" s="2" t="s">
        <v>8</v>
      </c>
      <c r="E993" s="2">
        <v>917</v>
      </c>
      <c r="F993" s="2" t="s">
        <v>2423</v>
      </c>
      <c r="G993" s="2" t="s">
        <v>2485</v>
      </c>
      <c r="H993" s="8" t="s">
        <v>2159</v>
      </c>
      <c r="O993" s="1">
        <v>198000</v>
      </c>
      <c r="P993" s="1">
        <v>198000</v>
      </c>
      <c r="Q993" s="1">
        <v>198000</v>
      </c>
      <c r="R993" s="1">
        <v>198000</v>
      </c>
      <c r="S993" s="1">
        <v>198000</v>
      </c>
      <c r="T993" s="1">
        <v>198000</v>
      </c>
    </row>
    <row r="994" spans="1:20" x14ac:dyDescent="0.3">
      <c r="A994" s="7" t="s">
        <v>281</v>
      </c>
      <c r="B994" s="7" t="s">
        <v>659</v>
      </c>
      <c r="C994" s="7">
        <v>1312</v>
      </c>
      <c r="D994" s="2" t="s">
        <v>8</v>
      </c>
      <c r="E994" s="2">
        <v>917</v>
      </c>
      <c r="F994" s="2" t="s">
        <v>2424</v>
      </c>
      <c r="G994" s="2" t="s">
        <v>2485</v>
      </c>
      <c r="H994" s="8" t="s">
        <v>2160</v>
      </c>
      <c r="O994" s="1">
        <v>198000</v>
      </c>
      <c r="P994" s="1">
        <v>198000</v>
      </c>
      <c r="Q994" s="1">
        <v>198000</v>
      </c>
      <c r="R994" s="1">
        <v>198000</v>
      </c>
      <c r="S994" s="1">
        <v>198000</v>
      </c>
      <c r="T994" s="1">
        <v>198000</v>
      </c>
    </row>
    <row r="995" spans="1:20" x14ac:dyDescent="0.3">
      <c r="A995" s="7" t="s">
        <v>281</v>
      </c>
      <c r="B995" s="7" t="s">
        <v>659</v>
      </c>
      <c r="C995" s="7">
        <v>1312</v>
      </c>
      <c r="D995" s="2" t="s">
        <v>8</v>
      </c>
      <c r="E995" s="2">
        <v>917</v>
      </c>
      <c r="F995" s="2" t="s">
        <v>528</v>
      </c>
      <c r="G995" s="2" t="s">
        <v>2485</v>
      </c>
      <c r="H995" s="8" t="s">
        <v>1508</v>
      </c>
      <c r="O995" s="1">
        <v>60000</v>
      </c>
      <c r="P995" s="1">
        <v>60000</v>
      </c>
      <c r="Q995" s="1">
        <v>60000</v>
      </c>
      <c r="R995" s="1">
        <v>60000</v>
      </c>
      <c r="S995" s="1">
        <v>60000</v>
      </c>
      <c r="T995" s="1">
        <v>60000</v>
      </c>
    </row>
    <row r="996" spans="1:20" x14ac:dyDescent="0.3">
      <c r="A996" s="7" t="s">
        <v>281</v>
      </c>
      <c r="B996" s="7" t="s">
        <v>659</v>
      </c>
      <c r="C996" s="7">
        <v>1312</v>
      </c>
      <c r="D996" s="2" t="s">
        <v>8</v>
      </c>
      <c r="E996" s="2">
        <v>917</v>
      </c>
      <c r="F996" s="2" t="s">
        <v>2425</v>
      </c>
      <c r="G996" s="2" t="s">
        <v>2485</v>
      </c>
      <c r="H996" s="8" t="s">
        <v>2161</v>
      </c>
      <c r="O996" s="1">
        <v>100000</v>
      </c>
      <c r="P996" s="1">
        <v>100000</v>
      </c>
      <c r="Q996" s="1">
        <v>100000</v>
      </c>
      <c r="R996" s="1">
        <v>100000</v>
      </c>
      <c r="S996" s="1">
        <v>100000</v>
      </c>
      <c r="T996" s="1">
        <v>100000</v>
      </c>
    </row>
    <row r="997" spans="1:20" x14ac:dyDescent="0.3">
      <c r="A997" s="7" t="s">
        <v>281</v>
      </c>
      <c r="B997" s="7" t="s">
        <v>659</v>
      </c>
      <c r="C997" s="7">
        <v>1312</v>
      </c>
      <c r="D997" s="2" t="s">
        <v>8</v>
      </c>
      <c r="E997" s="2">
        <v>917</v>
      </c>
      <c r="F997" s="2" t="s">
        <v>2426</v>
      </c>
      <c r="G997" s="2" t="s">
        <v>2485</v>
      </c>
      <c r="H997" s="8" t="s">
        <v>2162</v>
      </c>
      <c r="O997" s="1">
        <v>200000</v>
      </c>
      <c r="P997" s="1">
        <v>200000</v>
      </c>
      <c r="Q997" s="1">
        <v>200000</v>
      </c>
      <c r="R997" s="1">
        <v>200000</v>
      </c>
      <c r="S997" s="1">
        <v>200000</v>
      </c>
      <c r="T997" s="1">
        <v>200000</v>
      </c>
    </row>
    <row r="998" spans="1:20" x14ac:dyDescent="0.3">
      <c r="A998" s="7" t="s">
        <v>281</v>
      </c>
      <c r="B998" s="7" t="s">
        <v>659</v>
      </c>
      <c r="C998" s="7">
        <v>1312</v>
      </c>
      <c r="D998" s="2" t="s">
        <v>8</v>
      </c>
      <c r="E998" s="2">
        <v>917</v>
      </c>
      <c r="F998" s="2" t="s">
        <v>2427</v>
      </c>
      <c r="G998" s="2" t="s">
        <v>2485</v>
      </c>
      <c r="H998" s="8" t="s">
        <v>2163</v>
      </c>
      <c r="O998" s="1">
        <v>198000</v>
      </c>
      <c r="P998" s="1">
        <v>198000</v>
      </c>
      <c r="Q998" s="1">
        <v>198000</v>
      </c>
      <c r="R998" s="1">
        <v>198000</v>
      </c>
      <c r="S998" s="1">
        <v>198000</v>
      </c>
      <c r="T998" s="1">
        <v>198000</v>
      </c>
    </row>
    <row r="999" spans="1:20" x14ac:dyDescent="0.3">
      <c r="A999" s="7" t="s">
        <v>281</v>
      </c>
      <c r="B999" s="7" t="s">
        <v>659</v>
      </c>
      <c r="C999" s="7">
        <v>1312</v>
      </c>
      <c r="D999" s="2" t="s">
        <v>8</v>
      </c>
      <c r="E999" s="2">
        <v>917</v>
      </c>
      <c r="F999" s="2" t="s">
        <v>2428</v>
      </c>
      <c r="G999" s="2" t="s">
        <v>2485</v>
      </c>
      <c r="H999" s="8" t="s">
        <v>2164</v>
      </c>
      <c r="O999" s="1">
        <v>500000</v>
      </c>
      <c r="P999" s="1">
        <v>500000</v>
      </c>
      <c r="Q999" s="1">
        <v>500000</v>
      </c>
      <c r="R999" s="1">
        <v>500000</v>
      </c>
      <c r="S999" s="1">
        <v>500000</v>
      </c>
      <c r="T999" s="1">
        <v>1000000</v>
      </c>
    </row>
    <row r="1000" spans="1:20" x14ac:dyDescent="0.3">
      <c r="A1000" s="7" t="s">
        <v>281</v>
      </c>
      <c r="B1000" s="7" t="s">
        <v>659</v>
      </c>
      <c r="C1000" s="7">
        <v>1312</v>
      </c>
      <c r="D1000" s="2" t="s">
        <v>8</v>
      </c>
      <c r="E1000" s="2">
        <v>917</v>
      </c>
      <c r="F1000" s="2" t="s">
        <v>2429</v>
      </c>
      <c r="G1000" s="2" t="s">
        <v>2485</v>
      </c>
      <c r="H1000" s="8" t="s">
        <v>2165</v>
      </c>
      <c r="O1000" s="1">
        <v>300000</v>
      </c>
      <c r="P1000" s="1">
        <v>300000</v>
      </c>
      <c r="Q1000" s="1">
        <v>300000</v>
      </c>
      <c r="R1000" s="1">
        <v>300000</v>
      </c>
      <c r="S1000" s="1">
        <v>500000</v>
      </c>
      <c r="T1000" s="1">
        <v>500000</v>
      </c>
    </row>
    <row r="1001" spans="1:20" x14ac:dyDescent="0.3">
      <c r="A1001" s="7" t="s">
        <v>281</v>
      </c>
      <c r="B1001" s="7" t="s">
        <v>659</v>
      </c>
      <c r="C1001" s="7">
        <v>1312</v>
      </c>
      <c r="D1001" s="2" t="s">
        <v>8</v>
      </c>
      <c r="E1001" s="2">
        <v>917</v>
      </c>
      <c r="F1001" s="2" t="s">
        <v>2430</v>
      </c>
      <c r="G1001" s="2" t="s">
        <v>2485</v>
      </c>
      <c r="H1001" s="8" t="s">
        <v>2166</v>
      </c>
      <c r="O1001" s="1">
        <v>198000</v>
      </c>
      <c r="P1001" s="1">
        <v>198000</v>
      </c>
      <c r="Q1001" s="1">
        <v>198000</v>
      </c>
      <c r="R1001" s="1">
        <v>198000</v>
      </c>
      <c r="S1001" s="1">
        <v>198000</v>
      </c>
      <c r="T1001" s="1">
        <v>198000</v>
      </c>
    </row>
    <row r="1002" spans="1:20" x14ac:dyDescent="0.3">
      <c r="A1002" s="7" t="s">
        <v>281</v>
      </c>
      <c r="B1002" s="7" t="s">
        <v>659</v>
      </c>
      <c r="C1002" s="7">
        <v>1312</v>
      </c>
      <c r="D1002" s="2" t="s">
        <v>8</v>
      </c>
      <c r="E1002" s="2">
        <v>917</v>
      </c>
      <c r="F1002" s="2" t="s">
        <v>2431</v>
      </c>
      <c r="G1002" s="2" t="s">
        <v>2485</v>
      </c>
      <c r="H1002" s="8" t="s">
        <v>2167</v>
      </c>
      <c r="O1002" s="1">
        <v>300000</v>
      </c>
      <c r="P1002" s="1">
        <v>300000</v>
      </c>
      <c r="Q1002" s="1">
        <v>300000</v>
      </c>
      <c r="R1002" s="1">
        <v>300000</v>
      </c>
      <c r="S1002" s="1">
        <v>300000</v>
      </c>
      <c r="T1002" s="1">
        <v>198000</v>
      </c>
    </row>
    <row r="1003" spans="1:20" x14ac:dyDescent="0.3">
      <c r="A1003" s="7" t="s">
        <v>281</v>
      </c>
      <c r="B1003" s="7" t="s">
        <v>659</v>
      </c>
      <c r="C1003" s="7">
        <v>1312</v>
      </c>
      <c r="D1003" s="2" t="s">
        <v>8</v>
      </c>
      <c r="E1003" s="2">
        <v>917</v>
      </c>
      <c r="F1003" s="2" t="s">
        <v>2767</v>
      </c>
      <c r="G1003" s="2" t="s">
        <v>2485</v>
      </c>
      <c r="H1003" s="8" t="s">
        <v>2168</v>
      </c>
      <c r="O1003" s="1">
        <v>1600000</v>
      </c>
      <c r="P1003" s="1">
        <v>1600000</v>
      </c>
      <c r="Q1003" s="1">
        <v>2000000</v>
      </c>
      <c r="R1003" s="1">
        <v>1600000</v>
      </c>
      <c r="S1003" s="1">
        <v>1600000</v>
      </c>
      <c r="T1003" s="1">
        <v>400000</v>
      </c>
    </row>
    <row r="1004" spans="1:20" x14ac:dyDescent="0.3">
      <c r="A1004" s="7" t="s">
        <v>281</v>
      </c>
      <c r="B1004" s="7" t="s">
        <v>659</v>
      </c>
      <c r="C1004" s="7">
        <v>1312</v>
      </c>
      <c r="D1004" s="2" t="s">
        <v>8</v>
      </c>
      <c r="E1004" s="2">
        <v>917</v>
      </c>
      <c r="F1004" s="2" t="s">
        <v>2432</v>
      </c>
      <c r="G1004" s="2" t="s">
        <v>2485</v>
      </c>
      <c r="H1004" s="8" t="s">
        <v>2169</v>
      </c>
      <c r="O1004" s="1">
        <v>3000000</v>
      </c>
      <c r="P1004" s="1">
        <v>3000000</v>
      </c>
      <c r="Q1004" s="1">
        <v>3000000</v>
      </c>
      <c r="R1004" s="1">
        <v>3000000</v>
      </c>
      <c r="S1004" s="1">
        <v>3000000</v>
      </c>
      <c r="T1004" s="1">
        <v>500000</v>
      </c>
    </row>
    <row r="1005" spans="1:20" x14ac:dyDescent="0.3">
      <c r="A1005" s="7" t="s">
        <v>281</v>
      </c>
      <c r="B1005" s="7" t="s">
        <v>659</v>
      </c>
      <c r="C1005" s="7">
        <v>1312</v>
      </c>
      <c r="D1005" s="2" t="s">
        <v>8</v>
      </c>
      <c r="E1005" s="2">
        <v>917</v>
      </c>
      <c r="F1005" s="2" t="s">
        <v>2433</v>
      </c>
      <c r="G1005" s="2" t="s">
        <v>2485</v>
      </c>
      <c r="H1005" s="8" t="s">
        <v>2170</v>
      </c>
      <c r="O1005" s="1">
        <v>108000</v>
      </c>
      <c r="P1005" s="1">
        <v>200000</v>
      </c>
      <c r="Q1005" s="1">
        <v>200000</v>
      </c>
      <c r="R1005" s="1">
        <v>200000</v>
      </c>
      <c r="S1005" s="1">
        <v>200000</v>
      </c>
      <c r="T1005" s="1">
        <v>200000</v>
      </c>
    </row>
    <row r="1006" spans="1:20" x14ac:dyDescent="0.3">
      <c r="A1006" s="7" t="s">
        <v>281</v>
      </c>
      <c r="B1006" s="7" t="s">
        <v>659</v>
      </c>
      <c r="C1006" s="7">
        <v>1312</v>
      </c>
      <c r="D1006" s="2" t="s">
        <v>252</v>
      </c>
      <c r="E1006" s="2">
        <v>999</v>
      </c>
      <c r="F1006" s="2" t="s">
        <v>252</v>
      </c>
      <c r="G1006" s="2" t="s">
        <v>2485</v>
      </c>
      <c r="H1006" s="8" t="s">
        <v>1777</v>
      </c>
      <c r="O1006" s="1">
        <v>5000000</v>
      </c>
      <c r="P1006" s="1">
        <v>5000000</v>
      </c>
      <c r="Q1006" s="1">
        <v>4000000</v>
      </c>
      <c r="R1006" s="1">
        <v>5000000</v>
      </c>
      <c r="S1006" s="1">
        <v>5000000</v>
      </c>
      <c r="T1006" s="1">
        <v>3000000</v>
      </c>
    </row>
    <row r="1007" spans="1:20" x14ac:dyDescent="0.3">
      <c r="A1007" s="7" t="s">
        <v>281</v>
      </c>
      <c r="B1007" s="7" t="s">
        <v>659</v>
      </c>
      <c r="C1007" s="7">
        <v>1312</v>
      </c>
      <c r="D1007" s="2" t="s">
        <v>8</v>
      </c>
      <c r="E1007" s="2">
        <v>917</v>
      </c>
      <c r="F1007" s="2" t="s">
        <v>2434</v>
      </c>
      <c r="G1007" s="2" t="s">
        <v>2486</v>
      </c>
      <c r="H1007" s="8" t="s">
        <v>2171</v>
      </c>
      <c r="O1007" s="1">
        <v>500000</v>
      </c>
      <c r="P1007" s="1">
        <v>500000</v>
      </c>
      <c r="Q1007" s="1">
        <v>500000</v>
      </c>
      <c r="R1007" s="1">
        <v>500000</v>
      </c>
      <c r="S1007" s="1">
        <v>500000</v>
      </c>
      <c r="T1007" s="1">
        <v>500000</v>
      </c>
    </row>
    <row r="1008" spans="1:20" x14ac:dyDescent="0.3">
      <c r="A1008" s="7" t="s">
        <v>281</v>
      </c>
      <c r="B1008" s="7" t="s">
        <v>659</v>
      </c>
      <c r="C1008" s="7">
        <v>1312</v>
      </c>
      <c r="D1008" s="2" t="s">
        <v>8</v>
      </c>
      <c r="E1008" s="2">
        <v>917</v>
      </c>
      <c r="F1008" s="2" t="s">
        <v>2435</v>
      </c>
      <c r="G1008" s="2" t="s">
        <v>2486</v>
      </c>
      <c r="H1008" s="8" t="s">
        <v>2172</v>
      </c>
      <c r="O1008" s="1">
        <v>400000</v>
      </c>
      <c r="P1008" s="1">
        <v>400000</v>
      </c>
      <c r="Q1008" s="1">
        <v>400000</v>
      </c>
      <c r="R1008" s="1">
        <v>500000</v>
      </c>
      <c r="S1008" s="1">
        <v>500000</v>
      </c>
      <c r="T1008" s="1">
        <v>500000</v>
      </c>
    </row>
    <row r="1009" spans="1:20" x14ac:dyDescent="0.3">
      <c r="A1009" s="7" t="s">
        <v>281</v>
      </c>
      <c r="B1009" s="7" t="s">
        <v>659</v>
      </c>
      <c r="C1009" s="7">
        <v>1312</v>
      </c>
      <c r="D1009" s="2" t="s">
        <v>8</v>
      </c>
      <c r="E1009" s="2">
        <v>917</v>
      </c>
      <c r="F1009" s="2" t="s">
        <v>2436</v>
      </c>
      <c r="G1009" s="2" t="s">
        <v>2486</v>
      </c>
      <c r="H1009" s="8" t="s">
        <v>2173</v>
      </c>
      <c r="O1009" s="1">
        <v>400000</v>
      </c>
      <c r="P1009" s="1">
        <v>400000</v>
      </c>
      <c r="Q1009" s="1">
        <v>400000</v>
      </c>
      <c r="R1009" s="1">
        <v>500000</v>
      </c>
      <c r="S1009" s="1">
        <v>500000</v>
      </c>
      <c r="T1009" s="1">
        <v>500000</v>
      </c>
    </row>
    <row r="1010" spans="1:20" x14ac:dyDescent="0.3">
      <c r="A1010" s="7" t="s">
        <v>281</v>
      </c>
      <c r="B1010" s="7" t="s">
        <v>659</v>
      </c>
      <c r="C1010" s="7">
        <v>1312</v>
      </c>
      <c r="D1010" s="2" t="s">
        <v>8</v>
      </c>
      <c r="E1010" s="2">
        <v>917</v>
      </c>
      <c r="F1010" s="2" t="s">
        <v>2437</v>
      </c>
      <c r="G1010" s="2" t="s">
        <v>2486</v>
      </c>
      <c r="H1010" s="8" t="s">
        <v>2174</v>
      </c>
      <c r="O1010" s="1">
        <v>400000</v>
      </c>
      <c r="P1010" s="1">
        <v>400000</v>
      </c>
      <c r="Q1010" s="1">
        <v>400000</v>
      </c>
      <c r="R1010" s="1">
        <v>500000</v>
      </c>
      <c r="S1010" s="1">
        <v>500000</v>
      </c>
      <c r="T1010" s="1">
        <v>500000</v>
      </c>
    </row>
    <row r="1011" spans="1:20" x14ac:dyDescent="0.3">
      <c r="A1011" s="7" t="s">
        <v>281</v>
      </c>
      <c r="B1011" s="7" t="s">
        <v>659</v>
      </c>
      <c r="C1011" s="7">
        <v>1312</v>
      </c>
      <c r="D1011" s="2" t="s">
        <v>8</v>
      </c>
      <c r="E1011" s="2">
        <v>917</v>
      </c>
      <c r="F1011" s="2" t="s">
        <v>2438</v>
      </c>
      <c r="G1011" s="2" t="s">
        <v>2486</v>
      </c>
      <c r="H1011" s="8" t="s">
        <v>2175</v>
      </c>
      <c r="O1011" s="1">
        <v>400000</v>
      </c>
      <c r="P1011" s="1">
        <v>400000</v>
      </c>
      <c r="Q1011" s="1">
        <v>400000</v>
      </c>
      <c r="R1011" s="1">
        <v>300000</v>
      </c>
      <c r="S1011" s="1">
        <v>300000</v>
      </c>
      <c r="T1011" s="1">
        <v>300000</v>
      </c>
    </row>
    <row r="1012" spans="1:20" x14ac:dyDescent="0.3">
      <c r="A1012" s="7" t="s">
        <v>281</v>
      </c>
      <c r="B1012" s="7" t="s">
        <v>659</v>
      </c>
      <c r="C1012" s="7">
        <v>1312</v>
      </c>
      <c r="D1012" s="2" t="s">
        <v>8</v>
      </c>
      <c r="E1012" s="2">
        <v>917</v>
      </c>
      <c r="F1012" s="2" t="s">
        <v>2439</v>
      </c>
      <c r="G1012" s="2" t="s">
        <v>2486</v>
      </c>
      <c r="H1012" s="8" t="s">
        <v>2176</v>
      </c>
      <c r="O1012" s="1">
        <v>400000</v>
      </c>
      <c r="P1012" s="1">
        <v>400000</v>
      </c>
      <c r="Q1012" s="1">
        <v>400000</v>
      </c>
      <c r="R1012" s="1">
        <v>500000</v>
      </c>
      <c r="S1012" s="1">
        <v>500000</v>
      </c>
      <c r="T1012" s="1">
        <v>500000</v>
      </c>
    </row>
    <row r="1013" spans="1:20" x14ac:dyDescent="0.3">
      <c r="A1013" s="7" t="s">
        <v>281</v>
      </c>
      <c r="B1013" s="7" t="s">
        <v>659</v>
      </c>
      <c r="C1013" s="7">
        <v>1312</v>
      </c>
      <c r="D1013" s="2" t="s">
        <v>8</v>
      </c>
      <c r="E1013" s="2">
        <v>917</v>
      </c>
      <c r="F1013" s="2" t="s">
        <v>2440</v>
      </c>
      <c r="G1013" s="2" t="s">
        <v>2486</v>
      </c>
      <c r="H1013" s="8" t="s">
        <v>2177</v>
      </c>
      <c r="O1013" s="1">
        <v>300000</v>
      </c>
      <c r="P1013" s="1">
        <v>300000</v>
      </c>
      <c r="Q1013" s="1">
        <v>250000</v>
      </c>
      <c r="R1013" s="1">
        <v>500000</v>
      </c>
      <c r="S1013" s="1">
        <v>500000</v>
      </c>
      <c r="T1013" s="1">
        <v>500000</v>
      </c>
    </row>
    <row r="1014" spans="1:20" x14ac:dyDescent="0.3">
      <c r="A1014" s="7" t="s">
        <v>281</v>
      </c>
      <c r="B1014" s="7" t="s">
        <v>659</v>
      </c>
      <c r="C1014" s="7">
        <v>1312</v>
      </c>
      <c r="D1014" s="2" t="s">
        <v>8</v>
      </c>
      <c r="E1014" s="2">
        <v>917</v>
      </c>
      <c r="F1014" s="2" t="s">
        <v>2441</v>
      </c>
      <c r="G1014" s="2" t="s">
        <v>2486</v>
      </c>
      <c r="H1014" s="8" t="s">
        <v>2178</v>
      </c>
      <c r="O1014" s="1">
        <v>200000</v>
      </c>
      <c r="P1014" s="1">
        <v>200000</v>
      </c>
      <c r="Q1014" s="1">
        <v>200000</v>
      </c>
      <c r="R1014" s="1">
        <v>300000</v>
      </c>
      <c r="S1014" s="1">
        <v>400000</v>
      </c>
      <c r="T1014" s="1">
        <v>400000</v>
      </c>
    </row>
    <row r="1015" spans="1:20" x14ac:dyDescent="0.3">
      <c r="A1015" s="7" t="s">
        <v>281</v>
      </c>
      <c r="B1015" s="7" t="s">
        <v>659</v>
      </c>
      <c r="C1015" s="7">
        <v>1312</v>
      </c>
      <c r="D1015" s="2" t="s">
        <v>8</v>
      </c>
      <c r="E1015" s="2">
        <v>917</v>
      </c>
      <c r="F1015" s="2" t="s">
        <v>2442</v>
      </c>
      <c r="G1015" s="2" t="s">
        <v>2486</v>
      </c>
      <c r="H1015" s="8" t="s">
        <v>2179</v>
      </c>
      <c r="O1015" s="1">
        <v>200000</v>
      </c>
      <c r="P1015" s="1">
        <v>200000</v>
      </c>
      <c r="Q1015" s="1">
        <v>200000</v>
      </c>
      <c r="R1015" s="1">
        <v>200000</v>
      </c>
      <c r="S1015" s="1">
        <v>200000</v>
      </c>
      <c r="T1015" s="1">
        <v>200000</v>
      </c>
    </row>
    <row r="1016" spans="1:20" x14ac:dyDescent="0.3">
      <c r="A1016" s="7" t="s">
        <v>281</v>
      </c>
      <c r="B1016" s="7" t="s">
        <v>659</v>
      </c>
      <c r="C1016" s="7">
        <v>1312</v>
      </c>
      <c r="D1016" s="2" t="s">
        <v>8</v>
      </c>
      <c r="E1016" s="2">
        <v>917</v>
      </c>
      <c r="F1016" s="2" t="s">
        <v>2443</v>
      </c>
      <c r="G1016" s="2" t="s">
        <v>2486</v>
      </c>
      <c r="H1016" s="8" t="s">
        <v>2180</v>
      </c>
      <c r="O1016" s="1">
        <v>200000</v>
      </c>
      <c r="P1016" s="1">
        <v>200000</v>
      </c>
      <c r="Q1016" s="1">
        <v>200000</v>
      </c>
      <c r="R1016" s="1">
        <v>200000</v>
      </c>
      <c r="S1016" s="1">
        <v>200000</v>
      </c>
      <c r="T1016" s="1">
        <v>200000</v>
      </c>
    </row>
    <row r="1017" spans="1:20" x14ac:dyDescent="0.3">
      <c r="A1017" s="7" t="s">
        <v>281</v>
      </c>
      <c r="B1017" s="7" t="s">
        <v>659</v>
      </c>
      <c r="C1017" s="7">
        <v>1312</v>
      </c>
      <c r="D1017" s="2" t="s">
        <v>8</v>
      </c>
      <c r="E1017" s="2">
        <v>917</v>
      </c>
      <c r="F1017" s="2" t="s">
        <v>2444</v>
      </c>
      <c r="G1017" s="2" t="s">
        <v>2486</v>
      </c>
      <c r="H1017" s="8" t="s">
        <v>2181</v>
      </c>
      <c r="O1017" s="1">
        <v>200000</v>
      </c>
      <c r="P1017" s="1">
        <v>200000</v>
      </c>
      <c r="Q1017" s="1">
        <v>200000</v>
      </c>
      <c r="R1017" s="1">
        <v>200000</v>
      </c>
      <c r="S1017" s="1">
        <v>200000</v>
      </c>
      <c r="T1017" s="1">
        <v>200000</v>
      </c>
    </row>
    <row r="1018" spans="1:20" x14ac:dyDescent="0.3">
      <c r="A1018" s="7" t="s">
        <v>281</v>
      </c>
      <c r="B1018" s="7" t="s">
        <v>659</v>
      </c>
      <c r="C1018" s="7">
        <v>1312</v>
      </c>
      <c r="D1018" s="2" t="s">
        <v>8</v>
      </c>
      <c r="E1018" s="2">
        <v>917</v>
      </c>
      <c r="F1018" s="2" t="s">
        <v>2445</v>
      </c>
      <c r="G1018" s="2" t="s">
        <v>2486</v>
      </c>
      <c r="H1018" s="8" t="s">
        <v>2182</v>
      </c>
      <c r="O1018" s="1">
        <v>200000</v>
      </c>
      <c r="P1018" s="1">
        <v>200000</v>
      </c>
      <c r="Q1018" s="1">
        <v>200000</v>
      </c>
      <c r="R1018" s="1">
        <v>200000</v>
      </c>
      <c r="S1018" s="1">
        <v>200000</v>
      </c>
      <c r="T1018" s="1">
        <v>200000</v>
      </c>
    </row>
    <row r="1019" spans="1:20" x14ac:dyDescent="0.3">
      <c r="A1019" s="7" t="s">
        <v>281</v>
      </c>
      <c r="B1019" s="7" t="s">
        <v>659</v>
      </c>
      <c r="C1019" s="7">
        <v>1312</v>
      </c>
      <c r="D1019" s="2" t="s">
        <v>8</v>
      </c>
      <c r="E1019" s="2">
        <v>917</v>
      </c>
      <c r="F1019" s="2" t="s">
        <v>2446</v>
      </c>
      <c r="G1019" s="2" t="s">
        <v>2486</v>
      </c>
      <c r="H1019" s="8" t="s">
        <v>2183</v>
      </c>
      <c r="O1019" s="1">
        <v>150000</v>
      </c>
      <c r="P1019" s="1">
        <v>150000</v>
      </c>
      <c r="Q1019" s="1">
        <v>200000</v>
      </c>
      <c r="R1019" s="1">
        <v>200000</v>
      </c>
      <c r="S1019" s="1">
        <v>200000</v>
      </c>
      <c r="T1019" s="1">
        <v>200000</v>
      </c>
    </row>
    <row r="1020" spans="1:20" x14ac:dyDescent="0.3">
      <c r="A1020" s="7" t="s">
        <v>281</v>
      </c>
      <c r="B1020" s="7" t="s">
        <v>659</v>
      </c>
      <c r="C1020" s="7">
        <v>1312</v>
      </c>
      <c r="D1020" s="2" t="s">
        <v>8</v>
      </c>
      <c r="E1020" s="2">
        <v>917</v>
      </c>
      <c r="F1020" s="2" t="s">
        <v>2447</v>
      </c>
      <c r="G1020" s="2" t="s">
        <v>2486</v>
      </c>
      <c r="H1020" s="8" t="s">
        <v>2184</v>
      </c>
      <c r="O1020" s="1">
        <v>150000</v>
      </c>
      <c r="P1020" s="1">
        <v>150000</v>
      </c>
      <c r="Q1020" s="1">
        <v>200000</v>
      </c>
      <c r="R1020" s="1">
        <v>200000</v>
      </c>
      <c r="S1020" s="1">
        <v>200000</v>
      </c>
      <c r="T1020" s="1">
        <v>200000</v>
      </c>
    </row>
    <row r="1021" spans="1:20" x14ac:dyDescent="0.3">
      <c r="A1021" s="7" t="s">
        <v>281</v>
      </c>
      <c r="B1021" s="7" t="s">
        <v>659</v>
      </c>
      <c r="C1021" s="7">
        <v>1312</v>
      </c>
      <c r="D1021" s="2" t="s">
        <v>8</v>
      </c>
      <c r="E1021" s="2">
        <v>917</v>
      </c>
      <c r="F1021" s="2" t="s">
        <v>2448</v>
      </c>
      <c r="G1021" s="2" t="s">
        <v>2486</v>
      </c>
      <c r="H1021" s="8" t="s">
        <v>2185</v>
      </c>
      <c r="O1021" s="1">
        <v>200000</v>
      </c>
      <c r="P1021" s="1">
        <v>200000</v>
      </c>
      <c r="Q1021" s="1">
        <v>200000</v>
      </c>
      <c r="R1021" s="1">
        <v>200000</v>
      </c>
      <c r="S1021" s="1">
        <v>200000</v>
      </c>
      <c r="T1021" s="1">
        <v>200000</v>
      </c>
    </row>
    <row r="1022" spans="1:20" x14ac:dyDescent="0.3">
      <c r="A1022" s="7" t="s">
        <v>281</v>
      </c>
      <c r="B1022" s="7" t="s">
        <v>659</v>
      </c>
      <c r="C1022" s="7">
        <v>1312</v>
      </c>
      <c r="D1022" s="2" t="s">
        <v>8</v>
      </c>
      <c r="E1022" s="2">
        <v>917</v>
      </c>
      <c r="F1022" s="2" t="s">
        <v>2449</v>
      </c>
      <c r="G1022" s="2" t="s">
        <v>2486</v>
      </c>
      <c r="H1022" s="8" t="s">
        <v>2186</v>
      </c>
      <c r="O1022" s="1">
        <v>150000</v>
      </c>
      <c r="P1022" s="1">
        <v>150000</v>
      </c>
      <c r="Q1022" s="1">
        <v>200000</v>
      </c>
      <c r="R1022" s="1">
        <v>200000</v>
      </c>
      <c r="S1022" s="1">
        <v>200000</v>
      </c>
      <c r="T1022" s="1">
        <v>200000</v>
      </c>
    </row>
    <row r="1023" spans="1:20" x14ac:dyDescent="0.3">
      <c r="A1023" s="7" t="s">
        <v>281</v>
      </c>
      <c r="B1023" s="7" t="s">
        <v>659</v>
      </c>
      <c r="C1023" s="7">
        <v>1312</v>
      </c>
      <c r="D1023" s="2" t="s">
        <v>8</v>
      </c>
      <c r="E1023" s="2">
        <v>917</v>
      </c>
      <c r="F1023" s="2" t="s">
        <v>2450</v>
      </c>
      <c r="G1023" s="2" t="s">
        <v>2486</v>
      </c>
      <c r="H1023" s="8" t="s">
        <v>2187</v>
      </c>
      <c r="O1023" s="1">
        <v>150000</v>
      </c>
      <c r="P1023" s="1">
        <v>150000</v>
      </c>
      <c r="Q1023" s="1">
        <v>200000</v>
      </c>
      <c r="R1023" s="1">
        <v>200000</v>
      </c>
      <c r="S1023" s="1">
        <v>200000</v>
      </c>
      <c r="T1023" s="1">
        <v>200000</v>
      </c>
    </row>
    <row r="1024" spans="1:20" x14ac:dyDescent="0.3">
      <c r="A1024" s="7" t="s">
        <v>281</v>
      </c>
      <c r="B1024" s="7" t="s">
        <v>659</v>
      </c>
      <c r="C1024" s="7">
        <v>1312</v>
      </c>
      <c r="D1024" s="2" t="s">
        <v>8</v>
      </c>
      <c r="E1024" s="2">
        <v>917</v>
      </c>
      <c r="F1024" s="2" t="s">
        <v>2451</v>
      </c>
      <c r="G1024" s="2" t="s">
        <v>2486</v>
      </c>
      <c r="H1024" s="8" t="s">
        <v>2188</v>
      </c>
      <c r="O1024" s="1">
        <v>200000</v>
      </c>
      <c r="P1024" s="1">
        <v>200000</v>
      </c>
      <c r="Q1024" s="1">
        <v>200000</v>
      </c>
      <c r="R1024" s="1">
        <v>200000</v>
      </c>
      <c r="S1024" s="1">
        <v>200000</v>
      </c>
      <c r="T1024" s="1">
        <v>200000</v>
      </c>
    </row>
    <row r="1025" spans="1:20" x14ac:dyDescent="0.3">
      <c r="A1025" s="7" t="s">
        <v>281</v>
      </c>
      <c r="B1025" s="7" t="s">
        <v>659</v>
      </c>
      <c r="C1025" s="7">
        <v>1312</v>
      </c>
      <c r="D1025" s="2" t="s">
        <v>8</v>
      </c>
      <c r="E1025" s="2">
        <v>917</v>
      </c>
      <c r="F1025" s="2" t="s">
        <v>2452</v>
      </c>
      <c r="G1025" s="2" t="s">
        <v>2486</v>
      </c>
      <c r="H1025" s="8" t="s">
        <v>2189</v>
      </c>
      <c r="O1025" s="1">
        <v>100000</v>
      </c>
      <c r="P1025" s="1">
        <v>100000</v>
      </c>
      <c r="Q1025" s="1">
        <v>100000</v>
      </c>
      <c r="R1025" s="1">
        <v>100000</v>
      </c>
      <c r="S1025" s="1">
        <v>100000</v>
      </c>
      <c r="T1025" s="1">
        <v>100000</v>
      </c>
    </row>
    <row r="1026" spans="1:20" x14ac:dyDescent="0.3">
      <c r="A1026" s="7" t="s">
        <v>281</v>
      </c>
      <c r="B1026" s="7" t="s">
        <v>659</v>
      </c>
      <c r="C1026" s="7">
        <v>1312</v>
      </c>
      <c r="D1026" s="2" t="s">
        <v>8</v>
      </c>
      <c r="E1026" s="2">
        <v>917</v>
      </c>
      <c r="F1026" s="2" t="s">
        <v>2453</v>
      </c>
      <c r="G1026" s="2" t="s">
        <v>2486</v>
      </c>
      <c r="H1026" s="8" t="s">
        <v>2190</v>
      </c>
      <c r="O1026" s="1">
        <v>100000</v>
      </c>
      <c r="P1026" s="1">
        <v>100000</v>
      </c>
      <c r="Q1026" s="1">
        <v>100000</v>
      </c>
      <c r="R1026" s="1">
        <v>200000</v>
      </c>
      <c r="S1026" s="1">
        <v>200000</v>
      </c>
      <c r="T1026" s="1">
        <v>200000</v>
      </c>
    </row>
    <row r="1027" spans="1:20" x14ac:dyDescent="0.3">
      <c r="A1027" s="7" t="s">
        <v>281</v>
      </c>
      <c r="B1027" s="7" t="s">
        <v>659</v>
      </c>
      <c r="C1027" s="7">
        <v>1312</v>
      </c>
      <c r="D1027" s="2" t="s">
        <v>8</v>
      </c>
      <c r="E1027" s="2">
        <v>917</v>
      </c>
      <c r="F1027" s="2" t="s">
        <v>2454</v>
      </c>
      <c r="G1027" s="2" t="s">
        <v>2486</v>
      </c>
      <c r="H1027" s="8" t="s">
        <v>2191</v>
      </c>
      <c r="O1027" s="1">
        <v>100000</v>
      </c>
      <c r="P1027" s="1">
        <v>100000</v>
      </c>
      <c r="Q1027" s="1">
        <v>100000</v>
      </c>
      <c r="R1027" s="1">
        <v>200000</v>
      </c>
      <c r="S1027" s="1">
        <v>200000</v>
      </c>
      <c r="T1027" s="1">
        <v>200000</v>
      </c>
    </row>
    <row r="1028" spans="1:20" x14ac:dyDescent="0.3">
      <c r="A1028" s="7" t="s">
        <v>281</v>
      </c>
      <c r="B1028" s="7" t="s">
        <v>659</v>
      </c>
      <c r="C1028" s="7">
        <v>1312</v>
      </c>
      <c r="D1028" s="2" t="s">
        <v>8</v>
      </c>
      <c r="E1028" s="2">
        <v>917</v>
      </c>
      <c r="F1028" s="2" t="s">
        <v>2455</v>
      </c>
      <c r="G1028" s="2" t="s">
        <v>2486</v>
      </c>
      <c r="H1028" s="8" t="s">
        <v>2192</v>
      </c>
      <c r="O1028" s="1">
        <v>100000</v>
      </c>
      <c r="P1028" s="1">
        <v>100000</v>
      </c>
      <c r="Q1028" s="1">
        <v>100000</v>
      </c>
      <c r="R1028" s="1">
        <v>200000</v>
      </c>
      <c r="S1028" s="1">
        <v>200000</v>
      </c>
      <c r="T1028" s="1">
        <v>200000</v>
      </c>
    </row>
    <row r="1029" spans="1:20" x14ac:dyDescent="0.3">
      <c r="A1029" s="7" t="s">
        <v>281</v>
      </c>
      <c r="B1029" s="7" t="s">
        <v>659</v>
      </c>
      <c r="C1029" s="7">
        <v>1312</v>
      </c>
      <c r="D1029" s="2" t="s">
        <v>8</v>
      </c>
      <c r="E1029" s="2">
        <v>917</v>
      </c>
      <c r="F1029" s="2" t="s">
        <v>2456</v>
      </c>
      <c r="G1029" s="2" t="s">
        <v>2486</v>
      </c>
      <c r="H1029" s="8" t="s">
        <v>2193</v>
      </c>
      <c r="O1029" s="1">
        <v>100000</v>
      </c>
      <c r="P1029" s="1">
        <v>100000</v>
      </c>
      <c r="Q1029" s="1">
        <v>100000</v>
      </c>
      <c r="R1029" s="1">
        <v>200000</v>
      </c>
      <c r="S1029" s="1">
        <v>200000</v>
      </c>
      <c r="T1029" s="1">
        <v>200000</v>
      </c>
    </row>
    <row r="1030" spans="1:20" x14ac:dyDescent="0.3">
      <c r="A1030" s="7" t="s">
        <v>281</v>
      </c>
      <c r="B1030" s="7" t="s">
        <v>659</v>
      </c>
      <c r="C1030" s="7">
        <v>1312</v>
      </c>
      <c r="D1030" s="2" t="s">
        <v>8</v>
      </c>
      <c r="E1030" s="2">
        <v>917</v>
      </c>
      <c r="F1030" s="2" t="s">
        <v>2457</v>
      </c>
      <c r="G1030" s="2" t="s">
        <v>2486</v>
      </c>
      <c r="H1030" s="8" t="s">
        <v>2194</v>
      </c>
      <c r="O1030" s="1">
        <v>100000</v>
      </c>
      <c r="P1030" s="1">
        <v>100000</v>
      </c>
      <c r="Q1030" s="1">
        <v>100000</v>
      </c>
      <c r="R1030" s="1">
        <v>200000</v>
      </c>
      <c r="S1030" s="1">
        <v>200000</v>
      </c>
      <c r="T1030" s="1">
        <v>200000</v>
      </c>
    </row>
    <row r="1031" spans="1:20" x14ac:dyDescent="0.3">
      <c r="A1031" s="7" t="s">
        <v>281</v>
      </c>
      <c r="B1031" s="7" t="s">
        <v>659</v>
      </c>
      <c r="C1031" s="7">
        <v>1312</v>
      </c>
      <c r="D1031" s="2" t="s">
        <v>8</v>
      </c>
      <c r="E1031" s="2">
        <v>917</v>
      </c>
      <c r="F1031" s="2" t="s">
        <v>2458</v>
      </c>
      <c r="G1031" s="2" t="s">
        <v>2486</v>
      </c>
      <c r="H1031" s="8" t="s">
        <v>2195</v>
      </c>
      <c r="O1031" s="1">
        <v>100000</v>
      </c>
      <c r="P1031" s="1">
        <v>100000</v>
      </c>
      <c r="Q1031" s="1">
        <v>100000</v>
      </c>
      <c r="R1031" s="1">
        <v>200000</v>
      </c>
      <c r="S1031" s="1">
        <v>200000</v>
      </c>
      <c r="T1031" s="1">
        <v>200000</v>
      </c>
    </row>
    <row r="1032" spans="1:20" x14ac:dyDescent="0.3">
      <c r="A1032" s="7" t="s">
        <v>281</v>
      </c>
      <c r="B1032" s="7" t="s">
        <v>659</v>
      </c>
      <c r="C1032" s="7">
        <v>1312</v>
      </c>
      <c r="D1032" s="2" t="s">
        <v>8</v>
      </c>
      <c r="E1032" s="2">
        <v>917</v>
      </c>
      <c r="F1032" s="2" t="s">
        <v>2459</v>
      </c>
      <c r="G1032" s="2" t="s">
        <v>2486</v>
      </c>
      <c r="H1032" s="8" t="s">
        <v>2196</v>
      </c>
      <c r="O1032" s="1">
        <v>70000</v>
      </c>
      <c r="P1032" s="1">
        <v>70000</v>
      </c>
      <c r="Q1032" s="1">
        <v>70000</v>
      </c>
      <c r="R1032" s="1">
        <v>70000</v>
      </c>
      <c r="S1032" s="1">
        <v>70000</v>
      </c>
      <c r="T1032" s="1">
        <v>70000</v>
      </c>
    </row>
    <row r="1033" spans="1:20" x14ac:dyDescent="0.3">
      <c r="A1033" s="7" t="s">
        <v>281</v>
      </c>
      <c r="B1033" s="7" t="s">
        <v>659</v>
      </c>
      <c r="C1033" s="7">
        <v>1312</v>
      </c>
      <c r="D1033" s="2" t="s">
        <v>8</v>
      </c>
      <c r="E1033" s="2">
        <v>917</v>
      </c>
      <c r="F1033" s="2" t="s">
        <v>2460</v>
      </c>
      <c r="G1033" s="2" t="s">
        <v>2486</v>
      </c>
      <c r="H1033" s="8" t="s">
        <v>2197</v>
      </c>
      <c r="O1033" s="1">
        <v>100000</v>
      </c>
      <c r="P1033" s="1">
        <v>100000</v>
      </c>
      <c r="Q1033" s="1">
        <v>100000</v>
      </c>
      <c r="R1033" s="1">
        <v>100000</v>
      </c>
      <c r="S1033" s="1">
        <v>100000</v>
      </c>
      <c r="T1033" s="1">
        <v>100000</v>
      </c>
    </row>
    <row r="1034" spans="1:20" x14ac:dyDescent="0.3">
      <c r="A1034" s="7" t="s">
        <v>281</v>
      </c>
      <c r="B1034" s="7" t="s">
        <v>659</v>
      </c>
      <c r="C1034" s="7">
        <v>1312</v>
      </c>
      <c r="D1034" s="2" t="s">
        <v>8</v>
      </c>
      <c r="E1034" s="2">
        <v>917</v>
      </c>
      <c r="F1034" s="2" t="s">
        <v>2461</v>
      </c>
      <c r="G1034" s="2" t="s">
        <v>2486</v>
      </c>
      <c r="H1034" s="8" t="s">
        <v>2198</v>
      </c>
      <c r="O1034" s="1">
        <v>90000</v>
      </c>
      <c r="P1034" s="1">
        <v>90000</v>
      </c>
      <c r="Q1034" s="1">
        <v>90000</v>
      </c>
      <c r="R1034" s="1">
        <v>90000</v>
      </c>
      <c r="S1034" s="1">
        <v>90000</v>
      </c>
      <c r="T1034" s="1">
        <v>90000</v>
      </c>
    </row>
    <row r="1035" spans="1:20" x14ac:dyDescent="0.3">
      <c r="A1035" s="7" t="s">
        <v>281</v>
      </c>
      <c r="B1035" s="7" t="s">
        <v>659</v>
      </c>
      <c r="C1035" s="7">
        <v>1312</v>
      </c>
      <c r="D1035" s="2" t="s">
        <v>8</v>
      </c>
      <c r="E1035" s="2">
        <v>917</v>
      </c>
      <c r="F1035" s="2" t="s">
        <v>2462</v>
      </c>
      <c r="G1035" s="2" t="s">
        <v>2486</v>
      </c>
      <c r="H1035" s="8" t="s">
        <v>2199</v>
      </c>
      <c r="O1035" s="1">
        <v>90000</v>
      </c>
      <c r="P1035" s="1">
        <v>90000</v>
      </c>
      <c r="Q1035" s="1">
        <v>90000</v>
      </c>
      <c r="R1035" s="1">
        <v>90000</v>
      </c>
      <c r="S1035" s="1">
        <v>90000</v>
      </c>
      <c r="T1035" s="1">
        <v>90000</v>
      </c>
    </row>
    <row r="1036" spans="1:20" x14ac:dyDescent="0.3">
      <c r="A1036" s="7" t="s">
        <v>281</v>
      </c>
      <c r="B1036" s="7" t="s">
        <v>659</v>
      </c>
      <c r="C1036" s="7">
        <v>1312</v>
      </c>
      <c r="D1036" s="2" t="s">
        <v>8</v>
      </c>
      <c r="E1036" s="2">
        <v>917</v>
      </c>
      <c r="F1036" s="2" t="s">
        <v>2463</v>
      </c>
      <c r="G1036" s="2" t="s">
        <v>2486</v>
      </c>
      <c r="H1036" s="8" t="s">
        <v>2200</v>
      </c>
      <c r="O1036" s="1">
        <v>50000</v>
      </c>
      <c r="P1036" s="1">
        <v>50000</v>
      </c>
      <c r="Q1036" s="1">
        <v>30000</v>
      </c>
      <c r="R1036" s="1">
        <v>30000</v>
      </c>
      <c r="S1036" s="1">
        <v>30000</v>
      </c>
      <c r="T1036" s="1">
        <v>30000</v>
      </c>
    </row>
    <row r="1037" spans="1:20" x14ac:dyDescent="0.3">
      <c r="A1037" s="7" t="s">
        <v>281</v>
      </c>
      <c r="B1037" s="7" t="s">
        <v>659</v>
      </c>
      <c r="C1037" s="7">
        <v>1312</v>
      </c>
      <c r="D1037" s="2" t="s">
        <v>8</v>
      </c>
      <c r="E1037" s="2">
        <v>917</v>
      </c>
      <c r="F1037" s="2" t="s">
        <v>2464</v>
      </c>
      <c r="G1037" s="2" t="s">
        <v>2486</v>
      </c>
      <c r="H1037" s="8" t="s">
        <v>2201</v>
      </c>
      <c r="O1037" s="1">
        <v>50000</v>
      </c>
      <c r="P1037" s="1">
        <v>50000</v>
      </c>
      <c r="Q1037" s="1">
        <v>50000</v>
      </c>
      <c r="R1037" s="1">
        <v>100000</v>
      </c>
      <c r="S1037" s="1">
        <v>100000</v>
      </c>
      <c r="T1037" s="1">
        <v>100000</v>
      </c>
    </row>
    <row r="1038" spans="1:20" x14ac:dyDescent="0.3">
      <c r="A1038" s="7" t="s">
        <v>281</v>
      </c>
      <c r="B1038" s="7" t="s">
        <v>659</v>
      </c>
      <c r="C1038" s="7">
        <v>1312</v>
      </c>
      <c r="D1038" s="2" t="s">
        <v>8</v>
      </c>
      <c r="E1038" s="2">
        <v>917</v>
      </c>
      <c r="F1038" s="2" t="s">
        <v>2465</v>
      </c>
      <c r="G1038" s="2" t="s">
        <v>2486</v>
      </c>
      <c r="H1038" s="8" t="s">
        <v>2202</v>
      </c>
      <c r="O1038" s="1">
        <v>30000</v>
      </c>
      <c r="P1038" s="1">
        <v>30000</v>
      </c>
      <c r="Q1038" s="1">
        <v>30000</v>
      </c>
      <c r="R1038" s="1">
        <v>60000</v>
      </c>
      <c r="S1038" s="1">
        <v>60000</v>
      </c>
      <c r="T1038" s="1">
        <v>60000</v>
      </c>
    </row>
    <row r="1039" spans="1:20" x14ac:dyDescent="0.3">
      <c r="A1039" s="7" t="s">
        <v>281</v>
      </c>
      <c r="B1039" s="7" t="s">
        <v>659</v>
      </c>
      <c r="C1039" s="7">
        <v>1312</v>
      </c>
      <c r="D1039" s="2" t="s">
        <v>8</v>
      </c>
      <c r="E1039" s="2">
        <v>917</v>
      </c>
      <c r="F1039" s="2" t="s">
        <v>2466</v>
      </c>
      <c r="G1039" s="2" t="s">
        <v>2486</v>
      </c>
      <c r="H1039" s="8" t="s">
        <v>2203</v>
      </c>
      <c r="O1039" s="1">
        <v>30000</v>
      </c>
      <c r="P1039" s="1">
        <v>30000</v>
      </c>
      <c r="Q1039" s="1">
        <v>30000</v>
      </c>
      <c r="R1039" s="1">
        <v>60000</v>
      </c>
      <c r="S1039" s="1">
        <v>60000</v>
      </c>
      <c r="T1039" s="1">
        <v>60000</v>
      </c>
    </row>
    <row r="1040" spans="1:20" x14ac:dyDescent="0.3">
      <c r="A1040" s="7" t="s">
        <v>281</v>
      </c>
      <c r="B1040" s="7" t="s">
        <v>659</v>
      </c>
      <c r="C1040" s="7">
        <v>1312</v>
      </c>
      <c r="D1040" s="2" t="s">
        <v>8</v>
      </c>
      <c r="E1040" s="2">
        <v>917</v>
      </c>
      <c r="F1040" s="2" t="s">
        <v>2467</v>
      </c>
      <c r="G1040" s="2" t="s">
        <v>2486</v>
      </c>
      <c r="H1040" s="8" t="s">
        <v>2204</v>
      </c>
      <c r="O1040" s="1">
        <v>20000</v>
      </c>
      <c r="P1040" s="1">
        <v>20000</v>
      </c>
      <c r="Q1040" s="1">
        <v>20000</v>
      </c>
      <c r="R1040" s="1">
        <v>20000</v>
      </c>
      <c r="S1040" s="1">
        <v>20000</v>
      </c>
      <c r="T1040" s="1">
        <v>20000</v>
      </c>
    </row>
    <row r="1041" spans="1:20" x14ac:dyDescent="0.3">
      <c r="A1041" s="7" t="s">
        <v>281</v>
      </c>
      <c r="B1041" s="7" t="s">
        <v>659</v>
      </c>
      <c r="C1041" s="7">
        <v>1312</v>
      </c>
      <c r="D1041" s="2" t="s">
        <v>8</v>
      </c>
      <c r="E1041" s="2">
        <v>917</v>
      </c>
      <c r="F1041" s="2" t="s">
        <v>2468</v>
      </c>
      <c r="G1041" s="2" t="s">
        <v>2486</v>
      </c>
      <c r="H1041" s="8" t="s">
        <v>2205</v>
      </c>
      <c r="O1041" s="1">
        <v>20000</v>
      </c>
      <c r="P1041" s="1">
        <v>20000</v>
      </c>
      <c r="Q1041" s="1">
        <v>20000</v>
      </c>
      <c r="R1041" s="1">
        <v>20000</v>
      </c>
      <c r="S1041" s="1">
        <v>20000</v>
      </c>
      <c r="T1041" s="1">
        <v>20000</v>
      </c>
    </row>
    <row r="1042" spans="1:20" x14ac:dyDescent="0.3">
      <c r="A1042" s="7" t="s">
        <v>281</v>
      </c>
      <c r="B1042" s="7" t="s">
        <v>659</v>
      </c>
      <c r="C1042" s="7">
        <v>1312</v>
      </c>
      <c r="D1042" s="2" t="s">
        <v>252</v>
      </c>
      <c r="E1042" s="2">
        <v>999</v>
      </c>
      <c r="F1042" s="2" t="s">
        <v>252</v>
      </c>
      <c r="G1042" s="2" t="s">
        <v>2486</v>
      </c>
      <c r="H1042" s="8" t="s">
        <v>1777</v>
      </c>
      <c r="O1042" s="1">
        <v>3000000</v>
      </c>
      <c r="P1042" s="1">
        <v>4000000</v>
      </c>
      <c r="Q1042" s="1">
        <v>7000000</v>
      </c>
      <c r="R1042" s="1">
        <v>6000000</v>
      </c>
      <c r="S1042" s="1">
        <v>7000000</v>
      </c>
      <c r="T1042" s="1">
        <v>7800000</v>
      </c>
    </row>
    <row r="1043" spans="1:20" x14ac:dyDescent="0.3">
      <c r="A1043" s="7" t="s">
        <v>281</v>
      </c>
      <c r="B1043" s="7" t="s">
        <v>659</v>
      </c>
      <c r="C1043" s="7">
        <v>1312</v>
      </c>
      <c r="D1043" s="2" t="s">
        <v>8</v>
      </c>
      <c r="E1043" s="2">
        <v>917</v>
      </c>
      <c r="F1043" s="2" t="s">
        <v>2469</v>
      </c>
      <c r="G1043" s="2" t="s">
        <v>2487</v>
      </c>
      <c r="H1043" s="8" t="s">
        <v>2206</v>
      </c>
      <c r="O1043" s="1">
        <v>90000</v>
      </c>
      <c r="P1043" s="1">
        <v>90000</v>
      </c>
      <c r="Q1043" s="1">
        <v>90000</v>
      </c>
      <c r="R1043" s="1">
        <v>90000</v>
      </c>
      <c r="S1043" s="1">
        <v>90000</v>
      </c>
      <c r="T1043" s="1">
        <v>270000</v>
      </c>
    </row>
    <row r="1044" spans="1:20" x14ac:dyDescent="0.3">
      <c r="A1044" s="7" t="s">
        <v>281</v>
      </c>
      <c r="B1044" s="7" t="s">
        <v>659</v>
      </c>
      <c r="C1044" s="7">
        <v>1312</v>
      </c>
      <c r="D1044" s="2" t="s">
        <v>8</v>
      </c>
      <c r="E1044" s="2">
        <v>917</v>
      </c>
      <c r="F1044" s="2" t="s">
        <v>2470</v>
      </c>
      <c r="G1044" s="2" t="s">
        <v>2487</v>
      </c>
      <c r="H1044" s="8" t="s">
        <v>2207</v>
      </c>
      <c r="O1044" s="1">
        <v>56000</v>
      </c>
      <c r="P1044" s="1">
        <v>56000</v>
      </c>
      <c r="Q1044" s="1">
        <v>56000</v>
      </c>
      <c r="R1044" s="1">
        <v>56000</v>
      </c>
      <c r="S1044" s="1">
        <v>56000</v>
      </c>
      <c r="T1044" s="1">
        <v>56000</v>
      </c>
    </row>
    <row r="1045" spans="1:20" x14ac:dyDescent="0.3">
      <c r="A1045" s="7" t="s">
        <v>281</v>
      </c>
      <c r="B1045" s="7" t="s">
        <v>659</v>
      </c>
      <c r="C1045" s="7">
        <v>1312</v>
      </c>
      <c r="D1045" s="2" t="s">
        <v>8</v>
      </c>
      <c r="E1045" s="2">
        <v>917</v>
      </c>
      <c r="F1045" s="2" t="s">
        <v>2471</v>
      </c>
      <c r="G1045" s="2" t="s">
        <v>2487</v>
      </c>
      <c r="H1045" s="8" t="s">
        <v>2208</v>
      </c>
      <c r="O1045" s="1">
        <v>218500</v>
      </c>
      <c r="P1045" s="1">
        <v>218500</v>
      </c>
      <c r="Q1045" s="1">
        <v>218500</v>
      </c>
      <c r="R1045" s="1">
        <v>218500</v>
      </c>
      <c r="S1045" s="1">
        <v>218500</v>
      </c>
      <c r="T1045" s="1">
        <v>500000</v>
      </c>
    </row>
    <row r="1046" spans="1:20" x14ac:dyDescent="0.3">
      <c r="A1046" s="7" t="s">
        <v>281</v>
      </c>
      <c r="B1046" s="7" t="s">
        <v>659</v>
      </c>
      <c r="C1046" s="7">
        <v>1312</v>
      </c>
      <c r="D1046" s="2" t="s">
        <v>8</v>
      </c>
      <c r="E1046" s="2">
        <v>917</v>
      </c>
      <c r="F1046" s="2" t="s">
        <v>2472</v>
      </c>
      <c r="G1046" s="2" t="s">
        <v>2487</v>
      </c>
      <c r="H1046" s="8" t="s">
        <v>2209</v>
      </c>
      <c r="O1046" s="1">
        <v>180000</v>
      </c>
      <c r="P1046" s="1">
        <v>180000</v>
      </c>
      <c r="Q1046" s="1">
        <v>180000</v>
      </c>
      <c r="R1046" s="1">
        <v>90000</v>
      </c>
      <c r="S1046" s="1">
        <v>90000</v>
      </c>
      <c r="T1046" s="1">
        <v>90000</v>
      </c>
    </row>
    <row r="1047" spans="1:20" x14ac:dyDescent="0.3">
      <c r="A1047" s="7" t="s">
        <v>281</v>
      </c>
      <c r="B1047" s="7" t="s">
        <v>659</v>
      </c>
      <c r="C1047" s="7">
        <v>1312</v>
      </c>
      <c r="D1047" s="2" t="s">
        <v>8</v>
      </c>
      <c r="E1047" s="2">
        <v>917</v>
      </c>
      <c r="F1047" s="2" t="s">
        <v>2473</v>
      </c>
      <c r="G1047" s="2" t="s">
        <v>2487</v>
      </c>
      <c r="H1047" s="8" t="s">
        <v>2210</v>
      </c>
      <c r="O1047" s="1">
        <v>154100</v>
      </c>
      <c r="P1047" s="1">
        <v>154100</v>
      </c>
      <c r="Q1047" s="1">
        <v>800000</v>
      </c>
      <c r="R1047" s="1">
        <v>154100</v>
      </c>
      <c r="S1047" s="1">
        <v>154100</v>
      </c>
      <c r="T1047" s="1">
        <v>154100</v>
      </c>
    </row>
    <row r="1048" spans="1:20" x14ac:dyDescent="0.3">
      <c r="A1048" s="7" t="s">
        <v>281</v>
      </c>
      <c r="B1048" s="7" t="s">
        <v>659</v>
      </c>
      <c r="C1048" s="7">
        <v>1312</v>
      </c>
      <c r="D1048" s="2" t="s">
        <v>8</v>
      </c>
      <c r="E1048" s="2">
        <v>917</v>
      </c>
      <c r="F1048" s="2" t="s">
        <v>2474</v>
      </c>
      <c r="G1048" s="2" t="s">
        <v>2487</v>
      </c>
      <c r="H1048" s="8" t="s">
        <v>2211</v>
      </c>
      <c r="O1048" s="1">
        <v>216600</v>
      </c>
      <c r="P1048" s="1">
        <v>216600</v>
      </c>
      <c r="Q1048" s="1">
        <v>100000</v>
      </c>
      <c r="R1048" s="1">
        <v>216600</v>
      </c>
      <c r="S1048" s="1">
        <v>216600</v>
      </c>
      <c r="T1048" s="1">
        <v>216600</v>
      </c>
    </row>
    <row r="1049" spans="1:20" x14ac:dyDescent="0.3">
      <c r="A1049" s="7" t="s">
        <v>281</v>
      </c>
      <c r="B1049" s="7" t="s">
        <v>659</v>
      </c>
      <c r="C1049" s="7">
        <v>1312</v>
      </c>
      <c r="D1049" s="2" t="s">
        <v>8</v>
      </c>
      <c r="E1049" s="2">
        <v>917</v>
      </c>
      <c r="F1049" s="2" t="s">
        <v>2475</v>
      </c>
      <c r="G1049" s="2" t="s">
        <v>2487</v>
      </c>
      <c r="H1049" s="8" t="s">
        <v>2212</v>
      </c>
      <c r="O1049" s="1">
        <v>169100</v>
      </c>
      <c r="P1049" s="1">
        <v>169100</v>
      </c>
      <c r="Q1049" s="1">
        <v>169100</v>
      </c>
      <c r="R1049" s="1">
        <v>169100</v>
      </c>
      <c r="S1049" s="1">
        <v>169100</v>
      </c>
      <c r="T1049" s="1">
        <v>169100</v>
      </c>
    </row>
    <row r="1050" spans="1:20" x14ac:dyDescent="0.3">
      <c r="A1050" s="7" t="s">
        <v>281</v>
      </c>
      <c r="B1050" s="7" t="s">
        <v>659</v>
      </c>
      <c r="C1050" s="7">
        <v>1312</v>
      </c>
      <c r="D1050" s="2" t="s">
        <v>8</v>
      </c>
      <c r="E1050" s="2">
        <v>917</v>
      </c>
      <c r="F1050" s="2" t="s">
        <v>2476</v>
      </c>
      <c r="G1050" s="2" t="s">
        <v>2487</v>
      </c>
      <c r="H1050" s="8" t="s">
        <v>2213</v>
      </c>
      <c r="O1050" s="1">
        <v>153700</v>
      </c>
      <c r="P1050" s="1">
        <v>153700</v>
      </c>
      <c r="Q1050" s="1">
        <v>153700</v>
      </c>
      <c r="R1050" s="1">
        <v>153700</v>
      </c>
      <c r="S1050" s="1">
        <v>153700</v>
      </c>
      <c r="T1050" s="1">
        <v>153700</v>
      </c>
    </row>
    <row r="1051" spans="1:20" x14ac:dyDescent="0.3">
      <c r="A1051" s="7" t="s">
        <v>281</v>
      </c>
      <c r="B1051" s="7" t="s">
        <v>659</v>
      </c>
      <c r="C1051" s="7">
        <v>1312</v>
      </c>
      <c r="D1051" s="2" t="s">
        <v>8</v>
      </c>
      <c r="E1051" s="2">
        <v>917</v>
      </c>
      <c r="F1051" s="2" t="s">
        <v>2768</v>
      </c>
      <c r="G1051" s="2" t="s">
        <v>2487</v>
      </c>
      <c r="H1051" s="8" t="s">
        <v>2214</v>
      </c>
      <c r="O1051" s="1">
        <v>279000</v>
      </c>
      <c r="P1051" s="1">
        <v>279000</v>
      </c>
      <c r="Q1051" s="1">
        <v>279000</v>
      </c>
      <c r="R1051" s="1">
        <v>279000</v>
      </c>
      <c r="S1051" s="1">
        <v>279000</v>
      </c>
      <c r="T1051" s="1">
        <v>500000</v>
      </c>
    </row>
    <row r="1052" spans="1:20" x14ac:dyDescent="0.3">
      <c r="A1052" s="7" t="s">
        <v>281</v>
      </c>
      <c r="B1052" s="7" t="s">
        <v>659</v>
      </c>
      <c r="C1052" s="7">
        <v>1312</v>
      </c>
      <c r="D1052" s="2" t="s">
        <v>8</v>
      </c>
      <c r="E1052" s="2">
        <v>917</v>
      </c>
      <c r="F1052" s="2" t="s">
        <v>2769</v>
      </c>
      <c r="G1052" s="2" t="s">
        <v>2487</v>
      </c>
      <c r="H1052" s="8" t="s">
        <v>2215</v>
      </c>
      <c r="O1052" s="1">
        <v>151500</v>
      </c>
      <c r="P1052" s="1">
        <v>151500</v>
      </c>
      <c r="Q1052" s="1">
        <v>100000</v>
      </c>
      <c r="R1052" s="1">
        <v>151500</v>
      </c>
      <c r="S1052" s="1">
        <v>151500</v>
      </c>
      <c r="T1052" s="1">
        <v>151500</v>
      </c>
    </row>
    <row r="1053" spans="1:20" x14ac:dyDescent="0.3">
      <c r="A1053" s="7" t="s">
        <v>281</v>
      </c>
      <c r="B1053" s="7" t="s">
        <v>659</v>
      </c>
      <c r="C1053" s="7">
        <v>1312</v>
      </c>
      <c r="D1053" s="2" t="s">
        <v>8</v>
      </c>
      <c r="E1053" s="2">
        <v>917</v>
      </c>
      <c r="F1053" s="2" t="s">
        <v>2477</v>
      </c>
      <c r="G1053" s="2" t="s">
        <v>2487</v>
      </c>
      <c r="H1053" s="8" t="s">
        <v>2216</v>
      </c>
      <c r="O1053" s="1">
        <v>117000</v>
      </c>
      <c r="P1053" s="1">
        <v>117000</v>
      </c>
      <c r="Q1053" s="1">
        <v>117000</v>
      </c>
      <c r="R1053" s="1">
        <v>117000</v>
      </c>
      <c r="S1053" s="1">
        <v>117000</v>
      </c>
      <c r="T1053" s="1">
        <v>117000</v>
      </c>
    </row>
    <row r="1054" spans="1:20" x14ac:dyDescent="0.3">
      <c r="A1054" s="7" t="s">
        <v>281</v>
      </c>
      <c r="B1054" s="7" t="s">
        <v>659</v>
      </c>
      <c r="C1054" s="7">
        <v>1312</v>
      </c>
      <c r="D1054" s="2" t="s">
        <v>8</v>
      </c>
      <c r="E1054" s="2">
        <v>917</v>
      </c>
      <c r="F1054" s="2" t="s">
        <v>2478</v>
      </c>
      <c r="G1054" s="2" t="s">
        <v>2487</v>
      </c>
      <c r="H1054" s="8" t="s">
        <v>2217</v>
      </c>
      <c r="O1054" s="1">
        <v>354600</v>
      </c>
      <c r="P1054" s="1">
        <v>354600</v>
      </c>
      <c r="Q1054" s="1">
        <v>200000</v>
      </c>
      <c r="R1054" s="1">
        <v>354600</v>
      </c>
      <c r="S1054" s="1">
        <v>354600</v>
      </c>
      <c r="T1054" s="1">
        <v>354600</v>
      </c>
    </row>
    <row r="1055" spans="1:20" x14ac:dyDescent="0.3">
      <c r="A1055" s="7" t="s">
        <v>281</v>
      </c>
      <c r="B1055" s="7" t="s">
        <v>659</v>
      </c>
      <c r="C1055" s="7">
        <v>1312</v>
      </c>
      <c r="D1055" s="2" t="s">
        <v>8</v>
      </c>
      <c r="E1055" s="2">
        <v>917</v>
      </c>
      <c r="F1055" s="2" t="s">
        <v>2479</v>
      </c>
      <c r="G1055" s="2" t="s">
        <v>2487</v>
      </c>
      <c r="H1055" s="8" t="s">
        <v>2218</v>
      </c>
      <c r="O1055" s="1">
        <v>270000</v>
      </c>
      <c r="P1055" s="1">
        <v>270000</v>
      </c>
      <c r="Q1055" s="1">
        <v>100000</v>
      </c>
      <c r="R1055" s="1">
        <v>180000</v>
      </c>
      <c r="S1055" s="1">
        <v>180000</v>
      </c>
      <c r="T1055" s="1">
        <v>360000</v>
      </c>
    </row>
    <row r="1056" spans="1:20" x14ac:dyDescent="0.3">
      <c r="A1056" s="7" t="s">
        <v>281</v>
      </c>
      <c r="B1056" s="7" t="s">
        <v>659</v>
      </c>
      <c r="C1056" s="7">
        <v>1312</v>
      </c>
      <c r="D1056" s="2" t="s">
        <v>8</v>
      </c>
      <c r="E1056" s="2">
        <v>917</v>
      </c>
      <c r="F1056" s="2" t="s">
        <v>2480</v>
      </c>
      <c r="G1056" s="2" t="s">
        <v>2487</v>
      </c>
      <c r="H1056" s="8" t="s">
        <v>2219</v>
      </c>
      <c r="O1056" s="1">
        <v>139000</v>
      </c>
      <c r="P1056" s="1">
        <v>139000</v>
      </c>
      <c r="Q1056" s="1">
        <v>139000</v>
      </c>
      <c r="R1056" s="1">
        <v>139000</v>
      </c>
      <c r="S1056" s="1">
        <v>139000</v>
      </c>
      <c r="T1056" s="1">
        <v>500000</v>
      </c>
    </row>
    <row r="1057" spans="1:20" x14ac:dyDescent="0.3">
      <c r="A1057" s="7" t="s">
        <v>281</v>
      </c>
      <c r="B1057" s="7" t="s">
        <v>659</v>
      </c>
      <c r="C1057" s="7">
        <v>1312</v>
      </c>
      <c r="D1057" s="2" t="s">
        <v>8</v>
      </c>
      <c r="E1057" s="2">
        <v>917</v>
      </c>
      <c r="F1057" s="2" t="s">
        <v>2481</v>
      </c>
      <c r="G1057" s="2" t="s">
        <v>2487</v>
      </c>
      <c r="H1057" s="8" t="s">
        <v>2220</v>
      </c>
      <c r="O1057" s="1">
        <v>328000</v>
      </c>
      <c r="P1057" s="1">
        <v>328000</v>
      </c>
      <c r="Q1057" s="1">
        <v>150000</v>
      </c>
      <c r="R1057" s="1">
        <v>328000</v>
      </c>
      <c r="S1057" s="1">
        <v>328000</v>
      </c>
      <c r="T1057" s="1">
        <v>900000</v>
      </c>
    </row>
    <row r="1058" spans="1:20" x14ac:dyDescent="0.3">
      <c r="A1058" s="7" t="s">
        <v>281</v>
      </c>
      <c r="B1058" s="7" t="s">
        <v>659</v>
      </c>
      <c r="C1058" s="7">
        <v>1312</v>
      </c>
      <c r="D1058" s="2" t="s">
        <v>8</v>
      </c>
      <c r="E1058" s="2">
        <v>917</v>
      </c>
      <c r="F1058" s="2" t="s">
        <v>2482</v>
      </c>
      <c r="G1058" s="2" t="s">
        <v>2487</v>
      </c>
      <c r="H1058" s="8" t="s">
        <v>2221</v>
      </c>
      <c r="O1058" s="1">
        <v>1170000</v>
      </c>
      <c r="P1058" s="1">
        <v>1170000</v>
      </c>
      <c r="Q1058" s="1">
        <v>810000</v>
      </c>
      <c r="R1058" s="1">
        <v>900000</v>
      </c>
      <c r="S1058" s="1">
        <v>2000000</v>
      </c>
      <c r="T1058" s="1">
        <v>3000000</v>
      </c>
    </row>
    <row r="1059" spans="1:20" x14ac:dyDescent="0.3">
      <c r="A1059" s="7" t="s">
        <v>281</v>
      </c>
      <c r="B1059" s="7" t="s">
        <v>659</v>
      </c>
      <c r="C1059" s="7">
        <v>1312</v>
      </c>
      <c r="D1059" s="2" t="s">
        <v>8</v>
      </c>
      <c r="E1059" s="2">
        <v>917</v>
      </c>
      <c r="F1059" s="2" t="s">
        <v>2483</v>
      </c>
      <c r="G1059" s="2" t="s">
        <v>2487</v>
      </c>
      <c r="H1059" s="8" t="s">
        <v>2222</v>
      </c>
      <c r="O1059" s="1">
        <v>90000</v>
      </c>
      <c r="P1059" s="1">
        <v>90000</v>
      </c>
      <c r="Q1059" s="1">
        <v>90000</v>
      </c>
      <c r="R1059" s="1">
        <v>90000</v>
      </c>
      <c r="S1059" s="1">
        <v>90000</v>
      </c>
      <c r="T1059" s="1">
        <v>90000</v>
      </c>
    </row>
    <row r="1060" spans="1:20" x14ac:dyDescent="0.3">
      <c r="A1060" s="7" t="s">
        <v>281</v>
      </c>
      <c r="B1060" s="7" t="s">
        <v>659</v>
      </c>
      <c r="C1060" s="7">
        <v>1312</v>
      </c>
      <c r="D1060" s="2" t="s">
        <v>8</v>
      </c>
      <c r="E1060" s="2">
        <v>917</v>
      </c>
      <c r="F1060" s="2" t="s">
        <v>2770</v>
      </c>
      <c r="G1060" s="2" t="s">
        <v>2487</v>
      </c>
      <c r="H1060" s="8" t="s">
        <v>2223</v>
      </c>
      <c r="O1060" s="1">
        <v>90000</v>
      </c>
      <c r="P1060" s="1">
        <v>90000</v>
      </c>
      <c r="Q1060" s="1">
        <v>90000</v>
      </c>
      <c r="R1060" s="1">
        <v>90000</v>
      </c>
      <c r="S1060" s="1">
        <v>90000</v>
      </c>
      <c r="T1060" s="1">
        <v>90200</v>
      </c>
    </row>
    <row r="1061" spans="1:20" x14ac:dyDescent="0.3">
      <c r="A1061" s="7" t="s">
        <v>281</v>
      </c>
      <c r="B1061" s="7" t="s">
        <v>659</v>
      </c>
      <c r="C1061" s="7">
        <v>1312</v>
      </c>
      <c r="D1061" s="2" t="s">
        <v>252</v>
      </c>
      <c r="E1061" s="2">
        <v>999</v>
      </c>
      <c r="F1061" s="2" t="s">
        <v>252</v>
      </c>
      <c r="G1061" s="2" t="s">
        <v>2487</v>
      </c>
      <c r="H1061" s="8" t="s">
        <v>1777</v>
      </c>
      <c r="O1061" s="1">
        <v>10000000</v>
      </c>
      <c r="P1061" s="1">
        <v>10000000</v>
      </c>
      <c r="Q1061" s="1">
        <v>11000000</v>
      </c>
      <c r="R1061" s="1">
        <v>11000000</v>
      </c>
      <c r="S1061" s="1">
        <v>12000000</v>
      </c>
      <c r="T1061" s="1">
        <v>12000000</v>
      </c>
    </row>
    <row r="1062" spans="1:20" hidden="1" x14ac:dyDescent="0.3">
      <c r="A1062" s="2" t="s">
        <v>2491</v>
      </c>
      <c r="B1062" s="2" t="s">
        <v>2490</v>
      </c>
      <c r="C1062" s="2">
        <v>2506</v>
      </c>
      <c r="D1062" s="2" t="s">
        <v>8</v>
      </c>
      <c r="E1062" s="2">
        <v>901</v>
      </c>
      <c r="F1062" s="2" t="s">
        <v>2617</v>
      </c>
      <c r="G1062" s="2" t="s">
        <v>2741</v>
      </c>
      <c r="H1062" s="8" t="s">
        <v>2492</v>
      </c>
      <c r="O1062" s="1">
        <v>11312000</v>
      </c>
      <c r="P1062" s="1">
        <v>11949000</v>
      </c>
      <c r="Q1062" s="1">
        <v>12734000</v>
      </c>
      <c r="R1062" s="1">
        <v>9783000</v>
      </c>
      <c r="S1062" s="1">
        <v>7589000</v>
      </c>
      <c r="T1062" s="1">
        <v>6717000</v>
      </c>
    </row>
    <row r="1063" spans="1:20" hidden="1" x14ac:dyDescent="0.3">
      <c r="A1063" s="2" t="s">
        <v>2491</v>
      </c>
      <c r="B1063" s="2" t="s">
        <v>2490</v>
      </c>
      <c r="C1063" s="2">
        <v>2506</v>
      </c>
      <c r="D1063" s="2" t="s">
        <v>8</v>
      </c>
      <c r="E1063" s="2">
        <v>915</v>
      </c>
      <c r="F1063" s="2" t="s">
        <v>2618</v>
      </c>
      <c r="G1063" s="2" t="s">
        <v>2741</v>
      </c>
      <c r="H1063" s="8" t="s">
        <v>2493</v>
      </c>
      <c r="O1063" s="1">
        <v>6719000</v>
      </c>
      <c r="P1063" s="1">
        <v>7098000</v>
      </c>
      <c r="Q1063" s="1">
        <v>7564000</v>
      </c>
      <c r="R1063" s="1">
        <v>5811000</v>
      </c>
      <c r="S1063" s="1">
        <v>4508000</v>
      </c>
      <c r="T1063" s="1">
        <v>3990000</v>
      </c>
    </row>
    <row r="1064" spans="1:20" hidden="1" x14ac:dyDescent="0.3">
      <c r="A1064" s="2" t="s">
        <v>2491</v>
      </c>
      <c r="B1064" s="2" t="s">
        <v>2490</v>
      </c>
      <c r="C1064" s="2">
        <v>2506</v>
      </c>
      <c r="D1064" s="2" t="s">
        <v>8</v>
      </c>
      <c r="E1064" s="2">
        <v>915</v>
      </c>
      <c r="F1064" s="2" t="s">
        <v>919</v>
      </c>
      <c r="G1064" s="2" t="s">
        <v>2741</v>
      </c>
      <c r="H1064" s="8" t="s">
        <v>844</v>
      </c>
      <c r="O1064" s="1">
        <v>6837000</v>
      </c>
      <c r="P1064" s="1">
        <v>7222000</v>
      </c>
      <c r="Q1064" s="1">
        <v>7696000</v>
      </c>
      <c r="R1064" s="1">
        <v>5913000</v>
      </c>
      <c r="S1064" s="1">
        <v>4587000</v>
      </c>
      <c r="T1064" s="1">
        <v>4060000</v>
      </c>
    </row>
    <row r="1065" spans="1:20" hidden="1" x14ac:dyDescent="0.3">
      <c r="A1065" s="2" t="s">
        <v>2491</v>
      </c>
      <c r="B1065" s="2" t="s">
        <v>2490</v>
      </c>
      <c r="C1065" s="2">
        <v>2506</v>
      </c>
      <c r="D1065" s="2" t="s">
        <v>8</v>
      </c>
      <c r="E1065" s="2">
        <v>915</v>
      </c>
      <c r="F1065" s="2" t="s">
        <v>2619</v>
      </c>
      <c r="G1065" s="2" t="s">
        <v>2741</v>
      </c>
      <c r="H1065" s="8" t="s">
        <v>2494</v>
      </c>
      <c r="O1065" s="1">
        <v>4929000</v>
      </c>
      <c r="P1065" s="1">
        <v>5206000</v>
      </c>
      <c r="Q1065" s="1">
        <v>5548000</v>
      </c>
      <c r="R1065" s="1">
        <v>4262000</v>
      </c>
      <c r="S1065" s="1">
        <v>3307000</v>
      </c>
      <c r="T1065" s="1">
        <v>2927000</v>
      </c>
    </row>
    <row r="1066" spans="1:20" hidden="1" x14ac:dyDescent="0.3">
      <c r="A1066" s="2" t="s">
        <v>2491</v>
      </c>
      <c r="B1066" s="2" t="s">
        <v>2490</v>
      </c>
      <c r="C1066" s="2">
        <v>2506</v>
      </c>
      <c r="D1066" s="2" t="s">
        <v>8</v>
      </c>
      <c r="E1066" s="2">
        <v>915</v>
      </c>
      <c r="F1066" s="2" t="s">
        <v>920</v>
      </c>
      <c r="G1066" s="2" t="s">
        <v>2741</v>
      </c>
      <c r="H1066" s="8" t="s">
        <v>2495</v>
      </c>
      <c r="O1066" s="1">
        <v>4882000</v>
      </c>
      <c r="P1066" s="1">
        <v>5158000</v>
      </c>
      <c r="Q1066" s="1">
        <v>5496000</v>
      </c>
      <c r="R1066" s="1">
        <v>4223000</v>
      </c>
      <c r="S1066" s="1">
        <v>3276000</v>
      </c>
      <c r="T1066" s="1">
        <v>2899000</v>
      </c>
    </row>
    <row r="1067" spans="1:20" hidden="1" x14ac:dyDescent="0.3">
      <c r="A1067" s="2" t="s">
        <v>2491</v>
      </c>
      <c r="B1067" s="2" t="s">
        <v>2490</v>
      </c>
      <c r="C1067" s="2">
        <v>2506</v>
      </c>
      <c r="D1067" s="2" t="s">
        <v>8</v>
      </c>
      <c r="E1067" s="2">
        <v>915</v>
      </c>
      <c r="F1067" s="2" t="s">
        <v>2620</v>
      </c>
      <c r="G1067" s="2" t="s">
        <v>2741</v>
      </c>
      <c r="H1067" s="8" t="s">
        <v>2496</v>
      </c>
      <c r="O1067" s="1">
        <v>4616000</v>
      </c>
      <c r="P1067" s="1">
        <v>4877000</v>
      </c>
      <c r="Q1067" s="1">
        <v>5197000</v>
      </c>
      <c r="R1067" s="1">
        <v>3993000</v>
      </c>
      <c r="S1067" s="1">
        <v>3097000</v>
      </c>
      <c r="T1067" s="1">
        <v>2741000</v>
      </c>
    </row>
    <row r="1068" spans="1:20" hidden="1" x14ac:dyDescent="0.3">
      <c r="A1068" s="2" t="s">
        <v>2491</v>
      </c>
      <c r="B1068" s="2" t="s">
        <v>2490</v>
      </c>
      <c r="C1068" s="2">
        <v>2506</v>
      </c>
      <c r="D1068" s="2" t="s">
        <v>8</v>
      </c>
      <c r="E1068" s="2">
        <v>915</v>
      </c>
      <c r="F1068" s="2" t="s">
        <v>2621</v>
      </c>
      <c r="G1068" s="2" t="s">
        <v>2741</v>
      </c>
      <c r="H1068" s="8" t="s">
        <v>2497</v>
      </c>
      <c r="O1068" s="1">
        <v>4754000</v>
      </c>
      <c r="P1068" s="1">
        <v>5022000</v>
      </c>
      <c r="Q1068" s="1">
        <v>5351000</v>
      </c>
      <c r="R1068" s="1">
        <v>4111000</v>
      </c>
      <c r="S1068" s="1">
        <v>3190000</v>
      </c>
      <c r="T1068" s="1">
        <v>2823000</v>
      </c>
    </row>
    <row r="1069" spans="1:20" hidden="1" x14ac:dyDescent="0.3">
      <c r="A1069" s="2" t="s">
        <v>2491</v>
      </c>
      <c r="B1069" s="2" t="s">
        <v>2490</v>
      </c>
      <c r="C1069" s="2">
        <v>2506</v>
      </c>
      <c r="D1069" s="2" t="s">
        <v>8</v>
      </c>
      <c r="E1069" s="2">
        <v>915</v>
      </c>
      <c r="F1069" s="2" t="s">
        <v>2622</v>
      </c>
      <c r="G1069" s="2" t="s">
        <v>2741</v>
      </c>
      <c r="H1069" s="8" t="s">
        <v>2498</v>
      </c>
      <c r="O1069" s="1">
        <v>5000000</v>
      </c>
      <c r="P1069" s="1">
        <v>4653000</v>
      </c>
      <c r="Q1069" s="1">
        <v>4958000</v>
      </c>
      <c r="R1069" s="1">
        <v>3809000</v>
      </c>
      <c r="S1069" s="1">
        <v>2955000</v>
      </c>
      <c r="T1069" s="1">
        <v>2616000</v>
      </c>
    </row>
    <row r="1070" spans="1:20" hidden="1" x14ac:dyDescent="0.3">
      <c r="A1070" s="2" t="s">
        <v>2491</v>
      </c>
      <c r="B1070" s="2" t="s">
        <v>2490</v>
      </c>
      <c r="C1070" s="2">
        <v>2506</v>
      </c>
      <c r="D1070" s="2" t="s">
        <v>8</v>
      </c>
      <c r="E1070" s="2">
        <v>915</v>
      </c>
      <c r="F1070" s="2" t="s">
        <v>917</v>
      </c>
      <c r="G1070" s="2" t="s">
        <v>2741</v>
      </c>
      <c r="H1070" s="8" t="s">
        <v>2499</v>
      </c>
      <c r="O1070" s="1">
        <v>4220000</v>
      </c>
      <c r="P1070" s="1">
        <v>5000000</v>
      </c>
      <c r="Q1070" s="1">
        <v>4750000</v>
      </c>
      <c r="R1070" s="1">
        <v>3650000</v>
      </c>
      <c r="S1070" s="1">
        <v>2831000</v>
      </c>
      <c r="T1070" s="1">
        <v>2506000</v>
      </c>
    </row>
    <row r="1071" spans="1:20" hidden="1" x14ac:dyDescent="0.3">
      <c r="A1071" s="2" t="s">
        <v>2491</v>
      </c>
      <c r="B1071" s="2" t="s">
        <v>2490</v>
      </c>
      <c r="C1071" s="2">
        <v>2506</v>
      </c>
      <c r="D1071" s="2" t="s">
        <v>8</v>
      </c>
      <c r="E1071" s="2">
        <v>915</v>
      </c>
      <c r="F1071" s="2" t="s">
        <v>2623</v>
      </c>
      <c r="G1071" s="2" t="s">
        <v>2741</v>
      </c>
      <c r="H1071" s="8" t="s">
        <v>2500</v>
      </c>
      <c r="O1071" s="1">
        <v>4034000</v>
      </c>
      <c r="P1071" s="1">
        <v>4261000</v>
      </c>
      <c r="Q1071" s="1">
        <v>4541000</v>
      </c>
      <c r="R1071" s="1">
        <v>3489000</v>
      </c>
      <c r="S1071" s="1">
        <v>2706000</v>
      </c>
      <c r="T1071" s="1">
        <v>2395000</v>
      </c>
    </row>
    <row r="1072" spans="1:20" hidden="1" x14ac:dyDescent="0.3">
      <c r="A1072" s="2" t="s">
        <v>2491</v>
      </c>
      <c r="B1072" s="2" t="s">
        <v>2490</v>
      </c>
      <c r="C1072" s="2">
        <v>2506</v>
      </c>
      <c r="D1072" s="2" t="s">
        <v>8</v>
      </c>
      <c r="E1072" s="2">
        <v>915</v>
      </c>
      <c r="F1072" s="2" t="s">
        <v>2624</v>
      </c>
      <c r="G1072" s="2" t="s">
        <v>2741</v>
      </c>
      <c r="H1072" s="8" t="s">
        <v>2501</v>
      </c>
      <c r="O1072" s="1">
        <v>3549000</v>
      </c>
      <c r="P1072" s="1">
        <v>3749000</v>
      </c>
      <c r="Q1072" s="1">
        <v>3995000</v>
      </c>
      <c r="R1072" s="1">
        <v>3070000</v>
      </c>
      <c r="S1072" s="1">
        <v>2381000</v>
      </c>
      <c r="T1072" s="1">
        <v>2108000</v>
      </c>
    </row>
    <row r="1073" spans="1:20" hidden="1" x14ac:dyDescent="0.3">
      <c r="A1073" s="2" t="s">
        <v>2491</v>
      </c>
      <c r="B1073" s="2" t="s">
        <v>2490</v>
      </c>
      <c r="C1073" s="2">
        <v>2506</v>
      </c>
      <c r="D1073" s="2" t="s">
        <v>8</v>
      </c>
      <c r="E1073" s="2">
        <v>915</v>
      </c>
      <c r="F1073" s="2" t="s">
        <v>2625</v>
      </c>
      <c r="G1073" s="2" t="s">
        <v>2741</v>
      </c>
      <c r="H1073" s="8" t="s">
        <v>2502</v>
      </c>
      <c r="O1073" s="1">
        <v>3088000</v>
      </c>
      <c r="P1073" s="1">
        <v>3262000</v>
      </c>
      <c r="Q1073" s="1">
        <v>3476000</v>
      </c>
      <c r="R1073" s="1">
        <v>2671000</v>
      </c>
      <c r="S1073" s="1">
        <v>2072000</v>
      </c>
      <c r="T1073" s="1">
        <v>1834000</v>
      </c>
    </row>
    <row r="1074" spans="1:20" hidden="1" x14ac:dyDescent="0.3">
      <c r="A1074" s="2" t="s">
        <v>2491</v>
      </c>
      <c r="B1074" s="2" t="s">
        <v>2490</v>
      </c>
      <c r="C1074" s="2">
        <v>2506</v>
      </c>
      <c r="D1074" s="2" t="s">
        <v>8</v>
      </c>
      <c r="E1074" s="2">
        <v>915</v>
      </c>
      <c r="F1074" s="2" t="s">
        <v>2626</v>
      </c>
      <c r="G1074" s="2" t="s">
        <v>2741</v>
      </c>
      <c r="H1074" s="8" t="s">
        <v>2503</v>
      </c>
      <c r="O1074" s="1">
        <v>2497000</v>
      </c>
      <c r="P1074" s="1">
        <v>2638000</v>
      </c>
      <c r="Q1074" s="1">
        <v>2811000</v>
      </c>
      <c r="R1074" s="1">
        <v>2160000</v>
      </c>
      <c r="S1074" s="1">
        <v>1675000</v>
      </c>
      <c r="T1074" s="1">
        <v>1483000</v>
      </c>
    </row>
    <row r="1075" spans="1:20" hidden="1" x14ac:dyDescent="0.3">
      <c r="A1075" s="2" t="s">
        <v>2491</v>
      </c>
      <c r="B1075" s="2" t="s">
        <v>2490</v>
      </c>
      <c r="C1075" s="2">
        <v>2506</v>
      </c>
      <c r="D1075" s="2" t="s">
        <v>8</v>
      </c>
      <c r="E1075" s="2">
        <v>915</v>
      </c>
      <c r="F1075" s="2" t="s">
        <v>2627</v>
      </c>
      <c r="G1075" s="2" t="s">
        <v>2741</v>
      </c>
      <c r="H1075" s="8" t="s">
        <v>2504</v>
      </c>
      <c r="O1075" s="1">
        <v>2178000</v>
      </c>
      <c r="P1075" s="1">
        <v>2301000</v>
      </c>
      <c r="Q1075" s="1">
        <v>2452000</v>
      </c>
      <c r="R1075" s="1">
        <v>1884000</v>
      </c>
      <c r="S1075" s="1">
        <v>1462000</v>
      </c>
      <c r="T1075" s="1">
        <v>1294000</v>
      </c>
    </row>
    <row r="1076" spans="1:20" hidden="1" x14ac:dyDescent="0.3">
      <c r="A1076" s="2" t="s">
        <v>2491</v>
      </c>
      <c r="B1076" s="2" t="s">
        <v>2490</v>
      </c>
      <c r="C1076" s="2">
        <v>2506</v>
      </c>
      <c r="D1076" s="2" t="s">
        <v>8</v>
      </c>
      <c r="E1076" s="2">
        <v>915</v>
      </c>
      <c r="F1076" s="2" t="s">
        <v>921</v>
      </c>
      <c r="G1076" s="2" t="s">
        <v>2741</v>
      </c>
      <c r="H1076" s="8" t="s">
        <v>2505</v>
      </c>
      <c r="O1076" s="1">
        <v>1927000</v>
      </c>
      <c r="P1076" s="1">
        <v>2036000</v>
      </c>
      <c r="Q1076" s="1">
        <v>2169000</v>
      </c>
      <c r="R1076" s="1">
        <v>1667000</v>
      </c>
      <c r="S1076" s="1">
        <v>1293000</v>
      </c>
      <c r="T1076" s="1">
        <v>1145000</v>
      </c>
    </row>
    <row r="1077" spans="1:20" hidden="1" x14ac:dyDescent="0.3">
      <c r="A1077" s="2" t="s">
        <v>2491</v>
      </c>
      <c r="B1077" s="2" t="s">
        <v>2490</v>
      </c>
      <c r="C1077" s="2">
        <v>2506</v>
      </c>
      <c r="D1077" s="2" t="s">
        <v>8</v>
      </c>
      <c r="E1077" s="2">
        <v>905</v>
      </c>
      <c r="F1077" s="2" t="s">
        <v>2628</v>
      </c>
      <c r="G1077" s="2" t="s">
        <v>2741</v>
      </c>
      <c r="H1077" s="8" t="s">
        <v>2506</v>
      </c>
      <c r="O1077" s="1">
        <v>1648000</v>
      </c>
      <c r="P1077" s="1">
        <v>1741000</v>
      </c>
      <c r="Q1077" s="1">
        <v>1855000</v>
      </c>
      <c r="R1077" s="1">
        <v>1425000</v>
      </c>
      <c r="S1077" s="1">
        <v>1106000</v>
      </c>
      <c r="T1077" s="1">
        <v>979000</v>
      </c>
    </row>
    <row r="1078" spans="1:20" hidden="1" x14ac:dyDescent="0.3">
      <c r="A1078" s="2" t="s">
        <v>2491</v>
      </c>
      <c r="B1078" s="2" t="s">
        <v>2490</v>
      </c>
      <c r="C1078" s="2">
        <v>2506</v>
      </c>
      <c r="D1078" s="2" t="s">
        <v>8</v>
      </c>
      <c r="E1078" s="2">
        <v>915</v>
      </c>
      <c r="F1078" s="2" t="s">
        <v>2629</v>
      </c>
      <c r="G1078" s="2" t="s">
        <v>2741</v>
      </c>
      <c r="H1078" s="8" t="s">
        <v>2507</v>
      </c>
      <c r="O1078" s="1">
        <v>1421000</v>
      </c>
      <c r="P1078" s="1">
        <v>1501000</v>
      </c>
      <c r="Q1078" s="1">
        <v>1600000</v>
      </c>
      <c r="R1078" s="1">
        <v>1229000</v>
      </c>
      <c r="S1078" s="1">
        <v>954000</v>
      </c>
      <c r="T1078" s="1">
        <v>844000</v>
      </c>
    </row>
    <row r="1079" spans="1:20" hidden="1" x14ac:dyDescent="0.3">
      <c r="A1079" s="2" t="s">
        <v>2491</v>
      </c>
      <c r="B1079" s="2" t="s">
        <v>2490</v>
      </c>
      <c r="C1079" s="2">
        <v>2506</v>
      </c>
      <c r="D1079" s="2" t="s">
        <v>8</v>
      </c>
      <c r="E1079" s="2">
        <v>922</v>
      </c>
      <c r="F1079" s="2" t="s">
        <v>2630</v>
      </c>
      <c r="G1079" s="2" t="s">
        <v>2741</v>
      </c>
      <c r="H1079" s="8" t="s">
        <v>2508</v>
      </c>
      <c r="O1079" s="1">
        <v>2818000</v>
      </c>
      <c r="P1079" s="1">
        <v>2976000</v>
      </c>
      <c r="Q1079" s="1">
        <v>3172000</v>
      </c>
      <c r="R1079" s="1">
        <v>2437000</v>
      </c>
      <c r="S1079" s="1">
        <v>1890000</v>
      </c>
      <c r="T1079" s="1">
        <v>1673000</v>
      </c>
    </row>
    <row r="1080" spans="1:20" hidden="1" x14ac:dyDescent="0.3">
      <c r="A1080" s="2" t="s">
        <v>2491</v>
      </c>
      <c r="B1080" s="2" t="s">
        <v>2490</v>
      </c>
      <c r="C1080" s="2">
        <v>2506</v>
      </c>
      <c r="D1080" s="2" t="s">
        <v>8</v>
      </c>
      <c r="E1080" s="2">
        <v>915</v>
      </c>
      <c r="F1080" s="2" t="s">
        <v>2631</v>
      </c>
      <c r="G1080" s="2" t="s">
        <v>2741</v>
      </c>
      <c r="H1080" s="8" t="s">
        <v>2509</v>
      </c>
      <c r="O1080" s="1">
        <v>1043000</v>
      </c>
      <c r="P1080" s="1">
        <v>1102000</v>
      </c>
      <c r="Q1080" s="1">
        <v>1174000</v>
      </c>
      <c r="R1080" s="1">
        <v>902000</v>
      </c>
      <c r="S1080" s="1">
        <v>700000</v>
      </c>
      <c r="T1080" s="1">
        <v>619000</v>
      </c>
    </row>
    <row r="1081" spans="1:20" hidden="1" x14ac:dyDescent="0.3">
      <c r="A1081" s="2" t="s">
        <v>2491</v>
      </c>
      <c r="B1081" s="2" t="s">
        <v>2490</v>
      </c>
      <c r="C1081" s="2">
        <v>2506</v>
      </c>
      <c r="D1081" s="2" t="s">
        <v>8</v>
      </c>
      <c r="E1081" s="2">
        <v>915</v>
      </c>
      <c r="F1081" s="2" t="s">
        <v>2632</v>
      </c>
      <c r="G1081" s="2" t="s">
        <v>2741</v>
      </c>
      <c r="H1081" s="8" t="s">
        <v>2510</v>
      </c>
      <c r="O1081" s="1">
        <v>951000</v>
      </c>
      <c r="P1081" s="1">
        <v>1005000</v>
      </c>
      <c r="Q1081" s="1">
        <v>1071000</v>
      </c>
      <c r="R1081" s="1">
        <v>823000</v>
      </c>
      <c r="S1081" s="1">
        <v>638000</v>
      </c>
      <c r="T1081" s="1">
        <v>565000</v>
      </c>
    </row>
    <row r="1082" spans="1:20" hidden="1" x14ac:dyDescent="0.3">
      <c r="A1082" s="2" t="s">
        <v>2491</v>
      </c>
      <c r="B1082" s="2" t="s">
        <v>2490</v>
      </c>
      <c r="C1082" s="2">
        <v>2506</v>
      </c>
      <c r="D1082" s="2" t="s">
        <v>8</v>
      </c>
      <c r="E1082" s="2">
        <v>915</v>
      </c>
      <c r="F1082" s="2" t="s">
        <v>2633</v>
      </c>
      <c r="G1082" s="2" t="s">
        <v>2741</v>
      </c>
      <c r="H1082" s="8" t="s">
        <v>2511</v>
      </c>
      <c r="O1082" s="1">
        <v>846000</v>
      </c>
      <c r="P1082" s="1">
        <v>893000</v>
      </c>
      <c r="Q1082" s="1">
        <v>952000</v>
      </c>
      <c r="R1082" s="1">
        <v>731000</v>
      </c>
      <c r="S1082" s="1">
        <v>567000</v>
      </c>
      <c r="T1082" s="1">
        <v>502000</v>
      </c>
    </row>
    <row r="1083" spans="1:20" hidden="1" x14ac:dyDescent="0.3">
      <c r="A1083" s="2" t="s">
        <v>2491</v>
      </c>
      <c r="B1083" s="2" t="s">
        <v>2490</v>
      </c>
      <c r="C1083" s="2">
        <v>2506</v>
      </c>
      <c r="D1083" s="2" t="s">
        <v>8</v>
      </c>
      <c r="E1083" s="2">
        <v>915</v>
      </c>
      <c r="F1083" s="2" t="s">
        <v>2634</v>
      </c>
      <c r="G1083" s="2" t="s">
        <v>2741</v>
      </c>
      <c r="H1083" s="8" t="s">
        <v>2512</v>
      </c>
      <c r="O1083" s="1">
        <v>589000</v>
      </c>
      <c r="P1083" s="1">
        <v>622000</v>
      </c>
      <c r="Q1083" s="1">
        <v>663000</v>
      </c>
      <c r="R1083" s="1">
        <v>510000</v>
      </c>
      <c r="S1083" s="1">
        <v>395000</v>
      </c>
      <c r="T1083" s="1">
        <v>350000</v>
      </c>
    </row>
    <row r="1084" spans="1:20" hidden="1" x14ac:dyDescent="0.3">
      <c r="A1084" s="2" t="s">
        <v>2491</v>
      </c>
      <c r="B1084" s="2" t="s">
        <v>2490</v>
      </c>
      <c r="C1084" s="2">
        <v>2506</v>
      </c>
      <c r="D1084" s="2" t="s">
        <v>8</v>
      </c>
      <c r="E1084" s="2">
        <v>915</v>
      </c>
      <c r="F1084" s="2" t="s">
        <v>2635</v>
      </c>
      <c r="G1084" s="2" t="s">
        <v>2741</v>
      </c>
      <c r="H1084" s="8" t="s">
        <v>2513</v>
      </c>
      <c r="O1084" s="1">
        <v>466000</v>
      </c>
      <c r="P1084" s="1">
        <v>492000</v>
      </c>
      <c r="Q1084" s="1">
        <v>525000</v>
      </c>
      <c r="R1084" s="1">
        <v>403000</v>
      </c>
      <c r="S1084" s="1">
        <v>313000</v>
      </c>
      <c r="T1084" s="1">
        <v>277000</v>
      </c>
    </row>
    <row r="1085" spans="1:20" hidden="1" x14ac:dyDescent="0.3">
      <c r="A1085" s="2" t="s">
        <v>2491</v>
      </c>
      <c r="B1085" s="2" t="s">
        <v>2490</v>
      </c>
      <c r="C1085" s="2">
        <v>2506</v>
      </c>
      <c r="D1085" s="2" t="s">
        <v>8</v>
      </c>
      <c r="E1085" s="2">
        <v>915</v>
      </c>
      <c r="F1085" s="2" t="s">
        <v>2636</v>
      </c>
      <c r="G1085" s="2" t="s">
        <v>2741</v>
      </c>
      <c r="H1085" s="8" t="s">
        <v>2514</v>
      </c>
      <c r="O1085" s="1">
        <v>424000</v>
      </c>
      <c r="P1085" s="1">
        <v>448000</v>
      </c>
      <c r="Q1085" s="1">
        <v>477000</v>
      </c>
      <c r="R1085" s="1">
        <v>367000</v>
      </c>
      <c r="S1085" s="1">
        <v>284000</v>
      </c>
      <c r="T1085" s="1">
        <v>252000</v>
      </c>
    </row>
    <row r="1086" spans="1:20" hidden="1" x14ac:dyDescent="0.3">
      <c r="A1086" s="2" t="s">
        <v>2491</v>
      </c>
      <c r="B1086" s="2" t="s">
        <v>2490</v>
      </c>
      <c r="C1086" s="2">
        <v>2506</v>
      </c>
      <c r="D1086" s="2" t="s">
        <v>8</v>
      </c>
      <c r="E1086" s="2">
        <v>915</v>
      </c>
      <c r="F1086" s="2" t="s">
        <v>920</v>
      </c>
      <c r="G1086" s="2" t="s">
        <v>2741</v>
      </c>
      <c r="H1086" s="8" t="s">
        <v>2495</v>
      </c>
      <c r="O1086" s="1">
        <v>366000</v>
      </c>
      <c r="P1086" s="1">
        <v>386000</v>
      </c>
      <c r="Q1086" s="1">
        <v>412000</v>
      </c>
      <c r="R1086" s="1">
        <v>316000</v>
      </c>
      <c r="S1086" s="1">
        <v>245000</v>
      </c>
      <c r="T1086" s="1">
        <v>217000</v>
      </c>
    </row>
    <row r="1087" spans="1:20" hidden="1" x14ac:dyDescent="0.3">
      <c r="A1087" s="2" t="s">
        <v>2491</v>
      </c>
      <c r="B1087" s="2" t="s">
        <v>2490</v>
      </c>
      <c r="C1087" s="2">
        <v>2506</v>
      </c>
      <c r="D1087" s="2" t="s">
        <v>8</v>
      </c>
      <c r="E1087" s="2">
        <v>915</v>
      </c>
      <c r="F1087" s="2" t="s">
        <v>2637</v>
      </c>
      <c r="G1087" s="2" t="s">
        <v>2741</v>
      </c>
      <c r="H1087" s="8" t="s">
        <v>2515</v>
      </c>
      <c r="O1087" s="1">
        <v>330000</v>
      </c>
      <c r="P1087" s="1">
        <v>349000</v>
      </c>
      <c r="Q1087" s="1">
        <v>372000</v>
      </c>
      <c r="R1087" s="1">
        <v>286000</v>
      </c>
      <c r="S1087" s="1">
        <v>222000</v>
      </c>
      <c r="T1087" s="1">
        <v>196000</v>
      </c>
    </row>
    <row r="1088" spans="1:20" hidden="1" x14ac:dyDescent="0.3">
      <c r="A1088" s="2" t="s">
        <v>2491</v>
      </c>
      <c r="B1088" s="2" t="s">
        <v>2490</v>
      </c>
      <c r="C1088" s="2">
        <v>2506</v>
      </c>
      <c r="D1088" s="2" t="s">
        <v>8</v>
      </c>
      <c r="E1088" s="2">
        <v>915</v>
      </c>
      <c r="F1088" s="2" t="s">
        <v>2638</v>
      </c>
      <c r="G1088" s="2" t="s">
        <v>2741</v>
      </c>
      <c r="H1088" s="8" t="s">
        <v>2516</v>
      </c>
      <c r="O1088" s="1">
        <v>245000</v>
      </c>
      <c r="P1088" s="1">
        <v>258000</v>
      </c>
      <c r="Q1088" s="1">
        <v>275000</v>
      </c>
      <c r="R1088" s="1">
        <v>212000</v>
      </c>
      <c r="S1088" s="1">
        <v>164000</v>
      </c>
      <c r="T1088" s="1">
        <v>145000</v>
      </c>
    </row>
    <row r="1089" spans="1:20" hidden="1" x14ac:dyDescent="0.3">
      <c r="A1089" s="2" t="s">
        <v>2491</v>
      </c>
      <c r="B1089" s="2" t="s">
        <v>2490</v>
      </c>
      <c r="C1089" s="2">
        <v>2506</v>
      </c>
      <c r="D1089" s="2" t="s">
        <v>8</v>
      </c>
      <c r="E1089" s="2">
        <v>915</v>
      </c>
      <c r="F1089" s="2" t="s">
        <v>919</v>
      </c>
      <c r="G1089" s="2" t="s">
        <v>2741</v>
      </c>
      <c r="H1089" s="8" t="s">
        <v>844</v>
      </c>
      <c r="O1089" s="1">
        <v>231000</v>
      </c>
      <c r="P1089" s="1">
        <v>244000</v>
      </c>
      <c r="Q1089" s="1">
        <v>260000</v>
      </c>
      <c r="R1089" s="1">
        <v>200000</v>
      </c>
      <c r="S1089" s="1">
        <v>155000</v>
      </c>
      <c r="T1089" s="1">
        <v>137000</v>
      </c>
    </row>
    <row r="1090" spans="1:20" hidden="1" x14ac:dyDescent="0.3">
      <c r="A1090" s="2" t="s">
        <v>2491</v>
      </c>
      <c r="B1090" s="2" t="s">
        <v>2490</v>
      </c>
      <c r="C1090" s="2">
        <v>2506</v>
      </c>
      <c r="D1090" s="2" t="s">
        <v>8</v>
      </c>
      <c r="E1090" s="2">
        <v>915</v>
      </c>
      <c r="F1090" s="2" t="s">
        <v>2623</v>
      </c>
      <c r="G1090" s="2" t="s">
        <v>2741</v>
      </c>
      <c r="H1090" s="8" t="s">
        <v>2500</v>
      </c>
      <c r="O1090" s="1">
        <v>170000</v>
      </c>
      <c r="P1090" s="1">
        <v>179000</v>
      </c>
      <c r="Q1090" s="1">
        <v>191000</v>
      </c>
      <c r="R1090" s="1">
        <v>147000</v>
      </c>
      <c r="S1090" s="1">
        <v>114000</v>
      </c>
      <c r="T1090" s="1">
        <v>101000</v>
      </c>
    </row>
    <row r="1091" spans="1:20" hidden="1" x14ac:dyDescent="0.3">
      <c r="A1091" s="2" t="s">
        <v>2491</v>
      </c>
      <c r="B1091" s="2" t="s">
        <v>2490</v>
      </c>
      <c r="C1091" s="2">
        <v>2506</v>
      </c>
      <c r="D1091" s="2" t="s">
        <v>8</v>
      </c>
      <c r="E1091" s="2">
        <v>915</v>
      </c>
      <c r="F1091" s="2" t="s">
        <v>2639</v>
      </c>
      <c r="G1091" s="2" t="s">
        <v>2741</v>
      </c>
      <c r="H1091" s="8" t="s">
        <v>2517</v>
      </c>
      <c r="O1091" s="1">
        <v>144000</v>
      </c>
      <c r="P1091" s="1">
        <v>152000</v>
      </c>
      <c r="Q1091" s="1">
        <v>162000</v>
      </c>
      <c r="R1091" s="1">
        <v>125000</v>
      </c>
      <c r="S1091" s="1">
        <v>97000</v>
      </c>
      <c r="T1091" s="1">
        <v>86000</v>
      </c>
    </row>
    <row r="1092" spans="1:20" hidden="1" x14ac:dyDescent="0.3">
      <c r="A1092" s="2" t="s">
        <v>2491</v>
      </c>
      <c r="B1092" s="2" t="s">
        <v>2490</v>
      </c>
      <c r="C1092" s="2">
        <v>2506</v>
      </c>
      <c r="D1092" s="2" t="s">
        <v>8</v>
      </c>
      <c r="E1092" s="2">
        <v>915</v>
      </c>
      <c r="F1092" s="2" t="s">
        <v>2640</v>
      </c>
      <c r="G1092" s="2" t="s">
        <v>2741</v>
      </c>
      <c r="H1092" s="8" t="s">
        <v>2518</v>
      </c>
      <c r="O1092" s="1">
        <v>133000</v>
      </c>
      <c r="P1092" s="1">
        <v>141000</v>
      </c>
      <c r="Q1092" s="1">
        <v>150000</v>
      </c>
      <c r="R1092" s="1">
        <v>115000</v>
      </c>
      <c r="S1092" s="1">
        <v>90000</v>
      </c>
      <c r="T1092" s="1">
        <v>79000</v>
      </c>
    </row>
    <row r="1093" spans="1:20" hidden="1" x14ac:dyDescent="0.3">
      <c r="A1093" s="2" t="s">
        <v>2491</v>
      </c>
      <c r="B1093" s="2" t="s">
        <v>2490</v>
      </c>
      <c r="C1093" s="2">
        <v>2506</v>
      </c>
      <c r="D1093" s="2" t="s">
        <v>8</v>
      </c>
      <c r="E1093" s="2">
        <v>901</v>
      </c>
      <c r="F1093" s="2" t="s">
        <v>2617</v>
      </c>
      <c r="G1093" s="2" t="s">
        <v>2741</v>
      </c>
      <c r="H1093" s="8" t="s">
        <v>2492</v>
      </c>
      <c r="O1093" s="1">
        <v>102000</v>
      </c>
      <c r="P1093" s="1">
        <v>107000</v>
      </c>
      <c r="Q1093" s="1">
        <v>114000</v>
      </c>
      <c r="R1093" s="1">
        <v>88000</v>
      </c>
      <c r="S1093" s="1">
        <v>68000</v>
      </c>
      <c r="T1093" s="1">
        <v>61000</v>
      </c>
    </row>
    <row r="1094" spans="1:20" hidden="1" x14ac:dyDescent="0.3">
      <c r="A1094" s="2" t="s">
        <v>2491</v>
      </c>
      <c r="B1094" s="2" t="s">
        <v>2490</v>
      </c>
      <c r="C1094" s="2">
        <v>2506</v>
      </c>
      <c r="D1094" s="2" t="s">
        <v>8</v>
      </c>
      <c r="E1094" s="2">
        <v>915</v>
      </c>
      <c r="F1094" s="2" t="s">
        <v>2641</v>
      </c>
      <c r="G1094" s="2" t="s">
        <v>2741</v>
      </c>
      <c r="H1094" s="8" t="s">
        <v>2519</v>
      </c>
      <c r="O1094" s="1">
        <v>101000</v>
      </c>
      <c r="P1094" s="1">
        <v>107000</v>
      </c>
      <c r="Q1094" s="1">
        <v>114000</v>
      </c>
      <c r="R1094" s="1">
        <v>88000</v>
      </c>
      <c r="S1094" s="1">
        <v>68000</v>
      </c>
      <c r="T1094" s="1">
        <v>60000</v>
      </c>
    </row>
    <row r="1095" spans="1:20" hidden="1" x14ac:dyDescent="0.3">
      <c r="A1095" s="2" t="s">
        <v>2491</v>
      </c>
      <c r="B1095" s="2" t="s">
        <v>2490</v>
      </c>
      <c r="C1095" s="2">
        <v>2506</v>
      </c>
      <c r="D1095" s="2" t="s">
        <v>8</v>
      </c>
      <c r="E1095" s="2">
        <v>915</v>
      </c>
      <c r="F1095" s="2" t="s">
        <v>2642</v>
      </c>
      <c r="G1095" s="2" t="s">
        <v>2741</v>
      </c>
      <c r="H1095" s="8" t="s">
        <v>2520</v>
      </c>
      <c r="O1095" s="1">
        <v>270000</v>
      </c>
      <c r="P1095" s="1">
        <v>285000</v>
      </c>
      <c r="Q1095" s="1">
        <v>303000</v>
      </c>
      <c r="R1095" s="1">
        <v>233000</v>
      </c>
      <c r="S1095" s="1">
        <v>181000</v>
      </c>
      <c r="T1095" s="1">
        <v>160000</v>
      </c>
    </row>
    <row r="1096" spans="1:20" hidden="1" x14ac:dyDescent="0.3">
      <c r="A1096" s="2" t="s">
        <v>2491</v>
      </c>
      <c r="B1096" s="2" t="s">
        <v>2490</v>
      </c>
      <c r="C1096" s="2">
        <v>2506</v>
      </c>
      <c r="D1096" s="2" t="s">
        <v>8</v>
      </c>
      <c r="E1096" s="2">
        <v>901</v>
      </c>
      <c r="F1096" s="2" t="s">
        <v>2643</v>
      </c>
      <c r="G1096" s="2" t="s">
        <v>2741</v>
      </c>
      <c r="H1096" s="8" t="s">
        <v>2521</v>
      </c>
      <c r="O1096" s="1">
        <v>92000</v>
      </c>
      <c r="P1096" s="1">
        <v>97000</v>
      </c>
      <c r="Q1096" s="1">
        <v>103000</v>
      </c>
      <c r="R1096" s="1">
        <v>80000</v>
      </c>
      <c r="S1096" s="1">
        <v>62000</v>
      </c>
      <c r="T1096" s="1">
        <v>55000</v>
      </c>
    </row>
    <row r="1097" spans="1:20" hidden="1" x14ac:dyDescent="0.3">
      <c r="A1097" s="2" t="s">
        <v>2491</v>
      </c>
      <c r="B1097" s="2" t="s">
        <v>2490</v>
      </c>
      <c r="C1097" s="2">
        <v>2506</v>
      </c>
      <c r="D1097" s="2" t="s">
        <v>8</v>
      </c>
      <c r="E1097" s="2">
        <v>915</v>
      </c>
      <c r="F1097" s="2" t="s">
        <v>2644</v>
      </c>
      <c r="G1097" s="2" t="s">
        <v>2741</v>
      </c>
      <c r="H1097" s="8" t="s">
        <v>2522</v>
      </c>
      <c r="O1097" s="1">
        <v>87000</v>
      </c>
      <c r="P1097" s="1">
        <v>92000</v>
      </c>
      <c r="Q1097" s="1">
        <v>98000</v>
      </c>
      <c r="R1097" s="1">
        <v>75000</v>
      </c>
      <c r="S1097" s="1">
        <v>58000</v>
      </c>
      <c r="T1097" s="1">
        <v>52000</v>
      </c>
    </row>
    <row r="1098" spans="1:20" hidden="1" x14ac:dyDescent="0.3">
      <c r="A1098" s="2" t="s">
        <v>2491</v>
      </c>
      <c r="B1098" s="2" t="s">
        <v>2490</v>
      </c>
      <c r="C1098" s="2">
        <v>2506</v>
      </c>
      <c r="D1098" s="2" t="s">
        <v>8</v>
      </c>
      <c r="E1098" s="2">
        <v>901</v>
      </c>
      <c r="F1098" s="2" t="s">
        <v>2645</v>
      </c>
      <c r="G1098" s="2" t="s">
        <v>2741</v>
      </c>
      <c r="H1098" s="8" t="s">
        <v>2523</v>
      </c>
      <c r="O1098" s="1">
        <v>87000</v>
      </c>
      <c r="P1098" s="1">
        <v>91000</v>
      </c>
      <c r="Q1098" s="1">
        <v>97000</v>
      </c>
      <c r="R1098" s="1">
        <v>75000</v>
      </c>
      <c r="S1098" s="1">
        <v>58000</v>
      </c>
      <c r="T1098" s="1">
        <v>52000</v>
      </c>
    </row>
    <row r="1099" spans="1:20" hidden="1" x14ac:dyDescent="0.3">
      <c r="A1099" s="2" t="s">
        <v>2491</v>
      </c>
      <c r="B1099" s="2" t="s">
        <v>2490</v>
      </c>
      <c r="C1099" s="2">
        <v>2506</v>
      </c>
      <c r="D1099" s="2" t="s">
        <v>8</v>
      </c>
      <c r="E1099" s="2">
        <v>915</v>
      </c>
      <c r="F1099" s="2" t="s">
        <v>2619</v>
      </c>
      <c r="G1099" s="2" t="s">
        <v>2741</v>
      </c>
      <c r="H1099" s="8" t="s">
        <v>2494</v>
      </c>
      <c r="O1099" s="1">
        <v>253000</v>
      </c>
      <c r="P1099" s="1">
        <v>267000</v>
      </c>
      <c r="Q1099" s="1">
        <v>284000</v>
      </c>
      <c r="R1099" s="1">
        <v>219000</v>
      </c>
      <c r="S1099" s="1">
        <v>170000</v>
      </c>
      <c r="T1099" s="1">
        <v>150000</v>
      </c>
    </row>
    <row r="1100" spans="1:20" hidden="1" x14ac:dyDescent="0.3">
      <c r="A1100" s="2" t="s">
        <v>2491</v>
      </c>
      <c r="B1100" s="2" t="s">
        <v>2490</v>
      </c>
      <c r="C1100" s="2">
        <v>2506</v>
      </c>
      <c r="D1100" s="2" t="s">
        <v>8</v>
      </c>
      <c r="E1100" s="2">
        <v>915</v>
      </c>
      <c r="F1100" s="2" t="s">
        <v>2634</v>
      </c>
      <c r="G1100" s="2" t="s">
        <v>2741</v>
      </c>
      <c r="H1100" s="8" t="s">
        <v>2512</v>
      </c>
      <c r="O1100" s="1">
        <v>52000</v>
      </c>
      <c r="P1100" s="1">
        <v>55000</v>
      </c>
      <c r="Q1100" s="1">
        <v>59000</v>
      </c>
      <c r="R1100" s="1">
        <v>45000</v>
      </c>
      <c r="S1100" s="1">
        <v>35000</v>
      </c>
      <c r="T1100" s="1">
        <v>31000</v>
      </c>
    </row>
    <row r="1101" spans="1:20" hidden="1" x14ac:dyDescent="0.3">
      <c r="A1101" s="2" t="s">
        <v>2491</v>
      </c>
      <c r="B1101" s="2" t="s">
        <v>2490</v>
      </c>
      <c r="C1101" s="2">
        <v>2506</v>
      </c>
      <c r="D1101" s="2" t="s">
        <v>8</v>
      </c>
      <c r="E1101" s="2">
        <v>915</v>
      </c>
      <c r="F1101" s="2" t="s">
        <v>2646</v>
      </c>
      <c r="G1101" s="2" t="s">
        <v>2741</v>
      </c>
      <c r="H1101" s="8" t="s">
        <v>2524</v>
      </c>
      <c r="O1101" s="1">
        <v>51000</v>
      </c>
      <c r="P1101" s="1">
        <v>54000</v>
      </c>
      <c r="Q1101" s="1">
        <v>57000</v>
      </c>
      <c r="R1101" s="1">
        <v>44000</v>
      </c>
      <c r="S1101" s="1">
        <v>34000</v>
      </c>
      <c r="T1101" s="1">
        <v>30000</v>
      </c>
    </row>
    <row r="1102" spans="1:20" hidden="1" x14ac:dyDescent="0.3">
      <c r="A1102" s="2" t="s">
        <v>2491</v>
      </c>
      <c r="B1102" s="2" t="s">
        <v>2490</v>
      </c>
      <c r="C1102" s="2">
        <v>2506</v>
      </c>
      <c r="D1102" s="2" t="s">
        <v>8</v>
      </c>
      <c r="E1102" s="2">
        <v>901</v>
      </c>
      <c r="F1102" s="2" t="s">
        <v>2645</v>
      </c>
      <c r="G1102" s="2" t="s">
        <v>2741</v>
      </c>
      <c r="H1102" s="8" t="s">
        <v>2523</v>
      </c>
      <c r="O1102" s="1">
        <v>49000</v>
      </c>
      <c r="P1102" s="1">
        <v>52000</v>
      </c>
      <c r="Q1102" s="1">
        <v>55000</v>
      </c>
      <c r="R1102" s="1">
        <v>42000</v>
      </c>
      <c r="S1102" s="1">
        <v>33000</v>
      </c>
      <c r="T1102" s="1">
        <v>29000</v>
      </c>
    </row>
    <row r="1103" spans="1:20" hidden="1" x14ac:dyDescent="0.3">
      <c r="A1103" s="2" t="s">
        <v>2491</v>
      </c>
      <c r="B1103" s="2" t="s">
        <v>2490</v>
      </c>
      <c r="C1103" s="2">
        <v>2506</v>
      </c>
      <c r="D1103" s="2" t="s">
        <v>8</v>
      </c>
      <c r="E1103" s="2">
        <v>915</v>
      </c>
      <c r="F1103" s="2" t="s">
        <v>2647</v>
      </c>
      <c r="G1103" s="2" t="s">
        <v>2741</v>
      </c>
      <c r="H1103" s="8" t="s">
        <v>2525</v>
      </c>
      <c r="O1103" s="1">
        <v>39000</v>
      </c>
      <c r="P1103" s="1">
        <v>41000</v>
      </c>
      <c r="Q1103" s="1">
        <v>44000</v>
      </c>
      <c r="R1103" s="1">
        <v>34000</v>
      </c>
      <c r="S1103" s="1">
        <v>26000</v>
      </c>
      <c r="T1103" s="1">
        <v>23000</v>
      </c>
    </row>
    <row r="1104" spans="1:20" hidden="1" x14ac:dyDescent="0.3">
      <c r="A1104" s="2" t="s">
        <v>2491</v>
      </c>
      <c r="B1104" s="2" t="s">
        <v>2490</v>
      </c>
      <c r="C1104" s="2">
        <v>2506</v>
      </c>
      <c r="D1104" s="2" t="s">
        <v>8</v>
      </c>
      <c r="E1104" s="2">
        <v>915</v>
      </c>
      <c r="F1104" s="2" t="s">
        <v>2632</v>
      </c>
      <c r="G1104" s="2" t="s">
        <v>2741</v>
      </c>
      <c r="H1104" s="8" t="s">
        <v>2510</v>
      </c>
      <c r="O1104" s="1">
        <v>20000</v>
      </c>
      <c r="P1104" s="1">
        <v>22000</v>
      </c>
      <c r="Q1104" s="1">
        <v>23000</v>
      </c>
      <c r="R1104" s="1">
        <v>18000</v>
      </c>
      <c r="S1104" s="1">
        <v>14000</v>
      </c>
      <c r="T1104" s="1">
        <v>12000</v>
      </c>
    </row>
    <row r="1105" spans="1:20" hidden="1" x14ac:dyDescent="0.3">
      <c r="A1105" s="2" t="s">
        <v>2491</v>
      </c>
      <c r="B1105" s="2" t="s">
        <v>2490</v>
      </c>
      <c r="C1105" s="2">
        <v>2506</v>
      </c>
      <c r="D1105" s="2" t="s">
        <v>8</v>
      </c>
      <c r="E1105" s="2">
        <v>915</v>
      </c>
      <c r="F1105" s="2" t="s">
        <v>2648</v>
      </c>
      <c r="G1105" s="2" t="s">
        <v>2741</v>
      </c>
      <c r="H1105" s="8" t="s">
        <v>2526</v>
      </c>
      <c r="O1105" s="1">
        <v>20000</v>
      </c>
      <c r="P1105" s="1">
        <v>22000</v>
      </c>
      <c r="Q1105" s="1">
        <v>23000</v>
      </c>
      <c r="R1105" s="1">
        <v>18000</v>
      </c>
      <c r="S1105" s="1">
        <v>14000</v>
      </c>
      <c r="T1105" s="1">
        <v>12000</v>
      </c>
    </row>
    <row r="1106" spans="1:20" hidden="1" x14ac:dyDescent="0.3">
      <c r="A1106" s="2" t="s">
        <v>2491</v>
      </c>
      <c r="B1106" s="2" t="s">
        <v>2490</v>
      </c>
      <c r="C1106" s="2">
        <v>2506</v>
      </c>
      <c r="D1106" s="2" t="s">
        <v>8</v>
      </c>
      <c r="E1106" s="2">
        <v>915</v>
      </c>
      <c r="F1106" s="2" t="s">
        <v>2650</v>
      </c>
      <c r="G1106" s="2" t="s">
        <v>2741</v>
      </c>
      <c r="H1106" s="8" t="s">
        <v>2528</v>
      </c>
      <c r="O1106" s="1">
        <v>6603000</v>
      </c>
      <c r="P1106" s="1">
        <v>6976000</v>
      </c>
      <c r="Q1106" s="1">
        <v>7433000</v>
      </c>
      <c r="R1106" s="1">
        <v>5711000</v>
      </c>
      <c r="S1106" s="1">
        <v>4430000</v>
      </c>
      <c r="T1106" s="1">
        <v>3921000</v>
      </c>
    </row>
    <row r="1107" spans="1:20" hidden="1" x14ac:dyDescent="0.3">
      <c r="A1107" s="2" t="s">
        <v>2491</v>
      </c>
      <c r="B1107" s="2" t="s">
        <v>2490</v>
      </c>
      <c r="C1107" s="2">
        <v>2506</v>
      </c>
      <c r="D1107" s="2" t="s">
        <v>8</v>
      </c>
      <c r="E1107" s="2">
        <v>901</v>
      </c>
      <c r="F1107" s="2" t="s">
        <v>2651</v>
      </c>
      <c r="G1107" s="2" t="s">
        <v>2741</v>
      </c>
      <c r="H1107" s="8" t="s">
        <v>2529</v>
      </c>
      <c r="O1107" s="1">
        <v>783000</v>
      </c>
      <c r="P1107" s="1">
        <v>827000</v>
      </c>
      <c r="Q1107" s="1">
        <v>881000</v>
      </c>
      <c r="R1107" s="1">
        <v>677000</v>
      </c>
      <c r="S1107" s="1">
        <v>525000</v>
      </c>
      <c r="T1107" s="1">
        <v>465000</v>
      </c>
    </row>
    <row r="1108" spans="1:20" hidden="1" x14ac:dyDescent="0.3">
      <c r="A1108" s="2" t="s">
        <v>2491</v>
      </c>
      <c r="B1108" s="2" t="s">
        <v>2490</v>
      </c>
      <c r="C1108" s="2">
        <v>2506</v>
      </c>
      <c r="D1108" s="2" t="s">
        <v>8</v>
      </c>
      <c r="E1108" s="2">
        <v>915</v>
      </c>
      <c r="F1108" s="2" t="s">
        <v>2652</v>
      </c>
      <c r="G1108" s="2" t="s">
        <v>2741</v>
      </c>
      <c r="H1108" s="8" t="s">
        <v>762</v>
      </c>
      <c r="O1108" s="1">
        <v>326000</v>
      </c>
      <c r="P1108" s="1">
        <v>345000</v>
      </c>
      <c r="Q1108" s="1">
        <v>367000</v>
      </c>
      <c r="R1108" s="1">
        <v>282000</v>
      </c>
      <c r="S1108" s="1">
        <v>219000</v>
      </c>
      <c r="T1108" s="1">
        <v>194000</v>
      </c>
    </row>
    <row r="1109" spans="1:20" hidden="1" x14ac:dyDescent="0.3">
      <c r="A1109" s="2" t="s">
        <v>2491</v>
      </c>
      <c r="B1109" s="2" t="s">
        <v>2490</v>
      </c>
      <c r="C1109" s="2">
        <v>2506</v>
      </c>
      <c r="D1109" s="2" t="s">
        <v>8</v>
      </c>
      <c r="E1109" s="2">
        <v>915</v>
      </c>
      <c r="F1109" s="2" t="s">
        <v>2654</v>
      </c>
      <c r="G1109" s="2" t="s">
        <v>2741</v>
      </c>
      <c r="H1109" s="8" t="s">
        <v>2531</v>
      </c>
      <c r="O1109" s="1">
        <v>104000</v>
      </c>
      <c r="P1109" s="1">
        <v>110000</v>
      </c>
      <c r="Q1109" s="1">
        <v>117000</v>
      </c>
      <c r="R1109" s="1">
        <v>90000</v>
      </c>
      <c r="S1109" s="1">
        <v>70000</v>
      </c>
      <c r="T1109" s="1">
        <v>62000</v>
      </c>
    </row>
    <row r="1110" spans="1:20" hidden="1" x14ac:dyDescent="0.3">
      <c r="A1110" s="2" t="s">
        <v>2491</v>
      </c>
      <c r="B1110" s="2" t="s">
        <v>2490</v>
      </c>
      <c r="C1110" s="2">
        <v>2506</v>
      </c>
      <c r="D1110" s="2" t="s">
        <v>252</v>
      </c>
      <c r="E1110" s="2">
        <v>999</v>
      </c>
      <c r="F1110" s="2" t="s">
        <v>252</v>
      </c>
      <c r="G1110" s="2" t="s">
        <v>2741</v>
      </c>
      <c r="H1110" s="8" t="s">
        <v>1502</v>
      </c>
      <c r="O1110" s="1">
        <v>39132000</v>
      </c>
      <c r="P1110" s="1">
        <v>41338000</v>
      </c>
      <c r="Q1110" s="1">
        <v>44051000</v>
      </c>
      <c r="R1110" s="1">
        <v>33843000</v>
      </c>
      <c r="S1110" s="1">
        <v>26253000</v>
      </c>
      <c r="T1110" s="1">
        <v>23236000</v>
      </c>
    </row>
    <row r="1111" spans="1:20" hidden="1" x14ac:dyDescent="0.3">
      <c r="A1111" s="2" t="s">
        <v>2491</v>
      </c>
      <c r="B1111" s="2" t="s">
        <v>2490</v>
      </c>
      <c r="C1111" s="2">
        <v>2506</v>
      </c>
      <c r="D1111" s="2" t="s">
        <v>8</v>
      </c>
      <c r="E1111" s="2">
        <v>905</v>
      </c>
      <c r="F1111" s="2" t="s">
        <v>2656</v>
      </c>
      <c r="G1111" s="2" t="s">
        <v>2742</v>
      </c>
      <c r="H1111" s="8" t="s">
        <v>2535</v>
      </c>
      <c r="O1111" s="1">
        <v>10922000</v>
      </c>
      <c r="P1111" s="1">
        <v>11537000</v>
      </c>
      <c r="Q1111" s="1">
        <v>12294000</v>
      </c>
      <c r="R1111" s="1">
        <v>9446000</v>
      </c>
      <c r="S1111" s="1">
        <v>7327000</v>
      </c>
      <c r="T1111" s="1">
        <v>6485000</v>
      </c>
    </row>
    <row r="1112" spans="1:20" hidden="1" x14ac:dyDescent="0.3">
      <c r="A1112" s="2" t="s">
        <v>2491</v>
      </c>
      <c r="B1112" s="2" t="s">
        <v>2490</v>
      </c>
      <c r="C1112" s="2">
        <v>2506</v>
      </c>
      <c r="D1112" s="2" t="s">
        <v>8</v>
      </c>
      <c r="E1112" s="2">
        <v>924</v>
      </c>
      <c r="F1112" s="2" t="s">
        <v>2657</v>
      </c>
      <c r="G1112" s="2" t="s">
        <v>2742</v>
      </c>
      <c r="H1112" s="8" t="s">
        <v>2536</v>
      </c>
      <c r="O1112" s="1">
        <v>2658000</v>
      </c>
      <c r="P1112" s="1">
        <v>2808000</v>
      </c>
      <c r="Q1112" s="1">
        <v>2993000</v>
      </c>
      <c r="R1112" s="1">
        <v>2299000</v>
      </c>
      <c r="S1112" s="1">
        <v>1784000</v>
      </c>
      <c r="T1112" s="1">
        <v>1579000</v>
      </c>
    </row>
    <row r="1113" spans="1:20" hidden="1" x14ac:dyDescent="0.3">
      <c r="A1113" s="2" t="s">
        <v>2491</v>
      </c>
      <c r="B1113" s="2" t="s">
        <v>2490</v>
      </c>
      <c r="C1113" s="2">
        <v>2506</v>
      </c>
      <c r="D1113" s="2" t="s">
        <v>8</v>
      </c>
      <c r="E1113" s="2">
        <v>905</v>
      </c>
      <c r="F1113" s="2" t="s">
        <v>2658</v>
      </c>
      <c r="G1113" s="2" t="s">
        <v>2742</v>
      </c>
      <c r="H1113" s="8" t="s">
        <v>2537</v>
      </c>
      <c r="O1113" s="1">
        <v>2235000</v>
      </c>
      <c r="P1113" s="1">
        <v>2361000</v>
      </c>
      <c r="Q1113" s="1">
        <v>2516000</v>
      </c>
      <c r="R1113" s="1">
        <v>1933000</v>
      </c>
      <c r="S1113" s="1">
        <v>1499000</v>
      </c>
      <c r="T1113" s="1">
        <v>1327000</v>
      </c>
    </row>
    <row r="1114" spans="1:20" hidden="1" x14ac:dyDescent="0.3">
      <c r="A1114" s="2" t="s">
        <v>2491</v>
      </c>
      <c r="B1114" s="2" t="s">
        <v>2490</v>
      </c>
      <c r="C1114" s="2">
        <v>2506</v>
      </c>
      <c r="D1114" s="2" t="s">
        <v>8</v>
      </c>
      <c r="E1114" s="2">
        <v>924</v>
      </c>
      <c r="F1114" s="2" t="s">
        <v>2659</v>
      </c>
      <c r="G1114" s="2" t="s">
        <v>2742</v>
      </c>
      <c r="H1114" s="8" t="s">
        <v>2538</v>
      </c>
      <c r="O1114" s="1">
        <v>4011000</v>
      </c>
      <c r="P1114" s="1">
        <v>4237000</v>
      </c>
      <c r="Q1114" s="1">
        <v>4515000</v>
      </c>
      <c r="R1114" s="1">
        <v>3469000</v>
      </c>
      <c r="S1114" s="1">
        <v>2691000</v>
      </c>
      <c r="T1114" s="1">
        <v>2382000</v>
      </c>
    </row>
    <row r="1115" spans="1:20" hidden="1" x14ac:dyDescent="0.3">
      <c r="A1115" s="2" t="s">
        <v>2491</v>
      </c>
      <c r="B1115" s="2" t="s">
        <v>2490</v>
      </c>
      <c r="C1115" s="2">
        <v>2506</v>
      </c>
      <c r="D1115" s="2" t="s">
        <v>8</v>
      </c>
      <c r="E1115" s="2">
        <v>905</v>
      </c>
      <c r="F1115" s="2" t="s">
        <v>2660</v>
      </c>
      <c r="G1115" s="2" t="s">
        <v>2742</v>
      </c>
      <c r="H1115" s="8" t="s">
        <v>2539</v>
      </c>
      <c r="O1115" s="1">
        <v>1177000</v>
      </c>
      <c r="P1115" s="1">
        <v>1243000</v>
      </c>
      <c r="Q1115" s="1">
        <v>1324000</v>
      </c>
      <c r="R1115" s="1">
        <v>1018000</v>
      </c>
      <c r="S1115" s="1">
        <v>790000</v>
      </c>
      <c r="T1115" s="1">
        <v>699000</v>
      </c>
    </row>
    <row r="1116" spans="1:20" hidden="1" x14ac:dyDescent="0.3">
      <c r="A1116" s="2" t="s">
        <v>2491</v>
      </c>
      <c r="B1116" s="2" t="s">
        <v>2490</v>
      </c>
      <c r="C1116" s="2">
        <v>2506</v>
      </c>
      <c r="D1116" s="2" t="s">
        <v>8</v>
      </c>
      <c r="E1116" s="2">
        <v>905</v>
      </c>
      <c r="F1116" s="2" t="s">
        <v>2660</v>
      </c>
      <c r="G1116" s="2" t="s">
        <v>2742</v>
      </c>
      <c r="H1116" s="8" t="s">
        <v>2539</v>
      </c>
      <c r="O1116" s="1">
        <v>1161000</v>
      </c>
      <c r="P1116" s="1">
        <v>1227000</v>
      </c>
      <c r="Q1116" s="1">
        <v>1307000</v>
      </c>
      <c r="R1116" s="1">
        <v>1004000</v>
      </c>
      <c r="S1116" s="1">
        <v>779000</v>
      </c>
      <c r="T1116" s="1">
        <v>690000</v>
      </c>
    </row>
    <row r="1117" spans="1:20" hidden="1" x14ac:dyDescent="0.3">
      <c r="A1117" s="2" t="s">
        <v>2491</v>
      </c>
      <c r="B1117" s="2" t="s">
        <v>2490</v>
      </c>
      <c r="C1117" s="2">
        <v>2506</v>
      </c>
      <c r="D1117" s="2" t="s">
        <v>8</v>
      </c>
      <c r="E1117" s="2">
        <v>905</v>
      </c>
      <c r="F1117" s="2" t="s">
        <v>2661</v>
      </c>
      <c r="G1117" s="2" t="s">
        <v>2742</v>
      </c>
      <c r="H1117" s="8" t="s">
        <v>2540</v>
      </c>
      <c r="O1117" s="1">
        <v>886000</v>
      </c>
      <c r="P1117" s="1">
        <v>936000</v>
      </c>
      <c r="Q1117" s="1">
        <v>998000</v>
      </c>
      <c r="R1117" s="1">
        <v>767000</v>
      </c>
      <c r="S1117" s="1">
        <v>595000</v>
      </c>
      <c r="T1117" s="1">
        <v>526000</v>
      </c>
    </row>
    <row r="1118" spans="1:20" hidden="1" x14ac:dyDescent="0.3">
      <c r="A1118" s="2" t="s">
        <v>2491</v>
      </c>
      <c r="B1118" s="2" t="s">
        <v>2490</v>
      </c>
      <c r="C1118" s="2">
        <v>2506</v>
      </c>
      <c r="D1118" s="2" t="s">
        <v>8</v>
      </c>
      <c r="E1118" s="2">
        <v>905</v>
      </c>
      <c r="F1118" s="2" t="s">
        <v>2662</v>
      </c>
      <c r="G1118" s="2" t="s">
        <v>2742</v>
      </c>
      <c r="H1118" s="8" t="s">
        <v>2541</v>
      </c>
      <c r="O1118" s="1">
        <v>801000</v>
      </c>
      <c r="P1118" s="1">
        <v>846000</v>
      </c>
      <c r="Q1118" s="1">
        <v>901000</v>
      </c>
      <c r="R1118" s="1">
        <v>693000</v>
      </c>
      <c r="S1118" s="1">
        <v>537000</v>
      </c>
      <c r="T1118" s="1">
        <v>476000</v>
      </c>
    </row>
    <row r="1119" spans="1:20" hidden="1" x14ac:dyDescent="0.3">
      <c r="A1119" s="2" t="s">
        <v>2491</v>
      </c>
      <c r="B1119" s="2" t="s">
        <v>2490</v>
      </c>
      <c r="C1119" s="2">
        <v>2506</v>
      </c>
      <c r="D1119" s="2" t="s">
        <v>8</v>
      </c>
      <c r="E1119" s="2">
        <v>922</v>
      </c>
      <c r="F1119" s="2" t="s">
        <v>2663</v>
      </c>
      <c r="G1119" s="2" t="s">
        <v>2742</v>
      </c>
      <c r="H1119" s="8" t="s">
        <v>2542</v>
      </c>
      <c r="O1119" s="1">
        <v>786000</v>
      </c>
      <c r="P1119" s="1">
        <v>830000</v>
      </c>
      <c r="Q1119" s="1">
        <v>885000</v>
      </c>
      <c r="R1119" s="1">
        <v>680000</v>
      </c>
      <c r="S1119" s="1">
        <v>528000</v>
      </c>
      <c r="T1119" s="1">
        <v>467000</v>
      </c>
    </row>
    <row r="1120" spans="1:20" hidden="1" x14ac:dyDescent="0.3">
      <c r="A1120" s="2" t="s">
        <v>2491</v>
      </c>
      <c r="B1120" s="2" t="s">
        <v>2490</v>
      </c>
      <c r="C1120" s="2">
        <v>2506</v>
      </c>
      <c r="D1120" s="2" t="s">
        <v>8</v>
      </c>
      <c r="E1120" s="2">
        <v>905</v>
      </c>
      <c r="F1120" s="2" t="s">
        <v>2664</v>
      </c>
      <c r="G1120" s="2" t="s">
        <v>2742</v>
      </c>
      <c r="H1120" s="8" t="s">
        <v>2543</v>
      </c>
      <c r="O1120" s="1">
        <v>680000</v>
      </c>
      <c r="P1120" s="1">
        <v>719000</v>
      </c>
      <c r="Q1120" s="1">
        <v>766000</v>
      </c>
      <c r="R1120" s="1">
        <v>588000</v>
      </c>
      <c r="S1120" s="1">
        <v>457000</v>
      </c>
      <c r="T1120" s="1">
        <v>404000</v>
      </c>
    </row>
    <row r="1121" spans="1:20" hidden="1" x14ac:dyDescent="0.3">
      <c r="A1121" s="2" t="s">
        <v>2491</v>
      </c>
      <c r="B1121" s="2" t="s">
        <v>2490</v>
      </c>
      <c r="C1121" s="2">
        <v>2506</v>
      </c>
      <c r="D1121" s="2" t="s">
        <v>8</v>
      </c>
      <c r="E1121" s="2">
        <v>905</v>
      </c>
      <c r="F1121" s="2" t="s">
        <v>2665</v>
      </c>
      <c r="G1121" s="2" t="s">
        <v>2742</v>
      </c>
      <c r="H1121" s="8" t="s">
        <v>2544</v>
      </c>
      <c r="O1121" s="1">
        <v>439000</v>
      </c>
      <c r="P1121" s="1">
        <v>463000</v>
      </c>
      <c r="Q1121" s="1">
        <v>494000</v>
      </c>
      <c r="R1121" s="1">
        <v>379000</v>
      </c>
      <c r="S1121" s="1">
        <v>294000</v>
      </c>
      <c r="T1121" s="1">
        <v>261000</v>
      </c>
    </row>
    <row r="1122" spans="1:20" hidden="1" x14ac:dyDescent="0.3">
      <c r="A1122" s="2" t="s">
        <v>2491</v>
      </c>
      <c r="B1122" s="2" t="s">
        <v>2490</v>
      </c>
      <c r="C1122" s="2">
        <v>2506</v>
      </c>
      <c r="D1122" s="2" t="s">
        <v>8</v>
      </c>
      <c r="E1122" s="2">
        <v>905</v>
      </c>
      <c r="F1122" s="2" t="s">
        <v>2666</v>
      </c>
      <c r="G1122" s="2" t="s">
        <v>2742</v>
      </c>
      <c r="H1122" s="8" t="s">
        <v>2545</v>
      </c>
      <c r="O1122" s="1">
        <v>382000</v>
      </c>
      <c r="P1122" s="1">
        <v>404000</v>
      </c>
      <c r="Q1122" s="1">
        <v>430000</v>
      </c>
      <c r="R1122" s="1">
        <v>331000</v>
      </c>
      <c r="S1122" s="1">
        <v>257000</v>
      </c>
      <c r="T1122" s="1">
        <v>227000</v>
      </c>
    </row>
    <row r="1123" spans="1:20" hidden="1" x14ac:dyDescent="0.3">
      <c r="A1123" s="2" t="s">
        <v>2491</v>
      </c>
      <c r="B1123" s="2" t="s">
        <v>2490</v>
      </c>
      <c r="C1123" s="2">
        <v>2506</v>
      </c>
      <c r="D1123" s="2" t="s">
        <v>8</v>
      </c>
      <c r="E1123" s="2">
        <v>905</v>
      </c>
      <c r="F1123" s="2" t="s">
        <v>2667</v>
      </c>
      <c r="G1123" s="2" t="s">
        <v>2742</v>
      </c>
      <c r="H1123" s="8" t="s">
        <v>2546</v>
      </c>
      <c r="O1123" s="1">
        <v>356000</v>
      </c>
      <c r="P1123" s="1">
        <v>376000</v>
      </c>
      <c r="Q1123" s="1">
        <v>401000</v>
      </c>
      <c r="R1123" s="1">
        <v>308000</v>
      </c>
      <c r="S1123" s="1">
        <v>239000</v>
      </c>
      <c r="T1123" s="1">
        <v>212000</v>
      </c>
    </row>
    <row r="1124" spans="1:20" hidden="1" x14ac:dyDescent="0.3">
      <c r="A1124" s="2" t="s">
        <v>2491</v>
      </c>
      <c r="B1124" s="2" t="s">
        <v>2490</v>
      </c>
      <c r="C1124" s="2">
        <v>2506</v>
      </c>
      <c r="D1124" s="2" t="s">
        <v>8</v>
      </c>
      <c r="E1124" s="2">
        <v>905</v>
      </c>
      <c r="F1124" s="2" t="s">
        <v>2668</v>
      </c>
      <c r="G1124" s="2" t="s">
        <v>2742</v>
      </c>
      <c r="H1124" s="8" t="s">
        <v>2547</v>
      </c>
      <c r="O1124" s="1">
        <v>341000</v>
      </c>
      <c r="P1124" s="1">
        <v>361000</v>
      </c>
      <c r="Q1124" s="1">
        <v>384000</v>
      </c>
      <c r="R1124" s="1">
        <v>295000</v>
      </c>
      <c r="S1124" s="1">
        <v>229000</v>
      </c>
      <c r="T1124" s="1">
        <v>203000</v>
      </c>
    </row>
    <row r="1125" spans="1:20" hidden="1" x14ac:dyDescent="0.3">
      <c r="A1125" s="2" t="s">
        <v>2491</v>
      </c>
      <c r="B1125" s="2" t="s">
        <v>2490</v>
      </c>
      <c r="C1125" s="2">
        <v>2506</v>
      </c>
      <c r="D1125" s="2" t="s">
        <v>8</v>
      </c>
      <c r="E1125" s="2">
        <v>905</v>
      </c>
      <c r="F1125" s="2" t="s">
        <v>2669</v>
      </c>
      <c r="G1125" s="2" t="s">
        <v>2742</v>
      </c>
      <c r="H1125" s="8" t="s">
        <v>2548</v>
      </c>
      <c r="O1125" s="1">
        <v>339000</v>
      </c>
      <c r="P1125" s="1">
        <v>358000</v>
      </c>
      <c r="Q1125" s="1">
        <v>382000</v>
      </c>
      <c r="R1125" s="1">
        <v>293000</v>
      </c>
      <c r="S1125" s="1">
        <v>228000</v>
      </c>
      <c r="T1125" s="1">
        <v>202000</v>
      </c>
    </row>
    <row r="1126" spans="1:20" hidden="1" x14ac:dyDescent="0.3">
      <c r="A1126" s="2" t="s">
        <v>2491</v>
      </c>
      <c r="B1126" s="2" t="s">
        <v>2490</v>
      </c>
      <c r="C1126" s="2">
        <v>2506</v>
      </c>
      <c r="D1126" s="2" t="s">
        <v>8</v>
      </c>
      <c r="E1126" s="2">
        <v>905</v>
      </c>
      <c r="F1126" s="2" t="s">
        <v>2670</v>
      </c>
      <c r="G1126" s="2" t="s">
        <v>2742</v>
      </c>
      <c r="H1126" s="8" t="s">
        <v>2549</v>
      </c>
      <c r="O1126" s="1">
        <v>338000</v>
      </c>
      <c r="P1126" s="1">
        <v>357000</v>
      </c>
      <c r="Q1126" s="1">
        <v>381000</v>
      </c>
      <c r="R1126" s="1">
        <v>293000</v>
      </c>
      <c r="S1126" s="1">
        <v>227000</v>
      </c>
      <c r="T1126" s="1">
        <v>201000</v>
      </c>
    </row>
    <row r="1127" spans="1:20" hidden="1" x14ac:dyDescent="0.3">
      <c r="A1127" s="2" t="s">
        <v>2491</v>
      </c>
      <c r="B1127" s="2" t="s">
        <v>2490</v>
      </c>
      <c r="C1127" s="2">
        <v>2506</v>
      </c>
      <c r="D1127" s="2" t="s">
        <v>8</v>
      </c>
      <c r="E1127" s="2">
        <v>905</v>
      </c>
      <c r="F1127" s="2" t="s">
        <v>2671</v>
      </c>
      <c r="G1127" s="2" t="s">
        <v>2742</v>
      </c>
      <c r="H1127" s="8" t="s">
        <v>2550</v>
      </c>
      <c r="O1127" s="1">
        <v>279000</v>
      </c>
      <c r="P1127" s="1">
        <v>295000</v>
      </c>
      <c r="Q1127" s="1">
        <v>314000</v>
      </c>
      <c r="R1127" s="1">
        <v>242000</v>
      </c>
      <c r="S1127" s="1">
        <v>188000</v>
      </c>
      <c r="T1127" s="1">
        <v>166000</v>
      </c>
    </row>
    <row r="1128" spans="1:20" hidden="1" x14ac:dyDescent="0.3">
      <c r="A1128" s="2" t="s">
        <v>2491</v>
      </c>
      <c r="B1128" s="2" t="s">
        <v>2490</v>
      </c>
      <c r="C1128" s="2">
        <v>2506</v>
      </c>
      <c r="D1128" s="2" t="s">
        <v>8</v>
      </c>
      <c r="E1128" s="2">
        <v>905</v>
      </c>
      <c r="F1128" s="2" t="s">
        <v>2672</v>
      </c>
      <c r="G1128" s="2" t="s">
        <v>2742</v>
      </c>
      <c r="H1128" s="8" t="s">
        <v>2551</v>
      </c>
      <c r="O1128" s="1">
        <v>221000</v>
      </c>
      <c r="P1128" s="1">
        <v>233000</v>
      </c>
      <c r="Q1128" s="1">
        <v>248000</v>
      </c>
      <c r="R1128" s="1">
        <v>191000</v>
      </c>
      <c r="S1128" s="1">
        <v>148000</v>
      </c>
      <c r="T1128" s="1">
        <v>131000</v>
      </c>
    </row>
    <row r="1129" spans="1:20" hidden="1" x14ac:dyDescent="0.3">
      <c r="A1129" s="2" t="s">
        <v>2491</v>
      </c>
      <c r="B1129" s="2" t="s">
        <v>2490</v>
      </c>
      <c r="C1129" s="2">
        <v>2506</v>
      </c>
      <c r="D1129" s="2" t="s">
        <v>8</v>
      </c>
      <c r="E1129" s="2">
        <v>905</v>
      </c>
      <c r="F1129" s="2" t="s">
        <v>2673</v>
      </c>
      <c r="G1129" s="2" t="s">
        <v>2742</v>
      </c>
      <c r="H1129" s="8" t="s">
        <v>2552</v>
      </c>
      <c r="O1129" s="1">
        <v>205000</v>
      </c>
      <c r="P1129" s="1">
        <v>217000</v>
      </c>
      <c r="Q1129" s="1">
        <v>231000</v>
      </c>
      <c r="R1129" s="1">
        <v>178000</v>
      </c>
      <c r="S1129" s="1">
        <v>138000</v>
      </c>
      <c r="T1129" s="1">
        <v>122000</v>
      </c>
    </row>
    <row r="1130" spans="1:20" hidden="1" x14ac:dyDescent="0.3">
      <c r="A1130" s="2" t="s">
        <v>2491</v>
      </c>
      <c r="B1130" s="2" t="s">
        <v>2490</v>
      </c>
      <c r="C1130" s="2">
        <v>2506</v>
      </c>
      <c r="D1130" s="2" t="s">
        <v>8</v>
      </c>
      <c r="E1130" s="2">
        <v>905</v>
      </c>
      <c r="F1130" s="2" t="s">
        <v>2674</v>
      </c>
      <c r="G1130" s="2" t="s">
        <v>2742</v>
      </c>
      <c r="H1130" s="8" t="s">
        <v>2553</v>
      </c>
      <c r="O1130" s="1">
        <v>196000</v>
      </c>
      <c r="P1130" s="1">
        <v>207000</v>
      </c>
      <c r="Q1130" s="1">
        <v>221000</v>
      </c>
      <c r="R1130" s="1">
        <v>170000</v>
      </c>
      <c r="S1130" s="1">
        <v>132000</v>
      </c>
      <c r="T1130" s="1">
        <v>117000</v>
      </c>
    </row>
    <row r="1131" spans="1:20" hidden="1" x14ac:dyDescent="0.3">
      <c r="A1131" s="2" t="s">
        <v>2491</v>
      </c>
      <c r="B1131" s="2" t="s">
        <v>2490</v>
      </c>
      <c r="C1131" s="2">
        <v>2506</v>
      </c>
      <c r="D1131" s="2" t="s">
        <v>8</v>
      </c>
      <c r="E1131" s="2">
        <v>924</v>
      </c>
      <c r="F1131" s="2" t="s">
        <v>2675</v>
      </c>
      <c r="G1131" s="2" t="s">
        <v>2742</v>
      </c>
      <c r="H1131" s="8" t="s">
        <v>2554</v>
      </c>
      <c r="O1131" s="1">
        <v>162000</v>
      </c>
      <c r="P1131" s="1">
        <v>171000</v>
      </c>
      <c r="Q1131" s="1">
        <v>182000</v>
      </c>
      <c r="R1131" s="1">
        <v>140000</v>
      </c>
      <c r="S1131" s="1">
        <v>109000</v>
      </c>
      <c r="T1131" s="1">
        <v>96000</v>
      </c>
    </row>
    <row r="1132" spans="1:20" hidden="1" x14ac:dyDescent="0.3">
      <c r="A1132" s="2" t="s">
        <v>2491</v>
      </c>
      <c r="B1132" s="2" t="s">
        <v>2490</v>
      </c>
      <c r="C1132" s="2">
        <v>2506</v>
      </c>
      <c r="D1132" s="2" t="s">
        <v>8</v>
      </c>
      <c r="E1132" s="2">
        <v>905</v>
      </c>
      <c r="F1132" s="2" t="s">
        <v>2676</v>
      </c>
      <c r="G1132" s="2" t="s">
        <v>2742</v>
      </c>
      <c r="H1132" s="8" t="s">
        <v>2555</v>
      </c>
      <c r="O1132" s="1">
        <v>160000</v>
      </c>
      <c r="P1132" s="1">
        <v>169000</v>
      </c>
      <c r="Q1132" s="1">
        <v>180000</v>
      </c>
      <c r="R1132" s="1">
        <v>138000</v>
      </c>
      <c r="S1132" s="1">
        <v>107000</v>
      </c>
      <c r="T1132" s="1">
        <v>95000</v>
      </c>
    </row>
    <row r="1133" spans="1:20" hidden="1" x14ac:dyDescent="0.3">
      <c r="A1133" s="2" t="s">
        <v>2491</v>
      </c>
      <c r="B1133" s="2" t="s">
        <v>2490</v>
      </c>
      <c r="C1133" s="2">
        <v>2506</v>
      </c>
      <c r="D1133" s="2" t="s">
        <v>8</v>
      </c>
      <c r="E1133" s="2">
        <v>905</v>
      </c>
      <c r="F1133" s="2" t="s">
        <v>2677</v>
      </c>
      <c r="G1133" s="2" t="s">
        <v>2742</v>
      </c>
      <c r="H1133" s="8" t="s">
        <v>2556</v>
      </c>
      <c r="O1133" s="1">
        <v>159000</v>
      </c>
      <c r="P1133" s="1">
        <v>168000</v>
      </c>
      <c r="Q1133" s="1">
        <v>179000</v>
      </c>
      <c r="R1133" s="1">
        <v>137000</v>
      </c>
      <c r="S1133" s="1">
        <v>107000</v>
      </c>
      <c r="T1133" s="1">
        <v>94000</v>
      </c>
    </row>
    <row r="1134" spans="1:20" hidden="1" x14ac:dyDescent="0.3">
      <c r="A1134" s="2" t="s">
        <v>2491</v>
      </c>
      <c r="B1134" s="2" t="s">
        <v>2490</v>
      </c>
      <c r="C1134" s="2">
        <v>2506</v>
      </c>
      <c r="D1134" s="2" t="s">
        <v>8</v>
      </c>
      <c r="E1134" s="2">
        <v>905</v>
      </c>
      <c r="F1134" s="2" t="s">
        <v>2678</v>
      </c>
      <c r="G1134" s="2" t="s">
        <v>2742</v>
      </c>
      <c r="H1134" s="8" t="s">
        <v>2557</v>
      </c>
      <c r="O1134" s="1">
        <v>268000</v>
      </c>
      <c r="P1134" s="1">
        <v>283000</v>
      </c>
      <c r="Q1134" s="1">
        <v>302000</v>
      </c>
      <c r="R1134" s="1">
        <v>232000</v>
      </c>
      <c r="S1134" s="1">
        <v>180000</v>
      </c>
      <c r="T1134" s="1">
        <v>159000</v>
      </c>
    </row>
    <row r="1135" spans="1:20" hidden="1" x14ac:dyDescent="0.3">
      <c r="A1135" s="2" t="s">
        <v>2491</v>
      </c>
      <c r="B1135" s="2" t="s">
        <v>2490</v>
      </c>
      <c r="C1135" s="2">
        <v>2506</v>
      </c>
      <c r="D1135" s="2" t="s">
        <v>8</v>
      </c>
      <c r="E1135" s="2">
        <v>905</v>
      </c>
      <c r="F1135" s="2" t="s">
        <v>2679</v>
      </c>
      <c r="G1135" s="2" t="s">
        <v>2742</v>
      </c>
      <c r="H1135" s="8" t="s">
        <v>2558</v>
      </c>
      <c r="O1135" s="1">
        <v>140000</v>
      </c>
      <c r="P1135" s="1">
        <v>148000</v>
      </c>
      <c r="Q1135" s="1">
        <v>157000</v>
      </c>
      <c r="R1135" s="1">
        <v>121000</v>
      </c>
      <c r="S1135" s="1">
        <v>94000</v>
      </c>
      <c r="T1135" s="1">
        <v>83000</v>
      </c>
    </row>
    <row r="1136" spans="1:20" hidden="1" x14ac:dyDescent="0.3">
      <c r="A1136" s="2" t="s">
        <v>2491</v>
      </c>
      <c r="B1136" s="2" t="s">
        <v>2490</v>
      </c>
      <c r="C1136" s="2">
        <v>2506</v>
      </c>
      <c r="D1136" s="2" t="s">
        <v>8</v>
      </c>
      <c r="E1136" s="2">
        <v>905</v>
      </c>
      <c r="F1136" s="2" t="s">
        <v>2660</v>
      </c>
      <c r="G1136" s="2" t="s">
        <v>2742</v>
      </c>
      <c r="H1136" s="8" t="s">
        <v>2539</v>
      </c>
      <c r="O1136" s="1">
        <v>131000</v>
      </c>
      <c r="P1136" s="1">
        <v>138000</v>
      </c>
      <c r="Q1136" s="1">
        <v>147000</v>
      </c>
      <c r="R1136" s="1">
        <v>113000</v>
      </c>
      <c r="S1136" s="1">
        <v>88000</v>
      </c>
      <c r="T1136" s="1">
        <v>78000</v>
      </c>
    </row>
    <row r="1137" spans="1:20" hidden="1" x14ac:dyDescent="0.3">
      <c r="A1137" s="2" t="s">
        <v>2491</v>
      </c>
      <c r="B1137" s="2" t="s">
        <v>2490</v>
      </c>
      <c r="C1137" s="2">
        <v>2506</v>
      </c>
      <c r="D1137" s="2" t="s">
        <v>8</v>
      </c>
      <c r="E1137" s="2">
        <v>905</v>
      </c>
      <c r="F1137" s="2" t="s">
        <v>2669</v>
      </c>
      <c r="G1137" s="2" t="s">
        <v>2742</v>
      </c>
      <c r="H1137" s="8" t="s">
        <v>2548</v>
      </c>
      <c r="O1137" s="1">
        <v>124000</v>
      </c>
      <c r="P1137" s="1">
        <v>131000</v>
      </c>
      <c r="Q1137" s="1">
        <v>140000</v>
      </c>
      <c r="R1137" s="1">
        <v>108000</v>
      </c>
      <c r="S1137" s="1">
        <v>84000</v>
      </c>
      <c r="T1137" s="1">
        <v>74000</v>
      </c>
    </row>
    <row r="1138" spans="1:20" hidden="1" x14ac:dyDescent="0.3">
      <c r="A1138" s="2" t="s">
        <v>2491</v>
      </c>
      <c r="B1138" s="2" t="s">
        <v>2490</v>
      </c>
      <c r="C1138" s="2">
        <v>2506</v>
      </c>
      <c r="D1138" s="2" t="s">
        <v>8</v>
      </c>
      <c r="E1138" s="2">
        <v>905</v>
      </c>
      <c r="F1138" s="2" t="s">
        <v>2680</v>
      </c>
      <c r="G1138" s="2" t="s">
        <v>2742</v>
      </c>
      <c r="H1138" s="8" t="s">
        <v>2559</v>
      </c>
      <c r="O1138" s="1">
        <v>124000</v>
      </c>
      <c r="P1138" s="1">
        <v>131000</v>
      </c>
      <c r="Q1138" s="1">
        <v>140000</v>
      </c>
      <c r="R1138" s="1">
        <v>108000</v>
      </c>
      <c r="S1138" s="1">
        <v>84000</v>
      </c>
      <c r="T1138" s="1">
        <v>74000</v>
      </c>
    </row>
    <row r="1139" spans="1:20" hidden="1" x14ac:dyDescent="0.3">
      <c r="A1139" s="2" t="s">
        <v>2491</v>
      </c>
      <c r="B1139" s="2" t="s">
        <v>2490</v>
      </c>
      <c r="C1139" s="2">
        <v>2506</v>
      </c>
      <c r="D1139" s="2" t="s">
        <v>8</v>
      </c>
      <c r="E1139" s="2">
        <v>905</v>
      </c>
      <c r="F1139" s="2" t="s">
        <v>2681</v>
      </c>
      <c r="G1139" s="2" t="s">
        <v>2742</v>
      </c>
      <c r="H1139" s="8" t="s">
        <v>2560</v>
      </c>
      <c r="O1139" s="1">
        <v>109000</v>
      </c>
      <c r="P1139" s="1">
        <v>115000</v>
      </c>
      <c r="Q1139" s="1">
        <v>123000</v>
      </c>
      <c r="R1139" s="1">
        <v>94000</v>
      </c>
      <c r="S1139" s="1">
        <v>73000</v>
      </c>
      <c r="T1139" s="1">
        <v>65000</v>
      </c>
    </row>
    <row r="1140" spans="1:20" hidden="1" x14ac:dyDescent="0.3">
      <c r="A1140" s="2" t="s">
        <v>2491</v>
      </c>
      <c r="B1140" s="2" t="s">
        <v>2490</v>
      </c>
      <c r="C1140" s="2">
        <v>2506</v>
      </c>
      <c r="D1140" s="2" t="s">
        <v>8</v>
      </c>
      <c r="E1140" s="2">
        <v>905</v>
      </c>
      <c r="F1140" s="2" t="s">
        <v>2682</v>
      </c>
      <c r="G1140" s="2" t="s">
        <v>2742</v>
      </c>
      <c r="H1140" s="8" t="s">
        <v>2561</v>
      </c>
      <c r="O1140" s="1">
        <v>109000</v>
      </c>
      <c r="P1140" s="1">
        <v>115000</v>
      </c>
      <c r="Q1140" s="1">
        <v>123000</v>
      </c>
      <c r="R1140" s="1">
        <v>94000</v>
      </c>
      <c r="S1140" s="1">
        <v>73000</v>
      </c>
      <c r="T1140" s="1">
        <v>65000</v>
      </c>
    </row>
    <row r="1141" spans="1:20" hidden="1" x14ac:dyDescent="0.3">
      <c r="A1141" s="2" t="s">
        <v>2491</v>
      </c>
      <c r="B1141" s="2" t="s">
        <v>2490</v>
      </c>
      <c r="C1141" s="2">
        <v>2506</v>
      </c>
      <c r="D1141" s="2" t="s">
        <v>8</v>
      </c>
      <c r="E1141" s="2">
        <v>905</v>
      </c>
      <c r="F1141" s="2" t="s">
        <v>2683</v>
      </c>
      <c r="G1141" s="2" t="s">
        <v>2742</v>
      </c>
      <c r="H1141" s="8" t="s">
        <v>2562</v>
      </c>
      <c r="O1141" s="1">
        <v>108000</v>
      </c>
      <c r="P1141" s="1">
        <v>114000</v>
      </c>
      <c r="Q1141" s="1">
        <v>122000</v>
      </c>
      <c r="R1141" s="1">
        <v>94000</v>
      </c>
      <c r="S1141" s="1">
        <v>73000</v>
      </c>
      <c r="T1141" s="1">
        <v>64000</v>
      </c>
    </row>
    <row r="1142" spans="1:20" hidden="1" x14ac:dyDescent="0.3">
      <c r="A1142" s="2" t="s">
        <v>2491</v>
      </c>
      <c r="B1142" s="2" t="s">
        <v>2490</v>
      </c>
      <c r="C1142" s="2">
        <v>2506</v>
      </c>
      <c r="D1142" s="2" t="s">
        <v>8</v>
      </c>
      <c r="E1142" s="2">
        <v>905</v>
      </c>
      <c r="F1142" s="2" t="s">
        <v>2684</v>
      </c>
      <c r="G1142" s="2" t="s">
        <v>2742</v>
      </c>
      <c r="H1142" s="8" t="s">
        <v>2563</v>
      </c>
      <c r="O1142" s="1">
        <v>95000</v>
      </c>
      <c r="P1142" s="1">
        <v>100000</v>
      </c>
      <c r="Q1142" s="1">
        <v>107000</v>
      </c>
      <c r="R1142" s="1">
        <v>82000</v>
      </c>
      <c r="S1142" s="1">
        <v>64000</v>
      </c>
      <c r="T1142" s="1">
        <v>57000</v>
      </c>
    </row>
    <row r="1143" spans="1:20" hidden="1" x14ac:dyDescent="0.3">
      <c r="A1143" s="2" t="s">
        <v>2491</v>
      </c>
      <c r="B1143" s="2" t="s">
        <v>2490</v>
      </c>
      <c r="C1143" s="2">
        <v>2506</v>
      </c>
      <c r="D1143" s="2" t="s">
        <v>8</v>
      </c>
      <c r="E1143" s="2">
        <v>905</v>
      </c>
      <c r="F1143" s="2" t="s">
        <v>2685</v>
      </c>
      <c r="G1143" s="2" t="s">
        <v>2742</v>
      </c>
      <c r="H1143" s="8" t="s">
        <v>2564</v>
      </c>
      <c r="O1143" s="1">
        <v>95000</v>
      </c>
      <c r="P1143" s="1">
        <v>100000</v>
      </c>
      <c r="Q1143" s="1">
        <v>107000</v>
      </c>
      <c r="R1143" s="1">
        <v>82000</v>
      </c>
      <c r="S1143" s="1">
        <v>64000</v>
      </c>
      <c r="T1143" s="1">
        <v>57000</v>
      </c>
    </row>
    <row r="1144" spans="1:20" hidden="1" x14ac:dyDescent="0.3">
      <c r="A1144" s="2" t="s">
        <v>2491</v>
      </c>
      <c r="B1144" s="2" t="s">
        <v>2490</v>
      </c>
      <c r="C1144" s="2">
        <v>2506</v>
      </c>
      <c r="D1144" s="2" t="s">
        <v>8</v>
      </c>
      <c r="E1144" s="2">
        <v>905</v>
      </c>
      <c r="F1144" s="2" t="s">
        <v>2686</v>
      </c>
      <c r="G1144" s="2" t="s">
        <v>2742</v>
      </c>
      <c r="H1144" s="8" t="s">
        <v>2565</v>
      </c>
      <c r="O1144" s="1">
        <v>93000</v>
      </c>
      <c r="P1144" s="1">
        <v>99000</v>
      </c>
      <c r="Q1144" s="1">
        <v>105000</v>
      </c>
      <c r="R1144" s="1">
        <v>81000</v>
      </c>
      <c r="S1144" s="1">
        <v>63000</v>
      </c>
      <c r="T1144" s="1">
        <v>56000</v>
      </c>
    </row>
    <row r="1145" spans="1:20" hidden="1" x14ac:dyDescent="0.3">
      <c r="A1145" s="2" t="s">
        <v>2491</v>
      </c>
      <c r="B1145" s="2" t="s">
        <v>2490</v>
      </c>
      <c r="C1145" s="2">
        <v>2506</v>
      </c>
      <c r="D1145" s="2" t="s">
        <v>8</v>
      </c>
      <c r="E1145" s="2">
        <v>922</v>
      </c>
      <c r="F1145" s="2" t="s">
        <v>2687</v>
      </c>
      <c r="G1145" s="2" t="s">
        <v>2742</v>
      </c>
      <c r="H1145" s="8" t="s">
        <v>2566</v>
      </c>
      <c r="O1145" s="1">
        <v>93000</v>
      </c>
      <c r="P1145" s="1">
        <v>99000</v>
      </c>
      <c r="Q1145" s="1">
        <v>105000</v>
      </c>
      <c r="R1145" s="1">
        <v>81000</v>
      </c>
      <c r="S1145" s="1">
        <v>63000</v>
      </c>
      <c r="T1145" s="1">
        <v>56000</v>
      </c>
    </row>
    <row r="1146" spans="1:20" hidden="1" x14ac:dyDescent="0.3">
      <c r="A1146" s="2" t="s">
        <v>2491</v>
      </c>
      <c r="B1146" s="2" t="s">
        <v>2490</v>
      </c>
      <c r="C1146" s="2">
        <v>2506</v>
      </c>
      <c r="D1146" s="2" t="s">
        <v>8</v>
      </c>
      <c r="E1146" s="2">
        <v>905</v>
      </c>
      <c r="F1146" s="2" t="s">
        <v>2656</v>
      </c>
      <c r="G1146" s="2" t="s">
        <v>2742</v>
      </c>
      <c r="H1146" s="8" t="s">
        <v>2535</v>
      </c>
      <c r="O1146" s="1">
        <v>93000</v>
      </c>
      <c r="P1146" s="1">
        <v>99000</v>
      </c>
      <c r="Q1146" s="1">
        <v>105000</v>
      </c>
      <c r="R1146" s="1">
        <v>81000</v>
      </c>
      <c r="S1146" s="1">
        <v>63000</v>
      </c>
      <c r="T1146" s="1">
        <v>56000</v>
      </c>
    </row>
    <row r="1147" spans="1:20" hidden="1" x14ac:dyDescent="0.3">
      <c r="A1147" s="2" t="s">
        <v>2491</v>
      </c>
      <c r="B1147" s="2" t="s">
        <v>2490</v>
      </c>
      <c r="C1147" s="2">
        <v>2506</v>
      </c>
      <c r="D1147" s="2" t="s">
        <v>8</v>
      </c>
      <c r="E1147" s="2">
        <v>905</v>
      </c>
      <c r="F1147" s="2" t="s">
        <v>2656</v>
      </c>
      <c r="G1147" s="2" t="s">
        <v>2742</v>
      </c>
      <c r="H1147" s="8" t="s">
        <v>2535</v>
      </c>
      <c r="O1147" s="1">
        <v>85000</v>
      </c>
      <c r="P1147" s="1">
        <v>89000</v>
      </c>
      <c r="Q1147" s="1">
        <v>95000</v>
      </c>
      <c r="R1147" s="1">
        <v>73000</v>
      </c>
      <c r="S1147" s="1">
        <v>57000</v>
      </c>
      <c r="T1147" s="1">
        <v>50000</v>
      </c>
    </row>
    <row r="1148" spans="1:20" hidden="1" x14ac:dyDescent="0.3">
      <c r="A1148" s="2" t="s">
        <v>2491</v>
      </c>
      <c r="B1148" s="2" t="s">
        <v>2490</v>
      </c>
      <c r="C1148" s="2">
        <v>2506</v>
      </c>
      <c r="D1148" s="2" t="s">
        <v>8</v>
      </c>
      <c r="E1148" s="2">
        <v>905</v>
      </c>
      <c r="F1148" s="2" t="s">
        <v>2688</v>
      </c>
      <c r="G1148" s="2" t="s">
        <v>2742</v>
      </c>
      <c r="H1148" s="8" t="s">
        <v>2567</v>
      </c>
      <c r="O1148" s="1">
        <v>78000</v>
      </c>
      <c r="P1148" s="1">
        <v>82000</v>
      </c>
      <c r="Q1148" s="1">
        <v>88000</v>
      </c>
      <c r="R1148" s="1">
        <v>67000</v>
      </c>
      <c r="S1148" s="1">
        <v>52000</v>
      </c>
      <c r="T1148" s="1">
        <v>46000</v>
      </c>
    </row>
    <row r="1149" spans="1:20" hidden="1" x14ac:dyDescent="0.3">
      <c r="A1149" s="2" t="s">
        <v>2491</v>
      </c>
      <c r="B1149" s="2" t="s">
        <v>2490</v>
      </c>
      <c r="C1149" s="2">
        <v>2506</v>
      </c>
      <c r="D1149" s="2" t="s">
        <v>8</v>
      </c>
      <c r="E1149" s="2">
        <v>905</v>
      </c>
      <c r="F1149" s="2" t="s">
        <v>2689</v>
      </c>
      <c r="G1149" s="2" t="s">
        <v>2742</v>
      </c>
      <c r="H1149" s="8" t="s">
        <v>2568</v>
      </c>
      <c r="O1149" s="1">
        <v>78000</v>
      </c>
      <c r="P1149" s="1">
        <v>82000</v>
      </c>
      <c r="Q1149" s="1">
        <v>88000</v>
      </c>
      <c r="R1149" s="1">
        <v>67000</v>
      </c>
      <c r="S1149" s="1">
        <v>52000</v>
      </c>
      <c r="T1149" s="1">
        <v>46000</v>
      </c>
    </row>
    <row r="1150" spans="1:20" hidden="1" x14ac:dyDescent="0.3">
      <c r="A1150" s="2" t="s">
        <v>2491</v>
      </c>
      <c r="B1150" s="2" t="s">
        <v>2490</v>
      </c>
      <c r="C1150" s="2">
        <v>2506</v>
      </c>
      <c r="D1150" s="2" t="s">
        <v>8</v>
      </c>
      <c r="E1150" s="2">
        <v>901</v>
      </c>
      <c r="F1150" s="2" t="s">
        <v>2690</v>
      </c>
      <c r="G1150" s="2" t="s">
        <v>2742</v>
      </c>
      <c r="H1150" s="8" t="s">
        <v>2569</v>
      </c>
      <c r="O1150" s="1">
        <v>67000</v>
      </c>
      <c r="P1150" s="1">
        <v>71000</v>
      </c>
      <c r="Q1150" s="1">
        <v>75000</v>
      </c>
      <c r="R1150" s="1">
        <v>58000</v>
      </c>
      <c r="S1150" s="1">
        <v>45000</v>
      </c>
      <c r="T1150" s="1">
        <v>40000</v>
      </c>
    </row>
    <row r="1151" spans="1:20" hidden="1" x14ac:dyDescent="0.3">
      <c r="A1151" s="2" t="s">
        <v>2491</v>
      </c>
      <c r="B1151" s="2" t="s">
        <v>2490</v>
      </c>
      <c r="C1151" s="2">
        <v>2506</v>
      </c>
      <c r="D1151" s="2" t="s">
        <v>8</v>
      </c>
      <c r="E1151" s="2">
        <v>905</v>
      </c>
      <c r="F1151" s="2" t="s">
        <v>2691</v>
      </c>
      <c r="G1151" s="2" t="s">
        <v>2742</v>
      </c>
      <c r="H1151" s="8" t="s">
        <v>2570</v>
      </c>
      <c r="O1151" s="1">
        <v>62000</v>
      </c>
      <c r="P1151" s="1">
        <v>66000</v>
      </c>
      <c r="Q1151" s="1">
        <v>70000</v>
      </c>
      <c r="R1151" s="1">
        <v>54000</v>
      </c>
      <c r="S1151" s="1">
        <v>42000</v>
      </c>
      <c r="T1151" s="1">
        <v>37000</v>
      </c>
    </row>
    <row r="1152" spans="1:20" hidden="1" x14ac:dyDescent="0.3">
      <c r="A1152" s="2" t="s">
        <v>2491</v>
      </c>
      <c r="B1152" s="2" t="s">
        <v>2490</v>
      </c>
      <c r="C1152" s="2">
        <v>2506</v>
      </c>
      <c r="D1152" s="2" t="s">
        <v>8</v>
      </c>
      <c r="E1152" s="2">
        <v>901</v>
      </c>
      <c r="F1152" s="2" t="s">
        <v>2692</v>
      </c>
      <c r="G1152" s="2" t="s">
        <v>2742</v>
      </c>
      <c r="H1152" s="8" t="s">
        <v>2571</v>
      </c>
      <c r="O1152" s="1">
        <v>54000</v>
      </c>
      <c r="P1152" s="1">
        <v>57000</v>
      </c>
      <c r="Q1152" s="1">
        <v>60000</v>
      </c>
      <c r="R1152" s="1">
        <v>46000</v>
      </c>
      <c r="S1152" s="1">
        <v>36000</v>
      </c>
      <c r="T1152" s="1">
        <v>32000</v>
      </c>
    </row>
    <row r="1153" spans="1:20" hidden="1" x14ac:dyDescent="0.3">
      <c r="A1153" s="2" t="s">
        <v>2491</v>
      </c>
      <c r="B1153" s="2" t="s">
        <v>2490</v>
      </c>
      <c r="C1153" s="2">
        <v>2506</v>
      </c>
      <c r="D1153" s="2" t="s">
        <v>8</v>
      </c>
      <c r="E1153" s="2">
        <v>922</v>
      </c>
      <c r="F1153" s="2" t="s">
        <v>2693</v>
      </c>
      <c r="G1153" s="2" t="s">
        <v>2742</v>
      </c>
      <c r="H1153" s="8" t="s">
        <v>2572</v>
      </c>
      <c r="O1153" s="1">
        <v>51000</v>
      </c>
      <c r="P1153" s="1">
        <v>54000</v>
      </c>
      <c r="Q1153" s="1">
        <v>58000</v>
      </c>
      <c r="R1153" s="1">
        <v>45000</v>
      </c>
      <c r="S1153" s="1">
        <v>35000</v>
      </c>
      <c r="T1153" s="1">
        <v>31000</v>
      </c>
    </row>
    <row r="1154" spans="1:20" hidden="1" x14ac:dyDescent="0.3">
      <c r="A1154" s="2" t="s">
        <v>2491</v>
      </c>
      <c r="B1154" s="2" t="s">
        <v>2490</v>
      </c>
      <c r="C1154" s="2">
        <v>2506</v>
      </c>
      <c r="D1154" s="2" t="s">
        <v>8</v>
      </c>
      <c r="E1154" s="2">
        <v>905</v>
      </c>
      <c r="F1154" s="2" t="s">
        <v>2694</v>
      </c>
      <c r="G1154" s="2" t="s">
        <v>2742</v>
      </c>
      <c r="H1154" s="8" t="s">
        <v>2573</v>
      </c>
      <c r="O1154" s="1">
        <v>47000</v>
      </c>
      <c r="P1154" s="1">
        <v>50000</v>
      </c>
      <c r="Q1154" s="1">
        <v>53000</v>
      </c>
      <c r="R1154" s="1">
        <v>41000</v>
      </c>
      <c r="S1154" s="1">
        <v>32000</v>
      </c>
      <c r="T1154" s="1">
        <v>28000</v>
      </c>
    </row>
    <row r="1155" spans="1:20" hidden="1" x14ac:dyDescent="0.3">
      <c r="A1155" s="2" t="s">
        <v>2491</v>
      </c>
      <c r="B1155" s="2" t="s">
        <v>2490</v>
      </c>
      <c r="C1155" s="2">
        <v>2506</v>
      </c>
      <c r="D1155" s="2" t="s">
        <v>8</v>
      </c>
      <c r="E1155" s="2">
        <v>905</v>
      </c>
      <c r="F1155" s="2" t="s">
        <v>2695</v>
      </c>
      <c r="G1155" s="2" t="s">
        <v>2742</v>
      </c>
      <c r="H1155" s="8" t="s">
        <v>1296</v>
      </c>
      <c r="O1155" s="1">
        <v>47000</v>
      </c>
      <c r="P1155" s="1">
        <v>50000</v>
      </c>
      <c r="Q1155" s="1">
        <v>53000</v>
      </c>
      <c r="R1155" s="1">
        <v>41000</v>
      </c>
      <c r="S1155" s="1">
        <v>32000</v>
      </c>
      <c r="T1155" s="1">
        <v>28000</v>
      </c>
    </row>
    <row r="1156" spans="1:20" hidden="1" x14ac:dyDescent="0.3">
      <c r="A1156" s="2" t="s">
        <v>2491</v>
      </c>
      <c r="B1156" s="2" t="s">
        <v>2490</v>
      </c>
      <c r="C1156" s="2">
        <v>2506</v>
      </c>
      <c r="D1156" s="2" t="s">
        <v>8</v>
      </c>
      <c r="E1156" s="2">
        <v>905</v>
      </c>
      <c r="F1156" s="2" t="s">
        <v>2696</v>
      </c>
      <c r="G1156" s="2" t="s">
        <v>2742</v>
      </c>
      <c r="H1156" s="8" t="s">
        <v>1294</v>
      </c>
      <c r="O1156" s="1">
        <v>34000</v>
      </c>
      <c r="P1156" s="1">
        <v>36000</v>
      </c>
      <c r="Q1156" s="1">
        <v>38000</v>
      </c>
      <c r="R1156" s="1">
        <v>29000</v>
      </c>
      <c r="S1156" s="1">
        <v>23000</v>
      </c>
      <c r="T1156" s="1">
        <v>20000</v>
      </c>
    </row>
    <row r="1157" spans="1:20" hidden="1" x14ac:dyDescent="0.3">
      <c r="A1157" s="2" t="s">
        <v>2491</v>
      </c>
      <c r="B1157" s="2" t="s">
        <v>2490</v>
      </c>
      <c r="C1157" s="2">
        <v>2506</v>
      </c>
      <c r="D1157" s="2" t="s">
        <v>8</v>
      </c>
      <c r="E1157" s="2">
        <v>905</v>
      </c>
      <c r="F1157" s="2" t="s">
        <v>2697</v>
      </c>
      <c r="G1157" s="2" t="s">
        <v>2742</v>
      </c>
      <c r="H1157" s="8" t="s">
        <v>2574</v>
      </c>
      <c r="O1157" s="1">
        <v>34000</v>
      </c>
      <c r="P1157" s="1">
        <v>36000</v>
      </c>
      <c r="Q1157" s="1">
        <v>38000</v>
      </c>
      <c r="R1157" s="1">
        <v>29000</v>
      </c>
      <c r="S1157" s="1">
        <v>23000</v>
      </c>
      <c r="T1157" s="1">
        <v>20000</v>
      </c>
    </row>
    <row r="1158" spans="1:20" hidden="1" x14ac:dyDescent="0.3">
      <c r="A1158" s="2" t="s">
        <v>2491</v>
      </c>
      <c r="B1158" s="2" t="s">
        <v>2490</v>
      </c>
      <c r="C1158" s="2">
        <v>2506</v>
      </c>
      <c r="D1158" s="2" t="s">
        <v>8</v>
      </c>
      <c r="E1158" s="2">
        <v>905</v>
      </c>
      <c r="F1158" s="2" t="s">
        <v>2698</v>
      </c>
      <c r="G1158" s="2" t="s">
        <v>2742</v>
      </c>
      <c r="H1158" s="8" t="s">
        <v>1295</v>
      </c>
      <c r="O1158" s="1">
        <v>34000</v>
      </c>
      <c r="P1158" s="1">
        <v>36000</v>
      </c>
      <c r="Q1158" s="1">
        <v>38000</v>
      </c>
      <c r="R1158" s="1">
        <v>29000</v>
      </c>
      <c r="S1158" s="1">
        <v>23000</v>
      </c>
      <c r="T1158" s="1">
        <v>20000</v>
      </c>
    </row>
    <row r="1159" spans="1:20" hidden="1" x14ac:dyDescent="0.3">
      <c r="A1159" s="2" t="s">
        <v>2491</v>
      </c>
      <c r="B1159" s="2" t="s">
        <v>2490</v>
      </c>
      <c r="C1159" s="2">
        <v>2506</v>
      </c>
      <c r="D1159" s="2" t="s">
        <v>8</v>
      </c>
      <c r="E1159" s="2">
        <v>905</v>
      </c>
      <c r="F1159" s="2" t="s">
        <v>2699</v>
      </c>
      <c r="G1159" s="2" t="s">
        <v>2742</v>
      </c>
      <c r="H1159" s="8" t="s">
        <v>2575</v>
      </c>
      <c r="O1159" s="1">
        <v>34000</v>
      </c>
      <c r="P1159" s="1">
        <v>36000</v>
      </c>
      <c r="Q1159" s="1">
        <v>38000</v>
      </c>
      <c r="R1159" s="1">
        <v>29000</v>
      </c>
      <c r="S1159" s="1">
        <v>23000</v>
      </c>
      <c r="T1159" s="1">
        <v>20000</v>
      </c>
    </row>
    <row r="1160" spans="1:20" hidden="1" x14ac:dyDescent="0.3">
      <c r="A1160" s="2" t="s">
        <v>2491</v>
      </c>
      <c r="B1160" s="2" t="s">
        <v>2490</v>
      </c>
      <c r="C1160" s="2">
        <v>2506</v>
      </c>
      <c r="D1160" s="2" t="s">
        <v>8</v>
      </c>
      <c r="E1160" s="2">
        <v>905</v>
      </c>
      <c r="F1160" s="2" t="s">
        <v>2700</v>
      </c>
      <c r="G1160" s="2" t="s">
        <v>2742</v>
      </c>
      <c r="H1160" s="8" t="s">
        <v>2576</v>
      </c>
      <c r="O1160" s="1">
        <v>31000</v>
      </c>
      <c r="P1160" s="1">
        <v>33000</v>
      </c>
      <c r="Q1160" s="1">
        <v>35000</v>
      </c>
      <c r="R1160" s="1">
        <v>27000</v>
      </c>
      <c r="S1160" s="1">
        <v>21000</v>
      </c>
      <c r="T1160" s="1">
        <v>19000</v>
      </c>
    </row>
    <row r="1161" spans="1:20" hidden="1" x14ac:dyDescent="0.3">
      <c r="A1161" s="2" t="s">
        <v>2491</v>
      </c>
      <c r="B1161" s="2" t="s">
        <v>2490</v>
      </c>
      <c r="C1161" s="2">
        <v>2506</v>
      </c>
      <c r="D1161" s="2" t="s">
        <v>8</v>
      </c>
      <c r="E1161" s="2">
        <v>905</v>
      </c>
      <c r="F1161" s="2" t="s">
        <v>2701</v>
      </c>
      <c r="G1161" s="2" t="s">
        <v>2742</v>
      </c>
      <c r="H1161" s="8" t="s">
        <v>2577</v>
      </c>
      <c r="O1161" s="1">
        <v>31000</v>
      </c>
      <c r="P1161" s="1">
        <v>33000</v>
      </c>
      <c r="Q1161" s="1">
        <v>35000</v>
      </c>
      <c r="R1161" s="1">
        <v>27000</v>
      </c>
      <c r="S1161" s="1">
        <v>21000</v>
      </c>
      <c r="T1161" s="1">
        <v>19000</v>
      </c>
    </row>
    <row r="1162" spans="1:20" hidden="1" x14ac:dyDescent="0.3">
      <c r="A1162" s="2" t="s">
        <v>2491</v>
      </c>
      <c r="B1162" s="2" t="s">
        <v>2490</v>
      </c>
      <c r="C1162" s="2">
        <v>2506</v>
      </c>
      <c r="D1162" s="2" t="s">
        <v>8</v>
      </c>
      <c r="E1162" s="2">
        <v>905</v>
      </c>
      <c r="F1162" s="2" t="s">
        <v>2702</v>
      </c>
      <c r="G1162" s="2" t="s">
        <v>2742</v>
      </c>
      <c r="H1162" s="8" t="s">
        <v>1297</v>
      </c>
      <c r="O1162" s="1">
        <v>31000</v>
      </c>
      <c r="P1162" s="1">
        <v>33000</v>
      </c>
      <c r="Q1162" s="1">
        <v>35000</v>
      </c>
      <c r="R1162" s="1">
        <v>27000</v>
      </c>
      <c r="S1162" s="1">
        <v>21000</v>
      </c>
      <c r="T1162" s="1">
        <v>19000</v>
      </c>
    </row>
    <row r="1163" spans="1:20" hidden="1" x14ac:dyDescent="0.3">
      <c r="A1163" s="2" t="s">
        <v>2491</v>
      </c>
      <c r="B1163" s="2" t="s">
        <v>2490</v>
      </c>
      <c r="C1163" s="2">
        <v>2506</v>
      </c>
      <c r="D1163" s="2" t="s">
        <v>8</v>
      </c>
      <c r="E1163" s="2">
        <v>905</v>
      </c>
      <c r="F1163" s="2" t="s">
        <v>2703</v>
      </c>
      <c r="G1163" s="2" t="s">
        <v>2742</v>
      </c>
      <c r="H1163" s="8" t="s">
        <v>2578</v>
      </c>
      <c r="O1163" s="1">
        <v>31000</v>
      </c>
      <c r="P1163" s="1">
        <v>33000</v>
      </c>
      <c r="Q1163" s="1">
        <v>35000</v>
      </c>
      <c r="R1163" s="1">
        <v>27000</v>
      </c>
      <c r="S1163" s="1">
        <v>21000</v>
      </c>
      <c r="T1163" s="1">
        <v>19000</v>
      </c>
    </row>
    <row r="1164" spans="1:20" hidden="1" x14ac:dyDescent="0.3">
      <c r="A1164" s="2" t="s">
        <v>2491</v>
      </c>
      <c r="B1164" s="2" t="s">
        <v>2490</v>
      </c>
      <c r="C1164" s="2">
        <v>2506</v>
      </c>
      <c r="D1164" s="2" t="s">
        <v>8</v>
      </c>
      <c r="E1164" s="2">
        <v>905</v>
      </c>
      <c r="F1164" s="2" t="s">
        <v>2704</v>
      </c>
      <c r="G1164" s="2" t="s">
        <v>2742</v>
      </c>
      <c r="H1164" s="8" t="s">
        <v>2579</v>
      </c>
      <c r="O1164" s="1">
        <v>27000</v>
      </c>
      <c r="P1164" s="1">
        <v>29000</v>
      </c>
      <c r="Q1164" s="1">
        <v>30000</v>
      </c>
      <c r="R1164" s="1">
        <v>23000</v>
      </c>
      <c r="S1164" s="1">
        <v>18000</v>
      </c>
      <c r="T1164" s="1">
        <v>16000</v>
      </c>
    </row>
    <row r="1165" spans="1:20" hidden="1" x14ac:dyDescent="0.3">
      <c r="A1165" s="2" t="s">
        <v>2491</v>
      </c>
      <c r="B1165" s="2" t="s">
        <v>2490</v>
      </c>
      <c r="C1165" s="2">
        <v>2506</v>
      </c>
      <c r="D1165" s="2" t="s">
        <v>8</v>
      </c>
      <c r="E1165" s="2">
        <v>905</v>
      </c>
      <c r="F1165" s="2" t="s">
        <v>2705</v>
      </c>
      <c r="G1165" s="2" t="s">
        <v>2742</v>
      </c>
      <c r="H1165" s="8" t="s">
        <v>2580</v>
      </c>
      <c r="O1165" s="1">
        <v>23000</v>
      </c>
      <c r="P1165" s="1">
        <v>24000</v>
      </c>
      <c r="Q1165" s="1">
        <v>26000</v>
      </c>
      <c r="R1165" s="1">
        <v>20000</v>
      </c>
      <c r="S1165" s="1">
        <v>16000</v>
      </c>
      <c r="T1165" s="1">
        <v>14000</v>
      </c>
    </row>
    <row r="1166" spans="1:20" hidden="1" x14ac:dyDescent="0.3">
      <c r="A1166" s="2" t="s">
        <v>2491</v>
      </c>
      <c r="B1166" s="2" t="s">
        <v>2490</v>
      </c>
      <c r="C1166" s="2">
        <v>2506</v>
      </c>
      <c r="D1166" s="2" t="s">
        <v>8</v>
      </c>
      <c r="E1166" s="2">
        <v>905</v>
      </c>
      <c r="F1166" s="2">
        <v>111651</v>
      </c>
      <c r="G1166" s="2" t="s">
        <v>2742</v>
      </c>
      <c r="H1166" s="8" t="s">
        <v>2581</v>
      </c>
      <c r="O1166" s="1">
        <v>20000</v>
      </c>
      <c r="P1166" s="1">
        <v>22000</v>
      </c>
      <c r="Q1166" s="1">
        <v>23000</v>
      </c>
      <c r="R1166" s="1">
        <v>18000</v>
      </c>
      <c r="S1166" s="1">
        <v>14000</v>
      </c>
      <c r="T1166" s="1">
        <v>12000</v>
      </c>
    </row>
    <row r="1167" spans="1:20" hidden="1" x14ac:dyDescent="0.3">
      <c r="A1167" s="2" t="s">
        <v>2491</v>
      </c>
      <c r="B1167" s="2" t="s">
        <v>2490</v>
      </c>
      <c r="C1167" s="2">
        <v>2506</v>
      </c>
      <c r="D1167" s="2" t="s">
        <v>8</v>
      </c>
      <c r="E1167" s="2">
        <v>905</v>
      </c>
      <c r="F1167" s="2" t="s">
        <v>2703</v>
      </c>
      <c r="G1167" s="2" t="s">
        <v>2742</v>
      </c>
      <c r="H1167" s="8" t="s">
        <v>2578</v>
      </c>
      <c r="O1167" s="1">
        <v>20000</v>
      </c>
      <c r="P1167" s="1">
        <v>22000</v>
      </c>
      <c r="Q1167" s="1">
        <v>23000</v>
      </c>
      <c r="R1167" s="1">
        <v>18000</v>
      </c>
      <c r="S1167" s="1">
        <v>14000</v>
      </c>
      <c r="T1167" s="1">
        <v>12000</v>
      </c>
    </row>
    <row r="1168" spans="1:20" hidden="1" x14ac:dyDescent="0.3">
      <c r="A1168" s="2" t="s">
        <v>2491</v>
      </c>
      <c r="B1168" s="2" t="s">
        <v>2490</v>
      </c>
      <c r="C1168" s="2">
        <v>2506</v>
      </c>
      <c r="D1168" s="2" t="s">
        <v>8</v>
      </c>
      <c r="E1168" s="2">
        <v>913</v>
      </c>
      <c r="F1168" s="2" t="s">
        <v>2706</v>
      </c>
      <c r="G1168" s="2" t="s">
        <v>2742</v>
      </c>
      <c r="H1168" s="8" t="s">
        <v>2582</v>
      </c>
      <c r="O1168" s="1">
        <v>17000</v>
      </c>
      <c r="P1168" s="1">
        <v>18000</v>
      </c>
      <c r="Q1168" s="1">
        <v>19000</v>
      </c>
      <c r="R1168" s="1">
        <v>15000</v>
      </c>
      <c r="S1168" s="1">
        <v>12000</v>
      </c>
      <c r="T1168" s="1">
        <v>10000</v>
      </c>
    </row>
    <row r="1169" spans="1:20" hidden="1" x14ac:dyDescent="0.3">
      <c r="A1169" s="2" t="s">
        <v>2491</v>
      </c>
      <c r="B1169" s="2" t="s">
        <v>2490</v>
      </c>
      <c r="C1169" s="2">
        <v>2506</v>
      </c>
      <c r="D1169" s="2" t="s">
        <v>8</v>
      </c>
      <c r="E1169" s="2">
        <v>913</v>
      </c>
      <c r="F1169" s="2" t="s">
        <v>2707</v>
      </c>
      <c r="G1169" s="2" t="s">
        <v>2742</v>
      </c>
      <c r="H1169" s="8" t="s">
        <v>2583</v>
      </c>
      <c r="O1169" s="1">
        <v>17000</v>
      </c>
      <c r="P1169" s="1">
        <v>18000</v>
      </c>
      <c r="Q1169" s="1">
        <v>19000</v>
      </c>
      <c r="R1169" s="1">
        <v>15000</v>
      </c>
      <c r="S1169" s="1">
        <v>12000</v>
      </c>
      <c r="T1169" s="1">
        <v>10000</v>
      </c>
    </row>
    <row r="1170" spans="1:20" hidden="1" x14ac:dyDescent="0.3">
      <c r="A1170" s="2" t="s">
        <v>2491</v>
      </c>
      <c r="B1170" s="2" t="s">
        <v>2490</v>
      </c>
      <c r="C1170" s="2">
        <v>2506</v>
      </c>
      <c r="D1170" s="2" t="s">
        <v>8</v>
      </c>
      <c r="E1170" s="2">
        <v>913</v>
      </c>
      <c r="F1170" s="2" t="s">
        <v>2708</v>
      </c>
      <c r="G1170" s="2" t="s">
        <v>2742</v>
      </c>
      <c r="H1170" s="8" t="s">
        <v>2584</v>
      </c>
      <c r="O1170" s="1">
        <v>16000</v>
      </c>
      <c r="P1170" s="1">
        <v>17000</v>
      </c>
      <c r="Q1170" s="1">
        <v>18000</v>
      </c>
      <c r="R1170" s="1">
        <v>14000</v>
      </c>
      <c r="S1170" s="1">
        <v>11000</v>
      </c>
      <c r="T1170" s="1">
        <v>10000</v>
      </c>
    </row>
    <row r="1171" spans="1:20" hidden="1" x14ac:dyDescent="0.3">
      <c r="A1171" s="2" t="s">
        <v>2491</v>
      </c>
      <c r="B1171" s="2" t="s">
        <v>2490</v>
      </c>
      <c r="C1171" s="2">
        <v>2506</v>
      </c>
      <c r="D1171" s="2" t="s">
        <v>8</v>
      </c>
      <c r="E1171" s="2">
        <v>913</v>
      </c>
      <c r="F1171" s="2" t="s">
        <v>2709</v>
      </c>
      <c r="G1171" s="2" t="s">
        <v>2742</v>
      </c>
      <c r="H1171" s="8" t="s">
        <v>2585</v>
      </c>
      <c r="O1171" s="1">
        <v>16000</v>
      </c>
      <c r="P1171" s="1">
        <v>17000</v>
      </c>
      <c r="Q1171" s="1">
        <v>18000</v>
      </c>
      <c r="R1171" s="1">
        <v>14000</v>
      </c>
      <c r="S1171" s="1">
        <v>11000</v>
      </c>
      <c r="T1171" s="1">
        <v>10000</v>
      </c>
    </row>
    <row r="1172" spans="1:20" hidden="1" x14ac:dyDescent="0.3">
      <c r="A1172" s="2" t="s">
        <v>2491</v>
      </c>
      <c r="B1172" s="2" t="s">
        <v>2490</v>
      </c>
      <c r="C1172" s="2">
        <v>2506</v>
      </c>
      <c r="D1172" s="2" t="s">
        <v>252</v>
      </c>
      <c r="E1172" s="2">
        <v>999</v>
      </c>
      <c r="F1172" s="2" t="s">
        <v>252</v>
      </c>
      <c r="G1172" s="2" t="s">
        <v>2742</v>
      </c>
      <c r="H1172" s="8" t="s">
        <v>1502</v>
      </c>
      <c r="O1172" s="1">
        <v>93019000</v>
      </c>
      <c r="P1172" s="1">
        <v>98262000</v>
      </c>
      <c r="Q1172" s="1">
        <v>104711000</v>
      </c>
      <c r="R1172" s="1">
        <v>80446000</v>
      </c>
      <c r="S1172" s="1">
        <v>62405000</v>
      </c>
      <c r="T1172" s="1">
        <v>55233000</v>
      </c>
    </row>
    <row r="1173" spans="1:20" hidden="1" x14ac:dyDescent="0.3">
      <c r="A1173" s="2" t="s">
        <v>2491</v>
      </c>
      <c r="B1173" s="2" t="s">
        <v>2490</v>
      </c>
      <c r="C1173" s="2">
        <v>2506</v>
      </c>
      <c r="D1173" s="2" t="s">
        <v>8</v>
      </c>
      <c r="E1173" s="2">
        <v>905</v>
      </c>
      <c r="F1173" s="2" t="s">
        <v>2710</v>
      </c>
      <c r="G1173" s="2" t="s">
        <v>2743</v>
      </c>
      <c r="H1173" s="8" t="s">
        <v>2586</v>
      </c>
      <c r="O1173" s="1">
        <v>14000</v>
      </c>
      <c r="P1173" s="1">
        <v>15000</v>
      </c>
      <c r="Q1173" s="1">
        <v>15000</v>
      </c>
      <c r="R1173" s="1">
        <v>12000</v>
      </c>
      <c r="S1173" s="1">
        <v>9000</v>
      </c>
      <c r="T1173" s="1">
        <v>8000</v>
      </c>
    </row>
    <row r="1174" spans="1:20" hidden="1" x14ac:dyDescent="0.3">
      <c r="A1174" s="2" t="s">
        <v>2491</v>
      </c>
      <c r="B1174" s="2" t="s">
        <v>2490</v>
      </c>
      <c r="C1174" s="2">
        <v>2506</v>
      </c>
      <c r="D1174" s="2" t="s">
        <v>8</v>
      </c>
      <c r="E1174" s="2">
        <v>922</v>
      </c>
      <c r="F1174" s="2" t="s">
        <v>2711</v>
      </c>
      <c r="G1174" s="2" t="s">
        <v>2743</v>
      </c>
      <c r="H1174" s="8" t="s">
        <v>2587</v>
      </c>
      <c r="O1174" s="1">
        <v>7000</v>
      </c>
      <c r="P1174" s="1">
        <v>8000</v>
      </c>
      <c r="Q1174" s="1">
        <v>8000</v>
      </c>
      <c r="R1174" s="1">
        <v>6000</v>
      </c>
      <c r="S1174" s="1">
        <v>5000</v>
      </c>
      <c r="T1174" s="1">
        <v>4000</v>
      </c>
    </row>
    <row r="1175" spans="1:20" hidden="1" x14ac:dyDescent="0.3">
      <c r="A1175" s="2" t="s">
        <v>2491</v>
      </c>
      <c r="B1175" s="2" t="s">
        <v>2490</v>
      </c>
      <c r="C1175" s="2">
        <v>2506</v>
      </c>
      <c r="D1175" s="2" t="s">
        <v>8</v>
      </c>
      <c r="E1175" s="2">
        <v>922</v>
      </c>
      <c r="F1175" s="2" t="s">
        <v>2712</v>
      </c>
      <c r="G1175" s="2" t="s">
        <v>2743</v>
      </c>
      <c r="H1175" s="8" t="s">
        <v>2588</v>
      </c>
      <c r="O1175" s="1">
        <v>7000</v>
      </c>
      <c r="P1175" s="1">
        <v>8000</v>
      </c>
      <c r="Q1175" s="1">
        <v>8000</v>
      </c>
      <c r="R1175" s="1">
        <v>6000</v>
      </c>
      <c r="S1175" s="1">
        <v>5000</v>
      </c>
      <c r="T1175" s="1">
        <v>4000</v>
      </c>
    </row>
    <row r="1176" spans="1:20" hidden="1" x14ac:dyDescent="0.3">
      <c r="A1176" s="2" t="s">
        <v>2491</v>
      </c>
      <c r="B1176" s="2" t="s">
        <v>2490</v>
      </c>
      <c r="C1176" s="2">
        <v>2506</v>
      </c>
      <c r="D1176" s="2" t="s">
        <v>8</v>
      </c>
      <c r="E1176" s="2">
        <v>905</v>
      </c>
      <c r="F1176" s="2" t="s">
        <v>2713</v>
      </c>
      <c r="G1176" s="2" t="s">
        <v>2743</v>
      </c>
      <c r="H1176" s="8" t="s">
        <v>2589</v>
      </c>
      <c r="O1176" s="1">
        <v>4000</v>
      </c>
      <c r="P1176" s="1">
        <v>4000</v>
      </c>
      <c r="Q1176" s="1">
        <v>4000</v>
      </c>
      <c r="R1176" s="1">
        <v>3000</v>
      </c>
      <c r="S1176" s="1">
        <v>3000</v>
      </c>
      <c r="T1176" s="1">
        <v>2000</v>
      </c>
    </row>
    <row r="1177" spans="1:20" hidden="1" x14ac:dyDescent="0.3">
      <c r="A1177" s="2" t="s">
        <v>2491</v>
      </c>
      <c r="B1177" s="2" t="s">
        <v>2490</v>
      </c>
      <c r="C1177" s="2">
        <v>2506</v>
      </c>
      <c r="D1177" s="2" t="s">
        <v>8</v>
      </c>
      <c r="E1177" s="2">
        <v>905</v>
      </c>
      <c r="F1177" s="2" t="s">
        <v>2710</v>
      </c>
      <c r="G1177" s="2" t="s">
        <v>2743</v>
      </c>
      <c r="H1177" s="8" t="s">
        <v>2586</v>
      </c>
      <c r="O1177" s="1">
        <v>6583000</v>
      </c>
      <c r="P1177" s="1">
        <v>6954000</v>
      </c>
      <c r="Q1177" s="1">
        <v>7410000</v>
      </c>
      <c r="R1177" s="1">
        <v>5693000</v>
      </c>
      <c r="S1177" s="1">
        <v>4416000</v>
      </c>
      <c r="T1177" s="1">
        <v>3909000</v>
      </c>
    </row>
    <row r="1178" spans="1:20" hidden="1" x14ac:dyDescent="0.3">
      <c r="A1178" s="2" t="s">
        <v>2491</v>
      </c>
      <c r="B1178" s="2" t="s">
        <v>2490</v>
      </c>
      <c r="C1178" s="2">
        <v>2506</v>
      </c>
      <c r="D1178" s="2" t="s">
        <v>8</v>
      </c>
      <c r="E1178" s="2">
        <v>905</v>
      </c>
      <c r="F1178" s="2" t="s">
        <v>2727</v>
      </c>
      <c r="G1178" s="2" t="s">
        <v>2743</v>
      </c>
      <c r="H1178" s="8" t="s">
        <v>2603</v>
      </c>
      <c r="O1178" s="1">
        <v>4262000</v>
      </c>
      <c r="P1178" s="1">
        <v>4502000</v>
      </c>
      <c r="Q1178" s="1">
        <v>4797000</v>
      </c>
      <c r="R1178" s="1">
        <v>3686000</v>
      </c>
      <c r="S1178" s="1">
        <v>2859000</v>
      </c>
      <c r="T1178" s="1">
        <v>2531000</v>
      </c>
    </row>
    <row r="1179" spans="1:20" hidden="1" x14ac:dyDescent="0.3">
      <c r="A1179" s="2" t="s">
        <v>2491</v>
      </c>
      <c r="B1179" s="2" t="s">
        <v>2490</v>
      </c>
      <c r="C1179" s="2">
        <v>2506</v>
      </c>
      <c r="D1179" s="2" t="s">
        <v>8</v>
      </c>
      <c r="E1179" s="2">
        <v>905</v>
      </c>
      <c r="F1179" s="2" t="s">
        <v>2719</v>
      </c>
      <c r="G1179" s="2" t="s">
        <v>2743</v>
      </c>
      <c r="H1179" s="8" t="s">
        <v>2595</v>
      </c>
      <c r="O1179" s="1">
        <v>1459000</v>
      </c>
      <c r="P1179" s="1">
        <v>1541000</v>
      </c>
      <c r="Q1179" s="1">
        <v>1642000</v>
      </c>
      <c r="R1179" s="1">
        <v>1262000</v>
      </c>
      <c r="S1179" s="1">
        <v>979000</v>
      </c>
      <c r="T1179" s="1">
        <v>866000</v>
      </c>
    </row>
    <row r="1180" spans="1:20" hidden="1" x14ac:dyDescent="0.3">
      <c r="A1180" s="2" t="s">
        <v>2491</v>
      </c>
      <c r="B1180" s="2" t="s">
        <v>2490</v>
      </c>
      <c r="C1180" s="2">
        <v>2506</v>
      </c>
      <c r="D1180" s="2" t="s">
        <v>8</v>
      </c>
      <c r="E1180" s="2">
        <v>905</v>
      </c>
      <c r="F1180" s="2" t="s">
        <v>2728</v>
      </c>
      <c r="G1180" s="2" t="s">
        <v>2743</v>
      </c>
      <c r="H1180" s="8" t="s">
        <v>2604</v>
      </c>
      <c r="O1180" s="1">
        <v>1525000</v>
      </c>
      <c r="P1180" s="1">
        <v>1611000</v>
      </c>
      <c r="Q1180" s="1">
        <v>1717000</v>
      </c>
      <c r="R1180" s="1">
        <v>1319000</v>
      </c>
      <c r="S1180" s="1">
        <v>1023000</v>
      </c>
      <c r="T1180" s="1">
        <v>906000</v>
      </c>
    </row>
    <row r="1181" spans="1:20" hidden="1" x14ac:dyDescent="0.3">
      <c r="A1181" s="2" t="s">
        <v>2491</v>
      </c>
      <c r="B1181" s="2" t="s">
        <v>2490</v>
      </c>
      <c r="C1181" s="2">
        <v>2506</v>
      </c>
      <c r="D1181" s="2" t="s">
        <v>8</v>
      </c>
      <c r="E1181" s="2">
        <v>905</v>
      </c>
      <c r="F1181" s="2" t="s">
        <v>2729</v>
      </c>
      <c r="G1181" s="2" t="s">
        <v>2743</v>
      </c>
      <c r="H1181" s="8" t="s">
        <v>2605</v>
      </c>
      <c r="O1181" s="1">
        <v>1457000</v>
      </c>
      <c r="P1181" s="1">
        <v>1539000</v>
      </c>
      <c r="Q1181" s="1">
        <v>1640000</v>
      </c>
      <c r="R1181" s="1">
        <v>1260000</v>
      </c>
      <c r="S1181" s="1">
        <v>978000</v>
      </c>
      <c r="T1181" s="1">
        <v>865000</v>
      </c>
    </row>
    <row r="1182" spans="1:20" hidden="1" x14ac:dyDescent="0.3">
      <c r="A1182" s="2" t="s">
        <v>2491</v>
      </c>
      <c r="B1182" s="2" t="s">
        <v>2490</v>
      </c>
      <c r="C1182" s="2">
        <v>2506</v>
      </c>
      <c r="D1182" s="2" t="s">
        <v>8</v>
      </c>
      <c r="E1182" s="2">
        <v>922</v>
      </c>
      <c r="F1182" s="2" t="s">
        <v>2730</v>
      </c>
      <c r="G1182" s="2" t="s">
        <v>2743</v>
      </c>
      <c r="H1182" s="8" t="s">
        <v>2606</v>
      </c>
      <c r="O1182" s="1">
        <v>811000</v>
      </c>
      <c r="P1182" s="1">
        <v>857000</v>
      </c>
      <c r="Q1182" s="1">
        <v>913000</v>
      </c>
      <c r="R1182" s="1">
        <v>702000</v>
      </c>
      <c r="S1182" s="1">
        <v>544000</v>
      </c>
      <c r="T1182" s="1">
        <v>482000</v>
      </c>
    </row>
    <row r="1183" spans="1:20" hidden="1" x14ac:dyDescent="0.3">
      <c r="A1183" s="2" t="s">
        <v>2491</v>
      </c>
      <c r="B1183" s="2" t="s">
        <v>2490</v>
      </c>
      <c r="C1183" s="2">
        <v>2506</v>
      </c>
      <c r="D1183" s="2" t="s">
        <v>8</v>
      </c>
      <c r="E1183" s="2">
        <v>905</v>
      </c>
      <c r="F1183" s="2" t="s">
        <v>2731</v>
      </c>
      <c r="G1183" s="2" t="s">
        <v>2743</v>
      </c>
      <c r="H1183" s="8" t="s">
        <v>2607</v>
      </c>
      <c r="O1183" s="1">
        <v>612000</v>
      </c>
      <c r="P1183" s="1">
        <v>646000</v>
      </c>
      <c r="Q1183" s="1">
        <v>689000</v>
      </c>
      <c r="R1183" s="1">
        <v>529000</v>
      </c>
      <c r="S1183" s="1">
        <v>411000</v>
      </c>
      <c r="T1183" s="1">
        <v>363000</v>
      </c>
    </row>
    <row r="1184" spans="1:20" hidden="1" x14ac:dyDescent="0.3">
      <c r="A1184" s="2" t="s">
        <v>2491</v>
      </c>
      <c r="B1184" s="2" t="s">
        <v>2490</v>
      </c>
      <c r="C1184" s="2">
        <v>2506</v>
      </c>
      <c r="D1184" s="2" t="s">
        <v>8</v>
      </c>
      <c r="E1184" s="2">
        <v>905</v>
      </c>
      <c r="F1184" s="2" t="s">
        <v>2732</v>
      </c>
      <c r="G1184" s="2" t="s">
        <v>2743</v>
      </c>
      <c r="H1184" s="8" t="s">
        <v>2608</v>
      </c>
      <c r="O1184" s="1">
        <v>173000</v>
      </c>
      <c r="P1184" s="1">
        <v>182000</v>
      </c>
      <c r="Q1184" s="1">
        <v>194000</v>
      </c>
      <c r="R1184" s="1">
        <v>149000</v>
      </c>
      <c r="S1184" s="1">
        <v>116000</v>
      </c>
      <c r="T1184" s="1">
        <v>103000</v>
      </c>
    </row>
    <row r="1185" spans="1:20" hidden="1" x14ac:dyDescent="0.3">
      <c r="A1185" s="2" t="s">
        <v>2491</v>
      </c>
      <c r="B1185" s="2" t="s">
        <v>2490</v>
      </c>
      <c r="C1185" s="2">
        <v>2506</v>
      </c>
      <c r="D1185" s="2" t="s">
        <v>8</v>
      </c>
      <c r="E1185" s="2">
        <v>905</v>
      </c>
      <c r="F1185" s="2" t="s">
        <v>2733</v>
      </c>
      <c r="G1185" s="2" t="s">
        <v>2743</v>
      </c>
      <c r="H1185" s="8" t="s">
        <v>2609</v>
      </c>
      <c r="O1185" s="1">
        <v>96000</v>
      </c>
      <c r="P1185" s="1">
        <v>101000</v>
      </c>
      <c r="Q1185" s="1">
        <v>108000</v>
      </c>
      <c r="R1185" s="1">
        <v>83000</v>
      </c>
      <c r="S1185" s="1">
        <v>64000</v>
      </c>
      <c r="T1185" s="1">
        <v>57000</v>
      </c>
    </row>
    <row r="1186" spans="1:20" hidden="1" x14ac:dyDescent="0.3">
      <c r="A1186" s="2" t="s">
        <v>2491</v>
      </c>
      <c r="B1186" s="2" t="s">
        <v>2490</v>
      </c>
      <c r="C1186" s="2">
        <v>2506</v>
      </c>
      <c r="D1186" s="2" t="s">
        <v>8</v>
      </c>
      <c r="E1186" s="2">
        <v>922</v>
      </c>
      <c r="F1186" s="2" t="s">
        <v>2734</v>
      </c>
      <c r="G1186" s="2" t="s">
        <v>2743</v>
      </c>
      <c r="H1186" s="8" t="s">
        <v>2610</v>
      </c>
      <c r="O1186" s="1">
        <v>24000</v>
      </c>
      <c r="P1186" s="1">
        <v>25000</v>
      </c>
      <c r="Q1186" s="1">
        <v>27000</v>
      </c>
      <c r="R1186" s="1">
        <v>21000</v>
      </c>
      <c r="S1186" s="1">
        <v>16000</v>
      </c>
      <c r="T1186" s="1">
        <v>14000</v>
      </c>
    </row>
    <row r="1187" spans="1:20" hidden="1" x14ac:dyDescent="0.3">
      <c r="A1187" s="2" t="s">
        <v>2491</v>
      </c>
      <c r="B1187" s="2" t="s">
        <v>2490</v>
      </c>
      <c r="C1187" s="2">
        <v>2506</v>
      </c>
      <c r="D1187" s="2" t="s">
        <v>8</v>
      </c>
      <c r="E1187" s="2">
        <v>907</v>
      </c>
      <c r="F1187" s="2" t="s">
        <v>2735</v>
      </c>
      <c r="G1187" s="2" t="s">
        <v>2743</v>
      </c>
      <c r="H1187" s="8" t="s">
        <v>2611</v>
      </c>
      <c r="O1187" s="1">
        <v>22000</v>
      </c>
      <c r="P1187" s="1">
        <v>23000</v>
      </c>
      <c r="Q1187" s="1">
        <v>24000</v>
      </c>
      <c r="R1187" s="1">
        <v>19000</v>
      </c>
      <c r="S1187" s="1">
        <v>15000</v>
      </c>
      <c r="T1187" s="1">
        <v>13000</v>
      </c>
    </row>
    <row r="1188" spans="1:20" hidden="1" x14ac:dyDescent="0.3">
      <c r="A1188" s="2" t="s">
        <v>2491</v>
      </c>
      <c r="B1188" s="2" t="s">
        <v>2490</v>
      </c>
      <c r="C1188" s="2">
        <v>2506</v>
      </c>
      <c r="D1188" s="2" t="s">
        <v>8</v>
      </c>
      <c r="E1188" s="2">
        <v>905</v>
      </c>
      <c r="F1188" s="2" t="s">
        <v>2738</v>
      </c>
      <c r="G1188" s="2" t="s">
        <v>2743</v>
      </c>
      <c r="H1188" s="8" t="s">
        <v>2614</v>
      </c>
      <c r="O1188" s="1">
        <v>2443000</v>
      </c>
      <c r="P1188" s="1">
        <v>2581000</v>
      </c>
      <c r="Q1188" s="1">
        <v>2750000</v>
      </c>
      <c r="R1188" s="1">
        <v>2113000</v>
      </c>
      <c r="S1188" s="1">
        <v>1639000</v>
      </c>
      <c r="T1188" s="1">
        <v>1451000</v>
      </c>
    </row>
    <row r="1189" spans="1:20" hidden="1" x14ac:dyDescent="0.3">
      <c r="A1189" s="2" t="s">
        <v>2491</v>
      </c>
      <c r="B1189" s="2" t="s">
        <v>2490</v>
      </c>
      <c r="C1189" s="2">
        <v>2506</v>
      </c>
      <c r="D1189" s="2" t="s">
        <v>8</v>
      </c>
      <c r="E1189" s="2">
        <v>922</v>
      </c>
      <c r="F1189" s="2" t="s">
        <v>2739</v>
      </c>
      <c r="G1189" s="2" t="s">
        <v>2743</v>
      </c>
      <c r="H1189" s="8" t="s">
        <v>2615</v>
      </c>
      <c r="O1189" s="1">
        <v>1549000</v>
      </c>
      <c r="P1189" s="1">
        <v>1636000</v>
      </c>
      <c r="Q1189" s="1">
        <v>1743000</v>
      </c>
      <c r="R1189" s="1">
        <v>1339000</v>
      </c>
      <c r="S1189" s="1">
        <v>1039000</v>
      </c>
      <c r="T1189" s="1">
        <v>920000</v>
      </c>
    </row>
    <row r="1190" spans="1:20" hidden="1" x14ac:dyDescent="0.3">
      <c r="A1190" s="2" t="s">
        <v>2491</v>
      </c>
      <c r="B1190" s="2" t="s">
        <v>2490</v>
      </c>
      <c r="C1190" s="2">
        <v>2506</v>
      </c>
      <c r="D1190" s="2" t="s">
        <v>252</v>
      </c>
      <c r="E1190" s="2">
        <v>999</v>
      </c>
      <c r="F1190" s="2" t="s">
        <v>252</v>
      </c>
      <c r="G1190" s="2" t="s">
        <v>2743</v>
      </c>
      <c r="H1190" s="8" t="s">
        <v>1502</v>
      </c>
      <c r="O1190" s="1">
        <v>61264000</v>
      </c>
      <c r="P1190" s="1">
        <v>64717000</v>
      </c>
      <c r="Q1190" s="1">
        <v>68965000</v>
      </c>
      <c r="R1190" s="1">
        <v>52984000</v>
      </c>
      <c r="S1190" s="1">
        <v>41101000</v>
      </c>
      <c r="T1190" s="1">
        <v>36378000</v>
      </c>
    </row>
  </sheetData>
  <autoFilter ref="A1:T1190" xr:uid="{00000000-0009-0000-0000-000001000000}">
    <filterColumn colId="0">
      <filters>
        <filter val="영업개발부"/>
      </filters>
    </filterColumn>
  </autoFilter>
  <phoneticPr fontId="3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FB8B6-4CB4-45AD-B2BF-6F65DCA1B3B7}">
  <dimension ref="C2:AA150"/>
  <sheetViews>
    <sheetView topLeftCell="I1" workbookViewId="0">
      <selection activeCell="U1195" sqref="U1195"/>
    </sheetView>
  </sheetViews>
  <sheetFormatPr defaultRowHeight="16.5" x14ac:dyDescent="0.3"/>
  <cols>
    <col min="3" max="7" width="11.875" bestFit="1" customWidth="1"/>
    <col min="8" max="8" width="13" bestFit="1" customWidth="1"/>
    <col min="9" max="10" width="11.875" bestFit="1" customWidth="1"/>
    <col min="11" max="12" width="13" bestFit="1" customWidth="1"/>
    <col min="13" max="13" width="11.875" bestFit="1" customWidth="1"/>
    <col min="14" max="14" width="13" bestFit="1" customWidth="1"/>
    <col min="16" max="20" width="11.875" bestFit="1" customWidth="1"/>
    <col min="21" max="21" width="13" bestFit="1" customWidth="1"/>
    <col min="22" max="23" width="11.875" bestFit="1" customWidth="1"/>
    <col min="24" max="25" width="13" bestFit="1" customWidth="1"/>
    <col min="26" max="26" width="11.875" bestFit="1" customWidth="1"/>
    <col min="27" max="27" width="13" bestFit="1" customWidth="1"/>
  </cols>
  <sheetData>
    <row r="2" spans="3:27" x14ac:dyDescent="0.3">
      <c r="C2" s="28">
        <v>49933922.423930243</v>
      </c>
      <c r="D2" s="28">
        <v>49880922.391258255</v>
      </c>
      <c r="E2" s="28">
        <v>89838295.836382657</v>
      </c>
      <c r="F2" s="28">
        <v>81850067.023871809</v>
      </c>
      <c r="G2" s="28">
        <v>99826766.365166634</v>
      </c>
      <c r="H2" s="28">
        <v>104763791.83503281</v>
      </c>
      <c r="I2" s="28">
        <v>54770802.06538108</v>
      </c>
      <c r="J2" s="28">
        <v>95632058.96309419</v>
      </c>
      <c r="K2" s="28">
        <v>147523639.42795089</v>
      </c>
      <c r="L2" s="28">
        <v>119498546.30325422</v>
      </c>
      <c r="M2" s="28">
        <v>99796420.560308695</v>
      </c>
      <c r="N2" s="28">
        <v>103821822.1002955</v>
      </c>
      <c r="O2">
        <v>1000000</v>
      </c>
      <c r="P2" s="9">
        <v>49934000</v>
      </c>
      <c r="Q2" s="28">
        <v>49881000</v>
      </c>
      <c r="R2" s="28">
        <v>89839000</v>
      </c>
      <c r="S2" s="28">
        <v>81851000</v>
      </c>
      <c r="T2" s="28">
        <v>99827000</v>
      </c>
      <c r="U2" s="28">
        <v>104764000</v>
      </c>
      <c r="V2" s="28">
        <v>54771000</v>
      </c>
      <c r="W2" s="28">
        <v>95633000</v>
      </c>
      <c r="X2" s="28">
        <v>147524000</v>
      </c>
      <c r="Y2" s="28">
        <v>119499000</v>
      </c>
      <c r="Z2" s="28">
        <v>99797000</v>
      </c>
      <c r="AA2" s="28">
        <v>103822000</v>
      </c>
    </row>
    <row r="3" spans="3:27" x14ac:dyDescent="0.3">
      <c r="C3" s="28">
        <v>0</v>
      </c>
      <c r="D3" s="28">
        <v>9976184.4782516491</v>
      </c>
      <c r="E3" s="28">
        <v>4192453.8056978574</v>
      </c>
      <c r="F3" s="28">
        <v>5989029.2944296459</v>
      </c>
      <c r="G3" s="28">
        <v>6987873.6455616644</v>
      </c>
      <c r="H3" s="28">
        <v>9977503.9842888396</v>
      </c>
      <c r="I3" s="28">
        <v>9958327.6482511051</v>
      </c>
      <c r="J3" s="28">
        <v>14942509.212983467</v>
      </c>
      <c r="K3" s="28">
        <v>17942064.254750781</v>
      </c>
      <c r="L3" s="28">
        <v>19916424.383875702</v>
      </c>
      <c r="M3" s="28">
        <v>9979642.0560308695</v>
      </c>
      <c r="N3" s="28">
        <v>14974301.264465695</v>
      </c>
      <c r="P3" s="9">
        <v>0</v>
      </c>
      <c r="Q3" s="28">
        <v>9977000</v>
      </c>
      <c r="R3" s="28">
        <v>4193000</v>
      </c>
      <c r="S3" s="28">
        <v>5990000</v>
      </c>
      <c r="T3" s="28">
        <v>6988000</v>
      </c>
      <c r="U3" s="28">
        <v>9978000</v>
      </c>
      <c r="V3" s="28">
        <v>9959000</v>
      </c>
      <c r="W3" s="28">
        <v>14943000</v>
      </c>
      <c r="X3" s="28">
        <v>17943000</v>
      </c>
      <c r="Y3" s="28">
        <v>19917000</v>
      </c>
      <c r="Z3" s="28">
        <v>9980000</v>
      </c>
      <c r="AA3" s="28">
        <v>14975000</v>
      </c>
    </row>
    <row r="4" spans="3:27" x14ac:dyDescent="0.3">
      <c r="C4" s="28">
        <v>0</v>
      </c>
      <c r="D4" s="28">
        <v>0</v>
      </c>
      <c r="E4" s="28">
        <v>0</v>
      </c>
      <c r="F4" s="28">
        <v>9981715.4907160755</v>
      </c>
      <c r="G4" s="28">
        <v>9982676.6365166623</v>
      </c>
      <c r="H4" s="28">
        <v>9977503.9842888396</v>
      </c>
      <c r="I4" s="28">
        <v>7966662.1186008845</v>
      </c>
      <c r="J4" s="28">
        <v>9961672.8086556457</v>
      </c>
      <c r="K4" s="28">
        <v>9967813.4748615474</v>
      </c>
      <c r="L4" s="28">
        <v>0</v>
      </c>
      <c r="M4" s="28">
        <v>0</v>
      </c>
      <c r="N4" s="28">
        <v>9982867.5096437968</v>
      </c>
      <c r="P4" s="9">
        <v>0</v>
      </c>
      <c r="Q4" s="28">
        <v>0</v>
      </c>
      <c r="R4" s="28">
        <v>0</v>
      </c>
      <c r="S4" s="28">
        <v>9982000</v>
      </c>
      <c r="T4" s="28">
        <v>9983000</v>
      </c>
      <c r="U4" s="28">
        <v>9978000</v>
      </c>
      <c r="V4" s="28">
        <v>7967000</v>
      </c>
      <c r="W4" s="28">
        <v>9962000</v>
      </c>
      <c r="X4" s="28">
        <v>9968000</v>
      </c>
      <c r="Y4" s="28">
        <v>0</v>
      </c>
      <c r="Z4" s="28">
        <v>0</v>
      </c>
      <c r="AA4" s="28">
        <v>9983000</v>
      </c>
    </row>
    <row r="5" spans="3:27" x14ac:dyDescent="0.3">
      <c r="C5" s="28">
        <v>19973568.969572097</v>
      </c>
      <c r="D5" s="28">
        <v>9976184.4782516491</v>
      </c>
      <c r="E5" s="28">
        <v>29946098.612127554</v>
      </c>
      <c r="F5" s="28">
        <v>24954288.72679019</v>
      </c>
      <c r="G5" s="28">
        <v>29948029.909549989</v>
      </c>
      <c r="H5" s="28">
        <v>24943759.960722096</v>
      </c>
      <c r="I5" s="28">
        <v>39833310.59300442</v>
      </c>
      <c r="J5" s="28">
        <v>29885018.425966933</v>
      </c>
      <c r="K5" s="28">
        <v>34887347.162015416</v>
      </c>
      <c r="L5" s="28">
        <v>29874636.575813554</v>
      </c>
      <c r="M5" s="28">
        <v>24949105.140077174</v>
      </c>
      <c r="N5" s="28">
        <v>49914337.54821898</v>
      </c>
      <c r="P5" s="9">
        <v>19974000</v>
      </c>
      <c r="Q5" s="28">
        <v>9977000</v>
      </c>
      <c r="R5" s="28">
        <v>29947000</v>
      </c>
      <c r="S5" s="28">
        <v>24955000</v>
      </c>
      <c r="T5" s="28">
        <v>29949000</v>
      </c>
      <c r="U5" s="28">
        <v>24944000</v>
      </c>
      <c r="V5" s="28">
        <v>39834000</v>
      </c>
      <c r="W5" s="28">
        <v>29886000</v>
      </c>
      <c r="X5" s="28">
        <v>34888000</v>
      </c>
      <c r="Y5" s="28">
        <v>29875000</v>
      </c>
      <c r="Z5" s="28">
        <v>24950000</v>
      </c>
      <c r="AA5" s="28">
        <v>49915000</v>
      </c>
    </row>
    <row r="6" spans="3:27" x14ac:dyDescent="0.3">
      <c r="C6" s="28">
        <v>0</v>
      </c>
      <c r="D6" s="28">
        <v>1995236.8956503302</v>
      </c>
      <c r="E6" s="28">
        <v>0</v>
      </c>
      <c r="F6" s="28">
        <v>0</v>
      </c>
      <c r="G6" s="28">
        <v>5989605.9819099978</v>
      </c>
      <c r="H6" s="28">
        <v>3991001.5937155355</v>
      </c>
      <c r="I6" s="28">
        <v>3983331.0593004422</v>
      </c>
      <c r="J6" s="28">
        <v>3984669.1234622579</v>
      </c>
      <c r="K6" s="28">
        <v>5980688.0849169279</v>
      </c>
      <c r="L6" s="28">
        <v>0</v>
      </c>
      <c r="M6" s="28">
        <v>0</v>
      </c>
      <c r="N6" s="28">
        <v>3993147.0038575185</v>
      </c>
      <c r="P6" s="9">
        <v>0</v>
      </c>
      <c r="Q6" s="28">
        <v>1996000</v>
      </c>
      <c r="R6" s="28">
        <v>0</v>
      </c>
      <c r="S6" s="28">
        <v>0</v>
      </c>
      <c r="T6" s="28">
        <v>5990000</v>
      </c>
      <c r="U6" s="28">
        <v>3992000</v>
      </c>
      <c r="V6" s="28">
        <v>3984000</v>
      </c>
      <c r="W6" s="28">
        <v>3985000</v>
      </c>
      <c r="X6" s="28">
        <v>5981000</v>
      </c>
      <c r="Y6" s="28">
        <v>0</v>
      </c>
      <c r="Z6" s="28">
        <v>0</v>
      </c>
      <c r="AA6" s="28">
        <v>3994000</v>
      </c>
    </row>
    <row r="7" spans="3:27" x14ac:dyDescent="0.3">
      <c r="C7" s="28">
        <v>2396828.2763486514</v>
      </c>
      <c r="D7" s="28">
        <v>2992855.343475495</v>
      </c>
      <c r="E7" s="28">
        <v>4991016.4353545923</v>
      </c>
      <c r="F7" s="28">
        <v>4990857.7453580378</v>
      </c>
      <c r="G7" s="28">
        <v>4991338.3182583312</v>
      </c>
      <c r="H7" s="28">
        <v>7982003.187431071</v>
      </c>
      <c r="I7" s="28">
        <v>7966662.1186008845</v>
      </c>
      <c r="J7" s="28">
        <v>7969338.2469245158</v>
      </c>
      <c r="K7" s="28">
        <v>7974250.7798892371</v>
      </c>
      <c r="L7" s="28">
        <v>7966569.7535502808</v>
      </c>
      <c r="M7" s="28">
        <v>3991856.8224123479</v>
      </c>
      <c r="N7" s="28">
        <v>9982867.5096437968</v>
      </c>
      <c r="P7" s="9">
        <v>2397000</v>
      </c>
      <c r="Q7" s="28">
        <v>2993000</v>
      </c>
      <c r="R7" s="28">
        <v>4992000</v>
      </c>
      <c r="S7" s="28">
        <v>4991000</v>
      </c>
      <c r="T7" s="28">
        <v>4992000</v>
      </c>
      <c r="U7" s="28">
        <v>7983000</v>
      </c>
      <c r="V7" s="28">
        <v>7967000</v>
      </c>
      <c r="W7" s="28">
        <v>7970000</v>
      </c>
      <c r="X7" s="28">
        <v>7975000</v>
      </c>
      <c r="Y7" s="28">
        <v>7967000</v>
      </c>
      <c r="Z7" s="28">
        <v>3992000</v>
      </c>
      <c r="AA7" s="28">
        <v>9983000</v>
      </c>
    </row>
    <row r="8" spans="3:27" x14ac:dyDescent="0.3">
      <c r="C8" s="28">
        <v>1997356.8969572096</v>
      </c>
      <c r="D8" s="28">
        <v>1995236.8956503302</v>
      </c>
      <c r="E8" s="28">
        <v>1996406.574141837</v>
      </c>
      <c r="F8" s="28">
        <v>2495428.8726790189</v>
      </c>
      <c r="G8" s="28">
        <v>4492204.4864324993</v>
      </c>
      <c r="H8" s="28">
        <v>4489876.7929299772</v>
      </c>
      <c r="I8" s="28">
        <v>4979163.8241255525</v>
      </c>
      <c r="J8" s="28">
        <v>6475087.3256261693</v>
      </c>
      <c r="K8" s="28">
        <v>6977469.432403082</v>
      </c>
      <c r="L8" s="28">
        <v>9958212.1919378508</v>
      </c>
      <c r="M8" s="28">
        <v>4291246.0840932736</v>
      </c>
      <c r="N8" s="28">
        <v>9982867.5096437968</v>
      </c>
      <c r="P8" s="9">
        <v>1998000</v>
      </c>
      <c r="Q8" s="28">
        <v>1996000</v>
      </c>
      <c r="R8" s="28">
        <v>1997000</v>
      </c>
      <c r="S8" s="28">
        <v>2496000</v>
      </c>
      <c r="T8" s="28">
        <v>4493000</v>
      </c>
      <c r="U8" s="28">
        <v>4490000</v>
      </c>
      <c r="V8" s="28">
        <v>4980000</v>
      </c>
      <c r="W8" s="28">
        <v>6476000</v>
      </c>
      <c r="X8" s="28">
        <v>6978000</v>
      </c>
      <c r="Y8" s="28">
        <v>9959000</v>
      </c>
      <c r="Z8" s="28">
        <v>4292000</v>
      </c>
      <c r="AA8" s="28">
        <v>9983000</v>
      </c>
    </row>
    <row r="9" spans="3:27" x14ac:dyDescent="0.3">
      <c r="C9" s="28">
        <v>0</v>
      </c>
      <c r="D9" s="28">
        <v>3990473.7913006605</v>
      </c>
      <c r="E9" s="28">
        <v>998203.28707091848</v>
      </c>
      <c r="F9" s="28">
        <v>998171.54907160753</v>
      </c>
      <c r="G9" s="28">
        <v>2495669.1591291656</v>
      </c>
      <c r="H9" s="28">
        <v>2494375.9960722099</v>
      </c>
      <c r="I9" s="28">
        <v>2489581.9120627763</v>
      </c>
      <c r="J9" s="28">
        <v>2490418.2021639114</v>
      </c>
      <c r="K9" s="28">
        <v>9967813.4748615474</v>
      </c>
      <c r="L9" s="28">
        <v>1493731.8287906775</v>
      </c>
      <c r="M9" s="28">
        <v>1496946.3084046303</v>
      </c>
      <c r="N9" s="28">
        <v>2994860.2528931391</v>
      </c>
      <c r="P9" s="9">
        <v>0</v>
      </c>
      <c r="Q9" s="28">
        <v>3991000</v>
      </c>
      <c r="R9" s="28">
        <v>999000</v>
      </c>
      <c r="S9" s="28">
        <v>999000</v>
      </c>
      <c r="T9" s="28">
        <v>2496000</v>
      </c>
      <c r="U9" s="28">
        <v>2495000</v>
      </c>
      <c r="V9" s="28">
        <v>2490000</v>
      </c>
      <c r="W9" s="28">
        <v>2491000</v>
      </c>
      <c r="X9" s="28">
        <v>9968000</v>
      </c>
      <c r="Y9" s="28">
        <v>1494000</v>
      </c>
      <c r="Z9" s="28">
        <v>1497000</v>
      </c>
      <c r="AA9" s="28">
        <v>2995000</v>
      </c>
    </row>
    <row r="10" spans="3:27" x14ac:dyDescent="0.3">
      <c r="C10" s="28">
        <v>2496696.1211965121</v>
      </c>
      <c r="D10" s="28">
        <v>2494046.1195629123</v>
      </c>
      <c r="E10" s="28">
        <v>2994609.8612127556</v>
      </c>
      <c r="F10" s="28">
        <v>3992686.1962864301</v>
      </c>
      <c r="G10" s="28">
        <v>4991338.3182583312</v>
      </c>
      <c r="H10" s="28">
        <v>4988751.9921444198</v>
      </c>
      <c r="I10" s="28">
        <v>4979163.8241255525</v>
      </c>
      <c r="J10" s="28">
        <v>4980836.4043278228</v>
      </c>
      <c r="K10" s="28">
        <v>4983906.7374307737</v>
      </c>
      <c r="L10" s="28">
        <v>4979106.0959689254</v>
      </c>
      <c r="M10" s="28">
        <v>2993892.6168092606</v>
      </c>
      <c r="N10" s="28">
        <v>4991433.7548218984</v>
      </c>
      <c r="P10" s="9">
        <v>2497000</v>
      </c>
      <c r="Q10" s="28">
        <v>2495000</v>
      </c>
      <c r="R10" s="28">
        <v>2995000</v>
      </c>
      <c r="S10" s="28">
        <v>3993000</v>
      </c>
      <c r="T10" s="28">
        <v>4992000</v>
      </c>
      <c r="U10" s="28">
        <v>4989000</v>
      </c>
      <c r="V10" s="28">
        <v>4980000</v>
      </c>
      <c r="W10" s="28">
        <v>4981000</v>
      </c>
      <c r="X10" s="28">
        <v>4984000</v>
      </c>
      <c r="Y10" s="28">
        <v>4980000</v>
      </c>
      <c r="Z10" s="28">
        <v>2994000</v>
      </c>
      <c r="AA10" s="28">
        <v>4992000</v>
      </c>
    </row>
    <row r="11" spans="3:27" x14ac:dyDescent="0.3">
      <c r="C11" s="28">
        <v>998678.44847860478</v>
      </c>
      <c r="D11" s="28">
        <v>498809.22391258256</v>
      </c>
      <c r="E11" s="28">
        <v>499101.64353545924</v>
      </c>
      <c r="F11" s="28">
        <v>998171.54907160753</v>
      </c>
      <c r="G11" s="28">
        <v>998267.66365166625</v>
      </c>
      <c r="H11" s="28">
        <v>997750.39842888387</v>
      </c>
      <c r="I11" s="28">
        <v>995832.76482511056</v>
      </c>
      <c r="J11" s="28">
        <v>498083.64043278224</v>
      </c>
      <c r="K11" s="28">
        <v>498390.67374307732</v>
      </c>
      <c r="L11" s="28">
        <v>497910.60959689255</v>
      </c>
      <c r="M11" s="28">
        <v>498982.10280154349</v>
      </c>
      <c r="N11" s="28">
        <v>1996573.5019287593</v>
      </c>
      <c r="P11" s="9">
        <v>999000</v>
      </c>
      <c r="Q11" s="28">
        <v>499000</v>
      </c>
      <c r="R11" s="28">
        <v>500000</v>
      </c>
      <c r="S11" s="28">
        <v>999000</v>
      </c>
      <c r="T11" s="28">
        <v>999000</v>
      </c>
      <c r="U11" s="28">
        <v>998000</v>
      </c>
      <c r="V11" s="28">
        <v>996000</v>
      </c>
      <c r="W11" s="28">
        <v>499000</v>
      </c>
      <c r="X11" s="28">
        <v>499000</v>
      </c>
      <c r="Y11" s="28">
        <v>498000</v>
      </c>
      <c r="Z11" s="28">
        <v>499000</v>
      </c>
      <c r="AA11" s="28">
        <v>1997000</v>
      </c>
    </row>
    <row r="12" spans="3:27" x14ac:dyDescent="0.3">
      <c r="C12" s="28">
        <v>2996035.345435814</v>
      </c>
      <c r="D12" s="28">
        <v>4988092.2391258245</v>
      </c>
      <c r="E12" s="28">
        <v>4991016.4353545923</v>
      </c>
      <c r="F12" s="28">
        <v>7985372.3925728602</v>
      </c>
      <c r="G12" s="28">
        <v>7986141.30921333</v>
      </c>
      <c r="H12" s="28">
        <v>9977503.9842888396</v>
      </c>
      <c r="I12" s="28">
        <v>9958327.6482511051</v>
      </c>
      <c r="J12" s="28">
        <v>9961672.8086556457</v>
      </c>
      <c r="K12" s="28">
        <v>7974250.7798892371</v>
      </c>
      <c r="L12" s="28">
        <v>7966569.7535502808</v>
      </c>
      <c r="M12" s="28">
        <v>4989821.0280154347</v>
      </c>
      <c r="N12" s="28">
        <v>9982867.5096437968</v>
      </c>
      <c r="P12" s="9">
        <v>2997000</v>
      </c>
      <c r="Q12" s="28">
        <v>4989000</v>
      </c>
      <c r="R12" s="28">
        <v>4992000</v>
      </c>
      <c r="S12" s="28">
        <v>7986000</v>
      </c>
      <c r="T12" s="28">
        <v>7987000</v>
      </c>
      <c r="U12" s="28">
        <v>9978000</v>
      </c>
      <c r="V12" s="28">
        <v>9959000</v>
      </c>
      <c r="W12" s="28">
        <v>9962000</v>
      </c>
      <c r="X12" s="28">
        <v>7975000</v>
      </c>
      <c r="Y12" s="28">
        <v>7967000</v>
      </c>
      <c r="Z12" s="28">
        <v>4990000</v>
      </c>
      <c r="AA12" s="28">
        <v>9983000</v>
      </c>
    </row>
    <row r="13" spans="3:27" x14ac:dyDescent="0.3">
      <c r="C13" s="28">
        <v>0</v>
      </c>
      <c r="D13" s="28">
        <v>0</v>
      </c>
      <c r="E13" s="28">
        <v>998203.28707091848</v>
      </c>
      <c r="F13" s="28">
        <v>998171.54907160753</v>
      </c>
      <c r="G13" s="28">
        <v>998267.66365166625</v>
      </c>
      <c r="H13" s="28">
        <v>997750.39842888387</v>
      </c>
      <c r="I13" s="28">
        <v>995832.76482511056</v>
      </c>
      <c r="J13" s="28">
        <v>996167.28086556448</v>
      </c>
      <c r="K13" s="28">
        <v>996781.34748615464</v>
      </c>
      <c r="L13" s="28">
        <v>995821.2191937851</v>
      </c>
      <c r="M13" s="28">
        <v>1097760.6261633956</v>
      </c>
      <c r="N13" s="28">
        <v>998286.75096437964</v>
      </c>
      <c r="P13" s="9">
        <v>0</v>
      </c>
      <c r="Q13" s="28">
        <v>0</v>
      </c>
      <c r="R13" s="28">
        <v>999000</v>
      </c>
      <c r="S13" s="28">
        <v>999000</v>
      </c>
      <c r="T13" s="28">
        <v>999000</v>
      </c>
      <c r="U13" s="28">
        <v>998000</v>
      </c>
      <c r="V13" s="28">
        <v>996000</v>
      </c>
      <c r="W13" s="28">
        <v>997000</v>
      </c>
      <c r="X13" s="28">
        <v>997000</v>
      </c>
      <c r="Y13" s="28">
        <v>996000</v>
      </c>
      <c r="Z13" s="28">
        <v>1098000</v>
      </c>
      <c r="AA13" s="28">
        <v>999000</v>
      </c>
    </row>
    <row r="14" spans="3:27" x14ac:dyDescent="0.3">
      <c r="C14" s="28">
        <v>23968282.763486512</v>
      </c>
      <c r="D14" s="28">
        <v>22945224.299978796</v>
      </c>
      <c r="E14" s="28">
        <v>34937115.047482148</v>
      </c>
      <c r="F14" s="28">
        <v>35934175.76657787</v>
      </c>
      <c r="G14" s="28">
        <v>35937635.891459994</v>
      </c>
      <c r="H14" s="28">
        <v>36916764.741868705</v>
      </c>
      <c r="I14" s="28">
        <v>32862481.239228651</v>
      </c>
      <c r="J14" s="28">
        <v>37854356.672891445</v>
      </c>
      <c r="K14" s="28">
        <v>37877691.204473875</v>
      </c>
      <c r="L14" s="28">
        <v>35849563.890976265</v>
      </c>
      <c r="M14" s="28">
        <v>37922639.812917307</v>
      </c>
      <c r="N14" s="28">
        <v>39582069.675737657</v>
      </c>
      <c r="P14" s="9">
        <v>23969000</v>
      </c>
      <c r="Q14" s="28">
        <v>22946000</v>
      </c>
      <c r="R14" s="28">
        <v>34938000</v>
      </c>
      <c r="S14" s="28">
        <v>35935000</v>
      </c>
      <c r="T14" s="28">
        <v>35938000</v>
      </c>
      <c r="U14" s="28">
        <v>36917000</v>
      </c>
      <c r="V14" s="28">
        <v>32863000</v>
      </c>
      <c r="W14" s="28">
        <v>37855000</v>
      </c>
      <c r="X14" s="28">
        <v>37878000</v>
      </c>
      <c r="Y14" s="28">
        <v>35850000</v>
      </c>
      <c r="Z14" s="28">
        <v>37923000</v>
      </c>
      <c r="AA14" s="28">
        <v>39583000</v>
      </c>
    </row>
    <row r="15" spans="3:27" x14ac:dyDescent="0.3">
      <c r="C15" s="28">
        <v>11984141.381743256</v>
      </c>
      <c r="D15" s="28">
        <v>7980947.5826013209</v>
      </c>
      <c r="E15" s="28">
        <v>15971252.593134696</v>
      </c>
      <c r="F15" s="28">
        <v>17967087.883288935</v>
      </c>
      <c r="G15" s="28">
        <v>19965353.273033325</v>
      </c>
      <c r="H15" s="28">
        <v>21950508.765435446</v>
      </c>
      <c r="I15" s="28">
        <v>23899986.355802651</v>
      </c>
      <c r="J15" s="28">
        <v>19923345.617311291</v>
      </c>
      <c r="K15" s="28">
        <v>19935626.949723095</v>
      </c>
      <c r="L15" s="28">
        <v>19916424.383875702</v>
      </c>
      <c r="M15" s="28">
        <v>19959284.112061739</v>
      </c>
      <c r="N15" s="28">
        <v>21962308.521216355</v>
      </c>
      <c r="P15" s="9">
        <v>11985000</v>
      </c>
      <c r="Q15" s="28">
        <v>7981000</v>
      </c>
      <c r="R15" s="28">
        <v>15972000</v>
      </c>
      <c r="S15" s="28">
        <v>17968000</v>
      </c>
      <c r="T15" s="28">
        <v>19966000</v>
      </c>
      <c r="U15" s="28">
        <v>21951000</v>
      </c>
      <c r="V15" s="28">
        <v>23900000</v>
      </c>
      <c r="W15" s="28">
        <v>19924000</v>
      </c>
      <c r="X15" s="28">
        <v>19936000</v>
      </c>
      <c r="Y15" s="28">
        <v>19917000</v>
      </c>
      <c r="Z15" s="28">
        <v>19960000</v>
      </c>
      <c r="AA15" s="28">
        <v>21963000</v>
      </c>
    </row>
    <row r="16" spans="3:27" x14ac:dyDescent="0.3">
      <c r="C16" s="28">
        <v>3994713.7939144191</v>
      </c>
      <c r="D16" s="28">
        <v>1995236.8956503302</v>
      </c>
      <c r="E16" s="28">
        <v>4991016.4353545923</v>
      </c>
      <c r="F16" s="28">
        <v>3992686.1962864301</v>
      </c>
      <c r="G16" s="28">
        <v>5989605.9819099978</v>
      </c>
      <c r="H16" s="28">
        <v>5986502.3905733032</v>
      </c>
      <c r="I16" s="28">
        <v>5974996.5889506629</v>
      </c>
      <c r="J16" s="28">
        <v>5977003.6851933869</v>
      </c>
      <c r="K16" s="28">
        <v>6977469.432403082</v>
      </c>
      <c r="L16" s="28">
        <v>6970748.5343564954</v>
      </c>
      <c r="M16" s="28">
        <v>6985749.4392216085</v>
      </c>
      <c r="N16" s="28">
        <v>5989720.5057862783</v>
      </c>
      <c r="P16" s="9">
        <v>3995000</v>
      </c>
      <c r="Q16" s="28">
        <v>1996000</v>
      </c>
      <c r="R16" s="28">
        <v>4992000</v>
      </c>
      <c r="S16" s="28">
        <v>3993000</v>
      </c>
      <c r="T16" s="28">
        <v>5990000</v>
      </c>
      <c r="U16" s="28">
        <v>5987000</v>
      </c>
      <c r="V16" s="28">
        <v>5975000</v>
      </c>
      <c r="W16" s="28">
        <v>5978000</v>
      </c>
      <c r="X16" s="28">
        <v>6978000</v>
      </c>
      <c r="Y16" s="28">
        <v>6971000</v>
      </c>
      <c r="Z16" s="28">
        <v>6986000</v>
      </c>
      <c r="AA16" s="28">
        <v>5990000</v>
      </c>
    </row>
    <row r="17" spans="3:27" x14ac:dyDescent="0.3">
      <c r="C17" s="28">
        <v>499339.22423930239</v>
      </c>
      <c r="D17" s="28">
        <v>299285.53434754949</v>
      </c>
      <c r="E17" s="28">
        <v>998203.28707091848</v>
      </c>
      <c r="F17" s="28">
        <v>1996343.0981432151</v>
      </c>
      <c r="G17" s="28">
        <v>1996535.3273033325</v>
      </c>
      <c r="H17" s="28">
        <v>997750.39842888387</v>
      </c>
      <c r="I17" s="28">
        <v>995832.76482511056</v>
      </c>
      <c r="J17" s="28">
        <v>996167.28086556448</v>
      </c>
      <c r="K17" s="28">
        <v>1993562.6949723093</v>
      </c>
      <c r="L17" s="28">
        <v>1991642.4383875702</v>
      </c>
      <c r="M17" s="28">
        <v>1995928.4112061739</v>
      </c>
      <c r="N17" s="28">
        <v>1996573.5019287593</v>
      </c>
      <c r="P17" s="9">
        <v>500000</v>
      </c>
      <c r="Q17" s="28">
        <v>300000</v>
      </c>
      <c r="R17" s="28">
        <v>999000</v>
      </c>
      <c r="S17" s="28">
        <v>1997000</v>
      </c>
      <c r="T17" s="28">
        <v>1997000</v>
      </c>
      <c r="U17" s="28">
        <v>998000</v>
      </c>
      <c r="V17" s="28">
        <v>996000</v>
      </c>
      <c r="W17" s="28">
        <v>997000</v>
      </c>
      <c r="X17" s="28">
        <v>1994000</v>
      </c>
      <c r="Y17" s="28">
        <v>1992000</v>
      </c>
      <c r="Z17" s="28">
        <v>1996000</v>
      </c>
      <c r="AA17" s="28">
        <v>1997000</v>
      </c>
    </row>
    <row r="18" spans="3:27" x14ac:dyDescent="0.3">
      <c r="C18" s="28">
        <v>499339.22423930239</v>
      </c>
      <c r="D18" s="28">
        <v>498809.22391258256</v>
      </c>
      <c r="E18" s="28">
        <v>499101.64353545924</v>
      </c>
      <c r="F18" s="28">
        <v>998171.54907160753</v>
      </c>
      <c r="G18" s="28">
        <v>998267.66365166625</v>
      </c>
      <c r="H18" s="28">
        <v>997750.39842888387</v>
      </c>
      <c r="I18" s="28">
        <v>995832.76482511056</v>
      </c>
      <c r="J18" s="28">
        <v>996167.28086556448</v>
      </c>
      <c r="K18" s="28">
        <v>996781.34748615464</v>
      </c>
      <c r="L18" s="28">
        <v>995821.2191937851</v>
      </c>
      <c r="M18" s="28">
        <v>997964.20560308697</v>
      </c>
      <c r="N18" s="28">
        <v>998286.75096437964</v>
      </c>
      <c r="P18" s="9">
        <v>500000</v>
      </c>
      <c r="Q18" s="28">
        <v>499000</v>
      </c>
      <c r="R18" s="28">
        <v>500000</v>
      </c>
      <c r="S18" s="28">
        <v>999000</v>
      </c>
      <c r="T18" s="28">
        <v>999000</v>
      </c>
      <c r="U18" s="28">
        <v>998000</v>
      </c>
      <c r="V18" s="28">
        <v>996000</v>
      </c>
      <c r="W18" s="28">
        <v>997000</v>
      </c>
      <c r="X18" s="28">
        <v>997000</v>
      </c>
      <c r="Y18" s="28">
        <v>996000</v>
      </c>
      <c r="Z18" s="28">
        <v>998000</v>
      </c>
      <c r="AA18" s="28">
        <v>999000</v>
      </c>
    </row>
    <row r="19" spans="3:27" x14ac:dyDescent="0.3">
      <c r="C19" s="28">
        <v>0</v>
      </c>
      <c r="D19" s="28">
        <v>0</v>
      </c>
      <c r="E19" s="28">
        <v>499101.64353545924</v>
      </c>
      <c r="F19" s="28">
        <v>499085.77453580376</v>
      </c>
      <c r="G19" s="28">
        <v>499133.83182583313</v>
      </c>
      <c r="H19" s="28">
        <v>498875.19921444193</v>
      </c>
      <c r="I19" s="28">
        <v>497916.38241255528</v>
      </c>
      <c r="J19" s="28">
        <v>0</v>
      </c>
      <c r="K19" s="28">
        <v>996781.34748615464</v>
      </c>
      <c r="L19" s="28">
        <v>995821.2191937851</v>
      </c>
      <c r="M19" s="28">
        <v>997964.20560308697</v>
      </c>
      <c r="N19" s="28">
        <v>998286.75096437964</v>
      </c>
      <c r="P19" s="9">
        <v>0</v>
      </c>
      <c r="Q19" s="28">
        <v>0</v>
      </c>
      <c r="R19" s="28">
        <v>500000</v>
      </c>
      <c r="S19" s="28">
        <v>500000</v>
      </c>
      <c r="T19" s="28">
        <v>500000</v>
      </c>
      <c r="U19" s="28">
        <v>499000</v>
      </c>
      <c r="V19" s="28">
        <v>498000</v>
      </c>
      <c r="W19" s="28">
        <v>0</v>
      </c>
      <c r="X19" s="28">
        <v>997000</v>
      </c>
      <c r="Y19" s="28">
        <v>996000</v>
      </c>
      <c r="Z19" s="28">
        <v>998000</v>
      </c>
      <c r="AA19" s="28">
        <v>999000</v>
      </c>
    </row>
    <row r="20" spans="3:27" x14ac:dyDescent="0.3">
      <c r="C20" s="28">
        <v>499339.22423930239</v>
      </c>
      <c r="D20" s="28">
        <v>498809.22391258256</v>
      </c>
      <c r="E20" s="28">
        <v>499101.64353545924</v>
      </c>
      <c r="F20" s="28">
        <v>499085.77453580376</v>
      </c>
      <c r="G20" s="28">
        <v>499133.83182583313</v>
      </c>
      <c r="H20" s="28">
        <v>498875.19921444193</v>
      </c>
      <c r="I20" s="28">
        <v>497916.38241255528</v>
      </c>
      <c r="J20" s="28">
        <v>498083.64043278224</v>
      </c>
      <c r="K20" s="28">
        <v>498390.67374307732</v>
      </c>
      <c r="L20" s="28">
        <v>497910.60959689255</v>
      </c>
      <c r="M20" s="28">
        <v>498982.10280154349</v>
      </c>
      <c r="N20" s="28">
        <v>499143.37548218982</v>
      </c>
      <c r="P20" s="9">
        <v>500000</v>
      </c>
      <c r="Q20" s="28">
        <v>499000</v>
      </c>
      <c r="R20" s="28">
        <v>500000</v>
      </c>
      <c r="S20" s="28">
        <v>500000</v>
      </c>
      <c r="T20" s="28">
        <v>500000</v>
      </c>
      <c r="U20" s="28">
        <v>499000</v>
      </c>
      <c r="V20" s="28">
        <v>498000</v>
      </c>
      <c r="W20" s="28">
        <v>499000</v>
      </c>
      <c r="X20" s="28">
        <v>499000</v>
      </c>
      <c r="Y20" s="28">
        <v>498000</v>
      </c>
      <c r="Z20" s="28">
        <v>499000</v>
      </c>
      <c r="AA20" s="28">
        <v>500000</v>
      </c>
    </row>
    <row r="21" spans="3:27" x14ac:dyDescent="0.3">
      <c r="C21" s="28">
        <v>499339.22423930239</v>
      </c>
      <c r="D21" s="28">
        <v>299285.53434754949</v>
      </c>
      <c r="E21" s="28">
        <v>299460.98612127552</v>
      </c>
      <c r="F21" s="28">
        <v>998171.54907160753</v>
      </c>
      <c r="G21" s="28">
        <v>998267.66365166625</v>
      </c>
      <c r="H21" s="28">
        <v>299325.11952866515</v>
      </c>
      <c r="I21" s="28">
        <v>298749.82944753312</v>
      </c>
      <c r="J21" s="28">
        <v>298850.18425966933</v>
      </c>
      <c r="K21" s="28">
        <v>996781.34748615464</v>
      </c>
      <c r="L21" s="28">
        <v>298746.36575813551</v>
      </c>
      <c r="M21" s="28">
        <v>299389.26168092608</v>
      </c>
      <c r="N21" s="28">
        <v>299486.02528931387</v>
      </c>
      <c r="P21" s="9">
        <v>500000</v>
      </c>
      <c r="Q21" s="28">
        <v>300000</v>
      </c>
      <c r="R21" s="28">
        <v>300000</v>
      </c>
      <c r="S21" s="28">
        <v>999000</v>
      </c>
      <c r="T21" s="28">
        <v>999000</v>
      </c>
      <c r="U21" s="28">
        <v>300000</v>
      </c>
      <c r="V21" s="28">
        <v>299000</v>
      </c>
      <c r="W21" s="28">
        <v>299000</v>
      </c>
      <c r="X21" s="28">
        <v>997000</v>
      </c>
      <c r="Y21" s="28">
        <v>299000</v>
      </c>
      <c r="Z21" s="28">
        <v>300000</v>
      </c>
      <c r="AA21" s="28">
        <v>300000</v>
      </c>
    </row>
    <row r="22" spans="3:27" x14ac:dyDescent="0.3">
      <c r="C22" s="28">
        <v>499339.22423930239</v>
      </c>
      <c r="D22" s="28">
        <v>299285.53434754949</v>
      </c>
      <c r="E22" s="28">
        <v>499101.64353545924</v>
      </c>
      <c r="F22" s="28">
        <v>499085.77453580376</v>
      </c>
      <c r="G22" s="28">
        <v>499133.83182583313</v>
      </c>
      <c r="H22" s="28">
        <v>498875.19921444193</v>
      </c>
      <c r="I22" s="28">
        <v>497916.38241255528</v>
      </c>
      <c r="J22" s="28">
        <v>498083.64043278224</v>
      </c>
      <c r="K22" s="28">
        <v>498390.67374307732</v>
      </c>
      <c r="L22" s="28">
        <v>497910.60959689255</v>
      </c>
      <c r="M22" s="28">
        <v>498982.10280154349</v>
      </c>
      <c r="N22" s="28">
        <v>499143.37548218982</v>
      </c>
      <c r="P22" s="9">
        <v>500000</v>
      </c>
      <c r="Q22" s="28">
        <v>300000</v>
      </c>
      <c r="R22" s="28">
        <v>500000</v>
      </c>
      <c r="S22" s="28">
        <v>500000</v>
      </c>
      <c r="T22" s="28">
        <v>500000</v>
      </c>
      <c r="U22" s="28">
        <v>499000</v>
      </c>
      <c r="V22" s="28">
        <v>498000</v>
      </c>
      <c r="W22" s="28">
        <v>499000</v>
      </c>
      <c r="X22" s="28">
        <v>499000</v>
      </c>
      <c r="Y22" s="28">
        <v>498000</v>
      </c>
      <c r="Z22" s="28">
        <v>499000</v>
      </c>
      <c r="AA22" s="28">
        <v>500000</v>
      </c>
    </row>
    <row r="23" spans="3:27" x14ac:dyDescent="0.3">
      <c r="C23" s="28">
        <v>199735.68969572097</v>
      </c>
      <c r="D23" s="28">
        <v>299285.53434754949</v>
      </c>
      <c r="E23" s="28">
        <v>199640.65741418369</v>
      </c>
      <c r="F23" s="28">
        <v>499085.77453580376</v>
      </c>
      <c r="G23" s="28">
        <v>499133.83182583313</v>
      </c>
      <c r="H23" s="28">
        <v>498875.19921444193</v>
      </c>
      <c r="I23" s="28">
        <v>497916.38241255528</v>
      </c>
      <c r="J23" s="28">
        <v>498083.64043278224</v>
      </c>
      <c r="K23" s="28">
        <v>498390.67374307732</v>
      </c>
      <c r="L23" s="28">
        <v>497910.60959689255</v>
      </c>
      <c r="M23" s="28">
        <v>498982.10280154349</v>
      </c>
      <c r="N23" s="28">
        <v>499143.37548218982</v>
      </c>
      <c r="P23" s="9">
        <v>200000</v>
      </c>
      <c r="Q23" s="28">
        <v>300000</v>
      </c>
      <c r="R23" s="28">
        <v>200000</v>
      </c>
      <c r="S23" s="28">
        <v>500000</v>
      </c>
      <c r="T23" s="28">
        <v>500000</v>
      </c>
      <c r="U23" s="28">
        <v>499000</v>
      </c>
      <c r="V23" s="28">
        <v>498000</v>
      </c>
      <c r="W23" s="28">
        <v>499000</v>
      </c>
      <c r="X23" s="28">
        <v>499000</v>
      </c>
      <c r="Y23" s="28">
        <v>498000</v>
      </c>
      <c r="Z23" s="28">
        <v>499000</v>
      </c>
      <c r="AA23" s="28">
        <v>500000</v>
      </c>
    </row>
    <row r="24" spans="3:27" x14ac:dyDescent="0.3">
      <c r="C24" s="28">
        <v>199735.68969572097</v>
      </c>
      <c r="D24" s="28">
        <v>199523.68956503301</v>
      </c>
      <c r="E24" s="28">
        <v>199640.65741418369</v>
      </c>
      <c r="F24" s="28">
        <v>199634.30981432152</v>
      </c>
      <c r="G24" s="28">
        <v>199653.53273033327</v>
      </c>
      <c r="H24" s="28">
        <v>199550.07968577679</v>
      </c>
      <c r="I24" s="28">
        <v>199166.55296502213</v>
      </c>
      <c r="J24" s="28">
        <v>199233.45617311291</v>
      </c>
      <c r="K24" s="28">
        <v>996781.34748615464</v>
      </c>
      <c r="L24" s="28">
        <v>995821.2191937851</v>
      </c>
      <c r="M24" s="28">
        <v>997964.20560308697</v>
      </c>
      <c r="N24" s="28">
        <v>199657.35019287595</v>
      </c>
      <c r="P24" s="9">
        <v>200000</v>
      </c>
      <c r="Q24" s="28">
        <v>200000</v>
      </c>
      <c r="R24" s="28">
        <v>200000</v>
      </c>
      <c r="S24" s="28">
        <v>200000</v>
      </c>
      <c r="T24" s="28">
        <v>200000</v>
      </c>
      <c r="U24" s="28">
        <v>200000</v>
      </c>
      <c r="V24" s="28">
        <v>200000</v>
      </c>
      <c r="W24" s="28">
        <v>200000</v>
      </c>
      <c r="X24" s="28">
        <v>997000</v>
      </c>
      <c r="Y24" s="28">
        <v>996000</v>
      </c>
      <c r="Z24" s="28">
        <v>998000</v>
      </c>
      <c r="AA24" s="28">
        <v>200000</v>
      </c>
    </row>
    <row r="25" spans="3:27" x14ac:dyDescent="0.3">
      <c r="C25" s="28">
        <v>199735.68969572097</v>
      </c>
      <c r="D25" s="28">
        <v>199523.68956503301</v>
      </c>
      <c r="E25" s="28">
        <v>199640.65741418369</v>
      </c>
      <c r="F25" s="28">
        <v>199634.30981432152</v>
      </c>
      <c r="G25" s="28">
        <v>199653.53273033327</v>
      </c>
      <c r="H25" s="28">
        <v>199550.07968577679</v>
      </c>
      <c r="I25" s="28">
        <v>298749.82944753312</v>
      </c>
      <c r="J25" s="28">
        <v>298850.18425966933</v>
      </c>
      <c r="K25" s="28">
        <v>498390.67374307732</v>
      </c>
      <c r="L25" s="28">
        <v>497910.60959689255</v>
      </c>
      <c r="M25" s="28">
        <v>498982.10280154349</v>
      </c>
      <c r="N25" s="28">
        <v>299486.02528931387</v>
      </c>
      <c r="P25" s="9">
        <v>200000</v>
      </c>
      <c r="Q25" s="28">
        <v>200000</v>
      </c>
      <c r="R25" s="28">
        <v>200000</v>
      </c>
      <c r="S25" s="28">
        <v>200000</v>
      </c>
      <c r="T25" s="28">
        <v>200000</v>
      </c>
      <c r="U25" s="28">
        <v>200000</v>
      </c>
      <c r="V25" s="28">
        <v>299000</v>
      </c>
      <c r="W25" s="28">
        <v>299000</v>
      </c>
      <c r="X25" s="28">
        <v>499000</v>
      </c>
      <c r="Y25" s="28">
        <v>498000</v>
      </c>
      <c r="Z25" s="28">
        <v>499000</v>
      </c>
      <c r="AA25" s="28">
        <v>300000</v>
      </c>
    </row>
    <row r="26" spans="3:27" x14ac:dyDescent="0.3">
      <c r="C26" s="28">
        <v>199735.68969572097</v>
      </c>
      <c r="D26" s="28">
        <v>199523.68956503301</v>
      </c>
      <c r="E26" s="28">
        <v>998203.28707091848</v>
      </c>
      <c r="F26" s="28">
        <v>499085.77453580376</v>
      </c>
      <c r="G26" s="28">
        <v>299480.29909549991</v>
      </c>
      <c r="H26" s="28">
        <v>299325.11952866515</v>
      </c>
      <c r="I26" s="28">
        <v>298749.82944753312</v>
      </c>
      <c r="J26" s="28">
        <v>298850.18425966933</v>
      </c>
      <c r="K26" s="28">
        <v>299034.40424584638</v>
      </c>
      <c r="L26" s="28">
        <v>298746.36575813551</v>
      </c>
      <c r="M26" s="28">
        <v>299389.26168092608</v>
      </c>
      <c r="N26" s="28">
        <v>299486.02528931387</v>
      </c>
      <c r="P26" s="9">
        <v>200000</v>
      </c>
      <c r="Q26" s="28">
        <v>200000</v>
      </c>
      <c r="R26" s="28">
        <v>999000</v>
      </c>
      <c r="S26" s="28">
        <v>500000</v>
      </c>
      <c r="T26" s="28">
        <v>300000</v>
      </c>
      <c r="U26" s="28">
        <v>300000</v>
      </c>
      <c r="V26" s="28">
        <v>299000</v>
      </c>
      <c r="W26" s="28">
        <v>299000</v>
      </c>
      <c r="X26" s="28">
        <v>300000</v>
      </c>
      <c r="Y26" s="28">
        <v>299000</v>
      </c>
      <c r="Z26" s="28">
        <v>300000</v>
      </c>
      <c r="AA26" s="28">
        <v>300000</v>
      </c>
    </row>
    <row r="27" spans="3:27" x14ac:dyDescent="0.3">
      <c r="C27" s="28">
        <v>199735.68969572097</v>
      </c>
      <c r="D27" s="28">
        <v>199523.68956503301</v>
      </c>
      <c r="E27" s="28">
        <v>199640.65741418369</v>
      </c>
      <c r="F27" s="28">
        <v>199634.30981432152</v>
      </c>
      <c r="G27" s="28">
        <v>199653.53273033327</v>
      </c>
      <c r="H27" s="28">
        <v>199550.07968577679</v>
      </c>
      <c r="I27" s="28">
        <v>199166.55296502213</v>
      </c>
      <c r="J27" s="28">
        <v>199233.45617311291</v>
      </c>
      <c r="K27" s="28">
        <v>199356.26949723094</v>
      </c>
      <c r="L27" s="28">
        <v>199164.24383875701</v>
      </c>
      <c r="M27" s="28">
        <v>199592.84112061741</v>
      </c>
      <c r="N27" s="28">
        <v>199657.35019287595</v>
      </c>
      <c r="P27" s="9">
        <v>200000</v>
      </c>
      <c r="Q27" s="28">
        <v>200000</v>
      </c>
      <c r="R27" s="28">
        <v>200000</v>
      </c>
      <c r="S27" s="28">
        <v>200000</v>
      </c>
      <c r="T27" s="28">
        <v>200000</v>
      </c>
      <c r="U27" s="28">
        <v>200000</v>
      </c>
      <c r="V27" s="28">
        <v>200000</v>
      </c>
      <c r="W27" s="28">
        <v>200000</v>
      </c>
      <c r="X27" s="28">
        <v>200000</v>
      </c>
      <c r="Y27" s="28">
        <v>200000</v>
      </c>
      <c r="Z27" s="28">
        <v>200000</v>
      </c>
      <c r="AA27" s="28">
        <v>200000</v>
      </c>
    </row>
    <row r="28" spans="3:27" x14ac:dyDescent="0.3">
      <c r="C28" s="28">
        <v>199735.68969572097</v>
      </c>
      <c r="D28" s="28">
        <v>199523.68956503301</v>
      </c>
      <c r="E28" s="28">
        <v>199640.65741418369</v>
      </c>
      <c r="F28" s="28">
        <v>199634.30981432152</v>
      </c>
      <c r="G28" s="28">
        <v>199653.53273033327</v>
      </c>
      <c r="H28" s="28">
        <v>199550.07968577679</v>
      </c>
      <c r="I28" s="28">
        <v>199166.55296502213</v>
      </c>
      <c r="J28" s="28">
        <v>199233.45617311291</v>
      </c>
      <c r="K28" s="28">
        <v>199356.26949723094</v>
      </c>
      <c r="L28" s="28">
        <v>199164.24383875701</v>
      </c>
      <c r="M28" s="28">
        <v>199592.84112061741</v>
      </c>
      <c r="N28" s="28">
        <v>0</v>
      </c>
      <c r="P28" s="9">
        <v>200000</v>
      </c>
      <c r="Q28" s="28">
        <v>200000</v>
      </c>
      <c r="R28" s="28">
        <v>200000</v>
      </c>
      <c r="S28" s="28">
        <v>200000</v>
      </c>
      <c r="T28" s="28">
        <v>200000</v>
      </c>
      <c r="U28" s="28">
        <v>200000</v>
      </c>
      <c r="V28" s="28">
        <v>200000</v>
      </c>
      <c r="W28" s="28">
        <v>200000</v>
      </c>
      <c r="X28" s="28">
        <v>200000</v>
      </c>
      <c r="Y28" s="28">
        <v>200000</v>
      </c>
      <c r="Z28" s="28">
        <v>200000</v>
      </c>
      <c r="AA28" s="28">
        <v>0</v>
      </c>
    </row>
    <row r="29" spans="3:27" x14ac:dyDescent="0.3">
      <c r="C29" s="28">
        <v>0</v>
      </c>
      <c r="D29" s="28">
        <v>0</v>
      </c>
      <c r="E29" s="28">
        <v>0</v>
      </c>
      <c r="F29" s="28">
        <v>99817.154907160759</v>
      </c>
      <c r="G29" s="28">
        <v>99826.766365166637</v>
      </c>
      <c r="H29" s="28">
        <v>0</v>
      </c>
      <c r="I29" s="28">
        <v>199166.55296502213</v>
      </c>
      <c r="J29" s="28">
        <v>199233.45617311291</v>
      </c>
      <c r="K29" s="28">
        <v>99678.13474861547</v>
      </c>
      <c r="L29" s="28">
        <v>99582.121919378507</v>
      </c>
      <c r="M29" s="28">
        <v>99796.420560308703</v>
      </c>
      <c r="N29" s="28">
        <v>199657.35019287595</v>
      </c>
      <c r="P29" s="9">
        <v>0</v>
      </c>
      <c r="Q29" s="28">
        <v>0</v>
      </c>
      <c r="R29" s="28">
        <v>0</v>
      </c>
      <c r="S29" s="28">
        <v>100000</v>
      </c>
      <c r="T29" s="28">
        <v>100000</v>
      </c>
      <c r="U29" s="28">
        <v>0</v>
      </c>
      <c r="V29" s="28">
        <v>200000</v>
      </c>
      <c r="W29" s="28">
        <v>200000</v>
      </c>
      <c r="X29" s="28">
        <v>100000</v>
      </c>
      <c r="Y29" s="28">
        <v>100000</v>
      </c>
      <c r="Z29" s="28">
        <v>100000</v>
      </c>
      <c r="AA29" s="28">
        <v>200000</v>
      </c>
    </row>
    <row r="30" spans="3:27" x14ac:dyDescent="0.3">
      <c r="C30" s="28">
        <v>499339.22423930239</v>
      </c>
      <c r="D30" s="28">
        <v>299285.53434754949</v>
      </c>
      <c r="E30" s="28">
        <v>1397484.6018992858</v>
      </c>
      <c r="F30" s="28">
        <v>1397440.1687002506</v>
      </c>
      <c r="G30" s="28">
        <v>1996535.3273033325</v>
      </c>
      <c r="H30" s="28">
        <v>1396850.5578004373</v>
      </c>
      <c r="I30" s="28">
        <v>1394165.8707551546</v>
      </c>
      <c r="J30" s="28">
        <v>1992334.561731129</v>
      </c>
      <c r="K30" s="28">
        <v>1395493.8864806164</v>
      </c>
      <c r="L30" s="28">
        <v>1394149.7068712991</v>
      </c>
      <c r="M30" s="28">
        <v>1397149.8878443216</v>
      </c>
      <c r="N30" s="28">
        <v>1397601.4513501315</v>
      </c>
      <c r="P30" s="9">
        <v>500000</v>
      </c>
      <c r="Q30" s="28">
        <v>300000</v>
      </c>
      <c r="R30" s="28">
        <v>1398000</v>
      </c>
      <c r="S30" s="28">
        <v>1398000</v>
      </c>
      <c r="T30" s="28">
        <v>1997000</v>
      </c>
      <c r="U30" s="28">
        <v>1397000</v>
      </c>
      <c r="V30" s="28">
        <v>1395000</v>
      </c>
      <c r="W30" s="28">
        <v>1993000</v>
      </c>
      <c r="X30" s="28">
        <v>1396000</v>
      </c>
      <c r="Y30" s="28">
        <v>1395000</v>
      </c>
      <c r="Z30" s="28">
        <v>1398000</v>
      </c>
      <c r="AA30" s="28">
        <v>1398000</v>
      </c>
    </row>
    <row r="31" spans="3:27" x14ac:dyDescent="0.3">
      <c r="C31" s="28">
        <v>1198414.1381743257</v>
      </c>
      <c r="D31" s="28">
        <v>1995236.8956503302</v>
      </c>
      <c r="E31" s="28">
        <v>1197843.9444851021</v>
      </c>
      <c r="F31" s="28">
        <v>1197805.858885929</v>
      </c>
      <c r="G31" s="28">
        <v>1197921.1963819996</v>
      </c>
      <c r="H31" s="28">
        <v>1197300.4781146606</v>
      </c>
      <c r="I31" s="28">
        <v>1194999.3177901325</v>
      </c>
      <c r="J31" s="28">
        <v>1195400.7370386773</v>
      </c>
      <c r="K31" s="28">
        <v>1196137.6169833855</v>
      </c>
      <c r="L31" s="28">
        <v>1194985.463032542</v>
      </c>
      <c r="M31" s="28">
        <v>1197557.0467237043</v>
      </c>
      <c r="N31" s="28">
        <v>1197944.1011572555</v>
      </c>
      <c r="P31" s="9">
        <v>1199000</v>
      </c>
      <c r="Q31" s="28">
        <v>1996000</v>
      </c>
      <c r="R31" s="28">
        <v>1198000</v>
      </c>
      <c r="S31" s="28">
        <v>1198000</v>
      </c>
      <c r="T31" s="28">
        <v>1198000</v>
      </c>
      <c r="U31" s="28">
        <v>1198000</v>
      </c>
      <c r="V31" s="28">
        <v>1195000</v>
      </c>
      <c r="W31" s="28">
        <v>1196000</v>
      </c>
      <c r="X31" s="28">
        <v>1197000</v>
      </c>
      <c r="Y31" s="28">
        <v>1195000</v>
      </c>
      <c r="Z31" s="28">
        <v>1198000</v>
      </c>
      <c r="AA31" s="28">
        <v>1198000</v>
      </c>
    </row>
    <row r="32" spans="3:27" x14ac:dyDescent="0.3">
      <c r="C32" s="28">
        <v>998678.44847860478</v>
      </c>
      <c r="D32" s="28">
        <v>997618.44782516512</v>
      </c>
      <c r="E32" s="28">
        <v>998203.28707091848</v>
      </c>
      <c r="F32" s="28">
        <v>998171.54907160753</v>
      </c>
      <c r="G32" s="28">
        <v>998267.66365166625</v>
      </c>
      <c r="H32" s="28">
        <v>997750.39842888387</v>
      </c>
      <c r="I32" s="28">
        <v>995832.76482511056</v>
      </c>
      <c r="J32" s="28">
        <v>996167.28086556448</v>
      </c>
      <c r="K32" s="28">
        <v>996781.34748615464</v>
      </c>
      <c r="L32" s="28">
        <v>995821.2191937851</v>
      </c>
      <c r="M32" s="28">
        <v>997964.20560308697</v>
      </c>
      <c r="N32" s="28">
        <v>998286.75096437964</v>
      </c>
      <c r="P32" s="9">
        <v>999000</v>
      </c>
      <c r="Q32" s="28">
        <v>998000</v>
      </c>
      <c r="R32" s="28">
        <v>999000</v>
      </c>
      <c r="S32" s="28">
        <v>999000</v>
      </c>
      <c r="T32" s="28">
        <v>999000</v>
      </c>
      <c r="U32" s="28">
        <v>998000</v>
      </c>
      <c r="V32" s="28">
        <v>996000</v>
      </c>
      <c r="W32" s="28">
        <v>997000</v>
      </c>
      <c r="X32" s="28">
        <v>997000</v>
      </c>
      <c r="Y32" s="28">
        <v>996000</v>
      </c>
      <c r="Z32" s="28">
        <v>998000</v>
      </c>
      <c r="AA32" s="28">
        <v>999000</v>
      </c>
    </row>
    <row r="33" spans="3:27" x14ac:dyDescent="0.3">
      <c r="C33" s="28">
        <v>998678.44847860478</v>
      </c>
      <c r="D33" s="28">
        <v>498809.22391258256</v>
      </c>
      <c r="E33" s="28">
        <v>998203.28707091848</v>
      </c>
      <c r="F33" s="28">
        <v>998171.54907160753</v>
      </c>
      <c r="G33" s="28">
        <v>998267.66365166625</v>
      </c>
      <c r="H33" s="28">
        <v>997750.39842888387</v>
      </c>
      <c r="I33" s="28">
        <v>995832.76482511056</v>
      </c>
      <c r="J33" s="28">
        <v>996167.28086556448</v>
      </c>
      <c r="K33" s="28">
        <v>996781.34748615464</v>
      </c>
      <c r="L33" s="28">
        <v>995821.2191937851</v>
      </c>
      <c r="M33" s="28">
        <v>997964.20560308697</v>
      </c>
      <c r="N33" s="28">
        <v>998286.75096437964</v>
      </c>
      <c r="P33" s="9">
        <v>999000</v>
      </c>
      <c r="Q33" s="28">
        <v>499000</v>
      </c>
      <c r="R33" s="28">
        <v>999000</v>
      </c>
      <c r="S33" s="28">
        <v>999000</v>
      </c>
      <c r="T33" s="28">
        <v>999000</v>
      </c>
      <c r="U33" s="28">
        <v>998000</v>
      </c>
      <c r="V33" s="28">
        <v>996000</v>
      </c>
      <c r="W33" s="28">
        <v>997000</v>
      </c>
      <c r="X33" s="28">
        <v>997000</v>
      </c>
      <c r="Y33" s="28">
        <v>996000</v>
      </c>
      <c r="Z33" s="28">
        <v>998000</v>
      </c>
      <c r="AA33" s="28">
        <v>999000</v>
      </c>
    </row>
    <row r="34" spans="3:27" x14ac:dyDescent="0.3">
      <c r="C34" s="28">
        <v>0</v>
      </c>
      <c r="D34" s="28">
        <v>0</v>
      </c>
      <c r="E34" s="28">
        <v>499101.64353545924</v>
      </c>
      <c r="F34" s="28">
        <v>499085.77453580376</v>
      </c>
      <c r="G34" s="28">
        <v>499133.83182583313</v>
      </c>
      <c r="H34" s="28">
        <v>498875.19921444193</v>
      </c>
      <c r="I34" s="28">
        <v>497916.38241255528</v>
      </c>
      <c r="J34" s="28">
        <v>498083.64043278224</v>
      </c>
      <c r="K34" s="28">
        <v>498390.67374307732</v>
      </c>
      <c r="L34" s="28">
        <v>497910.60959689255</v>
      </c>
      <c r="M34" s="28">
        <v>498982.10280154349</v>
      </c>
      <c r="N34" s="28">
        <v>499143.37548218982</v>
      </c>
      <c r="P34" s="9">
        <v>0</v>
      </c>
      <c r="Q34" s="28">
        <v>0</v>
      </c>
      <c r="R34" s="28">
        <v>500000</v>
      </c>
      <c r="S34" s="28">
        <v>500000</v>
      </c>
      <c r="T34" s="28">
        <v>500000</v>
      </c>
      <c r="U34" s="28">
        <v>499000</v>
      </c>
      <c r="V34" s="28">
        <v>498000</v>
      </c>
      <c r="W34" s="28">
        <v>499000</v>
      </c>
      <c r="X34" s="28">
        <v>499000</v>
      </c>
      <c r="Y34" s="28">
        <v>498000</v>
      </c>
      <c r="Z34" s="28">
        <v>499000</v>
      </c>
      <c r="AA34" s="28">
        <v>500000</v>
      </c>
    </row>
    <row r="35" spans="3:27" x14ac:dyDescent="0.3">
      <c r="C35" s="28">
        <v>998678.44847860478</v>
      </c>
      <c r="D35" s="28">
        <v>997618.44782516512</v>
      </c>
      <c r="E35" s="28">
        <v>199640.65741418369</v>
      </c>
      <c r="F35" s="28">
        <v>199634.30981432152</v>
      </c>
      <c r="G35" s="28">
        <v>199653.53273033327</v>
      </c>
      <c r="H35" s="28">
        <v>199550.07968577679</v>
      </c>
      <c r="I35" s="28">
        <v>199166.55296502213</v>
      </c>
      <c r="J35" s="28">
        <v>199233.45617311291</v>
      </c>
      <c r="K35" s="28">
        <v>199356.26949723094</v>
      </c>
      <c r="L35" s="28">
        <v>199164.24383875701</v>
      </c>
      <c r="M35" s="28">
        <v>199592.84112061741</v>
      </c>
      <c r="N35" s="28">
        <v>199657.35019287595</v>
      </c>
      <c r="P35" s="9">
        <v>999000</v>
      </c>
      <c r="Q35" s="28">
        <v>998000</v>
      </c>
      <c r="R35" s="28">
        <v>200000</v>
      </c>
      <c r="S35" s="28">
        <v>200000</v>
      </c>
      <c r="T35" s="28">
        <v>200000</v>
      </c>
      <c r="U35" s="28">
        <v>200000</v>
      </c>
      <c r="V35" s="28">
        <v>200000</v>
      </c>
      <c r="W35" s="28">
        <v>200000</v>
      </c>
      <c r="X35" s="28">
        <v>200000</v>
      </c>
      <c r="Y35" s="28">
        <v>200000</v>
      </c>
      <c r="Z35" s="28">
        <v>200000</v>
      </c>
      <c r="AA35" s="28">
        <v>200000</v>
      </c>
    </row>
    <row r="36" spans="3:27" x14ac:dyDescent="0.3">
      <c r="C36" s="28">
        <v>299603.53454358142</v>
      </c>
      <c r="D36" s="28">
        <v>199523.68956503301</v>
      </c>
      <c r="E36" s="28">
        <v>199640.65741418369</v>
      </c>
      <c r="F36" s="28">
        <v>199634.30981432152</v>
      </c>
      <c r="G36" s="28">
        <v>199653.53273033327</v>
      </c>
      <c r="H36" s="28">
        <v>199550.07968577679</v>
      </c>
      <c r="I36" s="28">
        <v>199166.55296502213</v>
      </c>
      <c r="J36" s="28">
        <v>199233.45617311291</v>
      </c>
      <c r="K36" s="28">
        <v>199356.26949723094</v>
      </c>
      <c r="L36" s="28">
        <v>199164.24383875701</v>
      </c>
      <c r="M36" s="28">
        <v>199592.84112061741</v>
      </c>
      <c r="N36" s="28">
        <v>199657.35019287595</v>
      </c>
      <c r="P36" s="9">
        <v>300000</v>
      </c>
      <c r="Q36" s="28">
        <v>200000</v>
      </c>
      <c r="R36" s="28">
        <v>200000</v>
      </c>
      <c r="S36" s="28">
        <v>200000</v>
      </c>
      <c r="T36" s="28">
        <v>200000</v>
      </c>
      <c r="U36" s="28">
        <v>200000</v>
      </c>
      <c r="V36" s="28">
        <v>200000</v>
      </c>
      <c r="W36" s="28">
        <v>200000</v>
      </c>
      <c r="X36" s="28">
        <v>200000</v>
      </c>
      <c r="Y36" s="28">
        <v>200000</v>
      </c>
      <c r="Z36" s="28">
        <v>200000</v>
      </c>
      <c r="AA36" s="28">
        <v>200000</v>
      </c>
    </row>
    <row r="37" spans="3:27" x14ac:dyDescent="0.3">
      <c r="C37" s="28">
        <v>199735.68969572097</v>
      </c>
      <c r="D37" s="28">
        <v>199523.68956503301</v>
      </c>
      <c r="E37" s="28">
        <v>199640.65741418369</v>
      </c>
      <c r="F37" s="28">
        <v>199634.30981432152</v>
      </c>
      <c r="G37" s="28">
        <v>199653.53273033327</v>
      </c>
      <c r="H37" s="28">
        <v>199550.07968577679</v>
      </c>
      <c r="I37" s="28">
        <v>199166.55296502213</v>
      </c>
      <c r="J37" s="28">
        <v>199233.45617311291</v>
      </c>
      <c r="K37" s="28">
        <v>199356.26949723094</v>
      </c>
      <c r="L37" s="28">
        <v>199164.24383875701</v>
      </c>
      <c r="M37" s="28">
        <v>199592.84112061741</v>
      </c>
      <c r="N37" s="28">
        <v>199657.35019287595</v>
      </c>
      <c r="P37" s="9">
        <v>200000</v>
      </c>
      <c r="Q37" s="28">
        <v>200000</v>
      </c>
      <c r="R37" s="28">
        <v>200000</v>
      </c>
      <c r="S37" s="28">
        <v>200000</v>
      </c>
      <c r="T37" s="28">
        <v>200000</v>
      </c>
      <c r="U37" s="28">
        <v>200000</v>
      </c>
      <c r="V37" s="28">
        <v>200000</v>
      </c>
      <c r="W37" s="28">
        <v>200000</v>
      </c>
      <c r="X37" s="28">
        <v>200000</v>
      </c>
      <c r="Y37" s="28">
        <v>200000</v>
      </c>
      <c r="Z37" s="28">
        <v>200000</v>
      </c>
      <c r="AA37" s="28">
        <v>200000</v>
      </c>
    </row>
    <row r="38" spans="3:27" x14ac:dyDescent="0.3">
      <c r="C38" s="28">
        <v>199735.68969572097</v>
      </c>
      <c r="D38" s="28">
        <v>199523.68956503301</v>
      </c>
      <c r="E38" s="28">
        <v>199640.65741418369</v>
      </c>
      <c r="F38" s="28">
        <v>199634.30981432152</v>
      </c>
      <c r="G38" s="28">
        <v>199653.53273033327</v>
      </c>
      <c r="H38" s="28">
        <v>199550.07968577679</v>
      </c>
      <c r="I38" s="28">
        <v>199166.55296502213</v>
      </c>
      <c r="J38" s="28">
        <v>199233.45617311291</v>
      </c>
      <c r="K38" s="28">
        <v>199356.26949723094</v>
      </c>
      <c r="L38" s="28">
        <v>199164.24383875701</v>
      </c>
      <c r="M38" s="28">
        <v>199592.84112061741</v>
      </c>
      <c r="N38" s="28">
        <v>199657.35019287595</v>
      </c>
      <c r="P38" s="9">
        <v>200000</v>
      </c>
      <c r="Q38" s="28">
        <v>200000</v>
      </c>
      <c r="R38" s="28">
        <v>200000</v>
      </c>
      <c r="S38" s="28">
        <v>200000</v>
      </c>
      <c r="T38" s="28">
        <v>200000</v>
      </c>
      <c r="U38" s="28">
        <v>200000</v>
      </c>
      <c r="V38" s="28">
        <v>200000</v>
      </c>
      <c r="W38" s="28">
        <v>200000</v>
      </c>
      <c r="X38" s="28">
        <v>200000</v>
      </c>
      <c r="Y38" s="28">
        <v>200000</v>
      </c>
      <c r="Z38" s="28">
        <v>200000</v>
      </c>
      <c r="AA38" s="28">
        <v>200000</v>
      </c>
    </row>
    <row r="39" spans="3:27" x14ac:dyDescent="0.3">
      <c r="C39" s="28">
        <v>199735.68969572097</v>
      </c>
      <c r="D39" s="28">
        <v>199523.68956503301</v>
      </c>
      <c r="E39" s="28">
        <v>199640.65741418369</v>
      </c>
      <c r="F39" s="28">
        <v>499085.77453580376</v>
      </c>
      <c r="G39" s="28">
        <v>598960.59819099982</v>
      </c>
      <c r="H39" s="28">
        <v>997750.39842888387</v>
      </c>
      <c r="I39" s="28">
        <v>796666.21186008852</v>
      </c>
      <c r="J39" s="28">
        <v>498083.64043278224</v>
      </c>
      <c r="K39" s="28">
        <v>996781.34748615464</v>
      </c>
      <c r="L39" s="28">
        <v>995821.2191937851</v>
      </c>
      <c r="M39" s="28">
        <v>1496946.3084046303</v>
      </c>
      <c r="N39" s="28">
        <v>1996573.5019287593</v>
      </c>
      <c r="P39" s="9">
        <v>200000</v>
      </c>
      <c r="Q39" s="28">
        <v>200000</v>
      </c>
      <c r="R39" s="28">
        <v>200000</v>
      </c>
      <c r="S39" s="28">
        <v>500000</v>
      </c>
      <c r="T39" s="28">
        <v>599000</v>
      </c>
      <c r="U39" s="28">
        <v>998000</v>
      </c>
      <c r="V39" s="28">
        <v>797000</v>
      </c>
      <c r="W39" s="28">
        <v>499000</v>
      </c>
      <c r="X39" s="28">
        <v>997000</v>
      </c>
      <c r="Y39" s="28">
        <v>996000</v>
      </c>
      <c r="Z39" s="28">
        <v>1497000</v>
      </c>
      <c r="AA39" s="28">
        <v>1997000</v>
      </c>
    </row>
    <row r="40" spans="3:27" x14ac:dyDescent="0.3">
      <c r="C40" s="28">
        <v>0</v>
      </c>
      <c r="D40" s="28">
        <v>0</v>
      </c>
      <c r="E40" s="28">
        <v>0</v>
      </c>
      <c r="F40" s="28">
        <v>199634.30981432152</v>
      </c>
      <c r="G40" s="28">
        <v>199653.53273033327</v>
      </c>
      <c r="H40" s="28">
        <v>199550.07968577679</v>
      </c>
      <c r="I40" s="28">
        <v>199166.55296502213</v>
      </c>
      <c r="J40" s="28">
        <v>199233.45617311291</v>
      </c>
      <c r="K40" s="28">
        <v>199356.26949723094</v>
      </c>
      <c r="L40" s="28">
        <v>199164.24383875701</v>
      </c>
      <c r="M40" s="28">
        <v>199592.84112061741</v>
      </c>
      <c r="N40" s="28">
        <v>199657.35019287595</v>
      </c>
      <c r="P40" s="9">
        <v>0</v>
      </c>
      <c r="Q40" s="28">
        <v>0</v>
      </c>
      <c r="R40" s="28">
        <v>0</v>
      </c>
      <c r="S40" s="28">
        <v>200000</v>
      </c>
      <c r="T40" s="28">
        <v>200000</v>
      </c>
      <c r="U40" s="28">
        <v>200000</v>
      </c>
      <c r="V40" s="28">
        <v>200000</v>
      </c>
      <c r="W40" s="28">
        <v>200000</v>
      </c>
      <c r="X40" s="28">
        <v>200000</v>
      </c>
      <c r="Y40" s="28">
        <v>200000</v>
      </c>
      <c r="Z40" s="28">
        <v>200000</v>
      </c>
      <c r="AA40" s="28">
        <v>200000</v>
      </c>
    </row>
    <row r="41" spans="3:27" x14ac:dyDescent="0.3">
      <c r="C41" s="28">
        <v>0</v>
      </c>
      <c r="D41" s="28">
        <v>0</v>
      </c>
      <c r="E41" s="28">
        <v>99820.328707091845</v>
      </c>
      <c r="F41" s="28">
        <v>99817.154907160759</v>
      </c>
      <c r="G41" s="28">
        <v>99826.766365166637</v>
      </c>
      <c r="H41" s="28">
        <v>99775.039842888393</v>
      </c>
      <c r="I41" s="28">
        <v>99583.276482511064</v>
      </c>
      <c r="J41" s="28">
        <v>99616.728086556453</v>
      </c>
      <c r="K41" s="28">
        <v>99678.13474861547</v>
      </c>
      <c r="L41" s="28">
        <v>99582.121919378507</v>
      </c>
      <c r="M41" s="28">
        <v>997964.20560308697</v>
      </c>
      <c r="N41" s="28">
        <v>998286.75096437964</v>
      </c>
      <c r="P41" s="9">
        <v>0</v>
      </c>
      <c r="Q41" s="28">
        <v>0</v>
      </c>
      <c r="R41" s="28">
        <v>100000</v>
      </c>
      <c r="S41" s="28">
        <v>100000</v>
      </c>
      <c r="T41" s="28">
        <v>100000</v>
      </c>
      <c r="U41" s="28">
        <v>100000</v>
      </c>
      <c r="V41" s="28">
        <v>100000</v>
      </c>
      <c r="W41" s="28">
        <v>100000</v>
      </c>
      <c r="X41" s="28">
        <v>100000</v>
      </c>
      <c r="Y41" s="28">
        <v>100000</v>
      </c>
      <c r="Z41" s="28">
        <v>998000</v>
      </c>
      <c r="AA41" s="28">
        <v>999000</v>
      </c>
    </row>
    <row r="42" spans="3:27" x14ac:dyDescent="0.3">
      <c r="C42" s="28">
        <v>0</v>
      </c>
      <c r="D42" s="28">
        <v>0</v>
      </c>
      <c r="E42" s="28">
        <v>199640.65741418369</v>
      </c>
      <c r="F42" s="28">
        <v>99817.154907160759</v>
      </c>
      <c r="G42" s="28">
        <v>99826.766365166637</v>
      </c>
      <c r="H42" s="28">
        <v>99775.039842888393</v>
      </c>
      <c r="I42" s="28">
        <v>99583.276482511064</v>
      </c>
      <c r="J42" s="28">
        <v>99616.728086556453</v>
      </c>
      <c r="K42" s="28">
        <v>99678.13474861547</v>
      </c>
      <c r="L42" s="28">
        <v>199164.24383875701</v>
      </c>
      <c r="M42" s="28">
        <v>199592.84112061741</v>
      </c>
      <c r="N42" s="28">
        <v>998286.75096437964</v>
      </c>
      <c r="P42" s="9">
        <v>0</v>
      </c>
      <c r="Q42" s="28">
        <v>0</v>
      </c>
      <c r="R42" s="28">
        <v>200000</v>
      </c>
      <c r="S42" s="28">
        <v>100000</v>
      </c>
      <c r="T42" s="28">
        <v>100000</v>
      </c>
      <c r="U42" s="28">
        <v>100000</v>
      </c>
      <c r="V42" s="28">
        <v>100000</v>
      </c>
      <c r="W42" s="28">
        <v>100000</v>
      </c>
      <c r="X42" s="28">
        <v>100000</v>
      </c>
      <c r="Y42" s="28">
        <v>200000</v>
      </c>
      <c r="Z42" s="28">
        <v>200000</v>
      </c>
      <c r="AA42" s="28">
        <v>999000</v>
      </c>
    </row>
    <row r="43" spans="3:27" x14ac:dyDescent="0.3">
      <c r="C43" s="28">
        <v>998678.44847860478</v>
      </c>
      <c r="D43" s="28">
        <v>498809.22391258256</v>
      </c>
      <c r="E43" s="28">
        <v>998203.28707091848</v>
      </c>
      <c r="F43" s="28">
        <v>998171.54907160753</v>
      </c>
      <c r="G43" s="28">
        <v>998267.66365166625</v>
      </c>
      <c r="H43" s="28">
        <v>997750.39842888387</v>
      </c>
      <c r="I43" s="28">
        <v>995832.76482511056</v>
      </c>
      <c r="J43" s="28">
        <v>498083.64043278224</v>
      </c>
      <c r="K43" s="28">
        <v>0</v>
      </c>
      <c r="L43" s="28">
        <v>995821.2191937851</v>
      </c>
      <c r="M43" s="28">
        <v>997964.20560308697</v>
      </c>
      <c r="N43" s="28">
        <v>1996573.5019287593</v>
      </c>
      <c r="P43" s="9">
        <v>999000</v>
      </c>
      <c r="Q43" s="28">
        <v>499000</v>
      </c>
      <c r="R43" s="28">
        <v>999000</v>
      </c>
      <c r="S43" s="28">
        <v>999000</v>
      </c>
      <c r="T43" s="28">
        <v>999000</v>
      </c>
      <c r="U43" s="28">
        <v>998000</v>
      </c>
      <c r="V43" s="28">
        <v>996000</v>
      </c>
      <c r="W43" s="28">
        <v>499000</v>
      </c>
      <c r="X43" s="28">
        <v>0</v>
      </c>
      <c r="Y43" s="28">
        <v>996000</v>
      </c>
      <c r="Z43" s="28">
        <v>998000</v>
      </c>
      <c r="AA43" s="28">
        <v>1997000</v>
      </c>
    </row>
    <row r="44" spans="3:27" x14ac:dyDescent="0.3">
      <c r="C44" s="28">
        <v>499339.22423930239</v>
      </c>
      <c r="D44" s="28">
        <v>199523.68956503301</v>
      </c>
      <c r="E44" s="28">
        <v>1996406.574141837</v>
      </c>
      <c r="F44" s="28">
        <v>499085.77453580376</v>
      </c>
      <c r="G44" s="28">
        <v>499133.83182583313</v>
      </c>
      <c r="H44" s="28">
        <v>498875.19921444193</v>
      </c>
      <c r="I44" s="28">
        <v>497916.38241255528</v>
      </c>
      <c r="J44" s="28">
        <v>498083.64043278224</v>
      </c>
      <c r="K44" s="28">
        <v>498390.67374307732</v>
      </c>
      <c r="L44" s="28">
        <v>1991642.4383875702</v>
      </c>
      <c r="M44" s="28">
        <v>498982.10280154349</v>
      </c>
      <c r="N44" s="28">
        <v>0</v>
      </c>
      <c r="P44" s="9">
        <v>500000</v>
      </c>
      <c r="Q44" s="28">
        <v>200000</v>
      </c>
      <c r="R44" s="28">
        <v>1997000</v>
      </c>
      <c r="S44" s="28">
        <v>500000</v>
      </c>
      <c r="T44" s="28">
        <v>500000</v>
      </c>
      <c r="U44" s="28">
        <v>499000</v>
      </c>
      <c r="V44" s="28">
        <v>498000</v>
      </c>
      <c r="W44" s="28">
        <v>499000</v>
      </c>
      <c r="X44" s="28">
        <v>499000</v>
      </c>
      <c r="Y44" s="28">
        <v>1992000</v>
      </c>
      <c r="Z44" s="28">
        <v>499000</v>
      </c>
      <c r="AA44" s="28">
        <v>0</v>
      </c>
    </row>
    <row r="45" spans="3:27" x14ac:dyDescent="0.3">
      <c r="C45" s="28">
        <v>299603.53454358142</v>
      </c>
      <c r="D45" s="28">
        <v>299285.53434754949</v>
      </c>
      <c r="E45" s="28">
        <v>299460.98612127552</v>
      </c>
      <c r="F45" s="28">
        <v>299451.46472148225</v>
      </c>
      <c r="G45" s="28">
        <v>299480.29909549991</v>
      </c>
      <c r="H45" s="28">
        <v>299325.11952866515</v>
      </c>
      <c r="I45" s="28">
        <v>298749.82944753312</v>
      </c>
      <c r="J45" s="28">
        <v>298850.18425966933</v>
      </c>
      <c r="K45" s="28">
        <v>299034.40424584638</v>
      </c>
      <c r="L45" s="28">
        <v>298746.36575813551</v>
      </c>
      <c r="M45" s="28">
        <v>299389.26168092608</v>
      </c>
      <c r="N45" s="28">
        <v>299486.02528931387</v>
      </c>
      <c r="P45" s="9">
        <v>300000</v>
      </c>
      <c r="Q45" s="28">
        <v>300000</v>
      </c>
      <c r="R45" s="28">
        <v>300000</v>
      </c>
      <c r="S45" s="28">
        <v>300000</v>
      </c>
      <c r="T45" s="28">
        <v>300000</v>
      </c>
      <c r="U45" s="28">
        <v>300000</v>
      </c>
      <c r="V45" s="28">
        <v>299000</v>
      </c>
      <c r="W45" s="28">
        <v>299000</v>
      </c>
      <c r="X45" s="28">
        <v>300000</v>
      </c>
      <c r="Y45" s="28">
        <v>299000</v>
      </c>
      <c r="Z45" s="28">
        <v>300000</v>
      </c>
      <c r="AA45" s="28">
        <v>300000</v>
      </c>
    </row>
    <row r="46" spans="3:27" x14ac:dyDescent="0.3">
      <c r="C46" s="28">
        <v>998678.44847860478</v>
      </c>
      <c r="D46" s="28">
        <v>0</v>
      </c>
      <c r="E46" s="28">
        <v>499101.64353545924</v>
      </c>
      <c r="F46" s="28">
        <v>998171.54907160753</v>
      </c>
      <c r="G46" s="28">
        <v>499133.83182583313</v>
      </c>
      <c r="H46" s="28">
        <v>498875.19921444193</v>
      </c>
      <c r="I46" s="28">
        <v>995832.76482511056</v>
      </c>
      <c r="J46" s="28">
        <v>498083.64043278224</v>
      </c>
      <c r="K46" s="28">
        <v>498390.67374307732</v>
      </c>
      <c r="L46" s="28">
        <v>497910.60959689255</v>
      </c>
      <c r="M46" s="28">
        <v>997964.20560308697</v>
      </c>
      <c r="N46" s="28">
        <v>499143.37548218982</v>
      </c>
      <c r="P46" s="9">
        <v>999000</v>
      </c>
      <c r="Q46" s="28">
        <v>0</v>
      </c>
      <c r="R46" s="28">
        <v>500000</v>
      </c>
      <c r="S46" s="28">
        <v>999000</v>
      </c>
      <c r="T46" s="28">
        <v>500000</v>
      </c>
      <c r="U46" s="28">
        <v>499000</v>
      </c>
      <c r="V46" s="28">
        <v>996000</v>
      </c>
      <c r="W46" s="28">
        <v>499000</v>
      </c>
      <c r="X46" s="28">
        <v>499000</v>
      </c>
      <c r="Y46" s="28">
        <v>498000</v>
      </c>
      <c r="Z46" s="28">
        <v>998000</v>
      </c>
      <c r="AA46" s="28">
        <v>500000</v>
      </c>
    </row>
    <row r="47" spans="3:27" x14ac:dyDescent="0.3">
      <c r="C47" s="28">
        <v>499339.22423930239</v>
      </c>
      <c r="D47" s="28">
        <v>299285.53434754949</v>
      </c>
      <c r="E47" s="28">
        <v>499101.64353545924</v>
      </c>
      <c r="F47" s="28">
        <v>998171.54907160753</v>
      </c>
      <c r="G47" s="28">
        <v>998267.66365166625</v>
      </c>
      <c r="H47" s="28">
        <v>997750.39842888387</v>
      </c>
      <c r="I47" s="28">
        <v>995832.76482511056</v>
      </c>
      <c r="J47" s="28">
        <v>996167.28086556448</v>
      </c>
      <c r="K47" s="28">
        <v>996781.34748615464</v>
      </c>
      <c r="L47" s="28">
        <v>995821.2191937851</v>
      </c>
      <c r="M47" s="28">
        <v>997964.20560308697</v>
      </c>
      <c r="N47" s="28">
        <v>998286.75096437964</v>
      </c>
      <c r="P47" s="9">
        <v>500000</v>
      </c>
      <c r="Q47" s="28">
        <v>300000</v>
      </c>
      <c r="R47" s="28">
        <v>500000</v>
      </c>
      <c r="S47" s="28">
        <v>999000</v>
      </c>
      <c r="T47" s="28">
        <v>999000</v>
      </c>
      <c r="U47" s="28">
        <v>998000</v>
      </c>
      <c r="V47" s="28">
        <v>996000</v>
      </c>
      <c r="W47" s="28">
        <v>997000</v>
      </c>
      <c r="X47" s="28">
        <v>997000</v>
      </c>
      <c r="Y47" s="28">
        <v>996000</v>
      </c>
      <c r="Z47" s="28">
        <v>998000</v>
      </c>
      <c r="AA47" s="28">
        <v>999000</v>
      </c>
    </row>
    <row r="48" spans="3:27" x14ac:dyDescent="0.3">
      <c r="C48" s="28">
        <v>299603.53454358142</v>
      </c>
      <c r="D48" s="28">
        <v>498809.22391258256</v>
      </c>
      <c r="E48" s="28">
        <v>299460.98612127552</v>
      </c>
      <c r="F48" s="28">
        <v>299451.46472148225</v>
      </c>
      <c r="G48" s="28">
        <v>299480.29909549991</v>
      </c>
      <c r="H48" s="28">
        <v>299325.11952866515</v>
      </c>
      <c r="I48" s="28">
        <v>298749.82944753312</v>
      </c>
      <c r="J48" s="28">
        <v>298850.18425966933</v>
      </c>
      <c r="K48" s="28">
        <v>299034.40424584638</v>
      </c>
      <c r="L48" s="28">
        <v>298746.36575813551</v>
      </c>
      <c r="M48" s="28">
        <v>299389.26168092608</v>
      </c>
      <c r="N48" s="28">
        <v>299486.02528931387</v>
      </c>
      <c r="P48" s="9">
        <v>300000</v>
      </c>
      <c r="Q48" s="28">
        <v>499000</v>
      </c>
      <c r="R48" s="28">
        <v>300000</v>
      </c>
      <c r="S48" s="28">
        <v>300000</v>
      </c>
      <c r="T48" s="28">
        <v>300000</v>
      </c>
      <c r="U48" s="28">
        <v>300000</v>
      </c>
      <c r="V48" s="28">
        <v>299000</v>
      </c>
      <c r="W48" s="28">
        <v>299000</v>
      </c>
      <c r="X48" s="28">
        <v>300000</v>
      </c>
      <c r="Y48" s="28">
        <v>299000</v>
      </c>
      <c r="Z48" s="28">
        <v>300000</v>
      </c>
      <c r="AA48" s="28">
        <v>300000</v>
      </c>
    </row>
    <row r="49" spans="3:27" x14ac:dyDescent="0.3">
      <c r="C49" s="28">
        <v>199735.68969572097</v>
      </c>
      <c r="D49" s="28">
        <v>199523.68956503301</v>
      </c>
      <c r="E49" s="28">
        <v>199640.65741418369</v>
      </c>
      <c r="F49" s="28">
        <v>199634.30981432152</v>
      </c>
      <c r="G49" s="28">
        <v>199653.53273033327</v>
      </c>
      <c r="H49" s="28">
        <v>199550.07968577679</v>
      </c>
      <c r="I49" s="28">
        <v>199166.55296502213</v>
      </c>
      <c r="J49" s="28">
        <v>199233.45617311291</v>
      </c>
      <c r="K49" s="28">
        <v>199356.26949723094</v>
      </c>
      <c r="L49" s="28">
        <v>199164.24383875701</v>
      </c>
      <c r="M49" s="28">
        <v>199592.84112061741</v>
      </c>
      <c r="N49" s="28">
        <v>199657.35019287595</v>
      </c>
      <c r="P49" s="9">
        <v>200000</v>
      </c>
      <c r="Q49" s="28">
        <v>200000</v>
      </c>
      <c r="R49" s="28">
        <v>200000</v>
      </c>
      <c r="S49" s="28">
        <v>200000</v>
      </c>
      <c r="T49" s="28">
        <v>200000</v>
      </c>
      <c r="U49" s="28">
        <v>200000</v>
      </c>
      <c r="V49" s="28">
        <v>200000</v>
      </c>
      <c r="W49" s="28">
        <v>200000</v>
      </c>
      <c r="X49" s="28">
        <v>200000</v>
      </c>
      <c r="Y49" s="28">
        <v>200000</v>
      </c>
      <c r="Z49" s="28">
        <v>200000</v>
      </c>
      <c r="AA49" s="28">
        <v>200000</v>
      </c>
    </row>
    <row r="50" spans="3:27" x14ac:dyDescent="0.3">
      <c r="C50" s="28">
        <v>199735.68969572097</v>
      </c>
      <c r="D50" s="28">
        <v>199523.68956503301</v>
      </c>
      <c r="E50" s="28">
        <v>199640.65741418369</v>
      </c>
      <c r="F50" s="28">
        <v>199634.30981432152</v>
      </c>
      <c r="G50" s="28">
        <v>199653.53273033327</v>
      </c>
      <c r="H50" s="28">
        <v>199550.07968577679</v>
      </c>
      <c r="I50" s="28">
        <v>199166.55296502213</v>
      </c>
      <c r="J50" s="28">
        <v>199233.45617311291</v>
      </c>
      <c r="K50" s="28">
        <v>199356.26949723094</v>
      </c>
      <c r="L50" s="28">
        <v>199164.24383875701</v>
      </c>
      <c r="M50" s="28">
        <v>199592.84112061741</v>
      </c>
      <c r="N50" s="28">
        <v>199657.35019287595</v>
      </c>
      <c r="P50" s="9">
        <v>200000</v>
      </c>
      <c r="Q50" s="28">
        <v>200000</v>
      </c>
      <c r="R50" s="28">
        <v>200000</v>
      </c>
      <c r="S50" s="28">
        <v>200000</v>
      </c>
      <c r="T50" s="28">
        <v>200000</v>
      </c>
      <c r="U50" s="28">
        <v>200000</v>
      </c>
      <c r="V50" s="28">
        <v>200000</v>
      </c>
      <c r="W50" s="28">
        <v>200000</v>
      </c>
      <c r="X50" s="28">
        <v>200000</v>
      </c>
      <c r="Y50" s="28">
        <v>200000</v>
      </c>
      <c r="Z50" s="28">
        <v>200000</v>
      </c>
      <c r="AA50" s="28">
        <v>200000</v>
      </c>
    </row>
    <row r="51" spans="3:27" x14ac:dyDescent="0.3">
      <c r="C51" s="28">
        <v>199735.68969572097</v>
      </c>
      <c r="D51" s="28">
        <v>299285.53434754949</v>
      </c>
      <c r="E51" s="28">
        <v>199640.65741418369</v>
      </c>
      <c r="F51" s="28">
        <v>199634.30981432152</v>
      </c>
      <c r="G51" s="28">
        <v>199653.53273033327</v>
      </c>
      <c r="H51" s="28">
        <v>199550.07968577679</v>
      </c>
      <c r="I51" s="28">
        <v>199166.55296502213</v>
      </c>
      <c r="J51" s="28">
        <v>199233.45617311291</v>
      </c>
      <c r="K51" s="28">
        <v>199356.26949723094</v>
      </c>
      <c r="L51" s="28">
        <v>199164.24383875701</v>
      </c>
      <c r="M51" s="28">
        <v>199592.84112061741</v>
      </c>
      <c r="N51" s="28">
        <v>199657.35019287595</v>
      </c>
      <c r="P51" s="9">
        <v>200000</v>
      </c>
      <c r="Q51" s="28">
        <v>300000</v>
      </c>
      <c r="R51" s="28">
        <v>200000</v>
      </c>
      <c r="S51" s="28">
        <v>200000</v>
      </c>
      <c r="T51" s="28">
        <v>200000</v>
      </c>
      <c r="U51" s="28">
        <v>200000</v>
      </c>
      <c r="V51" s="28">
        <v>200000</v>
      </c>
      <c r="W51" s="28">
        <v>200000</v>
      </c>
      <c r="X51" s="28">
        <v>200000</v>
      </c>
      <c r="Y51" s="28">
        <v>200000</v>
      </c>
      <c r="Z51" s="28">
        <v>200000</v>
      </c>
      <c r="AA51" s="28">
        <v>200000</v>
      </c>
    </row>
    <row r="52" spans="3:27" x14ac:dyDescent="0.3">
      <c r="C52" s="28">
        <v>299603.53454358142</v>
      </c>
      <c r="D52" s="28">
        <v>199523.68956503301</v>
      </c>
      <c r="E52" s="28">
        <v>499101.64353545924</v>
      </c>
      <c r="F52" s="28">
        <v>499085.77453580376</v>
      </c>
      <c r="G52" s="28">
        <v>499133.83182583313</v>
      </c>
      <c r="H52" s="28">
        <v>498875.19921444193</v>
      </c>
      <c r="I52" s="28">
        <v>497916.38241255528</v>
      </c>
      <c r="J52" s="28">
        <v>498083.64043278224</v>
      </c>
      <c r="K52" s="28">
        <v>498390.67374307732</v>
      </c>
      <c r="L52" s="28">
        <v>497910.60959689255</v>
      </c>
      <c r="M52" s="28">
        <v>498982.10280154349</v>
      </c>
      <c r="N52" s="28">
        <v>499143.37548218982</v>
      </c>
      <c r="P52" s="9">
        <v>300000</v>
      </c>
      <c r="Q52" s="28">
        <v>200000</v>
      </c>
      <c r="R52" s="28">
        <v>500000</v>
      </c>
      <c r="S52" s="28">
        <v>500000</v>
      </c>
      <c r="T52" s="28">
        <v>500000</v>
      </c>
      <c r="U52" s="28">
        <v>499000</v>
      </c>
      <c r="V52" s="28">
        <v>498000</v>
      </c>
      <c r="W52" s="28">
        <v>499000</v>
      </c>
      <c r="X52" s="28">
        <v>499000</v>
      </c>
      <c r="Y52" s="28">
        <v>498000</v>
      </c>
      <c r="Z52" s="28">
        <v>499000</v>
      </c>
      <c r="AA52" s="28">
        <v>500000</v>
      </c>
    </row>
    <row r="53" spans="3:27" x14ac:dyDescent="0.3">
      <c r="C53" s="28">
        <v>199735.68969572097</v>
      </c>
      <c r="D53" s="28">
        <v>498809.22391258256</v>
      </c>
      <c r="E53" s="28">
        <v>499101.64353545924</v>
      </c>
      <c r="F53" s="28">
        <v>499085.77453580376</v>
      </c>
      <c r="G53" s="28">
        <v>299480.29909549991</v>
      </c>
      <c r="H53" s="28">
        <v>299325.11952866515</v>
      </c>
      <c r="I53" s="28">
        <v>298749.82944753312</v>
      </c>
      <c r="J53" s="28">
        <v>199233.45617311291</v>
      </c>
      <c r="K53" s="28">
        <v>299034.40424584638</v>
      </c>
      <c r="L53" s="28">
        <v>298746.36575813551</v>
      </c>
      <c r="M53" s="28">
        <v>299389.26168092608</v>
      </c>
      <c r="N53" s="28">
        <v>199657.35019287595</v>
      </c>
      <c r="P53" s="9">
        <v>200000</v>
      </c>
      <c r="Q53" s="28">
        <v>499000</v>
      </c>
      <c r="R53" s="28">
        <v>500000</v>
      </c>
      <c r="S53" s="28">
        <v>500000</v>
      </c>
      <c r="T53" s="28">
        <v>300000</v>
      </c>
      <c r="U53" s="28">
        <v>300000</v>
      </c>
      <c r="V53" s="28">
        <v>299000</v>
      </c>
      <c r="W53" s="28">
        <v>200000</v>
      </c>
      <c r="X53" s="28">
        <v>300000</v>
      </c>
      <c r="Y53" s="28">
        <v>299000</v>
      </c>
      <c r="Z53" s="28">
        <v>300000</v>
      </c>
      <c r="AA53" s="28">
        <v>200000</v>
      </c>
    </row>
    <row r="54" spans="3:27" x14ac:dyDescent="0.3">
      <c r="C54" s="28">
        <v>299603.53454358142</v>
      </c>
      <c r="D54" s="28">
        <v>199523.68956503301</v>
      </c>
      <c r="E54" s="28">
        <v>499101.64353545924</v>
      </c>
      <c r="F54" s="28">
        <v>499085.77453580376</v>
      </c>
      <c r="G54" s="28">
        <v>499133.83182583313</v>
      </c>
      <c r="H54" s="28">
        <v>498875.19921444193</v>
      </c>
      <c r="I54" s="28">
        <v>497916.38241255528</v>
      </c>
      <c r="J54" s="28">
        <v>498083.64043278224</v>
      </c>
      <c r="K54" s="28">
        <v>498390.67374307732</v>
      </c>
      <c r="L54" s="28">
        <v>497910.60959689255</v>
      </c>
      <c r="M54" s="28">
        <v>498982.10280154349</v>
      </c>
      <c r="N54" s="28">
        <v>499143.37548218982</v>
      </c>
      <c r="P54" s="9">
        <v>300000</v>
      </c>
      <c r="Q54" s="28">
        <v>200000</v>
      </c>
      <c r="R54" s="28">
        <v>500000</v>
      </c>
      <c r="S54" s="28">
        <v>500000</v>
      </c>
      <c r="T54" s="28">
        <v>500000</v>
      </c>
      <c r="U54" s="28">
        <v>499000</v>
      </c>
      <c r="V54" s="28">
        <v>498000</v>
      </c>
      <c r="W54" s="28">
        <v>499000</v>
      </c>
      <c r="X54" s="28">
        <v>499000</v>
      </c>
      <c r="Y54" s="28">
        <v>498000</v>
      </c>
      <c r="Z54" s="28">
        <v>499000</v>
      </c>
      <c r="AA54" s="28">
        <v>500000</v>
      </c>
    </row>
    <row r="55" spans="3:27" x14ac:dyDescent="0.3">
      <c r="C55" s="28">
        <v>499339.22423930239</v>
      </c>
      <c r="D55" s="28">
        <v>199523.68956503301</v>
      </c>
      <c r="E55" s="28">
        <v>499101.64353545924</v>
      </c>
      <c r="F55" s="28">
        <v>499085.77453580376</v>
      </c>
      <c r="G55" s="28">
        <v>499133.83182583313</v>
      </c>
      <c r="H55" s="28">
        <v>498875.19921444193</v>
      </c>
      <c r="I55" s="28">
        <v>497916.38241255528</v>
      </c>
      <c r="J55" s="28">
        <v>498083.64043278224</v>
      </c>
      <c r="K55" s="28">
        <v>498390.67374307732</v>
      </c>
      <c r="L55" s="28">
        <v>497910.60959689255</v>
      </c>
      <c r="M55" s="28">
        <v>498982.10280154349</v>
      </c>
      <c r="N55" s="28">
        <v>499143.37548218982</v>
      </c>
      <c r="P55" s="9">
        <v>500000</v>
      </c>
      <c r="Q55" s="28">
        <v>200000</v>
      </c>
      <c r="R55" s="28">
        <v>500000</v>
      </c>
      <c r="S55" s="28">
        <v>500000</v>
      </c>
      <c r="T55" s="28">
        <v>500000</v>
      </c>
      <c r="U55" s="28">
        <v>499000</v>
      </c>
      <c r="V55" s="28">
        <v>498000</v>
      </c>
      <c r="W55" s="28">
        <v>499000</v>
      </c>
      <c r="X55" s="28">
        <v>499000</v>
      </c>
      <c r="Y55" s="28">
        <v>498000</v>
      </c>
      <c r="Z55" s="28">
        <v>499000</v>
      </c>
      <c r="AA55" s="28">
        <v>500000</v>
      </c>
    </row>
    <row r="56" spans="3:27" x14ac:dyDescent="0.3">
      <c r="C56" s="28">
        <v>199735.68969572097</v>
      </c>
      <c r="D56" s="28">
        <v>199523.68956503301</v>
      </c>
      <c r="E56" s="28">
        <v>199640.65741418369</v>
      </c>
      <c r="F56" s="28">
        <v>199634.30981432152</v>
      </c>
      <c r="G56" s="28">
        <v>199653.53273033327</v>
      </c>
      <c r="H56" s="28">
        <v>199550.07968577679</v>
      </c>
      <c r="I56" s="28">
        <v>199166.55296502213</v>
      </c>
      <c r="J56" s="28">
        <v>199233.45617311291</v>
      </c>
      <c r="K56" s="28">
        <v>199356.26949723094</v>
      </c>
      <c r="L56" s="28">
        <v>199164.24383875701</v>
      </c>
      <c r="M56" s="28">
        <v>199592.84112061741</v>
      </c>
      <c r="N56" s="28">
        <v>199657.35019287595</v>
      </c>
      <c r="P56" s="9">
        <v>200000</v>
      </c>
      <c r="Q56" s="28">
        <v>200000</v>
      </c>
      <c r="R56" s="28">
        <v>200000</v>
      </c>
      <c r="S56" s="28">
        <v>200000</v>
      </c>
      <c r="T56" s="28">
        <v>200000</v>
      </c>
      <c r="U56" s="28">
        <v>200000</v>
      </c>
      <c r="V56" s="28">
        <v>200000</v>
      </c>
      <c r="W56" s="28">
        <v>200000</v>
      </c>
      <c r="X56" s="28">
        <v>200000</v>
      </c>
      <c r="Y56" s="28">
        <v>200000</v>
      </c>
      <c r="Z56" s="28">
        <v>200000</v>
      </c>
      <c r="AA56" s="28">
        <v>200000</v>
      </c>
    </row>
    <row r="57" spans="3:27" x14ac:dyDescent="0.3">
      <c r="C57" s="28">
        <v>199735.68969572097</v>
      </c>
      <c r="D57" s="28">
        <v>299285.53434754949</v>
      </c>
      <c r="E57" s="28">
        <v>399281.31482836738</v>
      </c>
      <c r="F57" s="28">
        <v>399268.61962864303</v>
      </c>
      <c r="G57" s="28">
        <v>399307.06546066655</v>
      </c>
      <c r="H57" s="28">
        <v>399100.15937155357</v>
      </c>
      <c r="I57" s="28">
        <v>398333.10593004426</v>
      </c>
      <c r="J57" s="28">
        <v>398466.91234622581</v>
      </c>
      <c r="K57" s="28">
        <v>398712.53899446188</v>
      </c>
      <c r="L57" s="28">
        <v>398328.48767751403</v>
      </c>
      <c r="M57" s="28">
        <v>399185.68224123481</v>
      </c>
      <c r="N57" s="28">
        <v>399314.7003857519</v>
      </c>
      <c r="P57" s="9">
        <v>200000</v>
      </c>
      <c r="Q57" s="28">
        <v>300000</v>
      </c>
      <c r="R57" s="28">
        <v>400000</v>
      </c>
      <c r="S57" s="28">
        <v>400000</v>
      </c>
      <c r="T57" s="28">
        <v>400000</v>
      </c>
      <c r="U57" s="28">
        <v>400000</v>
      </c>
      <c r="V57" s="28">
        <v>399000</v>
      </c>
      <c r="W57" s="28">
        <v>399000</v>
      </c>
      <c r="X57" s="28">
        <v>399000</v>
      </c>
      <c r="Y57" s="28">
        <v>399000</v>
      </c>
      <c r="Z57" s="28">
        <v>400000</v>
      </c>
      <c r="AA57" s="28">
        <v>400000</v>
      </c>
    </row>
    <row r="58" spans="3:27" x14ac:dyDescent="0.3">
      <c r="C58" s="28">
        <v>199735.68969572097</v>
      </c>
      <c r="D58" s="28">
        <v>199523.68956503301</v>
      </c>
      <c r="E58" s="28">
        <v>199640.65741418369</v>
      </c>
      <c r="F58" s="28">
        <v>199634.30981432152</v>
      </c>
      <c r="G58" s="28">
        <v>199653.53273033327</v>
      </c>
      <c r="H58" s="28">
        <v>199550.07968577679</v>
      </c>
      <c r="I58" s="28">
        <v>199166.55296502213</v>
      </c>
      <c r="J58" s="28">
        <v>199233.45617311291</v>
      </c>
      <c r="K58" s="28">
        <v>199356.26949723094</v>
      </c>
      <c r="L58" s="28">
        <v>199164.24383875701</v>
      </c>
      <c r="M58" s="28">
        <v>199592.84112061741</v>
      </c>
      <c r="N58" s="28">
        <v>199657.35019287595</v>
      </c>
      <c r="P58" s="9">
        <v>200000</v>
      </c>
      <c r="Q58" s="28">
        <v>200000</v>
      </c>
      <c r="R58" s="28">
        <v>200000</v>
      </c>
      <c r="S58" s="28">
        <v>200000</v>
      </c>
      <c r="T58" s="28">
        <v>200000</v>
      </c>
      <c r="U58" s="28">
        <v>200000</v>
      </c>
      <c r="V58" s="28">
        <v>200000</v>
      </c>
      <c r="W58" s="28">
        <v>200000</v>
      </c>
      <c r="X58" s="28">
        <v>200000</v>
      </c>
      <c r="Y58" s="28">
        <v>200000</v>
      </c>
      <c r="Z58" s="28">
        <v>200000</v>
      </c>
      <c r="AA58" s="28">
        <v>200000</v>
      </c>
    </row>
    <row r="59" spans="3:27" x14ac:dyDescent="0.3">
      <c r="C59" s="28">
        <v>199735.68969572097</v>
      </c>
      <c r="D59" s="28">
        <v>199523.68956503301</v>
      </c>
      <c r="E59" s="28">
        <v>199640.65741418369</v>
      </c>
      <c r="F59" s="28">
        <v>199634.30981432152</v>
      </c>
      <c r="G59" s="28">
        <v>199653.53273033327</v>
      </c>
      <c r="H59" s="28">
        <v>199550.07968577679</v>
      </c>
      <c r="I59" s="28">
        <v>199166.55296502213</v>
      </c>
      <c r="J59" s="28">
        <v>199233.45617311291</v>
      </c>
      <c r="K59" s="28">
        <v>199356.26949723094</v>
      </c>
      <c r="L59" s="28">
        <v>199164.24383875701</v>
      </c>
      <c r="M59" s="28">
        <v>199592.84112061741</v>
      </c>
      <c r="N59" s="28">
        <v>199657.35019287595</v>
      </c>
      <c r="P59" s="9">
        <v>200000</v>
      </c>
      <c r="Q59" s="28">
        <v>200000</v>
      </c>
      <c r="R59" s="28">
        <v>200000</v>
      </c>
      <c r="S59" s="28">
        <v>200000</v>
      </c>
      <c r="T59" s="28">
        <v>200000</v>
      </c>
      <c r="U59" s="28">
        <v>200000</v>
      </c>
      <c r="V59" s="28">
        <v>200000</v>
      </c>
      <c r="W59" s="28">
        <v>200000</v>
      </c>
      <c r="X59" s="28">
        <v>200000</v>
      </c>
      <c r="Y59" s="28">
        <v>200000</v>
      </c>
      <c r="Z59" s="28">
        <v>200000</v>
      </c>
      <c r="AA59" s="28">
        <v>200000</v>
      </c>
    </row>
    <row r="60" spans="3:27" x14ac:dyDescent="0.3">
      <c r="C60" s="28">
        <v>199735.68969572097</v>
      </c>
      <c r="D60" s="28">
        <v>199523.68956503301</v>
      </c>
      <c r="E60" s="28">
        <v>299460.98612127552</v>
      </c>
      <c r="F60" s="28">
        <v>199634.30981432152</v>
      </c>
      <c r="G60" s="28">
        <v>199653.53273033327</v>
      </c>
      <c r="H60" s="28">
        <v>199550.07968577679</v>
      </c>
      <c r="I60" s="28">
        <v>199166.55296502213</v>
      </c>
      <c r="J60" s="28">
        <v>199233.45617311291</v>
      </c>
      <c r="K60" s="28">
        <v>199356.26949723094</v>
      </c>
      <c r="L60" s="28">
        <v>199164.24383875701</v>
      </c>
      <c r="M60" s="28">
        <v>199592.84112061741</v>
      </c>
      <c r="N60" s="28">
        <v>199657.35019287595</v>
      </c>
      <c r="P60" s="9">
        <v>200000</v>
      </c>
      <c r="Q60" s="28">
        <v>200000</v>
      </c>
      <c r="R60" s="28">
        <v>300000</v>
      </c>
      <c r="S60" s="28">
        <v>200000</v>
      </c>
      <c r="T60" s="28">
        <v>200000</v>
      </c>
      <c r="U60" s="28">
        <v>200000</v>
      </c>
      <c r="V60" s="28">
        <v>200000</v>
      </c>
      <c r="W60" s="28">
        <v>200000</v>
      </c>
      <c r="X60" s="28">
        <v>200000</v>
      </c>
      <c r="Y60" s="28">
        <v>200000</v>
      </c>
      <c r="Z60" s="28">
        <v>200000</v>
      </c>
      <c r="AA60" s="28">
        <v>200000</v>
      </c>
    </row>
    <row r="61" spans="3:27" x14ac:dyDescent="0.3">
      <c r="C61" s="28">
        <v>9986784.4847860485</v>
      </c>
      <c r="D61" s="28">
        <v>7980947.5826013209</v>
      </c>
      <c r="E61" s="28">
        <v>11978439.444851022</v>
      </c>
      <c r="F61" s="28">
        <v>9981715.4907160755</v>
      </c>
      <c r="G61" s="28">
        <v>9982676.6365166623</v>
      </c>
      <c r="H61" s="28">
        <v>9977503.9842888396</v>
      </c>
      <c r="I61" s="28">
        <v>11949993.177901326</v>
      </c>
      <c r="J61" s="28">
        <v>9961672.8086556457</v>
      </c>
      <c r="K61" s="28">
        <v>9967813.4748615474</v>
      </c>
      <c r="L61" s="28">
        <v>11949854.63032542</v>
      </c>
      <c r="M61" s="28">
        <v>11975570.467237042</v>
      </c>
      <c r="N61" s="28">
        <v>11979441.011572557</v>
      </c>
      <c r="P61" s="9">
        <v>9987000</v>
      </c>
      <c r="Q61" s="28">
        <v>7981000</v>
      </c>
      <c r="R61" s="28">
        <v>11979000</v>
      </c>
      <c r="S61" s="28">
        <v>9982000</v>
      </c>
      <c r="T61" s="28">
        <v>9983000</v>
      </c>
      <c r="U61" s="28">
        <v>9978000</v>
      </c>
      <c r="V61" s="28">
        <v>11950000</v>
      </c>
      <c r="W61" s="28">
        <v>9962000</v>
      </c>
      <c r="X61" s="28">
        <v>9968000</v>
      </c>
      <c r="Y61" s="28">
        <v>11950000</v>
      </c>
      <c r="Z61" s="28">
        <v>11976000</v>
      </c>
      <c r="AA61" s="28">
        <v>11980000</v>
      </c>
    </row>
    <row r="62" spans="3:27" x14ac:dyDescent="0.3">
      <c r="C62" s="28">
        <v>998678.44847860478</v>
      </c>
      <c r="D62" s="28">
        <v>498809.22391258256</v>
      </c>
      <c r="E62" s="28">
        <v>998203.28707091848</v>
      </c>
      <c r="F62" s="28">
        <v>998171.54907160753</v>
      </c>
      <c r="G62" s="28">
        <v>998267.66365166625</v>
      </c>
      <c r="H62" s="28">
        <v>997750.39842888387</v>
      </c>
      <c r="I62" s="28">
        <v>497916.38241255528</v>
      </c>
      <c r="J62" s="28">
        <v>498083.64043278224</v>
      </c>
      <c r="K62" s="28">
        <v>996781.34748615464</v>
      </c>
      <c r="L62" s="28">
        <v>995821.2191937851</v>
      </c>
      <c r="M62" s="28">
        <v>997964.20560308697</v>
      </c>
      <c r="N62" s="28">
        <v>998286.75096437964</v>
      </c>
      <c r="P62" s="9">
        <v>999000</v>
      </c>
      <c r="Q62" s="28">
        <v>499000</v>
      </c>
      <c r="R62" s="28">
        <v>999000</v>
      </c>
      <c r="S62" s="28">
        <v>999000</v>
      </c>
      <c r="T62" s="28">
        <v>999000</v>
      </c>
      <c r="U62" s="28">
        <v>998000</v>
      </c>
      <c r="V62" s="28">
        <v>498000</v>
      </c>
      <c r="W62" s="28">
        <v>499000</v>
      </c>
      <c r="X62" s="28">
        <v>997000</v>
      </c>
      <c r="Y62" s="28">
        <v>996000</v>
      </c>
      <c r="Z62" s="28">
        <v>998000</v>
      </c>
      <c r="AA62" s="28">
        <v>999000</v>
      </c>
    </row>
    <row r="63" spans="3:27" x14ac:dyDescent="0.3">
      <c r="C63" s="28">
        <v>499339.22423930239</v>
      </c>
      <c r="D63" s="28">
        <v>498809.22391258256</v>
      </c>
      <c r="E63" s="28">
        <v>998203.28707091848</v>
      </c>
      <c r="F63" s="28">
        <v>998171.54907160753</v>
      </c>
      <c r="G63" s="28">
        <v>998267.66365166625</v>
      </c>
      <c r="H63" s="28">
        <v>997750.39842888387</v>
      </c>
      <c r="I63" s="28">
        <v>995832.76482511056</v>
      </c>
      <c r="J63" s="28">
        <v>996167.28086556448</v>
      </c>
      <c r="K63" s="28">
        <v>996781.34748615464</v>
      </c>
      <c r="L63" s="28">
        <v>995821.2191937851</v>
      </c>
      <c r="M63" s="28">
        <v>997964.20560308697</v>
      </c>
      <c r="N63" s="28">
        <v>998286.75096437964</v>
      </c>
      <c r="P63" s="9">
        <v>500000</v>
      </c>
      <c r="Q63" s="28">
        <v>499000</v>
      </c>
      <c r="R63" s="28">
        <v>999000</v>
      </c>
      <c r="S63" s="28">
        <v>999000</v>
      </c>
      <c r="T63" s="28">
        <v>999000</v>
      </c>
      <c r="U63" s="28">
        <v>998000</v>
      </c>
      <c r="V63" s="28">
        <v>996000</v>
      </c>
      <c r="W63" s="28">
        <v>997000</v>
      </c>
      <c r="X63" s="28">
        <v>997000</v>
      </c>
      <c r="Y63" s="28">
        <v>996000</v>
      </c>
      <c r="Z63" s="28">
        <v>998000</v>
      </c>
      <c r="AA63" s="28">
        <v>999000</v>
      </c>
    </row>
    <row r="64" spans="3:27" x14ac:dyDescent="0.3">
      <c r="C64" s="28">
        <v>17976212.072614886</v>
      </c>
      <c r="D64" s="28">
        <v>17957132.060852971</v>
      </c>
      <c r="E64" s="28">
        <v>31443403.54273393</v>
      </c>
      <c r="F64" s="28">
        <v>27948803.374005008</v>
      </c>
      <c r="G64" s="28">
        <v>23958423.927639991</v>
      </c>
      <c r="H64" s="28">
        <v>27438135.95679431</v>
      </c>
      <c r="I64" s="28">
        <v>25393735.503040317</v>
      </c>
      <c r="J64" s="28">
        <v>25900349.302504677</v>
      </c>
      <c r="K64" s="28">
        <v>27909877.729612328</v>
      </c>
      <c r="L64" s="28">
        <v>27882994.137425981</v>
      </c>
      <c r="M64" s="28">
        <v>27942997.756886434</v>
      </c>
      <c r="N64" s="28">
        <v>31945176.030860148</v>
      </c>
      <c r="P64" s="9">
        <v>17977000</v>
      </c>
      <c r="Q64" s="28">
        <v>17958000</v>
      </c>
      <c r="R64" s="28">
        <v>31444000</v>
      </c>
      <c r="S64" s="28">
        <v>27949000</v>
      </c>
      <c r="T64" s="28">
        <v>23959000</v>
      </c>
      <c r="U64" s="28">
        <v>27439000</v>
      </c>
      <c r="V64" s="28">
        <v>25394000</v>
      </c>
      <c r="W64" s="28">
        <v>25901000</v>
      </c>
      <c r="X64" s="28">
        <v>27910000</v>
      </c>
      <c r="Y64" s="28">
        <v>27883000</v>
      </c>
      <c r="Z64" s="28">
        <v>27943000</v>
      </c>
      <c r="AA64" s="28">
        <v>31946000</v>
      </c>
    </row>
    <row r="65" spans="3:27" x14ac:dyDescent="0.3">
      <c r="C65" s="28">
        <v>11984141.381743256</v>
      </c>
      <c r="D65" s="28">
        <v>11971421.37390198</v>
      </c>
      <c r="E65" s="28">
        <v>19964065.741418369</v>
      </c>
      <c r="F65" s="28">
        <v>11978058.588859292</v>
      </c>
      <c r="G65" s="28">
        <v>23958423.927639991</v>
      </c>
      <c r="H65" s="28">
        <v>17959507.171719909</v>
      </c>
      <c r="I65" s="28">
        <v>11949993.177901326</v>
      </c>
      <c r="J65" s="28">
        <v>11954007.370386774</v>
      </c>
      <c r="K65" s="28">
        <v>23424361.665924635</v>
      </c>
      <c r="L65" s="28">
        <v>17924781.945488133</v>
      </c>
      <c r="M65" s="28">
        <v>19959284.112061739</v>
      </c>
      <c r="N65" s="28">
        <v>19965735.019287594</v>
      </c>
      <c r="P65" s="9">
        <v>11985000</v>
      </c>
      <c r="Q65" s="28">
        <v>11972000</v>
      </c>
      <c r="R65" s="28">
        <v>19965000</v>
      </c>
      <c r="S65" s="28">
        <v>11979000</v>
      </c>
      <c r="T65" s="28">
        <v>23959000</v>
      </c>
      <c r="U65" s="28">
        <v>17960000</v>
      </c>
      <c r="V65" s="28">
        <v>11950000</v>
      </c>
      <c r="W65" s="28">
        <v>11955000</v>
      </c>
      <c r="X65" s="28">
        <v>23425000</v>
      </c>
      <c r="Y65" s="28">
        <v>17925000</v>
      </c>
      <c r="Z65" s="28">
        <v>19960000</v>
      </c>
      <c r="AA65" s="28">
        <v>19966000</v>
      </c>
    </row>
    <row r="66" spans="3:27" x14ac:dyDescent="0.3">
      <c r="C66" s="28">
        <v>399471.37939144194</v>
      </c>
      <c r="D66" s="28">
        <v>399047.37913006602</v>
      </c>
      <c r="E66" s="28">
        <v>399281.31482836738</v>
      </c>
      <c r="F66" s="28">
        <v>1497257.3236074115</v>
      </c>
      <c r="G66" s="28">
        <v>598960.59819099982</v>
      </c>
      <c r="H66" s="28">
        <v>1496625.5976433258</v>
      </c>
      <c r="I66" s="28">
        <v>597499.65889506624</v>
      </c>
      <c r="J66" s="28">
        <v>1494250.9212983467</v>
      </c>
      <c r="K66" s="28">
        <v>598068.80849169276</v>
      </c>
      <c r="L66" s="28">
        <v>1493731.8287906775</v>
      </c>
      <c r="M66" s="28">
        <v>1995928.4112061739</v>
      </c>
      <c r="N66" s="28">
        <v>1996573.5019287593</v>
      </c>
      <c r="P66" s="9">
        <v>400000</v>
      </c>
      <c r="Q66" s="28">
        <v>400000</v>
      </c>
      <c r="R66" s="28">
        <v>400000</v>
      </c>
      <c r="S66" s="28">
        <v>1498000</v>
      </c>
      <c r="T66" s="28">
        <v>599000</v>
      </c>
      <c r="U66" s="28">
        <v>1497000</v>
      </c>
      <c r="V66" s="28">
        <v>598000</v>
      </c>
      <c r="W66" s="28">
        <v>1495000</v>
      </c>
      <c r="X66" s="28">
        <v>599000</v>
      </c>
      <c r="Y66" s="28">
        <v>1494000</v>
      </c>
      <c r="Z66" s="28">
        <v>1996000</v>
      </c>
      <c r="AA66" s="28">
        <v>1997000</v>
      </c>
    </row>
    <row r="67" spans="3:27" x14ac:dyDescent="0.3">
      <c r="C67" s="28">
        <v>5992070.690871628</v>
      </c>
      <c r="D67" s="28">
        <v>3990473.7913006605</v>
      </c>
      <c r="E67" s="28">
        <v>7985626.2965673478</v>
      </c>
      <c r="F67" s="28">
        <v>3992686.1962864301</v>
      </c>
      <c r="G67" s="28">
        <v>7986141.30921333</v>
      </c>
      <c r="H67" s="28">
        <v>3991001.5937155355</v>
      </c>
      <c r="I67" s="28">
        <v>5974996.5889506629</v>
      </c>
      <c r="J67" s="28">
        <v>7969338.2469245158</v>
      </c>
      <c r="K67" s="28">
        <v>11961376.169833856</v>
      </c>
      <c r="L67" s="28">
        <v>11949854.63032542</v>
      </c>
      <c r="M67" s="28">
        <v>11975570.467237042</v>
      </c>
      <c r="N67" s="28">
        <v>11979441.011572557</v>
      </c>
      <c r="P67" s="9">
        <v>5993000</v>
      </c>
      <c r="Q67" s="28">
        <v>3991000</v>
      </c>
      <c r="R67" s="28">
        <v>7986000</v>
      </c>
      <c r="S67" s="28">
        <v>3993000</v>
      </c>
      <c r="T67" s="28">
        <v>7987000</v>
      </c>
      <c r="U67" s="28">
        <v>3992000</v>
      </c>
      <c r="V67" s="28">
        <v>5975000</v>
      </c>
      <c r="W67" s="28">
        <v>7970000</v>
      </c>
      <c r="X67" s="28">
        <v>11962000</v>
      </c>
      <c r="Y67" s="28">
        <v>11950000</v>
      </c>
      <c r="Z67" s="28">
        <v>11976000</v>
      </c>
      <c r="AA67" s="28">
        <v>11980000</v>
      </c>
    </row>
    <row r="68" spans="3:27" x14ac:dyDescent="0.3">
      <c r="C68" s="28">
        <v>599207.06908716285</v>
      </c>
      <c r="D68" s="28">
        <v>299285.53434754949</v>
      </c>
      <c r="E68" s="28">
        <v>199640.65741418369</v>
      </c>
      <c r="F68" s="28">
        <v>998171.54907160753</v>
      </c>
      <c r="G68" s="28">
        <v>798614.1309213331</v>
      </c>
      <c r="H68" s="28">
        <v>798200.31874310714</v>
      </c>
      <c r="I68" s="28">
        <v>1493749.1472376657</v>
      </c>
      <c r="J68" s="28">
        <v>1195400.7370386773</v>
      </c>
      <c r="K68" s="28">
        <v>498390.67374307732</v>
      </c>
      <c r="L68" s="28">
        <v>796656.97535502806</v>
      </c>
      <c r="M68" s="28">
        <v>997964.20560308697</v>
      </c>
      <c r="N68" s="28">
        <v>998286.75096437964</v>
      </c>
      <c r="P68" s="9">
        <v>600000</v>
      </c>
      <c r="Q68" s="28">
        <v>300000</v>
      </c>
      <c r="R68" s="28">
        <v>200000</v>
      </c>
      <c r="S68" s="28">
        <v>999000</v>
      </c>
      <c r="T68" s="28">
        <v>799000</v>
      </c>
      <c r="U68" s="28">
        <v>799000</v>
      </c>
      <c r="V68" s="28">
        <v>1494000</v>
      </c>
      <c r="W68" s="28">
        <v>1196000</v>
      </c>
      <c r="X68" s="28">
        <v>499000</v>
      </c>
      <c r="Y68" s="28">
        <v>797000</v>
      </c>
      <c r="Z68" s="28">
        <v>998000</v>
      </c>
      <c r="AA68" s="28">
        <v>999000</v>
      </c>
    </row>
    <row r="69" spans="3:27" x14ac:dyDescent="0.3">
      <c r="C69" s="28">
        <v>599207.06908716285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398466.91234622581</v>
      </c>
      <c r="K69" s="28">
        <v>598068.80849169276</v>
      </c>
      <c r="L69" s="28">
        <v>398328.48767751403</v>
      </c>
      <c r="M69" s="28">
        <v>399185.68224123481</v>
      </c>
      <c r="N69" s="28">
        <v>399314.7003857519</v>
      </c>
      <c r="P69" s="9">
        <v>600000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399000</v>
      </c>
      <c r="X69" s="28">
        <v>599000</v>
      </c>
      <c r="Y69" s="28">
        <v>399000</v>
      </c>
      <c r="Z69" s="28">
        <v>400000</v>
      </c>
      <c r="AA69" s="28">
        <v>400000</v>
      </c>
    </row>
    <row r="70" spans="3:27" x14ac:dyDescent="0.3">
      <c r="C70" s="28">
        <v>988691.66399381869</v>
      </c>
      <c r="D70" s="28">
        <v>0</v>
      </c>
      <c r="E70" s="28">
        <v>189658.62454347452</v>
      </c>
      <c r="F70" s="28">
        <v>189652.59432360542</v>
      </c>
      <c r="G70" s="28">
        <v>279514.94582246663</v>
      </c>
      <c r="H70" s="28">
        <v>279370.11156008753</v>
      </c>
      <c r="I70" s="28">
        <v>985874.43717685936</v>
      </c>
      <c r="J70" s="28">
        <v>0</v>
      </c>
      <c r="K70" s="28">
        <v>0</v>
      </c>
      <c r="L70" s="28">
        <v>985863.00700184726</v>
      </c>
      <c r="M70" s="28">
        <v>0</v>
      </c>
      <c r="N70" s="28">
        <v>0</v>
      </c>
      <c r="P70" s="9">
        <v>989000</v>
      </c>
      <c r="Q70" s="28">
        <v>0</v>
      </c>
      <c r="R70" s="28">
        <v>190000</v>
      </c>
      <c r="S70" s="28">
        <v>190000</v>
      </c>
      <c r="T70" s="28">
        <v>280000</v>
      </c>
      <c r="U70" s="28">
        <v>280000</v>
      </c>
      <c r="V70" s="28">
        <v>986000</v>
      </c>
      <c r="W70" s="28">
        <v>0</v>
      </c>
      <c r="X70" s="28">
        <v>0</v>
      </c>
      <c r="Y70" s="28">
        <v>986000</v>
      </c>
      <c r="Z70" s="28">
        <v>0</v>
      </c>
      <c r="AA70" s="28">
        <v>0</v>
      </c>
    </row>
    <row r="71" spans="3:27" x14ac:dyDescent="0.3">
      <c r="C71" s="28">
        <v>399471.37939144194</v>
      </c>
      <c r="D71" s="28">
        <v>399047.37913006602</v>
      </c>
      <c r="E71" s="28">
        <v>1996406.574141837</v>
      </c>
      <c r="F71" s="28">
        <v>1996343.0981432151</v>
      </c>
      <c r="G71" s="28">
        <v>1996535.3273033325</v>
      </c>
      <c r="H71" s="28">
        <v>1995500.7968577677</v>
      </c>
      <c r="I71" s="28">
        <v>1991665.5296502211</v>
      </c>
      <c r="J71" s="28">
        <v>1992334.561731129</v>
      </c>
      <c r="K71" s="28">
        <v>1794206.4254750784</v>
      </c>
      <c r="L71" s="28">
        <v>1194985.463032542</v>
      </c>
      <c r="M71" s="28">
        <v>2395114.0934474086</v>
      </c>
      <c r="N71" s="28">
        <v>2495716.8774109492</v>
      </c>
      <c r="P71" s="9">
        <v>400000</v>
      </c>
      <c r="Q71" s="28">
        <v>400000</v>
      </c>
      <c r="R71" s="28">
        <v>1997000</v>
      </c>
      <c r="S71" s="28">
        <v>1997000</v>
      </c>
      <c r="T71" s="28">
        <v>1997000</v>
      </c>
      <c r="U71" s="28">
        <v>1996000</v>
      </c>
      <c r="V71" s="28">
        <v>1992000</v>
      </c>
      <c r="W71" s="28">
        <v>1993000</v>
      </c>
      <c r="X71" s="28">
        <v>1795000</v>
      </c>
      <c r="Y71" s="28">
        <v>1195000</v>
      </c>
      <c r="Z71" s="28">
        <v>2396000</v>
      </c>
      <c r="AA71" s="28">
        <v>2496000</v>
      </c>
    </row>
    <row r="72" spans="3:27" x14ac:dyDescent="0.3">
      <c r="C72" s="28">
        <v>399471.37939144194</v>
      </c>
      <c r="D72" s="28">
        <v>399047.37913006602</v>
      </c>
      <c r="E72" s="28">
        <v>199640.65741418369</v>
      </c>
      <c r="F72" s="28">
        <v>399268.61962864303</v>
      </c>
      <c r="G72" s="28">
        <v>399307.06546066655</v>
      </c>
      <c r="H72" s="28">
        <v>598650.2390573303</v>
      </c>
      <c r="I72" s="28">
        <v>796666.21186008852</v>
      </c>
      <c r="J72" s="28">
        <v>398466.91234622581</v>
      </c>
      <c r="K72" s="28">
        <v>1196137.6169833855</v>
      </c>
      <c r="L72" s="28">
        <v>796656.97535502806</v>
      </c>
      <c r="M72" s="28">
        <v>2195521.2523267912</v>
      </c>
      <c r="N72" s="28">
        <v>1197944.1011572555</v>
      </c>
      <c r="P72" s="9">
        <v>400000</v>
      </c>
      <c r="Q72" s="28">
        <v>400000</v>
      </c>
      <c r="R72" s="28">
        <v>200000</v>
      </c>
      <c r="S72" s="28">
        <v>400000</v>
      </c>
      <c r="T72" s="28">
        <v>400000</v>
      </c>
      <c r="U72" s="28">
        <v>599000</v>
      </c>
      <c r="V72" s="28">
        <v>797000</v>
      </c>
      <c r="W72" s="28">
        <v>399000</v>
      </c>
      <c r="X72" s="28">
        <v>1197000</v>
      </c>
      <c r="Y72" s="28">
        <v>797000</v>
      </c>
      <c r="Z72" s="28">
        <v>2196000</v>
      </c>
      <c r="AA72" s="28">
        <v>1198000</v>
      </c>
    </row>
    <row r="73" spans="3:27" x14ac:dyDescent="0.3">
      <c r="C73" s="28">
        <v>399471.37939144194</v>
      </c>
      <c r="D73" s="28">
        <v>299285.53434754949</v>
      </c>
      <c r="E73" s="28">
        <v>399281.31482836738</v>
      </c>
      <c r="F73" s="28">
        <v>399268.61962864303</v>
      </c>
      <c r="G73" s="28">
        <v>598960.59819099982</v>
      </c>
      <c r="H73" s="28">
        <v>598650.2390573303</v>
      </c>
      <c r="I73" s="28">
        <v>398333.10593004426</v>
      </c>
      <c r="J73" s="28">
        <v>398466.91234622581</v>
      </c>
      <c r="K73" s="28">
        <v>1196137.6169833855</v>
      </c>
      <c r="L73" s="28">
        <v>1394149.7068712991</v>
      </c>
      <c r="M73" s="28">
        <v>1796335.5700855565</v>
      </c>
      <c r="N73" s="28">
        <v>1197944.1011572555</v>
      </c>
      <c r="P73" s="9">
        <v>400000</v>
      </c>
      <c r="Q73" s="28">
        <v>300000</v>
      </c>
      <c r="R73" s="28">
        <v>400000</v>
      </c>
      <c r="S73" s="28">
        <v>400000</v>
      </c>
      <c r="T73" s="28">
        <v>599000</v>
      </c>
      <c r="U73" s="28">
        <v>599000</v>
      </c>
      <c r="V73" s="28">
        <v>399000</v>
      </c>
      <c r="W73" s="28">
        <v>399000</v>
      </c>
      <c r="X73" s="28">
        <v>1197000</v>
      </c>
      <c r="Y73" s="28">
        <v>1395000</v>
      </c>
      <c r="Z73" s="28">
        <v>1797000</v>
      </c>
      <c r="AA73" s="28">
        <v>1198000</v>
      </c>
    </row>
    <row r="74" spans="3:27" x14ac:dyDescent="0.3">
      <c r="C74" s="28">
        <v>199735.68969572097</v>
      </c>
      <c r="D74" s="28">
        <v>1496427.6717377475</v>
      </c>
      <c r="E74" s="28">
        <v>1497304.9306063778</v>
      </c>
      <c r="F74" s="28">
        <v>598902.92944296449</v>
      </c>
      <c r="G74" s="28">
        <v>598960.59819099982</v>
      </c>
      <c r="H74" s="28">
        <v>1496625.5976433258</v>
      </c>
      <c r="I74" s="28">
        <v>597499.65889506624</v>
      </c>
      <c r="J74" s="28">
        <v>796933.82469245163</v>
      </c>
      <c r="K74" s="28">
        <v>4485516.0636876952</v>
      </c>
      <c r="L74" s="28">
        <v>4481195.4863720331</v>
      </c>
      <c r="M74" s="28">
        <v>4490838.9252138911</v>
      </c>
      <c r="N74" s="28">
        <v>4492290.3793397089</v>
      </c>
      <c r="P74" s="9">
        <v>200000</v>
      </c>
      <c r="Q74" s="28">
        <v>1497000</v>
      </c>
      <c r="R74" s="28">
        <v>1498000</v>
      </c>
      <c r="S74" s="28">
        <v>599000</v>
      </c>
      <c r="T74" s="28">
        <v>599000</v>
      </c>
      <c r="U74" s="28">
        <v>1497000</v>
      </c>
      <c r="V74" s="28">
        <v>598000</v>
      </c>
      <c r="W74" s="28">
        <v>797000</v>
      </c>
      <c r="X74" s="28">
        <v>4486000</v>
      </c>
      <c r="Y74" s="28">
        <v>4482000</v>
      </c>
      <c r="Z74" s="28">
        <v>4491000</v>
      </c>
      <c r="AA74" s="28">
        <v>4493000</v>
      </c>
    </row>
    <row r="75" spans="3:27" x14ac:dyDescent="0.3">
      <c r="C75" s="28">
        <v>399471.37939144194</v>
      </c>
      <c r="D75" s="28">
        <v>399047.37913006602</v>
      </c>
      <c r="E75" s="28">
        <v>798562.62965673476</v>
      </c>
      <c r="F75" s="28">
        <v>199634.30981432152</v>
      </c>
      <c r="G75" s="28">
        <v>399307.06546066655</v>
      </c>
      <c r="H75" s="28">
        <v>199550.07968577679</v>
      </c>
      <c r="I75" s="28">
        <v>796666.21186008852</v>
      </c>
      <c r="J75" s="28">
        <v>796933.82469245163</v>
      </c>
      <c r="K75" s="28">
        <v>797425.07798892376</v>
      </c>
      <c r="L75" s="28">
        <v>597492.73151627101</v>
      </c>
      <c r="M75" s="28">
        <v>598778.52336185216</v>
      </c>
      <c r="N75" s="28">
        <v>798629.4007715038</v>
      </c>
      <c r="P75" s="9">
        <v>400000</v>
      </c>
      <c r="Q75" s="28">
        <v>400000</v>
      </c>
      <c r="R75" s="28">
        <v>799000</v>
      </c>
      <c r="S75" s="28">
        <v>200000</v>
      </c>
      <c r="T75" s="28">
        <v>400000</v>
      </c>
      <c r="U75" s="28">
        <v>200000</v>
      </c>
      <c r="V75" s="28">
        <v>797000</v>
      </c>
      <c r="W75" s="28">
        <v>797000</v>
      </c>
      <c r="X75" s="28">
        <v>798000</v>
      </c>
      <c r="Y75" s="28">
        <v>598000</v>
      </c>
      <c r="Z75" s="28">
        <v>599000</v>
      </c>
      <c r="AA75" s="28">
        <v>799000</v>
      </c>
    </row>
    <row r="76" spans="3:27" x14ac:dyDescent="0.3">
      <c r="C76" s="28">
        <v>299603.53454358142</v>
      </c>
      <c r="D76" s="28">
        <v>399047.37913006602</v>
      </c>
      <c r="E76" s="28">
        <v>299460.98612127552</v>
      </c>
      <c r="F76" s="28">
        <v>299451.46472148225</v>
      </c>
      <c r="G76" s="28">
        <v>399307.06546066655</v>
      </c>
      <c r="H76" s="28">
        <v>1197300.4781146606</v>
      </c>
      <c r="I76" s="28">
        <v>1194999.3177901325</v>
      </c>
      <c r="J76" s="28">
        <v>796933.82469245163</v>
      </c>
      <c r="K76" s="28">
        <v>299034.40424584638</v>
      </c>
      <c r="L76" s="28">
        <v>298746.36575813551</v>
      </c>
      <c r="M76" s="28">
        <v>299389.26168092608</v>
      </c>
      <c r="N76" s="28">
        <v>499143.37548218982</v>
      </c>
      <c r="P76" s="9">
        <v>300000</v>
      </c>
      <c r="Q76" s="28">
        <v>400000</v>
      </c>
      <c r="R76" s="28">
        <v>300000</v>
      </c>
      <c r="S76" s="28">
        <v>300000</v>
      </c>
      <c r="T76" s="28">
        <v>400000</v>
      </c>
      <c r="U76" s="28">
        <v>1198000</v>
      </c>
      <c r="V76" s="28">
        <v>1195000</v>
      </c>
      <c r="W76" s="28">
        <v>797000</v>
      </c>
      <c r="X76" s="28">
        <v>300000</v>
      </c>
      <c r="Y76" s="28">
        <v>299000</v>
      </c>
      <c r="Z76" s="28">
        <v>300000</v>
      </c>
      <c r="AA76" s="28">
        <v>500000</v>
      </c>
    </row>
    <row r="77" spans="3:27" x14ac:dyDescent="0.3">
      <c r="C77" s="28">
        <v>399471.37939144194</v>
      </c>
      <c r="D77" s="28">
        <v>299285.53434754949</v>
      </c>
      <c r="E77" s="28">
        <v>299460.98612127552</v>
      </c>
      <c r="F77" s="28">
        <v>499085.77453580376</v>
      </c>
      <c r="G77" s="28">
        <v>299480.29909549991</v>
      </c>
      <c r="H77" s="28">
        <v>99775.039842888393</v>
      </c>
      <c r="I77" s="28">
        <v>199166.55296502213</v>
      </c>
      <c r="J77" s="28">
        <v>199233.45617311291</v>
      </c>
      <c r="K77" s="28">
        <v>797425.07798892376</v>
      </c>
      <c r="L77" s="28">
        <v>398328.48767751403</v>
      </c>
      <c r="M77" s="28">
        <v>498982.10280154349</v>
      </c>
      <c r="N77" s="28">
        <v>598972.05057862774</v>
      </c>
      <c r="P77" s="9">
        <v>400000</v>
      </c>
      <c r="Q77" s="28">
        <v>300000</v>
      </c>
      <c r="R77" s="28">
        <v>300000</v>
      </c>
      <c r="S77" s="28">
        <v>500000</v>
      </c>
      <c r="T77" s="28">
        <v>300000</v>
      </c>
      <c r="U77" s="28">
        <v>100000</v>
      </c>
      <c r="V77" s="28">
        <v>200000</v>
      </c>
      <c r="W77" s="28">
        <v>200000</v>
      </c>
      <c r="X77" s="28">
        <v>798000</v>
      </c>
      <c r="Y77" s="28">
        <v>399000</v>
      </c>
      <c r="Z77" s="28">
        <v>499000</v>
      </c>
      <c r="AA77" s="28">
        <v>599000</v>
      </c>
    </row>
    <row r="78" spans="3:27" x14ac:dyDescent="0.3">
      <c r="C78" s="28">
        <v>199735.68969572097</v>
      </c>
      <c r="D78" s="28">
        <v>99761.844782516506</v>
      </c>
      <c r="E78" s="28">
        <v>99820.328707091845</v>
      </c>
      <c r="F78" s="28">
        <v>99817.154907160759</v>
      </c>
      <c r="G78" s="28">
        <v>199653.53273033327</v>
      </c>
      <c r="H78" s="28">
        <v>99775.039842888393</v>
      </c>
      <c r="I78" s="28">
        <v>99583.276482511064</v>
      </c>
      <c r="J78" s="28">
        <v>199233.45617311291</v>
      </c>
      <c r="K78" s="28">
        <v>199356.26949723094</v>
      </c>
      <c r="L78" s="28">
        <v>199164.24383875701</v>
      </c>
      <c r="M78" s="28">
        <v>299389.26168092608</v>
      </c>
      <c r="N78" s="28">
        <v>299486.02528931387</v>
      </c>
      <c r="P78" s="9">
        <v>200000</v>
      </c>
      <c r="Q78" s="28">
        <v>100000</v>
      </c>
      <c r="R78" s="28">
        <v>100000</v>
      </c>
      <c r="S78" s="28">
        <v>100000</v>
      </c>
      <c r="T78" s="28">
        <v>200000</v>
      </c>
      <c r="U78" s="28">
        <v>100000</v>
      </c>
      <c r="V78" s="28">
        <v>100000</v>
      </c>
      <c r="W78" s="28">
        <v>200000</v>
      </c>
      <c r="X78" s="28">
        <v>200000</v>
      </c>
      <c r="Y78" s="28">
        <v>200000</v>
      </c>
      <c r="Z78" s="28">
        <v>300000</v>
      </c>
      <c r="AA78" s="28">
        <v>300000</v>
      </c>
    </row>
    <row r="79" spans="3:27" x14ac:dyDescent="0.3">
      <c r="C79" s="28">
        <v>49933.922423930242</v>
      </c>
      <c r="D79" s="28">
        <v>59857.106869509902</v>
      </c>
      <c r="E79" s="28">
        <v>59892.197224255098</v>
      </c>
      <c r="F79" s="28">
        <v>99817.154907160759</v>
      </c>
      <c r="G79" s="28">
        <v>0</v>
      </c>
      <c r="H79" s="28">
        <v>99775.039842888393</v>
      </c>
      <c r="I79" s="28">
        <v>49791.638241255532</v>
      </c>
      <c r="J79" s="28">
        <v>99616.728086556453</v>
      </c>
      <c r="K79" s="28">
        <v>99678.13474861547</v>
      </c>
      <c r="L79" s="28">
        <v>99582.121919378507</v>
      </c>
      <c r="M79" s="28">
        <v>99796.420560308703</v>
      </c>
      <c r="N79" s="28">
        <v>99828.675096437975</v>
      </c>
      <c r="P79" s="9">
        <v>50000</v>
      </c>
      <c r="Q79" s="28">
        <v>60000</v>
      </c>
      <c r="R79" s="28">
        <v>60000</v>
      </c>
      <c r="S79" s="28">
        <v>100000</v>
      </c>
      <c r="T79" s="28">
        <v>0</v>
      </c>
      <c r="U79" s="28">
        <v>100000</v>
      </c>
      <c r="V79" s="28">
        <v>50000</v>
      </c>
      <c r="W79" s="28">
        <v>100000</v>
      </c>
      <c r="X79" s="28">
        <v>100000</v>
      </c>
      <c r="Y79" s="28">
        <v>100000</v>
      </c>
      <c r="Z79" s="28">
        <v>100000</v>
      </c>
      <c r="AA79" s="28">
        <v>100000</v>
      </c>
    </row>
    <row r="80" spans="3:27" x14ac:dyDescent="0.3">
      <c r="C80" s="28">
        <v>199735.68969572097</v>
      </c>
      <c r="D80" s="28">
        <v>0</v>
      </c>
      <c r="E80" s="28">
        <v>0</v>
      </c>
      <c r="F80" s="28">
        <v>99817.154907160759</v>
      </c>
      <c r="G80" s="28">
        <v>99826.766365166637</v>
      </c>
      <c r="H80" s="28">
        <v>0</v>
      </c>
      <c r="I80" s="28">
        <v>99583.276482511064</v>
      </c>
      <c r="J80" s="28">
        <v>99616.728086556453</v>
      </c>
      <c r="K80" s="28">
        <v>199356.26949723094</v>
      </c>
      <c r="L80" s="28">
        <v>99582.121919378507</v>
      </c>
      <c r="M80" s="28">
        <v>99796.420560308703</v>
      </c>
      <c r="N80" s="28">
        <v>99828.675096437975</v>
      </c>
      <c r="P80" s="9">
        <v>200000</v>
      </c>
      <c r="Q80" s="28">
        <v>0</v>
      </c>
      <c r="R80" s="28">
        <v>0</v>
      </c>
      <c r="S80" s="28">
        <v>100000</v>
      </c>
      <c r="T80" s="28">
        <v>100000</v>
      </c>
      <c r="U80" s="28">
        <v>0</v>
      </c>
      <c r="V80" s="28">
        <v>100000</v>
      </c>
      <c r="W80" s="28">
        <v>100000</v>
      </c>
      <c r="X80" s="28">
        <v>200000</v>
      </c>
      <c r="Y80" s="28">
        <v>100000</v>
      </c>
      <c r="Z80" s="28">
        <v>100000</v>
      </c>
      <c r="AA80" s="28">
        <v>100000</v>
      </c>
    </row>
    <row r="81" spans="3:27" x14ac:dyDescent="0.3">
      <c r="C81" s="28">
        <v>99867.844847860484</v>
      </c>
      <c r="D81" s="28">
        <v>99761.844782516506</v>
      </c>
      <c r="E81" s="28">
        <v>99820.328707091845</v>
      </c>
      <c r="F81" s="28">
        <v>0</v>
      </c>
      <c r="G81" s="28">
        <v>0</v>
      </c>
      <c r="H81" s="28">
        <v>99775.039842888393</v>
      </c>
      <c r="I81" s="28">
        <v>398333.10593004426</v>
      </c>
      <c r="J81" s="28">
        <v>199233.45617311291</v>
      </c>
      <c r="K81" s="28">
        <v>99678.13474861547</v>
      </c>
      <c r="L81" s="28">
        <v>298746.36575813551</v>
      </c>
      <c r="M81" s="28">
        <v>99796.420560308703</v>
      </c>
      <c r="N81" s="28">
        <v>99828.675096437975</v>
      </c>
      <c r="P81" s="9">
        <v>100000</v>
      </c>
      <c r="Q81" s="28">
        <v>100000</v>
      </c>
      <c r="R81" s="28">
        <v>100000</v>
      </c>
      <c r="S81" s="28">
        <v>0</v>
      </c>
      <c r="T81" s="28">
        <v>0</v>
      </c>
      <c r="U81" s="28">
        <v>100000</v>
      </c>
      <c r="V81" s="28">
        <v>399000</v>
      </c>
      <c r="W81" s="28">
        <v>200000</v>
      </c>
      <c r="X81" s="28">
        <v>100000</v>
      </c>
      <c r="Y81" s="28">
        <v>299000</v>
      </c>
      <c r="Z81" s="28">
        <v>100000</v>
      </c>
      <c r="AA81" s="28">
        <v>100000</v>
      </c>
    </row>
    <row r="82" spans="3:27" x14ac:dyDescent="0.3">
      <c r="C82" s="28">
        <v>99867.844847860484</v>
      </c>
      <c r="D82" s="28">
        <v>99761.844782516506</v>
      </c>
      <c r="E82" s="28">
        <v>99820.328707091845</v>
      </c>
      <c r="F82" s="28">
        <v>0</v>
      </c>
      <c r="G82" s="28">
        <v>99826.766365166637</v>
      </c>
      <c r="H82" s="28">
        <v>99775.039842888393</v>
      </c>
      <c r="I82" s="28">
        <v>99583.276482511064</v>
      </c>
      <c r="J82" s="28">
        <v>99616.728086556453</v>
      </c>
      <c r="K82" s="28">
        <v>99678.13474861547</v>
      </c>
      <c r="L82" s="28">
        <v>99582.121919378507</v>
      </c>
      <c r="M82" s="28">
        <v>199592.84112061741</v>
      </c>
      <c r="N82" s="28">
        <v>299486.02528931387</v>
      </c>
      <c r="P82" s="9">
        <v>100000</v>
      </c>
      <c r="Q82" s="28">
        <v>100000</v>
      </c>
      <c r="R82" s="28">
        <v>100000</v>
      </c>
      <c r="S82" s="28">
        <v>0</v>
      </c>
      <c r="T82" s="28">
        <v>100000</v>
      </c>
      <c r="U82" s="28">
        <v>100000</v>
      </c>
      <c r="V82" s="28">
        <v>100000</v>
      </c>
      <c r="W82" s="28">
        <v>100000</v>
      </c>
      <c r="X82" s="28">
        <v>100000</v>
      </c>
      <c r="Y82" s="28">
        <v>100000</v>
      </c>
      <c r="Z82" s="28">
        <v>200000</v>
      </c>
      <c r="AA82" s="28">
        <v>300000</v>
      </c>
    </row>
    <row r="83" spans="3:27" x14ac:dyDescent="0.3">
      <c r="C83" s="28">
        <v>0</v>
      </c>
      <c r="D83" s="28">
        <v>0</v>
      </c>
      <c r="E83" s="28">
        <v>0</v>
      </c>
      <c r="F83" s="28">
        <v>0</v>
      </c>
      <c r="G83" s="28">
        <v>0</v>
      </c>
      <c r="H83" s="28">
        <v>99775.039842888393</v>
      </c>
      <c r="I83" s="28">
        <v>0</v>
      </c>
      <c r="J83" s="28">
        <v>99616.728086556453</v>
      </c>
      <c r="K83" s="28">
        <v>99678.13474861547</v>
      </c>
      <c r="L83" s="28">
        <v>0</v>
      </c>
      <c r="M83" s="28">
        <v>0</v>
      </c>
      <c r="N83" s="28">
        <v>199657.35019287595</v>
      </c>
      <c r="P83" s="9">
        <v>0</v>
      </c>
      <c r="Q83" s="28">
        <v>0</v>
      </c>
      <c r="R83" s="28">
        <v>0</v>
      </c>
      <c r="S83" s="28">
        <v>0</v>
      </c>
      <c r="T83" s="28">
        <v>0</v>
      </c>
      <c r="U83" s="28">
        <v>100000</v>
      </c>
      <c r="V83" s="28">
        <v>0</v>
      </c>
      <c r="W83" s="28">
        <v>100000</v>
      </c>
      <c r="X83" s="28">
        <v>100000</v>
      </c>
      <c r="Y83" s="28">
        <v>0</v>
      </c>
      <c r="Z83" s="28">
        <v>0</v>
      </c>
      <c r="AA83" s="28">
        <v>200000</v>
      </c>
    </row>
    <row r="84" spans="3:27" x14ac:dyDescent="0.3">
      <c r="C84" s="28">
        <v>0</v>
      </c>
      <c r="D84" s="28">
        <v>99761.844782516506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99828.675096437975</v>
      </c>
      <c r="P84" s="9">
        <v>0</v>
      </c>
      <c r="Q84" s="28">
        <v>100000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100000</v>
      </c>
    </row>
    <row r="85" spans="3:27" x14ac:dyDescent="0.3">
      <c r="C85" s="28">
        <v>199735.68969572097</v>
      </c>
      <c r="D85" s="28">
        <v>399047.37913006602</v>
      </c>
      <c r="E85" s="28">
        <v>798562.62965673476</v>
      </c>
      <c r="F85" s="28">
        <v>1197805.858885929</v>
      </c>
      <c r="G85" s="28">
        <v>798614.1309213331</v>
      </c>
      <c r="H85" s="28">
        <v>399100.15937155357</v>
      </c>
      <c r="I85" s="28">
        <v>298749.82944753312</v>
      </c>
      <c r="J85" s="28">
        <v>796933.82469245163</v>
      </c>
      <c r="K85" s="28">
        <v>1395493.8864806164</v>
      </c>
      <c r="L85" s="28">
        <v>597492.73151627101</v>
      </c>
      <c r="M85" s="28">
        <v>598778.52336185216</v>
      </c>
      <c r="N85" s="28">
        <v>1197944.1011572555</v>
      </c>
      <c r="P85" s="9">
        <v>200000</v>
      </c>
      <c r="Q85" s="28">
        <v>400000</v>
      </c>
      <c r="R85" s="28">
        <v>799000</v>
      </c>
      <c r="S85" s="28">
        <v>1198000</v>
      </c>
      <c r="T85" s="28">
        <v>799000</v>
      </c>
      <c r="U85" s="28">
        <v>400000</v>
      </c>
      <c r="V85" s="28">
        <v>299000</v>
      </c>
      <c r="W85" s="28">
        <v>797000</v>
      </c>
      <c r="X85" s="28">
        <v>1396000</v>
      </c>
      <c r="Y85" s="28">
        <v>598000</v>
      </c>
      <c r="Z85" s="28">
        <v>599000</v>
      </c>
      <c r="AA85" s="28">
        <v>1198000</v>
      </c>
    </row>
    <row r="86" spans="3:27" x14ac:dyDescent="0.3">
      <c r="C86" s="28">
        <v>0</v>
      </c>
      <c r="D86" s="28">
        <v>299285.53434754949</v>
      </c>
      <c r="E86" s="28">
        <v>299460.98612127552</v>
      </c>
      <c r="F86" s="28">
        <v>0</v>
      </c>
      <c r="G86" s="28">
        <v>0</v>
      </c>
      <c r="H86" s="28">
        <v>0</v>
      </c>
      <c r="I86" s="28">
        <v>597499.65889506624</v>
      </c>
      <c r="J86" s="28">
        <v>298850.18425966933</v>
      </c>
      <c r="K86" s="28">
        <v>0</v>
      </c>
      <c r="L86" s="28">
        <v>0</v>
      </c>
      <c r="M86" s="28">
        <v>399185.68224123481</v>
      </c>
      <c r="N86" s="28">
        <v>598972.05057862774</v>
      </c>
      <c r="P86" s="9">
        <v>0</v>
      </c>
      <c r="Q86" s="28">
        <v>300000</v>
      </c>
      <c r="R86" s="28">
        <v>300000</v>
      </c>
      <c r="S86" s="28">
        <v>0</v>
      </c>
      <c r="T86" s="28">
        <v>0</v>
      </c>
      <c r="U86" s="28">
        <v>0</v>
      </c>
      <c r="V86" s="28">
        <v>598000</v>
      </c>
      <c r="W86" s="28">
        <v>299000</v>
      </c>
      <c r="X86" s="28">
        <v>0</v>
      </c>
      <c r="Y86" s="28">
        <v>0</v>
      </c>
      <c r="Z86" s="28">
        <v>400000</v>
      </c>
      <c r="AA86" s="28">
        <v>599000</v>
      </c>
    </row>
    <row r="87" spans="3:27" x14ac:dyDescent="0.3">
      <c r="C87" s="28">
        <v>299603.53454358142</v>
      </c>
      <c r="D87" s="28">
        <v>199523.68956503301</v>
      </c>
      <c r="E87" s="28">
        <v>299460.98612127552</v>
      </c>
      <c r="F87" s="28">
        <v>99817.154907160759</v>
      </c>
      <c r="G87" s="28">
        <v>99826.766365166637</v>
      </c>
      <c r="H87" s="28">
        <v>99775.039842888393</v>
      </c>
      <c r="I87" s="28">
        <v>99583.276482511064</v>
      </c>
      <c r="J87" s="28">
        <v>99616.728086556453</v>
      </c>
      <c r="K87" s="28">
        <v>498390.67374307732</v>
      </c>
      <c r="L87" s="28">
        <v>99582.121919378507</v>
      </c>
      <c r="M87" s="28">
        <v>99796.420560308703</v>
      </c>
      <c r="N87" s="28">
        <v>399314.7003857519</v>
      </c>
      <c r="P87" s="9">
        <v>300000</v>
      </c>
      <c r="Q87" s="28">
        <v>200000</v>
      </c>
      <c r="R87" s="28">
        <v>300000</v>
      </c>
      <c r="S87" s="28">
        <v>100000</v>
      </c>
      <c r="T87" s="28">
        <v>100000</v>
      </c>
      <c r="U87" s="28">
        <v>100000</v>
      </c>
      <c r="V87" s="28">
        <v>100000</v>
      </c>
      <c r="W87" s="28">
        <v>100000</v>
      </c>
      <c r="X87" s="28">
        <v>499000</v>
      </c>
      <c r="Y87" s="28">
        <v>100000</v>
      </c>
      <c r="Z87" s="28">
        <v>100000</v>
      </c>
      <c r="AA87" s="28">
        <v>400000</v>
      </c>
    </row>
    <row r="88" spans="3:27" x14ac:dyDescent="0.3">
      <c r="C88" s="28">
        <v>99867.844847860484</v>
      </c>
      <c r="D88" s="28">
        <v>99761.844782516506</v>
      </c>
      <c r="E88" s="28">
        <v>0</v>
      </c>
      <c r="F88" s="28">
        <v>0</v>
      </c>
      <c r="G88" s="28">
        <v>99826.766365166637</v>
      </c>
      <c r="H88" s="28">
        <v>99775.039842888393</v>
      </c>
      <c r="I88" s="28">
        <v>99583.276482511064</v>
      </c>
      <c r="J88" s="28">
        <v>99616.728086556453</v>
      </c>
      <c r="K88" s="28">
        <v>0</v>
      </c>
      <c r="L88" s="28">
        <v>99582.121919378507</v>
      </c>
      <c r="M88" s="28">
        <v>0</v>
      </c>
      <c r="N88" s="28">
        <v>0</v>
      </c>
      <c r="P88" s="9">
        <v>100000</v>
      </c>
      <c r="Q88" s="28">
        <v>100000</v>
      </c>
      <c r="R88" s="28">
        <v>0</v>
      </c>
      <c r="S88" s="28">
        <v>0</v>
      </c>
      <c r="T88" s="28">
        <v>100000</v>
      </c>
      <c r="U88" s="28">
        <v>100000</v>
      </c>
      <c r="V88" s="28">
        <v>100000</v>
      </c>
      <c r="W88" s="28">
        <v>100000</v>
      </c>
      <c r="X88" s="28">
        <v>0</v>
      </c>
      <c r="Y88" s="28">
        <v>100000</v>
      </c>
      <c r="Z88" s="28">
        <v>0</v>
      </c>
      <c r="AA88" s="28">
        <v>0</v>
      </c>
    </row>
    <row r="89" spans="3:27" x14ac:dyDescent="0.3">
      <c r="C89" s="28">
        <v>19973.568969572098</v>
      </c>
      <c r="D89" s="28">
        <v>0</v>
      </c>
      <c r="E89" s="28">
        <v>0</v>
      </c>
      <c r="F89" s="28">
        <v>0</v>
      </c>
      <c r="G89" s="28">
        <v>0</v>
      </c>
      <c r="H89" s="28">
        <v>0</v>
      </c>
      <c r="I89" s="28">
        <v>0</v>
      </c>
      <c r="J89" s="28">
        <v>49808.364043278227</v>
      </c>
      <c r="K89" s="28">
        <v>0</v>
      </c>
      <c r="L89" s="28">
        <v>0</v>
      </c>
      <c r="M89" s="28">
        <v>0</v>
      </c>
      <c r="N89" s="28">
        <v>49914.337548218988</v>
      </c>
      <c r="P89" s="9">
        <v>20000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50000</v>
      </c>
      <c r="X89" s="28">
        <v>0</v>
      </c>
      <c r="Y89" s="28">
        <v>0</v>
      </c>
      <c r="Z89" s="28">
        <v>0</v>
      </c>
      <c r="AA89" s="28">
        <v>50000</v>
      </c>
    </row>
    <row r="90" spans="3:27" x14ac:dyDescent="0.3">
      <c r="C90" s="28">
        <v>99867.844847860484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28">
        <v>0</v>
      </c>
      <c r="K90" s="28">
        <v>199356.26949723094</v>
      </c>
      <c r="L90" s="28">
        <v>0</v>
      </c>
      <c r="M90" s="28">
        <v>0</v>
      </c>
      <c r="N90" s="28">
        <v>99828.675096437975</v>
      </c>
      <c r="P90" s="9">
        <v>100000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200000</v>
      </c>
      <c r="Y90" s="28">
        <v>0</v>
      </c>
      <c r="Z90" s="28">
        <v>0</v>
      </c>
      <c r="AA90" s="28">
        <v>100000</v>
      </c>
    </row>
    <row r="91" spans="3:27" x14ac:dyDescent="0.3">
      <c r="C91" s="28">
        <v>0</v>
      </c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298749.82944753312</v>
      </c>
      <c r="J91" s="28">
        <v>199233.45617311291</v>
      </c>
      <c r="K91" s="28">
        <v>199356.26949723094</v>
      </c>
      <c r="L91" s="28">
        <v>99582.121919378507</v>
      </c>
      <c r="M91" s="28">
        <v>0</v>
      </c>
      <c r="N91" s="28">
        <v>99828.675096437975</v>
      </c>
      <c r="P91" s="9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299000</v>
      </c>
      <c r="W91" s="28">
        <v>200000</v>
      </c>
      <c r="X91" s="28">
        <v>200000</v>
      </c>
      <c r="Y91" s="28">
        <v>100000</v>
      </c>
      <c r="Z91" s="28">
        <v>0</v>
      </c>
      <c r="AA91" s="28">
        <v>100000</v>
      </c>
    </row>
    <row r="92" spans="3:27" x14ac:dyDescent="0.3">
      <c r="C92" s="28">
        <v>0</v>
      </c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28">
        <v>99616.728086556453</v>
      </c>
      <c r="K92" s="28">
        <v>99678.13474861547</v>
      </c>
      <c r="L92" s="28">
        <v>0</v>
      </c>
      <c r="M92" s="28">
        <v>0</v>
      </c>
      <c r="N92" s="28">
        <v>0</v>
      </c>
      <c r="P92" s="9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100000</v>
      </c>
      <c r="X92" s="28">
        <v>100000</v>
      </c>
      <c r="Y92" s="28">
        <v>0</v>
      </c>
      <c r="Z92" s="28">
        <v>0</v>
      </c>
      <c r="AA92" s="28">
        <v>0</v>
      </c>
    </row>
    <row r="93" spans="3:27" x14ac:dyDescent="0.3">
      <c r="C93" s="28">
        <v>0</v>
      </c>
      <c r="D93" s="28">
        <v>199523.68956503301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199233.45617311291</v>
      </c>
      <c r="K93" s="28">
        <v>0</v>
      </c>
      <c r="L93" s="28">
        <v>0</v>
      </c>
      <c r="M93" s="28">
        <v>0</v>
      </c>
      <c r="N93" s="28">
        <v>0</v>
      </c>
      <c r="P93" s="9">
        <v>0</v>
      </c>
      <c r="Q93" s="28">
        <v>200000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200000</v>
      </c>
      <c r="X93" s="28">
        <v>0</v>
      </c>
      <c r="Y93" s="28">
        <v>0</v>
      </c>
      <c r="Z93" s="28">
        <v>0</v>
      </c>
      <c r="AA93" s="28">
        <v>0</v>
      </c>
    </row>
    <row r="94" spans="3:27" x14ac:dyDescent="0.3">
      <c r="C94" s="28">
        <v>599207.06908716285</v>
      </c>
      <c r="D94" s="28">
        <v>1995236.8956503302</v>
      </c>
      <c r="E94" s="28">
        <v>998203.28707091848</v>
      </c>
      <c r="F94" s="28">
        <v>998171.54907160753</v>
      </c>
      <c r="G94" s="28">
        <v>2994802.9909549989</v>
      </c>
      <c r="H94" s="28">
        <v>1197300.4781146606</v>
      </c>
      <c r="I94" s="28">
        <v>2987498.2944753314</v>
      </c>
      <c r="J94" s="28">
        <v>796933.82469245163</v>
      </c>
      <c r="K94" s="28">
        <v>2990344.0424584639</v>
      </c>
      <c r="L94" s="28">
        <v>2987463.657581355</v>
      </c>
      <c r="M94" s="28">
        <v>2993892.6168092606</v>
      </c>
      <c r="N94" s="28">
        <v>3993147.0038575185</v>
      </c>
      <c r="P94" s="9">
        <v>600000</v>
      </c>
      <c r="Q94" s="28">
        <v>1996000</v>
      </c>
      <c r="R94" s="28">
        <v>999000</v>
      </c>
      <c r="S94" s="28">
        <v>999000</v>
      </c>
      <c r="T94" s="28">
        <v>2995000</v>
      </c>
      <c r="U94" s="28">
        <v>1198000</v>
      </c>
      <c r="V94" s="28">
        <v>2988000</v>
      </c>
      <c r="W94" s="28">
        <v>797000</v>
      </c>
      <c r="X94" s="28">
        <v>2991000</v>
      </c>
      <c r="Y94" s="28">
        <v>2988000</v>
      </c>
      <c r="Z94" s="28">
        <v>2994000</v>
      </c>
      <c r="AA94" s="28">
        <v>3994000</v>
      </c>
    </row>
    <row r="95" spans="3:27" x14ac:dyDescent="0.3">
      <c r="C95" s="28">
        <v>199735.68969572097</v>
      </c>
      <c r="D95" s="28">
        <v>199523.68956503301</v>
      </c>
      <c r="E95" s="28">
        <v>0</v>
      </c>
      <c r="F95" s="28">
        <v>0</v>
      </c>
      <c r="G95" s="28">
        <v>99826.766365166637</v>
      </c>
      <c r="H95" s="28">
        <v>99775.039842888393</v>
      </c>
      <c r="I95" s="28">
        <v>199166.55296502213</v>
      </c>
      <c r="J95" s="28">
        <v>298850.18425966933</v>
      </c>
      <c r="K95" s="28">
        <v>199356.26949723094</v>
      </c>
      <c r="L95" s="28">
        <v>0</v>
      </c>
      <c r="M95" s="28">
        <v>0</v>
      </c>
      <c r="N95" s="28">
        <v>199657.35019287595</v>
      </c>
      <c r="P95" s="9">
        <v>200000</v>
      </c>
      <c r="Q95" s="28">
        <v>200000</v>
      </c>
      <c r="R95" s="28">
        <v>0</v>
      </c>
      <c r="S95" s="28">
        <v>0</v>
      </c>
      <c r="T95" s="28">
        <v>100000</v>
      </c>
      <c r="U95" s="28">
        <v>100000</v>
      </c>
      <c r="V95" s="28">
        <v>200000</v>
      </c>
      <c r="W95" s="28">
        <v>299000</v>
      </c>
      <c r="X95" s="28">
        <v>200000</v>
      </c>
      <c r="Y95" s="28">
        <v>0</v>
      </c>
      <c r="Z95" s="28">
        <v>0</v>
      </c>
      <c r="AA95" s="28">
        <v>200000</v>
      </c>
    </row>
    <row r="96" spans="3:27" x14ac:dyDescent="0.3">
      <c r="C96" s="28">
        <v>599207.06908716285</v>
      </c>
      <c r="D96" s="28">
        <v>598571.06869509898</v>
      </c>
      <c r="E96" s="28">
        <v>598921.97224255104</v>
      </c>
      <c r="F96" s="28">
        <v>798537.23925728607</v>
      </c>
      <c r="G96" s="28">
        <v>598960.59819099982</v>
      </c>
      <c r="H96" s="28">
        <v>598650.2390573303</v>
      </c>
      <c r="I96" s="28">
        <v>597499.65889506624</v>
      </c>
      <c r="J96" s="28">
        <v>597700.36851933866</v>
      </c>
      <c r="K96" s="28">
        <v>598068.80849169276</v>
      </c>
      <c r="L96" s="28">
        <v>796656.97535502806</v>
      </c>
      <c r="M96" s="28">
        <v>1197557.0467237043</v>
      </c>
      <c r="N96" s="28">
        <v>598972.05057862774</v>
      </c>
      <c r="P96" s="9">
        <v>600000</v>
      </c>
      <c r="Q96" s="28">
        <v>599000</v>
      </c>
      <c r="R96" s="28">
        <v>599000</v>
      </c>
      <c r="S96" s="28">
        <v>799000</v>
      </c>
      <c r="T96" s="28">
        <v>599000</v>
      </c>
      <c r="U96" s="28">
        <v>599000</v>
      </c>
      <c r="V96" s="28">
        <v>598000</v>
      </c>
      <c r="W96" s="28">
        <v>598000</v>
      </c>
      <c r="X96" s="28">
        <v>599000</v>
      </c>
      <c r="Y96" s="28">
        <v>797000</v>
      </c>
      <c r="Z96" s="28">
        <v>1198000</v>
      </c>
      <c r="AA96" s="28">
        <v>599000</v>
      </c>
    </row>
    <row r="97" spans="3:27" x14ac:dyDescent="0.3">
      <c r="C97" s="28">
        <v>399471.37939144194</v>
      </c>
      <c r="D97" s="28">
        <v>598571.06869509898</v>
      </c>
      <c r="E97" s="28">
        <v>399281.31482836738</v>
      </c>
      <c r="F97" s="28">
        <v>399268.61962864303</v>
      </c>
      <c r="G97" s="28">
        <v>399307.06546066655</v>
      </c>
      <c r="H97" s="28">
        <v>399100.15937155357</v>
      </c>
      <c r="I97" s="28">
        <v>398333.10593004426</v>
      </c>
      <c r="J97" s="28">
        <v>398466.91234622581</v>
      </c>
      <c r="K97" s="28">
        <v>398712.53899446188</v>
      </c>
      <c r="L97" s="28">
        <v>398328.48767751403</v>
      </c>
      <c r="M97" s="28">
        <v>399185.68224123481</v>
      </c>
      <c r="N97" s="28">
        <v>399314.7003857519</v>
      </c>
      <c r="P97" s="9">
        <v>400000</v>
      </c>
      <c r="Q97" s="28">
        <v>599000</v>
      </c>
      <c r="R97" s="28">
        <v>400000</v>
      </c>
      <c r="S97" s="28">
        <v>400000</v>
      </c>
      <c r="T97" s="28">
        <v>400000</v>
      </c>
      <c r="U97" s="28">
        <v>400000</v>
      </c>
      <c r="V97" s="28">
        <v>399000</v>
      </c>
      <c r="W97" s="28">
        <v>399000</v>
      </c>
      <c r="X97" s="28">
        <v>399000</v>
      </c>
      <c r="Y97" s="28">
        <v>399000</v>
      </c>
      <c r="Z97" s="28">
        <v>400000</v>
      </c>
      <c r="AA97" s="28">
        <v>400000</v>
      </c>
    </row>
    <row r="98" spans="3:27" x14ac:dyDescent="0.3">
      <c r="C98" s="28">
        <v>399471.37939144194</v>
      </c>
      <c r="D98" s="28">
        <v>399047.37913006602</v>
      </c>
      <c r="E98" s="28">
        <v>598921.97224255104</v>
      </c>
      <c r="F98" s="28">
        <v>399268.61962864303</v>
      </c>
      <c r="G98" s="28">
        <v>399307.06546066655</v>
      </c>
      <c r="H98" s="28">
        <v>399100.15937155357</v>
      </c>
      <c r="I98" s="28">
        <v>398333.10593004426</v>
      </c>
      <c r="J98" s="28">
        <v>398466.91234622581</v>
      </c>
      <c r="K98" s="28">
        <v>797425.07798892376</v>
      </c>
      <c r="L98" s="28">
        <v>796656.97535502806</v>
      </c>
      <c r="M98" s="28">
        <v>399185.68224123481</v>
      </c>
      <c r="N98" s="28">
        <v>1197944.1011572555</v>
      </c>
      <c r="P98" s="9">
        <v>400000</v>
      </c>
      <c r="Q98" s="28">
        <v>400000</v>
      </c>
      <c r="R98" s="28">
        <v>599000</v>
      </c>
      <c r="S98" s="28">
        <v>400000</v>
      </c>
      <c r="T98" s="28">
        <v>400000</v>
      </c>
      <c r="U98" s="28">
        <v>400000</v>
      </c>
      <c r="V98" s="28">
        <v>399000</v>
      </c>
      <c r="W98" s="28">
        <v>399000</v>
      </c>
      <c r="X98" s="28">
        <v>798000</v>
      </c>
      <c r="Y98" s="28">
        <v>797000</v>
      </c>
      <c r="Z98" s="28">
        <v>400000</v>
      </c>
      <c r="AA98" s="28">
        <v>1198000</v>
      </c>
    </row>
    <row r="99" spans="3:27" x14ac:dyDescent="0.3">
      <c r="C99" s="28">
        <v>99867.844847860484</v>
      </c>
      <c r="D99" s="28">
        <v>199523.68956503301</v>
      </c>
      <c r="E99" s="28">
        <v>399281.31482836738</v>
      </c>
      <c r="F99" s="28">
        <v>199634.30981432152</v>
      </c>
      <c r="G99" s="28">
        <v>199653.53273033327</v>
      </c>
      <c r="H99" s="28">
        <v>199550.07968577679</v>
      </c>
      <c r="I99" s="28">
        <v>99583.276482511064</v>
      </c>
      <c r="J99" s="28">
        <v>99616.728086556453</v>
      </c>
      <c r="K99" s="28">
        <v>398712.53899446188</v>
      </c>
      <c r="L99" s="28">
        <v>398328.48767751403</v>
      </c>
      <c r="M99" s="28">
        <v>498982.10280154349</v>
      </c>
      <c r="N99" s="28">
        <v>598972.05057862774</v>
      </c>
      <c r="P99" s="9">
        <v>100000</v>
      </c>
      <c r="Q99" s="28">
        <v>200000</v>
      </c>
      <c r="R99" s="28">
        <v>400000</v>
      </c>
      <c r="S99" s="28">
        <v>200000</v>
      </c>
      <c r="T99" s="28">
        <v>200000</v>
      </c>
      <c r="U99" s="28">
        <v>200000</v>
      </c>
      <c r="V99" s="28">
        <v>100000</v>
      </c>
      <c r="W99" s="28">
        <v>100000</v>
      </c>
      <c r="X99" s="28">
        <v>399000</v>
      </c>
      <c r="Y99" s="28">
        <v>399000</v>
      </c>
      <c r="Z99" s="28">
        <v>499000</v>
      </c>
      <c r="AA99" s="28">
        <v>599000</v>
      </c>
    </row>
    <row r="100" spans="3:27" x14ac:dyDescent="0.3">
      <c r="C100" s="28">
        <v>499339.22423930239</v>
      </c>
      <c r="D100" s="28">
        <v>1995236.8956503302</v>
      </c>
      <c r="E100" s="28">
        <v>1996406.574141837</v>
      </c>
      <c r="F100" s="28">
        <v>1996343.0981432151</v>
      </c>
      <c r="G100" s="28">
        <v>2495669.1591291656</v>
      </c>
      <c r="H100" s="28">
        <v>1496625.5976433258</v>
      </c>
      <c r="I100" s="28">
        <v>1991665.5296502211</v>
      </c>
      <c r="J100" s="28">
        <v>1992334.561731129</v>
      </c>
      <c r="K100" s="28">
        <v>2491953.3687153868</v>
      </c>
      <c r="L100" s="28">
        <v>2489553.0479844627</v>
      </c>
      <c r="M100" s="28">
        <v>1496946.3084046303</v>
      </c>
      <c r="N100" s="28">
        <v>1996573.5019287593</v>
      </c>
      <c r="P100" s="9">
        <v>500000</v>
      </c>
      <c r="Q100" s="28">
        <v>1996000</v>
      </c>
      <c r="R100" s="28">
        <v>1997000</v>
      </c>
      <c r="S100" s="28">
        <v>1997000</v>
      </c>
      <c r="T100" s="28">
        <v>2496000</v>
      </c>
      <c r="U100" s="28">
        <v>1497000</v>
      </c>
      <c r="V100" s="28">
        <v>1992000</v>
      </c>
      <c r="W100" s="28">
        <v>1993000</v>
      </c>
      <c r="X100" s="28">
        <v>2492000</v>
      </c>
      <c r="Y100" s="28">
        <v>2490000</v>
      </c>
      <c r="Z100" s="28">
        <v>1497000</v>
      </c>
      <c r="AA100" s="28">
        <v>1997000</v>
      </c>
    </row>
    <row r="101" spans="3:27" x14ac:dyDescent="0.3">
      <c r="C101" s="28">
        <v>1498017.672717907</v>
      </c>
      <c r="D101" s="28">
        <v>1995236.8956503302</v>
      </c>
      <c r="E101" s="28">
        <v>1497304.9306063778</v>
      </c>
      <c r="F101" s="28">
        <v>2994514.6472148229</v>
      </c>
      <c r="G101" s="28">
        <v>1996535.3273033325</v>
      </c>
      <c r="H101" s="28">
        <v>1496625.5976433258</v>
      </c>
      <c r="I101" s="28">
        <v>1991665.5296502211</v>
      </c>
      <c r="J101" s="28">
        <v>1494250.9212983467</v>
      </c>
      <c r="K101" s="28">
        <v>2491953.3687153868</v>
      </c>
      <c r="L101" s="28">
        <v>2489553.0479844627</v>
      </c>
      <c r="M101" s="28">
        <v>1496946.3084046303</v>
      </c>
      <c r="N101" s="28">
        <v>1497430.1264465696</v>
      </c>
      <c r="P101" s="9">
        <v>1499000</v>
      </c>
      <c r="Q101" s="28">
        <v>1996000</v>
      </c>
      <c r="R101" s="28">
        <v>1498000</v>
      </c>
      <c r="S101" s="28">
        <v>2995000</v>
      </c>
      <c r="T101" s="28">
        <v>1997000</v>
      </c>
      <c r="U101" s="28">
        <v>1497000</v>
      </c>
      <c r="V101" s="28">
        <v>1992000</v>
      </c>
      <c r="W101" s="28">
        <v>1495000</v>
      </c>
      <c r="X101" s="28">
        <v>2492000</v>
      </c>
      <c r="Y101" s="28">
        <v>2490000</v>
      </c>
      <c r="Z101" s="28">
        <v>1497000</v>
      </c>
      <c r="AA101" s="28">
        <v>1498000</v>
      </c>
    </row>
    <row r="102" spans="3:27" x14ac:dyDescent="0.3">
      <c r="C102" s="28">
        <v>2996035.345435814</v>
      </c>
      <c r="D102" s="28">
        <v>1995236.8956503302</v>
      </c>
      <c r="E102" s="28">
        <v>2495508.2176772961</v>
      </c>
      <c r="F102" s="28">
        <v>2495428.8726790189</v>
      </c>
      <c r="G102" s="28">
        <v>4991338.3182583312</v>
      </c>
      <c r="H102" s="28">
        <v>2993251.1952866516</v>
      </c>
      <c r="I102" s="28">
        <v>1991665.5296502211</v>
      </c>
      <c r="J102" s="28">
        <v>3984669.1234622579</v>
      </c>
      <c r="K102" s="28">
        <v>3488734.716201541</v>
      </c>
      <c r="L102" s="28">
        <v>2987463.657581355</v>
      </c>
      <c r="M102" s="28">
        <v>5987785.2336185211</v>
      </c>
      <c r="N102" s="28">
        <v>1996573.5019287593</v>
      </c>
      <c r="P102" s="9">
        <v>2997000</v>
      </c>
      <c r="Q102" s="28">
        <v>1996000</v>
      </c>
      <c r="R102" s="28">
        <v>2496000</v>
      </c>
      <c r="S102" s="28">
        <v>2496000</v>
      </c>
      <c r="T102" s="28">
        <v>4992000</v>
      </c>
      <c r="U102" s="28">
        <v>2994000</v>
      </c>
      <c r="V102" s="28">
        <v>1992000</v>
      </c>
      <c r="W102" s="28">
        <v>3985000</v>
      </c>
      <c r="X102" s="28">
        <v>3489000</v>
      </c>
      <c r="Y102" s="28">
        <v>2988000</v>
      </c>
      <c r="Z102" s="28">
        <v>5988000</v>
      </c>
      <c r="AA102" s="28">
        <v>1997000</v>
      </c>
    </row>
    <row r="103" spans="3:27" x14ac:dyDescent="0.3">
      <c r="C103" s="28">
        <v>2496696.1211965121</v>
      </c>
      <c r="D103" s="28">
        <v>2494046.1195629123</v>
      </c>
      <c r="E103" s="28">
        <v>2994609.8612127556</v>
      </c>
      <c r="F103" s="28">
        <v>3493600.4217506261</v>
      </c>
      <c r="G103" s="28">
        <v>2994802.9909549989</v>
      </c>
      <c r="H103" s="28">
        <v>2993251.1952866516</v>
      </c>
      <c r="I103" s="28">
        <v>2489581.9120627763</v>
      </c>
      <c r="J103" s="28">
        <v>3486585.4830294759</v>
      </c>
      <c r="K103" s="28">
        <v>2990344.0424584639</v>
      </c>
      <c r="L103" s="28">
        <v>2987463.657581355</v>
      </c>
      <c r="M103" s="28">
        <v>1995928.4112061739</v>
      </c>
      <c r="N103" s="28">
        <v>1497430.1264465696</v>
      </c>
      <c r="P103" s="9">
        <v>2497000</v>
      </c>
      <c r="Q103" s="28">
        <v>2495000</v>
      </c>
      <c r="R103" s="28">
        <v>2995000</v>
      </c>
      <c r="S103" s="28">
        <v>3494000</v>
      </c>
      <c r="T103" s="28">
        <v>2995000</v>
      </c>
      <c r="U103" s="28">
        <v>2994000</v>
      </c>
      <c r="V103" s="28">
        <v>2490000</v>
      </c>
      <c r="W103" s="28">
        <v>3487000</v>
      </c>
      <c r="X103" s="28">
        <v>2991000</v>
      </c>
      <c r="Y103" s="28">
        <v>2988000</v>
      </c>
      <c r="Z103" s="28">
        <v>1996000</v>
      </c>
      <c r="AA103" s="28">
        <v>1498000</v>
      </c>
    </row>
    <row r="104" spans="3:27" x14ac:dyDescent="0.3">
      <c r="C104" s="28">
        <v>1997356.8969572096</v>
      </c>
      <c r="D104" s="28">
        <v>1995236.8956503302</v>
      </c>
      <c r="E104" s="28">
        <v>7486524.6530318884</v>
      </c>
      <c r="F104" s="28">
        <v>5989029.2944296459</v>
      </c>
      <c r="G104" s="28">
        <v>4991338.3182583312</v>
      </c>
      <c r="H104" s="28">
        <v>6984252.7890021876</v>
      </c>
      <c r="I104" s="28">
        <v>6970829.3537757732</v>
      </c>
      <c r="J104" s="28">
        <v>5977003.6851933869</v>
      </c>
      <c r="K104" s="28">
        <v>4983906.7374307737</v>
      </c>
      <c r="L104" s="28">
        <v>12945675.849519206</v>
      </c>
      <c r="M104" s="28">
        <v>11975570.467237042</v>
      </c>
      <c r="N104" s="28">
        <v>4991433.7548218984</v>
      </c>
      <c r="P104" s="9">
        <v>1998000</v>
      </c>
      <c r="Q104" s="28">
        <v>1996000</v>
      </c>
      <c r="R104" s="28">
        <v>7487000</v>
      </c>
      <c r="S104" s="28">
        <v>5990000</v>
      </c>
      <c r="T104" s="28">
        <v>4992000</v>
      </c>
      <c r="U104" s="28">
        <v>6985000</v>
      </c>
      <c r="V104" s="28">
        <v>6971000</v>
      </c>
      <c r="W104" s="28">
        <v>5978000</v>
      </c>
      <c r="X104" s="28">
        <v>4984000</v>
      </c>
      <c r="Y104" s="28">
        <v>12946000</v>
      </c>
      <c r="Z104" s="28">
        <v>11976000</v>
      </c>
      <c r="AA104" s="28">
        <v>4992000</v>
      </c>
    </row>
    <row r="105" spans="3:27" x14ac:dyDescent="0.3">
      <c r="C105" s="28">
        <v>1498017.672717907</v>
      </c>
      <c r="D105" s="28">
        <v>997618.44782516512</v>
      </c>
      <c r="E105" s="28">
        <v>2994609.8612127556</v>
      </c>
      <c r="F105" s="28">
        <v>1996343.0981432151</v>
      </c>
      <c r="G105" s="28">
        <v>1996535.3273033325</v>
      </c>
      <c r="H105" s="28">
        <v>2993251.1952866516</v>
      </c>
      <c r="I105" s="28">
        <v>3983331.0593004422</v>
      </c>
      <c r="J105" s="28">
        <v>2490418.2021639114</v>
      </c>
      <c r="K105" s="28">
        <v>2990344.0424584639</v>
      </c>
      <c r="L105" s="28">
        <v>4979106.0959689254</v>
      </c>
      <c r="M105" s="28">
        <v>2494910.5140077174</v>
      </c>
      <c r="N105" s="28">
        <v>1996573.5019287593</v>
      </c>
      <c r="P105" s="9">
        <v>1499000</v>
      </c>
      <c r="Q105" s="28">
        <v>998000</v>
      </c>
      <c r="R105" s="28">
        <v>2995000</v>
      </c>
      <c r="S105" s="28">
        <v>1997000</v>
      </c>
      <c r="T105" s="28">
        <v>1997000</v>
      </c>
      <c r="U105" s="28">
        <v>2994000</v>
      </c>
      <c r="V105" s="28">
        <v>3984000</v>
      </c>
      <c r="W105" s="28">
        <v>2491000</v>
      </c>
      <c r="X105" s="28">
        <v>2991000</v>
      </c>
      <c r="Y105" s="28">
        <v>4980000</v>
      </c>
      <c r="Z105" s="28">
        <v>2495000</v>
      </c>
      <c r="AA105" s="28">
        <v>1997000</v>
      </c>
    </row>
    <row r="106" spans="3:27" x14ac:dyDescent="0.3">
      <c r="C106" s="28">
        <v>499339.22423930239</v>
      </c>
      <c r="D106" s="28">
        <v>0</v>
      </c>
      <c r="E106" s="28">
        <v>499101.64353545924</v>
      </c>
      <c r="F106" s="28">
        <v>499085.77453580376</v>
      </c>
      <c r="G106" s="28">
        <v>998267.66365166625</v>
      </c>
      <c r="H106" s="28">
        <v>997750.39842888387</v>
      </c>
      <c r="I106" s="28">
        <v>497916.38241255528</v>
      </c>
      <c r="J106" s="28">
        <v>498083.64043278224</v>
      </c>
      <c r="K106" s="28">
        <v>0</v>
      </c>
      <c r="L106" s="28">
        <v>497910.60959689255</v>
      </c>
      <c r="M106" s="28">
        <v>498982.10280154349</v>
      </c>
      <c r="N106" s="28">
        <v>499143.37548218982</v>
      </c>
      <c r="P106" s="9">
        <v>500000</v>
      </c>
      <c r="Q106" s="28">
        <v>0</v>
      </c>
      <c r="R106" s="28">
        <v>500000</v>
      </c>
      <c r="S106" s="28">
        <v>500000</v>
      </c>
      <c r="T106" s="28">
        <v>999000</v>
      </c>
      <c r="U106" s="28">
        <v>998000</v>
      </c>
      <c r="V106" s="28">
        <v>498000</v>
      </c>
      <c r="W106" s="28">
        <v>499000</v>
      </c>
      <c r="X106" s="28">
        <v>0</v>
      </c>
      <c r="Y106" s="28">
        <v>498000</v>
      </c>
      <c r="Z106" s="28">
        <v>499000</v>
      </c>
      <c r="AA106" s="28">
        <v>500000</v>
      </c>
    </row>
    <row r="107" spans="3:27" x14ac:dyDescent="0.3">
      <c r="C107" s="28">
        <v>0</v>
      </c>
      <c r="D107" s="28">
        <v>0</v>
      </c>
      <c r="E107" s="28">
        <v>199640.65741418369</v>
      </c>
      <c r="F107" s="28">
        <v>499085.77453580376</v>
      </c>
      <c r="G107" s="28">
        <v>499133.83182583313</v>
      </c>
      <c r="H107" s="28">
        <v>498875.19921444193</v>
      </c>
      <c r="I107" s="28">
        <v>497916.38241255528</v>
      </c>
      <c r="J107" s="28">
        <v>0</v>
      </c>
      <c r="K107" s="28">
        <v>498390.67374307732</v>
      </c>
      <c r="L107" s="28">
        <v>0</v>
      </c>
      <c r="M107" s="28">
        <v>0</v>
      </c>
      <c r="N107" s="28">
        <v>0</v>
      </c>
      <c r="P107" s="9">
        <v>0</v>
      </c>
      <c r="Q107" s="28">
        <v>0</v>
      </c>
      <c r="R107" s="28">
        <v>200000</v>
      </c>
      <c r="S107" s="28">
        <v>500000</v>
      </c>
      <c r="T107" s="28">
        <v>500000</v>
      </c>
      <c r="U107" s="28">
        <v>499000</v>
      </c>
      <c r="V107" s="28">
        <v>498000</v>
      </c>
      <c r="W107" s="28">
        <v>0</v>
      </c>
      <c r="X107" s="28">
        <v>499000</v>
      </c>
      <c r="Y107" s="28">
        <v>0</v>
      </c>
      <c r="Z107" s="28">
        <v>0</v>
      </c>
      <c r="AA107" s="28">
        <v>0</v>
      </c>
    </row>
    <row r="108" spans="3:27" x14ac:dyDescent="0.3">
      <c r="C108" s="28">
        <v>499339.22423930239</v>
      </c>
      <c r="D108" s="28">
        <v>498809.22391258256</v>
      </c>
      <c r="E108" s="28">
        <v>998203.28707091848</v>
      </c>
      <c r="F108" s="28">
        <v>0</v>
      </c>
      <c r="G108" s="28">
        <v>998267.66365166625</v>
      </c>
      <c r="H108" s="28">
        <v>498875.19921444193</v>
      </c>
      <c r="I108" s="28">
        <v>497916.38241255528</v>
      </c>
      <c r="J108" s="28">
        <v>0</v>
      </c>
      <c r="K108" s="28">
        <v>498390.67374307732</v>
      </c>
      <c r="L108" s="28">
        <v>497910.60959689255</v>
      </c>
      <c r="M108" s="28">
        <v>997964.20560308697</v>
      </c>
      <c r="N108" s="28">
        <v>499143.37548218982</v>
      </c>
      <c r="P108" s="9">
        <v>500000</v>
      </c>
      <c r="Q108" s="28">
        <v>499000</v>
      </c>
      <c r="R108" s="28">
        <v>999000</v>
      </c>
      <c r="S108" s="28">
        <v>0</v>
      </c>
      <c r="T108" s="28">
        <v>999000</v>
      </c>
      <c r="U108" s="28">
        <v>499000</v>
      </c>
      <c r="V108" s="28">
        <v>498000</v>
      </c>
      <c r="W108" s="28">
        <v>0</v>
      </c>
      <c r="X108" s="28">
        <v>499000</v>
      </c>
      <c r="Y108" s="28">
        <v>498000</v>
      </c>
      <c r="Z108" s="28">
        <v>998000</v>
      </c>
      <c r="AA108" s="28">
        <v>500000</v>
      </c>
    </row>
    <row r="109" spans="3:27" x14ac:dyDescent="0.3">
      <c r="C109" s="28">
        <v>998678.44847860478</v>
      </c>
      <c r="D109" s="28">
        <v>498809.22391258256</v>
      </c>
      <c r="E109" s="28">
        <v>1497304.9306063778</v>
      </c>
      <c r="F109" s="28">
        <v>499085.77453580376</v>
      </c>
      <c r="G109" s="28">
        <v>998267.66365166625</v>
      </c>
      <c r="H109" s="28">
        <v>0</v>
      </c>
      <c r="I109" s="28">
        <v>497916.38241255528</v>
      </c>
      <c r="J109" s="28">
        <v>498083.64043278224</v>
      </c>
      <c r="K109" s="28">
        <v>498390.67374307732</v>
      </c>
      <c r="L109" s="28">
        <v>995821.2191937851</v>
      </c>
      <c r="M109" s="28">
        <v>997964.20560308697</v>
      </c>
      <c r="N109" s="28">
        <v>499143.37548218982</v>
      </c>
      <c r="P109" s="9">
        <v>999000</v>
      </c>
      <c r="Q109" s="28">
        <v>499000</v>
      </c>
      <c r="R109" s="28">
        <v>1498000</v>
      </c>
      <c r="S109" s="28">
        <v>500000</v>
      </c>
      <c r="T109" s="28">
        <v>999000</v>
      </c>
      <c r="U109" s="28">
        <v>0</v>
      </c>
      <c r="V109" s="28">
        <v>498000</v>
      </c>
      <c r="W109" s="28">
        <v>499000</v>
      </c>
      <c r="X109" s="28">
        <v>499000</v>
      </c>
      <c r="Y109" s="28">
        <v>996000</v>
      </c>
      <c r="Z109" s="28">
        <v>998000</v>
      </c>
      <c r="AA109" s="28">
        <v>500000</v>
      </c>
    </row>
    <row r="110" spans="3:27" x14ac:dyDescent="0.3">
      <c r="C110" s="28">
        <v>0</v>
      </c>
      <c r="D110" s="28">
        <v>0</v>
      </c>
      <c r="E110" s="28">
        <v>499101.64353545924</v>
      </c>
      <c r="F110" s="28">
        <v>499085.77453580376</v>
      </c>
      <c r="G110" s="28">
        <v>0</v>
      </c>
      <c r="H110" s="28">
        <v>498875.19921444193</v>
      </c>
      <c r="I110" s="28">
        <v>497916.38241255528</v>
      </c>
      <c r="J110" s="28">
        <v>498083.64043278224</v>
      </c>
      <c r="K110" s="28">
        <v>0</v>
      </c>
      <c r="L110" s="28">
        <v>995821.2191937851</v>
      </c>
      <c r="M110" s="28">
        <v>997964.20560308697</v>
      </c>
      <c r="N110" s="28">
        <v>499143.37548218982</v>
      </c>
      <c r="P110" s="9">
        <v>0</v>
      </c>
      <c r="Q110" s="28">
        <v>0</v>
      </c>
      <c r="R110" s="28">
        <v>500000</v>
      </c>
      <c r="S110" s="28">
        <v>500000</v>
      </c>
      <c r="T110" s="28">
        <v>0</v>
      </c>
      <c r="U110" s="28">
        <v>499000</v>
      </c>
      <c r="V110" s="28">
        <v>498000</v>
      </c>
      <c r="W110" s="28">
        <v>499000</v>
      </c>
      <c r="X110" s="28">
        <v>0</v>
      </c>
      <c r="Y110" s="28">
        <v>996000</v>
      </c>
      <c r="Z110" s="28">
        <v>998000</v>
      </c>
      <c r="AA110" s="28">
        <v>500000</v>
      </c>
    </row>
    <row r="111" spans="3:27" x14ac:dyDescent="0.3">
      <c r="C111" s="28">
        <v>0</v>
      </c>
      <c r="D111" s="28">
        <v>0</v>
      </c>
      <c r="E111" s="28">
        <v>4991016.4353545923</v>
      </c>
      <c r="F111" s="28">
        <v>3992686.1962864301</v>
      </c>
      <c r="G111" s="28">
        <v>3993070.654606665</v>
      </c>
      <c r="H111" s="28">
        <v>3991001.5937155355</v>
      </c>
      <c r="I111" s="28">
        <v>2987498.2944753314</v>
      </c>
      <c r="J111" s="28">
        <v>2988501.8425966934</v>
      </c>
      <c r="K111" s="28">
        <v>4983906.7374307737</v>
      </c>
      <c r="L111" s="28">
        <v>6970748.5343564954</v>
      </c>
      <c r="M111" s="28">
        <v>5987785.2336185211</v>
      </c>
      <c r="N111" s="28">
        <v>3993147.0038575185</v>
      </c>
      <c r="P111" s="9">
        <v>0</v>
      </c>
      <c r="Q111" s="28">
        <v>0</v>
      </c>
      <c r="R111" s="28">
        <v>4992000</v>
      </c>
      <c r="S111" s="28">
        <v>3993000</v>
      </c>
      <c r="T111" s="28">
        <v>3994000</v>
      </c>
      <c r="U111" s="28">
        <v>3992000</v>
      </c>
      <c r="V111" s="28">
        <v>2988000</v>
      </c>
      <c r="W111" s="28">
        <v>2989000</v>
      </c>
      <c r="X111" s="28">
        <v>4984000</v>
      </c>
      <c r="Y111" s="28">
        <v>6971000</v>
      </c>
      <c r="Z111" s="28">
        <v>5988000</v>
      </c>
      <c r="AA111" s="28">
        <v>3994000</v>
      </c>
    </row>
    <row r="112" spans="3:27" x14ac:dyDescent="0.3">
      <c r="C112" s="28">
        <v>1997356.8969572096</v>
      </c>
      <c r="D112" s="28">
        <v>1995236.8956503302</v>
      </c>
      <c r="E112" s="28">
        <v>2994609.8612127556</v>
      </c>
      <c r="F112" s="28">
        <v>2994514.6472148229</v>
      </c>
      <c r="G112" s="28">
        <v>1996535.3273033325</v>
      </c>
      <c r="H112" s="28">
        <v>1995500.7968577677</v>
      </c>
      <c r="I112" s="28">
        <v>1991665.5296502211</v>
      </c>
      <c r="J112" s="28">
        <v>996167.28086556448</v>
      </c>
      <c r="K112" s="28">
        <v>4983906.7374307737</v>
      </c>
      <c r="L112" s="28">
        <v>995821.2191937851</v>
      </c>
      <c r="M112" s="28">
        <v>2993892.6168092606</v>
      </c>
      <c r="N112" s="28">
        <v>3993147.0038575185</v>
      </c>
      <c r="P112" s="9">
        <v>1998000</v>
      </c>
      <c r="Q112" s="28">
        <v>1996000</v>
      </c>
      <c r="R112" s="28">
        <v>2995000</v>
      </c>
      <c r="S112" s="28">
        <v>2995000</v>
      </c>
      <c r="T112" s="28">
        <v>1997000</v>
      </c>
      <c r="U112" s="28">
        <v>1996000</v>
      </c>
      <c r="V112" s="28">
        <v>1992000</v>
      </c>
      <c r="W112" s="28">
        <v>997000</v>
      </c>
      <c r="X112" s="28">
        <v>4984000</v>
      </c>
      <c r="Y112" s="28">
        <v>996000</v>
      </c>
      <c r="Z112" s="28">
        <v>2994000</v>
      </c>
      <c r="AA112" s="28">
        <v>3994000</v>
      </c>
    </row>
    <row r="113" spans="3:27" x14ac:dyDescent="0.3">
      <c r="C113" s="28">
        <v>998678.44847860478</v>
      </c>
      <c r="D113" s="28">
        <v>0</v>
      </c>
      <c r="E113" s="28">
        <v>998203.28707091848</v>
      </c>
      <c r="F113" s="28">
        <v>0</v>
      </c>
      <c r="G113" s="28">
        <v>998267.66365166625</v>
      </c>
      <c r="H113" s="28">
        <v>0</v>
      </c>
      <c r="I113" s="28">
        <v>0</v>
      </c>
      <c r="J113" s="28">
        <v>0</v>
      </c>
      <c r="K113" s="28">
        <v>996781.34748615464</v>
      </c>
      <c r="L113" s="28">
        <v>0</v>
      </c>
      <c r="M113" s="28">
        <v>0</v>
      </c>
      <c r="N113" s="28">
        <v>998286.75096437964</v>
      </c>
      <c r="P113" s="9">
        <v>999000</v>
      </c>
      <c r="Q113" s="28">
        <v>0</v>
      </c>
      <c r="R113" s="28">
        <v>999000</v>
      </c>
      <c r="S113" s="28">
        <v>0</v>
      </c>
      <c r="T113" s="28">
        <v>999000</v>
      </c>
      <c r="U113" s="28">
        <v>0</v>
      </c>
      <c r="V113" s="28">
        <v>0</v>
      </c>
      <c r="W113" s="28">
        <v>0</v>
      </c>
      <c r="X113" s="28">
        <v>997000</v>
      </c>
      <c r="Y113" s="28">
        <v>0</v>
      </c>
      <c r="Z113" s="28">
        <v>0</v>
      </c>
      <c r="AA113" s="28">
        <v>999000</v>
      </c>
    </row>
    <row r="114" spans="3:27" x14ac:dyDescent="0.3">
      <c r="C114" s="28">
        <v>998678.44847860478</v>
      </c>
      <c r="D114" s="28">
        <v>0</v>
      </c>
      <c r="E114" s="28">
        <v>998203.28707091848</v>
      </c>
      <c r="F114" s="28">
        <v>998171.54907160753</v>
      </c>
      <c r="G114" s="28">
        <v>998267.66365166625</v>
      </c>
      <c r="H114" s="28">
        <v>997750.39842888387</v>
      </c>
      <c r="I114" s="28">
        <v>995832.76482511056</v>
      </c>
      <c r="J114" s="28">
        <v>0</v>
      </c>
      <c r="K114" s="28">
        <v>996781.34748615464</v>
      </c>
      <c r="L114" s="28">
        <v>0</v>
      </c>
      <c r="M114" s="28">
        <v>997964.20560308697</v>
      </c>
      <c r="N114" s="28">
        <v>1996573.5019287593</v>
      </c>
      <c r="P114" s="9">
        <v>999000</v>
      </c>
      <c r="Q114" s="28">
        <v>0</v>
      </c>
      <c r="R114" s="28">
        <v>999000</v>
      </c>
      <c r="S114" s="28">
        <v>999000</v>
      </c>
      <c r="T114" s="28">
        <v>999000</v>
      </c>
      <c r="U114" s="28">
        <v>998000</v>
      </c>
      <c r="V114" s="28">
        <v>996000</v>
      </c>
      <c r="W114" s="28">
        <v>0</v>
      </c>
      <c r="X114" s="28">
        <v>997000</v>
      </c>
      <c r="Y114" s="28">
        <v>0</v>
      </c>
      <c r="Z114" s="28">
        <v>998000</v>
      </c>
      <c r="AA114" s="28">
        <v>1997000</v>
      </c>
    </row>
    <row r="115" spans="3:27" x14ac:dyDescent="0.3">
      <c r="C115" s="28">
        <v>19973568.969572097</v>
      </c>
      <c r="D115" s="28">
        <v>9976184.4782516491</v>
      </c>
      <c r="E115" s="28">
        <v>19964065.741418369</v>
      </c>
      <c r="F115" s="28">
        <v>19963430.981432151</v>
      </c>
      <c r="G115" s="28">
        <v>29948029.909549989</v>
      </c>
      <c r="H115" s="28">
        <v>19955007.968577679</v>
      </c>
      <c r="I115" s="28">
        <v>19916655.29650221</v>
      </c>
      <c r="J115" s="28">
        <v>19923345.617311291</v>
      </c>
      <c r="K115" s="28">
        <v>19935626.949723095</v>
      </c>
      <c r="L115" s="28">
        <v>19916424.383875702</v>
      </c>
      <c r="M115" s="28">
        <v>9979642.0560308695</v>
      </c>
      <c r="N115" s="28">
        <v>19965735.019287594</v>
      </c>
      <c r="P115" s="9">
        <v>19974000</v>
      </c>
      <c r="Q115" s="28">
        <v>9977000</v>
      </c>
      <c r="R115" s="28">
        <v>19965000</v>
      </c>
      <c r="S115" s="28">
        <v>19964000</v>
      </c>
      <c r="T115" s="28">
        <v>29949000</v>
      </c>
      <c r="U115" s="28">
        <v>19956000</v>
      </c>
      <c r="V115" s="28">
        <v>19917000</v>
      </c>
      <c r="W115" s="28">
        <v>19924000</v>
      </c>
      <c r="X115" s="28">
        <v>19936000</v>
      </c>
      <c r="Y115" s="28">
        <v>19917000</v>
      </c>
      <c r="Z115" s="28">
        <v>9980000</v>
      </c>
      <c r="AA115" s="28">
        <v>19966000</v>
      </c>
    </row>
    <row r="116" spans="3:27" x14ac:dyDescent="0.3">
      <c r="C116" s="28">
        <v>19973568.969572097</v>
      </c>
      <c r="D116" s="28">
        <v>9976184.4782516491</v>
      </c>
      <c r="E116" s="28">
        <v>14973049.306063777</v>
      </c>
      <c r="F116" s="28">
        <v>19963430.981432151</v>
      </c>
      <c r="G116" s="28">
        <v>19965353.273033325</v>
      </c>
      <c r="H116" s="28">
        <v>9977503.9842888396</v>
      </c>
      <c r="I116" s="28">
        <v>19916655.29650221</v>
      </c>
      <c r="J116" s="28">
        <v>9961672.8086556457</v>
      </c>
      <c r="K116" s="28">
        <v>19935626.949723095</v>
      </c>
      <c r="L116" s="28">
        <v>9958212.1919378508</v>
      </c>
      <c r="M116" s="28">
        <v>9979642.0560308695</v>
      </c>
      <c r="N116" s="28">
        <v>19965735.019287594</v>
      </c>
      <c r="P116" s="9">
        <v>19974000</v>
      </c>
      <c r="Q116" s="28">
        <v>9977000</v>
      </c>
      <c r="R116" s="28">
        <v>14974000</v>
      </c>
      <c r="S116" s="28">
        <v>19964000</v>
      </c>
      <c r="T116" s="28">
        <v>19966000</v>
      </c>
      <c r="U116" s="28">
        <v>9978000</v>
      </c>
      <c r="V116" s="28">
        <v>19917000</v>
      </c>
      <c r="W116" s="28">
        <v>9962000</v>
      </c>
      <c r="X116" s="28">
        <v>19936000</v>
      </c>
      <c r="Y116" s="28">
        <v>9959000</v>
      </c>
      <c r="Z116" s="28">
        <v>9980000</v>
      </c>
      <c r="AA116" s="28">
        <v>19966000</v>
      </c>
    </row>
    <row r="117" spans="3:27" x14ac:dyDescent="0.3">
      <c r="C117" s="28">
        <v>39947137.939144194</v>
      </c>
      <c r="D117" s="28">
        <v>9976184.4782516491</v>
      </c>
      <c r="E117" s="28">
        <v>19964065.741418369</v>
      </c>
      <c r="F117" s="28">
        <v>19963430.981432151</v>
      </c>
      <c r="G117" s="28">
        <v>19965353.273033325</v>
      </c>
      <c r="H117" s="28">
        <v>39910015.937155358</v>
      </c>
      <c r="I117" s="28">
        <v>19916655.29650221</v>
      </c>
      <c r="J117" s="28">
        <v>9961672.8086556457</v>
      </c>
      <c r="K117" s="28">
        <v>49839067.374307729</v>
      </c>
      <c r="L117" s="28">
        <v>9958212.1919378508</v>
      </c>
      <c r="M117" s="28">
        <v>19959284.112061739</v>
      </c>
      <c r="N117" s="28">
        <v>39931470.038575187</v>
      </c>
      <c r="P117" s="9">
        <v>39948000</v>
      </c>
      <c r="Q117" s="28">
        <v>9977000</v>
      </c>
      <c r="R117" s="28">
        <v>19965000</v>
      </c>
      <c r="S117" s="28">
        <v>19964000</v>
      </c>
      <c r="T117" s="28">
        <v>19966000</v>
      </c>
      <c r="U117" s="28">
        <v>39911000</v>
      </c>
      <c r="V117" s="28">
        <v>19917000</v>
      </c>
      <c r="W117" s="28">
        <v>9962000</v>
      </c>
      <c r="X117" s="28">
        <v>49840000</v>
      </c>
      <c r="Y117" s="28">
        <v>9959000</v>
      </c>
      <c r="Z117" s="28">
        <v>19960000</v>
      </c>
      <c r="AA117" s="28">
        <v>39932000</v>
      </c>
    </row>
    <row r="118" spans="3:27" x14ac:dyDescent="0.3">
      <c r="C118" s="28">
        <v>0</v>
      </c>
      <c r="D118" s="28">
        <v>0</v>
      </c>
      <c r="E118" s="28">
        <v>0</v>
      </c>
      <c r="F118" s="28">
        <v>0</v>
      </c>
      <c r="G118" s="28">
        <v>998267.66365166625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>
        <v>0</v>
      </c>
      <c r="N118" s="28">
        <v>0</v>
      </c>
      <c r="P118" s="9">
        <v>0</v>
      </c>
      <c r="Q118" s="28">
        <v>0</v>
      </c>
      <c r="R118" s="28">
        <v>0</v>
      </c>
      <c r="S118" s="28">
        <v>0</v>
      </c>
      <c r="T118" s="28">
        <v>999000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3:27" x14ac:dyDescent="0.3">
      <c r="C119" s="28">
        <v>39947137.939144194</v>
      </c>
      <c r="D119" s="28">
        <v>19952368.956503298</v>
      </c>
      <c r="E119" s="28">
        <v>19964065.741418369</v>
      </c>
      <c r="F119" s="28">
        <v>29945146.472148228</v>
      </c>
      <c r="G119" s="28">
        <v>49913383.182583317</v>
      </c>
      <c r="H119" s="28">
        <v>29932511.952866517</v>
      </c>
      <c r="I119" s="28">
        <v>29874982.944753315</v>
      </c>
      <c r="J119" s="28">
        <v>39846691.234622583</v>
      </c>
      <c r="K119" s="28">
        <v>39871253.899446189</v>
      </c>
      <c r="L119" s="28">
        <v>29874636.575813554</v>
      </c>
      <c r="M119" s="28">
        <v>29938926.168092612</v>
      </c>
      <c r="N119" s="28">
        <v>39931470.038575187</v>
      </c>
      <c r="P119" s="9">
        <v>39948000</v>
      </c>
      <c r="Q119" s="28">
        <v>19953000</v>
      </c>
      <c r="R119" s="28">
        <v>19965000</v>
      </c>
      <c r="S119" s="28">
        <v>29946000</v>
      </c>
      <c r="T119" s="28">
        <v>49914000</v>
      </c>
      <c r="U119" s="28">
        <v>29933000</v>
      </c>
      <c r="V119" s="28">
        <v>29875000</v>
      </c>
      <c r="W119" s="28">
        <v>39847000</v>
      </c>
      <c r="X119" s="28">
        <v>39872000</v>
      </c>
      <c r="Y119" s="28">
        <v>29875000</v>
      </c>
      <c r="Z119" s="28">
        <v>29939000</v>
      </c>
      <c r="AA119" s="28">
        <v>39932000</v>
      </c>
    </row>
    <row r="120" spans="3:27" x14ac:dyDescent="0.3">
      <c r="C120" s="28">
        <v>998678.44847860478</v>
      </c>
      <c r="D120" s="28">
        <v>0</v>
      </c>
      <c r="E120" s="28">
        <v>0</v>
      </c>
      <c r="F120" s="28">
        <v>998171.54907160753</v>
      </c>
      <c r="G120" s="28">
        <v>0</v>
      </c>
      <c r="H120" s="28">
        <v>0</v>
      </c>
      <c r="I120" s="28">
        <v>0</v>
      </c>
      <c r="J120" s="28">
        <v>996167.28086556448</v>
      </c>
      <c r="K120" s="28">
        <v>996781.34748615464</v>
      </c>
      <c r="L120" s="28">
        <v>0</v>
      </c>
      <c r="M120" s="28">
        <v>0</v>
      </c>
      <c r="N120" s="28">
        <v>0</v>
      </c>
      <c r="P120" s="9">
        <v>999000</v>
      </c>
      <c r="Q120" s="28">
        <v>0</v>
      </c>
      <c r="R120" s="28">
        <v>0</v>
      </c>
      <c r="S120" s="28">
        <v>999000</v>
      </c>
      <c r="T120" s="28">
        <v>0</v>
      </c>
      <c r="U120" s="28">
        <v>0</v>
      </c>
      <c r="V120" s="28">
        <v>0</v>
      </c>
      <c r="W120" s="28">
        <v>997000</v>
      </c>
      <c r="X120" s="28">
        <v>997000</v>
      </c>
      <c r="Y120" s="28">
        <v>0</v>
      </c>
      <c r="Z120" s="28">
        <v>0</v>
      </c>
      <c r="AA120" s="28">
        <v>0</v>
      </c>
    </row>
    <row r="121" spans="3:27" x14ac:dyDescent="0.3">
      <c r="C121" s="28">
        <v>1997356.8969572096</v>
      </c>
      <c r="D121" s="28">
        <v>1995236.8956503302</v>
      </c>
      <c r="E121" s="28">
        <v>1996406.574141837</v>
      </c>
      <c r="F121" s="28">
        <v>1996343.0981432151</v>
      </c>
      <c r="G121" s="28">
        <v>0</v>
      </c>
      <c r="H121" s="28">
        <v>1995500.7968577677</v>
      </c>
      <c r="I121" s="28">
        <v>1991665.5296502211</v>
      </c>
      <c r="J121" s="28">
        <v>1992334.561731129</v>
      </c>
      <c r="K121" s="28">
        <v>2990344.0424584639</v>
      </c>
      <c r="L121" s="28">
        <v>1991642.4383875702</v>
      </c>
      <c r="M121" s="28">
        <v>1995928.4112061739</v>
      </c>
      <c r="N121" s="28">
        <v>3993147.0038575185</v>
      </c>
      <c r="P121" s="9">
        <v>1998000</v>
      </c>
      <c r="Q121" s="28">
        <v>1996000</v>
      </c>
      <c r="R121" s="28">
        <v>1997000</v>
      </c>
      <c r="S121" s="28">
        <v>1997000</v>
      </c>
      <c r="T121" s="28">
        <v>0</v>
      </c>
      <c r="U121" s="28">
        <v>1996000</v>
      </c>
      <c r="V121" s="28">
        <v>1992000</v>
      </c>
      <c r="W121" s="28">
        <v>1993000</v>
      </c>
      <c r="X121" s="28">
        <v>2991000</v>
      </c>
      <c r="Y121" s="28">
        <v>1992000</v>
      </c>
      <c r="Z121" s="28">
        <v>1996000</v>
      </c>
      <c r="AA121" s="28">
        <v>3994000</v>
      </c>
    </row>
    <row r="122" spans="3:27" x14ac:dyDescent="0.3">
      <c r="C122" s="28">
        <v>4993392.2423930243</v>
      </c>
      <c r="D122" s="28">
        <v>2992855.343475495</v>
      </c>
      <c r="E122" s="28">
        <v>3992813.1482836739</v>
      </c>
      <c r="F122" s="28">
        <v>3992686.1962864301</v>
      </c>
      <c r="G122" s="28">
        <v>4991338.3182583312</v>
      </c>
      <c r="H122" s="28">
        <v>4988751.9921444198</v>
      </c>
      <c r="I122" s="28">
        <v>2987498.2944753314</v>
      </c>
      <c r="J122" s="28">
        <v>2988501.8425966934</v>
      </c>
      <c r="K122" s="28">
        <v>4983906.7374307737</v>
      </c>
      <c r="L122" s="28">
        <v>2987463.657581355</v>
      </c>
      <c r="M122" s="28">
        <v>3991856.8224123479</v>
      </c>
      <c r="N122" s="28">
        <v>5989720.5057862783</v>
      </c>
      <c r="P122" s="9">
        <v>4994000</v>
      </c>
      <c r="Q122" s="28">
        <v>2993000</v>
      </c>
      <c r="R122" s="28">
        <v>3993000</v>
      </c>
      <c r="S122" s="28">
        <v>3993000</v>
      </c>
      <c r="T122" s="28">
        <v>4992000</v>
      </c>
      <c r="U122" s="28">
        <v>4989000</v>
      </c>
      <c r="V122" s="28">
        <v>2988000</v>
      </c>
      <c r="W122" s="28">
        <v>2989000</v>
      </c>
      <c r="X122" s="28">
        <v>4984000</v>
      </c>
      <c r="Y122" s="28">
        <v>2988000</v>
      </c>
      <c r="Z122" s="28">
        <v>3992000</v>
      </c>
      <c r="AA122" s="28">
        <v>5990000</v>
      </c>
    </row>
    <row r="123" spans="3:27" x14ac:dyDescent="0.3">
      <c r="C123" s="28">
        <v>9986784.4847860485</v>
      </c>
      <c r="D123" s="28">
        <v>8978566.0304264855</v>
      </c>
      <c r="E123" s="28">
        <v>10980236.157780103</v>
      </c>
      <c r="F123" s="28">
        <v>38928690.413792692</v>
      </c>
      <c r="G123" s="28">
        <v>17968817.945729997</v>
      </c>
      <c r="H123" s="28">
        <v>13968505.578004375</v>
      </c>
      <c r="I123" s="28">
        <v>16929157.002026878</v>
      </c>
      <c r="J123" s="28">
        <v>18927178.336445723</v>
      </c>
      <c r="K123" s="28">
        <v>11961376.169833856</v>
      </c>
      <c r="L123" s="28">
        <v>17924781.945488133</v>
      </c>
      <c r="M123" s="28">
        <v>20957248.317664828</v>
      </c>
      <c r="N123" s="28">
        <v>17969161.517358836</v>
      </c>
      <c r="P123" s="9">
        <v>9987000</v>
      </c>
      <c r="Q123" s="28">
        <v>8979000</v>
      </c>
      <c r="R123" s="28">
        <v>10981000</v>
      </c>
      <c r="S123" s="28">
        <v>38929000</v>
      </c>
      <c r="T123" s="28">
        <v>17969000</v>
      </c>
      <c r="U123" s="28">
        <v>13969000</v>
      </c>
      <c r="V123" s="28">
        <v>16930000</v>
      </c>
      <c r="W123" s="28">
        <v>18928000</v>
      </c>
      <c r="X123" s="28">
        <v>11962000</v>
      </c>
      <c r="Y123" s="28">
        <v>17925000</v>
      </c>
      <c r="Z123" s="28">
        <v>20958000</v>
      </c>
      <c r="AA123" s="28">
        <v>17970000</v>
      </c>
    </row>
    <row r="124" spans="3:27" x14ac:dyDescent="0.3">
      <c r="C124" s="28">
        <v>99867.844847860484</v>
      </c>
      <c r="D124" s="28">
        <v>99761.844782516506</v>
      </c>
      <c r="E124" s="28">
        <v>199640.65741418369</v>
      </c>
      <c r="F124" s="28">
        <v>598902.92944296449</v>
      </c>
      <c r="G124" s="28">
        <v>299480.29909549991</v>
      </c>
      <c r="H124" s="28">
        <v>199550.07968577679</v>
      </c>
      <c r="I124" s="28">
        <v>199166.55296502213</v>
      </c>
      <c r="J124" s="28">
        <v>298850.18425966933</v>
      </c>
      <c r="K124" s="28">
        <v>199356.26949723094</v>
      </c>
      <c r="L124" s="28">
        <v>298746.36575813551</v>
      </c>
      <c r="M124" s="28">
        <v>299389.26168092608</v>
      </c>
      <c r="N124" s="28">
        <v>299486.02528931387</v>
      </c>
      <c r="P124" s="9">
        <v>100000</v>
      </c>
      <c r="Q124" s="28">
        <v>100000</v>
      </c>
      <c r="R124" s="28">
        <v>200000</v>
      </c>
      <c r="S124" s="28">
        <v>599000</v>
      </c>
      <c r="T124" s="28">
        <v>300000</v>
      </c>
      <c r="U124" s="28">
        <v>200000</v>
      </c>
      <c r="V124" s="28">
        <v>200000</v>
      </c>
      <c r="W124" s="28">
        <v>299000</v>
      </c>
      <c r="X124" s="28">
        <v>200000</v>
      </c>
      <c r="Y124" s="28">
        <v>299000</v>
      </c>
      <c r="Z124" s="28">
        <v>300000</v>
      </c>
      <c r="AA124" s="28">
        <v>300000</v>
      </c>
    </row>
    <row r="125" spans="3:27" x14ac:dyDescent="0.3">
      <c r="C125" s="28">
        <v>1398149.8278700465</v>
      </c>
      <c r="D125" s="28">
        <v>1097380.2926076816</v>
      </c>
      <c r="E125" s="28">
        <v>1397484.6018992858</v>
      </c>
      <c r="F125" s="28">
        <v>5290309.21007952</v>
      </c>
      <c r="G125" s="28">
        <v>2395842.3927639993</v>
      </c>
      <c r="H125" s="28">
        <v>1895725.7570148793</v>
      </c>
      <c r="I125" s="28">
        <v>2290415.3590977541</v>
      </c>
      <c r="J125" s="28">
        <v>2590034.9302504677</v>
      </c>
      <c r="K125" s="28">
        <v>1594850.1559778475</v>
      </c>
      <c r="L125" s="28">
        <v>2489553.0479844627</v>
      </c>
      <c r="M125" s="28">
        <v>2894096.1962489518</v>
      </c>
      <c r="N125" s="28">
        <v>2495716.8774109492</v>
      </c>
      <c r="P125" s="9">
        <v>1399000</v>
      </c>
      <c r="Q125" s="28">
        <v>1098000</v>
      </c>
      <c r="R125" s="28">
        <v>1398000</v>
      </c>
      <c r="S125" s="28">
        <v>5291000</v>
      </c>
      <c r="T125" s="28">
        <v>2396000</v>
      </c>
      <c r="U125" s="28">
        <v>1896000</v>
      </c>
      <c r="V125" s="28">
        <v>2291000</v>
      </c>
      <c r="W125" s="28">
        <v>2591000</v>
      </c>
      <c r="X125" s="28">
        <v>1595000</v>
      </c>
      <c r="Y125" s="28">
        <v>2490000</v>
      </c>
      <c r="Z125" s="28">
        <v>2895000</v>
      </c>
      <c r="AA125" s="28">
        <v>2496000</v>
      </c>
    </row>
    <row r="126" spans="3:27" x14ac:dyDescent="0.3">
      <c r="C126" s="28">
        <v>199735.68969572097</v>
      </c>
      <c r="D126" s="28">
        <v>199523.68956503301</v>
      </c>
      <c r="E126" s="28">
        <v>299460.98612127552</v>
      </c>
      <c r="F126" s="28">
        <v>898354.39416444686</v>
      </c>
      <c r="G126" s="28">
        <v>399307.06546066655</v>
      </c>
      <c r="H126" s="28">
        <v>299325.11952866515</v>
      </c>
      <c r="I126" s="28">
        <v>398333.10593004426</v>
      </c>
      <c r="J126" s="28">
        <v>498083.64043278224</v>
      </c>
      <c r="K126" s="28">
        <v>299034.40424584638</v>
      </c>
      <c r="L126" s="28">
        <v>398328.48767751403</v>
      </c>
      <c r="M126" s="28">
        <v>498982.10280154349</v>
      </c>
      <c r="N126" s="28">
        <v>399314.7003857519</v>
      </c>
      <c r="P126" s="9">
        <v>200000</v>
      </c>
      <c r="Q126" s="28">
        <v>200000</v>
      </c>
      <c r="R126" s="28">
        <v>300000</v>
      </c>
      <c r="S126" s="28">
        <v>899000</v>
      </c>
      <c r="T126" s="28">
        <v>400000</v>
      </c>
      <c r="U126" s="28">
        <v>300000</v>
      </c>
      <c r="V126" s="28">
        <v>399000</v>
      </c>
      <c r="W126" s="28">
        <v>499000</v>
      </c>
      <c r="X126" s="28">
        <v>300000</v>
      </c>
      <c r="Y126" s="28">
        <v>399000</v>
      </c>
      <c r="Z126" s="28">
        <v>499000</v>
      </c>
      <c r="AA126" s="28">
        <v>400000</v>
      </c>
    </row>
    <row r="127" spans="3:27" x14ac:dyDescent="0.3">
      <c r="C127" s="28">
        <v>3695110.2593708378</v>
      </c>
      <c r="D127" s="28">
        <v>2992855.343475495</v>
      </c>
      <c r="E127" s="28">
        <v>3892992.8195765819</v>
      </c>
      <c r="F127" s="28">
        <v>14174035.996816827</v>
      </c>
      <c r="G127" s="28">
        <v>6388913.0473706648</v>
      </c>
      <c r="H127" s="28">
        <v>5088527.0319873076</v>
      </c>
      <c r="I127" s="28">
        <v>6174163.1419156855</v>
      </c>
      <c r="J127" s="28">
        <v>7072787.6941455072</v>
      </c>
      <c r="K127" s="28">
        <v>4286159.7941904645</v>
      </c>
      <c r="L127" s="28">
        <v>6572420.0466789808</v>
      </c>
      <c r="M127" s="28">
        <v>7883917.224264388</v>
      </c>
      <c r="N127" s="28">
        <v>6688521.2314613443</v>
      </c>
      <c r="P127" s="9">
        <v>3696000</v>
      </c>
      <c r="Q127" s="28">
        <v>2993000</v>
      </c>
      <c r="R127" s="28">
        <v>3893000</v>
      </c>
      <c r="S127" s="28">
        <v>14175000</v>
      </c>
      <c r="T127" s="28">
        <v>6389000</v>
      </c>
      <c r="U127" s="28">
        <v>5089000</v>
      </c>
      <c r="V127" s="28">
        <v>6175000</v>
      </c>
      <c r="W127" s="28">
        <v>7073000</v>
      </c>
      <c r="X127" s="28">
        <v>4287000</v>
      </c>
      <c r="Y127" s="28">
        <v>6573000</v>
      </c>
      <c r="Z127" s="28">
        <v>7884000</v>
      </c>
      <c r="AA127" s="28">
        <v>6689000</v>
      </c>
    </row>
    <row r="128" spans="3:27" x14ac:dyDescent="0.3">
      <c r="C128" s="28">
        <v>1498017.672717907</v>
      </c>
      <c r="D128" s="28">
        <v>1197142.137390198</v>
      </c>
      <c r="E128" s="28">
        <v>1597125.2593134695</v>
      </c>
      <c r="F128" s="28">
        <v>5689577.8297081636</v>
      </c>
      <c r="G128" s="28">
        <v>2595495.9254943323</v>
      </c>
      <c r="H128" s="28">
        <v>1995500.7968577677</v>
      </c>
      <c r="I128" s="28">
        <v>2489581.9120627763</v>
      </c>
      <c r="J128" s="28">
        <v>2789268.3864235803</v>
      </c>
      <c r="K128" s="28">
        <v>1694528.2907264628</v>
      </c>
      <c r="L128" s="28">
        <v>2589135.1699038413</v>
      </c>
      <c r="M128" s="28">
        <v>3093689.0373695698</v>
      </c>
      <c r="N128" s="28">
        <v>2695374.2276038253</v>
      </c>
      <c r="P128" s="9">
        <v>1499000</v>
      </c>
      <c r="Q128" s="28">
        <v>1198000</v>
      </c>
      <c r="R128" s="28">
        <v>1598000</v>
      </c>
      <c r="S128" s="28">
        <v>5690000</v>
      </c>
      <c r="T128" s="28">
        <v>2596000</v>
      </c>
      <c r="U128" s="28">
        <v>1996000</v>
      </c>
      <c r="V128" s="28">
        <v>2490000</v>
      </c>
      <c r="W128" s="28">
        <v>2790000</v>
      </c>
      <c r="X128" s="28">
        <v>1695000</v>
      </c>
      <c r="Y128" s="28">
        <v>2590000</v>
      </c>
      <c r="Z128" s="28">
        <v>3094000</v>
      </c>
      <c r="AA128" s="28">
        <v>2696000</v>
      </c>
    </row>
    <row r="129" spans="3:27" x14ac:dyDescent="0.3">
      <c r="C129" s="28">
        <v>1198414.1381743257</v>
      </c>
      <c r="D129" s="28">
        <v>997618.44782516512</v>
      </c>
      <c r="E129" s="28">
        <v>1297664.2731921938</v>
      </c>
      <c r="F129" s="28">
        <v>4691406.2806365555</v>
      </c>
      <c r="G129" s="28">
        <v>2096362.0936684993</v>
      </c>
      <c r="H129" s="28">
        <v>1696175.6773291025</v>
      </c>
      <c r="I129" s="28">
        <v>2091248.8061327324</v>
      </c>
      <c r="J129" s="28">
        <v>2390801.4740773547</v>
      </c>
      <c r="K129" s="28">
        <v>1993562.6949723093</v>
      </c>
      <c r="L129" s="28">
        <v>2190806.6822263272</v>
      </c>
      <c r="M129" s="28">
        <v>2594706.9345680261</v>
      </c>
      <c r="N129" s="28">
        <v>2196230.8521216353</v>
      </c>
      <c r="P129" s="9">
        <v>1199000</v>
      </c>
      <c r="Q129" s="28">
        <v>998000</v>
      </c>
      <c r="R129" s="28">
        <v>1298000</v>
      </c>
      <c r="S129" s="28">
        <v>4692000</v>
      </c>
      <c r="T129" s="28">
        <v>2097000</v>
      </c>
      <c r="U129" s="28">
        <v>1697000</v>
      </c>
      <c r="V129" s="28">
        <v>2092000</v>
      </c>
      <c r="W129" s="28">
        <v>2391000</v>
      </c>
      <c r="X129" s="28">
        <v>1994000</v>
      </c>
      <c r="Y129" s="28">
        <v>2191000</v>
      </c>
      <c r="Z129" s="28">
        <v>2595000</v>
      </c>
      <c r="AA129" s="28">
        <v>2197000</v>
      </c>
    </row>
    <row r="130" spans="3:27" x14ac:dyDescent="0.3">
      <c r="C130" s="28">
        <v>4294317.3284580009</v>
      </c>
      <c r="D130" s="28">
        <v>3491664.5673880777</v>
      </c>
      <c r="E130" s="28">
        <v>4491914.7918191338</v>
      </c>
      <c r="F130" s="28">
        <v>16569647.714588687</v>
      </c>
      <c r="G130" s="28">
        <v>7487007.4773874972</v>
      </c>
      <c r="H130" s="28">
        <v>5886727.3507304154</v>
      </c>
      <c r="I130" s="28">
        <v>7269579.1832233071</v>
      </c>
      <c r="J130" s="28">
        <v>8268188.4311841857</v>
      </c>
      <c r="K130" s="28">
        <v>4983906.7374307737</v>
      </c>
      <c r="L130" s="28">
        <v>7667823.3877921449</v>
      </c>
      <c r="M130" s="28">
        <v>9181270.6915483978</v>
      </c>
      <c r="N130" s="28">
        <v>7786636.6575221615</v>
      </c>
      <c r="P130" s="9">
        <v>4295000</v>
      </c>
      <c r="Q130" s="28">
        <v>3492000</v>
      </c>
      <c r="R130" s="28">
        <v>4492000</v>
      </c>
      <c r="S130" s="28">
        <v>16570000</v>
      </c>
      <c r="T130" s="28">
        <v>7488000</v>
      </c>
      <c r="U130" s="28">
        <v>5887000</v>
      </c>
      <c r="V130" s="28">
        <v>7270000</v>
      </c>
      <c r="W130" s="28">
        <v>8269000</v>
      </c>
      <c r="X130" s="28">
        <v>4984000</v>
      </c>
      <c r="Y130" s="28">
        <v>7668000</v>
      </c>
      <c r="Z130" s="28">
        <v>9182000</v>
      </c>
      <c r="AA130" s="28">
        <v>7787000</v>
      </c>
    </row>
    <row r="131" spans="3:27" x14ac:dyDescent="0.3">
      <c r="C131" s="28">
        <v>9986784.4847860485</v>
      </c>
      <c r="D131" s="28">
        <v>4988092.2391258245</v>
      </c>
      <c r="E131" s="28">
        <v>4991016.4353545923</v>
      </c>
      <c r="F131" s="28">
        <v>9981715.4907160755</v>
      </c>
      <c r="G131" s="28">
        <v>4991338.3182583312</v>
      </c>
      <c r="H131" s="28">
        <v>4988751.9921444198</v>
      </c>
      <c r="I131" s="28">
        <v>4979163.8241255525</v>
      </c>
      <c r="J131" s="28">
        <v>4980836.4043278228</v>
      </c>
      <c r="K131" s="28">
        <v>4983906.7374307737</v>
      </c>
      <c r="L131" s="28">
        <v>4979106.0959689254</v>
      </c>
      <c r="M131" s="28">
        <v>9979642.0560308695</v>
      </c>
      <c r="N131" s="28">
        <v>9982867.5096437968</v>
      </c>
      <c r="P131" s="9">
        <v>9987000</v>
      </c>
      <c r="Q131" s="28">
        <v>4989000</v>
      </c>
      <c r="R131" s="28">
        <v>4992000</v>
      </c>
      <c r="S131" s="28">
        <v>9982000</v>
      </c>
      <c r="T131" s="28">
        <v>4992000</v>
      </c>
      <c r="U131" s="28">
        <v>4989000</v>
      </c>
      <c r="V131" s="28">
        <v>4980000</v>
      </c>
      <c r="W131" s="28">
        <v>4981000</v>
      </c>
      <c r="X131" s="28">
        <v>4984000</v>
      </c>
      <c r="Y131" s="28">
        <v>4980000</v>
      </c>
      <c r="Z131" s="28">
        <v>9980000</v>
      </c>
      <c r="AA131" s="28">
        <v>9983000</v>
      </c>
    </row>
    <row r="132" spans="3:27" x14ac:dyDescent="0.3">
      <c r="C132" s="28">
        <v>9986784.4847860485</v>
      </c>
      <c r="D132" s="28">
        <v>4988092.2391258245</v>
      </c>
      <c r="E132" s="28">
        <v>4991016.4353545923</v>
      </c>
      <c r="F132" s="28">
        <v>9981715.4907160755</v>
      </c>
      <c r="G132" s="28">
        <v>9982676.6365166623</v>
      </c>
      <c r="H132" s="28">
        <v>9977503.9842888396</v>
      </c>
      <c r="I132" s="28">
        <v>4979163.8241255525</v>
      </c>
      <c r="J132" s="28">
        <v>4980836.4043278228</v>
      </c>
      <c r="K132" s="28">
        <v>9967813.4748615474</v>
      </c>
      <c r="L132" s="28">
        <v>4979106.0959689254</v>
      </c>
      <c r="M132" s="28">
        <v>11975570.467237042</v>
      </c>
      <c r="N132" s="28">
        <v>12977727.762536937</v>
      </c>
      <c r="P132" s="9">
        <v>9987000</v>
      </c>
      <c r="Q132" s="28">
        <v>4989000</v>
      </c>
      <c r="R132" s="28">
        <v>4992000</v>
      </c>
      <c r="S132" s="28">
        <v>9982000</v>
      </c>
      <c r="T132" s="28">
        <v>9983000</v>
      </c>
      <c r="U132" s="28">
        <v>9978000</v>
      </c>
      <c r="V132" s="28">
        <v>4980000</v>
      </c>
      <c r="W132" s="28">
        <v>4981000</v>
      </c>
      <c r="X132" s="28">
        <v>9968000</v>
      </c>
      <c r="Y132" s="28">
        <v>4980000</v>
      </c>
      <c r="Z132" s="28">
        <v>11976000</v>
      </c>
      <c r="AA132" s="28">
        <v>12978000</v>
      </c>
    </row>
    <row r="133" spans="3:27" x14ac:dyDescent="0.3">
      <c r="C133" s="28">
        <v>998678.44847860478</v>
      </c>
      <c r="D133" s="28">
        <v>0</v>
      </c>
      <c r="E133" s="28">
        <v>998203.28707091848</v>
      </c>
      <c r="F133" s="28">
        <v>998171.54907160753</v>
      </c>
      <c r="G133" s="28">
        <v>998267.66365166625</v>
      </c>
      <c r="H133" s="28">
        <v>997750.39842888387</v>
      </c>
      <c r="I133" s="28">
        <v>995832.76482511056</v>
      </c>
      <c r="J133" s="28">
        <v>996167.28086556448</v>
      </c>
      <c r="K133" s="28">
        <v>996781.34748615464</v>
      </c>
      <c r="L133" s="28">
        <v>0</v>
      </c>
      <c r="M133" s="28">
        <v>997964.20560308697</v>
      </c>
      <c r="N133" s="28">
        <v>998286.75096437964</v>
      </c>
      <c r="P133" s="9">
        <v>999000</v>
      </c>
      <c r="Q133" s="28">
        <v>0</v>
      </c>
      <c r="R133" s="28">
        <v>999000</v>
      </c>
      <c r="S133" s="28">
        <v>999000</v>
      </c>
      <c r="T133" s="28">
        <v>999000</v>
      </c>
      <c r="U133" s="28">
        <v>998000</v>
      </c>
      <c r="V133" s="28">
        <v>996000</v>
      </c>
      <c r="W133" s="28">
        <v>997000</v>
      </c>
      <c r="X133" s="28">
        <v>997000</v>
      </c>
      <c r="Y133" s="28">
        <v>0</v>
      </c>
      <c r="Z133" s="28">
        <v>998000</v>
      </c>
      <c r="AA133" s="28">
        <v>999000</v>
      </c>
    </row>
    <row r="134" spans="3:27" x14ac:dyDescent="0.3">
      <c r="C134" s="28">
        <v>1997356.8969572096</v>
      </c>
      <c r="D134" s="28">
        <v>0</v>
      </c>
      <c r="E134" s="28">
        <v>998203.28707091848</v>
      </c>
      <c r="F134" s="28">
        <v>998171.54907160753</v>
      </c>
      <c r="G134" s="28">
        <v>998267.66365166625</v>
      </c>
      <c r="H134" s="28">
        <v>0</v>
      </c>
      <c r="I134" s="28">
        <v>995832.76482511056</v>
      </c>
      <c r="J134" s="28">
        <v>996167.28086556448</v>
      </c>
      <c r="K134" s="28">
        <v>996781.34748615464</v>
      </c>
      <c r="L134" s="28">
        <v>995821.2191937851</v>
      </c>
      <c r="M134" s="28">
        <v>0</v>
      </c>
      <c r="N134" s="28">
        <v>998286.75096437964</v>
      </c>
      <c r="P134" s="9">
        <v>1998000</v>
      </c>
      <c r="Q134" s="28">
        <v>0</v>
      </c>
      <c r="R134" s="28">
        <v>999000</v>
      </c>
      <c r="S134" s="28">
        <v>999000</v>
      </c>
      <c r="T134" s="28">
        <v>999000</v>
      </c>
      <c r="U134" s="28">
        <v>0</v>
      </c>
      <c r="V134" s="28">
        <v>996000</v>
      </c>
      <c r="W134" s="28">
        <v>997000</v>
      </c>
      <c r="X134" s="28">
        <v>997000</v>
      </c>
      <c r="Y134" s="28">
        <v>996000</v>
      </c>
      <c r="Z134" s="28">
        <v>0</v>
      </c>
      <c r="AA134" s="28">
        <v>999000</v>
      </c>
    </row>
    <row r="135" spans="3:27" x14ac:dyDescent="0.3">
      <c r="C135" s="28">
        <v>998678.44847860478</v>
      </c>
      <c r="D135" s="28">
        <v>0</v>
      </c>
      <c r="E135" s="28">
        <v>0</v>
      </c>
      <c r="F135" s="28">
        <v>998171.54907160753</v>
      </c>
      <c r="G135" s="28">
        <v>998267.66365166625</v>
      </c>
      <c r="H135" s="28">
        <v>997750.39842888387</v>
      </c>
      <c r="I135" s="28">
        <v>995832.76482511056</v>
      </c>
      <c r="J135" s="28">
        <v>996167.28086556448</v>
      </c>
      <c r="K135" s="28">
        <v>996781.34748615464</v>
      </c>
      <c r="L135" s="28">
        <v>995821.2191937851</v>
      </c>
      <c r="M135" s="28">
        <v>997964.20560308697</v>
      </c>
      <c r="N135" s="28">
        <v>998286.75096437964</v>
      </c>
      <c r="P135" s="9">
        <v>999000</v>
      </c>
      <c r="Q135" s="28">
        <v>0</v>
      </c>
      <c r="R135" s="28">
        <v>0</v>
      </c>
      <c r="S135" s="28">
        <v>999000</v>
      </c>
      <c r="T135" s="28">
        <v>999000</v>
      </c>
      <c r="U135" s="28">
        <v>998000</v>
      </c>
      <c r="V135" s="28">
        <v>996000</v>
      </c>
      <c r="W135" s="28">
        <v>997000</v>
      </c>
      <c r="X135" s="28">
        <v>997000</v>
      </c>
      <c r="Y135" s="28">
        <v>996000</v>
      </c>
      <c r="Z135" s="28">
        <v>998000</v>
      </c>
      <c r="AA135" s="28">
        <v>999000</v>
      </c>
    </row>
    <row r="136" spans="3:27" x14ac:dyDescent="0.3">
      <c r="C136" s="28">
        <v>998678.44847860478</v>
      </c>
      <c r="D136" s="28">
        <v>0</v>
      </c>
      <c r="E136" s="28">
        <v>0</v>
      </c>
      <c r="F136" s="28">
        <v>998171.54907160753</v>
      </c>
      <c r="G136" s="28">
        <v>998267.66365166625</v>
      </c>
      <c r="H136" s="28">
        <v>0</v>
      </c>
      <c r="I136" s="28">
        <v>0</v>
      </c>
      <c r="J136" s="28">
        <v>0</v>
      </c>
      <c r="K136" s="28">
        <v>0</v>
      </c>
      <c r="L136" s="28">
        <v>995821.2191937851</v>
      </c>
      <c r="M136" s="28">
        <v>0</v>
      </c>
      <c r="N136" s="28">
        <v>998286.75096437964</v>
      </c>
      <c r="P136" s="9">
        <v>999000</v>
      </c>
      <c r="Q136" s="28">
        <v>0</v>
      </c>
      <c r="R136" s="28">
        <v>0</v>
      </c>
      <c r="S136" s="28">
        <v>999000</v>
      </c>
      <c r="T136" s="28">
        <v>999000</v>
      </c>
      <c r="U136" s="28">
        <v>0</v>
      </c>
      <c r="V136" s="28">
        <v>0</v>
      </c>
      <c r="W136" s="28">
        <v>0</v>
      </c>
      <c r="X136" s="28">
        <v>0</v>
      </c>
      <c r="Y136" s="28">
        <v>996000</v>
      </c>
      <c r="Z136" s="28">
        <v>0</v>
      </c>
      <c r="AA136" s="28">
        <v>999000</v>
      </c>
    </row>
    <row r="137" spans="3:27" x14ac:dyDescent="0.3">
      <c r="C137" s="28">
        <v>998678.44847860478</v>
      </c>
      <c r="D137" s="28">
        <v>0</v>
      </c>
      <c r="E137" s="28">
        <v>0</v>
      </c>
      <c r="F137" s="28">
        <v>998171.54907160753</v>
      </c>
      <c r="G137" s="28">
        <v>0</v>
      </c>
      <c r="H137" s="28">
        <v>0</v>
      </c>
      <c r="I137" s="28">
        <v>995832.76482511056</v>
      </c>
      <c r="J137" s="28">
        <v>0</v>
      </c>
      <c r="K137" s="28">
        <v>0</v>
      </c>
      <c r="L137" s="28">
        <v>995821.2191937851</v>
      </c>
      <c r="M137" s="28">
        <v>0</v>
      </c>
      <c r="N137" s="28">
        <v>998286.75096437964</v>
      </c>
      <c r="P137" s="9">
        <v>999000</v>
      </c>
      <c r="Q137" s="28">
        <v>0</v>
      </c>
      <c r="R137" s="28">
        <v>0</v>
      </c>
      <c r="S137" s="28">
        <v>999000</v>
      </c>
      <c r="T137" s="28">
        <v>0</v>
      </c>
      <c r="U137" s="28">
        <v>0</v>
      </c>
      <c r="V137" s="28">
        <v>996000</v>
      </c>
      <c r="W137" s="28">
        <v>0</v>
      </c>
      <c r="X137" s="28">
        <v>0</v>
      </c>
      <c r="Y137" s="28">
        <v>996000</v>
      </c>
      <c r="Z137" s="28">
        <v>0</v>
      </c>
      <c r="AA137" s="28">
        <v>999000</v>
      </c>
    </row>
    <row r="138" spans="3:27" x14ac:dyDescent="0.3">
      <c r="C138" s="28">
        <v>1997356.8969572096</v>
      </c>
      <c r="D138" s="28">
        <v>997618.44782516512</v>
      </c>
      <c r="E138" s="28">
        <v>2994609.8612127556</v>
      </c>
      <c r="F138" s="28">
        <v>998171.54907160753</v>
      </c>
      <c r="G138" s="28">
        <v>2994802.9909549989</v>
      </c>
      <c r="H138" s="28">
        <v>1995500.7968577677</v>
      </c>
      <c r="I138" s="28">
        <v>995832.76482511056</v>
      </c>
      <c r="J138" s="28">
        <v>2988501.8425966934</v>
      </c>
      <c r="K138" s="28">
        <v>2990344.0424584639</v>
      </c>
      <c r="L138" s="28">
        <v>995821.2191937851</v>
      </c>
      <c r="M138" s="28">
        <v>1995928.4112061739</v>
      </c>
      <c r="N138" s="28">
        <v>2994860.2528931391</v>
      </c>
      <c r="P138" s="9">
        <v>1998000</v>
      </c>
      <c r="Q138" s="28">
        <v>998000</v>
      </c>
      <c r="R138" s="28">
        <v>2995000</v>
      </c>
      <c r="S138" s="28">
        <v>999000</v>
      </c>
      <c r="T138" s="28">
        <v>2995000</v>
      </c>
      <c r="U138" s="28">
        <v>1996000</v>
      </c>
      <c r="V138" s="28">
        <v>996000</v>
      </c>
      <c r="W138" s="28">
        <v>2989000</v>
      </c>
      <c r="X138" s="28">
        <v>2991000</v>
      </c>
      <c r="Y138" s="28">
        <v>996000</v>
      </c>
      <c r="Z138" s="28">
        <v>1996000</v>
      </c>
      <c r="AA138" s="28">
        <v>2995000</v>
      </c>
    </row>
    <row r="139" spans="3:27" x14ac:dyDescent="0.3">
      <c r="C139" s="28">
        <v>998678.44847860478</v>
      </c>
      <c r="D139" s="28">
        <v>0</v>
      </c>
      <c r="E139" s="28">
        <v>2994609.8612127556</v>
      </c>
      <c r="F139" s="28">
        <v>1996343.0981432151</v>
      </c>
      <c r="G139" s="28">
        <v>1996535.3273033325</v>
      </c>
      <c r="H139" s="28">
        <v>0</v>
      </c>
      <c r="I139" s="28">
        <v>1991665.5296502211</v>
      </c>
      <c r="J139" s="28">
        <v>1992334.561731129</v>
      </c>
      <c r="K139" s="28">
        <v>1993562.6949723093</v>
      </c>
      <c r="L139" s="28">
        <v>1991642.4383875702</v>
      </c>
      <c r="M139" s="28">
        <v>1995928.4112061739</v>
      </c>
      <c r="N139" s="28">
        <v>1996573.5019287593</v>
      </c>
      <c r="P139" s="9">
        <v>999000</v>
      </c>
      <c r="Q139" s="28">
        <v>0</v>
      </c>
      <c r="R139" s="28">
        <v>2995000</v>
      </c>
      <c r="S139" s="28">
        <v>1997000</v>
      </c>
      <c r="T139" s="28">
        <v>1997000</v>
      </c>
      <c r="U139" s="28">
        <v>0</v>
      </c>
      <c r="V139" s="28">
        <v>1992000</v>
      </c>
      <c r="W139" s="28">
        <v>1993000</v>
      </c>
      <c r="X139" s="28">
        <v>1994000</v>
      </c>
      <c r="Y139" s="28">
        <v>1992000</v>
      </c>
      <c r="Z139" s="28">
        <v>1996000</v>
      </c>
      <c r="AA139" s="28">
        <v>1997000</v>
      </c>
    </row>
    <row r="140" spans="3:27" x14ac:dyDescent="0.3">
      <c r="C140" s="28">
        <v>2996035.345435814</v>
      </c>
      <c r="D140" s="28">
        <v>2992855.343475495</v>
      </c>
      <c r="E140" s="28">
        <v>2994609.8612127556</v>
      </c>
      <c r="F140" s="28">
        <v>3992686.1962864301</v>
      </c>
      <c r="G140" s="28">
        <v>3993070.654606665</v>
      </c>
      <c r="H140" s="28">
        <v>2993251.1952866516</v>
      </c>
      <c r="I140" s="28">
        <v>1991665.5296502211</v>
      </c>
      <c r="J140" s="28">
        <v>1992334.561731129</v>
      </c>
      <c r="K140" s="28">
        <v>2990344.0424584639</v>
      </c>
      <c r="L140" s="28">
        <v>2987463.657581355</v>
      </c>
      <c r="M140" s="28">
        <v>1995928.4112061739</v>
      </c>
      <c r="N140" s="28">
        <v>2994860.2528931391</v>
      </c>
      <c r="P140" s="9">
        <v>2997000</v>
      </c>
      <c r="Q140" s="28">
        <v>2993000</v>
      </c>
      <c r="R140" s="28">
        <v>2995000</v>
      </c>
      <c r="S140" s="28">
        <v>3993000</v>
      </c>
      <c r="T140" s="28">
        <v>3994000</v>
      </c>
      <c r="U140" s="28">
        <v>2994000</v>
      </c>
      <c r="V140" s="28">
        <v>1992000</v>
      </c>
      <c r="W140" s="28">
        <v>1993000</v>
      </c>
      <c r="X140" s="28">
        <v>2991000</v>
      </c>
      <c r="Y140" s="28">
        <v>2988000</v>
      </c>
      <c r="Z140" s="28">
        <v>1996000</v>
      </c>
      <c r="AA140" s="28">
        <v>2995000</v>
      </c>
    </row>
    <row r="141" spans="3:27" x14ac:dyDescent="0.3">
      <c r="C141" s="28">
        <v>5992070.690871628</v>
      </c>
      <c r="D141" s="28">
        <v>9976184.4782516491</v>
      </c>
      <c r="E141" s="28">
        <v>12976642.731921939</v>
      </c>
      <c r="F141" s="28">
        <v>17967087.883288935</v>
      </c>
      <c r="G141" s="28">
        <v>17968817.945729997</v>
      </c>
      <c r="H141" s="28">
        <v>24943759.960722096</v>
      </c>
      <c r="I141" s="28">
        <v>29874982.944753315</v>
      </c>
      <c r="J141" s="28">
        <v>29885018.425966933</v>
      </c>
      <c r="K141" s="28">
        <v>29903440.424584642</v>
      </c>
      <c r="L141" s="28">
        <v>29874636.575813554</v>
      </c>
      <c r="M141" s="28">
        <v>24949105.140077174</v>
      </c>
      <c r="N141" s="28">
        <v>34940036.283753283</v>
      </c>
      <c r="P141" s="9">
        <v>5993000</v>
      </c>
      <c r="Q141" s="28">
        <v>9977000</v>
      </c>
      <c r="R141" s="28">
        <v>12977000</v>
      </c>
      <c r="S141" s="28">
        <v>17968000</v>
      </c>
      <c r="T141" s="28">
        <v>17969000</v>
      </c>
      <c r="U141" s="28">
        <v>24944000</v>
      </c>
      <c r="V141" s="28">
        <v>29875000</v>
      </c>
      <c r="W141" s="28">
        <v>29886000</v>
      </c>
      <c r="X141" s="28">
        <v>29904000</v>
      </c>
      <c r="Y141" s="28">
        <v>29875000</v>
      </c>
      <c r="Z141" s="28">
        <v>24950000</v>
      </c>
      <c r="AA141" s="28">
        <v>34941000</v>
      </c>
    </row>
    <row r="142" spans="3:27" x14ac:dyDescent="0.3">
      <c r="C142" s="28">
        <v>399471.37939144194</v>
      </c>
      <c r="D142" s="28">
        <v>498809.22391258256</v>
      </c>
      <c r="E142" s="28">
        <v>499101.64353545924</v>
      </c>
      <c r="F142" s="28">
        <v>798537.23925728607</v>
      </c>
      <c r="G142" s="28">
        <v>798614.1309213331</v>
      </c>
      <c r="H142" s="28">
        <v>1995500.7968577677</v>
      </c>
      <c r="I142" s="28">
        <v>1991665.5296502211</v>
      </c>
      <c r="J142" s="28">
        <v>1992334.561731129</v>
      </c>
      <c r="K142" s="28">
        <v>1993562.6949723093</v>
      </c>
      <c r="L142" s="28">
        <v>1991642.4383875702</v>
      </c>
      <c r="M142" s="28">
        <v>1097760.6261633956</v>
      </c>
      <c r="N142" s="28">
        <v>998286.75096437964</v>
      </c>
      <c r="P142" s="9">
        <v>400000</v>
      </c>
      <c r="Q142" s="28">
        <v>499000</v>
      </c>
      <c r="R142" s="28">
        <v>500000</v>
      </c>
      <c r="S142" s="28">
        <v>799000</v>
      </c>
      <c r="T142" s="28">
        <v>799000</v>
      </c>
      <c r="U142" s="28">
        <v>1996000</v>
      </c>
      <c r="V142" s="28">
        <v>1992000</v>
      </c>
      <c r="W142" s="28">
        <v>1993000</v>
      </c>
      <c r="X142" s="28">
        <v>1994000</v>
      </c>
      <c r="Y142" s="28">
        <v>1992000</v>
      </c>
      <c r="Z142" s="28">
        <v>1098000</v>
      </c>
      <c r="AA142" s="28">
        <v>999000</v>
      </c>
    </row>
    <row r="143" spans="3:27" x14ac:dyDescent="0.3">
      <c r="C143" s="28">
        <v>1997356.8969572096</v>
      </c>
      <c r="D143" s="28">
        <v>1995236.8956503302</v>
      </c>
      <c r="E143" s="28">
        <v>1996406.574141837</v>
      </c>
      <c r="F143" s="28">
        <v>1996343.0981432151</v>
      </c>
      <c r="G143" s="28">
        <v>3294283.2900504987</v>
      </c>
      <c r="H143" s="28">
        <v>3292576.3148153168</v>
      </c>
      <c r="I143" s="28">
        <v>3485414.6768878866</v>
      </c>
      <c r="J143" s="28">
        <v>3984669.1234622579</v>
      </c>
      <c r="K143" s="28">
        <v>3987125.3899446186</v>
      </c>
      <c r="L143" s="28">
        <v>3983284.8767751404</v>
      </c>
      <c r="M143" s="28">
        <v>2195521.2523267912</v>
      </c>
      <c r="N143" s="28">
        <v>2495716.8774109492</v>
      </c>
      <c r="P143" s="9">
        <v>1998000</v>
      </c>
      <c r="Q143" s="28">
        <v>1996000</v>
      </c>
      <c r="R143" s="28">
        <v>1997000</v>
      </c>
      <c r="S143" s="28">
        <v>1997000</v>
      </c>
      <c r="T143" s="28">
        <v>3295000</v>
      </c>
      <c r="U143" s="28">
        <v>3293000</v>
      </c>
      <c r="V143" s="28">
        <v>3486000</v>
      </c>
      <c r="W143" s="28">
        <v>3985000</v>
      </c>
      <c r="X143" s="28">
        <v>3988000</v>
      </c>
      <c r="Y143" s="28">
        <v>3984000</v>
      </c>
      <c r="Z143" s="28">
        <v>2196000</v>
      </c>
      <c r="AA143" s="28">
        <v>2496000</v>
      </c>
    </row>
    <row r="144" spans="3:27" x14ac:dyDescent="0.3">
      <c r="C144" s="28">
        <v>399471.37939144194</v>
      </c>
      <c r="D144" s="28">
        <v>399047.37913006602</v>
      </c>
      <c r="E144" s="28">
        <v>399281.31482836738</v>
      </c>
      <c r="F144" s="28">
        <v>499085.77453580376</v>
      </c>
      <c r="G144" s="28">
        <v>998267.66365166625</v>
      </c>
      <c r="H144" s="28">
        <v>997750.39842888387</v>
      </c>
      <c r="I144" s="28">
        <v>1991665.5296502211</v>
      </c>
      <c r="J144" s="28">
        <v>1992334.561731129</v>
      </c>
      <c r="K144" s="28">
        <v>1993562.6949723093</v>
      </c>
      <c r="L144" s="28">
        <v>1991642.4383875702</v>
      </c>
      <c r="M144" s="28">
        <v>997964.20560308697</v>
      </c>
      <c r="N144" s="28">
        <v>998286.75096437964</v>
      </c>
      <c r="P144" s="9">
        <v>400000</v>
      </c>
      <c r="Q144" s="28">
        <v>400000</v>
      </c>
      <c r="R144" s="28">
        <v>400000</v>
      </c>
      <c r="S144" s="28">
        <v>500000</v>
      </c>
      <c r="T144" s="28">
        <v>999000</v>
      </c>
      <c r="U144" s="28">
        <v>998000</v>
      </c>
      <c r="V144" s="28">
        <v>1992000</v>
      </c>
      <c r="W144" s="28">
        <v>1993000</v>
      </c>
      <c r="X144" s="28">
        <v>1994000</v>
      </c>
      <c r="Y144" s="28">
        <v>1992000</v>
      </c>
      <c r="Z144" s="28">
        <v>998000</v>
      </c>
      <c r="AA144" s="28">
        <v>999000</v>
      </c>
    </row>
    <row r="145" spans="3:27" x14ac:dyDescent="0.3">
      <c r="C145" s="28">
        <v>2496696.1211965121</v>
      </c>
      <c r="D145" s="28">
        <v>2494046.1195629123</v>
      </c>
      <c r="E145" s="28">
        <v>3493711.5047482145</v>
      </c>
      <c r="F145" s="28">
        <v>4990857.7453580378</v>
      </c>
      <c r="G145" s="28">
        <v>4991338.3182583312</v>
      </c>
      <c r="H145" s="28">
        <v>4988751.9921444198</v>
      </c>
      <c r="I145" s="28">
        <v>5775830.0359856412</v>
      </c>
      <c r="J145" s="28">
        <v>7869721.5188379595</v>
      </c>
      <c r="K145" s="28">
        <v>7974250.7798892371</v>
      </c>
      <c r="L145" s="28">
        <v>5576598.8274851963</v>
      </c>
      <c r="M145" s="28">
        <v>3193485.4579298785</v>
      </c>
      <c r="N145" s="28">
        <v>2994860.2528931391</v>
      </c>
      <c r="P145" s="9">
        <v>2497000</v>
      </c>
      <c r="Q145" s="28">
        <v>2495000</v>
      </c>
      <c r="R145" s="28">
        <v>3494000</v>
      </c>
      <c r="S145" s="28">
        <v>4991000</v>
      </c>
      <c r="T145" s="28">
        <v>4992000</v>
      </c>
      <c r="U145" s="28">
        <v>4989000</v>
      </c>
      <c r="V145" s="28">
        <v>5776000</v>
      </c>
      <c r="W145" s="28">
        <v>7870000</v>
      </c>
      <c r="X145" s="28">
        <v>7975000</v>
      </c>
      <c r="Y145" s="28">
        <v>5577000</v>
      </c>
      <c r="Z145" s="28">
        <v>3194000</v>
      </c>
      <c r="AA145" s="28">
        <v>2995000</v>
      </c>
    </row>
    <row r="146" spans="3:27" x14ac:dyDescent="0.3">
      <c r="C146" s="28">
        <v>1098546.2933264654</v>
      </c>
      <c r="D146" s="28">
        <v>1197142.137390198</v>
      </c>
      <c r="E146" s="28">
        <v>1497304.9306063778</v>
      </c>
      <c r="F146" s="28">
        <v>1497257.3236074115</v>
      </c>
      <c r="G146" s="28">
        <v>1497401.4954774994</v>
      </c>
      <c r="H146" s="28">
        <v>2993251.1952866516</v>
      </c>
      <c r="I146" s="28">
        <v>4979163.8241255525</v>
      </c>
      <c r="J146" s="28">
        <v>4980836.4043278228</v>
      </c>
      <c r="K146" s="28">
        <v>2990344.0424584639</v>
      </c>
      <c r="L146" s="28">
        <v>2987463.657581355</v>
      </c>
      <c r="M146" s="28">
        <v>1995928.4112061739</v>
      </c>
      <c r="N146" s="28">
        <v>1996573.5019287593</v>
      </c>
      <c r="P146" s="9">
        <v>1099000</v>
      </c>
      <c r="Q146" s="28">
        <v>1198000</v>
      </c>
      <c r="R146" s="28">
        <v>1498000</v>
      </c>
      <c r="S146" s="28">
        <v>1498000</v>
      </c>
      <c r="T146" s="28">
        <v>1498000</v>
      </c>
      <c r="U146" s="28">
        <v>2994000</v>
      </c>
      <c r="V146" s="28">
        <v>4980000</v>
      </c>
      <c r="W146" s="28">
        <v>4981000</v>
      </c>
      <c r="X146" s="28">
        <v>2991000</v>
      </c>
      <c r="Y146" s="28">
        <v>2988000</v>
      </c>
      <c r="Z146" s="28">
        <v>1996000</v>
      </c>
      <c r="AA146" s="28">
        <v>1997000</v>
      </c>
    </row>
    <row r="147" spans="3:27" x14ac:dyDescent="0.3">
      <c r="C147" s="28">
        <v>1498017.672717907</v>
      </c>
      <c r="D147" s="28">
        <v>1496427.6717377475</v>
      </c>
      <c r="E147" s="28">
        <v>1996406.574141837</v>
      </c>
      <c r="F147" s="28">
        <v>1996343.0981432151</v>
      </c>
      <c r="G147" s="28">
        <v>2495669.1591291656</v>
      </c>
      <c r="H147" s="28">
        <v>2993251.1952866516</v>
      </c>
      <c r="I147" s="28">
        <v>3983331.0593004422</v>
      </c>
      <c r="J147" s="28">
        <v>3984669.1234622579</v>
      </c>
      <c r="K147" s="28">
        <v>2990344.0424584639</v>
      </c>
      <c r="L147" s="28">
        <v>2987463.657581355</v>
      </c>
      <c r="M147" s="28">
        <v>1995928.4112061739</v>
      </c>
      <c r="N147" s="28">
        <v>998286.75096437964</v>
      </c>
      <c r="P147" s="9">
        <v>1499000</v>
      </c>
      <c r="Q147" s="28">
        <v>1497000</v>
      </c>
      <c r="R147" s="28">
        <v>1997000</v>
      </c>
      <c r="S147" s="28">
        <v>1997000</v>
      </c>
      <c r="T147" s="28">
        <v>2496000</v>
      </c>
      <c r="U147" s="28">
        <v>2994000</v>
      </c>
      <c r="V147" s="28">
        <v>3984000</v>
      </c>
      <c r="W147" s="28">
        <v>3985000</v>
      </c>
      <c r="X147" s="28">
        <v>2991000</v>
      </c>
      <c r="Y147" s="28">
        <v>2988000</v>
      </c>
      <c r="Z147" s="28">
        <v>1996000</v>
      </c>
      <c r="AA147" s="28">
        <v>999000</v>
      </c>
    </row>
    <row r="148" spans="3:27" x14ac:dyDescent="0.3">
      <c r="C148" s="28">
        <v>299603.53454358142</v>
      </c>
      <c r="D148" s="28">
        <v>299285.53434754949</v>
      </c>
      <c r="E148" s="28">
        <v>299460.98612127552</v>
      </c>
      <c r="F148" s="28">
        <v>499085.77453580376</v>
      </c>
      <c r="G148" s="28">
        <v>499133.83182583313</v>
      </c>
      <c r="H148" s="28">
        <v>997750.39842888387</v>
      </c>
      <c r="I148" s="28">
        <v>1991665.5296502211</v>
      </c>
      <c r="J148" s="28">
        <v>1992334.561731129</v>
      </c>
      <c r="K148" s="28">
        <v>1993562.6949723093</v>
      </c>
      <c r="L148" s="28">
        <v>497910.60959689255</v>
      </c>
      <c r="M148" s="28">
        <v>299389.26168092608</v>
      </c>
      <c r="N148" s="28">
        <v>499143.37548218982</v>
      </c>
      <c r="P148" s="9">
        <v>300000</v>
      </c>
      <c r="Q148" s="28">
        <v>300000</v>
      </c>
      <c r="R148" s="28">
        <v>300000</v>
      </c>
      <c r="S148" s="28">
        <v>500000</v>
      </c>
      <c r="T148" s="28">
        <v>500000</v>
      </c>
      <c r="U148" s="28">
        <v>998000</v>
      </c>
      <c r="V148" s="28">
        <v>1992000</v>
      </c>
      <c r="W148" s="28">
        <v>1993000</v>
      </c>
      <c r="X148" s="28">
        <v>1994000</v>
      </c>
      <c r="Y148" s="28">
        <v>498000</v>
      </c>
      <c r="Z148" s="28">
        <v>300000</v>
      </c>
      <c r="AA148" s="28">
        <v>500000</v>
      </c>
    </row>
    <row r="149" spans="3:27" x14ac:dyDescent="0.3">
      <c r="C149" s="28">
        <v>489352.43975451629</v>
      </c>
      <c r="D149" s="28">
        <v>299285.53434754949</v>
      </c>
      <c r="E149" s="28">
        <v>299460.98612127552</v>
      </c>
      <c r="F149" s="28">
        <v>499085.77453580376</v>
      </c>
      <c r="G149" s="28">
        <v>499133.83182583313</v>
      </c>
      <c r="H149" s="28">
        <v>997750.39842888387</v>
      </c>
      <c r="I149" s="28">
        <v>1991665.5296502211</v>
      </c>
      <c r="J149" s="28">
        <v>1992334.561731129</v>
      </c>
      <c r="K149" s="28">
        <v>1993562.6949723093</v>
      </c>
      <c r="L149" s="28">
        <v>497910.60959689255</v>
      </c>
      <c r="M149" s="28">
        <v>299389.26168092608</v>
      </c>
      <c r="N149" s="28">
        <v>499143.37548218982</v>
      </c>
      <c r="P149" s="9">
        <v>490000</v>
      </c>
      <c r="Q149" s="28">
        <v>300000</v>
      </c>
      <c r="R149" s="28">
        <v>300000</v>
      </c>
      <c r="S149" s="28">
        <v>500000</v>
      </c>
      <c r="T149" s="28">
        <v>500000</v>
      </c>
      <c r="U149" s="28">
        <v>998000</v>
      </c>
      <c r="V149" s="28">
        <v>1992000</v>
      </c>
      <c r="W149" s="28">
        <v>1993000</v>
      </c>
      <c r="X149" s="28">
        <v>1994000</v>
      </c>
      <c r="Y149" s="28">
        <v>498000</v>
      </c>
      <c r="Z149" s="28">
        <v>300000</v>
      </c>
      <c r="AA149" s="28">
        <v>500000</v>
      </c>
    </row>
    <row r="150" spans="3:27" x14ac:dyDescent="0.3">
      <c r="C150" s="28">
        <v>1797621.2072614885</v>
      </c>
      <c r="D150" s="28">
        <v>1516380.040694251</v>
      </c>
      <c r="E150" s="28">
        <v>1457376.799123541</v>
      </c>
      <c r="F150" s="28">
        <v>1157878.9969230648</v>
      </c>
      <c r="G150" s="28">
        <v>1707037.7048443493</v>
      </c>
      <c r="H150" s="28">
        <v>2624083.5478679645</v>
      </c>
      <c r="I150" s="28">
        <v>3614872.9363151514</v>
      </c>
      <c r="J150" s="28">
        <v>4253634.2892959593</v>
      </c>
      <c r="K150" s="28">
        <v>3648219.7317993259</v>
      </c>
      <c r="L150" s="28">
        <v>2250555.9553779541</v>
      </c>
      <c r="M150" s="28">
        <v>1556824.1607408158</v>
      </c>
      <c r="N150" s="28">
        <v>3593832.3034717669</v>
      </c>
      <c r="P150" s="9">
        <v>1798000</v>
      </c>
      <c r="Q150" s="28">
        <v>1517000</v>
      </c>
      <c r="R150" s="28">
        <v>1458000</v>
      </c>
      <c r="S150" s="28">
        <v>1158000</v>
      </c>
      <c r="T150" s="28">
        <v>1708000</v>
      </c>
      <c r="U150" s="28">
        <v>2625000</v>
      </c>
      <c r="V150" s="28">
        <v>3615000</v>
      </c>
      <c r="W150" s="28">
        <v>4254000</v>
      </c>
      <c r="X150" s="28">
        <v>3649000</v>
      </c>
      <c r="Y150" s="28">
        <v>2251000</v>
      </c>
      <c r="Z150" s="28">
        <v>1557000</v>
      </c>
      <c r="AA150" s="28">
        <v>3594000</v>
      </c>
    </row>
  </sheetData>
  <phoneticPr fontId="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FE404-3EEF-4919-BFB8-C1FD24F49B8A}">
  <dimension ref="A3:M23"/>
  <sheetViews>
    <sheetView workbookViewId="0">
      <selection activeCell="U1195" sqref="U1195"/>
    </sheetView>
  </sheetViews>
  <sheetFormatPr defaultRowHeight="16.5" x14ac:dyDescent="0.3"/>
  <cols>
    <col min="1" max="1" width="16.5" bestFit="1" customWidth="1"/>
    <col min="2" max="13" width="17.875" bestFit="1" customWidth="1"/>
  </cols>
  <sheetData>
    <row r="3" spans="1:13" x14ac:dyDescent="0.3">
      <c r="A3" s="37" t="s">
        <v>2777</v>
      </c>
      <c r="B3" t="s">
        <v>2790</v>
      </c>
      <c r="C3" t="s">
        <v>2791</v>
      </c>
      <c r="D3" t="s">
        <v>2792</v>
      </c>
      <c r="E3" t="s">
        <v>2793</v>
      </c>
      <c r="F3" t="s">
        <v>2794</v>
      </c>
      <c r="G3" t="s">
        <v>2795</v>
      </c>
      <c r="H3" t="s">
        <v>2796</v>
      </c>
      <c r="I3" t="s">
        <v>2797</v>
      </c>
      <c r="J3" t="s">
        <v>2798</v>
      </c>
      <c r="K3" t="s">
        <v>2799</v>
      </c>
      <c r="L3" t="s">
        <v>2800</v>
      </c>
      <c r="M3" t="s">
        <v>2801</v>
      </c>
    </row>
    <row r="4" spans="1:13" x14ac:dyDescent="0.3">
      <c r="A4" s="38" t="s">
        <v>2489</v>
      </c>
      <c r="B4" s="9">
        <v>102148000</v>
      </c>
      <c r="C4" s="9">
        <v>126731000</v>
      </c>
      <c r="D4" s="9">
        <v>156766000</v>
      </c>
      <c r="E4" s="9">
        <v>221826000</v>
      </c>
      <c r="F4" s="9">
        <v>328923000</v>
      </c>
      <c r="G4" s="9">
        <v>320005000</v>
      </c>
      <c r="H4" s="9">
        <v>337330000</v>
      </c>
      <c r="I4" s="9">
        <v>356260000</v>
      </c>
      <c r="J4" s="9">
        <v>379054000</v>
      </c>
      <c r="K4" s="9">
        <v>291234000</v>
      </c>
      <c r="L4" s="9">
        <v>225931000</v>
      </c>
      <c r="M4" s="9">
        <v>199968000</v>
      </c>
    </row>
    <row r="5" spans="1:13" x14ac:dyDescent="0.3">
      <c r="A5" s="38" t="s">
        <v>1289</v>
      </c>
      <c r="B5" s="9">
        <v>1032424000</v>
      </c>
      <c r="C5" s="9">
        <v>1032424000</v>
      </c>
      <c r="D5" s="9">
        <v>1503185000</v>
      </c>
      <c r="E5" s="9">
        <v>1703185000</v>
      </c>
      <c r="F5" s="9">
        <v>1569727000</v>
      </c>
      <c r="G5" s="9">
        <v>1546211000</v>
      </c>
      <c r="H5" s="9">
        <v>1715299000</v>
      </c>
      <c r="I5" s="9">
        <v>1515299000</v>
      </c>
      <c r="J5" s="9">
        <v>1515299000</v>
      </c>
      <c r="K5" s="9">
        <v>1795653000</v>
      </c>
      <c r="L5" s="9">
        <v>1395653000</v>
      </c>
      <c r="M5" s="9">
        <v>1676004000</v>
      </c>
    </row>
    <row r="6" spans="1:13" x14ac:dyDescent="0.3">
      <c r="A6" s="38" t="s">
        <v>2778</v>
      </c>
      <c r="B6" s="9">
        <v>377292000</v>
      </c>
      <c r="C6" s="9">
        <v>351062000</v>
      </c>
      <c r="D6" s="9">
        <v>285855000</v>
      </c>
      <c r="E6" s="9">
        <v>370528000</v>
      </c>
      <c r="F6" s="9">
        <v>336075000</v>
      </c>
      <c r="G6" s="9">
        <v>271154000</v>
      </c>
      <c r="H6" s="9">
        <v>306268000</v>
      </c>
      <c r="I6" s="9">
        <v>363645000</v>
      </c>
      <c r="J6" s="9">
        <v>437945000</v>
      </c>
      <c r="K6" s="9">
        <v>377632000</v>
      </c>
      <c r="L6" s="9">
        <v>290562000</v>
      </c>
      <c r="M6" s="9">
        <v>431546000</v>
      </c>
    </row>
    <row r="7" spans="1:13" x14ac:dyDescent="0.3">
      <c r="A7" s="38" t="s">
        <v>1292</v>
      </c>
      <c r="B7" s="9">
        <v>408850000</v>
      </c>
      <c r="C7" s="9">
        <v>311380000</v>
      </c>
      <c r="D7" s="9">
        <v>486810000</v>
      </c>
      <c r="E7" s="9">
        <v>570050000</v>
      </c>
      <c r="F7" s="9">
        <v>603890000</v>
      </c>
      <c r="G7" s="9">
        <v>580710000</v>
      </c>
      <c r="H7" s="9">
        <v>545870000</v>
      </c>
      <c r="I7" s="9">
        <v>580120000</v>
      </c>
      <c r="J7" s="9">
        <v>724960000</v>
      </c>
      <c r="K7" s="9">
        <v>611350000</v>
      </c>
      <c r="L7" s="9">
        <v>572260000</v>
      </c>
      <c r="M7" s="9">
        <v>703400000</v>
      </c>
    </row>
    <row r="8" spans="1:13" x14ac:dyDescent="0.3">
      <c r="A8" s="38" t="s">
        <v>2781</v>
      </c>
      <c r="B8" s="9">
        <v>1016183000</v>
      </c>
      <c r="C8" s="9">
        <v>1153111000</v>
      </c>
      <c r="D8" s="9">
        <v>1015183000</v>
      </c>
      <c r="E8" s="9">
        <v>1015183000</v>
      </c>
      <c r="F8" s="9">
        <v>1018267000</v>
      </c>
      <c r="G8" s="9">
        <v>1046183000</v>
      </c>
      <c r="H8" s="9">
        <v>1209183000</v>
      </c>
      <c r="I8" s="9">
        <v>1194183000</v>
      </c>
      <c r="J8" s="9">
        <v>1169183000</v>
      </c>
      <c r="K8" s="9">
        <v>1031183000</v>
      </c>
      <c r="L8" s="9">
        <v>1169183000</v>
      </c>
      <c r="M8" s="9">
        <v>1187980000</v>
      </c>
    </row>
    <row r="9" spans="1:13" x14ac:dyDescent="0.3">
      <c r="A9" s="38" t="s">
        <v>2782</v>
      </c>
      <c r="B9" s="9">
        <v>1175400000</v>
      </c>
      <c r="C9" s="9">
        <v>572000000</v>
      </c>
      <c r="D9" s="9">
        <v>747100000</v>
      </c>
      <c r="E9" s="9">
        <v>706100000</v>
      </c>
      <c r="F9" s="9">
        <v>712400000</v>
      </c>
      <c r="G9" s="9">
        <v>794400000</v>
      </c>
      <c r="H9" s="9">
        <v>599400000</v>
      </c>
      <c r="I9" s="9">
        <v>805400000</v>
      </c>
      <c r="J9" s="9">
        <v>1018400000</v>
      </c>
      <c r="K9" s="9">
        <v>976400000</v>
      </c>
      <c r="L9" s="9">
        <v>755600000</v>
      </c>
      <c r="M9" s="9">
        <v>1017300000</v>
      </c>
    </row>
    <row r="10" spans="1:13" x14ac:dyDescent="0.3">
      <c r="A10" s="38" t="s">
        <v>1301</v>
      </c>
      <c r="B10" s="9">
        <v>400000000</v>
      </c>
      <c r="C10" s="9">
        <v>392000000</v>
      </c>
      <c r="D10" s="9">
        <v>479000000</v>
      </c>
      <c r="E10" s="9">
        <v>457000000</v>
      </c>
      <c r="F10" s="9">
        <v>498000000</v>
      </c>
      <c r="G10" s="9">
        <v>439000000</v>
      </c>
      <c r="H10" s="9">
        <v>448000000</v>
      </c>
      <c r="I10" s="9">
        <v>462000000</v>
      </c>
      <c r="J10" s="9">
        <v>508000000</v>
      </c>
      <c r="K10" s="9">
        <v>574000000</v>
      </c>
      <c r="L10" s="9">
        <v>647000000</v>
      </c>
      <c r="M10" s="9">
        <v>696000000</v>
      </c>
    </row>
    <row r="11" spans="1:13" x14ac:dyDescent="0.3">
      <c r="A11" s="38" t="s">
        <v>1314</v>
      </c>
      <c r="B11" s="9">
        <v>1403000000</v>
      </c>
      <c r="C11" s="9">
        <v>1360000000</v>
      </c>
      <c r="D11" s="9">
        <v>1362000000</v>
      </c>
      <c r="E11" s="9">
        <v>1549000000</v>
      </c>
      <c r="F11" s="9">
        <v>1543000000</v>
      </c>
      <c r="G11" s="9">
        <v>1697000000</v>
      </c>
      <c r="H11" s="9">
        <v>1792000000</v>
      </c>
      <c r="I11" s="9">
        <v>1729000000</v>
      </c>
      <c r="J11" s="9">
        <v>1878000000</v>
      </c>
      <c r="K11" s="9">
        <v>2033000000</v>
      </c>
      <c r="L11" s="9">
        <v>1961000000</v>
      </c>
      <c r="M11" s="9">
        <v>2194000000</v>
      </c>
    </row>
    <row r="12" spans="1:13" x14ac:dyDescent="0.3">
      <c r="A12" s="38" t="s">
        <v>1290</v>
      </c>
      <c r="B12" s="9">
        <v>101189100</v>
      </c>
      <c r="C12" s="9">
        <v>125341500</v>
      </c>
      <c r="D12" s="9">
        <v>168976800</v>
      </c>
      <c r="E12" s="9">
        <v>224522100</v>
      </c>
      <c r="F12" s="9">
        <v>252533900</v>
      </c>
      <c r="G12" s="9">
        <v>283711100</v>
      </c>
      <c r="H12" s="9">
        <v>311271100</v>
      </c>
      <c r="I12" s="9">
        <v>312383100</v>
      </c>
      <c r="J12" s="9">
        <v>286808300</v>
      </c>
      <c r="K12" s="9">
        <v>311893100</v>
      </c>
      <c r="L12" s="9">
        <v>302073100</v>
      </c>
      <c r="M12" s="9">
        <v>319296800</v>
      </c>
    </row>
    <row r="13" spans="1:13" x14ac:dyDescent="0.3">
      <c r="A13" s="38" t="s">
        <v>556</v>
      </c>
      <c r="B13" s="9">
        <v>58338000</v>
      </c>
      <c r="C13" s="9">
        <v>58338000</v>
      </c>
      <c r="D13" s="9">
        <v>58338000</v>
      </c>
      <c r="E13" s="9">
        <v>58338000</v>
      </c>
      <c r="F13" s="9">
        <v>58338000</v>
      </c>
      <c r="G13" s="9">
        <v>58338000</v>
      </c>
      <c r="H13" s="9">
        <v>58338000</v>
      </c>
      <c r="I13" s="9">
        <v>58338000</v>
      </c>
      <c r="J13" s="9">
        <v>58338000</v>
      </c>
      <c r="K13" s="9">
        <v>58338000</v>
      </c>
      <c r="L13" s="9">
        <v>58338000</v>
      </c>
      <c r="M13" s="9">
        <v>58338000</v>
      </c>
    </row>
    <row r="14" spans="1:13" x14ac:dyDescent="0.3">
      <c r="A14" s="38" t="s">
        <v>2783</v>
      </c>
      <c r="B14" s="9">
        <v>107423000</v>
      </c>
      <c r="C14" s="9">
        <v>107189000</v>
      </c>
      <c r="D14" s="9">
        <v>107549000</v>
      </c>
      <c r="E14" s="9">
        <v>107109000</v>
      </c>
      <c r="F14" s="9">
        <v>107903000</v>
      </c>
      <c r="G14" s="9">
        <v>109305000</v>
      </c>
      <c r="H14" s="9">
        <v>109281000</v>
      </c>
      <c r="I14" s="9">
        <v>109051000</v>
      </c>
      <c r="J14" s="9">
        <v>107725000</v>
      </c>
      <c r="K14" s="9">
        <v>109183000</v>
      </c>
      <c r="L14" s="9">
        <v>109448000</v>
      </c>
      <c r="M14" s="9">
        <v>111651000</v>
      </c>
    </row>
    <row r="15" spans="1:13" x14ac:dyDescent="0.3">
      <c r="A15" s="38" t="s">
        <v>2779</v>
      </c>
      <c r="B15" s="9">
        <v>1445100000</v>
      </c>
      <c r="C15" s="9">
        <v>1185100000</v>
      </c>
      <c r="D15" s="9">
        <v>1484900000</v>
      </c>
      <c r="E15" s="9">
        <v>1260700000</v>
      </c>
      <c r="F15" s="9">
        <v>1235400000</v>
      </c>
      <c r="G15" s="9">
        <v>1540600000</v>
      </c>
      <c r="H15" s="9">
        <v>1301400000</v>
      </c>
      <c r="I15" s="9">
        <v>1150400000</v>
      </c>
      <c r="J15" s="9">
        <v>1420300000</v>
      </c>
      <c r="K15" s="9">
        <v>1487100000</v>
      </c>
      <c r="L15" s="9">
        <v>1229600000</v>
      </c>
      <c r="M15" s="9">
        <v>1657200000</v>
      </c>
    </row>
    <row r="16" spans="1:13" x14ac:dyDescent="0.3">
      <c r="A16" s="38" t="s">
        <v>2784</v>
      </c>
      <c r="B16" s="9">
        <v>2016900000</v>
      </c>
      <c r="C16" s="9">
        <v>1184500000</v>
      </c>
      <c r="D16" s="9">
        <v>2461500000</v>
      </c>
      <c r="E16" s="9">
        <v>1378200000</v>
      </c>
      <c r="F16" s="9">
        <v>1436800000</v>
      </c>
      <c r="G16" s="9">
        <v>1302000000</v>
      </c>
      <c r="H16" s="9">
        <v>1313800000</v>
      </c>
      <c r="I16" s="9">
        <v>1361500000</v>
      </c>
      <c r="J16" s="9">
        <v>2329100000</v>
      </c>
      <c r="K16" s="9">
        <v>2043100000</v>
      </c>
      <c r="L16" s="9">
        <v>1308300000</v>
      </c>
      <c r="M16" s="9">
        <v>3664800000</v>
      </c>
    </row>
    <row r="17" spans="1:13" x14ac:dyDescent="0.3">
      <c r="A17" s="38" t="s">
        <v>2785</v>
      </c>
      <c r="B17" s="9">
        <v>6485000000</v>
      </c>
      <c r="C17" s="9">
        <v>4684900000</v>
      </c>
      <c r="D17" s="9">
        <v>5103700000</v>
      </c>
      <c r="E17" s="9">
        <v>5708700000</v>
      </c>
      <c r="F17" s="9">
        <v>5494300000</v>
      </c>
      <c r="G17" s="9">
        <v>5516100000</v>
      </c>
      <c r="H17" s="9">
        <v>5303700000</v>
      </c>
      <c r="I17" s="9">
        <v>5098300000</v>
      </c>
      <c r="J17" s="9">
        <v>6926400000</v>
      </c>
      <c r="K17" s="9">
        <v>5039300000</v>
      </c>
      <c r="L17" s="9">
        <v>5392000000</v>
      </c>
      <c r="M17" s="9">
        <v>8098000000</v>
      </c>
    </row>
    <row r="18" spans="1:13" x14ac:dyDescent="0.3">
      <c r="A18" s="38" t="s">
        <v>2786</v>
      </c>
      <c r="B18" s="9">
        <v>873000000</v>
      </c>
      <c r="C18" s="9">
        <v>358000000</v>
      </c>
      <c r="D18" s="9">
        <v>335000000</v>
      </c>
      <c r="E18" s="9">
        <v>365000000</v>
      </c>
      <c r="F18" s="9">
        <v>698000000</v>
      </c>
      <c r="G18" s="9">
        <v>371000000</v>
      </c>
      <c r="H18" s="9">
        <v>356000000</v>
      </c>
      <c r="I18" s="9">
        <v>352000000</v>
      </c>
      <c r="J18" s="9">
        <v>780000000</v>
      </c>
      <c r="K18" s="9">
        <v>670000000</v>
      </c>
      <c r="L18" s="9">
        <v>392000000</v>
      </c>
      <c r="M18" s="9">
        <v>900000000</v>
      </c>
    </row>
    <row r="19" spans="1:13" x14ac:dyDescent="0.3">
      <c r="A19" s="38" t="s">
        <v>2787</v>
      </c>
      <c r="B19" s="9">
        <v>670000000</v>
      </c>
      <c r="C19" s="9">
        <v>670000000</v>
      </c>
      <c r="D19" s="9">
        <v>732000000</v>
      </c>
      <c r="E19" s="9">
        <v>762000000</v>
      </c>
      <c r="F19" s="9">
        <v>762000000</v>
      </c>
      <c r="G19" s="9">
        <v>762000000</v>
      </c>
      <c r="H19" s="9">
        <v>822000000</v>
      </c>
      <c r="I19" s="9">
        <v>852000000</v>
      </c>
      <c r="J19" s="9">
        <v>822000000</v>
      </c>
      <c r="K19" s="9">
        <v>852000000</v>
      </c>
      <c r="L19" s="9">
        <v>882000000</v>
      </c>
      <c r="M19" s="9">
        <v>992000000</v>
      </c>
    </row>
    <row r="20" spans="1:13" x14ac:dyDescent="0.3">
      <c r="A20" s="38" t="s">
        <v>2788</v>
      </c>
      <c r="B20" s="9">
        <v>789700000</v>
      </c>
      <c r="C20" s="9">
        <v>585200000</v>
      </c>
      <c r="D20" s="9">
        <v>715400000</v>
      </c>
      <c r="E20" s="9">
        <v>634900000</v>
      </c>
      <c r="F20" s="9">
        <v>649700000</v>
      </c>
      <c r="G20" s="9">
        <v>790000000</v>
      </c>
      <c r="H20" s="9">
        <v>664600000</v>
      </c>
      <c r="I20" s="9">
        <v>774800000</v>
      </c>
      <c r="J20" s="9">
        <v>890200000</v>
      </c>
      <c r="K20" s="9">
        <v>760000000</v>
      </c>
      <c r="L20" s="9">
        <v>855000000</v>
      </c>
      <c r="M20" s="9">
        <v>990000000</v>
      </c>
    </row>
    <row r="21" spans="1:13" x14ac:dyDescent="0.3">
      <c r="A21" s="38" t="s">
        <v>2789</v>
      </c>
      <c r="B21" s="9">
        <v>1104100000</v>
      </c>
      <c r="C21" s="9">
        <v>1192000000</v>
      </c>
      <c r="D21" s="9">
        <v>1294300000</v>
      </c>
      <c r="E21" s="9">
        <v>1090700000</v>
      </c>
      <c r="F21" s="9">
        <v>996300000</v>
      </c>
      <c r="G21" s="9">
        <v>996700000</v>
      </c>
      <c r="H21" s="9">
        <v>997300000</v>
      </c>
      <c r="I21" s="9">
        <v>997000000</v>
      </c>
      <c r="J21" s="9">
        <v>1308400000</v>
      </c>
      <c r="K21" s="9">
        <v>1306300000</v>
      </c>
      <c r="L21" s="9">
        <v>1106600000</v>
      </c>
      <c r="M21" s="9">
        <v>1831000000</v>
      </c>
    </row>
    <row r="22" spans="1:13" x14ac:dyDescent="0.3">
      <c r="A22" s="38" t="s">
        <v>1291</v>
      </c>
      <c r="B22" s="9">
        <v>230000000</v>
      </c>
      <c r="C22" s="9">
        <v>183000000</v>
      </c>
      <c r="D22" s="9">
        <v>229000000</v>
      </c>
      <c r="E22" s="9">
        <v>222000000</v>
      </c>
      <c r="F22" s="9">
        <v>264000000</v>
      </c>
      <c r="G22" s="9">
        <v>277000000</v>
      </c>
      <c r="H22" s="9">
        <v>267000000</v>
      </c>
      <c r="I22" s="9">
        <v>280000000</v>
      </c>
      <c r="J22" s="9">
        <v>270000000</v>
      </c>
      <c r="K22" s="9">
        <v>244000000</v>
      </c>
      <c r="L22" s="9">
        <v>235000000</v>
      </c>
      <c r="M22" s="9">
        <v>299000000</v>
      </c>
    </row>
    <row r="23" spans="1:13" x14ac:dyDescent="0.3">
      <c r="A23" s="38" t="s">
        <v>2780</v>
      </c>
      <c r="B23" s="9">
        <v>19796047100</v>
      </c>
      <c r="C23" s="9">
        <v>15632276500</v>
      </c>
      <c r="D23" s="9">
        <v>18726562800</v>
      </c>
      <c r="E23" s="9">
        <v>18405041100</v>
      </c>
      <c r="F23" s="9">
        <v>18565556900</v>
      </c>
      <c r="G23" s="9">
        <v>18701417100</v>
      </c>
      <c r="H23" s="9">
        <v>18458040100</v>
      </c>
      <c r="I23" s="9">
        <v>18351679100</v>
      </c>
      <c r="J23" s="9">
        <v>22830112300</v>
      </c>
      <c r="K23" s="9">
        <v>20571666100</v>
      </c>
      <c r="L23" s="9">
        <v>18887548100</v>
      </c>
      <c r="M23" s="9">
        <v>27027483800</v>
      </c>
    </row>
  </sheetData>
  <phoneticPr fontId="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V760"/>
  <sheetViews>
    <sheetView workbookViewId="0">
      <pane xSplit="9" ySplit="1" topLeftCell="K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6.5" x14ac:dyDescent="0.3"/>
  <cols>
    <col min="1" max="1" width="15.125" style="2" bestFit="1" customWidth="1"/>
    <col min="2" max="2" width="16.5" style="2" bestFit="1" customWidth="1"/>
    <col min="3" max="3" width="49.125" style="8" bestFit="1" customWidth="1"/>
    <col min="4" max="4" width="13" style="2" bestFit="1" customWidth="1"/>
    <col min="5" max="5" width="15" style="2" bestFit="1" customWidth="1"/>
    <col min="6" max="6" width="13" style="2" bestFit="1" customWidth="1"/>
    <col min="7" max="7" width="15" style="2" bestFit="1" customWidth="1"/>
    <col min="8" max="8" width="11.125" style="2" bestFit="1" customWidth="1"/>
    <col min="9" max="9" width="49.125" style="8" bestFit="1" customWidth="1"/>
    <col min="10" max="10" width="14.625" style="1" bestFit="1" customWidth="1"/>
    <col min="11" max="21" width="14.625" style="2" bestFit="1" customWidth="1"/>
    <col min="22" max="22" width="7.5" style="23" bestFit="1" customWidth="1"/>
  </cols>
  <sheetData>
    <row r="1" spans="1:22" x14ac:dyDescent="0.3">
      <c r="A1" s="3" t="s">
        <v>65</v>
      </c>
      <c r="B1" s="3" t="s">
        <v>160</v>
      </c>
      <c r="C1" s="5" t="s">
        <v>40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39</v>
      </c>
      <c r="I1" s="5" t="s">
        <v>40</v>
      </c>
      <c r="J1" s="5" t="s">
        <v>41</v>
      </c>
      <c r="K1" s="3" t="s">
        <v>42</v>
      </c>
      <c r="L1" s="3" t="s">
        <v>43</v>
      </c>
      <c r="M1" s="3" t="s">
        <v>44</v>
      </c>
      <c r="N1" s="3" t="s">
        <v>45</v>
      </c>
      <c r="O1" s="3" t="s">
        <v>46</v>
      </c>
      <c r="P1" s="3" t="s">
        <v>47</v>
      </c>
      <c r="Q1" s="3" t="s">
        <v>48</v>
      </c>
      <c r="R1" s="3" t="s">
        <v>49</v>
      </c>
      <c r="S1" s="3" t="s">
        <v>50</v>
      </c>
      <c r="T1" s="3" t="s">
        <v>51</v>
      </c>
      <c r="U1" s="3" t="s">
        <v>52</v>
      </c>
    </row>
    <row r="2" spans="1:22" hidden="1" x14ac:dyDescent="0.3">
      <c r="A2" s="7" t="s">
        <v>64</v>
      </c>
      <c r="B2" s="7" t="s">
        <v>161</v>
      </c>
      <c r="C2" s="8" t="s">
        <v>1</v>
      </c>
      <c r="D2" s="7">
        <v>1501</v>
      </c>
      <c r="E2" s="7" t="s">
        <v>0</v>
      </c>
      <c r="F2" s="7">
        <v>908</v>
      </c>
      <c r="G2" s="7" t="s">
        <v>0</v>
      </c>
      <c r="H2" s="7"/>
      <c r="I2" s="8" t="s">
        <v>1</v>
      </c>
      <c r="J2" s="20">
        <v>451500000</v>
      </c>
      <c r="K2" s="20">
        <v>259000000</v>
      </c>
      <c r="L2" s="20">
        <v>483500000</v>
      </c>
      <c r="M2" s="20">
        <v>373700000</v>
      </c>
      <c r="N2" s="20">
        <v>434000000</v>
      </c>
      <c r="O2" s="20">
        <v>259100000</v>
      </c>
      <c r="P2" s="20">
        <v>259100000</v>
      </c>
      <c r="Q2" s="20">
        <v>299100000</v>
      </c>
      <c r="R2" s="20">
        <v>526100000</v>
      </c>
      <c r="S2" s="20">
        <v>570100000</v>
      </c>
      <c r="T2" s="20">
        <v>268600000</v>
      </c>
      <c r="U2" s="20">
        <v>816500000</v>
      </c>
      <c r="V2" s="23">
        <v>0.40289999999999998</v>
      </c>
    </row>
    <row r="3" spans="1:22" hidden="1" x14ac:dyDescent="0.3">
      <c r="A3" s="7" t="s">
        <v>64</v>
      </c>
      <c r="B3" s="7" t="s">
        <v>161</v>
      </c>
      <c r="C3" s="8" t="s">
        <v>3</v>
      </c>
      <c r="D3" s="7">
        <v>1501</v>
      </c>
      <c r="E3" s="7" t="s">
        <v>2</v>
      </c>
      <c r="F3" s="7">
        <v>908</v>
      </c>
      <c r="G3" s="7" t="s">
        <v>2</v>
      </c>
      <c r="H3" s="7"/>
      <c r="I3" s="8" t="s">
        <v>3</v>
      </c>
      <c r="J3" s="20">
        <v>311400000</v>
      </c>
      <c r="K3" s="20">
        <v>219600000</v>
      </c>
      <c r="L3" s="20">
        <v>207000000</v>
      </c>
      <c r="M3" s="20">
        <v>228400000</v>
      </c>
      <c r="N3" s="20">
        <v>216000000</v>
      </c>
      <c r="O3" s="20">
        <v>252100000</v>
      </c>
      <c r="P3" s="20">
        <v>262900000</v>
      </c>
      <c r="Q3" s="20">
        <v>275500000</v>
      </c>
      <c r="R3" s="20">
        <v>543700000</v>
      </c>
      <c r="S3" s="20">
        <v>232200000</v>
      </c>
      <c r="T3" s="20">
        <v>261100000</v>
      </c>
      <c r="U3" s="20">
        <v>590400000</v>
      </c>
      <c r="V3" s="23">
        <v>0.39929999999999999</v>
      </c>
    </row>
    <row r="4" spans="1:22" hidden="1" x14ac:dyDescent="0.3">
      <c r="A4" s="7" t="s">
        <v>64</v>
      </c>
      <c r="B4" s="7" t="s">
        <v>161</v>
      </c>
      <c r="C4" s="8" t="s">
        <v>5</v>
      </c>
      <c r="D4" s="7">
        <v>1501</v>
      </c>
      <c r="E4" s="7" t="s">
        <v>4</v>
      </c>
      <c r="F4" s="7">
        <v>909</v>
      </c>
      <c r="G4" s="7" t="s">
        <v>4</v>
      </c>
      <c r="H4" s="7"/>
      <c r="I4" s="8" t="s">
        <v>5</v>
      </c>
      <c r="J4" s="20">
        <v>914600000</v>
      </c>
      <c r="K4" s="20">
        <v>458200000</v>
      </c>
      <c r="L4" s="20">
        <v>1340000000</v>
      </c>
      <c r="M4" s="20">
        <v>502600000</v>
      </c>
      <c r="N4" s="20">
        <v>513100000</v>
      </c>
      <c r="O4" s="20">
        <v>518100000</v>
      </c>
      <c r="P4" s="20">
        <v>518100000</v>
      </c>
      <c r="Q4" s="20">
        <v>513200000</v>
      </c>
      <c r="R4" s="20">
        <v>877900000</v>
      </c>
      <c r="S4" s="20">
        <v>887400000</v>
      </c>
      <c r="T4" s="20">
        <v>514900000</v>
      </c>
      <c r="U4" s="20">
        <v>1593200000</v>
      </c>
      <c r="V4" s="23">
        <v>0.36299999999999999</v>
      </c>
    </row>
    <row r="5" spans="1:22" hidden="1" x14ac:dyDescent="0.3">
      <c r="A5" s="7" t="s">
        <v>64</v>
      </c>
      <c r="B5" s="7" t="s">
        <v>161</v>
      </c>
      <c r="C5" s="8" t="s">
        <v>1267</v>
      </c>
      <c r="D5" s="7">
        <v>1501</v>
      </c>
      <c r="E5" s="7" t="s">
        <v>1280</v>
      </c>
      <c r="F5" s="7">
        <v>909</v>
      </c>
      <c r="G5" s="7" t="s">
        <v>1280</v>
      </c>
      <c r="H5" s="7"/>
      <c r="I5" s="8" t="s">
        <v>1267</v>
      </c>
      <c r="J5" s="20">
        <v>133400000</v>
      </c>
      <c r="K5" s="20">
        <v>66700000</v>
      </c>
      <c r="L5" s="20">
        <v>200000000</v>
      </c>
      <c r="M5" s="20">
        <v>66600000</v>
      </c>
      <c r="N5" s="20">
        <v>66700000</v>
      </c>
      <c r="O5" s="20">
        <v>66700000</v>
      </c>
      <c r="P5" s="20">
        <v>66700000</v>
      </c>
      <c r="Q5" s="20">
        <v>66700000</v>
      </c>
      <c r="R5" s="20">
        <v>133400000</v>
      </c>
      <c r="S5" s="20">
        <v>133400000</v>
      </c>
      <c r="T5" s="20">
        <v>66700000</v>
      </c>
      <c r="U5" s="20">
        <v>266700000</v>
      </c>
      <c r="V5" s="23">
        <v>0.41710000000000003</v>
      </c>
    </row>
    <row r="6" spans="1:22" hidden="1" x14ac:dyDescent="0.3">
      <c r="A6" s="7" t="s">
        <v>64</v>
      </c>
      <c r="B6" s="7" t="s">
        <v>161</v>
      </c>
      <c r="C6" s="8" t="s">
        <v>54</v>
      </c>
      <c r="D6" s="7">
        <v>1501</v>
      </c>
      <c r="E6" s="7" t="s">
        <v>15</v>
      </c>
      <c r="F6" s="7">
        <v>909</v>
      </c>
      <c r="G6" s="7" t="s">
        <v>14</v>
      </c>
      <c r="H6" s="7"/>
      <c r="I6" s="8" t="s">
        <v>54</v>
      </c>
      <c r="J6" s="20">
        <v>50000000</v>
      </c>
      <c r="K6" s="20">
        <v>25000000</v>
      </c>
      <c r="L6" s="20">
        <v>75000000</v>
      </c>
      <c r="M6" s="20">
        <v>25000000</v>
      </c>
      <c r="N6" s="20">
        <v>25000000</v>
      </c>
      <c r="O6" s="20">
        <v>25000000</v>
      </c>
      <c r="P6" s="20">
        <v>25000000</v>
      </c>
      <c r="Q6" s="20">
        <v>25000000</v>
      </c>
      <c r="R6" s="20">
        <v>50000000</v>
      </c>
      <c r="S6" s="20">
        <v>50000000</v>
      </c>
      <c r="T6" s="20">
        <v>25000000</v>
      </c>
      <c r="U6" s="20">
        <v>100000000</v>
      </c>
      <c r="V6" s="23">
        <v>0.36370000000000002</v>
      </c>
    </row>
    <row r="7" spans="1:22" hidden="1" x14ac:dyDescent="0.3">
      <c r="A7" s="7" t="s">
        <v>64</v>
      </c>
      <c r="B7" s="7" t="s">
        <v>161</v>
      </c>
      <c r="C7" s="8" t="s">
        <v>7</v>
      </c>
      <c r="D7" s="7">
        <v>1501</v>
      </c>
      <c r="E7" s="7" t="s">
        <v>6</v>
      </c>
      <c r="F7" s="7">
        <v>909</v>
      </c>
      <c r="G7" s="7" t="s">
        <v>6</v>
      </c>
      <c r="H7" s="7"/>
      <c r="I7" s="8" t="s">
        <v>7</v>
      </c>
      <c r="J7" s="20">
        <v>98000000</v>
      </c>
      <c r="K7" s="20">
        <v>98000000</v>
      </c>
      <c r="L7" s="20">
        <v>98000000</v>
      </c>
      <c r="M7" s="20">
        <v>123900000</v>
      </c>
      <c r="N7" s="20">
        <v>124000000</v>
      </c>
      <c r="O7" s="20">
        <v>123000000</v>
      </c>
      <c r="P7" s="20">
        <v>124000000</v>
      </c>
      <c r="Q7" s="20">
        <v>124000000</v>
      </c>
      <c r="R7" s="20">
        <v>140000000</v>
      </c>
      <c r="S7" s="20">
        <v>112000000</v>
      </c>
      <c r="T7" s="20">
        <v>112000000</v>
      </c>
      <c r="U7" s="20">
        <v>238000000</v>
      </c>
      <c r="V7" s="23">
        <v>0.35460000000000003</v>
      </c>
    </row>
    <row r="8" spans="1:22" hidden="1" x14ac:dyDescent="0.3">
      <c r="A8" s="7" t="s">
        <v>64</v>
      </c>
      <c r="B8" s="7" t="s">
        <v>161</v>
      </c>
      <c r="C8" s="8" t="s">
        <v>9</v>
      </c>
      <c r="D8" s="7">
        <v>1501</v>
      </c>
      <c r="E8" s="7" t="s">
        <v>8</v>
      </c>
      <c r="F8" s="7">
        <v>999</v>
      </c>
      <c r="G8" s="7" t="s">
        <v>8</v>
      </c>
      <c r="H8" s="7"/>
      <c r="I8" s="8" t="s">
        <v>9</v>
      </c>
      <c r="J8" s="20">
        <v>58000000</v>
      </c>
      <c r="K8" s="20">
        <v>58000000</v>
      </c>
      <c r="L8" s="20">
        <v>58000000</v>
      </c>
      <c r="M8" s="20">
        <v>58000000</v>
      </c>
      <c r="N8" s="20">
        <v>58000000</v>
      </c>
      <c r="O8" s="20">
        <v>58000000</v>
      </c>
      <c r="P8" s="20">
        <v>58000000</v>
      </c>
      <c r="Q8" s="20">
        <v>58000000</v>
      </c>
      <c r="R8" s="20">
        <v>58000000</v>
      </c>
      <c r="S8" s="20">
        <v>58000000</v>
      </c>
      <c r="T8" s="20">
        <v>60000000</v>
      </c>
      <c r="U8" s="20">
        <v>60000000</v>
      </c>
      <c r="V8" s="23">
        <v>0.45340000000000003</v>
      </c>
    </row>
    <row r="9" spans="1:22" hidden="1" x14ac:dyDescent="0.3">
      <c r="A9" s="7" t="s">
        <v>64</v>
      </c>
      <c r="B9" s="7" t="s">
        <v>162</v>
      </c>
      <c r="C9" s="8" t="s">
        <v>11</v>
      </c>
      <c r="D9" s="7">
        <v>1504</v>
      </c>
      <c r="E9" s="7" t="s">
        <v>10</v>
      </c>
      <c r="F9" s="7">
        <v>908</v>
      </c>
      <c r="G9" s="7" t="s">
        <v>10</v>
      </c>
      <c r="H9" s="7"/>
      <c r="I9" s="8" t="s">
        <v>11</v>
      </c>
      <c r="J9" s="20">
        <v>1935000000</v>
      </c>
      <c r="K9" s="20">
        <v>539900000</v>
      </c>
      <c r="L9" s="20">
        <v>713800000</v>
      </c>
      <c r="M9" s="20">
        <v>1106800000</v>
      </c>
      <c r="N9" s="20">
        <v>906200000</v>
      </c>
      <c r="O9" s="20">
        <v>1036100000</v>
      </c>
      <c r="P9" s="20">
        <v>725800000</v>
      </c>
      <c r="Q9" s="20">
        <v>689200000</v>
      </c>
      <c r="R9" s="20">
        <v>2050300000</v>
      </c>
      <c r="S9" s="20">
        <v>873200000</v>
      </c>
      <c r="T9" s="20">
        <v>679000000</v>
      </c>
      <c r="U9" s="20">
        <v>2245000000</v>
      </c>
      <c r="V9" s="23">
        <v>0.39379999999999998</v>
      </c>
    </row>
    <row r="10" spans="1:22" hidden="1" x14ac:dyDescent="0.3">
      <c r="A10" s="7" t="s">
        <v>64</v>
      </c>
      <c r="B10" s="7" t="s">
        <v>162</v>
      </c>
      <c r="C10" s="8" t="s">
        <v>13</v>
      </c>
      <c r="D10" s="7">
        <v>1504</v>
      </c>
      <c r="E10" s="7" t="s">
        <v>12</v>
      </c>
      <c r="F10" s="7">
        <v>908</v>
      </c>
      <c r="G10" s="7" t="s">
        <v>12</v>
      </c>
      <c r="H10" s="7"/>
      <c r="I10" s="8" t="s">
        <v>13</v>
      </c>
      <c r="J10" s="20">
        <v>230000000</v>
      </c>
      <c r="K10" s="20">
        <v>75000000</v>
      </c>
      <c r="L10" s="20">
        <v>100000000</v>
      </c>
      <c r="M10" s="20">
        <v>112000000</v>
      </c>
      <c r="N10" s="20">
        <v>98000000</v>
      </c>
      <c r="O10" s="20">
        <v>100000000</v>
      </c>
      <c r="P10" s="20">
        <v>98000000</v>
      </c>
      <c r="Q10" s="20">
        <v>89000000</v>
      </c>
      <c r="R10" s="20">
        <v>176000000</v>
      </c>
      <c r="S10" s="20">
        <v>106000000</v>
      </c>
      <c r="T10" s="20">
        <v>93000000</v>
      </c>
      <c r="U10" s="20">
        <v>273000000</v>
      </c>
      <c r="V10" s="23">
        <v>0.4355</v>
      </c>
    </row>
    <row r="11" spans="1:22" hidden="1" x14ac:dyDescent="0.3">
      <c r="A11" s="7" t="s">
        <v>64</v>
      </c>
      <c r="B11" s="7" t="s">
        <v>162</v>
      </c>
      <c r="C11" s="8" t="s">
        <v>53</v>
      </c>
      <c r="D11" s="7">
        <v>1504</v>
      </c>
      <c r="E11" s="7" t="s">
        <v>14</v>
      </c>
      <c r="F11" s="7">
        <v>909</v>
      </c>
      <c r="G11" s="7" t="s">
        <v>15</v>
      </c>
      <c r="H11" s="7"/>
      <c r="I11" s="8" t="s">
        <v>53</v>
      </c>
      <c r="J11" s="20">
        <v>500000000</v>
      </c>
      <c r="K11" s="20">
        <v>200000000</v>
      </c>
      <c r="L11" s="20">
        <v>399900000</v>
      </c>
      <c r="M11" s="20">
        <v>499900000</v>
      </c>
      <c r="N11" s="20">
        <v>400100000</v>
      </c>
      <c r="O11" s="20">
        <v>400000000</v>
      </c>
      <c r="P11" s="20">
        <v>349900000</v>
      </c>
      <c r="Q11" s="20">
        <v>400100000</v>
      </c>
      <c r="R11" s="20">
        <v>500100000</v>
      </c>
      <c r="S11" s="20">
        <v>300100000</v>
      </c>
      <c r="T11" s="20">
        <v>450000000</v>
      </c>
      <c r="U11" s="20">
        <v>600000000</v>
      </c>
      <c r="V11" s="23">
        <v>0.44440000000000002</v>
      </c>
    </row>
    <row r="12" spans="1:22" hidden="1" x14ac:dyDescent="0.3">
      <c r="A12" s="7" t="s">
        <v>64</v>
      </c>
      <c r="B12" s="7" t="s">
        <v>162</v>
      </c>
      <c r="C12" s="8" t="s">
        <v>1268</v>
      </c>
      <c r="D12" s="7">
        <v>1504</v>
      </c>
      <c r="E12" s="7" t="s">
        <v>1281</v>
      </c>
      <c r="F12" s="7">
        <v>909</v>
      </c>
      <c r="G12" s="7" t="s">
        <v>1281</v>
      </c>
      <c r="H12" s="7"/>
      <c r="I12" s="8" t="s">
        <v>1268</v>
      </c>
      <c r="J12" s="20">
        <v>70000000</v>
      </c>
      <c r="K12" s="20">
        <v>40000000</v>
      </c>
      <c r="L12" s="20">
        <v>60000000</v>
      </c>
      <c r="M12" s="20">
        <v>60000000</v>
      </c>
      <c r="N12" s="20">
        <v>60000000</v>
      </c>
      <c r="O12" s="20">
        <v>100000000</v>
      </c>
      <c r="P12" s="20">
        <v>100000000</v>
      </c>
      <c r="Q12" s="20">
        <v>90000000</v>
      </c>
      <c r="R12" s="20">
        <v>120000000</v>
      </c>
      <c r="S12" s="20">
        <v>100000000</v>
      </c>
      <c r="T12" s="20">
        <v>100000000</v>
      </c>
      <c r="U12" s="20">
        <v>100000000</v>
      </c>
      <c r="V12" s="23">
        <v>0.36170000000000002</v>
      </c>
    </row>
    <row r="13" spans="1:22" hidden="1" x14ac:dyDescent="0.3">
      <c r="A13" s="7" t="s">
        <v>64</v>
      </c>
      <c r="B13" s="7" t="s">
        <v>162</v>
      </c>
      <c r="C13" s="8" t="s">
        <v>24</v>
      </c>
      <c r="D13" s="7">
        <v>1504</v>
      </c>
      <c r="E13" s="7" t="s">
        <v>23</v>
      </c>
      <c r="F13" s="7">
        <v>909</v>
      </c>
      <c r="G13" s="7" t="s">
        <v>23</v>
      </c>
      <c r="H13" s="7"/>
      <c r="I13" s="8" t="s">
        <v>24</v>
      </c>
      <c r="J13" s="20">
        <v>1100000000</v>
      </c>
      <c r="K13" s="20">
        <v>1200000000</v>
      </c>
      <c r="L13" s="20">
        <v>1200000000</v>
      </c>
      <c r="M13" s="20">
        <v>1300000000</v>
      </c>
      <c r="N13" s="20">
        <v>1400000000</v>
      </c>
      <c r="O13" s="20">
        <v>1200000000</v>
      </c>
      <c r="P13" s="20">
        <v>1400000000</v>
      </c>
      <c r="Q13" s="20">
        <v>1200000000</v>
      </c>
      <c r="R13" s="20">
        <v>1400000000</v>
      </c>
      <c r="S13" s="20">
        <v>1000000000</v>
      </c>
      <c r="T13" s="20">
        <v>1400000000</v>
      </c>
      <c r="U13" s="20">
        <v>2200000000</v>
      </c>
      <c r="V13" s="26">
        <v>0.3775</v>
      </c>
    </row>
    <row r="14" spans="1:22" hidden="1" x14ac:dyDescent="0.3">
      <c r="A14" s="7" t="s">
        <v>64</v>
      </c>
      <c r="B14" s="7" t="s">
        <v>162</v>
      </c>
      <c r="C14" s="8" t="s">
        <v>59</v>
      </c>
      <c r="D14" s="7">
        <v>1504</v>
      </c>
      <c r="E14" s="7" t="s">
        <v>58</v>
      </c>
      <c r="F14" s="7">
        <v>909</v>
      </c>
      <c r="G14" s="7" t="s">
        <v>58</v>
      </c>
      <c r="H14" s="7"/>
      <c r="I14" s="8" t="s">
        <v>59</v>
      </c>
      <c r="J14" s="20">
        <v>2250000000</v>
      </c>
      <c r="K14" s="20">
        <v>2250000000</v>
      </c>
      <c r="L14" s="20">
        <v>2250000000</v>
      </c>
      <c r="M14" s="20">
        <v>2250000000</v>
      </c>
      <c r="N14" s="20">
        <v>2250000000</v>
      </c>
      <c r="O14" s="20">
        <v>2250000000</v>
      </c>
      <c r="P14" s="20">
        <v>2250000000</v>
      </c>
      <c r="Q14" s="20">
        <v>2250000000</v>
      </c>
      <c r="R14" s="20">
        <v>2250000000</v>
      </c>
      <c r="S14" s="20">
        <v>2250000000</v>
      </c>
      <c r="T14" s="20">
        <v>2250000000</v>
      </c>
      <c r="U14" s="20">
        <v>2250000000</v>
      </c>
      <c r="V14" s="26">
        <v>0.12280000000000001</v>
      </c>
    </row>
    <row r="15" spans="1:22" hidden="1" x14ac:dyDescent="0.3">
      <c r="A15" s="7" t="s">
        <v>64</v>
      </c>
      <c r="B15" s="7" t="s">
        <v>162</v>
      </c>
      <c r="C15" s="8" t="s">
        <v>1269</v>
      </c>
      <c r="D15" s="7">
        <v>1504</v>
      </c>
      <c r="E15" s="7" t="s">
        <v>1288</v>
      </c>
      <c r="F15" s="7">
        <v>909</v>
      </c>
      <c r="G15" s="7" t="s">
        <v>1288</v>
      </c>
      <c r="H15" s="7"/>
      <c r="I15" s="8" t="s">
        <v>1269</v>
      </c>
      <c r="J15" s="20">
        <v>350000000</v>
      </c>
      <c r="K15" s="20">
        <v>350000000</v>
      </c>
      <c r="L15" s="20">
        <v>350000000</v>
      </c>
      <c r="M15" s="20">
        <v>350000000</v>
      </c>
      <c r="N15" s="20">
        <v>350000000</v>
      </c>
      <c r="O15" s="20">
        <v>400000000</v>
      </c>
      <c r="P15" s="20">
        <v>350000000</v>
      </c>
      <c r="Q15" s="20">
        <v>350000000</v>
      </c>
      <c r="R15" s="20">
        <v>380000000</v>
      </c>
      <c r="S15" s="20">
        <v>380000000</v>
      </c>
      <c r="T15" s="20">
        <v>390000000</v>
      </c>
      <c r="U15" s="20">
        <v>400000000</v>
      </c>
      <c r="V15" s="26">
        <v>0.13</v>
      </c>
    </row>
    <row r="16" spans="1:22" hidden="1" x14ac:dyDescent="0.3">
      <c r="A16" s="7" t="s">
        <v>64</v>
      </c>
      <c r="B16" s="7" t="s">
        <v>162</v>
      </c>
      <c r="C16" s="8" t="s">
        <v>9</v>
      </c>
      <c r="D16" s="7">
        <v>1504</v>
      </c>
      <c r="E16" s="7" t="s">
        <v>8</v>
      </c>
      <c r="F16" s="7">
        <v>999</v>
      </c>
      <c r="G16" s="7" t="s">
        <v>8</v>
      </c>
      <c r="H16" s="7"/>
      <c r="I16" s="8" t="s">
        <v>9</v>
      </c>
      <c r="J16" s="20">
        <v>50000000</v>
      </c>
      <c r="K16" s="20">
        <v>30000000</v>
      </c>
      <c r="L16" s="20">
        <v>30000000</v>
      </c>
      <c r="M16" s="20">
        <v>30000000</v>
      </c>
      <c r="N16" s="20">
        <v>30000000</v>
      </c>
      <c r="O16" s="20">
        <v>30000000</v>
      </c>
      <c r="P16" s="20">
        <v>30000000</v>
      </c>
      <c r="Q16" s="20">
        <v>30000000</v>
      </c>
      <c r="R16" s="20">
        <v>50000000</v>
      </c>
      <c r="S16" s="20">
        <v>30000000</v>
      </c>
      <c r="T16" s="20">
        <v>30000000</v>
      </c>
      <c r="U16" s="20">
        <v>30000000</v>
      </c>
      <c r="V16" s="23">
        <v>0.40939999999999999</v>
      </c>
    </row>
    <row r="17" spans="1:22" hidden="1" x14ac:dyDescent="0.3">
      <c r="A17" s="7" t="s">
        <v>64</v>
      </c>
      <c r="B17" s="7" t="s">
        <v>163</v>
      </c>
      <c r="C17" s="8" t="s">
        <v>17</v>
      </c>
      <c r="D17" s="7">
        <v>1505</v>
      </c>
      <c r="E17" s="7" t="s">
        <v>16</v>
      </c>
      <c r="F17" s="7">
        <v>909</v>
      </c>
      <c r="G17" s="7" t="s">
        <v>16</v>
      </c>
      <c r="H17" s="7"/>
      <c r="I17" s="8" t="s">
        <v>17</v>
      </c>
      <c r="J17" s="20">
        <v>250000000</v>
      </c>
      <c r="K17" s="20">
        <v>150000000</v>
      </c>
      <c r="L17" s="20">
        <v>150000000</v>
      </c>
      <c r="M17" s="20">
        <v>150000000</v>
      </c>
      <c r="N17" s="20">
        <v>500000000</v>
      </c>
      <c r="O17" s="20">
        <v>150000000</v>
      </c>
      <c r="P17" s="20">
        <v>150000000</v>
      </c>
      <c r="Q17" s="20">
        <v>120000000</v>
      </c>
      <c r="R17" s="20">
        <v>200000000</v>
      </c>
      <c r="S17" s="20">
        <v>430000000</v>
      </c>
      <c r="T17" s="20">
        <v>150000000</v>
      </c>
      <c r="U17" s="20">
        <v>600000000</v>
      </c>
      <c r="V17" s="26">
        <v>0.4037</v>
      </c>
    </row>
    <row r="18" spans="1:22" hidden="1" x14ac:dyDescent="0.3">
      <c r="A18" s="7" t="s">
        <v>64</v>
      </c>
      <c r="B18" s="7" t="s">
        <v>163</v>
      </c>
      <c r="C18" s="8" t="s">
        <v>19</v>
      </c>
      <c r="D18" s="7">
        <v>1505</v>
      </c>
      <c r="E18" s="7" t="s">
        <v>18</v>
      </c>
      <c r="F18" s="7">
        <v>909</v>
      </c>
      <c r="G18" s="7" t="s">
        <v>18</v>
      </c>
      <c r="H18" s="7"/>
      <c r="I18" s="8" t="s">
        <v>19</v>
      </c>
      <c r="J18" s="20">
        <v>380000000</v>
      </c>
      <c r="K18" s="20">
        <v>100000000</v>
      </c>
      <c r="L18" s="20">
        <v>60000000</v>
      </c>
      <c r="M18" s="20">
        <v>90000000</v>
      </c>
      <c r="N18" s="20">
        <v>70000000</v>
      </c>
      <c r="O18" s="20">
        <v>90000000</v>
      </c>
      <c r="P18" s="20">
        <v>90000000</v>
      </c>
      <c r="Q18" s="20">
        <v>100000000</v>
      </c>
      <c r="R18" s="20">
        <v>350000000</v>
      </c>
      <c r="S18" s="20">
        <v>90000000</v>
      </c>
      <c r="T18" s="20">
        <v>80000000</v>
      </c>
      <c r="U18" s="20">
        <v>100000000</v>
      </c>
      <c r="V18" s="26">
        <v>0.1318</v>
      </c>
    </row>
    <row r="19" spans="1:22" hidden="1" x14ac:dyDescent="0.3">
      <c r="A19" s="7" t="s">
        <v>64</v>
      </c>
      <c r="B19" s="7" t="s">
        <v>163</v>
      </c>
      <c r="C19" s="8" t="s">
        <v>1264</v>
      </c>
      <c r="D19" s="7">
        <v>1505</v>
      </c>
      <c r="E19" s="7" t="s">
        <v>22</v>
      </c>
      <c r="F19" s="7">
        <v>909</v>
      </c>
      <c r="G19" s="7" t="s">
        <v>22</v>
      </c>
      <c r="H19" s="7"/>
      <c r="I19" s="8" t="s">
        <v>1264</v>
      </c>
      <c r="J19" s="20">
        <v>230000000</v>
      </c>
      <c r="K19" s="20">
        <v>100000000</v>
      </c>
      <c r="L19" s="20">
        <v>110000000</v>
      </c>
      <c r="M19" s="20">
        <v>110000000</v>
      </c>
      <c r="N19" s="20">
        <v>120000000</v>
      </c>
      <c r="O19" s="20">
        <v>120000000</v>
      </c>
      <c r="P19" s="20">
        <v>110000000</v>
      </c>
      <c r="Q19" s="20">
        <v>120000000</v>
      </c>
      <c r="R19" s="20">
        <v>220000000</v>
      </c>
      <c r="S19" s="20">
        <v>130000000</v>
      </c>
      <c r="T19" s="20">
        <v>150000000</v>
      </c>
      <c r="U19" s="20">
        <v>180000000</v>
      </c>
      <c r="V19" s="26">
        <v>0.4592</v>
      </c>
    </row>
    <row r="20" spans="1:22" hidden="1" x14ac:dyDescent="0.3">
      <c r="A20" s="7" t="s">
        <v>64</v>
      </c>
      <c r="B20" s="7" t="s">
        <v>163</v>
      </c>
      <c r="C20" s="8" t="s">
        <v>9</v>
      </c>
      <c r="D20" s="7">
        <v>1505</v>
      </c>
      <c r="E20" s="7" t="s">
        <v>8</v>
      </c>
      <c r="F20" s="7">
        <v>999</v>
      </c>
      <c r="G20" s="7" t="s">
        <v>8</v>
      </c>
      <c r="H20" s="7"/>
      <c r="I20" s="8" t="s">
        <v>9</v>
      </c>
      <c r="J20" s="20">
        <v>13000000</v>
      </c>
      <c r="K20" s="20">
        <v>8000000</v>
      </c>
      <c r="L20" s="20">
        <v>15000000</v>
      </c>
      <c r="M20" s="20">
        <v>15000000</v>
      </c>
      <c r="N20" s="20">
        <v>8000000</v>
      </c>
      <c r="O20" s="20">
        <v>11000000</v>
      </c>
      <c r="P20" s="20">
        <v>6000000</v>
      </c>
      <c r="Q20" s="20">
        <v>12000000</v>
      </c>
      <c r="R20" s="20">
        <v>10000000</v>
      </c>
      <c r="S20" s="20">
        <v>20000000</v>
      </c>
      <c r="T20" s="20">
        <v>12000000</v>
      </c>
      <c r="U20" s="20">
        <v>20000000</v>
      </c>
      <c r="V20" s="26">
        <v>0.42749999999999999</v>
      </c>
    </row>
    <row r="21" spans="1:22" hidden="1" x14ac:dyDescent="0.3">
      <c r="A21" s="7" t="s">
        <v>64</v>
      </c>
      <c r="B21" s="7" t="s">
        <v>164</v>
      </c>
      <c r="C21" s="8" t="s">
        <v>30</v>
      </c>
      <c r="D21" s="7">
        <v>1506</v>
      </c>
      <c r="E21" s="7" t="s">
        <v>29</v>
      </c>
      <c r="F21" s="7">
        <v>910</v>
      </c>
      <c r="G21" s="7" t="s">
        <v>29</v>
      </c>
      <c r="H21" s="7"/>
      <c r="I21" s="8" t="s">
        <v>30</v>
      </c>
      <c r="J21" s="20">
        <v>280000000</v>
      </c>
      <c r="K21" s="20">
        <v>280000000</v>
      </c>
      <c r="L21" s="20">
        <v>320000000</v>
      </c>
      <c r="M21" s="20">
        <v>350000000</v>
      </c>
      <c r="N21" s="20">
        <v>350000000</v>
      </c>
      <c r="O21" s="20">
        <v>350000000</v>
      </c>
      <c r="P21" s="20">
        <v>370000000</v>
      </c>
      <c r="Q21" s="20">
        <v>370000000</v>
      </c>
      <c r="R21" s="20">
        <v>360000000</v>
      </c>
      <c r="S21" s="20">
        <v>370000000</v>
      </c>
      <c r="T21" s="20">
        <v>400000000</v>
      </c>
      <c r="U21" s="20">
        <v>400000000</v>
      </c>
      <c r="V21" s="23">
        <v>0.2913</v>
      </c>
    </row>
    <row r="22" spans="1:22" hidden="1" x14ac:dyDescent="0.3">
      <c r="A22" s="7" t="s">
        <v>64</v>
      </c>
      <c r="B22" s="7" t="s">
        <v>164</v>
      </c>
      <c r="C22" s="8" t="s">
        <v>32</v>
      </c>
      <c r="D22" s="7">
        <v>1506</v>
      </c>
      <c r="E22" s="7" t="s">
        <v>31</v>
      </c>
      <c r="F22" s="7">
        <v>910</v>
      </c>
      <c r="G22" s="7" t="s">
        <v>31</v>
      </c>
      <c r="H22" s="7"/>
      <c r="I22" s="8" t="s">
        <v>32</v>
      </c>
      <c r="J22" s="20">
        <v>25000000</v>
      </c>
      <c r="K22" s="20">
        <v>25000000</v>
      </c>
      <c r="L22" s="20">
        <v>27000000</v>
      </c>
      <c r="M22" s="20">
        <v>27000000</v>
      </c>
      <c r="N22" s="20">
        <v>27000000</v>
      </c>
      <c r="O22" s="20">
        <v>27000000</v>
      </c>
      <c r="P22" s="20">
        <v>27000000</v>
      </c>
      <c r="Q22" s="20">
        <v>27000000</v>
      </c>
      <c r="R22" s="20">
        <v>27000000</v>
      </c>
      <c r="S22" s="20">
        <v>27000000</v>
      </c>
      <c r="T22" s="20">
        <v>27000000</v>
      </c>
      <c r="U22" s="20">
        <v>27000000</v>
      </c>
      <c r="V22" s="23">
        <v>0.33410000000000001</v>
      </c>
    </row>
    <row r="23" spans="1:22" hidden="1" x14ac:dyDescent="0.3">
      <c r="A23" s="7" t="s">
        <v>64</v>
      </c>
      <c r="B23" s="7" t="s">
        <v>164</v>
      </c>
      <c r="C23" s="8" t="s">
        <v>34</v>
      </c>
      <c r="D23" s="7">
        <v>1506</v>
      </c>
      <c r="E23" s="7" t="s">
        <v>33</v>
      </c>
      <c r="F23" s="7">
        <v>910</v>
      </c>
      <c r="G23" s="7" t="s">
        <v>33</v>
      </c>
      <c r="H23" s="7"/>
      <c r="I23" s="8" t="s">
        <v>34</v>
      </c>
      <c r="J23" s="20">
        <v>280000000</v>
      </c>
      <c r="K23" s="20">
        <v>280000000</v>
      </c>
      <c r="L23" s="20">
        <v>300000000</v>
      </c>
      <c r="M23" s="20">
        <v>300000000</v>
      </c>
      <c r="N23" s="20">
        <v>300000000</v>
      </c>
      <c r="O23" s="20">
        <v>300000000</v>
      </c>
      <c r="P23" s="20">
        <v>320000000</v>
      </c>
      <c r="Q23" s="20">
        <v>320000000</v>
      </c>
      <c r="R23" s="20">
        <v>300000000</v>
      </c>
      <c r="S23" s="20">
        <v>300000000</v>
      </c>
      <c r="T23" s="20">
        <v>300000000</v>
      </c>
      <c r="U23" s="20">
        <v>400000000</v>
      </c>
      <c r="V23" s="23">
        <v>0.38640000000000002</v>
      </c>
    </row>
    <row r="24" spans="1:22" hidden="1" x14ac:dyDescent="0.3">
      <c r="A24" s="7" t="s">
        <v>64</v>
      </c>
      <c r="B24" s="7" t="s">
        <v>164</v>
      </c>
      <c r="C24" s="8" t="s">
        <v>56</v>
      </c>
      <c r="D24" s="7">
        <v>1506</v>
      </c>
      <c r="E24" s="7" t="s">
        <v>57</v>
      </c>
      <c r="F24" s="7">
        <v>910</v>
      </c>
      <c r="G24" s="7" t="s">
        <v>57</v>
      </c>
      <c r="H24" s="7"/>
      <c r="I24" s="8" t="s">
        <v>56</v>
      </c>
      <c r="J24" s="20">
        <v>80000000</v>
      </c>
      <c r="K24" s="20">
        <v>80000000</v>
      </c>
      <c r="L24" s="20">
        <v>80000000</v>
      </c>
      <c r="M24" s="20">
        <v>80000000</v>
      </c>
      <c r="N24" s="20">
        <v>80000000</v>
      </c>
      <c r="O24" s="20">
        <v>80000000</v>
      </c>
      <c r="P24" s="20">
        <v>100000000</v>
      </c>
      <c r="Q24" s="20">
        <v>130000000</v>
      </c>
      <c r="R24" s="20">
        <v>130000000</v>
      </c>
      <c r="S24" s="20">
        <v>150000000</v>
      </c>
      <c r="T24" s="20">
        <v>150000000</v>
      </c>
      <c r="U24" s="20">
        <v>160000000</v>
      </c>
      <c r="V24" s="23">
        <v>0.38600000000000001</v>
      </c>
    </row>
    <row r="25" spans="1:22" hidden="1" x14ac:dyDescent="0.3">
      <c r="A25" s="7" t="s">
        <v>64</v>
      </c>
      <c r="B25" s="7" t="s">
        <v>164</v>
      </c>
      <c r="C25" s="8" t="s">
        <v>9</v>
      </c>
      <c r="D25" s="7">
        <v>1506</v>
      </c>
      <c r="E25" s="7" t="s">
        <v>8</v>
      </c>
      <c r="F25" s="7">
        <v>999</v>
      </c>
      <c r="G25" s="7" t="s">
        <v>8</v>
      </c>
      <c r="H25" s="7"/>
      <c r="I25" s="8" t="s">
        <v>9</v>
      </c>
      <c r="J25" s="20">
        <v>5000000</v>
      </c>
      <c r="K25" s="20">
        <v>5000000</v>
      </c>
      <c r="L25" s="20">
        <v>5000000</v>
      </c>
      <c r="M25" s="20">
        <v>5000000</v>
      </c>
      <c r="N25" s="20">
        <v>5000000</v>
      </c>
      <c r="O25" s="20">
        <v>5000000</v>
      </c>
      <c r="P25" s="20">
        <v>5000000</v>
      </c>
      <c r="Q25" s="20">
        <v>5000000</v>
      </c>
      <c r="R25" s="20">
        <v>5000000</v>
      </c>
      <c r="S25" s="20">
        <v>5000000</v>
      </c>
      <c r="T25" s="20">
        <v>5000000</v>
      </c>
      <c r="U25" s="20">
        <v>5000000</v>
      </c>
      <c r="V25" s="23">
        <v>0.42570000000000002</v>
      </c>
    </row>
    <row r="26" spans="1:22" hidden="1" x14ac:dyDescent="0.3">
      <c r="A26" s="7" t="s">
        <v>64</v>
      </c>
      <c r="B26" s="7" t="s">
        <v>165</v>
      </c>
      <c r="C26" s="8" t="s">
        <v>1271</v>
      </c>
      <c r="D26" s="7">
        <v>1510</v>
      </c>
      <c r="E26" s="7" t="s">
        <v>60</v>
      </c>
      <c r="F26" s="7">
        <v>908</v>
      </c>
      <c r="G26" s="7" t="s">
        <v>60</v>
      </c>
      <c r="H26" s="7"/>
      <c r="I26" s="8" t="s">
        <v>1271</v>
      </c>
      <c r="J26" s="20">
        <v>15000000</v>
      </c>
      <c r="K26" s="20">
        <v>10000000</v>
      </c>
      <c r="L26" s="20">
        <v>15000000</v>
      </c>
      <c r="M26" s="20">
        <v>20000000</v>
      </c>
      <c r="N26" s="20">
        <v>15000000</v>
      </c>
      <c r="O26" s="20">
        <v>10000000</v>
      </c>
      <c r="P26" s="20">
        <v>10000000</v>
      </c>
      <c r="Q26" s="20">
        <v>25000000</v>
      </c>
      <c r="R26" s="20">
        <v>50000000</v>
      </c>
      <c r="S26" s="20">
        <v>30000000</v>
      </c>
      <c r="T26" s="20">
        <v>20000000</v>
      </c>
      <c r="U26" s="20">
        <v>30000000</v>
      </c>
      <c r="V26" s="23">
        <v>0.46739999999999998</v>
      </c>
    </row>
    <row r="27" spans="1:22" hidden="1" x14ac:dyDescent="0.3">
      <c r="A27" s="7" t="s">
        <v>64</v>
      </c>
      <c r="B27" s="7" t="s">
        <v>165</v>
      </c>
      <c r="C27" s="8" t="s">
        <v>1272</v>
      </c>
      <c r="D27" s="7">
        <v>1510</v>
      </c>
      <c r="E27" s="7" t="s">
        <v>1287</v>
      </c>
      <c r="F27" s="7">
        <v>908</v>
      </c>
      <c r="G27" s="7" t="s">
        <v>1287</v>
      </c>
      <c r="H27" s="7"/>
      <c r="I27" s="8" t="s">
        <v>1272</v>
      </c>
      <c r="J27" s="20">
        <v>164900000</v>
      </c>
      <c r="K27" s="20">
        <v>45100000</v>
      </c>
      <c r="L27" s="20">
        <v>115200000</v>
      </c>
      <c r="M27" s="20">
        <v>54900000</v>
      </c>
      <c r="N27" s="20">
        <v>59900000</v>
      </c>
      <c r="O27" s="20">
        <v>130000000</v>
      </c>
      <c r="P27" s="20">
        <v>49800000</v>
      </c>
      <c r="Q27" s="20">
        <v>99900000</v>
      </c>
      <c r="R27" s="20">
        <v>165100000</v>
      </c>
      <c r="S27" s="20">
        <v>50000000</v>
      </c>
      <c r="T27" s="20">
        <v>150000000</v>
      </c>
      <c r="U27" s="20">
        <v>165000000</v>
      </c>
      <c r="V27" s="23">
        <v>0.49630000000000002</v>
      </c>
    </row>
    <row r="28" spans="1:22" hidden="1" x14ac:dyDescent="0.3">
      <c r="A28" s="7" t="s">
        <v>64</v>
      </c>
      <c r="B28" s="7" t="s">
        <v>165</v>
      </c>
      <c r="C28" s="8" t="s">
        <v>1273</v>
      </c>
      <c r="D28" s="7">
        <v>1510</v>
      </c>
      <c r="E28" s="7" t="s">
        <v>1286</v>
      </c>
      <c r="F28" s="7">
        <v>908</v>
      </c>
      <c r="G28" s="7" t="s">
        <v>1286</v>
      </c>
      <c r="H28" s="7"/>
      <c r="I28" s="8" t="s">
        <v>1273</v>
      </c>
      <c r="J28" s="20">
        <v>69900000</v>
      </c>
      <c r="K28" s="20">
        <v>20000000</v>
      </c>
      <c r="L28" s="20">
        <v>55100000</v>
      </c>
      <c r="M28" s="20">
        <v>25000000</v>
      </c>
      <c r="N28" s="20">
        <v>34900000</v>
      </c>
      <c r="O28" s="20">
        <v>55000000</v>
      </c>
      <c r="P28" s="20">
        <v>19900000</v>
      </c>
      <c r="Q28" s="20">
        <v>54900000</v>
      </c>
      <c r="R28" s="20">
        <v>75100000</v>
      </c>
      <c r="S28" s="20">
        <v>50000000</v>
      </c>
      <c r="T28" s="20">
        <v>25000000</v>
      </c>
      <c r="U28" s="20">
        <v>65000000</v>
      </c>
      <c r="V28" s="23">
        <v>0.4793</v>
      </c>
    </row>
    <row r="29" spans="1:22" hidden="1" x14ac:dyDescent="0.3">
      <c r="A29" s="7" t="s">
        <v>64</v>
      </c>
      <c r="B29" s="7" t="s">
        <v>165</v>
      </c>
      <c r="C29" s="8" t="s">
        <v>1274</v>
      </c>
      <c r="D29" s="7">
        <v>1510</v>
      </c>
      <c r="E29" s="7" t="s">
        <v>62</v>
      </c>
      <c r="F29" s="7">
        <v>908</v>
      </c>
      <c r="G29" s="7" t="s">
        <v>62</v>
      </c>
      <c r="H29" s="7"/>
      <c r="I29" s="8" t="s">
        <v>1274</v>
      </c>
      <c r="J29" s="20">
        <v>59900000</v>
      </c>
      <c r="K29" s="20">
        <v>30100000</v>
      </c>
      <c r="L29" s="20">
        <v>50100000</v>
      </c>
      <c r="M29" s="20">
        <v>35000000</v>
      </c>
      <c r="N29" s="20">
        <v>39900000</v>
      </c>
      <c r="O29" s="20">
        <v>45000000</v>
      </c>
      <c r="P29" s="20">
        <v>34900000</v>
      </c>
      <c r="Q29" s="20">
        <v>45000000</v>
      </c>
      <c r="R29" s="20">
        <v>50000000</v>
      </c>
      <c r="S29" s="20">
        <v>30000000</v>
      </c>
      <c r="T29" s="20">
        <v>50000000</v>
      </c>
      <c r="U29" s="20">
        <v>80000000</v>
      </c>
      <c r="V29" s="23">
        <v>0.39329999999999998</v>
      </c>
    </row>
    <row r="30" spans="1:22" hidden="1" x14ac:dyDescent="0.3">
      <c r="A30" s="7" t="s">
        <v>64</v>
      </c>
      <c r="B30" s="7" t="s">
        <v>165</v>
      </c>
      <c r="C30" s="8" t="s">
        <v>28</v>
      </c>
      <c r="D30" s="7">
        <v>1510</v>
      </c>
      <c r="E30" s="7" t="s">
        <v>27</v>
      </c>
      <c r="F30" s="7">
        <v>910</v>
      </c>
      <c r="G30" s="7" t="s">
        <v>27</v>
      </c>
      <c r="H30" s="7"/>
      <c r="I30" s="8" t="s">
        <v>28</v>
      </c>
      <c r="J30" s="20">
        <v>480000000</v>
      </c>
      <c r="K30" s="20">
        <v>480000000</v>
      </c>
      <c r="L30" s="20">
        <v>480000000</v>
      </c>
      <c r="M30" s="20">
        <v>500000000</v>
      </c>
      <c r="N30" s="20">
        <v>500000000</v>
      </c>
      <c r="O30" s="20">
        <v>550000000</v>
      </c>
      <c r="P30" s="20">
        <v>550000000</v>
      </c>
      <c r="Q30" s="20">
        <v>550000000</v>
      </c>
      <c r="R30" s="20">
        <v>550000000</v>
      </c>
      <c r="S30" s="20">
        <v>600000000</v>
      </c>
      <c r="T30" s="20">
        <v>610000000</v>
      </c>
      <c r="U30" s="20">
        <v>650000000</v>
      </c>
      <c r="V30" s="23">
        <v>0.3553</v>
      </c>
    </row>
    <row r="31" spans="1:22" hidden="1" x14ac:dyDescent="0.3">
      <c r="A31" s="7" t="s">
        <v>64</v>
      </c>
      <c r="B31" s="7" t="s">
        <v>1270</v>
      </c>
      <c r="C31" s="8" t="s">
        <v>26</v>
      </c>
      <c r="D31" s="7">
        <v>1511</v>
      </c>
      <c r="E31" s="7" t="s">
        <v>25</v>
      </c>
      <c r="F31" s="7">
        <v>910</v>
      </c>
      <c r="G31" s="7" t="s">
        <v>25</v>
      </c>
      <c r="H31" s="7"/>
      <c r="I31" s="8" t="s">
        <v>26</v>
      </c>
      <c r="J31" s="20">
        <v>1000100000</v>
      </c>
      <c r="K31" s="20">
        <v>1100000000</v>
      </c>
      <c r="L31" s="20">
        <v>1200300000</v>
      </c>
      <c r="M31" s="20">
        <v>999700000</v>
      </c>
      <c r="N31" s="20">
        <v>900300000</v>
      </c>
      <c r="O31" s="20">
        <v>899700000</v>
      </c>
      <c r="P31" s="20">
        <v>900300000</v>
      </c>
      <c r="Q31" s="20">
        <v>900000000</v>
      </c>
      <c r="R31" s="20">
        <v>1200400000</v>
      </c>
      <c r="S31" s="20">
        <v>1200300000</v>
      </c>
      <c r="T31" s="20">
        <v>999600000</v>
      </c>
      <c r="U31" s="20">
        <v>1700000000</v>
      </c>
      <c r="V31" s="26">
        <v>0.36969999999999997</v>
      </c>
    </row>
    <row r="32" spans="1:22" hidden="1" x14ac:dyDescent="0.3">
      <c r="A32" s="7" t="s">
        <v>64</v>
      </c>
      <c r="B32" s="7" t="s">
        <v>1270</v>
      </c>
      <c r="C32" s="8" t="s">
        <v>21</v>
      </c>
      <c r="D32" s="7">
        <v>1511</v>
      </c>
      <c r="E32" s="7" t="s">
        <v>20</v>
      </c>
      <c r="F32" s="7">
        <v>909</v>
      </c>
      <c r="G32" s="7" t="s">
        <v>20</v>
      </c>
      <c r="H32" s="7"/>
      <c r="I32" s="8" t="s">
        <v>21</v>
      </c>
      <c r="J32" s="20">
        <v>80000000</v>
      </c>
      <c r="K32" s="20">
        <v>70000000</v>
      </c>
      <c r="L32" s="20">
        <v>70000000</v>
      </c>
      <c r="M32" s="20">
        <v>65000000</v>
      </c>
      <c r="N32" s="20">
        <v>70000000</v>
      </c>
      <c r="O32" s="20">
        <v>70000000</v>
      </c>
      <c r="P32" s="20">
        <v>70000000</v>
      </c>
      <c r="Q32" s="20">
        <v>70000000</v>
      </c>
      <c r="R32" s="20">
        <v>80000000</v>
      </c>
      <c r="S32" s="20">
        <v>80000000</v>
      </c>
      <c r="T32" s="20">
        <v>80000000</v>
      </c>
      <c r="U32" s="20">
        <v>95000000</v>
      </c>
      <c r="V32" s="26">
        <v>0.43319999999999997</v>
      </c>
    </row>
    <row r="33" spans="1:22" hidden="1" x14ac:dyDescent="0.3">
      <c r="A33" s="7" t="s">
        <v>64</v>
      </c>
      <c r="B33" s="7" t="s">
        <v>1270</v>
      </c>
      <c r="C33" s="8" t="s">
        <v>1263</v>
      </c>
      <c r="D33" s="7">
        <v>1511</v>
      </c>
      <c r="E33" s="7" t="s">
        <v>55</v>
      </c>
      <c r="F33" s="7">
        <v>909</v>
      </c>
      <c r="G33" s="7" t="s">
        <v>55</v>
      </c>
      <c r="H33" s="7"/>
      <c r="I33" s="8" t="s">
        <v>1263</v>
      </c>
      <c r="J33" s="20">
        <v>8000000</v>
      </c>
      <c r="K33" s="20">
        <v>6000000</v>
      </c>
      <c r="L33" s="20">
        <v>6000000</v>
      </c>
      <c r="M33" s="20">
        <v>6000000</v>
      </c>
      <c r="N33" s="20">
        <v>6000000</v>
      </c>
      <c r="O33" s="20">
        <v>7000000</v>
      </c>
      <c r="P33" s="20">
        <v>7000000</v>
      </c>
      <c r="Q33" s="20">
        <v>7000000</v>
      </c>
      <c r="R33" s="20">
        <v>8000000</v>
      </c>
      <c r="S33" s="20">
        <v>8000000</v>
      </c>
      <c r="T33" s="20">
        <v>11000000</v>
      </c>
      <c r="U33" s="20">
        <v>20000000</v>
      </c>
      <c r="V33" s="26">
        <v>0.40699999999999997</v>
      </c>
    </row>
    <row r="34" spans="1:22" hidden="1" x14ac:dyDescent="0.3">
      <c r="A34" s="7" t="s">
        <v>64</v>
      </c>
      <c r="B34" s="7" t="s">
        <v>1270</v>
      </c>
      <c r="C34" s="8" t="s">
        <v>9</v>
      </c>
      <c r="D34" s="7">
        <v>1511</v>
      </c>
      <c r="E34" s="7" t="s">
        <v>8</v>
      </c>
      <c r="F34" s="7">
        <v>999</v>
      </c>
      <c r="G34" s="7" t="s">
        <v>8</v>
      </c>
      <c r="H34" s="7"/>
      <c r="I34" s="8" t="s">
        <v>9</v>
      </c>
      <c r="J34" s="20">
        <v>16000000</v>
      </c>
      <c r="K34" s="20">
        <v>16000000</v>
      </c>
      <c r="L34" s="20">
        <v>18000000</v>
      </c>
      <c r="M34" s="20">
        <v>20000000</v>
      </c>
      <c r="N34" s="20">
        <v>20000000</v>
      </c>
      <c r="O34" s="20">
        <v>20000000</v>
      </c>
      <c r="P34" s="20">
        <v>20000000</v>
      </c>
      <c r="Q34" s="20">
        <v>20000000</v>
      </c>
      <c r="R34" s="20">
        <v>20000000</v>
      </c>
      <c r="S34" s="20">
        <v>18000000</v>
      </c>
      <c r="T34" s="20">
        <v>16000000</v>
      </c>
      <c r="U34" s="20">
        <v>16000000</v>
      </c>
      <c r="V34" s="23">
        <v>0.27700000000000002</v>
      </c>
    </row>
    <row r="35" spans="1:22" hidden="1" x14ac:dyDescent="0.3">
      <c r="A35" s="7" t="s">
        <v>167</v>
      </c>
      <c r="B35" s="7" t="s">
        <v>121</v>
      </c>
      <c r="C35" s="8" t="s">
        <v>11</v>
      </c>
      <c r="D35" s="16">
        <v>2802</v>
      </c>
      <c r="E35" s="7" t="s">
        <v>10</v>
      </c>
      <c r="F35" s="7">
        <v>908</v>
      </c>
      <c r="G35" s="7" t="s">
        <v>10</v>
      </c>
      <c r="H35" s="7"/>
      <c r="I35" s="8" t="s">
        <v>11</v>
      </c>
      <c r="J35" s="20">
        <v>507200000</v>
      </c>
      <c r="K35" s="20">
        <v>173000000</v>
      </c>
      <c r="L35" s="20">
        <v>232900000</v>
      </c>
      <c r="M35" s="20">
        <v>292700000</v>
      </c>
      <c r="N35" s="20">
        <v>234100000</v>
      </c>
      <c r="O35" s="20">
        <v>322200000</v>
      </c>
      <c r="P35" s="20">
        <v>194900000</v>
      </c>
      <c r="Q35" s="20">
        <v>286100000</v>
      </c>
      <c r="R35" s="20">
        <v>395400000</v>
      </c>
      <c r="S35" s="20">
        <v>419100000</v>
      </c>
      <c r="T35" s="20">
        <v>273900000</v>
      </c>
      <c r="U35" s="20">
        <v>369100000</v>
      </c>
      <c r="V35" s="23">
        <v>0.37859999999999999</v>
      </c>
    </row>
    <row r="36" spans="1:22" hidden="1" x14ac:dyDescent="0.3">
      <c r="A36" s="7" t="s">
        <v>167</v>
      </c>
      <c r="B36" s="7" t="s">
        <v>121</v>
      </c>
      <c r="C36" s="8" t="s">
        <v>1</v>
      </c>
      <c r="D36" s="16">
        <v>2802</v>
      </c>
      <c r="E36" s="7" t="s">
        <v>0</v>
      </c>
      <c r="F36" s="7">
        <v>908</v>
      </c>
      <c r="G36" s="7" t="s">
        <v>0</v>
      </c>
      <c r="H36" s="7"/>
      <c r="I36" s="8" t="s">
        <v>1</v>
      </c>
      <c r="J36" s="20">
        <v>175100000</v>
      </c>
      <c r="K36" s="20">
        <v>55000000</v>
      </c>
      <c r="L36" s="20">
        <v>104900000</v>
      </c>
      <c r="M36" s="20">
        <v>62900000</v>
      </c>
      <c r="N36" s="20">
        <v>98000000</v>
      </c>
      <c r="O36" s="20">
        <v>110100000</v>
      </c>
      <c r="P36" s="20">
        <v>65000000</v>
      </c>
      <c r="Q36" s="20">
        <v>143200000</v>
      </c>
      <c r="R36" s="20">
        <v>154900000</v>
      </c>
      <c r="S36" s="20">
        <v>125000000</v>
      </c>
      <c r="T36" s="20">
        <v>91000000</v>
      </c>
      <c r="U36" s="20">
        <v>180100000</v>
      </c>
      <c r="V36" s="23">
        <v>0.39810000000000001</v>
      </c>
    </row>
    <row r="37" spans="1:22" hidden="1" x14ac:dyDescent="0.3">
      <c r="A37" s="7" t="s">
        <v>167</v>
      </c>
      <c r="B37" s="7" t="s">
        <v>121</v>
      </c>
      <c r="C37" s="8" t="s">
        <v>119</v>
      </c>
      <c r="D37" s="16">
        <v>2802</v>
      </c>
      <c r="E37" s="7" t="s">
        <v>2</v>
      </c>
      <c r="F37" s="7">
        <v>908</v>
      </c>
      <c r="G37" s="7" t="s">
        <v>2</v>
      </c>
      <c r="H37" s="7"/>
      <c r="I37" s="8" t="s">
        <v>119</v>
      </c>
      <c r="J37" s="20">
        <v>6000000</v>
      </c>
      <c r="K37" s="20">
        <v>5000000</v>
      </c>
      <c r="L37" s="20">
        <v>5000000</v>
      </c>
      <c r="M37" s="20">
        <v>5000000</v>
      </c>
      <c r="N37" s="20">
        <v>5000000</v>
      </c>
      <c r="O37" s="20">
        <v>5000000</v>
      </c>
      <c r="P37" s="20">
        <v>5000000</v>
      </c>
      <c r="Q37" s="20">
        <v>5000000</v>
      </c>
      <c r="R37" s="20">
        <v>6000000</v>
      </c>
      <c r="S37" s="20">
        <v>6000000</v>
      </c>
      <c r="T37" s="20">
        <v>6000000</v>
      </c>
      <c r="U37" s="20">
        <v>6000000</v>
      </c>
      <c r="V37" s="23">
        <v>0.52080000000000004</v>
      </c>
    </row>
    <row r="38" spans="1:22" hidden="1" x14ac:dyDescent="0.3">
      <c r="A38" s="7" t="s">
        <v>167</v>
      </c>
      <c r="B38" s="7" t="s">
        <v>121</v>
      </c>
      <c r="C38" s="8" t="s">
        <v>122</v>
      </c>
      <c r="D38" s="16">
        <v>2802</v>
      </c>
      <c r="E38" s="6" t="s">
        <v>140</v>
      </c>
      <c r="F38" s="7">
        <v>908</v>
      </c>
      <c r="G38" s="6" t="s">
        <v>140</v>
      </c>
      <c r="H38" s="7"/>
      <c r="I38" s="8" t="s">
        <v>122</v>
      </c>
      <c r="J38" s="20">
        <v>42000000</v>
      </c>
      <c r="K38" s="20">
        <v>13000000</v>
      </c>
      <c r="L38" s="20">
        <v>13000000</v>
      </c>
      <c r="M38" s="20">
        <v>13000000</v>
      </c>
      <c r="N38" s="20">
        <v>13000000</v>
      </c>
      <c r="O38" s="20">
        <v>13000000</v>
      </c>
      <c r="P38" s="20">
        <v>13000000</v>
      </c>
      <c r="Q38" s="20">
        <v>28300000</v>
      </c>
      <c r="R38" s="20">
        <v>25200000</v>
      </c>
      <c r="S38" s="20">
        <v>13000000</v>
      </c>
      <c r="T38" s="20">
        <v>13000000</v>
      </c>
      <c r="U38" s="20">
        <v>20000000</v>
      </c>
      <c r="V38" s="23">
        <v>0.51570000000000005</v>
      </c>
    </row>
    <row r="39" spans="1:22" hidden="1" x14ac:dyDescent="0.3">
      <c r="A39" s="7" t="s">
        <v>167</v>
      </c>
      <c r="B39" s="7" t="s">
        <v>121</v>
      </c>
      <c r="C39" s="8" t="s">
        <v>120</v>
      </c>
      <c r="D39" s="16">
        <v>2802</v>
      </c>
      <c r="E39" s="6" t="s">
        <v>123</v>
      </c>
      <c r="F39" s="7">
        <v>909</v>
      </c>
      <c r="G39" s="6" t="s">
        <v>123</v>
      </c>
      <c r="H39" s="7"/>
      <c r="I39" s="8" t="s">
        <v>120</v>
      </c>
      <c r="J39" s="20">
        <v>70000000</v>
      </c>
      <c r="K39" s="20">
        <v>42000000</v>
      </c>
      <c r="L39" s="20">
        <v>42000000</v>
      </c>
      <c r="M39" s="20">
        <v>42000000</v>
      </c>
      <c r="N39" s="20">
        <v>44000000</v>
      </c>
      <c r="O39" s="20">
        <v>46000000</v>
      </c>
      <c r="P39" s="20">
        <v>42000000</v>
      </c>
      <c r="Q39" s="20">
        <v>44000000</v>
      </c>
      <c r="R39" s="20">
        <v>70000000</v>
      </c>
      <c r="S39" s="20">
        <v>46000000</v>
      </c>
      <c r="T39" s="20">
        <v>52000000</v>
      </c>
      <c r="U39" s="20">
        <v>65000000</v>
      </c>
      <c r="V39" s="23">
        <v>0.42120000000000002</v>
      </c>
    </row>
    <row r="40" spans="1:22" hidden="1" x14ac:dyDescent="0.3">
      <c r="A40" s="7" t="s">
        <v>167</v>
      </c>
      <c r="B40" s="7" t="s">
        <v>121</v>
      </c>
      <c r="C40" s="8" t="s">
        <v>5</v>
      </c>
      <c r="D40" s="16">
        <v>2802</v>
      </c>
      <c r="E40" s="7" t="s">
        <v>4</v>
      </c>
      <c r="F40" s="7">
        <v>909</v>
      </c>
      <c r="G40" s="7" t="s">
        <v>4</v>
      </c>
      <c r="H40" s="7"/>
      <c r="I40" s="8" t="s">
        <v>5</v>
      </c>
      <c r="J40" s="20">
        <v>333100000</v>
      </c>
      <c r="K40" s="20">
        <v>242000000</v>
      </c>
      <c r="L40" s="20">
        <v>289300000</v>
      </c>
      <c r="M40" s="20">
        <v>248500000</v>
      </c>
      <c r="N40" s="20">
        <v>258300000</v>
      </c>
      <c r="O40" s="20">
        <v>256100000</v>
      </c>
      <c r="P40" s="20">
        <v>237500000</v>
      </c>
      <c r="Q40" s="20">
        <v>258800000</v>
      </c>
      <c r="R40" s="20">
        <v>324900000</v>
      </c>
      <c r="S40" s="20">
        <v>307300000</v>
      </c>
      <c r="T40" s="20">
        <v>279700000</v>
      </c>
      <c r="U40" s="20">
        <v>337100000</v>
      </c>
      <c r="V40" s="23">
        <v>0.39360000000000001</v>
      </c>
    </row>
    <row r="41" spans="1:22" hidden="1" x14ac:dyDescent="0.3">
      <c r="A41" s="7" t="s">
        <v>167</v>
      </c>
      <c r="B41" s="7" t="s">
        <v>121</v>
      </c>
      <c r="C41" s="8" t="s">
        <v>7</v>
      </c>
      <c r="D41" s="16">
        <v>2802</v>
      </c>
      <c r="E41" s="7" t="s">
        <v>6</v>
      </c>
      <c r="F41" s="7">
        <v>909</v>
      </c>
      <c r="G41" s="7" t="s">
        <v>6</v>
      </c>
      <c r="H41" s="7"/>
      <c r="I41" s="8" t="s">
        <v>7</v>
      </c>
      <c r="J41" s="20">
        <v>10000000</v>
      </c>
      <c r="K41" s="20">
        <v>10000000</v>
      </c>
      <c r="L41" s="20">
        <v>10000000</v>
      </c>
      <c r="M41" s="20">
        <v>10000000</v>
      </c>
      <c r="N41" s="20">
        <v>10000000</v>
      </c>
      <c r="O41" s="20">
        <v>10000000</v>
      </c>
      <c r="P41" s="20">
        <v>10000000</v>
      </c>
      <c r="Q41" s="20">
        <v>10000000</v>
      </c>
      <c r="R41" s="20">
        <v>10000000</v>
      </c>
      <c r="S41" s="20">
        <v>10000000</v>
      </c>
      <c r="T41" s="20">
        <v>10000000</v>
      </c>
      <c r="U41" s="20">
        <v>10000000</v>
      </c>
      <c r="V41" s="23">
        <v>0.34179999999999999</v>
      </c>
    </row>
    <row r="42" spans="1:22" hidden="1" x14ac:dyDescent="0.3">
      <c r="A42" s="7" t="s">
        <v>167</v>
      </c>
      <c r="B42" s="7" t="s">
        <v>121</v>
      </c>
      <c r="C42" s="8" t="s">
        <v>1267</v>
      </c>
      <c r="D42" s="16">
        <v>2802</v>
      </c>
      <c r="E42" s="7" t="s">
        <v>1280</v>
      </c>
      <c r="F42" s="7">
        <v>909</v>
      </c>
      <c r="G42" s="7" t="s">
        <v>1280</v>
      </c>
      <c r="H42" s="7"/>
      <c r="I42" s="8" t="s">
        <v>1275</v>
      </c>
      <c r="J42" s="20">
        <v>32000000</v>
      </c>
      <c r="K42" s="20">
        <v>32000000</v>
      </c>
      <c r="L42" s="20">
        <v>50000000</v>
      </c>
      <c r="M42" s="20">
        <v>32000000</v>
      </c>
      <c r="N42" s="20">
        <v>50000000</v>
      </c>
      <c r="O42" s="20">
        <v>32000000</v>
      </c>
      <c r="P42" s="20">
        <v>32000000</v>
      </c>
      <c r="Q42" s="20">
        <v>30000000</v>
      </c>
      <c r="R42" s="20">
        <v>32000000</v>
      </c>
      <c r="S42" s="20">
        <v>50000000</v>
      </c>
      <c r="T42" s="20">
        <v>30000000</v>
      </c>
      <c r="U42" s="20">
        <v>30000000</v>
      </c>
      <c r="V42" s="23">
        <v>0.38080000000000003</v>
      </c>
    </row>
    <row r="43" spans="1:22" hidden="1" x14ac:dyDescent="0.3">
      <c r="A43" s="7" t="s">
        <v>139</v>
      </c>
      <c r="B43" s="7" t="s">
        <v>139</v>
      </c>
      <c r="C43" s="8" t="s">
        <v>124</v>
      </c>
      <c r="D43" s="7">
        <v>3701</v>
      </c>
      <c r="E43" s="6" t="s">
        <v>133</v>
      </c>
      <c r="F43" s="7">
        <v>919</v>
      </c>
      <c r="G43" s="6" t="s">
        <v>133</v>
      </c>
      <c r="H43" s="7"/>
      <c r="I43" s="8" t="s">
        <v>124</v>
      </c>
      <c r="J43" s="15">
        <v>207800000</v>
      </c>
      <c r="K43" s="15">
        <v>159400000</v>
      </c>
      <c r="L43" s="15">
        <v>209500000</v>
      </c>
      <c r="M43" s="15">
        <v>156600000</v>
      </c>
      <c r="N43" s="15">
        <v>130600000</v>
      </c>
      <c r="O43" s="15">
        <v>235200000</v>
      </c>
      <c r="P43" s="15">
        <v>172100000</v>
      </c>
      <c r="Q43" s="15">
        <v>118900000</v>
      </c>
      <c r="R43" s="15">
        <v>201100000</v>
      </c>
      <c r="S43" s="15">
        <v>205500000</v>
      </c>
      <c r="T43" s="15">
        <v>135900000</v>
      </c>
      <c r="U43" s="15">
        <v>268800000</v>
      </c>
      <c r="V43" s="23">
        <v>0.44729999999999998</v>
      </c>
    </row>
    <row r="44" spans="1:22" hidden="1" x14ac:dyDescent="0.3">
      <c r="A44" s="7" t="s">
        <v>139</v>
      </c>
      <c r="B44" s="7" t="s">
        <v>139</v>
      </c>
      <c r="C44" s="8" t="s">
        <v>125</v>
      </c>
      <c r="D44" s="7">
        <v>3701</v>
      </c>
      <c r="E44" s="6" t="s">
        <v>142</v>
      </c>
      <c r="F44" s="7">
        <v>919</v>
      </c>
      <c r="G44" s="6" t="s">
        <v>142</v>
      </c>
      <c r="H44" s="7"/>
      <c r="I44" s="8" t="s">
        <v>125</v>
      </c>
      <c r="J44" s="15">
        <v>283900000</v>
      </c>
      <c r="K44" s="15">
        <v>116200000</v>
      </c>
      <c r="L44" s="15">
        <v>183400000</v>
      </c>
      <c r="M44" s="15">
        <v>142900000</v>
      </c>
      <c r="N44" s="15">
        <v>162600000</v>
      </c>
      <c r="O44" s="15">
        <v>170300000</v>
      </c>
      <c r="P44" s="15">
        <v>122800000</v>
      </c>
      <c r="Q44" s="15">
        <v>101100000</v>
      </c>
      <c r="R44" s="15">
        <v>211500000</v>
      </c>
      <c r="S44" s="15">
        <v>128700000</v>
      </c>
      <c r="T44" s="15">
        <v>110300000</v>
      </c>
      <c r="U44" s="15">
        <v>128700000</v>
      </c>
      <c r="V44" s="23">
        <v>0.45500000000000002</v>
      </c>
    </row>
    <row r="45" spans="1:22" hidden="1" x14ac:dyDescent="0.3">
      <c r="A45" s="7" t="s">
        <v>139</v>
      </c>
      <c r="B45" s="7" t="s">
        <v>139</v>
      </c>
      <c r="C45" s="8" t="s">
        <v>126</v>
      </c>
      <c r="D45" s="7">
        <v>3701</v>
      </c>
      <c r="E45" s="6" t="s">
        <v>134</v>
      </c>
      <c r="F45" s="7">
        <v>919</v>
      </c>
      <c r="G45" s="6" t="s">
        <v>134</v>
      </c>
      <c r="H45" s="7"/>
      <c r="I45" s="8" t="s">
        <v>126</v>
      </c>
      <c r="J45" s="15">
        <v>104600000</v>
      </c>
      <c r="K45" s="15">
        <v>66800000</v>
      </c>
      <c r="L45" s="15">
        <v>104700000</v>
      </c>
      <c r="M45" s="15">
        <v>64200000</v>
      </c>
      <c r="N45" s="15">
        <v>59700000</v>
      </c>
      <c r="O45" s="15">
        <v>105100000</v>
      </c>
      <c r="P45" s="15">
        <v>83400000</v>
      </c>
      <c r="Q45" s="15">
        <v>66500000</v>
      </c>
      <c r="R45" s="15">
        <v>101400000</v>
      </c>
      <c r="S45" s="15">
        <v>87600000</v>
      </c>
      <c r="T45" s="15">
        <v>59900000</v>
      </c>
      <c r="U45" s="15">
        <v>114900000</v>
      </c>
      <c r="V45" s="23">
        <v>0.3856</v>
      </c>
    </row>
    <row r="46" spans="1:22" hidden="1" x14ac:dyDescent="0.3">
      <c r="A46" s="7" t="s">
        <v>139</v>
      </c>
      <c r="B46" s="7" t="s">
        <v>139</v>
      </c>
      <c r="C46" s="8" t="s">
        <v>127</v>
      </c>
      <c r="D46" s="7">
        <v>3701</v>
      </c>
      <c r="E46" s="6" t="s">
        <v>136</v>
      </c>
      <c r="F46" s="7">
        <v>919</v>
      </c>
      <c r="G46" s="6" t="s">
        <v>136</v>
      </c>
      <c r="H46" s="7"/>
      <c r="I46" s="8" t="s">
        <v>127</v>
      </c>
      <c r="J46" s="15">
        <v>66200000</v>
      </c>
      <c r="K46" s="15">
        <v>51800000</v>
      </c>
      <c r="L46" s="15">
        <v>81900000</v>
      </c>
      <c r="M46" s="15">
        <v>55400000</v>
      </c>
      <c r="N46" s="15">
        <v>50400000</v>
      </c>
      <c r="O46" s="15">
        <v>76400000</v>
      </c>
      <c r="P46" s="15">
        <v>49500000</v>
      </c>
      <c r="Q46" s="15">
        <v>65400000</v>
      </c>
      <c r="R46" s="15">
        <v>59700000</v>
      </c>
      <c r="S46" s="15">
        <v>62800000</v>
      </c>
      <c r="T46" s="15">
        <v>55600000</v>
      </c>
      <c r="U46" s="15">
        <v>77100000</v>
      </c>
      <c r="V46" s="23">
        <v>0.4491</v>
      </c>
    </row>
    <row r="47" spans="1:22" hidden="1" x14ac:dyDescent="0.3">
      <c r="A47" s="7" t="s">
        <v>139</v>
      </c>
      <c r="B47" s="7" t="s">
        <v>139</v>
      </c>
      <c r="C47" s="8" t="s">
        <v>128</v>
      </c>
      <c r="D47" s="7">
        <v>3701</v>
      </c>
      <c r="E47" s="6" t="s">
        <v>137</v>
      </c>
      <c r="F47" s="7">
        <v>919</v>
      </c>
      <c r="G47" s="6" t="s">
        <v>137</v>
      </c>
      <c r="H47" s="7"/>
      <c r="I47" s="8" t="s">
        <v>128</v>
      </c>
      <c r="J47" s="15">
        <v>67800000</v>
      </c>
      <c r="K47" s="15">
        <v>70500000</v>
      </c>
      <c r="L47" s="15">
        <v>90100000</v>
      </c>
      <c r="M47" s="15">
        <v>65000000</v>
      </c>
      <c r="N47" s="15">
        <v>60000000</v>
      </c>
      <c r="O47" s="15">
        <v>121300000</v>
      </c>
      <c r="P47" s="15">
        <v>66100000</v>
      </c>
      <c r="Q47" s="15">
        <v>62600000</v>
      </c>
      <c r="R47" s="15">
        <v>76400000</v>
      </c>
      <c r="S47" s="15">
        <v>135400000</v>
      </c>
      <c r="T47" s="15">
        <v>74200000</v>
      </c>
      <c r="U47" s="15">
        <v>110600000</v>
      </c>
      <c r="V47" s="23">
        <v>0.41099999999999998</v>
      </c>
    </row>
    <row r="48" spans="1:22" hidden="1" x14ac:dyDescent="0.3">
      <c r="A48" s="7" t="s">
        <v>139</v>
      </c>
      <c r="B48" s="7" t="s">
        <v>139</v>
      </c>
      <c r="C48" s="8" t="s">
        <v>1278</v>
      </c>
      <c r="D48" s="7">
        <v>3701</v>
      </c>
      <c r="E48" s="7" t="s">
        <v>1282</v>
      </c>
      <c r="F48" s="7">
        <v>919</v>
      </c>
      <c r="G48" s="7" t="s">
        <v>1282</v>
      </c>
      <c r="H48" s="7"/>
      <c r="I48" s="8" t="s">
        <v>1278</v>
      </c>
      <c r="J48" s="15">
        <v>19000000</v>
      </c>
      <c r="K48" s="15">
        <v>18000000</v>
      </c>
      <c r="L48" s="15">
        <v>22000000</v>
      </c>
      <c r="M48" s="15">
        <v>19000000</v>
      </c>
      <c r="N48" s="15">
        <v>19000000</v>
      </c>
      <c r="O48" s="15">
        <v>25000000</v>
      </c>
      <c r="P48" s="15">
        <v>19000000</v>
      </c>
      <c r="Q48" s="15">
        <v>19000000</v>
      </c>
      <c r="R48" s="15">
        <v>20000000</v>
      </c>
      <c r="S48" s="15">
        <v>25000000</v>
      </c>
      <c r="T48" s="15">
        <v>19000000</v>
      </c>
      <c r="U48" s="15">
        <v>23000000</v>
      </c>
      <c r="V48" s="23">
        <v>0.58830000000000005</v>
      </c>
    </row>
    <row r="49" spans="1:22" hidden="1" x14ac:dyDescent="0.3">
      <c r="A49" s="7" t="s">
        <v>139</v>
      </c>
      <c r="B49" s="7" t="s">
        <v>139</v>
      </c>
      <c r="C49" s="8" t="s">
        <v>1276</v>
      </c>
      <c r="D49" s="7">
        <v>3701</v>
      </c>
      <c r="E49" s="7" t="s">
        <v>1285</v>
      </c>
      <c r="F49" s="7">
        <v>919</v>
      </c>
      <c r="G49" s="7" t="s">
        <v>1285</v>
      </c>
      <c r="H49" s="7"/>
      <c r="I49" s="8" t="s">
        <v>1276</v>
      </c>
      <c r="J49" s="15">
        <v>79600000</v>
      </c>
      <c r="K49" s="15">
        <v>79900000</v>
      </c>
      <c r="L49" s="15">
        <v>131000000</v>
      </c>
      <c r="M49" s="15">
        <v>81300000</v>
      </c>
      <c r="N49" s="15">
        <v>80800000</v>
      </c>
      <c r="O49" s="15">
        <v>119500000</v>
      </c>
      <c r="P49" s="15">
        <v>90100000</v>
      </c>
      <c r="Q49" s="15">
        <v>89900000</v>
      </c>
      <c r="R49" s="15">
        <v>114300000</v>
      </c>
      <c r="S49" s="15">
        <v>125700000</v>
      </c>
      <c r="T49" s="15">
        <v>80500000</v>
      </c>
      <c r="U49" s="15">
        <v>153400000</v>
      </c>
      <c r="V49" s="26">
        <v>0.2296</v>
      </c>
    </row>
    <row r="50" spans="1:22" hidden="1" x14ac:dyDescent="0.3">
      <c r="A50" s="7" t="s">
        <v>139</v>
      </c>
      <c r="B50" s="7" t="s">
        <v>139</v>
      </c>
      <c r="C50" s="8" t="s">
        <v>130</v>
      </c>
      <c r="D50" s="7">
        <v>3701</v>
      </c>
      <c r="E50" s="6" t="s">
        <v>138</v>
      </c>
      <c r="F50" s="7">
        <v>905</v>
      </c>
      <c r="G50" s="6" t="s">
        <v>138</v>
      </c>
      <c r="H50" s="7"/>
      <c r="I50" s="8" t="s">
        <v>130</v>
      </c>
      <c r="J50" s="15">
        <v>80300000</v>
      </c>
      <c r="K50" s="15">
        <v>75500000</v>
      </c>
      <c r="L50" s="15">
        <v>75100000</v>
      </c>
      <c r="M50" s="15">
        <v>74500000</v>
      </c>
      <c r="N50" s="15">
        <v>75300000</v>
      </c>
      <c r="O50" s="15">
        <v>72000000</v>
      </c>
      <c r="P50" s="15">
        <v>75300000</v>
      </c>
      <c r="Q50" s="15">
        <v>75000000</v>
      </c>
      <c r="R50" s="15">
        <v>75200000</v>
      </c>
      <c r="S50" s="15">
        <v>75200000</v>
      </c>
      <c r="T50" s="15">
        <v>75200000</v>
      </c>
      <c r="U50" s="15">
        <v>75200000</v>
      </c>
      <c r="V50" s="23">
        <v>0.59989999999999999</v>
      </c>
    </row>
    <row r="51" spans="1:22" hidden="1" x14ac:dyDescent="0.3">
      <c r="A51" s="7" t="s">
        <v>139</v>
      </c>
      <c r="B51" s="7" t="s">
        <v>139</v>
      </c>
      <c r="C51" s="8" t="s">
        <v>131</v>
      </c>
      <c r="D51" s="7">
        <v>3701</v>
      </c>
      <c r="E51" s="6" t="s">
        <v>141</v>
      </c>
      <c r="F51" s="7">
        <v>905</v>
      </c>
      <c r="G51" s="6" t="s">
        <v>141</v>
      </c>
      <c r="H51" s="7"/>
      <c r="I51" s="8" t="s">
        <v>131</v>
      </c>
      <c r="J51" s="15">
        <v>159000000</v>
      </c>
      <c r="K51" s="15">
        <v>159000000</v>
      </c>
      <c r="L51" s="15">
        <v>172600000</v>
      </c>
      <c r="M51" s="15">
        <v>168100000</v>
      </c>
      <c r="N51" s="15">
        <v>172600000</v>
      </c>
      <c r="O51" s="15">
        <v>177200000</v>
      </c>
      <c r="P51" s="15">
        <v>172700000</v>
      </c>
      <c r="Q51" s="15">
        <v>172700000</v>
      </c>
      <c r="R51" s="15">
        <v>158900000</v>
      </c>
      <c r="S51" s="15">
        <v>181600000</v>
      </c>
      <c r="T51" s="15">
        <v>186200000</v>
      </c>
      <c r="U51" s="15">
        <v>204300000</v>
      </c>
      <c r="V51" s="23">
        <v>0.60150000000000003</v>
      </c>
    </row>
    <row r="52" spans="1:22" hidden="1" x14ac:dyDescent="0.3">
      <c r="A52" s="7" t="s">
        <v>139</v>
      </c>
      <c r="B52" s="7" t="s">
        <v>139</v>
      </c>
      <c r="C52" s="8" t="s">
        <v>132</v>
      </c>
      <c r="D52" s="7">
        <v>3701</v>
      </c>
      <c r="E52" s="6" t="s">
        <v>168</v>
      </c>
      <c r="F52" s="7">
        <v>905</v>
      </c>
      <c r="G52" s="6" t="s">
        <v>168</v>
      </c>
      <c r="H52" s="7"/>
      <c r="I52" s="8" t="s">
        <v>132</v>
      </c>
      <c r="J52" s="15">
        <v>157400000</v>
      </c>
      <c r="K52" s="15">
        <v>169400000</v>
      </c>
      <c r="L52" s="15">
        <v>195700000</v>
      </c>
      <c r="M52" s="15">
        <v>215600000</v>
      </c>
      <c r="N52" s="15">
        <v>208300000</v>
      </c>
      <c r="O52" s="15">
        <v>202500000</v>
      </c>
      <c r="P52" s="15">
        <v>215800000</v>
      </c>
      <c r="Q52" s="15">
        <v>144200000</v>
      </c>
      <c r="R52" s="15">
        <v>187000000</v>
      </c>
      <c r="S52" s="15">
        <v>244800000</v>
      </c>
      <c r="T52" s="15">
        <v>218000000</v>
      </c>
      <c r="U52" s="15">
        <v>286400000</v>
      </c>
      <c r="V52" s="23">
        <v>0.60680000000000001</v>
      </c>
    </row>
    <row r="53" spans="1:22" hidden="1" x14ac:dyDescent="0.3">
      <c r="A53" s="7" t="s">
        <v>139</v>
      </c>
      <c r="B53" s="7" t="s">
        <v>139</v>
      </c>
      <c r="C53" s="8" t="s">
        <v>1277</v>
      </c>
      <c r="D53" s="7">
        <v>3701</v>
      </c>
      <c r="E53" s="7" t="s">
        <v>1284</v>
      </c>
      <c r="F53" s="7">
        <v>905</v>
      </c>
      <c r="G53" s="7" t="s">
        <v>1284</v>
      </c>
      <c r="H53" s="7"/>
      <c r="I53" s="8" t="s">
        <v>1277</v>
      </c>
      <c r="J53" s="15">
        <v>179500000</v>
      </c>
      <c r="K53" s="15">
        <v>178600000</v>
      </c>
      <c r="L53" s="15">
        <v>178900000</v>
      </c>
      <c r="M53" s="15">
        <v>178100000</v>
      </c>
      <c r="N53" s="15">
        <v>176100000</v>
      </c>
      <c r="O53" s="15">
        <v>176100000</v>
      </c>
      <c r="P53" s="15">
        <v>174600000</v>
      </c>
      <c r="Q53" s="15">
        <v>175100000</v>
      </c>
      <c r="R53" s="15">
        <v>174800000</v>
      </c>
      <c r="S53" s="15">
        <v>174800000</v>
      </c>
      <c r="T53" s="15">
        <v>174800000</v>
      </c>
      <c r="U53" s="15">
        <v>174800000</v>
      </c>
      <c r="V53" s="23">
        <v>0.76149999999999995</v>
      </c>
    </row>
    <row r="54" spans="1:22" hidden="1" x14ac:dyDescent="0.3">
      <c r="A54" s="7" t="s">
        <v>139</v>
      </c>
      <c r="B54" s="7" t="s">
        <v>139</v>
      </c>
      <c r="C54" s="8" t="s">
        <v>1279</v>
      </c>
      <c r="D54" s="7">
        <v>3701</v>
      </c>
      <c r="E54" s="7" t="s">
        <v>1283</v>
      </c>
      <c r="F54" s="7">
        <v>905</v>
      </c>
      <c r="G54" s="7" t="s">
        <v>1283</v>
      </c>
      <c r="H54" s="7"/>
      <c r="I54" s="8" t="s">
        <v>1279</v>
      </c>
      <c r="J54" s="15">
        <v>40000000</v>
      </c>
      <c r="K54" s="15">
        <v>40000000</v>
      </c>
      <c r="L54" s="15">
        <v>40000000</v>
      </c>
      <c r="M54" s="15">
        <v>40000000</v>
      </c>
      <c r="N54" s="15">
        <v>40000000</v>
      </c>
      <c r="O54" s="15">
        <v>60000000</v>
      </c>
      <c r="P54" s="15">
        <v>60000000</v>
      </c>
      <c r="Q54" s="15">
        <v>60000000</v>
      </c>
      <c r="R54" s="15">
        <v>40000000</v>
      </c>
      <c r="S54" s="15">
        <v>40000000</v>
      </c>
      <c r="T54" s="15">
        <v>40000000</v>
      </c>
      <c r="U54" s="15">
        <v>40000000</v>
      </c>
      <c r="V54" s="23">
        <v>0.53380000000000005</v>
      </c>
    </row>
    <row r="55" spans="1:22" hidden="1" x14ac:dyDescent="0.3">
      <c r="A55" s="7" t="s">
        <v>149</v>
      </c>
      <c r="B55" s="7" t="s">
        <v>149</v>
      </c>
      <c r="C55" s="8" t="s">
        <v>143</v>
      </c>
      <c r="D55" s="7">
        <v>3001</v>
      </c>
      <c r="E55" s="6" t="s">
        <v>152</v>
      </c>
      <c r="F55" s="7">
        <v>907</v>
      </c>
      <c r="G55" s="6" t="s">
        <v>152</v>
      </c>
      <c r="H55" s="7"/>
      <c r="I55" s="8" t="s">
        <v>143</v>
      </c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</row>
    <row r="56" spans="1:22" hidden="1" x14ac:dyDescent="0.3">
      <c r="A56" s="7" t="s">
        <v>149</v>
      </c>
      <c r="B56" s="7" t="s">
        <v>149</v>
      </c>
      <c r="C56" s="8" t="s">
        <v>144</v>
      </c>
      <c r="D56" s="7">
        <v>3001</v>
      </c>
      <c r="E56" s="6" t="s">
        <v>153</v>
      </c>
      <c r="F56" s="7">
        <v>907</v>
      </c>
      <c r="G56" s="6" t="s">
        <v>153</v>
      </c>
      <c r="H56" s="7"/>
      <c r="I56" s="8" t="s">
        <v>144</v>
      </c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</row>
    <row r="57" spans="1:22" hidden="1" x14ac:dyDescent="0.3">
      <c r="A57" s="7" t="s">
        <v>149</v>
      </c>
      <c r="B57" s="7" t="s">
        <v>149</v>
      </c>
      <c r="C57" s="8" t="s">
        <v>145</v>
      </c>
      <c r="D57" s="7">
        <v>3001</v>
      </c>
      <c r="E57" s="6" t="s">
        <v>154</v>
      </c>
      <c r="F57" s="7">
        <v>907</v>
      </c>
      <c r="G57" s="6" t="s">
        <v>154</v>
      </c>
      <c r="H57" s="7"/>
      <c r="I57" s="8" t="s">
        <v>145</v>
      </c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</row>
    <row r="58" spans="1:22" hidden="1" x14ac:dyDescent="0.3">
      <c r="A58" s="7" t="s">
        <v>149</v>
      </c>
      <c r="B58" s="7" t="s">
        <v>149</v>
      </c>
      <c r="C58" s="8" t="s">
        <v>146</v>
      </c>
      <c r="D58" s="7">
        <v>3001</v>
      </c>
      <c r="E58" s="7" t="s">
        <v>155</v>
      </c>
      <c r="F58" s="7">
        <v>907</v>
      </c>
      <c r="G58" s="7" t="s">
        <v>155</v>
      </c>
      <c r="H58" s="7"/>
      <c r="I58" s="8" t="s">
        <v>146</v>
      </c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2" hidden="1" x14ac:dyDescent="0.3">
      <c r="A59" s="7" t="s">
        <v>149</v>
      </c>
      <c r="B59" s="7" t="s">
        <v>149</v>
      </c>
      <c r="C59" s="8" t="s">
        <v>147</v>
      </c>
      <c r="D59" s="7">
        <v>3001</v>
      </c>
      <c r="E59" s="7" t="s">
        <v>156</v>
      </c>
      <c r="F59" s="7">
        <v>907</v>
      </c>
      <c r="G59" s="7" t="s">
        <v>156</v>
      </c>
      <c r="H59" s="7"/>
      <c r="I59" s="8" t="s">
        <v>147</v>
      </c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  <row r="60" spans="1:22" hidden="1" x14ac:dyDescent="0.3">
      <c r="A60" s="7" t="s">
        <v>149</v>
      </c>
      <c r="B60" s="7" t="s">
        <v>149</v>
      </c>
      <c r="C60" s="8" t="s">
        <v>148</v>
      </c>
      <c r="D60" s="7">
        <v>3001</v>
      </c>
      <c r="E60" s="6" t="s">
        <v>151</v>
      </c>
      <c r="F60" s="7">
        <v>907</v>
      </c>
      <c r="G60" s="6" t="s">
        <v>151</v>
      </c>
      <c r="H60" s="7"/>
      <c r="I60" s="8" t="s">
        <v>148</v>
      </c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</row>
    <row r="61" spans="1:22" hidden="1" x14ac:dyDescent="0.3">
      <c r="A61" s="7" t="s">
        <v>149</v>
      </c>
      <c r="B61" s="7" t="s">
        <v>149</v>
      </c>
      <c r="C61" s="8" t="s">
        <v>150</v>
      </c>
      <c r="D61" s="7">
        <v>3001</v>
      </c>
      <c r="E61" s="6" t="s">
        <v>8</v>
      </c>
      <c r="F61" s="7">
        <v>907</v>
      </c>
      <c r="G61" s="6" t="s">
        <v>8</v>
      </c>
      <c r="H61" s="7"/>
      <c r="I61" s="8" t="s">
        <v>150</v>
      </c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</row>
    <row r="62" spans="1:22" hidden="1" x14ac:dyDescent="0.3">
      <c r="A62" s="7"/>
      <c r="B62" s="7"/>
      <c r="D62" s="16"/>
      <c r="E62" s="7"/>
      <c r="F62" s="7"/>
      <c r="G62" s="7"/>
      <c r="H62" s="7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1:22" hidden="1" x14ac:dyDescent="0.3">
      <c r="A63" s="7"/>
      <c r="B63" s="7"/>
      <c r="D63" s="16"/>
      <c r="E63" s="7"/>
      <c r="F63" s="7"/>
      <c r="G63" s="7"/>
      <c r="H63" s="7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1:22" hidden="1" x14ac:dyDescent="0.3">
      <c r="A64" s="7"/>
      <c r="B64" s="7"/>
      <c r="D64" s="16"/>
      <c r="E64" s="7"/>
      <c r="F64" s="7"/>
      <c r="G64" s="7"/>
      <c r="H64" s="7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1:21" hidden="1" x14ac:dyDescent="0.3">
      <c r="A65" s="7" t="s">
        <v>167</v>
      </c>
      <c r="B65" s="7" t="s">
        <v>114</v>
      </c>
      <c r="C65" s="8" t="s">
        <v>66</v>
      </c>
      <c r="D65" s="7">
        <v>2801</v>
      </c>
      <c r="E65" s="7" t="s">
        <v>8</v>
      </c>
      <c r="F65" s="7">
        <v>907</v>
      </c>
      <c r="G65" s="7" t="s">
        <v>169</v>
      </c>
      <c r="H65" s="7" t="s">
        <v>115</v>
      </c>
      <c r="I65" s="8" t="s">
        <v>66</v>
      </c>
      <c r="J65" s="15">
        <v>18700000</v>
      </c>
      <c r="K65" s="15">
        <v>18700000</v>
      </c>
      <c r="L65" s="15">
        <v>18700000</v>
      </c>
      <c r="M65" s="15">
        <v>18700000</v>
      </c>
      <c r="N65" s="15">
        <v>18700000</v>
      </c>
      <c r="O65" s="15">
        <v>18700000</v>
      </c>
      <c r="P65" s="15">
        <v>18700000</v>
      </c>
      <c r="Q65" s="15">
        <v>18700000</v>
      </c>
      <c r="R65" s="15">
        <v>18700000</v>
      </c>
      <c r="S65" s="15">
        <v>18700000</v>
      </c>
      <c r="T65" s="15">
        <v>18700000</v>
      </c>
      <c r="U65" s="15">
        <v>18700000</v>
      </c>
    </row>
    <row r="66" spans="1:21" hidden="1" x14ac:dyDescent="0.3">
      <c r="A66" s="7" t="s">
        <v>167</v>
      </c>
      <c r="B66" s="7" t="s">
        <v>114</v>
      </c>
      <c r="C66" s="8" t="s">
        <v>67</v>
      </c>
      <c r="D66" s="7">
        <v>2801</v>
      </c>
      <c r="E66" s="7" t="s">
        <v>8</v>
      </c>
      <c r="F66" s="7">
        <v>907</v>
      </c>
      <c r="G66" s="7" t="s">
        <v>170</v>
      </c>
      <c r="H66" s="7" t="s">
        <v>115</v>
      </c>
      <c r="I66" s="8" t="s">
        <v>67</v>
      </c>
      <c r="J66" s="15">
        <v>11100000</v>
      </c>
      <c r="K66" s="15">
        <v>11100000</v>
      </c>
      <c r="L66" s="15">
        <v>11100000</v>
      </c>
      <c r="M66" s="15">
        <v>11100000</v>
      </c>
      <c r="N66" s="15">
        <v>11100000</v>
      </c>
      <c r="O66" s="15">
        <v>11100000</v>
      </c>
      <c r="P66" s="15">
        <v>11100000</v>
      </c>
      <c r="Q66" s="15">
        <v>11100000</v>
      </c>
      <c r="R66" s="15">
        <v>11100000</v>
      </c>
      <c r="S66" s="15">
        <v>11100000</v>
      </c>
      <c r="T66" s="15">
        <v>11100000</v>
      </c>
      <c r="U66" s="15">
        <v>11100000</v>
      </c>
    </row>
    <row r="67" spans="1:21" hidden="1" x14ac:dyDescent="0.3">
      <c r="A67" s="7" t="s">
        <v>167</v>
      </c>
      <c r="B67" s="7" t="s">
        <v>114</v>
      </c>
      <c r="C67" s="8" t="s">
        <v>68</v>
      </c>
      <c r="D67" s="7">
        <v>2801</v>
      </c>
      <c r="E67" s="7" t="s">
        <v>8</v>
      </c>
      <c r="F67" s="7">
        <v>907</v>
      </c>
      <c r="G67" s="7" t="s">
        <v>171</v>
      </c>
      <c r="H67" s="7" t="s">
        <v>115</v>
      </c>
      <c r="I67" s="8" t="s">
        <v>68</v>
      </c>
      <c r="J67" s="15">
        <v>6000000</v>
      </c>
      <c r="K67" s="15">
        <v>6000000</v>
      </c>
      <c r="L67" s="15">
        <v>6000000</v>
      </c>
      <c r="M67" s="15">
        <v>6000000</v>
      </c>
      <c r="N67" s="15">
        <v>6000000</v>
      </c>
      <c r="O67" s="15">
        <v>6000000</v>
      </c>
      <c r="P67" s="15">
        <v>6000000</v>
      </c>
      <c r="Q67" s="15">
        <v>6000000</v>
      </c>
      <c r="R67" s="15">
        <v>6000000</v>
      </c>
      <c r="S67" s="15">
        <v>6000000</v>
      </c>
      <c r="T67" s="15">
        <v>6000000</v>
      </c>
      <c r="U67" s="15">
        <v>6000000</v>
      </c>
    </row>
    <row r="68" spans="1:21" hidden="1" x14ac:dyDescent="0.3">
      <c r="A68" s="7" t="s">
        <v>167</v>
      </c>
      <c r="B68" s="7" t="s">
        <v>114</v>
      </c>
      <c r="C68" s="8" t="s">
        <v>69</v>
      </c>
      <c r="D68" s="7">
        <v>2801</v>
      </c>
      <c r="E68" s="7" t="s">
        <v>8</v>
      </c>
      <c r="F68" s="7">
        <v>907</v>
      </c>
      <c r="G68" s="7" t="s">
        <v>172</v>
      </c>
      <c r="H68" s="7" t="s">
        <v>115</v>
      </c>
      <c r="I68" s="8" t="s">
        <v>69</v>
      </c>
      <c r="J68" s="15">
        <v>4200000</v>
      </c>
      <c r="K68" s="15">
        <v>150000000</v>
      </c>
      <c r="L68" s="15">
        <v>4200000</v>
      </c>
      <c r="M68" s="15">
        <v>4200000</v>
      </c>
      <c r="N68" s="15">
        <v>4200000</v>
      </c>
      <c r="O68" s="15">
        <v>4200000</v>
      </c>
      <c r="P68" s="15">
        <v>4200000</v>
      </c>
      <c r="Q68" s="15">
        <v>4200000</v>
      </c>
      <c r="R68" s="15">
        <v>4200000</v>
      </c>
      <c r="S68" s="15">
        <v>4200000</v>
      </c>
      <c r="T68" s="15">
        <v>4200000</v>
      </c>
      <c r="U68" s="15">
        <v>4200000</v>
      </c>
    </row>
    <row r="69" spans="1:21" hidden="1" x14ac:dyDescent="0.3">
      <c r="A69" s="7" t="s">
        <v>167</v>
      </c>
      <c r="B69" s="7" t="s">
        <v>114</v>
      </c>
      <c r="C69" s="8" t="s">
        <v>246</v>
      </c>
      <c r="D69" s="7">
        <v>2801</v>
      </c>
      <c r="E69" s="7" t="s">
        <v>247</v>
      </c>
      <c r="F69" s="7">
        <v>907</v>
      </c>
      <c r="G69" s="7">
        <v>370551</v>
      </c>
      <c r="H69" s="7" t="s">
        <v>115</v>
      </c>
      <c r="I69" s="8" t="s">
        <v>246</v>
      </c>
      <c r="J69" s="15">
        <v>3400000</v>
      </c>
      <c r="K69" s="15">
        <v>3400000</v>
      </c>
      <c r="L69" s="15">
        <v>3400000</v>
      </c>
      <c r="M69" s="15">
        <v>3400000</v>
      </c>
      <c r="N69" s="15">
        <v>3400000</v>
      </c>
      <c r="O69" s="15">
        <v>3400000</v>
      </c>
      <c r="P69" s="15">
        <v>3400000</v>
      </c>
      <c r="Q69" s="15">
        <v>3400000</v>
      </c>
      <c r="R69" s="15">
        <v>3400000</v>
      </c>
      <c r="S69" s="15">
        <v>3400000</v>
      </c>
      <c r="T69" s="15">
        <v>3400000</v>
      </c>
      <c r="U69" s="15">
        <v>3400000</v>
      </c>
    </row>
    <row r="70" spans="1:21" hidden="1" x14ac:dyDescent="0.3">
      <c r="A70" s="7" t="s">
        <v>167</v>
      </c>
      <c r="B70" s="7" t="s">
        <v>114</v>
      </c>
      <c r="C70" s="8" t="s">
        <v>70</v>
      </c>
      <c r="D70" s="7">
        <v>2801</v>
      </c>
      <c r="E70" s="7" t="s">
        <v>8</v>
      </c>
      <c r="F70" s="7">
        <v>907</v>
      </c>
      <c r="G70" s="7" t="s">
        <v>173</v>
      </c>
      <c r="H70" s="7" t="s">
        <v>115</v>
      </c>
      <c r="I70" s="8" t="s">
        <v>70</v>
      </c>
      <c r="J70" s="15">
        <v>3100000</v>
      </c>
      <c r="K70" s="15">
        <v>3100000</v>
      </c>
      <c r="L70" s="15">
        <v>3100000</v>
      </c>
      <c r="M70" s="15">
        <v>3100000</v>
      </c>
      <c r="N70" s="15">
        <v>3100000</v>
      </c>
      <c r="O70" s="15">
        <v>3100000</v>
      </c>
      <c r="P70" s="15">
        <v>3100000</v>
      </c>
      <c r="Q70" s="15">
        <v>3100000</v>
      </c>
      <c r="R70" s="15">
        <v>3100000</v>
      </c>
      <c r="S70" s="15">
        <v>3100000</v>
      </c>
      <c r="T70" s="15">
        <v>3100000</v>
      </c>
      <c r="U70" s="15">
        <v>3100000</v>
      </c>
    </row>
    <row r="71" spans="1:21" hidden="1" x14ac:dyDescent="0.3">
      <c r="A71" s="7" t="s">
        <v>167</v>
      </c>
      <c r="B71" s="7" t="s">
        <v>114</v>
      </c>
      <c r="C71" s="8" t="s">
        <v>71</v>
      </c>
      <c r="D71" s="7">
        <v>2801</v>
      </c>
      <c r="E71" s="7" t="s">
        <v>8</v>
      </c>
      <c r="F71" s="7">
        <v>907</v>
      </c>
      <c r="G71" s="7" t="s">
        <v>174</v>
      </c>
      <c r="H71" s="7" t="s">
        <v>115</v>
      </c>
      <c r="I71" s="8" t="s">
        <v>71</v>
      </c>
      <c r="J71" s="15">
        <v>2500000</v>
      </c>
      <c r="K71" s="15">
        <v>2500000</v>
      </c>
      <c r="L71" s="15">
        <v>2500000</v>
      </c>
      <c r="M71" s="15">
        <v>2500000</v>
      </c>
      <c r="N71" s="15">
        <v>2500000</v>
      </c>
      <c r="O71" s="15">
        <v>2500000</v>
      </c>
      <c r="P71" s="15">
        <v>2500000</v>
      </c>
      <c r="Q71" s="15">
        <v>2500000</v>
      </c>
      <c r="R71" s="15">
        <v>2500000</v>
      </c>
      <c r="S71" s="15">
        <v>2500000</v>
      </c>
      <c r="T71" s="15">
        <v>2500000</v>
      </c>
      <c r="U71" s="15">
        <v>2500000</v>
      </c>
    </row>
    <row r="72" spans="1:21" hidden="1" x14ac:dyDescent="0.3">
      <c r="A72" s="7" t="s">
        <v>167</v>
      </c>
      <c r="B72" s="7" t="s">
        <v>114</v>
      </c>
      <c r="C72" s="8" t="s">
        <v>72</v>
      </c>
      <c r="D72" s="7">
        <v>2801</v>
      </c>
      <c r="E72" s="7" t="s">
        <v>247</v>
      </c>
      <c r="F72" s="7">
        <v>907</v>
      </c>
      <c r="G72" s="7">
        <v>370587</v>
      </c>
      <c r="H72" s="7" t="s">
        <v>115</v>
      </c>
      <c r="I72" s="8" t="s">
        <v>72</v>
      </c>
      <c r="J72" s="15">
        <v>3000000</v>
      </c>
      <c r="K72" s="15">
        <v>3000000</v>
      </c>
      <c r="L72" s="15">
        <v>3000000</v>
      </c>
      <c r="M72" s="15">
        <v>3000000</v>
      </c>
      <c r="N72" s="15">
        <v>3000000</v>
      </c>
      <c r="O72" s="15">
        <v>3000000</v>
      </c>
      <c r="P72" s="15">
        <v>3000000</v>
      </c>
      <c r="Q72" s="15">
        <v>3000000</v>
      </c>
      <c r="R72" s="15">
        <v>3000000</v>
      </c>
      <c r="S72" s="15">
        <v>3000000</v>
      </c>
      <c r="T72" s="15">
        <v>3000000</v>
      </c>
      <c r="U72" s="15">
        <v>3000000</v>
      </c>
    </row>
    <row r="73" spans="1:21" hidden="1" x14ac:dyDescent="0.3">
      <c r="A73" s="7" t="s">
        <v>167</v>
      </c>
      <c r="B73" s="7" t="s">
        <v>114</v>
      </c>
      <c r="C73" s="8" t="s">
        <v>248</v>
      </c>
      <c r="D73" s="7">
        <v>2801</v>
      </c>
      <c r="E73" s="7" t="s">
        <v>247</v>
      </c>
      <c r="F73" s="7">
        <v>918</v>
      </c>
      <c r="G73" s="7" t="s">
        <v>175</v>
      </c>
      <c r="H73" s="7" t="s">
        <v>115</v>
      </c>
      <c r="I73" s="8" t="s">
        <v>248</v>
      </c>
      <c r="J73" s="15">
        <v>2000000</v>
      </c>
      <c r="K73" s="15">
        <v>2000000</v>
      </c>
      <c r="L73" s="15">
        <v>2000000</v>
      </c>
      <c r="M73" s="15">
        <v>2000000</v>
      </c>
      <c r="N73" s="15">
        <v>2000000</v>
      </c>
      <c r="O73" s="15">
        <v>2000000</v>
      </c>
      <c r="P73" s="15">
        <v>2000000</v>
      </c>
      <c r="Q73" s="15">
        <v>2000000</v>
      </c>
      <c r="R73" s="15">
        <v>2000000</v>
      </c>
      <c r="S73" s="15">
        <v>2000000</v>
      </c>
      <c r="T73" s="15">
        <v>2000000</v>
      </c>
      <c r="U73" s="15">
        <v>2000000</v>
      </c>
    </row>
    <row r="74" spans="1:21" hidden="1" x14ac:dyDescent="0.3">
      <c r="A74" s="7" t="s">
        <v>167</v>
      </c>
      <c r="B74" s="7" t="s">
        <v>114</v>
      </c>
      <c r="C74" s="8" t="s">
        <v>249</v>
      </c>
      <c r="D74" s="7">
        <v>2801</v>
      </c>
      <c r="E74" s="7" t="s">
        <v>247</v>
      </c>
      <c r="F74" s="7">
        <v>907</v>
      </c>
      <c r="G74" s="7" t="s">
        <v>176</v>
      </c>
      <c r="H74" s="7" t="s">
        <v>115</v>
      </c>
      <c r="I74" s="8" t="s">
        <v>249</v>
      </c>
      <c r="J74" s="15">
        <v>1600000</v>
      </c>
      <c r="K74" s="15">
        <v>1600000</v>
      </c>
      <c r="L74" s="15">
        <v>1600000</v>
      </c>
      <c r="M74" s="15">
        <v>1600000</v>
      </c>
      <c r="N74" s="15">
        <v>1600000</v>
      </c>
      <c r="O74" s="15">
        <v>1600000</v>
      </c>
      <c r="P74" s="15">
        <v>1600000</v>
      </c>
      <c r="Q74" s="15">
        <v>1600000</v>
      </c>
      <c r="R74" s="15">
        <v>1600000</v>
      </c>
      <c r="S74" s="15">
        <v>1600000</v>
      </c>
      <c r="T74" s="15">
        <v>1600000</v>
      </c>
      <c r="U74" s="15">
        <v>1600000</v>
      </c>
    </row>
    <row r="75" spans="1:21" hidden="1" x14ac:dyDescent="0.3">
      <c r="A75" s="7" t="s">
        <v>167</v>
      </c>
      <c r="B75" s="7" t="s">
        <v>114</v>
      </c>
      <c r="C75" s="8" t="s">
        <v>73</v>
      </c>
      <c r="D75" s="7">
        <v>2801</v>
      </c>
      <c r="E75" s="7" t="s">
        <v>8</v>
      </c>
      <c r="F75" s="7">
        <v>907</v>
      </c>
      <c r="G75" s="7" t="s">
        <v>177</v>
      </c>
      <c r="H75" s="7" t="s">
        <v>115</v>
      </c>
      <c r="I75" s="8" t="s">
        <v>73</v>
      </c>
      <c r="J75" s="15">
        <v>600000</v>
      </c>
      <c r="K75" s="15">
        <v>600000</v>
      </c>
      <c r="L75" s="15">
        <v>600000</v>
      </c>
      <c r="M75" s="15">
        <v>600000</v>
      </c>
      <c r="N75" s="15">
        <v>600000</v>
      </c>
      <c r="O75" s="15">
        <v>600000</v>
      </c>
      <c r="P75" s="15">
        <v>600000</v>
      </c>
      <c r="Q75" s="15">
        <v>600000</v>
      </c>
      <c r="R75" s="15">
        <v>600000</v>
      </c>
      <c r="S75" s="15">
        <v>600000</v>
      </c>
      <c r="T75" s="15">
        <v>600000</v>
      </c>
      <c r="U75" s="15">
        <v>600000</v>
      </c>
    </row>
    <row r="76" spans="1:21" hidden="1" x14ac:dyDescent="0.3">
      <c r="A76" s="7" t="s">
        <v>167</v>
      </c>
      <c r="B76" s="7" t="s">
        <v>114</v>
      </c>
      <c r="C76" s="8" t="s">
        <v>250</v>
      </c>
      <c r="D76" s="7">
        <v>2801</v>
      </c>
      <c r="E76" s="7" t="s">
        <v>247</v>
      </c>
      <c r="F76" s="7">
        <v>905</v>
      </c>
      <c r="G76" s="7">
        <v>370410</v>
      </c>
      <c r="H76" s="7" t="s">
        <v>115</v>
      </c>
      <c r="I76" s="8" t="s">
        <v>250</v>
      </c>
      <c r="J76" s="15">
        <v>600000</v>
      </c>
      <c r="K76" s="15">
        <v>600000</v>
      </c>
      <c r="L76" s="15">
        <v>600000</v>
      </c>
      <c r="M76" s="15">
        <v>600000</v>
      </c>
      <c r="N76" s="15">
        <v>600000</v>
      </c>
      <c r="O76" s="15">
        <v>600000</v>
      </c>
      <c r="P76" s="15">
        <v>600000</v>
      </c>
      <c r="Q76" s="15">
        <v>600000</v>
      </c>
      <c r="R76" s="15">
        <v>600000</v>
      </c>
      <c r="S76" s="15">
        <v>600000</v>
      </c>
      <c r="T76" s="15">
        <v>600000</v>
      </c>
      <c r="U76" s="15">
        <v>600000</v>
      </c>
    </row>
    <row r="77" spans="1:21" hidden="1" x14ac:dyDescent="0.3">
      <c r="A77" s="7" t="s">
        <v>167</v>
      </c>
      <c r="B77" s="7" t="s">
        <v>114</v>
      </c>
      <c r="C77" s="8" t="s">
        <v>251</v>
      </c>
      <c r="D77" s="7">
        <v>2801</v>
      </c>
      <c r="E77" s="7" t="s">
        <v>247</v>
      </c>
      <c r="F77" s="7">
        <v>901</v>
      </c>
      <c r="G77" s="7">
        <v>150198</v>
      </c>
      <c r="H77" s="7" t="s">
        <v>115</v>
      </c>
      <c r="I77" s="8" t="s">
        <v>251</v>
      </c>
      <c r="J77" s="15">
        <v>500000</v>
      </c>
      <c r="K77" s="15">
        <v>500000</v>
      </c>
      <c r="L77" s="15">
        <v>500000</v>
      </c>
      <c r="M77" s="15">
        <v>500000</v>
      </c>
      <c r="N77" s="15">
        <v>500000</v>
      </c>
      <c r="O77" s="15">
        <v>500000</v>
      </c>
      <c r="P77" s="15">
        <v>500000</v>
      </c>
      <c r="Q77" s="15">
        <v>500000</v>
      </c>
      <c r="R77" s="15">
        <v>500000</v>
      </c>
      <c r="S77" s="15">
        <v>500000</v>
      </c>
      <c r="T77" s="15">
        <v>500000</v>
      </c>
      <c r="U77" s="15">
        <v>500000</v>
      </c>
    </row>
    <row r="78" spans="1:21" hidden="1" x14ac:dyDescent="0.3">
      <c r="A78" s="7" t="s">
        <v>167</v>
      </c>
      <c r="B78" s="7" t="s">
        <v>114</v>
      </c>
      <c r="C78" s="8" t="s">
        <v>74</v>
      </c>
      <c r="D78" s="7">
        <v>2801</v>
      </c>
      <c r="E78" s="7" t="s">
        <v>247</v>
      </c>
      <c r="F78" s="7">
        <v>907</v>
      </c>
      <c r="G78" s="7" t="s">
        <v>178</v>
      </c>
      <c r="H78" s="7" t="s">
        <v>115</v>
      </c>
      <c r="I78" s="8" t="s">
        <v>74</v>
      </c>
      <c r="J78" s="15">
        <v>400000</v>
      </c>
      <c r="K78" s="15">
        <v>400000</v>
      </c>
      <c r="L78" s="15">
        <v>400000</v>
      </c>
      <c r="M78" s="15">
        <v>400000</v>
      </c>
      <c r="N78" s="15">
        <v>400000</v>
      </c>
      <c r="O78" s="15">
        <v>400000</v>
      </c>
      <c r="P78" s="15">
        <v>400000</v>
      </c>
      <c r="Q78" s="15">
        <v>400000</v>
      </c>
      <c r="R78" s="15">
        <v>400000</v>
      </c>
      <c r="S78" s="15">
        <v>400000</v>
      </c>
      <c r="T78" s="15">
        <v>400000</v>
      </c>
      <c r="U78" s="15">
        <v>400000</v>
      </c>
    </row>
    <row r="79" spans="1:21" hidden="1" x14ac:dyDescent="0.3">
      <c r="A79" s="7" t="s">
        <v>167</v>
      </c>
      <c r="B79" s="7" t="s">
        <v>114</v>
      </c>
      <c r="C79" s="8" t="s">
        <v>75</v>
      </c>
      <c r="D79" s="7">
        <v>2801</v>
      </c>
      <c r="E79" s="7" t="s">
        <v>247</v>
      </c>
      <c r="F79" s="7">
        <v>907</v>
      </c>
      <c r="G79" s="7" t="s">
        <v>179</v>
      </c>
      <c r="H79" s="7" t="s">
        <v>115</v>
      </c>
      <c r="I79" s="8" t="s">
        <v>75</v>
      </c>
      <c r="J79" s="15">
        <v>200000</v>
      </c>
      <c r="K79" s="15">
        <v>200000</v>
      </c>
      <c r="L79" s="15">
        <v>200000</v>
      </c>
      <c r="M79" s="15">
        <v>200000</v>
      </c>
      <c r="N79" s="15">
        <v>200000</v>
      </c>
      <c r="O79" s="15">
        <v>200000</v>
      </c>
      <c r="P79" s="15">
        <v>200000</v>
      </c>
      <c r="Q79" s="15">
        <v>200000</v>
      </c>
      <c r="R79" s="15">
        <v>200000</v>
      </c>
      <c r="S79" s="15">
        <v>200000</v>
      </c>
      <c r="T79" s="15">
        <v>200000</v>
      </c>
      <c r="U79" s="15">
        <v>200000</v>
      </c>
    </row>
    <row r="80" spans="1:21" hidden="1" x14ac:dyDescent="0.3">
      <c r="A80" s="7" t="s">
        <v>167</v>
      </c>
      <c r="B80" s="7" t="s">
        <v>114</v>
      </c>
      <c r="C80" s="8" t="s">
        <v>254</v>
      </c>
      <c r="D80" s="7">
        <v>2801</v>
      </c>
      <c r="E80" s="7" t="s">
        <v>247</v>
      </c>
      <c r="F80" s="7">
        <v>907</v>
      </c>
      <c r="G80" s="7" t="s">
        <v>180</v>
      </c>
      <c r="H80" s="7" t="s">
        <v>115</v>
      </c>
      <c r="I80" s="8" t="s">
        <v>254</v>
      </c>
      <c r="J80" s="15">
        <v>1000000</v>
      </c>
      <c r="K80" s="15">
        <v>1000000</v>
      </c>
      <c r="L80" s="15">
        <v>1000000</v>
      </c>
      <c r="M80" s="15">
        <v>1000000</v>
      </c>
      <c r="N80" s="15">
        <v>1000000</v>
      </c>
      <c r="O80" s="15">
        <v>1000000</v>
      </c>
      <c r="P80" s="15">
        <v>1000000</v>
      </c>
      <c r="Q80" s="15">
        <v>1000000</v>
      </c>
      <c r="R80" s="15">
        <v>1000000</v>
      </c>
      <c r="S80" s="15">
        <v>1000000</v>
      </c>
      <c r="T80" s="15">
        <v>1000000</v>
      </c>
      <c r="U80" s="15">
        <v>1000000</v>
      </c>
    </row>
    <row r="81" spans="1:22" hidden="1" x14ac:dyDescent="0.3">
      <c r="A81" s="7" t="s">
        <v>167</v>
      </c>
      <c r="B81" s="7" t="s">
        <v>114</v>
      </c>
      <c r="C81" s="8" t="s">
        <v>76</v>
      </c>
      <c r="D81" s="7">
        <v>2801</v>
      </c>
      <c r="E81" s="7" t="s">
        <v>247</v>
      </c>
      <c r="F81" s="7">
        <v>907</v>
      </c>
      <c r="G81" s="7">
        <v>131852</v>
      </c>
      <c r="H81" s="7" t="s">
        <v>115</v>
      </c>
      <c r="I81" s="8" t="s">
        <v>76</v>
      </c>
      <c r="J81" s="15">
        <v>1000000</v>
      </c>
      <c r="K81" s="15">
        <v>1000000</v>
      </c>
      <c r="L81" s="15">
        <v>1000000</v>
      </c>
      <c r="M81" s="15">
        <v>1000000</v>
      </c>
      <c r="N81" s="15">
        <v>1000000</v>
      </c>
      <c r="O81" s="15">
        <v>1000000</v>
      </c>
      <c r="P81" s="15">
        <v>1000000</v>
      </c>
      <c r="Q81" s="15">
        <v>1000000</v>
      </c>
      <c r="R81" s="15">
        <v>1000000</v>
      </c>
      <c r="S81" s="15">
        <v>1000000</v>
      </c>
      <c r="T81" s="15">
        <v>1000000</v>
      </c>
      <c r="U81" s="15">
        <v>1000000</v>
      </c>
    </row>
    <row r="82" spans="1:22" hidden="1" x14ac:dyDescent="0.3">
      <c r="A82" s="7" t="s">
        <v>167</v>
      </c>
      <c r="B82" s="7" t="s">
        <v>114</v>
      </c>
      <c r="C82" s="8" t="s">
        <v>77</v>
      </c>
      <c r="D82" s="7">
        <v>2801</v>
      </c>
      <c r="E82" s="7" t="s">
        <v>247</v>
      </c>
      <c r="F82" s="7">
        <v>907</v>
      </c>
      <c r="G82" s="7" t="s">
        <v>181</v>
      </c>
      <c r="H82" s="7" t="s">
        <v>115</v>
      </c>
      <c r="I82" s="8" t="s">
        <v>77</v>
      </c>
      <c r="J82" s="15">
        <v>200000</v>
      </c>
      <c r="K82" s="15">
        <v>200000</v>
      </c>
      <c r="L82" s="15">
        <v>200000</v>
      </c>
      <c r="M82" s="15">
        <v>200000</v>
      </c>
      <c r="N82" s="15">
        <v>200000</v>
      </c>
      <c r="O82" s="15">
        <v>200000</v>
      </c>
      <c r="P82" s="15">
        <v>200000</v>
      </c>
      <c r="Q82" s="15">
        <v>200000</v>
      </c>
      <c r="R82" s="15">
        <v>200000</v>
      </c>
      <c r="S82" s="15">
        <v>200000</v>
      </c>
      <c r="T82" s="15">
        <v>200000</v>
      </c>
      <c r="U82" s="15">
        <v>200000</v>
      </c>
    </row>
    <row r="83" spans="1:22" hidden="1" x14ac:dyDescent="0.3">
      <c r="A83" s="7" t="s">
        <v>167</v>
      </c>
      <c r="B83" s="7" t="s">
        <v>114</v>
      </c>
      <c r="C83" s="8" t="s">
        <v>255</v>
      </c>
      <c r="D83" s="7">
        <v>2801</v>
      </c>
      <c r="E83" s="7" t="s">
        <v>247</v>
      </c>
      <c r="F83" s="7">
        <v>918</v>
      </c>
      <c r="G83" s="7">
        <v>111059</v>
      </c>
      <c r="H83" s="7" t="s">
        <v>115</v>
      </c>
      <c r="I83" s="8" t="s">
        <v>255</v>
      </c>
      <c r="J83" s="15">
        <v>200000</v>
      </c>
      <c r="K83" s="15">
        <v>200000</v>
      </c>
      <c r="L83" s="15">
        <v>200000</v>
      </c>
      <c r="M83" s="15">
        <v>200000</v>
      </c>
      <c r="N83" s="15">
        <v>200000</v>
      </c>
      <c r="O83" s="15">
        <v>200000</v>
      </c>
      <c r="P83" s="15">
        <v>200000</v>
      </c>
      <c r="Q83" s="15">
        <v>200000</v>
      </c>
      <c r="R83" s="15">
        <v>200000</v>
      </c>
      <c r="S83" s="15">
        <v>200000</v>
      </c>
      <c r="T83" s="15">
        <v>200000</v>
      </c>
      <c r="U83" s="15">
        <v>200000</v>
      </c>
    </row>
    <row r="84" spans="1:22" hidden="1" x14ac:dyDescent="0.3">
      <c r="A84" s="7" t="s">
        <v>167</v>
      </c>
      <c r="B84" s="7" t="s">
        <v>114</v>
      </c>
      <c r="C84" s="8" t="s">
        <v>78</v>
      </c>
      <c r="D84" s="7">
        <v>2801</v>
      </c>
      <c r="E84" s="7" t="s">
        <v>247</v>
      </c>
      <c r="F84" s="7">
        <v>905</v>
      </c>
      <c r="G84" s="7">
        <v>212426</v>
      </c>
      <c r="H84" s="7" t="s">
        <v>115</v>
      </c>
      <c r="I84" s="8" t="s">
        <v>78</v>
      </c>
      <c r="J84" s="15">
        <v>100000</v>
      </c>
      <c r="K84" s="15">
        <v>100000</v>
      </c>
      <c r="L84" s="15">
        <v>100000</v>
      </c>
      <c r="M84" s="15">
        <v>100000</v>
      </c>
      <c r="N84" s="15">
        <v>100000</v>
      </c>
      <c r="O84" s="15">
        <v>100000</v>
      </c>
      <c r="P84" s="15">
        <v>100000</v>
      </c>
      <c r="Q84" s="15">
        <v>100000</v>
      </c>
      <c r="R84" s="15">
        <v>100000</v>
      </c>
      <c r="S84" s="15">
        <v>100000</v>
      </c>
      <c r="T84" s="15">
        <v>100000</v>
      </c>
      <c r="U84" s="15">
        <v>100000</v>
      </c>
    </row>
    <row r="85" spans="1:22" hidden="1" x14ac:dyDescent="0.3">
      <c r="A85" s="7" t="s">
        <v>167</v>
      </c>
      <c r="B85" s="7" t="s">
        <v>114</v>
      </c>
      <c r="C85" s="8" t="s">
        <v>79</v>
      </c>
      <c r="D85" s="7">
        <v>2801</v>
      </c>
      <c r="E85" s="7" t="s">
        <v>233</v>
      </c>
      <c r="F85" s="7">
        <v>918</v>
      </c>
      <c r="G85" s="7" t="s">
        <v>182</v>
      </c>
      <c r="H85" s="7" t="s">
        <v>116</v>
      </c>
      <c r="I85" s="8" t="s">
        <v>79</v>
      </c>
      <c r="J85" s="15">
        <v>12000000</v>
      </c>
      <c r="K85" s="15">
        <v>12000000</v>
      </c>
      <c r="L85" s="15">
        <v>12000000</v>
      </c>
      <c r="M85" s="15">
        <v>12000000</v>
      </c>
      <c r="N85" s="15">
        <v>12000000</v>
      </c>
      <c r="O85" s="15">
        <v>12000000</v>
      </c>
      <c r="P85" s="15">
        <v>12000000</v>
      </c>
      <c r="Q85" s="15">
        <v>12000000</v>
      </c>
      <c r="R85" s="15">
        <v>12000000</v>
      </c>
      <c r="S85" s="15">
        <v>12000000</v>
      </c>
      <c r="T85" s="15">
        <v>12000000</v>
      </c>
      <c r="U85" s="15">
        <v>12000000</v>
      </c>
    </row>
    <row r="86" spans="1:22" hidden="1" x14ac:dyDescent="0.3">
      <c r="A86" s="7" t="s">
        <v>167</v>
      </c>
      <c r="B86" s="7" t="s">
        <v>114</v>
      </c>
      <c r="C86" s="8" t="s">
        <v>80</v>
      </c>
      <c r="D86" s="7">
        <v>2801</v>
      </c>
      <c r="E86" s="7" t="s">
        <v>234</v>
      </c>
      <c r="F86" s="7">
        <v>918</v>
      </c>
      <c r="G86" s="7" t="s">
        <v>183</v>
      </c>
      <c r="H86" s="7" t="s">
        <v>116</v>
      </c>
      <c r="I86" s="8" t="s">
        <v>80</v>
      </c>
      <c r="J86" s="15">
        <v>2000000</v>
      </c>
      <c r="K86" s="15">
        <v>2000000</v>
      </c>
      <c r="L86" s="15">
        <v>2000000</v>
      </c>
      <c r="M86" s="15">
        <v>2000000</v>
      </c>
      <c r="N86" s="15">
        <v>2000000</v>
      </c>
      <c r="O86" s="15">
        <v>2000000</v>
      </c>
      <c r="P86" s="15">
        <v>2000000</v>
      </c>
      <c r="Q86" s="15">
        <v>2000000</v>
      </c>
      <c r="R86" s="15">
        <v>2000000</v>
      </c>
      <c r="S86" s="15">
        <v>2000000</v>
      </c>
      <c r="T86" s="15">
        <v>2000000</v>
      </c>
      <c r="U86" s="15">
        <v>2000000</v>
      </c>
    </row>
    <row r="87" spans="1:22" s="14" customFormat="1" hidden="1" x14ac:dyDescent="0.3">
      <c r="A87" s="7" t="s">
        <v>167</v>
      </c>
      <c r="B87" s="7" t="s">
        <v>114</v>
      </c>
      <c r="C87" s="8" t="s">
        <v>256</v>
      </c>
      <c r="D87" s="7">
        <v>2801</v>
      </c>
      <c r="E87" s="7" t="s">
        <v>1266</v>
      </c>
      <c r="F87" s="7">
        <v>918</v>
      </c>
      <c r="G87" s="7">
        <v>110129</v>
      </c>
      <c r="H87" s="7" t="s">
        <v>116</v>
      </c>
      <c r="I87" s="8" t="s">
        <v>256</v>
      </c>
      <c r="J87" s="15">
        <v>6000000</v>
      </c>
      <c r="K87" s="15">
        <v>6000000</v>
      </c>
      <c r="L87" s="15">
        <v>6000000</v>
      </c>
      <c r="M87" s="15">
        <v>6000000</v>
      </c>
      <c r="N87" s="15">
        <v>6000000</v>
      </c>
      <c r="O87" s="15">
        <v>6000000</v>
      </c>
      <c r="P87" s="15">
        <v>6000000</v>
      </c>
      <c r="Q87" s="15">
        <v>6000000</v>
      </c>
      <c r="R87" s="15">
        <v>6000000</v>
      </c>
      <c r="S87" s="15">
        <v>6000000</v>
      </c>
      <c r="T87" s="15">
        <v>6000000</v>
      </c>
      <c r="U87" s="15">
        <v>8000000</v>
      </c>
      <c r="V87" s="27"/>
    </row>
    <row r="88" spans="1:22" hidden="1" x14ac:dyDescent="0.3">
      <c r="A88" s="7" t="s">
        <v>167</v>
      </c>
      <c r="B88" s="7" t="s">
        <v>114</v>
      </c>
      <c r="C88" s="8" t="s">
        <v>81</v>
      </c>
      <c r="D88" s="7">
        <v>2801</v>
      </c>
      <c r="E88" s="7" t="s">
        <v>247</v>
      </c>
      <c r="F88" s="7">
        <v>918</v>
      </c>
      <c r="G88" s="7" t="s">
        <v>184</v>
      </c>
      <c r="H88" s="7" t="s">
        <v>116</v>
      </c>
      <c r="I88" s="8" t="s">
        <v>81</v>
      </c>
      <c r="J88" s="15">
        <v>4000000</v>
      </c>
      <c r="K88" s="15">
        <v>4000000</v>
      </c>
      <c r="L88" s="15">
        <v>4000000</v>
      </c>
      <c r="M88" s="15">
        <v>4000000</v>
      </c>
      <c r="N88" s="15">
        <v>4000000</v>
      </c>
      <c r="O88" s="15">
        <v>4000000</v>
      </c>
      <c r="P88" s="15">
        <v>4000000</v>
      </c>
      <c r="Q88" s="15">
        <v>4000000</v>
      </c>
      <c r="R88" s="15">
        <v>4000000</v>
      </c>
      <c r="S88" s="15">
        <v>4000000</v>
      </c>
      <c r="T88" s="15">
        <v>4000000</v>
      </c>
      <c r="U88" s="15">
        <v>4000000</v>
      </c>
    </row>
    <row r="89" spans="1:22" hidden="1" x14ac:dyDescent="0.3">
      <c r="A89" s="7" t="s">
        <v>167</v>
      </c>
      <c r="B89" s="7" t="s">
        <v>114</v>
      </c>
      <c r="C89" s="8" t="s">
        <v>82</v>
      </c>
      <c r="D89" s="7">
        <v>2801</v>
      </c>
      <c r="E89" s="7" t="s">
        <v>8</v>
      </c>
      <c r="F89" s="7">
        <v>918</v>
      </c>
      <c r="G89" s="7" t="s">
        <v>185</v>
      </c>
      <c r="H89" s="7" t="s">
        <v>116</v>
      </c>
      <c r="I89" s="8" t="s">
        <v>82</v>
      </c>
      <c r="J89" s="15">
        <v>8000000</v>
      </c>
      <c r="K89" s="15">
        <v>8000000</v>
      </c>
      <c r="L89" s="15">
        <v>10000000</v>
      </c>
      <c r="M89" s="15">
        <v>10000000</v>
      </c>
      <c r="N89" s="15">
        <v>10000000</v>
      </c>
      <c r="O89" s="15">
        <v>10000000</v>
      </c>
      <c r="P89" s="15">
        <v>10000000</v>
      </c>
      <c r="Q89" s="15">
        <v>10000000</v>
      </c>
      <c r="R89" s="15">
        <v>10000000</v>
      </c>
      <c r="S89" s="15">
        <v>10000000</v>
      </c>
      <c r="T89" s="15">
        <v>10000000</v>
      </c>
      <c r="U89" s="15">
        <v>10000000</v>
      </c>
    </row>
    <row r="90" spans="1:22" hidden="1" x14ac:dyDescent="0.3">
      <c r="A90" s="7" t="s">
        <v>167</v>
      </c>
      <c r="B90" s="7" t="s">
        <v>114</v>
      </c>
      <c r="C90" s="8" t="s">
        <v>257</v>
      </c>
      <c r="D90" s="7">
        <v>2801</v>
      </c>
      <c r="E90" s="7" t="s">
        <v>247</v>
      </c>
      <c r="F90" s="7">
        <v>918</v>
      </c>
      <c r="G90" s="7">
        <v>111614</v>
      </c>
      <c r="H90" s="7" t="s">
        <v>116</v>
      </c>
      <c r="I90" s="8" t="s">
        <v>257</v>
      </c>
      <c r="J90" s="15">
        <v>3000000</v>
      </c>
      <c r="K90" s="15">
        <v>3000000</v>
      </c>
      <c r="L90" s="15">
        <v>3000000</v>
      </c>
      <c r="M90" s="15">
        <v>3000000</v>
      </c>
      <c r="N90" s="15">
        <v>5000000</v>
      </c>
      <c r="O90" s="15">
        <v>5000000</v>
      </c>
      <c r="P90" s="15">
        <v>5000000</v>
      </c>
      <c r="Q90" s="15">
        <v>3000000</v>
      </c>
      <c r="R90" s="15">
        <v>3000000</v>
      </c>
      <c r="S90" s="15">
        <v>3000000</v>
      </c>
      <c r="T90" s="15">
        <v>3000000</v>
      </c>
      <c r="U90" s="15">
        <v>3000000</v>
      </c>
    </row>
    <row r="91" spans="1:22" hidden="1" x14ac:dyDescent="0.3">
      <c r="A91" s="7" t="s">
        <v>167</v>
      </c>
      <c r="B91" s="7" t="s">
        <v>114</v>
      </c>
      <c r="C91" s="8" t="s">
        <v>258</v>
      </c>
      <c r="D91" s="7">
        <v>2801</v>
      </c>
      <c r="E91" s="7" t="s">
        <v>247</v>
      </c>
      <c r="F91" s="7">
        <v>918</v>
      </c>
      <c r="G91" s="7" t="s">
        <v>186</v>
      </c>
      <c r="H91" s="7" t="s">
        <v>116</v>
      </c>
      <c r="I91" s="8" t="s">
        <v>258</v>
      </c>
      <c r="J91" s="15">
        <v>5000000</v>
      </c>
      <c r="K91" s="15">
        <v>5000000</v>
      </c>
      <c r="L91" s="15">
        <v>5000000</v>
      </c>
      <c r="M91" s="15">
        <v>5000000</v>
      </c>
      <c r="N91" s="15">
        <v>5000000</v>
      </c>
      <c r="O91" s="15">
        <v>5000000</v>
      </c>
      <c r="P91" s="15">
        <v>5000000</v>
      </c>
      <c r="Q91" s="15">
        <v>5000000</v>
      </c>
      <c r="R91" s="15">
        <v>5000000</v>
      </c>
      <c r="S91" s="15">
        <v>5000000</v>
      </c>
      <c r="T91" s="15">
        <v>5000000</v>
      </c>
      <c r="U91" s="15">
        <v>5000000</v>
      </c>
    </row>
    <row r="92" spans="1:22" hidden="1" x14ac:dyDescent="0.3">
      <c r="A92" s="7" t="s">
        <v>167</v>
      </c>
      <c r="B92" s="7" t="s">
        <v>114</v>
      </c>
      <c r="C92" s="8" t="s">
        <v>83</v>
      </c>
      <c r="D92" s="7">
        <v>2801</v>
      </c>
      <c r="E92" s="7" t="s">
        <v>8</v>
      </c>
      <c r="F92" s="7">
        <v>918</v>
      </c>
      <c r="G92" s="7" t="s">
        <v>187</v>
      </c>
      <c r="H92" s="7" t="s">
        <v>116</v>
      </c>
      <c r="I92" s="8" t="s">
        <v>83</v>
      </c>
      <c r="J92" s="15">
        <v>1000000</v>
      </c>
      <c r="K92" s="15">
        <v>1000000</v>
      </c>
      <c r="L92" s="15">
        <v>1000000</v>
      </c>
      <c r="M92" s="15">
        <v>1000000</v>
      </c>
      <c r="N92" s="15">
        <v>1000000</v>
      </c>
      <c r="O92" s="15">
        <v>1000000</v>
      </c>
      <c r="P92" s="15">
        <v>1000000</v>
      </c>
      <c r="Q92" s="15">
        <v>1000000</v>
      </c>
      <c r="R92" s="15">
        <v>1000000</v>
      </c>
      <c r="S92" s="15">
        <v>1000000</v>
      </c>
      <c r="T92" s="15">
        <v>1000000</v>
      </c>
      <c r="U92" s="15">
        <v>1000000</v>
      </c>
    </row>
    <row r="93" spans="1:22" hidden="1" x14ac:dyDescent="0.3">
      <c r="A93" s="7" t="s">
        <v>167</v>
      </c>
      <c r="B93" s="7" t="s">
        <v>114</v>
      </c>
      <c r="C93" s="8" t="s">
        <v>259</v>
      </c>
      <c r="D93" s="7">
        <v>2801</v>
      </c>
      <c r="E93" s="7" t="s">
        <v>247</v>
      </c>
      <c r="F93" s="7">
        <v>901</v>
      </c>
      <c r="G93" s="7">
        <v>150184</v>
      </c>
      <c r="H93" s="7" t="s">
        <v>116</v>
      </c>
      <c r="I93" s="8" t="s">
        <v>259</v>
      </c>
      <c r="J93" s="15">
        <v>1500000</v>
      </c>
      <c r="K93" s="15">
        <v>1500000</v>
      </c>
      <c r="L93" s="15">
        <v>1500000</v>
      </c>
      <c r="M93" s="15">
        <v>1500000</v>
      </c>
      <c r="N93" s="15">
        <v>1500000</v>
      </c>
      <c r="O93" s="15">
        <v>1500000</v>
      </c>
      <c r="P93" s="15">
        <v>1500000</v>
      </c>
      <c r="Q93" s="15">
        <v>1500000</v>
      </c>
      <c r="R93" s="15">
        <v>1500000</v>
      </c>
      <c r="S93" s="15">
        <v>1500000</v>
      </c>
      <c r="T93" s="15">
        <v>1500000</v>
      </c>
      <c r="U93" s="15">
        <v>1500000</v>
      </c>
    </row>
    <row r="94" spans="1:22" hidden="1" x14ac:dyDescent="0.3">
      <c r="A94" s="7" t="s">
        <v>167</v>
      </c>
      <c r="B94" s="7" t="s">
        <v>114</v>
      </c>
      <c r="C94" s="8" t="s">
        <v>84</v>
      </c>
      <c r="D94" s="7">
        <v>2801</v>
      </c>
      <c r="E94" s="7" t="s">
        <v>235</v>
      </c>
      <c r="F94" s="7">
        <v>905</v>
      </c>
      <c r="G94" s="7" t="s">
        <v>188</v>
      </c>
      <c r="H94" s="7" t="s">
        <v>116</v>
      </c>
      <c r="I94" s="8" t="s">
        <v>84</v>
      </c>
      <c r="J94" s="15">
        <v>3000000</v>
      </c>
      <c r="K94" s="15">
        <v>3000000</v>
      </c>
      <c r="L94" s="15">
        <v>3000000</v>
      </c>
      <c r="M94" s="15">
        <v>3000000</v>
      </c>
      <c r="N94" s="15">
        <v>3000000</v>
      </c>
      <c r="O94" s="15">
        <v>3000000</v>
      </c>
      <c r="P94" s="15">
        <v>3000000</v>
      </c>
      <c r="Q94" s="15">
        <v>3000000</v>
      </c>
      <c r="R94" s="15">
        <v>3000000</v>
      </c>
      <c r="S94" s="15">
        <v>3000000</v>
      </c>
      <c r="T94" s="15">
        <v>3000000</v>
      </c>
      <c r="U94" s="15">
        <v>3000000</v>
      </c>
    </row>
    <row r="95" spans="1:22" hidden="1" x14ac:dyDescent="0.3">
      <c r="A95" s="7" t="s">
        <v>167</v>
      </c>
      <c r="B95" s="7" t="s">
        <v>114</v>
      </c>
      <c r="C95" s="8" t="s">
        <v>85</v>
      </c>
      <c r="D95" s="7">
        <v>2801</v>
      </c>
      <c r="E95" s="7" t="s">
        <v>8</v>
      </c>
      <c r="F95" s="7">
        <v>905</v>
      </c>
      <c r="G95" s="7" t="s">
        <v>189</v>
      </c>
      <c r="H95" s="7" t="s">
        <v>116</v>
      </c>
      <c r="I95" s="8" t="s">
        <v>85</v>
      </c>
      <c r="J95" s="15">
        <v>2000000</v>
      </c>
      <c r="K95" s="15">
        <v>2000000</v>
      </c>
      <c r="L95" s="15">
        <v>2000000</v>
      </c>
      <c r="M95" s="15">
        <v>2000000</v>
      </c>
      <c r="N95" s="15">
        <v>2000000</v>
      </c>
      <c r="O95" s="15">
        <v>2000000</v>
      </c>
      <c r="P95" s="15">
        <v>2000000</v>
      </c>
      <c r="Q95" s="15">
        <v>2000000</v>
      </c>
      <c r="R95" s="15">
        <v>2000000</v>
      </c>
      <c r="S95" s="15">
        <v>3000000</v>
      </c>
      <c r="T95" s="15">
        <v>3000000</v>
      </c>
      <c r="U95" s="15">
        <v>3000000</v>
      </c>
    </row>
    <row r="96" spans="1:22" hidden="1" x14ac:dyDescent="0.3">
      <c r="A96" s="7" t="s">
        <v>167</v>
      </c>
      <c r="B96" s="7" t="s">
        <v>114</v>
      </c>
      <c r="C96" s="8" t="s">
        <v>86</v>
      </c>
      <c r="D96" s="7">
        <v>2801</v>
      </c>
      <c r="E96" s="7" t="s">
        <v>8</v>
      </c>
      <c r="F96" s="7">
        <v>907</v>
      </c>
      <c r="G96" s="7" t="s">
        <v>190</v>
      </c>
      <c r="H96" s="7" t="s">
        <v>116</v>
      </c>
      <c r="I96" s="8" t="s">
        <v>86</v>
      </c>
      <c r="J96" s="15">
        <v>9000000</v>
      </c>
      <c r="K96" s="15">
        <v>9000000</v>
      </c>
      <c r="L96" s="15">
        <v>9000000</v>
      </c>
      <c r="M96" s="15">
        <v>9000000</v>
      </c>
      <c r="N96" s="15">
        <v>9000000</v>
      </c>
      <c r="O96" s="15">
        <v>9000000</v>
      </c>
      <c r="P96" s="15">
        <v>9000000</v>
      </c>
      <c r="Q96" s="15">
        <v>9000000</v>
      </c>
      <c r="R96" s="15">
        <v>9000000</v>
      </c>
      <c r="S96" s="15">
        <v>9000000</v>
      </c>
      <c r="T96" s="15">
        <v>9000000</v>
      </c>
      <c r="U96" s="15">
        <v>9000000</v>
      </c>
    </row>
    <row r="97" spans="1:21" hidden="1" x14ac:dyDescent="0.3">
      <c r="A97" s="7" t="s">
        <v>167</v>
      </c>
      <c r="B97" s="7" t="s">
        <v>114</v>
      </c>
      <c r="C97" s="8" t="s">
        <v>87</v>
      </c>
      <c r="D97" s="7">
        <v>2801</v>
      </c>
      <c r="E97" s="7" t="s">
        <v>8</v>
      </c>
      <c r="F97" s="7">
        <v>905</v>
      </c>
      <c r="G97" s="7" t="s">
        <v>191</v>
      </c>
      <c r="H97" s="7" t="s">
        <v>116</v>
      </c>
      <c r="I97" s="8" t="s">
        <v>87</v>
      </c>
      <c r="J97" s="15">
        <v>6000000</v>
      </c>
      <c r="K97" s="15">
        <v>6000000</v>
      </c>
      <c r="L97" s="15">
        <v>6000000</v>
      </c>
      <c r="M97" s="15">
        <v>6000000</v>
      </c>
      <c r="N97" s="15">
        <v>5000000</v>
      </c>
      <c r="O97" s="15">
        <v>5000000</v>
      </c>
      <c r="P97" s="15">
        <v>5000000</v>
      </c>
      <c r="Q97" s="15">
        <v>5000000</v>
      </c>
      <c r="R97" s="15">
        <v>5000000</v>
      </c>
      <c r="S97" s="15">
        <v>5000000</v>
      </c>
      <c r="T97" s="15">
        <v>5000000</v>
      </c>
      <c r="U97" s="15">
        <v>5000000</v>
      </c>
    </row>
    <row r="98" spans="1:21" hidden="1" x14ac:dyDescent="0.3">
      <c r="A98" s="7" t="s">
        <v>167</v>
      </c>
      <c r="B98" s="7" t="s">
        <v>114</v>
      </c>
      <c r="C98" s="8" t="s">
        <v>88</v>
      </c>
      <c r="D98" s="7">
        <v>2801</v>
      </c>
      <c r="E98" s="7" t="s">
        <v>8</v>
      </c>
      <c r="F98" s="7">
        <v>918</v>
      </c>
      <c r="G98" s="7" t="s">
        <v>192</v>
      </c>
      <c r="H98" s="7" t="s">
        <v>117</v>
      </c>
      <c r="I98" s="8" t="s">
        <v>88</v>
      </c>
      <c r="J98" s="15">
        <v>1000000</v>
      </c>
      <c r="K98" s="15">
        <v>1000000</v>
      </c>
      <c r="L98" s="15">
        <v>2000000</v>
      </c>
      <c r="M98" s="15">
        <v>2000000</v>
      </c>
      <c r="N98" s="15">
        <v>2000000</v>
      </c>
      <c r="O98" s="15">
        <v>2000000</v>
      </c>
      <c r="P98" s="15">
        <v>2000000</v>
      </c>
      <c r="Q98" s="15">
        <v>2000000</v>
      </c>
      <c r="R98" s="15">
        <v>2000000</v>
      </c>
      <c r="S98" s="15">
        <v>2000000</v>
      </c>
      <c r="T98" s="15">
        <v>2000000</v>
      </c>
      <c r="U98" s="15">
        <v>2000000</v>
      </c>
    </row>
    <row r="99" spans="1:21" hidden="1" x14ac:dyDescent="0.3">
      <c r="A99" s="7" t="s">
        <v>167</v>
      </c>
      <c r="B99" s="7" t="s">
        <v>114</v>
      </c>
      <c r="C99" s="8" t="s">
        <v>89</v>
      </c>
      <c r="D99" s="7">
        <v>2801</v>
      </c>
      <c r="E99" s="7" t="s">
        <v>236</v>
      </c>
      <c r="F99" s="7">
        <v>918</v>
      </c>
      <c r="G99" s="7" t="s">
        <v>193</v>
      </c>
      <c r="H99" s="7" t="s">
        <v>117</v>
      </c>
      <c r="I99" s="8" t="s">
        <v>89</v>
      </c>
      <c r="J99" s="15">
        <v>6000000</v>
      </c>
      <c r="K99" s="15">
        <v>6000000</v>
      </c>
      <c r="L99" s="15">
        <v>6000000</v>
      </c>
      <c r="M99" s="15">
        <v>6000000</v>
      </c>
      <c r="N99" s="15">
        <v>6000000</v>
      </c>
      <c r="O99" s="15">
        <v>6000000</v>
      </c>
      <c r="P99" s="15">
        <v>6000000</v>
      </c>
      <c r="Q99" s="15">
        <v>6000000</v>
      </c>
      <c r="R99" s="15">
        <v>6000000</v>
      </c>
      <c r="S99" s="15">
        <v>6000000</v>
      </c>
      <c r="T99" s="15">
        <v>6000000</v>
      </c>
      <c r="U99" s="15">
        <v>6000000</v>
      </c>
    </row>
    <row r="100" spans="1:21" hidden="1" x14ac:dyDescent="0.3">
      <c r="A100" s="7" t="s">
        <v>167</v>
      </c>
      <c r="B100" s="7" t="s">
        <v>114</v>
      </c>
      <c r="C100" s="8" t="s">
        <v>90</v>
      </c>
      <c r="D100" s="7">
        <v>2801</v>
      </c>
      <c r="E100" s="7" t="s">
        <v>8</v>
      </c>
      <c r="F100" s="7">
        <v>918</v>
      </c>
      <c r="G100" s="7" t="s">
        <v>194</v>
      </c>
      <c r="H100" s="7" t="s">
        <v>117</v>
      </c>
      <c r="I100" s="8" t="s">
        <v>90</v>
      </c>
      <c r="J100" s="15">
        <v>3000000</v>
      </c>
      <c r="K100" s="15">
        <v>3000000</v>
      </c>
      <c r="L100" s="15">
        <v>3000000</v>
      </c>
      <c r="M100" s="15">
        <v>3000000</v>
      </c>
      <c r="N100" s="15">
        <v>3000000</v>
      </c>
      <c r="O100" s="15">
        <v>3000000</v>
      </c>
      <c r="P100" s="15">
        <v>3000000</v>
      </c>
      <c r="Q100" s="15">
        <v>3000000</v>
      </c>
      <c r="R100" s="15">
        <v>3000000</v>
      </c>
      <c r="S100" s="15">
        <v>3000000</v>
      </c>
      <c r="T100" s="15">
        <v>3000000</v>
      </c>
      <c r="U100" s="15">
        <v>3000000</v>
      </c>
    </row>
    <row r="101" spans="1:21" hidden="1" x14ac:dyDescent="0.3">
      <c r="A101" s="7" t="s">
        <v>167</v>
      </c>
      <c r="B101" s="7" t="s">
        <v>114</v>
      </c>
      <c r="C101" s="8" t="s">
        <v>91</v>
      </c>
      <c r="D101" s="7">
        <v>2801</v>
      </c>
      <c r="E101" s="7" t="s">
        <v>237</v>
      </c>
      <c r="F101" s="7">
        <v>918</v>
      </c>
      <c r="G101" s="7" t="s">
        <v>195</v>
      </c>
      <c r="H101" s="7" t="s">
        <v>117</v>
      </c>
      <c r="I101" s="8" t="s">
        <v>91</v>
      </c>
      <c r="J101" s="15">
        <v>25000000</v>
      </c>
      <c r="K101" s="15">
        <v>25000000</v>
      </c>
      <c r="L101" s="15">
        <v>25000000</v>
      </c>
      <c r="M101" s="15">
        <v>25000000</v>
      </c>
      <c r="N101" s="15">
        <v>25000000</v>
      </c>
      <c r="O101" s="15">
        <v>30000000</v>
      </c>
      <c r="P101" s="15">
        <v>30000000</v>
      </c>
      <c r="Q101" s="15">
        <v>25000000</v>
      </c>
      <c r="R101" s="15">
        <v>25000000</v>
      </c>
      <c r="S101" s="15">
        <v>30000000</v>
      </c>
      <c r="T101" s="15">
        <v>25000000</v>
      </c>
      <c r="U101" s="15">
        <v>25000000</v>
      </c>
    </row>
    <row r="102" spans="1:21" hidden="1" x14ac:dyDescent="0.3">
      <c r="A102" s="7" t="s">
        <v>167</v>
      </c>
      <c r="B102" s="7" t="s">
        <v>114</v>
      </c>
      <c r="C102" s="8" t="s">
        <v>92</v>
      </c>
      <c r="D102" s="7">
        <v>2801</v>
      </c>
      <c r="E102" s="7" t="s">
        <v>238</v>
      </c>
      <c r="F102" s="7">
        <v>918</v>
      </c>
      <c r="G102" s="7" t="s">
        <v>196</v>
      </c>
      <c r="H102" s="7" t="s">
        <v>117</v>
      </c>
      <c r="I102" s="8" t="s">
        <v>92</v>
      </c>
      <c r="J102" s="15">
        <v>25000000</v>
      </c>
      <c r="K102" s="15">
        <v>25000000</v>
      </c>
      <c r="L102" s="15">
        <v>25000000</v>
      </c>
      <c r="M102" s="15">
        <v>25000000</v>
      </c>
      <c r="N102" s="15">
        <v>25000000</v>
      </c>
      <c r="O102" s="15">
        <v>30000000</v>
      </c>
      <c r="P102" s="15">
        <v>30000000</v>
      </c>
      <c r="Q102" s="15">
        <v>25000000</v>
      </c>
      <c r="R102" s="15">
        <v>25000000</v>
      </c>
      <c r="S102" s="15">
        <v>30000000</v>
      </c>
      <c r="T102" s="15">
        <v>25000000</v>
      </c>
      <c r="U102" s="15">
        <v>25000000</v>
      </c>
    </row>
    <row r="103" spans="1:21" hidden="1" x14ac:dyDescent="0.3">
      <c r="A103" s="7" t="s">
        <v>167</v>
      </c>
      <c r="B103" s="7" t="s">
        <v>114</v>
      </c>
      <c r="C103" s="8" t="s">
        <v>93</v>
      </c>
      <c r="D103" s="7">
        <v>2801</v>
      </c>
      <c r="E103" s="7" t="s">
        <v>8</v>
      </c>
      <c r="F103" s="7">
        <v>918</v>
      </c>
      <c r="G103" s="7" t="s">
        <v>197</v>
      </c>
      <c r="H103" s="7" t="s">
        <v>117</v>
      </c>
      <c r="I103" s="8" t="s">
        <v>93</v>
      </c>
      <c r="J103" s="15">
        <v>5000000</v>
      </c>
      <c r="K103" s="15">
        <v>5000000</v>
      </c>
      <c r="L103" s="15">
        <v>5600000</v>
      </c>
      <c r="M103" s="15">
        <v>5000000</v>
      </c>
      <c r="N103" s="15">
        <v>5000000</v>
      </c>
      <c r="O103" s="15">
        <v>5000000</v>
      </c>
      <c r="P103" s="15">
        <v>5000000</v>
      </c>
      <c r="Q103" s="15">
        <v>5000000</v>
      </c>
      <c r="R103" s="15">
        <v>5600000</v>
      </c>
      <c r="S103" s="15">
        <v>5000000</v>
      </c>
      <c r="T103" s="15">
        <v>5600000</v>
      </c>
      <c r="U103" s="15">
        <v>5600000</v>
      </c>
    </row>
    <row r="104" spans="1:21" hidden="1" x14ac:dyDescent="0.3">
      <c r="A104" s="7" t="s">
        <v>167</v>
      </c>
      <c r="B104" s="7" t="s">
        <v>114</v>
      </c>
      <c r="C104" s="8" t="s">
        <v>94</v>
      </c>
      <c r="D104" s="7">
        <v>2801</v>
      </c>
      <c r="E104" s="7" t="s">
        <v>239</v>
      </c>
      <c r="F104" s="7">
        <v>918</v>
      </c>
      <c r="G104" s="7" t="s">
        <v>198</v>
      </c>
      <c r="H104" s="7" t="s">
        <v>117</v>
      </c>
      <c r="I104" s="8" t="s">
        <v>94</v>
      </c>
      <c r="J104" s="15">
        <v>80000000</v>
      </c>
      <c r="K104" s="15">
        <v>80000000</v>
      </c>
      <c r="L104" s="15">
        <v>80000000</v>
      </c>
      <c r="M104" s="15">
        <v>80000000</v>
      </c>
      <c r="N104" s="15">
        <v>80000000</v>
      </c>
      <c r="O104" s="15">
        <v>90000000</v>
      </c>
      <c r="P104" s="15">
        <v>90000000</v>
      </c>
      <c r="Q104" s="15">
        <v>90000000</v>
      </c>
      <c r="R104" s="15">
        <v>89000000</v>
      </c>
      <c r="S104" s="15">
        <v>80000000</v>
      </c>
      <c r="T104" s="15">
        <v>89000000</v>
      </c>
      <c r="U104" s="15">
        <v>89000000</v>
      </c>
    </row>
    <row r="105" spans="1:21" hidden="1" x14ac:dyDescent="0.3">
      <c r="A105" s="7" t="s">
        <v>167</v>
      </c>
      <c r="B105" s="7" t="s">
        <v>114</v>
      </c>
      <c r="C105" s="8" t="s">
        <v>260</v>
      </c>
      <c r="D105" s="7">
        <v>2801</v>
      </c>
      <c r="E105" s="7" t="s">
        <v>247</v>
      </c>
      <c r="F105" s="7">
        <v>918</v>
      </c>
      <c r="G105" s="7" t="s">
        <v>199</v>
      </c>
      <c r="H105" s="7" t="s">
        <v>117</v>
      </c>
      <c r="I105" s="8" t="s">
        <v>260</v>
      </c>
      <c r="J105" s="15">
        <v>300000</v>
      </c>
      <c r="K105" s="15">
        <v>300000</v>
      </c>
      <c r="L105" s="15">
        <v>300000</v>
      </c>
      <c r="M105" s="15">
        <v>300000</v>
      </c>
      <c r="N105" s="15">
        <v>300000</v>
      </c>
      <c r="O105" s="15">
        <v>300000</v>
      </c>
      <c r="P105" s="15">
        <v>300000</v>
      </c>
      <c r="Q105" s="15">
        <v>300000</v>
      </c>
      <c r="R105" s="15">
        <v>300000</v>
      </c>
      <c r="S105" s="15">
        <v>300000</v>
      </c>
      <c r="T105" s="15">
        <v>300000</v>
      </c>
      <c r="U105" s="15">
        <v>300000</v>
      </c>
    </row>
    <row r="106" spans="1:21" hidden="1" x14ac:dyDescent="0.3">
      <c r="A106" s="7" t="s">
        <v>167</v>
      </c>
      <c r="B106" s="7" t="s">
        <v>114</v>
      </c>
      <c r="C106" s="8" t="s">
        <v>95</v>
      </c>
      <c r="D106" s="7">
        <v>2801</v>
      </c>
      <c r="E106" s="7" t="s">
        <v>8</v>
      </c>
      <c r="F106" s="7">
        <v>918</v>
      </c>
      <c r="G106" s="7" t="s">
        <v>200</v>
      </c>
      <c r="H106" s="7" t="s">
        <v>117</v>
      </c>
      <c r="I106" s="8" t="s">
        <v>95</v>
      </c>
      <c r="J106" s="15">
        <v>11000000</v>
      </c>
      <c r="K106" s="15">
        <v>11000000</v>
      </c>
      <c r="L106" s="15">
        <v>11000000</v>
      </c>
      <c r="M106" s="15">
        <v>11000000</v>
      </c>
      <c r="N106" s="15">
        <v>11000000</v>
      </c>
      <c r="O106" s="15">
        <v>11000000</v>
      </c>
      <c r="P106" s="15">
        <v>11000000</v>
      </c>
      <c r="Q106" s="15">
        <v>11000000</v>
      </c>
      <c r="R106" s="15">
        <v>11000000</v>
      </c>
      <c r="S106" s="15">
        <v>11000000</v>
      </c>
      <c r="T106" s="15">
        <v>11000000</v>
      </c>
      <c r="U106" s="15">
        <v>11000000</v>
      </c>
    </row>
    <row r="107" spans="1:21" hidden="1" x14ac:dyDescent="0.3">
      <c r="A107" s="7" t="s">
        <v>167</v>
      </c>
      <c r="B107" s="7" t="s">
        <v>114</v>
      </c>
      <c r="C107" s="8" t="s">
        <v>261</v>
      </c>
      <c r="D107" s="7">
        <v>2801</v>
      </c>
      <c r="E107" s="7" t="s">
        <v>247</v>
      </c>
      <c r="F107" s="7">
        <v>918</v>
      </c>
      <c r="G107" s="7" t="s">
        <v>201</v>
      </c>
      <c r="H107" s="7" t="s">
        <v>117</v>
      </c>
      <c r="I107" s="8" t="s">
        <v>261</v>
      </c>
      <c r="J107" s="15">
        <v>24000000</v>
      </c>
      <c r="K107" s="15">
        <v>24000000</v>
      </c>
      <c r="L107" s="15">
        <v>22000000</v>
      </c>
      <c r="M107" s="15">
        <v>22000000</v>
      </c>
      <c r="N107" s="15">
        <v>22000000</v>
      </c>
      <c r="O107" s="15">
        <v>25000000</v>
      </c>
      <c r="P107" s="15">
        <v>25000000</v>
      </c>
      <c r="Q107" s="15">
        <v>22000000</v>
      </c>
      <c r="R107" s="15">
        <v>30000000</v>
      </c>
      <c r="S107" s="15">
        <v>30000000</v>
      </c>
      <c r="T107" s="15">
        <v>30000000</v>
      </c>
      <c r="U107" s="15">
        <v>30000000</v>
      </c>
    </row>
    <row r="108" spans="1:21" hidden="1" x14ac:dyDescent="0.3">
      <c r="A108" s="7" t="s">
        <v>167</v>
      </c>
      <c r="B108" s="7" t="s">
        <v>114</v>
      </c>
      <c r="C108" s="8" t="s">
        <v>96</v>
      </c>
      <c r="D108" s="7">
        <v>2801</v>
      </c>
      <c r="E108" s="7" t="s">
        <v>240</v>
      </c>
      <c r="F108" s="7">
        <v>918</v>
      </c>
      <c r="G108" s="7" t="s">
        <v>202</v>
      </c>
      <c r="H108" s="7" t="s">
        <v>117</v>
      </c>
      <c r="I108" s="8" t="s">
        <v>96</v>
      </c>
      <c r="J108" s="15">
        <v>7000000</v>
      </c>
      <c r="K108" s="15">
        <v>5500000</v>
      </c>
      <c r="L108" s="15">
        <v>5500000</v>
      </c>
      <c r="M108" s="15">
        <v>5500000</v>
      </c>
      <c r="N108" s="15">
        <v>5500000</v>
      </c>
      <c r="O108" s="15">
        <v>5500000</v>
      </c>
      <c r="P108" s="15">
        <v>5500000</v>
      </c>
      <c r="Q108" s="15">
        <v>5000000</v>
      </c>
      <c r="R108" s="15">
        <v>7000000</v>
      </c>
      <c r="S108" s="15">
        <v>6000000</v>
      </c>
      <c r="T108" s="15">
        <v>7000000</v>
      </c>
      <c r="U108" s="15">
        <v>7000000</v>
      </c>
    </row>
    <row r="109" spans="1:21" hidden="1" x14ac:dyDescent="0.3">
      <c r="A109" s="7" t="s">
        <v>167</v>
      </c>
      <c r="B109" s="7" t="s">
        <v>114</v>
      </c>
      <c r="C109" s="8" t="s">
        <v>97</v>
      </c>
      <c r="D109" s="7">
        <v>2801</v>
      </c>
      <c r="E109" s="7" t="s">
        <v>8</v>
      </c>
      <c r="F109" s="7">
        <v>918</v>
      </c>
      <c r="G109" s="7" t="s">
        <v>203</v>
      </c>
      <c r="H109" s="7" t="s">
        <v>117</v>
      </c>
      <c r="I109" s="8" t="s">
        <v>97</v>
      </c>
      <c r="J109" s="15">
        <v>1000000</v>
      </c>
      <c r="K109" s="15">
        <v>1000000</v>
      </c>
      <c r="L109" s="15">
        <v>1000000</v>
      </c>
      <c r="M109" s="15">
        <v>1000000</v>
      </c>
      <c r="N109" s="15">
        <v>1000000</v>
      </c>
      <c r="O109" s="15">
        <v>1000000</v>
      </c>
      <c r="P109" s="15">
        <v>1000000</v>
      </c>
      <c r="Q109" s="15">
        <v>1000000</v>
      </c>
      <c r="R109" s="15">
        <v>1000000</v>
      </c>
      <c r="S109" s="15">
        <v>1000000</v>
      </c>
      <c r="T109" s="15">
        <v>1000000</v>
      </c>
      <c r="U109" s="15">
        <v>1000000</v>
      </c>
    </row>
    <row r="110" spans="1:21" hidden="1" x14ac:dyDescent="0.3">
      <c r="A110" s="7" t="s">
        <v>167</v>
      </c>
      <c r="B110" s="7" t="s">
        <v>114</v>
      </c>
      <c r="C110" s="8" t="s">
        <v>262</v>
      </c>
      <c r="D110" s="7">
        <v>2801</v>
      </c>
      <c r="E110" s="7" t="s">
        <v>247</v>
      </c>
      <c r="F110" s="7">
        <v>902</v>
      </c>
      <c r="G110" s="7" t="s">
        <v>204</v>
      </c>
      <c r="H110" s="7" t="s">
        <v>117</v>
      </c>
      <c r="I110" s="8" t="s">
        <v>262</v>
      </c>
      <c r="J110" s="15">
        <v>500000</v>
      </c>
      <c r="K110" s="15">
        <v>500000</v>
      </c>
      <c r="L110" s="15">
        <v>500000</v>
      </c>
      <c r="M110" s="15">
        <v>500000</v>
      </c>
      <c r="N110" s="15">
        <v>500000</v>
      </c>
      <c r="O110" s="15">
        <v>500000</v>
      </c>
      <c r="P110" s="15">
        <v>500000</v>
      </c>
      <c r="Q110" s="15">
        <v>500000</v>
      </c>
      <c r="R110" s="15">
        <v>500000</v>
      </c>
      <c r="S110" s="15">
        <v>500000</v>
      </c>
      <c r="T110" s="15">
        <v>500000</v>
      </c>
      <c r="U110" s="15">
        <v>500000</v>
      </c>
    </row>
    <row r="111" spans="1:21" hidden="1" x14ac:dyDescent="0.3">
      <c r="A111" s="7" t="s">
        <v>167</v>
      </c>
      <c r="B111" s="7" t="s">
        <v>114</v>
      </c>
      <c r="C111" s="8" t="s">
        <v>263</v>
      </c>
      <c r="D111" s="7">
        <v>2801</v>
      </c>
      <c r="E111" s="7" t="s">
        <v>247</v>
      </c>
      <c r="F111" s="7">
        <v>901</v>
      </c>
      <c r="G111" s="7" t="s">
        <v>205</v>
      </c>
      <c r="H111" s="7" t="s">
        <v>117</v>
      </c>
      <c r="I111" s="8" t="s">
        <v>263</v>
      </c>
      <c r="J111" s="15">
        <v>1000000</v>
      </c>
      <c r="K111" s="15">
        <v>1000000</v>
      </c>
      <c r="L111" s="15">
        <v>1000000</v>
      </c>
      <c r="M111" s="15">
        <v>1000000</v>
      </c>
      <c r="N111" s="15">
        <v>300000</v>
      </c>
      <c r="O111" s="15">
        <v>250000</v>
      </c>
      <c r="P111" s="15">
        <v>250000</v>
      </c>
      <c r="Q111" s="15">
        <v>250000</v>
      </c>
      <c r="R111" s="15">
        <v>250000</v>
      </c>
      <c r="S111" s="15">
        <v>300000</v>
      </c>
      <c r="T111" s="15">
        <v>400000</v>
      </c>
      <c r="U111" s="15">
        <v>400000</v>
      </c>
    </row>
    <row r="112" spans="1:21" hidden="1" x14ac:dyDescent="0.3">
      <c r="A112" s="7" t="s">
        <v>167</v>
      </c>
      <c r="B112" s="7" t="s">
        <v>114</v>
      </c>
      <c r="C112" s="8" t="s">
        <v>98</v>
      </c>
      <c r="D112" s="7">
        <v>2801</v>
      </c>
      <c r="E112" s="7" t="s">
        <v>8</v>
      </c>
      <c r="F112" s="7">
        <v>922</v>
      </c>
      <c r="G112" s="7" t="s">
        <v>206</v>
      </c>
      <c r="H112" s="7" t="s">
        <v>117</v>
      </c>
      <c r="I112" s="8" t="s">
        <v>98</v>
      </c>
      <c r="J112" s="15">
        <v>800000</v>
      </c>
      <c r="K112" s="15">
        <v>700000</v>
      </c>
      <c r="L112" s="15">
        <v>800000</v>
      </c>
      <c r="M112" s="15">
        <v>700000</v>
      </c>
      <c r="N112" s="15">
        <v>900000</v>
      </c>
      <c r="O112" s="15">
        <v>700000</v>
      </c>
      <c r="P112" s="15">
        <v>700000</v>
      </c>
      <c r="Q112" s="15">
        <v>700000</v>
      </c>
      <c r="R112" s="15">
        <v>900000</v>
      </c>
      <c r="S112" s="15">
        <v>700000</v>
      </c>
      <c r="T112" s="15">
        <v>1000000</v>
      </c>
      <c r="U112" s="15">
        <v>1000000</v>
      </c>
    </row>
    <row r="113" spans="1:21" hidden="1" x14ac:dyDescent="0.3">
      <c r="A113" s="7" t="s">
        <v>167</v>
      </c>
      <c r="B113" s="7" t="s">
        <v>114</v>
      </c>
      <c r="C113" s="8" t="s">
        <v>99</v>
      </c>
      <c r="D113" s="7">
        <v>2801</v>
      </c>
      <c r="E113" s="7" t="s">
        <v>8</v>
      </c>
      <c r="F113" s="7">
        <v>922</v>
      </c>
      <c r="G113" s="7" t="s">
        <v>207</v>
      </c>
      <c r="H113" s="7" t="s">
        <v>117</v>
      </c>
      <c r="I113" s="8" t="s">
        <v>99</v>
      </c>
      <c r="J113" s="15">
        <v>1500000</v>
      </c>
      <c r="K113" s="15">
        <v>1500000</v>
      </c>
      <c r="L113" s="15">
        <v>1500000</v>
      </c>
      <c r="M113" s="15">
        <v>1500000</v>
      </c>
      <c r="N113" s="15">
        <v>1500000</v>
      </c>
      <c r="O113" s="15">
        <v>1500000</v>
      </c>
      <c r="P113" s="15">
        <v>1500000</v>
      </c>
      <c r="Q113" s="15">
        <v>1500000</v>
      </c>
      <c r="R113" s="15">
        <v>1500000</v>
      </c>
      <c r="S113" s="15">
        <v>1500000</v>
      </c>
      <c r="T113" s="15">
        <v>1500000</v>
      </c>
      <c r="U113" s="15">
        <v>1500000</v>
      </c>
    </row>
    <row r="114" spans="1:21" hidden="1" x14ac:dyDescent="0.3">
      <c r="A114" s="7" t="s">
        <v>167</v>
      </c>
      <c r="B114" s="7" t="s">
        <v>114</v>
      </c>
      <c r="C114" s="8" t="s">
        <v>264</v>
      </c>
      <c r="D114" s="7">
        <v>2801</v>
      </c>
      <c r="E114" s="7" t="s">
        <v>247</v>
      </c>
      <c r="F114" s="7">
        <v>902</v>
      </c>
      <c r="G114" s="7" t="s">
        <v>208</v>
      </c>
      <c r="H114" s="7" t="s">
        <v>117</v>
      </c>
      <c r="I114" s="8" t="s">
        <v>264</v>
      </c>
      <c r="J114" s="15">
        <v>6000000</v>
      </c>
      <c r="K114" s="15">
        <v>6000000</v>
      </c>
      <c r="L114" s="15">
        <v>6000000</v>
      </c>
      <c r="M114" s="15">
        <v>6000000</v>
      </c>
      <c r="N114" s="15">
        <v>6000000</v>
      </c>
      <c r="O114" s="15">
        <v>6000000</v>
      </c>
      <c r="P114" s="15">
        <v>6000000</v>
      </c>
      <c r="Q114" s="15">
        <v>6000000</v>
      </c>
      <c r="R114" s="15">
        <v>6000000</v>
      </c>
      <c r="S114" s="15">
        <v>6000000</v>
      </c>
      <c r="T114" s="15">
        <v>6000000</v>
      </c>
      <c r="U114" s="15">
        <v>6000000</v>
      </c>
    </row>
    <row r="115" spans="1:21" hidden="1" x14ac:dyDescent="0.3">
      <c r="A115" s="7" t="s">
        <v>167</v>
      </c>
      <c r="B115" s="7" t="s">
        <v>114</v>
      </c>
      <c r="C115" s="8" t="s">
        <v>265</v>
      </c>
      <c r="D115" s="7">
        <v>2801</v>
      </c>
      <c r="E115" s="7" t="s">
        <v>247</v>
      </c>
      <c r="F115" s="7">
        <v>922</v>
      </c>
      <c r="G115" s="7" t="s">
        <v>209</v>
      </c>
      <c r="H115" s="7" t="s">
        <v>117</v>
      </c>
      <c r="I115" s="8" t="s">
        <v>265</v>
      </c>
      <c r="J115" s="15">
        <v>10000000</v>
      </c>
      <c r="K115" s="15">
        <v>10000000</v>
      </c>
      <c r="L115" s="15">
        <v>10000000</v>
      </c>
      <c r="M115" s="15">
        <v>10000000</v>
      </c>
      <c r="N115" s="15">
        <v>10000000</v>
      </c>
      <c r="O115" s="15">
        <v>10000000</v>
      </c>
      <c r="P115" s="15">
        <v>10000000</v>
      </c>
      <c r="Q115" s="15">
        <v>10000000</v>
      </c>
      <c r="R115" s="15">
        <v>10000000</v>
      </c>
      <c r="S115" s="15">
        <v>10000000</v>
      </c>
      <c r="T115" s="15">
        <v>10000000</v>
      </c>
      <c r="U115" s="15">
        <v>10000000</v>
      </c>
    </row>
    <row r="116" spans="1:21" hidden="1" x14ac:dyDescent="0.3">
      <c r="A116" s="7" t="s">
        <v>167</v>
      </c>
      <c r="B116" s="7" t="s">
        <v>114</v>
      </c>
      <c r="C116" s="8" t="s">
        <v>266</v>
      </c>
      <c r="D116" s="7">
        <v>2801</v>
      </c>
      <c r="E116" s="7" t="s">
        <v>267</v>
      </c>
      <c r="F116" s="7">
        <v>918</v>
      </c>
      <c r="G116" s="7">
        <v>111041</v>
      </c>
      <c r="H116" s="7" t="s">
        <v>118</v>
      </c>
      <c r="I116" s="8" t="s">
        <v>266</v>
      </c>
      <c r="J116" s="15">
        <v>40000000</v>
      </c>
      <c r="K116" s="15">
        <v>45000000</v>
      </c>
      <c r="L116" s="15">
        <v>51000000</v>
      </c>
      <c r="M116" s="15">
        <v>51000000</v>
      </c>
      <c r="N116" s="15">
        <v>51000000</v>
      </c>
      <c r="O116" s="15">
        <v>51000000</v>
      </c>
      <c r="P116" s="15">
        <v>51000000</v>
      </c>
      <c r="Q116" s="15">
        <v>51000000</v>
      </c>
      <c r="R116" s="15">
        <v>51000000</v>
      </c>
      <c r="S116" s="15">
        <v>51000000</v>
      </c>
      <c r="T116" s="15">
        <v>51000000</v>
      </c>
      <c r="U116" s="15">
        <v>51000000</v>
      </c>
    </row>
    <row r="117" spans="1:21" hidden="1" x14ac:dyDescent="0.3">
      <c r="A117" s="7" t="s">
        <v>167</v>
      </c>
      <c r="B117" s="7" t="s">
        <v>114</v>
      </c>
      <c r="C117" s="8" t="s">
        <v>100</v>
      </c>
      <c r="D117" s="7">
        <v>2801</v>
      </c>
      <c r="E117" s="7" t="s">
        <v>8</v>
      </c>
      <c r="F117" s="7">
        <v>918</v>
      </c>
      <c r="G117" s="7" t="s">
        <v>210</v>
      </c>
      <c r="H117" s="7" t="s">
        <v>118</v>
      </c>
      <c r="I117" s="8" t="s">
        <v>100</v>
      </c>
      <c r="J117" s="15">
        <v>20000000</v>
      </c>
      <c r="K117" s="15">
        <v>20000000</v>
      </c>
      <c r="L117" s="15">
        <v>20000000</v>
      </c>
      <c r="M117" s="15">
        <v>20000000</v>
      </c>
      <c r="N117" s="15">
        <v>20000000</v>
      </c>
      <c r="O117" s="15">
        <v>20000000</v>
      </c>
      <c r="P117" s="15">
        <v>20000000</v>
      </c>
      <c r="Q117" s="15">
        <v>20000000</v>
      </c>
      <c r="R117" s="15">
        <v>20000000</v>
      </c>
      <c r="S117" s="15">
        <v>20000000</v>
      </c>
      <c r="T117" s="15">
        <v>20000000</v>
      </c>
      <c r="U117" s="15">
        <v>20000000</v>
      </c>
    </row>
    <row r="118" spans="1:21" hidden="1" x14ac:dyDescent="0.3">
      <c r="A118" s="7" t="s">
        <v>167</v>
      </c>
      <c r="B118" s="7" t="s">
        <v>114</v>
      </c>
      <c r="C118" s="8" t="s">
        <v>101</v>
      </c>
      <c r="D118" s="7">
        <v>2801</v>
      </c>
      <c r="E118" s="7" t="s">
        <v>241</v>
      </c>
      <c r="F118" s="7">
        <v>918</v>
      </c>
      <c r="G118" s="7" t="s">
        <v>211</v>
      </c>
      <c r="H118" s="7" t="s">
        <v>118</v>
      </c>
      <c r="I118" s="8" t="s">
        <v>101</v>
      </c>
      <c r="J118" s="15">
        <v>12000000</v>
      </c>
      <c r="K118" s="15">
        <v>12000000</v>
      </c>
      <c r="L118" s="15">
        <v>14200000</v>
      </c>
      <c r="M118" s="15">
        <v>14200000</v>
      </c>
      <c r="N118" s="15">
        <v>14200000</v>
      </c>
      <c r="O118" s="15">
        <v>14200000</v>
      </c>
      <c r="P118" s="15">
        <v>14200000</v>
      </c>
      <c r="Q118" s="15">
        <v>14200000</v>
      </c>
      <c r="R118" s="15">
        <v>14200000</v>
      </c>
      <c r="S118" s="15">
        <v>14200000</v>
      </c>
      <c r="T118" s="15">
        <v>14200000</v>
      </c>
      <c r="U118" s="15">
        <v>14200000</v>
      </c>
    </row>
    <row r="119" spans="1:21" hidden="1" x14ac:dyDescent="0.3">
      <c r="A119" s="7" t="s">
        <v>167</v>
      </c>
      <c r="B119" s="7" t="s">
        <v>114</v>
      </c>
      <c r="C119" s="8" t="s">
        <v>102</v>
      </c>
      <c r="D119" s="7">
        <v>2801</v>
      </c>
      <c r="E119" s="7" t="s">
        <v>242</v>
      </c>
      <c r="F119" s="7">
        <v>918</v>
      </c>
      <c r="G119" s="7" t="s">
        <v>212</v>
      </c>
      <c r="H119" s="7" t="s">
        <v>118</v>
      </c>
      <c r="I119" s="8" t="s">
        <v>102</v>
      </c>
      <c r="J119" s="15">
        <v>8600000</v>
      </c>
      <c r="K119" s="15">
        <v>8600000</v>
      </c>
      <c r="L119" s="15">
        <v>8600000</v>
      </c>
      <c r="M119" s="15">
        <v>8600000</v>
      </c>
      <c r="N119" s="15">
        <v>8600000</v>
      </c>
      <c r="O119" s="15">
        <v>8600000</v>
      </c>
      <c r="P119" s="15">
        <v>8600000</v>
      </c>
      <c r="Q119" s="15">
        <v>8600000</v>
      </c>
      <c r="R119" s="15">
        <v>8600000</v>
      </c>
      <c r="S119" s="15">
        <v>8600000</v>
      </c>
      <c r="T119" s="15">
        <v>8600000</v>
      </c>
      <c r="U119" s="15">
        <v>8600000</v>
      </c>
    </row>
    <row r="120" spans="1:21" hidden="1" x14ac:dyDescent="0.3">
      <c r="A120" s="7" t="s">
        <v>167</v>
      </c>
      <c r="B120" s="7" t="s">
        <v>114</v>
      </c>
      <c r="C120" s="8" t="s">
        <v>268</v>
      </c>
      <c r="D120" s="7">
        <v>2801</v>
      </c>
      <c r="E120" s="7" t="s">
        <v>269</v>
      </c>
      <c r="F120" s="7">
        <v>918</v>
      </c>
      <c r="G120" s="7">
        <v>110177</v>
      </c>
      <c r="H120" s="7" t="s">
        <v>118</v>
      </c>
      <c r="I120" s="8" t="s">
        <v>268</v>
      </c>
      <c r="J120" s="15">
        <v>8100000</v>
      </c>
      <c r="K120" s="15">
        <v>8100000</v>
      </c>
      <c r="L120" s="15">
        <v>8100000</v>
      </c>
      <c r="M120" s="15">
        <v>8100000</v>
      </c>
      <c r="N120" s="15">
        <v>8100000</v>
      </c>
      <c r="O120" s="15">
        <v>8100000</v>
      </c>
      <c r="P120" s="15">
        <v>8100000</v>
      </c>
      <c r="Q120" s="15">
        <v>8100000</v>
      </c>
      <c r="R120" s="15">
        <v>8100000</v>
      </c>
      <c r="S120" s="15">
        <v>8100000</v>
      </c>
      <c r="T120" s="15">
        <v>8100000</v>
      </c>
      <c r="U120" s="15">
        <v>8100000</v>
      </c>
    </row>
    <row r="121" spans="1:21" hidden="1" x14ac:dyDescent="0.3">
      <c r="A121" s="7" t="s">
        <v>167</v>
      </c>
      <c r="B121" s="7" t="s">
        <v>114</v>
      </c>
      <c r="C121" s="8" t="s">
        <v>103</v>
      </c>
      <c r="D121" s="7">
        <v>2801</v>
      </c>
      <c r="E121" s="7" t="s">
        <v>243</v>
      </c>
      <c r="F121" s="7">
        <v>918</v>
      </c>
      <c r="G121" s="7" t="s">
        <v>213</v>
      </c>
      <c r="H121" s="7" t="s">
        <v>118</v>
      </c>
      <c r="I121" s="8" t="s">
        <v>103</v>
      </c>
      <c r="J121" s="15">
        <v>12000000</v>
      </c>
      <c r="K121" s="15">
        <v>12000000</v>
      </c>
      <c r="L121" s="15">
        <v>12000000</v>
      </c>
      <c r="M121" s="15">
        <v>12000000</v>
      </c>
      <c r="N121" s="15">
        <v>12000000</v>
      </c>
      <c r="O121" s="15">
        <v>12000000</v>
      </c>
      <c r="P121" s="15">
        <v>12000000</v>
      </c>
      <c r="Q121" s="15">
        <v>12000000</v>
      </c>
      <c r="R121" s="15">
        <v>12000000</v>
      </c>
      <c r="S121" s="15">
        <v>12000000</v>
      </c>
      <c r="T121" s="15">
        <v>12000000</v>
      </c>
      <c r="U121" s="15">
        <v>12000000</v>
      </c>
    </row>
    <row r="122" spans="1:21" hidden="1" x14ac:dyDescent="0.3">
      <c r="A122" s="7" t="s">
        <v>167</v>
      </c>
      <c r="B122" s="7" t="s">
        <v>114</v>
      </c>
      <c r="C122" s="8" t="s">
        <v>104</v>
      </c>
      <c r="D122" s="7">
        <v>2801</v>
      </c>
      <c r="E122" s="7" t="s">
        <v>8</v>
      </c>
      <c r="F122" s="7">
        <v>918</v>
      </c>
      <c r="G122" s="7" t="s">
        <v>214</v>
      </c>
      <c r="H122" s="7" t="s">
        <v>118</v>
      </c>
      <c r="I122" s="8" t="s">
        <v>104</v>
      </c>
      <c r="J122" s="15">
        <v>3900000</v>
      </c>
      <c r="K122" s="15">
        <v>3900000</v>
      </c>
      <c r="L122" s="15">
        <v>3900000</v>
      </c>
      <c r="M122" s="15">
        <v>3900000</v>
      </c>
      <c r="N122" s="15">
        <v>3900000</v>
      </c>
      <c r="O122" s="15">
        <v>3900000</v>
      </c>
      <c r="P122" s="15">
        <v>3900000</v>
      </c>
      <c r="Q122" s="15">
        <v>3900000</v>
      </c>
      <c r="R122" s="15">
        <v>3900000</v>
      </c>
      <c r="S122" s="15">
        <v>3900000</v>
      </c>
      <c r="T122" s="15">
        <v>3900000</v>
      </c>
      <c r="U122" s="15">
        <v>3900000</v>
      </c>
    </row>
    <row r="123" spans="1:21" hidden="1" x14ac:dyDescent="0.3">
      <c r="A123" s="7" t="s">
        <v>167</v>
      </c>
      <c r="B123" s="7" t="s">
        <v>114</v>
      </c>
      <c r="C123" s="8" t="s">
        <v>105</v>
      </c>
      <c r="D123" s="7">
        <v>2801</v>
      </c>
      <c r="E123" s="7" t="s">
        <v>8</v>
      </c>
      <c r="F123" s="7">
        <v>918</v>
      </c>
      <c r="G123" s="7" t="s">
        <v>215</v>
      </c>
      <c r="H123" s="7" t="s">
        <v>118</v>
      </c>
      <c r="I123" s="8" t="s">
        <v>105</v>
      </c>
      <c r="J123" s="15">
        <v>3300000</v>
      </c>
      <c r="K123" s="15">
        <v>3300000</v>
      </c>
      <c r="L123" s="15">
        <v>3300000</v>
      </c>
      <c r="M123" s="15">
        <v>3300000</v>
      </c>
      <c r="N123" s="15">
        <v>3300000</v>
      </c>
      <c r="O123" s="15">
        <v>3300000</v>
      </c>
      <c r="P123" s="15">
        <v>3300000</v>
      </c>
      <c r="Q123" s="15">
        <v>3300000</v>
      </c>
      <c r="R123" s="15">
        <v>3300000</v>
      </c>
      <c r="S123" s="15">
        <v>3300000</v>
      </c>
      <c r="T123" s="15">
        <v>3300000</v>
      </c>
      <c r="U123" s="15">
        <v>3300000</v>
      </c>
    </row>
    <row r="124" spans="1:21" hidden="1" x14ac:dyDescent="0.3">
      <c r="A124" s="7" t="s">
        <v>167</v>
      </c>
      <c r="B124" s="7" t="s">
        <v>114</v>
      </c>
      <c r="C124" s="8" t="s">
        <v>106</v>
      </c>
      <c r="D124" s="7">
        <v>2801</v>
      </c>
      <c r="E124" s="7" t="s">
        <v>244</v>
      </c>
      <c r="F124" s="7">
        <v>918</v>
      </c>
      <c r="G124" s="7" t="s">
        <v>216</v>
      </c>
      <c r="H124" s="7" t="s">
        <v>118</v>
      </c>
      <c r="I124" s="8" t="s">
        <v>106</v>
      </c>
      <c r="J124" s="15">
        <v>3100000</v>
      </c>
      <c r="K124" s="15">
        <v>3100000</v>
      </c>
      <c r="L124" s="15">
        <v>3100000</v>
      </c>
      <c r="M124" s="15">
        <v>3100000</v>
      </c>
      <c r="N124" s="15">
        <v>3100000</v>
      </c>
      <c r="O124" s="15">
        <v>3100000</v>
      </c>
      <c r="P124" s="15">
        <v>3100000</v>
      </c>
      <c r="Q124" s="15">
        <v>3100000</v>
      </c>
      <c r="R124" s="15">
        <v>3100000</v>
      </c>
      <c r="S124" s="15">
        <v>3100000</v>
      </c>
      <c r="T124" s="15">
        <v>3100000</v>
      </c>
      <c r="U124" s="15">
        <v>3100000</v>
      </c>
    </row>
    <row r="125" spans="1:21" hidden="1" x14ac:dyDescent="0.3">
      <c r="A125" s="7" t="s">
        <v>167</v>
      </c>
      <c r="B125" s="7" t="s">
        <v>114</v>
      </c>
      <c r="C125" s="8" t="s">
        <v>270</v>
      </c>
      <c r="D125" s="7">
        <v>2801</v>
      </c>
      <c r="E125" s="7" t="s">
        <v>247</v>
      </c>
      <c r="F125" s="7">
        <v>907</v>
      </c>
      <c r="G125" s="7" t="s">
        <v>217</v>
      </c>
      <c r="H125" s="7" t="s">
        <v>118</v>
      </c>
      <c r="I125" s="8" t="s">
        <v>270</v>
      </c>
      <c r="J125" s="15">
        <v>3000000</v>
      </c>
      <c r="K125" s="15">
        <v>3000000</v>
      </c>
      <c r="L125" s="15">
        <v>3000000</v>
      </c>
      <c r="M125" s="15">
        <v>3000000</v>
      </c>
      <c r="N125" s="15">
        <v>3000000</v>
      </c>
      <c r="O125" s="15">
        <v>3000000</v>
      </c>
      <c r="P125" s="15">
        <v>3000000</v>
      </c>
      <c r="Q125" s="15">
        <v>3000000</v>
      </c>
      <c r="R125" s="15">
        <v>3000000</v>
      </c>
      <c r="S125" s="15">
        <v>3000000</v>
      </c>
      <c r="T125" s="15">
        <v>3000000</v>
      </c>
      <c r="U125" s="15">
        <v>3000000</v>
      </c>
    </row>
    <row r="126" spans="1:21" hidden="1" x14ac:dyDescent="0.3">
      <c r="A126" s="7" t="s">
        <v>167</v>
      </c>
      <c r="B126" s="7" t="s">
        <v>114</v>
      </c>
      <c r="C126" s="8" t="s">
        <v>107</v>
      </c>
      <c r="D126" s="7">
        <v>2801</v>
      </c>
      <c r="E126" s="7" t="s">
        <v>8</v>
      </c>
      <c r="F126" s="7">
        <v>918</v>
      </c>
      <c r="G126" s="7" t="s">
        <v>218</v>
      </c>
      <c r="H126" s="7" t="s">
        <v>118</v>
      </c>
      <c r="I126" s="8" t="s">
        <v>107</v>
      </c>
      <c r="J126" s="15">
        <v>3000000</v>
      </c>
      <c r="K126" s="15">
        <v>3000000</v>
      </c>
      <c r="L126" s="15">
        <v>3000000</v>
      </c>
      <c r="M126" s="15">
        <v>3000000</v>
      </c>
      <c r="N126" s="15">
        <v>3000000</v>
      </c>
      <c r="O126" s="15">
        <v>3000000</v>
      </c>
      <c r="P126" s="15">
        <v>3000000</v>
      </c>
      <c r="Q126" s="15">
        <v>3000000</v>
      </c>
      <c r="R126" s="15">
        <v>3000000</v>
      </c>
      <c r="S126" s="15">
        <v>3000000</v>
      </c>
      <c r="T126" s="15">
        <v>3000000</v>
      </c>
      <c r="U126" s="15">
        <v>3000000</v>
      </c>
    </row>
    <row r="127" spans="1:21" hidden="1" x14ac:dyDescent="0.3">
      <c r="A127" s="7" t="s">
        <v>167</v>
      </c>
      <c r="B127" s="7" t="s">
        <v>114</v>
      </c>
      <c r="C127" s="8" t="s">
        <v>108</v>
      </c>
      <c r="D127" s="7">
        <v>2801</v>
      </c>
      <c r="E127" s="7" t="s">
        <v>8</v>
      </c>
      <c r="F127" s="7">
        <v>918</v>
      </c>
      <c r="G127" s="7" t="s">
        <v>219</v>
      </c>
      <c r="H127" s="7" t="s">
        <v>118</v>
      </c>
      <c r="I127" s="8" t="s">
        <v>108</v>
      </c>
      <c r="J127" s="15">
        <v>2400000</v>
      </c>
      <c r="K127" s="15">
        <v>2400000</v>
      </c>
      <c r="L127" s="15">
        <v>2400000</v>
      </c>
      <c r="M127" s="15">
        <v>2400000</v>
      </c>
      <c r="N127" s="15">
        <v>2400000</v>
      </c>
      <c r="O127" s="15">
        <v>2400000</v>
      </c>
      <c r="P127" s="15">
        <v>2400000</v>
      </c>
      <c r="Q127" s="15">
        <v>2400000</v>
      </c>
      <c r="R127" s="15">
        <v>2400000</v>
      </c>
      <c r="S127" s="15">
        <v>2400000</v>
      </c>
      <c r="T127" s="15">
        <v>2400000</v>
      </c>
      <c r="U127" s="15">
        <v>2400000</v>
      </c>
    </row>
    <row r="128" spans="1:21" hidden="1" x14ac:dyDescent="0.3">
      <c r="A128" s="7" t="s">
        <v>167</v>
      </c>
      <c r="B128" s="7" t="s">
        <v>114</v>
      </c>
      <c r="C128" s="8" t="s">
        <v>109</v>
      </c>
      <c r="D128" s="7">
        <v>2801</v>
      </c>
      <c r="E128" s="7" t="s">
        <v>8</v>
      </c>
      <c r="F128" s="7">
        <v>918</v>
      </c>
      <c r="G128" s="7" t="s">
        <v>220</v>
      </c>
      <c r="H128" s="7" t="s">
        <v>118</v>
      </c>
      <c r="I128" s="8" t="s">
        <v>109</v>
      </c>
      <c r="J128" s="15">
        <v>3000000</v>
      </c>
      <c r="K128" s="15">
        <v>3000000</v>
      </c>
      <c r="L128" s="15">
        <v>3000000</v>
      </c>
      <c r="M128" s="15">
        <v>3000000</v>
      </c>
      <c r="N128" s="15">
        <v>3000000</v>
      </c>
      <c r="O128" s="15">
        <v>3000000</v>
      </c>
      <c r="P128" s="15">
        <v>3000000</v>
      </c>
      <c r="Q128" s="15">
        <v>3000000</v>
      </c>
      <c r="R128" s="15">
        <v>3000000</v>
      </c>
      <c r="S128" s="15">
        <v>3000000</v>
      </c>
      <c r="T128" s="15">
        <v>3000000</v>
      </c>
      <c r="U128" s="15">
        <v>3000000</v>
      </c>
    </row>
    <row r="129" spans="1:21" hidden="1" x14ac:dyDescent="0.3">
      <c r="A129" s="7" t="s">
        <v>167</v>
      </c>
      <c r="B129" s="7" t="s">
        <v>114</v>
      </c>
      <c r="C129" s="8" t="s">
        <v>271</v>
      </c>
      <c r="D129" s="7">
        <v>2801</v>
      </c>
      <c r="E129" s="7" t="s">
        <v>247</v>
      </c>
      <c r="F129" s="7">
        <v>907</v>
      </c>
      <c r="G129" s="7" t="s">
        <v>221</v>
      </c>
      <c r="H129" s="7" t="s">
        <v>118</v>
      </c>
      <c r="I129" s="8" t="s">
        <v>271</v>
      </c>
      <c r="J129" s="15">
        <v>3000000</v>
      </c>
      <c r="K129" s="15">
        <v>3000000</v>
      </c>
      <c r="L129" s="15">
        <v>3000000</v>
      </c>
      <c r="M129" s="15">
        <v>3000000</v>
      </c>
      <c r="N129" s="15">
        <v>3000000</v>
      </c>
      <c r="O129" s="15">
        <v>3000000</v>
      </c>
      <c r="P129" s="15">
        <v>3000000</v>
      </c>
      <c r="Q129" s="15">
        <v>3000000</v>
      </c>
      <c r="R129" s="15">
        <v>3000000</v>
      </c>
      <c r="S129" s="15">
        <v>3000000</v>
      </c>
      <c r="T129" s="15">
        <v>3000000</v>
      </c>
      <c r="U129" s="15">
        <v>3000000</v>
      </c>
    </row>
    <row r="130" spans="1:21" hidden="1" x14ac:dyDescent="0.3">
      <c r="A130" s="7" t="s">
        <v>167</v>
      </c>
      <c r="B130" s="7" t="s">
        <v>114</v>
      </c>
      <c r="C130" s="8" t="s">
        <v>272</v>
      </c>
      <c r="D130" s="7">
        <v>2801</v>
      </c>
      <c r="E130" s="7" t="s">
        <v>247</v>
      </c>
      <c r="F130" s="7">
        <v>918</v>
      </c>
      <c r="G130" s="7" t="s">
        <v>222</v>
      </c>
      <c r="H130" s="7" t="s">
        <v>118</v>
      </c>
      <c r="I130" s="8" t="s">
        <v>272</v>
      </c>
      <c r="J130" s="15">
        <v>3000000</v>
      </c>
      <c r="K130" s="15">
        <v>3000000</v>
      </c>
      <c r="L130" s="15">
        <v>3000000</v>
      </c>
      <c r="M130" s="15">
        <v>3000000</v>
      </c>
      <c r="N130" s="15">
        <v>3000000</v>
      </c>
      <c r="O130" s="15">
        <v>3000000</v>
      </c>
      <c r="P130" s="15">
        <v>3000000</v>
      </c>
      <c r="Q130" s="15">
        <v>3000000</v>
      </c>
      <c r="R130" s="15">
        <v>3000000</v>
      </c>
      <c r="S130" s="15">
        <v>3000000</v>
      </c>
      <c r="T130" s="15">
        <v>3000000</v>
      </c>
      <c r="U130" s="15">
        <v>3000000</v>
      </c>
    </row>
    <row r="131" spans="1:21" hidden="1" x14ac:dyDescent="0.3">
      <c r="A131" s="7" t="s">
        <v>167</v>
      </c>
      <c r="B131" s="7" t="s">
        <v>114</v>
      </c>
      <c r="C131" s="8" t="s">
        <v>110</v>
      </c>
      <c r="D131" s="7">
        <v>2801</v>
      </c>
      <c r="E131" s="7" t="s">
        <v>8</v>
      </c>
      <c r="F131" s="7">
        <v>918</v>
      </c>
      <c r="G131" s="7" t="s">
        <v>223</v>
      </c>
      <c r="H131" s="7" t="s">
        <v>118</v>
      </c>
      <c r="I131" s="8" t="s">
        <v>110</v>
      </c>
      <c r="J131" s="15">
        <v>1800000</v>
      </c>
      <c r="K131" s="15">
        <v>1800000</v>
      </c>
      <c r="L131" s="15">
        <v>1800000</v>
      </c>
      <c r="M131" s="15">
        <v>1800000</v>
      </c>
      <c r="N131" s="15">
        <v>1800000</v>
      </c>
      <c r="O131" s="15">
        <v>1800000</v>
      </c>
      <c r="P131" s="15">
        <v>1800000</v>
      </c>
      <c r="Q131" s="15">
        <v>1800000</v>
      </c>
      <c r="R131" s="15">
        <v>1800000</v>
      </c>
      <c r="S131" s="15">
        <v>1800000</v>
      </c>
      <c r="T131" s="15">
        <v>1800000</v>
      </c>
      <c r="U131" s="15">
        <v>1800000</v>
      </c>
    </row>
    <row r="132" spans="1:21" hidden="1" x14ac:dyDescent="0.3">
      <c r="A132" s="7" t="s">
        <v>167</v>
      </c>
      <c r="B132" s="7" t="s">
        <v>114</v>
      </c>
      <c r="C132" s="8" t="s">
        <v>111</v>
      </c>
      <c r="D132" s="7">
        <v>2801</v>
      </c>
      <c r="E132" s="7" t="s">
        <v>8</v>
      </c>
      <c r="F132" s="7">
        <v>907</v>
      </c>
      <c r="G132" s="7" t="s">
        <v>224</v>
      </c>
      <c r="H132" s="7" t="s">
        <v>118</v>
      </c>
      <c r="I132" s="8" t="s">
        <v>111</v>
      </c>
      <c r="J132" s="15">
        <v>1500000</v>
      </c>
      <c r="K132" s="15">
        <v>1500000</v>
      </c>
      <c r="L132" s="15">
        <v>1500000</v>
      </c>
      <c r="M132" s="15">
        <v>1500000</v>
      </c>
      <c r="N132" s="15">
        <v>1500000</v>
      </c>
      <c r="O132" s="15">
        <v>1500000</v>
      </c>
      <c r="P132" s="15">
        <v>1500000</v>
      </c>
      <c r="Q132" s="15">
        <v>1500000</v>
      </c>
      <c r="R132" s="15">
        <v>1500000</v>
      </c>
      <c r="S132" s="15">
        <v>1500000</v>
      </c>
      <c r="T132" s="15">
        <v>1500000</v>
      </c>
      <c r="U132" s="15">
        <v>1500000</v>
      </c>
    </row>
    <row r="133" spans="1:21" hidden="1" x14ac:dyDescent="0.3">
      <c r="A133" s="7" t="s">
        <v>167</v>
      </c>
      <c r="B133" s="7" t="s">
        <v>114</v>
      </c>
      <c r="C133" s="8" t="s">
        <v>112</v>
      </c>
      <c r="D133" s="7">
        <v>2801</v>
      </c>
      <c r="E133" s="7" t="s">
        <v>245</v>
      </c>
      <c r="F133" s="7">
        <v>918</v>
      </c>
      <c r="G133" s="7" t="s">
        <v>225</v>
      </c>
      <c r="H133" s="7" t="s">
        <v>118</v>
      </c>
      <c r="I133" s="8" t="s">
        <v>112</v>
      </c>
      <c r="J133" s="15">
        <v>1500000</v>
      </c>
      <c r="K133" s="15">
        <v>1500000</v>
      </c>
      <c r="L133" s="15">
        <v>1500000</v>
      </c>
      <c r="M133" s="15">
        <v>1500000</v>
      </c>
      <c r="N133" s="15">
        <v>1500000</v>
      </c>
      <c r="O133" s="15">
        <v>1500000</v>
      </c>
      <c r="P133" s="15">
        <v>1500000</v>
      </c>
      <c r="Q133" s="15">
        <v>1500000</v>
      </c>
      <c r="R133" s="15">
        <v>1500000</v>
      </c>
      <c r="S133" s="15">
        <v>1500000</v>
      </c>
      <c r="T133" s="15">
        <v>1500000</v>
      </c>
      <c r="U133" s="15">
        <v>1500000</v>
      </c>
    </row>
    <row r="134" spans="1:21" hidden="1" x14ac:dyDescent="0.3">
      <c r="A134" s="7" t="s">
        <v>167</v>
      </c>
      <c r="B134" s="7" t="s">
        <v>114</v>
      </c>
      <c r="C134" s="8" t="s">
        <v>273</v>
      </c>
      <c r="D134" s="7">
        <v>2801</v>
      </c>
      <c r="E134" s="7" t="s">
        <v>247</v>
      </c>
      <c r="F134" s="7">
        <v>918</v>
      </c>
      <c r="G134" s="7">
        <v>111036</v>
      </c>
      <c r="H134" s="7" t="s">
        <v>118</v>
      </c>
      <c r="I134" s="8" t="s">
        <v>273</v>
      </c>
      <c r="J134" s="15">
        <v>1000000</v>
      </c>
      <c r="K134" s="15">
        <v>1000000</v>
      </c>
      <c r="L134" s="15">
        <v>1000000</v>
      </c>
      <c r="M134" s="15">
        <v>1000000</v>
      </c>
      <c r="N134" s="15">
        <v>1000000</v>
      </c>
      <c r="O134" s="15">
        <v>1000000</v>
      </c>
      <c r="P134" s="15">
        <v>1000000</v>
      </c>
      <c r="Q134" s="15">
        <v>1000000</v>
      </c>
      <c r="R134" s="15">
        <v>1000000</v>
      </c>
      <c r="S134" s="15">
        <v>1000000</v>
      </c>
      <c r="T134" s="15">
        <v>1000000</v>
      </c>
      <c r="U134" s="15">
        <v>1000000</v>
      </c>
    </row>
    <row r="135" spans="1:21" hidden="1" x14ac:dyDescent="0.3">
      <c r="A135" s="7" t="s">
        <v>167</v>
      </c>
      <c r="B135" s="7" t="s">
        <v>114</v>
      </c>
      <c r="C135" s="8" t="s">
        <v>274</v>
      </c>
      <c r="D135" s="7">
        <v>2801</v>
      </c>
      <c r="E135" s="7" t="s">
        <v>247</v>
      </c>
      <c r="F135" s="7">
        <v>905</v>
      </c>
      <c r="G135" s="7" t="s">
        <v>226</v>
      </c>
      <c r="H135" s="7" t="s">
        <v>118</v>
      </c>
      <c r="I135" s="8" t="s">
        <v>274</v>
      </c>
      <c r="J135" s="15">
        <v>500000</v>
      </c>
      <c r="K135" s="15">
        <v>500000</v>
      </c>
      <c r="L135" s="15">
        <v>500000</v>
      </c>
      <c r="M135" s="15">
        <v>500000</v>
      </c>
      <c r="N135" s="15">
        <v>500000</v>
      </c>
      <c r="O135" s="15">
        <v>500000</v>
      </c>
      <c r="P135" s="15">
        <v>500000</v>
      </c>
      <c r="Q135" s="15">
        <v>500000</v>
      </c>
      <c r="R135" s="15">
        <v>500000</v>
      </c>
      <c r="S135" s="15">
        <v>500000</v>
      </c>
      <c r="T135" s="15">
        <v>500000</v>
      </c>
      <c r="U135" s="15">
        <v>500000</v>
      </c>
    </row>
    <row r="136" spans="1:21" hidden="1" x14ac:dyDescent="0.3">
      <c r="A136" s="7" t="s">
        <v>167</v>
      </c>
      <c r="B136" s="7" t="s">
        <v>114</v>
      </c>
      <c r="C136" s="8" t="s">
        <v>113</v>
      </c>
      <c r="D136" s="7">
        <v>2801</v>
      </c>
      <c r="E136" s="7" t="s">
        <v>8</v>
      </c>
      <c r="F136" s="7">
        <v>918</v>
      </c>
      <c r="G136" s="7" t="s">
        <v>227</v>
      </c>
      <c r="H136" s="7" t="s">
        <v>118</v>
      </c>
      <c r="I136" s="8" t="s">
        <v>113</v>
      </c>
      <c r="J136" s="15">
        <v>500000</v>
      </c>
      <c r="K136" s="15">
        <v>500000</v>
      </c>
      <c r="L136" s="15">
        <v>500000</v>
      </c>
      <c r="M136" s="15">
        <v>500000</v>
      </c>
      <c r="N136" s="15">
        <v>500000</v>
      </c>
      <c r="O136" s="15">
        <v>500000</v>
      </c>
      <c r="P136" s="15">
        <v>500000</v>
      </c>
      <c r="Q136" s="15">
        <v>500000</v>
      </c>
      <c r="R136" s="15">
        <v>500000</v>
      </c>
      <c r="S136" s="15">
        <v>500000</v>
      </c>
      <c r="T136" s="15">
        <v>500000</v>
      </c>
      <c r="U136" s="15">
        <v>500000</v>
      </c>
    </row>
    <row r="137" spans="1:21" hidden="1" x14ac:dyDescent="0.3">
      <c r="A137" s="7" t="s">
        <v>167</v>
      </c>
      <c r="B137" s="7" t="s">
        <v>114</v>
      </c>
      <c r="C137" s="8" t="s">
        <v>275</v>
      </c>
      <c r="D137" s="7">
        <v>2801</v>
      </c>
      <c r="E137" s="7" t="s">
        <v>247</v>
      </c>
      <c r="F137" s="7">
        <v>907</v>
      </c>
      <c r="G137" s="7" t="s">
        <v>228</v>
      </c>
      <c r="H137" s="7" t="s">
        <v>118</v>
      </c>
      <c r="I137" s="8" t="s">
        <v>275</v>
      </c>
      <c r="J137" s="15">
        <v>500000</v>
      </c>
      <c r="K137" s="15">
        <v>500000</v>
      </c>
      <c r="L137" s="15">
        <v>500000</v>
      </c>
      <c r="M137" s="15">
        <v>500000</v>
      </c>
      <c r="N137" s="15">
        <v>500000</v>
      </c>
      <c r="O137" s="15">
        <v>500000</v>
      </c>
      <c r="P137" s="15">
        <v>500000</v>
      </c>
      <c r="Q137" s="15">
        <v>500000</v>
      </c>
      <c r="R137" s="15">
        <v>500000</v>
      </c>
      <c r="S137" s="15">
        <v>500000</v>
      </c>
      <c r="T137" s="15">
        <v>500000</v>
      </c>
      <c r="U137" s="15">
        <v>500000</v>
      </c>
    </row>
    <row r="138" spans="1:21" hidden="1" x14ac:dyDescent="0.3">
      <c r="A138" s="7" t="s">
        <v>167</v>
      </c>
      <c r="B138" s="7" t="s">
        <v>114</v>
      </c>
      <c r="C138" s="8" t="s">
        <v>276</v>
      </c>
      <c r="D138" s="7">
        <v>2801</v>
      </c>
      <c r="E138" s="7" t="s">
        <v>247</v>
      </c>
      <c r="F138" s="7">
        <v>926</v>
      </c>
      <c r="G138" s="7">
        <v>370567</v>
      </c>
      <c r="H138" s="7" t="s">
        <v>118</v>
      </c>
      <c r="I138" s="8" t="s">
        <v>276</v>
      </c>
      <c r="J138" s="15">
        <v>1000000</v>
      </c>
      <c r="K138" s="15">
        <v>1000000</v>
      </c>
      <c r="L138" s="15">
        <v>1000000</v>
      </c>
      <c r="M138" s="15">
        <v>1000000</v>
      </c>
      <c r="N138" s="15">
        <v>1000000</v>
      </c>
      <c r="O138" s="15">
        <v>1000000</v>
      </c>
      <c r="P138" s="15">
        <v>1000000</v>
      </c>
      <c r="Q138" s="15">
        <v>1000000</v>
      </c>
      <c r="R138" s="15">
        <v>1000000</v>
      </c>
      <c r="S138" s="15">
        <v>1000000</v>
      </c>
      <c r="T138" s="15">
        <v>1000000</v>
      </c>
      <c r="U138" s="15">
        <v>1000000</v>
      </c>
    </row>
    <row r="139" spans="1:21" hidden="1" x14ac:dyDescent="0.3">
      <c r="A139" s="7" t="s">
        <v>167</v>
      </c>
      <c r="B139" s="7" t="s">
        <v>114</v>
      </c>
      <c r="C139" s="8" t="s">
        <v>277</v>
      </c>
      <c r="D139" s="7">
        <v>2801</v>
      </c>
      <c r="E139" s="7" t="s">
        <v>247</v>
      </c>
      <c r="F139" s="7">
        <v>907</v>
      </c>
      <c r="G139" s="7" t="s">
        <v>229</v>
      </c>
      <c r="H139" s="7" t="s">
        <v>118</v>
      </c>
      <c r="I139" s="8" t="s">
        <v>277</v>
      </c>
      <c r="J139" s="15">
        <v>200000</v>
      </c>
      <c r="K139" s="15">
        <v>200000</v>
      </c>
      <c r="L139" s="15">
        <v>200000</v>
      </c>
      <c r="M139" s="15">
        <v>200000</v>
      </c>
      <c r="N139" s="15">
        <v>200000</v>
      </c>
      <c r="O139" s="15">
        <v>200000</v>
      </c>
      <c r="P139" s="15">
        <v>200000</v>
      </c>
      <c r="Q139" s="15">
        <v>200000</v>
      </c>
      <c r="R139" s="15">
        <v>200000</v>
      </c>
      <c r="S139" s="15">
        <v>200000</v>
      </c>
      <c r="T139" s="15">
        <v>200000</v>
      </c>
      <c r="U139" s="15">
        <v>200000</v>
      </c>
    </row>
    <row r="140" spans="1:21" hidden="1" x14ac:dyDescent="0.3">
      <c r="A140" s="7" t="s">
        <v>167</v>
      </c>
      <c r="B140" s="7" t="s">
        <v>114</v>
      </c>
      <c r="C140" s="8" t="s">
        <v>278</v>
      </c>
      <c r="D140" s="7">
        <v>2801</v>
      </c>
      <c r="E140" s="7" t="s">
        <v>247</v>
      </c>
      <c r="F140" s="7">
        <v>907</v>
      </c>
      <c r="G140" s="7" t="s">
        <v>230</v>
      </c>
      <c r="H140" s="7" t="s">
        <v>118</v>
      </c>
      <c r="I140" s="8" t="s">
        <v>278</v>
      </c>
      <c r="J140" s="15">
        <v>200000</v>
      </c>
      <c r="K140" s="15">
        <v>200000</v>
      </c>
      <c r="L140" s="15">
        <v>200000</v>
      </c>
      <c r="M140" s="15">
        <v>200000</v>
      </c>
      <c r="N140" s="15">
        <v>200000</v>
      </c>
      <c r="O140" s="15">
        <v>200000</v>
      </c>
      <c r="P140" s="15">
        <v>200000</v>
      </c>
      <c r="Q140" s="15">
        <v>200000</v>
      </c>
      <c r="R140" s="15">
        <v>200000</v>
      </c>
      <c r="S140" s="15">
        <v>200000</v>
      </c>
      <c r="T140" s="15">
        <v>200000</v>
      </c>
      <c r="U140" s="15">
        <v>200000</v>
      </c>
    </row>
    <row r="141" spans="1:21" hidden="1" x14ac:dyDescent="0.3">
      <c r="A141" s="7" t="s">
        <v>167</v>
      </c>
      <c r="B141" s="7" t="s">
        <v>114</v>
      </c>
      <c r="C141" s="8" t="s">
        <v>279</v>
      </c>
      <c r="D141" s="7">
        <v>2801</v>
      </c>
      <c r="E141" s="7" t="s">
        <v>247</v>
      </c>
      <c r="F141" s="7">
        <v>905</v>
      </c>
      <c r="G141" s="7" t="s">
        <v>231</v>
      </c>
      <c r="H141" s="7" t="s">
        <v>118</v>
      </c>
      <c r="I141" s="8" t="s">
        <v>279</v>
      </c>
      <c r="J141" s="15">
        <v>100000</v>
      </c>
      <c r="K141" s="15">
        <v>100000</v>
      </c>
      <c r="L141" s="15">
        <v>100000</v>
      </c>
      <c r="M141" s="15">
        <v>100000</v>
      </c>
      <c r="N141" s="15">
        <v>100000</v>
      </c>
      <c r="O141" s="15">
        <v>100000</v>
      </c>
      <c r="P141" s="15">
        <v>100000</v>
      </c>
      <c r="Q141" s="15">
        <v>100000</v>
      </c>
      <c r="R141" s="15">
        <v>100000</v>
      </c>
      <c r="S141" s="15">
        <v>100000</v>
      </c>
      <c r="T141" s="15">
        <v>100000</v>
      </c>
      <c r="U141" s="15">
        <v>100000</v>
      </c>
    </row>
    <row r="142" spans="1:21" hidden="1" x14ac:dyDescent="0.3">
      <c r="A142" s="7" t="s">
        <v>167</v>
      </c>
      <c r="B142" s="7" t="s">
        <v>114</v>
      </c>
      <c r="C142" s="8" t="s">
        <v>280</v>
      </c>
      <c r="D142" s="7">
        <v>2801</v>
      </c>
      <c r="E142" s="7" t="s">
        <v>247</v>
      </c>
      <c r="F142" s="7">
        <v>905</v>
      </c>
      <c r="G142" s="7" t="s">
        <v>232</v>
      </c>
      <c r="H142" s="7" t="s">
        <v>118</v>
      </c>
      <c r="I142" s="8" t="s">
        <v>280</v>
      </c>
      <c r="J142" s="15">
        <v>100000</v>
      </c>
      <c r="K142" s="15">
        <v>100000</v>
      </c>
      <c r="L142" s="15">
        <v>100000</v>
      </c>
      <c r="M142" s="15">
        <v>100000</v>
      </c>
      <c r="N142" s="15">
        <v>100000</v>
      </c>
      <c r="O142" s="15">
        <v>100000</v>
      </c>
      <c r="P142" s="15">
        <v>100000</v>
      </c>
      <c r="Q142" s="15">
        <v>100000</v>
      </c>
      <c r="R142" s="15">
        <v>100000</v>
      </c>
      <c r="S142" s="15">
        <v>100000</v>
      </c>
      <c r="T142" s="15">
        <v>100000</v>
      </c>
      <c r="U142" s="15">
        <v>100000</v>
      </c>
    </row>
    <row r="143" spans="1:21" hidden="1" x14ac:dyDescent="0.3">
      <c r="A143" s="7" t="s">
        <v>167</v>
      </c>
      <c r="B143" s="7" t="s">
        <v>157</v>
      </c>
      <c r="C143" s="13" t="s">
        <v>159</v>
      </c>
      <c r="D143" s="7">
        <v>2803</v>
      </c>
      <c r="E143" s="6" t="s">
        <v>158</v>
      </c>
      <c r="F143" s="7">
        <v>999</v>
      </c>
      <c r="G143" s="6" t="s">
        <v>158</v>
      </c>
      <c r="H143" s="7"/>
      <c r="I143" s="13" t="s">
        <v>159</v>
      </c>
      <c r="J143" s="15">
        <v>57162599.99999994</v>
      </c>
      <c r="K143" s="15">
        <v>44662599.999999993</v>
      </c>
      <c r="L143" s="15">
        <v>57862599.999999963</v>
      </c>
      <c r="M143" s="15">
        <v>58662599.99999994</v>
      </c>
      <c r="N143" s="15">
        <v>57662599.999999963</v>
      </c>
      <c r="O143" s="15">
        <v>64712599.99999994</v>
      </c>
      <c r="P143" s="15">
        <v>63212599.999999948</v>
      </c>
      <c r="Q143" s="15">
        <v>50062599.999999925</v>
      </c>
      <c r="R143" s="15">
        <v>56662599.999999963</v>
      </c>
      <c r="S143" s="15">
        <v>58162599.999999948</v>
      </c>
      <c r="T143" s="15">
        <v>59662599.999999948</v>
      </c>
      <c r="U143" s="15">
        <v>69462599.999999851</v>
      </c>
    </row>
    <row r="144" spans="1:21" hidden="1" x14ac:dyDescent="0.3">
      <c r="A144" s="7"/>
      <c r="B144" s="7"/>
      <c r="C144" s="13"/>
      <c r="D144" s="7"/>
      <c r="E144" s="6"/>
      <c r="F144" s="7"/>
      <c r="G144" s="6"/>
      <c r="H144" s="7"/>
      <c r="I144" s="13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</row>
    <row r="145" spans="1:21" hidden="1" x14ac:dyDescent="0.3">
      <c r="A145" s="7"/>
      <c r="B145" s="7"/>
      <c r="C145" s="13"/>
      <c r="D145" s="7"/>
      <c r="E145" s="6"/>
      <c r="F145" s="7"/>
      <c r="G145" s="6"/>
      <c r="H145" s="7"/>
      <c r="I145" s="13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</row>
    <row r="146" spans="1:21" hidden="1" x14ac:dyDescent="0.3">
      <c r="A146" s="7"/>
      <c r="B146" s="7"/>
      <c r="C146" s="13"/>
      <c r="D146" s="7"/>
      <c r="E146" s="6"/>
      <c r="F146" s="7"/>
      <c r="G146" s="6"/>
      <c r="H146" s="7"/>
      <c r="I146" s="13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</row>
    <row r="147" spans="1:21" x14ac:dyDescent="0.3">
      <c r="A147" s="7" t="s">
        <v>281</v>
      </c>
      <c r="B147" s="7" t="s">
        <v>282</v>
      </c>
      <c r="C147" s="8" t="s">
        <v>283</v>
      </c>
      <c r="D147" s="7">
        <v>1307</v>
      </c>
      <c r="E147" s="7" t="s">
        <v>292</v>
      </c>
      <c r="F147" s="7">
        <v>921</v>
      </c>
      <c r="G147" s="7" t="s">
        <v>292</v>
      </c>
      <c r="H147" s="7" t="s">
        <v>296</v>
      </c>
      <c r="I147" s="8" t="s">
        <v>283</v>
      </c>
      <c r="J147" s="15">
        <v>8333333.333333334</v>
      </c>
      <c r="K147" s="15">
        <v>8333333.333333334</v>
      </c>
      <c r="L147" s="15">
        <v>8333333.333333334</v>
      </c>
      <c r="M147" s="15">
        <v>8333333.333333334</v>
      </c>
      <c r="N147" s="15">
        <v>8333333.333333334</v>
      </c>
      <c r="O147" s="15">
        <v>8333333.333333334</v>
      </c>
      <c r="P147" s="15">
        <v>8333333.333333334</v>
      </c>
      <c r="Q147" s="15">
        <v>8333333.333333334</v>
      </c>
      <c r="R147" s="15">
        <v>8333333.333333334</v>
      </c>
      <c r="S147" s="15">
        <v>8333333.333333334</v>
      </c>
      <c r="T147" s="15">
        <v>8333333.333333334</v>
      </c>
      <c r="U147" s="15">
        <v>8333333.333333334</v>
      </c>
    </row>
    <row r="148" spans="1:21" x14ac:dyDescent="0.3">
      <c r="A148" s="7" t="s">
        <v>281</v>
      </c>
      <c r="B148" s="7" t="s">
        <v>282</v>
      </c>
      <c r="C148" s="8" t="s">
        <v>284</v>
      </c>
      <c r="D148" s="7">
        <v>1307</v>
      </c>
      <c r="E148" s="7" t="s">
        <v>293</v>
      </c>
      <c r="F148" s="7">
        <v>907</v>
      </c>
      <c r="G148" s="7" t="s">
        <v>293</v>
      </c>
      <c r="H148" s="7" t="s">
        <v>296</v>
      </c>
      <c r="I148" s="8" t="s">
        <v>284</v>
      </c>
      <c r="J148" s="15">
        <v>15666666.666666666</v>
      </c>
      <c r="K148" s="15">
        <v>15666666.666666666</v>
      </c>
      <c r="L148" s="15">
        <v>15666666.666666666</v>
      </c>
      <c r="M148" s="15">
        <v>15666666.666666666</v>
      </c>
      <c r="N148" s="15">
        <v>15666666.666666666</v>
      </c>
      <c r="O148" s="15">
        <v>15666666.666666666</v>
      </c>
      <c r="P148" s="15">
        <v>15666666.666666666</v>
      </c>
      <c r="Q148" s="15">
        <v>15666666.666666666</v>
      </c>
      <c r="R148" s="15">
        <v>15666666.666666666</v>
      </c>
      <c r="S148" s="15">
        <v>15666666.666666666</v>
      </c>
      <c r="T148" s="15">
        <v>15666666.666666666</v>
      </c>
      <c r="U148" s="15">
        <v>15666666.666666666</v>
      </c>
    </row>
    <row r="149" spans="1:21" x14ac:dyDescent="0.3">
      <c r="A149" s="7" t="s">
        <v>281</v>
      </c>
      <c r="B149" s="7" t="s">
        <v>282</v>
      </c>
      <c r="C149" s="8" t="s">
        <v>285</v>
      </c>
      <c r="D149" s="7">
        <v>1307</v>
      </c>
      <c r="E149" s="6" t="s">
        <v>8</v>
      </c>
      <c r="F149" s="7">
        <v>921</v>
      </c>
      <c r="G149" s="6" t="s">
        <v>8</v>
      </c>
      <c r="H149" s="7" t="s">
        <v>296</v>
      </c>
      <c r="I149" s="8" t="s">
        <v>285</v>
      </c>
      <c r="J149" s="15">
        <v>1000000</v>
      </c>
      <c r="K149" s="15">
        <v>1000000</v>
      </c>
      <c r="L149" s="15">
        <v>1000000</v>
      </c>
      <c r="M149" s="15">
        <v>1000000</v>
      </c>
      <c r="N149" s="15">
        <v>1000000</v>
      </c>
      <c r="O149" s="15">
        <v>1000000</v>
      </c>
      <c r="P149" s="15">
        <v>1000000</v>
      </c>
      <c r="Q149" s="15">
        <v>1000000</v>
      </c>
      <c r="R149" s="15">
        <v>1000000</v>
      </c>
      <c r="S149" s="15">
        <v>1000000</v>
      </c>
      <c r="T149" s="15">
        <v>1000000</v>
      </c>
      <c r="U149" s="15">
        <v>1000000</v>
      </c>
    </row>
    <row r="150" spans="1:21" x14ac:dyDescent="0.3">
      <c r="A150" s="7" t="s">
        <v>281</v>
      </c>
      <c r="B150" s="7" t="s">
        <v>282</v>
      </c>
      <c r="C150" s="8" t="s">
        <v>286</v>
      </c>
      <c r="D150" s="7">
        <v>1307</v>
      </c>
      <c r="E150" s="7" t="s">
        <v>294</v>
      </c>
      <c r="F150" s="7">
        <v>921</v>
      </c>
      <c r="G150" s="7" t="s">
        <v>294</v>
      </c>
      <c r="H150" s="7" t="s">
        <v>296</v>
      </c>
      <c r="I150" s="8" t="s">
        <v>286</v>
      </c>
      <c r="J150" s="15">
        <v>9583333.333333334</v>
      </c>
      <c r="K150" s="15">
        <v>9583333.333333334</v>
      </c>
      <c r="L150" s="15">
        <v>9583333.333333334</v>
      </c>
      <c r="M150" s="15">
        <v>9583333.333333334</v>
      </c>
      <c r="N150" s="15">
        <v>9583333.333333334</v>
      </c>
      <c r="O150" s="15">
        <v>9583333.333333334</v>
      </c>
      <c r="P150" s="15">
        <v>9583333.333333334</v>
      </c>
      <c r="Q150" s="15">
        <v>9583333.333333334</v>
      </c>
      <c r="R150" s="15">
        <v>9583333.333333334</v>
      </c>
      <c r="S150" s="15">
        <v>9583333.333333334</v>
      </c>
      <c r="T150" s="15">
        <v>9583333.333333334</v>
      </c>
      <c r="U150" s="15">
        <v>9583333.333333334</v>
      </c>
    </row>
    <row r="151" spans="1:21" x14ac:dyDescent="0.3">
      <c r="A151" s="7" t="s">
        <v>281</v>
      </c>
      <c r="B151" s="7" t="s">
        <v>282</v>
      </c>
      <c r="C151" s="8" t="s">
        <v>287</v>
      </c>
      <c r="D151" s="7">
        <v>1307</v>
      </c>
      <c r="E151" s="6" t="s">
        <v>8</v>
      </c>
      <c r="F151" s="7">
        <v>921</v>
      </c>
      <c r="G151" s="6" t="s">
        <v>8</v>
      </c>
      <c r="H151" s="7" t="s">
        <v>296</v>
      </c>
      <c r="I151" s="8" t="s">
        <v>287</v>
      </c>
      <c r="J151" s="15">
        <v>5000000</v>
      </c>
      <c r="K151" s="15">
        <v>5000000</v>
      </c>
      <c r="L151" s="15">
        <v>5000000</v>
      </c>
      <c r="M151" s="15">
        <v>5000000</v>
      </c>
      <c r="N151" s="15">
        <v>5000000</v>
      </c>
      <c r="O151" s="15">
        <v>5000000</v>
      </c>
      <c r="P151" s="15">
        <v>5000000</v>
      </c>
      <c r="Q151" s="15">
        <v>5000000</v>
      </c>
      <c r="R151" s="15">
        <v>5000000</v>
      </c>
      <c r="S151" s="15">
        <v>5000000</v>
      </c>
      <c r="T151" s="15">
        <v>5000000</v>
      </c>
      <c r="U151" s="15">
        <v>5000000</v>
      </c>
    </row>
    <row r="152" spans="1:21" x14ac:dyDescent="0.3">
      <c r="A152" s="7" t="s">
        <v>281</v>
      </c>
      <c r="B152" s="7" t="s">
        <v>282</v>
      </c>
      <c r="C152" s="8" t="s">
        <v>288</v>
      </c>
      <c r="D152" s="7">
        <v>1307</v>
      </c>
      <c r="E152" s="7" t="s">
        <v>295</v>
      </c>
      <c r="F152" s="7">
        <v>921</v>
      </c>
      <c r="G152" s="7" t="s">
        <v>295</v>
      </c>
      <c r="H152" s="7" t="s">
        <v>296</v>
      </c>
      <c r="I152" s="8" t="s">
        <v>288</v>
      </c>
      <c r="J152" s="15">
        <v>14166666.666666666</v>
      </c>
      <c r="K152" s="15">
        <v>14166666.666666666</v>
      </c>
      <c r="L152" s="15">
        <v>14166666.666666666</v>
      </c>
      <c r="M152" s="15">
        <v>14166666.666666666</v>
      </c>
      <c r="N152" s="15">
        <v>14166666.666666666</v>
      </c>
      <c r="O152" s="15">
        <v>14166666.666666666</v>
      </c>
      <c r="P152" s="15">
        <v>14166666.666666666</v>
      </c>
      <c r="Q152" s="15">
        <v>14166666.666666666</v>
      </c>
      <c r="R152" s="15">
        <v>14166666.666666666</v>
      </c>
      <c r="S152" s="15">
        <v>14166666.666666666</v>
      </c>
      <c r="T152" s="15">
        <v>14166666.666666666</v>
      </c>
      <c r="U152" s="15">
        <v>14166666.666666666</v>
      </c>
    </row>
    <row r="153" spans="1:21" x14ac:dyDescent="0.3">
      <c r="A153" s="7" t="s">
        <v>281</v>
      </c>
      <c r="B153" s="7" t="s">
        <v>282</v>
      </c>
      <c r="C153" s="8" t="s">
        <v>289</v>
      </c>
      <c r="D153" s="7">
        <v>1307</v>
      </c>
      <c r="E153" s="6" t="s">
        <v>8</v>
      </c>
      <c r="F153" s="7">
        <v>921</v>
      </c>
      <c r="G153" s="6" t="s">
        <v>8</v>
      </c>
      <c r="H153" s="7" t="s">
        <v>296</v>
      </c>
      <c r="I153" s="8" t="s">
        <v>289</v>
      </c>
      <c r="J153" s="15">
        <v>416666.66666666669</v>
      </c>
      <c r="K153" s="15">
        <v>416666.66666666669</v>
      </c>
      <c r="L153" s="15">
        <v>416666.66666666669</v>
      </c>
      <c r="M153" s="15">
        <v>416666.66666666669</v>
      </c>
      <c r="N153" s="15">
        <v>416666.66666666669</v>
      </c>
      <c r="O153" s="15">
        <v>416666.66666666669</v>
      </c>
      <c r="P153" s="15">
        <v>416666.66666666669</v>
      </c>
      <c r="Q153" s="15">
        <v>416666.66666666669</v>
      </c>
      <c r="R153" s="15">
        <v>416666.66666666669</v>
      </c>
      <c r="S153" s="15">
        <v>416666.66666666669</v>
      </c>
      <c r="T153" s="15">
        <v>416666.66666666669</v>
      </c>
      <c r="U153" s="15">
        <v>416666.66666666669</v>
      </c>
    </row>
    <row r="154" spans="1:21" x14ac:dyDescent="0.3">
      <c r="A154" s="7" t="s">
        <v>281</v>
      </c>
      <c r="B154" s="7" t="s">
        <v>282</v>
      </c>
      <c r="C154" s="8" t="s">
        <v>291</v>
      </c>
      <c r="D154" s="7">
        <v>1307</v>
      </c>
      <c r="E154" s="7" t="s">
        <v>253</v>
      </c>
      <c r="F154" s="7">
        <v>921</v>
      </c>
      <c r="G154" s="7" t="s">
        <v>253</v>
      </c>
      <c r="H154" s="7" t="s">
        <v>296</v>
      </c>
      <c r="I154" s="8" t="s">
        <v>291</v>
      </c>
      <c r="J154" s="15">
        <v>4166666.666666667</v>
      </c>
      <c r="K154" s="15">
        <v>4166666.666666667</v>
      </c>
      <c r="L154" s="15">
        <v>4166666.666666667</v>
      </c>
      <c r="M154" s="15">
        <v>4166666.666666667</v>
      </c>
      <c r="N154" s="15">
        <v>4166666.666666667</v>
      </c>
      <c r="O154" s="15">
        <v>4166666.666666667</v>
      </c>
      <c r="P154" s="15">
        <v>4166666.666666667</v>
      </c>
      <c r="Q154" s="15">
        <v>4166666.666666667</v>
      </c>
      <c r="R154" s="15">
        <v>4166666.666666667</v>
      </c>
      <c r="S154" s="15">
        <v>4166666.666666667</v>
      </c>
      <c r="T154" s="15">
        <v>4166666.666666667</v>
      </c>
      <c r="U154" s="15">
        <v>4166666.666666667</v>
      </c>
    </row>
    <row r="155" spans="1:21" x14ac:dyDescent="0.3">
      <c r="A155" s="7" t="s">
        <v>281</v>
      </c>
      <c r="B155" s="7" t="s">
        <v>555</v>
      </c>
      <c r="C155" s="8" t="s">
        <v>297</v>
      </c>
      <c r="D155" s="7">
        <v>1306</v>
      </c>
      <c r="E155" s="6" t="s">
        <v>8</v>
      </c>
      <c r="F155" s="7">
        <v>925</v>
      </c>
      <c r="G155" s="7" t="s">
        <v>429</v>
      </c>
      <c r="H155" s="7" t="s">
        <v>424</v>
      </c>
      <c r="I155" s="8" t="s">
        <v>297</v>
      </c>
      <c r="J155" s="15">
        <v>9000000</v>
      </c>
      <c r="K155" s="15">
        <v>9000000</v>
      </c>
      <c r="L155" s="15">
        <v>9000000</v>
      </c>
      <c r="M155" s="15">
        <v>9000000</v>
      </c>
      <c r="N155" s="15">
        <v>9000000</v>
      </c>
      <c r="O155" s="15">
        <v>9000000</v>
      </c>
      <c r="P155" s="15">
        <v>9000000</v>
      </c>
      <c r="Q155" s="15">
        <v>9000000</v>
      </c>
      <c r="R155" s="15">
        <v>9000000</v>
      </c>
      <c r="S155" s="15">
        <v>9000000</v>
      </c>
      <c r="T155" s="15">
        <v>9000000</v>
      </c>
      <c r="U155" s="15">
        <v>9000000</v>
      </c>
    </row>
    <row r="156" spans="1:21" x14ac:dyDescent="0.3">
      <c r="A156" s="7" t="s">
        <v>281</v>
      </c>
      <c r="B156" s="7" t="s">
        <v>555</v>
      </c>
      <c r="C156" s="8" t="s">
        <v>298</v>
      </c>
      <c r="D156" s="7">
        <v>1306</v>
      </c>
      <c r="E156" s="6" t="s">
        <v>8</v>
      </c>
      <c r="F156" s="7">
        <v>907</v>
      </c>
      <c r="G156" s="7" t="s">
        <v>430</v>
      </c>
      <c r="H156" s="7" t="s">
        <v>424</v>
      </c>
      <c r="I156" s="8" t="s">
        <v>298</v>
      </c>
      <c r="J156" s="15">
        <v>6000000</v>
      </c>
      <c r="K156" s="15">
        <v>6000000</v>
      </c>
      <c r="L156" s="15">
        <v>6000000</v>
      </c>
      <c r="M156" s="15">
        <v>6000000</v>
      </c>
      <c r="N156" s="15">
        <v>6000000</v>
      </c>
      <c r="O156" s="15">
        <v>6000000</v>
      </c>
      <c r="P156" s="15">
        <v>6000000</v>
      </c>
      <c r="Q156" s="15">
        <v>6000000</v>
      </c>
      <c r="R156" s="15">
        <v>6000000</v>
      </c>
      <c r="S156" s="15">
        <v>6000000</v>
      </c>
      <c r="T156" s="15">
        <v>6000000</v>
      </c>
      <c r="U156" s="15">
        <v>6000000</v>
      </c>
    </row>
    <row r="157" spans="1:21" x14ac:dyDescent="0.3">
      <c r="A157" s="7" t="s">
        <v>281</v>
      </c>
      <c r="B157" s="7" t="s">
        <v>555</v>
      </c>
      <c r="C157" s="8" t="s">
        <v>299</v>
      </c>
      <c r="D157" s="7">
        <v>1306</v>
      </c>
      <c r="E157" s="6" t="s">
        <v>8</v>
      </c>
      <c r="F157" s="7">
        <v>905</v>
      </c>
      <c r="G157" s="7" t="s">
        <v>431</v>
      </c>
      <c r="H157" s="7" t="s">
        <v>424</v>
      </c>
      <c r="I157" s="8" t="s">
        <v>299</v>
      </c>
      <c r="J157" s="15">
        <v>2000000</v>
      </c>
      <c r="K157" s="15">
        <v>2000000</v>
      </c>
      <c r="L157" s="15">
        <v>2000000</v>
      </c>
      <c r="M157" s="15">
        <v>2000000</v>
      </c>
      <c r="N157" s="15">
        <v>2000000</v>
      </c>
      <c r="O157" s="15">
        <v>2000000</v>
      </c>
      <c r="P157" s="15">
        <v>2000000</v>
      </c>
      <c r="Q157" s="15">
        <v>2000000</v>
      </c>
      <c r="R157" s="15">
        <v>2000000</v>
      </c>
      <c r="S157" s="15">
        <v>2000000</v>
      </c>
      <c r="T157" s="15">
        <v>2000000</v>
      </c>
      <c r="U157" s="15">
        <v>2000000</v>
      </c>
    </row>
    <row r="158" spans="1:21" x14ac:dyDescent="0.3">
      <c r="A158" s="7" t="s">
        <v>281</v>
      </c>
      <c r="B158" s="7" t="s">
        <v>555</v>
      </c>
      <c r="C158" s="8" t="s">
        <v>300</v>
      </c>
      <c r="D158" s="7">
        <v>1306</v>
      </c>
      <c r="E158" s="6" t="s">
        <v>8</v>
      </c>
      <c r="F158" s="7">
        <v>922</v>
      </c>
      <c r="G158" s="7" t="s">
        <v>432</v>
      </c>
      <c r="H158" s="7" t="s">
        <v>424</v>
      </c>
      <c r="I158" s="8" t="s">
        <v>300</v>
      </c>
      <c r="J158" s="15">
        <v>2000000</v>
      </c>
      <c r="K158" s="15">
        <v>2000000</v>
      </c>
      <c r="L158" s="15">
        <v>2000000</v>
      </c>
      <c r="M158" s="15">
        <v>2000000</v>
      </c>
      <c r="N158" s="15">
        <v>2000000</v>
      </c>
      <c r="O158" s="15">
        <v>2000000</v>
      </c>
      <c r="P158" s="15">
        <v>2000000</v>
      </c>
      <c r="Q158" s="15">
        <v>2000000</v>
      </c>
      <c r="R158" s="15">
        <v>2000000</v>
      </c>
      <c r="S158" s="15">
        <v>2000000</v>
      </c>
      <c r="T158" s="15">
        <v>2000000</v>
      </c>
      <c r="U158" s="15">
        <v>2000000</v>
      </c>
    </row>
    <row r="159" spans="1:21" x14ac:dyDescent="0.3">
      <c r="A159" s="7" t="s">
        <v>281</v>
      </c>
      <c r="B159" s="7" t="s">
        <v>555</v>
      </c>
      <c r="C159" s="8" t="s">
        <v>301</v>
      </c>
      <c r="D159" s="7">
        <v>1306</v>
      </c>
      <c r="E159" s="6" t="s">
        <v>8</v>
      </c>
      <c r="F159" s="7">
        <v>925</v>
      </c>
      <c r="G159" s="7">
        <v>212452</v>
      </c>
      <c r="H159" s="7" t="s">
        <v>424</v>
      </c>
      <c r="I159" s="8" t="s">
        <v>301</v>
      </c>
      <c r="J159" s="15">
        <v>0</v>
      </c>
      <c r="K159" s="15">
        <v>0</v>
      </c>
      <c r="L159" s="15">
        <v>10000000</v>
      </c>
      <c r="M159" s="15">
        <v>0</v>
      </c>
      <c r="N159" s="15">
        <v>0</v>
      </c>
      <c r="O159" s="15">
        <v>0</v>
      </c>
      <c r="P159" s="15">
        <v>0</v>
      </c>
      <c r="Q159" s="15">
        <v>10000000</v>
      </c>
      <c r="R159" s="15">
        <v>0</v>
      </c>
      <c r="S159" s="15">
        <v>0</v>
      </c>
      <c r="T159" s="15">
        <v>10000000</v>
      </c>
      <c r="U159" s="15">
        <v>0</v>
      </c>
    </row>
    <row r="160" spans="1:21" x14ac:dyDescent="0.3">
      <c r="A160" s="7" t="s">
        <v>281</v>
      </c>
      <c r="B160" s="7" t="s">
        <v>555</v>
      </c>
      <c r="C160" s="8" t="s">
        <v>302</v>
      </c>
      <c r="D160" s="7">
        <v>1306</v>
      </c>
      <c r="E160" s="6" t="s">
        <v>8</v>
      </c>
      <c r="F160" s="7">
        <v>907</v>
      </c>
      <c r="G160" s="7" t="s">
        <v>433</v>
      </c>
      <c r="H160" s="7" t="s">
        <v>424</v>
      </c>
      <c r="I160" s="8" t="s">
        <v>302</v>
      </c>
      <c r="J160" s="15">
        <v>3000000</v>
      </c>
      <c r="K160" s="15">
        <v>3000000</v>
      </c>
      <c r="L160" s="15">
        <v>3000000</v>
      </c>
      <c r="M160" s="15">
        <v>3000000</v>
      </c>
      <c r="N160" s="15">
        <v>3000000</v>
      </c>
      <c r="O160" s="15">
        <v>3000000</v>
      </c>
      <c r="P160" s="15">
        <v>3000000</v>
      </c>
      <c r="Q160" s="15">
        <v>3000000</v>
      </c>
      <c r="R160" s="15">
        <v>3000000</v>
      </c>
      <c r="S160" s="15">
        <v>3000000</v>
      </c>
      <c r="T160" s="15">
        <v>3000000</v>
      </c>
      <c r="U160" s="15">
        <v>3000000</v>
      </c>
    </row>
    <row r="161" spans="1:21" x14ac:dyDescent="0.3">
      <c r="A161" s="7" t="s">
        <v>281</v>
      </c>
      <c r="B161" s="7" t="s">
        <v>555</v>
      </c>
      <c r="C161" s="8" t="s">
        <v>303</v>
      </c>
      <c r="D161" s="7">
        <v>1306</v>
      </c>
      <c r="E161" s="6" t="s">
        <v>8</v>
      </c>
      <c r="F161" s="7">
        <v>905</v>
      </c>
      <c r="G161" s="7" t="s">
        <v>434</v>
      </c>
      <c r="H161" s="7" t="s">
        <v>424</v>
      </c>
      <c r="I161" s="8" t="s">
        <v>303</v>
      </c>
      <c r="J161" s="15">
        <v>1500000</v>
      </c>
      <c r="K161" s="15">
        <v>1500000</v>
      </c>
      <c r="L161" s="15">
        <v>1500000</v>
      </c>
      <c r="M161" s="15">
        <v>1500000</v>
      </c>
      <c r="N161" s="15">
        <v>1500000</v>
      </c>
      <c r="O161" s="15">
        <v>1500000</v>
      </c>
      <c r="P161" s="15">
        <v>1500000</v>
      </c>
      <c r="Q161" s="15">
        <v>1500000</v>
      </c>
      <c r="R161" s="15">
        <v>1500000</v>
      </c>
      <c r="S161" s="15">
        <v>1500000</v>
      </c>
      <c r="T161" s="15">
        <v>1500000</v>
      </c>
      <c r="U161" s="15">
        <v>1500000</v>
      </c>
    </row>
    <row r="162" spans="1:21" x14ac:dyDescent="0.3">
      <c r="A162" s="7" t="s">
        <v>281</v>
      </c>
      <c r="B162" s="7" t="s">
        <v>555</v>
      </c>
      <c r="C162" s="8" t="s">
        <v>304</v>
      </c>
      <c r="D162" s="7">
        <v>1306</v>
      </c>
      <c r="E162" s="6" t="s">
        <v>8</v>
      </c>
      <c r="F162" s="7">
        <v>925</v>
      </c>
      <c r="G162" s="7" t="s">
        <v>435</v>
      </c>
      <c r="H162" s="7" t="s">
        <v>424</v>
      </c>
      <c r="I162" s="8" t="s">
        <v>304</v>
      </c>
      <c r="J162" s="15">
        <v>1500000</v>
      </c>
      <c r="K162" s="15">
        <v>1500000</v>
      </c>
      <c r="L162" s="15">
        <v>1500000</v>
      </c>
      <c r="M162" s="15">
        <v>1500000</v>
      </c>
      <c r="N162" s="15">
        <v>1500000</v>
      </c>
      <c r="O162" s="15">
        <v>1500000</v>
      </c>
      <c r="P162" s="15">
        <v>1500000</v>
      </c>
      <c r="Q162" s="15">
        <v>1500000</v>
      </c>
      <c r="R162" s="15">
        <v>1500000</v>
      </c>
      <c r="S162" s="15">
        <v>1500000</v>
      </c>
      <c r="T162" s="15">
        <v>1500000</v>
      </c>
      <c r="U162" s="15">
        <v>1500000</v>
      </c>
    </row>
    <row r="163" spans="1:21" x14ac:dyDescent="0.3">
      <c r="A163" s="7" t="s">
        <v>281</v>
      </c>
      <c r="B163" s="7" t="s">
        <v>555</v>
      </c>
      <c r="C163" s="8" t="s">
        <v>305</v>
      </c>
      <c r="D163" s="7">
        <v>1306</v>
      </c>
      <c r="E163" s="6" t="s">
        <v>8</v>
      </c>
      <c r="F163" s="7">
        <v>905</v>
      </c>
      <c r="G163" s="7" t="s">
        <v>436</v>
      </c>
      <c r="H163" s="7" t="s">
        <v>424</v>
      </c>
      <c r="I163" s="8" t="s">
        <v>305</v>
      </c>
      <c r="J163" s="15">
        <v>1500000</v>
      </c>
      <c r="K163" s="15">
        <v>1500000</v>
      </c>
      <c r="L163" s="15">
        <v>1500000</v>
      </c>
      <c r="M163" s="15">
        <v>1500000</v>
      </c>
      <c r="N163" s="15">
        <v>1500000</v>
      </c>
      <c r="O163" s="15">
        <v>1500000</v>
      </c>
      <c r="P163" s="15">
        <v>1500000</v>
      </c>
      <c r="Q163" s="15">
        <v>1500000</v>
      </c>
      <c r="R163" s="15">
        <v>1500000</v>
      </c>
      <c r="S163" s="15">
        <v>1500000</v>
      </c>
      <c r="T163" s="15">
        <v>1500000</v>
      </c>
      <c r="U163" s="15">
        <v>1500000</v>
      </c>
    </row>
    <row r="164" spans="1:21" x14ac:dyDescent="0.3">
      <c r="A164" s="7" t="s">
        <v>281</v>
      </c>
      <c r="B164" s="7" t="s">
        <v>555</v>
      </c>
      <c r="C164" s="8" t="s">
        <v>306</v>
      </c>
      <c r="D164" s="7">
        <v>1306</v>
      </c>
      <c r="E164" s="6" t="s">
        <v>8</v>
      </c>
      <c r="F164" s="7">
        <v>905</v>
      </c>
      <c r="G164" s="7" t="s">
        <v>437</v>
      </c>
      <c r="H164" s="7" t="s">
        <v>424</v>
      </c>
      <c r="I164" s="8" t="s">
        <v>306</v>
      </c>
      <c r="J164" s="15">
        <v>500000</v>
      </c>
      <c r="K164" s="15">
        <v>500000</v>
      </c>
      <c r="L164" s="15">
        <v>500000</v>
      </c>
      <c r="M164" s="15">
        <v>500000</v>
      </c>
      <c r="N164" s="15">
        <v>500000</v>
      </c>
      <c r="O164" s="15">
        <v>500000</v>
      </c>
      <c r="P164" s="15">
        <v>500000</v>
      </c>
      <c r="Q164" s="15">
        <v>500000</v>
      </c>
      <c r="R164" s="15">
        <v>500000</v>
      </c>
      <c r="S164" s="15">
        <v>500000</v>
      </c>
      <c r="T164" s="15">
        <v>500000</v>
      </c>
      <c r="U164" s="15">
        <v>500000</v>
      </c>
    </row>
    <row r="165" spans="1:21" x14ac:dyDescent="0.3">
      <c r="A165" s="7" t="s">
        <v>281</v>
      </c>
      <c r="B165" s="7" t="s">
        <v>555</v>
      </c>
      <c r="C165" s="8" t="s">
        <v>307</v>
      </c>
      <c r="D165" s="7">
        <v>1306</v>
      </c>
      <c r="E165" s="6" t="s">
        <v>8</v>
      </c>
      <c r="F165" s="7">
        <v>925</v>
      </c>
      <c r="G165" s="7" t="s">
        <v>438</v>
      </c>
      <c r="H165" s="7" t="s">
        <v>424</v>
      </c>
      <c r="I165" s="8" t="s">
        <v>307</v>
      </c>
      <c r="J165" s="15">
        <v>500000</v>
      </c>
      <c r="K165" s="15">
        <v>500000</v>
      </c>
      <c r="L165" s="15">
        <v>500000</v>
      </c>
      <c r="M165" s="15">
        <v>500000</v>
      </c>
      <c r="N165" s="15">
        <v>500000</v>
      </c>
      <c r="O165" s="15">
        <v>500000</v>
      </c>
      <c r="P165" s="15">
        <v>500000</v>
      </c>
      <c r="Q165" s="15">
        <v>500000</v>
      </c>
      <c r="R165" s="15">
        <v>500000</v>
      </c>
      <c r="S165" s="15">
        <v>500000</v>
      </c>
      <c r="T165" s="15">
        <v>500000</v>
      </c>
      <c r="U165" s="15">
        <v>500000</v>
      </c>
    </row>
    <row r="166" spans="1:21" x14ac:dyDescent="0.3">
      <c r="A166" s="7" t="s">
        <v>281</v>
      </c>
      <c r="B166" s="7" t="s">
        <v>555</v>
      </c>
      <c r="C166" s="8" t="s">
        <v>308</v>
      </c>
      <c r="D166" s="7">
        <v>1306</v>
      </c>
      <c r="E166" s="6" t="s">
        <v>8</v>
      </c>
      <c r="F166" s="7">
        <v>925</v>
      </c>
      <c r="G166" s="7" t="s">
        <v>439</v>
      </c>
      <c r="H166" s="7" t="s">
        <v>424</v>
      </c>
      <c r="I166" s="8" t="s">
        <v>308</v>
      </c>
      <c r="J166" s="15">
        <v>1000000</v>
      </c>
      <c r="K166" s="15">
        <v>1000000</v>
      </c>
      <c r="L166" s="15">
        <v>1000000</v>
      </c>
      <c r="M166" s="15">
        <v>1000000</v>
      </c>
      <c r="N166" s="15">
        <v>1000000</v>
      </c>
      <c r="O166" s="15">
        <v>1000000</v>
      </c>
      <c r="P166" s="15">
        <v>1000000</v>
      </c>
      <c r="Q166" s="15">
        <v>1000000</v>
      </c>
      <c r="R166" s="15">
        <v>1000000</v>
      </c>
      <c r="S166" s="15">
        <v>1000000</v>
      </c>
      <c r="T166" s="15">
        <v>1000000</v>
      </c>
      <c r="U166" s="15">
        <v>1000000</v>
      </c>
    </row>
    <row r="167" spans="1:21" x14ac:dyDescent="0.3">
      <c r="A167" s="7" t="s">
        <v>281</v>
      </c>
      <c r="B167" s="7" t="s">
        <v>555</v>
      </c>
      <c r="C167" s="8" t="s">
        <v>309</v>
      </c>
      <c r="D167" s="7">
        <v>1306</v>
      </c>
      <c r="E167" s="6" t="s">
        <v>8</v>
      </c>
      <c r="F167" s="7">
        <v>907</v>
      </c>
      <c r="G167" s="7" t="s">
        <v>440</v>
      </c>
      <c r="H167" s="7" t="s">
        <v>424</v>
      </c>
      <c r="I167" s="8" t="s">
        <v>309</v>
      </c>
      <c r="J167" s="15">
        <v>2000000</v>
      </c>
      <c r="K167" s="15">
        <v>2000000</v>
      </c>
      <c r="L167" s="15">
        <v>2000000</v>
      </c>
      <c r="M167" s="15">
        <v>2000000</v>
      </c>
      <c r="N167" s="15">
        <v>2000000</v>
      </c>
      <c r="O167" s="15">
        <v>2000000</v>
      </c>
      <c r="P167" s="15">
        <v>2000000</v>
      </c>
      <c r="Q167" s="15">
        <v>2000000</v>
      </c>
      <c r="R167" s="15">
        <v>2000000</v>
      </c>
      <c r="S167" s="15">
        <v>2000000</v>
      </c>
      <c r="T167" s="15">
        <v>2000000</v>
      </c>
      <c r="U167" s="15">
        <v>2000000</v>
      </c>
    </row>
    <row r="168" spans="1:21" x14ac:dyDescent="0.3">
      <c r="A168" s="7" t="s">
        <v>281</v>
      </c>
      <c r="B168" s="7" t="s">
        <v>555</v>
      </c>
      <c r="C168" s="8" t="s">
        <v>310</v>
      </c>
      <c r="D168" s="7">
        <v>1306</v>
      </c>
      <c r="E168" s="6" t="s">
        <v>8</v>
      </c>
      <c r="F168" s="7">
        <v>905</v>
      </c>
      <c r="G168" s="7" t="s">
        <v>441</v>
      </c>
      <c r="H168" s="7" t="s">
        <v>424</v>
      </c>
      <c r="I168" s="8" t="s">
        <v>310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2000000</v>
      </c>
      <c r="T168" s="15">
        <v>2000000</v>
      </c>
      <c r="U168" s="15">
        <v>2000000</v>
      </c>
    </row>
    <row r="169" spans="1:21" x14ac:dyDescent="0.3">
      <c r="A169" s="7" t="s">
        <v>281</v>
      </c>
      <c r="B169" s="7" t="s">
        <v>555</v>
      </c>
      <c r="C169" s="8" t="s">
        <v>311</v>
      </c>
      <c r="D169" s="7">
        <v>1306</v>
      </c>
      <c r="E169" s="6" t="s">
        <v>8</v>
      </c>
      <c r="F169" s="7">
        <v>924</v>
      </c>
      <c r="G169" s="7" t="s">
        <v>442</v>
      </c>
      <c r="H169" s="7" t="s">
        <v>424</v>
      </c>
      <c r="I169" s="8" t="s">
        <v>311</v>
      </c>
      <c r="J169" s="15">
        <v>2000000</v>
      </c>
      <c r="K169" s="15">
        <v>2000000</v>
      </c>
      <c r="L169" s="15">
        <v>2000000</v>
      </c>
      <c r="M169" s="15">
        <v>2000000</v>
      </c>
      <c r="N169" s="15">
        <v>2000000</v>
      </c>
      <c r="O169" s="15">
        <v>2000000</v>
      </c>
      <c r="P169" s="15">
        <v>2000000</v>
      </c>
      <c r="Q169" s="15">
        <v>2000000</v>
      </c>
      <c r="R169" s="15">
        <v>2000000</v>
      </c>
      <c r="S169" s="15">
        <v>2000000</v>
      </c>
      <c r="T169" s="15">
        <v>2000000</v>
      </c>
      <c r="U169" s="15">
        <v>2000000</v>
      </c>
    </row>
    <row r="170" spans="1:21" x14ac:dyDescent="0.3">
      <c r="A170" s="7" t="s">
        <v>281</v>
      </c>
      <c r="B170" s="7" t="s">
        <v>555</v>
      </c>
      <c r="C170" s="8" t="s">
        <v>312</v>
      </c>
      <c r="D170" s="7">
        <v>1306</v>
      </c>
      <c r="E170" s="6" t="s">
        <v>8</v>
      </c>
      <c r="F170" s="7">
        <v>925</v>
      </c>
      <c r="G170" s="7" t="s">
        <v>443</v>
      </c>
      <c r="H170" s="7" t="s">
        <v>424</v>
      </c>
      <c r="I170" s="8" t="s">
        <v>312</v>
      </c>
      <c r="J170" s="15">
        <v>500000</v>
      </c>
      <c r="K170" s="15">
        <v>500000</v>
      </c>
      <c r="L170" s="15">
        <v>500000</v>
      </c>
      <c r="M170" s="15">
        <v>500000</v>
      </c>
      <c r="N170" s="15">
        <v>500000</v>
      </c>
      <c r="O170" s="15">
        <v>500000</v>
      </c>
      <c r="P170" s="15">
        <v>500000</v>
      </c>
      <c r="Q170" s="15">
        <v>500000</v>
      </c>
      <c r="R170" s="15">
        <v>500000</v>
      </c>
      <c r="S170" s="15">
        <v>500000</v>
      </c>
      <c r="T170" s="15">
        <v>500000</v>
      </c>
      <c r="U170" s="15">
        <v>500000</v>
      </c>
    </row>
    <row r="171" spans="1:21" x14ac:dyDescent="0.3">
      <c r="A171" s="7" t="s">
        <v>281</v>
      </c>
      <c r="B171" s="7" t="s">
        <v>555</v>
      </c>
      <c r="C171" s="8" t="s">
        <v>313</v>
      </c>
      <c r="D171" s="7">
        <v>1306</v>
      </c>
      <c r="E171" s="6" t="s">
        <v>8</v>
      </c>
      <c r="F171" s="7">
        <v>913</v>
      </c>
      <c r="G171" s="7" t="s">
        <v>444</v>
      </c>
      <c r="H171" s="7" t="s">
        <v>424</v>
      </c>
      <c r="I171" s="8" t="s">
        <v>313</v>
      </c>
      <c r="J171" s="15">
        <v>1500000</v>
      </c>
      <c r="K171" s="15">
        <v>1500000</v>
      </c>
      <c r="L171" s="15">
        <v>500000</v>
      </c>
      <c r="M171" s="15">
        <v>1500000</v>
      </c>
      <c r="N171" s="15">
        <v>500000</v>
      </c>
      <c r="O171" s="15">
        <v>500000</v>
      </c>
      <c r="P171" s="15">
        <v>500000</v>
      </c>
      <c r="Q171" s="15">
        <v>500000</v>
      </c>
      <c r="R171" s="15">
        <v>500000</v>
      </c>
      <c r="S171" s="15">
        <v>500000</v>
      </c>
      <c r="T171" s="15">
        <v>500000</v>
      </c>
      <c r="U171" s="15">
        <v>500000</v>
      </c>
    </row>
    <row r="172" spans="1:21" x14ac:dyDescent="0.3">
      <c r="A172" s="7" t="s">
        <v>281</v>
      </c>
      <c r="B172" s="7" t="s">
        <v>555</v>
      </c>
      <c r="C172" s="8" t="s">
        <v>314</v>
      </c>
      <c r="D172" s="7">
        <v>1306</v>
      </c>
      <c r="E172" s="6" t="s">
        <v>8</v>
      </c>
      <c r="F172" s="7">
        <v>905</v>
      </c>
      <c r="G172" s="7" t="s">
        <v>445</v>
      </c>
      <c r="H172" s="7" t="s">
        <v>424</v>
      </c>
      <c r="I172" s="8" t="s">
        <v>314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2000000</v>
      </c>
      <c r="P172" s="15">
        <v>2000000</v>
      </c>
      <c r="Q172" s="15">
        <v>2000000</v>
      </c>
      <c r="R172" s="15">
        <v>2000000</v>
      </c>
      <c r="S172" s="15">
        <v>0</v>
      </c>
      <c r="T172" s="15">
        <v>0</v>
      </c>
      <c r="U172" s="15">
        <v>0</v>
      </c>
    </row>
    <row r="173" spans="1:21" x14ac:dyDescent="0.3">
      <c r="A173" s="7" t="s">
        <v>281</v>
      </c>
      <c r="B173" s="7" t="s">
        <v>555</v>
      </c>
      <c r="C173" s="8" t="s">
        <v>315</v>
      </c>
      <c r="D173" s="7">
        <v>1306</v>
      </c>
      <c r="E173" s="6" t="s">
        <v>8</v>
      </c>
      <c r="F173" s="7">
        <v>925</v>
      </c>
      <c r="G173" s="7" t="s">
        <v>446</v>
      </c>
      <c r="H173" s="7" t="s">
        <v>424</v>
      </c>
      <c r="I173" s="8" t="s">
        <v>315</v>
      </c>
      <c r="J173" s="15">
        <v>1000000</v>
      </c>
      <c r="K173" s="15">
        <v>1000000</v>
      </c>
      <c r="L173" s="15">
        <v>1000000</v>
      </c>
      <c r="M173" s="15">
        <v>1000000</v>
      </c>
      <c r="N173" s="15">
        <v>1000000</v>
      </c>
      <c r="O173" s="15">
        <v>1000000</v>
      </c>
      <c r="P173" s="15">
        <v>1000000</v>
      </c>
      <c r="Q173" s="15">
        <v>1000000</v>
      </c>
      <c r="R173" s="15">
        <v>1000000</v>
      </c>
      <c r="S173" s="15">
        <v>1000000</v>
      </c>
      <c r="T173" s="15">
        <v>1000000</v>
      </c>
      <c r="U173" s="15">
        <v>1000000</v>
      </c>
    </row>
    <row r="174" spans="1:21" x14ac:dyDescent="0.3">
      <c r="A174" s="7" t="s">
        <v>281</v>
      </c>
      <c r="B174" s="7" t="s">
        <v>555</v>
      </c>
      <c r="C174" s="8" t="s">
        <v>316</v>
      </c>
      <c r="D174" s="7">
        <v>1306</v>
      </c>
      <c r="E174" s="6" t="s">
        <v>8</v>
      </c>
      <c r="F174" s="7">
        <v>925</v>
      </c>
      <c r="G174" s="7" t="s">
        <v>447</v>
      </c>
      <c r="H174" s="7" t="s">
        <v>424</v>
      </c>
      <c r="I174" s="8" t="s">
        <v>316</v>
      </c>
      <c r="J174" s="15">
        <v>1000000</v>
      </c>
      <c r="K174" s="15">
        <v>1000000</v>
      </c>
      <c r="L174" s="15">
        <v>1000000</v>
      </c>
      <c r="M174" s="15">
        <v>1000000</v>
      </c>
      <c r="N174" s="15">
        <v>1000000</v>
      </c>
      <c r="O174" s="15">
        <v>1000000</v>
      </c>
      <c r="P174" s="15">
        <v>1000000</v>
      </c>
      <c r="Q174" s="15">
        <v>1000000</v>
      </c>
      <c r="R174" s="15">
        <v>1000000</v>
      </c>
      <c r="S174" s="15">
        <v>1000000</v>
      </c>
      <c r="T174" s="15">
        <v>1000000</v>
      </c>
      <c r="U174" s="15">
        <v>1000000</v>
      </c>
    </row>
    <row r="175" spans="1:21" x14ac:dyDescent="0.3">
      <c r="A175" s="7" t="s">
        <v>281</v>
      </c>
      <c r="B175" s="7" t="s">
        <v>555</v>
      </c>
      <c r="C175" s="8" t="s">
        <v>317</v>
      </c>
      <c r="D175" s="7">
        <v>1306</v>
      </c>
      <c r="E175" s="6" t="s">
        <v>8</v>
      </c>
      <c r="F175" s="7">
        <v>925</v>
      </c>
      <c r="G175" s="7" t="s">
        <v>448</v>
      </c>
      <c r="H175" s="7" t="s">
        <v>424</v>
      </c>
      <c r="I175" s="8" t="s">
        <v>317</v>
      </c>
      <c r="J175" s="15">
        <v>500000</v>
      </c>
      <c r="K175" s="15">
        <v>500000</v>
      </c>
      <c r="L175" s="15">
        <v>500000</v>
      </c>
      <c r="M175" s="15">
        <v>500000</v>
      </c>
      <c r="N175" s="15">
        <v>500000</v>
      </c>
      <c r="O175" s="15">
        <v>500000</v>
      </c>
      <c r="P175" s="15">
        <v>500000</v>
      </c>
      <c r="Q175" s="15">
        <v>500000</v>
      </c>
      <c r="R175" s="15">
        <v>500000</v>
      </c>
      <c r="S175" s="15">
        <v>500000</v>
      </c>
      <c r="T175" s="15">
        <v>500000</v>
      </c>
      <c r="U175" s="15">
        <v>500000</v>
      </c>
    </row>
    <row r="176" spans="1:21" x14ac:dyDescent="0.3">
      <c r="A176" s="7" t="s">
        <v>281</v>
      </c>
      <c r="B176" s="7" t="s">
        <v>555</v>
      </c>
      <c r="C176" s="8" t="s">
        <v>318</v>
      </c>
      <c r="D176" s="7">
        <v>1306</v>
      </c>
      <c r="E176" s="6" t="s">
        <v>8</v>
      </c>
      <c r="F176" s="7">
        <v>907</v>
      </c>
      <c r="G176" s="7" t="s">
        <v>449</v>
      </c>
      <c r="H176" s="7" t="s">
        <v>424</v>
      </c>
      <c r="I176" s="8" t="s">
        <v>318</v>
      </c>
      <c r="J176" s="15">
        <v>1500000</v>
      </c>
      <c r="K176" s="15">
        <v>1500000</v>
      </c>
      <c r="L176" s="15">
        <v>1500000</v>
      </c>
      <c r="M176" s="15">
        <v>1500000</v>
      </c>
      <c r="N176" s="15">
        <v>1500000</v>
      </c>
      <c r="O176" s="15">
        <v>1500000</v>
      </c>
      <c r="P176" s="15">
        <v>1500000</v>
      </c>
      <c r="Q176" s="15">
        <v>1500000</v>
      </c>
      <c r="R176" s="15">
        <v>1500000</v>
      </c>
      <c r="S176" s="15">
        <v>1500000</v>
      </c>
      <c r="T176" s="15">
        <v>1500000</v>
      </c>
      <c r="U176" s="15">
        <v>1500000</v>
      </c>
    </row>
    <row r="177" spans="1:21" x14ac:dyDescent="0.3">
      <c r="A177" s="7" t="s">
        <v>281</v>
      </c>
      <c r="B177" s="7" t="s">
        <v>555</v>
      </c>
      <c r="C177" s="8" t="s">
        <v>319</v>
      </c>
      <c r="D177" s="7">
        <v>1306</v>
      </c>
      <c r="E177" s="6" t="s">
        <v>8</v>
      </c>
      <c r="F177" s="7">
        <v>905</v>
      </c>
      <c r="G177" s="7" t="s">
        <v>450</v>
      </c>
      <c r="H177" s="7" t="s">
        <v>424</v>
      </c>
      <c r="I177" s="8" t="s">
        <v>319</v>
      </c>
      <c r="J177" s="15">
        <v>0</v>
      </c>
      <c r="K177" s="15">
        <v>0</v>
      </c>
      <c r="L177" s="15">
        <v>5000000</v>
      </c>
      <c r="M177" s="15">
        <v>5000000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5000000</v>
      </c>
      <c r="T177" s="15">
        <v>5000000</v>
      </c>
      <c r="U177" s="15">
        <v>0</v>
      </c>
    </row>
    <row r="178" spans="1:21" x14ac:dyDescent="0.3">
      <c r="A178" s="7" t="s">
        <v>281</v>
      </c>
      <c r="B178" s="7" t="s">
        <v>555</v>
      </c>
      <c r="C178" s="8" t="s">
        <v>320</v>
      </c>
      <c r="D178" s="7">
        <v>1306</v>
      </c>
      <c r="E178" s="6" t="s">
        <v>8</v>
      </c>
      <c r="F178" s="7">
        <v>907</v>
      </c>
      <c r="G178" s="7" t="s">
        <v>451</v>
      </c>
      <c r="H178" s="7" t="s">
        <v>424</v>
      </c>
      <c r="I178" s="8" t="s">
        <v>320</v>
      </c>
      <c r="J178" s="15">
        <v>2000000</v>
      </c>
      <c r="K178" s="15">
        <v>2000000</v>
      </c>
      <c r="L178" s="15">
        <v>2000000</v>
      </c>
      <c r="M178" s="15">
        <v>2000000</v>
      </c>
      <c r="N178" s="15">
        <v>2000000</v>
      </c>
      <c r="O178" s="15">
        <v>2000000</v>
      </c>
      <c r="P178" s="15">
        <v>2000000</v>
      </c>
      <c r="Q178" s="15">
        <v>2000000</v>
      </c>
      <c r="R178" s="15">
        <v>2000000</v>
      </c>
      <c r="S178" s="15">
        <v>2000000</v>
      </c>
      <c r="T178" s="15">
        <v>2000000</v>
      </c>
      <c r="U178" s="15">
        <v>2000000</v>
      </c>
    </row>
    <row r="179" spans="1:21" x14ac:dyDescent="0.3">
      <c r="A179" s="7" t="s">
        <v>281</v>
      </c>
      <c r="B179" s="7" t="s">
        <v>555</v>
      </c>
      <c r="C179" s="8" t="s">
        <v>321</v>
      </c>
      <c r="D179" s="7">
        <v>1306</v>
      </c>
      <c r="E179" s="6" t="s">
        <v>8</v>
      </c>
      <c r="F179" s="7">
        <v>925</v>
      </c>
      <c r="G179" s="7" t="s">
        <v>452</v>
      </c>
      <c r="H179" s="7" t="s">
        <v>424</v>
      </c>
      <c r="I179" s="8" t="s">
        <v>321</v>
      </c>
      <c r="J179" s="15">
        <v>1000000</v>
      </c>
      <c r="K179" s="15">
        <v>1000000</v>
      </c>
      <c r="L179" s="15">
        <v>1000000</v>
      </c>
      <c r="M179" s="15">
        <v>1000000</v>
      </c>
      <c r="N179" s="15">
        <v>1000000</v>
      </c>
      <c r="O179" s="15">
        <v>1000000</v>
      </c>
      <c r="P179" s="15">
        <v>1000000</v>
      </c>
      <c r="Q179" s="15">
        <v>1000000</v>
      </c>
      <c r="R179" s="15">
        <v>1000000</v>
      </c>
      <c r="S179" s="15">
        <v>1000000</v>
      </c>
      <c r="T179" s="15">
        <v>1000000</v>
      </c>
      <c r="U179" s="15">
        <v>1000000</v>
      </c>
    </row>
    <row r="180" spans="1:21" x14ac:dyDescent="0.3">
      <c r="A180" s="7" t="s">
        <v>281</v>
      </c>
      <c r="B180" s="7" t="s">
        <v>555</v>
      </c>
      <c r="C180" s="8" t="s">
        <v>322</v>
      </c>
      <c r="D180" s="7">
        <v>1306</v>
      </c>
      <c r="E180" s="6" t="s">
        <v>8</v>
      </c>
      <c r="F180" s="7">
        <v>905</v>
      </c>
      <c r="G180" s="7" t="s">
        <v>453</v>
      </c>
      <c r="H180" s="7" t="s">
        <v>424</v>
      </c>
      <c r="I180" s="8" t="s">
        <v>322</v>
      </c>
      <c r="J180" s="15">
        <v>400000</v>
      </c>
      <c r="K180" s="15">
        <v>400000</v>
      </c>
      <c r="L180" s="15">
        <v>400000</v>
      </c>
      <c r="M180" s="15">
        <v>400000</v>
      </c>
      <c r="N180" s="15">
        <v>400000</v>
      </c>
      <c r="O180" s="15">
        <v>400000</v>
      </c>
      <c r="P180" s="15">
        <v>400000</v>
      </c>
      <c r="Q180" s="15">
        <v>400000</v>
      </c>
      <c r="R180" s="15">
        <v>400000</v>
      </c>
      <c r="S180" s="15">
        <v>400000</v>
      </c>
      <c r="T180" s="15">
        <v>400000</v>
      </c>
      <c r="U180" s="15">
        <v>400000</v>
      </c>
    </row>
    <row r="181" spans="1:21" x14ac:dyDescent="0.3">
      <c r="A181" s="7" t="s">
        <v>281</v>
      </c>
      <c r="B181" s="7" t="s">
        <v>555</v>
      </c>
      <c r="C181" s="8" t="s">
        <v>323</v>
      </c>
      <c r="D181" s="7">
        <v>1306</v>
      </c>
      <c r="E181" s="6" t="s">
        <v>8</v>
      </c>
      <c r="F181" s="7">
        <v>925</v>
      </c>
      <c r="G181" s="7" t="s">
        <v>454</v>
      </c>
      <c r="H181" s="7" t="s">
        <v>424</v>
      </c>
      <c r="I181" s="8" t="s">
        <v>323</v>
      </c>
      <c r="J181" s="15">
        <v>500000</v>
      </c>
      <c r="K181" s="15">
        <v>500000</v>
      </c>
      <c r="L181" s="15">
        <v>500000</v>
      </c>
      <c r="M181" s="15">
        <v>500000</v>
      </c>
      <c r="N181" s="15">
        <v>500000</v>
      </c>
      <c r="O181" s="15">
        <v>500000</v>
      </c>
      <c r="P181" s="15">
        <v>500000</v>
      </c>
      <c r="Q181" s="15">
        <v>500000</v>
      </c>
      <c r="R181" s="15">
        <v>500000</v>
      </c>
      <c r="S181" s="15">
        <v>500000</v>
      </c>
      <c r="T181" s="15">
        <v>500000</v>
      </c>
      <c r="U181" s="15">
        <v>500000</v>
      </c>
    </row>
    <row r="182" spans="1:21" x14ac:dyDescent="0.3">
      <c r="A182" s="7" t="s">
        <v>281</v>
      </c>
      <c r="B182" s="7" t="s">
        <v>555</v>
      </c>
      <c r="C182" s="8" t="s">
        <v>324</v>
      </c>
      <c r="D182" s="7">
        <v>1306</v>
      </c>
      <c r="E182" s="6" t="s">
        <v>8</v>
      </c>
      <c r="F182" s="7">
        <v>925</v>
      </c>
      <c r="G182" s="7" t="s">
        <v>455</v>
      </c>
      <c r="H182" s="7" t="s">
        <v>424</v>
      </c>
      <c r="I182" s="8" t="s">
        <v>324</v>
      </c>
      <c r="J182" s="15">
        <v>1000000</v>
      </c>
      <c r="K182" s="15">
        <v>1000000</v>
      </c>
      <c r="L182" s="15">
        <v>1000000</v>
      </c>
      <c r="M182" s="15">
        <v>1000000</v>
      </c>
      <c r="N182" s="15">
        <v>1000000</v>
      </c>
      <c r="O182" s="15">
        <v>1000000</v>
      </c>
      <c r="P182" s="15">
        <v>1000000</v>
      </c>
      <c r="Q182" s="15">
        <v>1000000</v>
      </c>
      <c r="R182" s="15">
        <v>1000000</v>
      </c>
      <c r="S182" s="15">
        <v>1000000</v>
      </c>
      <c r="T182" s="15">
        <v>1000000</v>
      </c>
      <c r="U182" s="15">
        <v>1000000</v>
      </c>
    </row>
    <row r="183" spans="1:21" x14ac:dyDescent="0.3">
      <c r="A183" s="7" t="s">
        <v>281</v>
      </c>
      <c r="B183" s="7" t="s">
        <v>555</v>
      </c>
      <c r="C183" s="8" t="s">
        <v>325</v>
      </c>
      <c r="D183" s="7">
        <v>1306</v>
      </c>
      <c r="E183" s="6" t="s">
        <v>8</v>
      </c>
      <c r="F183" s="7">
        <v>922</v>
      </c>
      <c r="G183" s="7" t="s">
        <v>456</v>
      </c>
      <c r="H183" s="7" t="s">
        <v>424</v>
      </c>
      <c r="I183" s="8" t="s">
        <v>325</v>
      </c>
      <c r="J183" s="15">
        <v>500000</v>
      </c>
      <c r="K183" s="15">
        <v>500000</v>
      </c>
      <c r="L183" s="15">
        <v>500000</v>
      </c>
      <c r="M183" s="15">
        <v>500000</v>
      </c>
      <c r="N183" s="15">
        <v>500000</v>
      </c>
      <c r="O183" s="15">
        <v>500000</v>
      </c>
      <c r="P183" s="15">
        <v>500000</v>
      </c>
      <c r="Q183" s="15">
        <v>500000</v>
      </c>
      <c r="R183" s="15">
        <v>500000</v>
      </c>
      <c r="S183" s="15">
        <v>500000</v>
      </c>
      <c r="T183" s="15">
        <v>500000</v>
      </c>
      <c r="U183" s="15">
        <v>500000</v>
      </c>
    </row>
    <row r="184" spans="1:21" x14ac:dyDescent="0.3">
      <c r="A184" s="7" t="s">
        <v>281</v>
      </c>
      <c r="B184" s="7" t="s">
        <v>555</v>
      </c>
      <c r="C184" s="8" t="s">
        <v>326</v>
      </c>
      <c r="D184" s="7">
        <v>1306</v>
      </c>
      <c r="E184" s="6" t="s">
        <v>8</v>
      </c>
      <c r="F184" s="7">
        <v>913</v>
      </c>
      <c r="G184" s="7" t="s">
        <v>457</v>
      </c>
      <c r="H184" s="7" t="s">
        <v>424</v>
      </c>
      <c r="I184" s="8" t="s">
        <v>326</v>
      </c>
      <c r="J184" s="15">
        <v>0</v>
      </c>
      <c r="K184" s="15">
        <v>0</v>
      </c>
      <c r="L184" s="15">
        <v>1000000</v>
      </c>
      <c r="M184" s="15">
        <v>0</v>
      </c>
      <c r="N184" s="15">
        <v>0</v>
      </c>
      <c r="O184" s="15">
        <v>0</v>
      </c>
      <c r="P184" s="15">
        <v>1000000</v>
      </c>
      <c r="Q184" s="15">
        <v>0</v>
      </c>
      <c r="R184" s="15">
        <v>0</v>
      </c>
      <c r="S184" s="15">
        <v>0</v>
      </c>
      <c r="T184" s="15">
        <v>1000000</v>
      </c>
      <c r="U184" s="15">
        <v>0</v>
      </c>
    </row>
    <row r="185" spans="1:21" x14ac:dyDescent="0.3">
      <c r="A185" s="7" t="s">
        <v>281</v>
      </c>
      <c r="B185" s="7" t="s">
        <v>555</v>
      </c>
      <c r="C185" s="8" t="s">
        <v>327</v>
      </c>
      <c r="D185" s="7">
        <v>1306</v>
      </c>
      <c r="E185" s="6" t="s">
        <v>8</v>
      </c>
      <c r="F185" s="7">
        <v>925</v>
      </c>
      <c r="G185" s="7" t="s">
        <v>458</v>
      </c>
      <c r="H185" s="7" t="s">
        <v>424</v>
      </c>
      <c r="I185" s="8" t="s">
        <v>327</v>
      </c>
      <c r="J185" s="15">
        <v>1000000</v>
      </c>
      <c r="K185" s="15">
        <v>1000000</v>
      </c>
      <c r="L185" s="15">
        <v>1000000</v>
      </c>
      <c r="M185" s="15">
        <v>1000000</v>
      </c>
      <c r="N185" s="15">
        <v>1000000</v>
      </c>
      <c r="O185" s="15">
        <v>1000000</v>
      </c>
      <c r="P185" s="15">
        <v>1000000</v>
      </c>
      <c r="Q185" s="15">
        <v>1000000</v>
      </c>
      <c r="R185" s="15">
        <v>1000000</v>
      </c>
      <c r="S185" s="15">
        <v>1000000</v>
      </c>
      <c r="T185" s="15">
        <v>1000000</v>
      </c>
      <c r="U185" s="15">
        <v>1000000</v>
      </c>
    </row>
    <row r="186" spans="1:21" x14ac:dyDescent="0.3">
      <c r="A186" s="7" t="s">
        <v>281</v>
      </c>
      <c r="B186" s="7" t="s">
        <v>555</v>
      </c>
      <c r="C186" s="8" t="s">
        <v>328</v>
      </c>
      <c r="D186" s="7">
        <v>1306</v>
      </c>
      <c r="E186" s="6" t="s">
        <v>8</v>
      </c>
      <c r="F186" s="7">
        <v>925</v>
      </c>
      <c r="G186" s="7" t="s">
        <v>459</v>
      </c>
      <c r="H186" s="7" t="s">
        <v>424</v>
      </c>
      <c r="I186" s="8" t="s">
        <v>328</v>
      </c>
      <c r="J186" s="15">
        <v>500000</v>
      </c>
      <c r="K186" s="15">
        <v>500000</v>
      </c>
      <c r="L186" s="15">
        <v>500000</v>
      </c>
      <c r="M186" s="15">
        <v>500000</v>
      </c>
      <c r="N186" s="15">
        <v>500000</v>
      </c>
      <c r="O186" s="15">
        <v>500000</v>
      </c>
      <c r="P186" s="15">
        <v>500000</v>
      </c>
      <c r="Q186" s="15">
        <v>500000</v>
      </c>
      <c r="R186" s="15">
        <v>500000</v>
      </c>
      <c r="S186" s="15">
        <v>500000</v>
      </c>
      <c r="T186" s="15">
        <v>500000</v>
      </c>
      <c r="U186" s="15">
        <v>500000</v>
      </c>
    </row>
    <row r="187" spans="1:21" x14ac:dyDescent="0.3">
      <c r="A187" s="7" t="s">
        <v>281</v>
      </c>
      <c r="B187" s="7" t="s">
        <v>555</v>
      </c>
      <c r="C187" s="8" t="s">
        <v>329</v>
      </c>
      <c r="D187" s="7">
        <v>1306</v>
      </c>
      <c r="E187" s="6" t="s">
        <v>8</v>
      </c>
      <c r="F187" s="7">
        <v>925</v>
      </c>
      <c r="G187" s="7" t="s">
        <v>460</v>
      </c>
      <c r="H187" s="7" t="s">
        <v>424</v>
      </c>
      <c r="I187" s="8" t="s">
        <v>329</v>
      </c>
      <c r="J187" s="15">
        <v>200000</v>
      </c>
      <c r="K187" s="15">
        <v>200000</v>
      </c>
      <c r="L187" s="15">
        <v>200000</v>
      </c>
      <c r="M187" s="15">
        <v>200000</v>
      </c>
      <c r="N187" s="15">
        <v>200000</v>
      </c>
      <c r="O187" s="15">
        <v>200000</v>
      </c>
      <c r="P187" s="15">
        <v>200000</v>
      </c>
      <c r="Q187" s="15">
        <v>200000</v>
      </c>
      <c r="R187" s="15">
        <v>200000</v>
      </c>
      <c r="S187" s="15">
        <v>200000</v>
      </c>
      <c r="T187" s="15">
        <v>200000</v>
      </c>
      <c r="U187" s="15">
        <v>200000</v>
      </c>
    </row>
    <row r="188" spans="1:21" x14ac:dyDescent="0.3">
      <c r="A188" s="7" t="s">
        <v>281</v>
      </c>
      <c r="B188" s="7" t="s">
        <v>555</v>
      </c>
      <c r="C188" s="8" t="s">
        <v>330</v>
      </c>
      <c r="D188" s="7">
        <v>1306</v>
      </c>
      <c r="E188" s="6" t="s">
        <v>8</v>
      </c>
      <c r="F188" s="7">
        <v>925</v>
      </c>
      <c r="G188" s="7" t="s">
        <v>461</v>
      </c>
      <c r="H188" s="7" t="s">
        <v>424</v>
      </c>
      <c r="I188" s="8" t="s">
        <v>330</v>
      </c>
      <c r="J188" s="15">
        <v>300000</v>
      </c>
      <c r="K188" s="15">
        <v>300000</v>
      </c>
      <c r="L188" s="15">
        <v>300000</v>
      </c>
      <c r="M188" s="15">
        <v>300000</v>
      </c>
      <c r="N188" s="15">
        <v>300000</v>
      </c>
      <c r="O188" s="15">
        <v>300000</v>
      </c>
      <c r="P188" s="15">
        <v>300000</v>
      </c>
      <c r="Q188" s="15">
        <v>300000</v>
      </c>
      <c r="R188" s="15">
        <v>300000</v>
      </c>
      <c r="S188" s="15">
        <v>300000</v>
      </c>
      <c r="T188" s="15">
        <v>300000</v>
      </c>
      <c r="U188" s="15">
        <v>300000</v>
      </c>
    </row>
    <row r="189" spans="1:21" x14ac:dyDescent="0.3">
      <c r="A189" s="7" t="s">
        <v>281</v>
      </c>
      <c r="B189" s="7" t="s">
        <v>555</v>
      </c>
      <c r="C189" s="8" t="s">
        <v>331</v>
      </c>
      <c r="D189" s="7">
        <v>1306</v>
      </c>
      <c r="E189" s="6" t="s">
        <v>8</v>
      </c>
      <c r="F189" s="7">
        <v>925</v>
      </c>
      <c r="G189" s="7" t="s">
        <v>462</v>
      </c>
      <c r="H189" s="7" t="s">
        <v>424</v>
      </c>
      <c r="I189" s="8" t="s">
        <v>331</v>
      </c>
      <c r="J189" s="15">
        <v>1000000</v>
      </c>
      <c r="K189" s="15">
        <v>1000000</v>
      </c>
      <c r="L189" s="15">
        <v>1000000</v>
      </c>
      <c r="M189" s="15">
        <v>1000000</v>
      </c>
      <c r="N189" s="15">
        <v>1000000</v>
      </c>
      <c r="O189" s="15">
        <v>1000000</v>
      </c>
      <c r="P189" s="15">
        <v>1000000</v>
      </c>
      <c r="Q189" s="15">
        <v>1000000</v>
      </c>
      <c r="R189" s="15">
        <v>1000000</v>
      </c>
      <c r="S189" s="15">
        <v>1000000</v>
      </c>
      <c r="T189" s="15">
        <v>1000000</v>
      </c>
      <c r="U189" s="15">
        <v>1000000</v>
      </c>
    </row>
    <row r="190" spans="1:21" x14ac:dyDescent="0.3">
      <c r="A190" s="7" t="s">
        <v>281</v>
      </c>
      <c r="B190" s="7" t="s">
        <v>555</v>
      </c>
      <c r="C190" s="8" t="s">
        <v>332</v>
      </c>
      <c r="D190" s="7">
        <v>1306</v>
      </c>
      <c r="E190" s="6" t="s">
        <v>8</v>
      </c>
      <c r="F190" s="7">
        <v>905</v>
      </c>
      <c r="G190" s="7" t="s">
        <v>463</v>
      </c>
      <c r="H190" s="7" t="s">
        <v>424</v>
      </c>
      <c r="I190" s="8" t="s">
        <v>332</v>
      </c>
      <c r="J190" s="15">
        <v>1000000</v>
      </c>
      <c r="K190" s="15">
        <v>1000000</v>
      </c>
      <c r="L190" s="15">
        <v>1000000</v>
      </c>
      <c r="M190" s="15">
        <v>1000000</v>
      </c>
      <c r="N190" s="15">
        <v>1000000</v>
      </c>
      <c r="O190" s="15">
        <v>1000000</v>
      </c>
      <c r="P190" s="15">
        <v>1000000</v>
      </c>
      <c r="Q190" s="15">
        <v>1000000</v>
      </c>
      <c r="R190" s="15">
        <v>1000000</v>
      </c>
      <c r="S190" s="15">
        <v>1000000</v>
      </c>
      <c r="T190" s="15">
        <v>1000000</v>
      </c>
      <c r="U190" s="15">
        <v>1000000</v>
      </c>
    </row>
    <row r="191" spans="1:21" x14ac:dyDescent="0.3">
      <c r="A191" s="7" t="s">
        <v>281</v>
      </c>
      <c r="B191" s="7" t="s">
        <v>555</v>
      </c>
      <c r="C191" s="8" t="s">
        <v>333</v>
      </c>
      <c r="D191" s="7">
        <v>1306</v>
      </c>
      <c r="E191" s="6" t="s">
        <v>8</v>
      </c>
      <c r="F191" s="7">
        <v>913</v>
      </c>
      <c r="G191" s="7" t="s">
        <v>464</v>
      </c>
      <c r="H191" s="7" t="s">
        <v>424</v>
      </c>
      <c r="I191" s="8" t="s">
        <v>333</v>
      </c>
      <c r="J191" s="15">
        <v>0</v>
      </c>
      <c r="K191" s="15">
        <v>0</v>
      </c>
      <c r="L191" s="15">
        <v>0</v>
      </c>
      <c r="M191" s="15">
        <v>1000000</v>
      </c>
      <c r="N191" s="15">
        <v>0</v>
      </c>
      <c r="O191" s="15">
        <v>1000000</v>
      </c>
      <c r="P191" s="15">
        <v>0</v>
      </c>
      <c r="Q191" s="15">
        <v>0</v>
      </c>
      <c r="R191" s="15">
        <v>0</v>
      </c>
      <c r="S191" s="15">
        <v>1000000</v>
      </c>
      <c r="T191" s="15">
        <v>0</v>
      </c>
      <c r="U191" s="15">
        <v>0</v>
      </c>
    </row>
    <row r="192" spans="1:21" x14ac:dyDescent="0.3">
      <c r="A192" s="7" t="s">
        <v>281</v>
      </c>
      <c r="B192" s="7" t="s">
        <v>555</v>
      </c>
      <c r="C192" s="8" t="s">
        <v>334</v>
      </c>
      <c r="D192" s="7">
        <v>1306</v>
      </c>
      <c r="E192" s="6" t="s">
        <v>8</v>
      </c>
      <c r="F192" s="7">
        <v>905</v>
      </c>
      <c r="G192" s="7" t="s">
        <v>465</v>
      </c>
      <c r="H192" s="7" t="s">
        <v>424</v>
      </c>
      <c r="I192" s="8" t="s">
        <v>334</v>
      </c>
      <c r="J192" s="15">
        <v>0</v>
      </c>
      <c r="K192" s="15">
        <v>0</v>
      </c>
      <c r="L192" s="15">
        <v>0</v>
      </c>
      <c r="M192" s="15">
        <v>1000000</v>
      </c>
      <c r="N192" s="15">
        <v>0</v>
      </c>
      <c r="O192" s="15">
        <v>0</v>
      </c>
      <c r="P192" s="15">
        <v>0</v>
      </c>
      <c r="Q192" s="15">
        <v>1000000</v>
      </c>
      <c r="R192" s="15">
        <v>0</v>
      </c>
      <c r="S192" s="15">
        <v>0</v>
      </c>
      <c r="T192" s="15">
        <v>0</v>
      </c>
      <c r="U192" s="15">
        <v>1000000</v>
      </c>
    </row>
    <row r="193" spans="1:21" x14ac:dyDescent="0.3">
      <c r="A193" s="7" t="s">
        <v>281</v>
      </c>
      <c r="B193" s="7" t="s">
        <v>555</v>
      </c>
      <c r="C193" s="8" t="s">
        <v>335</v>
      </c>
      <c r="D193" s="7">
        <v>1306</v>
      </c>
      <c r="E193" s="6" t="s">
        <v>8</v>
      </c>
      <c r="F193" s="7">
        <v>925</v>
      </c>
      <c r="G193" s="7" t="s">
        <v>466</v>
      </c>
      <c r="H193" s="7" t="s">
        <v>424</v>
      </c>
      <c r="I193" s="8" t="s">
        <v>335</v>
      </c>
      <c r="J193" s="15">
        <v>1500000</v>
      </c>
      <c r="K193" s="15">
        <v>1500000</v>
      </c>
      <c r="L193" s="15">
        <v>1500000</v>
      </c>
      <c r="M193" s="15">
        <v>1500000</v>
      </c>
      <c r="N193" s="15">
        <v>1500000</v>
      </c>
      <c r="O193" s="15">
        <v>1500000</v>
      </c>
      <c r="P193" s="15">
        <v>1500000</v>
      </c>
      <c r="Q193" s="15">
        <v>1500000</v>
      </c>
      <c r="R193" s="15">
        <v>1500000</v>
      </c>
      <c r="S193" s="15">
        <v>1500000</v>
      </c>
      <c r="T193" s="15">
        <v>1500000</v>
      </c>
      <c r="U193" s="15">
        <v>1500000</v>
      </c>
    </row>
    <row r="194" spans="1:21" x14ac:dyDescent="0.3">
      <c r="A194" s="7" t="s">
        <v>281</v>
      </c>
      <c r="B194" s="7" t="s">
        <v>555</v>
      </c>
      <c r="C194" s="8" t="s">
        <v>336</v>
      </c>
      <c r="D194" s="7">
        <v>1306</v>
      </c>
      <c r="E194" s="6" t="s">
        <v>8</v>
      </c>
      <c r="F194" s="7">
        <v>925</v>
      </c>
      <c r="G194" s="7" t="s">
        <v>467</v>
      </c>
      <c r="H194" s="7" t="s">
        <v>424</v>
      </c>
      <c r="I194" s="8" t="s">
        <v>336</v>
      </c>
      <c r="J194" s="15">
        <v>500000</v>
      </c>
      <c r="K194" s="15">
        <v>500000</v>
      </c>
      <c r="L194" s="15">
        <v>500000</v>
      </c>
      <c r="M194" s="15">
        <v>500000</v>
      </c>
      <c r="N194" s="15">
        <v>500000</v>
      </c>
      <c r="O194" s="15">
        <v>500000</v>
      </c>
      <c r="P194" s="15">
        <v>500000</v>
      </c>
      <c r="Q194" s="15">
        <v>500000</v>
      </c>
      <c r="R194" s="15">
        <v>500000</v>
      </c>
      <c r="S194" s="15">
        <v>500000</v>
      </c>
      <c r="T194" s="15">
        <v>500000</v>
      </c>
      <c r="U194" s="15">
        <v>500000</v>
      </c>
    </row>
    <row r="195" spans="1:21" x14ac:dyDescent="0.3">
      <c r="A195" s="7" t="s">
        <v>281</v>
      </c>
      <c r="B195" s="7" t="s">
        <v>555</v>
      </c>
      <c r="C195" s="8" t="s">
        <v>337</v>
      </c>
      <c r="D195" s="7">
        <v>1306</v>
      </c>
      <c r="E195" s="6" t="s">
        <v>8</v>
      </c>
      <c r="F195" s="7">
        <v>925</v>
      </c>
      <c r="G195" s="7" t="s">
        <v>468</v>
      </c>
      <c r="H195" s="7" t="s">
        <v>424</v>
      </c>
      <c r="I195" s="8" t="s">
        <v>337</v>
      </c>
      <c r="J195" s="15">
        <v>500000</v>
      </c>
      <c r="K195" s="15">
        <v>500000</v>
      </c>
      <c r="L195" s="15">
        <v>500000</v>
      </c>
      <c r="M195" s="15">
        <v>500000</v>
      </c>
      <c r="N195" s="15">
        <v>500000</v>
      </c>
      <c r="O195" s="15">
        <v>500000</v>
      </c>
      <c r="P195" s="15">
        <v>500000</v>
      </c>
      <c r="Q195" s="15">
        <v>500000</v>
      </c>
      <c r="R195" s="15">
        <v>500000</v>
      </c>
      <c r="S195" s="15">
        <v>500000</v>
      </c>
      <c r="T195" s="15">
        <v>500000</v>
      </c>
      <c r="U195" s="15">
        <v>500000</v>
      </c>
    </row>
    <row r="196" spans="1:21" x14ac:dyDescent="0.3">
      <c r="A196" s="7" t="s">
        <v>281</v>
      </c>
      <c r="B196" s="7" t="s">
        <v>555</v>
      </c>
      <c r="C196" s="8" t="s">
        <v>291</v>
      </c>
      <c r="D196" s="7">
        <v>1306</v>
      </c>
      <c r="E196" s="7" t="s">
        <v>253</v>
      </c>
      <c r="F196" s="7">
        <v>999</v>
      </c>
      <c r="G196" s="7" t="s">
        <v>253</v>
      </c>
      <c r="H196" s="7" t="s">
        <v>424</v>
      </c>
      <c r="I196" s="8" t="s">
        <v>291</v>
      </c>
      <c r="J196" s="15">
        <v>21000000</v>
      </c>
      <c r="K196" s="15">
        <v>150000000</v>
      </c>
      <c r="L196" s="15">
        <v>30000000</v>
      </c>
      <c r="M196" s="15">
        <v>40000000</v>
      </c>
      <c r="N196" s="15">
        <v>50000000</v>
      </c>
      <c r="O196" s="15">
        <v>75000000</v>
      </c>
      <c r="P196" s="15">
        <v>50000000</v>
      </c>
      <c r="Q196" s="15">
        <v>75000000</v>
      </c>
      <c r="R196" s="15">
        <v>50000000</v>
      </c>
      <c r="S196" s="15">
        <v>120000000</v>
      </c>
      <c r="T196" s="15">
        <v>50000000</v>
      </c>
      <c r="U196" s="15">
        <v>120000000</v>
      </c>
    </row>
    <row r="197" spans="1:21" x14ac:dyDescent="0.3">
      <c r="A197" s="7" t="s">
        <v>281</v>
      </c>
      <c r="B197" s="7" t="s">
        <v>555</v>
      </c>
      <c r="C197" s="8" t="s">
        <v>338</v>
      </c>
      <c r="D197" s="7">
        <v>1306</v>
      </c>
      <c r="E197" s="6" t="s">
        <v>8</v>
      </c>
      <c r="F197" s="7">
        <v>926</v>
      </c>
      <c r="G197" s="7" t="s">
        <v>469</v>
      </c>
      <c r="H197" s="7" t="s">
        <v>425</v>
      </c>
      <c r="I197" s="8" t="s">
        <v>338</v>
      </c>
      <c r="J197" s="15">
        <v>41666666.666666664</v>
      </c>
      <c r="K197" s="15">
        <v>41666666.666666664</v>
      </c>
      <c r="L197" s="15">
        <v>41666666.666666664</v>
      </c>
      <c r="M197" s="15">
        <v>41666666.666666664</v>
      </c>
      <c r="N197" s="15">
        <v>41666666.666666664</v>
      </c>
      <c r="O197" s="15">
        <v>41666666.666666664</v>
      </c>
      <c r="P197" s="15">
        <v>41666666.666666664</v>
      </c>
      <c r="Q197" s="15">
        <v>41666666.666666664</v>
      </c>
      <c r="R197" s="15">
        <v>41666666.666666664</v>
      </c>
      <c r="S197" s="15">
        <v>41666666.666666664</v>
      </c>
      <c r="T197" s="15">
        <v>41666666.666666664</v>
      </c>
      <c r="U197" s="15">
        <v>41666666.666666664</v>
      </c>
    </row>
    <row r="198" spans="1:21" x14ac:dyDescent="0.3">
      <c r="A198" s="7" t="s">
        <v>281</v>
      </c>
      <c r="B198" s="7" t="s">
        <v>555</v>
      </c>
      <c r="C198" s="8" t="s">
        <v>339</v>
      </c>
      <c r="D198" s="7">
        <v>1306</v>
      </c>
      <c r="E198" s="6" t="s">
        <v>8</v>
      </c>
      <c r="F198" s="7">
        <v>926</v>
      </c>
      <c r="G198" s="7" t="s">
        <v>470</v>
      </c>
      <c r="H198" s="7" t="s">
        <v>425</v>
      </c>
      <c r="I198" s="8" t="s">
        <v>339</v>
      </c>
      <c r="J198" s="15">
        <v>41666666.666666664</v>
      </c>
      <c r="K198" s="15">
        <v>41666666.666666664</v>
      </c>
      <c r="L198" s="15">
        <v>41666666.666666664</v>
      </c>
      <c r="M198" s="15">
        <v>41666666.666666664</v>
      </c>
      <c r="N198" s="15">
        <v>41666666.666666664</v>
      </c>
      <c r="O198" s="15">
        <v>41666666.666666664</v>
      </c>
      <c r="P198" s="15">
        <v>41666666.666666664</v>
      </c>
      <c r="Q198" s="15">
        <v>41666666.666666664</v>
      </c>
      <c r="R198" s="15">
        <v>41666666.666666664</v>
      </c>
      <c r="S198" s="15">
        <v>41666666.666666664</v>
      </c>
      <c r="T198" s="15">
        <v>41666666.666666664</v>
      </c>
      <c r="U198" s="15">
        <v>41666666.666666664</v>
      </c>
    </row>
    <row r="199" spans="1:21" x14ac:dyDescent="0.3">
      <c r="A199" s="7" t="s">
        <v>281</v>
      </c>
      <c r="B199" s="7" t="s">
        <v>555</v>
      </c>
      <c r="C199" s="8" t="s">
        <v>340</v>
      </c>
      <c r="D199" s="7">
        <v>1306</v>
      </c>
      <c r="E199" s="6" t="s">
        <v>8</v>
      </c>
      <c r="F199" s="7">
        <v>926</v>
      </c>
      <c r="G199" s="7" t="s">
        <v>471</v>
      </c>
      <c r="H199" s="7" t="s">
        <v>425</v>
      </c>
      <c r="I199" s="8" t="s">
        <v>340</v>
      </c>
      <c r="J199" s="15">
        <v>58333333.333333336</v>
      </c>
      <c r="K199" s="15">
        <v>58333333.333333336</v>
      </c>
      <c r="L199" s="15">
        <v>58333333.333333336</v>
      </c>
      <c r="M199" s="15">
        <v>58333333.333333336</v>
      </c>
      <c r="N199" s="15">
        <v>58333333.333333336</v>
      </c>
      <c r="O199" s="15">
        <v>58333333.333333336</v>
      </c>
      <c r="P199" s="15">
        <v>58333333.333333336</v>
      </c>
      <c r="Q199" s="15">
        <v>58333333.333333336</v>
      </c>
      <c r="R199" s="15">
        <v>58333333.333333336</v>
      </c>
      <c r="S199" s="15">
        <v>58333333.333333336</v>
      </c>
      <c r="T199" s="15">
        <v>58333333.333333336</v>
      </c>
      <c r="U199" s="15">
        <v>58333333.333333336</v>
      </c>
    </row>
    <row r="200" spans="1:21" x14ac:dyDescent="0.3">
      <c r="A200" s="7" t="s">
        <v>281</v>
      </c>
      <c r="B200" s="7" t="s">
        <v>555</v>
      </c>
      <c r="C200" s="8" t="s">
        <v>341</v>
      </c>
      <c r="D200" s="7">
        <v>1306</v>
      </c>
      <c r="E200" s="6" t="s">
        <v>8</v>
      </c>
      <c r="F200" s="7">
        <v>926</v>
      </c>
      <c r="G200" s="7" t="s">
        <v>472</v>
      </c>
      <c r="H200" s="7" t="s">
        <v>425</v>
      </c>
      <c r="I200" s="8" t="s">
        <v>341</v>
      </c>
      <c r="J200" s="15">
        <v>41666666.666666664</v>
      </c>
      <c r="K200" s="15">
        <v>41666666.666666664</v>
      </c>
      <c r="L200" s="15">
        <v>41666666.666666664</v>
      </c>
      <c r="M200" s="15">
        <v>41666666.666666664</v>
      </c>
      <c r="N200" s="15">
        <v>41666666.666666664</v>
      </c>
      <c r="O200" s="15">
        <v>41666666.666666664</v>
      </c>
      <c r="P200" s="15">
        <v>41666666.666666664</v>
      </c>
      <c r="Q200" s="15">
        <v>41666666.666666664</v>
      </c>
      <c r="R200" s="15">
        <v>41666666.666666664</v>
      </c>
      <c r="S200" s="15">
        <v>41666666.666666664</v>
      </c>
      <c r="T200" s="15">
        <v>41666666.666666664</v>
      </c>
      <c r="U200" s="15">
        <v>41666666.666666664</v>
      </c>
    </row>
    <row r="201" spans="1:21" x14ac:dyDescent="0.3">
      <c r="A201" s="7" t="s">
        <v>281</v>
      </c>
      <c r="B201" s="7" t="s">
        <v>555</v>
      </c>
      <c r="C201" s="8" t="s">
        <v>342</v>
      </c>
      <c r="D201" s="7">
        <v>1306</v>
      </c>
      <c r="E201" s="6" t="s">
        <v>8</v>
      </c>
      <c r="F201" s="7">
        <v>926</v>
      </c>
      <c r="G201" s="7" t="s">
        <v>473</v>
      </c>
      <c r="H201" s="7" t="s">
        <v>425</v>
      </c>
      <c r="I201" s="8" t="s">
        <v>342</v>
      </c>
      <c r="J201" s="15">
        <v>58333333.333333336</v>
      </c>
      <c r="K201" s="15">
        <v>58333333.333333336</v>
      </c>
      <c r="L201" s="15">
        <v>58333333.333333336</v>
      </c>
      <c r="M201" s="15">
        <v>58333333.333333336</v>
      </c>
      <c r="N201" s="15">
        <v>58333333.333333336</v>
      </c>
      <c r="O201" s="15">
        <v>58333333.333333336</v>
      </c>
      <c r="P201" s="15">
        <v>58333333.333333336</v>
      </c>
      <c r="Q201" s="15">
        <v>58333333.333333336</v>
      </c>
      <c r="R201" s="15">
        <v>58333333.333333336</v>
      </c>
      <c r="S201" s="15">
        <v>58333333.333333336</v>
      </c>
      <c r="T201" s="15">
        <v>58333333.333333336</v>
      </c>
      <c r="U201" s="15">
        <v>58333333.333333336</v>
      </c>
    </row>
    <row r="202" spans="1:21" x14ac:dyDescent="0.3">
      <c r="A202" s="7" t="s">
        <v>281</v>
      </c>
      <c r="B202" s="7" t="s">
        <v>555</v>
      </c>
      <c r="C202" s="8" t="s">
        <v>343</v>
      </c>
      <c r="D202" s="7">
        <v>1306</v>
      </c>
      <c r="E202" s="6" t="s">
        <v>8</v>
      </c>
      <c r="F202" s="7">
        <v>926</v>
      </c>
      <c r="G202" s="7" t="s">
        <v>474</v>
      </c>
      <c r="H202" s="7" t="s">
        <v>425</v>
      </c>
      <c r="I202" s="8" t="s">
        <v>343</v>
      </c>
      <c r="J202" s="15">
        <v>33333333.333333336</v>
      </c>
      <c r="K202" s="15">
        <v>33333333.333333336</v>
      </c>
      <c r="L202" s="15">
        <v>33333333.333333336</v>
      </c>
      <c r="M202" s="15">
        <v>33333333.333333336</v>
      </c>
      <c r="N202" s="15">
        <v>33333333.333333336</v>
      </c>
      <c r="O202" s="15">
        <v>33333333.333333336</v>
      </c>
      <c r="P202" s="15">
        <v>33333333.333333336</v>
      </c>
      <c r="Q202" s="15">
        <v>33333333.333333336</v>
      </c>
      <c r="R202" s="15">
        <v>33333333.333333336</v>
      </c>
      <c r="S202" s="15">
        <v>33333333.333333336</v>
      </c>
      <c r="T202" s="15">
        <v>33333333.333333336</v>
      </c>
      <c r="U202" s="15">
        <v>33333333.333333336</v>
      </c>
    </row>
    <row r="203" spans="1:21" x14ac:dyDescent="0.3">
      <c r="A203" s="7" t="s">
        <v>281</v>
      </c>
      <c r="B203" s="7" t="s">
        <v>555</v>
      </c>
      <c r="C203" s="8" t="s">
        <v>344</v>
      </c>
      <c r="D203" s="7">
        <v>1306</v>
      </c>
      <c r="E203" s="6" t="s">
        <v>8</v>
      </c>
      <c r="F203" s="7">
        <v>926</v>
      </c>
      <c r="G203" s="7" t="s">
        <v>475</v>
      </c>
      <c r="H203" s="7" t="s">
        <v>425</v>
      </c>
      <c r="I203" s="8" t="s">
        <v>344</v>
      </c>
      <c r="J203" s="15">
        <v>41666666.666666664</v>
      </c>
      <c r="K203" s="15">
        <v>41666666.666666664</v>
      </c>
      <c r="L203" s="15">
        <v>41666666.666666664</v>
      </c>
      <c r="M203" s="15">
        <v>41666666.666666664</v>
      </c>
      <c r="N203" s="15">
        <v>41666666.666666664</v>
      </c>
      <c r="O203" s="15">
        <v>41666666.666666664</v>
      </c>
      <c r="P203" s="15">
        <v>41666666.666666664</v>
      </c>
      <c r="Q203" s="15">
        <v>41666666.666666664</v>
      </c>
      <c r="R203" s="15">
        <v>41666666.666666664</v>
      </c>
      <c r="S203" s="15">
        <v>41666666.666666664</v>
      </c>
      <c r="T203" s="15">
        <v>41666666.666666664</v>
      </c>
      <c r="U203" s="15">
        <v>41666666.666666664</v>
      </c>
    </row>
    <row r="204" spans="1:21" x14ac:dyDescent="0.3">
      <c r="A204" s="7" t="s">
        <v>281</v>
      </c>
      <c r="B204" s="7" t="s">
        <v>555</v>
      </c>
      <c r="C204" s="8" t="s">
        <v>345</v>
      </c>
      <c r="D204" s="7">
        <v>1306</v>
      </c>
      <c r="E204" s="6" t="s">
        <v>8</v>
      </c>
      <c r="F204" s="7">
        <v>926</v>
      </c>
      <c r="G204" s="7" t="s">
        <v>476</v>
      </c>
      <c r="H204" s="7" t="s">
        <v>425</v>
      </c>
      <c r="I204" s="8" t="s">
        <v>345</v>
      </c>
      <c r="J204" s="15">
        <v>50000000</v>
      </c>
      <c r="K204" s="15">
        <v>50000000</v>
      </c>
      <c r="L204" s="15">
        <v>50000000</v>
      </c>
      <c r="M204" s="15">
        <v>50000000</v>
      </c>
      <c r="N204" s="15">
        <v>50000000</v>
      </c>
      <c r="O204" s="15">
        <v>50000000</v>
      </c>
      <c r="P204" s="15">
        <v>50000000</v>
      </c>
      <c r="Q204" s="15">
        <v>50000000</v>
      </c>
      <c r="R204" s="15">
        <v>50000000</v>
      </c>
      <c r="S204" s="15">
        <v>50000000</v>
      </c>
      <c r="T204" s="15">
        <v>50000000</v>
      </c>
      <c r="U204" s="15">
        <v>50000000</v>
      </c>
    </row>
    <row r="205" spans="1:21" x14ac:dyDescent="0.3">
      <c r="A205" s="7" t="s">
        <v>281</v>
      </c>
      <c r="B205" s="7" t="s">
        <v>555</v>
      </c>
      <c r="C205" s="8" t="s">
        <v>346</v>
      </c>
      <c r="D205" s="7">
        <v>1306</v>
      </c>
      <c r="E205" s="6" t="s">
        <v>8</v>
      </c>
      <c r="F205" s="7">
        <v>926</v>
      </c>
      <c r="G205" s="7" t="s">
        <v>477</v>
      </c>
      <c r="H205" s="7" t="s">
        <v>425</v>
      </c>
      <c r="I205" s="8" t="s">
        <v>346</v>
      </c>
      <c r="J205" s="15">
        <v>25000000</v>
      </c>
      <c r="K205" s="15">
        <v>25000000</v>
      </c>
      <c r="L205" s="15">
        <v>25000000</v>
      </c>
      <c r="M205" s="15">
        <v>25000000</v>
      </c>
      <c r="N205" s="15">
        <v>25000000</v>
      </c>
      <c r="O205" s="15">
        <v>25000000</v>
      </c>
      <c r="P205" s="15">
        <v>25000000</v>
      </c>
      <c r="Q205" s="15">
        <v>25000000</v>
      </c>
      <c r="R205" s="15">
        <v>25000000</v>
      </c>
      <c r="S205" s="15">
        <v>25000000</v>
      </c>
      <c r="T205" s="15">
        <v>25000000</v>
      </c>
      <c r="U205" s="15">
        <v>25000000</v>
      </c>
    </row>
    <row r="206" spans="1:21" x14ac:dyDescent="0.3">
      <c r="A206" s="7" t="s">
        <v>281</v>
      </c>
      <c r="B206" s="7" t="s">
        <v>555</v>
      </c>
      <c r="C206" s="8" t="s">
        <v>347</v>
      </c>
      <c r="D206" s="7">
        <v>1306</v>
      </c>
      <c r="E206" s="6" t="s">
        <v>8</v>
      </c>
      <c r="F206" s="7">
        <v>926</v>
      </c>
      <c r="G206" s="7" t="s">
        <v>478</v>
      </c>
      <c r="H206" s="7" t="s">
        <v>425</v>
      </c>
      <c r="I206" s="8" t="s">
        <v>347</v>
      </c>
      <c r="J206" s="15">
        <v>33333333.333333336</v>
      </c>
      <c r="K206" s="15">
        <v>33333333.333333336</v>
      </c>
      <c r="L206" s="15">
        <v>33333333.333333336</v>
      </c>
      <c r="M206" s="15">
        <v>33333333.333333336</v>
      </c>
      <c r="N206" s="15">
        <v>33333333.333333336</v>
      </c>
      <c r="O206" s="15">
        <v>33333333.333333336</v>
      </c>
      <c r="P206" s="15">
        <v>33333333.333333336</v>
      </c>
      <c r="Q206" s="15">
        <v>33333333.333333336</v>
      </c>
      <c r="R206" s="15">
        <v>33333333.333333336</v>
      </c>
      <c r="S206" s="15">
        <v>33333333.333333336</v>
      </c>
      <c r="T206" s="15">
        <v>33333333.333333336</v>
      </c>
      <c r="U206" s="15">
        <v>33333333.333333336</v>
      </c>
    </row>
    <row r="207" spans="1:21" x14ac:dyDescent="0.3">
      <c r="A207" s="7" t="s">
        <v>281</v>
      </c>
      <c r="B207" s="7" t="s">
        <v>555</v>
      </c>
      <c r="C207" s="8" t="s">
        <v>348</v>
      </c>
      <c r="D207" s="7">
        <v>1306</v>
      </c>
      <c r="E207" s="6" t="s">
        <v>8</v>
      </c>
      <c r="F207" s="7">
        <v>926</v>
      </c>
      <c r="G207" s="7" t="s">
        <v>479</v>
      </c>
      <c r="H207" s="7" t="s">
        <v>425</v>
      </c>
      <c r="I207" s="8" t="s">
        <v>348</v>
      </c>
      <c r="J207" s="15">
        <v>20833333.333333332</v>
      </c>
      <c r="K207" s="15">
        <v>20833333.333333332</v>
      </c>
      <c r="L207" s="15">
        <v>20833333.333333332</v>
      </c>
      <c r="M207" s="15">
        <v>20833333.333333332</v>
      </c>
      <c r="N207" s="15">
        <v>20833333.333333332</v>
      </c>
      <c r="O207" s="15">
        <v>20833333.333333332</v>
      </c>
      <c r="P207" s="15">
        <v>20833333.333333332</v>
      </c>
      <c r="Q207" s="15">
        <v>20833333.333333332</v>
      </c>
      <c r="R207" s="15">
        <v>20833333.333333332</v>
      </c>
      <c r="S207" s="15">
        <v>20833333.333333332</v>
      </c>
      <c r="T207" s="15">
        <v>20833333.333333332</v>
      </c>
      <c r="U207" s="15">
        <v>20833333.333333332</v>
      </c>
    </row>
    <row r="208" spans="1:21" x14ac:dyDescent="0.3">
      <c r="A208" s="7" t="s">
        <v>281</v>
      </c>
      <c r="B208" s="7" t="s">
        <v>555</v>
      </c>
      <c r="C208" s="8" t="s">
        <v>349</v>
      </c>
      <c r="D208" s="7">
        <v>1306</v>
      </c>
      <c r="E208" s="6" t="s">
        <v>8</v>
      </c>
      <c r="F208" s="7">
        <v>924</v>
      </c>
      <c r="G208" s="7" t="s">
        <v>480</v>
      </c>
      <c r="H208" s="7" t="s">
        <v>425</v>
      </c>
      <c r="I208" s="8" t="s">
        <v>349</v>
      </c>
      <c r="J208" s="15">
        <v>4166666.666666667</v>
      </c>
      <c r="K208" s="15">
        <v>4166666.666666667</v>
      </c>
      <c r="L208" s="15">
        <v>4166666.666666667</v>
      </c>
      <c r="M208" s="15">
        <v>4166666.666666667</v>
      </c>
      <c r="N208" s="15">
        <v>4166666.666666667</v>
      </c>
      <c r="O208" s="15">
        <v>4166666.666666667</v>
      </c>
      <c r="P208" s="15">
        <v>4166666.666666667</v>
      </c>
      <c r="Q208" s="15">
        <v>4166666.666666667</v>
      </c>
      <c r="R208" s="15">
        <v>4166666.666666667</v>
      </c>
      <c r="S208" s="15">
        <v>4166666.666666667</v>
      </c>
      <c r="T208" s="15">
        <v>4166666.666666667</v>
      </c>
      <c r="U208" s="15">
        <v>4166666.666666667</v>
      </c>
    </row>
    <row r="209" spans="1:21" x14ac:dyDescent="0.3">
      <c r="A209" s="7" t="s">
        <v>281</v>
      </c>
      <c r="B209" s="7" t="s">
        <v>555</v>
      </c>
      <c r="C209" s="8" t="s">
        <v>350</v>
      </c>
      <c r="D209" s="7">
        <v>1306</v>
      </c>
      <c r="E209" s="6" t="s">
        <v>8</v>
      </c>
      <c r="F209" s="7">
        <v>924</v>
      </c>
      <c r="G209" s="7" t="s">
        <v>481</v>
      </c>
      <c r="H209" s="7" t="s">
        <v>425</v>
      </c>
      <c r="I209" s="8" t="s">
        <v>350</v>
      </c>
      <c r="J209" s="15">
        <v>1666666.6666666667</v>
      </c>
      <c r="K209" s="15">
        <v>1666666.6666666667</v>
      </c>
      <c r="L209" s="15">
        <v>1666666.6666666667</v>
      </c>
      <c r="M209" s="15">
        <v>1666666.6666666667</v>
      </c>
      <c r="N209" s="15">
        <v>1666666.6666666667</v>
      </c>
      <c r="O209" s="15">
        <v>1666666.6666666667</v>
      </c>
      <c r="P209" s="15">
        <v>1666666.6666666667</v>
      </c>
      <c r="Q209" s="15">
        <v>1666666.6666666667</v>
      </c>
      <c r="R209" s="15">
        <v>1666666.6666666667</v>
      </c>
      <c r="S209" s="15">
        <v>1666666.6666666667</v>
      </c>
      <c r="T209" s="15">
        <v>1666666.6666666667</v>
      </c>
      <c r="U209" s="15">
        <v>1666666.6666666667</v>
      </c>
    </row>
    <row r="210" spans="1:21" x14ac:dyDescent="0.3">
      <c r="A210" s="7" t="s">
        <v>281</v>
      </c>
      <c r="B210" s="7" t="s">
        <v>555</v>
      </c>
      <c r="C210" s="8" t="s">
        <v>351</v>
      </c>
      <c r="D210" s="7">
        <v>1306</v>
      </c>
      <c r="E210" s="6" t="s">
        <v>8</v>
      </c>
      <c r="F210" s="7">
        <v>924</v>
      </c>
      <c r="G210" s="7" t="s">
        <v>482</v>
      </c>
      <c r="H210" s="7" t="s">
        <v>425</v>
      </c>
      <c r="I210" s="8" t="s">
        <v>351</v>
      </c>
      <c r="J210" s="15">
        <v>1666666.6666666667</v>
      </c>
      <c r="K210" s="15">
        <v>1666666.6666666667</v>
      </c>
      <c r="L210" s="15">
        <v>1666666.6666666667</v>
      </c>
      <c r="M210" s="15">
        <v>1666666.6666666667</v>
      </c>
      <c r="N210" s="15">
        <v>1666666.6666666667</v>
      </c>
      <c r="O210" s="15">
        <v>1666666.6666666667</v>
      </c>
      <c r="P210" s="15">
        <v>1666666.6666666667</v>
      </c>
      <c r="Q210" s="15">
        <v>1666666.6666666667</v>
      </c>
      <c r="R210" s="15">
        <v>1666666.6666666667</v>
      </c>
      <c r="S210" s="15">
        <v>1666666.6666666667</v>
      </c>
      <c r="T210" s="15">
        <v>1666666.6666666667</v>
      </c>
      <c r="U210" s="15">
        <v>1666666.6666666667</v>
      </c>
    </row>
    <row r="211" spans="1:21" x14ac:dyDescent="0.3">
      <c r="A211" s="7" t="s">
        <v>281</v>
      </c>
      <c r="B211" s="7" t="s">
        <v>555</v>
      </c>
      <c r="C211" s="8" t="s">
        <v>352</v>
      </c>
      <c r="D211" s="7">
        <v>1306</v>
      </c>
      <c r="E211" s="6" t="s">
        <v>8</v>
      </c>
      <c r="F211" s="7">
        <v>924</v>
      </c>
      <c r="G211" s="7" t="s">
        <v>483</v>
      </c>
      <c r="H211" s="7" t="s">
        <v>425</v>
      </c>
      <c r="I211" s="8" t="s">
        <v>352</v>
      </c>
      <c r="J211" s="15">
        <v>4166666.666666667</v>
      </c>
      <c r="K211" s="15">
        <v>4166666.666666667</v>
      </c>
      <c r="L211" s="15">
        <v>4166666.666666667</v>
      </c>
      <c r="M211" s="15">
        <v>4166666.666666667</v>
      </c>
      <c r="N211" s="15">
        <v>4166666.666666667</v>
      </c>
      <c r="O211" s="15">
        <v>4166666.666666667</v>
      </c>
      <c r="P211" s="15">
        <v>4166666.666666667</v>
      </c>
      <c r="Q211" s="15">
        <v>4166666.666666667</v>
      </c>
      <c r="R211" s="15">
        <v>4166666.666666667</v>
      </c>
      <c r="S211" s="15">
        <v>4166666.666666667</v>
      </c>
      <c r="T211" s="15">
        <v>4166666.666666667</v>
      </c>
      <c r="U211" s="15">
        <v>4166666.666666667</v>
      </c>
    </row>
    <row r="212" spans="1:21" x14ac:dyDescent="0.3">
      <c r="A212" s="7" t="s">
        <v>281</v>
      </c>
      <c r="B212" s="7" t="s">
        <v>555</v>
      </c>
      <c r="C212" s="8" t="s">
        <v>353</v>
      </c>
      <c r="D212" s="7">
        <v>1306</v>
      </c>
      <c r="E212" s="6" t="s">
        <v>8</v>
      </c>
      <c r="F212" s="7">
        <v>924</v>
      </c>
      <c r="G212" s="7" t="s">
        <v>484</v>
      </c>
      <c r="H212" s="7" t="s">
        <v>425</v>
      </c>
      <c r="I212" s="8" t="s">
        <v>353</v>
      </c>
      <c r="J212" s="15">
        <v>4166666.666666667</v>
      </c>
      <c r="K212" s="15">
        <v>4166666.666666667</v>
      </c>
      <c r="L212" s="15">
        <v>4166666.666666667</v>
      </c>
      <c r="M212" s="15">
        <v>4166666.666666667</v>
      </c>
      <c r="N212" s="15">
        <v>4166666.666666667</v>
      </c>
      <c r="O212" s="15">
        <v>4166666.666666667</v>
      </c>
      <c r="P212" s="15">
        <v>4166666.666666667</v>
      </c>
      <c r="Q212" s="15">
        <v>4166666.666666667</v>
      </c>
      <c r="R212" s="15">
        <v>4166666.666666667</v>
      </c>
      <c r="S212" s="15">
        <v>4166666.666666667</v>
      </c>
      <c r="T212" s="15">
        <v>4166666.666666667</v>
      </c>
      <c r="U212" s="15">
        <v>4166666.666666667</v>
      </c>
    </row>
    <row r="213" spans="1:21" x14ac:dyDescent="0.3">
      <c r="A213" s="7" t="s">
        <v>281</v>
      </c>
      <c r="B213" s="7" t="s">
        <v>555</v>
      </c>
      <c r="C213" s="8" t="s">
        <v>354</v>
      </c>
      <c r="D213" s="7">
        <v>1306</v>
      </c>
      <c r="E213" s="6" t="s">
        <v>8</v>
      </c>
      <c r="F213" s="7">
        <v>924</v>
      </c>
      <c r="G213" s="7" t="s">
        <v>485</v>
      </c>
      <c r="H213" s="7" t="s">
        <v>425</v>
      </c>
      <c r="I213" s="8" t="s">
        <v>354</v>
      </c>
      <c r="J213" s="15">
        <v>12500000</v>
      </c>
      <c r="K213" s="15">
        <v>12500000</v>
      </c>
      <c r="L213" s="15">
        <v>12500000</v>
      </c>
      <c r="M213" s="15">
        <v>12500000</v>
      </c>
      <c r="N213" s="15">
        <v>12500000</v>
      </c>
      <c r="O213" s="15">
        <v>12500000</v>
      </c>
      <c r="P213" s="15">
        <v>12500000</v>
      </c>
      <c r="Q213" s="15">
        <v>12500000</v>
      </c>
      <c r="R213" s="15">
        <v>12500000</v>
      </c>
      <c r="S213" s="15">
        <v>12500000</v>
      </c>
      <c r="T213" s="15">
        <v>12500000</v>
      </c>
      <c r="U213" s="15">
        <v>12500000</v>
      </c>
    </row>
    <row r="214" spans="1:21" x14ac:dyDescent="0.3">
      <c r="A214" s="7" t="s">
        <v>281</v>
      </c>
      <c r="B214" s="7" t="s">
        <v>555</v>
      </c>
      <c r="C214" s="8" t="s">
        <v>355</v>
      </c>
      <c r="D214" s="7">
        <v>1306</v>
      </c>
      <c r="E214" s="6" t="s">
        <v>8</v>
      </c>
      <c r="F214" s="7">
        <v>924</v>
      </c>
      <c r="G214" s="7" t="s">
        <v>486</v>
      </c>
      <c r="H214" s="7" t="s">
        <v>425</v>
      </c>
      <c r="I214" s="8" t="s">
        <v>355</v>
      </c>
      <c r="J214" s="15">
        <v>20833333.333333332</v>
      </c>
      <c r="K214" s="15">
        <v>20833333.333333332</v>
      </c>
      <c r="L214" s="15">
        <v>20833333.333333332</v>
      </c>
      <c r="M214" s="15">
        <v>20833333.333333332</v>
      </c>
      <c r="N214" s="15">
        <v>20833333.333333332</v>
      </c>
      <c r="O214" s="15">
        <v>20833333.333333332</v>
      </c>
      <c r="P214" s="15">
        <v>20833333.333333332</v>
      </c>
      <c r="Q214" s="15">
        <v>20833333.333333332</v>
      </c>
      <c r="R214" s="15">
        <v>20833333.333333332</v>
      </c>
      <c r="S214" s="15">
        <v>20833333.333333332</v>
      </c>
      <c r="T214" s="15">
        <v>20833333.333333332</v>
      </c>
      <c r="U214" s="15">
        <v>20833333.333333332</v>
      </c>
    </row>
    <row r="215" spans="1:21" x14ac:dyDescent="0.3">
      <c r="A215" s="7" t="s">
        <v>281</v>
      </c>
      <c r="B215" s="7" t="s">
        <v>555</v>
      </c>
      <c r="C215" s="8" t="s">
        <v>356</v>
      </c>
      <c r="D215" s="7">
        <v>1306</v>
      </c>
      <c r="E215" s="6" t="s">
        <v>8</v>
      </c>
      <c r="F215" s="7">
        <v>924</v>
      </c>
      <c r="G215" s="7" t="s">
        <v>487</v>
      </c>
      <c r="H215" s="7" t="s">
        <v>425</v>
      </c>
      <c r="I215" s="8" t="s">
        <v>356</v>
      </c>
      <c r="J215" s="15">
        <v>1666666.6666666667</v>
      </c>
      <c r="K215" s="15">
        <v>1666666.6666666667</v>
      </c>
      <c r="L215" s="15">
        <v>1666666.6666666667</v>
      </c>
      <c r="M215" s="15">
        <v>1666666.6666666667</v>
      </c>
      <c r="N215" s="15">
        <v>1666666.6666666667</v>
      </c>
      <c r="O215" s="15">
        <v>1666666.6666666667</v>
      </c>
      <c r="P215" s="15">
        <v>1666666.6666666667</v>
      </c>
      <c r="Q215" s="15">
        <v>1666666.6666666667</v>
      </c>
      <c r="R215" s="15">
        <v>1666666.6666666667</v>
      </c>
      <c r="S215" s="15">
        <v>1666666.6666666667</v>
      </c>
      <c r="T215" s="15">
        <v>1666666.6666666667</v>
      </c>
      <c r="U215" s="15">
        <v>1666666.6666666667</v>
      </c>
    </row>
    <row r="216" spans="1:21" x14ac:dyDescent="0.3">
      <c r="A216" s="7" t="s">
        <v>281</v>
      </c>
      <c r="B216" s="7" t="s">
        <v>555</v>
      </c>
      <c r="C216" s="8" t="s">
        <v>357</v>
      </c>
      <c r="D216" s="7">
        <v>1306</v>
      </c>
      <c r="E216" s="6" t="s">
        <v>8</v>
      </c>
      <c r="F216" s="7">
        <v>924</v>
      </c>
      <c r="G216" s="7" t="s">
        <v>488</v>
      </c>
      <c r="H216" s="7" t="s">
        <v>425</v>
      </c>
      <c r="I216" s="8" t="s">
        <v>357</v>
      </c>
      <c r="J216" s="15">
        <v>20833333.333333332</v>
      </c>
      <c r="K216" s="15">
        <v>20833333.333333332</v>
      </c>
      <c r="L216" s="15">
        <v>20833333.333333332</v>
      </c>
      <c r="M216" s="15">
        <v>20833333.333333332</v>
      </c>
      <c r="N216" s="15">
        <v>20833333.333333332</v>
      </c>
      <c r="O216" s="15">
        <v>20833333.333333332</v>
      </c>
      <c r="P216" s="15">
        <v>20833333.333333332</v>
      </c>
      <c r="Q216" s="15">
        <v>20833333.333333332</v>
      </c>
      <c r="R216" s="15">
        <v>20833333.333333332</v>
      </c>
      <c r="S216" s="15">
        <v>20833333.333333332</v>
      </c>
      <c r="T216" s="15">
        <v>20833333.333333332</v>
      </c>
      <c r="U216" s="15">
        <v>20833333.333333332</v>
      </c>
    </row>
    <row r="217" spans="1:21" x14ac:dyDescent="0.3">
      <c r="A217" s="7" t="s">
        <v>281</v>
      </c>
      <c r="B217" s="7" t="s">
        <v>555</v>
      </c>
      <c r="C217" s="8" t="s">
        <v>358</v>
      </c>
      <c r="D217" s="7">
        <v>1306</v>
      </c>
      <c r="E217" s="6" t="s">
        <v>8</v>
      </c>
      <c r="F217" s="7">
        <v>924</v>
      </c>
      <c r="G217" s="7" t="s">
        <v>489</v>
      </c>
      <c r="H217" s="7" t="s">
        <v>425</v>
      </c>
      <c r="I217" s="8" t="s">
        <v>358</v>
      </c>
      <c r="J217" s="15">
        <v>1666666.6666666667</v>
      </c>
      <c r="K217" s="15">
        <v>1666666.6666666667</v>
      </c>
      <c r="L217" s="15">
        <v>1666666.6666666667</v>
      </c>
      <c r="M217" s="15">
        <v>1666666.6666666667</v>
      </c>
      <c r="N217" s="15">
        <v>1666666.6666666667</v>
      </c>
      <c r="O217" s="15">
        <v>1666666.6666666667</v>
      </c>
      <c r="P217" s="15">
        <v>1666666.6666666667</v>
      </c>
      <c r="Q217" s="15">
        <v>1666666.6666666667</v>
      </c>
      <c r="R217" s="15">
        <v>1666666.6666666667</v>
      </c>
      <c r="S217" s="15">
        <v>1666666.6666666667</v>
      </c>
      <c r="T217" s="15">
        <v>1666666.6666666667</v>
      </c>
      <c r="U217" s="15">
        <v>1666666.6666666667</v>
      </c>
    </row>
    <row r="218" spans="1:21" x14ac:dyDescent="0.3">
      <c r="A218" s="7" t="s">
        <v>281</v>
      </c>
      <c r="B218" s="7" t="s">
        <v>555</v>
      </c>
      <c r="C218" s="8" t="s">
        <v>359</v>
      </c>
      <c r="D218" s="7">
        <v>1306</v>
      </c>
      <c r="E218" s="6" t="s">
        <v>8</v>
      </c>
      <c r="F218" s="7">
        <v>924</v>
      </c>
      <c r="G218" s="7" t="s">
        <v>490</v>
      </c>
      <c r="H218" s="7" t="s">
        <v>425</v>
      </c>
      <c r="I218" s="8" t="s">
        <v>359</v>
      </c>
      <c r="J218" s="15">
        <v>8333333.333333334</v>
      </c>
      <c r="K218" s="15">
        <v>8333333.333333334</v>
      </c>
      <c r="L218" s="15">
        <v>8333333.333333334</v>
      </c>
      <c r="M218" s="15">
        <v>8333333.333333334</v>
      </c>
      <c r="N218" s="15">
        <v>8333333.333333334</v>
      </c>
      <c r="O218" s="15">
        <v>8333333.333333334</v>
      </c>
      <c r="P218" s="15">
        <v>8333333.333333334</v>
      </c>
      <c r="Q218" s="15">
        <v>8333333.333333334</v>
      </c>
      <c r="R218" s="15">
        <v>8333333.333333334</v>
      </c>
      <c r="S218" s="15">
        <v>8333333.333333334</v>
      </c>
      <c r="T218" s="15">
        <v>8333333.333333334</v>
      </c>
      <c r="U218" s="15">
        <v>8333333.333333334</v>
      </c>
    </row>
    <row r="219" spans="1:21" x14ac:dyDescent="0.3">
      <c r="A219" s="7" t="s">
        <v>281</v>
      </c>
      <c r="B219" s="7" t="s">
        <v>555</v>
      </c>
      <c r="C219" s="8" t="s">
        <v>360</v>
      </c>
      <c r="D219" s="7">
        <v>1306</v>
      </c>
      <c r="E219" s="6" t="s">
        <v>8</v>
      </c>
      <c r="F219" s="7">
        <v>924</v>
      </c>
      <c r="G219" s="7" t="s">
        <v>491</v>
      </c>
      <c r="H219" s="7" t="s">
        <v>425</v>
      </c>
      <c r="I219" s="8" t="s">
        <v>360</v>
      </c>
      <c r="J219" s="15">
        <v>4166666.666666667</v>
      </c>
      <c r="K219" s="15">
        <v>4166666.666666667</v>
      </c>
      <c r="L219" s="15">
        <v>4166666.666666667</v>
      </c>
      <c r="M219" s="15">
        <v>4166666.666666667</v>
      </c>
      <c r="N219" s="15">
        <v>4166666.666666667</v>
      </c>
      <c r="O219" s="15">
        <v>4166666.666666667</v>
      </c>
      <c r="P219" s="15">
        <v>4166666.666666667</v>
      </c>
      <c r="Q219" s="15">
        <v>4166666.666666667</v>
      </c>
      <c r="R219" s="15">
        <v>4166666.666666667</v>
      </c>
      <c r="S219" s="15">
        <v>4166666.666666667</v>
      </c>
      <c r="T219" s="15">
        <v>4166666.666666667</v>
      </c>
      <c r="U219" s="15">
        <v>4166666.666666667</v>
      </c>
    </row>
    <row r="220" spans="1:21" x14ac:dyDescent="0.3">
      <c r="A220" s="7" t="s">
        <v>281</v>
      </c>
      <c r="B220" s="7" t="s">
        <v>555</v>
      </c>
      <c r="C220" s="8" t="s">
        <v>361</v>
      </c>
      <c r="D220" s="7">
        <v>1306</v>
      </c>
      <c r="E220" s="6" t="s">
        <v>8</v>
      </c>
      <c r="F220" s="7">
        <v>924</v>
      </c>
      <c r="G220" s="7" t="s">
        <v>492</v>
      </c>
      <c r="H220" s="7" t="s">
        <v>425</v>
      </c>
      <c r="I220" s="8" t="s">
        <v>361</v>
      </c>
      <c r="J220" s="15">
        <v>1666666.6666666667</v>
      </c>
      <c r="K220" s="15">
        <v>1666666.6666666667</v>
      </c>
      <c r="L220" s="15">
        <v>1666666.6666666667</v>
      </c>
      <c r="M220" s="15">
        <v>1666666.6666666667</v>
      </c>
      <c r="N220" s="15">
        <v>1666666.6666666667</v>
      </c>
      <c r="O220" s="15">
        <v>1666666.6666666667</v>
      </c>
      <c r="P220" s="15">
        <v>1666666.6666666667</v>
      </c>
      <c r="Q220" s="15">
        <v>1666666.6666666667</v>
      </c>
      <c r="R220" s="15">
        <v>1666666.6666666667</v>
      </c>
      <c r="S220" s="15">
        <v>1666666.6666666667</v>
      </c>
      <c r="T220" s="15">
        <v>1666666.6666666667</v>
      </c>
      <c r="U220" s="15">
        <v>1666666.6666666667</v>
      </c>
    </row>
    <row r="221" spans="1:21" x14ac:dyDescent="0.3">
      <c r="A221" s="7" t="s">
        <v>281</v>
      </c>
      <c r="B221" s="7" t="s">
        <v>555</v>
      </c>
      <c r="C221" s="8" t="s">
        <v>362</v>
      </c>
      <c r="D221" s="7">
        <v>1306</v>
      </c>
      <c r="E221" s="6" t="s">
        <v>8</v>
      </c>
      <c r="F221" s="7">
        <v>924</v>
      </c>
      <c r="G221" s="7" t="s">
        <v>493</v>
      </c>
      <c r="H221" s="7" t="s">
        <v>425</v>
      </c>
      <c r="I221" s="8" t="s">
        <v>362</v>
      </c>
      <c r="J221" s="15">
        <v>1666666.6666666667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</row>
    <row r="222" spans="1:21" x14ac:dyDescent="0.3">
      <c r="A222" s="7" t="s">
        <v>281</v>
      </c>
      <c r="B222" s="7" t="s">
        <v>555</v>
      </c>
      <c r="C222" s="8" t="s">
        <v>363</v>
      </c>
      <c r="D222" s="7">
        <v>1306</v>
      </c>
      <c r="E222" s="6" t="s">
        <v>8</v>
      </c>
      <c r="F222" s="7">
        <v>924</v>
      </c>
      <c r="G222" s="7" t="s">
        <v>494</v>
      </c>
      <c r="H222" s="7" t="s">
        <v>425</v>
      </c>
      <c r="I222" s="8" t="s">
        <v>363</v>
      </c>
      <c r="J222" s="15">
        <v>4166666.666666667</v>
      </c>
      <c r="K222" s="15">
        <v>4166666.666666667</v>
      </c>
      <c r="L222" s="15">
        <v>4166666.666666667</v>
      </c>
      <c r="M222" s="15">
        <v>4166666.666666667</v>
      </c>
      <c r="N222" s="15">
        <v>4166666.666666667</v>
      </c>
      <c r="O222" s="15">
        <v>4166666.666666667</v>
      </c>
      <c r="P222" s="15">
        <v>4166666.666666667</v>
      </c>
      <c r="Q222" s="15">
        <v>4166666.666666667</v>
      </c>
      <c r="R222" s="15">
        <v>4166666.666666667</v>
      </c>
      <c r="S222" s="15">
        <v>4166666.666666667</v>
      </c>
      <c r="T222" s="15">
        <v>4166666.666666667</v>
      </c>
      <c r="U222" s="15">
        <v>4166666.666666667</v>
      </c>
    </row>
    <row r="223" spans="1:21" x14ac:dyDescent="0.3">
      <c r="A223" s="7" t="s">
        <v>281</v>
      </c>
      <c r="B223" s="7" t="s">
        <v>555</v>
      </c>
      <c r="C223" s="8" t="s">
        <v>364</v>
      </c>
      <c r="D223" s="7">
        <v>1306</v>
      </c>
      <c r="E223" s="6" t="s">
        <v>8</v>
      </c>
      <c r="F223" s="7">
        <v>923</v>
      </c>
      <c r="G223" s="7" t="s">
        <v>495</v>
      </c>
      <c r="H223" s="7" t="s">
        <v>425</v>
      </c>
      <c r="I223" s="8" t="s">
        <v>364</v>
      </c>
      <c r="J223" s="15">
        <v>4166666.666666667</v>
      </c>
      <c r="K223" s="15">
        <v>4166666.666666667</v>
      </c>
      <c r="L223" s="15">
        <v>4166666.666666667</v>
      </c>
      <c r="M223" s="15">
        <v>4166666.666666667</v>
      </c>
      <c r="N223" s="15">
        <v>4166666.666666667</v>
      </c>
      <c r="O223" s="15">
        <v>4166666.666666667</v>
      </c>
      <c r="P223" s="15">
        <v>4166666.666666667</v>
      </c>
      <c r="Q223" s="15">
        <v>4166666.666666667</v>
      </c>
      <c r="R223" s="15">
        <v>4166666.666666667</v>
      </c>
      <c r="S223" s="15">
        <v>4166666.666666667</v>
      </c>
      <c r="T223" s="15">
        <v>4166666.666666667</v>
      </c>
      <c r="U223" s="15">
        <v>4166666.666666667</v>
      </c>
    </row>
    <row r="224" spans="1:21" x14ac:dyDescent="0.3">
      <c r="A224" s="7" t="s">
        <v>281</v>
      </c>
      <c r="B224" s="7" t="s">
        <v>555</v>
      </c>
      <c r="C224" s="8" t="s">
        <v>291</v>
      </c>
      <c r="D224" s="7">
        <v>1306</v>
      </c>
      <c r="E224" s="7" t="s">
        <v>253</v>
      </c>
      <c r="F224" s="7">
        <v>999</v>
      </c>
      <c r="G224" s="7" t="s">
        <v>253</v>
      </c>
      <c r="H224" s="7" t="s">
        <v>425</v>
      </c>
      <c r="I224" s="8" t="s">
        <v>291</v>
      </c>
      <c r="J224" s="15">
        <v>40000000</v>
      </c>
      <c r="K224" s="15">
        <v>41666666.666666664</v>
      </c>
      <c r="L224" s="15">
        <v>41666666.666666664</v>
      </c>
      <c r="M224" s="15">
        <v>41666666.666666664</v>
      </c>
      <c r="N224" s="15">
        <v>41666666.666666664</v>
      </c>
      <c r="O224" s="15">
        <v>41666666.666666664</v>
      </c>
      <c r="P224" s="15">
        <v>41666666.666666664</v>
      </c>
      <c r="Q224" s="15">
        <v>41666666.666666664</v>
      </c>
      <c r="R224" s="15">
        <v>41666666.666666664</v>
      </c>
      <c r="S224" s="15">
        <v>41666666.666666664</v>
      </c>
      <c r="T224" s="15">
        <v>41666666.666666664</v>
      </c>
      <c r="U224" s="15">
        <v>41666666.666666664</v>
      </c>
    </row>
    <row r="225" spans="1:21" x14ac:dyDescent="0.3">
      <c r="A225" s="7" t="s">
        <v>281</v>
      </c>
      <c r="B225" s="7" t="s">
        <v>555</v>
      </c>
      <c r="C225" s="8" t="s">
        <v>365</v>
      </c>
      <c r="D225" s="7">
        <v>1306</v>
      </c>
      <c r="E225" s="6" t="s">
        <v>8</v>
      </c>
      <c r="F225" s="7">
        <v>924</v>
      </c>
      <c r="G225" s="7" t="s">
        <v>496</v>
      </c>
      <c r="H225" s="7" t="s">
        <v>426</v>
      </c>
      <c r="I225" s="8" t="s">
        <v>365</v>
      </c>
      <c r="J225" s="15">
        <v>6000000</v>
      </c>
      <c r="K225" s="15">
        <v>6000000</v>
      </c>
      <c r="L225" s="15">
        <v>6000000</v>
      </c>
      <c r="M225" s="15">
        <v>6000000</v>
      </c>
      <c r="N225" s="15">
        <v>6000000</v>
      </c>
      <c r="O225" s="15">
        <v>6000000</v>
      </c>
      <c r="P225" s="15">
        <v>6000000</v>
      </c>
      <c r="Q225" s="15">
        <v>6000000</v>
      </c>
      <c r="R225" s="15">
        <v>6000000</v>
      </c>
      <c r="S225" s="15">
        <v>6000000</v>
      </c>
      <c r="T225" s="15">
        <v>6000000</v>
      </c>
      <c r="U225" s="15">
        <v>6000000</v>
      </c>
    </row>
    <row r="226" spans="1:21" x14ac:dyDescent="0.3">
      <c r="A226" s="7" t="s">
        <v>281</v>
      </c>
      <c r="B226" s="7" t="s">
        <v>555</v>
      </c>
      <c r="C226" s="8" t="s">
        <v>366</v>
      </c>
      <c r="D226" s="7">
        <v>1306</v>
      </c>
      <c r="E226" s="6" t="s">
        <v>8</v>
      </c>
      <c r="F226" s="7">
        <v>924</v>
      </c>
      <c r="G226" s="7" t="s">
        <v>497</v>
      </c>
      <c r="H226" s="7" t="s">
        <v>426</v>
      </c>
      <c r="I226" s="8" t="s">
        <v>366</v>
      </c>
      <c r="J226" s="15">
        <v>12000000</v>
      </c>
      <c r="K226" s="15">
        <v>12000000</v>
      </c>
      <c r="L226" s="15">
        <v>12000000</v>
      </c>
      <c r="M226" s="15">
        <v>12000000</v>
      </c>
      <c r="N226" s="15">
        <v>12000000</v>
      </c>
      <c r="O226" s="15">
        <v>12000000</v>
      </c>
      <c r="P226" s="15">
        <v>12000000</v>
      </c>
      <c r="Q226" s="15">
        <v>12000000</v>
      </c>
      <c r="R226" s="15">
        <v>12000000</v>
      </c>
      <c r="S226" s="15">
        <v>12000000</v>
      </c>
      <c r="T226" s="15">
        <v>12000000</v>
      </c>
      <c r="U226" s="15">
        <v>12000000</v>
      </c>
    </row>
    <row r="227" spans="1:21" x14ac:dyDescent="0.3">
      <c r="A227" s="7" t="s">
        <v>281</v>
      </c>
      <c r="B227" s="7" t="s">
        <v>555</v>
      </c>
      <c r="C227" s="8" t="s">
        <v>367</v>
      </c>
      <c r="D227" s="7">
        <v>1306</v>
      </c>
      <c r="E227" s="6" t="s">
        <v>8</v>
      </c>
      <c r="F227" s="7">
        <v>926</v>
      </c>
      <c r="G227" s="7" t="s">
        <v>498</v>
      </c>
      <c r="H227" s="7" t="s">
        <v>426</v>
      </c>
      <c r="I227" s="8" t="s">
        <v>367</v>
      </c>
      <c r="J227" s="15">
        <v>10000000</v>
      </c>
      <c r="K227" s="15">
        <v>10000000</v>
      </c>
      <c r="L227" s="15">
        <v>10000000</v>
      </c>
      <c r="M227" s="15">
        <v>10000000</v>
      </c>
      <c r="N227" s="15">
        <v>10000000</v>
      </c>
      <c r="O227" s="15">
        <v>10000000</v>
      </c>
      <c r="P227" s="15">
        <v>10000000</v>
      </c>
      <c r="Q227" s="15">
        <v>10000000</v>
      </c>
      <c r="R227" s="15">
        <v>10000000</v>
      </c>
      <c r="S227" s="15">
        <v>10000000</v>
      </c>
      <c r="T227" s="15">
        <v>10000000</v>
      </c>
      <c r="U227" s="15">
        <v>10000000</v>
      </c>
    </row>
    <row r="228" spans="1:21" x14ac:dyDescent="0.3">
      <c r="A228" s="7" t="s">
        <v>281</v>
      </c>
      <c r="B228" s="7" t="s">
        <v>555</v>
      </c>
      <c r="C228" s="8" t="s">
        <v>368</v>
      </c>
      <c r="D228" s="7">
        <v>1306</v>
      </c>
      <c r="E228" s="6" t="s">
        <v>8</v>
      </c>
      <c r="F228" s="7">
        <v>926</v>
      </c>
      <c r="G228" s="7" t="s">
        <v>499</v>
      </c>
      <c r="H228" s="7" t="s">
        <v>426</v>
      </c>
      <c r="I228" s="8" t="s">
        <v>368</v>
      </c>
      <c r="J228" s="15">
        <v>8000000</v>
      </c>
      <c r="K228" s="15">
        <v>8000000</v>
      </c>
      <c r="L228" s="15">
        <v>8000000</v>
      </c>
      <c r="M228" s="15">
        <v>8000000</v>
      </c>
      <c r="N228" s="15">
        <v>8000000</v>
      </c>
      <c r="O228" s="15">
        <v>8000000</v>
      </c>
      <c r="P228" s="15">
        <v>8000000</v>
      </c>
      <c r="Q228" s="15">
        <v>8000000</v>
      </c>
      <c r="R228" s="15">
        <v>8000000</v>
      </c>
      <c r="S228" s="15">
        <v>8000000</v>
      </c>
      <c r="T228" s="15">
        <v>8000000</v>
      </c>
      <c r="U228" s="15">
        <v>8000000</v>
      </c>
    </row>
    <row r="229" spans="1:21" x14ac:dyDescent="0.3">
      <c r="A229" s="7" t="s">
        <v>281</v>
      </c>
      <c r="B229" s="7" t="s">
        <v>555</v>
      </c>
      <c r="C229" s="8" t="s">
        <v>369</v>
      </c>
      <c r="D229" s="7">
        <v>1306</v>
      </c>
      <c r="E229" s="6" t="s">
        <v>8</v>
      </c>
      <c r="F229" s="7">
        <v>905</v>
      </c>
      <c r="G229" s="7" t="s">
        <v>500</v>
      </c>
      <c r="H229" s="7" t="s">
        <v>426</v>
      </c>
      <c r="I229" s="8" t="s">
        <v>369</v>
      </c>
      <c r="J229" s="15">
        <v>2000000</v>
      </c>
      <c r="K229" s="15">
        <v>2000000</v>
      </c>
      <c r="L229" s="15">
        <v>2000000</v>
      </c>
      <c r="M229" s="15">
        <v>2000000</v>
      </c>
      <c r="N229" s="15">
        <v>2000000</v>
      </c>
      <c r="O229" s="15">
        <v>2000000</v>
      </c>
      <c r="P229" s="15">
        <v>2000000</v>
      </c>
      <c r="Q229" s="15">
        <v>2000000</v>
      </c>
      <c r="R229" s="15">
        <v>2000000</v>
      </c>
      <c r="S229" s="15">
        <v>2000000</v>
      </c>
      <c r="T229" s="15">
        <v>2000000</v>
      </c>
      <c r="U229" s="15">
        <v>2000000</v>
      </c>
    </row>
    <row r="230" spans="1:21" x14ac:dyDescent="0.3">
      <c r="A230" s="7" t="s">
        <v>281</v>
      </c>
      <c r="B230" s="7" t="s">
        <v>555</v>
      </c>
      <c r="C230" s="8" t="s">
        <v>370</v>
      </c>
      <c r="D230" s="7">
        <v>1306</v>
      </c>
      <c r="E230" s="6" t="s">
        <v>8</v>
      </c>
      <c r="F230" s="7">
        <v>925</v>
      </c>
      <c r="G230" s="7" t="s">
        <v>501</v>
      </c>
      <c r="H230" s="7" t="s">
        <v>426</v>
      </c>
      <c r="I230" s="8" t="s">
        <v>370</v>
      </c>
      <c r="J230" s="15">
        <v>8000000</v>
      </c>
      <c r="K230" s="15">
        <v>8000000</v>
      </c>
      <c r="L230" s="15">
        <v>8000000</v>
      </c>
      <c r="M230" s="15">
        <v>8000000</v>
      </c>
      <c r="N230" s="15">
        <v>8000000</v>
      </c>
      <c r="O230" s="15">
        <v>8000000</v>
      </c>
      <c r="P230" s="15">
        <v>8000000</v>
      </c>
      <c r="Q230" s="15">
        <v>8000000</v>
      </c>
      <c r="R230" s="15">
        <v>8000000</v>
      </c>
      <c r="S230" s="15">
        <v>8000000</v>
      </c>
      <c r="T230" s="15">
        <v>8000000</v>
      </c>
      <c r="U230" s="15">
        <v>8000000</v>
      </c>
    </row>
    <row r="231" spans="1:21" x14ac:dyDescent="0.3">
      <c r="A231" s="7" t="s">
        <v>281</v>
      </c>
      <c r="B231" s="7" t="s">
        <v>555</v>
      </c>
      <c r="C231" s="8" t="s">
        <v>371</v>
      </c>
      <c r="D231" s="7">
        <v>1306</v>
      </c>
      <c r="E231" s="6" t="s">
        <v>8</v>
      </c>
      <c r="F231" s="7">
        <v>925</v>
      </c>
      <c r="G231" s="7" t="s">
        <v>502</v>
      </c>
      <c r="H231" s="7" t="s">
        <v>426</v>
      </c>
      <c r="I231" s="8" t="s">
        <v>371</v>
      </c>
      <c r="J231" s="15">
        <v>4000000</v>
      </c>
      <c r="K231" s="15">
        <v>4000000</v>
      </c>
      <c r="L231" s="15">
        <v>4000000</v>
      </c>
      <c r="M231" s="15">
        <v>4000000</v>
      </c>
      <c r="N231" s="15">
        <v>4000000</v>
      </c>
      <c r="O231" s="15">
        <v>4000000</v>
      </c>
      <c r="P231" s="15">
        <v>4000000</v>
      </c>
      <c r="Q231" s="15">
        <v>4000000</v>
      </c>
      <c r="R231" s="15">
        <v>4000000</v>
      </c>
      <c r="S231" s="15">
        <v>4000000</v>
      </c>
      <c r="T231" s="15">
        <v>4000000</v>
      </c>
      <c r="U231" s="15">
        <v>4000000</v>
      </c>
    </row>
    <row r="232" spans="1:21" x14ac:dyDescent="0.3">
      <c r="A232" s="7" t="s">
        <v>281</v>
      </c>
      <c r="B232" s="7" t="s">
        <v>555</v>
      </c>
      <c r="C232" s="8" t="s">
        <v>372</v>
      </c>
      <c r="D232" s="7">
        <v>1306</v>
      </c>
      <c r="E232" s="6" t="s">
        <v>8</v>
      </c>
      <c r="F232" s="7">
        <v>924</v>
      </c>
      <c r="G232" s="7" t="s">
        <v>503</v>
      </c>
      <c r="H232" s="7" t="s">
        <v>426</v>
      </c>
      <c r="I232" s="8" t="s">
        <v>372</v>
      </c>
      <c r="J232" s="15">
        <v>5000000</v>
      </c>
      <c r="K232" s="15">
        <v>5000000</v>
      </c>
      <c r="L232" s="15">
        <v>5000000</v>
      </c>
      <c r="M232" s="15">
        <v>5000000</v>
      </c>
      <c r="N232" s="15">
        <v>5000000</v>
      </c>
      <c r="O232" s="15">
        <v>5000000</v>
      </c>
      <c r="P232" s="15">
        <v>5000000</v>
      </c>
      <c r="Q232" s="15">
        <v>5000000</v>
      </c>
      <c r="R232" s="15">
        <v>5000000</v>
      </c>
      <c r="S232" s="15">
        <v>5000000</v>
      </c>
      <c r="T232" s="15">
        <v>5000000</v>
      </c>
      <c r="U232" s="15">
        <v>5000000</v>
      </c>
    </row>
    <row r="233" spans="1:21" x14ac:dyDescent="0.3">
      <c r="A233" s="7" t="s">
        <v>281</v>
      </c>
      <c r="B233" s="7" t="s">
        <v>555</v>
      </c>
      <c r="C233" s="8" t="s">
        <v>373</v>
      </c>
      <c r="D233" s="7">
        <v>1306</v>
      </c>
      <c r="E233" s="6" t="s">
        <v>8</v>
      </c>
      <c r="F233" s="7">
        <v>926</v>
      </c>
      <c r="G233" s="7" t="s">
        <v>504</v>
      </c>
      <c r="H233" s="7" t="s">
        <v>426</v>
      </c>
      <c r="I233" s="8" t="s">
        <v>373</v>
      </c>
      <c r="J233" s="15">
        <v>2000000</v>
      </c>
      <c r="K233" s="15">
        <v>2000000</v>
      </c>
      <c r="L233" s="15">
        <v>2000000</v>
      </c>
      <c r="M233" s="15">
        <v>2000000</v>
      </c>
      <c r="N233" s="15">
        <v>2000000</v>
      </c>
      <c r="O233" s="15">
        <v>2000000</v>
      </c>
      <c r="P233" s="15">
        <v>2000000</v>
      </c>
      <c r="Q233" s="15">
        <v>2000000</v>
      </c>
      <c r="R233" s="15">
        <v>2000000</v>
      </c>
      <c r="S233" s="15">
        <v>2000000</v>
      </c>
      <c r="T233" s="15">
        <v>2000000</v>
      </c>
      <c r="U233" s="15">
        <v>2000000</v>
      </c>
    </row>
    <row r="234" spans="1:21" x14ac:dyDescent="0.3">
      <c r="A234" s="7" t="s">
        <v>281</v>
      </c>
      <c r="B234" s="7" t="s">
        <v>555</v>
      </c>
      <c r="C234" s="8" t="s">
        <v>374</v>
      </c>
      <c r="D234" s="7">
        <v>1306</v>
      </c>
      <c r="E234" s="6" t="s">
        <v>8</v>
      </c>
      <c r="F234" s="7">
        <v>926</v>
      </c>
      <c r="G234" s="7" t="s">
        <v>505</v>
      </c>
      <c r="H234" s="7" t="s">
        <v>426</v>
      </c>
      <c r="I234" s="8" t="s">
        <v>374</v>
      </c>
      <c r="J234" s="15">
        <v>5000000</v>
      </c>
      <c r="K234" s="15">
        <v>5000000</v>
      </c>
      <c r="L234" s="15">
        <v>5000000</v>
      </c>
      <c r="M234" s="15">
        <v>5000000</v>
      </c>
      <c r="N234" s="15">
        <v>5000000</v>
      </c>
      <c r="O234" s="15">
        <v>5000000</v>
      </c>
      <c r="P234" s="15">
        <v>5000000</v>
      </c>
      <c r="Q234" s="15">
        <v>5000000</v>
      </c>
      <c r="R234" s="15">
        <v>5000000</v>
      </c>
      <c r="S234" s="15">
        <v>5000000</v>
      </c>
      <c r="T234" s="15">
        <v>5000000</v>
      </c>
      <c r="U234" s="15">
        <v>5000000</v>
      </c>
    </row>
    <row r="235" spans="1:21" x14ac:dyDescent="0.3">
      <c r="A235" s="7" t="s">
        <v>281</v>
      </c>
      <c r="B235" s="7" t="s">
        <v>555</v>
      </c>
      <c r="C235" s="8" t="s">
        <v>375</v>
      </c>
      <c r="D235" s="7">
        <v>1306</v>
      </c>
      <c r="E235" s="6" t="s">
        <v>8</v>
      </c>
      <c r="F235" s="7">
        <v>925</v>
      </c>
      <c r="G235" s="7" t="s">
        <v>506</v>
      </c>
      <c r="H235" s="7" t="s">
        <v>426</v>
      </c>
      <c r="I235" s="8" t="s">
        <v>375</v>
      </c>
      <c r="J235" s="15">
        <v>1000000</v>
      </c>
      <c r="K235" s="15">
        <v>1000000</v>
      </c>
      <c r="L235" s="15">
        <v>1000000</v>
      </c>
      <c r="M235" s="15">
        <v>1000000</v>
      </c>
      <c r="N235" s="15">
        <v>1000000</v>
      </c>
      <c r="O235" s="15">
        <v>1000000</v>
      </c>
      <c r="P235" s="15">
        <v>1000000</v>
      </c>
      <c r="Q235" s="15">
        <v>1000000</v>
      </c>
      <c r="R235" s="15">
        <v>1000000</v>
      </c>
      <c r="S235" s="15">
        <v>1000000</v>
      </c>
      <c r="T235" s="15">
        <v>1000000</v>
      </c>
      <c r="U235" s="15">
        <v>1000000</v>
      </c>
    </row>
    <row r="236" spans="1:21" x14ac:dyDescent="0.3">
      <c r="A236" s="7" t="s">
        <v>281</v>
      </c>
      <c r="B236" s="7" t="s">
        <v>555</v>
      </c>
      <c r="C236" s="8" t="s">
        <v>376</v>
      </c>
      <c r="D236" s="7">
        <v>1306</v>
      </c>
      <c r="E236" s="6" t="s">
        <v>8</v>
      </c>
      <c r="F236" s="7">
        <v>925</v>
      </c>
      <c r="G236" s="7" t="s">
        <v>507</v>
      </c>
      <c r="H236" s="7" t="s">
        <v>426</v>
      </c>
      <c r="I236" s="8" t="s">
        <v>376</v>
      </c>
      <c r="J236" s="15">
        <v>1000000</v>
      </c>
      <c r="K236" s="15">
        <v>1000000</v>
      </c>
      <c r="L236" s="15">
        <v>1000000</v>
      </c>
      <c r="M236" s="15">
        <v>1000000</v>
      </c>
      <c r="N236" s="15">
        <v>1000000</v>
      </c>
      <c r="O236" s="15">
        <v>1000000</v>
      </c>
      <c r="P236" s="15">
        <v>1000000</v>
      </c>
      <c r="Q236" s="15">
        <v>1000000</v>
      </c>
      <c r="R236" s="15">
        <v>1000000</v>
      </c>
      <c r="S236" s="15">
        <v>1000000</v>
      </c>
      <c r="T236" s="15">
        <v>1000000</v>
      </c>
      <c r="U236" s="15">
        <v>1000000</v>
      </c>
    </row>
    <row r="237" spans="1:21" x14ac:dyDescent="0.3">
      <c r="A237" s="7" t="s">
        <v>281</v>
      </c>
      <c r="B237" s="7" t="s">
        <v>555</v>
      </c>
      <c r="C237" s="8" t="s">
        <v>377</v>
      </c>
      <c r="D237" s="7">
        <v>1306</v>
      </c>
      <c r="E237" s="6" t="s">
        <v>8</v>
      </c>
      <c r="F237" s="7">
        <v>924</v>
      </c>
      <c r="G237" s="7" t="s">
        <v>508</v>
      </c>
      <c r="H237" s="7" t="s">
        <v>426</v>
      </c>
      <c r="I237" s="8" t="s">
        <v>377</v>
      </c>
      <c r="J237" s="15">
        <v>6000000</v>
      </c>
      <c r="K237" s="15">
        <v>6000000</v>
      </c>
      <c r="L237" s="15">
        <v>6000000</v>
      </c>
      <c r="M237" s="15">
        <v>6000000</v>
      </c>
      <c r="N237" s="15">
        <v>6000000</v>
      </c>
      <c r="O237" s="15">
        <v>6000000</v>
      </c>
      <c r="P237" s="15">
        <v>6000000</v>
      </c>
      <c r="Q237" s="15">
        <v>6000000</v>
      </c>
      <c r="R237" s="15">
        <v>6000000</v>
      </c>
      <c r="S237" s="15">
        <v>6000000</v>
      </c>
      <c r="T237" s="15">
        <v>6000000</v>
      </c>
      <c r="U237" s="15">
        <v>6000000</v>
      </c>
    </row>
    <row r="238" spans="1:21" x14ac:dyDescent="0.3">
      <c r="A238" s="7" t="s">
        <v>281</v>
      </c>
      <c r="B238" s="7" t="s">
        <v>555</v>
      </c>
      <c r="C238" s="8" t="s">
        <v>378</v>
      </c>
      <c r="D238" s="7">
        <v>1306</v>
      </c>
      <c r="E238" s="6" t="s">
        <v>8</v>
      </c>
      <c r="F238" s="7">
        <v>905</v>
      </c>
      <c r="G238" s="7" t="s">
        <v>509</v>
      </c>
      <c r="H238" s="7" t="s">
        <v>426</v>
      </c>
      <c r="I238" s="8" t="s">
        <v>378</v>
      </c>
      <c r="J238" s="15">
        <v>1000000</v>
      </c>
      <c r="K238" s="15">
        <v>1000000</v>
      </c>
      <c r="L238" s="15">
        <v>1000000</v>
      </c>
      <c r="M238" s="15">
        <v>1000000</v>
      </c>
      <c r="N238" s="15">
        <v>1000000</v>
      </c>
      <c r="O238" s="15">
        <v>1000000</v>
      </c>
      <c r="P238" s="15">
        <v>1000000</v>
      </c>
      <c r="Q238" s="15">
        <v>1000000</v>
      </c>
      <c r="R238" s="15">
        <v>1000000</v>
      </c>
      <c r="S238" s="15">
        <v>1000000</v>
      </c>
      <c r="T238" s="15">
        <v>1000000</v>
      </c>
      <c r="U238" s="15">
        <v>1000000</v>
      </c>
    </row>
    <row r="239" spans="1:21" x14ac:dyDescent="0.3">
      <c r="A239" s="7" t="s">
        <v>281</v>
      </c>
      <c r="B239" s="7" t="s">
        <v>555</v>
      </c>
      <c r="C239" s="8" t="s">
        <v>379</v>
      </c>
      <c r="D239" s="7">
        <v>1306</v>
      </c>
      <c r="E239" s="6" t="s">
        <v>8</v>
      </c>
      <c r="F239" s="7">
        <v>926</v>
      </c>
      <c r="G239" s="7" t="s">
        <v>510</v>
      </c>
      <c r="H239" s="7" t="s">
        <v>426</v>
      </c>
      <c r="I239" s="8" t="s">
        <v>379</v>
      </c>
      <c r="J239" s="15">
        <v>3000000</v>
      </c>
      <c r="K239" s="15">
        <v>3000000</v>
      </c>
      <c r="L239" s="15">
        <v>3000000</v>
      </c>
      <c r="M239" s="15">
        <v>3000000</v>
      </c>
      <c r="N239" s="15">
        <v>3000000</v>
      </c>
      <c r="O239" s="15">
        <v>3000000</v>
      </c>
      <c r="P239" s="15">
        <v>3000000</v>
      </c>
      <c r="Q239" s="15">
        <v>3000000</v>
      </c>
      <c r="R239" s="15">
        <v>3000000</v>
      </c>
      <c r="S239" s="15">
        <v>3000000</v>
      </c>
      <c r="T239" s="15">
        <v>3000000</v>
      </c>
      <c r="U239" s="15">
        <v>3000000</v>
      </c>
    </row>
    <row r="240" spans="1:21" x14ac:dyDescent="0.3">
      <c r="A240" s="7" t="s">
        <v>281</v>
      </c>
      <c r="B240" s="7" t="s">
        <v>555</v>
      </c>
      <c r="C240" s="8" t="s">
        <v>380</v>
      </c>
      <c r="D240" s="7">
        <v>1306</v>
      </c>
      <c r="E240" s="6" t="s">
        <v>8</v>
      </c>
      <c r="F240" s="7">
        <v>925</v>
      </c>
      <c r="G240" s="7" t="s">
        <v>511</v>
      </c>
      <c r="H240" s="7" t="s">
        <v>426</v>
      </c>
      <c r="I240" s="8" t="s">
        <v>380</v>
      </c>
      <c r="J240" s="15">
        <v>1000000</v>
      </c>
      <c r="K240" s="15">
        <v>1000000</v>
      </c>
      <c r="L240" s="15">
        <v>1000000</v>
      </c>
      <c r="M240" s="15">
        <v>1000000</v>
      </c>
      <c r="N240" s="15">
        <v>1000000</v>
      </c>
      <c r="O240" s="15">
        <v>1000000</v>
      </c>
      <c r="P240" s="15">
        <v>1000000</v>
      </c>
      <c r="Q240" s="15">
        <v>1000000</v>
      </c>
      <c r="R240" s="15">
        <v>1000000</v>
      </c>
      <c r="S240" s="15">
        <v>1000000</v>
      </c>
      <c r="T240" s="15">
        <v>1000000</v>
      </c>
      <c r="U240" s="15">
        <v>1000000</v>
      </c>
    </row>
    <row r="241" spans="1:21" x14ac:dyDescent="0.3">
      <c r="A241" s="7" t="s">
        <v>281</v>
      </c>
      <c r="B241" s="7" t="s">
        <v>555</v>
      </c>
      <c r="C241" s="8" t="s">
        <v>381</v>
      </c>
      <c r="D241" s="7">
        <v>1306</v>
      </c>
      <c r="E241" s="6" t="s">
        <v>8</v>
      </c>
      <c r="F241" s="7">
        <v>924</v>
      </c>
      <c r="G241" s="7" t="s">
        <v>512</v>
      </c>
      <c r="H241" s="7" t="s">
        <v>426</v>
      </c>
      <c r="I241" s="8" t="s">
        <v>381</v>
      </c>
      <c r="J241" s="15">
        <v>1000000</v>
      </c>
      <c r="K241" s="15">
        <v>1000000</v>
      </c>
      <c r="L241" s="15">
        <v>1000000</v>
      </c>
      <c r="M241" s="15">
        <v>1000000</v>
      </c>
      <c r="N241" s="15">
        <v>1000000</v>
      </c>
      <c r="O241" s="15">
        <v>1000000</v>
      </c>
      <c r="P241" s="15">
        <v>1000000</v>
      </c>
      <c r="Q241" s="15">
        <v>1000000</v>
      </c>
      <c r="R241" s="15">
        <v>1000000</v>
      </c>
      <c r="S241" s="15">
        <v>1000000</v>
      </c>
      <c r="T241" s="15">
        <v>1000000</v>
      </c>
      <c r="U241" s="15">
        <v>1000000</v>
      </c>
    </row>
    <row r="242" spans="1:21" x14ac:dyDescent="0.3">
      <c r="A242" s="7" t="s">
        <v>281</v>
      </c>
      <c r="B242" s="7" t="s">
        <v>555</v>
      </c>
      <c r="C242" s="8" t="s">
        <v>382</v>
      </c>
      <c r="D242" s="7">
        <v>1306</v>
      </c>
      <c r="E242" s="6" t="s">
        <v>8</v>
      </c>
      <c r="F242" s="7">
        <v>925</v>
      </c>
      <c r="G242" s="7" t="s">
        <v>513</v>
      </c>
      <c r="H242" s="7" t="s">
        <v>426</v>
      </c>
      <c r="I242" s="8" t="s">
        <v>382</v>
      </c>
      <c r="J242" s="15">
        <v>7000000</v>
      </c>
      <c r="K242" s="15">
        <v>7000000</v>
      </c>
      <c r="L242" s="15">
        <v>7000000</v>
      </c>
      <c r="M242" s="15">
        <v>7000000</v>
      </c>
      <c r="N242" s="15">
        <v>7000000</v>
      </c>
      <c r="O242" s="15">
        <v>7000000</v>
      </c>
      <c r="P242" s="15">
        <v>7000000</v>
      </c>
      <c r="Q242" s="15">
        <v>7000000</v>
      </c>
      <c r="R242" s="15">
        <v>7000000</v>
      </c>
      <c r="S242" s="15">
        <v>7000000</v>
      </c>
      <c r="T242" s="15">
        <v>7000000</v>
      </c>
      <c r="U242" s="15">
        <v>7000000</v>
      </c>
    </row>
    <row r="243" spans="1:21" x14ac:dyDescent="0.3">
      <c r="A243" s="7" t="s">
        <v>281</v>
      </c>
      <c r="B243" s="7" t="s">
        <v>555</v>
      </c>
      <c r="C243" s="8" t="s">
        <v>383</v>
      </c>
      <c r="D243" s="7">
        <v>1306</v>
      </c>
      <c r="E243" s="6" t="s">
        <v>8</v>
      </c>
      <c r="F243" s="7">
        <v>905</v>
      </c>
      <c r="G243" s="7" t="s">
        <v>514</v>
      </c>
      <c r="H243" s="7" t="s">
        <v>426</v>
      </c>
      <c r="I243" s="8" t="s">
        <v>383</v>
      </c>
      <c r="J243" s="15">
        <v>1000000</v>
      </c>
      <c r="K243" s="15">
        <v>1000000</v>
      </c>
      <c r="L243" s="15">
        <v>1000000</v>
      </c>
      <c r="M243" s="15">
        <v>1000000</v>
      </c>
      <c r="N243" s="15">
        <v>1000000</v>
      </c>
      <c r="O243" s="15">
        <v>1000000</v>
      </c>
      <c r="P243" s="15">
        <v>1000000</v>
      </c>
      <c r="Q243" s="15">
        <v>1000000</v>
      </c>
      <c r="R243" s="15">
        <v>1000000</v>
      </c>
      <c r="S243" s="15">
        <v>1000000</v>
      </c>
      <c r="T243" s="15">
        <v>1000000</v>
      </c>
      <c r="U243" s="15">
        <v>1000000</v>
      </c>
    </row>
    <row r="244" spans="1:21" x14ac:dyDescent="0.3">
      <c r="A244" s="7" t="s">
        <v>281</v>
      </c>
      <c r="B244" s="7" t="s">
        <v>555</v>
      </c>
      <c r="C244" s="8" t="s">
        <v>384</v>
      </c>
      <c r="D244" s="7">
        <v>1306</v>
      </c>
      <c r="E244" s="6" t="s">
        <v>8</v>
      </c>
      <c r="F244" s="7">
        <v>924</v>
      </c>
      <c r="G244" s="7" t="s">
        <v>515</v>
      </c>
      <c r="H244" s="7" t="s">
        <v>426</v>
      </c>
      <c r="I244" s="8" t="s">
        <v>384</v>
      </c>
      <c r="J244" s="15">
        <v>2000000</v>
      </c>
      <c r="K244" s="15">
        <v>2000000</v>
      </c>
      <c r="L244" s="15">
        <v>2000000</v>
      </c>
      <c r="M244" s="15">
        <v>2000000</v>
      </c>
      <c r="N244" s="15">
        <v>2000000</v>
      </c>
      <c r="O244" s="15">
        <v>2000000</v>
      </c>
      <c r="P244" s="15">
        <v>2000000</v>
      </c>
      <c r="Q244" s="15">
        <v>2000000</v>
      </c>
      <c r="R244" s="15">
        <v>2000000</v>
      </c>
      <c r="S244" s="15">
        <v>2000000</v>
      </c>
      <c r="T244" s="15">
        <v>2000000</v>
      </c>
      <c r="U244" s="15">
        <v>2000000</v>
      </c>
    </row>
    <row r="245" spans="1:21" x14ac:dyDescent="0.3">
      <c r="A245" s="7" t="s">
        <v>281</v>
      </c>
      <c r="B245" s="7" t="s">
        <v>555</v>
      </c>
      <c r="C245" s="8" t="s">
        <v>291</v>
      </c>
      <c r="D245" s="7">
        <v>1306</v>
      </c>
      <c r="E245" s="7" t="s">
        <v>253</v>
      </c>
      <c r="F245" s="7">
        <v>999</v>
      </c>
      <c r="G245" s="7" t="s">
        <v>253</v>
      </c>
      <c r="H245" s="7" t="s">
        <v>426</v>
      </c>
      <c r="I245" s="8" t="s">
        <v>291</v>
      </c>
      <c r="J245" s="15">
        <v>22000000</v>
      </c>
      <c r="K245" s="15">
        <v>22000000</v>
      </c>
      <c r="L245" s="15">
        <v>22000000</v>
      </c>
      <c r="M245" s="15">
        <v>22000000</v>
      </c>
      <c r="N245" s="15">
        <v>22000000</v>
      </c>
      <c r="O245" s="15">
        <v>22000000</v>
      </c>
      <c r="P245" s="15">
        <v>22000000</v>
      </c>
      <c r="Q245" s="15">
        <v>22000000</v>
      </c>
      <c r="R245" s="15">
        <v>23000000</v>
      </c>
      <c r="S245" s="15">
        <v>23000000</v>
      </c>
      <c r="T245" s="15">
        <v>23000000</v>
      </c>
      <c r="U245" s="15">
        <v>23000000</v>
      </c>
    </row>
    <row r="246" spans="1:21" x14ac:dyDescent="0.3">
      <c r="A246" s="7" t="s">
        <v>281</v>
      </c>
      <c r="B246" s="7" t="s">
        <v>555</v>
      </c>
      <c r="C246" s="8" t="s">
        <v>385</v>
      </c>
      <c r="D246" s="7">
        <v>1306</v>
      </c>
      <c r="E246" s="6" t="s">
        <v>8</v>
      </c>
      <c r="F246" s="7">
        <v>907</v>
      </c>
      <c r="G246" s="7" t="s">
        <v>516</v>
      </c>
      <c r="H246" s="7" t="s">
        <v>427</v>
      </c>
      <c r="I246" s="8" t="s">
        <v>385</v>
      </c>
      <c r="J246" s="15">
        <v>6000000</v>
      </c>
      <c r="K246" s="15">
        <v>6000000</v>
      </c>
      <c r="L246" s="15">
        <v>6000000</v>
      </c>
      <c r="M246" s="15">
        <v>6000000</v>
      </c>
      <c r="N246" s="15">
        <v>6000000</v>
      </c>
      <c r="O246" s="15">
        <v>6000000</v>
      </c>
      <c r="P246" s="15">
        <v>6000000</v>
      </c>
      <c r="Q246" s="15">
        <v>6000000</v>
      </c>
      <c r="R246" s="15">
        <v>6000000</v>
      </c>
      <c r="S246" s="15">
        <v>6000000</v>
      </c>
      <c r="T246" s="15">
        <v>6000000</v>
      </c>
      <c r="U246" s="15">
        <v>6000000</v>
      </c>
    </row>
    <row r="247" spans="1:21" x14ac:dyDescent="0.3">
      <c r="A247" s="7" t="s">
        <v>281</v>
      </c>
      <c r="B247" s="7" t="s">
        <v>555</v>
      </c>
      <c r="C247" s="8" t="s">
        <v>386</v>
      </c>
      <c r="D247" s="7">
        <v>1306</v>
      </c>
      <c r="E247" s="6" t="s">
        <v>8</v>
      </c>
      <c r="F247" s="7">
        <v>923</v>
      </c>
      <c r="G247" s="7" t="s">
        <v>517</v>
      </c>
      <c r="H247" s="7" t="s">
        <v>427</v>
      </c>
      <c r="I247" s="8" t="s">
        <v>386</v>
      </c>
      <c r="J247" s="15">
        <v>2000000</v>
      </c>
      <c r="K247" s="15">
        <v>2000000</v>
      </c>
      <c r="L247" s="15">
        <v>2000000</v>
      </c>
      <c r="M247" s="15">
        <v>2000000</v>
      </c>
      <c r="N247" s="15">
        <v>2000000</v>
      </c>
      <c r="O247" s="15">
        <v>2000000</v>
      </c>
      <c r="P247" s="15">
        <v>2000000</v>
      </c>
      <c r="Q247" s="15">
        <v>2000000</v>
      </c>
      <c r="R247" s="15">
        <v>2000000</v>
      </c>
      <c r="S247" s="15">
        <v>2000000</v>
      </c>
      <c r="T247" s="15">
        <v>2000000</v>
      </c>
      <c r="U247" s="15">
        <v>2000000</v>
      </c>
    </row>
    <row r="248" spans="1:21" x14ac:dyDescent="0.3">
      <c r="A248" s="7" t="s">
        <v>281</v>
      </c>
      <c r="B248" s="7" t="s">
        <v>555</v>
      </c>
      <c r="C248" s="8" t="s">
        <v>387</v>
      </c>
      <c r="D248" s="7">
        <v>1306</v>
      </c>
      <c r="E248" s="6" t="s">
        <v>8</v>
      </c>
      <c r="F248" s="7">
        <v>923</v>
      </c>
      <c r="G248" s="7" t="s">
        <v>518</v>
      </c>
      <c r="H248" s="7" t="s">
        <v>427</v>
      </c>
      <c r="I248" s="8" t="s">
        <v>387</v>
      </c>
      <c r="J248" s="15">
        <v>2000000</v>
      </c>
      <c r="K248" s="15">
        <v>2000000</v>
      </c>
      <c r="L248" s="15">
        <v>2000000</v>
      </c>
      <c r="M248" s="15">
        <v>2000000</v>
      </c>
      <c r="N248" s="15">
        <v>2000000</v>
      </c>
      <c r="O248" s="15">
        <v>2000000</v>
      </c>
      <c r="P248" s="15">
        <v>2000000</v>
      </c>
      <c r="Q248" s="15">
        <v>2000000</v>
      </c>
      <c r="R248" s="15">
        <v>2000000</v>
      </c>
      <c r="S248" s="15">
        <v>2000000</v>
      </c>
      <c r="T248" s="15">
        <v>2000000</v>
      </c>
      <c r="U248" s="15">
        <v>2000000</v>
      </c>
    </row>
    <row r="249" spans="1:21" x14ac:dyDescent="0.3">
      <c r="A249" s="7" t="s">
        <v>281</v>
      </c>
      <c r="B249" s="7" t="s">
        <v>555</v>
      </c>
      <c r="C249" s="8" t="s">
        <v>388</v>
      </c>
      <c r="D249" s="7">
        <v>1306</v>
      </c>
      <c r="E249" s="6" t="s">
        <v>8</v>
      </c>
      <c r="F249" s="7">
        <v>923</v>
      </c>
      <c r="G249" s="7" t="s">
        <v>519</v>
      </c>
      <c r="H249" s="7" t="s">
        <v>427</v>
      </c>
      <c r="I249" s="8" t="s">
        <v>388</v>
      </c>
      <c r="J249" s="15">
        <v>2000000</v>
      </c>
      <c r="K249" s="15">
        <v>2000000</v>
      </c>
      <c r="L249" s="15">
        <v>2000000</v>
      </c>
      <c r="M249" s="15">
        <v>2000000</v>
      </c>
      <c r="N249" s="15">
        <v>2000000</v>
      </c>
      <c r="O249" s="15">
        <v>2000000</v>
      </c>
      <c r="P249" s="15">
        <v>2000000</v>
      </c>
      <c r="Q249" s="15">
        <v>2000000</v>
      </c>
      <c r="R249" s="15">
        <v>2000000</v>
      </c>
      <c r="S249" s="15">
        <v>2000000</v>
      </c>
      <c r="T249" s="15">
        <v>2000000</v>
      </c>
      <c r="U249" s="15">
        <v>2000000</v>
      </c>
    </row>
    <row r="250" spans="1:21" x14ac:dyDescent="0.3">
      <c r="A250" s="7" t="s">
        <v>281</v>
      </c>
      <c r="B250" s="7" t="s">
        <v>555</v>
      </c>
      <c r="C250" s="8" t="s">
        <v>389</v>
      </c>
      <c r="D250" s="7">
        <v>1306</v>
      </c>
      <c r="E250" s="6" t="s">
        <v>8</v>
      </c>
      <c r="F250" s="7">
        <v>905</v>
      </c>
      <c r="G250" s="7" t="s">
        <v>520</v>
      </c>
      <c r="H250" s="7" t="s">
        <v>427</v>
      </c>
      <c r="I250" s="8" t="s">
        <v>389</v>
      </c>
      <c r="J250" s="15">
        <v>2000000</v>
      </c>
      <c r="K250" s="15">
        <v>2000000</v>
      </c>
      <c r="L250" s="15">
        <v>2000000</v>
      </c>
      <c r="M250" s="15">
        <v>2000000</v>
      </c>
      <c r="N250" s="15">
        <v>2000000</v>
      </c>
      <c r="O250" s="15">
        <v>2000000</v>
      </c>
      <c r="P250" s="15">
        <v>2000000</v>
      </c>
      <c r="Q250" s="15">
        <v>2000000</v>
      </c>
      <c r="R250" s="15">
        <v>2000000</v>
      </c>
      <c r="S250" s="15">
        <v>2000000</v>
      </c>
      <c r="T250" s="15">
        <v>2000000</v>
      </c>
      <c r="U250" s="15">
        <v>2000000</v>
      </c>
    </row>
    <row r="251" spans="1:21" x14ac:dyDescent="0.3">
      <c r="A251" s="7" t="s">
        <v>281</v>
      </c>
      <c r="B251" s="7" t="s">
        <v>555</v>
      </c>
      <c r="C251" s="8" t="s">
        <v>390</v>
      </c>
      <c r="D251" s="7">
        <v>1306</v>
      </c>
      <c r="E251" s="6" t="s">
        <v>8</v>
      </c>
      <c r="F251" s="7">
        <v>923</v>
      </c>
      <c r="G251" s="7" t="s">
        <v>521</v>
      </c>
      <c r="H251" s="7" t="s">
        <v>427</v>
      </c>
      <c r="I251" s="8" t="s">
        <v>390</v>
      </c>
      <c r="J251" s="15">
        <v>2000000</v>
      </c>
      <c r="K251" s="15">
        <v>2000000</v>
      </c>
      <c r="L251" s="15">
        <v>2000000</v>
      </c>
      <c r="M251" s="15">
        <v>2000000</v>
      </c>
      <c r="N251" s="15">
        <v>2000000</v>
      </c>
      <c r="O251" s="15">
        <v>3000000</v>
      </c>
      <c r="P251" s="15">
        <v>3000000</v>
      </c>
      <c r="Q251" s="15">
        <v>3000000</v>
      </c>
      <c r="R251" s="15">
        <v>3000000</v>
      </c>
      <c r="S251" s="15">
        <v>2000000</v>
      </c>
      <c r="T251" s="15">
        <v>2000000</v>
      </c>
      <c r="U251" s="15">
        <v>2000000</v>
      </c>
    </row>
    <row r="252" spans="1:21" x14ac:dyDescent="0.3">
      <c r="A252" s="7" t="s">
        <v>281</v>
      </c>
      <c r="B252" s="7" t="s">
        <v>555</v>
      </c>
      <c r="C252" s="8" t="s">
        <v>391</v>
      </c>
      <c r="D252" s="7">
        <v>1306</v>
      </c>
      <c r="E252" s="6" t="s">
        <v>8</v>
      </c>
      <c r="F252" s="7">
        <v>925</v>
      </c>
      <c r="G252" s="7" t="s">
        <v>522</v>
      </c>
      <c r="H252" s="7" t="s">
        <v>427</v>
      </c>
      <c r="I252" s="8" t="s">
        <v>391</v>
      </c>
      <c r="J252" s="15">
        <v>2000000</v>
      </c>
      <c r="K252" s="15">
        <v>2000000</v>
      </c>
      <c r="L252" s="15">
        <v>2000000</v>
      </c>
      <c r="M252" s="15">
        <v>2000000</v>
      </c>
      <c r="N252" s="15">
        <v>2000000</v>
      </c>
      <c r="O252" s="15">
        <v>2000000</v>
      </c>
      <c r="P252" s="15">
        <v>2000000</v>
      </c>
      <c r="Q252" s="15">
        <v>2000000</v>
      </c>
      <c r="R252" s="15">
        <v>2000000</v>
      </c>
      <c r="S252" s="15">
        <v>2000000</v>
      </c>
      <c r="T252" s="15">
        <v>2000000</v>
      </c>
      <c r="U252" s="15">
        <v>2000000</v>
      </c>
    </row>
    <row r="253" spans="1:21" x14ac:dyDescent="0.3">
      <c r="A253" s="7" t="s">
        <v>281</v>
      </c>
      <c r="B253" s="7" t="s">
        <v>555</v>
      </c>
      <c r="C253" s="8" t="s">
        <v>392</v>
      </c>
      <c r="D253" s="7">
        <v>1306</v>
      </c>
      <c r="E253" s="6" t="s">
        <v>8</v>
      </c>
      <c r="F253" s="7">
        <v>925</v>
      </c>
      <c r="G253" s="7" t="s">
        <v>523</v>
      </c>
      <c r="H253" s="7" t="s">
        <v>427</v>
      </c>
      <c r="I253" s="8" t="s">
        <v>392</v>
      </c>
      <c r="J253" s="15">
        <v>2000000</v>
      </c>
      <c r="K253" s="15">
        <v>2000000</v>
      </c>
      <c r="L253" s="15">
        <v>2000000</v>
      </c>
      <c r="M253" s="15">
        <v>2000000</v>
      </c>
      <c r="N253" s="15">
        <v>2000000</v>
      </c>
      <c r="O253" s="15">
        <v>2000000</v>
      </c>
      <c r="P253" s="15">
        <v>2000000</v>
      </c>
      <c r="Q253" s="15">
        <v>2000000</v>
      </c>
      <c r="R253" s="15">
        <v>2000000</v>
      </c>
      <c r="S253" s="15">
        <v>2000000</v>
      </c>
      <c r="T253" s="15">
        <v>2000000</v>
      </c>
      <c r="U253" s="15">
        <v>2000000</v>
      </c>
    </row>
    <row r="254" spans="1:21" x14ac:dyDescent="0.3">
      <c r="A254" s="7" t="s">
        <v>281</v>
      </c>
      <c r="B254" s="7" t="s">
        <v>555</v>
      </c>
      <c r="C254" s="8" t="s">
        <v>393</v>
      </c>
      <c r="D254" s="7">
        <v>1306</v>
      </c>
      <c r="E254" s="6" t="s">
        <v>8</v>
      </c>
      <c r="F254" s="7">
        <v>925</v>
      </c>
      <c r="G254" s="7" t="s">
        <v>524</v>
      </c>
      <c r="H254" s="7" t="s">
        <v>427</v>
      </c>
      <c r="I254" s="8" t="s">
        <v>393</v>
      </c>
      <c r="J254" s="15">
        <v>2000000</v>
      </c>
      <c r="K254" s="15">
        <v>2000000</v>
      </c>
      <c r="L254" s="15">
        <v>2000000</v>
      </c>
      <c r="M254" s="15">
        <v>2000000</v>
      </c>
      <c r="N254" s="15">
        <v>2000000</v>
      </c>
      <c r="O254" s="15">
        <v>2000000</v>
      </c>
      <c r="P254" s="15">
        <v>2000000</v>
      </c>
      <c r="Q254" s="15">
        <v>2000000</v>
      </c>
      <c r="R254" s="15">
        <v>2000000</v>
      </c>
      <c r="S254" s="15">
        <v>2000000</v>
      </c>
      <c r="T254" s="15">
        <v>2000000</v>
      </c>
      <c r="U254" s="15">
        <v>2000000</v>
      </c>
    </row>
    <row r="255" spans="1:21" x14ac:dyDescent="0.3">
      <c r="A255" s="7" t="s">
        <v>281</v>
      </c>
      <c r="B255" s="7" t="s">
        <v>555</v>
      </c>
      <c r="C255" s="8" t="s">
        <v>394</v>
      </c>
      <c r="D255" s="7">
        <v>1306</v>
      </c>
      <c r="E255" s="6" t="s">
        <v>8</v>
      </c>
      <c r="F255" s="7">
        <v>925</v>
      </c>
      <c r="G255" s="7" t="s">
        <v>525</v>
      </c>
      <c r="H255" s="7" t="s">
        <v>427</v>
      </c>
      <c r="I255" s="8" t="s">
        <v>394</v>
      </c>
      <c r="J255" s="15">
        <v>2000000</v>
      </c>
      <c r="K255" s="15">
        <v>2000000</v>
      </c>
      <c r="L255" s="15">
        <v>2000000</v>
      </c>
      <c r="M255" s="15">
        <v>2000000</v>
      </c>
      <c r="N255" s="15">
        <v>2000000</v>
      </c>
      <c r="O255" s="15">
        <v>2000000</v>
      </c>
      <c r="P255" s="15">
        <v>2000000</v>
      </c>
      <c r="Q255" s="15">
        <v>2000000</v>
      </c>
      <c r="R255" s="15">
        <v>2000000</v>
      </c>
      <c r="S255" s="15">
        <v>2000000</v>
      </c>
      <c r="T255" s="15">
        <v>2000000</v>
      </c>
      <c r="U255" s="15">
        <v>2000000</v>
      </c>
    </row>
    <row r="256" spans="1:21" x14ac:dyDescent="0.3">
      <c r="A256" s="7" t="s">
        <v>281</v>
      </c>
      <c r="B256" s="7" t="s">
        <v>555</v>
      </c>
      <c r="C256" s="8" t="s">
        <v>395</v>
      </c>
      <c r="D256" s="7">
        <v>1306</v>
      </c>
      <c r="E256" s="6" t="s">
        <v>8</v>
      </c>
      <c r="F256" s="7">
        <v>905</v>
      </c>
      <c r="G256" s="7" t="s">
        <v>526</v>
      </c>
      <c r="H256" s="7" t="s">
        <v>427</v>
      </c>
      <c r="I256" s="8" t="s">
        <v>395</v>
      </c>
      <c r="J256" s="15">
        <v>1000000</v>
      </c>
      <c r="K256" s="15">
        <v>1000000</v>
      </c>
      <c r="L256" s="15">
        <v>1000000</v>
      </c>
      <c r="M256" s="15">
        <v>1000000</v>
      </c>
      <c r="N256" s="15">
        <v>1000000</v>
      </c>
      <c r="O256" s="15">
        <v>1000000</v>
      </c>
      <c r="P256" s="15">
        <v>1000000</v>
      </c>
      <c r="Q256" s="15">
        <v>1000000</v>
      </c>
      <c r="R256" s="15">
        <v>1000000</v>
      </c>
      <c r="S256" s="15">
        <v>1000000</v>
      </c>
      <c r="T256" s="15">
        <v>1000000</v>
      </c>
      <c r="U256" s="15">
        <v>1000000</v>
      </c>
    </row>
    <row r="257" spans="1:21" x14ac:dyDescent="0.3">
      <c r="A257" s="7" t="s">
        <v>281</v>
      </c>
      <c r="B257" s="7" t="s">
        <v>555</v>
      </c>
      <c r="C257" s="8" t="s">
        <v>396</v>
      </c>
      <c r="D257" s="7">
        <v>1306</v>
      </c>
      <c r="E257" s="6" t="s">
        <v>8</v>
      </c>
      <c r="F257" s="7">
        <v>905</v>
      </c>
      <c r="G257" s="7" t="s">
        <v>527</v>
      </c>
      <c r="H257" s="7" t="s">
        <v>427</v>
      </c>
      <c r="I257" s="8" t="s">
        <v>396</v>
      </c>
      <c r="J257" s="15">
        <v>1000000</v>
      </c>
      <c r="K257" s="15">
        <v>1000000</v>
      </c>
      <c r="L257" s="15">
        <v>1000000</v>
      </c>
      <c r="M257" s="15">
        <v>1000000</v>
      </c>
      <c r="N257" s="15">
        <v>1000000</v>
      </c>
      <c r="O257" s="15">
        <v>1000000</v>
      </c>
      <c r="P257" s="15">
        <v>1000000</v>
      </c>
      <c r="Q257" s="15">
        <v>1000000</v>
      </c>
      <c r="R257" s="15">
        <v>1000000</v>
      </c>
      <c r="S257" s="15">
        <v>1000000</v>
      </c>
      <c r="T257" s="15">
        <v>1000000</v>
      </c>
      <c r="U257" s="15">
        <v>1000000</v>
      </c>
    </row>
    <row r="258" spans="1:21" x14ac:dyDescent="0.3">
      <c r="A258" s="7" t="s">
        <v>281</v>
      </c>
      <c r="B258" s="7" t="s">
        <v>555</v>
      </c>
      <c r="C258" s="8" t="s">
        <v>397</v>
      </c>
      <c r="D258" s="7">
        <v>1306</v>
      </c>
      <c r="E258" s="6" t="s">
        <v>8</v>
      </c>
      <c r="F258" s="7">
        <v>905</v>
      </c>
      <c r="G258" s="7" t="s">
        <v>528</v>
      </c>
      <c r="H258" s="7" t="s">
        <v>427</v>
      </c>
      <c r="I258" s="8" t="s">
        <v>397</v>
      </c>
      <c r="J258" s="15">
        <v>1000000</v>
      </c>
      <c r="K258" s="15">
        <v>1000000</v>
      </c>
      <c r="L258" s="15">
        <v>1000000</v>
      </c>
      <c r="M258" s="15">
        <v>1000000</v>
      </c>
      <c r="N258" s="15">
        <v>1000000</v>
      </c>
      <c r="O258" s="15">
        <v>1000000</v>
      </c>
      <c r="P258" s="15">
        <v>1000000</v>
      </c>
      <c r="Q258" s="15">
        <v>1000000</v>
      </c>
      <c r="R258" s="15">
        <v>1000000</v>
      </c>
      <c r="S258" s="15">
        <v>1000000</v>
      </c>
      <c r="T258" s="15">
        <v>1000000</v>
      </c>
      <c r="U258" s="15">
        <v>1000000</v>
      </c>
    </row>
    <row r="259" spans="1:21" x14ac:dyDescent="0.3">
      <c r="A259" s="7" t="s">
        <v>281</v>
      </c>
      <c r="B259" s="7" t="s">
        <v>555</v>
      </c>
      <c r="C259" s="8" t="s">
        <v>398</v>
      </c>
      <c r="D259" s="7">
        <v>1306</v>
      </c>
      <c r="E259" s="6" t="s">
        <v>8</v>
      </c>
      <c r="F259" s="7">
        <v>905</v>
      </c>
      <c r="G259" s="7" t="s">
        <v>529</v>
      </c>
      <c r="H259" s="7" t="s">
        <v>427</v>
      </c>
      <c r="I259" s="8" t="s">
        <v>398</v>
      </c>
      <c r="J259" s="15">
        <v>1000000</v>
      </c>
      <c r="K259" s="15">
        <v>1000000</v>
      </c>
      <c r="L259" s="15">
        <v>1000000</v>
      </c>
      <c r="M259" s="15">
        <v>1000000</v>
      </c>
      <c r="N259" s="15">
        <v>1000000</v>
      </c>
      <c r="O259" s="15">
        <v>1000000</v>
      </c>
      <c r="P259" s="15">
        <v>1000000</v>
      </c>
      <c r="Q259" s="15">
        <v>1000000</v>
      </c>
      <c r="R259" s="15">
        <v>1000000</v>
      </c>
      <c r="S259" s="15">
        <v>1000000</v>
      </c>
      <c r="T259" s="15">
        <v>1000000</v>
      </c>
      <c r="U259" s="15">
        <v>1000000</v>
      </c>
    </row>
    <row r="260" spans="1:21" x14ac:dyDescent="0.3">
      <c r="A260" s="7" t="s">
        <v>281</v>
      </c>
      <c r="B260" s="7" t="s">
        <v>555</v>
      </c>
      <c r="C260" s="8" t="s">
        <v>399</v>
      </c>
      <c r="D260" s="7">
        <v>1306</v>
      </c>
      <c r="E260" s="6" t="s">
        <v>8</v>
      </c>
      <c r="F260" s="7">
        <v>905</v>
      </c>
      <c r="G260" s="7" t="s">
        <v>530</v>
      </c>
      <c r="H260" s="7" t="s">
        <v>427</v>
      </c>
      <c r="I260" s="8" t="s">
        <v>399</v>
      </c>
      <c r="J260" s="15">
        <v>2000000</v>
      </c>
      <c r="K260" s="15">
        <v>2000000</v>
      </c>
      <c r="L260" s="15">
        <v>2000000</v>
      </c>
      <c r="M260" s="15">
        <v>2000000</v>
      </c>
      <c r="N260" s="15">
        <v>2000000</v>
      </c>
      <c r="O260" s="15">
        <v>2000000</v>
      </c>
      <c r="P260" s="15">
        <v>2000000</v>
      </c>
      <c r="Q260" s="15">
        <v>2000000</v>
      </c>
      <c r="R260" s="15">
        <v>2000000</v>
      </c>
      <c r="S260" s="15">
        <v>2000000</v>
      </c>
      <c r="T260" s="15">
        <v>2000000</v>
      </c>
      <c r="U260" s="15">
        <v>2000000</v>
      </c>
    </row>
    <row r="261" spans="1:21" x14ac:dyDescent="0.3">
      <c r="A261" s="7" t="s">
        <v>281</v>
      </c>
      <c r="B261" s="7" t="s">
        <v>555</v>
      </c>
      <c r="C261" s="8" t="s">
        <v>400</v>
      </c>
      <c r="D261" s="7">
        <v>1306</v>
      </c>
      <c r="E261" s="6" t="s">
        <v>8</v>
      </c>
      <c r="F261" s="7">
        <v>925</v>
      </c>
      <c r="G261" s="7" t="s">
        <v>531</v>
      </c>
      <c r="H261" s="7" t="s">
        <v>427</v>
      </c>
      <c r="I261" s="8" t="s">
        <v>400</v>
      </c>
      <c r="J261" s="15">
        <v>1000000</v>
      </c>
      <c r="K261" s="15">
        <v>1000000</v>
      </c>
      <c r="L261" s="15">
        <v>1000000</v>
      </c>
      <c r="M261" s="15">
        <v>1000000</v>
      </c>
      <c r="N261" s="15">
        <v>1000000</v>
      </c>
      <c r="O261" s="15">
        <v>1000000</v>
      </c>
      <c r="P261" s="15">
        <v>1000000</v>
      </c>
      <c r="Q261" s="15">
        <v>1000000</v>
      </c>
      <c r="R261" s="15">
        <v>1000000</v>
      </c>
      <c r="S261" s="15">
        <v>1000000</v>
      </c>
      <c r="T261" s="15">
        <v>1000000</v>
      </c>
      <c r="U261" s="15">
        <v>1000000</v>
      </c>
    </row>
    <row r="262" spans="1:21" x14ac:dyDescent="0.3">
      <c r="A262" s="7" t="s">
        <v>281</v>
      </c>
      <c r="B262" s="7" t="s">
        <v>555</v>
      </c>
      <c r="C262" s="8" t="s">
        <v>291</v>
      </c>
      <c r="D262" s="7">
        <v>1306</v>
      </c>
      <c r="E262" s="7" t="s">
        <v>253</v>
      </c>
      <c r="F262" s="7">
        <v>999</v>
      </c>
      <c r="G262" s="7" t="s">
        <v>253</v>
      </c>
      <c r="H262" s="7" t="s">
        <v>427</v>
      </c>
      <c r="I262" s="8" t="s">
        <v>291</v>
      </c>
      <c r="J262" s="15">
        <v>10000000</v>
      </c>
      <c r="K262" s="15">
        <v>10000000</v>
      </c>
      <c r="L262" s="15">
        <v>10000000</v>
      </c>
      <c r="M262" s="15">
        <v>10000000</v>
      </c>
      <c r="N262" s="15">
        <v>10000000</v>
      </c>
      <c r="O262" s="15">
        <v>10000000</v>
      </c>
      <c r="P262" s="15">
        <v>10000000</v>
      </c>
      <c r="Q262" s="15">
        <v>10000000</v>
      </c>
      <c r="R262" s="15">
        <v>11000000</v>
      </c>
      <c r="S262" s="15">
        <v>11000000</v>
      </c>
      <c r="T262" s="15">
        <v>11000000</v>
      </c>
      <c r="U262" s="15">
        <v>11000000</v>
      </c>
    </row>
    <row r="263" spans="1:21" x14ac:dyDescent="0.3">
      <c r="A263" s="7" t="s">
        <v>281</v>
      </c>
      <c r="B263" s="7" t="s">
        <v>555</v>
      </c>
      <c r="C263" s="8" t="s">
        <v>401</v>
      </c>
      <c r="D263" s="7">
        <v>1306</v>
      </c>
      <c r="E263" s="6" t="s">
        <v>8</v>
      </c>
      <c r="F263" s="7">
        <v>926</v>
      </c>
      <c r="G263" s="7" t="s">
        <v>532</v>
      </c>
      <c r="H263" s="7" t="s">
        <v>428</v>
      </c>
      <c r="I263" s="8" t="s">
        <v>401</v>
      </c>
      <c r="J263" s="15">
        <v>7000000</v>
      </c>
      <c r="K263" s="15">
        <v>7000000</v>
      </c>
      <c r="L263" s="15">
        <v>7000000</v>
      </c>
      <c r="M263" s="15">
        <v>7000000</v>
      </c>
      <c r="N263" s="15">
        <v>7000000</v>
      </c>
      <c r="O263" s="15">
        <v>7000000</v>
      </c>
      <c r="P263" s="15">
        <v>7000000</v>
      </c>
      <c r="Q263" s="15">
        <v>7000000</v>
      </c>
      <c r="R263" s="15">
        <v>7000000</v>
      </c>
      <c r="S263" s="15">
        <v>7000000</v>
      </c>
      <c r="T263" s="15">
        <v>7000000</v>
      </c>
      <c r="U263" s="15">
        <v>7000000</v>
      </c>
    </row>
    <row r="264" spans="1:21" x14ac:dyDescent="0.3">
      <c r="A264" s="7" t="s">
        <v>281</v>
      </c>
      <c r="B264" s="7" t="s">
        <v>555</v>
      </c>
      <c r="C264" s="8" t="s">
        <v>402</v>
      </c>
      <c r="D264" s="7">
        <v>1306</v>
      </c>
      <c r="E264" s="6" t="s">
        <v>8</v>
      </c>
      <c r="F264" s="7">
        <v>926</v>
      </c>
      <c r="G264" s="7" t="s">
        <v>533</v>
      </c>
      <c r="H264" s="7" t="s">
        <v>428</v>
      </c>
      <c r="I264" s="8" t="s">
        <v>402</v>
      </c>
      <c r="J264" s="15">
        <v>5000000</v>
      </c>
      <c r="K264" s="15">
        <v>5000000</v>
      </c>
      <c r="L264" s="15">
        <v>5000000</v>
      </c>
      <c r="M264" s="15">
        <v>5000000</v>
      </c>
      <c r="N264" s="15">
        <v>5000000</v>
      </c>
      <c r="O264" s="15">
        <v>5000000</v>
      </c>
      <c r="P264" s="15">
        <v>5000000</v>
      </c>
      <c r="Q264" s="15">
        <v>5000000</v>
      </c>
      <c r="R264" s="15">
        <v>5000000</v>
      </c>
      <c r="S264" s="15">
        <v>5000000</v>
      </c>
      <c r="T264" s="15">
        <v>5000000</v>
      </c>
      <c r="U264" s="15">
        <v>5000000</v>
      </c>
    </row>
    <row r="265" spans="1:21" x14ac:dyDescent="0.3">
      <c r="A265" s="7" t="s">
        <v>281</v>
      </c>
      <c r="B265" s="7" t="s">
        <v>555</v>
      </c>
      <c r="C265" s="8" t="s">
        <v>403</v>
      </c>
      <c r="D265" s="7">
        <v>1306</v>
      </c>
      <c r="E265" s="6" t="s">
        <v>8</v>
      </c>
      <c r="F265" s="7">
        <v>924</v>
      </c>
      <c r="G265" s="7" t="s">
        <v>534</v>
      </c>
      <c r="H265" s="7" t="s">
        <v>428</v>
      </c>
      <c r="I265" s="8" t="s">
        <v>403</v>
      </c>
      <c r="J265" s="15">
        <v>4000000</v>
      </c>
      <c r="K265" s="15">
        <v>4000000</v>
      </c>
      <c r="L265" s="15">
        <v>4000000</v>
      </c>
      <c r="M265" s="15">
        <v>4000000</v>
      </c>
      <c r="N265" s="15">
        <v>4000000</v>
      </c>
      <c r="O265" s="15">
        <v>4000000</v>
      </c>
      <c r="P265" s="15">
        <v>4000000</v>
      </c>
      <c r="Q265" s="15">
        <v>4000000</v>
      </c>
      <c r="R265" s="15">
        <v>4000000</v>
      </c>
      <c r="S265" s="15">
        <v>4000000</v>
      </c>
      <c r="T265" s="15">
        <v>4000000</v>
      </c>
      <c r="U265" s="15">
        <v>4000000</v>
      </c>
    </row>
    <row r="266" spans="1:21" x14ac:dyDescent="0.3">
      <c r="A266" s="7" t="s">
        <v>281</v>
      </c>
      <c r="B266" s="7" t="s">
        <v>555</v>
      </c>
      <c r="C266" s="8" t="s">
        <v>404</v>
      </c>
      <c r="D266" s="7">
        <v>1306</v>
      </c>
      <c r="E266" s="6" t="s">
        <v>8</v>
      </c>
      <c r="F266" s="7">
        <v>926</v>
      </c>
      <c r="G266" s="7" t="s">
        <v>535</v>
      </c>
      <c r="H266" s="7" t="s">
        <v>428</v>
      </c>
      <c r="I266" s="8" t="s">
        <v>404</v>
      </c>
      <c r="J266" s="15">
        <v>1000000</v>
      </c>
      <c r="K266" s="15">
        <v>1000000</v>
      </c>
      <c r="L266" s="15">
        <v>1000000</v>
      </c>
      <c r="M266" s="15">
        <v>1000000</v>
      </c>
      <c r="N266" s="15">
        <v>1000000</v>
      </c>
      <c r="O266" s="15">
        <v>1000000</v>
      </c>
      <c r="P266" s="15">
        <v>1000000</v>
      </c>
      <c r="Q266" s="15">
        <v>1000000</v>
      </c>
      <c r="R266" s="15">
        <v>1000000</v>
      </c>
      <c r="S266" s="15">
        <v>1000000</v>
      </c>
      <c r="T266" s="15">
        <v>1000000</v>
      </c>
      <c r="U266" s="15">
        <v>1000000</v>
      </c>
    </row>
    <row r="267" spans="1:21" x14ac:dyDescent="0.3">
      <c r="A267" s="7" t="s">
        <v>281</v>
      </c>
      <c r="B267" s="7" t="s">
        <v>555</v>
      </c>
      <c r="C267" s="8" t="s">
        <v>405</v>
      </c>
      <c r="D267" s="7">
        <v>1306</v>
      </c>
      <c r="E267" s="6" t="s">
        <v>8</v>
      </c>
      <c r="F267" s="7">
        <v>925</v>
      </c>
      <c r="G267" s="7" t="s">
        <v>536</v>
      </c>
      <c r="H267" s="7" t="s">
        <v>428</v>
      </c>
      <c r="I267" s="8" t="s">
        <v>405</v>
      </c>
      <c r="J267" s="15">
        <v>2000000</v>
      </c>
      <c r="K267" s="15">
        <v>2000000</v>
      </c>
      <c r="L267" s="15">
        <v>2000000</v>
      </c>
      <c r="M267" s="15">
        <v>2000000</v>
      </c>
      <c r="N267" s="15">
        <v>2000000</v>
      </c>
      <c r="O267" s="15">
        <v>2000000</v>
      </c>
      <c r="P267" s="15">
        <v>2000000</v>
      </c>
      <c r="Q267" s="15">
        <v>2000000</v>
      </c>
      <c r="R267" s="15">
        <v>2000000</v>
      </c>
      <c r="S267" s="15">
        <v>2000000</v>
      </c>
      <c r="T267" s="15">
        <v>2000000</v>
      </c>
      <c r="U267" s="15">
        <v>2000000</v>
      </c>
    </row>
    <row r="268" spans="1:21" x14ac:dyDescent="0.3">
      <c r="A268" s="7" t="s">
        <v>281</v>
      </c>
      <c r="B268" s="7" t="s">
        <v>555</v>
      </c>
      <c r="C268" s="8" t="s">
        <v>406</v>
      </c>
      <c r="D268" s="7">
        <v>1306</v>
      </c>
      <c r="E268" s="6" t="s">
        <v>8</v>
      </c>
      <c r="F268" s="7">
        <v>925</v>
      </c>
      <c r="G268" s="7" t="s">
        <v>537</v>
      </c>
      <c r="H268" s="7" t="s">
        <v>428</v>
      </c>
      <c r="I268" s="8" t="s">
        <v>406</v>
      </c>
      <c r="J268" s="15">
        <v>3000000</v>
      </c>
      <c r="K268" s="15">
        <v>3000000</v>
      </c>
      <c r="L268" s="15">
        <v>3000000</v>
      </c>
      <c r="M268" s="15">
        <v>3000000</v>
      </c>
      <c r="N268" s="15">
        <v>3000000</v>
      </c>
      <c r="O268" s="15">
        <v>3000000</v>
      </c>
      <c r="P268" s="15">
        <v>3000000</v>
      </c>
      <c r="Q268" s="15">
        <v>3000000</v>
      </c>
      <c r="R268" s="15">
        <v>3000000</v>
      </c>
      <c r="S268" s="15">
        <v>3000000</v>
      </c>
      <c r="T268" s="15">
        <v>3000000</v>
      </c>
      <c r="U268" s="15">
        <v>3000000</v>
      </c>
    </row>
    <row r="269" spans="1:21" x14ac:dyDescent="0.3">
      <c r="A269" s="7" t="s">
        <v>281</v>
      </c>
      <c r="B269" s="7" t="s">
        <v>555</v>
      </c>
      <c r="C269" s="8" t="s">
        <v>407</v>
      </c>
      <c r="D269" s="7">
        <v>1306</v>
      </c>
      <c r="E269" s="6" t="s">
        <v>8</v>
      </c>
      <c r="F269" s="7">
        <v>925</v>
      </c>
      <c r="G269" s="7" t="s">
        <v>538</v>
      </c>
      <c r="H269" s="7" t="s">
        <v>428</v>
      </c>
      <c r="I269" s="8" t="s">
        <v>407</v>
      </c>
      <c r="J269" s="15">
        <v>2000000</v>
      </c>
      <c r="K269" s="15">
        <v>2000000</v>
      </c>
      <c r="L269" s="15">
        <v>2000000</v>
      </c>
      <c r="M269" s="15">
        <v>2000000</v>
      </c>
      <c r="N269" s="15">
        <v>2000000</v>
      </c>
      <c r="O269" s="15">
        <v>2000000</v>
      </c>
      <c r="P269" s="15">
        <v>2000000</v>
      </c>
      <c r="Q269" s="15">
        <v>2000000</v>
      </c>
      <c r="R269" s="15">
        <v>2000000</v>
      </c>
      <c r="S269" s="15">
        <v>2000000</v>
      </c>
      <c r="T269" s="15">
        <v>2000000</v>
      </c>
      <c r="U269" s="15">
        <v>2000000</v>
      </c>
    </row>
    <row r="270" spans="1:21" x14ac:dyDescent="0.3">
      <c r="A270" s="7" t="s">
        <v>281</v>
      </c>
      <c r="B270" s="7" t="s">
        <v>555</v>
      </c>
      <c r="C270" s="8" t="s">
        <v>408</v>
      </c>
      <c r="D270" s="7">
        <v>1306</v>
      </c>
      <c r="E270" s="6" t="s">
        <v>8</v>
      </c>
      <c r="F270" s="7">
        <v>926</v>
      </c>
      <c r="G270" s="7" t="s">
        <v>539</v>
      </c>
      <c r="H270" s="7" t="s">
        <v>428</v>
      </c>
      <c r="I270" s="8" t="s">
        <v>408</v>
      </c>
      <c r="J270" s="15">
        <v>2000000</v>
      </c>
      <c r="K270" s="15">
        <v>2000000</v>
      </c>
      <c r="L270" s="15">
        <v>2000000</v>
      </c>
      <c r="M270" s="15">
        <v>2000000</v>
      </c>
      <c r="N270" s="15">
        <v>2000000</v>
      </c>
      <c r="O270" s="15">
        <v>2000000</v>
      </c>
      <c r="P270" s="15">
        <v>2000000</v>
      </c>
      <c r="Q270" s="15">
        <v>2000000</v>
      </c>
      <c r="R270" s="15">
        <v>2000000</v>
      </c>
      <c r="S270" s="15">
        <v>2000000</v>
      </c>
      <c r="T270" s="15">
        <v>2000000</v>
      </c>
      <c r="U270" s="15">
        <v>2000000</v>
      </c>
    </row>
    <row r="271" spans="1:21" x14ac:dyDescent="0.3">
      <c r="A271" s="7" t="s">
        <v>281</v>
      </c>
      <c r="B271" s="7" t="s">
        <v>555</v>
      </c>
      <c r="C271" s="8" t="s">
        <v>409</v>
      </c>
      <c r="D271" s="7">
        <v>1306</v>
      </c>
      <c r="E271" s="6" t="s">
        <v>8</v>
      </c>
      <c r="F271" s="7">
        <v>925</v>
      </c>
      <c r="G271" s="7" t="s">
        <v>540</v>
      </c>
      <c r="H271" s="7" t="s">
        <v>428</v>
      </c>
      <c r="I271" s="8" t="s">
        <v>409</v>
      </c>
      <c r="J271" s="15">
        <v>2000000</v>
      </c>
      <c r="K271" s="15">
        <v>2000000</v>
      </c>
      <c r="L271" s="15">
        <v>2000000</v>
      </c>
      <c r="M271" s="15">
        <v>2000000</v>
      </c>
      <c r="N271" s="15">
        <v>2000000</v>
      </c>
      <c r="O271" s="15">
        <v>2000000</v>
      </c>
      <c r="P271" s="15">
        <v>2000000</v>
      </c>
      <c r="Q271" s="15">
        <v>2000000</v>
      </c>
      <c r="R271" s="15">
        <v>2000000</v>
      </c>
      <c r="S271" s="15">
        <v>2000000</v>
      </c>
      <c r="T271" s="15">
        <v>2000000</v>
      </c>
      <c r="U271" s="15">
        <v>2000000</v>
      </c>
    </row>
    <row r="272" spans="1:21" x14ac:dyDescent="0.3">
      <c r="A272" s="7" t="s">
        <v>281</v>
      </c>
      <c r="B272" s="7" t="s">
        <v>555</v>
      </c>
      <c r="C272" s="8" t="s">
        <v>410</v>
      </c>
      <c r="D272" s="7">
        <v>1306</v>
      </c>
      <c r="E272" s="6" t="s">
        <v>8</v>
      </c>
      <c r="F272" s="7">
        <v>925</v>
      </c>
      <c r="G272" s="7" t="s">
        <v>541</v>
      </c>
      <c r="H272" s="7" t="s">
        <v>428</v>
      </c>
      <c r="I272" s="8" t="s">
        <v>410</v>
      </c>
      <c r="J272" s="15">
        <v>1000000</v>
      </c>
      <c r="K272" s="15">
        <v>1000000</v>
      </c>
      <c r="L272" s="15">
        <v>1000000</v>
      </c>
      <c r="M272" s="15">
        <v>1000000</v>
      </c>
      <c r="N272" s="15">
        <v>1000000</v>
      </c>
      <c r="O272" s="15">
        <v>1000000</v>
      </c>
      <c r="P272" s="15">
        <v>1000000</v>
      </c>
      <c r="Q272" s="15">
        <v>1000000</v>
      </c>
      <c r="R272" s="15">
        <v>1000000</v>
      </c>
      <c r="S272" s="15">
        <v>1000000</v>
      </c>
      <c r="T272" s="15">
        <v>1000000</v>
      </c>
      <c r="U272" s="15">
        <v>1000000</v>
      </c>
    </row>
    <row r="273" spans="1:21" x14ac:dyDescent="0.3">
      <c r="A273" s="7" t="s">
        <v>281</v>
      </c>
      <c r="B273" s="7" t="s">
        <v>555</v>
      </c>
      <c r="C273" s="8" t="s">
        <v>411</v>
      </c>
      <c r="D273" s="7">
        <v>1306</v>
      </c>
      <c r="E273" s="6" t="s">
        <v>8</v>
      </c>
      <c r="F273" s="7">
        <v>925</v>
      </c>
      <c r="G273" s="7" t="s">
        <v>542</v>
      </c>
      <c r="H273" s="7" t="s">
        <v>428</v>
      </c>
      <c r="I273" s="8" t="s">
        <v>411</v>
      </c>
      <c r="J273" s="15">
        <v>1000000</v>
      </c>
      <c r="K273" s="15">
        <v>1000000</v>
      </c>
      <c r="L273" s="15">
        <v>1000000</v>
      </c>
      <c r="M273" s="15">
        <v>1000000</v>
      </c>
      <c r="N273" s="15">
        <v>1000000</v>
      </c>
      <c r="O273" s="15">
        <v>1000000</v>
      </c>
      <c r="P273" s="15">
        <v>1000000</v>
      </c>
      <c r="Q273" s="15">
        <v>1000000</v>
      </c>
      <c r="R273" s="15">
        <v>1000000</v>
      </c>
      <c r="S273" s="15">
        <v>1000000</v>
      </c>
      <c r="T273" s="15">
        <v>1000000</v>
      </c>
      <c r="U273" s="15">
        <v>1000000</v>
      </c>
    </row>
    <row r="274" spans="1:21" x14ac:dyDescent="0.3">
      <c r="A274" s="7" t="s">
        <v>281</v>
      </c>
      <c r="B274" s="7" t="s">
        <v>555</v>
      </c>
      <c r="C274" s="8" t="s">
        <v>412</v>
      </c>
      <c r="D274" s="7">
        <v>1306</v>
      </c>
      <c r="E274" s="6" t="s">
        <v>8</v>
      </c>
      <c r="F274" s="7">
        <v>905</v>
      </c>
      <c r="G274" s="7" t="s">
        <v>543</v>
      </c>
      <c r="H274" s="7" t="s">
        <v>428</v>
      </c>
      <c r="I274" s="8" t="s">
        <v>412</v>
      </c>
      <c r="J274" s="15">
        <v>2000000</v>
      </c>
      <c r="K274" s="15">
        <v>2000000</v>
      </c>
      <c r="L274" s="15">
        <v>2000000</v>
      </c>
      <c r="M274" s="15">
        <v>2000000</v>
      </c>
      <c r="N274" s="15">
        <v>2000000</v>
      </c>
      <c r="O274" s="15">
        <v>2000000</v>
      </c>
      <c r="P274" s="15">
        <v>2000000</v>
      </c>
      <c r="Q274" s="15">
        <v>2000000</v>
      </c>
      <c r="R274" s="15">
        <v>2000000</v>
      </c>
      <c r="S274" s="15">
        <v>2000000</v>
      </c>
      <c r="T274" s="15">
        <v>2000000</v>
      </c>
      <c r="U274" s="15">
        <v>2000000</v>
      </c>
    </row>
    <row r="275" spans="1:21" x14ac:dyDescent="0.3">
      <c r="A275" s="7" t="s">
        <v>281</v>
      </c>
      <c r="B275" s="7" t="s">
        <v>555</v>
      </c>
      <c r="C275" s="8" t="s">
        <v>413</v>
      </c>
      <c r="D275" s="7">
        <v>1306</v>
      </c>
      <c r="E275" s="6" t="s">
        <v>8</v>
      </c>
      <c r="F275" s="7">
        <v>925</v>
      </c>
      <c r="G275" s="7" t="s">
        <v>544</v>
      </c>
      <c r="H275" s="7" t="s">
        <v>428</v>
      </c>
      <c r="I275" s="8" t="s">
        <v>413</v>
      </c>
      <c r="J275" s="15">
        <v>2000000</v>
      </c>
      <c r="K275" s="15">
        <v>2000000</v>
      </c>
      <c r="L275" s="15">
        <v>2000000</v>
      </c>
      <c r="M275" s="15">
        <v>2000000</v>
      </c>
      <c r="N275" s="15">
        <v>2000000</v>
      </c>
      <c r="O275" s="15">
        <v>2000000</v>
      </c>
      <c r="P275" s="15">
        <v>2000000</v>
      </c>
      <c r="Q275" s="15">
        <v>2000000</v>
      </c>
      <c r="R275" s="15">
        <v>2000000</v>
      </c>
      <c r="S275" s="15">
        <v>2000000</v>
      </c>
      <c r="T275" s="15">
        <v>2000000</v>
      </c>
      <c r="U275" s="15">
        <v>2000000</v>
      </c>
    </row>
    <row r="276" spans="1:21" x14ac:dyDescent="0.3">
      <c r="A276" s="7" t="s">
        <v>281</v>
      </c>
      <c r="B276" s="7" t="s">
        <v>555</v>
      </c>
      <c r="C276" s="8" t="s">
        <v>414</v>
      </c>
      <c r="D276" s="7">
        <v>1306</v>
      </c>
      <c r="E276" s="6" t="s">
        <v>8</v>
      </c>
      <c r="F276" s="7">
        <v>925</v>
      </c>
      <c r="G276" s="7" t="s">
        <v>545</v>
      </c>
      <c r="H276" s="7" t="s">
        <v>428</v>
      </c>
      <c r="I276" s="8" t="s">
        <v>414</v>
      </c>
      <c r="J276" s="15">
        <v>1000000</v>
      </c>
      <c r="K276" s="15">
        <v>1000000</v>
      </c>
      <c r="L276" s="15">
        <v>1000000</v>
      </c>
      <c r="M276" s="15">
        <v>1000000</v>
      </c>
      <c r="N276" s="15">
        <v>1000000</v>
      </c>
      <c r="O276" s="15">
        <v>1000000</v>
      </c>
      <c r="P276" s="15">
        <v>1000000</v>
      </c>
      <c r="Q276" s="15">
        <v>1000000</v>
      </c>
      <c r="R276" s="15">
        <v>1000000</v>
      </c>
      <c r="S276" s="15">
        <v>1000000</v>
      </c>
      <c r="T276" s="15">
        <v>1000000</v>
      </c>
      <c r="U276" s="15">
        <v>1000000</v>
      </c>
    </row>
    <row r="277" spans="1:21" x14ac:dyDescent="0.3">
      <c r="A277" s="7" t="s">
        <v>281</v>
      </c>
      <c r="B277" s="7" t="s">
        <v>555</v>
      </c>
      <c r="C277" s="8" t="s">
        <v>415</v>
      </c>
      <c r="D277" s="7">
        <v>1306</v>
      </c>
      <c r="E277" s="6" t="s">
        <v>8</v>
      </c>
      <c r="F277" s="7">
        <v>925</v>
      </c>
      <c r="G277" s="7" t="s">
        <v>546</v>
      </c>
      <c r="H277" s="7" t="s">
        <v>428</v>
      </c>
      <c r="I277" s="8" t="s">
        <v>415</v>
      </c>
      <c r="J277" s="15">
        <v>1000000</v>
      </c>
      <c r="K277" s="15">
        <v>1000000</v>
      </c>
      <c r="L277" s="15">
        <v>1000000</v>
      </c>
      <c r="M277" s="15">
        <v>1000000</v>
      </c>
      <c r="N277" s="15">
        <v>1000000</v>
      </c>
      <c r="O277" s="15">
        <v>1000000</v>
      </c>
      <c r="P277" s="15">
        <v>1000000</v>
      </c>
      <c r="Q277" s="15">
        <v>1000000</v>
      </c>
      <c r="R277" s="15">
        <v>1000000</v>
      </c>
      <c r="S277" s="15">
        <v>1000000</v>
      </c>
      <c r="T277" s="15">
        <v>1000000</v>
      </c>
      <c r="U277" s="15">
        <v>1000000</v>
      </c>
    </row>
    <row r="278" spans="1:21" x14ac:dyDescent="0.3">
      <c r="A278" s="7" t="s">
        <v>281</v>
      </c>
      <c r="B278" s="7" t="s">
        <v>555</v>
      </c>
      <c r="C278" s="8" t="s">
        <v>416</v>
      </c>
      <c r="D278" s="7">
        <v>1306</v>
      </c>
      <c r="E278" s="6" t="s">
        <v>8</v>
      </c>
      <c r="F278" s="7">
        <v>925</v>
      </c>
      <c r="G278" s="7" t="s">
        <v>547</v>
      </c>
      <c r="H278" s="7" t="s">
        <v>428</v>
      </c>
      <c r="I278" s="8" t="s">
        <v>416</v>
      </c>
      <c r="J278" s="15">
        <v>2000000</v>
      </c>
      <c r="K278" s="15">
        <v>2000000</v>
      </c>
      <c r="L278" s="15">
        <v>2000000</v>
      </c>
      <c r="M278" s="15">
        <v>2000000</v>
      </c>
      <c r="N278" s="15">
        <v>2000000</v>
      </c>
      <c r="O278" s="15">
        <v>2000000</v>
      </c>
      <c r="P278" s="15">
        <v>2000000</v>
      </c>
      <c r="Q278" s="15">
        <v>2000000</v>
      </c>
      <c r="R278" s="15">
        <v>2000000</v>
      </c>
      <c r="S278" s="15">
        <v>2000000</v>
      </c>
      <c r="T278" s="15">
        <v>2000000</v>
      </c>
      <c r="U278" s="15">
        <v>2000000</v>
      </c>
    </row>
    <row r="279" spans="1:21" x14ac:dyDescent="0.3">
      <c r="A279" s="7" t="s">
        <v>281</v>
      </c>
      <c r="B279" s="7" t="s">
        <v>555</v>
      </c>
      <c r="C279" s="8" t="s">
        <v>417</v>
      </c>
      <c r="D279" s="7">
        <v>1306</v>
      </c>
      <c r="E279" s="6" t="s">
        <v>8</v>
      </c>
      <c r="F279" s="7">
        <v>925</v>
      </c>
      <c r="G279" s="7" t="s">
        <v>548</v>
      </c>
      <c r="H279" s="7" t="s">
        <v>428</v>
      </c>
      <c r="I279" s="8" t="s">
        <v>417</v>
      </c>
      <c r="J279" s="15">
        <v>1000000</v>
      </c>
      <c r="K279" s="15">
        <v>1000000</v>
      </c>
      <c r="L279" s="15">
        <v>1000000</v>
      </c>
      <c r="M279" s="15">
        <v>1000000</v>
      </c>
      <c r="N279" s="15">
        <v>1000000</v>
      </c>
      <c r="O279" s="15">
        <v>1000000</v>
      </c>
      <c r="P279" s="15">
        <v>1000000</v>
      </c>
      <c r="Q279" s="15">
        <v>1000000</v>
      </c>
      <c r="R279" s="15">
        <v>1000000</v>
      </c>
      <c r="S279" s="15">
        <v>1000000</v>
      </c>
      <c r="T279" s="15">
        <v>1000000</v>
      </c>
      <c r="U279" s="15">
        <v>1000000</v>
      </c>
    </row>
    <row r="280" spans="1:21" x14ac:dyDescent="0.3">
      <c r="A280" s="7" t="s">
        <v>281</v>
      </c>
      <c r="B280" s="7" t="s">
        <v>555</v>
      </c>
      <c r="C280" s="8" t="s">
        <v>418</v>
      </c>
      <c r="D280" s="7">
        <v>1306</v>
      </c>
      <c r="E280" s="6" t="s">
        <v>8</v>
      </c>
      <c r="F280" s="7">
        <v>925</v>
      </c>
      <c r="G280" s="7" t="s">
        <v>549</v>
      </c>
      <c r="H280" s="7" t="s">
        <v>428</v>
      </c>
      <c r="I280" s="8" t="s">
        <v>418</v>
      </c>
      <c r="J280" s="15">
        <v>1000000</v>
      </c>
      <c r="K280" s="15">
        <v>1000000</v>
      </c>
      <c r="L280" s="15">
        <v>1000000</v>
      </c>
      <c r="M280" s="15">
        <v>1000000</v>
      </c>
      <c r="N280" s="15">
        <v>1000000</v>
      </c>
      <c r="O280" s="15">
        <v>1000000</v>
      </c>
      <c r="P280" s="15">
        <v>1000000</v>
      </c>
      <c r="Q280" s="15">
        <v>1000000</v>
      </c>
      <c r="R280" s="15">
        <v>1000000</v>
      </c>
      <c r="S280" s="15">
        <v>1000000</v>
      </c>
      <c r="T280" s="15">
        <v>1000000</v>
      </c>
      <c r="U280" s="15">
        <v>1000000</v>
      </c>
    </row>
    <row r="281" spans="1:21" x14ac:dyDescent="0.3">
      <c r="A281" s="7" t="s">
        <v>281</v>
      </c>
      <c r="B281" s="7" t="s">
        <v>555</v>
      </c>
      <c r="C281" s="8" t="s">
        <v>419</v>
      </c>
      <c r="D281" s="7">
        <v>1306</v>
      </c>
      <c r="E281" s="6" t="s">
        <v>8</v>
      </c>
      <c r="F281" s="7">
        <v>925</v>
      </c>
      <c r="G281" s="7" t="s">
        <v>550</v>
      </c>
      <c r="H281" s="7" t="s">
        <v>428</v>
      </c>
      <c r="I281" s="8" t="s">
        <v>419</v>
      </c>
      <c r="J281" s="15">
        <v>1000000</v>
      </c>
      <c r="K281" s="15">
        <v>1000000</v>
      </c>
      <c r="L281" s="15">
        <v>1000000</v>
      </c>
      <c r="M281" s="15">
        <v>1000000</v>
      </c>
      <c r="N281" s="15">
        <v>1000000</v>
      </c>
      <c r="O281" s="15">
        <v>1000000</v>
      </c>
      <c r="P281" s="15">
        <v>1000000</v>
      </c>
      <c r="Q281" s="15">
        <v>1000000</v>
      </c>
      <c r="R281" s="15">
        <v>1000000</v>
      </c>
      <c r="S281" s="15">
        <v>1000000</v>
      </c>
      <c r="T281" s="15">
        <v>1000000</v>
      </c>
      <c r="U281" s="15">
        <v>1000000</v>
      </c>
    </row>
    <row r="282" spans="1:21" x14ac:dyDescent="0.3">
      <c r="A282" s="7" t="s">
        <v>281</v>
      </c>
      <c r="B282" s="7" t="s">
        <v>555</v>
      </c>
      <c r="C282" s="8" t="s">
        <v>420</v>
      </c>
      <c r="D282" s="7">
        <v>1306</v>
      </c>
      <c r="E282" s="6" t="s">
        <v>8</v>
      </c>
      <c r="F282" s="7">
        <v>905</v>
      </c>
      <c r="G282" s="7" t="s">
        <v>551</v>
      </c>
      <c r="H282" s="7" t="s">
        <v>428</v>
      </c>
      <c r="I282" s="8" t="s">
        <v>420</v>
      </c>
      <c r="J282" s="15">
        <v>1000000</v>
      </c>
      <c r="K282" s="15">
        <v>1000000</v>
      </c>
      <c r="L282" s="15">
        <v>1000000</v>
      </c>
      <c r="M282" s="15">
        <v>1000000</v>
      </c>
      <c r="N282" s="15">
        <v>1000000</v>
      </c>
      <c r="O282" s="15">
        <v>1000000</v>
      </c>
      <c r="P282" s="15">
        <v>1000000</v>
      </c>
      <c r="Q282" s="15">
        <v>1000000</v>
      </c>
      <c r="R282" s="15">
        <v>1000000</v>
      </c>
      <c r="S282" s="15">
        <v>1000000</v>
      </c>
      <c r="T282" s="15">
        <v>1000000</v>
      </c>
      <c r="U282" s="15">
        <v>1000000</v>
      </c>
    </row>
    <row r="283" spans="1:21" x14ac:dyDescent="0.3">
      <c r="A283" s="7" t="s">
        <v>281</v>
      </c>
      <c r="B283" s="7" t="s">
        <v>555</v>
      </c>
      <c r="C283" s="8" t="s">
        <v>421</v>
      </c>
      <c r="D283" s="7">
        <v>1306</v>
      </c>
      <c r="E283" s="6" t="s">
        <v>8</v>
      </c>
      <c r="F283" s="7">
        <v>925</v>
      </c>
      <c r="G283" s="7" t="s">
        <v>552</v>
      </c>
      <c r="H283" s="7" t="s">
        <v>428</v>
      </c>
      <c r="I283" s="8" t="s">
        <v>421</v>
      </c>
      <c r="J283" s="15">
        <v>2000000</v>
      </c>
      <c r="K283" s="15">
        <v>2000000</v>
      </c>
      <c r="L283" s="15">
        <v>2000000</v>
      </c>
      <c r="M283" s="15">
        <v>2000000</v>
      </c>
      <c r="N283" s="15">
        <v>2000000</v>
      </c>
      <c r="O283" s="15">
        <v>2000000</v>
      </c>
      <c r="P283" s="15">
        <v>2000000</v>
      </c>
      <c r="Q283" s="15">
        <v>2000000</v>
      </c>
      <c r="R283" s="15">
        <v>2000000</v>
      </c>
      <c r="S283" s="15">
        <v>2000000</v>
      </c>
      <c r="T283" s="15">
        <v>2000000</v>
      </c>
      <c r="U283" s="15">
        <v>2000000</v>
      </c>
    </row>
    <row r="284" spans="1:21" x14ac:dyDescent="0.3">
      <c r="A284" s="7" t="s">
        <v>281</v>
      </c>
      <c r="B284" s="7" t="s">
        <v>555</v>
      </c>
      <c r="C284" s="8" t="s">
        <v>422</v>
      </c>
      <c r="D284" s="7">
        <v>1306</v>
      </c>
      <c r="E284" s="6" t="s">
        <v>8</v>
      </c>
      <c r="F284" s="7">
        <v>905</v>
      </c>
      <c r="G284" s="7" t="s">
        <v>553</v>
      </c>
      <c r="H284" s="7" t="s">
        <v>428</v>
      </c>
      <c r="I284" s="8" t="s">
        <v>422</v>
      </c>
      <c r="J284" s="15">
        <v>1000000</v>
      </c>
      <c r="K284" s="15">
        <v>1000000</v>
      </c>
      <c r="L284" s="15">
        <v>1000000</v>
      </c>
      <c r="M284" s="15">
        <v>1000000</v>
      </c>
      <c r="N284" s="15">
        <v>1000000</v>
      </c>
      <c r="O284" s="15">
        <v>1000000</v>
      </c>
      <c r="P284" s="15">
        <v>1000000</v>
      </c>
      <c r="Q284" s="15">
        <v>1000000</v>
      </c>
      <c r="R284" s="15">
        <v>1000000</v>
      </c>
      <c r="S284" s="15">
        <v>1000000</v>
      </c>
      <c r="T284" s="15">
        <v>1000000</v>
      </c>
      <c r="U284" s="15">
        <v>1000000</v>
      </c>
    </row>
    <row r="285" spans="1:21" x14ac:dyDescent="0.3">
      <c r="A285" s="7" t="s">
        <v>281</v>
      </c>
      <c r="B285" s="7" t="s">
        <v>555</v>
      </c>
      <c r="C285" s="8" t="s">
        <v>423</v>
      </c>
      <c r="D285" s="7">
        <v>1306</v>
      </c>
      <c r="E285" s="6" t="s">
        <v>8</v>
      </c>
      <c r="F285" s="7">
        <v>925</v>
      </c>
      <c r="G285" s="7" t="s">
        <v>554</v>
      </c>
      <c r="H285" s="7" t="s">
        <v>428</v>
      </c>
      <c r="I285" s="8" t="s">
        <v>423</v>
      </c>
      <c r="J285" s="15">
        <v>1000000</v>
      </c>
      <c r="K285" s="15">
        <v>1000000</v>
      </c>
      <c r="L285" s="15">
        <v>1000000</v>
      </c>
      <c r="M285" s="15">
        <v>1000000</v>
      </c>
      <c r="N285" s="15">
        <v>1000000</v>
      </c>
      <c r="O285" s="15">
        <v>1000000</v>
      </c>
      <c r="P285" s="15">
        <v>1000000</v>
      </c>
      <c r="Q285" s="15">
        <v>1000000</v>
      </c>
      <c r="R285" s="15">
        <v>1000000</v>
      </c>
      <c r="S285" s="15">
        <v>1000000</v>
      </c>
      <c r="T285" s="15">
        <v>1000000</v>
      </c>
      <c r="U285" s="15">
        <v>1000000</v>
      </c>
    </row>
    <row r="286" spans="1:21" x14ac:dyDescent="0.3">
      <c r="A286" s="7" t="s">
        <v>281</v>
      </c>
      <c r="B286" s="7" t="s">
        <v>555</v>
      </c>
      <c r="C286" s="8" t="s">
        <v>291</v>
      </c>
      <c r="D286" s="7">
        <v>1306</v>
      </c>
      <c r="E286" s="7" t="s">
        <v>253</v>
      </c>
      <c r="F286" s="7">
        <v>999</v>
      </c>
      <c r="G286" s="7" t="s">
        <v>253</v>
      </c>
      <c r="H286" s="7" t="s">
        <v>428</v>
      </c>
      <c r="I286" s="8" t="s">
        <v>291</v>
      </c>
      <c r="J286" s="15">
        <v>13000000</v>
      </c>
      <c r="K286" s="15">
        <v>13000000</v>
      </c>
      <c r="L286" s="15">
        <v>13000000</v>
      </c>
      <c r="M286" s="15">
        <v>13000000</v>
      </c>
      <c r="N286" s="15">
        <v>12000000</v>
      </c>
      <c r="O286" s="15">
        <v>12000000</v>
      </c>
      <c r="P286" s="15">
        <v>12000000</v>
      </c>
      <c r="Q286" s="15">
        <v>12000000</v>
      </c>
      <c r="R286" s="15">
        <v>12000000</v>
      </c>
      <c r="S286" s="15">
        <v>12000000</v>
      </c>
      <c r="T286" s="15">
        <v>12000000</v>
      </c>
      <c r="U286" s="15">
        <v>12000000</v>
      </c>
    </row>
    <row r="287" spans="1:21" x14ac:dyDescent="0.3">
      <c r="A287" s="7" t="s">
        <v>281</v>
      </c>
      <c r="B287" s="7" t="s">
        <v>557</v>
      </c>
      <c r="C287" s="13" t="s">
        <v>556</v>
      </c>
      <c r="D287" s="7">
        <v>1308</v>
      </c>
      <c r="E287" s="6" t="s">
        <v>558</v>
      </c>
      <c r="F287" s="7">
        <v>999</v>
      </c>
      <c r="G287" s="6" t="s">
        <v>558</v>
      </c>
      <c r="H287" s="7"/>
      <c r="I287" s="13" t="s">
        <v>556</v>
      </c>
      <c r="J287" s="15">
        <v>33308702.497583319</v>
      </c>
      <c r="K287" s="15">
        <v>33308702.497583319</v>
      </c>
      <c r="L287" s="15">
        <v>33308702.497583319</v>
      </c>
      <c r="M287" s="15">
        <v>33308702.497583319</v>
      </c>
      <c r="N287" s="15">
        <v>33308702.497583319</v>
      </c>
      <c r="O287" s="15">
        <v>33308702.497583319</v>
      </c>
      <c r="P287" s="15">
        <v>33308702.497583319</v>
      </c>
      <c r="Q287" s="15">
        <v>33308702.497583319</v>
      </c>
      <c r="R287" s="15">
        <v>33308702.497583319</v>
      </c>
      <c r="S287" s="15">
        <v>33308702.497583319</v>
      </c>
      <c r="T287" s="15">
        <v>33308702.497583319</v>
      </c>
      <c r="U287" s="15">
        <v>33308702.497583319</v>
      </c>
    </row>
    <row r="288" spans="1:21" x14ac:dyDescent="0.3">
      <c r="A288" s="7" t="s">
        <v>281</v>
      </c>
      <c r="B288" s="7" t="s">
        <v>659</v>
      </c>
      <c r="C288" s="8" t="s">
        <v>559</v>
      </c>
      <c r="D288" s="7">
        <v>1312</v>
      </c>
      <c r="E288" s="6" t="s">
        <v>8</v>
      </c>
      <c r="F288" s="7">
        <v>905</v>
      </c>
      <c r="G288" s="6" t="s">
        <v>660</v>
      </c>
      <c r="H288" s="7" t="s">
        <v>654</v>
      </c>
      <c r="I288" s="8" t="s">
        <v>559</v>
      </c>
      <c r="J288" s="15">
        <v>1000000</v>
      </c>
      <c r="K288" s="15">
        <v>0</v>
      </c>
      <c r="L288" s="15">
        <v>0</v>
      </c>
      <c r="M288" s="15">
        <v>1000000</v>
      </c>
      <c r="N288" s="15">
        <v>0</v>
      </c>
      <c r="O288" s="15">
        <v>0</v>
      </c>
      <c r="P288" s="15">
        <v>1000000</v>
      </c>
      <c r="Q288" s="15">
        <v>0</v>
      </c>
      <c r="R288" s="15">
        <v>0</v>
      </c>
      <c r="S288" s="15">
        <v>1000000</v>
      </c>
      <c r="T288" s="15">
        <v>0</v>
      </c>
      <c r="U288" s="15">
        <v>0</v>
      </c>
    </row>
    <row r="289" spans="1:21" x14ac:dyDescent="0.3">
      <c r="A289" s="7" t="s">
        <v>281</v>
      </c>
      <c r="B289" s="7" t="s">
        <v>659</v>
      </c>
      <c r="C289" s="8" t="s">
        <v>560</v>
      </c>
      <c r="D289" s="7">
        <v>1312</v>
      </c>
      <c r="E289" s="6" t="s">
        <v>8</v>
      </c>
      <c r="F289" s="7">
        <v>905</v>
      </c>
      <c r="G289" s="7" t="s">
        <v>661</v>
      </c>
      <c r="H289" s="7" t="s">
        <v>654</v>
      </c>
      <c r="I289" s="8" t="s">
        <v>560</v>
      </c>
      <c r="J289" s="15">
        <v>0</v>
      </c>
      <c r="K289" s="15">
        <v>0</v>
      </c>
      <c r="L289" s="15">
        <v>1000000</v>
      </c>
      <c r="M289" s="15">
        <v>0</v>
      </c>
      <c r="N289" s="15">
        <v>0</v>
      </c>
      <c r="O289" s="15">
        <v>1000000</v>
      </c>
      <c r="P289" s="15">
        <v>0</v>
      </c>
      <c r="Q289" s="15">
        <v>0</v>
      </c>
      <c r="R289" s="15">
        <v>1000000</v>
      </c>
      <c r="S289" s="15">
        <v>0</v>
      </c>
      <c r="T289" s="15">
        <v>0</v>
      </c>
      <c r="U289" s="15">
        <v>1000000</v>
      </c>
    </row>
    <row r="290" spans="1:21" x14ac:dyDescent="0.3">
      <c r="A290" s="7" t="s">
        <v>281</v>
      </c>
      <c r="B290" s="7" t="s">
        <v>659</v>
      </c>
      <c r="C290" s="8" t="s">
        <v>561</v>
      </c>
      <c r="D290" s="7">
        <v>1312</v>
      </c>
      <c r="E290" s="6" t="s">
        <v>8</v>
      </c>
      <c r="F290" s="7">
        <v>905</v>
      </c>
      <c r="G290" s="7" t="s">
        <v>662</v>
      </c>
      <c r="H290" s="7" t="s">
        <v>654</v>
      </c>
      <c r="I290" s="8" t="s">
        <v>561</v>
      </c>
      <c r="J290" s="15">
        <v>1000000</v>
      </c>
      <c r="K290" s="15">
        <v>0</v>
      </c>
      <c r="L290" s="15">
        <v>0</v>
      </c>
      <c r="M290" s="15">
        <v>1000000</v>
      </c>
      <c r="N290" s="15">
        <v>0</v>
      </c>
      <c r="O290" s="15">
        <v>0</v>
      </c>
      <c r="P290" s="15">
        <v>1000000</v>
      </c>
      <c r="Q290" s="15">
        <v>0</v>
      </c>
      <c r="R290" s="15">
        <v>0</v>
      </c>
      <c r="S290" s="15">
        <v>1000000</v>
      </c>
      <c r="T290" s="15">
        <v>0</v>
      </c>
      <c r="U290" s="15">
        <v>0</v>
      </c>
    </row>
    <row r="291" spans="1:21" x14ac:dyDescent="0.3">
      <c r="A291" s="7" t="s">
        <v>281</v>
      </c>
      <c r="B291" s="7" t="s">
        <v>659</v>
      </c>
      <c r="C291" s="8" t="s">
        <v>562</v>
      </c>
      <c r="D291" s="7">
        <v>1312</v>
      </c>
      <c r="E291" s="6" t="s">
        <v>8</v>
      </c>
      <c r="F291" s="7">
        <v>905</v>
      </c>
      <c r="G291" s="7" t="s">
        <v>663</v>
      </c>
      <c r="H291" s="7" t="s">
        <v>654</v>
      </c>
      <c r="I291" s="8" t="s">
        <v>562</v>
      </c>
      <c r="J291" s="15">
        <v>0</v>
      </c>
      <c r="K291" s="15">
        <v>0</v>
      </c>
      <c r="L291" s="15">
        <v>1000000</v>
      </c>
      <c r="M291" s="15">
        <v>0</v>
      </c>
      <c r="N291" s="15">
        <v>0</v>
      </c>
      <c r="O291" s="15">
        <v>1000000</v>
      </c>
      <c r="P291" s="15">
        <v>0</v>
      </c>
      <c r="Q291" s="15">
        <v>0</v>
      </c>
      <c r="R291" s="15">
        <v>1000000</v>
      </c>
      <c r="S291" s="15">
        <v>0</v>
      </c>
      <c r="T291" s="15">
        <v>0</v>
      </c>
      <c r="U291" s="15">
        <v>1000000</v>
      </c>
    </row>
    <row r="292" spans="1:21" x14ac:dyDescent="0.3">
      <c r="A292" s="7" t="s">
        <v>281</v>
      </c>
      <c r="B292" s="7" t="s">
        <v>659</v>
      </c>
      <c r="C292" s="8" t="s">
        <v>563</v>
      </c>
      <c r="D292" s="7">
        <v>1312</v>
      </c>
      <c r="E292" s="6" t="s">
        <v>8</v>
      </c>
      <c r="F292" s="7">
        <v>905</v>
      </c>
      <c r="G292" s="7" t="s">
        <v>664</v>
      </c>
      <c r="H292" s="7" t="s">
        <v>654</v>
      </c>
      <c r="I292" s="8" t="s">
        <v>563</v>
      </c>
      <c r="J292" s="15">
        <v>1000000</v>
      </c>
      <c r="K292" s="15">
        <v>0</v>
      </c>
      <c r="L292" s="15">
        <v>0</v>
      </c>
      <c r="M292" s="15">
        <v>1000000</v>
      </c>
      <c r="N292" s="15">
        <v>0</v>
      </c>
      <c r="O292" s="15">
        <v>0</v>
      </c>
      <c r="P292" s="15">
        <v>1000000</v>
      </c>
      <c r="Q292" s="15">
        <v>0</v>
      </c>
      <c r="R292" s="15">
        <v>0</v>
      </c>
      <c r="S292" s="15">
        <v>1000000</v>
      </c>
      <c r="T292" s="15">
        <v>0</v>
      </c>
      <c r="U292" s="15">
        <v>0</v>
      </c>
    </row>
    <row r="293" spans="1:21" x14ac:dyDescent="0.3">
      <c r="A293" s="7" t="s">
        <v>281</v>
      </c>
      <c r="B293" s="7" t="s">
        <v>659</v>
      </c>
      <c r="C293" s="8" t="s">
        <v>564</v>
      </c>
      <c r="D293" s="7">
        <v>1312</v>
      </c>
      <c r="E293" s="6" t="s">
        <v>8</v>
      </c>
      <c r="F293" s="7">
        <v>905</v>
      </c>
      <c r="G293" s="7" t="s">
        <v>665</v>
      </c>
      <c r="H293" s="7" t="s">
        <v>654</v>
      </c>
      <c r="I293" s="8" t="s">
        <v>564</v>
      </c>
      <c r="J293" s="15">
        <v>0</v>
      </c>
      <c r="K293" s="15">
        <v>0</v>
      </c>
      <c r="L293" s="15">
        <v>1000000</v>
      </c>
      <c r="M293" s="15">
        <v>0</v>
      </c>
      <c r="N293" s="15">
        <v>0</v>
      </c>
      <c r="O293" s="15">
        <v>1000000</v>
      </c>
      <c r="P293" s="15">
        <v>0</v>
      </c>
      <c r="Q293" s="15">
        <v>0</v>
      </c>
      <c r="R293" s="15">
        <v>1000000</v>
      </c>
      <c r="S293" s="15">
        <v>0</v>
      </c>
      <c r="T293" s="15">
        <v>0</v>
      </c>
      <c r="U293" s="15">
        <v>1000000</v>
      </c>
    </row>
    <row r="294" spans="1:21" x14ac:dyDescent="0.3">
      <c r="A294" s="7" t="s">
        <v>281</v>
      </c>
      <c r="B294" s="7" t="s">
        <v>659</v>
      </c>
      <c r="C294" s="8" t="s">
        <v>565</v>
      </c>
      <c r="D294" s="7">
        <v>1312</v>
      </c>
      <c r="E294" s="6" t="s">
        <v>8</v>
      </c>
      <c r="F294" s="7">
        <v>923</v>
      </c>
      <c r="G294" s="7" t="s">
        <v>666</v>
      </c>
      <c r="H294" s="7" t="s">
        <v>654</v>
      </c>
      <c r="I294" s="8" t="s">
        <v>565</v>
      </c>
      <c r="J294" s="15">
        <v>1000000</v>
      </c>
      <c r="K294" s="15">
        <v>0</v>
      </c>
      <c r="L294" s="15">
        <v>0</v>
      </c>
      <c r="M294" s="15">
        <v>1000000</v>
      </c>
      <c r="N294" s="15">
        <v>0</v>
      </c>
      <c r="O294" s="15">
        <v>0</v>
      </c>
      <c r="P294" s="15">
        <v>1000000</v>
      </c>
      <c r="Q294" s="15">
        <v>0</v>
      </c>
      <c r="R294" s="15">
        <v>0</v>
      </c>
      <c r="S294" s="15">
        <v>1000000</v>
      </c>
      <c r="T294" s="15">
        <v>0</v>
      </c>
      <c r="U294" s="15">
        <v>0</v>
      </c>
    </row>
    <row r="295" spans="1:21" x14ac:dyDescent="0.3">
      <c r="A295" s="7" t="s">
        <v>281</v>
      </c>
      <c r="B295" s="7" t="s">
        <v>659</v>
      </c>
      <c r="C295" s="8" t="s">
        <v>566</v>
      </c>
      <c r="D295" s="7">
        <v>1312</v>
      </c>
      <c r="E295" s="6" t="s">
        <v>8</v>
      </c>
      <c r="F295" s="7">
        <v>923</v>
      </c>
      <c r="G295" s="7" t="s">
        <v>667</v>
      </c>
      <c r="H295" s="7" t="s">
        <v>654</v>
      </c>
      <c r="I295" s="8" t="s">
        <v>566</v>
      </c>
      <c r="J295" s="15">
        <v>0</v>
      </c>
      <c r="K295" s="15">
        <v>0</v>
      </c>
      <c r="L295" s="15">
        <v>1000000</v>
      </c>
      <c r="M295" s="15">
        <v>0</v>
      </c>
      <c r="N295" s="15">
        <v>0</v>
      </c>
      <c r="O295" s="15">
        <v>1000000</v>
      </c>
      <c r="P295" s="15">
        <v>0</v>
      </c>
      <c r="Q295" s="15">
        <v>0</v>
      </c>
      <c r="R295" s="15">
        <v>1000000</v>
      </c>
      <c r="S295" s="15">
        <v>0</v>
      </c>
      <c r="T295" s="15">
        <v>0</v>
      </c>
      <c r="U295" s="15">
        <v>1000000</v>
      </c>
    </row>
    <row r="296" spans="1:21" x14ac:dyDescent="0.3">
      <c r="A296" s="7" t="s">
        <v>281</v>
      </c>
      <c r="B296" s="7" t="s">
        <v>659</v>
      </c>
      <c r="C296" s="8" t="s">
        <v>567</v>
      </c>
      <c r="D296" s="7">
        <v>1312</v>
      </c>
      <c r="E296" s="6" t="s">
        <v>8</v>
      </c>
      <c r="F296" s="7">
        <v>923</v>
      </c>
      <c r="G296" s="7" t="s">
        <v>668</v>
      </c>
      <c r="H296" s="7" t="s">
        <v>654</v>
      </c>
      <c r="I296" s="8" t="s">
        <v>567</v>
      </c>
      <c r="J296" s="15">
        <v>1000000</v>
      </c>
      <c r="K296" s="15">
        <v>0</v>
      </c>
      <c r="L296" s="15">
        <v>0</v>
      </c>
      <c r="M296" s="15">
        <v>1000000</v>
      </c>
      <c r="N296" s="15">
        <v>0</v>
      </c>
      <c r="O296" s="15">
        <v>0</v>
      </c>
      <c r="P296" s="15">
        <v>1000000</v>
      </c>
      <c r="Q296" s="15">
        <v>0</v>
      </c>
      <c r="R296" s="15">
        <v>0</v>
      </c>
      <c r="S296" s="15">
        <v>1000000</v>
      </c>
      <c r="T296" s="15">
        <v>0</v>
      </c>
      <c r="U296" s="15">
        <v>0</v>
      </c>
    </row>
    <row r="297" spans="1:21" x14ac:dyDescent="0.3">
      <c r="A297" s="7" t="s">
        <v>281</v>
      </c>
      <c r="B297" s="7" t="s">
        <v>659</v>
      </c>
      <c r="C297" s="8" t="s">
        <v>568</v>
      </c>
      <c r="D297" s="7">
        <v>1312</v>
      </c>
      <c r="E297" s="6" t="s">
        <v>8</v>
      </c>
      <c r="F297" s="7">
        <v>905</v>
      </c>
      <c r="G297" s="7" t="s">
        <v>669</v>
      </c>
      <c r="H297" s="7" t="s">
        <v>654</v>
      </c>
      <c r="I297" s="8" t="s">
        <v>568</v>
      </c>
      <c r="J297" s="15">
        <v>0</v>
      </c>
      <c r="K297" s="15">
        <v>0</v>
      </c>
      <c r="L297" s="15">
        <v>1000000</v>
      </c>
      <c r="M297" s="15">
        <v>0</v>
      </c>
      <c r="N297" s="15">
        <v>0</v>
      </c>
      <c r="O297" s="15">
        <v>1000000</v>
      </c>
      <c r="P297" s="15">
        <v>0</v>
      </c>
      <c r="Q297" s="15">
        <v>0</v>
      </c>
      <c r="R297" s="15">
        <v>1000000</v>
      </c>
      <c r="S297" s="15">
        <v>0</v>
      </c>
      <c r="T297" s="15">
        <v>0</v>
      </c>
      <c r="U297" s="15">
        <v>1000000</v>
      </c>
    </row>
    <row r="298" spans="1:21" x14ac:dyDescent="0.3">
      <c r="A298" s="7" t="s">
        <v>281</v>
      </c>
      <c r="B298" s="7" t="s">
        <v>659</v>
      </c>
      <c r="C298" s="8" t="s">
        <v>569</v>
      </c>
      <c r="D298" s="7">
        <v>1312</v>
      </c>
      <c r="E298" s="6" t="s">
        <v>8</v>
      </c>
      <c r="F298" s="7">
        <v>905</v>
      </c>
      <c r="G298" s="7" t="s">
        <v>670</v>
      </c>
      <c r="H298" s="7" t="s">
        <v>654</v>
      </c>
      <c r="I298" s="8" t="s">
        <v>569</v>
      </c>
      <c r="J298" s="15">
        <v>1000000</v>
      </c>
      <c r="K298" s="15">
        <v>0</v>
      </c>
      <c r="L298" s="15">
        <v>0</v>
      </c>
      <c r="M298" s="15">
        <v>1000000</v>
      </c>
      <c r="N298" s="15">
        <v>0</v>
      </c>
      <c r="O298" s="15">
        <v>0</v>
      </c>
      <c r="P298" s="15">
        <v>1000000</v>
      </c>
      <c r="Q298" s="15">
        <v>0</v>
      </c>
      <c r="R298" s="15">
        <v>0</v>
      </c>
      <c r="S298" s="15">
        <v>1000000</v>
      </c>
      <c r="T298" s="15">
        <v>0</v>
      </c>
      <c r="U298" s="15">
        <v>0</v>
      </c>
    </row>
    <row r="299" spans="1:21" x14ac:dyDescent="0.3">
      <c r="A299" s="7" t="s">
        <v>281</v>
      </c>
      <c r="B299" s="7" t="s">
        <v>659</v>
      </c>
      <c r="C299" s="8" t="s">
        <v>570</v>
      </c>
      <c r="D299" s="7">
        <v>1312</v>
      </c>
      <c r="E299" s="6" t="s">
        <v>8</v>
      </c>
      <c r="F299" s="7">
        <v>905</v>
      </c>
      <c r="G299" s="7" t="s">
        <v>671</v>
      </c>
      <c r="H299" s="7" t="s">
        <v>654</v>
      </c>
      <c r="I299" s="8" t="s">
        <v>570</v>
      </c>
      <c r="J299" s="15">
        <v>0</v>
      </c>
      <c r="K299" s="15">
        <v>0</v>
      </c>
      <c r="L299" s="15">
        <v>1000000</v>
      </c>
      <c r="M299" s="15">
        <v>0</v>
      </c>
      <c r="N299" s="15">
        <v>0</v>
      </c>
      <c r="O299" s="15">
        <v>1000000</v>
      </c>
      <c r="P299" s="15">
        <v>0</v>
      </c>
      <c r="Q299" s="15">
        <v>0</v>
      </c>
      <c r="R299" s="15">
        <v>1000000</v>
      </c>
      <c r="S299" s="15">
        <v>0</v>
      </c>
      <c r="T299" s="15">
        <v>0</v>
      </c>
      <c r="U299" s="15">
        <v>1000000</v>
      </c>
    </row>
    <row r="300" spans="1:21" x14ac:dyDescent="0.3">
      <c r="A300" s="7" t="s">
        <v>281</v>
      </c>
      <c r="B300" s="7" t="s">
        <v>659</v>
      </c>
      <c r="C300" s="8" t="s">
        <v>571</v>
      </c>
      <c r="D300" s="7">
        <v>1312</v>
      </c>
      <c r="E300" s="6" t="s">
        <v>8</v>
      </c>
      <c r="F300" s="7">
        <v>905</v>
      </c>
      <c r="G300" s="7" t="s">
        <v>672</v>
      </c>
      <c r="H300" s="7" t="s">
        <v>654</v>
      </c>
      <c r="I300" s="8" t="s">
        <v>571</v>
      </c>
      <c r="J300" s="15">
        <v>1000000</v>
      </c>
      <c r="K300" s="15">
        <v>0</v>
      </c>
      <c r="L300" s="15">
        <v>0</v>
      </c>
      <c r="M300" s="15">
        <v>1000000</v>
      </c>
      <c r="N300" s="15">
        <v>0</v>
      </c>
      <c r="O300" s="15">
        <v>0</v>
      </c>
      <c r="P300" s="15">
        <v>1000000</v>
      </c>
      <c r="Q300" s="15">
        <v>0</v>
      </c>
      <c r="R300" s="15">
        <v>0</v>
      </c>
      <c r="S300" s="15">
        <v>1000000</v>
      </c>
      <c r="T300" s="15">
        <v>0</v>
      </c>
      <c r="U300" s="15">
        <v>0</v>
      </c>
    </row>
    <row r="301" spans="1:21" x14ac:dyDescent="0.3">
      <c r="A301" s="7" t="s">
        <v>281</v>
      </c>
      <c r="B301" s="7" t="s">
        <v>659</v>
      </c>
      <c r="C301" s="8" t="s">
        <v>572</v>
      </c>
      <c r="D301" s="7">
        <v>1312</v>
      </c>
      <c r="E301" s="6" t="s">
        <v>8</v>
      </c>
      <c r="F301" s="7">
        <v>905</v>
      </c>
      <c r="G301" s="7" t="s">
        <v>673</v>
      </c>
      <c r="H301" s="7" t="s">
        <v>654</v>
      </c>
      <c r="I301" s="8" t="s">
        <v>572</v>
      </c>
      <c r="J301" s="15">
        <v>0</v>
      </c>
      <c r="K301" s="15">
        <v>0</v>
      </c>
      <c r="L301" s="15">
        <v>1000000</v>
      </c>
      <c r="M301" s="15">
        <v>0</v>
      </c>
      <c r="N301" s="15">
        <v>0</v>
      </c>
      <c r="O301" s="15">
        <v>1000000</v>
      </c>
      <c r="P301" s="15">
        <v>0</v>
      </c>
      <c r="Q301" s="15">
        <v>0</v>
      </c>
      <c r="R301" s="15">
        <v>1000000</v>
      </c>
      <c r="S301" s="15">
        <v>0</v>
      </c>
      <c r="T301" s="15">
        <v>0</v>
      </c>
      <c r="U301" s="15">
        <v>1000000</v>
      </c>
    </row>
    <row r="302" spans="1:21" x14ac:dyDescent="0.3">
      <c r="A302" s="7" t="s">
        <v>281</v>
      </c>
      <c r="B302" s="7" t="s">
        <v>659</v>
      </c>
      <c r="C302" s="8" t="s">
        <v>573</v>
      </c>
      <c r="D302" s="7">
        <v>1312</v>
      </c>
      <c r="E302" s="6" t="s">
        <v>8</v>
      </c>
      <c r="F302" s="7">
        <v>905</v>
      </c>
      <c r="G302" s="7" t="s">
        <v>674</v>
      </c>
      <c r="H302" s="7" t="s">
        <v>654</v>
      </c>
      <c r="I302" s="8" t="s">
        <v>573</v>
      </c>
      <c r="J302" s="15">
        <v>1000000</v>
      </c>
      <c r="K302" s="15">
        <v>0</v>
      </c>
      <c r="L302" s="15">
        <v>0</v>
      </c>
      <c r="M302" s="15">
        <v>1000000</v>
      </c>
      <c r="N302" s="15">
        <v>0</v>
      </c>
      <c r="O302" s="15">
        <v>0</v>
      </c>
      <c r="P302" s="15">
        <v>1000000</v>
      </c>
      <c r="Q302" s="15">
        <v>0</v>
      </c>
      <c r="R302" s="15">
        <v>0</v>
      </c>
      <c r="S302" s="15">
        <v>1000000</v>
      </c>
      <c r="T302" s="15">
        <v>0</v>
      </c>
      <c r="U302" s="15">
        <v>0</v>
      </c>
    </row>
    <row r="303" spans="1:21" x14ac:dyDescent="0.3">
      <c r="A303" s="7" t="s">
        <v>281</v>
      </c>
      <c r="B303" s="7" t="s">
        <v>659</v>
      </c>
      <c r="C303" s="8" t="s">
        <v>574</v>
      </c>
      <c r="D303" s="7">
        <v>1312</v>
      </c>
      <c r="E303" s="6" t="s">
        <v>8</v>
      </c>
      <c r="F303" s="7">
        <v>905</v>
      </c>
      <c r="G303" s="7" t="s">
        <v>675</v>
      </c>
      <c r="H303" s="7" t="s">
        <v>654</v>
      </c>
      <c r="I303" s="8" t="s">
        <v>574</v>
      </c>
      <c r="J303" s="15">
        <v>0</v>
      </c>
      <c r="K303" s="15">
        <v>0</v>
      </c>
      <c r="L303" s="15">
        <v>1000000</v>
      </c>
      <c r="M303" s="15">
        <v>0</v>
      </c>
      <c r="N303" s="15">
        <v>0</v>
      </c>
      <c r="O303" s="15">
        <v>1000000</v>
      </c>
      <c r="P303" s="15">
        <v>0</v>
      </c>
      <c r="Q303" s="15">
        <v>0</v>
      </c>
      <c r="R303" s="15">
        <v>1000000</v>
      </c>
      <c r="S303" s="15">
        <v>0</v>
      </c>
      <c r="T303" s="15">
        <v>0</v>
      </c>
      <c r="U303" s="15">
        <v>1000000</v>
      </c>
    </row>
    <row r="304" spans="1:21" x14ac:dyDescent="0.3">
      <c r="A304" s="7" t="s">
        <v>281</v>
      </c>
      <c r="B304" s="7" t="s">
        <v>659</v>
      </c>
      <c r="C304" s="8" t="s">
        <v>575</v>
      </c>
      <c r="D304" s="7">
        <v>1312</v>
      </c>
      <c r="E304" s="6" t="s">
        <v>8</v>
      </c>
      <c r="F304" s="7">
        <v>905</v>
      </c>
      <c r="G304" s="7" t="s">
        <v>676</v>
      </c>
      <c r="H304" s="7" t="s">
        <v>654</v>
      </c>
      <c r="I304" s="8" t="s">
        <v>575</v>
      </c>
      <c r="J304" s="15">
        <v>1000000</v>
      </c>
      <c r="K304" s="15">
        <v>0</v>
      </c>
      <c r="L304" s="15">
        <v>0</v>
      </c>
      <c r="M304" s="15">
        <v>1000000</v>
      </c>
      <c r="N304" s="15">
        <v>0</v>
      </c>
      <c r="O304" s="15">
        <v>0</v>
      </c>
      <c r="P304" s="15">
        <v>1000000</v>
      </c>
      <c r="Q304" s="15">
        <v>0</v>
      </c>
      <c r="R304" s="15">
        <v>0</v>
      </c>
      <c r="S304" s="15">
        <v>1000000</v>
      </c>
      <c r="T304" s="15">
        <v>0</v>
      </c>
      <c r="U304" s="15">
        <v>0</v>
      </c>
    </row>
    <row r="305" spans="1:21" x14ac:dyDescent="0.3">
      <c r="A305" s="7" t="s">
        <v>281</v>
      </c>
      <c r="B305" s="7" t="s">
        <v>659</v>
      </c>
      <c r="C305" s="8" t="s">
        <v>576</v>
      </c>
      <c r="D305" s="7">
        <v>1312</v>
      </c>
      <c r="E305" s="6" t="s">
        <v>8</v>
      </c>
      <c r="F305" s="7">
        <v>905</v>
      </c>
      <c r="G305" s="7" t="s">
        <v>677</v>
      </c>
      <c r="H305" s="7" t="s">
        <v>654</v>
      </c>
      <c r="I305" s="8" t="s">
        <v>576</v>
      </c>
      <c r="J305" s="15">
        <v>0</v>
      </c>
      <c r="K305" s="15">
        <v>0</v>
      </c>
      <c r="L305" s="15">
        <v>1000000</v>
      </c>
      <c r="M305" s="15">
        <v>0</v>
      </c>
      <c r="N305" s="15">
        <v>0</v>
      </c>
      <c r="O305" s="15">
        <v>1000000</v>
      </c>
      <c r="P305" s="15">
        <v>0</v>
      </c>
      <c r="Q305" s="15">
        <v>0</v>
      </c>
      <c r="R305" s="15">
        <v>1000000</v>
      </c>
      <c r="S305" s="15">
        <v>0</v>
      </c>
      <c r="T305" s="15">
        <v>0</v>
      </c>
      <c r="U305" s="15">
        <v>1000000</v>
      </c>
    </row>
    <row r="306" spans="1:21" x14ac:dyDescent="0.3">
      <c r="A306" s="7" t="s">
        <v>281</v>
      </c>
      <c r="B306" s="7" t="s">
        <v>659</v>
      </c>
      <c r="C306" s="8" t="s">
        <v>577</v>
      </c>
      <c r="D306" s="7">
        <v>1312</v>
      </c>
      <c r="E306" s="6" t="s">
        <v>8</v>
      </c>
      <c r="F306" s="7">
        <v>905</v>
      </c>
      <c r="G306" s="7" t="s">
        <v>678</v>
      </c>
      <c r="H306" s="7" t="s">
        <v>654</v>
      </c>
      <c r="I306" s="8" t="s">
        <v>577</v>
      </c>
      <c r="J306" s="15">
        <v>1000000</v>
      </c>
      <c r="K306" s="15">
        <v>0</v>
      </c>
      <c r="L306" s="15">
        <v>0</v>
      </c>
      <c r="M306" s="15">
        <v>1000000</v>
      </c>
      <c r="N306" s="15">
        <v>0</v>
      </c>
      <c r="O306" s="15">
        <v>0</v>
      </c>
      <c r="P306" s="15">
        <v>1000000</v>
      </c>
      <c r="Q306" s="15">
        <v>0</v>
      </c>
      <c r="R306" s="15">
        <v>0</v>
      </c>
      <c r="S306" s="15">
        <v>1000000</v>
      </c>
      <c r="T306" s="15">
        <v>0</v>
      </c>
      <c r="U306" s="15">
        <v>0</v>
      </c>
    </row>
    <row r="307" spans="1:21" x14ac:dyDescent="0.3">
      <c r="A307" s="7" t="s">
        <v>281</v>
      </c>
      <c r="B307" s="7" t="s">
        <v>659</v>
      </c>
      <c r="C307" s="8" t="s">
        <v>578</v>
      </c>
      <c r="D307" s="7">
        <v>1312</v>
      </c>
      <c r="E307" s="6" t="s">
        <v>8</v>
      </c>
      <c r="F307" s="7">
        <v>923</v>
      </c>
      <c r="G307" s="7" t="s">
        <v>679</v>
      </c>
      <c r="H307" s="7" t="s">
        <v>654</v>
      </c>
      <c r="I307" s="8" t="s">
        <v>578</v>
      </c>
      <c r="J307" s="15">
        <v>0</v>
      </c>
      <c r="K307" s="15">
        <v>0</v>
      </c>
      <c r="L307" s="15">
        <v>1000000</v>
      </c>
      <c r="M307" s="15">
        <v>0</v>
      </c>
      <c r="N307" s="15">
        <v>0</v>
      </c>
      <c r="O307" s="15">
        <v>1000000</v>
      </c>
      <c r="P307" s="15">
        <v>0</v>
      </c>
      <c r="Q307" s="15">
        <v>0</v>
      </c>
      <c r="R307" s="15">
        <v>1000000</v>
      </c>
      <c r="S307" s="15">
        <v>0</v>
      </c>
      <c r="T307" s="15">
        <v>0</v>
      </c>
      <c r="U307" s="15">
        <v>1000000</v>
      </c>
    </row>
    <row r="308" spans="1:21" x14ac:dyDescent="0.3">
      <c r="A308" s="7" t="s">
        <v>281</v>
      </c>
      <c r="B308" s="7" t="s">
        <v>659</v>
      </c>
      <c r="C308" s="8" t="s">
        <v>579</v>
      </c>
      <c r="D308" s="7">
        <v>1312</v>
      </c>
      <c r="E308" s="6" t="s">
        <v>8</v>
      </c>
      <c r="F308" s="7">
        <v>923</v>
      </c>
      <c r="G308" s="7" t="s">
        <v>680</v>
      </c>
      <c r="H308" s="7" t="s">
        <v>654</v>
      </c>
      <c r="I308" s="8" t="s">
        <v>579</v>
      </c>
      <c r="J308" s="15">
        <v>1000000</v>
      </c>
      <c r="K308" s="15">
        <v>0</v>
      </c>
      <c r="L308" s="15">
        <v>0</v>
      </c>
      <c r="M308" s="15">
        <v>1000000</v>
      </c>
      <c r="N308" s="15">
        <v>0</v>
      </c>
      <c r="O308" s="15">
        <v>0</v>
      </c>
      <c r="P308" s="15">
        <v>1000000</v>
      </c>
      <c r="Q308" s="15">
        <v>0</v>
      </c>
      <c r="R308" s="15">
        <v>0</v>
      </c>
      <c r="S308" s="15">
        <v>1000000</v>
      </c>
      <c r="T308" s="15">
        <v>0</v>
      </c>
      <c r="U308" s="15">
        <v>0</v>
      </c>
    </row>
    <row r="309" spans="1:21" x14ac:dyDescent="0.3">
      <c r="A309" s="7" t="s">
        <v>281</v>
      </c>
      <c r="B309" s="7" t="s">
        <v>659</v>
      </c>
      <c r="C309" s="8" t="s">
        <v>580</v>
      </c>
      <c r="D309" s="7">
        <v>1312</v>
      </c>
      <c r="E309" s="6" t="s">
        <v>8</v>
      </c>
      <c r="F309" s="7">
        <v>923</v>
      </c>
      <c r="G309" s="7" t="s">
        <v>681</v>
      </c>
      <c r="H309" s="7" t="s">
        <v>654</v>
      </c>
      <c r="I309" s="8" t="s">
        <v>580</v>
      </c>
      <c r="J309" s="15">
        <v>0</v>
      </c>
      <c r="K309" s="15">
        <v>0</v>
      </c>
      <c r="L309" s="15">
        <v>1000000</v>
      </c>
      <c r="M309" s="15">
        <v>0</v>
      </c>
      <c r="N309" s="15">
        <v>0</v>
      </c>
      <c r="O309" s="15">
        <v>1000000</v>
      </c>
      <c r="P309" s="15">
        <v>0</v>
      </c>
      <c r="Q309" s="15">
        <v>0</v>
      </c>
      <c r="R309" s="15">
        <v>1000000</v>
      </c>
      <c r="S309" s="15">
        <v>0</v>
      </c>
      <c r="T309" s="15">
        <v>0</v>
      </c>
      <c r="U309" s="15">
        <v>1000000</v>
      </c>
    </row>
    <row r="310" spans="1:21" x14ac:dyDescent="0.3">
      <c r="A310" s="7" t="s">
        <v>281</v>
      </c>
      <c r="B310" s="7" t="s">
        <v>659</v>
      </c>
      <c r="C310" s="8" t="s">
        <v>581</v>
      </c>
      <c r="D310" s="7">
        <v>1312</v>
      </c>
      <c r="E310" s="6" t="s">
        <v>8</v>
      </c>
      <c r="F310" s="7">
        <v>923</v>
      </c>
      <c r="G310" s="7" t="s">
        <v>682</v>
      </c>
      <c r="H310" s="7" t="s">
        <v>654</v>
      </c>
      <c r="I310" s="8" t="s">
        <v>581</v>
      </c>
      <c r="J310" s="15">
        <v>1000000</v>
      </c>
      <c r="K310" s="15">
        <v>0</v>
      </c>
      <c r="L310" s="15">
        <v>0</v>
      </c>
      <c r="M310" s="15">
        <v>1000000</v>
      </c>
      <c r="N310" s="15">
        <v>0</v>
      </c>
      <c r="O310" s="15">
        <v>0</v>
      </c>
      <c r="P310" s="15">
        <v>1000000</v>
      </c>
      <c r="Q310" s="15">
        <v>0</v>
      </c>
      <c r="R310" s="15">
        <v>0</v>
      </c>
      <c r="S310" s="15">
        <v>1000000</v>
      </c>
      <c r="T310" s="15">
        <v>0</v>
      </c>
      <c r="U310" s="15">
        <v>0</v>
      </c>
    </row>
    <row r="311" spans="1:21" x14ac:dyDescent="0.3">
      <c r="A311" s="7" t="s">
        <v>281</v>
      </c>
      <c r="B311" s="7" t="s">
        <v>659</v>
      </c>
      <c r="C311" s="8" t="s">
        <v>582</v>
      </c>
      <c r="D311" s="7">
        <v>1312</v>
      </c>
      <c r="E311" s="6" t="s">
        <v>8</v>
      </c>
      <c r="F311" s="7">
        <v>905</v>
      </c>
      <c r="G311" s="7" t="s">
        <v>683</v>
      </c>
      <c r="H311" s="7" t="s">
        <v>654</v>
      </c>
      <c r="I311" s="8" t="s">
        <v>582</v>
      </c>
      <c r="J311" s="15">
        <v>0</v>
      </c>
      <c r="K311" s="15">
        <v>0</v>
      </c>
      <c r="L311" s="15">
        <v>1000000</v>
      </c>
      <c r="M311" s="15">
        <v>0</v>
      </c>
      <c r="N311" s="15">
        <v>0</v>
      </c>
      <c r="O311" s="15">
        <v>1000000</v>
      </c>
      <c r="P311" s="15">
        <v>0</v>
      </c>
      <c r="Q311" s="15">
        <v>0</v>
      </c>
      <c r="R311" s="15">
        <v>1000000</v>
      </c>
      <c r="S311" s="15">
        <v>0</v>
      </c>
      <c r="T311" s="15">
        <v>0</v>
      </c>
      <c r="U311" s="15">
        <v>1000000</v>
      </c>
    </row>
    <row r="312" spans="1:21" x14ac:dyDescent="0.3">
      <c r="A312" s="7" t="s">
        <v>281</v>
      </c>
      <c r="B312" s="7" t="s">
        <v>659</v>
      </c>
      <c r="C312" s="8" t="s">
        <v>583</v>
      </c>
      <c r="D312" s="7">
        <v>1312</v>
      </c>
      <c r="E312" s="6" t="s">
        <v>8</v>
      </c>
      <c r="F312" s="7">
        <v>923</v>
      </c>
      <c r="G312" s="7" t="s">
        <v>684</v>
      </c>
      <c r="H312" s="7" t="s">
        <v>654</v>
      </c>
      <c r="I312" s="8" t="s">
        <v>583</v>
      </c>
      <c r="J312" s="15">
        <v>1000000</v>
      </c>
      <c r="K312" s="15">
        <v>0</v>
      </c>
      <c r="L312" s="15">
        <v>0</v>
      </c>
      <c r="M312" s="15">
        <v>1000000</v>
      </c>
      <c r="N312" s="15">
        <v>0</v>
      </c>
      <c r="O312" s="15">
        <v>0</v>
      </c>
      <c r="P312" s="15">
        <v>1000000</v>
      </c>
      <c r="Q312" s="15">
        <v>0</v>
      </c>
      <c r="R312" s="15">
        <v>0</v>
      </c>
      <c r="S312" s="15">
        <v>1000000</v>
      </c>
      <c r="T312" s="15">
        <v>0</v>
      </c>
      <c r="U312" s="15">
        <v>0</v>
      </c>
    </row>
    <row r="313" spans="1:21" x14ac:dyDescent="0.3">
      <c r="A313" s="7" t="s">
        <v>281</v>
      </c>
      <c r="B313" s="7" t="s">
        <v>659</v>
      </c>
      <c r="C313" s="8" t="s">
        <v>584</v>
      </c>
      <c r="D313" s="7">
        <v>1312</v>
      </c>
      <c r="E313" s="6" t="s">
        <v>8</v>
      </c>
      <c r="F313" s="7">
        <v>905</v>
      </c>
      <c r="G313" s="7" t="s">
        <v>685</v>
      </c>
      <c r="H313" s="7" t="s">
        <v>654</v>
      </c>
      <c r="I313" s="8" t="s">
        <v>584</v>
      </c>
      <c r="J313" s="15">
        <v>0</v>
      </c>
      <c r="K313" s="15">
        <v>0</v>
      </c>
      <c r="L313" s="15">
        <v>1000000</v>
      </c>
      <c r="M313" s="15">
        <v>0</v>
      </c>
      <c r="N313" s="15">
        <v>0</v>
      </c>
      <c r="O313" s="15">
        <v>1000000</v>
      </c>
      <c r="P313" s="15">
        <v>0</v>
      </c>
      <c r="Q313" s="15">
        <v>0</v>
      </c>
      <c r="R313" s="15">
        <v>1000000</v>
      </c>
      <c r="S313" s="15">
        <v>0</v>
      </c>
      <c r="T313" s="15">
        <v>0</v>
      </c>
      <c r="U313" s="15">
        <v>1000000</v>
      </c>
    </row>
    <row r="314" spans="1:21" x14ac:dyDescent="0.3">
      <c r="A314" s="7" t="s">
        <v>281</v>
      </c>
      <c r="B314" s="7" t="s">
        <v>659</v>
      </c>
      <c r="C314" s="8" t="s">
        <v>291</v>
      </c>
      <c r="D314" s="7">
        <v>1312</v>
      </c>
      <c r="E314" s="6" t="s">
        <v>8</v>
      </c>
      <c r="F314" s="7">
        <v>999</v>
      </c>
      <c r="G314" s="7" t="s">
        <v>253</v>
      </c>
      <c r="H314" s="7" t="s">
        <v>654</v>
      </c>
      <c r="I314" s="8" t="s">
        <v>291</v>
      </c>
      <c r="J314" s="15">
        <v>1000000</v>
      </c>
      <c r="K314" s="15">
        <v>5000000</v>
      </c>
      <c r="L314" s="15">
        <v>6000000</v>
      </c>
      <c r="M314" s="15">
        <v>5000000</v>
      </c>
      <c r="N314" s="15">
        <v>8000000</v>
      </c>
      <c r="O314" s="15">
        <v>6000000</v>
      </c>
      <c r="P314" s="15">
        <v>6000000</v>
      </c>
      <c r="Q314" s="15">
        <v>8000000</v>
      </c>
      <c r="R314" s="15">
        <v>9000000</v>
      </c>
      <c r="S314" s="15">
        <v>13000000</v>
      </c>
      <c r="T314" s="15">
        <v>15000000</v>
      </c>
      <c r="U314" s="15">
        <v>17000000</v>
      </c>
    </row>
    <row r="315" spans="1:21" x14ac:dyDescent="0.3">
      <c r="A315" s="7" t="s">
        <v>281</v>
      </c>
      <c r="B315" s="7" t="s">
        <v>659</v>
      </c>
      <c r="C315" s="8" t="s">
        <v>585</v>
      </c>
      <c r="D315" s="7">
        <v>1312</v>
      </c>
      <c r="E315" s="6" t="s">
        <v>8</v>
      </c>
      <c r="F315" s="7">
        <v>905</v>
      </c>
      <c r="G315" s="7" t="s">
        <v>686</v>
      </c>
      <c r="H315" s="7" t="s">
        <v>655</v>
      </c>
      <c r="I315" s="8" t="s">
        <v>585</v>
      </c>
      <c r="J315" s="15">
        <v>1000000</v>
      </c>
      <c r="K315" s="15">
        <v>0</v>
      </c>
      <c r="L315" s="15">
        <v>0</v>
      </c>
      <c r="M315" s="15">
        <v>1000000</v>
      </c>
      <c r="N315" s="15">
        <v>0</v>
      </c>
      <c r="O315" s="15">
        <v>0</v>
      </c>
      <c r="P315" s="15">
        <v>1000000</v>
      </c>
      <c r="Q315" s="15">
        <v>0</v>
      </c>
      <c r="R315" s="15">
        <v>0</v>
      </c>
      <c r="S315" s="15">
        <v>1000000</v>
      </c>
      <c r="T315" s="15">
        <v>0</v>
      </c>
      <c r="U315" s="15">
        <v>0</v>
      </c>
    </row>
    <row r="316" spans="1:21" x14ac:dyDescent="0.3">
      <c r="A316" s="7" t="s">
        <v>281</v>
      </c>
      <c r="B316" s="7" t="s">
        <v>659</v>
      </c>
      <c r="C316" s="8" t="s">
        <v>586</v>
      </c>
      <c r="D316" s="7">
        <v>1312</v>
      </c>
      <c r="E316" s="6" t="s">
        <v>8</v>
      </c>
      <c r="F316" s="7">
        <v>905</v>
      </c>
      <c r="G316" s="7" t="s">
        <v>687</v>
      </c>
      <c r="H316" s="7" t="s">
        <v>655</v>
      </c>
      <c r="I316" s="8" t="s">
        <v>586</v>
      </c>
      <c r="J316" s="15">
        <v>0</v>
      </c>
      <c r="K316" s="15">
        <v>1000000</v>
      </c>
      <c r="L316" s="15">
        <v>0</v>
      </c>
      <c r="M316" s="15">
        <v>0</v>
      </c>
      <c r="N316" s="15">
        <v>1000000</v>
      </c>
      <c r="O316" s="15">
        <v>0</v>
      </c>
      <c r="P316" s="15">
        <v>0</v>
      </c>
      <c r="Q316" s="15">
        <v>1000000</v>
      </c>
      <c r="R316" s="15">
        <v>0</v>
      </c>
      <c r="S316" s="15">
        <v>0</v>
      </c>
      <c r="T316" s="15">
        <v>1000000</v>
      </c>
      <c r="U316" s="15">
        <v>100000</v>
      </c>
    </row>
    <row r="317" spans="1:21" x14ac:dyDescent="0.3">
      <c r="A317" s="7" t="s">
        <v>281</v>
      </c>
      <c r="B317" s="7" t="s">
        <v>659</v>
      </c>
      <c r="C317" s="8" t="s">
        <v>587</v>
      </c>
      <c r="D317" s="7">
        <v>1312</v>
      </c>
      <c r="E317" s="6" t="s">
        <v>8</v>
      </c>
      <c r="F317" s="7">
        <v>905</v>
      </c>
      <c r="G317" s="7" t="s">
        <v>688</v>
      </c>
      <c r="H317" s="7" t="s">
        <v>655</v>
      </c>
      <c r="I317" s="8" t="s">
        <v>587</v>
      </c>
      <c r="J317" s="15">
        <v>1000000</v>
      </c>
      <c r="K317" s="15">
        <v>0</v>
      </c>
      <c r="L317" s="15">
        <v>1000000</v>
      </c>
      <c r="M317" s="15">
        <v>0</v>
      </c>
      <c r="N317" s="15">
        <v>0</v>
      </c>
      <c r="O317" s="15">
        <v>1000000</v>
      </c>
      <c r="P317" s="15">
        <v>0</v>
      </c>
      <c r="Q317" s="15">
        <v>0</v>
      </c>
      <c r="R317" s="15">
        <v>1000000</v>
      </c>
      <c r="S317" s="15">
        <v>0</v>
      </c>
      <c r="T317" s="15">
        <v>0</v>
      </c>
      <c r="U317" s="15">
        <v>1000000</v>
      </c>
    </row>
    <row r="318" spans="1:21" x14ac:dyDescent="0.3">
      <c r="A318" s="7" t="s">
        <v>281</v>
      </c>
      <c r="B318" s="7" t="s">
        <v>659</v>
      </c>
      <c r="C318" s="8" t="s">
        <v>588</v>
      </c>
      <c r="D318" s="7">
        <v>1312</v>
      </c>
      <c r="E318" s="6" t="s">
        <v>8</v>
      </c>
      <c r="F318" s="7">
        <v>905</v>
      </c>
      <c r="G318" s="7" t="s">
        <v>689</v>
      </c>
      <c r="H318" s="7" t="s">
        <v>655</v>
      </c>
      <c r="I318" s="8" t="s">
        <v>588</v>
      </c>
      <c r="J318" s="15">
        <v>1000000</v>
      </c>
      <c r="K318" s="15">
        <v>0</v>
      </c>
      <c r="L318" s="15">
        <v>0</v>
      </c>
      <c r="M318" s="15">
        <v>1000000</v>
      </c>
      <c r="N318" s="15">
        <v>0</v>
      </c>
      <c r="O318" s="15">
        <v>0</v>
      </c>
      <c r="P318" s="15">
        <v>1000000</v>
      </c>
      <c r="Q318" s="15">
        <v>0</v>
      </c>
      <c r="R318" s="15">
        <v>0</v>
      </c>
      <c r="S318" s="15">
        <v>1000000</v>
      </c>
      <c r="T318" s="15">
        <v>0</v>
      </c>
      <c r="U318" s="15">
        <v>0</v>
      </c>
    </row>
    <row r="319" spans="1:21" x14ac:dyDescent="0.3">
      <c r="A319" s="7" t="s">
        <v>281</v>
      </c>
      <c r="B319" s="7" t="s">
        <v>659</v>
      </c>
      <c r="C319" s="8" t="s">
        <v>589</v>
      </c>
      <c r="D319" s="7">
        <v>1312</v>
      </c>
      <c r="E319" s="6" t="s">
        <v>8</v>
      </c>
      <c r="F319" s="7">
        <v>905</v>
      </c>
      <c r="G319" s="7" t="s">
        <v>690</v>
      </c>
      <c r="H319" s="7" t="s">
        <v>655</v>
      </c>
      <c r="I319" s="8" t="s">
        <v>589</v>
      </c>
      <c r="J319" s="15">
        <v>0</v>
      </c>
      <c r="K319" s="15">
        <v>1000000</v>
      </c>
      <c r="L319" s="15">
        <v>0</v>
      </c>
      <c r="M319" s="15">
        <v>0</v>
      </c>
      <c r="N319" s="15">
        <v>1000000</v>
      </c>
      <c r="O319" s="15">
        <v>0</v>
      </c>
      <c r="P319" s="15">
        <v>0</v>
      </c>
      <c r="Q319" s="15">
        <v>1000000</v>
      </c>
      <c r="R319" s="15">
        <v>0</v>
      </c>
      <c r="S319" s="15">
        <v>0</v>
      </c>
      <c r="T319" s="15">
        <v>1000000</v>
      </c>
      <c r="U319" s="15">
        <v>100000</v>
      </c>
    </row>
    <row r="320" spans="1:21" x14ac:dyDescent="0.3">
      <c r="A320" s="7" t="s">
        <v>281</v>
      </c>
      <c r="B320" s="7" t="s">
        <v>659</v>
      </c>
      <c r="C320" s="8" t="s">
        <v>590</v>
      </c>
      <c r="D320" s="7">
        <v>1312</v>
      </c>
      <c r="E320" s="6" t="s">
        <v>8</v>
      </c>
      <c r="F320" s="7">
        <v>905</v>
      </c>
      <c r="G320" s="7" t="s">
        <v>691</v>
      </c>
      <c r="H320" s="7" t="s">
        <v>655</v>
      </c>
      <c r="I320" s="8" t="s">
        <v>590</v>
      </c>
      <c r="J320" s="15">
        <v>1000000</v>
      </c>
      <c r="K320" s="15">
        <v>0</v>
      </c>
      <c r="L320" s="15">
        <v>1000000</v>
      </c>
      <c r="M320" s="15">
        <v>0</v>
      </c>
      <c r="N320" s="15">
        <v>0</v>
      </c>
      <c r="O320" s="15">
        <v>1000000</v>
      </c>
      <c r="P320" s="15">
        <v>0</v>
      </c>
      <c r="Q320" s="15">
        <v>0</v>
      </c>
      <c r="R320" s="15">
        <v>1000000</v>
      </c>
      <c r="S320" s="15">
        <v>0</v>
      </c>
      <c r="T320" s="15">
        <v>0</v>
      </c>
      <c r="U320" s="15">
        <v>1000000</v>
      </c>
    </row>
    <row r="321" spans="1:21" x14ac:dyDescent="0.3">
      <c r="A321" s="7" t="s">
        <v>281</v>
      </c>
      <c r="B321" s="7" t="s">
        <v>659</v>
      </c>
      <c r="C321" s="8" t="s">
        <v>591</v>
      </c>
      <c r="D321" s="7">
        <v>1312</v>
      </c>
      <c r="E321" s="6" t="s">
        <v>8</v>
      </c>
      <c r="F321" s="7">
        <v>905</v>
      </c>
      <c r="G321" s="7" t="s">
        <v>692</v>
      </c>
      <c r="H321" s="7" t="s">
        <v>655</v>
      </c>
      <c r="I321" s="8" t="s">
        <v>591</v>
      </c>
      <c r="J321" s="15">
        <v>1000000</v>
      </c>
      <c r="K321" s="15">
        <v>0</v>
      </c>
      <c r="L321" s="15">
        <v>0</v>
      </c>
      <c r="M321" s="15">
        <v>1000000</v>
      </c>
      <c r="N321" s="15">
        <v>0</v>
      </c>
      <c r="O321" s="15">
        <v>0</v>
      </c>
      <c r="P321" s="15">
        <v>1000000</v>
      </c>
      <c r="Q321" s="15">
        <v>0</v>
      </c>
      <c r="R321" s="15">
        <v>0</v>
      </c>
      <c r="S321" s="15">
        <v>1000000</v>
      </c>
      <c r="T321" s="15">
        <v>0</v>
      </c>
      <c r="U321" s="15">
        <v>0</v>
      </c>
    </row>
    <row r="322" spans="1:21" x14ac:dyDescent="0.3">
      <c r="A322" s="7" t="s">
        <v>281</v>
      </c>
      <c r="B322" s="7" t="s">
        <v>659</v>
      </c>
      <c r="C322" s="8" t="s">
        <v>592</v>
      </c>
      <c r="D322" s="7">
        <v>1312</v>
      </c>
      <c r="E322" s="6" t="s">
        <v>8</v>
      </c>
      <c r="F322" s="7">
        <v>905</v>
      </c>
      <c r="G322" s="7" t="s">
        <v>693</v>
      </c>
      <c r="H322" s="7" t="s">
        <v>655</v>
      </c>
      <c r="I322" s="8" t="s">
        <v>592</v>
      </c>
      <c r="J322" s="15">
        <v>0</v>
      </c>
      <c r="K322" s="15">
        <v>1000000</v>
      </c>
      <c r="L322" s="15">
        <v>0</v>
      </c>
      <c r="M322" s="15">
        <v>0</v>
      </c>
      <c r="N322" s="15">
        <v>1000000</v>
      </c>
      <c r="O322" s="15">
        <v>0</v>
      </c>
      <c r="P322" s="15">
        <v>0</v>
      </c>
      <c r="Q322" s="15">
        <v>1000000</v>
      </c>
      <c r="R322" s="15">
        <v>0</v>
      </c>
      <c r="S322" s="15">
        <v>0</v>
      </c>
      <c r="T322" s="15">
        <v>1000000</v>
      </c>
      <c r="U322" s="15">
        <v>100000</v>
      </c>
    </row>
    <row r="323" spans="1:21" x14ac:dyDescent="0.3">
      <c r="A323" s="7" t="s">
        <v>281</v>
      </c>
      <c r="B323" s="7" t="s">
        <v>659</v>
      </c>
      <c r="C323" s="8" t="s">
        <v>593</v>
      </c>
      <c r="D323" s="7">
        <v>1312</v>
      </c>
      <c r="E323" s="6" t="s">
        <v>8</v>
      </c>
      <c r="F323" s="7">
        <v>923</v>
      </c>
      <c r="G323" s="7" t="s">
        <v>694</v>
      </c>
      <c r="H323" s="7" t="s">
        <v>655</v>
      </c>
      <c r="I323" s="8" t="s">
        <v>593</v>
      </c>
      <c r="J323" s="15">
        <v>1000000</v>
      </c>
      <c r="K323" s="15">
        <v>0</v>
      </c>
      <c r="L323" s="15">
        <v>1000000</v>
      </c>
      <c r="M323" s="15">
        <v>0</v>
      </c>
      <c r="N323" s="15">
        <v>0</v>
      </c>
      <c r="O323" s="15">
        <v>1000000</v>
      </c>
      <c r="P323" s="15">
        <v>0</v>
      </c>
      <c r="Q323" s="15">
        <v>0</v>
      </c>
      <c r="R323" s="15">
        <v>1000000</v>
      </c>
      <c r="S323" s="15">
        <v>0</v>
      </c>
      <c r="T323" s="15">
        <v>0</v>
      </c>
      <c r="U323" s="15">
        <v>1000000</v>
      </c>
    </row>
    <row r="324" spans="1:21" x14ac:dyDescent="0.3">
      <c r="A324" s="7" t="s">
        <v>281</v>
      </c>
      <c r="B324" s="7" t="s">
        <v>659</v>
      </c>
      <c r="C324" s="8" t="s">
        <v>594</v>
      </c>
      <c r="D324" s="7">
        <v>1312</v>
      </c>
      <c r="E324" s="6" t="s">
        <v>8</v>
      </c>
      <c r="F324" s="7">
        <v>905</v>
      </c>
      <c r="G324" s="7" t="s">
        <v>695</v>
      </c>
      <c r="H324" s="7" t="s">
        <v>655</v>
      </c>
      <c r="I324" s="8" t="s">
        <v>594</v>
      </c>
      <c r="J324" s="15">
        <v>1000000</v>
      </c>
      <c r="K324" s="15">
        <v>0</v>
      </c>
      <c r="L324" s="15">
        <v>0</v>
      </c>
      <c r="M324" s="15">
        <v>1000000</v>
      </c>
      <c r="N324" s="15">
        <v>0</v>
      </c>
      <c r="O324" s="15">
        <v>0</v>
      </c>
      <c r="P324" s="15">
        <v>1000000</v>
      </c>
      <c r="Q324" s="15">
        <v>0</v>
      </c>
      <c r="R324" s="15">
        <v>0</v>
      </c>
      <c r="S324" s="15">
        <v>1000000</v>
      </c>
      <c r="T324" s="15">
        <v>0</v>
      </c>
      <c r="U324" s="15">
        <v>0</v>
      </c>
    </row>
    <row r="325" spans="1:21" x14ac:dyDescent="0.3">
      <c r="A325" s="7" t="s">
        <v>281</v>
      </c>
      <c r="B325" s="7" t="s">
        <v>659</v>
      </c>
      <c r="C325" s="8" t="s">
        <v>595</v>
      </c>
      <c r="D325" s="7">
        <v>1312</v>
      </c>
      <c r="E325" s="6" t="s">
        <v>8</v>
      </c>
      <c r="F325" s="7">
        <v>905</v>
      </c>
      <c r="G325" s="7" t="s">
        <v>696</v>
      </c>
      <c r="H325" s="7" t="s">
        <v>655</v>
      </c>
      <c r="I325" s="8" t="s">
        <v>595</v>
      </c>
      <c r="J325" s="15">
        <v>0</v>
      </c>
      <c r="K325" s="15">
        <v>1000000</v>
      </c>
      <c r="L325" s="15">
        <v>0</v>
      </c>
      <c r="M325" s="15">
        <v>0</v>
      </c>
      <c r="N325" s="15">
        <v>1000000</v>
      </c>
      <c r="O325" s="15">
        <v>0</v>
      </c>
      <c r="P325" s="15">
        <v>0</v>
      </c>
      <c r="Q325" s="15">
        <v>1000000</v>
      </c>
      <c r="R325" s="15">
        <v>0</v>
      </c>
      <c r="S325" s="15">
        <v>0</v>
      </c>
      <c r="T325" s="15">
        <v>1000000</v>
      </c>
      <c r="U325" s="15">
        <v>100000</v>
      </c>
    </row>
    <row r="326" spans="1:21" x14ac:dyDescent="0.3">
      <c r="A326" s="7" t="s">
        <v>281</v>
      </c>
      <c r="B326" s="7" t="s">
        <v>659</v>
      </c>
      <c r="C326" s="8" t="s">
        <v>596</v>
      </c>
      <c r="D326" s="7">
        <v>1312</v>
      </c>
      <c r="E326" s="6" t="s">
        <v>8</v>
      </c>
      <c r="F326" s="7">
        <v>905</v>
      </c>
      <c r="G326" s="7" t="s">
        <v>697</v>
      </c>
      <c r="H326" s="7" t="s">
        <v>655</v>
      </c>
      <c r="I326" s="8" t="s">
        <v>596</v>
      </c>
      <c r="J326" s="15">
        <v>1000000</v>
      </c>
      <c r="K326" s="15">
        <v>0</v>
      </c>
      <c r="L326" s="15">
        <v>1000000</v>
      </c>
      <c r="M326" s="15">
        <v>0</v>
      </c>
      <c r="N326" s="15">
        <v>0</v>
      </c>
      <c r="O326" s="15">
        <v>1000000</v>
      </c>
      <c r="P326" s="15">
        <v>0</v>
      </c>
      <c r="Q326" s="15">
        <v>0</v>
      </c>
      <c r="R326" s="15">
        <v>1000000</v>
      </c>
      <c r="S326" s="15">
        <v>0</v>
      </c>
      <c r="T326" s="15">
        <v>0</v>
      </c>
      <c r="U326" s="15">
        <v>1000000</v>
      </c>
    </row>
    <row r="327" spans="1:21" x14ac:dyDescent="0.3">
      <c r="A327" s="7" t="s">
        <v>281</v>
      </c>
      <c r="B327" s="7" t="s">
        <v>659</v>
      </c>
      <c r="C327" s="8" t="s">
        <v>597</v>
      </c>
      <c r="D327" s="7">
        <v>1312</v>
      </c>
      <c r="E327" s="6" t="s">
        <v>8</v>
      </c>
      <c r="F327" s="7">
        <v>905</v>
      </c>
      <c r="G327" s="7" t="s">
        <v>698</v>
      </c>
      <c r="H327" s="7" t="s">
        <v>655</v>
      </c>
      <c r="I327" s="8" t="s">
        <v>597</v>
      </c>
      <c r="J327" s="15">
        <v>1000000</v>
      </c>
      <c r="K327" s="15">
        <v>0</v>
      </c>
      <c r="L327" s="15">
        <v>0</v>
      </c>
      <c r="M327" s="15">
        <v>1000000</v>
      </c>
      <c r="N327" s="15">
        <v>0</v>
      </c>
      <c r="O327" s="15">
        <v>0</v>
      </c>
      <c r="P327" s="15">
        <v>1000000</v>
      </c>
      <c r="Q327" s="15">
        <v>0</v>
      </c>
      <c r="R327" s="15">
        <v>0</v>
      </c>
      <c r="S327" s="15">
        <v>1000000</v>
      </c>
      <c r="T327" s="15">
        <v>0</v>
      </c>
      <c r="U327" s="15">
        <v>0</v>
      </c>
    </row>
    <row r="328" spans="1:21" x14ac:dyDescent="0.3">
      <c r="A328" s="7" t="s">
        <v>281</v>
      </c>
      <c r="B328" s="7" t="s">
        <v>659</v>
      </c>
      <c r="C328" s="8" t="s">
        <v>598</v>
      </c>
      <c r="D328" s="7">
        <v>1312</v>
      </c>
      <c r="E328" s="6" t="s">
        <v>8</v>
      </c>
      <c r="F328" s="7">
        <v>905</v>
      </c>
      <c r="G328" s="7" t="s">
        <v>699</v>
      </c>
      <c r="H328" s="7" t="s">
        <v>655</v>
      </c>
      <c r="I328" s="8" t="s">
        <v>598</v>
      </c>
      <c r="J328" s="15">
        <v>0</v>
      </c>
      <c r="K328" s="15">
        <v>1000000</v>
      </c>
      <c r="L328" s="15">
        <v>0</v>
      </c>
      <c r="M328" s="15">
        <v>0</v>
      </c>
      <c r="N328" s="15">
        <v>1000000</v>
      </c>
      <c r="O328" s="15">
        <v>0</v>
      </c>
      <c r="P328" s="15">
        <v>0</v>
      </c>
      <c r="Q328" s="15">
        <v>1000000</v>
      </c>
      <c r="R328" s="15">
        <v>0</v>
      </c>
      <c r="S328" s="15">
        <v>0</v>
      </c>
      <c r="T328" s="15">
        <v>1000000</v>
      </c>
      <c r="U328" s="15">
        <v>100000</v>
      </c>
    </row>
    <row r="329" spans="1:21" x14ac:dyDescent="0.3">
      <c r="A329" s="7" t="s">
        <v>281</v>
      </c>
      <c r="B329" s="7" t="s">
        <v>659</v>
      </c>
      <c r="C329" s="8" t="s">
        <v>599</v>
      </c>
      <c r="D329" s="7">
        <v>1312</v>
      </c>
      <c r="E329" s="6" t="s">
        <v>8</v>
      </c>
      <c r="F329" s="7">
        <v>905</v>
      </c>
      <c r="G329" s="7" t="s">
        <v>700</v>
      </c>
      <c r="H329" s="7" t="s">
        <v>655</v>
      </c>
      <c r="I329" s="8" t="s">
        <v>599</v>
      </c>
      <c r="J329" s="15">
        <v>1000000</v>
      </c>
      <c r="K329" s="15">
        <v>0</v>
      </c>
      <c r="L329" s="15">
        <v>1000000</v>
      </c>
      <c r="M329" s="15">
        <v>0</v>
      </c>
      <c r="N329" s="15">
        <v>0</v>
      </c>
      <c r="O329" s="15">
        <v>1000000</v>
      </c>
      <c r="P329" s="15">
        <v>0</v>
      </c>
      <c r="Q329" s="15">
        <v>0</v>
      </c>
      <c r="R329" s="15">
        <v>1000000</v>
      </c>
      <c r="S329" s="15">
        <v>0</v>
      </c>
      <c r="T329" s="15">
        <v>0</v>
      </c>
      <c r="U329" s="15">
        <v>1000000</v>
      </c>
    </row>
    <row r="330" spans="1:21" x14ac:dyDescent="0.3">
      <c r="A330" s="7" t="s">
        <v>281</v>
      </c>
      <c r="B330" s="7" t="s">
        <v>659</v>
      </c>
      <c r="C330" s="8" t="s">
        <v>600</v>
      </c>
      <c r="D330" s="7">
        <v>1312</v>
      </c>
      <c r="E330" s="6" t="s">
        <v>8</v>
      </c>
      <c r="F330" s="7">
        <v>905</v>
      </c>
      <c r="G330" s="7" t="s">
        <v>701</v>
      </c>
      <c r="H330" s="7" t="s">
        <v>655</v>
      </c>
      <c r="I330" s="8" t="s">
        <v>600</v>
      </c>
      <c r="J330" s="15">
        <v>1000000</v>
      </c>
      <c r="K330" s="15">
        <v>0</v>
      </c>
      <c r="L330" s="15">
        <v>0</v>
      </c>
      <c r="M330" s="15">
        <v>1000000</v>
      </c>
      <c r="N330" s="15">
        <v>0</v>
      </c>
      <c r="O330" s="15">
        <v>0</v>
      </c>
      <c r="P330" s="15">
        <v>1000000</v>
      </c>
      <c r="Q330" s="15">
        <v>0</v>
      </c>
      <c r="R330" s="15">
        <v>0</v>
      </c>
      <c r="S330" s="15">
        <v>1000000</v>
      </c>
      <c r="T330" s="15">
        <v>0</v>
      </c>
      <c r="U330" s="15">
        <v>0</v>
      </c>
    </row>
    <row r="331" spans="1:21" x14ac:dyDescent="0.3">
      <c r="A331" s="7" t="s">
        <v>281</v>
      </c>
      <c r="B331" s="7" t="s">
        <v>659</v>
      </c>
      <c r="C331" s="8" t="s">
        <v>601</v>
      </c>
      <c r="D331" s="7">
        <v>1312</v>
      </c>
      <c r="E331" s="6" t="s">
        <v>8</v>
      </c>
      <c r="F331" s="7">
        <v>905</v>
      </c>
      <c r="G331" s="7" t="s">
        <v>702</v>
      </c>
      <c r="H331" s="7" t="s">
        <v>655</v>
      </c>
      <c r="I331" s="8" t="s">
        <v>601</v>
      </c>
      <c r="J331" s="15">
        <v>0</v>
      </c>
      <c r="K331" s="15">
        <v>1000000</v>
      </c>
      <c r="L331" s="15">
        <v>0</v>
      </c>
      <c r="M331" s="15">
        <v>0</v>
      </c>
      <c r="N331" s="15">
        <v>1000000</v>
      </c>
      <c r="O331" s="15">
        <v>0</v>
      </c>
      <c r="P331" s="15">
        <v>0</v>
      </c>
      <c r="Q331" s="15">
        <v>1000000</v>
      </c>
      <c r="R331" s="15">
        <v>0</v>
      </c>
      <c r="S331" s="15">
        <v>0</v>
      </c>
      <c r="T331" s="15">
        <v>1000000</v>
      </c>
      <c r="U331" s="15">
        <v>100000</v>
      </c>
    </row>
    <row r="332" spans="1:21" x14ac:dyDescent="0.3">
      <c r="A332" s="7" t="s">
        <v>281</v>
      </c>
      <c r="B332" s="7" t="s">
        <v>659</v>
      </c>
      <c r="C332" s="8" t="s">
        <v>602</v>
      </c>
      <c r="D332" s="7">
        <v>1312</v>
      </c>
      <c r="E332" s="6" t="s">
        <v>8</v>
      </c>
      <c r="F332" s="7">
        <v>905</v>
      </c>
      <c r="G332" s="7" t="s">
        <v>703</v>
      </c>
      <c r="H332" s="7" t="s">
        <v>655</v>
      </c>
      <c r="I332" s="8" t="s">
        <v>602</v>
      </c>
      <c r="J332" s="15">
        <v>1000000</v>
      </c>
      <c r="K332" s="15">
        <v>0</v>
      </c>
      <c r="L332" s="15">
        <v>1000000</v>
      </c>
      <c r="M332" s="15">
        <v>0</v>
      </c>
      <c r="N332" s="15">
        <v>0</v>
      </c>
      <c r="O332" s="15">
        <v>1000000</v>
      </c>
      <c r="P332" s="15">
        <v>0</v>
      </c>
      <c r="Q332" s="15">
        <v>0</v>
      </c>
      <c r="R332" s="15">
        <v>1000000</v>
      </c>
      <c r="S332" s="15">
        <v>0</v>
      </c>
      <c r="T332" s="15">
        <v>0</v>
      </c>
      <c r="U332" s="15">
        <v>1000000</v>
      </c>
    </row>
    <row r="333" spans="1:21" x14ac:dyDescent="0.3">
      <c r="A333" s="7" t="s">
        <v>281</v>
      </c>
      <c r="B333" s="7" t="s">
        <v>659</v>
      </c>
      <c r="C333" s="8" t="s">
        <v>603</v>
      </c>
      <c r="D333" s="7">
        <v>1312</v>
      </c>
      <c r="E333" s="6" t="s">
        <v>8</v>
      </c>
      <c r="F333" s="7">
        <v>905</v>
      </c>
      <c r="G333" s="7" t="s">
        <v>704</v>
      </c>
      <c r="H333" s="7" t="s">
        <v>655</v>
      </c>
      <c r="I333" s="8" t="s">
        <v>603</v>
      </c>
      <c r="J333" s="15">
        <v>1000000</v>
      </c>
      <c r="K333" s="15">
        <v>0</v>
      </c>
      <c r="L333" s="15">
        <v>0</v>
      </c>
      <c r="M333" s="15">
        <v>1000000</v>
      </c>
      <c r="N333" s="15">
        <v>0</v>
      </c>
      <c r="O333" s="15">
        <v>0</v>
      </c>
      <c r="P333" s="15">
        <v>1000000</v>
      </c>
      <c r="Q333" s="15">
        <v>0</v>
      </c>
      <c r="R333" s="15">
        <v>0</v>
      </c>
      <c r="S333" s="15">
        <v>1000000</v>
      </c>
      <c r="T333" s="15">
        <v>0</v>
      </c>
      <c r="U333" s="15">
        <v>0</v>
      </c>
    </row>
    <row r="334" spans="1:21" x14ac:dyDescent="0.3">
      <c r="A334" s="7" t="s">
        <v>281</v>
      </c>
      <c r="B334" s="7" t="s">
        <v>659</v>
      </c>
      <c r="C334" s="8" t="s">
        <v>604</v>
      </c>
      <c r="D334" s="7">
        <v>1312</v>
      </c>
      <c r="E334" s="6" t="s">
        <v>8</v>
      </c>
      <c r="F334" s="7">
        <v>905</v>
      </c>
      <c r="G334" s="7" t="s">
        <v>705</v>
      </c>
      <c r="H334" s="7" t="s">
        <v>655</v>
      </c>
      <c r="I334" s="8" t="s">
        <v>604</v>
      </c>
      <c r="J334" s="15">
        <v>0</v>
      </c>
      <c r="K334" s="15">
        <v>1000000</v>
      </c>
      <c r="L334" s="15">
        <v>0</v>
      </c>
      <c r="M334" s="15">
        <v>0</v>
      </c>
      <c r="N334" s="15">
        <v>1000000</v>
      </c>
      <c r="O334" s="15">
        <v>0</v>
      </c>
      <c r="P334" s="15">
        <v>0</v>
      </c>
      <c r="Q334" s="15">
        <v>1000000</v>
      </c>
      <c r="R334" s="15">
        <v>0</v>
      </c>
      <c r="S334" s="15">
        <v>0</v>
      </c>
      <c r="T334" s="15">
        <v>1000000</v>
      </c>
      <c r="U334" s="15">
        <v>100000</v>
      </c>
    </row>
    <row r="335" spans="1:21" x14ac:dyDescent="0.3">
      <c r="A335" s="7" t="s">
        <v>281</v>
      </c>
      <c r="B335" s="7" t="s">
        <v>659</v>
      </c>
      <c r="C335" s="8" t="s">
        <v>605</v>
      </c>
      <c r="D335" s="7">
        <v>1312</v>
      </c>
      <c r="E335" s="6" t="s">
        <v>8</v>
      </c>
      <c r="F335" s="7">
        <v>905</v>
      </c>
      <c r="G335" s="7" t="s">
        <v>706</v>
      </c>
      <c r="H335" s="7" t="s">
        <v>655</v>
      </c>
      <c r="I335" s="8" t="s">
        <v>605</v>
      </c>
      <c r="J335" s="15">
        <v>1000000</v>
      </c>
      <c r="K335" s="15">
        <v>0</v>
      </c>
      <c r="L335" s="15">
        <v>1000000</v>
      </c>
      <c r="M335" s="15">
        <v>0</v>
      </c>
      <c r="N335" s="15">
        <v>0</v>
      </c>
      <c r="O335" s="15">
        <v>1000000</v>
      </c>
      <c r="P335" s="15">
        <v>0</v>
      </c>
      <c r="Q335" s="15">
        <v>0</v>
      </c>
      <c r="R335" s="15">
        <v>1000000</v>
      </c>
      <c r="S335" s="15">
        <v>0</v>
      </c>
      <c r="T335" s="15">
        <v>0</v>
      </c>
      <c r="U335" s="15">
        <v>1000000</v>
      </c>
    </row>
    <row r="336" spans="1:21" x14ac:dyDescent="0.3">
      <c r="A336" s="7" t="s">
        <v>281</v>
      </c>
      <c r="B336" s="7" t="s">
        <v>659</v>
      </c>
      <c r="C336" s="8" t="s">
        <v>606</v>
      </c>
      <c r="D336" s="7">
        <v>1312</v>
      </c>
      <c r="E336" s="6" t="s">
        <v>8</v>
      </c>
      <c r="F336" s="7">
        <v>905</v>
      </c>
      <c r="G336" s="7" t="s">
        <v>707</v>
      </c>
      <c r="H336" s="7" t="s">
        <v>655</v>
      </c>
      <c r="I336" s="8" t="s">
        <v>606</v>
      </c>
      <c r="J336" s="15">
        <v>1000000</v>
      </c>
      <c r="K336" s="15">
        <v>0</v>
      </c>
      <c r="L336" s="15">
        <v>0</v>
      </c>
      <c r="M336" s="15">
        <v>1000000</v>
      </c>
      <c r="N336" s="15">
        <v>0</v>
      </c>
      <c r="O336" s="15">
        <v>0</v>
      </c>
      <c r="P336" s="15">
        <v>1000000</v>
      </c>
      <c r="Q336" s="15">
        <v>0</v>
      </c>
      <c r="R336" s="15">
        <v>0</v>
      </c>
      <c r="S336" s="15">
        <v>1000000</v>
      </c>
      <c r="T336" s="15">
        <v>0</v>
      </c>
      <c r="U336" s="15">
        <v>0</v>
      </c>
    </row>
    <row r="337" spans="1:21" x14ac:dyDescent="0.3">
      <c r="A337" s="7" t="s">
        <v>281</v>
      </c>
      <c r="B337" s="7" t="s">
        <v>659</v>
      </c>
      <c r="C337" s="8" t="s">
        <v>607</v>
      </c>
      <c r="D337" s="7">
        <v>1312</v>
      </c>
      <c r="E337" s="6" t="s">
        <v>8</v>
      </c>
      <c r="F337" s="7">
        <v>905</v>
      </c>
      <c r="G337" s="7" t="s">
        <v>708</v>
      </c>
      <c r="H337" s="7" t="s">
        <v>655</v>
      </c>
      <c r="I337" s="8" t="s">
        <v>607</v>
      </c>
      <c r="J337" s="15">
        <v>0</v>
      </c>
      <c r="K337" s="15">
        <v>1000000</v>
      </c>
      <c r="L337" s="15">
        <v>0</v>
      </c>
      <c r="M337" s="15">
        <v>0</v>
      </c>
      <c r="N337" s="15">
        <v>1000000</v>
      </c>
      <c r="O337" s="15">
        <v>0</v>
      </c>
      <c r="P337" s="15">
        <v>0</v>
      </c>
      <c r="Q337" s="15">
        <v>1000000</v>
      </c>
      <c r="R337" s="15">
        <v>0</v>
      </c>
      <c r="S337" s="15">
        <v>0</v>
      </c>
      <c r="T337" s="15">
        <v>1000000</v>
      </c>
      <c r="U337" s="15">
        <v>100000</v>
      </c>
    </row>
    <row r="338" spans="1:21" x14ac:dyDescent="0.3">
      <c r="A338" s="7" t="s">
        <v>281</v>
      </c>
      <c r="B338" s="7" t="s">
        <v>659</v>
      </c>
      <c r="C338" s="8" t="s">
        <v>608</v>
      </c>
      <c r="D338" s="7">
        <v>1312</v>
      </c>
      <c r="E338" s="6" t="s">
        <v>8</v>
      </c>
      <c r="F338" s="7">
        <v>905</v>
      </c>
      <c r="G338" s="7" t="s">
        <v>709</v>
      </c>
      <c r="H338" s="7" t="s">
        <v>655</v>
      </c>
      <c r="I338" s="8" t="s">
        <v>608</v>
      </c>
      <c r="J338" s="15">
        <v>1000000</v>
      </c>
      <c r="K338" s="15">
        <v>0</v>
      </c>
      <c r="L338" s="15">
        <v>1000000</v>
      </c>
      <c r="M338" s="15">
        <v>0</v>
      </c>
      <c r="N338" s="15">
        <v>0</v>
      </c>
      <c r="O338" s="15">
        <v>1000000</v>
      </c>
      <c r="P338" s="15">
        <v>0</v>
      </c>
      <c r="Q338" s="15">
        <v>0</v>
      </c>
      <c r="R338" s="15">
        <v>1000000</v>
      </c>
      <c r="S338" s="15">
        <v>0</v>
      </c>
      <c r="T338" s="15">
        <v>0</v>
      </c>
      <c r="U338" s="15">
        <v>1000000</v>
      </c>
    </row>
    <row r="339" spans="1:21" x14ac:dyDescent="0.3">
      <c r="A339" s="7" t="s">
        <v>281</v>
      </c>
      <c r="B339" s="7" t="s">
        <v>659</v>
      </c>
      <c r="C339" s="8" t="s">
        <v>609</v>
      </c>
      <c r="D339" s="7">
        <v>1312</v>
      </c>
      <c r="E339" s="6" t="s">
        <v>8</v>
      </c>
      <c r="F339" s="7">
        <v>905</v>
      </c>
      <c r="G339" s="7" t="s">
        <v>710</v>
      </c>
      <c r="H339" s="7" t="s">
        <v>655</v>
      </c>
      <c r="I339" s="8" t="s">
        <v>609</v>
      </c>
      <c r="J339" s="15">
        <v>1000000</v>
      </c>
      <c r="K339" s="15">
        <v>0</v>
      </c>
      <c r="L339" s="15">
        <v>0</v>
      </c>
      <c r="M339" s="15">
        <v>1000000</v>
      </c>
      <c r="N339" s="15">
        <v>0</v>
      </c>
      <c r="O339" s="15">
        <v>0</v>
      </c>
      <c r="P339" s="15">
        <v>1000000</v>
      </c>
      <c r="Q339" s="15">
        <v>0</v>
      </c>
      <c r="R339" s="15">
        <v>0</v>
      </c>
      <c r="S339" s="15">
        <v>1000000</v>
      </c>
      <c r="T339" s="15">
        <v>0</v>
      </c>
      <c r="U339" s="15">
        <v>0</v>
      </c>
    </row>
    <row r="340" spans="1:21" x14ac:dyDescent="0.3">
      <c r="A340" s="7" t="s">
        <v>281</v>
      </c>
      <c r="B340" s="7" t="s">
        <v>659</v>
      </c>
      <c r="C340" s="8" t="s">
        <v>610</v>
      </c>
      <c r="D340" s="7">
        <v>1312</v>
      </c>
      <c r="E340" s="6" t="s">
        <v>8</v>
      </c>
      <c r="F340" s="7">
        <v>923</v>
      </c>
      <c r="G340" s="7" t="s">
        <v>711</v>
      </c>
      <c r="H340" s="7" t="s">
        <v>655</v>
      </c>
      <c r="I340" s="8" t="s">
        <v>610</v>
      </c>
      <c r="J340" s="15">
        <v>0</v>
      </c>
      <c r="K340" s="15">
        <v>1000000</v>
      </c>
      <c r="L340" s="15">
        <v>0</v>
      </c>
      <c r="M340" s="15">
        <v>0</v>
      </c>
      <c r="N340" s="15">
        <v>1000000</v>
      </c>
      <c r="O340" s="15">
        <v>0</v>
      </c>
      <c r="P340" s="15">
        <v>0</v>
      </c>
      <c r="Q340" s="15">
        <v>1000000</v>
      </c>
      <c r="R340" s="15">
        <v>0</v>
      </c>
      <c r="S340" s="15">
        <v>0</v>
      </c>
      <c r="T340" s="15">
        <v>1000000</v>
      </c>
      <c r="U340" s="15">
        <v>100000</v>
      </c>
    </row>
    <row r="341" spans="1:21" x14ac:dyDescent="0.3">
      <c r="A341" s="7" t="s">
        <v>281</v>
      </c>
      <c r="B341" s="7" t="s">
        <v>659</v>
      </c>
      <c r="C341" s="8" t="s">
        <v>611</v>
      </c>
      <c r="D341" s="7">
        <v>1312</v>
      </c>
      <c r="E341" s="6" t="s">
        <v>8</v>
      </c>
      <c r="F341" s="7">
        <v>905</v>
      </c>
      <c r="G341" s="7" t="s">
        <v>712</v>
      </c>
      <c r="H341" s="7" t="s">
        <v>655</v>
      </c>
      <c r="I341" s="8" t="s">
        <v>611</v>
      </c>
      <c r="J341" s="15">
        <v>1000000</v>
      </c>
      <c r="K341" s="15">
        <v>0</v>
      </c>
      <c r="L341" s="15">
        <v>1000000</v>
      </c>
      <c r="M341" s="15">
        <v>0</v>
      </c>
      <c r="N341" s="15">
        <v>0</v>
      </c>
      <c r="O341" s="15">
        <v>1000000</v>
      </c>
      <c r="P341" s="15">
        <v>0</v>
      </c>
      <c r="Q341" s="15">
        <v>0</v>
      </c>
      <c r="R341" s="15">
        <v>1000000</v>
      </c>
      <c r="S341" s="15">
        <v>0</v>
      </c>
      <c r="T341" s="15">
        <v>0</v>
      </c>
      <c r="U341" s="15">
        <v>1000000</v>
      </c>
    </row>
    <row r="342" spans="1:21" x14ac:dyDescent="0.3">
      <c r="A342" s="7" t="s">
        <v>281</v>
      </c>
      <c r="B342" s="7" t="s">
        <v>659</v>
      </c>
      <c r="C342" s="8" t="s">
        <v>612</v>
      </c>
      <c r="D342" s="7">
        <v>1312</v>
      </c>
      <c r="E342" s="6" t="s">
        <v>8</v>
      </c>
      <c r="F342" s="7">
        <v>905</v>
      </c>
      <c r="G342" s="7" t="s">
        <v>713</v>
      </c>
      <c r="H342" s="7" t="s">
        <v>655</v>
      </c>
      <c r="I342" s="8" t="s">
        <v>612</v>
      </c>
      <c r="J342" s="15">
        <v>0</v>
      </c>
      <c r="K342" s="15">
        <v>1000000</v>
      </c>
      <c r="L342" s="15">
        <v>0</v>
      </c>
      <c r="M342" s="15">
        <v>0</v>
      </c>
      <c r="N342" s="15">
        <v>1000000</v>
      </c>
      <c r="O342" s="15">
        <v>0</v>
      </c>
      <c r="P342" s="15">
        <v>0</v>
      </c>
      <c r="Q342" s="15">
        <v>1000000</v>
      </c>
      <c r="R342" s="15">
        <v>0</v>
      </c>
      <c r="S342" s="15">
        <v>0</v>
      </c>
      <c r="T342" s="15">
        <v>1000000</v>
      </c>
      <c r="U342" s="15">
        <v>100000</v>
      </c>
    </row>
    <row r="343" spans="1:21" x14ac:dyDescent="0.3">
      <c r="A343" s="7" t="s">
        <v>281</v>
      </c>
      <c r="B343" s="7" t="s">
        <v>659</v>
      </c>
      <c r="C343" s="8" t="s">
        <v>613</v>
      </c>
      <c r="D343" s="7">
        <v>1312</v>
      </c>
      <c r="E343" s="6" t="s">
        <v>8</v>
      </c>
      <c r="F343" s="7">
        <v>923</v>
      </c>
      <c r="G343" s="7" t="s">
        <v>714</v>
      </c>
      <c r="H343" s="7" t="s">
        <v>655</v>
      </c>
      <c r="I343" s="8" t="s">
        <v>613</v>
      </c>
      <c r="J343" s="15">
        <v>1000000</v>
      </c>
      <c r="K343" s="15">
        <v>0</v>
      </c>
      <c r="L343" s="15">
        <v>1000000</v>
      </c>
      <c r="M343" s="15">
        <v>0</v>
      </c>
      <c r="N343" s="15">
        <v>0</v>
      </c>
      <c r="O343" s="15">
        <v>1000000</v>
      </c>
      <c r="P343" s="15">
        <v>0</v>
      </c>
      <c r="Q343" s="15">
        <v>0</v>
      </c>
      <c r="R343" s="15">
        <v>1000000</v>
      </c>
      <c r="S343" s="15">
        <v>0</v>
      </c>
      <c r="T343" s="15">
        <v>0</v>
      </c>
      <c r="U343" s="15">
        <v>1000000</v>
      </c>
    </row>
    <row r="344" spans="1:21" x14ac:dyDescent="0.3">
      <c r="A344" s="7" t="s">
        <v>281</v>
      </c>
      <c r="B344" s="7" t="s">
        <v>659</v>
      </c>
      <c r="C344" s="8" t="s">
        <v>291</v>
      </c>
      <c r="D344" s="7">
        <v>1312</v>
      </c>
      <c r="E344" s="6" t="s">
        <v>8</v>
      </c>
      <c r="F344" s="7">
        <v>999</v>
      </c>
      <c r="G344" s="7" t="s">
        <v>253</v>
      </c>
      <c r="H344" s="7" t="s">
        <v>655</v>
      </c>
      <c r="I344" s="8" t="s">
        <v>291</v>
      </c>
      <c r="J344" s="15">
        <v>1000000</v>
      </c>
      <c r="K344" s="15">
        <v>2000000</v>
      </c>
      <c r="L344" s="15">
        <v>3000000</v>
      </c>
      <c r="M344" s="15">
        <v>2000000</v>
      </c>
      <c r="N344" s="15">
        <v>6000000</v>
      </c>
      <c r="O344" s="15">
        <v>3000000</v>
      </c>
      <c r="P344" s="15">
        <v>3000000</v>
      </c>
      <c r="Q344" s="15">
        <v>7000000</v>
      </c>
      <c r="R344" s="15">
        <v>8000000</v>
      </c>
      <c r="S344" s="15">
        <v>11000000</v>
      </c>
      <c r="T344" s="15">
        <v>15000000</v>
      </c>
      <c r="U344" s="15">
        <v>18000000</v>
      </c>
    </row>
    <row r="345" spans="1:21" x14ac:dyDescent="0.3">
      <c r="A345" s="7" t="s">
        <v>281</v>
      </c>
      <c r="B345" s="7" t="s">
        <v>659</v>
      </c>
      <c r="C345" s="8" t="s">
        <v>614</v>
      </c>
      <c r="D345" s="7">
        <v>1312</v>
      </c>
      <c r="E345" s="6" t="s">
        <v>8</v>
      </c>
      <c r="F345" s="7">
        <v>905</v>
      </c>
      <c r="G345" s="7" t="s">
        <v>715</v>
      </c>
      <c r="H345" s="7" t="s">
        <v>656</v>
      </c>
      <c r="I345" s="8" t="s">
        <v>614</v>
      </c>
      <c r="J345" s="15">
        <v>1000000</v>
      </c>
      <c r="K345" s="15">
        <v>0</v>
      </c>
      <c r="L345" s="15">
        <v>0</v>
      </c>
      <c r="M345" s="15">
        <v>1000000</v>
      </c>
      <c r="N345" s="15">
        <v>0</v>
      </c>
      <c r="O345" s="15">
        <v>0</v>
      </c>
      <c r="P345" s="15">
        <v>1000000</v>
      </c>
      <c r="Q345" s="15">
        <v>0</v>
      </c>
      <c r="R345" s="15">
        <v>0</v>
      </c>
      <c r="S345" s="15">
        <v>1000000</v>
      </c>
      <c r="T345" s="15">
        <v>0</v>
      </c>
      <c r="U345" s="15">
        <v>0</v>
      </c>
    </row>
    <row r="346" spans="1:21" x14ac:dyDescent="0.3">
      <c r="A346" s="7" t="s">
        <v>281</v>
      </c>
      <c r="B346" s="7" t="s">
        <v>659</v>
      </c>
      <c r="C346" s="8" t="s">
        <v>615</v>
      </c>
      <c r="D346" s="7">
        <v>1312</v>
      </c>
      <c r="E346" s="6" t="s">
        <v>8</v>
      </c>
      <c r="F346" s="7">
        <v>905</v>
      </c>
      <c r="G346" s="7" t="s">
        <v>716</v>
      </c>
      <c r="H346" s="7" t="s">
        <v>656</v>
      </c>
      <c r="I346" s="8" t="s">
        <v>615</v>
      </c>
      <c r="J346" s="15">
        <v>0</v>
      </c>
      <c r="K346" s="15">
        <v>1000000</v>
      </c>
      <c r="L346" s="15">
        <v>0</v>
      </c>
      <c r="M346" s="15">
        <v>0</v>
      </c>
      <c r="N346" s="15">
        <v>0</v>
      </c>
      <c r="O346" s="15">
        <v>1000000</v>
      </c>
      <c r="P346" s="15">
        <v>0</v>
      </c>
      <c r="Q346" s="15">
        <v>0</v>
      </c>
      <c r="R346" s="15">
        <v>1000000</v>
      </c>
      <c r="S346" s="15">
        <v>0</v>
      </c>
      <c r="T346" s="15">
        <v>0</v>
      </c>
      <c r="U346" s="15">
        <v>1000000</v>
      </c>
    </row>
    <row r="347" spans="1:21" x14ac:dyDescent="0.3">
      <c r="A347" s="7" t="s">
        <v>281</v>
      </c>
      <c r="B347" s="7" t="s">
        <v>659</v>
      </c>
      <c r="C347" s="8" t="s">
        <v>616</v>
      </c>
      <c r="D347" s="7">
        <v>1312</v>
      </c>
      <c r="E347" s="6" t="s">
        <v>8</v>
      </c>
      <c r="F347" s="7">
        <v>905</v>
      </c>
      <c r="G347" s="7" t="s">
        <v>717</v>
      </c>
      <c r="H347" s="7" t="s">
        <v>656</v>
      </c>
      <c r="I347" s="8" t="s">
        <v>616</v>
      </c>
      <c r="J347" s="15">
        <v>0</v>
      </c>
      <c r="K347" s="15">
        <v>1000000</v>
      </c>
      <c r="L347" s="15">
        <v>0</v>
      </c>
      <c r="M347" s="15">
        <v>0</v>
      </c>
      <c r="N347" s="15">
        <v>1000000</v>
      </c>
      <c r="O347" s="15">
        <v>0</v>
      </c>
      <c r="P347" s="15">
        <v>0</v>
      </c>
      <c r="Q347" s="15">
        <v>1000000</v>
      </c>
      <c r="R347" s="15">
        <v>0</v>
      </c>
      <c r="S347" s="15">
        <v>0</v>
      </c>
      <c r="T347" s="15">
        <v>1000000</v>
      </c>
      <c r="U347" s="15">
        <v>0</v>
      </c>
    </row>
    <row r="348" spans="1:21" x14ac:dyDescent="0.3">
      <c r="A348" s="7" t="s">
        <v>281</v>
      </c>
      <c r="B348" s="7" t="s">
        <v>659</v>
      </c>
      <c r="C348" s="8" t="s">
        <v>617</v>
      </c>
      <c r="D348" s="7">
        <v>1312</v>
      </c>
      <c r="E348" s="6" t="s">
        <v>8</v>
      </c>
      <c r="F348" s="7">
        <v>905</v>
      </c>
      <c r="G348" s="7" t="s">
        <v>718</v>
      </c>
      <c r="H348" s="7" t="s">
        <v>656</v>
      </c>
      <c r="I348" s="8" t="s">
        <v>617</v>
      </c>
      <c r="J348" s="15">
        <v>1000000</v>
      </c>
      <c r="K348" s="15">
        <v>0</v>
      </c>
      <c r="L348" s="15">
        <v>0</v>
      </c>
      <c r="M348" s="15">
        <v>1000000</v>
      </c>
      <c r="N348" s="15">
        <v>0</v>
      </c>
      <c r="O348" s="15">
        <v>0</v>
      </c>
      <c r="P348" s="15">
        <v>1000000</v>
      </c>
      <c r="Q348" s="15">
        <v>0</v>
      </c>
      <c r="R348" s="15">
        <v>0</v>
      </c>
      <c r="S348" s="15">
        <v>1000000</v>
      </c>
      <c r="T348" s="15">
        <v>0</v>
      </c>
      <c r="U348" s="15">
        <v>0</v>
      </c>
    </row>
    <row r="349" spans="1:21" x14ac:dyDescent="0.3">
      <c r="A349" s="7" t="s">
        <v>281</v>
      </c>
      <c r="B349" s="7" t="s">
        <v>659</v>
      </c>
      <c r="C349" s="8" t="s">
        <v>618</v>
      </c>
      <c r="D349" s="7">
        <v>1312</v>
      </c>
      <c r="E349" s="6" t="s">
        <v>8</v>
      </c>
      <c r="F349" s="7">
        <v>905</v>
      </c>
      <c r="G349" s="7" t="s">
        <v>719</v>
      </c>
      <c r="H349" s="7" t="s">
        <v>656</v>
      </c>
      <c r="I349" s="8" t="s">
        <v>618</v>
      </c>
      <c r="J349" s="15">
        <v>0</v>
      </c>
      <c r="K349" s="15">
        <v>1000000</v>
      </c>
      <c r="L349" s="15">
        <v>0</v>
      </c>
      <c r="M349" s="15">
        <v>0</v>
      </c>
      <c r="N349" s="15">
        <v>0</v>
      </c>
      <c r="O349" s="15">
        <v>1000000</v>
      </c>
      <c r="P349" s="15">
        <v>0</v>
      </c>
      <c r="Q349" s="15">
        <v>0</v>
      </c>
      <c r="R349" s="15">
        <v>1000000</v>
      </c>
      <c r="S349" s="15">
        <v>0</v>
      </c>
      <c r="T349" s="15">
        <v>0</v>
      </c>
      <c r="U349" s="15">
        <v>1000000</v>
      </c>
    </row>
    <row r="350" spans="1:21" x14ac:dyDescent="0.3">
      <c r="A350" s="7" t="s">
        <v>281</v>
      </c>
      <c r="B350" s="7" t="s">
        <v>659</v>
      </c>
      <c r="C350" s="8" t="s">
        <v>619</v>
      </c>
      <c r="D350" s="7">
        <v>1312</v>
      </c>
      <c r="E350" s="6" t="s">
        <v>8</v>
      </c>
      <c r="F350" s="7">
        <v>923</v>
      </c>
      <c r="G350" s="7" t="s">
        <v>720</v>
      </c>
      <c r="H350" s="7" t="s">
        <v>656</v>
      </c>
      <c r="I350" s="8" t="s">
        <v>619</v>
      </c>
      <c r="J350" s="15">
        <v>0</v>
      </c>
      <c r="K350" s="15">
        <v>1000000</v>
      </c>
      <c r="L350" s="15">
        <v>0</v>
      </c>
      <c r="M350" s="15">
        <v>0</v>
      </c>
      <c r="N350" s="15">
        <v>1000000</v>
      </c>
      <c r="O350" s="15">
        <v>0</v>
      </c>
      <c r="P350" s="15">
        <v>0</v>
      </c>
      <c r="Q350" s="15">
        <v>1000000</v>
      </c>
      <c r="R350" s="15">
        <v>0</v>
      </c>
      <c r="S350" s="15">
        <v>0</v>
      </c>
      <c r="T350" s="15">
        <v>1000000</v>
      </c>
      <c r="U350" s="15">
        <v>0</v>
      </c>
    </row>
    <row r="351" spans="1:21" x14ac:dyDescent="0.3">
      <c r="A351" s="7" t="s">
        <v>281</v>
      </c>
      <c r="B351" s="7" t="s">
        <v>659</v>
      </c>
      <c r="C351" s="8" t="s">
        <v>620</v>
      </c>
      <c r="D351" s="7">
        <v>1312</v>
      </c>
      <c r="E351" s="6" t="s">
        <v>8</v>
      </c>
      <c r="F351" s="7">
        <v>905</v>
      </c>
      <c r="G351" s="7" t="s">
        <v>721</v>
      </c>
      <c r="H351" s="7" t="s">
        <v>656</v>
      </c>
      <c r="I351" s="8" t="s">
        <v>620</v>
      </c>
      <c r="J351" s="15">
        <v>1000000</v>
      </c>
      <c r="K351" s="15">
        <v>0</v>
      </c>
      <c r="L351" s="15">
        <v>0</v>
      </c>
      <c r="M351" s="15">
        <v>1000000</v>
      </c>
      <c r="N351" s="15">
        <v>0</v>
      </c>
      <c r="O351" s="15">
        <v>0</v>
      </c>
      <c r="P351" s="15">
        <v>1000000</v>
      </c>
      <c r="Q351" s="15">
        <v>0</v>
      </c>
      <c r="R351" s="15">
        <v>0</v>
      </c>
      <c r="S351" s="15">
        <v>1000000</v>
      </c>
      <c r="T351" s="15">
        <v>0</v>
      </c>
      <c r="U351" s="15">
        <v>0</v>
      </c>
    </row>
    <row r="352" spans="1:21" x14ac:dyDescent="0.3">
      <c r="A352" s="7" t="s">
        <v>281</v>
      </c>
      <c r="B352" s="7" t="s">
        <v>659</v>
      </c>
      <c r="C352" s="8" t="s">
        <v>621</v>
      </c>
      <c r="D352" s="7">
        <v>1312</v>
      </c>
      <c r="E352" s="6" t="s">
        <v>8</v>
      </c>
      <c r="F352" s="7">
        <v>905</v>
      </c>
      <c r="G352" s="7" t="s">
        <v>722</v>
      </c>
      <c r="H352" s="7" t="s">
        <v>656</v>
      </c>
      <c r="I352" s="8" t="s">
        <v>621</v>
      </c>
      <c r="J352" s="15">
        <v>0</v>
      </c>
      <c r="K352" s="15">
        <v>1000000</v>
      </c>
      <c r="L352" s="15">
        <v>0</v>
      </c>
      <c r="M352" s="15">
        <v>0</v>
      </c>
      <c r="N352" s="15">
        <v>0</v>
      </c>
      <c r="O352" s="15">
        <v>1000000</v>
      </c>
      <c r="P352" s="15">
        <v>0</v>
      </c>
      <c r="Q352" s="15">
        <v>0</v>
      </c>
      <c r="R352" s="15">
        <v>1000000</v>
      </c>
      <c r="S352" s="15">
        <v>0</v>
      </c>
      <c r="T352" s="15">
        <v>0</v>
      </c>
      <c r="U352" s="15">
        <v>1000000</v>
      </c>
    </row>
    <row r="353" spans="1:21" x14ac:dyDescent="0.3">
      <c r="A353" s="7" t="s">
        <v>281</v>
      </c>
      <c r="B353" s="7" t="s">
        <v>659</v>
      </c>
      <c r="C353" s="8" t="s">
        <v>622</v>
      </c>
      <c r="D353" s="7">
        <v>1312</v>
      </c>
      <c r="E353" s="6" t="s">
        <v>8</v>
      </c>
      <c r="F353" s="7">
        <v>905</v>
      </c>
      <c r="G353" s="7" t="s">
        <v>723</v>
      </c>
      <c r="H353" s="7" t="s">
        <v>656</v>
      </c>
      <c r="I353" s="8" t="s">
        <v>622</v>
      </c>
      <c r="J353" s="15">
        <v>0</v>
      </c>
      <c r="K353" s="15">
        <v>1000000</v>
      </c>
      <c r="L353" s="15">
        <v>0</v>
      </c>
      <c r="M353" s="15">
        <v>0</v>
      </c>
      <c r="N353" s="15">
        <v>1000000</v>
      </c>
      <c r="O353" s="15">
        <v>0</v>
      </c>
      <c r="P353" s="15">
        <v>0</v>
      </c>
      <c r="Q353" s="15">
        <v>1000000</v>
      </c>
      <c r="R353" s="15">
        <v>0</v>
      </c>
      <c r="S353" s="15">
        <v>0</v>
      </c>
      <c r="T353" s="15">
        <v>1000000</v>
      </c>
      <c r="U353" s="15">
        <v>0</v>
      </c>
    </row>
    <row r="354" spans="1:21" x14ac:dyDescent="0.3">
      <c r="A354" s="7" t="s">
        <v>281</v>
      </c>
      <c r="B354" s="7" t="s">
        <v>659</v>
      </c>
      <c r="C354" s="8" t="s">
        <v>623</v>
      </c>
      <c r="D354" s="7">
        <v>1312</v>
      </c>
      <c r="E354" s="6" t="s">
        <v>8</v>
      </c>
      <c r="F354" s="7">
        <v>923</v>
      </c>
      <c r="G354" s="7" t="s">
        <v>724</v>
      </c>
      <c r="H354" s="7" t="s">
        <v>656</v>
      </c>
      <c r="I354" s="8" t="s">
        <v>623</v>
      </c>
      <c r="J354" s="15">
        <v>1000000</v>
      </c>
      <c r="K354" s="15">
        <v>0</v>
      </c>
      <c r="L354" s="15">
        <v>0</v>
      </c>
      <c r="M354" s="15">
        <v>1000000</v>
      </c>
      <c r="N354" s="15">
        <v>0</v>
      </c>
      <c r="O354" s="15">
        <v>0</v>
      </c>
      <c r="P354" s="15">
        <v>1000000</v>
      </c>
      <c r="Q354" s="15">
        <v>0</v>
      </c>
      <c r="R354" s="15">
        <v>0</v>
      </c>
      <c r="S354" s="15">
        <v>1000000</v>
      </c>
      <c r="T354" s="15">
        <v>0</v>
      </c>
      <c r="U354" s="15">
        <v>0</v>
      </c>
    </row>
    <row r="355" spans="1:21" x14ac:dyDescent="0.3">
      <c r="A355" s="7" t="s">
        <v>281</v>
      </c>
      <c r="B355" s="7" t="s">
        <v>659</v>
      </c>
      <c r="C355" s="8" t="s">
        <v>624</v>
      </c>
      <c r="D355" s="7">
        <v>1312</v>
      </c>
      <c r="E355" s="6" t="s">
        <v>8</v>
      </c>
      <c r="F355" s="7">
        <v>905</v>
      </c>
      <c r="G355" s="7" t="s">
        <v>725</v>
      </c>
      <c r="H355" s="7" t="s">
        <v>656</v>
      </c>
      <c r="I355" s="8" t="s">
        <v>624</v>
      </c>
      <c r="J355" s="15">
        <v>0</v>
      </c>
      <c r="K355" s="15">
        <v>1000000</v>
      </c>
      <c r="L355" s="15">
        <v>0</v>
      </c>
      <c r="M355" s="15">
        <v>0</v>
      </c>
      <c r="N355" s="15">
        <v>0</v>
      </c>
      <c r="O355" s="15">
        <v>1000000</v>
      </c>
      <c r="P355" s="15">
        <v>0</v>
      </c>
      <c r="Q355" s="15">
        <v>0</v>
      </c>
      <c r="R355" s="15">
        <v>1000000</v>
      </c>
      <c r="S355" s="15">
        <v>0</v>
      </c>
      <c r="T355" s="15">
        <v>0</v>
      </c>
      <c r="U355" s="15">
        <v>1000000</v>
      </c>
    </row>
    <row r="356" spans="1:21" x14ac:dyDescent="0.3">
      <c r="A356" s="7" t="s">
        <v>281</v>
      </c>
      <c r="B356" s="7" t="s">
        <v>659</v>
      </c>
      <c r="C356" s="8" t="s">
        <v>625</v>
      </c>
      <c r="D356" s="7">
        <v>1312</v>
      </c>
      <c r="E356" s="6" t="s">
        <v>8</v>
      </c>
      <c r="F356" s="7">
        <v>923</v>
      </c>
      <c r="G356" s="7" t="s">
        <v>726</v>
      </c>
      <c r="H356" s="7" t="s">
        <v>656</v>
      </c>
      <c r="I356" s="8" t="s">
        <v>625</v>
      </c>
      <c r="J356" s="15">
        <v>0</v>
      </c>
      <c r="K356" s="15">
        <v>1000000</v>
      </c>
      <c r="L356" s="15">
        <v>0</v>
      </c>
      <c r="M356" s="15">
        <v>0</v>
      </c>
      <c r="N356" s="15">
        <v>1000000</v>
      </c>
      <c r="O356" s="15">
        <v>0</v>
      </c>
      <c r="P356" s="15">
        <v>0</v>
      </c>
      <c r="Q356" s="15">
        <v>1000000</v>
      </c>
      <c r="R356" s="15">
        <v>0</v>
      </c>
      <c r="S356" s="15">
        <v>0</v>
      </c>
      <c r="T356" s="15">
        <v>1000000</v>
      </c>
      <c r="U356" s="15">
        <v>0</v>
      </c>
    </row>
    <row r="357" spans="1:21" x14ac:dyDescent="0.3">
      <c r="A357" s="7" t="s">
        <v>281</v>
      </c>
      <c r="B357" s="7" t="s">
        <v>659</v>
      </c>
      <c r="C357" s="8" t="s">
        <v>626</v>
      </c>
      <c r="D357" s="7">
        <v>1312</v>
      </c>
      <c r="E357" s="6" t="s">
        <v>8</v>
      </c>
      <c r="F357" s="7">
        <v>905</v>
      </c>
      <c r="G357" s="7" t="s">
        <v>727</v>
      </c>
      <c r="H357" s="7" t="s">
        <v>656</v>
      </c>
      <c r="I357" s="8" t="s">
        <v>626</v>
      </c>
      <c r="J357" s="15">
        <v>1000000</v>
      </c>
      <c r="K357" s="15">
        <v>0</v>
      </c>
      <c r="L357" s="15">
        <v>0</v>
      </c>
      <c r="M357" s="15">
        <v>1000000</v>
      </c>
      <c r="N357" s="15">
        <v>0</v>
      </c>
      <c r="O357" s="15">
        <v>0</v>
      </c>
      <c r="P357" s="15">
        <v>1000000</v>
      </c>
      <c r="Q357" s="15">
        <v>0</v>
      </c>
      <c r="R357" s="15">
        <v>0</v>
      </c>
      <c r="S357" s="15">
        <v>1000000</v>
      </c>
      <c r="T357" s="15">
        <v>0</v>
      </c>
      <c r="U357" s="15">
        <v>0</v>
      </c>
    </row>
    <row r="358" spans="1:21" x14ac:dyDescent="0.3">
      <c r="A358" s="7" t="s">
        <v>281</v>
      </c>
      <c r="B358" s="7" t="s">
        <v>659</v>
      </c>
      <c r="C358" s="8" t="s">
        <v>627</v>
      </c>
      <c r="D358" s="7">
        <v>1312</v>
      </c>
      <c r="E358" s="6" t="s">
        <v>8</v>
      </c>
      <c r="F358" s="7">
        <v>905</v>
      </c>
      <c r="G358" s="7" t="s">
        <v>728</v>
      </c>
      <c r="H358" s="7" t="s">
        <v>656</v>
      </c>
      <c r="I358" s="8" t="s">
        <v>627</v>
      </c>
      <c r="J358" s="15">
        <v>0</v>
      </c>
      <c r="K358" s="15">
        <v>1000000</v>
      </c>
      <c r="L358" s="15">
        <v>0</v>
      </c>
      <c r="M358" s="15">
        <v>0</v>
      </c>
      <c r="N358" s="15">
        <v>0</v>
      </c>
      <c r="O358" s="15">
        <v>1000000</v>
      </c>
      <c r="P358" s="15">
        <v>0</v>
      </c>
      <c r="Q358" s="15">
        <v>0</v>
      </c>
      <c r="R358" s="15">
        <v>1000000</v>
      </c>
      <c r="S358" s="15">
        <v>0</v>
      </c>
      <c r="T358" s="15">
        <v>0</v>
      </c>
      <c r="U358" s="15">
        <v>1000000</v>
      </c>
    </row>
    <row r="359" spans="1:21" x14ac:dyDescent="0.3">
      <c r="A359" s="7" t="s">
        <v>281</v>
      </c>
      <c r="B359" s="7" t="s">
        <v>659</v>
      </c>
      <c r="C359" s="8" t="s">
        <v>628</v>
      </c>
      <c r="D359" s="7">
        <v>1312</v>
      </c>
      <c r="E359" s="6" t="s">
        <v>8</v>
      </c>
      <c r="F359" s="7">
        <v>923</v>
      </c>
      <c r="G359" s="7" t="s">
        <v>729</v>
      </c>
      <c r="H359" s="7" t="s">
        <v>656</v>
      </c>
      <c r="I359" s="8" t="s">
        <v>628</v>
      </c>
      <c r="J359" s="15">
        <v>0</v>
      </c>
      <c r="K359" s="15">
        <v>1000000</v>
      </c>
      <c r="L359" s="15">
        <v>0</v>
      </c>
      <c r="M359" s="15">
        <v>0</v>
      </c>
      <c r="N359" s="15">
        <v>1000000</v>
      </c>
      <c r="O359" s="15">
        <v>0</v>
      </c>
      <c r="P359" s="15">
        <v>0</v>
      </c>
      <c r="Q359" s="15">
        <v>1000000</v>
      </c>
      <c r="R359" s="15">
        <v>0</v>
      </c>
      <c r="S359" s="15">
        <v>0</v>
      </c>
      <c r="T359" s="15">
        <v>1000000</v>
      </c>
      <c r="U359" s="15">
        <v>0</v>
      </c>
    </row>
    <row r="360" spans="1:21" x14ac:dyDescent="0.3">
      <c r="A360" s="7" t="s">
        <v>281</v>
      </c>
      <c r="B360" s="7" t="s">
        <v>659</v>
      </c>
      <c r="C360" s="8" t="s">
        <v>629</v>
      </c>
      <c r="D360" s="7">
        <v>1312</v>
      </c>
      <c r="E360" s="6" t="s">
        <v>8</v>
      </c>
      <c r="F360" s="7">
        <v>905</v>
      </c>
      <c r="G360" s="7" t="s">
        <v>730</v>
      </c>
      <c r="H360" s="7" t="s">
        <v>656</v>
      </c>
      <c r="I360" s="8" t="s">
        <v>629</v>
      </c>
      <c r="J360" s="15">
        <v>1000000</v>
      </c>
      <c r="K360" s="15">
        <v>0</v>
      </c>
      <c r="L360" s="15">
        <v>0</v>
      </c>
      <c r="M360" s="15">
        <v>1000000</v>
      </c>
      <c r="N360" s="15">
        <v>0</v>
      </c>
      <c r="O360" s="15">
        <v>0</v>
      </c>
      <c r="P360" s="15">
        <v>1000000</v>
      </c>
      <c r="Q360" s="15">
        <v>0</v>
      </c>
      <c r="R360" s="15">
        <v>0</v>
      </c>
      <c r="S360" s="15">
        <v>1000000</v>
      </c>
      <c r="T360" s="15">
        <v>0</v>
      </c>
      <c r="U360" s="15">
        <v>0</v>
      </c>
    </row>
    <row r="361" spans="1:21" x14ac:dyDescent="0.3">
      <c r="A361" s="7" t="s">
        <v>281</v>
      </c>
      <c r="B361" s="7" t="s">
        <v>659</v>
      </c>
      <c r="C361" s="8" t="s">
        <v>291</v>
      </c>
      <c r="D361" s="7">
        <v>1312</v>
      </c>
      <c r="E361" s="6" t="s">
        <v>8</v>
      </c>
      <c r="F361" s="7">
        <v>999</v>
      </c>
      <c r="G361" s="7" t="s">
        <v>253</v>
      </c>
      <c r="H361" s="7" t="s">
        <v>656</v>
      </c>
      <c r="I361" s="8" t="s">
        <v>291</v>
      </c>
      <c r="J361" s="15">
        <v>1000000</v>
      </c>
      <c r="K361" s="15">
        <v>4000000</v>
      </c>
      <c r="L361" s="15">
        <v>5000000</v>
      </c>
      <c r="M361" s="15">
        <v>6000000</v>
      </c>
      <c r="N361" s="15">
        <v>11000000</v>
      </c>
      <c r="O361" s="15">
        <v>9000000</v>
      </c>
      <c r="P361" s="15">
        <v>9000000</v>
      </c>
      <c r="Q361" s="15">
        <v>12000000</v>
      </c>
      <c r="R361" s="15">
        <v>13000000</v>
      </c>
      <c r="S361" s="15">
        <v>18000000</v>
      </c>
      <c r="T361" s="15">
        <v>21000000</v>
      </c>
      <c r="U361" s="15">
        <v>25000000</v>
      </c>
    </row>
    <row r="362" spans="1:21" x14ac:dyDescent="0.3">
      <c r="A362" s="7" t="s">
        <v>281</v>
      </c>
      <c r="B362" s="7" t="s">
        <v>659</v>
      </c>
      <c r="C362" s="8" t="s">
        <v>630</v>
      </c>
      <c r="D362" s="7">
        <v>1312</v>
      </c>
      <c r="E362" s="6" t="s">
        <v>8</v>
      </c>
      <c r="F362" s="7">
        <v>905</v>
      </c>
      <c r="G362" s="7" t="s">
        <v>731</v>
      </c>
      <c r="H362" s="7" t="s">
        <v>657</v>
      </c>
      <c r="I362" s="8" t="s">
        <v>630</v>
      </c>
      <c r="J362" s="15">
        <v>1000000</v>
      </c>
      <c r="K362" s="15">
        <v>0</v>
      </c>
      <c r="L362" s="15">
        <v>0</v>
      </c>
      <c r="M362" s="15">
        <v>1000000</v>
      </c>
      <c r="N362" s="15">
        <v>0</v>
      </c>
      <c r="O362" s="15">
        <v>0</v>
      </c>
      <c r="P362" s="15">
        <v>1000000</v>
      </c>
      <c r="Q362" s="15">
        <v>0</v>
      </c>
      <c r="R362" s="15">
        <v>0</v>
      </c>
      <c r="S362" s="15">
        <v>1000000</v>
      </c>
      <c r="T362" s="15">
        <v>0</v>
      </c>
      <c r="U362" s="15">
        <v>0</v>
      </c>
    </row>
    <row r="363" spans="1:21" x14ac:dyDescent="0.3">
      <c r="A363" s="7" t="s">
        <v>281</v>
      </c>
      <c r="B363" s="7" t="s">
        <v>659</v>
      </c>
      <c r="C363" s="8" t="s">
        <v>631</v>
      </c>
      <c r="D363" s="7">
        <v>1312</v>
      </c>
      <c r="E363" s="6" t="s">
        <v>8</v>
      </c>
      <c r="F363" s="7">
        <v>905</v>
      </c>
      <c r="G363" s="7" t="s">
        <v>732</v>
      </c>
      <c r="H363" s="7" t="s">
        <v>657</v>
      </c>
      <c r="I363" s="8" t="s">
        <v>631</v>
      </c>
      <c r="J363" s="15">
        <v>0</v>
      </c>
      <c r="K363" s="15">
        <v>1000000</v>
      </c>
      <c r="L363" s="15">
        <v>0</v>
      </c>
      <c r="M363" s="15">
        <v>0</v>
      </c>
      <c r="N363" s="15">
        <v>1000000</v>
      </c>
      <c r="O363" s="15">
        <v>0</v>
      </c>
      <c r="P363" s="15">
        <v>0</v>
      </c>
      <c r="Q363" s="15">
        <v>1000000</v>
      </c>
      <c r="R363" s="15">
        <v>0</v>
      </c>
      <c r="S363" s="15">
        <v>0</v>
      </c>
      <c r="T363" s="15">
        <v>1000000</v>
      </c>
      <c r="U363" s="15">
        <v>0</v>
      </c>
    </row>
    <row r="364" spans="1:21" x14ac:dyDescent="0.3">
      <c r="A364" s="7" t="s">
        <v>281</v>
      </c>
      <c r="B364" s="7" t="s">
        <v>659</v>
      </c>
      <c r="C364" s="8" t="s">
        <v>632</v>
      </c>
      <c r="D364" s="7">
        <v>1312</v>
      </c>
      <c r="E364" s="6" t="s">
        <v>8</v>
      </c>
      <c r="F364" s="7">
        <v>905</v>
      </c>
      <c r="G364" s="7" t="s">
        <v>733</v>
      </c>
      <c r="H364" s="7" t="s">
        <v>657</v>
      </c>
      <c r="I364" s="8" t="s">
        <v>632</v>
      </c>
      <c r="J364" s="15">
        <v>0</v>
      </c>
      <c r="K364" s="15">
        <v>0</v>
      </c>
      <c r="L364" s="15">
        <v>1000000</v>
      </c>
      <c r="M364" s="15">
        <v>0</v>
      </c>
      <c r="N364" s="15">
        <v>0</v>
      </c>
      <c r="O364" s="15">
        <v>1000000</v>
      </c>
      <c r="P364" s="15">
        <v>0</v>
      </c>
      <c r="Q364" s="15">
        <v>0</v>
      </c>
      <c r="R364" s="15">
        <v>1000000</v>
      </c>
      <c r="S364" s="15">
        <v>0</v>
      </c>
      <c r="T364" s="15">
        <v>0</v>
      </c>
      <c r="U364" s="15">
        <v>1000000</v>
      </c>
    </row>
    <row r="365" spans="1:21" x14ac:dyDescent="0.3">
      <c r="A365" s="7" t="s">
        <v>281</v>
      </c>
      <c r="B365" s="7" t="s">
        <v>659</v>
      </c>
      <c r="C365" s="8" t="s">
        <v>633</v>
      </c>
      <c r="D365" s="7">
        <v>1312</v>
      </c>
      <c r="E365" s="6" t="s">
        <v>8</v>
      </c>
      <c r="F365" s="7">
        <v>905</v>
      </c>
      <c r="G365" s="7" t="s">
        <v>734</v>
      </c>
      <c r="H365" s="7" t="s">
        <v>657</v>
      </c>
      <c r="I365" s="8" t="s">
        <v>633</v>
      </c>
      <c r="J365" s="15">
        <v>1000000</v>
      </c>
      <c r="K365" s="15">
        <v>0</v>
      </c>
      <c r="L365" s="15">
        <v>0</v>
      </c>
      <c r="M365" s="15">
        <v>1000000</v>
      </c>
      <c r="N365" s="15">
        <v>0</v>
      </c>
      <c r="O365" s="15">
        <v>0</v>
      </c>
      <c r="P365" s="15">
        <v>1000000</v>
      </c>
      <c r="Q365" s="15">
        <v>0</v>
      </c>
      <c r="R365" s="15">
        <v>0</v>
      </c>
      <c r="S365" s="15">
        <v>1000000</v>
      </c>
      <c r="T365" s="15">
        <v>0</v>
      </c>
      <c r="U365" s="15">
        <v>0</v>
      </c>
    </row>
    <row r="366" spans="1:21" x14ac:dyDescent="0.3">
      <c r="A366" s="7" t="s">
        <v>281</v>
      </c>
      <c r="B366" s="7" t="s">
        <v>659</v>
      </c>
      <c r="C366" s="8" t="s">
        <v>634</v>
      </c>
      <c r="D366" s="7">
        <v>1312</v>
      </c>
      <c r="E366" s="6" t="s">
        <v>8</v>
      </c>
      <c r="F366" s="7">
        <v>923</v>
      </c>
      <c r="G366" s="7" t="s">
        <v>735</v>
      </c>
      <c r="H366" s="7" t="s">
        <v>657</v>
      </c>
      <c r="I366" s="8" t="s">
        <v>634</v>
      </c>
      <c r="J366" s="15">
        <v>0</v>
      </c>
      <c r="K366" s="15">
        <v>1000000</v>
      </c>
      <c r="L366" s="15">
        <v>0</v>
      </c>
      <c r="M366" s="15">
        <v>0</v>
      </c>
      <c r="N366" s="15">
        <v>1000000</v>
      </c>
      <c r="O366" s="15">
        <v>0</v>
      </c>
      <c r="P366" s="15">
        <v>0</v>
      </c>
      <c r="Q366" s="15">
        <v>1000000</v>
      </c>
      <c r="R366" s="15">
        <v>0</v>
      </c>
      <c r="S366" s="15">
        <v>0</v>
      </c>
      <c r="T366" s="15">
        <v>1000000</v>
      </c>
      <c r="U366" s="15">
        <v>0</v>
      </c>
    </row>
    <row r="367" spans="1:21" x14ac:dyDescent="0.3">
      <c r="A367" s="7" t="s">
        <v>281</v>
      </c>
      <c r="B367" s="7" t="s">
        <v>659</v>
      </c>
      <c r="C367" s="8" t="s">
        <v>635</v>
      </c>
      <c r="D367" s="7">
        <v>1312</v>
      </c>
      <c r="E367" s="6" t="s">
        <v>8</v>
      </c>
      <c r="F367" s="7">
        <v>905</v>
      </c>
      <c r="G367" s="7" t="s">
        <v>736</v>
      </c>
      <c r="H367" s="7" t="s">
        <v>657</v>
      </c>
      <c r="I367" s="8" t="s">
        <v>635</v>
      </c>
      <c r="J367" s="15">
        <v>0</v>
      </c>
      <c r="K367" s="15">
        <v>0</v>
      </c>
      <c r="L367" s="15">
        <v>1000000</v>
      </c>
      <c r="M367" s="15">
        <v>0</v>
      </c>
      <c r="N367" s="15">
        <v>0</v>
      </c>
      <c r="O367" s="15">
        <v>1000000</v>
      </c>
      <c r="P367" s="15">
        <v>0</v>
      </c>
      <c r="Q367" s="15">
        <v>0</v>
      </c>
      <c r="R367" s="15">
        <v>1000000</v>
      </c>
      <c r="S367" s="15">
        <v>0</v>
      </c>
      <c r="T367" s="15">
        <v>0</v>
      </c>
      <c r="U367" s="15">
        <v>1000000</v>
      </c>
    </row>
    <row r="368" spans="1:21" x14ac:dyDescent="0.3">
      <c r="A368" s="7" t="s">
        <v>281</v>
      </c>
      <c r="B368" s="7" t="s">
        <v>659</v>
      </c>
      <c r="C368" s="8" t="s">
        <v>636</v>
      </c>
      <c r="D368" s="7">
        <v>1312</v>
      </c>
      <c r="E368" s="6" t="s">
        <v>8</v>
      </c>
      <c r="F368" s="7">
        <v>905</v>
      </c>
      <c r="G368" s="7" t="s">
        <v>737</v>
      </c>
      <c r="H368" s="7" t="s">
        <v>657</v>
      </c>
      <c r="I368" s="8" t="s">
        <v>636</v>
      </c>
      <c r="J368" s="15">
        <v>1000000</v>
      </c>
      <c r="K368" s="15">
        <v>0</v>
      </c>
      <c r="L368" s="15">
        <v>0</v>
      </c>
      <c r="M368" s="15">
        <v>1000000</v>
      </c>
      <c r="N368" s="15">
        <v>0</v>
      </c>
      <c r="O368" s="15">
        <v>0</v>
      </c>
      <c r="P368" s="15">
        <v>1000000</v>
      </c>
      <c r="Q368" s="15">
        <v>0</v>
      </c>
      <c r="R368" s="15">
        <v>0</v>
      </c>
      <c r="S368" s="15">
        <v>1000000</v>
      </c>
      <c r="T368" s="15">
        <v>0</v>
      </c>
      <c r="U368" s="15">
        <v>0</v>
      </c>
    </row>
    <row r="369" spans="1:21" x14ac:dyDescent="0.3">
      <c r="A369" s="7" t="s">
        <v>281</v>
      </c>
      <c r="B369" s="7" t="s">
        <v>659</v>
      </c>
      <c r="C369" s="8" t="s">
        <v>637</v>
      </c>
      <c r="D369" s="7">
        <v>1312</v>
      </c>
      <c r="E369" s="6" t="s">
        <v>8</v>
      </c>
      <c r="F369" s="7">
        <v>905</v>
      </c>
      <c r="G369" s="7" t="s">
        <v>738</v>
      </c>
      <c r="H369" s="7" t="s">
        <v>657</v>
      </c>
      <c r="I369" s="8" t="s">
        <v>637</v>
      </c>
      <c r="J369" s="15">
        <v>0</v>
      </c>
      <c r="K369" s="15">
        <v>1000000</v>
      </c>
      <c r="L369" s="15">
        <v>0</v>
      </c>
      <c r="M369" s="15">
        <v>0</v>
      </c>
      <c r="N369" s="15">
        <v>1000000</v>
      </c>
      <c r="O369" s="15">
        <v>0</v>
      </c>
      <c r="P369" s="15">
        <v>0</v>
      </c>
      <c r="Q369" s="15">
        <v>1000000</v>
      </c>
      <c r="R369" s="15">
        <v>0</v>
      </c>
      <c r="S369" s="15">
        <v>0</v>
      </c>
      <c r="T369" s="15">
        <v>1000000</v>
      </c>
      <c r="U369" s="15">
        <v>0</v>
      </c>
    </row>
    <row r="370" spans="1:21" x14ac:dyDescent="0.3">
      <c r="A370" s="7" t="s">
        <v>281</v>
      </c>
      <c r="B370" s="7" t="s">
        <v>659</v>
      </c>
      <c r="C370" s="8" t="s">
        <v>638</v>
      </c>
      <c r="D370" s="7">
        <v>1312</v>
      </c>
      <c r="E370" s="6" t="s">
        <v>8</v>
      </c>
      <c r="F370" s="7">
        <v>905</v>
      </c>
      <c r="G370" s="7" t="s">
        <v>739</v>
      </c>
      <c r="H370" s="7" t="s">
        <v>657</v>
      </c>
      <c r="I370" s="8" t="s">
        <v>638</v>
      </c>
      <c r="J370" s="15">
        <v>0</v>
      </c>
      <c r="K370" s="15">
        <v>0</v>
      </c>
      <c r="L370" s="15">
        <v>1000000</v>
      </c>
      <c r="M370" s="15">
        <v>0</v>
      </c>
      <c r="N370" s="15">
        <v>0</v>
      </c>
      <c r="O370" s="15">
        <v>1000000</v>
      </c>
      <c r="P370" s="15">
        <v>0</v>
      </c>
      <c r="Q370" s="15">
        <v>0</v>
      </c>
      <c r="R370" s="15">
        <v>1000000</v>
      </c>
      <c r="S370" s="15">
        <v>0</v>
      </c>
      <c r="T370" s="15">
        <v>0</v>
      </c>
      <c r="U370" s="15">
        <v>1000000</v>
      </c>
    </row>
    <row r="371" spans="1:21" x14ac:dyDescent="0.3">
      <c r="A371" s="7" t="s">
        <v>281</v>
      </c>
      <c r="B371" s="7" t="s">
        <v>659</v>
      </c>
      <c r="C371" s="8" t="s">
        <v>639</v>
      </c>
      <c r="D371" s="7">
        <v>1312</v>
      </c>
      <c r="E371" s="6" t="s">
        <v>8</v>
      </c>
      <c r="F371" s="7">
        <v>905</v>
      </c>
      <c r="G371" s="7" t="s">
        <v>740</v>
      </c>
      <c r="H371" s="7" t="s">
        <v>657</v>
      </c>
      <c r="I371" s="8" t="s">
        <v>639</v>
      </c>
      <c r="J371" s="15">
        <v>1000000</v>
      </c>
      <c r="K371" s="15">
        <v>0</v>
      </c>
      <c r="L371" s="15">
        <v>0</v>
      </c>
      <c r="M371" s="15">
        <v>1000000</v>
      </c>
      <c r="N371" s="15">
        <v>0</v>
      </c>
      <c r="O371" s="15">
        <v>0</v>
      </c>
      <c r="P371" s="15">
        <v>1000000</v>
      </c>
      <c r="Q371" s="15">
        <v>0</v>
      </c>
      <c r="R371" s="15">
        <v>0</v>
      </c>
      <c r="S371" s="15">
        <v>1000000</v>
      </c>
      <c r="T371" s="15">
        <v>0</v>
      </c>
      <c r="U371" s="15">
        <v>0</v>
      </c>
    </row>
    <row r="372" spans="1:21" x14ac:dyDescent="0.3">
      <c r="A372" s="7" t="s">
        <v>281</v>
      </c>
      <c r="B372" s="7" t="s">
        <v>659</v>
      </c>
      <c r="C372" s="8" t="s">
        <v>640</v>
      </c>
      <c r="D372" s="7">
        <v>1312</v>
      </c>
      <c r="E372" s="6" t="s">
        <v>8</v>
      </c>
      <c r="F372" s="7">
        <v>905</v>
      </c>
      <c r="G372" s="7" t="s">
        <v>741</v>
      </c>
      <c r="H372" s="7" t="s">
        <v>657</v>
      </c>
      <c r="I372" s="8" t="s">
        <v>640</v>
      </c>
      <c r="J372" s="15">
        <v>0</v>
      </c>
      <c r="K372" s="15">
        <v>1000000</v>
      </c>
      <c r="L372" s="15">
        <v>0</v>
      </c>
      <c r="M372" s="15">
        <v>0</v>
      </c>
      <c r="N372" s="15">
        <v>1000000</v>
      </c>
      <c r="O372" s="15">
        <v>0</v>
      </c>
      <c r="P372" s="15">
        <v>0</v>
      </c>
      <c r="Q372" s="15">
        <v>1000000</v>
      </c>
      <c r="R372" s="15">
        <v>0</v>
      </c>
      <c r="S372" s="15">
        <v>0</v>
      </c>
      <c r="T372" s="15">
        <v>1000000</v>
      </c>
      <c r="U372" s="15">
        <v>0</v>
      </c>
    </row>
    <row r="373" spans="1:21" x14ac:dyDescent="0.3">
      <c r="A373" s="7" t="s">
        <v>281</v>
      </c>
      <c r="B373" s="7" t="s">
        <v>659</v>
      </c>
      <c r="C373" s="8" t="s">
        <v>641</v>
      </c>
      <c r="D373" s="7">
        <v>1312</v>
      </c>
      <c r="E373" s="6" t="s">
        <v>8</v>
      </c>
      <c r="F373" s="7">
        <v>905</v>
      </c>
      <c r="G373" s="7" t="s">
        <v>742</v>
      </c>
      <c r="H373" s="7" t="s">
        <v>657</v>
      </c>
      <c r="I373" s="8" t="s">
        <v>641</v>
      </c>
      <c r="J373" s="15">
        <v>0</v>
      </c>
      <c r="K373" s="15">
        <v>0</v>
      </c>
      <c r="L373" s="15">
        <v>1000000</v>
      </c>
      <c r="M373" s="15">
        <v>0</v>
      </c>
      <c r="N373" s="15">
        <v>0</v>
      </c>
      <c r="O373" s="15">
        <v>1000000</v>
      </c>
      <c r="P373" s="15">
        <v>0</v>
      </c>
      <c r="Q373" s="15">
        <v>0</v>
      </c>
      <c r="R373" s="15">
        <v>1000000</v>
      </c>
      <c r="S373" s="15">
        <v>0</v>
      </c>
      <c r="T373" s="15">
        <v>0</v>
      </c>
      <c r="U373" s="15">
        <v>1000000</v>
      </c>
    </row>
    <row r="374" spans="1:21" x14ac:dyDescent="0.3">
      <c r="A374" s="7" t="s">
        <v>281</v>
      </c>
      <c r="B374" s="7" t="s">
        <v>659</v>
      </c>
      <c r="C374" s="8" t="s">
        <v>642</v>
      </c>
      <c r="D374" s="7">
        <v>1312</v>
      </c>
      <c r="E374" s="6" t="s">
        <v>8</v>
      </c>
      <c r="F374" s="7">
        <v>905</v>
      </c>
      <c r="G374" s="7" t="s">
        <v>743</v>
      </c>
      <c r="H374" s="7" t="s">
        <v>657</v>
      </c>
      <c r="I374" s="8" t="s">
        <v>642</v>
      </c>
      <c r="J374" s="15">
        <v>0</v>
      </c>
      <c r="K374" s="15">
        <v>1000000</v>
      </c>
      <c r="L374" s="15">
        <v>0</v>
      </c>
      <c r="M374" s="15">
        <v>0</v>
      </c>
      <c r="N374" s="15">
        <v>1000000</v>
      </c>
      <c r="O374" s="15">
        <v>0</v>
      </c>
      <c r="P374" s="15">
        <v>0</v>
      </c>
      <c r="Q374" s="15">
        <v>1000000</v>
      </c>
      <c r="R374" s="15">
        <v>0</v>
      </c>
      <c r="S374" s="15">
        <v>0</v>
      </c>
      <c r="T374" s="15">
        <v>1000000</v>
      </c>
      <c r="U374" s="15">
        <v>0</v>
      </c>
    </row>
    <row r="375" spans="1:21" x14ac:dyDescent="0.3">
      <c r="A375" s="7" t="s">
        <v>281</v>
      </c>
      <c r="B375" s="7" t="s">
        <v>659</v>
      </c>
      <c r="C375" s="8" t="s">
        <v>643</v>
      </c>
      <c r="D375" s="7">
        <v>1312</v>
      </c>
      <c r="E375" s="6" t="s">
        <v>8</v>
      </c>
      <c r="F375" s="7">
        <v>923</v>
      </c>
      <c r="G375" s="7" t="s">
        <v>744</v>
      </c>
      <c r="H375" s="7" t="s">
        <v>657</v>
      </c>
      <c r="I375" s="8" t="s">
        <v>643</v>
      </c>
      <c r="J375" s="15">
        <v>0</v>
      </c>
      <c r="K375" s="15">
        <v>0</v>
      </c>
      <c r="L375" s="15">
        <v>1000000</v>
      </c>
      <c r="M375" s="15">
        <v>0</v>
      </c>
      <c r="N375" s="15">
        <v>0</v>
      </c>
      <c r="O375" s="15">
        <v>1000000</v>
      </c>
      <c r="P375" s="15">
        <v>0</v>
      </c>
      <c r="Q375" s="15">
        <v>0</v>
      </c>
      <c r="R375" s="15">
        <v>1000000</v>
      </c>
      <c r="S375" s="15">
        <v>0</v>
      </c>
      <c r="T375" s="15">
        <v>0</v>
      </c>
      <c r="U375" s="15">
        <v>1000000</v>
      </c>
    </row>
    <row r="376" spans="1:21" x14ac:dyDescent="0.3">
      <c r="A376" s="7" t="s">
        <v>281</v>
      </c>
      <c r="B376" s="7" t="s">
        <v>659</v>
      </c>
      <c r="C376" s="8" t="s">
        <v>644</v>
      </c>
      <c r="D376" s="7">
        <v>1312</v>
      </c>
      <c r="E376" s="6" t="s">
        <v>8</v>
      </c>
      <c r="F376" s="7">
        <v>905</v>
      </c>
      <c r="G376" s="7" t="s">
        <v>745</v>
      </c>
      <c r="H376" s="7" t="s">
        <v>657</v>
      </c>
      <c r="I376" s="8" t="s">
        <v>644</v>
      </c>
      <c r="J376" s="15">
        <v>1000000</v>
      </c>
      <c r="K376" s="15">
        <v>0</v>
      </c>
      <c r="L376" s="15">
        <v>0</v>
      </c>
      <c r="M376" s="15">
        <v>1000000</v>
      </c>
      <c r="N376" s="15">
        <v>0</v>
      </c>
      <c r="O376" s="15">
        <v>0</v>
      </c>
      <c r="P376" s="15">
        <v>1000000</v>
      </c>
      <c r="Q376" s="15">
        <v>0</v>
      </c>
      <c r="R376" s="15">
        <v>0</v>
      </c>
      <c r="S376" s="15">
        <v>1000000</v>
      </c>
      <c r="T376" s="15">
        <v>0</v>
      </c>
      <c r="U376" s="15">
        <v>0</v>
      </c>
    </row>
    <row r="377" spans="1:21" x14ac:dyDescent="0.3">
      <c r="A377" s="7" t="s">
        <v>281</v>
      </c>
      <c r="B377" s="7" t="s">
        <v>659</v>
      </c>
      <c r="C377" s="8" t="s">
        <v>291</v>
      </c>
      <c r="D377" s="7">
        <v>1312</v>
      </c>
      <c r="E377" s="6" t="s">
        <v>8</v>
      </c>
      <c r="F377" s="7">
        <v>999</v>
      </c>
      <c r="G377" s="7" t="s">
        <v>253</v>
      </c>
      <c r="H377" s="7" t="s">
        <v>657</v>
      </c>
      <c r="I377" s="8" t="s">
        <v>291</v>
      </c>
      <c r="J377" s="15">
        <v>1000000</v>
      </c>
      <c r="K377" s="15">
        <v>4000000</v>
      </c>
      <c r="L377" s="15">
        <v>5000000</v>
      </c>
      <c r="M377" s="15">
        <v>5000000</v>
      </c>
      <c r="N377" s="15">
        <v>10000000</v>
      </c>
      <c r="O377" s="15">
        <v>9000000</v>
      </c>
      <c r="P377" s="15">
        <v>10000000</v>
      </c>
      <c r="Q377" s="15">
        <v>13000000</v>
      </c>
      <c r="R377" s="15">
        <v>14000000</v>
      </c>
      <c r="S377" s="15">
        <v>19000000</v>
      </c>
      <c r="T377" s="15">
        <v>22000000</v>
      </c>
      <c r="U377" s="15">
        <v>25000000</v>
      </c>
    </row>
    <row r="378" spans="1:21" x14ac:dyDescent="0.3">
      <c r="A378" s="7" t="s">
        <v>281</v>
      </c>
      <c r="B378" s="7" t="s">
        <v>659</v>
      </c>
      <c r="C378" s="8" t="s">
        <v>645</v>
      </c>
      <c r="D378" s="7">
        <v>1312</v>
      </c>
      <c r="E378" s="6" t="s">
        <v>8</v>
      </c>
      <c r="F378" s="7">
        <v>905</v>
      </c>
      <c r="G378" s="7" t="s">
        <v>746</v>
      </c>
      <c r="H378" s="7" t="s">
        <v>658</v>
      </c>
      <c r="I378" s="8" t="s">
        <v>645</v>
      </c>
      <c r="J378" s="15">
        <v>0</v>
      </c>
      <c r="K378" s="15">
        <v>0</v>
      </c>
      <c r="L378" s="15">
        <v>1000000</v>
      </c>
      <c r="M378" s="15">
        <v>0</v>
      </c>
      <c r="N378" s="15">
        <v>0</v>
      </c>
      <c r="O378" s="15">
        <v>1000000</v>
      </c>
      <c r="P378" s="15">
        <v>0</v>
      </c>
      <c r="Q378" s="15">
        <v>0</v>
      </c>
      <c r="R378" s="15">
        <v>1000000</v>
      </c>
      <c r="S378" s="15">
        <v>0</v>
      </c>
      <c r="T378" s="15">
        <v>0</v>
      </c>
      <c r="U378" s="15">
        <v>1000000</v>
      </c>
    </row>
    <row r="379" spans="1:21" x14ac:dyDescent="0.3">
      <c r="A379" s="7" t="s">
        <v>281</v>
      </c>
      <c r="B379" s="7" t="s">
        <v>659</v>
      </c>
      <c r="C379" s="8" t="s">
        <v>646</v>
      </c>
      <c r="D379" s="7">
        <v>1312</v>
      </c>
      <c r="E379" s="6" t="s">
        <v>8</v>
      </c>
      <c r="F379" s="7">
        <v>905</v>
      </c>
      <c r="G379" s="7" t="s">
        <v>747</v>
      </c>
      <c r="H379" s="7" t="s">
        <v>658</v>
      </c>
      <c r="I379" s="8" t="s">
        <v>646</v>
      </c>
      <c r="J379" s="15">
        <v>0</v>
      </c>
      <c r="K379" s="15">
        <v>1000000</v>
      </c>
      <c r="L379" s="15">
        <v>0</v>
      </c>
      <c r="M379" s="15">
        <v>0</v>
      </c>
      <c r="N379" s="15">
        <v>1000000</v>
      </c>
      <c r="O379" s="15">
        <v>0</v>
      </c>
      <c r="P379" s="15">
        <v>0</v>
      </c>
      <c r="Q379" s="15">
        <v>1000000</v>
      </c>
      <c r="R379" s="15">
        <v>0</v>
      </c>
      <c r="S379" s="15">
        <v>0</v>
      </c>
      <c r="T379" s="15">
        <v>1000000</v>
      </c>
      <c r="U379" s="15">
        <v>100000</v>
      </c>
    </row>
    <row r="380" spans="1:21" x14ac:dyDescent="0.3">
      <c r="A380" s="7" t="s">
        <v>281</v>
      </c>
      <c r="B380" s="7" t="s">
        <v>659</v>
      </c>
      <c r="C380" s="8" t="s">
        <v>647</v>
      </c>
      <c r="D380" s="7">
        <v>1312</v>
      </c>
      <c r="E380" s="6" t="s">
        <v>8</v>
      </c>
      <c r="F380" s="7">
        <v>905</v>
      </c>
      <c r="G380" s="7" t="s">
        <v>748</v>
      </c>
      <c r="H380" s="7" t="s">
        <v>658</v>
      </c>
      <c r="I380" s="8" t="s">
        <v>647</v>
      </c>
      <c r="J380" s="15">
        <v>1000000</v>
      </c>
      <c r="K380" s="15">
        <v>0</v>
      </c>
      <c r="L380" s="15">
        <v>0</v>
      </c>
      <c r="M380" s="15">
        <v>1000000</v>
      </c>
      <c r="N380" s="15">
        <v>0</v>
      </c>
      <c r="O380" s="15">
        <v>0</v>
      </c>
      <c r="P380" s="15">
        <v>1000000</v>
      </c>
      <c r="Q380" s="15">
        <v>0</v>
      </c>
      <c r="R380" s="15">
        <v>0</v>
      </c>
      <c r="S380" s="15">
        <v>1000000</v>
      </c>
      <c r="T380" s="15">
        <v>0</v>
      </c>
      <c r="U380" s="15">
        <v>0</v>
      </c>
    </row>
    <row r="381" spans="1:21" x14ac:dyDescent="0.3">
      <c r="A381" s="7" t="s">
        <v>281</v>
      </c>
      <c r="B381" s="7" t="s">
        <v>659</v>
      </c>
      <c r="C381" s="8" t="s">
        <v>648</v>
      </c>
      <c r="D381" s="7">
        <v>1312</v>
      </c>
      <c r="E381" s="6" t="s">
        <v>8</v>
      </c>
      <c r="F381" s="7">
        <v>905</v>
      </c>
      <c r="G381" s="7" t="s">
        <v>749</v>
      </c>
      <c r="H381" s="7" t="s">
        <v>658</v>
      </c>
      <c r="I381" s="8" t="s">
        <v>648</v>
      </c>
      <c r="J381" s="15">
        <v>0</v>
      </c>
      <c r="K381" s="15">
        <v>0</v>
      </c>
      <c r="L381" s="15">
        <v>1000000</v>
      </c>
      <c r="M381" s="15">
        <v>0</v>
      </c>
      <c r="N381" s="15">
        <v>0</v>
      </c>
      <c r="O381" s="15">
        <v>1000000</v>
      </c>
      <c r="P381" s="15">
        <v>0</v>
      </c>
      <c r="Q381" s="15">
        <v>0</v>
      </c>
      <c r="R381" s="15">
        <v>1000000</v>
      </c>
      <c r="S381" s="15">
        <v>0</v>
      </c>
      <c r="T381" s="15">
        <v>0</v>
      </c>
      <c r="U381" s="15">
        <v>1000000</v>
      </c>
    </row>
    <row r="382" spans="1:21" x14ac:dyDescent="0.3">
      <c r="A382" s="7" t="s">
        <v>281</v>
      </c>
      <c r="B382" s="7" t="s">
        <v>659</v>
      </c>
      <c r="C382" s="8" t="s">
        <v>649</v>
      </c>
      <c r="D382" s="7">
        <v>1312</v>
      </c>
      <c r="E382" s="6" t="s">
        <v>8</v>
      </c>
      <c r="F382" s="7">
        <v>905</v>
      </c>
      <c r="G382" s="7" t="s">
        <v>750</v>
      </c>
      <c r="H382" s="7" t="s">
        <v>658</v>
      </c>
      <c r="I382" s="8" t="s">
        <v>649</v>
      </c>
      <c r="J382" s="15">
        <v>0</v>
      </c>
      <c r="K382" s="15">
        <v>1000000</v>
      </c>
      <c r="L382" s="15">
        <v>0</v>
      </c>
      <c r="M382" s="15">
        <v>0</v>
      </c>
      <c r="N382" s="15">
        <v>1000000</v>
      </c>
      <c r="O382" s="15">
        <v>0</v>
      </c>
      <c r="P382" s="15">
        <v>0</v>
      </c>
      <c r="Q382" s="15">
        <v>1000000</v>
      </c>
      <c r="R382" s="15">
        <v>0</v>
      </c>
      <c r="S382" s="15">
        <v>0</v>
      </c>
      <c r="T382" s="15">
        <v>1000000</v>
      </c>
      <c r="U382" s="15">
        <v>100000</v>
      </c>
    </row>
    <row r="383" spans="1:21" x14ac:dyDescent="0.3">
      <c r="A383" s="7" t="s">
        <v>281</v>
      </c>
      <c r="B383" s="7" t="s">
        <v>659</v>
      </c>
      <c r="C383" s="8" t="s">
        <v>650</v>
      </c>
      <c r="D383" s="7">
        <v>1312</v>
      </c>
      <c r="E383" s="6" t="s">
        <v>8</v>
      </c>
      <c r="F383" s="7">
        <v>905</v>
      </c>
      <c r="G383" s="7" t="s">
        <v>751</v>
      </c>
      <c r="H383" s="7" t="s">
        <v>658</v>
      </c>
      <c r="I383" s="8" t="s">
        <v>650</v>
      </c>
      <c r="J383" s="15">
        <v>1000000</v>
      </c>
      <c r="K383" s="15">
        <v>0</v>
      </c>
      <c r="L383" s="15">
        <v>0</v>
      </c>
      <c r="M383" s="15">
        <v>1000000</v>
      </c>
      <c r="N383" s="15">
        <v>0</v>
      </c>
      <c r="O383" s="15">
        <v>0</v>
      </c>
      <c r="P383" s="15">
        <v>1000000</v>
      </c>
      <c r="Q383" s="15">
        <v>0</v>
      </c>
      <c r="R383" s="15">
        <v>0</v>
      </c>
      <c r="S383" s="15">
        <v>1000000</v>
      </c>
      <c r="T383" s="15">
        <v>0</v>
      </c>
      <c r="U383" s="15">
        <v>0</v>
      </c>
    </row>
    <row r="384" spans="1:21" x14ac:dyDescent="0.3">
      <c r="A384" s="7" t="s">
        <v>281</v>
      </c>
      <c r="B384" s="7" t="s">
        <v>659</v>
      </c>
      <c r="C384" s="8" t="s">
        <v>651</v>
      </c>
      <c r="D384" s="7">
        <v>1312</v>
      </c>
      <c r="E384" s="6" t="s">
        <v>8</v>
      </c>
      <c r="F384" s="7">
        <v>905</v>
      </c>
      <c r="G384" s="7" t="s">
        <v>752</v>
      </c>
      <c r="H384" s="7" t="s">
        <v>658</v>
      </c>
      <c r="I384" s="8" t="s">
        <v>651</v>
      </c>
      <c r="J384" s="15">
        <v>0</v>
      </c>
      <c r="K384" s="15">
        <v>0</v>
      </c>
      <c r="L384" s="15">
        <v>1000000</v>
      </c>
      <c r="M384" s="15">
        <v>0</v>
      </c>
      <c r="N384" s="15">
        <v>0</v>
      </c>
      <c r="O384" s="15">
        <v>1000000</v>
      </c>
      <c r="P384" s="15">
        <v>0</v>
      </c>
      <c r="Q384" s="15">
        <v>0</v>
      </c>
      <c r="R384" s="15">
        <v>1000000</v>
      </c>
      <c r="S384" s="15">
        <v>0</v>
      </c>
      <c r="T384" s="15">
        <v>0</v>
      </c>
      <c r="U384" s="15">
        <v>1000000</v>
      </c>
    </row>
    <row r="385" spans="1:21" x14ac:dyDescent="0.3">
      <c r="A385" s="7" t="s">
        <v>281</v>
      </c>
      <c r="B385" s="7" t="s">
        <v>659</v>
      </c>
      <c r="C385" s="8" t="s">
        <v>652</v>
      </c>
      <c r="D385" s="7">
        <v>1312</v>
      </c>
      <c r="E385" s="6" t="s">
        <v>8</v>
      </c>
      <c r="F385" s="7">
        <v>905</v>
      </c>
      <c r="G385" s="7" t="s">
        <v>753</v>
      </c>
      <c r="H385" s="7" t="s">
        <v>658</v>
      </c>
      <c r="I385" s="8" t="s">
        <v>652</v>
      </c>
      <c r="J385" s="15">
        <v>0</v>
      </c>
      <c r="K385" s="15">
        <v>1000000</v>
      </c>
      <c r="L385" s="15">
        <v>0</v>
      </c>
      <c r="M385" s="15">
        <v>0</v>
      </c>
      <c r="N385" s="15">
        <v>1000000</v>
      </c>
      <c r="O385" s="15">
        <v>0</v>
      </c>
      <c r="P385" s="15">
        <v>0</v>
      </c>
      <c r="Q385" s="15">
        <v>1000000</v>
      </c>
      <c r="R385" s="15">
        <v>0</v>
      </c>
      <c r="S385" s="15">
        <v>0</v>
      </c>
      <c r="T385" s="15">
        <v>1000000</v>
      </c>
      <c r="U385" s="15">
        <v>100000</v>
      </c>
    </row>
    <row r="386" spans="1:21" x14ac:dyDescent="0.3">
      <c r="A386" s="7" t="s">
        <v>281</v>
      </c>
      <c r="B386" s="7" t="s">
        <v>659</v>
      </c>
      <c r="C386" s="8" t="s">
        <v>653</v>
      </c>
      <c r="D386" s="7">
        <v>1312</v>
      </c>
      <c r="E386" s="6" t="s">
        <v>8</v>
      </c>
      <c r="F386" s="7">
        <v>905</v>
      </c>
      <c r="G386" s="7" t="s">
        <v>754</v>
      </c>
      <c r="H386" s="7" t="s">
        <v>658</v>
      </c>
      <c r="I386" s="8" t="s">
        <v>653</v>
      </c>
      <c r="J386" s="15">
        <v>1000000</v>
      </c>
      <c r="K386" s="15">
        <v>0</v>
      </c>
      <c r="L386" s="15">
        <v>0</v>
      </c>
      <c r="M386" s="15">
        <v>1000000</v>
      </c>
      <c r="N386" s="15">
        <v>0</v>
      </c>
      <c r="O386" s="15">
        <v>0</v>
      </c>
      <c r="P386" s="15">
        <v>1000000</v>
      </c>
      <c r="Q386" s="15">
        <v>0</v>
      </c>
      <c r="R386" s="15">
        <v>0</v>
      </c>
      <c r="S386" s="15">
        <v>1000000</v>
      </c>
      <c r="T386" s="15">
        <v>0</v>
      </c>
      <c r="U386" s="15">
        <v>0</v>
      </c>
    </row>
    <row r="387" spans="1:21" x14ac:dyDescent="0.3">
      <c r="A387" s="7" t="s">
        <v>281</v>
      </c>
      <c r="B387" s="7" t="s">
        <v>659</v>
      </c>
      <c r="C387" s="8" t="s">
        <v>291</v>
      </c>
      <c r="D387" s="7">
        <v>1312</v>
      </c>
      <c r="E387" s="6" t="s">
        <v>8</v>
      </c>
      <c r="F387" s="7">
        <v>999</v>
      </c>
      <c r="G387" s="7" t="s">
        <v>253</v>
      </c>
      <c r="H387" s="7" t="s">
        <v>658</v>
      </c>
      <c r="I387" s="8" t="s">
        <v>291</v>
      </c>
      <c r="J387" s="15">
        <v>1000000</v>
      </c>
      <c r="K387" s="15">
        <v>3000000</v>
      </c>
      <c r="L387" s="15">
        <v>8000000</v>
      </c>
      <c r="M387" s="15">
        <v>7000000</v>
      </c>
      <c r="N387" s="15">
        <v>12000000</v>
      </c>
      <c r="O387" s="15">
        <v>12000000</v>
      </c>
      <c r="P387" s="15">
        <v>11000000</v>
      </c>
      <c r="Q387" s="15">
        <v>14000000</v>
      </c>
      <c r="R387" s="15">
        <v>16000000</v>
      </c>
      <c r="S387" s="15">
        <v>23000000</v>
      </c>
      <c r="T387" s="15">
        <v>24000000</v>
      </c>
      <c r="U387" s="15">
        <v>29000000</v>
      </c>
    </row>
    <row r="388" spans="1:21" x14ac:dyDescent="0.3">
      <c r="A388" s="7" t="s">
        <v>281</v>
      </c>
      <c r="B388" s="7" t="s">
        <v>755</v>
      </c>
      <c r="C388" s="8" t="s">
        <v>756</v>
      </c>
      <c r="D388" s="7">
        <v>1302</v>
      </c>
      <c r="E388" s="7" t="s">
        <v>804</v>
      </c>
      <c r="F388" s="7">
        <v>901</v>
      </c>
      <c r="G388" s="7">
        <v>150020</v>
      </c>
      <c r="H388" s="7" t="s">
        <v>802</v>
      </c>
      <c r="I388" s="8" t="s">
        <v>756</v>
      </c>
      <c r="J388" s="15">
        <v>12000000</v>
      </c>
      <c r="K388" s="15">
        <v>9000000</v>
      </c>
      <c r="L388" s="15">
        <v>15000000</v>
      </c>
      <c r="M388" s="15">
        <v>16000000</v>
      </c>
      <c r="N388" s="15">
        <v>15000000</v>
      </c>
      <c r="O388" s="15">
        <v>15000000</v>
      </c>
      <c r="P388" s="15">
        <v>11000000</v>
      </c>
      <c r="Q388" s="15">
        <v>10000000</v>
      </c>
      <c r="R388" s="15">
        <v>10000000</v>
      </c>
      <c r="S388" s="15">
        <v>20000000</v>
      </c>
      <c r="T388" s="15">
        <v>15000000</v>
      </c>
      <c r="U388" s="15">
        <v>15000000</v>
      </c>
    </row>
    <row r="389" spans="1:21" x14ac:dyDescent="0.3">
      <c r="A389" s="7" t="s">
        <v>281</v>
      </c>
      <c r="B389" s="7" t="s">
        <v>755</v>
      </c>
      <c r="C389" s="8" t="s">
        <v>757</v>
      </c>
      <c r="D389" s="7">
        <v>1302</v>
      </c>
      <c r="E389" s="7" t="s">
        <v>805</v>
      </c>
      <c r="F389" s="7">
        <v>901</v>
      </c>
      <c r="G389" s="7">
        <v>150101</v>
      </c>
      <c r="H389" s="7" t="s">
        <v>802</v>
      </c>
      <c r="I389" s="8" t="s">
        <v>757</v>
      </c>
      <c r="J389" s="15">
        <v>12000000</v>
      </c>
      <c r="K389" s="15">
        <v>8000000</v>
      </c>
      <c r="L389" s="15">
        <v>11000000</v>
      </c>
      <c r="M389" s="15">
        <v>11000000</v>
      </c>
      <c r="N389" s="15">
        <v>10000000</v>
      </c>
      <c r="O389" s="15">
        <v>12000000</v>
      </c>
      <c r="P389" s="15">
        <v>10000000</v>
      </c>
      <c r="Q389" s="15">
        <v>10000000</v>
      </c>
      <c r="R389" s="15">
        <v>13000000</v>
      </c>
      <c r="S389" s="15">
        <v>10000000</v>
      </c>
      <c r="T389" s="15">
        <v>15000000</v>
      </c>
      <c r="U389" s="15">
        <v>13000000</v>
      </c>
    </row>
    <row r="390" spans="1:21" x14ac:dyDescent="0.3">
      <c r="A390" s="7" t="s">
        <v>281</v>
      </c>
      <c r="B390" s="7" t="s">
        <v>755</v>
      </c>
      <c r="C390" s="8" t="s">
        <v>758</v>
      </c>
      <c r="D390" s="7">
        <v>1302</v>
      </c>
      <c r="E390" s="7" t="s">
        <v>806</v>
      </c>
      <c r="F390" s="7">
        <v>901</v>
      </c>
      <c r="G390" s="7">
        <v>150210</v>
      </c>
      <c r="H390" s="7" t="s">
        <v>802</v>
      </c>
      <c r="I390" s="8" t="s">
        <v>758</v>
      </c>
      <c r="J390" s="15">
        <v>6000000</v>
      </c>
      <c r="K390" s="15">
        <v>7000000</v>
      </c>
      <c r="L390" s="15">
        <v>12000000</v>
      </c>
      <c r="M390" s="15">
        <v>10000000</v>
      </c>
      <c r="N390" s="15">
        <v>9000000</v>
      </c>
      <c r="O390" s="15">
        <v>11000000</v>
      </c>
      <c r="P390" s="15">
        <v>10000000</v>
      </c>
      <c r="Q390" s="15">
        <v>10000000</v>
      </c>
      <c r="R390" s="15">
        <v>8000000</v>
      </c>
      <c r="S390" s="15">
        <v>9000000</v>
      </c>
      <c r="T390" s="15">
        <v>10000000</v>
      </c>
      <c r="U390" s="15">
        <v>13000000</v>
      </c>
    </row>
    <row r="391" spans="1:21" x14ac:dyDescent="0.3">
      <c r="A391" s="7" t="s">
        <v>281</v>
      </c>
      <c r="B391" s="7" t="s">
        <v>755</v>
      </c>
      <c r="C391" s="8" t="s">
        <v>759</v>
      </c>
      <c r="D391" s="7">
        <v>1302</v>
      </c>
      <c r="E391" s="7" t="s">
        <v>806</v>
      </c>
      <c r="F391" s="7">
        <v>901</v>
      </c>
      <c r="G391" s="7">
        <v>150089</v>
      </c>
      <c r="H391" s="7" t="s">
        <v>802</v>
      </c>
      <c r="I391" s="8" t="s">
        <v>759</v>
      </c>
      <c r="J391" s="15">
        <v>4000000</v>
      </c>
      <c r="K391" s="15">
        <v>3000000</v>
      </c>
      <c r="L391" s="15">
        <v>17000000</v>
      </c>
      <c r="M391" s="15">
        <v>5000000</v>
      </c>
      <c r="N391" s="15">
        <v>15000000</v>
      </c>
      <c r="O391" s="15">
        <v>10000000</v>
      </c>
      <c r="P391" s="15">
        <v>7000000</v>
      </c>
      <c r="Q391" s="15">
        <v>8000000</v>
      </c>
      <c r="R391" s="15">
        <v>8000000</v>
      </c>
      <c r="S391" s="15">
        <v>10000000</v>
      </c>
      <c r="T391" s="15">
        <v>5000000</v>
      </c>
      <c r="U391" s="15">
        <v>9000000</v>
      </c>
    </row>
    <row r="392" spans="1:21" x14ac:dyDescent="0.3">
      <c r="A392" s="7" t="s">
        <v>281</v>
      </c>
      <c r="B392" s="7" t="s">
        <v>755</v>
      </c>
      <c r="C392" s="8" t="s">
        <v>760</v>
      </c>
      <c r="D392" s="7">
        <v>1302</v>
      </c>
      <c r="E392" s="7" t="s">
        <v>8</v>
      </c>
      <c r="F392" s="7">
        <v>901</v>
      </c>
      <c r="G392" s="7">
        <v>150183</v>
      </c>
      <c r="H392" s="7" t="s">
        <v>802</v>
      </c>
      <c r="I392" s="8" t="s">
        <v>760</v>
      </c>
      <c r="J392" s="15">
        <v>12000000</v>
      </c>
      <c r="K392" s="15">
        <v>8000000</v>
      </c>
      <c r="L392" s="15">
        <v>9000000</v>
      </c>
      <c r="M392" s="15">
        <v>10000000</v>
      </c>
      <c r="N392" s="15">
        <v>11000000</v>
      </c>
      <c r="O392" s="15">
        <v>11000000</v>
      </c>
      <c r="P392" s="15">
        <v>10000000</v>
      </c>
      <c r="Q392" s="15">
        <v>9000000</v>
      </c>
      <c r="R392" s="15">
        <v>7000000</v>
      </c>
      <c r="S392" s="15">
        <v>11000000</v>
      </c>
      <c r="T392" s="15">
        <v>13000000</v>
      </c>
      <c r="U392" s="15">
        <v>11000000</v>
      </c>
    </row>
    <row r="393" spans="1:21" x14ac:dyDescent="0.3">
      <c r="A393" s="7" t="s">
        <v>281</v>
      </c>
      <c r="B393" s="7" t="s">
        <v>755</v>
      </c>
      <c r="C393" s="8" t="s">
        <v>761</v>
      </c>
      <c r="D393" s="7">
        <v>1302</v>
      </c>
      <c r="E393" s="7" t="s">
        <v>807</v>
      </c>
      <c r="F393" s="7">
        <v>901</v>
      </c>
      <c r="G393" s="7">
        <v>150040</v>
      </c>
      <c r="H393" s="7" t="s">
        <v>802</v>
      </c>
      <c r="I393" s="8" t="s">
        <v>761</v>
      </c>
      <c r="J393" s="15">
        <v>10000000</v>
      </c>
      <c r="K393" s="15">
        <v>8000000</v>
      </c>
      <c r="L393" s="15">
        <v>8000000</v>
      </c>
      <c r="M393" s="15">
        <v>10000000</v>
      </c>
      <c r="N393" s="15">
        <v>10000000</v>
      </c>
      <c r="O393" s="15">
        <v>10000000</v>
      </c>
      <c r="P393" s="15">
        <v>10000000</v>
      </c>
      <c r="Q393" s="15">
        <v>8000000</v>
      </c>
      <c r="R393" s="15">
        <v>9000000</v>
      </c>
      <c r="S393" s="15">
        <v>11000000</v>
      </c>
      <c r="T393" s="15">
        <v>12000000</v>
      </c>
      <c r="U393" s="15">
        <v>10000000</v>
      </c>
    </row>
    <row r="394" spans="1:21" x14ac:dyDescent="0.3">
      <c r="A394" s="7" t="s">
        <v>281</v>
      </c>
      <c r="B394" s="7" t="s">
        <v>755</v>
      </c>
      <c r="C394" s="8" t="s">
        <v>762</v>
      </c>
      <c r="D394" s="7">
        <v>1302</v>
      </c>
      <c r="E394" s="7" t="s">
        <v>8</v>
      </c>
      <c r="F394" s="7">
        <v>915</v>
      </c>
      <c r="G394" s="7">
        <v>150138</v>
      </c>
      <c r="H394" s="7" t="s">
        <v>802</v>
      </c>
      <c r="I394" s="8" t="s">
        <v>762</v>
      </c>
      <c r="J394" s="15">
        <v>0</v>
      </c>
      <c r="K394" s="15">
        <v>10000000</v>
      </c>
      <c r="L394" s="15">
        <v>0</v>
      </c>
      <c r="M394" s="15">
        <v>0</v>
      </c>
      <c r="N394" s="15">
        <v>0</v>
      </c>
      <c r="O394" s="15">
        <v>6000000</v>
      </c>
      <c r="P394" s="15">
        <v>0</v>
      </c>
      <c r="Q394" s="15">
        <v>0</v>
      </c>
      <c r="R394" s="15">
        <v>0</v>
      </c>
      <c r="S394" s="15">
        <v>5000000</v>
      </c>
      <c r="T394" s="15">
        <v>0</v>
      </c>
      <c r="U394" s="15">
        <v>5000000</v>
      </c>
    </row>
    <row r="395" spans="1:21" x14ac:dyDescent="0.3">
      <c r="A395" s="7" t="s">
        <v>281</v>
      </c>
      <c r="B395" s="7" t="s">
        <v>755</v>
      </c>
      <c r="C395" s="8" t="s">
        <v>763</v>
      </c>
      <c r="D395" s="7">
        <v>1302</v>
      </c>
      <c r="E395" s="7" t="s">
        <v>808</v>
      </c>
      <c r="F395" s="7">
        <v>901</v>
      </c>
      <c r="G395" s="7">
        <v>150129</v>
      </c>
      <c r="H395" s="7" t="s">
        <v>802</v>
      </c>
      <c r="I395" s="8" t="s">
        <v>763</v>
      </c>
      <c r="J395" s="15">
        <v>4000000</v>
      </c>
      <c r="K395" s="15">
        <v>3000000</v>
      </c>
      <c r="L395" s="15">
        <v>3000000</v>
      </c>
      <c r="M395" s="15">
        <v>5000000</v>
      </c>
      <c r="N395" s="15">
        <v>5000000</v>
      </c>
      <c r="O395" s="15">
        <v>3000000</v>
      </c>
      <c r="P395" s="15">
        <v>5000000</v>
      </c>
      <c r="Q395" s="15">
        <v>4000000</v>
      </c>
      <c r="R395" s="15">
        <v>5000000</v>
      </c>
      <c r="S395" s="15">
        <v>5000000</v>
      </c>
      <c r="T395" s="15">
        <v>5000000</v>
      </c>
      <c r="U395" s="15">
        <v>5000000</v>
      </c>
    </row>
    <row r="396" spans="1:21" x14ac:dyDescent="0.3">
      <c r="A396" s="7" t="s">
        <v>281</v>
      </c>
      <c r="B396" s="7" t="s">
        <v>755</v>
      </c>
      <c r="C396" s="8" t="s">
        <v>764</v>
      </c>
      <c r="D396" s="7">
        <v>1302</v>
      </c>
      <c r="E396" s="7" t="s">
        <v>807</v>
      </c>
      <c r="F396" s="7">
        <v>901</v>
      </c>
      <c r="G396" s="7">
        <v>150041</v>
      </c>
      <c r="H396" s="7" t="s">
        <v>802</v>
      </c>
      <c r="I396" s="8" t="s">
        <v>764</v>
      </c>
      <c r="J396" s="15">
        <v>5000000</v>
      </c>
      <c r="K396" s="15">
        <v>6000000</v>
      </c>
      <c r="L396" s="15">
        <v>6000000</v>
      </c>
      <c r="M396" s="15">
        <v>7000000</v>
      </c>
      <c r="N396" s="15">
        <v>10000000</v>
      </c>
      <c r="O396" s="15">
        <v>8000000</v>
      </c>
      <c r="P396" s="15">
        <v>7000000</v>
      </c>
      <c r="Q396" s="15">
        <v>7000000</v>
      </c>
      <c r="R396" s="15">
        <v>6000000</v>
      </c>
      <c r="S396" s="15">
        <v>6000000</v>
      </c>
      <c r="T396" s="15">
        <v>6000000</v>
      </c>
      <c r="U396" s="15">
        <v>8000000</v>
      </c>
    </row>
    <row r="397" spans="1:21" x14ac:dyDescent="0.3">
      <c r="A397" s="7" t="s">
        <v>281</v>
      </c>
      <c r="B397" s="7" t="s">
        <v>755</v>
      </c>
      <c r="C397" s="8" t="s">
        <v>765</v>
      </c>
      <c r="D397" s="7">
        <v>1302</v>
      </c>
      <c r="E397" s="7" t="s">
        <v>809</v>
      </c>
      <c r="F397" s="7">
        <v>901</v>
      </c>
      <c r="G397" s="7">
        <v>150006</v>
      </c>
      <c r="H397" s="7" t="s">
        <v>802</v>
      </c>
      <c r="I397" s="8" t="s">
        <v>765</v>
      </c>
      <c r="J397" s="15">
        <v>15000000</v>
      </c>
      <c r="K397" s="15">
        <v>5000000</v>
      </c>
      <c r="L397" s="15">
        <v>12000000</v>
      </c>
      <c r="M397" s="15">
        <v>5000000</v>
      </c>
      <c r="N397" s="15">
        <v>5000000</v>
      </c>
      <c r="O397" s="15">
        <v>5000000</v>
      </c>
      <c r="P397" s="15">
        <v>5000000</v>
      </c>
      <c r="Q397" s="15">
        <v>3000000</v>
      </c>
      <c r="R397" s="15">
        <v>5000000</v>
      </c>
      <c r="S397" s="15">
        <v>5000000</v>
      </c>
      <c r="T397" s="15">
        <v>5000000</v>
      </c>
      <c r="U397" s="15">
        <v>6000000</v>
      </c>
    </row>
    <row r="398" spans="1:21" x14ac:dyDescent="0.3">
      <c r="A398" s="7" t="s">
        <v>281</v>
      </c>
      <c r="B398" s="7" t="s">
        <v>755</v>
      </c>
      <c r="C398" s="8" t="s">
        <v>766</v>
      </c>
      <c r="D398" s="7">
        <v>1302</v>
      </c>
      <c r="E398" s="7" t="s">
        <v>806</v>
      </c>
      <c r="F398" s="7">
        <v>901</v>
      </c>
      <c r="G398" s="7">
        <v>150010</v>
      </c>
      <c r="H398" s="7" t="s">
        <v>802</v>
      </c>
      <c r="I398" s="8" t="s">
        <v>766</v>
      </c>
      <c r="J398" s="15">
        <v>3000000</v>
      </c>
      <c r="K398" s="15">
        <v>4000000</v>
      </c>
      <c r="L398" s="15">
        <v>3000000</v>
      </c>
      <c r="M398" s="15">
        <v>3000000</v>
      </c>
      <c r="N398" s="15">
        <v>3000000</v>
      </c>
      <c r="O398" s="15">
        <v>5000000</v>
      </c>
      <c r="P398" s="15">
        <v>3000000</v>
      </c>
      <c r="Q398" s="15">
        <v>2000000</v>
      </c>
      <c r="R398" s="15">
        <v>2000000</v>
      </c>
      <c r="S398" s="15">
        <v>3000000</v>
      </c>
      <c r="T398" s="15">
        <v>3000000</v>
      </c>
      <c r="U398" s="15">
        <v>6000000</v>
      </c>
    </row>
    <row r="399" spans="1:21" x14ac:dyDescent="0.3">
      <c r="A399" s="7" t="s">
        <v>281</v>
      </c>
      <c r="B399" s="7" t="s">
        <v>755</v>
      </c>
      <c r="C399" s="8" t="s">
        <v>767</v>
      </c>
      <c r="D399" s="7">
        <v>1302</v>
      </c>
      <c r="E399" s="7" t="s">
        <v>8</v>
      </c>
      <c r="F399" s="7">
        <v>901</v>
      </c>
      <c r="G399" s="7">
        <v>150189</v>
      </c>
      <c r="H399" s="7" t="s">
        <v>802</v>
      </c>
      <c r="I399" s="8" t="s">
        <v>767</v>
      </c>
      <c r="J399" s="15">
        <v>2000000</v>
      </c>
      <c r="K399" s="15">
        <v>2000000</v>
      </c>
      <c r="L399" s="15">
        <v>3000000</v>
      </c>
      <c r="M399" s="15">
        <v>3000000</v>
      </c>
      <c r="N399" s="15">
        <v>3000000</v>
      </c>
      <c r="O399" s="15">
        <v>3000000</v>
      </c>
      <c r="P399" s="15">
        <v>3000000</v>
      </c>
      <c r="Q399" s="15">
        <v>3000000</v>
      </c>
      <c r="R399" s="15">
        <v>3000000</v>
      </c>
      <c r="S399" s="15">
        <v>3000000</v>
      </c>
      <c r="T399" s="15">
        <v>3000000</v>
      </c>
      <c r="U399" s="15">
        <v>3000000</v>
      </c>
    </row>
    <row r="400" spans="1:21" x14ac:dyDescent="0.3">
      <c r="A400" s="7" t="s">
        <v>281</v>
      </c>
      <c r="B400" s="7" t="s">
        <v>755</v>
      </c>
      <c r="C400" s="8" t="s">
        <v>768</v>
      </c>
      <c r="D400" s="7">
        <v>1302</v>
      </c>
      <c r="E400" s="7" t="s">
        <v>810</v>
      </c>
      <c r="F400" s="7">
        <v>901</v>
      </c>
      <c r="G400" s="7">
        <v>150157</v>
      </c>
      <c r="H400" s="7" t="s">
        <v>802</v>
      </c>
      <c r="I400" s="8" t="s">
        <v>768</v>
      </c>
      <c r="J400" s="15">
        <v>3000000</v>
      </c>
      <c r="K400" s="15">
        <v>3000000</v>
      </c>
      <c r="L400" s="15">
        <v>3000000</v>
      </c>
      <c r="M400" s="15">
        <v>5000000</v>
      </c>
      <c r="N400" s="15">
        <v>3000000</v>
      </c>
      <c r="O400" s="15">
        <v>3000000</v>
      </c>
      <c r="P400" s="15">
        <v>3000000</v>
      </c>
      <c r="Q400" s="15">
        <v>3000000</v>
      </c>
      <c r="R400" s="15">
        <v>3000000</v>
      </c>
      <c r="S400" s="15">
        <v>6000000</v>
      </c>
      <c r="T400" s="15">
        <v>5000000</v>
      </c>
      <c r="U400" s="15">
        <v>6000000</v>
      </c>
    </row>
    <row r="401" spans="1:21" x14ac:dyDescent="0.3">
      <c r="A401" s="7" t="s">
        <v>281</v>
      </c>
      <c r="B401" s="7" t="s">
        <v>755</v>
      </c>
      <c r="C401" s="8" t="s">
        <v>769</v>
      </c>
      <c r="D401" s="7">
        <v>1302</v>
      </c>
      <c r="E401" s="7" t="s">
        <v>8</v>
      </c>
      <c r="F401" s="7">
        <v>901</v>
      </c>
      <c r="G401" s="7">
        <v>370572</v>
      </c>
      <c r="H401" s="7" t="s">
        <v>802</v>
      </c>
      <c r="I401" s="8" t="s">
        <v>769</v>
      </c>
      <c r="J401" s="15">
        <v>3000000</v>
      </c>
      <c r="K401" s="15">
        <v>3000000</v>
      </c>
      <c r="L401" s="15">
        <v>2000000</v>
      </c>
      <c r="M401" s="15">
        <v>10000000</v>
      </c>
      <c r="N401" s="15">
        <v>3000000</v>
      </c>
      <c r="O401" s="15">
        <v>3000000</v>
      </c>
      <c r="P401" s="15">
        <v>4000000</v>
      </c>
      <c r="Q401" s="15">
        <v>3000000</v>
      </c>
      <c r="R401" s="15">
        <v>2000000</v>
      </c>
      <c r="S401" s="15">
        <v>9000000</v>
      </c>
      <c r="T401" s="15">
        <v>8000000</v>
      </c>
      <c r="U401" s="15">
        <v>10000000</v>
      </c>
    </row>
    <row r="402" spans="1:21" x14ac:dyDescent="0.3">
      <c r="A402" s="7" t="s">
        <v>281</v>
      </c>
      <c r="B402" s="7" t="s">
        <v>755</v>
      </c>
      <c r="C402" s="8" t="s">
        <v>770</v>
      </c>
      <c r="D402" s="7">
        <v>1302</v>
      </c>
      <c r="E402" s="7" t="s">
        <v>8</v>
      </c>
      <c r="F402" s="7">
        <v>901</v>
      </c>
      <c r="G402" s="7">
        <v>150161</v>
      </c>
      <c r="H402" s="7" t="s">
        <v>802</v>
      </c>
      <c r="I402" s="8" t="s">
        <v>770</v>
      </c>
      <c r="J402" s="15">
        <v>2000000</v>
      </c>
      <c r="K402" s="15">
        <v>2000000</v>
      </c>
      <c r="L402" s="15">
        <v>2000000</v>
      </c>
      <c r="M402" s="15">
        <v>3000000</v>
      </c>
      <c r="N402" s="15">
        <v>4000000</v>
      </c>
      <c r="O402" s="15">
        <v>3000000</v>
      </c>
      <c r="P402" s="15">
        <v>2000000</v>
      </c>
      <c r="Q402" s="15">
        <v>5000000</v>
      </c>
      <c r="R402" s="15">
        <v>2000000</v>
      </c>
      <c r="S402" s="15">
        <v>3000000</v>
      </c>
      <c r="T402" s="15">
        <v>4000000</v>
      </c>
      <c r="U402" s="15">
        <v>4000000</v>
      </c>
    </row>
    <row r="403" spans="1:21" x14ac:dyDescent="0.3">
      <c r="A403" s="7" t="s">
        <v>281</v>
      </c>
      <c r="B403" s="7" t="s">
        <v>755</v>
      </c>
      <c r="C403" s="8" t="s">
        <v>771</v>
      </c>
      <c r="D403" s="7">
        <v>1302</v>
      </c>
      <c r="E403" s="7" t="s">
        <v>8</v>
      </c>
      <c r="F403" s="7">
        <v>901</v>
      </c>
      <c r="G403" s="7">
        <v>150007</v>
      </c>
      <c r="H403" s="7" t="s">
        <v>802</v>
      </c>
      <c r="I403" s="8" t="s">
        <v>771</v>
      </c>
      <c r="J403" s="15">
        <v>3000000</v>
      </c>
      <c r="K403" s="15">
        <v>2000000</v>
      </c>
      <c r="L403" s="15">
        <v>2000000</v>
      </c>
      <c r="M403" s="15">
        <v>3000000</v>
      </c>
      <c r="N403" s="15">
        <v>4000000</v>
      </c>
      <c r="O403" s="15">
        <v>2000000</v>
      </c>
      <c r="P403" s="15">
        <v>4000000</v>
      </c>
      <c r="Q403" s="15">
        <v>3000000</v>
      </c>
      <c r="R403" s="15">
        <v>3000000</v>
      </c>
      <c r="S403" s="15">
        <v>5000000</v>
      </c>
      <c r="T403" s="15">
        <v>4000000</v>
      </c>
      <c r="U403" s="15">
        <v>4000000</v>
      </c>
    </row>
    <row r="404" spans="1:21" x14ac:dyDescent="0.3">
      <c r="A404" s="7" t="s">
        <v>281</v>
      </c>
      <c r="B404" s="7" t="s">
        <v>755</v>
      </c>
      <c r="C404" s="8" t="s">
        <v>772</v>
      </c>
      <c r="D404" s="7">
        <v>1302</v>
      </c>
      <c r="E404" s="7" t="s">
        <v>806</v>
      </c>
      <c r="F404" s="7">
        <v>901</v>
      </c>
      <c r="G404" s="7">
        <v>150137</v>
      </c>
      <c r="H404" s="7" t="s">
        <v>802</v>
      </c>
      <c r="I404" s="8" t="s">
        <v>772</v>
      </c>
      <c r="J404" s="15">
        <v>3000000</v>
      </c>
      <c r="K404" s="15">
        <v>1000000</v>
      </c>
      <c r="L404" s="15">
        <v>3000000</v>
      </c>
      <c r="M404" s="15">
        <v>3000000</v>
      </c>
      <c r="N404" s="15">
        <v>2000000</v>
      </c>
      <c r="O404" s="15">
        <v>2000000</v>
      </c>
      <c r="P404" s="15">
        <v>2000000</v>
      </c>
      <c r="Q404" s="15">
        <v>1000000</v>
      </c>
      <c r="R404" s="15">
        <v>2000000</v>
      </c>
      <c r="S404" s="15">
        <v>2000000</v>
      </c>
      <c r="T404" s="15">
        <v>3000000</v>
      </c>
      <c r="U404" s="15">
        <v>2000000</v>
      </c>
    </row>
    <row r="405" spans="1:21" x14ac:dyDescent="0.3">
      <c r="A405" s="7" t="s">
        <v>281</v>
      </c>
      <c r="B405" s="7" t="s">
        <v>755</v>
      </c>
      <c r="C405" s="8" t="s">
        <v>773</v>
      </c>
      <c r="D405" s="7">
        <v>1302</v>
      </c>
      <c r="E405" s="7" t="s">
        <v>811</v>
      </c>
      <c r="F405" s="7">
        <v>901</v>
      </c>
      <c r="G405" s="7">
        <v>150016</v>
      </c>
      <c r="H405" s="7" t="s">
        <v>802</v>
      </c>
      <c r="I405" s="8" t="s">
        <v>773</v>
      </c>
      <c r="J405" s="15">
        <v>2000000</v>
      </c>
      <c r="K405" s="15">
        <v>2000000</v>
      </c>
      <c r="L405" s="15">
        <v>2000000</v>
      </c>
      <c r="M405" s="15">
        <v>3000000</v>
      </c>
      <c r="N405" s="15">
        <v>1000000</v>
      </c>
      <c r="O405" s="15">
        <v>3000000</v>
      </c>
      <c r="P405" s="15">
        <v>2000000</v>
      </c>
      <c r="Q405" s="15">
        <v>2000000</v>
      </c>
      <c r="R405" s="15">
        <v>2000000</v>
      </c>
      <c r="S405" s="15">
        <v>2000000</v>
      </c>
      <c r="T405" s="15">
        <v>3000000</v>
      </c>
      <c r="U405" s="15">
        <v>2000000</v>
      </c>
    </row>
    <row r="406" spans="1:21" x14ac:dyDescent="0.3">
      <c r="A406" s="7" t="s">
        <v>281</v>
      </c>
      <c r="B406" s="7" t="s">
        <v>755</v>
      </c>
      <c r="C406" s="8" t="s">
        <v>774</v>
      </c>
      <c r="D406" s="7">
        <v>1302</v>
      </c>
      <c r="E406" s="7" t="s">
        <v>806</v>
      </c>
      <c r="F406" s="7">
        <v>901</v>
      </c>
      <c r="G406" s="7">
        <v>150149</v>
      </c>
      <c r="H406" s="7" t="s">
        <v>802</v>
      </c>
      <c r="I406" s="8" t="s">
        <v>774</v>
      </c>
      <c r="J406" s="15">
        <v>2000000</v>
      </c>
      <c r="K406" s="15">
        <v>2000000</v>
      </c>
      <c r="L406" s="15">
        <v>2000000</v>
      </c>
      <c r="M406" s="15">
        <v>3000000</v>
      </c>
      <c r="N406" s="15">
        <v>2000000</v>
      </c>
      <c r="O406" s="15">
        <v>2000000</v>
      </c>
      <c r="P406" s="15">
        <v>2000000</v>
      </c>
      <c r="Q406" s="15">
        <v>2000000</v>
      </c>
      <c r="R406" s="15">
        <v>3000000</v>
      </c>
      <c r="S406" s="15">
        <v>3000000</v>
      </c>
      <c r="T406" s="15">
        <v>3000000</v>
      </c>
      <c r="U406" s="15">
        <v>2000000</v>
      </c>
    </row>
    <row r="407" spans="1:21" x14ac:dyDescent="0.3">
      <c r="A407" s="7" t="s">
        <v>281</v>
      </c>
      <c r="B407" s="7" t="s">
        <v>755</v>
      </c>
      <c r="C407" s="8" t="s">
        <v>775</v>
      </c>
      <c r="D407" s="7">
        <v>1302</v>
      </c>
      <c r="E407" s="7" t="s">
        <v>811</v>
      </c>
      <c r="F407" s="7">
        <v>901</v>
      </c>
      <c r="G407" s="7">
        <v>150172</v>
      </c>
      <c r="H407" s="7" t="s">
        <v>802</v>
      </c>
      <c r="I407" s="8" t="s">
        <v>775</v>
      </c>
      <c r="J407" s="15">
        <v>0</v>
      </c>
      <c r="K407" s="15">
        <v>0</v>
      </c>
      <c r="L407" s="15">
        <v>3000000</v>
      </c>
      <c r="M407" s="15">
        <v>3000000</v>
      </c>
      <c r="N407" s="15">
        <v>1000000</v>
      </c>
      <c r="O407" s="15">
        <v>2000000</v>
      </c>
      <c r="P407" s="15">
        <v>2000000</v>
      </c>
      <c r="Q407" s="15">
        <v>2000000</v>
      </c>
      <c r="R407" s="15">
        <v>2000000</v>
      </c>
      <c r="S407" s="15">
        <v>2000000</v>
      </c>
      <c r="T407" s="15">
        <v>1000000</v>
      </c>
      <c r="U407" s="15">
        <v>3000000</v>
      </c>
    </row>
    <row r="408" spans="1:21" x14ac:dyDescent="0.3">
      <c r="A408" s="7" t="s">
        <v>281</v>
      </c>
      <c r="B408" s="7" t="s">
        <v>755</v>
      </c>
      <c r="C408" s="8" t="s">
        <v>776</v>
      </c>
      <c r="D408" s="7">
        <v>1302</v>
      </c>
      <c r="E408" s="7" t="s">
        <v>806</v>
      </c>
      <c r="F408" s="7">
        <v>901</v>
      </c>
      <c r="G408" s="7">
        <v>150205</v>
      </c>
      <c r="H408" s="7" t="s">
        <v>802</v>
      </c>
      <c r="I408" s="8" t="s">
        <v>776</v>
      </c>
      <c r="J408" s="15">
        <v>1000000</v>
      </c>
      <c r="K408" s="15">
        <v>2000000</v>
      </c>
      <c r="L408" s="15">
        <v>1000000</v>
      </c>
      <c r="M408" s="15">
        <v>2000000</v>
      </c>
      <c r="N408" s="15">
        <v>1000000</v>
      </c>
      <c r="O408" s="15">
        <v>1000000</v>
      </c>
      <c r="P408" s="15">
        <v>1000000</v>
      </c>
      <c r="Q408" s="15">
        <v>1000000</v>
      </c>
      <c r="R408" s="15">
        <v>1000000</v>
      </c>
      <c r="S408" s="15">
        <v>1000000</v>
      </c>
      <c r="T408" s="15">
        <v>1000000</v>
      </c>
      <c r="U408" s="15">
        <v>2000000</v>
      </c>
    </row>
    <row r="409" spans="1:21" x14ac:dyDescent="0.3">
      <c r="A409" s="7" t="s">
        <v>281</v>
      </c>
      <c r="B409" s="7" t="s">
        <v>755</v>
      </c>
      <c r="C409" s="8" t="s">
        <v>777</v>
      </c>
      <c r="D409" s="7">
        <v>1302</v>
      </c>
      <c r="E409" s="7" t="s">
        <v>8</v>
      </c>
      <c r="F409" s="7">
        <v>901</v>
      </c>
      <c r="G409" s="7">
        <v>150201</v>
      </c>
      <c r="H409" s="7" t="s">
        <v>802</v>
      </c>
      <c r="I409" s="8" t="s">
        <v>777</v>
      </c>
      <c r="J409" s="15">
        <v>1000000</v>
      </c>
      <c r="K409" s="15">
        <v>1000000</v>
      </c>
      <c r="L409" s="15">
        <v>1000000</v>
      </c>
      <c r="M409" s="15">
        <v>1000000</v>
      </c>
      <c r="N409" s="15">
        <v>1000000</v>
      </c>
      <c r="O409" s="15">
        <v>1000000</v>
      </c>
      <c r="P409" s="15">
        <v>1000000</v>
      </c>
      <c r="Q409" s="15">
        <v>1000000</v>
      </c>
      <c r="R409" s="15">
        <v>1000000</v>
      </c>
      <c r="S409" s="15">
        <v>1000000</v>
      </c>
      <c r="T409" s="15">
        <v>1000000</v>
      </c>
      <c r="U409" s="15">
        <v>1000000</v>
      </c>
    </row>
    <row r="410" spans="1:21" x14ac:dyDescent="0.3">
      <c r="A410" s="7" t="s">
        <v>281</v>
      </c>
      <c r="B410" s="7" t="s">
        <v>755</v>
      </c>
      <c r="C410" s="8" t="s">
        <v>778</v>
      </c>
      <c r="D410" s="7">
        <v>1302</v>
      </c>
      <c r="E410" s="7" t="s">
        <v>8</v>
      </c>
      <c r="F410" s="7">
        <v>901</v>
      </c>
      <c r="G410" s="7">
        <v>150216</v>
      </c>
      <c r="H410" s="7" t="s">
        <v>802</v>
      </c>
      <c r="I410" s="8" t="s">
        <v>778</v>
      </c>
      <c r="J410" s="15">
        <v>2000000</v>
      </c>
      <c r="K410" s="15">
        <v>2000000</v>
      </c>
      <c r="L410" s="15">
        <v>1000000</v>
      </c>
      <c r="M410" s="15">
        <v>2000000</v>
      </c>
      <c r="N410" s="15">
        <v>1000000</v>
      </c>
      <c r="O410" s="15">
        <v>2000000</v>
      </c>
      <c r="P410" s="15">
        <v>3000000</v>
      </c>
      <c r="Q410" s="15">
        <v>2000000</v>
      </c>
      <c r="R410" s="15">
        <v>3000000</v>
      </c>
      <c r="S410" s="15">
        <v>2000000</v>
      </c>
      <c r="T410" s="15">
        <v>2000000</v>
      </c>
      <c r="U410" s="15">
        <v>3000000</v>
      </c>
    </row>
    <row r="411" spans="1:21" x14ac:dyDescent="0.3">
      <c r="A411" s="7" t="s">
        <v>281</v>
      </c>
      <c r="B411" s="7" t="s">
        <v>755</v>
      </c>
      <c r="C411" s="8" t="s">
        <v>779</v>
      </c>
      <c r="D411" s="7">
        <v>1302</v>
      </c>
      <c r="E411" s="7" t="s">
        <v>8</v>
      </c>
      <c r="F411" s="7">
        <v>901</v>
      </c>
      <c r="G411" s="7">
        <v>150124</v>
      </c>
      <c r="H411" s="7" t="s">
        <v>802</v>
      </c>
      <c r="I411" s="8" t="s">
        <v>779</v>
      </c>
      <c r="J411" s="15">
        <v>2000000</v>
      </c>
      <c r="K411" s="15">
        <v>2000000</v>
      </c>
      <c r="L411" s="15">
        <v>2000000</v>
      </c>
      <c r="M411" s="15">
        <v>2000000</v>
      </c>
      <c r="N411" s="15">
        <v>2000000</v>
      </c>
      <c r="O411" s="15">
        <v>2000000</v>
      </c>
      <c r="P411" s="15">
        <v>2000000</v>
      </c>
      <c r="Q411" s="15">
        <v>2000000</v>
      </c>
      <c r="R411" s="15">
        <v>2000000</v>
      </c>
      <c r="S411" s="15">
        <v>2000000</v>
      </c>
      <c r="T411" s="15">
        <v>2000000</v>
      </c>
      <c r="U411" s="15">
        <v>3000000</v>
      </c>
    </row>
    <row r="412" spans="1:21" x14ac:dyDescent="0.3">
      <c r="A412" s="7" t="s">
        <v>281</v>
      </c>
      <c r="B412" s="7" t="s">
        <v>755</v>
      </c>
      <c r="C412" s="8" t="s">
        <v>780</v>
      </c>
      <c r="D412" s="7">
        <v>1302</v>
      </c>
      <c r="E412" s="7" t="s">
        <v>811</v>
      </c>
      <c r="F412" s="7">
        <v>901</v>
      </c>
      <c r="G412" s="7">
        <v>150085</v>
      </c>
      <c r="H412" s="7" t="s">
        <v>802</v>
      </c>
      <c r="I412" s="8" t="s">
        <v>780</v>
      </c>
      <c r="J412" s="15">
        <v>1000000</v>
      </c>
      <c r="K412" s="15">
        <v>1000000</v>
      </c>
      <c r="L412" s="15">
        <v>2000000</v>
      </c>
      <c r="M412" s="15">
        <v>2000000</v>
      </c>
      <c r="N412" s="15">
        <v>1000000</v>
      </c>
      <c r="O412" s="15">
        <v>2000000</v>
      </c>
      <c r="P412" s="15">
        <v>2000000</v>
      </c>
      <c r="Q412" s="15">
        <v>1000000</v>
      </c>
      <c r="R412" s="15">
        <v>2000000</v>
      </c>
      <c r="S412" s="15">
        <v>2000000</v>
      </c>
      <c r="T412" s="15">
        <v>2000000</v>
      </c>
      <c r="U412" s="15">
        <v>2000000</v>
      </c>
    </row>
    <row r="413" spans="1:21" x14ac:dyDescent="0.3">
      <c r="A413" s="7" t="s">
        <v>281</v>
      </c>
      <c r="B413" s="7" t="s">
        <v>755</v>
      </c>
      <c r="C413" s="8" t="s">
        <v>781</v>
      </c>
      <c r="D413" s="7">
        <v>1302</v>
      </c>
      <c r="E413" s="7" t="s">
        <v>8</v>
      </c>
      <c r="F413" s="7">
        <v>901</v>
      </c>
      <c r="G413" s="7">
        <v>150218</v>
      </c>
      <c r="H413" s="7" t="s">
        <v>802</v>
      </c>
      <c r="I413" s="8" t="s">
        <v>781</v>
      </c>
      <c r="J413" s="15">
        <v>5000000</v>
      </c>
      <c r="K413" s="15">
        <v>3000000</v>
      </c>
      <c r="L413" s="15">
        <v>5000000</v>
      </c>
      <c r="M413" s="15">
        <v>4000000</v>
      </c>
      <c r="N413" s="15">
        <v>3000000</v>
      </c>
      <c r="O413" s="15">
        <v>4000000</v>
      </c>
      <c r="P413" s="15">
        <v>4000000</v>
      </c>
      <c r="Q413" s="15">
        <v>5000000</v>
      </c>
      <c r="R413" s="15">
        <v>2000000</v>
      </c>
      <c r="S413" s="15">
        <v>3000000</v>
      </c>
      <c r="T413" s="15">
        <v>3000000</v>
      </c>
      <c r="U413" s="15">
        <v>4000000</v>
      </c>
    </row>
    <row r="414" spans="1:21" x14ac:dyDescent="0.3">
      <c r="A414" s="7" t="s">
        <v>281</v>
      </c>
      <c r="B414" s="7" t="s">
        <v>755</v>
      </c>
      <c r="C414" s="8" t="s">
        <v>782</v>
      </c>
      <c r="D414" s="7">
        <v>1302</v>
      </c>
      <c r="E414" s="7" t="s">
        <v>811</v>
      </c>
      <c r="F414" s="7">
        <v>901</v>
      </c>
      <c r="G414" s="7">
        <v>150177</v>
      </c>
      <c r="H414" s="7" t="s">
        <v>802</v>
      </c>
      <c r="I414" s="8" t="s">
        <v>782</v>
      </c>
      <c r="J414" s="15">
        <v>2000000</v>
      </c>
      <c r="K414" s="15">
        <v>2000000</v>
      </c>
      <c r="L414" s="15">
        <v>1000000</v>
      </c>
      <c r="M414" s="15">
        <v>3000000</v>
      </c>
      <c r="N414" s="15">
        <v>1000000</v>
      </c>
      <c r="O414" s="15">
        <v>3000000</v>
      </c>
      <c r="P414" s="15">
        <v>2000000</v>
      </c>
      <c r="Q414" s="15">
        <v>1000000</v>
      </c>
      <c r="R414" s="15">
        <v>2000000</v>
      </c>
      <c r="S414" s="15">
        <v>2000000</v>
      </c>
      <c r="T414" s="15">
        <v>2000000</v>
      </c>
      <c r="U414" s="15">
        <v>4000000</v>
      </c>
    </row>
    <row r="415" spans="1:21" x14ac:dyDescent="0.3">
      <c r="A415" s="7" t="s">
        <v>281</v>
      </c>
      <c r="B415" s="7" t="s">
        <v>755</v>
      </c>
      <c r="C415" s="8" t="s">
        <v>783</v>
      </c>
      <c r="D415" s="7">
        <v>1302</v>
      </c>
      <c r="E415" s="7" t="s">
        <v>810</v>
      </c>
      <c r="F415" s="7">
        <v>901</v>
      </c>
      <c r="G415" s="7">
        <v>150209</v>
      </c>
      <c r="H415" s="7" t="s">
        <v>802</v>
      </c>
      <c r="I415" s="8" t="s">
        <v>783</v>
      </c>
      <c r="J415" s="15">
        <v>1000000</v>
      </c>
      <c r="K415" s="15">
        <v>1000000</v>
      </c>
      <c r="L415" s="15">
        <v>1000000</v>
      </c>
      <c r="M415" s="15">
        <v>1000000</v>
      </c>
      <c r="N415" s="15">
        <v>1000000</v>
      </c>
      <c r="O415" s="15">
        <v>1000000</v>
      </c>
      <c r="P415" s="15">
        <v>1000000</v>
      </c>
      <c r="Q415" s="15">
        <v>1000000</v>
      </c>
      <c r="R415" s="15">
        <v>1000000</v>
      </c>
      <c r="S415" s="15">
        <v>1000000</v>
      </c>
      <c r="T415" s="15">
        <v>1000000</v>
      </c>
      <c r="U415" s="15">
        <v>2000000</v>
      </c>
    </row>
    <row r="416" spans="1:21" x14ac:dyDescent="0.3">
      <c r="A416" s="7" t="s">
        <v>281</v>
      </c>
      <c r="B416" s="7" t="s">
        <v>755</v>
      </c>
      <c r="C416" s="8" t="s">
        <v>290</v>
      </c>
      <c r="D416" s="7">
        <v>1302</v>
      </c>
      <c r="E416" s="7" t="s">
        <v>252</v>
      </c>
      <c r="F416" s="7">
        <v>999</v>
      </c>
      <c r="G416" s="7" t="s">
        <v>252</v>
      </c>
      <c r="H416" s="7" t="s">
        <v>802</v>
      </c>
      <c r="I416" s="8" t="s">
        <v>290</v>
      </c>
      <c r="J416" s="15">
        <v>6000000</v>
      </c>
      <c r="K416" s="15">
        <v>5000000</v>
      </c>
      <c r="L416" s="15">
        <v>5000000</v>
      </c>
      <c r="M416" s="15">
        <v>6000000</v>
      </c>
      <c r="N416" s="15">
        <v>3000000</v>
      </c>
      <c r="O416" s="15">
        <v>2000000</v>
      </c>
      <c r="P416" s="15">
        <v>6000000</v>
      </c>
      <c r="Q416" s="15">
        <v>1000000</v>
      </c>
      <c r="R416" s="15">
        <v>7000000</v>
      </c>
      <c r="S416" s="15">
        <v>5000000</v>
      </c>
      <c r="T416" s="15">
        <v>7000000</v>
      </c>
      <c r="U416" s="15">
        <v>6000000</v>
      </c>
    </row>
    <row r="417" spans="1:21" x14ac:dyDescent="0.3">
      <c r="A417" s="7" t="s">
        <v>281</v>
      </c>
      <c r="B417" s="7" t="s">
        <v>755</v>
      </c>
      <c r="C417" s="8" t="s">
        <v>784</v>
      </c>
      <c r="D417" s="7">
        <v>1302</v>
      </c>
      <c r="E417" s="7" t="s">
        <v>8</v>
      </c>
      <c r="F417" s="7">
        <v>901</v>
      </c>
      <c r="G417" s="7">
        <v>150123</v>
      </c>
      <c r="H417" s="7" t="s">
        <v>803</v>
      </c>
      <c r="I417" s="8" t="s">
        <v>784</v>
      </c>
      <c r="J417" s="15">
        <v>1000000</v>
      </c>
      <c r="K417" s="15">
        <v>1000000</v>
      </c>
      <c r="L417" s="15">
        <v>2000000</v>
      </c>
      <c r="M417" s="15">
        <v>2000000</v>
      </c>
      <c r="N417" s="15">
        <v>7000000</v>
      </c>
      <c r="O417" s="15">
        <v>2000000</v>
      </c>
      <c r="P417" s="15">
        <v>2000000</v>
      </c>
      <c r="Q417" s="15">
        <v>2000000</v>
      </c>
      <c r="R417" s="15">
        <v>2000000</v>
      </c>
      <c r="S417" s="15">
        <v>2000000</v>
      </c>
      <c r="T417" s="15">
        <v>2000000</v>
      </c>
      <c r="U417" s="15">
        <v>5000000</v>
      </c>
    </row>
    <row r="418" spans="1:21" x14ac:dyDescent="0.3">
      <c r="A418" s="7" t="s">
        <v>281</v>
      </c>
      <c r="B418" s="7" t="s">
        <v>755</v>
      </c>
      <c r="C418" s="8" t="s">
        <v>785</v>
      </c>
      <c r="D418" s="7">
        <v>1302</v>
      </c>
      <c r="E418" s="7" t="s">
        <v>811</v>
      </c>
      <c r="F418" s="7">
        <v>901</v>
      </c>
      <c r="G418" s="7">
        <v>150215</v>
      </c>
      <c r="H418" s="7" t="s">
        <v>803</v>
      </c>
      <c r="I418" s="8" t="s">
        <v>785</v>
      </c>
      <c r="J418" s="15">
        <v>1000000</v>
      </c>
      <c r="K418" s="15">
        <v>1000000</v>
      </c>
      <c r="L418" s="15">
        <v>1000000</v>
      </c>
      <c r="M418" s="15">
        <v>1000000</v>
      </c>
      <c r="N418" s="15">
        <v>1000000</v>
      </c>
      <c r="O418" s="15">
        <v>1000000</v>
      </c>
      <c r="P418" s="15">
        <v>2000000</v>
      </c>
      <c r="Q418" s="15">
        <v>2000000</v>
      </c>
      <c r="R418" s="15">
        <v>2000000</v>
      </c>
      <c r="S418" s="15">
        <v>1000000</v>
      </c>
      <c r="T418" s="15">
        <v>1000000</v>
      </c>
      <c r="U418" s="15">
        <v>1000000</v>
      </c>
    </row>
    <row r="419" spans="1:21" x14ac:dyDescent="0.3">
      <c r="A419" s="7" t="s">
        <v>281</v>
      </c>
      <c r="B419" s="7" t="s">
        <v>755</v>
      </c>
      <c r="C419" s="8" t="s">
        <v>786</v>
      </c>
      <c r="D419" s="7">
        <v>1302</v>
      </c>
      <c r="E419" s="7" t="s">
        <v>806</v>
      </c>
      <c r="F419" s="7">
        <v>901</v>
      </c>
      <c r="G419" s="7">
        <v>150218</v>
      </c>
      <c r="H419" s="7" t="s">
        <v>803</v>
      </c>
      <c r="I419" s="8" t="s">
        <v>786</v>
      </c>
      <c r="J419" s="15">
        <v>1000000</v>
      </c>
      <c r="K419" s="15">
        <v>3000000</v>
      </c>
      <c r="L419" s="15">
        <v>4000000</v>
      </c>
      <c r="M419" s="15">
        <v>4000000</v>
      </c>
      <c r="N419" s="15">
        <v>4000000</v>
      </c>
      <c r="O419" s="15">
        <v>4000000</v>
      </c>
      <c r="P419" s="15">
        <v>4000000</v>
      </c>
      <c r="Q419" s="15">
        <v>4000000</v>
      </c>
      <c r="R419" s="15">
        <v>4000000</v>
      </c>
      <c r="S419" s="15">
        <v>4000000</v>
      </c>
      <c r="T419" s="15">
        <v>4000000</v>
      </c>
      <c r="U419" s="15">
        <v>7000000</v>
      </c>
    </row>
    <row r="420" spans="1:21" x14ac:dyDescent="0.3">
      <c r="A420" s="7" t="s">
        <v>281</v>
      </c>
      <c r="B420" s="7" t="s">
        <v>755</v>
      </c>
      <c r="C420" s="8" t="s">
        <v>787</v>
      </c>
      <c r="D420" s="7">
        <v>1302</v>
      </c>
      <c r="E420" s="7" t="s">
        <v>8</v>
      </c>
      <c r="F420" s="7">
        <v>901</v>
      </c>
      <c r="G420" s="7">
        <v>151181</v>
      </c>
      <c r="H420" s="7" t="s">
        <v>803</v>
      </c>
      <c r="I420" s="8" t="s">
        <v>787</v>
      </c>
      <c r="J420" s="15">
        <v>1000000</v>
      </c>
      <c r="K420" s="15">
        <v>1000000</v>
      </c>
      <c r="L420" s="15">
        <v>1000000</v>
      </c>
      <c r="M420" s="15">
        <v>1000000</v>
      </c>
      <c r="N420" s="15">
        <v>1000000</v>
      </c>
      <c r="O420" s="15">
        <v>1000000</v>
      </c>
      <c r="P420" s="15">
        <v>1000000</v>
      </c>
      <c r="Q420" s="15">
        <v>1000000</v>
      </c>
      <c r="R420" s="15">
        <v>1000000</v>
      </c>
      <c r="S420" s="15">
        <v>1000000</v>
      </c>
      <c r="T420" s="15">
        <v>1000000</v>
      </c>
      <c r="U420" s="15">
        <v>1000000</v>
      </c>
    </row>
    <row r="421" spans="1:21" x14ac:dyDescent="0.3">
      <c r="A421" s="7" t="s">
        <v>281</v>
      </c>
      <c r="B421" s="7" t="s">
        <v>755</v>
      </c>
      <c r="C421" s="8" t="s">
        <v>788</v>
      </c>
      <c r="D421" s="7">
        <v>1302</v>
      </c>
      <c r="E421" s="7" t="s">
        <v>8</v>
      </c>
      <c r="F421" s="7">
        <v>901</v>
      </c>
      <c r="G421" s="7">
        <v>150212</v>
      </c>
      <c r="H421" s="7" t="s">
        <v>803</v>
      </c>
      <c r="I421" s="8" t="s">
        <v>788</v>
      </c>
      <c r="J421" s="15">
        <v>1000000</v>
      </c>
      <c r="K421" s="15">
        <v>1000000</v>
      </c>
      <c r="L421" s="15">
        <v>1000000</v>
      </c>
      <c r="M421" s="15">
        <v>1000000</v>
      </c>
      <c r="N421" s="15">
        <v>1000000</v>
      </c>
      <c r="O421" s="15">
        <v>1000000</v>
      </c>
      <c r="P421" s="15">
        <v>1000000</v>
      </c>
      <c r="Q421" s="15">
        <v>1000000</v>
      </c>
      <c r="R421" s="15">
        <v>1000000</v>
      </c>
      <c r="S421" s="15">
        <v>1000000</v>
      </c>
      <c r="T421" s="15">
        <v>1000000</v>
      </c>
      <c r="U421" s="15">
        <v>1000000</v>
      </c>
    </row>
    <row r="422" spans="1:21" x14ac:dyDescent="0.3">
      <c r="A422" s="7" t="s">
        <v>281</v>
      </c>
      <c r="B422" s="7" t="s">
        <v>755</v>
      </c>
      <c r="C422" s="8" t="s">
        <v>789</v>
      </c>
      <c r="D422" s="7">
        <v>1302</v>
      </c>
      <c r="E422" s="7" t="s">
        <v>8</v>
      </c>
      <c r="F422" s="7">
        <v>901</v>
      </c>
      <c r="G422" s="7">
        <v>150204</v>
      </c>
      <c r="H422" s="7" t="s">
        <v>803</v>
      </c>
      <c r="I422" s="8" t="s">
        <v>789</v>
      </c>
      <c r="J422" s="15">
        <v>1000000</v>
      </c>
      <c r="K422" s="15">
        <v>1000000</v>
      </c>
      <c r="L422" s="15">
        <v>1000000</v>
      </c>
      <c r="M422" s="15">
        <v>1000000</v>
      </c>
      <c r="N422" s="15">
        <v>1000000</v>
      </c>
      <c r="O422" s="15">
        <v>1000000</v>
      </c>
      <c r="P422" s="15">
        <v>1000000</v>
      </c>
      <c r="Q422" s="15">
        <v>1000000</v>
      </c>
      <c r="R422" s="15">
        <v>1000000</v>
      </c>
      <c r="S422" s="15">
        <v>1000000</v>
      </c>
      <c r="T422" s="15">
        <v>1000000</v>
      </c>
      <c r="U422" s="15">
        <v>1000000</v>
      </c>
    </row>
    <row r="423" spans="1:21" x14ac:dyDescent="0.3">
      <c r="A423" s="7" t="s">
        <v>281</v>
      </c>
      <c r="B423" s="7" t="s">
        <v>755</v>
      </c>
      <c r="C423" s="8" t="s">
        <v>790</v>
      </c>
      <c r="D423" s="7">
        <v>1302</v>
      </c>
      <c r="E423" s="7" t="s">
        <v>806</v>
      </c>
      <c r="F423" s="7">
        <v>901</v>
      </c>
      <c r="G423" s="7">
        <v>150208</v>
      </c>
      <c r="H423" s="7" t="s">
        <v>803</v>
      </c>
      <c r="I423" s="8" t="s">
        <v>790</v>
      </c>
      <c r="J423" s="15">
        <v>1000000</v>
      </c>
      <c r="K423" s="15">
        <v>1000000</v>
      </c>
      <c r="L423" s="15">
        <v>1000000</v>
      </c>
      <c r="M423" s="15">
        <v>1000000</v>
      </c>
      <c r="N423" s="15">
        <v>1000000</v>
      </c>
      <c r="O423" s="15">
        <v>1000000</v>
      </c>
      <c r="P423" s="15">
        <v>1000000</v>
      </c>
      <c r="Q423" s="15">
        <v>1000000</v>
      </c>
      <c r="R423" s="15">
        <v>1000000</v>
      </c>
      <c r="S423" s="15">
        <v>1000000</v>
      </c>
      <c r="T423" s="15">
        <v>1000000</v>
      </c>
      <c r="U423" s="15">
        <v>1000000</v>
      </c>
    </row>
    <row r="424" spans="1:21" x14ac:dyDescent="0.3">
      <c r="A424" s="7" t="s">
        <v>281</v>
      </c>
      <c r="B424" s="7" t="s">
        <v>755</v>
      </c>
      <c r="C424" s="8" t="s">
        <v>791</v>
      </c>
      <c r="D424" s="7">
        <v>1302</v>
      </c>
      <c r="E424" s="7" t="s">
        <v>8</v>
      </c>
      <c r="F424" s="7">
        <v>901</v>
      </c>
      <c r="G424" s="7">
        <v>150203</v>
      </c>
      <c r="H424" s="7" t="s">
        <v>803</v>
      </c>
      <c r="I424" s="8" t="s">
        <v>791</v>
      </c>
      <c r="J424" s="15">
        <v>1000000</v>
      </c>
      <c r="K424" s="15">
        <v>1000000</v>
      </c>
      <c r="L424" s="15">
        <v>1000000</v>
      </c>
      <c r="M424" s="15">
        <v>1000000</v>
      </c>
      <c r="N424" s="15">
        <v>1000000</v>
      </c>
      <c r="O424" s="15">
        <v>1000000</v>
      </c>
      <c r="P424" s="15">
        <v>2000000</v>
      </c>
      <c r="Q424" s="15">
        <v>2000000</v>
      </c>
      <c r="R424" s="15">
        <v>1000000</v>
      </c>
      <c r="S424" s="15">
        <v>1000000</v>
      </c>
      <c r="T424" s="15">
        <v>1000000</v>
      </c>
      <c r="U424" s="15">
        <v>1000000</v>
      </c>
    </row>
    <row r="425" spans="1:21" x14ac:dyDescent="0.3">
      <c r="A425" s="7" t="s">
        <v>281</v>
      </c>
      <c r="B425" s="7" t="s">
        <v>755</v>
      </c>
      <c r="C425" s="8" t="s">
        <v>792</v>
      </c>
      <c r="D425" s="7">
        <v>1302</v>
      </c>
      <c r="E425" s="7" t="s">
        <v>8</v>
      </c>
      <c r="F425" s="7">
        <v>901</v>
      </c>
      <c r="G425" s="7">
        <v>150195</v>
      </c>
      <c r="H425" s="7" t="s">
        <v>803</v>
      </c>
      <c r="I425" s="8" t="s">
        <v>792</v>
      </c>
      <c r="J425" s="15">
        <v>1000000</v>
      </c>
      <c r="K425" s="15">
        <v>2000000</v>
      </c>
      <c r="L425" s="15">
        <v>2000000</v>
      </c>
      <c r="M425" s="15">
        <v>2000000</v>
      </c>
      <c r="N425" s="15">
        <v>2000000</v>
      </c>
      <c r="O425" s="15">
        <v>2000000</v>
      </c>
      <c r="P425" s="15">
        <v>2000000</v>
      </c>
      <c r="Q425" s="15">
        <v>2000000</v>
      </c>
      <c r="R425" s="15">
        <v>2000000</v>
      </c>
      <c r="S425" s="15">
        <v>2000000</v>
      </c>
      <c r="T425" s="15">
        <v>2000000</v>
      </c>
      <c r="U425" s="15">
        <v>2000000</v>
      </c>
    </row>
    <row r="426" spans="1:21" x14ac:dyDescent="0.3">
      <c r="A426" s="7" t="s">
        <v>281</v>
      </c>
      <c r="B426" s="7" t="s">
        <v>755</v>
      </c>
      <c r="C426" s="8" t="s">
        <v>793</v>
      </c>
      <c r="D426" s="7">
        <v>1302</v>
      </c>
      <c r="E426" s="7" t="s">
        <v>812</v>
      </c>
      <c r="F426" s="7">
        <v>901</v>
      </c>
      <c r="G426" s="7">
        <v>150063</v>
      </c>
      <c r="H426" s="7" t="s">
        <v>803</v>
      </c>
      <c r="I426" s="8" t="s">
        <v>793</v>
      </c>
      <c r="J426" s="15">
        <v>1000000</v>
      </c>
      <c r="K426" s="15">
        <v>1000000</v>
      </c>
      <c r="L426" s="15">
        <v>1000000</v>
      </c>
      <c r="M426" s="15">
        <v>1000000</v>
      </c>
      <c r="N426" s="15">
        <v>1000000</v>
      </c>
      <c r="O426" s="15">
        <v>1000000</v>
      </c>
      <c r="P426" s="15">
        <v>1000000</v>
      </c>
      <c r="Q426" s="15">
        <v>1000000</v>
      </c>
      <c r="R426" s="15">
        <v>1000000</v>
      </c>
      <c r="S426" s="15">
        <v>1000000</v>
      </c>
      <c r="T426" s="15">
        <v>1000000</v>
      </c>
      <c r="U426" s="15">
        <v>1000000</v>
      </c>
    </row>
    <row r="427" spans="1:21" x14ac:dyDescent="0.3">
      <c r="A427" s="7" t="s">
        <v>281</v>
      </c>
      <c r="B427" s="7" t="s">
        <v>755</v>
      </c>
      <c r="C427" s="8" t="s">
        <v>794</v>
      </c>
      <c r="D427" s="7">
        <v>1302</v>
      </c>
      <c r="E427" s="7" t="s">
        <v>8</v>
      </c>
      <c r="F427" s="7">
        <v>901</v>
      </c>
      <c r="G427" s="7">
        <v>150131</v>
      </c>
      <c r="H427" s="7" t="s">
        <v>803</v>
      </c>
      <c r="I427" s="8" t="s">
        <v>794</v>
      </c>
      <c r="J427" s="15">
        <v>1000000</v>
      </c>
      <c r="K427" s="15">
        <v>1000000</v>
      </c>
      <c r="L427" s="15">
        <v>1000000</v>
      </c>
      <c r="M427" s="15">
        <v>1000000</v>
      </c>
      <c r="N427" s="15">
        <v>1000000</v>
      </c>
      <c r="O427" s="15">
        <v>1000000</v>
      </c>
      <c r="P427" s="15">
        <v>1000000</v>
      </c>
      <c r="Q427" s="15">
        <v>1000000</v>
      </c>
      <c r="R427" s="15">
        <v>1000000</v>
      </c>
      <c r="S427" s="15">
        <v>1000000</v>
      </c>
      <c r="T427" s="15">
        <v>1000000</v>
      </c>
      <c r="U427" s="15">
        <v>1000000</v>
      </c>
    </row>
    <row r="428" spans="1:21" x14ac:dyDescent="0.3">
      <c r="A428" s="7" t="s">
        <v>281</v>
      </c>
      <c r="B428" s="7" t="s">
        <v>755</v>
      </c>
      <c r="C428" s="8" t="s">
        <v>795</v>
      </c>
      <c r="D428" s="7">
        <v>1302</v>
      </c>
      <c r="E428" s="7" t="s">
        <v>806</v>
      </c>
      <c r="F428" s="7">
        <v>901</v>
      </c>
      <c r="G428" s="7">
        <v>150211</v>
      </c>
      <c r="H428" s="7" t="s">
        <v>803</v>
      </c>
      <c r="I428" s="8" t="s">
        <v>795</v>
      </c>
      <c r="J428" s="15">
        <v>1000000</v>
      </c>
      <c r="K428" s="15">
        <v>1000000</v>
      </c>
      <c r="L428" s="15">
        <v>2000000</v>
      </c>
      <c r="M428" s="15">
        <v>2000000</v>
      </c>
      <c r="N428" s="15">
        <v>2000000</v>
      </c>
      <c r="O428" s="15">
        <v>2000000</v>
      </c>
      <c r="P428" s="15">
        <v>2000000</v>
      </c>
      <c r="Q428" s="15">
        <v>2000000</v>
      </c>
      <c r="R428" s="15">
        <v>2000000</v>
      </c>
      <c r="S428" s="15">
        <v>2000000</v>
      </c>
      <c r="T428" s="15">
        <v>2000000</v>
      </c>
      <c r="U428" s="15">
        <v>2000000</v>
      </c>
    </row>
    <row r="429" spans="1:21" x14ac:dyDescent="0.3">
      <c r="A429" s="7" t="s">
        <v>281</v>
      </c>
      <c r="B429" s="7" t="s">
        <v>755</v>
      </c>
      <c r="C429" s="8" t="s">
        <v>796</v>
      </c>
      <c r="D429" s="7">
        <v>1302</v>
      </c>
      <c r="E429" s="7" t="s">
        <v>8</v>
      </c>
      <c r="F429" s="7">
        <v>901</v>
      </c>
      <c r="G429" s="7">
        <v>150194</v>
      </c>
      <c r="H429" s="7" t="s">
        <v>803</v>
      </c>
      <c r="I429" s="8" t="s">
        <v>796</v>
      </c>
      <c r="J429" s="15">
        <v>1000000</v>
      </c>
      <c r="K429" s="15">
        <v>1000000</v>
      </c>
      <c r="L429" s="15">
        <v>1000000</v>
      </c>
      <c r="M429" s="15">
        <v>2000000</v>
      </c>
      <c r="N429" s="15">
        <v>2000000</v>
      </c>
      <c r="O429" s="15">
        <v>2000000</v>
      </c>
      <c r="P429" s="15">
        <v>2000000</v>
      </c>
      <c r="Q429" s="15">
        <v>2000000</v>
      </c>
      <c r="R429" s="15">
        <v>2000000</v>
      </c>
      <c r="S429" s="15">
        <v>2000000</v>
      </c>
      <c r="T429" s="15">
        <v>2000000</v>
      </c>
      <c r="U429" s="15">
        <v>2000000</v>
      </c>
    </row>
    <row r="430" spans="1:21" x14ac:dyDescent="0.3">
      <c r="A430" s="7" t="s">
        <v>281</v>
      </c>
      <c r="B430" s="7" t="s">
        <v>755</v>
      </c>
      <c r="C430" s="8" t="s">
        <v>797</v>
      </c>
      <c r="D430" s="7">
        <v>1302</v>
      </c>
      <c r="E430" s="7" t="s">
        <v>8</v>
      </c>
      <c r="F430" s="7">
        <v>901</v>
      </c>
      <c r="G430" s="7">
        <v>110928</v>
      </c>
      <c r="H430" s="7" t="s">
        <v>803</v>
      </c>
      <c r="I430" s="8" t="s">
        <v>797</v>
      </c>
      <c r="J430" s="15">
        <v>2000000</v>
      </c>
      <c r="K430" s="15">
        <v>2000000</v>
      </c>
      <c r="L430" s="15">
        <v>2000000</v>
      </c>
      <c r="M430" s="15">
        <v>3000000</v>
      </c>
      <c r="N430" s="15">
        <v>3000000</v>
      </c>
      <c r="O430" s="15">
        <v>3000000</v>
      </c>
      <c r="P430" s="15">
        <v>3000000</v>
      </c>
      <c r="Q430" s="15">
        <v>3000000</v>
      </c>
      <c r="R430" s="15">
        <v>4000000</v>
      </c>
      <c r="S430" s="15">
        <v>4000000</v>
      </c>
      <c r="T430" s="15">
        <v>4000000</v>
      </c>
      <c r="U430" s="15">
        <v>4000000</v>
      </c>
    </row>
    <row r="431" spans="1:21" x14ac:dyDescent="0.3">
      <c r="A431" s="7" t="s">
        <v>281</v>
      </c>
      <c r="B431" s="7" t="s">
        <v>755</v>
      </c>
      <c r="C431" s="8" t="s">
        <v>798</v>
      </c>
      <c r="D431" s="7">
        <v>1302</v>
      </c>
      <c r="E431" s="7" t="s">
        <v>8</v>
      </c>
      <c r="F431" s="7">
        <v>901</v>
      </c>
      <c r="G431" s="7">
        <v>150187</v>
      </c>
      <c r="H431" s="7" t="s">
        <v>803</v>
      </c>
      <c r="I431" s="8" t="s">
        <v>798</v>
      </c>
      <c r="J431" s="15">
        <v>3000000</v>
      </c>
      <c r="K431" s="15">
        <v>3000000</v>
      </c>
      <c r="L431" s="15">
        <v>4000000</v>
      </c>
      <c r="M431" s="15">
        <v>5000000</v>
      </c>
      <c r="N431" s="15">
        <v>5000000</v>
      </c>
      <c r="O431" s="15">
        <v>5000000</v>
      </c>
      <c r="P431" s="15">
        <v>5000000</v>
      </c>
      <c r="Q431" s="15">
        <v>5000000</v>
      </c>
      <c r="R431" s="15">
        <v>6000000</v>
      </c>
      <c r="S431" s="15">
        <v>5000000</v>
      </c>
      <c r="T431" s="15">
        <v>7000000</v>
      </c>
      <c r="U431" s="15">
        <v>8000000</v>
      </c>
    </row>
    <row r="432" spans="1:21" x14ac:dyDescent="0.3">
      <c r="A432" s="7" t="s">
        <v>281</v>
      </c>
      <c r="B432" s="7" t="s">
        <v>755</v>
      </c>
      <c r="C432" s="8" t="s">
        <v>799</v>
      </c>
      <c r="D432" s="7">
        <v>1302</v>
      </c>
      <c r="E432" s="7" t="s">
        <v>8</v>
      </c>
      <c r="F432" s="7">
        <v>901</v>
      </c>
      <c r="G432" s="7">
        <v>150030</v>
      </c>
      <c r="H432" s="7" t="s">
        <v>803</v>
      </c>
      <c r="I432" s="8" t="s">
        <v>799</v>
      </c>
      <c r="J432" s="15">
        <v>1000000</v>
      </c>
      <c r="K432" s="15">
        <v>1000000</v>
      </c>
      <c r="L432" s="15">
        <v>1000000</v>
      </c>
      <c r="M432" s="15">
        <v>1000000</v>
      </c>
      <c r="N432" s="15">
        <v>1000000</v>
      </c>
      <c r="O432" s="15">
        <v>1000000</v>
      </c>
      <c r="P432" s="15">
        <v>1000000</v>
      </c>
      <c r="Q432" s="15">
        <v>1000000</v>
      </c>
      <c r="R432" s="15">
        <v>1000000</v>
      </c>
      <c r="S432" s="15">
        <v>1000000</v>
      </c>
      <c r="T432" s="15">
        <v>1000000</v>
      </c>
      <c r="U432" s="15">
        <v>1000000</v>
      </c>
    </row>
    <row r="433" spans="1:21" x14ac:dyDescent="0.3">
      <c r="A433" s="7" t="s">
        <v>281</v>
      </c>
      <c r="B433" s="7" t="s">
        <v>755</v>
      </c>
      <c r="C433" s="8" t="s">
        <v>800</v>
      </c>
      <c r="D433" s="7">
        <v>1302</v>
      </c>
      <c r="E433" s="7" t="s">
        <v>8</v>
      </c>
      <c r="F433" s="7">
        <v>901</v>
      </c>
      <c r="G433" s="7">
        <v>150186</v>
      </c>
      <c r="H433" s="7" t="s">
        <v>803</v>
      </c>
      <c r="I433" s="8" t="s">
        <v>800</v>
      </c>
      <c r="J433" s="15">
        <v>1000000</v>
      </c>
      <c r="K433" s="15">
        <v>1000000</v>
      </c>
      <c r="L433" s="15">
        <v>1000000</v>
      </c>
      <c r="M433" s="15">
        <v>1000000</v>
      </c>
      <c r="N433" s="15">
        <v>1000000</v>
      </c>
      <c r="O433" s="15">
        <v>1000000</v>
      </c>
      <c r="P433" s="15">
        <v>1000000</v>
      </c>
      <c r="Q433" s="15">
        <v>1000000</v>
      </c>
      <c r="R433" s="15">
        <v>1000000</v>
      </c>
      <c r="S433" s="15">
        <v>1000000</v>
      </c>
      <c r="T433" s="15">
        <v>1000000</v>
      </c>
      <c r="U433" s="15">
        <v>1000000</v>
      </c>
    </row>
    <row r="434" spans="1:21" x14ac:dyDescent="0.3">
      <c r="A434" s="7" t="s">
        <v>281</v>
      </c>
      <c r="B434" s="7" t="s">
        <v>755</v>
      </c>
      <c r="C434" s="8" t="s">
        <v>801</v>
      </c>
      <c r="D434" s="7">
        <v>1302</v>
      </c>
      <c r="E434" s="7" t="s">
        <v>8</v>
      </c>
      <c r="F434" s="7">
        <v>901</v>
      </c>
      <c r="G434" s="7">
        <v>150130</v>
      </c>
      <c r="H434" s="7" t="s">
        <v>803</v>
      </c>
      <c r="I434" s="8" t="s">
        <v>801</v>
      </c>
      <c r="J434" s="15">
        <v>1000000</v>
      </c>
      <c r="K434" s="15">
        <v>1000000</v>
      </c>
      <c r="L434" s="15">
        <v>1000000</v>
      </c>
      <c r="M434" s="15">
        <v>1000000</v>
      </c>
      <c r="N434" s="15">
        <v>1000000</v>
      </c>
      <c r="O434" s="15">
        <v>1000000</v>
      </c>
      <c r="P434" s="15">
        <v>1000000</v>
      </c>
      <c r="Q434" s="15">
        <v>1000000</v>
      </c>
      <c r="R434" s="15">
        <v>1000000</v>
      </c>
      <c r="S434" s="15">
        <v>1000000</v>
      </c>
      <c r="T434" s="15">
        <v>1000000</v>
      </c>
      <c r="U434" s="15">
        <v>1000000</v>
      </c>
    </row>
    <row r="435" spans="1:21" x14ac:dyDescent="0.3">
      <c r="A435" s="7" t="s">
        <v>281</v>
      </c>
      <c r="B435" s="7" t="s">
        <v>755</v>
      </c>
      <c r="C435" s="8" t="s">
        <v>290</v>
      </c>
      <c r="D435" s="7">
        <v>1302</v>
      </c>
      <c r="E435" s="7" t="s">
        <v>252</v>
      </c>
      <c r="F435" s="7">
        <v>999</v>
      </c>
      <c r="G435" s="7" t="s">
        <v>252</v>
      </c>
      <c r="H435" s="7" t="s">
        <v>803</v>
      </c>
      <c r="I435" s="8" t="s">
        <v>290</v>
      </c>
      <c r="J435" s="15">
        <v>5000000</v>
      </c>
      <c r="K435" s="15">
        <v>6000000</v>
      </c>
      <c r="L435" s="15">
        <v>1000000</v>
      </c>
      <c r="M435" s="15">
        <v>8000000</v>
      </c>
      <c r="N435" s="15">
        <v>1000000</v>
      </c>
      <c r="O435" s="15">
        <v>2000000</v>
      </c>
      <c r="P435" s="15">
        <v>2000000</v>
      </c>
      <c r="Q435" s="15">
        <v>2000000</v>
      </c>
      <c r="R435" s="15">
        <v>3000000</v>
      </c>
      <c r="S435" s="15">
        <v>3000000</v>
      </c>
      <c r="T435" s="15">
        <v>3000000</v>
      </c>
      <c r="U435" s="15">
        <v>3000000</v>
      </c>
    </row>
    <row r="436" spans="1:21" x14ac:dyDescent="0.3">
      <c r="A436" s="7" t="s">
        <v>281</v>
      </c>
      <c r="B436" s="7" t="s">
        <v>910</v>
      </c>
      <c r="C436" s="8" t="s">
        <v>813</v>
      </c>
      <c r="D436" s="7">
        <v>1303</v>
      </c>
      <c r="E436" s="7" t="s">
        <v>924</v>
      </c>
      <c r="F436" s="7">
        <v>913</v>
      </c>
      <c r="G436" s="7">
        <v>110025</v>
      </c>
      <c r="H436" s="7" t="s">
        <v>911</v>
      </c>
      <c r="I436" s="8" t="s">
        <v>813</v>
      </c>
      <c r="J436" s="15">
        <v>70000000</v>
      </c>
      <c r="K436" s="15">
        <v>80000000</v>
      </c>
      <c r="L436" s="15">
        <v>50000000</v>
      </c>
      <c r="M436" s="15">
        <v>80000000</v>
      </c>
      <c r="N436" s="15">
        <v>80000000</v>
      </c>
      <c r="O436" s="15">
        <v>75000000</v>
      </c>
      <c r="P436" s="15">
        <v>80000000</v>
      </c>
      <c r="Q436" s="15">
        <v>70000000</v>
      </c>
      <c r="R436" s="15">
        <v>100000000</v>
      </c>
      <c r="S436" s="15">
        <v>90000000</v>
      </c>
      <c r="T436" s="15">
        <v>150000000</v>
      </c>
      <c r="U436" s="15">
        <v>141000000</v>
      </c>
    </row>
    <row r="437" spans="1:21" x14ac:dyDescent="0.3">
      <c r="A437" s="7" t="s">
        <v>281</v>
      </c>
      <c r="B437" s="7" t="s">
        <v>910</v>
      </c>
      <c r="C437" s="8" t="s">
        <v>814</v>
      </c>
      <c r="D437" s="7">
        <v>1303</v>
      </c>
      <c r="E437" s="7" t="s">
        <v>925</v>
      </c>
      <c r="F437" s="7">
        <v>913</v>
      </c>
      <c r="G437" s="7">
        <v>111370</v>
      </c>
      <c r="H437" s="7" t="s">
        <v>911</v>
      </c>
      <c r="I437" s="8" t="s">
        <v>814</v>
      </c>
      <c r="J437" s="15">
        <v>0</v>
      </c>
      <c r="K437" s="15">
        <v>0</v>
      </c>
      <c r="L437" s="15">
        <v>4000000</v>
      </c>
      <c r="M437" s="15">
        <v>6000000</v>
      </c>
      <c r="N437" s="15">
        <v>6000000</v>
      </c>
      <c r="O437" s="15">
        <v>6000000</v>
      </c>
      <c r="P437" s="15">
        <v>6000000</v>
      </c>
      <c r="Q437" s="15">
        <v>1000000</v>
      </c>
      <c r="R437" s="15">
        <v>6000000</v>
      </c>
      <c r="S437" s="15">
        <v>4000000</v>
      </c>
      <c r="T437" s="15">
        <v>10000000</v>
      </c>
      <c r="U437" s="15">
        <v>10000000</v>
      </c>
    </row>
    <row r="438" spans="1:21" x14ac:dyDescent="0.3">
      <c r="A438" s="7" t="s">
        <v>281</v>
      </c>
      <c r="B438" s="7" t="s">
        <v>910</v>
      </c>
      <c r="C438" s="8" t="s">
        <v>815</v>
      </c>
      <c r="D438" s="7">
        <v>1303</v>
      </c>
      <c r="E438" s="7" t="s">
        <v>926</v>
      </c>
      <c r="F438" s="7">
        <v>913</v>
      </c>
      <c r="G438" s="7">
        <v>111156</v>
      </c>
      <c r="H438" s="7" t="s">
        <v>911</v>
      </c>
      <c r="I438" s="8" t="s">
        <v>815</v>
      </c>
      <c r="J438" s="15">
        <v>3000000</v>
      </c>
      <c r="K438" s="15">
        <v>3000000</v>
      </c>
      <c r="L438" s="15">
        <v>3000000</v>
      </c>
      <c r="M438" s="15">
        <v>3000000</v>
      </c>
      <c r="N438" s="15">
        <v>3000000</v>
      </c>
      <c r="O438" s="15">
        <v>3000000</v>
      </c>
      <c r="P438" s="15">
        <v>3000000</v>
      </c>
      <c r="Q438" s="15">
        <v>3000000</v>
      </c>
      <c r="R438" s="15">
        <v>3000000</v>
      </c>
      <c r="S438" s="15">
        <v>3000000</v>
      </c>
      <c r="T438" s="15">
        <v>3000000</v>
      </c>
      <c r="U438" s="15">
        <v>3000000</v>
      </c>
    </row>
    <row r="439" spans="1:21" x14ac:dyDescent="0.3">
      <c r="A439" s="7" t="s">
        <v>281</v>
      </c>
      <c r="B439" s="7" t="s">
        <v>910</v>
      </c>
      <c r="C439" s="8" t="s">
        <v>816</v>
      </c>
      <c r="D439" s="7">
        <v>1303</v>
      </c>
      <c r="E439" s="7" t="s">
        <v>927</v>
      </c>
      <c r="F439" s="7">
        <v>901</v>
      </c>
      <c r="G439" s="7">
        <v>131392</v>
      </c>
      <c r="H439" s="7" t="s">
        <v>911</v>
      </c>
      <c r="I439" s="8" t="s">
        <v>816</v>
      </c>
      <c r="J439" s="15">
        <v>1000000</v>
      </c>
      <c r="K439" s="15">
        <v>1000000</v>
      </c>
      <c r="L439" s="15">
        <v>1000000</v>
      </c>
      <c r="M439" s="15">
        <v>1000000</v>
      </c>
      <c r="N439" s="15">
        <v>1000000</v>
      </c>
      <c r="O439" s="15">
        <v>1000000</v>
      </c>
      <c r="P439" s="15">
        <v>1000000</v>
      </c>
      <c r="Q439" s="15">
        <v>1000000</v>
      </c>
      <c r="R439" s="15">
        <v>1000000</v>
      </c>
      <c r="S439" s="15">
        <v>2000000</v>
      </c>
      <c r="T439" s="15">
        <v>1000000</v>
      </c>
      <c r="U439" s="15">
        <v>2000000</v>
      </c>
    </row>
    <row r="440" spans="1:21" x14ac:dyDescent="0.3">
      <c r="A440" s="7" t="s">
        <v>281</v>
      </c>
      <c r="B440" s="7" t="s">
        <v>910</v>
      </c>
      <c r="C440" s="8" t="s">
        <v>817</v>
      </c>
      <c r="D440" s="7">
        <v>1303</v>
      </c>
      <c r="E440" s="7" t="s">
        <v>927</v>
      </c>
      <c r="F440" s="7">
        <v>901</v>
      </c>
      <c r="G440" s="7">
        <v>111492</v>
      </c>
      <c r="H440" s="7" t="s">
        <v>911</v>
      </c>
      <c r="I440" s="8" t="s">
        <v>817</v>
      </c>
      <c r="J440" s="15">
        <v>2000000</v>
      </c>
      <c r="K440" s="15">
        <v>2000000</v>
      </c>
      <c r="L440" s="15">
        <v>2000000</v>
      </c>
      <c r="M440" s="15">
        <v>3000000</v>
      </c>
      <c r="N440" s="15">
        <v>3000000</v>
      </c>
      <c r="O440" s="15">
        <v>1000000</v>
      </c>
      <c r="P440" s="15">
        <v>1000000</v>
      </c>
      <c r="Q440" s="15">
        <v>1000000</v>
      </c>
      <c r="R440" s="15">
        <v>2000000</v>
      </c>
      <c r="S440" s="15">
        <v>1000000</v>
      </c>
      <c r="T440" s="15">
        <v>1000000</v>
      </c>
      <c r="U440" s="15">
        <v>2000000</v>
      </c>
    </row>
    <row r="441" spans="1:21" x14ac:dyDescent="0.3">
      <c r="A441" s="7" t="s">
        <v>281</v>
      </c>
      <c r="B441" s="7" t="s">
        <v>910</v>
      </c>
      <c r="C441" s="8" t="s">
        <v>818</v>
      </c>
      <c r="D441" s="7">
        <v>1303</v>
      </c>
      <c r="E441" s="7" t="s">
        <v>927</v>
      </c>
      <c r="F441" s="7">
        <v>901</v>
      </c>
      <c r="G441" s="7">
        <v>111394</v>
      </c>
      <c r="H441" s="7" t="s">
        <v>911</v>
      </c>
      <c r="I441" s="8" t="s">
        <v>818</v>
      </c>
      <c r="J441" s="15">
        <v>3000000</v>
      </c>
      <c r="K441" s="15">
        <v>3000000</v>
      </c>
      <c r="L441" s="15">
        <v>3000000</v>
      </c>
      <c r="M441" s="15">
        <v>4000000</v>
      </c>
      <c r="N441" s="15">
        <v>5000000</v>
      </c>
      <c r="O441" s="15">
        <v>5000000</v>
      </c>
      <c r="P441" s="15">
        <v>5000000</v>
      </c>
      <c r="Q441" s="15">
        <v>5000000</v>
      </c>
      <c r="R441" s="15">
        <v>5000000</v>
      </c>
      <c r="S441" s="15">
        <v>5000000</v>
      </c>
      <c r="T441" s="15">
        <v>5000000</v>
      </c>
      <c r="U441" s="15">
        <v>5000000</v>
      </c>
    </row>
    <row r="442" spans="1:21" x14ac:dyDescent="0.3">
      <c r="A442" s="7" t="s">
        <v>281</v>
      </c>
      <c r="B442" s="7" t="s">
        <v>910</v>
      </c>
      <c r="C442" s="8" t="s">
        <v>819</v>
      </c>
      <c r="D442" s="7">
        <v>1303</v>
      </c>
      <c r="E442" s="7" t="s">
        <v>927</v>
      </c>
      <c r="F442" s="7">
        <v>901</v>
      </c>
      <c r="G442" s="7">
        <v>111395</v>
      </c>
      <c r="H442" s="7" t="s">
        <v>911</v>
      </c>
      <c r="I442" s="8" t="s">
        <v>819</v>
      </c>
      <c r="J442" s="15">
        <v>4000000</v>
      </c>
      <c r="K442" s="15">
        <v>4000000</v>
      </c>
      <c r="L442" s="15">
        <v>4000000</v>
      </c>
      <c r="M442" s="15">
        <v>5000000</v>
      </c>
      <c r="N442" s="15">
        <v>5000000</v>
      </c>
      <c r="O442" s="15">
        <v>5000000</v>
      </c>
      <c r="P442" s="15">
        <v>5000000</v>
      </c>
      <c r="Q442" s="15">
        <v>5000000</v>
      </c>
      <c r="R442" s="15">
        <v>5000000</v>
      </c>
      <c r="S442" s="15">
        <v>4000000</v>
      </c>
      <c r="T442" s="15">
        <v>4000000</v>
      </c>
      <c r="U442" s="15">
        <v>4000000</v>
      </c>
    </row>
    <row r="443" spans="1:21" x14ac:dyDescent="0.3">
      <c r="A443" s="7" t="s">
        <v>281</v>
      </c>
      <c r="B443" s="7" t="s">
        <v>910</v>
      </c>
      <c r="C443" s="8" t="s">
        <v>820</v>
      </c>
      <c r="D443" s="7">
        <v>1303</v>
      </c>
      <c r="E443" s="7" t="s">
        <v>927</v>
      </c>
      <c r="F443" s="7">
        <v>901</v>
      </c>
      <c r="G443" s="7">
        <v>111452</v>
      </c>
      <c r="H443" s="7" t="s">
        <v>911</v>
      </c>
      <c r="I443" s="8" t="s">
        <v>820</v>
      </c>
      <c r="J443" s="15">
        <v>6000000</v>
      </c>
      <c r="K443" s="15">
        <v>6000000</v>
      </c>
      <c r="L443" s="15">
        <v>6000000</v>
      </c>
      <c r="M443" s="15">
        <v>6000000</v>
      </c>
      <c r="N443" s="15">
        <v>6000000</v>
      </c>
      <c r="O443" s="15">
        <v>6000000</v>
      </c>
      <c r="P443" s="15">
        <v>6000000</v>
      </c>
      <c r="Q443" s="15">
        <v>6000000</v>
      </c>
      <c r="R443" s="15">
        <v>6000000</v>
      </c>
      <c r="S443" s="15">
        <v>6000000</v>
      </c>
      <c r="T443" s="15">
        <v>6000000</v>
      </c>
      <c r="U443" s="15">
        <v>6000000</v>
      </c>
    </row>
    <row r="444" spans="1:21" x14ac:dyDescent="0.3">
      <c r="A444" s="7" t="s">
        <v>281</v>
      </c>
      <c r="B444" s="7" t="s">
        <v>910</v>
      </c>
      <c r="C444" s="8" t="s">
        <v>821</v>
      </c>
      <c r="D444" s="7">
        <v>1303</v>
      </c>
      <c r="E444" s="7" t="s">
        <v>927</v>
      </c>
      <c r="F444" s="7">
        <v>901</v>
      </c>
      <c r="G444" s="7">
        <v>111016</v>
      </c>
      <c r="H444" s="7" t="s">
        <v>911</v>
      </c>
      <c r="I444" s="8" t="s">
        <v>821</v>
      </c>
      <c r="J444" s="15">
        <v>4000000</v>
      </c>
      <c r="K444" s="15">
        <v>4000000</v>
      </c>
      <c r="L444" s="15">
        <v>4000000</v>
      </c>
      <c r="M444" s="15">
        <v>4000000</v>
      </c>
      <c r="N444" s="15">
        <v>4000000</v>
      </c>
      <c r="O444" s="15">
        <v>5000000</v>
      </c>
      <c r="P444" s="15">
        <v>5000000</v>
      </c>
      <c r="Q444" s="15">
        <v>6000000</v>
      </c>
      <c r="R444" s="15">
        <v>5000000</v>
      </c>
      <c r="S444" s="15">
        <v>5000000</v>
      </c>
      <c r="T444" s="15">
        <v>5000000</v>
      </c>
      <c r="U444" s="15">
        <v>5000000</v>
      </c>
    </row>
    <row r="445" spans="1:21" x14ac:dyDescent="0.3">
      <c r="A445" s="7" t="s">
        <v>281</v>
      </c>
      <c r="B445" s="7" t="s">
        <v>910</v>
      </c>
      <c r="C445" s="8" t="s">
        <v>822</v>
      </c>
      <c r="D445" s="7">
        <v>1303</v>
      </c>
      <c r="E445" s="7" t="s">
        <v>927</v>
      </c>
      <c r="F445" s="7">
        <v>901</v>
      </c>
      <c r="G445" s="7">
        <v>111083</v>
      </c>
      <c r="H445" s="7" t="s">
        <v>911</v>
      </c>
      <c r="I445" s="8" t="s">
        <v>822</v>
      </c>
      <c r="J445" s="15">
        <v>5000000</v>
      </c>
      <c r="K445" s="15">
        <v>5000000</v>
      </c>
      <c r="L445" s="15">
        <v>5000000</v>
      </c>
      <c r="M445" s="15">
        <v>6000000</v>
      </c>
      <c r="N445" s="15">
        <v>6000000</v>
      </c>
      <c r="O445" s="15">
        <v>6000000</v>
      </c>
      <c r="P445" s="15">
        <v>6000000</v>
      </c>
      <c r="Q445" s="15">
        <v>6000000</v>
      </c>
      <c r="R445" s="15">
        <v>6000000</v>
      </c>
      <c r="S445" s="15">
        <v>6000000</v>
      </c>
      <c r="T445" s="15">
        <v>6000000</v>
      </c>
      <c r="U445" s="15">
        <v>6000000</v>
      </c>
    </row>
    <row r="446" spans="1:21" x14ac:dyDescent="0.3">
      <c r="A446" s="7" t="s">
        <v>281</v>
      </c>
      <c r="B446" s="7" t="s">
        <v>910</v>
      </c>
      <c r="C446" s="8" t="s">
        <v>823</v>
      </c>
      <c r="D446" s="7">
        <v>1303</v>
      </c>
      <c r="E446" s="7" t="s">
        <v>927</v>
      </c>
      <c r="F446" s="7">
        <v>901</v>
      </c>
      <c r="G446" s="7">
        <v>111398</v>
      </c>
      <c r="H446" s="7" t="s">
        <v>911</v>
      </c>
      <c r="I446" s="8" t="s">
        <v>823</v>
      </c>
      <c r="J446" s="15">
        <v>1000000</v>
      </c>
      <c r="K446" s="15">
        <v>1000000</v>
      </c>
      <c r="L446" s="15">
        <v>1000000</v>
      </c>
      <c r="M446" s="15">
        <v>1000000</v>
      </c>
      <c r="N446" s="15">
        <v>1000000</v>
      </c>
      <c r="O446" s="15">
        <v>1000000</v>
      </c>
      <c r="P446" s="15">
        <v>1000000</v>
      </c>
      <c r="Q446" s="15">
        <v>1000000</v>
      </c>
      <c r="R446" s="15">
        <v>1000000</v>
      </c>
      <c r="S446" s="15">
        <v>1000000</v>
      </c>
      <c r="T446" s="15">
        <v>1000000</v>
      </c>
      <c r="U446" s="15">
        <v>3000000</v>
      </c>
    </row>
    <row r="447" spans="1:21" x14ac:dyDescent="0.3">
      <c r="A447" s="7" t="s">
        <v>281</v>
      </c>
      <c r="B447" s="7" t="s">
        <v>910</v>
      </c>
      <c r="C447" s="8" t="s">
        <v>824</v>
      </c>
      <c r="D447" s="7">
        <v>1303</v>
      </c>
      <c r="E447" s="7" t="s">
        <v>927</v>
      </c>
      <c r="F447" s="7">
        <v>901</v>
      </c>
      <c r="G447" s="7">
        <v>111400</v>
      </c>
      <c r="H447" s="7" t="s">
        <v>911</v>
      </c>
      <c r="I447" s="8" t="s">
        <v>824</v>
      </c>
      <c r="J447" s="15">
        <v>1000000</v>
      </c>
      <c r="K447" s="15">
        <v>1000000</v>
      </c>
      <c r="L447" s="15">
        <v>1000000</v>
      </c>
      <c r="M447" s="15">
        <v>1000000</v>
      </c>
      <c r="N447" s="15">
        <v>2000000</v>
      </c>
      <c r="O447" s="15">
        <v>2000000</v>
      </c>
      <c r="P447" s="15">
        <v>2000000</v>
      </c>
      <c r="Q447" s="15">
        <v>2000000</v>
      </c>
      <c r="R447" s="15">
        <v>1000000</v>
      </c>
      <c r="S447" s="15">
        <v>1000000</v>
      </c>
      <c r="T447" s="15">
        <v>1000000</v>
      </c>
      <c r="U447" s="15">
        <v>2000000</v>
      </c>
    </row>
    <row r="448" spans="1:21" x14ac:dyDescent="0.3">
      <c r="A448" s="7" t="s">
        <v>281</v>
      </c>
      <c r="B448" s="7" t="s">
        <v>910</v>
      </c>
      <c r="C448" s="8" t="s">
        <v>825</v>
      </c>
      <c r="D448" s="7">
        <v>1303</v>
      </c>
      <c r="E448" s="7" t="s">
        <v>927</v>
      </c>
      <c r="F448" s="7">
        <v>901</v>
      </c>
      <c r="G448" s="7">
        <v>111397</v>
      </c>
      <c r="H448" s="7" t="s">
        <v>911</v>
      </c>
      <c r="I448" s="8" t="s">
        <v>825</v>
      </c>
      <c r="J448" s="15">
        <v>1000000</v>
      </c>
      <c r="K448" s="15">
        <v>2000000</v>
      </c>
      <c r="L448" s="15">
        <v>1000000</v>
      </c>
      <c r="M448" s="15">
        <v>2000000</v>
      </c>
      <c r="N448" s="15">
        <v>2000000</v>
      </c>
      <c r="O448" s="15">
        <v>2000000</v>
      </c>
      <c r="P448" s="15">
        <v>2000000</v>
      </c>
      <c r="Q448" s="15">
        <v>2000000</v>
      </c>
      <c r="R448" s="15">
        <v>2000000</v>
      </c>
      <c r="S448" s="15">
        <v>1000000</v>
      </c>
      <c r="T448" s="15">
        <v>1000000</v>
      </c>
      <c r="U448" s="15">
        <v>2000000</v>
      </c>
    </row>
    <row r="449" spans="1:21" x14ac:dyDescent="0.3">
      <c r="A449" s="7" t="s">
        <v>281</v>
      </c>
      <c r="B449" s="7" t="s">
        <v>910</v>
      </c>
      <c r="C449" s="8" t="s">
        <v>826</v>
      </c>
      <c r="D449" s="7">
        <v>1303</v>
      </c>
      <c r="E449" s="7" t="s">
        <v>927</v>
      </c>
      <c r="F449" s="7">
        <v>901</v>
      </c>
      <c r="G449" s="7">
        <v>111496</v>
      </c>
      <c r="H449" s="7" t="s">
        <v>911</v>
      </c>
      <c r="I449" s="8" t="s">
        <v>826</v>
      </c>
      <c r="J449" s="15">
        <v>1000000</v>
      </c>
      <c r="K449" s="15">
        <v>1000000</v>
      </c>
      <c r="L449" s="15">
        <v>1000000</v>
      </c>
      <c r="M449" s="15">
        <v>1000000</v>
      </c>
      <c r="N449" s="15">
        <v>1000000</v>
      </c>
      <c r="O449" s="15">
        <v>1000000</v>
      </c>
      <c r="P449" s="15">
        <v>1000000</v>
      </c>
      <c r="Q449" s="15">
        <v>1000000</v>
      </c>
      <c r="R449" s="15">
        <v>1000000</v>
      </c>
      <c r="S449" s="15">
        <v>1000000</v>
      </c>
      <c r="T449" s="15">
        <v>1000000</v>
      </c>
      <c r="U449" s="15">
        <v>2000000</v>
      </c>
    </row>
    <row r="450" spans="1:21" x14ac:dyDescent="0.3">
      <c r="A450" s="7" t="s">
        <v>281</v>
      </c>
      <c r="B450" s="7" t="s">
        <v>910</v>
      </c>
      <c r="C450" s="8" t="s">
        <v>827</v>
      </c>
      <c r="D450" s="7">
        <v>1303</v>
      </c>
      <c r="E450" s="7" t="s">
        <v>927</v>
      </c>
      <c r="F450" s="7">
        <v>901</v>
      </c>
      <c r="G450" s="7">
        <v>111568</v>
      </c>
      <c r="H450" s="7" t="s">
        <v>911</v>
      </c>
      <c r="I450" s="8" t="s">
        <v>827</v>
      </c>
      <c r="J450" s="15">
        <v>1000000</v>
      </c>
      <c r="K450" s="15">
        <v>1000000</v>
      </c>
      <c r="L450" s="15">
        <v>1000000</v>
      </c>
      <c r="M450" s="15">
        <v>0</v>
      </c>
      <c r="N450" s="15">
        <v>2000000</v>
      </c>
      <c r="O450" s="15">
        <v>0</v>
      </c>
      <c r="P450" s="15">
        <v>1000000</v>
      </c>
      <c r="Q450" s="15">
        <v>1000000</v>
      </c>
      <c r="R450" s="15">
        <v>2000000</v>
      </c>
      <c r="S450" s="15">
        <v>1000000</v>
      </c>
      <c r="T450" s="15">
        <v>1000000</v>
      </c>
      <c r="U450" s="15">
        <v>2000000</v>
      </c>
    </row>
    <row r="451" spans="1:21" x14ac:dyDescent="0.3">
      <c r="A451" s="7" t="s">
        <v>281</v>
      </c>
      <c r="B451" s="7" t="s">
        <v>910</v>
      </c>
      <c r="C451" s="8" t="s">
        <v>828</v>
      </c>
      <c r="D451" s="7">
        <v>1303</v>
      </c>
      <c r="E451" s="7" t="s">
        <v>927</v>
      </c>
      <c r="F451" s="7">
        <v>901</v>
      </c>
      <c r="G451" s="7">
        <v>131437</v>
      </c>
      <c r="H451" s="7" t="s">
        <v>911</v>
      </c>
      <c r="I451" s="8" t="s">
        <v>828</v>
      </c>
      <c r="J451" s="15">
        <v>0</v>
      </c>
      <c r="K451" s="15">
        <v>0</v>
      </c>
      <c r="L451" s="15">
        <v>0</v>
      </c>
      <c r="M451" s="15">
        <v>1000000</v>
      </c>
      <c r="N451" s="15">
        <v>1000000</v>
      </c>
      <c r="O451" s="15">
        <v>0</v>
      </c>
      <c r="P451" s="15">
        <v>0</v>
      </c>
      <c r="Q451" s="15">
        <v>1000000</v>
      </c>
      <c r="R451" s="15">
        <v>2000000</v>
      </c>
      <c r="S451" s="15">
        <v>1000000</v>
      </c>
      <c r="T451" s="15">
        <v>1000000</v>
      </c>
      <c r="U451" s="15">
        <v>2000000</v>
      </c>
    </row>
    <row r="452" spans="1:21" x14ac:dyDescent="0.3">
      <c r="A452" s="7" t="s">
        <v>281</v>
      </c>
      <c r="B452" s="7" t="s">
        <v>910</v>
      </c>
      <c r="C452" s="8" t="s">
        <v>934</v>
      </c>
      <c r="D452" s="7">
        <v>1303</v>
      </c>
      <c r="E452" s="7" t="s">
        <v>936</v>
      </c>
      <c r="F452" s="7">
        <v>901</v>
      </c>
      <c r="G452" s="7">
        <v>150168</v>
      </c>
      <c r="H452" s="7" t="s">
        <v>911</v>
      </c>
      <c r="I452" s="8" t="s">
        <v>934</v>
      </c>
      <c r="J452" s="15">
        <v>0</v>
      </c>
      <c r="K452" s="15">
        <v>0</v>
      </c>
      <c r="L452" s="15">
        <v>1000000</v>
      </c>
      <c r="M452" s="15">
        <v>0</v>
      </c>
      <c r="N452" s="15">
        <v>1000000</v>
      </c>
      <c r="O452" s="15">
        <v>0</v>
      </c>
      <c r="P452" s="15">
        <v>0</v>
      </c>
      <c r="Q452" s="15">
        <v>0</v>
      </c>
      <c r="R452" s="15">
        <v>2000000</v>
      </c>
      <c r="S452" s="15">
        <v>1000000</v>
      </c>
      <c r="T452" s="15">
        <v>1000000</v>
      </c>
      <c r="U452" s="15">
        <v>2000000</v>
      </c>
    </row>
    <row r="453" spans="1:21" x14ac:dyDescent="0.3">
      <c r="A453" s="7" t="s">
        <v>281</v>
      </c>
      <c r="B453" s="7" t="s">
        <v>910</v>
      </c>
      <c r="C453" s="8" t="s">
        <v>935</v>
      </c>
      <c r="D453" s="7">
        <v>1303</v>
      </c>
      <c r="E453" s="7" t="s">
        <v>936</v>
      </c>
      <c r="F453" s="7">
        <v>901</v>
      </c>
      <c r="G453" s="7">
        <v>150207</v>
      </c>
      <c r="H453" s="7" t="s">
        <v>911</v>
      </c>
      <c r="I453" s="8" t="s">
        <v>935</v>
      </c>
      <c r="J453" s="15">
        <v>0</v>
      </c>
      <c r="K453" s="15">
        <v>0</v>
      </c>
      <c r="L453" s="15">
        <v>0</v>
      </c>
      <c r="M453" s="15">
        <v>0</v>
      </c>
      <c r="N453" s="15">
        <v>1000000</v>
      </c>
      <c r="O453" s="15">
        <v>1000000</v>
      </c>
      <c r="P453" s="15">
        <v>0</v>
      </c>
      <c r="Q453" s="15">
        <v>1000000</v>
      </c>
      <c r="R453" s="15">
        <v>0</v>
      </c>
      <c r="S453" s="15">
        <v>0</v>
      </c>
      <c r="T453" s="15">
        <v>1000000</v>
      </c>
      <c r="U453" s="15">
        <v>2000000</v>
      </c>
    </row>
    <row r="454" spans="1:21" x14ac:dyDescent="0.3">
      <c r="A454" s="7" t="s">
        <v>281</v>
      </c>
      <c r="B454" s="7" t="s">
        <v>910</v>
      </c>
      <c r="C454" s="8" t="s">
        <v>829</v>
      </c>
      <c r="D454" s="7">
        <v>1303</v>
      </c>
      <c r="E454" s="7" t="s">
        <v>924</v>
      </c>
      <c r="F454" s="7">
        <v>902</v>
      </c>
      <c r="G454" s="7">
        <v>131510</v>
      </c>
      <c r="H454" s="7" t="s">
        <v>911</v>
      </c>
      <c r="I454" s="8" t="s">
        <v>829</v>
      </c>
      <c r="J454" s="15">
        <v>1000000</v>
      </c>
      <c r="K454" s="15">
        <v>3000000</v>
      </c>
      <c r="L454" s="15">
        <v>3000000</v>
      </c>
      <c r="M454" s="15">
        <v>3000000</v>
      </c>
      <c r="N454" s="15">
        <v>3000000</v>
      </c>
      <c r="O454" s="15">
        <v>3000000</v>
      </c>
      <c r="P454" s="15">
        <v>3000000</v>
      </c>
      <c r="Q454" s="15">
        <v>3000000</v>
      </c>
      <c r="R454" s="15">
        <v>3000000</v>
      </c>
      <c r="S454" s="15">
        <v>2000000</v>
      </c>
      <c r="T454" s="15">
        <v>3000000</v>
      </c>
      <c r="U454" s="15">
        <v>3000000</v>
      </c>
    </row>
    <row r="455" spans="1:21" x14ac:dyDescent="0.3">
      <c r="A455" s="7" t="s">
        <v>281</v>
      </c>
      <c r="B455" s="7" t="s">
        <v>910</v>
      </c>
      <c r="C455" s="8" t="s">
        <v>830</v>
      </c>
      <c r="D455" s="7">
        <v>1303</v>
      </c>
      <c r="E455" s="7" t="s">
        <v>936</v>
      </c>
      <c r="F455" s="7">
        <v>902</v>
      </c>
      <c r="G455" s="7">
        <v>131841</v>
      </c>
      <c r="H455" s="7" t="s">
        <v>911</v>
      </c>
      <c r="I455" s="8" t="s">
        <v>830</v>
      </c>
      <c r="J455" s="15">
        <v>0</v>
      </c>
      <c r="K455" s="15">
        <v>1000000</v>
      </c>
      <c r="L455" s="15">
        <v>0</v>
      </c>
      <c r="M455" s="15">
        <v>1000000</v>
      </c>
      <c r="N455" s="15">
        <v>1000000</v>
      </c>
      <c r="O455" s="15">
        <v>0</v>
      </c>
      <c r="P455" s="15">
        <v>1000000</v>
      </c>
      <c r="Q455" s="15">
        <v>0</v>
      </c>
      <c r="R455" s="15">
        <v>0</v>
      </c>
      <c r="S455" s="15">
        <v>0</v>
      </c>
      <c r="T455" s="15">
        <v>1000000</v>
      </c>
      <c r="U455" s="15">
        <v>3000000</v>
      </c>
    </row>
    <row r="456" spans="1:21" x14ac:dyDescent="0.3">
      <c r="A456" s="7" t="s">
        <v>281</v>
      </c>
      <c r="B456" s="7" t="s">
        <v>910</v>
      </c>
      <c r="C456" s="8" t="s">
        <v>831</v>
      </c>
      <c r="D456" s="7">
        <v>1303</v>
      </c>
      <c r="E456" s="7" t="s">
        <v>8</v>
      </c>
      <c r="F456" s="7">
        <v>902</v>
      </c>
      <c r="G456" s="7">
        <v>131501</v>
      </c>
      <c r="H456" s="7" t="s">
        <v>911</v>
      </c>
      <c r="I456" s="8" t="s">
        <v>831</v>
      </c>
      <c r="J456" s="15">
        <v>1000000</v>
      </c>
      <c r="K456" s="15">
        <v>1000000</v>
      </c>
      <c r="L456" s="15">
        <v>1000000</v>
      </c>
      <c r="M456" s="15">
        <v>1000000</v>
      </c>
      <c r="N456" s="15">
        <v>1000000</v>
      </c>
      <c r="O456" s="15">
        <v>1000000</v>
      </c>
      <c r="P456" s="15">
        <v>1000000</v>
      </c>
      <c r="Q456" s="15">
        <v>1000000</v>
      </c>
      <c r="R456" s="15">
        <v>1000000</v>
      </c>
      <c r="S456" s="15">
        <v>1000000</v>
      </c>
      <c r="T456" s="15">
        <v>1000000</v>
      </c>
      <c r="U456" s="15">
        <v>1000000</v>
      </c>
    </row>
    <row r="457" spans="1:21" x14ac:dyDescent="0.3">
      <c r="A457" s="7" t="s">
        <v>281</v>
      </c>
      <c r="B457" s="7" t="s">
        <v>910</v>
      </c>
      <c r="C457" s="8" t="s">
        <v>832</v>
      </c>
      <c r="D457" s="7">
        <v>1303</v>
      </c>
      <c r="E457" s="7" t="s">
        <v>8</v>
      </c>
      <c r="F457" s="7">
        <v>905</v>
      </c>
      <c r="G457" s="7">
        <v>370557</v>
      </c>
      <c r="H457" s="7" t="s">
        <v>911</v>
      </c>
      <c r="I457" s="8" t="s">
        <v>832</v>
      </c>
      <c r="J457" s="15">
        <v>0</v>
      </c>
      <c r="K457" s="15">
        <v>1000000</v>
      </c>
      <c r="L457" s="15">
        <v>1000000</v>
      </c>
      <c r="M457" s="15">
        <v>1000000</v>
      </c>
      <c r="N457" s="15">
        <v>1000000</v>
      </c>
      <c r="O457" s="15">
        <v>1000000</v>
      </c>
      <c r="P457" s="15">
        <v>1000000</v>
      </c>
      <c r="Q457" s="15">
        <v>1000000</v>
      </c>
      <c r="R457" s="15">
        <v>0</v>
      </c>
      <c r="S457" s="15">
        <v>1000000</v>
      </c>
      <c r="T457" s="15">
        <v>1000000</v>
      </c>
      <c r="U457" s="15">
        <v>0</v>
      </c>
    </row>
    <row r="458" spans="1:21" x14ac:dyDescent="0.3">
      <c r="A458" s="7" t="s">
        <v>281</v>
      </c>
      <c r="B458" s="7" t="s">
        <v>910</v>
      </c>
      <c r="C458" s="8" t="s">
        <v>833</v>
      </c>
      <c r="D458" s="7">
        <v>1303</v>
      </c>
      <c r="E458" s="7" t="s">
        <v>936</v>
      </c>
      <c r="F458" s="7">
        <v>901</v>
      </c>
      <c r="G458" s="7">
        <v>150136</v>
      </c>
      <c r="H458" s="7" t="s">
        <v>911</v>
      </c>
      <c r="I458" s="8" t="s">
        <v>833</v>
      </c>
      <c r="J458" s="15">
        <v>0</v>
      </c>
      <c r="K458" s="15">
        <v>0</v>
      </c>
      <c r="L458" s="15">
        <v>1000000</v>
      </c>
      <c r="M458" s="15">
        <v>0</v>
      </c>
      <c r="N458" s="15">
        <v>1000000</v>
      </c>
      <c r="O458" s="15">
        <v>0</v>
      </c>
      <c r="P458" s="15">
        <v>0</v>
      </c>
      <c r="Q458" s="15">
        <v>0</v>
      </c>
      <c r="R458" s="15">
        <v>1000000</v>
      </c>
      <c r="S458" s="15">
        <v>0</v>
      </c>
      <c r="T458" s="15">
        <v>1000000</v>
      </c>
      <c r="U458" s="15">
        <v>2000000</v>
      </c>
    </row>
    <row r="459" spans="1:21" x14ac:dyDescent="0.3">
      <c r="A459" s="7" t="s">
        <v>281</v>
      </c>
      <c r="B459" s="7" t="s">
        <v>910</v>
      </c>
      <c r="C459" s="8" t="s">
        <v>834</v>
      </c>
      <c r="D459" s="7">
        <v>1303</v>
      </c>
      <c r="E459" s="7" t="s">
        <v>936</v>
      </c>
      <c r="F459" s="7">
        <v>901</v>
      </c>
      <c r="G459" s="7">
        <v>150122</v>
      </c>
      <c r="H459" s="7" t="s">
        <v>911</v>
      </c>
      <c r="I459" s="8" t="s">
        <v>834</v>
      </c>
      <c r="J459" s="15">
        <v>1000000</v>
      </c>
      <c r="K459" s="15">
        <v>1000000</v>
      </c>
      <c r="L459" s="15">
        <v>1000000</v>
      </c>
      <c r="M459" s="15">
        <v>1000000</v>
      </c>
      <c r="N459" s="15">
        <v>1000000</v>
      </c>
      <c r="O459" s="15">
        <v>1000000</v>
      </c>
      <c r="P459" s="15">
        <v>1000000</v>
      </c>
      <c r="Q459" s="15">
        <v>1000000</v>
      </c>
      <c r="R459" s="15">
        <v>1000000</v>
      </c>
      <c r="S459" s="15">
        <v>1000000</v>
      </c>
      <c r="T459" s="15">
        <v>1000000</v>
      </c>
      <c r="U459" s="15">
        <v>2000000</v>
      </c>
    </row>
    <row r="460" spans="1:21" x14ac:dyDescent="0.3">
      <c r="A460" s="7" t="s">
        <v>281</v>
      </c>
      <c r="B460" s="7" t="s">
        <v>910</v>
      </c>
      <c r="C460" s="8" t="s">
        <v>835</v>
      </c>
      <c r="D460" s="7">
        <v>1303</v>
      </c>
      <c r="E460" s="7" t="s">
        <v>928</v>
      </c>
      <c r="F460" s="7">
        <v>901</v>
      </c>
      <c r="G460" s="7">
        <v>150197</v>
      </c>
      <c r="H460" s="7" t="s">
        <v>911</v>
      </c>
      <c r="I460" s="8" t="s">
        <v>835</v>
      </c>
      <c r="J460" s="15">
        <v>10000000</v>
      </c>
      <c r="K460" s="15">
        <v>10000000</v>
      </c>
      <c r="L460" s="15">
        <v>10000000</v>
      </c>
      <c r="M460" s="15">
        <v>20000000</v>
      </c>
      <c r="N460" s="15">
        <v>20000000</v>
      </c>
      <c r="O460" s="15">
        <v>20000000</v>
      </c>
      <c r="P460" s="15">
        <v>10000000</v>
      </c>
      <c r="Q460" s="15">
        <v>10000000</v>
      </c>
      <c r="R460" s="15">
        <v>10000000</v>
      </c>
      <c r="S460" s="15">
        <v>10000000</v>
      </c>
      <c r="T460" s="15">
        <v>10000000</v>
      </c>
      <c r="U460" s="15">
        <v>10000000</v>
      </c>
    </row>
    <row r="461" spans="1:21" x14ac:dyDescent="0.3">
      <c r="A461" s="7" t="s">
        <v>281</v>
      </c>
      <c r="B461" s="7" t="s">
        <v>910</v>
      </c>
      <c r="C461" s="8" t="s">
        <v>836</v>
      </c>
      <c r="D461" s="7">
        <v>1303</v>
      </c>
      <c r="E461" s="7" t="s">
        <v>8</v>
      </c>
      <c r="F461" s="7">
        <v>901</v>
      </c>
      <c r="G461" s="7">
        <v>150169</v>
      </c>
      <c r="H461" s="7" t="s">
        <v>911</v>
      </c>
      <c r="I461" s="8" t="s">
        <v>836</v>
      </c>
      <c r="J461" s="15">
        <v>10000000</v>
      </c>
      <c r="K461" s="15">
        <v>10000000</v>
      </c>
      <c r="L461" s="15">
        <v>10000000</v>
      </c>
      <c r="M461" s="15">
        <v>10000000</v>
      </c>
      <c r="N461" s="15">
        <v>15000000</v>
      </c>
      <c r="O461" s="15">
        <v>15000000</v>
      </c>
      <c r="P461" s="15">
        <v>10000000</v>
      </c>
      <c r="Q461" s="15">
        <v>10000000</v>
      </c>
      <c r="R461" s="15">
        <v>10000000</v>
      </c>
      <c r="S461" s="15">
        <v>15000000</v>
      </c>
      <c r="T461" s="15">
        <v>12000000</v>
      </c>
      <c r="U461" s="15">
        <v>12000000</v>
      </c>
    </row>
    <row r="462" spans="1:21" x14ac:dyDescent="0.3">
      <c r="A462" s="7" t="s">
        <v>281</v>
      </c>
      <c r="B462" s="7" t="s">
        <v>910</v>
      </c>
      <c r="C462" s="8" t="s">
        <v>837</v>
      </c>
      <c r="D462" s="7">
        <v>1303</v>
      </c>
      <c r="E462" s="7" t="s">
        <v>8</v>
      </c>
      <c r="F462" s="7">
        <v>901</v>
      </c>
      <c r="G462" s="7">
        <v>150146</v>
      </c>
      <c r="H462" s="7" t="s">
        <v>911</v>
      </c>
      <c r="I462" s="8" t="s">
        <v>837</v>
      </c>
      <c r="J462" s="15">
        <v>0</v>
      </c>
      <c r="K462" s="15">
        <v>0</v>
      </c>
      <c r="L462" s="15">
        <v>5000000</v>
      </c>
      <c r="M462" s="15">
        <v>5000000</v>
      </c>
      <c r="N462" s="15">
        <v>10000000</v>
      </c>
      <c r="O462" s="15">
        <v>10000000</v>
      </c>
      <c r="P462" s="15">
        <v>10000000</v>
      </c>
      <c r="Q462" s="15">
        <v>5000000</v>
      </c>
      <c r="R462" s="15">
        <v>5000000</v>
      </c>
      <c r="S462" s="15">
        <v>5000000</v>
      </c>
      <c r="T462" s="15">
        <v>5000000</v>
      </c>
      <c r="U462" s="15">
        <v>5000000</v>
      </c>
    </row>
    <row r="463" spans="1:21" x14ac:dyDescent="0.3">
      <c r="A463" s="7" t="s">
        <v>281</v>
      </c>
      <c r="B463" s="7" t="s">
        <v>910</v>
      </c>
      <c r="C463" s="8" t="s">
        <v>838</v>
      </c>
      <c r="D463" s="7">
        <v>1303</v>
      </c>
      <c r="E463" s="7" t="s">
        <v>929</v>
      </c>
      <c r="F463" s="7">
        <v>901</v>
      </c>
      <c r="G463" s="7">
        <v>150104</v>
      </c>
      <c r="H463" s="7" t="s">
        <v>911</v>
      </c>
      <c r="I463" s="8" t="s">
        <v>838</v>
      </c>
      <c r="J463" s="15">
        <v>1000000</v>
      </c>
      <c r="K463" s="15">
        <v>1000000</v>
      </c>
      <c r="L463" s="15">
        <v>1000000</v>
      </c>
      <c r="M463" s="15">
        <v>2000000</v>
      </c>
      <c r="N463" s="15">
        <v>2000000</v>
      </c>
      <c r="O463" s="15">
        <v>2000000</v>
      </c>
      <c r="P463" s="15">
        <v>2000000</v>
      </c>
      <c r="Q463" s="15">
        <v>2000000</v>
      </c>
      <c r="R463" s="15">
        <v>1000000</v>
      </c>
      <c r="S463" s="15">
        <v>1000000</v>
      </c>
      <c r="T463" s="15">
        <v>1000000</v>
      </c>
      <c r="U463" s="15">
        <v>1000000</v>
      </c>
    </row>
    <row r="464" spans="1:21" x14ac:dyDescent="0.3">
      <c r="A464" s="7" t="s">
        <v>281</v>
      </c>
      <c r="B464" s="7" t="s">
        <v>910</v>
      </c>
      <c r="C464" s="8" t="s">
        <v>839</v>
      </c>
      <c r="D464" s="7">
        <v>1303</v>
      </c>
      <c r="E464" s="7" t="s">
        <v>8</v>
      </c>
      <c r="F464" s="7">
        <v>915</v>
      </c>
      <c r="G464" s="7">
        <v>290007</v>
      </c>
      <c r="H464" s="7" t="s">
        <v>912</v>
      </c>
      <c r="I464" s="8" t="s">
        <v>839</v>
      </c>
      <c r="J464" s="15">
        <v>5000000</v>
      </c>
      <c r="K464" s="15">
        <v>5000000</v>
      </c>
      <c r="L464" s="15">
        <v>5000000</v>
      </c>
      <c r="M464" s="15">
        <v>5000000</v>
      </c>
      <c r="N464" s="15">
        <v>5000000</v>
      </c>
      <c r="O464" s="15">
        <v>5000000</v>
      </c>
      <c r="P464" s="15">
        <v>5000000</v>
      </c>
      <c r="Q464" s="15">
        <v>5000000</v>
      </c>
      <c r="R464" s="15">
        <v>0</v>
      </c>
      <c r="S464" s="15">
        <v>5000000</v>
      </c>
      <c r="T464" s="15">
        <v>10000000</v>
      </c>
      <c r="U464" s="15">
        <v>10000000</v>
      </c>
    </row>
    <row r="465" spans="1:21" x14ac:dyDescent="0.3">
      <c r="A465" s="7" t="s">
        <v>281</v>
      </c>
      <c r="B465" s="7" t="s">
        <v>910</v>
      </c>
      <c r="C465" s="8" t="s">
        <v>840</v>
      </c>
      <c r="D465" s="7">
        <v>1303</v>
      </c>
      <c r="E465" s="7" t="s">
        <v>8</v>
      </c>
      <c r="F465" s="7">
        <v>915</v>
      </c>
      <c r="G465" s="7" t="s">
        <v>917</v>
      </c>
      <c r="H465" s="7" t="s">
        <v>912</v>
      </c>
      <c r="I465" s="8" t="s">
        <v>840</v>
      </c>
      <c r="J465" s="15">
        <v>5000000</v>
      </c>
      <c r="K465" s="15">
        <v>5000000</v>
      </c>
      <c r="L465" s="15">
        <v>5000000</v>
      </c>
      <c r="M465" s="15">
        <v>5000000</v>
      </c>
      <c r="N465" s="15">
        <v>5000000</v>
      </c>
      <c r="O465" s="15">
        <v>5000000</v>
      </c>
      <c r="P465" s="15">
        <v>5000000</v>
      </c>
      <c r="Q465" s="15">
        <v>5000000</v>
      </c>
      <c r="R465" s="15">
        <v>5000000</v>
      </c>
      <c r="S465" s="15">
        <v>5000000</v>
      </c>
      <c r="T465" s="15">
        <v>2000000</v>
      </c>
      <c r="U465" s="15">
        <v>2000000</v>
      </c>
    </row>
    <row r="466" spans="1:21" x14ac:dyDescent="0.3">
      <c r="A466" s="7" t="s">
        <v>281</v>
      </c>
      <c r="B466" s="7" t="s">
        <v>910</v>
      </c>
      <c r="C466" s="8" t="s">
        <v>841</v>
      </c>
      <c r="D466" s="7">
        <v>1303</v>
      </c>
      <c r="E466" s="7" t="s">
        <v>8</v>
      </c>
      <c r="F466" s="7">
        <v>915</v>
      </c>
      <c r="G466" s="7">
        <v>210852</v>
      </c>
      <c r="H466" s="7" t="s">
        <v>912</v>
      </c>
      <c r="I466" s="8" t="s">
        <v>841</v>
      </c>
      <c r="J466" s="15">
        <v>5000000</v>
      </c>
      <c r="K466" s="15">
        <v>5000000</v>
      </c>
      <c r="L466" s="15">
        <v>5000000</v>
      </c>
      <c r="M466" s="15">
        <v>5000000</v>
      </c>
      <c r="N466" s="15">
        <v>5000000</v>
      </c>
      <c r="O466" s="15">
        <v>5000000</v>
      </c>
      <c r="P466" s="15">
        <v>5000000</v>
      </c>
      <c r="Q466" s="15">
        <v>5000000</v>
      </c>
      <c r="R466" s="15">
        <v>5000000</v>
      </c>
      <c r="S466" s="15">
        <v>5000000</v>
      </c>
      <c r="T466" s="15">
        <v>5000000</v>
      </c>
      <c r="U466" s="15">
        <v>5000000</v>
      </c>
    </row>
    <row r="467" spans="1:21" x14ac:dyDescent="0.3">
      <c r="A467" s="7" t="s">
        <v>281</v>
      </c>
      <c r="B467" s="7" t="s">
        <v>910</v>
      </c>
      <c r="C467" s="8" t="s">
        <v>842</v>
      </c>
      <c r="D467" s="7">
        <v>1303</v>
      </c>
      <c r="E467" s="7" t="s">
        <v>8</v>
      </c>
      <c r="F467" s="7">
        <v>915</v>
      </c>
      <c r="G467" s="7" t="s">
        <v>918</v>
      </c>
      <c r="H467" s="7" t="s">
        <v>912</v>
      </c>
      <c r="I467" s="8" t="s">
        <v>842</v>
      </c>
      <c r="J467" s="15">
        <v>5000000</v>
      </c>
      <c r="K467" s="15">
        <v>5000000</v>
      </c>
      <c r="L467" s="15">
        <v>5000000</v>
      </c>
      <c r="M467" s="15">
        <v>5000000</v>
      </c>
      <c r="N467" s="15">
        <v>5000000</v>
      </c>
      <c r="O467" s="15">
        <v>10000000</v>
      </c>
      <c r="P467" s="15">
        <v>5000000</v>
      </c>
      <c r="Q467" s="15">
        <v>5000000</v>
      </c>
      <c r="R467" s="15">
        <v>5000000</v>
      </c>
      <c r="S467" s="15">
        <v>15000000</v>
      </c>
      <c r="T467" s="15">
        <v>5000000</v>
      </c>
      <c r="U467" s="15">
        <v>5000000</v>
      </c>
    </row>
    <row r="468" spans="1:21" x14ac:dyDescent="0.3">
      <c r="A468" s="7" t="s">
        <v>281</v>
      </c>
      <c r="B468" s="7" t="s">
        <v>910</v>
      </c>
      <c r="C468" s="8" t="s">
        <v>843</v>
      </c>
      <c r="D468" s="7">
        <v>1303</v>
      </c>
      <c r="E468" s="7" t="s">
        <v>8</v>
      </c>
      <c r="F468" s="7">
        <v>915</v>
      </c>
      <c r="G468" s="7">
        <v>150138</v>
      </c>
      <c r="H468" s="7" t="s">
        <v>912</v>
      </c>
      <c r="I468" s="8" t="s">
        <v>843</v>
      </c>
      <c r="J468" s="15">
        <v>1000000</v>
      </c>
      <c r="K468" s="15">
        <v>1000000</v>
      </c>
      <c r="L468" s="15">
        <v>5000000</v>
      </c>
      <c r="M468" s="15">
        <v>5000000</v>
      </c>
      <c r="N468" s="15">
        <v>5000000</v>
      </c>
      <c r="O468" s="15">
        <v>5000000</v>
      </c>
      <c r="P468" s="15">
        <v>1000000</v>
      </c>
      <c r="Q468" s="15">
        <v>5000000</v>
      </c>
      <c r="R468" s="15">
        <v>5000000</v>
      </c>
      <c r="S468" s="15">
        <v>5000000</v>
      </c>
      <c r="T468" s="15">
        <v>2000000</v>
      </c>
      <c r="U468" s="15">
        <v>2000000</v>
      </c>
    </row>
    <row r="469" spans="1:21" x14ac:dyDescent="0.3">
      <c r="A469" s="7" t="s">
        <v>281</v>
      </c>
      <c r="B469" s="7" t="s">
        <v>910</v>
      </c>
      <c r="C469" s="8" t="s">
        <v>844</v>
      </c>
      <c r="D469" s="7">
        <v>1303</v>
      </c>
      <c r="E469" s="7" t="s">
        <v>8</v>
      </c>
      <c r="F469" s="7">
        <v>915</v>
      </c>
      <c r="G469" s="7" t="s">
        <v>919</v>
      </c>
      <c r="H469" s="7" t="s">
        <v>912</v>
      </c>
      <c r="I469" s="8" t="s">
        <v>844</v>
      </c>
      <c r="J469" s="15">
        <v>0</v>
      </c>
      <c r="K469" s="15">
        <v>5000000</v>
      </c>
      <c r="L469" s="15">
        <v>5000000</v>
      </c>
      <c r="M469" s="15">
        <v>5000000</v>
      </c>
      <c r="N469" s="15">
        <v>5000000</v>
      </c>
      <c r="O469" s="15">
        <v>8000000</v>
      </c>
      <c r="P469" s="15">
        <v>5000000</v>
      </c>
      <c r="Q469" s="15">
        <v>5000000</v>
      </c>
      <c r="R469" s="15">
        <v>5000000</v>
      </c>
      <c r="S469" s="15">
        <v>5000000</v>
      </c>
      <c r="T469" s="15">
        <v>3000000</v>
      </c>
      <c r="U469" s="15">
        <v>3000000</v>
      </c>
    </row>
    <row r="470" spans="1:21" x14ac:dyDescent="0.3">
      <c r="A470" s="7" t="s">
        <v>281</v>
      </c>
      <c r="B470" s="7" t="s">
        <v>910</v>
      </c>
      <c r="C470" s="8" t="s">
        <v>845</v>
      </c>
      <c r="D470" s="7">
        <v>1303</v>
      </c>
      <c r="E470" s="7" t="s">
        <v>8</v>
      </c>
      <c r="F470" s="7">
        <v>915</v>
      </c>
      <c r="G470" s="7" t="s">
        <v>920</v>
      </c>
      <c r="H470" s="7" t="s">
        <v>912</v>
      </c>
      <c r="I470" s="8" t="s">
        <v>845</v>
      </c>
      <c r="J470" s="15">
        <v>3000000</v>
      </c>
      <c r="K470" s="15">
        <v>6000000</v>
      </c>
      <c r="L470" s="15">
        <v>5000000</v>
      </c>
      <c r="M470" s="15">
        <v>5000000</v>
      </c>
      <c r="N470" s="15">
        <v>5000000</v>
      </c>
      <c r="O470" s="15">
        <v>5000000</v>
      </c>
      <c r="P470" s="15">
        <v>5000000</v>
      </c>
      <c r="Q470" s="15">
        <v>5000000</v>
      </c>
      <c r="R470" s="15">
        <v>5000000</v>
      </c>
      <c r="S470" s="15">
        <v>5000000</v>
      </c>
      <c r="T470" s="15">
        <v>3000000</v>
      </c>
      <c r="U470" s="15">
        <v>3000000</v>
      </c>
    </row>
    <row r="471" spans="1:21" x14ac:dyDescent="0.3">
      <c r="A471" s="7" t="s">
        <v>281</v>
      </c>
      <c r="B471" s="7" t="s">
        <v>910</v>
      </c>
      <c r="C471" s="8" t="s">
        <v>846</v>
      </c>
      <c r="D471" s="7">
        <v>1303</v>
      </c>
      <c r="E471" s="7" t="s">
        <v>8</v>
      </c>
      <c r="F471" s="7">
        <v>915</v>
      </c>
      <c r="G471" s="7" t="s">
        <v>921</v>
      </c>
      <c r="H471" s="7" t="s">
        <v>912</v>
      </c>
      <c r="I471" s="8" t="s">
        <v>846</v>
      </c>
      <c r="J471" s="15">
        <v>3000000</v>
      </c>
      <c r="K471" s="15">
        <v>5000000</v>
      </c>
      <c r="L471" s="15">
        <v>5000000</v>
      </c>
      <c r="M471" s="15">
        <v>5000000</v>
      </c>
      <c r="N471" s="15">
        <v>5000000</v>
      </c>
      <c r="O471" s="15">
        <v>5000000</v>
      </c>
      <c r="P471" s="15">
        <v>5000000</v>
      </c>
      <c r="Q471" s="15">
        <v>5000000</v>
      </c>
      <c r="R471" s="15">
        <v>5000000</v>
      </c>
      <c r="S471" s="15">
        <v>5000000</v>
      </c>
      <c r="T471" s="15">
        <v>5000000</v>
      </c>
      <c r="U471" s="15">
        <v>5000000</v>
      </c>
    </row>
    <row r="472" spans="1:21" x14ac:dyDescent="0.3">
      <c r="A472" s="7" t="s">
        <v>281</v>
      </c>
      <c r="B472" s="7" t="s">
        <v>910</v>
      </c>
      <c r="C472" s="8" t="s">
        <v>847</v>
      </c>
      <c r="D472" s="7">
        <v>1303</v>
      </c>
      <c r="E472" s="7" t="s">
        <v>930</v>
      </c>
      <c r="F472" s="7">
        <v>913</v>
      </c>
      <c r="G472" s="7">
        <v>110431</v>
      </c>
      <c r="H472" s="7" t="s">
        <v>912</v>
      </c>
      <c r="I472" s="8" t="s">
        <v>847</v>
      </c>
      <c r="J472" s="15">
        <v>10000000</v>
      </c>
      <c r="K472" s="15">
        <v>10000000</v>
      </c>
      <c r="L472" s="15">
        <v>10000000</v>
      </c>
      <c r="M472" s="15">
        <v>15000000</v>
      </c>
      <c r="N472" s="15">
        <v>15000000</v>
      </c>
      <c r="O472" s="15">
        <v>8000000</v>
      </c>
      <c r="P472" s="15">
        <v>10000000</v>
      </c>
      <c r="Q472" s="15">
        <v>10000000</v>
      </c>
      <c r="R472" s="15">
        <v>12000000</v>
      </c>
      <c r="S472" s="15">
        <v>15000000</v>
      </c>
      <c r="T472" s="15">
        <v>17000000</v>
      </c>
      <c r="U472" s="15">
        <v>17000000</v>
      </c>
    </row>
    <row r="473" spans="1:21" x14ac:dyDescent="0.3">
      <c r="A473" s="7" t="s">
        <v>281</v>
      </c>
      <c r="B473" s="7" t="s">
        <v>910</v>
      </c>
      <c r="C473" s="8" t="s">
        <v>937</v>
      </c>
      <c r="D473" s="7">
        <v>1303</v>
      </c>
      <c r="E473" s="7" t="s">
        <v>8</v>
      </c>
      <c r="F473" s="7">
        <v>907</v>
      </c>
      <c r="G473" s="7">
        <v>131496</v>
      </c>
      <c r="H473" s="7" t="s">
        <v>912</v>
      </c>
      <c r="I473" s="8" t="s">
        <v>937</v>
      </c>
      <c r="J473" s="15">
        <v>2000000</v>
      </c>
      <c r="K473" s="15">
        <v>2000000</v>
      </c>
      <c r="L473" s="15">
        <v>3000000</v>
      </c>
      <c r="M473" s="15">
        <v>2000000</v>
      </c>
      <c r="N473" s="15">
        <v>5000000</v>
      </c>
      <c r="O473" s="15">
        <v>5000000</v>
      </c>
      <c r="P473" s="15">
        <v>5000000</v>
      </c>
      <c r="Q473" s="15">
        <v>5000000</v>
      </c>
      <c r="R473" s="15">
        <v>5000000</v>
      </c>
      <c r="S473" s="15">
        <v>5000000</v>
      </c>
      <c r="T473" s="15">
        <v>3000000</v>
      </c>
      <c r="U473" s="15">
        <v>3000000</v>
      </c>
    </row>
    <row r="474" spans="1:21" x14ac:dyDescent="0.3">
      <c r="A474" s="7" t="s">
        <v>281</v>
      </c>
      <c r="B474" s="7" t="s">
        <v>910</v>
      </c>
      <c r="C474" s="8" t="s">
        <v>938</v>
      </c>
      <c r="D474" s="7">
        <v>1303</v>
      </c>
      <c r="E474" s="7" t="s">
        <v>939</v>
      </c>
      <c r="F474" s="7">
        <v>907</v>
      </c>
      <c r="G474" s="7">
        <v>131405</v>
      </c>
      <c r="H474" s="7" t="s">
        <v>912</v>
      </c>
      <c r="I474" s="8" t="s">
        <v>938</v>
      </c>
      <c r="J474" s="15">
        <v>2000000</v>
      </c>
      <c r="K474" s="15">
        <v>2000000</v>
      </c>
      <c r="L474" s="15">
        <v>3000000</v>
      </c>
      <c r="M474" s="15">
        <v>2000000</v>
      </c>
      <c r="N474" s="15">
        <v>5000000</v>
      </c>
      <c r="O474" s="15">
        <v>5000000</v>
      </c>
      <c r="P474" s="15">
        <v>5000000</v>
      </c>
      <c r="Q474" s="15">
        <v>5000000</v>
      </c>
      <c r="R474" s="15">
        <v>5000000</v>
      </c>
      <c r="S474" s="15">
        <v>5000000</v>
      </c>
      <c r="T474" s="15">
        <v>4000000</v>
      </c>
      <c r="U474" s="15">
        <v>4000000</v>
      </c>
    </row>
    <row r="475" spans="1:21" x14ac:dyDescent="0.3">
      <c r="A475" s="7" t="s">
        <v>281</v>
      </c>
      <c r="B475" s="7" t="s">
        <v>910</v>
      </c>
      <c r="C475" s="8" t="s">
        <v>940</v>
      </c>
      <c r="D475" s="7">
        <v>1303</v>
      </c>
      <c r="E475" s="7" t="s">
        <v>8</v>
      </c>
      <c r="F475" s="7">
        <v>907</v>
      </c>
      <c r="G475" s="7">
        <v>131753</v>
      </c>
      <c r="H475" s="7" t="s">
        <v>912</v>
      </c>
      <c r="I475" s="8" t="s">
        <v>940</v>
      </c>
      <c r="J475" s="15">
        <v>1000000</v>
      </c>
      <c r="K475" s="15">
        <v>1000000</v>
      </c>
      <c r="L475" s="15">
        <v>2000000</v>
      </c>
      <c r="M475" s="15">
        <v>2000000</v>
      </c>
      <c r="N475" s="15">
        <v>5000000</v>
      </c>
      <c r="O475" s="15">
        <v>5000000</v>
      </c>
      <c r="P475" s="15">
        <v>5000000</v>
      </c>
      <c r="Q475" s="15">
        <v>5000000</v>
      </c>
      <c r="R475" s="15">
        <v>5000000</v>
      </c>
      <c r="S475" s="15">
        <v>5000000</v>
      </c>
      <c r="T475" s="15">
        <v>3000000</v>
      </c>
      <c r="U475" s="15">
        <v>3000000</v>
      </c>
    </row>
    <row r="476" spans="1:21" x14ac:dyDescent="0.3">
      <c r="A476" s="7" t="s">
        <v>281</v>
      </c>
      <c r="B476" s="7" t="s">
        <v>910</v>
      </c>
      <c r="C476" s="8" t="s">
        <v>941</v>
      </c>
      <c r="D476" s="7">
        <v>1303</v>
      </c>
      <c r="E476" s="7" t="s">
        <v>8</v>
      </c>
      <c r="F476" s="7">
        <v>907</v>
      </c>
      <c r="G476" s="7">
        <v>131690</v>
      </c>
      <c r="H476" s="7" t="s">
        <v>912</v>
      </c>
      <c r="I476" s="8" t="s">
        <v>941</v>
      </c>
      <c r="J476" s="15">
        <v>2000000</v>
      </c>
      <c r="K476" s="15">
        <v>2000000</v>
      </c>
      <c r="L476" s="15">
        <v>3000000</v>
      </c>
      <c r="M476" s="15">
        <v>2000000</v>
      </c>
      <c r="N476" s="15">
        <v>5000000</v>
      </c>
      <c r="O476" s="15">
        <v>5000000</v>
      </c>
      <c r="P476" s="15">
        <v>5000000</v>
      </c>
      <c r="Q476" s="15">
        <v>5000000</v>
      </c>
      <c r="R476" s="15">
        <v>5000000</v>
      </c>
      <c r="S476" s="15">
        <v>5000000</v>
      </c>
      <c r="T476" s="15">
        <v>3000000</v>
      </c>
      <c r="U476" s="15">
        <v>3000000</v>
      </c>
    </row>
    <row r="477" spans="1:21" x14ac:dyDescent="0.3">
      <c r="A477" s="7" t="s">
        <v>281</v>
      </c>
      <c r="B477" s="7" t="s">
        <v>910</v>
      </c>
      <c r="C477" s="8" t="s">
        <v>942</v>
      </c>
      <c r="D477" s="7">
        <v>1303</v>
      </c>
      <c r="E477" s="7" t="s">
        <v>8</v>
      </c>
      <c r="F477" s="7">
        <v>902</v>
      </c>
      <c r="G477" s="7">
        <v>370573</v>
      </c>
      <c r="H477" s="7" t="s">
        <v>912</v>
      </c>
      <c r="I477" s="8" t="s">
        <v>942</v>
      </c>
      <c r="J477" s="15">
        <v>2000000</v>
      </c>
      <c r="K477" s="15">
        <v>1000000</v>
      </c>
      <c r="L477" s="15">
        <v>0</v>
      </c>
      <c r="M477" s="15">
        <v>0</v>
      </c>
      <c r="N477" s="15">
        <v>3000000</v>
      </c>
      <c r="O477" s="15">
        <v>0</v>
      </c>
      <c r="P477" s="15">
        <v>5000000</v>
      </c>
      <c r="Q477" s="15">
        <v>0</v>
      </c>
      <c r="R477" s="15">
        <v>0</v>
      </c>
      <c r="S477" s="15">
        <v>10000000</v>
      </c>
      <c r="T477" s="15">
        <v>5000000</v>
      </c>
      <c r="U477" s="15">
        <v>5000000</v>
      </c>
    </row>
    <row r="478" spans="1:21" x14ac:dyDescent="0.3">
      <c r="A478" s="7" t="s">
        <v>281</v>
      </c>
      <c r="B478" s="7" t="s">
        <v>910</v>
      </c>
      <c r="C478" s="8" t="s">
        <v>943</v>
      </c>
      <c r="D478" s="7">
        <v>1303</v>
      </c>
      <c r="E478" s="7" t="s">
        <v>8</v>
      </c>
      <c r="F478" s="7">
        <v>905</v>
      </c>
      <c r="G478" s="7">
        <v>370494</v>
      </c>
      <c r="H478" s="7" t="s">
        <v>912</v>
      </c>
      <c r="I478" s="8" t="s">
        <v>943</v>
      </c>
      <c r="J478" s="15">
        <v>2000000</v>
      </c>
      <c r="K478" s="15">
        <v>2000000</v>
      </c>
      <c r="L478" s="15">
        <v>2000000</v>
      </c>
      <c r="M478" s="15">
        <v>5000000</v>
      </c>
      <c r="N478" s="15">
        <v>2000000</v>
      </c>
      <c r="O478" s="15">
        <v>3000000</v>
      </c>
      <c r="P478" s="15">
        <v>6000000</v>
      </c>
      <c r="Q478" s="15">
        <v>4000000</v>
      </c>
      <c r="R478" s="15">
        <v>2000000</v>
      </c>
      <c r="S478" s="15">
        <v>5000000</v>
      </c>
      <c r="T478" s="15">
        <v>5000000</v>
      </c>
      <c r="U478" s="15">
        <v>5000000</v>
      </c>
    </row>
    <row r="479" spans="1:21" x14ac:dyDescent="0.3">
      <c r="A479" s="7" t="s">
        <v>281</v>
      </c>
      <c r="B479" s="7" t="s">
        <v>910</v>
      </c>
      <c r="C479" s="8" t="s">
        <v>848</v>
      </c>
      <c r="D479" s="7">
        <v>1303</v>
      </c>
      <c r="E479" s="7" t="s">
        <v>8</v>
      </c>
      <c r="F479" s="7">
        <v>905</v>
      </c>
      <c r="G479" s="7">
        <v>370442</v>
      </c>
      <c r="H479" s="7" t="s">
        <v>912</v>
      </c>
      <c r="I479" s="8" t="s">
        <v>848</v>
      </c>
      <c r="J479" s="15">
        <v>7000000</v>
      </c>
      <c r="K479" s="15">
        <v>0</v>
      </c>
      <c r="L479" s="15">
        <v>10000000</v>
      </c>
      <c r="M479" s="15">
        <v>0</v>
      </c>
      <c r="N479" s="15">
        <v>0</v>
      </c>
      <c r="O479" s="15">
        <v>10000000</v>
      </c>
      <c r="P479" s="15">
        <v>10000000</v>
      </c>
      <c r="Q479" s="15">
        <v>0</v>
      </c>
      <c r="R479" s="15">
        <v>10000000</v>
      </c>
      <c r="S479" s="15">
        <v>15000000</v>
      </c>
      <c r="T479" s="15">
        <v>10000000</v>
      </c>
      <c r="U479" s="15">
        <v>10000000</v>
      </c>
    </row>
    <row r="480" spans="1:21" x14ac:dyDescent="0.3">
      <c r="A480" s="7" t="s">
        <v>281</v>
      </c>
      <c r="B480" s="7" t="s">
        <v>910</v>
      </c>
      <c r="C480" s="8" t="s">
        <v>931</v>
      </c>
      <c r="D480" s="7">
        <v>1303</v>
      </c>
      <c r="E480" s="7" t="s">
        <v>8</v>
      </c>
      <c r="F480" s="7">
        <v>927</v>
      </c>
      <c r="G480" s="7">
        <v>111438</v>
      </c>
      <c r="H480" s="7" t="s">
        <v>913</v>
      </c>
      <c r="I480" s="8" t="s">
        <v>931</v>
      </c>
      <c r="J480" s="15">
        <v>31861110.554999962</v>
      </c>
      <c r="K480" s="15">
        <v>33500000</v>
      </c>
      <c r="L480" s="15">
        <v>35000000</v>
      </c>
      <c r="M480" s="15">
        <v>37500000</v>
      </c>
      <c r="N480" s="15">
        <v>40000000</v>
      </c>
      <c r="O480" s="15">
        <v>38666666.666666657</v>
      </c>
      <c r="P480" s="15">
        <v>40666666.666666657</v>
      </c>
      <c r="Q480" s="15">
        <v>36000000</v>
      </c>
      <c r="R480" s="15">
        <v>38166666.666666664</v>
      </c>
      <c r="S480" s="15">
        <v>38666666.666666657</v>
      </c>
      <c r="T480" s="15">
        <v>41166666.666666657</v>
      </c>
      <c r="U480" s="15">
        <v>38833333.333333328</v>
      </c>
    </row>
    <row r="481" spans="1:21" x14ac:dyDescent="0.3">
      <c r="A481" s="7" t="s">
        <v>281</v>
      </c>
      <c r="B481" s="7" t="s">
        <v>910</v>
      </c>
      <c r="C481" s="8" t="s">
        <v>932</v>
      </c>
      <c r="D481" s="7">
        <v>1303</v>
      </c>
      <c r="E481" s="7" t="s">
        <v>8</v>
      </c>
      <c r="F481" s="7">
        <v>927</v>
      </c>
      <c r="G481" s="7">
        <v>110930</v>
      </c>
      <c r="H481" s="7" t="s">
        <v>913</v>
      </c>
      <c r="I481" s="8" t="s">
        <v>932</v>
      </c>
      <c r="J481" s="15">
        <v>7250000.0333333407</v>
      </c>
      <c r="K481" s="15">
        <v>9100000</v>
      </c>
      <c r="L481" s="15">
        <v>10250000.033333339</v>
      </c>
      <c r="M481" s="15">
        <v>13000000</v>
      </c>
      <c r="N481" s="15">
        <v>15400000</v>
      </c>
      <c r="O481" s="15">
        <v>14083333.366666662</v>
      </c>
      <c r="P481" s="15">
        <v>16083333.366666662</v>
      </c>
      <c r="Q481" s="15">
        <v>11416666.700000001</v>
      </c>
      <c r="R481" s="15">
        <v>13583333.366666667</v>
      </c>
      <c r="S481" s="15">
        <v>14083333.366666662</v>
      </c>
      <c r="T481" s="15">
        <v>16583333.366666662</v>
      </c>
      <c r="U481" s="15">
        <v>14250000.033333331</v>
      </c>
    </row>
    <row r="482" spans="1:21" x14ac:dyDescent="0.3">
      <c r="A482" s="7" t="s">
        <v>281</v>
      </c>
      <c r="B482" s="7" t="s">
        <v>910</v>
      </c>
      <c r="C482" s="8" t="s">
        <v>933</v>
      </c>
      <c r="D482" s="7">
        <v>1303</v>
      </c>
      <c r="E482" s="7" t="s">
        <v>944</v>
      </c>
      <c r="F482" s="7">
        <v>927</v>
      </c>
      <c r="G482" s="7">
        <v>110011</v>
      </c>
      <c r="H482" s="7" t="s">
        <v>913</v>
      </c>
      <c r="I482" s="8" t="s">
        <v>933</v>
      </c>
      <c r="J482" s="15">
        <v>6833333.3333333405</v>
      </c>
      <c r="K482" s="15">
        <v>8800000</v>
      </c>
      <c r="L482" s="15">
        <v>10000000</v>
      </c>
      <c r="M482" s="15">
        <v>12500000</v>
      </c>
      <c r="N482" s="15">
        <v>14833333.33333333</v>
      </c>
      <c r="O482" s="15">
        <v>13666666.66666666</v>
      </c>
      <c r="P482" s="15">
        <v>15666666.66666666</v>
      </c>
      <c r="Q482" s="15">
        <v>11000000</v>
      </c>
      <c r="R482" s="15">
        <v>13166666.666666666</v>
      </c>
      <c r="S482" s="15">
        <v>13666666.66666666</v>
      </c>
      <c r="T482" s="15">
        <v>16166666.66666666</v>
      </c>
      <c r="U482" s="15">
        <v>13833333.33333333</v>
      </c>
    </row>
    <row r="483" spans="1:21" x14ac:dyDescent="0.3">
      <c r="A483" s="7" t="s">
        <v>281</v>
      </c>
      <c r="B483" s="7" t="s">
        <v>910</v>
      </c>
      <c r="C483" s="8" t="s">
        <v>849</v>
      </c>
      <c r="D483" s="7">
        <v>1303</v>
      </c>
      <c r="E483" s="7" t="s">
        <v>8</v>
      </c>
      <c r="F483" s="7">
        <v>927</v>
      </c>
      <c r="G483" s="7">
        <v>110138</v>
      </c>
      <c r="H483" s="7" t="s">
        <v>913</v>
      </c>
      <c r="I483" s="8" t="s">
        <v>849</v>
      </c>
      <c r="J483" s="15">
        <v>4166666.7</v>
      </c>
      <c r="K483" s="15">
        <v>4166666.7</v>
      </c>
      <c r="L483" s="15">
        <v>4166666.7</v>
      </c>
      <c r="M483" s="15">
        <v>4166666.7</v>
      </c>
      <c r="N483" s="15">
        <v>4166666.7</v>
      </c>
      <c r="O483" s="15">
        <v>4166666.7</v>
      </c>
      <c r="P483" s="15">
        <v>4166666.7</v>
      </c>
      <c r="Q483" s="15">
        <v>4166666.7</v>
      </c>
      <c r="R483" s="15">
        <v>4166666.7</v>
      </c>
      <c r="S483" s="15">
        <v>4166666.7</v>
      </c>
      <c r="T483" s="15">
        <v>4166666.7</v>
      </c>
      <c r="U483" s="15">
        <v>4166666.7</v>
      </c>
    </row>
    <row r="484" spans="1:21" x14ac:dyDescent="0.3">
      <c r="A484" s="7" t="s">
        <v>281</v>
      </c>
      <c r="B484" s="7" t="s">
        <v>910</v>
      </c>
      <c r="C484" s="8" t="s">
        <v>850</v>
      </c>
      <c r="D484" s="7">
        <v>1303</v>
      </c>
      <c r="E484" s="7" t="s">
        <v>8</v>
      </c>
      <c r="F484" s="7">
        <v>927</v>
      </c>
      <c r="G484" s="7">
        <v>110503</v>
      </c>
      <c r="H484" s="7" t="s">
        <v>913</v>
      </c>
      <c r="I484" s="8" t="s">
        <v>850</v>
      </c>
      <c r="J484" s="15">
        <v>1833333.3333333402</v>
      </c>
      <c r="K484" s="15">
        <v>3500000</v>
      </c>
      <c r="L484" s="15">
        <v>4833333.3333333405</v>
      </c>
      <c r="M484" s="15">
        <v>7500000</v>
      </c>
      <c r="N484" s="15">
        <v>9833333.3333333302</v>
      </c>
      <c r="O484" s="15">
        <v>8666666.6666666605</v>
      </c>
      <c r="P484" s="15">
        <v>10666666.66666666</v>
      </c>
      <c r="Q484" s="15">
        <v>6000000</v>
      </c>
      <c r="R484" s="15">
        <v>8166666.666666666</v>
      </c>
      <c r="S484" s="15">
        <v>8666666.6666666605</v>
      </c>
      <c r="T484" s="15">
        <v>11166666.66666666</v>
      </c>
      <c r="U484" s="15">
        <v>8833333.3333333302</v>
      </c>
    </row>
    <row r="485" spans="1:21" x14ac:dyDescent="0.3">
      <c r="A485" s="7" t="s">
        <v>281</v>
      </c>
      <c r="B485" s="7" t="s">
        <v>910</v>
      </c>
      <c r="C485" s="8" t="s">
        <v>851</v>
      </c>
      <c r="D485" s="7">
        <v>1303</v>
      </c>
      <c r="E485" s="7" t="s">
        <v>8</v>
      </c>
      <c r="F485" s="7">
        <v>927</v>
      </c>
      <c r="G485" s="7">
        <v>110109</v>
      </c>
      <c r="H485" s="7" t="s">
        <v>913</v>
      </c>
      <c r="I485" s="8" t="s">
        <v>851</v>
      </c>
      <c r="J485" s="15">
        <v>0</v>
      </c>
      <c r="K485" s="15">
        <v>1000000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2000000</v>
      </c>
      <c r="T485" s="15">
        <v>1000000</v>
      </c>
      <c r="U485" s="15">
        <v>1000000</v>
      </c>
    </row>
    <row r="486" spans="1:21" x14ac:dyDescent="0.3">
      <c r="A486" s="7" t="s">
        <v>281</v>
      </c>
      <c r="B486" s="7" t="s">
        <v>910</v>
      </c>
      <c r="C486" s="8" t="s">
        <v>852</v>
      </c>
      <c r="D486" s="7">
        <v>1303</v>
      </c>
      <c r="E486" s="7" t="s">
        <v>8</v>
      </c>
      <c r="F486" s="7">
        <v>927</v>
      </c>
      <c r="G486" s="7">
        <v>110072</v>
      </c>
      <c r="H486" s="7" t="s">
        <v>913</v>
      </c>
      <c r="I486" s="8" t="s">
        <v>852</v>
      </c>
      <c r="J486" s="15">
        <v>0</v>
      </c>
      <c r="K486" s="15">
        <v>1000000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1000000</v>
      </c>
      <c r="S486" s="15">
        <v>0</v>
      </c>
      <c r="T486" s="15">
        <v>0</v>
      </c>
      <c r="U486" s="15">
        <v>0</v>
      </c>
    </row>
    <row r="487" spans="1:21" x14ac:dyDescent="0.3">
      <c r="A487" s="7" t="s">
        <v>281</v>
      </c>
      <c r="B487" s="7" t="s">
        <v>910</v>
      </c>
      <c r="C487" s="8" t="s">
        <v>853</v>
      </c>
      <c r="D487" s="7">
        <v>1303</v>
      </c>
      <c r="E487" s="7" t="s">
        <v>8</v>
      </c>
      <c r="F487" s="7">
        <v>927</v>
      </c>
      <c r="G487" s="7">
        <v>111123</v>
      </c>
      <c r="H487" s="7" t="s">
        <v>913</v>
      </c>
      <c r="I487" s="8" t="s">
        <v>853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1000000</v>
      </c>
      <c r="U487" s="15">
        <v>1000000</v>
      </c>
    </row>
    <row r="488" spans="1:21" x14ac:dyDescent="0.3">
      <c r="A488" s="7" t="s">
        <v>281</v>
      </c>
      <c r="B488" s="7" t="s">
        <v>910</v>
      </c>
      <c r="C488" s="8" t="s">
        <v>854</v>
      </c>
      <c r="D488" s="7">
        <v>1303</v>
      </c>
      <c r="E488" s="7" t="s">
        <v>8</v>
      </c>
      <c r="F488" s="7">
        <v>927</v>
      </c>
      <c r="G488" s="7">
        <v>111412</v>
      </c>
      <c r="H488" s="7" t="s">
        <v>913</v>
      </c>
      <c r="I488" s="8" t="s">
        <v>854</v>
      </c>
      <c r="J488" s="15">
        <v>0</v>
      </c>
      <c r="K488" s="15">
        <v>0</v>
      </c>
      <c r="L488" s="15">
        <v>0</v>
      </c>
      <c r="M488" s="15">
        <v>1000000</v>
      </c>
      <c r="N488" s="15">
        <v>0</v>
      </c>
      <c r="O488" s="15">
        <v>1000000</v>
      </c>
      <c r="P488" s="15">
        <v>0</v>
      </c>
      <c r="Q488" s="15">
        <v>0</v>
      </c>
      <c r="R488" s="15">
        <v>0</v>
      </c>
      <c r="S488" s="15">
        <v>1000000</v>
      </c>
      <c r="T488" s="15">
        <v>0</v>
      </c>
      <c r="U488" s="15">
        <v>2000000</v>
      </c>
    </row>
    <row r="489" spans="1:21" x14ac:dyDescent="0.3">
      <c r="A489" s="7" t="s">
        <v>281</v>
      </c>
      <c r="B489" s="7" t="s">
        <v>910</v>
      </c>
      <c r="C489" s="8" t="s">
        <v>855</v>
      </c>
      <c r="D489" s="7">
        <v>1303</v>
      </c>
      <c r="E489" s="7" t="s">
        <v>8</v>
      </c>
      <c r="F489" s="7">
        <v>927</v>
      </c>
      <c r="G489" s="7">
        <v>110034</v>
      </c>
      <c r="H489" s="7" t="s">
        <v>913</v>
      </c>
      <c r="I489" s="8" t="s">
        <v>855</v>
      </c>
      <c r="J489" s="15">
        <v>0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  <c r="P489" s="15">
        <v>0</v>
      </c>
      <c r="Q489" s="15">
        <v>0</v>
      </c>
      <c r="R489" s="15">
        <v>0</v>
      </c>
      <c r="S489" s="15">
        <v>0</v>
      </c>
      <c r="T489" s="15">
        <v>1000000</v>
      </c>
      <c r="U489" s="15">
        <v>1000000</v>
      </c>
    </row>
    <row r="490" spans="1:21" x14ac:dyDescent="0.3">
      <c r="A490" s="7" t="s">
        <v>281</v>
      </c>
      <c r="B490" s="7" t="s">
        <v>910</v>
      </c>
      <c r="C490" s="8" t="s">
        <v>856</v>
      </c>
      <c r="D490" s="7">
        <v>1303</v>
      </c>
      <c r="E490" s="7" t="s">
        <v>8</v>
      </c>
      <c r="F490" s="7">
        <v>927</v>
      </c>
      <c r="G490" s="7">
        <v>110840</v>
      </c>
      <c r="H490" s="7" t="s">
        <v>913</v>
      </c>
      <c r="I490" s="8" t="s">
        <v>856</v>
      </c>
      <c r="J490" s="15">
        <v>1000003.33333334</v>
      </c>
      <c r="K490" s="15">
        <v>2666670</v>
      </c>
      <c r="L490" s="15">
        <v>4000003.33333334</v>
      </c>
      <c r="M490" s="15">
        <v>6666670</v>
      </c>
      <c r="N490" s="15">
        <v>9000003.3333333302</v>
      </c>
      <c r="O490" s="15">
        <v>7833336.6666666595</v>
      </c>
      <c r="P490" s="15">
        <v>9833336.6666666605</v>
      </c>
      <c r="Q490" s="15">
        <v>5166670</v>
      </c>
      <c r="R490" s="15">
        <v>7333336.666666666</v>
      </c>
      <c r="S490" s="15">
        <v>7833336.6666666595</v>
      </c>
      <c r="T490" s="15">
        <v>10333336.66666666</v>
      </c>
      <c r="U490" s="15">
        <v>8000003.3333333302</v>
      </c>
    </row>
    <row r="491" spans="1:21" x14ac:dyDescent="0.3">
      <c r="A491" s="7" t="s">
        <v>281</v>
      </c>
      <c r="B491" s="7" t="s">
        <v>910</v>
      </c>
      <c r="C491" s="8" t="s">
        <v>857</v>
      </c>
      <c r="D491" s="7">
        <v>1303</v>
      </c>
      <c r="E491" s="7" t="s">
        <v>8</v>
      </c>
      <c r="F491" s="7">
        <v>927</v>
      </c>
      <c r="G491" s="7">
        <v>131724</v>
      </c>
      <c r="H491" s="7" t="s">
        <v>913</v>
      </c>
      <c r="I491" s="8" t="s">
        <v>857</v>
      </c>
      <c r="J491" s="15">
        <v>4333333.3333333405</v>
      </c>
      <c r="K491" s="15">
        <v>6000000</v>
      </c>
      <c r="L491" s="15">
        <v>7333333.3333333405</v>
      </c>
      <c r="M491" s="15">
        <v>10000000</v>
      </c>
      <c r="N491" s="15">
        <v>12333333.33333333</v>
      </c>
      <c r="O491" s="15">
        <v>11166666.66666666</v>
      </c>
      <c r="P491" s="15">
        <v>13400000</v>
      </c>
      <c r="Q491" s="15">
        <v>8500000</v>
      </c>
      <c r="R491" s="15">
        <v>10666666.666666666</v>
      </c>
      <c r="S491" s="15">
        <v>11166666.66666666</v>
      </c>
      <c r="T491" s="15">
        <v>13666666.66666666</v>
      </c>
      <c r="U491" s="15">
        <v>11333333.33333333</v>
      </c>
    </row>
    <row r="492" spans="1:21" x14ac:dyDescent="0.3">
      <c r="A492" s="7" t="s">
        <v>281</v>
      </c>
      <c r="B492" s="7" t="s">
        <v>910</v>
      </c>
      <c r="C492" s="8" t="s">
        <v>858</v>
      </c>
      <c r="D492" s="7">
        <v>1303</v>
      </c>
      <c r="E492" s="7" t="s">
        <v>8</v>
      </c>
      <c r="F492" s="7">
        <v>927</v>
      </c>
      <c r="G492" s="7">
        <v>110770</v>
      </c>
      <c r="H492" s="7" t="s">
        <v>914</v>
      </c>
      <c r="I492" s="8" t="s">
        <v>858</v>
      </c>
      <c r="J492" s="15">
        <v>2916666.67</v>
      </c>
      <c r="K492" s="15">
        <v>2916666.67</v>
      </c>
      <c r="L492" s="15">
        <v>2916666.67</v>
      </c>
      <c r="M492" s="15">
        <v>2916666.67</v>
      </c>
      <c r="N492" s="15">
        <v>2916666.67</v>
      </c>
      <c r="O492" s="15">
        <v>2916666.67</v>
      </c>
      <c r="P492" s="15">
        <v>2916666.67</v>
      </c>
      <c r="Q492" s="15">
        <v>2916666.67</v>
      </c>
      <c r="R492" s="15">
        <v>2916666.67</v>
      </c>
      <c r="S492" s="15">
        <v>2916666.67</v>
      </c>
      <c r="T492" s="15">
        <v>2916666.67</v>
      </c>
      <c r="U492" s="15">
        <v>2916666.67</v>
      </c>
    </row>
    <row r="493" spans="1:21" x14ac:dyDescent="0.3">
      <c r="A493" s="7" t="s">
        <v>281</v>
      </c>
      <c r="B493" s="7" t="s">
        <v>910</v>
      </c>
      <c r="C493" s="8" t="s">
        <v>859</v>
      </c>
      <c r="D493" s="7">
        <v>1303</v>
      </c>
      <c r="E493" s="7" t="s">
        <v>8</v>
      </c>
      <c r="F493" s="7">
        <v>927</v>
      </c>
      <c r="G493" s="7">
        <v>110085</v>
      </c>
      <c r="H493" s="7" t="s">
        <v>914</v>
      </c>
      <c r="I493" s="8" t="s">
        <v>859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  <c r="P493" s="15">
        <v>0</v>
      </c>
      <c r="Q493" s="15">
        <v>0</v>
      </c>
      <c r="R493" s="15">
        <v>1000000</v>
      </c>
      <c r="S493" s="15">
        <v>1000000</v>
      </c>
      <c r="T493" s="15">
        <v>1000000</v>
      </c>
      <c r="U493" s="15">
        <v>2000000</v>
      </c>
    </row>
    <row r="494" spans="1:21" x14ac:dyDescent="0.3">
      <c r="A494" s="7" t="s">
        <v>281</v>
      </c>
      <c r="B494" s="7" t="s">
        <v>910</v>
      </c>
      <c r="C494" s="8" t="s">
        <v>945</v>
      </c>
      <c r="D494" s="7">
        <v>1303</v>
      </c>
      <c r="E494" s="7" t="s">
        <v>8</v>
      </c>
      <c r="F494" s="7">
        <v>927</v>
      </c>
      <c r="G494" s="7">
        <v>111335</v>
      </c>
      <c r="H494" s="7" t="s">
        <v>914</v>
      </c>
      <c r="I494" s="8" t="s">
        <v>945</v>
      </c>
      <c r="J494" s="15">
        <v>0</v>
      </c>
      <c r="K494" s="15">
        <v>1000000</v>
      </c>
      <c r="L494" s="15">
        <v>0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0</v>
      </c>
      <c r="S494" s="15">
        <v>1000000</v>
      </c>
      <c r="T494" s="15">
        <v>0</v>
      </c>
      <c r="U494" s="15">
        <v>1000000</v>
      </c>
    </row>
    <row r="495" spans="1:21" x14ac:dyDescent="0.3">
      <c r="A495" s="7" t="s">
        <v>281</v>
      </c>
      <c r="B495" s="7" t="s">
        <v>910</v>
      </c>
      <c r="C495" s="8" t="s">
        <v>860</v>
      </c>
      <c r="D495" s="7">
        <v>1303</v>
      </c>
      <c r="E495" s="7" t="s">
        <v>8</v>
      </c>
      <c r="F495" s="7">
        <v>927</v>
      </c>
      <c r="G495" s="7">
        <v>111313</v>
      </c>
      <c r="H495" s="7" t="s">
        <v>914</v>
      </c>
      <c r="I495" s="8" t="s">
        <v>860</v>
      </c>
      <c r="J495" s="15">
        <v>0</v>
      </c>
      <c r="K495" s="15">
        <v>1000000</v>
      </c>
      <c r="L495" s="15">
        <v>0</v>
      </c>
      <c r="M495" s="15">
        <v>0</v>
      </c>
      <c r="N495" s="15">
        <v>0</v>
      </c>
      <c r="O495" s="15">
        <v>0</v>
      </c>
      <c r="P495" s="15">
        <v>1000000</v>
      </c>
      <c r="Q495" s="15">
        <v>0</v>
      </c>
      <c r="R495" s="15">
        <v>1000000</v>
      </c>
      <c r="S495" s="15">
        <v>0</v>
      </c>
      <c r="T495" s="15">
        <v>0</v>
      </c>
      <c r="U495" s="15">
        <v>2000000</v>
      </c>
    </row>
    <row r="496" spans="1:21" x14ac:dyDescent="0.3">
      <c r="A496" s="7" t="s">
        <v>281</v>
      </c>
      <c r="B496" s="7" t="s">
        <v>910</v>
      </c>
      <c r="C496" s="8" t="s">
        <v>861</v>
      </c>
      <c r="D496" s="7">
        <v>1303</v>
      </c>
      <c r="E496" s="7" t="s">
        <v>8</v>
      </c>
      <c r="F496" s="7">
        <v>927</v>
      </c>
      <c r="G496" s="7">
        <v>111125</v>
      </c>
      <c r="H496" s="7" t="s">
        <v>914</v>
      </c>
      <c r="I496" s="8" t="s">
        <v>861</v>
      </c>
      <c r="J496" s="15">
        <v>0</v>
      </c>
      <c r="K496" s="15">
        <v>0</v>
      </c>
      <c r="L496" s="15">
        <v>1000000</v>
      </c>
      <c r="M496" s="15">
        <v>0</v>
      </c>
      <c r="N496" s="15">
        <v>1000000</v>
      </c>
      <c r="O496" s="15">
        <v>0</v>
      </c>
      <c r="P496" s="15">
        <v>0</v>
      </c>
      <c r="Q496" s="15">
        <v>0</v>
      </c>
      <c r="R496" s="15">
        <v>1000000</v>
      </c>
      <c r="S496" s="15">
        <v>0</v>
      </c>
      <c r="T496" s="15">
        <v>0</v>
      </c>
      <c r="U496" s="15">
        <v>2000000</v>
      </c>
    </row>
    <row r="497" spans="1:21" x14ac:dyDescent="0.3">
      <c r="A497" s="7" t="s">
        <v>281</v>
      </c>
      <c r="B497" s="7" t="s">
        <v>910</v>
      </c>
      <c r="C497" s="8" t="s">
        <v>862</v>
      </c>
      <c r="D497" s="7">
        <v>1303</v>
      </c>
      <c r="E497" s="7" t="s">
        <v>8</v>
      </c>
      <c r="F497" s="7">
        <v>927</v>
      </c>
      <c r="G497" s="7">
        <v>111164</v>
      </c>
      <c r="H497" s="7" t="s">
        <v>914</v>
      </c>
      <c r="I497" s="8" t="s">
        <v>862</v>
      </c>
      <c r="J497" s="15">
        <v>0</v>
      </c>
      <c r="K497" s="15">
        <v>0</v>
      </c>
      <c r="L497" s="15">
        <v>0</v>
      </c>
      <c r="M497" s="15">
        <v>1000000</v>
      </c>
      <c r="N497" s="15">
        <v>0</v>
      </c>
      <c r="O497" s="15">
        <v>1000000</v>
      </c>
      <c r="P497" s="15">
        <v>0</v>
      </c>
      <c r="Q497" s="15">
        <v>0</v>
      </c>
      <c r="R497" s="15">
        <v>0</v>
      </c>
      <c r="S497" s="15">
        <v>1000000</v>
      </c>
      <c r="T497" s="15">
        <v>0</v>
      </c>
      <c r="U497" s="15">
        <v>2000000</v>
      </c>
    </row>
    <row r="498" spans="1:21" x14ac:dyDescent="0.3">
      <c r="A498" s="7" t="s">
        <v>281</v>
      </c>
      <c r="B498" s="7" t="s">
        <v>910</v>
      </c>
      <c r="C498" s="8" t="s">
        <v>863</v>
      </c>
      <c r="D498" s="7">
        <v>1303</v>
      </c>
      <c r="E498" s="7" t="s">
        <v>8</v>
      </c>
      <c r="F498" s="7">
        <v>927</v>
      </c>
      <c r="G498" s="7">
        <v>111415</v>
      </c>
      <c r="H498" s="7" t="s">
        <v>914</v>
      </c>
      <c r="I498" s="8" t="s">
        <v>863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1000000</v>
      </c>
      <c r="T498" s="15">
        <v>0</v>
      </c>
      <c r="U498" s="15">
        <v>0</v>
      </c>
    </row>
    <row r="499" spans="1:21" x14ac:dyDescent="0.3">
      <c r="A499" s="7" t="s">
        <v>281</v>
      </c>
      <c r="B499" s="7" t="s">
        <v>910</v>
      </c>
      <c r="C499" s="8" t="s">
        <v>864</v>
      </c>
      <c r="D499" s="7">
        <v>1303</v>
      </c>
      <c r="E499" s="7" t="s">
        <v>8</v>
      </c>
      <c r="F499" s="7">
        <v>927</v>
      </c>
      <c r="G499" s="7">
        <v>190269</v>
      </c>
      <c r="H499" s="7" t="s">
        <v>914</v>
      </c>
      <c r="I499" s="8" t="s">
        <v>864</v>
      </c>
      <c r="J499" s="15">
        <v>0</v>
      </c>
      <c r="K499" s="15">
        <v>1000000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1000000</v>
      </c>
    </row>
    <row r="500" spans="1:21" x14ac:dyDescent="0.3">
      <c r="A500" s="7" t="s">
        <v>281</v>
      </c>
      <c r="B500" s="7" t="s">
        <v>910</v>
      </c>
      <c r="C500" s="8" t="s">
        <v>865</v>
      </c>
      <c r="D500" s="7">
        <v>1303</v>
      </c>
      <c r="E500" s="7" t="s">
        <v>8</v>
      </c>
      <c r="F500" s="7">
        <v>927</v>
      </c>
      <c r="G500" s="7">
        <v>111516</v>
      </c>
      <c r="H500" s="7" t="s">
        <v>914</v>
      </c>
      <c r="I500" s="8" t="s">
        <v>865</v>
      </c>
      <c r="J500" s="15">
        <v>0</v>
      </c>
      <c r="K500" s="15">
        <v>0</v>
      </c>
      <c r="L500" s="15">
        <v>0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0</v>
      </c>
      <c r="S500" s="15">
        <v>0</v>
      </c>
      <c r="T500" s="15">
        <v>1000000</v>
      </c>
      <c r="U500" s="15">
        <v>1000000</v>
      </c>
    </row>
    <row r="501" spans="1:21" x14ac:dyDescent="0.3">
      <c r="A501" s="7" t="s">
        <v>281</v>
      </c>
      <c r="B501" s="7" t="s">
        <v>910</v>
      </c>
      <c r="C501" s="8" t="s">
        <v>866</v>
      </c>
      <c r="D501" s="7">
        <v>1303</v>
      </c>
      <c r="E501" s="7" t="s">
        <v>8</v>
      </c>
      <c r="F501" s="7">
        <v>927</v>
      </c>
      <c r="G501" s="7">
        <v>110012</v>
      </c>
      <c r="H501" s="7" t="s">
        <v>914</v>
      </c>
      <c r="I501" s="8" t="s">
        <v>866</v>
      </c>
      <c r="J501" s="15">
        <v>833333.3</v>
      </c>
      <c r="K501" s="15">
        <v>833333.3</v>
      </c>
      <c r="L501" s="15">
        <v>833333.3</v>
      </c>
      <c r="M501" s="15">
        <v>833333.3</v>
      </c>
      <c r="N501" s="15">
        <v>833333.3</v>
      </c>
      <c r="O501" s="15">
        <v>833333.3</v>
      </c>
      <c r="P501" s="15">
        <v>833333.3</v>
      </c>
      <c r="Q501" s="15">
        <v>833333.3</v>
      </c>
      <c r="R501" s="15">
        <v>833333.3</v>
      </c>
      <c r="S501" s="15">
        <v>833333.3</v>
      </c>
      <c r="T501" s="15">
        <v>833333.3</v>
      </c>
      <c r="U501" s="15">
        <v>833333.3</v>
      </c>
    </row>
    <row r="502" spans="1:21" x14ac:dyDescent="0.3">
      <c r="A502" s="7" t="s">
        <v>281</v>
      </c>
      <c r="B502" s="7" t="s">
        <v>910</v>
      </c>
      <c r="C502" s="8" t="s">
        <v>867</v>
      </c>
      <c r="D502" s="7">
        <v>1303</v>
      </c>
      <c r="E502" s="7" t="s">
        <v>8</v>
      </c>
      <c r="F502" s="7">
        <v>927</v>
      </c>
      <c r="G502" s="7">
        <v>110835</v>
      </c>
      <c r="H502" s="7" t="s">
        <v>914</v>
      </c>
      <c r="I502" s="8" t="s">
        <v>867</v>
      </c>
      <c r="J502" s="15">
        <v>0</v>
      </c>
      <c r="K502" s="15">
        <v>0</v>
      </c>
      <c r="L502" s="15">
        <v>0</v>
      </c>
      <c r="M502" s="15">
        <v>1000000</v>
      </c>
      <c r="N502" s="15">
        <v>0</v>
      </c>
      <c r="O502" s="15">
        <v>1000000</v>
      </c>
      <c r="P502" s="15">
        <v>0</v>
      </c>
      <c r="Q502" s="15">
        <v>0</v>
      </c>
      <c r="R502" s="15">
        <v>0</v>
      </c>
      <c r="S502" s="15">
        <v>1000000</v>
      </c>
      <c r="T502" s="15">
        <v>0</v>
      </c>
      <c r="U502" s="15">
        <v>2000000</v>
      </c>
    </row>
    <row r="503" spans="1:21" x14ac:dyDescent="0.3">
      <c r="A503" s="7" t="s">
        <v>281</v>
      </c>
      <c r="B503" s="7" t="s">
        <v>910</v>
      </c>
      <c r="C503" s="8" t="s">
        <v>868</v>
      </c>
      <c r="D503" s="7">
        <v>1303</v>
      </c>
      <c r="E503" s="7" t="s">
        <v>8</v>
      </c>
      <c r="F503" s="7">
        <v>927</v>
      </c>
      <c r="G503" s="7">
        <v>111475</v>
      </c>
      <c r="H503" s="7" t="s">
        <v>914</v>
      </c>
      <c r="I503" s="8" t="s">
        <v>868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0</v>
      </c>
      <c r="P503" s="15">
        <v>0</v>
      </c>
      <c r="Q503" s="15">
        <v>0</v>
      </c>
      <c r="R503" s="15">
        <v>0</v>
      </c>
      <c r="S503" s="15">
        <v>1000000</v>
      </c>
      <c r="T503" s="15">
        <v>0</v>
      </c>
      <c r="U503" s="15">
        <v>0</v>
      </c>
    </row>
    <row r="504" spans="1:21" x14ac:dyDescent="0.3">
      <c r="A504" s="7" t="s">
        <v>281</v>
      </c>
      <c r="B504" s="7" t="s">
        <v>910</v>
      </c>
      <c r="C504" s="8" t="s">
        <v>869</v>
      </c>
      <c r="D504" s="7">
        <v>1303</v>
      </c>
      <c r="E504" s="7" t="s">
        <v>8</v>
      </c>
      <c r="F504" s="7">
        <v>927</v>
      </c>
      <c r="G504" s="7" t="s">
        <v>922</v>
      </c>
      <c r="H504" s="7" t="s">
        <v>914</v>
      </c>
      <c r="I504" s="8" t="s">
        <v>869</v>
      </c>
      <c r="J504" s="15">
        <v>833333.3</v>
      </c>
      <c r="K504" s="15">
        <v>1000000</v>
      </c>
      <c r="L504" s="15">
        <v>833333.3</v>
      </c>
      <c r="M504" s="15">
        <v>833333.3</v>
      </c>
      <c r="N504" s="15">
        <v>833333.3</v>
      </c>
      <c r="O504" s="15">
        <v>833333.3</v>
      </c>
      <c r="P504" s="15">
        <v>833333.3</v>
      </c>
      <c r="Q504" s="15">
        <v>833333.3</v>
      </c>
      <c r="R504" s="15">
        <v>833333.3</v>
      </c>
      <c r="S504" s="15">
        <v>833333.3</v>
      </c>
      <c r="T504" s="15">
        <v>833333.3</v>
      </c>
      <c r="U504" s="15">
        <v>833333.3</v>
      </c>
    </row>
    <row r="505" spans="1:21" x14ac:dyDescent="0.3">
      <c r="A505" s="7" t="s">
        <v>281</v>
      </c>
      <c r="B505" s="7" t="s">
        <v>910</v>
      </c>
      <c r="C505" s="8" t="s">
        <v>946</v>
      </c>
      <c r="D505" s="7">
        <v>1303</v>
      </c>
      <c r="E505" s="7" t="s">
        <v>8</v>
      </c>
      <c r="F505" s="7">
        <v>918</v>
      </c>
      <c r="G505" s="7">
        <v>110955</v>
      </c>
      <c r="H505" s="7" t="s">
        <v>915</v>
      </c>
      <c r="I505" s="8" t="s">
        <v>946</v>
      </c>
      <c r="J505" s="15">
        <v>100000</v>
      </c>
      <c r="K505" s="15">
        <v>100000</v>
      </c>
      <c r="L505" s="15">
        <v>100000</v>
      </c>
      <c r="M505" s="15">
        <v>100000</v>
      </c>
      <c r="N505" s="15">
        <v>200000</v>
      </c>
      <c r="O505" s="15">
        <v>200000</v>
      </c>
      <c r="P505" s="15">
        <v>100000</v>
      </c>
      <c r="Q505" s="15">
        <v>100000</v>
      </c>
      <c r="R505" s="15">
        <v>100000</v>
      </c>
      <c r="S505" s="15">
        <v>200000</v>
      </c>
      <c r="T505" s="15">
        <v>200000</v>
      </c>
      <c r="U505" s="15">
        <v>500000</v>
      </c>
    </row>
    <row r="506" spans="1:21" x14ac:dyDescent="0.3">
      <c r="A506" s="7" t="s">
        <v>281</v>
      </c>
      <c r="B506" s="7" t="s">
        <v>910</v>
      </c>
      <c r="C506" s="8" t="s">
        <v>870</v>
      </c>
      <c r="D506" s="7">
        <v>1303</v>
      </c>
      <c r="E506" s="7" t="s">
        <v>8</v>
      </c>
      <c r="F506" s="7">
        <v>918</v>
      </c>
      <c r="G506" s="7">
        <v>110221</v>
      </c>
      <c r="H506" s="7" t="s">
        <v>915</v>
      </c>
      <c r="I506" s="8" t="s">
        <v>870</v>
      </c>
      <c r="J506" s="15">
        <v>0</v>
      </c>
      <c r="K506" s="15">
        <v>0</v>
      </c>
      <c r="L506" s="15">
        <v>0</v>
      </c>
      <c r="M506" s="15">
        <v>100000</v>
      </c>
      <c r="N506" s="15">
        <v>100000</v>
      </c>
      <c r="O506" s="15">
        <v>100000</v>
      </c>
      <c r="P506" s="15">
        <v>100000</v>
      </c>
      <c r="Q506" s="15">
        <v>100000</v>
      </c>
      <c r="R506" s="15">
        <v>100000</v>
      </c>
      <c r="S506" s="15">
        <v>0</v>
      </c>
      <c r="T506" s="15">
        <v>100000</v>
      </c>
      <c r="U506" s="15">
        <v>300000</v>
      </c>
    </row>
    <row r="507" spans="1:21" x14ac:dyDescent="0.3">
      <c r="A507" s="7" t="s">
        <v>281</v>
      </c>
      <c r="B507" s="7" t="s">
        <v>910</v>
      </c>
      <c r="C507" s="8" t="s">
        <v>871</v>
      </c>
      <c r="D507" s="7">
        <v>1303</v>
      </c>
      <c r="E507" s="7" t="s">
        <v>8</v>
      </c>
      <c r="F507" s="7">
        <v>918</v>
      </c>
      <c r="G507" s="7">
        <v>110246</v>
      </c>
      <c r="H507" s="7" t="s">
        <v>915</v>
      </c>
      <c r="I507" s="8" t="s">
        <v>871</v>
      </c>
      <c r="J507" s="15">
        <v>0</v>
      </c>
      <c r="K507" s="15">
        <v>0</v>
      </c>
      <c r="L507" s="15">
        <v>100000</v>
      </c>
      <c r="M507" s="15">
        <v>0</v>
      </c>
      <c r="N507" s="15">
        <v>100000</v>
      </c>
      <c r="O507" s="15">
        <v>0</v>
      </c>
      <c r="P507" s="15">
        <v>100000</v>
      </c>
      <c r="Q507" s="15">
        <v>0</v>
      </c>
      <c r="R507" s="15">
        <v>100000</v>
      </c>
      <c r="S507" s="15">
        <v>100000</v>
      </c>
      <c r="T507" s="15">
        <v>200000</v>
      </c>
      <c r="U507" s="15">
        <v>300000</v>
      </c>
    </row>
    <row r="508" spans="1:21" x14ac:dyDescent="0.3">
      <c r="A508" s="7" t="s">
        <v>281</v>
      </c>
      <c r="B508" s="7" t="s">
        <v>910</v>
      </c>
      <c r="C508" s="8" t="s">
        <v>872</v>
      </c>
      <c r="D508" s="7">
        <v>1303</v>
      </c>
      <c r="E508" s="7" t="s">
        <v>8</v>
      </c>
      <c r="F508" s="7">
        <v>918</v>
      </c>
      <c r="G508" s="7">
        <v>110829</v>
      </c>
      <c r="H508" s="7" t="s">
        <v>915</v>
      </c>
      <c r="I508" s="8" t="s">
        <v>872</v>
      </c>
      <c r="J508" s="15">
        <v>400000</v>
      </c>
      <c r="K508" s="15">
        <v>100000</v>
      </c>
      <c r="L508" s="15">
        <v>100000</v>
      </c>
      <c r="M508" s="15">
        <v>100000</v>
      </c>
      <c r="N508" s="15">
        <v>100000</v>
      </c>
      <c r="O508" s="15">
        <v>100000</v>
      </c>
      <c r="P508" s="15">
        <v>100000</v>
      </c>
      <c r="Q508" s="15">
        <v>100000</v>
      </c>
      <c r="R508" s="15">
        <v>200000</v>
      </c>
      <c r="S508" s="15">
        <v>300000</v>
      </c>
      <c r="T508" s="15">
        <v>400000</v>
      </c>
      <c r="U508" s="15">
        <v>1000000</v>
      </c>
    </row>
    <row r="509" spans="1:21" x14ac:dyDescent="0.3">
      <c r="A509" s="7" t="s">
        <v>281</v>
      </c>
      <c r="B509" s="7" t="s">
        <v>910</v>
      </c>
      <c r="C509" s="8" t="s">
        <v>873</v>
      </c>
      <c r="D509" s="7">
        <v>1303</v>
      </c>
      <c r="E509" s="7" t="s">
        <v>8</v>
      </c>
      <c r="F509" s="7">
        <v>918</v>
      </c>
      <c r="G509" s="7">
        <v>111238</v>
      </c>
      <c r="H509" s="7" t="s">
        <v>915</v>
      </c>
      <c r="I509" s="8" t="s">
        <v>873</v>
      </c>
      <c r="J509" s="15">
        <v>0</v>
      </c>
      <c r="K509" s="15">
        <v>0</v>
      </c>
      <c r="L509" s="15">
        <v>0</v>
      </c>
      <c r="M509" s="15">
        <v>100000</v>
      </c>
      <c r="N509" s="15">
        <v>100000</v>
      </c>
      <c r="O509" s="15">
        <v>100000</v>
      </c>
      <c r="P509" s="15">
        <v>100000</v>
      </c>
      <c r="Q509" s="15">
        <v>100000</v>
      </c>
      <c r="R509" s="15">
        <v>100000</v>
      </c>
      <c r="S509" s="15">
        <v>0</v>
      </c>
      <c r="T509" s="15">
        <v>100000</v>
      </c>
      <c r="U509" s="15">
        <v>300000</v>
      </c>
    </row>
    <row r="510" spans="1:21" x14ac:dyDescent="0.3">
      <c r="A510" s="7" t="s">
        <v>281</v>
      </c>
      <c r="B510" s="7" t="s">
        <v>910</v>
      </c>
      <c r="C510" s="8" t="s">
        <v>874</v>
      </c>
      <c r="D510" s="7">
        <v>1303</v>
      </c>
      <c r="E510" s="7" t="s">
        <v>8</v>
      </c>
      <c r="F510" s="7">
        <v>918</v>
      </c>
      <c r="G510" s="7">
        <v>110890</v>
      </c>
      <c r="H510" s="7" t="s">
        <v>915</v>
      </c>
      <c r="I510" s="8" t="s">
        <v>874</v>
      </c>
      <c r="J510" s="15">
        <v>10000000</v>
      </c>
      <c r="K510" s="15">
        <v>20000000</v>
      </c>
      <c r="L510" s="15">
        <v>20000000</v>
      </c>
      <c r="M510" s="15">
        <v>20000000</v>
      </c>
      <c r="N510" s="15">
        <v>20000000</v>
      </c>
      <c r="O510" s="15">
        <v>20000000</v>
      </c>
      <c r="P510" s="15">
        <v>25000000</v>
      </c>
      <c r="Q510" s="15">
        <v>20000000</v>
      </c>
      <c r="R510" s="15">
        <v>20000000</v>
      </c>
      <c r="S510" s="15">
        <v>30000000</v>
      </c>
      <c r="T510" s="15">
        <v>30000000</v>
      </c>
      <c r="U510" s="15">
        <v>15000000</v>
      </c>
    </row>
    <row r="511" spans="1:21" x14ac:dyDescent="0.3">
      <c r="A511" s="7" t="s">
        <v>281</v>
      </c>
      <c r="B511" s="7" t="s">
        <v>910</v>
      </c>
      <c r="C511" s="8" t="s">
        <v>875</v>
      </c>
      <c r="D511" s="7">
        <v>1303</v>
      </c>
      <c r="E511" s="7" t="s">
        <v>8</v>
      </c>
      <c r="F511" s="7">
        <v>918</v>
      </c>
      <c r="G511" s="7">
        <v>110520</v>
      </c>
      <c r="H511" s="7" t="s">
        <v>915</v>
      </c>
      <c r="I511" s="8" t="s">
        <v>875</v>
      </c>
      <c r="J511" s="15">
        <v>100000</v>
      </c>
      <c r="K511" s="15">
        <v>100000</v>
      </c>
      <c r="L511" s="15">
        <v>100000</v>
      </c>
      <c r="M511" s="15">
        <v>0</v>
      </c>
      <c r="N511" s="15">
        <v>0</v>
      </c>
      <c r="O511" s="15">
        <v>0</v>
      </c>
      <c r="P511" s="15">
        <v>100000</v>
      </c>
      <c r="Q511" s="15">
        <v>100000</v>
      </c>
      <c r="R511" s="15">
        <v>100000</v>
      </c>
      <c r="S511" s="15">
        <v>200000</v>
      </c>
      <c r="T511" s="15">
        <v>200000</v>
      </c>
      <c r="U511" s="15">
        <v>500000</v>
      </c>
    </row>
    <row r="512" spans="1:21" x14ac:dyDescent="0.3">
      <c r="A512" s="7" t="s">
        <v>281</v>
      </c>
      <c r="B512" s="7" t="s">
        <v>910</v>
      </c>
      <c r="C512" s="8" t="s">
        <v>876</v>
      </c>
      <c r="D512" s="7">
        <v>1303</v>
      </c>
      <c r="E512" s="7" t="s">
        <v>8</v>
      </c>
      <c r="F512" s="7">
        <v>918</v>
      </c>
      <c r="G512" s="7">
        <v>110490</v>
      </c>
      <c r="H512" s="7" t="s">
        <v>915</v>
      </c>
      <c r="I512" s="8" t="s">
        <v>876</v>
      </c>
      <c r="J512" s="15">
        <v>1000000</v>
      </c>
      <c r="K512" s="15">
        <v>0</v>
      </c>
      <c r="L512" s="15">
        <v>0</v>
      </c>
      <c r="M512" s="15">
        <v>0</v>
      </c>
      <c r="N512" s="15">
        <v>500000</v>
      </c>
      <c r="O512" s="15">
        <v>0</v>
      </c>
      <c r="P512" s="15">
        <v>0</v>
      </c>
      <c r="Q512" s="15">
        <v>0</v>
      </c>
      <c r="R512" s="15">
        <v>1000000</v>
      </c>
      <c r="S512" s="15">
        <v>500000</v>
      </c>
      <c r="T512" s="15">
        <v>1000000</v>
      </c>
      <c r="U512" s="15">
        <v>1000000</v>
      </c>
    </row>
    <row r="513" spans="1:21" x14ac:dyDescent="0.3">
      <c r="A513" s="7" t="s">
        <v>281</v>
      </c>
      <c r="B513" s="7" t="s">
        <v>910</v>
      </c>
      <c r="C513" s="8" t="s">
        <v>877</v>
      </c>
      <c r="D513" s="7">
        <v>1303</v>
      </c>
      <c r="E513" s="7" t="s">
        <v>8</v>
      </c>
      <c r="F513" s="7">
        <v>918</v>
      </c>
      <c r="G513" s="7">
        <v>110031</v>
      </c>
      <c r="H513" s="7" t="s">
        <v>915</v>
      </c>
      <c r="I513" s="8" t="s">
        <v>877</v>
      </c>
      <c r="J513" s="15">
        <v>1000000</v>
      </c>
      <c r="K513" s="15">
        <v>0</v>
      </c>
      <c r="L513" s="15">
        <v>0</v>
      </c>
      <c r="M513" s="15">
        <v>2000000</v>
      </c>
      <c r="N513" s="15">
        <v>500000</v>
      </c>
      <c r="O513" s="15">
        <v>500000</v>
      </c>
      <c r="P513" s="15">
        <v>0</v>
      </c>
      <c r="Q513" s="15">
        <v>0</v>
      </c>
      <c r="R513" s="15">
        <v>1000000</v>
      </c>
      <c r="S513" s="15">
        <v>2000000</v>
      </c>
      <c r="T513" s="15">
        <v>1000000</v>
      </c>
      <c r="U513" s="15">
        <v>1000000</v>
      </c>
    </row>
    <row r="514" spans="1:21" x14ac:dyDescent="0.3">
      <c r="A514" s="7" t="s">
        <v>281</v>
      </c>
      <c r="B514" s="7" t="s">
        <v>910</v>
      </c>
      <c r="C514" s="8" t="s">
        <v>878</v>
      </c>
      <c r="D514" s="7">
        <v>1303</v>
      </c>
      <c r="E514" s="7" t="s">
        <v>8</v>
      </c>
      <c r="F514" s="7">
        <v>918</v>
      </c>
      <c r="G514" s="7">
        <v>110719</v>
      </c>
      <c r="H514" s="7" t="s">
        <v>915</v>
      </c>
      <c r="I514" s="8" t="s">
        <v>878</v>
      </c>
      <c r="J514" s="15">
        <v>10000000</v>
      </c>
      <c r="K514" s="15">
        <v>20000000</v>
      </c>
      <c r="L514" s="15">
        <v>20000000</v>
      </c>
      <c r="M514" s="15">
        <v>20000000</v>
      </c>
      <c r="N514" s="15">
        <v>20000000</v>
      </c>
      <c r="O514" s="15">
        <v>30000000</v>
      </c>
      <c r="P514" s="15">
        <v>20000000</v>
      </c>
      <c r="Q514" s="15">
        <v>30000000</v>
      </c>
      <c r="R514" s="15">
        <v>20000000</v>
      </c>
      <c r="S514" s="15">
        <v>30000000</v>
      </c>
      <c r="T514" s="15">
        <v>30000000</v>
      </c>
      <c r="U514" s="15">
        <v>10000000</v>
      </c>
    </row>
    <row r="515" spans="1:21" x14ac:dyDescent="0.3">
      <c r="A515" s="7" t="s">
        <v>281</v>
      </c>
      <c r="B515" s="7" t="s">
        <v>910</v>
      </c>
      <c r="C515" s="8" t="s">
        <v>879</v>
      </c>
      <c r="D515" s="7">
        <v>1303</v>
      </c>
      <c r="E515" s="7" t="s">
        <v>8</v>
      </c>
      <c r="F515" s="7">
        <v>918</v>
      </c>
      <c r="G515" s="7">
        <v>110871</v>
      </c>
      <c r="H515" s="7" t="s">
        <v>915</v>
      </c>
      <c r="I515" s="8" t="s">
        <v>879</v>
      </c>
      <c r="J515" s="15">
        <v>635100</v>
      </c>
      <c r="K515" s="15">
        <v>100000</v>
      </c>
      <c r="L515" s="15">
        <v>1000000</v>
      </c>
      <c r="M515" s="15">
        <v>1000000</v>
      </c>
      <c r="N515" s="15">
        <v>1000000</v>
      </c>
      <c r="O515" s="15">
        <v>200000</v>
      </c>
      <c r="P515" s="15">
        <v>0</v>
      </c>
      <c r="Q515" s="15">
        <v>100000</v>
      </c>
      <c r="R515" s="15">
        <v>0</v>
      </c>
      <c r="S515" s="15">
        <v>0</v>
      </c>
      <c r="T515" s="15">
        <v>200000</v>
      </c>
      <c r="U515" s="15">
        <v>500000</v>
      </c>
    </row>
    <row r="516" spans="1:21" x14ac:dyDescent="0.3">
      <c r="A516" s="7" t="s">
        <v>281</v>
      </c>
      <c r="B516" s="7" t="s">
        <v>910</v>
      </c>
      <c r="C516" s="8" t="s">
        <v>880</v>
      </c>
      <c r="D516" s="7">
        <v>1303</v>
      </c>
      <c r="E516" s="7" t="s">
        <v>8</v>
      </c>
      <c r="F516" s="7">
        <v>918</v>
      </c>
      <c r="G516" s="7">
        <v>110234</v>
      </c>
      <c r="H516" s="7" t="s">
        <v>915</v>
      </c>
      <c r="I516" s="8" t="s">
        <v>880</v>
      </c>
      <c r="J516" s="15">
        <v>0</v>
      </c>
      <c r="K516" s="15">
        <v>0</v>
      </c>
      <c r="L516" s="15">
        <v>0</v>
      </c>
      <c r="M516" s="15">
        <v>100000</v>
      </c>
      <c r="N516" s="15">
        <v>200000</v>
      </c>
      <c r="O516" s="15">
        <v>0</v>
      </c>
      <c r="P516" s="15">
        <v>100000</v>
      </c>
      <c r="Q516" s="15">
        <v>100000</v>
      </c>
      <c r="R516" s="15">
        <v>100000</v>
      </c>
      <c r="S516" s="15">
        <v>200000</v>
      </c>
      <c r="T516" s="15">
        <v>200000</v>
      </c>
      <c r="U516" s="15">
        <v>500000</v>
      </c>
    </row>
    <row r="517" spans="1:21" x14ac:dyDescent="0.3">
      <c r="A517" s="7" t="s">
        <v>281</v>
      </c>
      <c r="B517" s="7" t="s">
        <v>910</v>
      </c>
      <c r="C517" s="8" t="s">
        <v>881</v>
      </c>
      <c r="D517" s="7">
        <v>1303</v>
      </c>
      <c r="E517" s="7" t="s">
        <v>8</v>
      </c>
      <c r="F517" s="7">
        <v>918</v>
      </c>
      <c r="G517" s="7">
        <v>111135</v>
      </c>
      <c r="H517" s="7" t="s">
        <v>915</v>
      </c>
      <c r="I517" s="8" t="s">
        <v>881</v>
      </c>
      <c r="J517" s="15">
        <v>1000000</v>
      </c>
      <c r="K517" s="15">
        <v>100000</v>
      </c>
      <c r="L517" s="15">
        <v>1287700</v>
      </c>
      <c r="M517" s="15">
        <v>1000000</v>
      </c>
      <c r="N517" s="15">
        <v>100000</v>
      </c>
      <c r="O517" s="15">
        <v>100000</v>
      </c>
      <c r="P517" s="15">
        <v>100000</v>
      </c>
      <c r="Q517" s="15">
        <v>100000</v>
      </c>
      <c r="R517" s="15">
        <v>200000</v>
      </c>
      <c r="S517" s="15">
        <v>300000</v>
      </c>
      <c r="T517" s="15">
        <v>1000000</v>
      </c>
      <c r="U517" s="15">
        <v>1000000</v>
      </c>
    </row>
    <row r="518" spans="1:21" x14ac:dyDescent="0.3">
      <c r="A518" s="7" t="s">
        <v>281</v>
      </c>
      <c r="B518" s="7" t="s">
        <v>910</v>
      </c>
      <c r="C518" s="8" t="s">
        <v>882</v>
      </c>
      <c r="D518" s="7">
        <v>1303</v>
      </c>
      <c r="E518" s="7" t="s">
        <v>8</v>
      </c>
      <c r="F518" s="7">
        <v>918</v>
      </c>
      <c r="G518" s="7">
        <v>111367</v>
      </c>
      <c r="H518" s="7" t="s">
        <v>915</v>
      </c>
      <c r="I518" s="8" t="s">
        <v>882</v>
      </c>
      <c r="J518" s="15">
        <v>0</v>
      </c>
      <c r="K518" s="15">
        <v>0</v>
      </c>
      <c r="L518" s="15">
        <v>100000</v>
      </c>
      <c r="M518" s="15">
        <v>0</v>
      </c>
      <c r="N518" s="15">
        <v>100000</v>
      </c>
      <c r="O518" s="15">
        <v>0</v>
      </c>
      <c r="P518" s="15">
        <v>100000</v>
      </c>
      <c r="Q518" s="15">
        <v>0</v>
      </c>
      <c r="R518" s="15">
        <v>100000</v>
      </c>
      <c r="S518" s="15">
        <v>100000</v>
      </c>
      <c r="T518" s="15">
        <v>200000</v>
      </c>
      <c r="U518" s="15">
        <v>300000</v>
      </c>
    </row>
    <row r="519" spans="1:21" x14ac:dyDescent="0.3">
      <c r="A519" s="7" t="s">
        <v>281</v>
      </c>
      <c r="B519" s="7" t="s">
        <v>910</v>
      </c>
      <c r="C519" s="8" t="s">
        <v>883</v>
      </c>
      <c r="D519" s="7">
        <v>1303</v>
      </c>
      <c r="E519" s="7" t="s">
        <v>8</v>
      </c>
      <c r="F519" s="7">
        <v>918</v>
      </c>
      <c r="G519" s="7">
        <v>110821</v>
      </c>
      <c r="H519" s="7" t="s">
        <v>915</v>
      </c>
      <c r="I519" s="8" t="s">
        <v>883</v>
      </c>
      <c r="J519" s="15">
        <v>500000</v>
      </c>
      <c r="K519" s="15">
        <v>0</v>
      </c>
      <c r="L519" s="15">
        <v>0</v>
      </c>
      <c r="M519" s="15">
        <v>0</v>
      </c>
      <c r="N519" s="15">
        <v>1000000</v>
      </c>
      <c r="O519" s="15">
        <v>0</v>
      </c>
      <c r="P519" s="15">
        <v>0</v>
      </c>
      <c r="Q519" s="15">
        <v>0</v>
      </c>
      <c r="R519" s="15">
        <v>0</v>
      </c>
      <c r="S519" s="15">
        <v>0</v>
      </c>
      <c r="T519" s="15">
        <v>500000</v>
      </c>
      <c r="U519" s="15">
        <v>500000</v>
      </c>
    </row>
    <row r="520" spans="1:21" x14ac:dyDescent="0.3">
      <c r="A520" s="7" t="s">
        <v>281</v>
      </c>
      <c r="B520" s="7" t="s">
        <v>910</v>
      </c>
      <c r="C520" s="8" t="s">
        <v>884</v>
      </c>
      <c r="D520" s="7">
        <v>1303</v>
      </c>
      <c r="E520" s="7" t="s">
        <v>8</v>
      </c>
      <c r="F520" s="7">
        <v>918</v>
      </c>
      <c r="G520" s="7">
        <v>111618</v>
      </c>
      <c r="H520" s="7" t="s">
        <v>915</v>
      </c>
      <c r="I520" s="8" t="s">
        <v>884</v>
      </c>
      <c r="J520" s="15">
        <v>75000000</v>
      </c>
      <c r="K520" s="15">
        <v>80000000</v>
      </c>
      <c r="L520" s="15">
        <v>80000000</v>
      </c>
      <c r="M520" s="15">
        <v>80000000</v>
      </c>
      <c r="N520" s="15">
        <v>100000000</v>
      </c>
      <c r="O520" s="15">
        <v>100000000</v>
      </c>
      <c r="P520" s="15">
        <v>100000000</v>
      </c>
      <c r="Q520" s="15">
        <v>80000000</v>
      </c>
      <c r="R520" s="15">
        <v>80000000</v>
      </c>
      <c r="S520" s="15">
        <v>80000000</v>
      </c>
      <c r="T520" s="15">
        <v>80000000</v>
      </c>
      <c r="U520" s="15">
        <v>70000000</v>
      </c>
    </row>
    <row r="521" spans="1:21" x14ac:dyDescent="0.3">
      <c r="A521" s="7" t="s">
        <v>281</v>
      </c>
      <c r="B521" s="7" t="s">
        <v>910</v>
      </c>
      <c r="C521" s="8" t="s">
        <v>885</v>
      </c>
      <c r="D521" s="7">
        <v>1303</v>
      </c>
      <c r="E521" s="7" t="s">
        <v>8</v>
      </c>
      <c r="F521" s="7">
        <v>918</v>
      </c>
      <c r="G521" s="7">
        <v>111638</v>
      </c>
      <c r="H521" s="7" t="s">
        <v>915</v>
      </c>
      <c r="I521" s="8" t="s">
        <v>885</v>
      </c>
      <c r="J521" s="15">
        <v>15000000</v>
      </c>
      <c r="K521" s="15">
        <v>30000000</v>
      </c>
      <c r="L521" s="15">
        <v>10000000</v>
      </c>
      <c r="M521" s="15">
        <v>15000000</v>
      </c>
      <c r="N521" s="15">
        <v>15000000</v>
      </c>
      <c r="O521" s="15">
        <v>10000000</v>
      </c>
      <c r="P521" s="15">
        <v>20000000</v>
      </c>
      <c r="Q521" s="15">
        <v>20000000</v>
      </c>
      <c r="R521" s="15">
        <v>20000000</v>
      </c>
      <c r="S521" s="15">
        <v>20000000</v>
      </c>
      <c r="T521" s="15">
        <v>20000000</v>
      </c>
      <c r="U521" s="15">
        <v>10000000</v>
      </c>
    </row>
    <row r="522" spans="1:21" x14ac:dyDescent="0.3">
      <c r="A522" s="7" t="s">
        <v>281</v>
      </c>
      <c r="B522" s="7" t="s">
        <v>910</v>
      </c>
      <c r="C522" s="8" t="s">
        <v>291</v>
      </c>
      <c r="D522" s="7">
        <v>1303</v>
      </c>
      <c r="E522" s="7" t="s">
        <v>8</v>
      </c>
      <c r="F522" s="7">
        <v>918</v>
      </c>
      <c r="G522" s="7" t="s">
        <v>923</v>
      </c>
      <c r="H522" s="7" t="s">
        <v>915</v>
      </c>
      <c r="I522" s="8" t="s">
        <v>1051</v>
      </c>
      <c r="J522" s="15">
        <v>5000000</v>
      </c>
      <c r="K522" s="15">
        <v>10000000</v>
      </c>
      <c r="L522" s="15">
        <v>20000000</v>
      </c>
      <c r="M522" s="15">
        <v>20000000</v>
      </c>
      <c r="N522" s="15">
        <v>15000000</v>
      </c>
      <c r="O522" s="15">
        <v>15000000</v>
      </c>
      <c r="P522" s="15">
        <v>25000000</v>
      </c>
      <c r="Q522" s="15">
        <v>25000000</v>
      </c>
      <c r="R522" s="15">
        <v>25000000</v>
      </c>
      <c r="S522" s="15">
        <v>25000000</v>
      </c>
      <c r="T522" s="15">
        <v>25000000</v>
      </c>
      <c r="U522" s="15">
        <v>10000000</v>
      </c>
    </row>
    <row r="523" spans="1:21" x14ac:dyDescent="0.3">
      <c r="A523" s="7" t="s">
        <v>281</v>
      </c>
      <c r="B523" s="7" t="s">
        <v>910</v>
      </c>
      <c r="C523" s="8" t="s">
        <v>947</v>
      </c>
      <c r="D523" s="7">
        <v>1303</v>
      </c>
      <c r="E523" s="7" t="s">
        <v>8</v>
      </c>
      <c r="F523" s="7">
        <v>918</v>
      </c>
      <c r="G523" s="7">
        <v>110844</v>
      </c>
      <c r="H523" s="7" t="s">
        <v>916</v>
      </c>
      <c r="I523" s="8" t="s">
        <v>947</v>
      </c>
      <c r="J523" s="15">
        <v>2000000</v>
      </c>
      <c r="K523" s="15">
        <v>2000000</v>
      </c>
      <c r="L523" s="15">
        <v>5000000</v>
      </c>
      <c r="M523" s="15">
        <v>5000000</v>
      </c>
      <c r="N523" s="15">
        <v>5000000</v>
      </c>
      <c r="O523" s="15">
        <v>2000000</v>
      </c>
      <c r="P523" s="15">
        <v>4000000</v>
      </c>
      <c r="Q523" s="15">
        <v>5000000</v>
      </c>
      <c r="R523" s="15">
        <v>4000000</v>
      </c>
      <c r="S523" s="15">
        <v>4000000</v>
      </c>
      <c r="T523" s="15">
        <v>4000000</v>
      </c>
      <c r="U523" s="15">
        <v>1000000</v>
      </c>
    </row>
    <row r="524" spans="1:21" x14ac:dyDescent="0.3">
      <c r="A524" s="7" t="s">
        <v>281</v>
      </c>
      <c r="B524" s="7" t="s">
        <v>910</v>
      </c>
      <c r="C524" s="8" t="s">
        <v>886</v>
      </c>
      <c r="D524" s="7">
        <v>1303</v>
      </c>
      <c r="E524" s="7" t="s">
        <v>8</v>
      </c>
      <c r="F524" s="7">
        <v>918</v>
      </c>
      <c r="G524" s="7">
        <v>111278</v>
      </c>
      <c r="H524" s="7" t="s">
        <v>916</v>
      </c>
      <c r="I524" s="8" t="s">
        <v>886</v>
      </c>
      <c r="J524" s="15">
        <v>2000000</v>
      </c>
      <c r="K524" s="15">
        <v>1000000</v>
      </c>
      <c r="L524" s="15">
        <v>1000000</v>
      </c>
      <c r="M524" s="15">
        <v>5000000</v>
      </c>
      <c r="N524" s="15">
        <v>3000000</v>
      </c>
      <c r="O524" s="15">
        <v>3000000</v>
      </c>
      <c r="P524" s="15">
        <v>5000000</v>
      </c>
      <c r="Q524" s="15">
        <v>3000000</v>
      </c>
      <c r="R524" s="15">
        <v>5000000</v>
      </c>
      <c r="S524" s="15">
        <v>2000000</v>
      </c>
      <c r="T524" s="15">
        <v>2000000</v>
      </c>
      <c r="U524" s="15">
        <v>1000000</v>
      </c>
    </row>
    <row r="525" spans="1:21" x14ac:dyDescent="0.3">
      <c r="A525" s="7" t="s">
        <v>281</v>
      </c>
      <c r="B525" s="7" t="s">
        <v>910</v>
      </c>
      <c r="C525" s="8" t="s">
        <v>887</v>
      </c>
      <c r="D525" s="7">
        <v>1303</v>
      </c>
      <c r="E525" s="7" t="s">
        <v>8</v>
      </c>
      <c r="F525" s="7">
        <v>918</v>
      </c>
      <c r="G525" s="7">
        <v>110889</v>
      </c>
      <c r="H525" s="7" t="s">
        <v>916</v>
      </c>
      <c r="I525" s="8" t="s">
        <v>887</v>
      </c>
      <c r="J525" s="15">
        <v>2000000</v>
      </c>
      <c r="K525" s="15">
        <v>2000000</v>
      </c>
      <c r="L525" s="15">
        <v>2000000</v>
      </c>
      <c r="M525" s="15">
        <v>3000000</v>
      </c>
      <c r="N525" s="15">
        <v>3000000</v>
      </c>
      <c r="O525" s="15">
        <v>3000000</v>
      </c>
      <c r="P525" s="15">
        <v>2000000</v>
      </c>
      <c r="Q525" s="15">
        <v>3000000</v>
      </c>
      <c r="R525" s="15">
        <v>2000000</v>
      </c>
      <c r="S525" s="15">
        <v>3000000</v>
      </c>
      <c r="T525" s="15">
        <v>3000000</v>
      </c>
      <c r="U525" s="15">
        <v>1000000</v>
      </c>
    </row>
    <row r="526" spans="1:21" x14ac:dyDescent="0.3">
      <c r="A526" s="7" t="s">
        <v>281</v>
      </c>
      <c r="B526" s="7" t="s">
        <v>910</v>
      </c>
      <c r="C526" s="8" t="s">
        <v>888</v>
      </c>
      <c r="D526" s="7">
        <v>1303</v>
      </c>
      <c r="E526" s="7" t="s">
        <v>8</v>
      </c>
      <c r="F526" s="7">
        <v>918</v>
      </c>
      <c r="G526" s="7">
        <v>111011</v>
      </c>
      <c r="H526" s="7" t="s">
        <v>916</v>
      </c>
      <c r="I526" s="8" t="s">
        <v>888</v>
      </c>
      <c r="J526" s="15">
        <v>100000</v>
      </c>
      <c r="K526" s="15">
        <v>100000</v>
      </c>
      <c r="L526" s="15">
        <v>100000</v>
      </c>
      <c r="M526" s="15">
        <v>100000</v>
      </c>
      <c r="N526" s="15">
        <v>100000</v>
      </c>
      <c r="O526" s="15">
        <v>0</v>
      </c>
      <c r="P526" s="15">
        <v>100000</v>
      </c>
      <c r="Q526" s="15">
        <v>100000</v>
      </c>
      <c r="R526" s="15">
        <v>100000</v>
      </c>
      <c r="S526" s="15">
        <v>100000</v>
      </c>
      <c r="T526" s="15">
        <v>0</v>
      </c>
      <c r="U526" s="15">
        <v>100000</v>
      </c>
    </row>
    <row r="527" spans="1:21" x14ac:dyDescent="0.3">
      <c r="A527" s="7" t="s">
        <v>281</v>
      </c>
      <c r="B527" s="7" t="s">
        <v>910</v>
      </c>
      <c r="C527" s="8" t="s">
        <v>889</v>
      </c>
      <c r="D527" s="7">
        <v>1303</v>
      </c>
      <c r="E527" s="7" t="s">
        <v>8</v>
      </c>
      <c r="F527" s="7">
        <v>918</v>
      </c>
      <c r="G527" s="7">
        <v>111138</v>
      </c>
      <c r="H527" s="7" t="s">
        <v>916</v>
      </c>
      <c r="I527" s="8" t="s">
        <v>889</v>
      </c>
      <c r="J527" s="15">
        <v>0</v>
      </c>
      <c r="K527" s="15">
        <v>0</v>
      </c>
      <c r="L527" s="15">
        <v>0</v>
      </c>
      <c r="M527" s="15">
        <v>100000</v>
      </c>
      <c r="N527" s="15">
        <v>1000000</v>
      </c>
      <c r="O527" s="15">
        <v>100000</v>
      </c>
      <c r="P527" s="15">
        <v>100000</v>
      </c>
      <c r="Q527" s="15">
        <v>100000</v>
      </c>
      <c r="R527" s="15">
        <v>100000</v>
      </c>
      <c r="S527" s="15">
        <v>0</v>
      </c>
      <c r="T527" s="15">
        <v>100000</v>
      </c>
      <c r="U527" s="15">
        <v>300000</v>
      </c>
    </row>
    <row r="528" spans="1:21" x14ac:dyDescent="0.3">
      <c r="A528" s="7" t="s">
        <v>281</v>
      </c>
      <c r="B528" s="7" t="s">
        <v>910</v>
      </c>
      <c r="C528" s="8" t="s">
        <v>890</v>
      </c>
      <c r="D528" s="7">
        <v>1303</v>
      </c>
      <c r="E528" s="7" t="s">
        <v>8</v>
      </c>
      <c r="F528" s="7">
        <v>918</v>
      </c>
      <c r="G528" s="7">
        <v>111338</v>
      </c>
      <c r="H528" s="7" t="s">
        <v>916</v>
      </c>
      <c r="I528" s="8" t="s">
        <v>890</v>
      </c>
      <c r="J528" s="15">
        <v>100000</v>
      </c>
      <c r="K528" s="15">
        <v>100000</v>
      </c>
      <c r="L528" s="15">
        <v>100000</v>
      </c>
      <c r="M528" s="15">
        <v>100000</v>
      </c>
      <c r="N528" s="15">
        <v>100000</v>
      </c>
      <c r="O528" s="15">
        <v>0</v>
      </c>
      <c r="P528" s="15">
        <v>100000</v>
      </c>
      <c r="Q528" s="15">
        <v>1000000</v>
      </c>
      <c r="R528" s="15">
        <v>100000</v>
      </c>
      <c r="S528" s="15">
        <v>100000</v>
      </c>
      <c r="T528" s="15">
        <v>0</v>
      </c>
      <c r="U528" s="15">
        <v>100000</v>
      </c>
    </row>
    <row r="529" spans="1:21" x14ac:dyDescent="0.3">
      <c r="A529" s="7" t="s">
        <v>281</v>
      </c>
      <c r="B529" s="7" t="s">
        <v>910</v>
      </c>
      <c r="C529" s="8" t="s">
        <v>891</v>
      </c>
      <c r="D529" s="7">
        <v>1303</v>
      </c>
      <c r="E529" s="7" t="s">
        <v>8</v>
      </c>
      <c r="F529" s="7">
        <v>918</v>
      </c>
      <c r="G529" s="7">
        <v>110839</v>
      </c>
      <c r="H529" s="7" t="s">
        <v>916</v>
      </c>
      <c r="I529" s="8" t="s">
        <v>891</v>
      </c>
      <c r="J529" s="15">
        <v>0</v>
      </c>
      <c r="K529" s="15">
        <v>0</v>
      </c>
      <c r="L529" s="15">
        <v>0</v>
      </c>
      <c r="M529" s="15">
        <v>100000</v>
      </c>
      <c r="N529" s="15">
        <v>100000</v>
      </c>
      <c r="O529" s="15">
        <v>100000</v>
      </c>
      <c r="P529" s="15">
        <v>100000</v>
      </c>
      <c r="Q529" s="15">
        <v>100000</v>
      </c>
      <c r="R529" s="15">
        <v>100000</v>
      </c>
      <c r="S529" s="15">
        <v>0</v>
      </c>
      <c r="T529" s="15">
        <v>100000</v>
      </c>
      <c r="U529" s="15">
        <v>300000</v>
      </c>
    </row>
    <row r="530" spans="1:21" x14ac:dyDescent="0.3">
      <c r="A530" s="7" t="s">
        <v>281</v>
      </c>
      <c r="B530" s="7" t="s">
        <v>910</v>
      </c>
      <c r="C530" s="8" t="s">
        <v>892</v>
      </c>
      <c r="D530" s="7">
        <v>1303</v>
      </c>
      <c r="E530" s="7" t="s">
        <v>8</v>
      </c>
      <c r="F530" s="7">
        <v>918</v>
      </c>
      <c r="G530" s="7">
        <v>110518</v>
      </c>
      <c r="H530" s="7" t="s">
        <v>916</v>
      </c>
      <c r="I530" s="8" t="s">
        <v>892</v>
      </c>
      <c r="J530" s="15">
        <v>1000000</v>
      </c>
      <c r="K530" s="15">
        <v>0</v>
      </c>
      <c r="L530" s="15">
        <v>0</v>
      </c>
      <c r="M530" s="15">
        <v>0</v>
      </c>
      <c r="N530" s="15">
        <v>500000</v>
      </c>
      <c r="O530" s="15">
        <v>0</v>
      </c>
      <c r="P530" s="15">
        <v>0</v>
      </c>
      <c r="Q530" s="15">
        <v>0</v>
      </c>
      <c r="R530" s="15">
        <v>1000000</v>
      </c>
      <c r="S530" s="15">
        <v>500000</v>
      </c>
      <c r="T530" s="15">
        <v>1000000</v>
      </c>
      <c r="U530" s="15">
        <v>1000000</v>
      </c>
    </row>
    <row r="531" spans="1:21" x14ac:dyDescent="0.3">
      <c r="A531" s="7" t="s">
        <v>281</v>
      </c>
      <c r="B531" s="7" t="s">
        <v>910</v>
      </c>
      <c r="C531" s="8" t="s">
        <v>893</v>
      </c>
      <c r="D531" s="7">
        <v>1303</v>
      </c>
      <c r="E531" s="7" t="s">
        <v>8</v>
      </c>
      <c r="F531" s="7">
        <v>918</v>
      </c>
      <c r="G531" s="7">
        <v>110778</v>
      </c>
      <c r="H531" s="7" t="s">
        <v>916</v>
      </c>
      <c r="I531" s="8" t="s">
        <v>893</v>
      </c>
      <c r="J531" s="15">
        <v>100000</v>
      </c>
      <c r="K531" s="15">
        <v>100000</v>
      </c>
      <c r="L531" s="15">
        <v>100000</v>
      </c>
      <c r="M531" s="15">
        <v>100000</v>
      </c>
      <c r="N531" s="15">
        <v>200000</v>
      </c>
      <c r="O531" s="15">
        <v>200000</v>
      </c>
      <c r="P531" s="15">
        <v>100000</v>
      </c>
      <c r="Q531" s="15">
        <v>100000</v>
      </c>
      <c r="R531" s="15">
        <v>100000</v>
      </c>
      <c r="S531" s="15">
        <v>200000</v>
      </c>
      <c r="T531" s="15">
        <v>200000</v>
      </c>
      <c r="U531" s="15">
        <v>500000</v>
      </c>
    </row>
    <row r="532" spans="1:21" x14ac:dyDescent="0.3">
      <c r="A532" s="7" t="s">
        <v>281</v>
      </c>
      <c r="B532" s="7" t="s">
        <v>910</v>
      </c>
      <c r="C532" s="8" t="s">
        <v>894</v>
      </c>
      <c r="D532" s="7">
        <v>1303</v>
      </c>
      <c r="E532" s="7" t="s">
        <v>8</v>
      </c>
      <c r="F532" s="7">
        <v>918</v>
      </c>
      <c r="G532" s="7">
        <v>111626</v>
      </c>
      <c r="H532" s="7" t="s">
        <v>916</v>
      </c>
      <c r="I532" s="8" t="s">
        <v>894</v>
      </c>
      <c r="J532" s="15">
        <v>400000</v>
      </c>
      <c r="K532" s="15">
        <v>100000</v>
      </c>
      <c r="L532" s="15">
        <v>100000</v>
      </c>
      <c r="M532" s="15">
        <v>100000</v>
      </c>
      <c r="N532" s="15">
        <v>1000000</v>
      </c>
      <c r="O532" s="15">
        <v>100000</v>
      </c>
      <c r="P532" s="15">
        <v>100000</v>
      </c>
      <c r="Q532" s="15">
        <v>100000</v>
      </c>
      <c r="R532" s="15">
        <v>200000</v>
      </c>
      <c r="S532" s="15">
        <v>300000</v>
      </c>
      <c r="T532" s="15">
        <v>400000</v>
      </c>
      <c r="U532" s="15">
        <v>1000000</v>
      </c>
    </row>
    <row r="533" spans="1:21" x14ac:dyDescent="0.3">
      <c r="A533" s="7" t="s">
        <v>281</v>
      </c>
      <c r="B533" s="7" t="s">
        <v>910</v>
      </c>
      <c r="C533" s="8" t="s">
        <v>895</v>
      </c>
      <c r="D533" s="7">
        <v>1303</v>
      </c>
      <c r="E533" s="7" t="s">
        <v>8</v>
      </c>
      <c r="F533" s="7">
        <v>918</v>
      </c>
      <c r="G533" s="7">
        <v>111300</v>
      </c>
      <c r="H533" s="7" t="s">
        <v>916</v>
      </c>
      <c r="I533" s="8" t="s">
        <v>895</v>
      </c>
      <c r="J533" s="15">
        <v>0</v>
      </c>
      <c r="K533" s="15">
        <v>0</v>
      </c>
      <c r="L533" s="15">
        <v>0</v>
      </c>
      <c r="M533" s="15">
        <v>100000</v>
      </c>
      <c r="N533" s="15">
        <v>100000</v>
      </c>
      <c r="O533" s="15">
        <v>100000</v>
      </c>
      <c r="P533" s="15">
        <v>100000</v>
      </c>
      <c r="Q533" s="15">
        <v>100000</v>
      </c>
      <c r="R533" s="15">
        <v>100000</v>
      </c>
      <c r="S533" s="15">
        <v>0</v>
      </c>
      <c r="T533" s="15">
        <v>100000</v>
      </c>
      <c r="U533" s="15">
        <v>300000</v>
      </c>
    </row>
    <row r="534" spans="1:21" x14ac:dyDescent="0.3">
      <c r="A534" s="7" t="s">
        <v>281</v>
      </c>
      <c r="B534" s="7" t="s">
        <v>910</v>
      </c>
      <c r="C534" s="8" t="s">
        <v>896</v>
      </c>
      <c r="D534" s="7">
        <v>1303</v>
      </c>
      <c r="E534" s="7" t="s">
        <v>8</v>
      </c>
      <c r="F534" s="7">
        <v>918</v>
      </c>
      <c r="G534" s="7">
        <v>110614</v>
      </c>
      <c r="H534" s="7" t="s">
        <v>916</v>
      </c>
      <c r="I534" s="8" t="s">
        <v>896</v>
      </c>
      <c r="J534" s="15">
        <v>1000000</v>
      </c>
      <c r="K534" s="15">
        <v>0</v>
      </c>
      <c r="L534" s="15">
        <v>500000</v>
      </c>
      <c r="M534" s="15">
        <v>1000000</v>
      </c>
      <c r="N534" s="15">
        <v>500000</v>
      </c>
      <c r="O534" s="15">
        <v>0</v>
      </c>
      <c r="P534" s="15">
        <v>0</v>
      </c>
      <c r="Q534" s="15">
        <v>0</v>
      </c>
      <c r="R534" s="15">
        <v>0</v>
      </c>
      <c r="S534" s="15">
        <v>500000</v>
      </c>
      <c r="T534" s="15">
        <v>1000000</v>
      </c>
      <c r="U534" s="15">
        <v>1000000</v>
      </c>
    </row>
    <row r="535" spans="1:21" x14ac:dyDescent="0.3">
      <c r="A535" s="7" t="s">
        <v>281</v>
      </c>
      <c r="B535" s="7" t="s">
        <v>910</v>
      </c>
      <c r="C535" s="8" t="s">
        <v>897</v>
      </c>
      <c r="D535" s="7">
        <v>1303</v>
      </c>
      <c r="E535" s="7" t="s">
        <v>8</v>
      </c>
      <c r="F535" s="7">
        <v>918</v>
      </c>
      <c r="G535" s="7">
        <v>111236</v>
      </c>
      <c r="H535" s="7" t="s">
        <v>916</v>
      </c>
      <c r="I535" s="8" t="s">
        <v>897</v>
      </c>
      <c r="J535" s="15">
        <v>0</v>
      </c>
      <c r="K535" s="15">
        <v>0</v>
      </c>
      <c r="L535" s="15">
        <v>0</v>
      </c>
      <c r="M535" s="15">
        <v>100000</v>
      </c>
      <c r="N535" s="15">
        <v>1000000</v>
      </c>
      <c r="O535" s="15">
        <v>100000</v>
      </c>
      <c r="P535" s="15">
        <v>100000</v>
      </c>
      <c r="Q535" s="15">
        <v>100000</v>
      </c>
      <c r="R535" s="15">
        <v>100000</v>
      </c>
      <c r="S535" s="15">
        <v>0</v>
      </c>
      <c r="T535" s="15">
        <v>100000</v>
      </c>
      <c r="U535" s="15">
        <v>300000</v>
      </c>
    </row>
    <row r="536" spans="1:21" x14ac:dyDescent="0.3">
      <c r="A536" s="7" t="s">
        <v>281</v>
      </c>
      <c r="B536" s="7" t="s">
        <v>910</v>
      </c>
      <c r="C536" s="8" t="s">
        <v>898</v>
      </c>
      <c r="D536" s="7">
        <v>1303</v>
      </c>
      <c r="E536" s="7" t="s">
        <v>8</v>
      </c>
      <c r="F536" s="7">
        <v>918</v>
      </c>
      <c r="G536" s="7">
        <v>111239</v>
      </c>
      <c r="H536" s="7" t="s">
        <v>916</v>
      </c>
      <c r="I536" s="8" t="s">
        <v>898</v>
      </c>
      <c r="J536" s="15">
        <v>100000</v>
      </c>
      <c r="K536" s="15">
        <v>100000</v>
      </c>
      <c r="L536" s="15">
        <v>100000</v>
      </c>
      <c r="M536" s="15">
        <v>100000</v>
      </c>
      <c r="N536" s="15">
        <v>100000</v>
      </c>
      <c r="O536" s="15">
        <v>0</v>
      </c>
      <c r="P536" s="15">
        <v>100000</v>
      </c>
      <c r="Q536" s="15">
        <v>100000</v>
      </c>
      <c r="R536" s="15">
        <v>100000</v>
      </c>
      <c r="S536" s="15">
        <v>100000</v>
      </c>
      <c r="T536" s="15">
        <v>0</v>
      </c>
      <c r="U536" s="15">
        <v>100000</v>
      </c>
    </row>
    <row r="537" spans="1:21" x14ac:dyDescent="0.3">
      <c r="A537" s="7" t="s">
        <v>281</v>
      </c>
      <c r="B537" s="7" t="s">
        <v>910</v>
      </c>
      <c r="C537" s="8" t="s">
        <v>899</v>
      </c>
      <c r="D537" s="7">
        <v>1303</v>
      </c>
      <c r="E537" s="7" t="s">
        <v>8</v>
      </c>
      <c r="F537" s="7">
        <v>918</v>
      </c>
      <c r="G537" s="7">
        <v>111089</v>
      </c>
      <c r="H537" s="7" t="s">
        <v>916</v>
      </c>
      <c r="I537" s="8" t="s">
        <v>899</v>
      </c>
      <c r="J537" s="15">
        <v>1000000</v>
      </c>
      <c r="K537" s="15">
        <v>1000000</v>
      </c>
      <c r="L537" s="15">
        <v>0</v>
      </c>
      <c r="M537" s="15">
        <v>0</v>
      </c>
      <c r="N537" s="15">
        <v>500000</v>
      </c>
      <c r="O537" s="15">
        <v>0</v>
      </c>
      <c r="P537" s="15">
        <v>500000</v>
      </c>
      <c r="Q537" s="15">
        <v>500000</v>
      </c>
      <c r="R537" s="15">
        <v>1111963.3744299999</v>
      </c>
      <c r="S537" s="15">
        <v>500000</v>
      </c>
      <c r="T537" s="15">
        <v>1000000</v>
      </c>
      <c r="U537" s="15">
        <v>1000000</v>
      </c>
    </row>
    <row r="538" spans="1:21" x14ac:dyDescent="0.3">
      <c r="A538" s="7" t="s">
        <v>281</v>
      </c>
      <c r="B538" s="7" t="s">
        <v>910</v>
      </c>
      <c r="C538" s="8" t="s">
        <v>900</v>
      </c>
      <c r="D538" s="7">
        <v>1303</v>
      </c>
      <c r="E538" s="7" t="s">
        <v>8</v>
      </c>
      <c r="F538" s="7">
        <v>918</v>
      </c>
      <c r="G538" s="7">
        <v>110872</v>
      </c>
      <c r="H538" s="7" t="s">
        <v>916</v>
      </c>
      <c r="I538" s="8" t="s">
        <v>900</v>
      </c>
      <c r="J538" s="15">
        <v>0</v>
      </c>
      <c r="K538" s="15">
        <v>0</v>
      </c>
      <c r="L538" s="15">
        <v>0</v>
      </c>
      <c r="M538" s="15">
        <v>1000000</v>
      </c>
      <c r="N538" s="15">
        <v>100000</v>
      </c>
      <c r="O538" s="15">
        <v>100000</v>
      </c>
      <c r="P538" s="15">
        <v>100000</v>
      </c>
      <c r="Q538" s="15">
        <v>100000</v>
      </c>
      <c r="R538" s="15">
        <v>100000</v>
      </c>
      <c r="S538" s="15">
        <v>0</v>
      </c>
      <c r="T538" s="15">
        <v>100000</v>
      </c>
      <c r="U538" s="15">
        <v>300000</v>
      </c>
    </row>
    <row r="539" spans="1:21" x14ac:dyDescent="0.3">
      <c r="A539" s="7" t="s">
        <v>281</v>
      </c>
      <c r="B539" s="7" t="s">
        <v>910</v>
      </c>
      <c r="C539" s="8" t="s">
        <v>901</v>
      </c>
      <c r="D539" s="7">
        <v>1303</v>
      </c>
      <c r="E539" s="7" t="s">
        <v>8</v>
      </c>
      <c r="F539" s="7">
        <v>918</v>
      </c>
      <c r="G539" s="7">
        <v>110894</v>
      </c>
      <c r="H539" s="7" t="s">
        <v>916</v>
      </c>
      <c r="I539" s="8" t="s">
        <v>901</v>
      </c>
      <c r="J539" s="15">
        <v>400000</v>
      </c>
      <c r="K539" s="15">
        <v>100000</v>
      </c>
      <c r="L539" s="15">
        <v>1000000</v>
      </c>
      <c r="M539" s="15">
        <v>1000000</v>
      </c>
      <c r="N539" s="15">
        <v>100000</v>
      </c>
      <c r="O539" s="15">
        <v>100000</v>
      </c>
      <c r="P539" s="15">
        <v>100000</v>
      </c>
      <c r="Q539" s="15">
        <v>100000</v>
      </c>
      <c r="R539" s="15">
        <v>200000</v>
      </c>
      <c r="S539" s="15">
        <v>300000</v>
      </c>
      <c r="T539" s="15">
        <v>400000</v>
      </c>
      <c r="U539" s="15">
        <v>1000000</v>
      </c>
    </row>
    <row r="540" spans="1:21" x14ac:dyDescent="0.3">
      <c r="A540" s="7" t="s">
        <v>281</v>
      </c>
      <c r="B540" s="7" t="s">
        <v>910</v>
      </c>
      <c r="C540" s="8" t="s">
        <v>902</v>
      </c>
      <c r="D540" s="7">
        <v>1303</v>
      </c>
      <c r="E540" s="7" t="s">
        <v>8</v>
      </c>
      <c r="F540" s="7">
        <v>918</v>
      </c>
      <c r="G540" s="7">
        <v>111122</v>
      </c>
      <c r="H540" s="7" t="s">
        <v>916</v>
      </c>
      <c r="I540" s="8" t="s">
        <v>902</v>
      </c>
      <c r="J540" s="15">
        <v>1000000</v>
      </c>
      <c r="K540" s="15">
        <v>500000</v>
      </c>
      <c r="L540" s="15">
        <v>500000</v>
      </c>
      <c r="M540" s="15">
        <v>500000</v>
      </c>
      <c r="N540" s="15">
        <v>1000000</v>
      </c>
      <c r="O540" s="15">
        <v>500000</v>
      </c>
      <c r="P540" s="15">
        <v>500000</v>
      </c>
      <c r="Q540" s="15">
        <v>1000000</v>
      </c>
      <c r="R540" s="15">
        <v>500000</v>
      </c>
      <c r="S540" s="15">
        <v>1000000</v>
      </c>
      <c r="T540" s="15">
        <v>1000000</v>
      </c>
      <c r="U540" s="15">
        <v>1000000</v>
      </c>
    </row>
    <row r="541" spans="1:21" x14ac:dyDescent="0.3">
      <c r="A541" s="7" t="s">
        <v>281</v>
      </c>
      <c r="B541" s="7" t="s">
        <v>910</v>
      </c>
      <c r="C541" s="8" t="s">
        <v>903</v>
      </c>
      <c r="D541" s="7">
        <v>1303</v>
      </c>
      <c r="E541" s="7" t="s">
        <v>8</v>
      </c>
      <c r="F541" s="7">
        <v>918</v>
      </c>
      <c r="G541" s="7">
        <v>111629</v>
      </c>
      <c r="H541" s="7" t="s">
        <v>916</v>
      </c>
      <c r="I541" s="8" t="s">
        <v>903</v>
      </c>
      <c r="J541" s="15">
        <v>0</v>
      </c>
      <c r="K541" s="15">
        <v>0</v>
      </c>
      <c r="L541" s="15">
        <v>0</v>
      </c>
      <c r="M541" s="15">
        <v>100000</v>
      </c>
      <c r="N541" s="15">
        <v>100000</v>
      </c>
      <c r="O541" s="15">
        <v>100000</v>
      </c>
      <c r="P541" s="15">
        <v>100000</v>
      </c>
      <c r="Q541" s="15">
        <v>100000</v>
      </c>
      <c r="R541" s="15">
        <v>100000</v>
      </c>
      <c r="S541" s="15">
        <v>0</v>
      </c>
      <c r="T541" s="15">
        <v>100000</v>
      </c>
      <c r="U541" s="15">
        <v>300000</v>
      </c>
    </row>
    <row r="542" spans="1:21" x14ac:dyDescent="0.3">
      <c r="A542" s="7" t="s">
        <v>281</v>
      </c>
      <c r="B542" s="7" t="s">
        <v>910</v>
      </c>
      <c r="C542" s="8" t="s">
        <v>904</v>
      </c>
      <c r="D542" s="7">
        <v>1303</v>
      </c>
      <c r="E542" s="7" t="s">
        <v>8</v>
      </c>
      <c r="F542" s="7">
        <v>918</v>
      </c>
      <c r="G542" s="7">
        <v>111617</v>
      </c>
      <c r="H542" s="7" t="s">
        <v>916</v>
      </c>
      <c r="I542" s="8" t="s">
        <v>904</v>
      </c>
      <c r="J542" s="15">
        <v>0</v>
      </c>
      <c r="K542" s="15">
        <v>0</v>
      </c>
      <c r="L542" s="15">
        <v>100000</v>
      </c>
      <c r="M542" s="15">
        <v>0</v>
      </c>
      <c r="N542" s="15">
        <v>100000</v>
      </c>
      <c r="O542" s="15">
        <v>0</v>
      </c>
      <c r="P542" s="15">
        <v>100000</v>
      </c>
      <c r="Q542" s="15">
        <v>0</v>
      </c>
      <c r="R542" s="15">
        <v>100000</v>
      </c>
      <c r="S542" s="15">
        <v>100000</v>
      </c>
      <c r="T542" s="15">
        <v>200000</v>
      </c>
      <c r="U542" s="15">
        <v>300000</v>
      </c>
    </row>
    <row r="543" spans="1:21" x14ac:dyDescent="0.3">
      <c r="A543" s="7" t="s">
        <v>281</v>
      </c>
      <c r="B543" s="7" t="s">
        <v>910</v>
      </c>
      <c r="C543" s="8" t="s">
        <v>905</v>
      </c>
      <c r="D543" s="7">
        <v>1303</v>
      </c>
      <c r="E543" s="7" t="s">
        <v>8</v>
      </c>
      <c r="F543" s="7">
        <v>918</v>
      </c>
      <c r="G543" s="7">
        <v>110516</v>
      </c>
      <c r="H543" s="7" t="s">
        <v>916</v>
      </c>
      <c r="I543" s="8" t="s">
        <v>905</v>
      </c>
      <c r="J543" s="15">
        <v>0</v>
      </c>
      <c r="K543" s="15">
        <v>0</v>
      </c>
      <c r="L543" s="15">
        <v>100000</v>
      </c>
      <c r="M543" s="15">
        <v>0</v>
      </c>
      <c r="N543" s="15">
        <v>100000</v>
      </c>
      <c r="O543" s="15">
        <v>0</v>
      </c>
      <c r="P543" s="15">
        <v>100000</v>
      </c>
      <c r="Q543" s="15">
        <v>0</v>
      </c>
      <c r="R543" s="15">
        <v>100000</v>
      </c>
      <c r="S543" s="15">
        <v>100000</v>
      </c>
      <c r="T543" s="15">
        <v>200000</v>
      </c>
      <c r="U543" s="15">
        <v>300000</v>
      </c>
    </row>
    <row r="544" spans="1:21" x14ac:dyDescent="0.3">
      <c r="A544" s="7" t="s">
        <v>281</v>
      </c>
      <c r="B544" s="7" t="s">
        <v>910</v>
      </c>
      <c r="C544" s="8" t="s">
        <v>906</v>
      </c>
      <c r="D544" s="7">
        <v>1303</v>
      </c>
      <c r="E544" s="7" t="s">
        <v>8</v>
      </c>
      <c r="F544" s="7">
        <v>918</v>
      </c>
      <c r="G544" s="7">
        <v>111292</v>
      </c>
      <c r="H544" s="7" t="s">
        <v>916</v>
      </c>
      <c r="I544" s="8" t="s">
        <v>906</v>
      </c>
      <c r="J544" s="15">
        <v>500000</v>
      </c>
      <c r="K544" s="15">
        <v>0</v>
      </c>
      <c r="L544" s="15">
        <v>0</v>
      </c>
      <c r="M544" s="15">
        <v>0</v>
      </c>
      <c r="N544" s="15">
        <v>500000</v>
      </c>
      <c r="O544" s="15">
        <v>0</v>
      </c>
      <c r="P544" s="15">
        <v>0</v>
      </c>
      <c r="Q544" s="15">
        <v>0</v>
      </c>
      <c r="R544" s="15">
        <v>500000</v>
      </c>
      <c r="S544" s="15">
        <v>500000</v>
      </c>
      <c r="T544" s="15">
        <v>1000000</v>
      </c>
      <c r="U544" s="15">
        <v>1000000</v>
      </c>
    </row>
    <row r="545" spans="1:21" x14ac:dyDescent="0.3">
      <c r="A545" s="7" t="s">
        <v>281</v>
      </c>
      <c r="B545" s="7" t="s">
        <v>910</v>
      </c>
      <c r="C545" s="8" t="s">
        <v>907</v>
      </c>
      <c r="D545" s="7">
        <v>1303</v>
      </c>
      <c r="E545" s="7" t="s">
        <v>8</v>
      </c>
      <c r="F545" s="7">
        <v>918</v>
      </c>
      <c r="G545" s="7">
        <v>110937</v>
      </c>
      <c r="H545" s="7" t="s">
        <v>916</v>
      </c>
      <c r="I545" s="8" t="s">
        <v>907</v>
      </c>
      <c r="J545" s="15">
        <v>100000</v>
      </c>
      <c r="K545" s="15">
        <v>100000</v>
      </c>
      <c r="L545" s="15">
        <v>100000</v>
      </c>
      <c r="M545" s="15">
        <v>100000</v>
      </c>
      <c r="N545" s="15">
        <v>200000</v>
      </c>
      <c r="O545" s="15">
        <v>200000</v>
      </c>
      <c r="P545" s="15">
        <v>100000</v>
      </c>
      <c r="Q545" s="15">
        <v>100000</v>
      </c>
      <c r="R545" s="15">
        <v>100000</v>
      </c>
      <c r="S545" s="15">
        <v>200000</v>
      </c>
      <c r="T545" s="15">
        <v>200000</v>
      </c>
      <c r="U545" s="15">
        <v>500000</v>
      </c>
    </row>
    <row r="546" spans="1:21" x14ac:dyDescent="0.3">
      <c r="A546" s="7" t="s">
        <v>281</v>
      </c>
      <c r="B546" s="7" t="s">
        <v>910</v>
      </c>
      <c r="C546" s="8" t="s">
        <v>908</v>
      </c>
      <c r="D546" s="7">
        <v>1303</v>
      </c>
      <c r="E546" s="7" t="s">
        <v>8</v>
      </c>
      <c r="F546" s="7">
        <v>918</v>
      </c>
      <c r="G546" s="7">
        <v>111656</v>
      </c>
      <c r="H546" s="7" t="s">
        <v>916</v>
      </c>
      <c r="I546" s="8" t="s">
        <v>908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  <c r="U546" s="15">
        <v>0</v>
      </c>
    </row>
    <row r="547" spans="1:21" x14ac:dyDescent="0.3">
      <c r="A547" s="7" t="s">
        <v>281</v>
      </c>
      <c r="B547" s="7" t="s">
        <v>910</v>
      </c>
      <c r="C547" s="8" t="s">
        <v>909</v>
      </c>
      <c r="D547" s="7">
        <v>1303</v>
      </c>
      <c r="E547" s="7" t="s">
        <v>8</v>
      </c>
      <c r="F547" s="7">
        <v>918</v>
      </c>
      <c r="G547" s="7">
        <v>111623</v>
      </c>
      <c r="H547" s="7" t="s">
        <v>916</v>
      </c>
      <c r="I547" s="8" t="s">
        <v>909</v>
      </c>
      <c r="J547" s="15">
        <v>0</v>
      </c>
      <c r="K547" s="15">
        <v>0</v>
      </c>
      <c r="L547" s="15">
        <v>100000</v>
      </c>
      <c r="M547" s="15">
        <v>613900</v>
      </c>
      <c r="N547" s="15">
        <v>1000000</v>
      </c>
      <c r="O547" s="15">
        <v>0</v>
      </c>
      <c r="P547" s="15">
        <v>100000</v>
      </c>
      <c r="Q547" s="15">
        <v>0</v>
      </c>
      <c r="R547" s="15">
        <v>100000</v>
      </c>
      <c r="S547" s="15">
        <v>100000</v>
      </c>
      <c r="T547" s="15">
        <v>200000</v>
      </c>
      <c r="U547" s="15">
        <v>300000</v>
      </c>
    </row>
    <row r="548" spans="1:21" x14ac:dyDescent="0.3">
      <c r="A548" s="7" t="s">
        <v>281</v>
      </c>
      <c r="B548" s="7" t="s">
        <v>910</v>
      </c>
      <c r="C548" s="8" t="s">
        <v>80</v>
      </c>
      <c r="D548" s="7">
        <v>1303</v>
      </c>
      <c r="E548" s="7" t="s">
        <v>234</v>
      </c>
      <c r="F548" s="7">
        <v>918</v>
      </c>
      <c r="G548" s="7">
        <v>110902</v>
      </c>
      <c r="H548" s="7" t="s">
        <v>916</v>
      </c>
      <c r="I548" s="8" t="s">
        <v>80</v>
      </c>
      <c r="J548" s="15">
        <v>2000000</v>
      </c>
      <c r="K548" s="15">
        <v>2000000</v>
      </c>
      <c r="L548" s="15">
        <v>5000000</v>
      </c>
      <c r="M548" s="15">
        <v>3000000</v>
      </c>
      <c r="N548" s="15">
        <v>3233300</v>
      </c>
      <c r="O548" s="15">
        <v>1474200</v>
      </c>
      <c r="P548" s="15">
        <v>1533700</v>
      </c>
      <c r="Q548" s="15">
        <v>1931800</v>
      </c>
      <c r="R548" s="15">
        <v>1512300</v>
      </c>
      <c r="S548" s="15">
        <v>3612000</v>
      </c>
      <c r="T548" s="15">
        <v>3247600</v>
      </c>
      <c r="U548" s="15">
        <v>626000</v>
      </c>
    </row>
    <row r="549" spans="1:21" x14ac:dyDescent="0.3">
      <c r="A549" s="7" t="s">
        <v>281</v>
      </c>
      <c r="B549" s="7" t="s">
        <v>910</v>
      </c>
      <c r="C549" s="8" t="s">
        <v>81</v>
      </c>
      <c r="D549" s="7">
        <v>1303</v>
      </c>
      <c r="E549" s="7" t="s">
        <v>8</v>
      </c>
      <c r="F549" s="7">
        <v>918</v>
      </c>
      <c r="G549" s="7">
        <v>110836</v>
      </c>
      <c r="H549" s="7" t="s">
        <v>916</v>
      </c>
      <c r="I549" s="8" t="s">
        <v>81</v>
      </c>
      <c r="J549" s="15">
        <v>2000000</v>
      </c>
      <c r="K549" s="15">
        <v>1082800</v>
      </c>
      <c r="L549" s="15">
        <v>4000000</v>
      </c>
      <c r="M549" s="15">
        <v>3000000</v>
      </c>
      <c r="N549" s="15">
        <v>3000000</v>
      </c>
      <c r="O549" s="15">
        <v>1000000</v>
      </c>
      <c r="P549" s="15">
        <v>2000000</v>
      </c>
      <c r="Q549" s="15">
        <v>2000000</v>
      </c>
      <c r="R549" s="15">
        <v>2000000</v>
      </c>
      <c r="S549" s="15">
        <v>3000000</v>
      </c>
      <c r="T549" s="15">
        <v>2000000</v>
      </c>
      <c r="U549" s="15">
        <v>1000000</v>
      </c>
    </row>
    <row r="550" spans="1:21" x14ac:dyDescent="0.3">
      <c r="A550" s="7" t="s">
        <v>281</v>
      </c>
      <c r="B550" s="7" t="s">
        <v>910</v>
      </c>
      <c r="C550" s="8" t="s">
        <v>291</v>
      </c>
      <c r="D550" s="7">
        <v>1303</v>
      </c>
      <c r="E550" s="7" t="s">
        <v>8</v>
      </c>
      <c r="F550" s="7">
        <v>913</v>
      </c>
      <c r="G550" s="7" t="s">
        <v>923</v>
      </c>
      <c r="H550" s="7" t="s">
        <v>916</v>
      </c>
      <c r="I550" s="8" t="s">
        <v>1051</v>
      </c>
      <c r="J550" s="15">
        <v>20000000</v>
      </c>
      <c r="K550" s="15">
        <v>23000000</v>
      </c>
      <c r="L550" s="15">
        <v>23000000</v>
      </c>
      <c r="M550" s="15">
        <v>24000000</v>
      </c>
      <c r="N550" s="15">
        <v>23000000</v>
      </c>
      <c r="O550" s="15">
        <v>16000000</v>
      </c>
      <c r="P550" s="15">
        <v>16000000</v>
      </c>
      <c r="Q550" s="15">
        <v>17000000</v>
      </c>
      <c r="R550" s="15">
        <v>22000000</v>
      </c>
      <c r="S550" s="15">
        <v>29000000</v>
      </c>
      <c r="T550" s="15">
        <v>44000000</v>
      </c>
      <c r="U550" s="15">
        <v>44000000</v>
      </c>
    </row>
    <row r="551" spans="1:21" x14ac:dyDescent="0.3">
      <c r="A551" s="7" t="s">
        <v>281</v>
      </c>
      <c r="B551" s="7" t="s">
        <v>1047</v>
      </c>
      <c r="C551" s="8" t="s">
        <v>1048</v>
      </c>
      <c r="D551" s="7">
        <v>1310</v>
      </c>
      <c r="E551" s="7" t="s">
        <v>1050</v>
      </c>
      <c r="F551" s="7">
        <v>915</v>
      </c>
      <c r="G551" s="7">
        <v>150188</v>
      </c>
      <c r="H551" s="7" t="s">
        <v>989</v>
      </c>
      <c r="I551" s="8" t="s">
        <v>1048</v>
      </c>
      <c r="J551" s="15">
        <v>3000000</v>
      </c>
      <c r="K551" s="15">
        <v>5000000</v>
      </c>
      <c r="L551" s="15">
        <v>12000000</v>
      </c>
      <c r="M551" s="15">
        <v>10000000</v>
      </c>
      <c r="N551" s="15">
        <v>15000000</v>
      </c>
      <c r="O551" s="15">
        <v>10000000</v>
      </c>
      <c r="P551" s="15">
        <v>9000000</v>
      </c>
      <c r="Q551" s="15">
        <v>12000000</v>
      </c>
      <c r="R551" s="15">
        <v>10000000</v>
      </c>
      <c r="S551" s="15">
        <v>10000000</v>
      </c>
      <c r="T551" s="15">
        <v>12000000</v>
      </c>
      <c r="U551" s="15">
        <v>12000000</v>
      </c>
    </row>
    <row r="552" spans="1:21" x14ac:dyDescent="0.3">
      <c r="A552" s="7" t="s">
        <v>281</v>
      </c>
      <c r="B552" s="7" t="s">
        <v>1047</v>
      </c>
      <c r="C552" s="8" t="s">
        <v>1052</v>
      </c>
      <c r="D552" s="7">
        <v>1310</v>
      </c>
      <c r="E552" s="7" t="s">
        <v>8</v>
      </c>
      <c r="F552" s="7">
        <v>907</v>
      </c>
      <c r="G552" s="7">
        <v>131654</v>
      </c>
      <c r="H552" s="7" t="s">
        <v>989</v>
      </c>
      <c r="I552" s="8" t="s">
        <v>1052</v>
      </c>
      <c r="J552" s="15">
        <v>10000000</v>
      </c>
      <c r="K552" s="15">
        <v>9000000</v>
      </c>
      <c r="L552" s="15">
        <v>8000000</v>
      </c>
      <c r="M552" s="15">
        <v>6000000</v>
      </c>
      <c r="N552" s="15">
        <v>9000000</v>
      </c>
      <c r="O552" s="15">
        <v>9000000</v>
      </c>
      <c r="P552" s="15">
        <v>7000000</v>
      </c>
      <c r="Q552" s="15">
        <v>10000000</v>
      </c>
      <c r="R552" s="15">
        <v>8000000</v>
      </c>
      <c r="S552" s="15">
        <v>7000000</v>
      </c>
      <c r="T552" s="15">
        <v>8000000</v>
      </c>
      <c r="U552" s="15">
        <v>9000000</v>
      </c>
    </row>
    <row r="553" spans="1:21" x14ac:dyDescent="0.3">
      <c r="A553" s="7" t="s">
        <v>281</v>
      </c>
      <c r="B553" s="7" t="s">
        <v>1047</v>
      </c>
      <c r="C553" s="8" t="s">
        <v>1049</v>
      </c>
      <c r="D553" s="7">
        <v>1310</v>
      </c>
      <c r="E553" s="7" t="s">
        <v>8</v>
      </c>
      <c r="F553" s="7">
        <v>907</v>
      </c>
      <c r="G553" s="7">
        <v>370571</v>
      </c>
      <c r="H553" s="7" t="s">
        <v>989</v>
      </c>
      <c r="I553" s="8" t="s">
        <v>1049</v>
      </c>
      <c r="J553" s="15">
        <v>10000000</v>
      </c>
      <c r="K553" s="15">
        <v>8000000</v>
      </c>
      <c r="L553" s="15">
        <v>9000000</v>
      </c>
      <c r="M553" s="15">
        <v>6000000</v>
      </c>
      <c r="N553" s="15">
        <v>9000000</v>
      </c>
      <c r="O553" s="15">
        <v>9000000</v>
      </c>
      <c r="P553" s="15">
        <v>7000000</v>
      </c>
      <c r="Q553" s="15">
        <v>10000000</v>
      </c>
      <c r="R553" s="15">
        <v>8000000</v>
      </c>
      <c r="S553" s="15">
        <v>7000000</v>
      </c>
      <c r="T553" s="15">
        <v>8000000</v>
      </c>
      <c r="U553" s="15">
        <v>9000000</v>
      </c>
    </row>
    <row r="554" spans="1:21" x14ac:dyDescent="0.3">
      <c r="A554" s="7" t="s">
        <v>281</v>
      </c>
      <c r="B554" s="7" t="s">
        <v>1047</v>
      </c>
      <c r="C554" s="8" t="s">
        <v>1053</v>
      </c>
      <c r="D554" s="7">
        <v>1310</v>
      </c>
      <c r="E554" s="7" t="s">
        <v>8</v>
      </c>
      <c r="F554" s="7">
        <v>925</v>
      </c>
      <c r="G554" s="7">
        <v>370506</v>
      </c>
      <c r="H554" s="7" t="s">
        <v>989</v>
      </c>
      <c r="I554" s="8" t="s">
        <v>1053</v>
      </c>
      <c r="J554" s="15">
        <v>6000000</v>
      </c>
      <c r="K554" s="15">
        <v>5000000</v>
      </c>
      <c r="L554" s="15">
        <v>6000000</v>
      </c>
      <c r="M554" s="15">
        <v>5000000</v>
      </c>
      <c r="N554" s="15">
        <v>6000000</v>
      </c>
      <c r="O554" s="15">
        <v>6000000</v>
      </c>
      <c r="P554" s="15">
        <v>6000000</v>
      </c>
      <c r="Q554" s="15">
        <v>7000000</v>
      </c>
      <c r="R554" s="15">
        <v>6000000</v>
      </c>
      <c r="S554" s="15">
        <v>5000000</v>
      </c>
      <c r="T554" s="15">
        <v>6000000</v>
      </c>
      <c r="U554" s="15">
        <v>8000000</v>
      </c>
    </row>
    <row r="555" spans="1:21" x14ac:dyDescent="0.3">
      <c r="A555" s="7" t="s">
        <v>281</v>
      </c>
      <c r="B555" s="7" t="s">
        <v>1047</v>
      </c>
      <c r="C555" s="8" t="s">
        <v>948</v>
      </c>
      <c r="D555" s="7">
        <v>1310</v>
      </c>
      <c r="E555" s="7" t="s">
        <v>993</v>
      </c>
      <c r="F555" s="7">
        <v>907</v>
      </c>
      <c r="G555" s="7" t="s">
        <v>993</v>
      </c>
      <c r="H555" s="7" t="s">
        <v>989</v>
      </c>
      <c r="I555" s="8" t="s">
        <v>948</v>
      </c>
      <c r="J555" s="15">
        <v>20000000</v>
      </c>
      <c r="K555" s="15">
        <v>15000000</v>
      </c>
      <c r="L555" s="15">
        <v>17000000</v>
      </c>
      <c r="M555" s="15">
        <v>15000000</v>
      </c>
      <c r="N555" s="15">
        <v>18000000</v>
      </c>
      <c r="O555" s="15">
        <v>17000000</v>
      </c>
      <c r="P555" s="15">
        <v>16000000</v>
      </c>
      <c r="Q555" s="15">
        <v>19000000</v>
      </c>
      <c r="R555" s="15">
        <v>16000000</v>
      </c>
      <c r="S555" s="15">
        <v>15000000</v>
      </c>
      <c r="T555" s="15">
        <v>15000000</v>
      </c>
      <c r="U555" s="15">
        <v>17000000</v>
      </c>
    </row>
    <row r="556" spans="1:21" x14ac:dyDescent="0.3">
      <c r="A556" s="7" t="s">
        <v>281</v>
      </c>
      <c r="B556" s="7" t="s">
        <v>1047</v>
      </c>
      <c r="C556" s="8" t="s">
        <v>1054</v>
      </c>
      <c r="D556" s="7">
        <v>1310</v>
      </c>
      <c r="E556" s="7" t="s">
        <v>8</v>
      </c>
      <c r="F556" s="7">
        <v>922</v>
      </c>
      <c r="G556" s="7">
        <v>212451</v>
      </c>
      <c r="H556" s="7" t="s">
        <v>989</v>
      </c>
      <c r="I556" s="8" t="s">
        <v>1054</v>
      </c>
      <c r="J556" s="15">
        <v>5000000</v>
      </c>
      <c r="K556" s="15">
        <v>4000000</v>
      </c>
      <c r="L556" s="15">
        <v>5000000</v>
      </c>
      <c r="M556" s="15">
        <v>5000000</v>
      </c>
      <c r="N556" s="15">
        <v>5000000</v>
      </c>
      <c r="O556" s="15">
        <v>5000000</v>
      </c>
      <c r="P556" s="15">
        <v>4000000</v>
      </c>
      <c r="Q556" s="15">
        <v>5000000</v>
      </c>
      <c r="R556" s="15">
        <v>4000000</v>
      </c>
      <c r="S556" s="15">
        <v>5000000</v>
      </c>
      <c r="T556" s="15">
        <v>6000000</v>
      </c>
      <c r="U556" s="15">
        <v>7000000</v>
      </c>
    </row>
    <row r="557" spans="1:21" x14ac:dyDescent="0.3">
      <c r="A557" s="7" t="s">
        <v>281</v>
      </c>
      <c r="B557" s="7" t="s">
        <v>1047</v>
      </c>
      <c r="C557" s="8" t="s">
        <v>949</v>
      </c>
      <c r="D557" s="7">
        <v>1310</v>
      </c>
      <c r="E557" s="7" t="s">
        <v>994</v>
      </c>
      <c r="F557" s="7">
        <v>923</v>
      </c>
      <c r="G557" s="7" t="s">
        <v>994</v>
      </c>
      <c r="H557" s="7" t="s">
        <v>989</v>
      </c>
      <c r="I557" s="8" t="s">
        <v>949</v>
      </c>
      <c r="J557" s="15">
        <v>5000000</v>
      </c>
      <c r="K557" s="15">
        <v>3000000</v>
      </c>
      <c r="L557" s="15">
        <v>3000000</v>
      </c>
      <c r="M557" s="15">
        <v>2000000</v>
      </c>
      <c r="N557" s="15">
        <v>5000000</v>
      </c>
      <c r="O557" s="15">
        <v>6000000</v>
      </c>
      <c r="P557" s="15">
        <v>3000000</v>
      </c>
      <c r="Q557" s="15">
        <v>5000000</v>
      </c>
      <c r="R557" s="15">
        <v>4000000</v>
      </c>
      <c r="S557" s="15">
        <v>3000000</v>
      </c>
      <c r="T557" s="15">
        <v>5000000</v>
      </c>
      <c r="U557" s="15">
        <v>6000000</v>
      </c>
    </row>
    <row r="558" spans="1:21" x14ac:dyDescent="0.3">
      <c r="A558" s="7" t="s">
        <v>281</v>
      </c>
      <c r="B558" s="7" t="s">
        <v>1047</v>
      </c>
      <c r="C558" s="8" t="s">
        <v>1055</v>
      </c>
      <c r="D558" s="7">
        <v>1310</v>
      </c>
      <c r="E558" s="7" t="s">
        <v>8</v>
      </c>
      <c r="F558" s="7">
        <v>923</v>
      </c>
      <c r="G558" s="7" t="s">
        <v>995</v>
      </c>
      <c r="H558" s="7" t="s">
        <v>989</v>
      </c>
      <c r="I558" s="8" t="s">
        <v>1055</v>
      </c>
      <c r="J558" s="15">
        <v>8000000</v>
      </c>
      <c r="K558" s="15">
        <v>7000000</v>
      </c>
      <c r="L558" s="15">
        <v>8000000</v>
      </c>
      <c r="M558" s="15">
        <v>7000000</v>
      </c>
      <c r="N558" s="15">
        <v>7000000</v>
      </c>
      <c r="O558" s="15">
        <v>7000000</v>
      </c>
      <c r="P558" s="15">
        <v>6000000</v>
      </c>
      <c r="Q558" s="15">
        <v>7000000</v>
      </c>
      <c r="R558" s="15">
        <v>8000000</v>
      </c>
      <c r="S558" s="15">
        <v>8000000</v>
      </c>
      <c r="T558" s="15">
        <v>8000000</v>
      </c>
      <c r="U558" s="15">
        <v>9000000</v>
      </c>
    </row>
    <row r="559" spans="1:21" x14ac:dyDescent="0.3">
      <c r="A559" s="7" t="s">
        <v>281</v>
      </c>
      <c r="B559" s="7" t="s">
        <v>1047</v>
      </c>
      <c r="C559" s="8" t="s">
        <v>950</v>
      </c>
      <c r="D559" s="7">
        <v>1310</v>
      </c>
      <c r="E559" s="7" t="s">
        <v>996</v>
      </c>
      <c r="F559" s="7">
        <v>923</v>
      </c>
      <c r="G559" s="7" t="s">
        <v>996</v>
      </c>
      <c r="H559" s="7" t="s">
        <v>989</v>
      </c>
      <c r="I559" s="8" t="s">
        <v>950</v>
      </c>
      <c r="J559" s="15">
        <v>12000000</v>
      </c>
      <c r="K559" s="15">
        <v>8000000</v>
      </c>
      <c r="L559" s="15">
        <v>10000000</v>
      </c>
      <c r="M559" s="15">
        <v>8000000</v>
      </c>
      <c r="N559" s="15">
        <v>9000000</v>
      </c>
      <c r="O559" s="15">
        <v>9000000</v>
      </c>
      <c r="P559" s="15">
        <v>7000000</v>
      </c>
      <c r="Q559" s="15">
        <v>9000000</v>
      </c>
      <c r="R559" s="15">
        <v>8000000</v>
      </c>
      <c r="S559" s="15">
        <v>10000000</v>
      </c>
      <c r="T559" s="15">
        <v>10000000</v>
      </c>
      <c r="U559" s="15">
        <v>12000000</v>
      </c>
    </row>
    <row r="560" spans="1:21" x14ac:dyDescent="0.3">
      <c r="A560" s="7" t="s">
        <v>281</v>
      </c>
      <c r="B560" s="7" t="s">
        <v>1047</v>
      </c>
      <c r="C560" s="8" t="s">
        <v>951</v>
      </c>
      <c r="D560" s="7">
        <v>1310</v>
      </c>
      <c r="E560" s="7" t="s">
        <v>997</v>
      </c>
      <c r="F560" s="7">
        <v>923</v>
      </c>
      <c r="G560" s="7" t="s">
        <v>997</v>
      </c>
      <c r="H560" s="7" t="s">
        <v>989</v>
      </c>
      <c r="I560" s="8" t="s">
        <v>951</v>
      </c>
      <c r="J560" s="15">
        <v>20000000</v>
      </c>
      <c r="K560" s="15">
        <v>18000000</v>
      </c>
      <c r="L560" s="15">
        <v>25000000</v>
      </c>
      <c r="M560" s="15">
        <v>26000000</v>
      </c>
      <c r="N560" s="15">
        <v>25000000</v>
      </c>
      <c r="O560" s="15">
        <v>25000000</v>
      </c>
      <c r="P560" s="15">
        <v>23000000</v>
      </c>
      <c r="Q560" s="15">
        <v>30000000</v>
      </c>
      <c r="R560" s="15">
        <v>26000000</v>
      </c>
      <c r="S560" s="15">
        <v>27000000</v>
      </c>
      <c r="T560" s="15">
        <v>28000000</v>
      </c>
      <c r="U560" s="15">
        <v>29000000</v>
      </c>
    </row>
    <row r="561" spans="1:21" x14ac:dyDescent="0.3">
      <c r="A561" s="7" t="s">
        <v>281</v>
      </c>
      <c r="B561" s="7" t="s">
        <v>1047</v>
      </c>
      <c r="C561" s="8" t="s">
        <v>1056</v>
      </c>
      <c r="D561" s="7">
        <v>1310</v>
      </c>
      <c r="E561" s="7" t="s">
        <v>8</v>
      </c>
      <c r="F561" s="7">
        <v>922</v>
      </c>
      <c r="G561" s="7" t="s">
        <v>998</v>
      </c>
      <c r="H561" s="7" t="s">
        <v>989</v>
      </c>
      <c r="I561" s="8" t="s">
        <v>1056</v>
      </c>
      <c r="J561" s="15">
        <v>3000000</v>
      </c>
      <c r="K561" s="15">
        <v>2000000</v>
      </c>
      <c r="L561" s="15">
        <v>2000000</v>
      </c>
      <c r="M561" s="15">
        <v>2000000</v>
      </c>
      <c r="N561" s="15">
        <v>3000000</v>
      </c>
      <c r="O561" s="15">
        <v>2000000</v>
      </c>
      <c r="P561" s="15">
        <v>2000000</v>
      </c>
      <c r="Q561" s="15">
        <v>2000000</v>
      </c>
      <c r="R561" s="15">
        <v>3000000</v>
      </c>
      <c r="S561" s="15">
        <v>2000000</v>
      </c>
      <c r="T561" s="15">
        <v>3000000</v>
      </c>
      <c r="U561" s="15">
        <v>4000000</v>
      </c>
    </row>
    <row r="562" spans="1:21" x14ac:dyDescent="0.3">
      <c r="A562" s="7" t="s">
        <v>281</v>
      </c>
      <c r="B562" s="7" t="s">
        <v>1047</v>
      </c>
      <c r="C562" s="8" t="s">
        <v>1057</v>
      </c>
      <c r="D562" s="7">
        <v>1310</v>
      </c>
      <c r="E562" s="7" t="s">
        <v>8</v>
      </c>
      <c r="F562" s="7">
        <v>922</v>
      </c>
      <c r="G562" s="7">
        <v>370552</v>
      </c>
      <c r="H562" s="7" t="s">
        <v>989</v>
      </c>
      <c r="I562" s="8" t="s">
        <v>1057</v>
      </c>
      <c r="J562" s="15">
        <v>3000000</v>
      </c>
      <c r="K562" s="15">
        <v>1000000</v>
      </c>
      <c r="L562" s="15">
        <v>2000000</v>
      </c>
      <c r="M562" s="15">
        <v>2000000</v>
      </c>
      <c r="N562" s="15">
        <v>2000000</v>
      </c>
      <c r="O562" s="15">
        <v>2000000</v>
      </c>
      <c r="P562" s="15">
        <v>1000000</v>
      </c>
      <c r="Q562" s="15">
        <v>3000000</v>
      </c>
      <c r="R562" s="15">
        <v>2000000</v>
      </c>
      <c r="S562" s="15">
        <v>1000000</v>
      </c>
      <c r="T562" s="15">
        <v>2000000</v>
      </c>
      <c r="U562" s="15">
        <v>3000000</v>
      </c>
    </row>
    <row r="563" spans="1:21" x14ac:dyDescent="0.3">
      <c r="A563" s="7" t="s">
        <v>281</v>
      </c>
      <c r="B563" s="7" t="s">
        <v>1047</v>
      </c>
      <c r="C563" s="8" t="s">
        <v>1058</v>
      </c>
      <c r="D563" s="7">
        <v>1310</v>
      </c>
      <c r="E563" s="7" t="s">
        <v>8</v>
      </c>
      <c r="F563" s="7">
        <v>922</v>
      </c>
      <c r="G563" s="7">
        <v>370454</v>
      </c>
      <c r="H563" s="7" t="s">
        <v>989</v>
      </c>
      <c r="I563" s="8" t="s">
        <v>1058</v>
      </c>
      <c r="J563" s="15">
        <v>2000000</v>
      </c>
      <c r="K563" s="15">
        <v>1000000</v>
      </c>
      <c r="L563" s="15">
        <v>2000000</v>
      </c>
      <c r="M563" s="15">
        <v>2000000</v>
      </c>
      <c r="N563" s="15">
        <v>1000000</v>
      </c>
      <c r="O563" s="15">
        <v>2000000</v>
      </c>
      <c r="P563" s="15">
        <v>1000000</v>
      </c>
      <c r="Q563" s="15">
        <v>2000000</v>
      </c>
      <c r="R563" s="15">
        <v>1000000</v>
      </c>
      <c r="S563" s="15">
        <v>1000000</v>
      </c>
      <c r="T563" s="15">
        <v>2000000</v>
      </c>
      <c r="U563" s="15">
        <v>3000000</v>
      </c>
    </row>
    <row r="564" spans="1:21" x14ac:dyDescent="0.3">
      <c r="A564" s="7" t="s">
        <v>281</v>
      </c>
      <c r="B564" s="7" t="s">
        <v>1047</v>
      </c>
      <c r="C564" s="8" t="s">
        <v>1059</v>
      </c>
      <c r="D564" s="7">
        <v>1310</v>
      </c>
      <c r="E564" s="7" t="s">
        <v>8</v>
      </c>
      <c r="F564" s="7">
        <v>922</v>
      </c>
      <c r="G564" s="7">
        <v>212443</v>
      </c>
      <c r="H564" s="7" t="s">
        <v>989</v>
      </c>
      <c r="I564" s="8" t="s">
        <v>1059</v>
      </c>
      <c r="J564" s="15">
        <v>3000000</v>
      </c>
      <c r="K564" s="15">
        <v>1000000</v>
      </c>
      <c r="L564" s="15">
        <v>2000000</v>
      </c>
      <c r="M564" s="15">
        <v>2000000</v>
      </c>
      <c r="N564" s="15">
        <v>2000000</v>
      </c>
      <c r="O564" s="15">
        <v>2000000</v>
      </c>
      <c r="P564" s="15">
        <v>1000000</v>
      </c>
      <c r="Q564" s="15">
        <v>3000000</v>
      </c>
      <c r="R564" s="15">
        <v>2000000</v>
      </c>
      <c r="S564" s="15">
        <v>1000000</v>
      </c>
      <c r="T564" s="15">
        <v>2000000</v>
      </c>
      <c r="U564" s="15">
        <v>3000000</v>
      </c>
    </row>
    <row r="565" spans="1:21" x14ac:dyDescent="0.3">
      <c r="A565" s="7" t="s">
        <v>281</v>
      </c>
      <c r="B565" s="7" t="s">
        <v>1047</v>
      </c>
      <c r="C565" s="8" t="s">
        <v>1060</v>
      </c>
      <c r="D565" s="7">
        <v>1310</v>
      </c>
      <c r="E565" s="7" t="s">
        <v>8</v>
      </c>
      <c r="F565" s="7">
        <v>922</v>
      </c>
      <c r="G565" s="7">
        <v>212381</v>
      </c>
      <c r="H565" s="7" t="s">
        <v>989</v>
      </c>
      <c r="I565" s="8" t="s">
        <v>1060</v>
      </c>
      <c r="J565" s="15">
        <v>2000000</v>
      </c>
      <c r="K565" s="15">
        <v>0</v>
      </c>
      <c r="L565" s="15">
        <v>1000000</v>
      </c>
      <c r="M565" s="15">
        <v>2000000</v>
      </c>
      <c r="N565" s="15">
        <v>3000000</v>
      </c>
      <c r="O565" s="15">
        <v>2000000</v>
      </c>
      <c r="P565" s="15">
        <v>1000000</v>
      </c>
      <c r="Q565" s="15">
        <v>1000000</v>
      </c>
      <c r="R565" s="15">
        <v>3000000</v>
      </c>
      <c r="S565" s="15">
        <v>2000000</v>
      </c>
      <c r="T565" s="15">
        <v>3000000</v>
      </c>
      <c r="U565" s="15">
        <v>4000000</v>
      </c>
    </row>
    <row r="566" spans="1:21" x14ac:dyDescent="0.3">
      <c r="A566" s="7" t="s">
        <v>281</v>
      </c>
      <c r="B566" s="7" t="s">
        <v>1047</v>
      </c>
      <c r="C566" s="8" t="s">
        <v>1061</v>
      </c>
      <c r="D566" s="7">
        <v>1310</v>
      </c>
      <c r="E566" s="7" t="s">
        <v>8</v>
      </c>
      <c r="F566" s="7">
        <v>907</v>
      </c>
      <c r="G566" s="7">
        <v>131651</v>
      </c>
      <c r="H566" s="7" t="s">
        <v>989</v>
      </c>
      <c r="I566" s="8" t="s">
        <v>1061</v>
      </c>
      <c r="J566" s="15">
        <v>2000000</v>
      </c>
      <c r="K566" s="15">
        <v>1000000</v>
      </c>
      <c r="L566" s="15">
        <v>2000000</v>
      </c>
      <c r="M566" s="15">
        <v>2000000</v>
      </c>
      <c r="N566" s="15">
        <v>1000000</v>
      </c>
      <c r="O566" s="15">
        <v>1000000</v>
      </c>
      <c r="P566" s="15">
        <v>1000000</v>
      </c>
      <c r="Q566" s="15">
        <v>1000000</v>
      </c>
      <c r="R566" s="15">
        <v>3000000</v>
      </c>
      <c r="S566" s="15">
        <v>1000000</v>
      </c>
      <c r="T566" s="15">
        <v>2000000</v>
      </c>
      <c r="U566" s="15">
        <v>3000000</v>
      </c>
    </row>
    <row r="567" spans="1:21" x14ac:dyDescent="0.3">
      <c r="A567" s="7" t="s">
        <v>281</v>
      </c>
      <c r="B567" s="7" t="s">
        <v>1047</v>
      </c>
      <c r="C567" s="8" t="s">
        <v>1062</v>
      </c>
      <c r="D567" s="7">
        <v>1310</v>
      </c>
      <c r="E567" s="7" t="s">
        <v>8</v>
      </c>
      <c r="F567" s="7">
        <v>922</v>
      </c>
      <c r="G567" s="7">
        <v>370526</v>
      </c>
      <c r="H567" s="7" t="s">
        <v>989</v>
      </c>
      <c r="I567" s="8" t="s">
        <v>1062</v>
      </c>
      <c r="J567" s="15">
        <v>2000000</v>
      </c>
      <c r="K567" s="15">
        <v>1000000</v>
      </c>
      <c r="L567" s="15">
        <v>2000000</v>
      </c>
      <c r="M567" s="15">
        <v>2000000</v>
      </c>
      <c r="N567" s="15">
        <v>1000000</v>
      </c>
      <c r="O567" s="15">
        <v>1000000</v>
      </c>
      <c r="P567" s="15">
        <v>1000000</v>
      </c>
      <c r="Q567" s="15">
        <v>1000000</v>
      </c>
      <c r="R567" s="15">
        <v>3000000</v>
      </c>
      <c r="S567" s="15">
        <v>1000000</v>
      </c>
      <c r="T567" s="15">
        <v>2000000</v>
      </c>
      <c r="U567" s="15">
        <v>3000000</v>
      </c>
    </row>
    <row r="568" spans="1:21" x14ac:dyDescent="0.3">
      <c r="A568" s="7" t="s">
        <v>281</v>
      </c>
      <c r="B568" s="7" t="s">
        <v>1047</v>
      </c>
      <c r="C568" s="8" t="s">
        <v>952</v>
      </c>
      <c r="D568" s="7">
        <v>1310</v>
      </c>
      <c r="E568" s="7" t="s">
        <v>999</v>
      </c>
      <c r="F568" s="7">
        <v>922</v>
      </c>
      <c r="G568" s="7" t="s">
        <v>999</v>
      </c>
      <c r="H568" s="7" t="s">
        <v>989</v>
      </c>
      <c r="I568" s="8" t="s">
        <v>952</v>
      </c>
      <c r="J568" s="15">
        <v>2000000</v>
      </c>
      <c r="K568" s="15">
        <v>1000000</v>
      </c>
      <c r="L568" s="15">
        <v>2000000</v>
      </c>
      <c r="M568" s="15">
        <v>2000000</v>
      </c>
      <c r="N568" s="15">
        <v>1000000</v>
      </c>
      <c r="O568" s="15">
        <v>1000000</v>
      </c>
      <c r="P568" s="15">
        <v>1000000</v>
      </c>
      <c r="Q568" s="15">
        <v>1000000</v>
      </c>
      <c r="R568" s="15">
        <v>3000000</v>
      </c>
      <c r="S568" s="15">
        <v>1000000</v>
      </c>
      <c r="T568" s="15">
        <v>2000000</v>
      </c>
      <c r="U568" s="15">
        <v>3000000</v>
      </c>
    </row>
    <row r="569" spans="1:21" x14ac:dyDescent="0.3">
      <c r="A569" s="7" t="s">
        <v>281</v>
      </c>
      <c r="B569" s="7" t="s">
        <v>1047</v>
      </c>
      <c r="C569" s="8" t="s">
        <v>953</v>
      </c>
      <c r="D569" s="7">
        <v>1310</v>
      </c>
      <c r="E569" s="7" t="s">
        <v>1000</v>
      </c>
      <c r="F569" s="7">
        <v>922</v>
      </c>
      <c r="G569" s="7" t="s">
        <v>1000</v>
      </c>
      <c r="H569" s="7" t="s">
        <v>989</v>
      </c>
      <c r="I569" s="8" t="s">
        <v>953</v>
      </c>
      <c r="J569" s="15">
        <v>2000000</v>
      </c>
      <c r="K569" s="15">
        <v>1000000</v>
      </c>
      <c r="L569" s="15">
        <v>2000000</v>
      </c>
      <c r="M569" s="15">
        <v>2000000</v>
      </c>
      <c r="N569" s="15">
        <v>1000000</v>
      </c>
      <c r="O569" s="15">
        <v>2000000</v>
      </c>
      <c r="P569" s="15">
        <v>1000000</v>
      </c>
      <c r="Q569" s="15">
        <v>2000000</v>
      </c>
      <c r="R569" s="15">
        <v>1000000</v>
      </c>
      <c r="S569" s="15">
        <v>1000000</v>
      </c>
      <c r="T569" s="15">
        <v>2000000</v>
      </c>
      <c r="U569" s="15">
        <v>3000000</v>
      </c>
    </row>
    <row r="570" spans="1:21" x14ac:dyDescent="0.3">
      <c r="A570" s="7" t="s">
        <v>281</v>
      </c>
      <c r="B570" s="7" t="s">
        <v>1047</v>
      </c>
      <c r="C570" s="8" t="s">
        <v>1063</v>
      </c>
      <c r="D570" s="7">
        <v>1310</v>
      </c>
      <c r="E570" s="7" t="s">
        <v>8</v>
      </c>
      <c r="F570" s="7">
        <v>922</v>
      </c>
      <c r="G570" s="7">
        <v>370497</v>
      </c>
      <c r="H570" s="7" t="s">
        <v>989</v>
      </c>
      <c r="I570" s="8" t="s">
        <v>1063</v>
      </c>
      <c r="J570" s="15">
        <v>2000000</v>
      </c>
      <c r="K570" s="15">
        <v>1000000</v>
      </c>
      <c r="L570" s="15">
        <v>2000000</v>
      </c>
      <c r="M570" s="15">
        <v>2000000</v>
      </c>
      <c r="N570" s="15">
        <v>1000000</v>
      </c>
      <c r="O570" s="15">
        <v>2000000</v>
      </c>
      <c r="P570" s="15">
        <v>1000000</v>
      </c>
      <c r="Q570" s="15">
        <v>2000000</v>
      </c>
      <c r="R570" s="15">
        <v>1000000</v>
      </c>
      <c r="S570" s="15">
        <v>1000000</v>
      </c>
      <c r="T570" s="15">
        <v>2000000</v>
      </c>
      <c r="U570" s="15">
        <v>3000000</v>
      </c>
    </row>
    <row r="571" spans="1:21" x14ac:dyDescent="0.3">
      <c r="A571" s="7" t="s">
        <v>281</v>
      </c>
      <c r="B571" s="7" t="s">
        <v>1047</v>
      </c>
      <c r="C571" s="8" t="s">
        <v>291</v>
      </c>
      <c r="D571" s="7">
        <v>1310</v>
      </c>
      <c r="E571" s="7" t="s">
        <v>8</v>
      </c>
      <c r="F571" s="7">
        <v>999</v>
      </c>
      <c r="G571" s="7" t="s">
        <v>923</v>
      </c>
      <c r="H571" s="7" t="s">
        <v>989</v>
      </c>
      <c r="I571" s="8" t="s">
        <v>1051</v>
      </c>
      <c r="J571" s="15">
        <v>2000000</v>
      </c>
      <c r="K571" s="15">
        <v>1000000</v>
      </c>
      <c r="L571" s="15">
        <v>2000000</v>
      </c>
      <c r="M571" s="15">
        <v>2000000</v>
      </c>
      <c r="N571" s="15">
        <v>1000000</v>
      </c>
      <c r="O571" s="15">
        <v>2000000</v>
      </c>
      <c r="P571" s="15">
        <v>1000000</v>
      </c>
      <c r="Q571" s="15">
        <v>2000000</v>
      </c>
      <c r="R571" s="15">
        <v>1000000</v>
      </c>
      <c r="S571" s="15">
        <v>1000000</v>
      </c>
      <c r="T571" s="15">
        <v>2000000</v>
      </c>
      <c r="U571" s="15">
        <v>3000000</v>
      </c>
    </row>
    <row r="572" spans="1:21" x14ac:dyDescent="0.3">
      <c r="A572" s="7" t="s">
        <v>281</v>
      </c>
      <c r="B572" s="7" t="s">
        <v>1047</v>
      </c>
      <c r="C572" s="8" t="s">
        <v>954</v>
      </c>
      <c r="D572" s="7">
        <v>1310</v>
      </c>
      <c r="E572" s="7" t="s">
        <v>1044</v>
      </c>
      <c r="F572" s="7">
        <v>922</v>
      </c>
      <c r="G572" s="7">
        <v>370365</v>
      </c>
      <c r="H572" s="7" t="s">
        <v>992</v>
      </c>
      <c r="I572" s="8" t="s">
        <v>954</v>
      </c>
      <c r="J572" s="15">
        <v>2000000</v>
      </c>
      <c r="K572" s="15">
        <v>2000000</v>
      </c>
      <c r="L572" s="15">
        <v>3000000</v>
      </c>
      <c r="M572" s="15">
        <v>2000000</v>
      </c>
      <c r="N572" s="15">
        <v>2000000</v>
      </c>
      <c r="O572" s="15">
        <v>3000000</v>
      </c>
      <c r="P572" s="15">
        <v>1000000</v>
      </c>
      <c r="Q572" s="15">
        <v>1000000</v>
      </c>
      <c r="R572" s="15">
        <v>3000000</v>
      </c>
      <c r="S572" s="15">
        <v>3000000</v>
      </c>
      <c r="T572" s="15">
        <v>2500000</v>
      </c>
      <c r="U572" s="15">
        <v>2500000</v>
      </c>
    </row>
    <row r="573" spans="1:21" x14ac:dyDescent="0.3">
      <c r="A573" s="7" t="s">
        <v>281</v>
      </c>
      <c r="B573" s="7" t="s">
        <v>1047</v>
      </c>
      <c r="C573" s="8" t="s">
        <v>1064</v>
      </c>
      <c r="D573" s="7">
        <v>1310</v>
      </c>
      <c r="E573" s="7" t="s">
        <v>8</v>
      </c>
      <c r="F573" s="7">
        <v>922</v>
      </c>
      <c r="G573" s="7">
        <v>370315</v>
      </c>
      <c r="H573" s="7" t="s">
        <v>992</v>
      </c>
      <c r="I573" s="8" t="s">
        <v>1064</v>
      </c>
      <c r="J573" s="15">
        <v>0</v>
      </c>
      <c r="K573" s="15">
        <v>500000</v>
      </c>
      <c r="L573" s="15">
        <v>500000</v>
      </c>
      <c r="M573" s="15">
        <v>500000</v>
      </c>
      <c r="N573" s="15">
        <v>500000</v>
      </c>
      <c r="O573" s="15">
        <v>500000</v>
      </c>
      <c r="P573" s="15">
        <v>500000</v>
      </c>
      <c r="Q573" s="15">
        <v>500000</v>
      </c>
      <c r="R573" s="15">
        <v>1000000</v>
      </c>
      <c r="S573" s="15">
        <v>1000000</v>
      </c>
      <c r="T573" s="15">
        <v>500000</v>
      </c>
      <c r="U573" s="15">
        <v>500000</v>
      </c>
    </row>
    <row r="574" spans="1:21" x14ac:dyDescent="0.3">
      <c r="A574" s="7" t="s">
        <v>281</v>
      </c>
      <c r="B574" s="7" t="s">
        <v>1047</v>
      </c>
      <c r="C574" s="8" t="s">
        <v>1065</v>
      </c>
      <c r="D574" s="7">
        <v>1310</v>
      </c>
      <c r="E574" s="7" t="s">
        <v>1066</v>
      </c>
      <c r="F574" s="7">
        <v>907</v>
      </c>
      <c r="G574" s="7">
        <v>131607</v>
      </c>
      <c r="H574" s="7" t="s">
        <v>992</v>
      </c>
      <c r="I574" s="8" t="s">
        <v>1065</v>
      </c>
      <c r="J574" s="15">
        <v>0</v>
      </c>
      <c r="K574" s="15">
        <v>1000000</v>
      </c>
      <c r="L574" s="15">
        <v>0</v>
      </c>
      <c r="M574" s="15">
        <v>1000000</v>
      </c>
      <c r="N574" s="15">
        <v>0</v>
      </c>
      <c r="O574" s="15">
        <v>1000000</v>
      </c>
      <c r="P574" s="15">
        <v>0</v>
      </c>
      <c r="Q574" s="15">
        <v>0</v>
      </c>
      <c r="R574" s="15">
        <v>1000000</v>
      </c>
      <c r="S574" s="15">
        <v>1000000</v>
      </c>
      <c r="T574" s="15">
        <v>1000000</v>
      </c>
      <c r="U574" s="15">
        <v>1000000</v>
      </c>
    </row>
    <row r="575" spans="1:21" x14ac:dyDescent="0.3">
      <c r="A575" s="7" t="s">
        <v>281</v>
      </c>
      <c r="B575" s="7" t="s">
        <v>1047</v>
      </c>
      <c r="C575" s="8" t="s">
        <v>1067</v>
      </c>
      <c r="D575" s="7">
        <v>1310</v>
      </c>
      <c r="E575" s="7" t="s">
        <v>8</v>
      </c>
      <c r="F575" s="7">
        <v>925</v>
      </c>
      <c r="G575" s="7" t="s">
        <v>1001</v>
      </c>
      <c r="H575" s="7" t="s">
        <v>992</v>
      </c>
      <c r="I575" s="8" t="s">
        <v>1067</v>
      </c>
      <c r="J575" s="15">
        <v>0</v>
      </c>
      <c r="K575" s="15">
        <v>1000000</v>
      </c>
      <c r="L575" s="15">
        <v>1000000</v>
      </c>
      <c r="M575" s="15">
        <v>1000000</v>
      </c>
      <c r="N575" s="15">
        <v>1000000</v>
      </c>
      <c r="O575" s="15">
        <v>0</v>
      </c>
      <c r="P575" s="15">
        <v>0</v>
      </c>
      <c r="Q575" s="15">
        <v>0</v>
      </c>
      <c r="R575" s="15">
        <v>0</v>
      </c>
      <c r="S575" s="15">
        <v>1000000</v>
      </c>
      <c r="T575" s="15">
        <v>1000000</v>
      </c>
      <c r="U575" s="15">
        <v>1000000</v>
      </c>
    </row>
    <row r="576" spans="1:21" x14ac:dyDescent="0.3">
      <c r="A576" s="7" t="s">
        <v>281</v>
      </c>
      <c r="B576" s="7" t="s">
        <v>1047</v>
      </c>
      <c r="C576" s="8" t="s">
        <v>1068</v>
      </c>
      <c r="D576" s="7">
        <v>1310</v>
      </c>
      <c r="E576" s="7" t="s">
        <v>8</v>
      </c>
      <c r="F576" s="7">
        <v>922</v>
      </c>
      <c r="G576" s="7">
        <v>212413</v>
      </c>
      <c r="H576" s="7" t="s">
        <v>992</v>
      </c>
      <c r="I576" s="8" t="s">
        <v>1068</v>
      </c>
      <c r="J576" s="15">
        <v>500000</v>
      </c>
      <c r="K576" s="15">
        <v>500000</v>
      </c>
      <c r="L576" s="15">
        <v>500000</v>
      </c>
      <c r="M576" s="15">
        <v>500000</v>
      </c>
      <c r="N576" s="15">
        <v>500000</v>
      </c>
      <c r="O576" s="15">
        <v>500000</v>
      </c>
      <c r="P576" s="15">
        <v>500000</v>
      </c>
      <c r="Q576" s="15">
        <v>500000</v>
      </c>
      <c r="R576" s="15">
        <v>500000</v>
      </c>
      <c r="S576" s="15">
        <v>500000</v>
      </c>
      <c r="T576" s="15">
        <v>500000</v>
      </c>
      <c r="U576" s="15">
        <v>500000</v>
      </c>
    </row>
    <row r="577" spans="1:21" x14ac:dyDescent="0.3">
      <c r="A577" s="7" t="s">
        <v>281</v>
      </c>
      <c r="B577" s="7" t="s">
        <v>1047</v>
      </c>
      <c r="C577" s="8" t="s">
        <v>1069</v>
      </c>
      <c r="D577" s="7">
        <v>1310</v>
      </c>
      <c r="E577" s="7" t="s">
        <v>8</v>
      </c>
      <c r="F577" s="7">
        <v>922</v>
      </c>
      <c r="G577" s="7">
        <v>370343</v>
      </c>
      <c r="H577" s="7" t="s">
        <v>992</v>
      </c>
      <c r="I577" s="8" t="s">
        <v>1069</v>
      </c>
      <c r="J577" s="15">
        <v>0</v>
      </c>
      <c r="K577" s="15">
        <v>0</v>
      </c>
      <c r="L577" s="15">
        <v>500000</v>
      </c>
      <c r="M577" s="15">
        <v>500000</v>
      </c>
      <c r="N577" s="15">
        <v>500000</v>
      </c>
      <c r="O577" s="15">
        <v>500000</v>
      </c>
      <c r="P577" s="15">
        <v>0</v>
      </c>
      <c r="Q577" s="15">
        <v>0</v>
      </c>
      <c r="R577" s="15">
        <v>500000</v>
      </c>
      <c r="S577" s="15">
        <v>500000</v>
      </c>
      <c r="T577" s="15">
        <v>500000</v>
      </c>
      <c r="U577" s="15">
        <v>500000</v>
      </c>
    </row>
    <row r="578" spans="1:21" x14ac:dyDescent="0.3">
      <c r="A578" s="7" t="s">
        <v>281</v>
      </c>
      <c r="B578" s="7" t="s">
        <v>1047</v>
      </c>
      <c r="C578" s="8" t="s">
        <v>1070</v>
      </c>
      <c r="D578" s="7">
        <v>1310</v>
      </c>
      <c r="E578" s="7" t="s">
        <v>8</v>
      </c>
      <c r="F578" s="7">
        <v>922</v>
      </c>
      <c r="G578" s="7" t="s">
        <v>1002</v>
      </c>
      <c r="H578" s="7" t="s">
        <v>992</v>
      </c>
      <c r="I578" s="8" t="s">
        <v>1070</v>
      </c>
      <c r="J578" s="15">
        <v>0</v>
      </c>
      <c r="K578" s="15">
        <v>2000000</v>
      </c>
      <c r="L578" s="15">
        <v>0</v>
      </c>
      <c r="M578" s="15">
        <v>0</v>
      </c>
      <c r="N578" s="15">
        <v>0</v>
      </c>
      <c r="O578" s="15">
        <v>2000000</v>
      </c>
      <c r="P578" s="15">
        <v>0</v>
      </c>
      <c r="Q578" s="15">
        <v>0</v>
      </c>
      <c r="R578" s="15">
        <v>0</v>
      </c>
      <c r="S578" s="15">
        <v>0</v>
      </c>
      <c r="T578" s="15">
        <v>2000000</v>
      </c>
      <c r="U578" s="15">
        <v>0</v>
      </c>
    </row>
    <row r="579" spans="1:21" x14ac:dyDescent="0.3">
      <c r="A579" s="7" t="s">
        <v>281</v>
      </c>
      <c r="B579" s="7" t="s">
        <v>1047</v>
      </c>
      <c r="C579" s="8" t="s">
        <v>1071</v>
      </c>
      <c r="D579" s="7">
        <v>1310</v>
      </c>
      <c r="E579" s="7" t="s">
        <v>8</v>
      </c>
      <c r="F579" s="7">
        <v>922</v>
      </c>
      <c r="G579" s="7" t="s">
        <v>1003</v>
      </c>
      <c r="H579" s="7" t="s">
        <v>992</v>
      </c>
      <c r="I579" s="8" t="s">
        <v>1071</v>
      </c>
      <c r="J579" s="15">
        <v>500000</v>
      </c>
      <c r="K579" s="15">
        <v>0</v>
      </c>
      <c r="L579" s="15">
        <v>500000</v>
      </c>
      <c r="M579" s="15">
        <v>500000</v>
      </c>
      <c r="N579" s="15">
        <v>500000</v>
      </c>
      <c r="O579" s="15">
        <v>0</v>
      </c>
      <c r="P579" s="15">
        <v>0</v>
      </c>
      <c r="Q579" s="15">
        <v>0</v>
      </c>
      <c r="R579" s="15">
        <v>500000</v>
      </c>
      <c r="S579" s="15">
        <v>500000</v>
      </c>
      <c r="T579" s="15">
        <v>500000</v>
      </c>
      <c r="U579" s="15">
        <v>500000</v>
      </c>
    </row>
    <row r="580" spans="1:21" x14ac:dyDescent="0.3">
      <c r="A580" s="7" t="s">
        <v>281</v>
      </c>
      <c r="B580" s="7" t="s">
        <v>1047</v>
      </c>
      <c r="C580" s="8" t="s">
        <v>1072</v>
      </c>
      <c r="D580" s="7">
        <v>1310</v>
      </c>
      <c r="E580" s="7" t="s">
        <v>8</v>
      </c>
      <c r="F580" s="7">
        <v>922</v>
      </c>
      <c r="G580" s="7" t="s">
        <v>1004</v>
      </c>
      <c r="H580" s="7" t="s">
        <v>992</v>
      </c>
      <c r="I580" s="8" t="s">
        <v>1072</v>
      </c>
      <c r="J580" s="15">
        <v>500000</v>
      </c>
      <c r="K580" s="15">
        <v>0</v>
      </c>
      <c r="L580" s="15">
        <v>500000</v>
      </c>
      <c r="M580" s="15">
        <v>500000</v>
      </c>
      <c r="N580" s="15">
        <v>500000</v>
      </c>
      <c r="O580" s="15">
        <v>0</v>
      </c>
      <c r="P580" s="15">
        <v>0</v>
      </c>
      <c r="Q580" s="15">
        <v>0</v>
      </c>
      <c r="R580" s="15">
        <v>500000</v>
      </c>
      <c r="S580" s="15">
        <v>500000</v>
      </c>
      <c r="T580" s="15">
        <v>500000</v>
      </c>
      <c r="U580" s="15">
        <v>500000</v>
      </c>
    </row>
    <row r="581" spans="1:21" x14ac:dyDescent="0.3">
      <c r="A581" s="7" t="s">
        <v>281</v>
      </c>
      <c r="B581" s="7" t="s">
        <v>1047</v>
      </c>
      <c r="C581" s="8" t="s">
        <v>1073</v>
      </c>
      <c r="D581" s="7">
        <v>1310</v>
      </c>
      <c r="E581" s="7" t="s">
        <v>8</v>
      </c>
      <c r="F581" s="7">
        <v>922</v>
      </c>
      <c r="G581" s="7" t="s">
        <v>1005</v>
      </c>
      <c r="H581" s="7" t="s">
        <v>992</v>
      </c>
      <c r="I581" s="8" t="s">
        <v>1073</v>
      </c>
      <c r="J581" s="15">
        <v>0</v>
      </c>
      <c r="K581" s="15">
        <v>1000000</v>
      </c>
      <c r="L581" s="15">
        <v>0</v>
      </c>
      <c r="M581" s="15">
        <v>0</v>
      </c>
      <c r="N581" s="15">
        <v>1000000</v>
      </c>
      <c r="O581" s="15">
        <v>0</v>
      </c>
      <c r="P581" s="15">
        <v>0</v>
      </c>
      <c r="Q581" s="15">
        <v>0</v>
      </c>
      <c r="R581" s="15">
        <v>1000000</v>
      </c>
      <c r="S581" s="15">
        <v>0</v>
      </c>
      <c r="T581" s="15">
        <v>1000000</v>
      </c>
      <c r="U581" s="15">
        <v>1000000</v>
      </c>
    </row>
    <row r="582" spans="1:21" x14ac:dyDescent="0.3">
      <c r="A582" s="7" t="s">
        <v>281</v>
      </c>
      <c r="B582" s="7" t="s">
        <v>1047</v>
      </c>
      <c r="C582" s="8" t="s">
        <v>1074</v>
      </c>
      <c r="D582" s="7">
        <v>1310</v>
      </c>
      <c r="E582" s="7" t="s">
        <v>8</v>
      </c>
      <c r="F582" s="7">
        <v>922</v>
      </c>
      <c r="G582" s="7" t="s">
        <v>1006</v>
      </c>
      <c r="H582" s="7" t="s">
        <v>992</v>
      </c>
      <c r="I582" s="8" t="s">
        <v>1074</v>
      </c>
      <c r="J582" s="15">
        <v>0</v>
      </c>
      <c r="K582" s="15">
        <v>500000</v>
      </c>
      <c r="L582" s="15">
        <v>0</v>
      </c>
      <c r="M582" s="15">
        <v>500000</v>
      </c>
      <c r="N582" s="15">
        <v>0</v>
      </c>
      <c r="O582" s="15">
        <v>0</v>
      </c>
      <c r="P582" s="15">
        <v>0</v>
      </c>
      <c r="Q582" s="15">
        <v>0</v>
      </c>
      <c r="R582" s="15">
        <v>500000</v>
      </c>
      <c r="S582" s="15">
        <v>0</v>
      </c>
      <c r="T582" s="15">
        <v>500000</v>
      </c>
      <c r="U582" s="15">
        <v>0</v>
      </c>
    </row>
    <row r="583" spans="1:21" x14ac:dyDescent="0.3">
      <c r="A583" s="7" t="s">
        <v>281</v>
      </c>
      <c r="B583" s="7" t="s">
        <v>1047</v>
      </c>
      <c r="C583" s="8" t="s">
        <v>1075</v>
      </c>
      <c r="D583" s="7">
        <v>1310</v>
      </c>
      <c r="E583" s="7" t="s">
        <v>8</v>
      </c>
      <c r="F583" s="7">
        <v>922</v>
      </c>
      <c r="G583" s="7" t="s">
        <v>1007</v>
      </c>
      <c r="H583" s="7" t="s">
        <v>992</v>
      </c>
      <c r="I583" s="8" t="s">
        <v>1075</v>
      </c>
      <c r="J583" s="15">
        <v>500000</v>
      </c>
      <c r="K583" s="15">
        <v>0</v>
      </c>
      <c r="L583" s="15">
        <v>500000</v>
      </c>
      <c r="M583" s="15">
        <v>0</v>
      </c>
      <c r="N583" s="15">
        <v>0</v>
      </c>
      <c r="O583" s="15">
        <v>500000</v>
      </c>
      <c r="P583" s="15">
        <v>0</v>
      </c>
      <c r="Q583" s="15">
        <v>0</v>
      </c>
      <c r="R583" s="15">
        <v>0</v>
      </c>
      <c r="S583" s="15">
        <v>500000</v>
      </c>
      <c r="T583" s="15">
        <v>500000</v>
      </c>
      <c r="U583" s="15">
        <v>500000</v>
      </c>
    </row>
    <row r="584" spans="1:21" x14ac:dyDescent="0.3">
      <c r="A584" s="7" t="s">
        <v>281</v>
      </c>
      <c r="B584" s="7" t="s">
        <v>1047</v>
      </c>
      <c r="C584" s="8" t="s">
        <v>1076</v>
      </c>
      <c r="D584" s="7">
        <v>1310</v>
      </c>
      <c r="E584" s="7" t="s">
        <v>8</v>
      </c>
      <c r="F584" s="7">
        <v>922</v>
      </c>
      <c r="G584" s="7">
        <v>370439</v>
      </c>
      <c r="H584" s="7" t="s">
        <v>992</v>
      </c>
      <c r="I584" s="8" t="s">
        <v>1076</v>
      </c>
      <c r="J584" s="15">
        <v>500000</v>
      </c>
      <c r="K584" s="15">
        <v>0</v>
      </c>
      <c r="L584" s="15">
        <v>500000</v>
      </c>
      <c r="M584" s="15">
        <v>0</v>
      </c>
      <c r="N584" s="15">
        <v>0</v>
      </c>
      <c r="O584" s="15">
        <v>500000</v>
      </c>
      <c r="P584" s="15">
        <v>0</v>
      </c>
      <c r="Q584" s="15">
        <v>0</v>
      </c>
      <c r="R584" s="15">
        <v>0</v>
      </c>
      <c r="S584" s="15">
        <v>500000</v>
      </c>
      <c r="T584" s="15">
        <v>500000</v>
      </c>
      <c r="U584" s="15">
        <v>500000</v>
      </c>
    </row>
    <row r="585" spans="1:21" x14ac:dyDescent="0.3">
      <c r="A585" s="7" t="s">
        <v>281</v>
      </c>
      <c r="B585" s="7" t="s">
        <v>1047</v>
      </c>
      <c r="C585" s="8" t="s">
        <v>1077</v>
      </c>
      <c r="D585" s="7">
        <v>1310</v>
      </c>
      <c r="E585" s="7" t="s">
        <v>8</v>
      </c>
      <c r="F585" s="7">
        <v>922</v>
      </c>
      <c r="G585" s="7" t="s">
        <v>1008</v>
      </c>
      <c r="H585" s="7" t="s">
        <v>992</v>
      </c>
      <c r="I585" s="8" t="s">
        <v>1077</v>
      </c>
      <c r="J585" s="15">
        <v>500000</v>
      </c>
      <c r="K585" s="15">
        <v>0</v>
      </c>
      <c r="L585" s="15">
        <v>500000</v>
      </c>
      <c r="M585" s="15">
        <v>0</v>
      </c>
      <c r="N585" s="15">
        <v>0</v>
      </c>
      <c r="O585" s="15">
        <v>500000</v>
      </c>
      <c r="P585" s="15">
        <v>0</v>
      </c>
      <c r="Q585" s="15">
        <v>0</v>
      </c>
      <c r="R585" s="15">
        <v>0</v>
      </c>
      <c r="S585" s="15">
        <v>500000</v>
      </c>
      <c r="T585" s="15">
        <v>500000</v>
      </c>
      <c r="U585" s="15">
        <v>500000</v>
      </c>
    </row>
    <row r="586" spans="1:21" x14ac:dyDescent="0.3">
      <c r="A586" s="7" t="s">
        <v>281</v>
      </c>
      <c r="B586" s="7" t="s">
        <v>1047</v>
      </c>
      <c r="C586" s="8" t="s">
        <v>955</v>
      </c>
      <c r="D586" s="7">
        <v>1310</v>
      </c>
      <c r="E586" s="7" t="s">
        <v>8</v>
      </c>
      <c r="F586" s="7">
        <v>922</v>
      </c>
      <c r="G586" s="7" t="s">
        <v>1009</v>
      </c>
      <c r="H586" s="7" t="s">
        <v>992</v>
      </c>
      <c r="I586" s="8" t="s">
        <v>955</v>
      </c>
      <c r="J586" s="15">
        <v>500000</v>
      </c>
      <c r="K586" s="15">
        <v>0</v>
      </c>
      <c r="L586" s="15">
        <v>500000</v>
      </c>
      <c r="M586" s="15">
        <v>0</v>
      </c>
      <c r="N586" s="15">
        <v>0</v>
      </c>
      <c r="O586" s="15">
        <v>500000</v>
      </c>
      <c r="P586" s="15">
        <v>0</v>
      </c>
      <c r="Q586" s="15">
        <v>0</v>
      </c>
      <c r="R586" s="15">
        <v>0</v>
      </c>
      <c r="S586" s="15">
        <v>500000</v>
      </c>
      <c r="T586" s="15">
        <v>500000</v>
      </c>
      <c r="U586" s="15">
        <v>500000</v>
      </c>
    </row>
    <row r="587" spans="1:21" x14ac:dyDescent="0.3">
      <c r="A587" s="7" t="s">
        <v>281</v>
      </c>
      <c r="B587" s="7" t="s">
        <v>1047</v>
      </c>
      <c r="C587" s="8" t="s">
        <v>956</v>
      </c>
      <c r="D587" s="7">
        <v>1310</v>
      </c>
      <c r="E587" s="7" t="s">
        <v>8</v>
      </c>
      <c r="F587" s="7">
        <v>925</v>
      </c>
      <c r="G587" s="7" t="s">
        <v>1010</v>
      </c>
      <c r="H587" s="7" t="s">
        <v>992</v>
      </c>
      <c r="I587" s="8" t="s">
        <v>956</v>
      </c>
      <c r="J587" s="15">
        <v>0</v>
      </c>
      <c r="K587" s="15">
        <v>2000000</v>
      </c>
      <c r="L587" s="15">
        <v>2000000</v>
      </c>
      <c r="M587" s="15">
        <v>2000000</v>
      </c>
      <c r="N587" s="15">
        <v>2000000</v>
      </c>
      <c r="O587" s="15">
        <v>1000000</v>
      </c>
      <c r="P587" s="15">
        <v>1000000</v>
      </c>
      <c r="Q587" s="15">
        <v>1000000</v>
      </c>
      <c r="R587" s="15">
        <v>3000000</v>
      </c>
      <c r="S587" s="15">
        <v>3000000</v>
      </c>
      <c r="T587" s="15">
        <v>3000000</v>
      </c>
      <c r="U587" s="15">
        <v>3000000</v>
      </c>
    </row>
    <row r="588" spans="1:21" x14ac:dyDescent="0.3">
      <c r="A588" s="7" t="s">
        <v>281</v>
      </c>
      <c r="B588" s="7" t="s">
        <v>1047</v>
      </c>
      <c r="C588" s="8" t="s">
        <v>1078</v>
      </c>
      <c r="D588" s="7">
        <v>1310</v>
      </c>
      <c r="E588" s="7" t="s">
        <v>1066</v>
      </c>
      <c r="F588" s="7">
        <v>907</v>
      </c>
      <c r="G588" s="7">
        <v>131689</v>
      </c>
      <c r="H588" s="7" t="s">
        <v>992</v>
      </c>
      <c r="I588" s="8" t="s">
        <v>1078</v>
      </c>
      <c r="J588" s="15">
        <v>0</v>
      </c>
      <c r="K588" s="15">
        <v>1000000</v>
      </c>
      <c r="L588" s="15">
        <v>0</v>
      </c>
      <c r="M588" s="15">
        <v>0</v>
      </c>
      <c r="N588" s="15">
        <v>1000000</v>
      </c>
      <c r="O588" s="15">
        <v>0</v>
      </c>
      <c r="P588" s="15">
        <v>0</v>
      </c>
      <c r="Q588" s="15">
        <v>0</v>
      </c>
      <c r="R588" s="15">
        <v>0</v>
      </c>
      <c r="S588" s="15">
        <v>1000000</v>
      </c>
      <c r="T588" s="15">
        <v>1000000</v>
      </c>
      <c r="U588" s="15">
        <v>1000000</v>
      </c>
    </row>
    <row r="589" spans="1:21" x14ac:dyDescent="0.3">
      <c r="A589" s="7" t="s">
        <v>281</v>
      </c>
      <c r="B589" s="7" t="s">
        <v>1047</v>
      </c>
      <c r="C589" s="8" t="s">
        <v>957</v>
      </c>
      <c r="D589" s="7">
        <v>1310</v>
      </c>
      <c r="E589" s="7" t="s">
        <v>8</v>
      </c>
      <c r="F589" s="7">
        <v>923</v>
      </c>
      <c r="G589" s="7" t="s">
        <v>1011</v>
      </c>
      <c r="H589" s="7" t="s">
        <v>992</v>
      </c>
      <c r="I589" s="8" t="s">
        <v>957</v>
      </c>
      <c r="J589" s="15">
        <v>4000000</v>
      </c>
      <c r="K589" s="15">
        <v>4000000</v>
      </c>
      <c r="L589" s="15">
        <v>4000000</v>
      </c>
      <c r="M589" s="15">
        <v>4000000</v>
      </c>
      <c r="N589" s="15">
        <v>4000000</v>
      </c>
      <c r="O589" s="15">
        <v>4000000</v>
      </c>
      <c r="P589" s="15">
        <v>1500000</v>
      </c>
      <c r="Q589" s="15">
        <v>1500000</v>
      </c>
      <c r="R589" s="15">
        <v>3000000</v>
      </c>
      <c r="S589" s="15">
        <v>4000000</v>
      </c>
      <c r="T589" s="15">
        <v>4000000</v>
      </c>
      <c r="U589" s="15">
        <v>4000000</v>
      </c>
    </row>
    <row r="590" spans="1:21" x14ac:dyDescent="0.3">
      <c r="A590" s="7" t="s">
        <v>281</v>
      </c>
      <c r="B590" s="7" t="s">
        <v>1047</v>
      </c>
      <c r="C590" s="8" t="s">
        <v>958</v>
      </c>
      <c r="D590" s="7">
        <v>1310</v>
      </c>
      <c r="E590" s="7" t="s">
        <v>8</v>
      </c>
      <c r="F590" s="7">
        <v>922</v>
      </c>
      <c r="G590" s="7" t="s">
        <v>1012</v>
      </c>
      <c r="H590" s="7" t="s">
        <v>992</v>
      </c>
      <c r="I590" s="8" t="s">
        <v>958</v>
      </c>
      <c r="J590" s="15">
        <v>3000000</v>
      </c>
      <c r="K590" s="15">
        <v>3000000</v>
      </c>
      <c r="L590" s="15">
        <v>3000000</v>
      </c>
      <c r="M590" s="15">
        <v>3000000</v>
      </c>
      <c r="N590" s="15">
        <v>3000000</v>
      </c>
      <c r="O590" s="15">
        <v>2000000</v>
      </c>
      <c r="P590" s="15">
        <v>1000000</v>
      </c>
      <c r="Q590" s="15">
        <v>1000000</v>
      </c>
      <c r="R590" s="15">
        <v>1000000</v>
      </c>
      <c r="S590" s="15">
        <v>4000000</v>
      </c>
      <c r="T590" s="15">
        <v>4000000</v>
      </c>
      <c r="U590" s="15">
        <v>4000000</v>
      </c>
    </row>
    <row r="591" spans="1:21" x14ac:dyDescent="0.3">
      <c r="A591" s="7" t="s">
        <v>281</v>
      </c>
      <c r="B591" s="7" t="s">
        <v>1047</v>
      </c>
      <c r="C591" s="8" t="s">
        <v>959</v>
      </c>
      <c r="D591" s="7">
        <v>1310</v>
      </c>
      <c r="E591" s="7" t="s">
        <v>8</v>
      </c>
      <c r="F591" s="7">
        <v>922</v>
      </c>
      <c r="G591" s="7" t="s">
        <v>1013</v>
      </c>
      <c r="H591" s="7" t="s">
        <v>992</v>
      </c>
      <c r="I591" s="8" t="s">
        <v>959</v>
      </c>
      <c r="J591" s="15">
        <v>2000000</v>
      </c>
      <c r="K591" s="15">
        <v>2000000</v>
      </c>
      <c r="L591" s="15">
        <v>2000000</v>
      </c>
      <c r="M591" s="15">
        <v>2000000</v>
      </c>
      <c r="N591" s="15">
        <v>2000000</v>
      </c>
      <c r="O591" s="15">
        <v>2000000</v>
      </c>
      <c r="P591" s="15">
        <v>2000000</v>
      </c>
      <c r="Q591" s="15">
        <v>2000000</v>
      </c>
      <c r="R591" s="15">
        <v>2000000</v>
      </c>
      <c r="S591" s="15">
        <v>2000000</v>
      </c>
      <c r="T591" s="15">
        <v>2000000</v>
      </c>
      <c r="U591" s="15">
        <v>2000000</v>
      </c>
    </row>
    <row r="592" spans="1:21" x14ac:dyDescent="0.3">
      <c r="A592" s="7" t="s">
        <v>281</v>
      </c>
      <c r="B592" s="7" t="s">
        <v>1047</v>
      </c>
      <c r="C592" s="8" t="s">
        <v>1079</v>
      </c>
      <c r="D592" s="7">
        <v>1310</v>
      </c>
      <c r="E592" s="7" t="s">
        <v>8</v>
      </c>
      <c r="F592" s="7">
        <v>923</v>
      </c>
      <c r="G592" s="7" t="s">
        <v>1014</v>
      </c>
      <c r="H592" s="7" t="s">
        <v>992</v>
      </c>
      <c r="I592" s="8" t="s">
        <v>1079</v>
      </c>
      <c r="J592" s="15">
        <v>1000000</v>
      </c>
      <c r="K592" s="15">
        <v>0</v>
      </c>
      <c r="L592" s="15">
        <v>1000000</v>
      </c>
      <c r="M592" s="15">
        <v>1000000</v>
      </c>
      <c r="N592" s="15">
        <v>1500000</v>
      </c>
      <c r="O592" s="15">
        <v>1500000</v>
      </c>
      <c r="P592" s="15">
        <v>0</v>
      </c>
      <c r="Q592" s="15">
        <v>0</v>
      </c>
      <c r="R592" s="15">
        <v>1500000</v>
      </c>
      <c r="S592" s="15">
        <v>1500000</v>
      </c>
      <c r="T592" s="15">
        <v>1500000</v>
      </c>
      <c r="U592" s="15">
        <v>1500000</v>
      </c>
    </row>
    <row r="593" spans="1:21" x14ac:dyDescent="0.3">
      <c r="A593" s="7" t="s">
        <v>281</v>
      </c>
      <c r="B593" s="7" t="s">
        <v>1047</v>
      </c>
      <c r="C593" s="8" t="s">
        <v>1080</v>
      </c>
      <c r="D593" s="7">
        <v>1310</v>
      </c>
      <c r="E593" s="7" t="s">
        <v>8</v>
      </c>
      <c r="F593" s="7">
        <v>922</v>
      </c>
      <c r="G593" s="7">
        <v>212277</v>
      </c>
      <c r="H593" s="7" t="s">
        <v>992</v>
      </c>
      <c r="I593" s="8" t="s">
        <v>1080</v>
      </c>
      <c r="J593" s="15">
        <v>1000000</v>
      </c>
      <c r="K593" s="15">
        <v>2000000</v>
      </c>
      <c r="L593" s="15">
        <v>1000000</v>
      </c>
      <c r="M593" s="15">
        <v>1000000</v>
      </c>
      <c r="N593" s="15">
        <v>1000000</v>
      </c>
      <c r="O593" s="15">
        <v>1000000</v>
      </c>
      <c r="P593" s="15">
        <v>0</v>
      </c>
      <c r="Q593" s="15">
        <v>0</v>
      </c>
      <c r="R593" s="15">
        <v>3000000</v>
      </c>
      <c r="S593" s="15">
        <v>2000000</v>
      </c>
      <c r="T593" s="15">
        <v>2000000</v>
      </c>
      <c r="U593" s="15">
        <v>2000000</v>
      </c>
    </row>
    <row r="594" spans="1:21" x14ac:dyDescent="0.3">
      <c r="A594" s="7" t="s">
        <v>281</v>
      </c>
      <c r="B594" s="7" t="s">
        <v>1047</v>
      </c>
      <c r="C594" s="8" t="s">
        <v>960</v>
      </c>
      <c r="D594" s="7">
        <v>1310</v>
      </c>
      <c r="E594" s="7" t="s">
        <v>8</v>
      </c>
      <c r="F594" s="7">
        <v>907</v>
      </c>
      <c r="G594" s="7">
        <v>131518</v>
      </c>
      <c r="H594" s="7" t="s">
        <v>992</v>
      </c>
      <c r="I594" s="8" t="s">
        <v>960</v>
      </c>
      <c r="J594" s="15">
        <v>5000000</v>
      </c>
      <c r="K594" s="15">
        <v>8000000</v>
      </c>
      <c r="L594" s="15">
        <v>8000000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</row>
    <row r="595" spans="1:21" x14ac:dyDescent="0.3">
      <c r="A595" s="7" t="s">
        <v>281</v>
      </c>
      <c r="B595" s="7" t="s">
        <v>1047</v>
      </c>
      <c r="C595" s="8" t="s">
        <v>961</v>
      </c>
      <c r="D595" s="7">
        <v>1310</v>
      </c>
      <c r="E595" s="7" t="s">
        <v>8</v>
      </c>
      <c r="F595" s="7">
        <v>907</v>
      </c>
      <c r="G595" s="7">
        <v>131611</v>
      </c>
      <c r="H595" s="7" t="s">
        <v>992</v>
      </c>
      <c r="I595" s="8" t="s">
        <v>961</v>
      </c>
      <c r="J595" s="15">
        <v>2000000</v>
      </c>
      <c r="K595" s="15">
        <v>2000000</v>
      </c>
      <c r="L595" s="15">
        <v>2000000</v>
      </c>
      <c r="M595" s="15">
        <v>2000000</v>
      </c>
      <c r="N595" s="15">
        <v>2000000</v>
      </c>
      <c r="O595" s="15">
        <v>2000000</v>
      </c>
      <c r="P595" s="15">
        <v>2000000</v>
      </c>
      <c r="Q595" s="15">
        <v>2000000</v>
      </c>
      <c r="R595" s="15">
        <v>2000000</v>
      </c>
      <c r="S595" s="15">
        <v>2000000</v>
      </c>
      <c r="T595" s="15">
        <v>2000000</v>
      </c>
      <c r="U595" s="15">
        <v>2000000</v>
      </c>
    </row>
    <row r="596" spans="1:21" x14ac:dyDescent="0.3">
      <c r="A596" s="7" t="s">
        <v>281</v>
      </c>
      <c r="B596" s="7" t="s">
        <v>1047</v>
      </c>
      <c r="C596" s="8" t="s">
        <v>962</v>
      </c>
      <c r="D596" s="7">
        <v>1310</v>
      </c>
      <c r="E596" s="7" t="s">
        <v>8</v>
      </c>
      <c r="F596" s="7">
        <v>923</v>
      </c>
      <c r="G596" s="7" t="s">
        <v>1015</v>
      </c>
      <c r="H596" s="7" t="s">
        <v>992</v>
      </c>
      <c r="I596" s="8" t="s">
        <v>962</v>
      </c>
      <c r="J596" s="15">
        <v>1000000</v>
      </c>
      <c r="K596" s="15">
        <v>1000000</v>
      </c>
      <c r="L596" s="15">
        <v>1000000</v>
      </c>
      <c r="M596" s="15">
        <v>1000000</v>
      </c>
      <c r="N596" s="15">
        <v>1000000</v>
      </c>
      <c r="O596" s="15">
        <v>1000000</v>
      </c>
      <c r="P596" s="15">
        <v>1000000</v>
      </c>
      <c r="Q596" s="15">
        <v>1000000</v>
      </c>
      <c r="R596" s="15">
        <v>1000000</v>
      </c>
      <c r="S596" s="15">
        <v>1000000</v>
      </c>
      <c r="T596" s="15">
        <v>1000000</v>
      </c>
      <c r="U596" s="15">
        <v>1000000</v>
      </c>
    </row>
    <row r="597" spans="1:21" x14ac:dyDescent="0.3">
      <c r="A597" s="7" t="s">
        <v>281</v>
      </c>
      <c r="B597" s="7" t="s">
        <v>1047</v>
      </c>
      <c r="C597" s="8" t="s">
        <v>1081</v>
      </c>
      <c r="D597" s="7">
        <v>1310</v>
      </c>
      <c r="E597" s="7" t="s">
        <v>1082</v>
      </c>
      <c r="F597" s="7">
        <v>907</v>
      </c>
      <c r="G597" s="7">
        <v>131642</v>
      </c>
      <c r="H597" s="7" t="s">
        <v>992</v>
      </c>
      <c r="I597" s="8" t="s">
        <v>1081</v>
      </c>
      <c r="J597" s="15">
        <v>40000000</v>
      </c>
      <c r="K597" s="15">
        <v>15000000</v>
      </c>
      <c r="L597" s="15">
        <v>15000000</v>
      </c>
      <c r="M597" s="15">
        <v>15000000</v>
      </c>
      <c r="N597" s="15">
        <v>20000000</v>
      </c>
      <c r="O597" s="15">
        <v>10000000</v>
      </c>
      <c r="P597" s="15">
        <v>20000000</v>
      </c>
      <c r="Q597" s="15">
        <v>30000000</v>
      </c>
      <c r="R597" s="15">
        <v>25000000</v>
      </c>
      <c r="S597" s="15">
        <v>30000000</v>
      </c>
      <c r="T597" s="15">
        <v>27000000</v>
      </c>
      <c r="U597" s="15">
        <v>28000000</v>
      </c>
    </row>
    <row r="598" spans="1:21" x14ac:dyDescent="0.3">
      <c r="A598" s="7" t="s">
        <v>281</v>
      </c>
      <c r="B598" s="7" t="s">
        <v>1047</v>
      </c>
      <c r="C598" s="8" t="s">
        <v>963</v>
      </c>
      <c r="D598" s="7">
        <v>1310</v>
      </c>
      <c r="E598" s="7" t="s">
        <v>8</v>
      </c>
      <c r="F598" s="7">
        <v>922</v>
      </c>
      <c r="G598" s="7" t="s">
        <v>1016</v>
      </c>
      <c r="H598" s="7" t="s">
        <v>992</v>
      </c>
      <c r="I598" s="8" t="s">
        <v>963</v>
      </c>
      <c r="J598" s="15">
        <v>5000000</v>
      </c>
      <c r="K598" s="15">
        <v>5000000</v>
      </c>
      <c r="L598" s="15">
        <v>5000000</v>
      </c>
      <c r="M598" s="15">
        <v>5000000</v>
      </c>
      <c r="N598" s="15">
        <v>5000000</v>
      </c>
      <c r="O598" s="15">
        <v>5000000</v>
      </c>
      <c r="P598" s="15">
        <v>5000000</v>
      </c>
      <c r="Q598" s="15">
        <v>5000000</v>
      </c>
      <c r="R598" s="15">
        <v>5000000</v>
      </c>
      <c r="S598" s="15">
        <v>5000000</v>
      </c>
      <c r="T598" s="15">
        <v>5000000</v>
      </c>
      <c r="U598" s="15">
        <v>5000000</v>
      </c>
    </row>
    <row r="599" spans="1:21" x14ac:dyDescent="0.3">
      <c r="A599" s="7" t="s">
        <v>281</v>
      </c>
      <c r="B599" s="7" t="s">
        <v>1047</v>
      </c>
      <c r="C599" s="8" t="s">
        <v>964</v>
      </c>
      <c r="D599" s="7">
        <v>1310</v>
      </c>
      <c r="E599" s="7" t="s">
        <v>1045</v>
      </c>
      <c r="F599" s="7">
        <v>922</v>
      </c>
      <c r="G599" s="7">
        <v>212350</v>
      </c>
      <c r="H599" s="7" t="s">
        <v>992</v>
      </c>
      <c r="I599" s="8" t="s">
        <v>964</v>
      </c>
      <c r="J599" s="15">
        <v>8000000</v>
      </c>
      <c r="K599" s="15">
        <v>8000000</v>
      </c>
      <c r="L599" s="15">
        <v>8000000</v>
      </c>
      <c r="M599" s="15">
        <v>8000000</v>
      </c>
      <c r="N599" s="15">
        <v>8000000</v>
      </c>
      <c r="O599" s="15">
        <v>8000000</v>
      </c>
      <c r="P599" s="15">
        <v>8000000</v>
      </c>
      <c r="Q599" s="15">
        <v>8000000</v>
      </c>
      <c r="R599" s="15">
        <v>8000000</v>
      </c>
      <c r="S599" s="15">
        <v>8000000</v>
      </c>
      <c r="T599" s="15">
        <v>8000000</v>
      </c>
      <c r="U599" s="15">
        <v>8000000</v>
      </c>
    </row>
    <row r="600" spans="1:21" x14ac:dyDescent="0.3">
      <c r="A600" s="7" t="s">
        <v>281</v>
      </c>
      <c r="B600" s="7" t="s">
        <v>1047</v>
      </c>
      <c r="C600" s="8" t="s">
        <v>965</v>
      </c>
      <c r="D600" s="7">
        <v>1310</v>
      </c>
      <c r="E600" s="7" t="s">
        <v>8</v>
      </c>
      <c r="F600" s="7">
        <v>922</v>
      </c>
      <c r="G600" s="7" t="s">
        <v>1017</v>
      </c>
      <c r="H600" s="7" t="s">
        <v>992</v>
      </c>
      <c r="I600" s="8" t="s">
        <v>965</v>
      </c>
      <c r="J600" s="15">
        <v>4000000</v>
      </c>
      <c r="K600" s="15">
        <v>4000000</v>
      </c>
      <c r="L600" s="15">
        <v>4000000</v>
      </c>
      <c r="M600" s="15">
        <v>4000000</v>
      </c>
      <c r="N600" s="15">
        <v>4000000</v>
      </c>
      <c r="O600" s="15">
        <v>4000000</v>
      </c>
      <c r="P600" s="15">
        <v>4000000</v>
      </c>
      <c r="Q600" s="15">
        <v>4000000</v>
      </c>
      <c r="R600" s="15">
        <v>4000000</v>
      </c>
      <c r="S600" s="15">
        <v>4000000</v>
      </c>
      <c r="T600" s="15">
        <v>4000000</v>
      </c>
      <c r="U600" s="15">
        <v>4000000</v>
      </c>
    </row>
    <row r="601" spans="1:21" x14ac:dyDescent="0.3">
      <c r="A601" s="7" t="s">
        <v>281</v>
      </c>
      <c r="B601" s="7" t="s">
        <v>1047</v>
      </c>
      <c r="C601" s="8" t="s">
        <v>1083</v>
      </c>
      <c r="D601" s="7">
        <v>1310</v>
      </c>
      <c r="E601" s="7" t="s">
        <v>8</v>
      </c>
      <c r="F601" s="7">
        <v>922</v>
      </c>
      <c r="G601" s="7">
        <v>370545</v>
      </c>
      <c r="H601" s="7" t="s">
        <v>992</v>
      </c>
      <c r="I601" s="8" t="s">
        <v>1083</v>
      </c>
      <c r="J601" s="15">
        <v>6000000</v>
      </c>
      <c r="K601" s="15">
        <v>6000000</v>
      </c>
      <c r="L601" s="15">
        <v>6000000</v>
      </c>
      <c r="M601" s="15">
        <v>6000000</v>
      </c>
      <c r="N601" s="15">
        <v>5000000</v>
      </c>
      <c r="O601" s="15">
        <v>5000000</v>
      </c>
      <c r="P601" s="15">
        <v>2000000</v>
      </c>
      <c r="Q601" s="15">
        <v>2000000</v>
      </c>
      <c r="R601" s="15">
        <v>6000000</v>
      </c>
      <c r="S601" s="15">
        <v>6000000</v>
      </c>
      <c r="T601" s="15">
        <v>6000000</v>
      </c>
      <c r="U601" s="15">
        <v>6000000</v>
      </c>
    </row>
    <row r="602" spans="1:21" x14ac:dyDescent="0.3">
      <c r="A602" s="7" t="s">
        <v>281</v>
      </c>
      <c r="B602" s="7" t="s">
        <v>1047</v>
      </c>
      <c r="C602" s="8" t="s">
        <v>966</v>
      </c>
      <c r="D602" s="7">
        <v>1310</v>
      </c>
      <c r="E602" s="7" t="s">
        <v>1046</v>
      </c>
      <c r="F602" s="7">
        <v>907</v>
      </c>
      <c r="G602" s="7">
        <v>131418</v>
      </c>
      <c r="H602" s="7" t="s">
        <v>992</v>
      </c>
      <c r="I602" s="8" t="s">
        <v>966</v>
      </c>
      <c r="J602" s="15">
        <v>5000000</v>
      </c>
      <c r="K602" s="15">
        <v>5000000</v>
      </c>
      <c r="L602" s="15">
        <v>0</v>
      </c>
      <c r="M602" s="15">
        <v>0</v>
      </c>
      <c r="N602" s="15">
        <v>5000000</v>
      </c>
      <c r="O602" s="15">
        <v>5000000</v>
      </c>
      <c r="P602" s="15">
        <v>0</v>
      </c>
      <c r="Q602" s="15">
        <v>0</v>
      </c>
      <c r="R602" s="15">
        <v>5000000</v>
      </c>
      <c r="S602" s="15">
        <v>5000000</v>
      </c>
      <c r="T602" s="15">
        <v>10000000</v>
      </c>
      <c r="U602" s="15">
        <v>10000000</v>
      </c>
    </row>
    <row r="603" spans="1:21" x14ac:dyDescent="0.3">
      <c r="A603" s="7" t="s">
        <v>281</v>
      </c>
      <c r="B603" s="7" t="s">
        <v>1047</v>
      </c>
      <c r="C603" s="8" t="s">
        <v>1084</v>
      </c>
      <c r="D603" s="7">
        <v>1310</v>
      </c>
      <c r="E603" s="7" t="s">
        <v>8</v>
      </c>
      <c r="F603" s="7">
        <v>907</v>
      </c>
      <c r="G603" s="7">
        <v>370433</v>
      </c>
      <c r="H603" s="7" t="s">
        <v>992</v>
      </c>
      <c r="I603" s="8" t="s">
        <v>1084</v>
      </c>
      <c r="J603" s="15">
        <v>5000000</v>
      </c>
      <c r="K603" s="15">
        <v>3000000</v>
      </c>
      <c r="L603" s="15">
        <v>3000000</v>
      </c>
      <c r="M603" s="15">
        <v>3000000</v>
      </c>
      <c r="N603" s="15">
        <v>3000000</v>
      </c>
      <c r="O603" s="15">
        <v>3000000</v>
      </c>
      <c r="P603" s="15">
        <v>3000000</v>
      </c>
      <c r="Q603" s="15">
        <v>3000000</v>
      </c>
      <c r="R603" s="15">
        <v>3000000</v>
      </c>
      <c r="S603" s="15">
        <v>5000000</v>
      </c>
      <c r="T603" s="15">
        <v>5000000</v>
      </c>
      <c r="U603" s="15">
        <v>5000000</v>
      </c>
    </row>
    <row r="604" spans="1:21" x14ac:dyDescent="0.3">
      <c r="A604" s="7" t="s">
        <v>281</v>
      </c>
      <c r="B604" s="7" t="s">
        <v>1047</v>
      </c>
      <c r="C604" s="8" t="s">
        <v>1085</v>
      </c>
      <c r="D604" s="7">
        <v>1310</v>
      </c>
      <c r="E604" s="7" t="s">
        <v>8</v>
      </c>
      <c r="F604" s="7">
        <v>907</v>
      </c>
      <c r="G604" s="7">
        <v>370496</v>
      </c>
      <c r="H604" s="7" t="s">
        <v>992</v>
      </c>
      <c r="I604" s="8" t="s">
        <v>1085</v>
      </c>
      <c r="J604" s="15">
        <v>3000000</v>
      </c>
      <c r="K604" s="15">
        <v>3000000</v>
      </c>
      <c r="L604" s="15">
        <v>3000000</v>
      </c>
      <c r="M604" s="15">
        <v>3000000</v>
      </c>
      <c r="N604" s="15">
        <v>3000000</v>
      </c>
      <c r="O604" s="15">
        <v>3000000</v>
      </c>
      <c r="P604" s="15">
        <v>3000000</v>
      </c>
      <c r="Q604" s="15">
        <v>3000000</v>
      </c>
      <c r="R604" s="15">
        <v>3000000</v>
      </c>
      <c r="S604" s="15">
        <v>3000000</v>
      </c>
      <c r="T604" s="15">
        <v>3000000</v>
      </c>
      <c r="U604" s="15">
        <v>3000000</v>
      </c>
    </row>
    <row r="605" spans="1:21" x14ac:dyDescent="0.3">
      <c r="A605" s="7" t="s">
        <v>281</v>
      </c>
      <c r="B605" s="7" t="s">
        <v>1047</v>
      </c>
      <c r="C605" s="8" t="s">
        <v>967</v>
      </c>
      <c r="D605" s="7">
        <v>1310</v>
      </c>
      <c r="E605" s="7" t="s">
        <v>8</v>
      </c>
      <c r="F605" s="7">
        <v>922</v>
      </c>
      <c r="G605" s="7" t="s">
        <v>1018</v>
      </c>
      <c r="H605" s="7" t="s">
        <v>992</v>
      </c>
      <c r="I605" s="8" t="s">
        <v>967</v>
      </c>
      <c r="J605" s="15">
        <v>0</v>
      </c>
      <c r="K605" s="15">
        <v>1000000</v>
      </c>
      <c r="L605" s="15">
        <v>0</v>
      </c>
      <c r="M605" s="15">
        <v>12000000</v>
      </c>
      <c r="N605" s="15">
        <v>12000000</v>
      </c>
      <c r="O605" s="15">
        <v>0</v>
      </c>
      <c r="P605" s="15">
        <v>0</v>
      </c>
      <c r="Q605" s="15">
        <v>0</v>
      </c>
      <c r="R605" s="15">
        <v>1000000</v>
      </c>
      <c r="S605" s="15">
        <v>1000000</v>
      </c>
      <c r="T605" s="15">
        <v>2000000</v>
      </c>
      <c r="U605" s="15">
        <v>1000000</v>
      </c>
    </row>
    <row r="606" spans="1:21" x14ac:dyDescent="0.3">
      <c r="A606" s="7" t="s">
        <v>281</v>
      </c>
      <c r="B606" s="7" t="s">
        <v>1047</v>
      </c>
      <c r="C606" s="8" t="s">
        <v>1086</v>
      </c>
      <c r="D606" s="7">
        <v>1310</v>
      </c>
      <c r="E606" s="7" t="s">
        <v>8</v>
      </c>
      <c r="F606" s="7">
        <v>922</v>
      </c>
      <c r="G606" s="7">
        <v>212129</v>
      </c>
      <c r="H606" s="7" t="s">
        <v>992</v>
      </c>
      <c r="I606" s="8" t="s">
        <v>1086</v>
      </c>
      <c r="J606" s="15">
        <v>3000000</v>
      </c>
      <c r="K606" s="15">
        <v>3000000</v>
      </c>
      <c r="L606" s="15">
        <v>3000000</v>
      </c>
      <c r="M606" s="15">
        <v>3000000</v>
      </c>
      <c r="N606" s="15">
        <v>3000000</v>
      </c>
      <c r="O606" s="15">
        <v>3000000</v>
      </c>
      <c r="P606" s="15">
        <v>3000000</v>
      </c>
      <c r="Q606" s="15">
        <v>3000000</v>
      </c>
      <c r="R606" s="15">
        <v>3000000</v>
      </c>
      <c r="S606" s="15">
        <v>3000000</v>
      </c>
      <c r="T606" s="15">
        <v>3000000</v>
      </c>
      <c r="U606" s="15">
        <v>3000000</v>
      </c>
    </row>
    <row r="607" spans="1:21" x14ac:dyDescent="0.3">
      <c r="A607" s="7" t="s">
        <v>281</v>
      </c>
      <c r="B607" s="7" t="s">
        <v>1047</v>
      </c>
      <c r="C607" s="8" t="s">
        <v>1087</v>
      </c>
      <c r="D607" s="7">
        <v>1310</v>
      </c>
      <c r="E607" s="7" t="s">
        <v>8</v>
      </c>
      <c r="F607" s="7">
        <v>922</v>
      </c>
      <c r="G607" s="7" t="s">
        <v>1019</v>
      </c>
      <c r="H607" s="7" t="s">
        <v>992</v>
      </c>
      <c r="I607" s="8" t="s">
        <v>1087</v>
      </c>
      <c r="J607" s="15">
        <v>3000000</v>
      </c>
      <c r="K607" s="15">
        <v>3000000</v>
      </c>
      <c r="L607" s="15">
        <v>3000000</v>
      </c>
      <c r="M607" s="15">
        <v>3000000</v>
      </c>
      <c r="N607" s="15">
        <v>3000000</v>
      </c>
      <c r="O607" s="15">
        <v>3000000</v>
      </c>
      <c r="P607" s="15">
        <v>3000000</v>
      </c>
      <c r="Q607" s="15">
        <v>3000000</v>
      </c>
      <c r="R607" s="15">
        <v>3000000</v>
      </c>
      <c r="S607" s="15">
        <v>3000000</v>
      </c>
      <c r="T607" s="15">
        <v>3000000</v>
      </c>
      <c r="U607" s="15">
        <v>3000000</v>
      </c>
    </row>
    <row r="608" spans="1:21" x14ac:dyDescent="0.3">
      <c r="A608" s="7" t="s">
        <v>281</v>
      </c>
      <c r="B608" s="7" t="s">
        <v>1047</v>
      </c>
      <c r="C608" s="8" t="s">
        <v>1088</v>
      </c>
      <c r="D608" s="7">
        <v>1310</v>
      </c>
      <c r="E608" s="7" t="s">
        <v>8</v>
      </c>
      <c r="F608" s="7">
        <v>922</v>
      </c>
      <c r="G608" s="7">
        <v>370535</v>
      </c>
      <c r="H608" s="7" t="s">
        <v>992</v>
      </c>
      <c r="I608" s="8" t="s">
        <v>1088</v>
      </c>
      <c r="J608" s="15">
        <v>4000000</v>
      </c>
      <c r="K608" s="15">
        <v>4000000</v>
      </c>
      <c r="L608" s="15">
        <v>4000000</v>
      </c>
      <c r="M608" s="15">
        <v>4000000</v>
      </c>
      <c r="N608" s="15">
        <v>4000000</v>
      </c>
      <c r="O608" s="15">
        <v>4000000</v>
      </c>
      <c r="P608" s="15">
        <v>4000000</v>
      </c>
      <c r="Q608" s="15">
        <v>4000000</v>
      </c>
      <c r="R608" s="15">
        <v>4000000</v>
      </c>
      <c r="S608" s="15">
        <v>4000000</v>
      </c>
      <c r="T608" s="15">
        <v>4000000</v>
      </c>
      <c r="U608" s="15">
        <v>4000000</v>
      </c>
    </row>
    <row r="609" spans="1:21" x14ac:dyDescent="0.3">
      <c r="A609" s="7" t="s">
        <v>281</v>
      </c>
      <c r="B609" s="7" t="s">
        <v>1047</v>
      </c>
      <c r="C609" s="8" t="s">
        <v>968</v>
      </c>
      <c r="D609" s="7">
        <v>1310</v>
      </c>
      <c r="E609" s="7" t="s">
        <v>1020</v>
      </c>
      <c r="F609" s="7">
        <v>922</v>
      </c>
      <c r="G609" s="7" t="s">
        <v>1020</v>
      </c>
      <c r="H609" s="7" t="s">
        <v>992</v>
      </c>
      <c r="I609" s="8" t="s">
        <v>968</v>
      </c>
      <c r="J609" s="15">
        <v>4000000</v>
      </c>
      <c r="K609" s="15">
        <v>4000000</v>
      </c>
      <c r="L609" s="15">
        <v>4000000</v>
      </c>
      <c r="M609" s="15">
        <v>4000000</v>
      </c>
      <c r="N609" s="15">
        <v>4000000</v>
      </c>
      <c r="O609" s="15">
        <v>4000000</v>
      </c>
      <c r="P609" s="15">
        <v>4000000</v>
      </c>
      <c r="Q609" s="15">
        <v>4000000</v>
      </c>
      <c r="R609" s="15">
        <v>4000000</v>
      </c>
      <c r="S609" s="15">
        <v>4000000</v>
      </c>
      <c r="T609" s="15">
        <v>4000000</v>
      </c>
      <c r="U609" s="15">
        <v>4000000</v>
      </c>
    </row>
    <row r="610" spans="1:21" x14ac:dyDescent="0.3">
      <c r="A610" s="7" t="s">
        <v>281</v>
      </c>
      <c r="B610" s="7" t="s">
        <v>1047</v>
      </c>
      <c r="C610" s="8" t="s">
        <v>1089</v>
      </c>
      <c r="D610" s="7">
        <v>1310</v>
      </c>
      <c r="E610" s="7" t="s">
        <v>8</v>
      </c>
      <c r="F610" s="7">
        <v>922</v>
      </c>
      <c r="G610" s="7" t="s">
        <v>1021</v>
      </c>
      <c r="H610" s="7" t="s">
        <v>992</v>
      </c>
      <c r="I610" s="8" t="s">
        <v>1089</v>
      </c>
      <c r="J610" s="15">
        <v>1000000</v>
      </c>
      <c r="K610" s="15">
        <v>1000000</v>
      </c>
      <c r="L610" s="15">
        <v>1000000</v>
      </c>
      <c r="M610" s="15">
        <v>1000000</v>
      </c>
      <c r="N610" s="15">
        <v>1000000</v>
      </c>
      <c r="O610" s="15">
        <v>1000000</v>
      </c>
      <c r="P610" s="15">
        <v>5000000</v>
      </c>
      <c r="Q610" s="15">
        <v>5000000</v>
      </c>
      <c r="R610" s="15">
        <v>5000000</v>
      </c>
      <c r="S610" s="15">
        <v>5000000</v>
      </c>
      <c r="T610" s="15">
        <v>5000000</v>
      </c>
      <c r="U610" s="15">
        <v>5000000</v>
      </c>
    </row>
    <row r="611" spans="1:21" x14ac:dyDescent="0.3">
      <c r="A611" s="7" t="s">
        <v>281</v>
      </c>
      <c r="B611" s="7" t="s">
        <v>1047</v>
      </c>
      <c r="C611" s="8" t="s">
        <v>1090</v>
      </c>
      <c r="D611" s="7">
        <v>1310</v>
      </c>
      <c r="E611" s="7" t="s">
        <v>8</v>
      </c>
      <c r="F611" s="7">
        <v>907</v>
      </c>
      <c r="G611" s="7">
        <v>131866</v>
      </c>
      <c r="H611" s="7" t="s">
        <v>992</v>
      </c>
      <c r="I611" s="8" t="s">
        <v>1090</v>
      </c>
      <c r="J611" s="15">
        <v>17000000</v>
      </c>
      <c r="K611" s="15">
        <v>5000000</v>
      </c>
      <c r="L611" s="15">
        <v>10000000</v>
      </c>
      <c r="M611" s="15">
        <v>5000000</v>
      </c>
      <c r="N611" s="15">
        <v>5000000</v>
      </c>
      <c r="O611" s="15">
        <v>6000000</v>
      </c>
      <c r="P611" s="15">
        <v>7000000</v>
      </c>
      <c r="Q611" s="15">
        <v>8000000</v>
      </c>
      <c r="R611" s="15">
        <v>7000000</v>
      </c>
      <c r="S611" s="15">
        <v>10000000</v>
      </c>
      <c r="T611" s="15">
        <v>15000000</v>
      </c>
      <c r="U611" s="15">
        <v>10000000</v>
      </c>
    </row>
    <row r="612" spans="1:21" x14ac:dyDescent="0.3">
      <c r="A612" s="7" t="s">
        <v>281</v>
      </c>
      <c r="B612" s="7" t="s">
        <v>1047</v>
      </c>
      <c r="C612" s="8" t="s">
        <v>1091</v>
      </c>
      <c r="D612" s="7">
        <v>1310</v>
      </c>
      <c r="E612" s="7" t="s">
        <v>1092</v>
      </c>
      <c r="F612" s="7">
        <v>907</v>
      </c>
      <c r="G612" s="7">
        <v>131102</v>
      </c>
      <c r="H612" s="7" t="s">
        <v>992</v>
      </c>
      <c r="I612" s="8" t="s">
        <v>1091</v>
      </c>
      <c r="J612" s="15">
        <v>0</v>
      </c>
      <c r="K612" s="15">
        <v>5000000</v>
      </c>
      <c r="L612" s="15">
        <v>0</v>
      </c>
      <c r="M612" s="15">
        <v>5000000</v>
      </c>
      <c r="N612" s="15">
        <v>0</v>
      </c>
      <c r="O612" s="15">
        <v>0</v>
      </c>
      <c r="P612" s="15">
        <v>5000000</v>
      </c>
      <c r="Q612" s="15">
        <v>0</v>
      </c>
      <c r="R612" s="15">
        <v>10000000</v>
      </c>
      <c r="S612" s="15">
        <v>10000000</v>
      </c>
      <c r="T612" s="15">
        <v>5000000</v>
      </c>
      <c r="U612" s="15">
        <v>5000000</v>
      </c>
    </row>
    <row r="613" spans="1:21" x14ac:dyDescent="0.3">
      <c r="A613" s="7" t="s">
        <v>281</v>
      </c>
      <c r="B613" s="7" t="s">
        <v>1047</v>
      </c>
      <c r="C613" s="8" t="s">
        <v>1093</v>
      </c>
      <c r="D613" s="7">
        <v>1310</v>
      </c>
      <c r="E613" s="7" t="s">
        <v>8</v>
      </c>
      <c r="F613" s="7">
        <v>922</v>
      </c>
      <c r="G613" s="7">
        <v>370521</v>
      </c>
      <c r="H613" s="7" t="s">
        <v>992</v>
      </c>
      <c r="I613" s="8" t="s">
        <v>1093</v>
      </c>
      <c r="J613" s="15">
        <v>2000000</v>
      </c>
      <c r="K613" s="15">
        <v>2000000</v>
      </c>
      <c r="L613" s="15">
        <v>3000000</v>
      </c>
      <c r="M613" s="15">
        <v>3000000</v>
      </c>
      <c r="N613" s="15">
        <v>3000000</v>
      </c>
      <c r="O613" s="15">
        <v>2000000</v>
      </c>
      <c r="P613" s="15">
        <v>1000000</v>
      </c>
      <c r="Q613" s="15">
        <v>1000000</v>
      </c>
      <c r="R613" s="15">
        <v>2000000</v>
      </c>
      <c r="S613" s="15">
        <v>3000000</v>
      </c>
      <c r="T613" s="15">
        <v>3000000</v>
      </c>
      <c r="U613" s="15">
        <v>3000000</v>
      </c>
    </row>
    <row r="614" spans="1:21" x14ac:dyDescent="0.3">
      <c r="A614" s="7" t="s">
        <v>281</v>
      </c>
      <c r="B614" s="7" t="s">
        <v>1047</v>
      </c>
      <c r="C614" s="8" t="s">
        <v>969</v>
      </c>
      <c r="D614" s="7">
        <v>1310</v>
      </c>
      <c r="E614" s="7" t="s">
        <v>8</v>
      </c>
      <c r="F614" s="7">
        <v>922</v>
      </c>
      <c r="G614" s="7" t="s">
        <v>1022</v>
      </c>
      <c r="H614" s="7" t="s">
        <v>992</v>
      </c>
      <c r="I614" s="8" t="s">
        <v>969</v>
      </c>
      <c r="J614" s="15">
        <v>2000000</v>
      </c>
      <c r="K614" s="15">
        <v>2000000</v>
      </c>
      <c r="L614" s="15">
        <v>2000000</v>
      </c>
      <c r="M614" s="15">
        <v>2000000</v>
      </c>
      <c r="N614" s="15">
        <v>2000000</v>
      </c>
      <c r="O614" s="15">
        <v>2000000</v>
      </c>
      <c r="P614" s="15">
        <v>1000000</v>
      </c>
      <c r="Q614" s="15">
        <v>1000000</v>
      </c>
      <c r="R614" s="15">
        <v>2500000</v>
      </c>
      <c r="S614" s="15">
        <v>2500000</v>
      </c>
      <c r="T614" s="15">
        <v>2500000</v>
      </c>
      <c r="U614" s="15">
        <v>2500000</v>
      </c>
    </row>
    <row r="615" spans="1:21" x14ac:dyDescent="0.3">
      <c r="A615" s="7" t="s">
        <v>281</v>
      </c>
      <c r="B615" s="7" t="s">
        <v>1047</v>
      </c>
      <c r="C615" s="8" t="s">
        <v>970</v>
      </c>
      <c r="D615" s="7">
        <v>1310</v>
      </c>
      <c r="E615" s="7" t="s">
        <v>8</v>
      </c>
      <c r="F615" s="7">
        <v>922</v>
      </c>
      <c r="G615" s="7">
        <v>131478</v>
      </c>
      <c r="H615" s="7" t="s">
        <v>992</v>
      </c>
      <c r="I615" s="8" t="s">
        <v>970</v>
      </c>
      <c r="J615" s="15">
        <v>2000000</v>
      </c>
      <c r="K615" s="15">
        <v>2000000</v>
      </c>
      <c r="L615" s="15">
        <v>2000000</v>
      </c>
      <c r="M615" s="15">
        <v>2000000</v>
      </c>
      <c r="N615" s="15">
        <v>2000000</v>
      </c>
      <c r="O615" s="15">
        <v>2000000</v>
      </c>
      <c r="P615" s="15">
        <v>1000000</v>
      </c>
      <c r="Q615" s="15">
        <v>1000000</v>
      </c>
      <c r="R615" s="15">
        <v>2500000</v>
      </c>
      <c r="S615" s="15">
        <v>2500000</v>
      </c>
      <c r="T615" s="15">
        <v>2500000</v>
      </c>
      <c r="U615" s="15">
        <v>2500000</v>
      </c>
    </row>
    <row r="616" spans="1:21" x14ac:dyDescent="0.3">
      <c r="A616" s="7" t="s">
        <v>281</v>
      </c>
      <c r="B616" s="7" t="s">
        <v>1047</v>
      </c>
      <c r="C616" s="8" t="s">
        <v>971</v>
      </c>
      <c r="D616" s="7">
        <v>1310</v>
      </c>
      <c r="E616" s="7" t="s">
        <v>8</v>
      </c>
      <c r="F616" s="7">
        <v>922</v>
      </c>
      <c r="G616" s="7">
        <v>370444</v>
      </c>
      <c r="H616" s="7" t="s">
        <v>992</v>
      </c>
      <c r="I616" s="8" t="s">
        <v>971</v>
      </c>
      <c r="J616" s="15">
        <v>2000000</v>
      </c>
      <c r="K616" s="15">
        <v>2000000</v>
      </c>
      <c r="L616" s="15">
        <v>2000000</v>
      </c>
      <c r="M616" s="15">
        <v>2000000</v>
      </c>
      <c r="N616" s="15">
        <v>2000000</v>
      </c>
      <c r="O616" s="15">
        <v>2000000</v>
      </c>
      <c r="P616" s="15">
        <v>1000000</v>
      </c>
      <c r="Q616" s="15">
        <v>1000000</v>
      </c>
      <c r="R616" s="15">
        <v>2500000</v>
      </c>
      <c r="S616" s="15">
        <v>2500000</v>
      </c>
      <c r="T616" s="15">
        <v>2500000</v>
      </c>
      <c r="U616" s="15">
        <v>2500000</v>
      </c>
    </row>
    <row r="617" spans="1:21" x14ac:dyDescent="0.3">
      <c r="A617" s="7" t="s">
        <v>281</v>
      </c>
      <c r="B617" s="7" t="s">
        <v>1047</v>
      </c>
      <c r="C617" s="8" t="s">
        <v>1094</v>
      </c>
      <c r="D617" s="7">
        <v>1310</v>
      </c>
      <c r="E617" s="7" t="s">
        <v>8</v>
      </c>
      <c r="F617" s="7">
        <v>922</v>
      </c>
      <c r="G617" s="7">
        <v>370492</v>
      </c>
      <c r="H617" s="7" t="s">
        <v>992</v>
      </c>
      <c r="I617" s="8" t="s">
        <v>1094</v>
      </c>
      <c r="J617" s="15">
        <v>2000000</v>
      </c>
      <c r="K617" s="15">
        <v>2000000</v>
      </c>
      <c r="L617" s="15">
        <v>2000000</v>
      </c>
      <c r="M617" s="15">
        <v>2000000</v>
      </c>
      <c r="N617" s="15">
        <v>2000000</v>
      </c>
      <c r="O617" s="15">
        <v>2000000</v>
      </c>
      <c r="P617" s="15">
        <v>1000000</v>
      </c>
      <c r="Q617" s="15">
        <v>1000000</v>
      </c>
      <c r="R617" s="15">
        <v>2500000</v>
      </c>
      <c r="S617" s="15">
        <v>2500000</v>
      </c>
      <c r="T617" s="15">
        <v>2500000</v>
      </c>
      <c r="U617" s="15">
        <v>2500000</v>
      </c>
    </row>
    <row r="618" spans="1:21" x14ac:dyDescent="0.3">
      <c r="A618" s="7" t="s">
        <v>281</v>
      </c>
      <c r="B618" s="7" t="s">
        <v>1047</v>
      </c>
      <c r="C618" s="8" t="s">
        <v>1095</v>
      </c>
      <c r="D618" s="7">
        <v>1310</v>
      </c>
      <c r="E618" s="7" t="s">
        <v>8</v>
      </c>
      <c r="F618" s="7">
        <v>922</v>
      </c>
      <c r="G618" s="7">
        <v>370287</v>
      </c>
      <c r="H618" s="7" t="s">
        <v>992</v>
      </c>
      <c r="I618" s="8" t="s">
        <v>1095</v>
      </c>
      <c r="J618" s="15">
        <v>1500000</v>
      </c>
      <c r="K618" s="15">
        <v>1500000</v>
      </c>
      <c r="L618" s="15">
        <v>1000000</v>
      </c>
      <c r="M618" s="15">
        <v>1000000</v>
      </c>
      <c r="N618" s="15">
        <v>1500000</v>
      </c>
      <c r="O618" s="15">
        <v>1500000</v>
      </c>
      <c r="P618" s="15">
        <v>1000000</v>
      </c>
      <c r="Q618" s="15">
        <v>1000000</v>
      </c>
      <c r="R618" s="15">
        <v>1500000</v>
      </c>
      <c r="S618" s="15">
        <v>1500000</v>
      </c>
      <c r="T618" s="15">
        <v>1500000</v>
      </c>
      <c r="U618" s="15">
        <v>1500000</v>
      </c>
    </row>
    <row r="619" spans="1:21" x14ac:dyDescent="0.3">
      <c r="A619" s="7" t="s">
        <v>281</v>
      </c>
      <c r="B619" s="7" t="s">
        <v>1047</v>
      </c>
      <c r="C619" s="8" t="s">
        <v>1096</v>
      </c>
      <c r="D619" s="7">
        <v>1310</v>
      </c>
      <c r="E619" s="7" t="s">
        <v>8</v>
      </c>
      <c r="F619" s="7">
        <v>922</v>
      </c>
      <c r="G619" s="7" t="s">
        <v>1023</v>
      </c>
      <c r="H619" s="7" t="s">
        <v>992</v>
      </c>
      <c r="I619" s="8" t="s">
        <v>1096</v>
      </c>
      <c r="J619" s="15">
        <v>0</v>
      </c>
      <c r="K619" s="15">
        <v>1000000</v>
      </c>
      <c r="L619" s="15">
        <v>1000000</v>
      </c>
      <c r="M619" s="15">
        <v>0</v>
      </c>
      <c r="N619" s="15">
        <v>0</v>
      </c>
      <c r="O619" s="15">
        <v>2000000</v>
      </c>
      <c r="P619" s="15">
        <v>2000000</v>
      </c>
      <c r="Q619" s="15">
        <v>2000000</v>
      </c>
      <c r="R619" s="15">
        <v>2000000</v>
      </c>
      <c r="S619" s="15">
        <v>2000000</v>
      </c>
      <c r="T619" s="15">
        <v>2000000</v>
      </c>
      <c r="U619" s="15">
        <v>2000000</v>
      </c>
    </row>
    <row r="620" spans="1:21" x14ac:dyDescent="0.3">
      <c r="A620" s="7" t="s">
        <v>281</v>
      </c>
      <c r="B620" s="7" t="s">
        <v>1047</v>
      </c>
      <c r="C620" s="8" t="s">
        <v>1097</v>
      </c>
      <c r="D620" s="7">
        <v>1310</v>
      </c>
      <c r="E620" s="7" t="s">
        <v>8</v>
      </c>
      <c r="F620" s="7">
        <v>901</v>
      </c>
      <c r="G620" s="7">
        <v>150200</v>
      </c>
      <c r="H620" s="7" t="s">
        <v>992</v>
      </c>
      <c r="I620" s="8" t="s">
        <v>1097</v>
      </c>
      <c r="J620" s="15">
        <v>2000000</v>
      </c>
      <c r="K620" s="15">
        <v>2000000</v>
      </c>
      <c r="L620" s="15">
        <v>3000000</v>
      </c>
      <c r="M620" s="15">
        <v>2000000</v>
      </c>
      <c r="N620" s="15">
        <v>2000000</v>
      </c>
      <c r="O620" s="15">
        <v>2000000</v>
      </c>
      <c r="P620" s="15">
        <v>1000000</v>
      </c>
      <c r="Q620" s="15">
        <v>1000000</v>
      </c>
      <c r="R620" s="15">
        <v>3000000</v>
      </c>
      <c r="S620" s="15">
        <v>3000000</v>
      </c>
      <c r="T620" s="15">
        <v>2500000</v>
      </c>
      <c r="U620" s="15">
        <v>2500000</v>
      </c>
    </row>
    <row r="621" spans="1:21" x14ac:dyDescent="0.3">
      <c r="A621" s="7" t="s">
        <v>281</v>
      </c>
      <c r="B621" s="7" t="s">
        <v>1047</v>
      </c>
      <c r="C621" s="8" t="s">
        <v>1098</v>
      </c>
      <c r="D621" s="7">
        <v>1310</v>
      </c>
      <c r="E621" s="7" t="s">
        <v>8</v>
      </c>
      <c r="F621" s="7">
        <v>922</v>
      </c>
      <c r="G621" s="7" t="s">
        <v>1024</v>
      </c>
      <c r="H621" s="7" t="s">
        <v>992</v>
      </c>
      <c r="I621" s="8" t="s">
        <v>1098</v>
      </c>
      <c r="J621" s="15">
        <v>1000000</v>
      </c>
      <c r="K621" s="15">
        <v>1000000</v>
      </c>
      <c r="L621" s="15">
        <v>1000000</v>
      </c>
      <c r="M621" s="15">
        <v>1000000</v>
      </c>
      <c r="N621" s="15">
        <v>1000000</v>
      </c>
      <c r="O621" s="15">
        <v>1000000</v>
      </c>
      <c r="P621" s="15">
        <v>1000000</v>
      </c>
      <c r="Q621" s="15">
        <v>1000000</v>
      </c>
      <c r="R621" s="15">
        <v>1000000</v>
      </c>
      <c r="S621" s="15">
        <v>1000000</v>
      </c>
      <c r="T621" s="15">
        <v>1000000</v>
      </c>
      <c r="U621" s="15">
        <v>1000000</v>
      </c>
    </row>
    <row r="622" spans="1:21" x14ac:dyDescent="0.3">
      <c r="A622" s="7" t="s">
        <v>281</v>
      </c>
      <c r="B622" s="7" t="s">
        <v>1047</v>
      </c>
      <c r="C622" s="8" t="s">
        <v>1099</v>
      </c>
      <c r="D622" s="7">
        <v>1310</v>
      </c>
      <c r="E622" s="7" t="s">
        <v>8</v>
      </c>
      <c r="F622" s="7">
        <v>925</v>
      </c>
      <c r="G622" s="7" t="s">
        <v>1025</v>
      </c>
      <c r="H622" s="7" t="s">
        <v>992</v>
      </c>
      <c r="I622" s="8" t="s">
        <v>1099</v>
      </c>
      <c r="J622" s="15">
        <v>1000000</v>
      </c>
      <c r="K622" s="15">
        <v>1000000</v>
      </c>
      <c r="L622" s="15">
        <v>1000000</v>
      </c>
      <c r="M622" s="15">
        <v>1000000</v>
      </c>
      <c r="N622" s="15">
        <v>1000000</v>
      </c>
      <c r="O622" s="15">
        <v>1000000</v>
      </c>
      <c r="P622" s="15">
        <v>1000000</v>
      </c>
      <c r="Q622" s="15">
        <v>1000000</v>
      </c>
      <c r="R622" s="15">
        <v>1000000</v>
      </c>
      <c r="S622" s="15">
        <v>1000000</v>
      </c>
      <c r="T622" s="15">
        <v>1000000</v>
      </c>
      <c r="U622" s="15">
        <v>1000000</v>
      </c>
    </row>
    <row r="623" spans="1:21" x14ac:dyDescent="0.3">
      <c r="A623" s="7" t="s">
        <v>281</v>
      </c>
      <c r="B623" s="7" t="s">
        <v>1047</v>
      </c>
      <c r="C623" s="8" t="s">
        <v>1100</v>
      </c>
      <c r="D623" s="7">
        <v>1310</v>
      </c>
      <c r="E623" s="7" t="s">
        <v>8</v>
      </c>
      <c r="F623" s="7">
        <v>922</v>
      </c>
      <c r="G623" s="7" t="s">
        <v>1026</v>
      </c>
      <c r="H623" s="7" t="s">
        <v>992</v>
      </c>
      <c r="I623" s="8" t="s">
        <v>1100</v>
      </c>
      <c r="J623" s="15">
        <v>1000000</v>
      </c>
      <c r="K623" s="15">
        <v>1000000</v>
      </c>
      <c r="L623" s="15">
        <v>1000000</v>
      </c>
      <c r="M623" s="15">
        <v>1000000</v>
      </c>
      <c r="N623" s="15">
        <v>1500000</v>
      </c>
      <c r="O623" s="15">
        <v>1500000</v>
      </c>
      <c r="P623" s="15">
        <v>0</v>
      </c>
      <c r="Q623" s="15">
        <v>0</v>
      </c>
      <c r="R623" s="15">
        <v>1500000</v>
      </c>
      <c r="S623" s="15">
        <v>1500000</v>
      </c>
      <c r="T623" s="15">
        <v>1500000</v>
      </c>
      <c r="U623" s="15">
        <v>1500000</v>
      </c>
    </row>
    <row r="624" spans="1:21" x14ac:dyDescent="0.3">
      <c r="A624" s="7" t="s">
        <v>281</v>
      </c>
      <c r="B624" s="7" t="s">
        <v>1047</v>
      </c>
      <c r="C624" s="8" t="s">
        <v>1101</v>
      </c>
      <c r="D624" s="7">
        <v>1310</v>
      </c>
      <c r="E624" s="7" t="s">
        <v>8</v>
      </c>
      <c r="F624" s="7">
        <v>922</v>
      </c>
      <c r="G624" s="7">
        <v>370531</v>
      </c>
      <c r="H624" s="7" t="s">
        <v>992</v>
      </c>
      <c r="I624" s="8" t="s">
        <v>1101</v>
      </c>
      <c r="J624" s="15">
        <v>1500000</v>
      </c>
      <c r="K624" s="15">
        <v>1500000</v>
      </c>
      <c r="L624" s="15">
        <v>1500000</v>
      </c>
      <c r="M624" s="15">
        <v>1500000</v>
      </c>
      <c r="N624" s="15">
        <v>1500000</v>
      </c>
      <c r="O624" s="15">
        <v>1500000</v>
      </c>
      <c r="P624" s="15">
        <v>500000</v>
      </c>
      <c r="Q624" s="15">
        <v>500000</v>
      </c>
      <c r="R624" s="15">
        <v>1500000</v>
      </c>
      <c r="S624" s="15">
        <v>1500000</v>
      </c>
      <c r="T624" s="15">
        <v>1500000</v>
      </c>
      <c r="U624" s="15">
        <v>1500000</v>
      </c>
    </row>
    <row r="625" spans="1:21" x14ac:dyDescent="0.3">
      <c r="A625" s="7" t="s">
        <v>281</v>
      </c>
      <c r="B625" s="7" t="s">
        <v>1047</v>
      </c>
      <c r="C625" s="8" t="s">
        <v>1102</v>
      </c>
      <c r="D625" s="7">
        <v>1310</v>
      </c>
      <c r="E625" s="7" t="s">
        <v>8</v>
      </c>
      <c r="F625" s="7">
        <v>922</v>
      </c>
      <c r="G625" s="7">
        <v>370576</v>
      </c>
      <c r="H625" s="7" t="s">
        <v>992</v>
      </c>
      <c r="I625" s="8" t="s">
        <v>1102</v>
      </c>
      <c r="J625" s="15">
        <v>1500000</v>
      </c>
      <c r="K625" s="15">
        <v>1500000</v>
      </c>
      <c r="L625" s="15">
        <v>1500000</v>
      </c>
      <c r="M625" s="15">
        <v>1500000</v>
      </c>
      <c r="N625" s="15">
        <v>1500000</v>
      </c>
      <c r="O625" s="15">
        <v>1500000</v>
      </c>
      <c r="P625" s="15">
        <v>500000</v>
      </c>
      <c r="Q625" s="15">
        <v>500000</v>
      </c>
      <c r="R625" s="15">
        <v>1500000</v>
      </c>
      <c r="S625" s="15">
        <v>1500000</v>
      </c>
      <c r="T625" s="15">
        <v>1500000</v>
      </c>
      <c r="U625" s="15">
        <v>1500000</v>
      </c>
    </row>
    <row r="626" spans="1:21" x14ac:dyDescent="0.3">
      <c r="A626" s="7" t="s">
        <v>281</v>
      </c>
      <c r="B626" s="7" t="s">
        <v>1047</v>
      </c>
      <c r="C626" s="8" t="s">
        <v>1103</v>
      </c>
      <c r="D626" s="7">
        <v>1310</v>
      </c>
      <c r="E626" s="7" t="s">
        <v>8</v>
      </c>
      <c r="F626" s="7">
        <v>907</v>
      </c>
      <c r="G626" s="7" t="s">
        <v>1027</v>
      </c>
      <c r="H626" s="7" t="s">
        <v>992</v>
      </c>
      <c r="I626" s="8" t="s">
        <v>1103</v>
      </c>
      <c r="J626" s="15">
        <v>1000000</v>
      </c>
      <c r="K626" s="15">
        <v>1000000</v>
      </c>
      <c r="L626" s="15">
        <v>1000000</v>
      </c>
      <c r="M626" s="15">
        <v>1000000</v>
      </c>
      <c r="N626" s="15">
        <v>1000000</v>
      </c>
      <c r="O626" s="15">
        <v>1000000</v>
      </c>
      <c r="P626" s="15">
        <v>1000000</v>
      </c>
      <c r="Q626" s="15">
        <v>1000000</v>
      </c>
      <c r="R626" s="15">
        <v>1000000</v>
      </c>
      <c r="S626" s="15">
        <v>1000000</v>
      </c>
      <c r="T626" s="15">
        <v>1000000</v>
      </c>
      <c r="U626" s="15">
        <v>1000000</v>
      </c>
    </row>
    <row r="627" spans="1:21" x14ac:dyDescent="0.3">
      <c r="A627" s="7" t="s">
        <v>281</v>
      </c>
      <c r="B627" s="7" t="s">
        <v>1047</v>
      </c>
      <c r="C627" s="8" t="s">
        <v>972</v>
      </c>
      <c r="D627" s="7">
        <v>1310</v>
      </c>
      <c r="E627" s="7" t="s">
        <v>8</v>
      </c>
      <c r="F627" s="7">
        <v>922</v>
      </c>
      <c r="G627" s="7">
        <v>370417</v>
      </c>
      <c r="H627" s="7" t="s">
        <v>992</v>
      </c>
      <c r="I627" s="8" t="s">
        <v>972</v>
      </c>
      <c r="J627" s="15">
        <v>1000000</v>
      </c>
      <c r="K627" s="15">
        <v>1000000</v>
      </c>
      <c r="L627" s="15">
        <v>1000000</v>
      </c>
      <c r="M627" s="15">
        <v>1000000</v>
      </c>
      <c r="N627" s="15">
        <v>1000000</v>
      </c>
      <c r="O627" s="15">
        <v>1000000</v>
      </c>
      <c r="P627" s="15">
        <v>1000000</v>
      </c>
      <c r="Q627" s="15">
        <v>1000000</v>
      </c>
      <c r="R627" s="15">
        <v>1000000</v>
      </c>
      <c r="S627" s="15">
        <v>1000000</v>
      </c>
      <c r="T627" s="15">
        <v>1000000</v>
      </c>
      <c r="U627" s="15">
        <v>1000000</v>
      </c>
    </row>
    <row r="628" spans="1:21" x14ac:dyDescent="0.3">
      <c r="A628" s="7" t="s">
        <v>281</v>
      </c>
      <c r="B628" s="7" t="s">
        <v>1047</v>
      </c>
      <c r="C628" s="8" t="s">
        <v>1104</v>
      </c>
      <c r="D628" s="7">
        <v>1310</v>
      </c>
      <c r="E628" s="7" t="s">
        <v>8</v>
      </c>
      <c r="F628" s="7">
        <v>922</v>
      </c>
      <c r="G628" s="7">
        <v>370525</v>
      </c>
      <c r="H628" s="7" t="s">
        <v>992</v>
      </c>
      <c r="I628" s="8" t="s">
        <v>1104</v>
      </c>
      <c r="J628" s="15">
        <v>3000000</v>
      </c>
      <c r="K628" s="15">
        <v>3000000</v>
      </c>
      <c r="L628" s="15">
        <v>1500000</v>
      </c>
      <c r="M628" s="15">
        <v>1500000</v>
      </c>
      <c r="N628" s="15">
        <v>1500000</v>
      </c>
      <c r="O628" s="15">
        <v>1500000</v>
      </c>
      <c r="P628" s="15">
        <v>1000000</v>
      </c>
      <c r="Q628" s="15">
        <v>1000000</v>
      </c>
      <c r="R628" s="15">
        <v>2500000</v>
      </c>
      <c r="S628" s="15">
        <v>2500000</v>
      </c>
      <c r="T628" s="15">
        <v>2500000</v>
      </c>
      <c r="U628" s="15">
        <v>2500000</v>
      </c>
    </row>
    <row r="629" spans="1:21" x14ac:dyDescent="0.3">
      <c r="A629" s="7" t="s">
        <v>281</v>
      </c>
      <c r="B629" s="7" t="s">
        <v>1047</v>
      </c>
      <c r="C629" s="8" t="s">
        <v>973</v>
      </c>
      <c r="D629" s="7">
        <v>1310</v>
      </c>
      <c r="E629" s="7" t="s">
        <v>8</v>
      </c>
      <c r="F629" s="7">
        <v>922</v>
      </c>
      <c r="G629" s="7">
        <v>370427</v>
      </c>
      <c r="H629" s="7" t="s">
        <v>992</v>
      </c>
      <c r="I629" s="8" t="s">
        <v>973</v>
      </c>
      <c r="J629" s="15">
        <v>500000</v>
      </c>
      <c r="K629" s="15">
        <v>2000000</v>
      </c>
      <c r="L629" s="15">
        <v>1000000</v>
      </c>
      <c r="M629" s="15">
        <v>500000</v>
      </c>
      <c r="N629" s="15">
        <v>500000</v>
      </c>
      <c r="O629" s="15">
        <v>500000</v>
      </c>
      <c r="P629" s="15">
        <v>500000</v>
      </c>
      <c r="Q629" s="15">
        <v>500000</v>
      </c>
      <c r="R629" s="15">
        <v>1000000</v>
      </c>
      <c r="S629" s="15">
        <v>1500000</v>
      </c>
      <c r="T629" s="15">
        <v>1500000</v>
      </c>
      <c r="U629" s="15">
        <v>500000</v>
      </c>
    </row>
    <row r="630" spans="1:21" x14ac:dyDescent="0.3">
      <c r="A630" s="7" t="s">
        <v>281</v>
      </c>
      <c r="B630" s="7" t="s">
        <v>1047</v>
      </c>
      <c r="C630" s="8" t="s">
        <v>1105</v>
      </c>
      <c r="D630" s="7">
        <v>1310</v>
      </c>
      <c r="E630" s="7" t="s">
        <v>8</v>
      </c>
      <c r="F630" s="7">
        <v>922</v>
      </c>
      <c r="G630" s="7" t="s">
        <v>1028</v>
      </c>
      <c r="H630" s="7" t="s">
        <v>992</v>
      </c>
      <c r="I630" s="8" t="s">
        <v>1105</v>
      </c>
      <c r="J630" s="15">
        <v>0</v>
      </c>
      <c r="K630" s="15">
        <v>500000</v>
      </c>
      <c r="L630" s="15">
        <v>500000</v>
      </c>
      <c r="M630" s="15">
        <v>500000</v>
      </c>
      <c r="N630" s="15">
        <v>500000</v>
      </c>
      <c r="O630" s="15">
        <v>1000000</v>
      </c>
      <c r="P630" s="15">
        <v>0</v>
      </c>
      <c r="Q630" s="15">
        <v>0</v>
      </c>
      <c r="R630" s="15">
        <v>1000000</v>
      </c>
      <c r="S630" s="15">
        <v>500000</v>
      </c>
      <c r="T630" s="15">
        <v>500000</v>
      </c>
      <c r="U630" s="15">
        <v>500000</v>
      </c>
    </row>
    <row r="631" spans="1:21" x14ac:dyDescent="0.3">
      <c r="A631" s="7" t="s">
        <v>281</v>
      </c>
      <c r="B631" s="7" t="s">
        <v>1047</v>
      </c>
      <c r="C631" s="8" t="s">
        <v>1106</v>
      </c>
      <c r="D631" s="7">
        <v>1310</v>
      </c>
      <c r="E631" s="7" t="s">
        <v>8</v>
      </c>
      <c r="F631" s="7">
        <v>922</v>
      </c>
      <c r="G631" s="7" t="s">
        <v>1029</v>
      </c>
      <c r="H631" s="7" t="s">
        <v>992</v>
      </c>
      <c r="I631" s="8" t="s">
        <v>1106</v>
      </c>
      <c r="J631" s="15">
        <v>0</v>
      </c>
      <c r="K631" s="15">
        <v>500000</v>
      </c>
      <c r="L631" s="15">
        <v>500000</v>
      </c>
      <c r="M631" s="15">
        <v>500000</v>
      </c>
      <c r="N631" s="15">
        <v>500000</v>
      </c>
      <c r="O631" s="15">
        <v>1000000</v>
      </c>
      <c r="P631" s="15">
        <v>0</v>
      </c>
      <c r="Q631" s="15">
        <v>0</v>
      </c>
      <c r="R631" s="15">
        <v>1000000</v>
      </c>
      <c r="S631" s="15">
        <v>500000</v>
      </c>
      <c r="T631" s="15">
        <v>500000</v>
      </c>
      <c r="U631" s="15">
        <v>500000</v>
      </c>
    </row>
    <row r="632" spans="1:21" x14ac:dyDescent="0.3">
      <c r="A632" s="7" t="s">
        <v>281</v>
      </c>
      <c r="B632" s="7" t="s">
        <v>1047</v>
      </c>
      <c r="C632" s="8" t="s">
        <v>1107</v>
      </c>
      <c r="D632" s="7">
        <v>1310</v>
      </c>
      <c r="E632" s="7" t="s">
        <v>8</v>
      </c>
      <c r="F632" s="7">
        <v>925</v>
      </c>
      <c r="G632" s="7" t="s">
        <v>1030</v>
      </c>
      <c r="H632" s="7" t="s">
        <v>992</v>
      </c>
      <c r="I632" s="8" t="s">
        <v>1107</v>
      </c>
      <c r="J632" s="15">
        <v>0</v>
      </c>
      <c r="K632" s="15">
        <v>500000</v>
      </c>
      <c r="L632" s="15">
        <v>500000</v>
      </c>
      <c r="M632" s="15">
        <v>500000</v>
      </c>
      <c r="N632" s="15">
        <v>500000</v>
      </c>
      <c r="O632" s="15">
        <v>1000000</v>
      </c>
      <c r="P632" s="15">
        <v>0</v>
      </c>
      <c r="Q632" s="15">
        <v>0</v>
      </c>
      <c r="R632" s="15">
        <v>1000000</v>
      </c>
      <c r="S632" s="15">
        <v>500000</v>
      </c>
      <c r="T632" s="15">
        <v>500000</v>
      </c>
      <c r="U632" s="15">
        <v>500000</v>
      </c>
    </row>
    <row r="633" spans="1:21" x14ac:dyDescent="0.3">
      <c r="A633" s="7" t="s">
        <v>281</v>
      </c>
      <c r="B633" s="7" t="s">
        <v>1047</v>
      </c>
      <c r="C633" s="8" t="s">
        <v>1108</v>
      </c>
      <c r="D633" s="7">
        <v>1310</v>
      </c>
      <c r="E633" s="7" t="s">
        <v>8</v>
      </c>
      <c r="F633" s="7">
        <v>922</v>
      </c>
      <c r="G633" s="7" t="s">
        <v>1031</v>
      </c>
      <c r="H633" s="7" t="s">
        <v>992</v>
      </c>
      <c r="I633" s="8" t="s">
        <v>1108</v>
      </c>
      <c r="J633" s="15">
        <v>0</v>
      </c>
      <c r="K633" s="15">
        <v>500000</v>
      </c>
      <c r="L633" s="15">
        <v>500000</v>
      </c>
      <c r="M633" s="15">
        <v>500000</v>
      </c>
      <c r="N633" s="15">
        <v>500000</v>
      </c>
      <c r="O633" s="15">
        <v>1000000</v>
      </c>
      <c r="P633" s="15">
        <v>0</v>
      </c>
      <c r="Q633" s="15">
        <v>0</v>
      </c>
      <c r="R633" s="15">
        <v>1000000</v>
      </c>
      <c r="S633" s="15">
        <v>500000</v>
      </c>
      <c r="T633" s="15">
        <v>500000</v>
      </c>
      <c r="U633" s="15">
        <v>500000</v>
      </c>
    </row>
    <row r="634" spans="1:21" x14ac:dyDescent="0.3">
      <c r="A634" s="7" t="s">
        <v>281</v>
      </c>
      <c r="B634" s="7" t="s">
        <v>1047</v>
      </c>
      <c r="C634" s="8" t="s">
        <v>1109</v>
      </c>
      <c r="D634" s="7">
        <v>1310</v>
      </c>
      <c r="E634" s="7" t="s">
        <v>8</v>
      </c>
      <c r="F634" s="7">
        <v>922</v>
      </c>
      <c r="G634" s="7" t="s">
        <v>1032</v>
      </c>
      <c r="H634" s="7" t="s">
        <v>992</v>
      </c>
      <c r="I634" s="8" t="s">
        <v>1109</v>
      </c>
      <c r="J634" s="15">
        <v>0</v>
      </c>
      <c r="K634" s="15">
        <v>500000</v>
      </c>
      <c r="L634" s="15">
        <v>500000</v>
      </c>
      <c r="M634" s="15">
        <v>500000</v>
      </c>
      <c r="N634" s="15">
        <v>0</v>
      </c>
      <c r="O634" s="15">
        <v>1000000</v>
      </c>
      <c r="P634" s="15">
        <v>0</v>
      </c>
      <c r="Q634" s="15">
        <v>0</v>
      </c>
      <c r="R634" s="15">
        <v>1000000</v>
      </c>
      <c r="S634" s="15">
        <v>0</v>
      </c>
      <c r="T634" s="15">
        <v>500000</v>
      </c>
      <c r="U634" s="15">
        <v>500000</v>
      </c>
    </row>
    <row r="635" spans="1:21" x14ac:dyDescent="0.3">
      <c r="A635" s="7" t="s">
        <v>281</v>
      </c>
      <c r="B635" s="7" t="s">
        <v>1047</v>
      </c>
      <c r="C635" s="8" t="s">
        <v>1110</v>
      </c>
      <c r="D635" s="7">
        <v>1310</v>
      </c>
      <c r="E635" s="7" t="s">
        <v>8</v>
      </c>
      <c r="F635" s="7">
        <v>922</v>
      </c>
      <c r="G635" s="7">
        <v>370596</v>
      </c>
      <c r="H635" s="7" t="s">
        <v>992</v>
      </c>
      <c r="I635" s="8" t="s">
        <v>1110</v>
      </c>
      <c r="J635" s="15">
        <v>0</v>
      </c>
      <c r="K635" s="15">
        <v>1000000</v>
      </c>
      <c r="L635" s="15">
        <v>1000000</v>
      </c>
      <c r="M635" s="15">
        <v>1000000</v>
      </c>
      <c r="N635" s="15">
        <v>1000000</v>
      </c>
      <c r="O635" s="15">
        <v>1000000</v>
      </c>
      <c r="P635" s="15">
        <v>0</v>
      </c>
      <c r="Q635" s="15">
        <v>0</v>
      </c>
      <c r="R635" s="15">
        <v>2000000</v>
      </c>
      <c r="S635" s="15">
        <v>500000</v>
      </c>
      <c r="T635" s="15">
        <v>500000</v>
      </c>
      <c r="U635" s="15">
        <v>500000</v>
      </c>
    </row>
    <row r="636" spans="1:21" x14ac:dyDescent="0.3">
      <c r="A636" s="7" t="s">
        <v>281</v>
      </c>
      <c r="B636" s="7" t="s">
        <v>1047</v>
      </c>
      <c r="C636" s="8" t="s">
        <v>1111</v>
      </c>
      <c r="D636" s="7">
        <v>1310</v>
      </c>
      <c r="E636" s="7" t="s">
        <v>8</v>
      </c>
      <c r="F636" s="7">
        <v>923</v>
      </c>
      <c r="G636" s="7" t="s">
        <v>1033</v>
      </c>
      <c r="H636" s="7" t="s">
        <v>992</v>
      </c>
      <c r="I636" s="8" t="s">
        <v>1111</v>
      </c>
      <c r="J636" s="15">
        <v>500000</v>
      </c>
      <c r="K636" s="15">
        <v>0</v>
      </c>
      <c r="L636" s="15">
        <v>500000</v>
      </c>
      <c r="M636" s="15">
        <v>0</v>
      </c>
      <c r="N636" s="15">
        <v>500000</v>
      </c>
      <c r="O636" s="15">
        <v>500000</v>
      </c>
      <c r="P636" s="15">
        <v>1000000</v>
      </c>
      <c r="Q636" s="15">
        <v>1000000</v>
      </c>
      <c r="R636" s="15">
        <v>500000</v>
      </c>
      <c r="S636" s="15">
        <v>500000</v>
      </c>
      <c r="T636" s="15">
        <v>500000</v>
      </c>
      <c r="U636" s="15">
        <v>500000</v>
      </c>
    </row>
    <row r="637" spans="1:21" x14ac:dyDescent="0.3">
      <c r="A637" s="7" t="s">
        <v>281</v>
      </c>
      <c r="B637" s="7" t="s">
        <v>1047</v>
      </c>
      <c r="C637" s="8" t="s">
        <v>1112</v>
      </c>
      <c r="D637" s="7">
        <v>1310</v>
      </c>
      <c r="E637" s="7" t="s">
        <v>8</v>
      </c>
      <c r="F637" s="7">
        <v>922</v>
      </c>
      <c r="G637" s="7" t="s">
        <v>1034</v>
      </c>
      <c r="H637" s="7" t="s">
        <v>992</v>
      </c>
      <c r="I637" s="8" t="s">
        <v>1112</v>
      </c>
      <c r="J637" s="15">
        <v>0</v>
      </c>
      <c r="K637" s="15">
        <v>500000</v>
      </c>
      <c r="L637" s="15">
        <v>500000</v>
      </c>
      <c r="M637" s="15">
        <v>500000</v>
      </c>
      <c r="N637" s="15">
        <v>500000</v>
      </c>
      <c r="O637" s="15">
        <v>1000000</v>
      </c>
      <c r="P637" s="15">
        <v>0</v>
      </c>
      <c r="Q637" s="15">
        <v>0</v>
      </c>
      <c r="R637" s="15">
        <v>1000000</v>
      </c>
      <c r="S637" s="15">
        <v>500000</v>
      </c>
      <c r="T637" s="15">
        <v>500000</v>
      </c>
      <c r="U637" s="15">
        <v>500000</v>
      </c>
    </row>
    <row r="638" spans="1:21" x14ac:dyDescent="0.3">
      <c r="A638" s="7" t="s">
        <v>281</v>
      </c>
      <c r="B638" s="7" t="s">
        <v>1047</v>
      </c>
      <c r="C638" s="8" t="s">
        <v>974</v>
      </c>
      <c r="D638" s="7">
        <v>1310</v>
      </c>
      <c r="E638" s="7" t="s">
        <v>8</v>
      </c>
      <c r="F638" s="7">
        <v>922</v>
      </c>
      <c r="G638" s="7">
        <v>212327</v>
      </c>
      <c r="H638" s="7" t="s">
        <v>992</v>
      </c>
      <c r="I638" s="8" t="s">
        <v>974</v>
      </c>
      <c r="J638" s="15">
        <v>1000000</v>
      </c>
      <c r="K638" s="15">
        <v>2000000</v>
      </c>
      <c r="L638" s="15">
        <v>2000000</v>
      </c>
      <c r="M638" s="15">
        <v>2000000</v>
      </c>
      <c r="N638" s="15">
        <v>500000</v>
      </c>
      <c r="O638" s="15">
        <v>500000</v>
      </c>
      <c r="P638" s="15">
        <v>500000</v>
      </c>
      <c r="Q638" s="15">
        <v>500000</v>
      </c>
      <c r="R638" s="15">
        <v>500000</v>
      </c>
      <c r="S638" s="15">
        <v>500000</v>
      </c>
      <c r="T638" s="15">
        <v>500000</v>
      </c>
      <c r="U638" s="15">
        <v>500000</v>
      </c>
    </row>
    <row r="639" spans="1:21" x14ac:dyDescent="0.3">
      <c r="A639" s="7" t="s">
        <v>281</v>
      </c>
      <c r="B639" s="7" t="s">
        <v>1047</v>
      </c>
      <c r="C639" s="8" t="s">
        <v>1113</v>
      </c>
      <c r="D639" s="7">
        <v>1310</v>
      </c>
      <c r="E639" s="7" t="s">
        <v>8</v>
      </c>
      <c r="F639" s="7">
        <v>922</v>
      </c>
      <c r="G639" s="7">
        <v>212333</v>
      </c>
      <c r="H639" s="7" t="s">
        <v>992</v>
      </c>
      <c r="I639" s="8" t="s">
        <v>1113</v>
      </c>
      <c r="J639" s="15">
        <v>0</v>
      </c>
      <c r="K639" s="15">
        <v>500000</v>
      </c>
      <c r="L639" s="15">
        <v>500000</v>
      </c>
      <c r="M639" s="15">
        <v>500000</v>
      </c>
      <c r="N639" s="15">
        <v>500000</v>
      </c>
      <c r="O639" s="15">
        <v>1000000</v>
      </c>
      <c r="P639" s="15">
        <v>0</v>
      </c>
      <c r="Q639" s="15">
        <v>0</v>
      </c>
      <c r="R639" s="15">
        <v>1000000</v>
      </c>
      <c r="S639" s="15">
        <v>500000</v>
      </c>
      <c r="T639" s="15">
        <v>500000</v>
      </c>
      <c r="U639" s="15">
        <v>500000</v>
      </c>
    </row>
    <row r="640" spans="1:21" x14ac:dyDescent="0.3">
      <c r="A640" s="7" t="s">
        <v>281</v>
      </c>
      <c r="B640" s="7" t="s">
        <v>1047</v>
      </c>
      <c r="C640" s="8" t="s">
        <v>975</v>
      </c>
      <c r="D640" s="7">
        <v>1310</v>
      </c>
      <c r="E640" s="7" t="s">
        <v>8</v>
      </c>
      <c r="F640" s="7">
        <v>922</v>
      </c>
      <c r="G640" s="7" t="s">
        <v>1035</v>
      </c>
      <c r="H640" s="7" t="s">
        <v>992</v>
      </c>
      <c r="I640" s="8" t="s">
        <v>975</v>
      </c>
      <c r="J640" s="15">
        <v>0</v>
      </c>
      <c r="K640" s="15">
        <v>500000</v>
      </c>
      <c r="L640" s="15">
        <v>500000</v>
      </c>
      <c r="M640" s="15">
        <v>500000</v>
      </c>
      <c r="N640" s="15">
        <v>500000</v>
      </c>
      <c r="O640" s="15">
        <v>1000000</v>
      </c>
      <c r="P640" s="15">
        <v>0</v>
      </c>
      <c r="Q640" s="15">
        <v>0</v>
      </c>
      <c r="R640" s="15">
        <v>1000000</v>
      </c>
      <c r="S640" s="15">
        <v>500000</v>
      </c>
      <c r="T640" s="15">
        <v>500000</v>
      </c>
      <c r="U640" s="15">
        <v>500000</v>
      </c>
    </row>
    <row r="641" spans="1:21" x14ac:dyDescent="0.3">
      <c r="A641" s="7" t="s">
        <v>281</v>
      </c>
      <c r="B641" s="7" t="s">
        <v>1047</v>
      </c>
      <c r="C641" s="8" t="s">
        <v>976</v>
      </c>
      <c r="D641" s="7">
        <v>1310</v>
      </c>
      <c r="E641" s="7" t="s">
        <v>8</v>
      </c>
      <c r="F641" s="7">
        <v>922</v>
      </c>
      <c r="G641" s="7">
        <v>370528</v>
      </c>
      <c r="H641" s="7" t="s">
        <v>992</v>
      </c>
      <c r="I641" s="8" t="s">
        <v>976</v>
      </c>
      <c r="J641" s="15">
        <v>0</v>
      </c>
      <c r="K641" s="15">
        <v>500000</v>
      </c>
      <c r="L641" s="15">
        <v>500000</v>
      </c>
      <c r="M641" s="15">
        <v>500000</v>
      </c>
      <c r="N641" s="15">
        <v>500000</v>
      </c>
      <c r="O641" s="15">
        <v>1000000</v>
      </c>
      <c r="P641" s="15">
        <v>0</v>
      </c>
      <c r="Q641" s="15">
        <v>0</v>
      </c>
      <c r="R641" s="15">
        <v>1000000</v>
      </c>
      <c r="S641" s="15">
        <v>500000</v>
      </c>
      <c r="T641" s="15">
        <v>500000</v>
      </c>
      <c r="U641" s="15">
        <v>500000</v>
      </c>
    </row>
    <row r="642" spans="1:21" x14ac:dyDescent="0.3">
      <c r="A642" s="7" t="s">
        <v>281</v>
      </c>
      <c r="B642" s="7" t="s">
        <v>1047</v>
      </c>
      <c r="C642" s="8" t="s">
        <v>977</v>
      </c>
      <c r="D642" s="7">
        <v>1310</v>
      </c>
      <c r="E642" s="7" t="s">
        <v>8</v>
      </c>
      <c r="F642" s="7">
        <v>922</v>
      </c>
      <c r="G642" s="7">
        <v>370110</v>
      </c>
      <c r="H642" s="7" t="s">
        <v>992</v>
      </c>
      <c r="I642" s="8" t="s">
        <v>977</v>
      </c>
      <c r="J642" s="15">
        <v>0</v>
      </c>
      <c r="K642" s="15">
        <v>500000</v>
      </c>
      <c r="L642" s="15">
        <v>500000</v>
      </c>
      <c r="M642" s="15">
        <v>500000</v>
      </c>
      <c r="N642" s="15">
        <v>500000</v>
      </c>
      <c r="O642" s="15">
        <v>1000000</v>
      </c>
      <c r="P642" s="15">
        <v>0</v>
      </c>
      <c r="Q642" s="15">
        <v>0</v>
      </c>
      <c r="R642" s="15">
        <v>1000000</v>
      </c>
      <c r="S642" s="15">
        <v>500000</v>
      </c>
      <c r="T642" s="15">
        <v>500000</v>
      </c>
      <c r="U642" s="15">
        <v>500000</v>
      </c>
    </row>
    <row r="643" spans="1:21" x14ac:dyDescent="0.3">
      <c r="A643" s="7" t="s">
        <v>281</v>
      </c>
      <c r="B643" s="7" t="s">
        <v>1047</v>
      </c>
      <c r="C643" s="8" t="s">
        <v>1114</v>
      </c>
      <c r="D643" s="7">
        <v>1310</v>
      </c>
      <c r="E643" s="7" t="s">
        <v>8</v>
      </c>
      <c r="F643" s="7">
        <v>925</v>
      </c>
      <c r="G643" s="7" t="s">
        <v>1036</v>
      </c>
      <c r="H643" s="7" t="s">
        <v>992</v>
      </c>
      <c r="I643" s="8" t="s">
        <v>1114</v>
      </c>
      <c r="J643" s="15">
        <v>0</v>
      </c>
      <c r="K643" s="15">
        <v>1000000</v>
      </c>
      <c r="L643" s="15">
        <v>0</v>
      </c>
      <c r="M643" s="15">
        <v>0</v>
      </c>
      <c r="N643" s="15">
        <v>0</v>
      </c>
      <c r="O643" s="15">
        <v>0</v>
      </c>
      <c r="P643" s="15">
        <v>0</v>
      </c>
      <c r="Q643" s="15">
        <v>0</v>
      </c>
      <c r="R643" s="15">
        <v>0</v>
      </c>
      <c r="S643" s="15">
        <v>1000000</v>
      </c>
      <c r="T643" s="15">
        <v>1000000</v>
      </c>
      <c r="U643" s="15">
        <v>0</v>
      </c>
    </row>
    <row r="644" spans="1:21" x14ac:dyDescent="0.3">
      <c r="A644" s="7" t="s">
        <v>281</v>
      </c>
      <c r="B644" s="7" t="s">
        <v>1047</v>
      </c>
      <c r="C644" s="8" t="s">
        <v>1115</v>
      </c>
      <c r="D644" s="7">
        <v>1310</v>
      </c>
      <c r="E644" s="7" t="s">
        <v>8</v>
      </c>
      <c r="F644" s="7">
        <v>923</v>
      </c>
      <c r="G644" s="7" t="s">
        <v>1037</v>
      </c>
      <c r="H644" s="7" t="s">
        <v>992</v>
      </c>
      <c r="I644" s="8" t="s">
        <v>1115</v>
      </c>
      <c r="J644" s="15">
        <v>3000000</v>
      </c>
      <c r="K644" s="15">
        <v>3000000</v>
      </c>
      <c r="L644" s="15">
        <v>2000000</v>
      </c>
      <c r="M644" s="15">
        <v>2000000</v>
      </c>
      <c r="N644" s="15">
        <v>1000000</v>
      </c>
      <c r="O644" s="15">
        <v>1000000</v>
      </c>
      <c r="P644" s="15">
        <v>0</v>
      </c>
      <c r="Q644" s="15">
        <v>0</v>
      </c>
      <c r="R644" s="15">
        <v>0</v>
      </c>
      <c r="S644" s="15">
        <v>0</v>
      </c>
      <c r="T644" s="15">
        <v>0</v>
      </c>
      <c r="U644" s="15">
        <v>0</v>
      </c>
    </row>
    <row r="645" spans="1:21" x14ac:dyDescent="0.3">
      <c r="A645" s="7" t="s">
        <v>281</v>
      </c>
      <c r="B645" s="7" t="s">
        <v>1047</v>
      </c>
      <c r="C645" s="8" t="s">
        <v>978</v>
      </c>
      <c r="D645" s="7">
        <v>1310</v>
      </c>
      <c r="E645" s="7" t="s">
        <v>8</v>
      </c>
      <c r="F645" s="7">
        <v>922</v>
      </c>
      <c r="G645" s="7" t="s">
        <v>1038</v>
      </c>
      <c r="H645" s="7" t="s">
        <v>992</v>
      </c>
      <c r="I645" s="8" t="s">
        <v>978</v>
      </c>
      <c r="J645" s="15">
        <v>1000000</v>
      </c>
      <c r="K645" s="15">
        <v>1000000</v>
      </c>
      <c r="L645" s="15">
        <v>1000000</v>
      </c>
      <c r="M645" s="15">
        <v>1000000</v>
      </c>
      <c r="N645" s="15">
        <v>1000000</v>
      </c>
      <c r="O645" s="15">
        <v>1000000</v>
      </c>
      <c r="P645" s="15">
        <v>0</v>
      </c>
      <c r="Q645" s="15">
        <v>0</v>
      </c>
      <c r="R645" s="15">
        <v>1000000</v>
      </c>
      <c r="S645" s="15">
        <v>1000000</v>
      </c>
      <c r="T645" s="15">
        <v>1000000</v>
      </c>
      <c r="U645" s="15">
        <v>1000000</v>
      </c>
    </row>
    <row r="646" spans="1:21" x14ac:dyDescent="0.3">
      <c r="A646" s="7" t="s">
        <v>281</v>
      </c>
      <c r="B646" s="7" t="s">
        <v>1047</v>
      </c>
      <c r="C646" s="8" t="s">
        <v>979</v>
      </c>
      <c r="D646" s="7">
        <v>1310</v>
      </c>
      <c r="E646" s="7" t="s">
        <v>8</v>
      </c>
      <c r="F646" s="7">
        <v>922</v>
      </c>
      <c r="G646" s="7" t="s">
        <v>1039</v>
      </c>
      <c r="H646" s="7" t="s">
        <v>992</v>
      </c>
      <c r="I646" s="8" t="s">
        <v>979</v>
      </c>
      <c r="J646" s="15">
        <v>500000</v>
      </c>
      <c r="K646" s="15">
        <v>500000</v>
      </c>
      <c r="L646" s="15">
        <v>500000</v>
      </c>
      <c r="M646" s="15">
        <v>500000</v>
      </c>
      <c r="N646" s="15">
        <v>500000</v>
      </c>
      <c r="O646" s="15">
        <v>0</v>
      </c>
      <c r="P646" s="15">
        <v>0</v>
      </c>
      <c r="Q646" s="15">
        <v>0</v>
      </c>
      <c r="R646" s="15">
        <v>1000000</v>
      </c>
      <c r="S646" s="15">
        <v>1000000</v>
      </c>
      <c r="T646" s="15">
        <v>500000</v>
      </c>
      <c r="U646" s="15">
        <v>500000</v>
      </c>
    </row>
    <row r="647" spans="1:21" x14ac:dyDescent="0.3">
      <c r="A647" s="7" t="s">
        <v>281</v>
      </c>
      <c r="B647" s="7" t="s">
        <v>1047</v>
      </c>
      <c r="C647" s="8" t="s">
        <v>980</v>
      </c>
      <c r="D647" s="7">
        <v>1310</v>
      </c>
      <c r="E647" s="7" t="s">
        <v>8</v>
      </c>
      <c r="F647" s="7">
        <v>925</v>
      </c>
      <c r="G647" s="7">
        <v>370468</v>
      </c>
      <c r="H647" s="7" t="s">
        <v>992</v>
      </c>
      <c r="I647" s="8" t="s">
        <v>980</v>
      </c>
      <c r="J647" s="15">
        <v>500000</v>
      </c>
      <c r="K647" s="15">
        <v>500000</v>
      </c>
      <c r="L647" s="15">
        <v>500000</v>
      </c>
      <c r="M647" s="15">
        <v>500000</v>
      </c>
      <c r="N647" s="15">
        <v>500000</v>
      </c>
      <c r="O647" s="15">
        <v>0</v>
      </c>
      <c r="P647" s="15">
        <v>0</v>
      </c>
      <c r="Q647" s="15">
        <v>0</v>
      </c>
      <c r="R647" s="15">
        <v>1000000</v>
      </c>
      <c r="S647" s="15">
        <v>1000000</v>
      </c>
      <c r="T647" s="15">
        <v>500000</v>
      </c>
      <c r="U647" s="15">
        <v>500000</v>
      </c>
    </row>
    <row r="648" spans="1:21" x14ac:dyDescent="0.3">
      <c r="A648" s="7" t="s">
        <v>281</v>
      </c>
      <c r="B648" s="7" t="s">
        <v>1047</v>
      </c>
      <c r="C648" s="8" t="s">
        <v>291</v>
      </c>
      <c r="D648" s="7">
        <v>1310</v>
      </c>
      <c r="E648" s="7" t="s">
        <v>8</v>
      </c>
      <c r="F648" s="7">
        <v>999</v>
      </c>
      <c r="G648" s="7" t="s">
        <v>923</v>
      </c>
      <c r="H648" s="7" t="s">
        <v>992</v>
      </c>
      <c r="I648" s="8" t="s">
        <v>1051</v>
      </c>
      <c r="J648" s="15">
        <v>20000000</v>
      </c>
      <c r="K648" s="15">
        <v>15000000</v>
      </c>
      <c r="L648" s="15">
        <v>20000000</v>
      </c>
      <c r="M648" s="15">
        <v>25000000</v>
      </c>
      <c r="N648" s="15">
        <v>30000000</v>
      </c>
      <c r="O648" s="15">
        <v>30000000</v>
      </c>
      <c r="P648" s="15">
        <v>40000000</v>
      </c>
      <c r="Q648" s="15">
        <v>30000000</v>
      </c>
      <c r="R648" s="15">
        <v>40000000</v>
      </c>
      <c r="S648" s="15">
        <v>30000000</v>
      </c>
      <c r="T648" s="15">
        <v>50000000</v>
      </c>
      <c r="U648" s="15">
        <v>40000000</v>
      </c>
    </row>
    <row r="649" spans="1:21" x14ac:dyDescent="0.3">
      <c r="A649" s="7" t="s">
        <v>281</v>
      </c>
      <c r="B649" s="7" t="s">
        <v>1047</v>
      </c>
      <c r="C649" s="8" t="s">
        <v>981</v>
      </c>
      <c r="D649" s="7">
        <v>1310</v>
      </c>
      <c r="E649" s="7" t="s">
        <v>8</v>
      </c>
      <c r="F649" s="7">
        <v>922</v>
      </c>
      <c r="G649" s="7">
        <v>131875</v>
      </c>
      <c r="H649" s="7" t="s">
        <v>991</v>
      </c>
      <c r="I649" s="8" t="s">
        <v>981</v>
      </c>
      <c r="J649" s="15">
        <v>3000000</v>
      </c>
      <c r="K649" s="15">
        <v>2000000</v>
      </c>
      <c r="L649" s="15">
        <v>3000000</v>
      </c>
      <c r="M649" s="15">
        <v>4000000</v>
      </c>
      <c r="N649" s="15">
        <v>5000000</v>
      </c>
      <c r="O649" s="15">
        <v>3000000</v>
      </c>
      <c r="P649" s="15">
        <v>3000000</v>
      </c>
      <c r="Q649" s="15">
        <v>3000000</v>
      </c>
      <c r="R649" s="15">
        <v>3000000</v>
      </c>
      <c r="S649" s="15">
        <v>4000000</v>
      </c>
      <c r="T649" s="15">
        <v>5000000</v>
      </c>
      <c r="U649" s="15">
        <v>6000000</v>
      </c>
    </row>
    <row r="650" spans="1:21" x14ac:dyDescent="0.3">
      <c r="A650" s="7" t="s">
        <v>281</v>
      </c>
      <c r="B650" s="7" t="s">
        <v>1047</v>
      </c>
      <c r="C650" s="8" t="s">
        <v>982</v>
      </c>
      <c r="D650" s="7">
        <v>1310</v>
      </c>
      <c r="E650" s="7" t="s">
        <v>8</v>
      </c>
      <c r="F650" s="7">
        <v>922</v>
      </c>
      <c r="G650" s="7" t="s">
        <v>1040</v>
      </c>
      <c r="H650" s="7" t="s">
        <v>990</v>
      </c>
      <c r="I650" s="8" t="s">
        <v>982</v>
      </c>
      <c r="J650" s="15">
        <v>3000000</v>
      </c>
      <c r="K650" s="15">
        <v>3000000</v>
      </c>
      <c r="L650" s="15">
        <v>3000000</v>
      </c>
      <c r="M650" s="15">
        <v>4000000</v>
      </c>
      <c r="N650" s="15">
        <v>5000000</v>
      </c>
      <c r="O650" s="15">
        <v>3000000</v>
      </c>
      <c r="P650" s="15">
        <v>1000000</v>
      </c>
      <c r="Q650" s="15">
        <v>2000000</v>
      </c>
      <c r="R650" s="15">
        <v>3000000</v>
      </c>
      <c r="S650" s="15">
        <v>4000000</v>
      </c>
      <c r="T650" s="15">
        <v>5000000</v>
      </c>
      <c r="U650" s="15">
        <v>5000000</v>
      </c>
    </row>
    <row r="651" spans="1:21" x14ac:dyDescent="0.3">
      <c r="A651" s="7" t="s">
        <v>281</v>
      </c>
      <c r="B651" s="7" t="s">
        <v>1047</v>
      </c>
      <c r="C651" s="8" t="s">
        <v>983</v>
      </c>
      <c r="D651" s="7">
        <v>1310</v>
      </c>
      <c r="E651" s="7" t="s">
        <v>8</v>
      </c>
      <c r="F651" s="7">
        <v>922</v>
      </c>
      <c r="G651" s="7">
        <v>370512</v>
      </c>
      <c r="H651" s="7" t="s">
        <v>990</v>
      </c>
      <c r="I651" s="8" t="s">
        <v>983</v>
      </c>
      <c r="J651" s="15">
        <v>2000000</v>
      </c>
      <c r="K651" s="15">
        <v>1000000</v>
      </c>
      <c r="L651" s="15">
        <v>2000000</v>
      </c>
      <c r="M651" s="15">
        <v>2000000</v>
      </c>
      <c r="N651" s="15">
        <v>2000000</v>
      </c>
      <c r="O651" s="15">
        <v>1000000</v>
      </c>
      <c r="P651" s="15">
        <v>2000000</v>
      </c>
      <c r="Q651" s="15">
        <v>2000000</v>
      </c>
      <c r="R651" s="15">
        <v>2000000</v>
      </c>
      <c r="S651" s="15">
        <v>3000000</v>
      </c>
      <c r="T651" s="15">
        <v>3000000</v>
      </c>
      <c r="U651" s="15">
        <v>4000000</v>
      </c>
    </row>
    <row r="652" spans="1:21" x14ac:dyDescent="0.3">
      <c r="A652" s="7" t="s">
        <v>281</v>
      </c>
      <c r="B652" s="7" t="s">
        <v>1047</v>
      </c>
      <c r="C652" s="8" t="s">
        <v>984</v>
      </c>
      <c r="D652" s="7">
        <v>1310</v>
      </c>
      <c r="E652" s="7" t="s">
        <v>8</v>
      </c>
      <c r="F652" s="7">
        <v>925</v>
      </c>
      <c r="G652" s="7">
        <v>370549</v>
      </c>
      <c r="H652" s="7" t="s">
        <v>990</v>
      </c>
      <c r="I652" s="8" t="s">
        <v>984</v>
      </c>
      <c r="J652" s="15">
        <v>2000000</v>
      </c>
      <c r="K652" s="15">
        <v>2000000</v>
      </c>
      <c r="L652" s="15">
        <v>2000000</v>
      </c>
      <c r="M652" s="15">
        <v>2000000</v>
      </c>
      <c r="N652" s="15">
        <v>1000000</v>
      </c>
      <c r="O652" s="15">
        <v>1000000</v>
      </c>
      <c r="P652" s="15">
        <v>1000000</v>
      </c>
      <c r="Q652" s="15">
        <v>1000000</v>
      </c>
      <c r="R652" s="15">
        <v>1000000</v>
      </c>
      <c r="S652" s="15">
        <v>2000000</v>
      </c>
      <c r="T652" s="15">
        <v>3000000</v>
      </c>
      <c r="U652" s="15">
        <v>3000000</v>
      </c>
    </row>
    <row r="653" spans="1:21" x14ac:dyDescent="0.3">
      <c r="A653" s="7" t="s">
        <v>281</v>
      </c>
      <c r="B653" s="7" t="s">
        <v>1047</v>
      </c>
      <c r="C653" s="8" t="s">
        <v>985</v>
      </c>
      <c r="D653" s="7">
        <v>1310</v>
      </c>
      <c r="E653" s="7" t="s">
        <v>8</v>
      </c>
      <c r="F653" s="7">
        <v>922</v>
      </c>
      <c r="G653" s="7" t="s">
        <v>1041</v>
      </c>
      <c r="H653" s="7" t="s">
        <v>990</v>
      </c>
      <c r="I653" s="8" t="s">
        <v>985</v>
      </c>
      <c r="J653" s="15">
        <v>2000000</v>
      </c>
      <c r="K653" s="15">
        <v>1000000</v>
      </c>
      <c r="L653" s="15">
        <v>1000000</v>
      </c>
      <c r="M653" s="15">
        <v>1000000</v>
      </c>
      <c r="N653" s="15">
        <v>1000000</v>
      </c>
      <c r="O653" s="15">
        <v>2000000</v>
      </c>
      <c r="P653" s="15">
        <v>2000000</v>
      </c>
      <c r="Q653" s="15">
        <v>1000000</v>
      </c>
      <c r="R653" s="15">
        <v>1000000</v>
      </c>
      <c r="S653" s="15">
        <v>2000000</v>
      </c>
      <c r="T653" s="15">
        <v>2000000</v>
      </c>
      <c r="U653" s="15">
        <v>2000000</v>
      </c>
    </row>
    <row r="654" spans="1:21" x14ac:dyDescent="0.3">
      <c r="A654" s="7" t="s">
        <v>281</v>
      </c>
      <c r="B654" s="7" t="s">
        <v>1047</v>
      </c>
      <c r="C654" s="8" t="s">
        <v>986</v>
      </c>
      <c r="D654" s="7">
        <v>1310</v>
      </c>
      <c r="E654" s="7" t="s">
        <v>8</v>
      </c>
      <c r="F654" s="7">
        <v>922</v>
      </c>
      <c r="G654" s="7">
        <v>370577</v>
      </c>
      <c r="H654" s="7" t="s">
        <v>990</v>
      </c>
      <c r="I654" s="8" t="s">
        <v>986</v>
      </c>
      <c r="J654" s="15">
        <v>2000000</v>
      </c>
      <c r="K654" s="15">
        <v>2000000</v>
      </c>
      <c r="L654" s="15">
        <v>2000000</v>
      </c>
      <c r="M654" s="15">
        <v>2000000</v>
      </c>
      <c r="N654" s="15">
        <v>2000000</v>
      </c>
      <c r="O654" s="15">
        <v>2000000</v>
      </c>
      <c r="P654" s="15">
        <v>1000000</v>
      </c>
      <c r="Q654" s="15">
        <v>2000000</v>
      </c>
      <c r="R654" s="15">
        <v>2000000</v>
      </c>
      <c r="S654" s="15">
        <v>3000000</v>
      </c>
      <c r="T654" s="15">
        <v>3000000</v>
      </c>
      <c r="U654" s="15">
        <v>3000000</v>
      </c>
    </row>
    <row r="655" spans="1:21" x14ac:dyDescent="0.3">
      <c r="A655" s="7" t="s">
        <v>281</v>
      </c>
      <c r="B655" s="7" t="s">
        <v>1047</v>
      </c>
      <c r="C655" s="8" t="s">
        <v>987</v>
      </c>
      <c r="D655" s="7">
        <v>1310</v>
      </c>
      <c r="E655" s="7" t="s">
        <v>8</v>
      </c>
      <c r="F655" s="7">
        <v>922</v>
      </c>
      <c r="G655" s="7" t="s">
        <v>1042</v>
      </c>
      <c r="H655" s="7" t="s">
        <v>990</v>
      </c>
      <c r="I655" s="8" t="s">
        <v>987</v>
      </c>
      <c r="J655" s="15">
        <v>2000000</v>
      </c>
      <c r="K655" s="15">
        <v>2000000</v>
      </c>
      <c r="L655" s="15">
        <v>1000000</v>
      </c>
      <c r="M655" s="15">
        <v>1000000</v>
      </c>
      <c r="N655" s="15">
        <v>1000000</v>
      </c>
      <c r="O655" s="15">
        <v>1000000</v>
      </c>
      <c r="P655" s="15">
        <v>1000000</v>
      </c>
      <c r="Q655" s="15">
        <v>1000000</v>
      </c>
      <c r="R655" s="15">
        <v>2000000</v>
      </c>
      <c r="S655" s="15">
        <v>1000000</v>
      </c>
      <c r="T655" s="15">
        <v>2000000</v>
      </c>
      <c r="U655" s="15">
        <v>2000000</v>
      </c>
    </row>
    <row r="656" spans="1:21" x14ac:dyDescent="0.3">
      <c r="A656" s="7" t="s">
        <v>281</v>
      </c>
      <c r="B656" s="7" t="s">
        <v>1047</v>
      </c>
      <c r="C656" s="8" t="s">
        <v>988</v>
      </c>
      <c r="D656" s="7">
        <v>1310</v>
      </c>
      <c r="E656" s="7" t="s">
        <v>8</v>
      </c>
      <c r="F656" s="7">
        <v>922</v>
      </c>
      <c r="G656" s="7" t="s">
        <v>1043</v>
      </c>
      <c r="H656" s="7" t="s">
        <v>990</v>
      </c>
      <c r="I656" s="8" t="s">
        <v>988</v>
      </c>
      <c r="J656" s="15">
        <v>2000000</v>
      </c>
      <c r="K656" s="15">
        <v>1000000</v>
      </c>
      <c r="L656" s="15">
        <v>2000000</v>
      </c>
      <c r="M656" s="15">
        <v>1000000</v>
      </c>
      <c r="N656" s="15">
        <v>1000000</v>
      </c>
      <c r="O656" s="15">
        <v>2000000</v>
      </c>
      <c r="P656" s="15">
        <v>2000000</v>
      </c>
      <c r="Q656" s="15">
        <v>2000000</v>
      </c>
      <c r="R656" s="15">
        <v>1000000</v>
      </c>
      <c r="S656" s="15">
        <v>2000000</v>
      </c>
      <c r="T656" s="15">
        <v>2000000</v>
      </c>
      <c r="U656" s="15">
        <v>3000000</v>
      </c>
    </row>
    <row r="657" spans="1:21" x14ac:dyDescent="0.3">
      <c r="A657" s="7" t="s">
        <v>281</v>
      </c>
      <c r="B657" s="7" t="s">
        <v>1047</v>
      </c>
      <c r="C657" s="8" t="s">
        <v>291</v>
      </c>
      <c r="D657" s="7">
        <v>1310</v>
      </c>
      <c r="E657" s="7" t="s">
        <v>8</v>
      </c>
      <c r="F657" s="7">
        <v>999</v>
      </c>
      <c r="G657" s="7" t="s">
        <v>923</v>
      </c>
      <c r="H657" s="7" t="s">
        <v>990</v>
      </c>
      <c r="I657" s="8" t="s">
        <v>1051</v>
      </c>
      <c r="J657" s="15">
        <v>4000000</v>
      </c>
      <c r="K657" s="15">
        <v>4000000</v>
      </c>
      <c r="L657" s="15">
        <v>5000000</v>
      </c>
      <c r="M657" s="15">
        <v>6000000</v>
      </c>
      <c r="N657" s="15">
        <v>7000000</v>
      </c>
      <c r="O657" s="15">
        <v>7000000</v>
      </c>
      <c r="P657" s="15">
        <v>6000000</v>
      </c>
      <c r="Q657" s="15">
        <v>8000000</v>
      </c>
      <c r="R657" s="15">
        <v>9000000</v>
      </c>
      <c r="S657" s="15">
        <v>9000000</v>
      </c>
      <c r="T657" s="15">
        <v>10000000</v>
      </c>
      <c r="U657" s="15">
        <v>11000000</v>
      </c>
    </row>
    <row r="658" spans="1:21" x14ac:dyDescent="0.3">
      <c r="A658" s="7" t="s">
        <v>281</v>
      </c>
      <c r="B658" s="7" t="s">
        <v>1116</v>
      </c>
      <c r="C658" s="8" t="s">
        <v>1247</v>
      </c>
      <c r="D658" s="7">
        <v>1301</v>
      </c>
      <c r="E658" s="7" t="s">
        <v>1198</v>
      </c>
      <c r="F658" s="7">
        <v>913</v>
      </c>
      <c r="G658" s="7">
        <v>110262</v>
      </c>
      <c r="H658" s="7" t="s">
        <v>1192</v>
      </c>
      <c r="I658" s="8" t="s">
        <v>1247</v>
      </c>
      <c r="J658" s="15">
        <v>219000000</v>
      </c>
      <c r="K658" s="15">
        <v>112000000</v>
      </c>
      <c r="L658" s="15">
        <v>159000000</v>
      </c>
      <c r="M658" s="15">
        <v>119000000</v>
      </c>
      <c r="N658" s="15">
        <v>122000000</v>
      </c>
      <c r="O658" s="15">
        <v>269000000</v>
      </c>
      <c r="P658" s="15">
        <v>218000000</v>
      </c>
      <c r="Q658" s="15">
        <v>123000000</v>
      </c>
      <c r="R658" s="15">
        <v>118000000</v>
      </c>
      <c r="S658" s="15">
        <v>77000000</v>
      </c>
      <c r="T658" s="15">
        <v>176000000</v>
      </c>
      <c r="U658" s="15">
        <v>297000000</v>
      </c>
    </row>
    <row r="659" spans="1:21" x14ac:dyDescent="0.3">
      <c r="A659" s="7" t="s">
        <v>281</v>
      </c>
      <c r="B659" s="7" t="s">
        <v>1116</v>
      </c>
      <c r="C659" s="8" t="s">
        <v>1227</v>
      </c>
      <c r="D659" s="7">
        <v>1301</v>
      </c>
      <c r="E659" s="7" t="s">
        <v>1199</v>
      </c>
      <c r="F659" s="7">
        <v>907</v>
      </c>
      <c r="G659" s="7">
        <v>131629</v>
      </c>
      <c r="H659" s="7" t="s">
        <v>1191</v>
      </c>
      <c r="I659" s="8" t="s">
        <v>1227</v>
      </c>
      <c r="J659" s="15">
        <v>5000000</v>
      </c>
      <c r="K659" s="15">
        <v>53000000</v>
      </c>
      <c r="L659" s="15">
        <v>20000000</v>
      </c>
      <c r="M659" s="15">
        <v>20000000</v>
      </c>
      <c r="N659" s="15">
        <v>30000000</v>
      </c>
      <c r="O659" s="15">
        <v>57000000</v>
      </c>
      <c r="P659" s="15">
        <v>14000000</v>
      </c>
      <c r="Q659" s="15">
        <v>94000000</v>
      </c>
      <c r="R659" s="15">
        <v>32000000</v>
      </c>
      <c r="S659" s="15">
        <v>45000000</v>
      </c>
      <c r="T659" s="15">
        <v>51000000</v>
      </c>
      <c r="U659" s="15">
        <v>55000000</v>
      </c>
    </row>
    <row r="660" spans="1:21" x14ac:dyDescent="0.3">
      <c r="A660" s="7" t="s">
        <v>281</v>
      </c>
      <c r="B660" s="7" t="s">
        <v>1116</v>
      </c>
      <c r="C660" s="8" t="s">
        <v>1228</v>
      </c>
      <c r="D660" s="7">
        <v>1301</v>
      </c>
      <c r="E660" s="7" t="s">
        <v>1199</v>
      </c>
      <c r="F660" s="7">
        <v>907</v>
      </c>
      <c r="G660" s="7">
        <v>131800</v>
      </c>
      <c r="H660" s="7" t="s">
        <v>1191</v>
      </c>
      <c r="I660" s="8" t="s">
        <v>1228</v>
      </c>
      <c r="J660" s="15">
        <v>2000000</v>
      </c>
      <c r="K660" s="15">
        <v>2000000</v>
      </c>
      <c r="L660" s="15">
        <v>2000000</v>
      </c>
      <c r="M660" s="15">
        <v>2000000</v>
      </c>
      <c r="N660" s="15">
        <v>2000000</v>
      </c>
      <c r="O660" s="15">
        <v>4000000</v>
      </c>
      <c r="P660" s="15">
        <v>22000000</v>
      </c>
      <c r="Q660" s="15">
        <v>25000000</v>
      </c>
      <c r="R660" s="15">
        <v>2000000</v>
      </c>
      <c r="S660" s="15">
        <v>3000000</v>
      </c>
      <c r="T660" s="15">
        <v>9000000</v>
      </c>
      <c r="U660" s="15">
        <v>10000000</v>
      </c>
    </row>
    <row r="661" spans="1:21" x14ac:dyDescent="0.3">
      <c r="A661" s="7" t="s">
        <v>281</v>
      </c>
      <c r="B661" s="7" t="s">
        <v>1116</v>
      </c>
      <c r="C661" s="8" t="s">
        <v>1118</v>
      </c>
      <c r="D661" s="7">
        <v>1301</v>
      </c>
      <c r="E661" s="7" t="s">
        <v>8</v>
      </c>
      <c r="F661" s="7">
        <v>907</v>
      </c>
      <c r="G661" s="7">
        <v>131675</v>
      </c>
      <c r="H661" s="7" t="s">
        <v>1191</v>
      </c>
      <c r="I661" s="8" t="s">
        <v>1118</v>
      </c>
      <c r="J661" s="15">
        <v>20000000</v>
      </c>
      <c r="K661" s="15">
        <v>10000000</v>
      </c>
      <c r="L661" s="15">
        <v>25000000</v>
      </c>
      <c r="M661" s="15">
        <v>16000000</v>
      </c>
      <c r="N661" s="15">
        <v>36000000</v>
      </c>
      <c r="O661" s="15">
        <v>22000000</v>
      </c>
      <c r="P661" s="15">
        <v>10000000</v>
      </c>
      <c r="Q661" s="15">
        <v>13000000</v>
      </c>
      <c r="R661" s="15">
        <v>6000000</v>
      </c>
      <c r="S661" s="15">
        <v>20000000</v>
      </c>
      <c r="T661" s="15">
        <v>25000000</v>
      </c>
      <c r="U661" s="15">
        <v>27000000</v>
      </c>
    </row>
    <row r="662" spans="1:21" x14ac:dyDescent="0.3">
      <c r="A662" s="7" t="s">
        <v>281</v>
      </c>
      <c r="B662" s="7" t="s">
        <v>1116</v>
      </c>
      <c r="C662" s="8" t="s">
        <v>1229</v>
      </c>
      <c r="D662" s="7">
        <v>1301</v>
      </c>
      <c r="E662" s="7" t="s">
        <v>8</v>
      </c>
      <c r="F662" s="7">
        <v>913</v>
      </c>
      <c r="G662" s="7">
        <v>111630</v>
      </c>
      <c r="H662" s="7" t="s">
        <v>1191</v>
      </c>
      <c r="I662" s="8" t="s">
        <v>1229</v>
      </c>
      <c r="J662" s="15">
        <v>3000000</v>
      </c>
      <c r="K662" s="15">
        <v>1000000</v>
      </c>
      <c r="L662" s="15">
        <v>10000000</v>
      </c>
      <c r="M662" s="15">
        <v>3000000</v>
      </c>
      <c r="N662" s="15">
        <v>10000000</v>
      </c>
      <c r="O662" s="15">
        <v>2000000</v>
      </c>
      <c r="P662" s="15">
        <v>1000000</v>
      </c>
      <c r="Q662" s="15">
        <v>9000000</v>
      </c>
      <c r="R662" s="15">
        <v>8000000</v>
      </c>
      <c r="S662" s="15">
        <v>24000000</v>
      </c>
      <c r="T662" s="15">
        <v>10000000</v>
      </c>
      <c r="U662" s="15">
        <v>11000000</v>
      </c>
    </row>
    <row r="663" spans="1:21" x14ac:dyDescent="0.3">
      <c r="A663" s="7" t="s">
        <v>281</v>
      </c>
      <c r="B663" s="7" t="s">
        <v>1116</v>
      </c>
      <c r="C663" s="8" t="s">
        <v>1230</v>
      </c>
      <c r="D663" s="7">
        <v>1301</v>
      </c>
      <c r="E663" s="7" t="s">
        <v>8</v>
      </c>
      <c r="F663" s="7">
        <v>907</v>
      </c>
      <c r="G663" s="7" t="s">
        <v>1186</v>
      </c>
      <c r="H663" s="7" t="s">
        <v>1191</v>
      </c>
      <c r="I663" s="8" t="s">
        <v>1230</v>
      </c>
      <c r="J663" s="15">
        <v>21000000</v>
      </c>
      <c r="K663" s="15">
        <v>5000000</v>
      </c>
      <c r="L663" s="15">
        <v>5000000</v>
      </c>
      <c r="M663" s="15">
        <v>11000000</v>
      </c>
      <c r="N663" s="15">
        <v>5000000</v>
      </c>
      <c r="O663" s="15">
        <v>11000000</v>
      </c>
      <c r="P663" s="15">
        <v>8000000</v>
      </c>
      <c r="Q663" s="15">
        <v>1000000</v>
      </c>
      <c r="R663" s="15">
        <v>4000000</v>
      </c>
      <c r="S663" s="15">
        <v>6000000</v>
      </c>
      <c r="T663" s="15">
        <v>11000000</v>
      </c>
      <c r="U663" s="15">
        <v>11000000</v>
      </c>
    </row>
    <row r="664" spans="1:21" x14ac:dyDescent="0.3">
      <c r="A664" s="7" t="s">
        <v>281</v>
      </c>
      <c r="B664" s="7" t="s">
        <v>1116</v>
      </c>
      <c r="C664" s="8" t="s">
        <v>1119</v>
      </c>
      <c r="D664" s="7">
        <v>1301</v>
      </c>
      <c r="E664" s="7" t="s">
        <v>8</v>
      </c>
      <c r="F664" s="7">
        <v>907</v>
      </c>
      <c r="G664" s="7">
        <v>131647</v>
      </c>
      <c r="H664" s="7" t="s">
        <v>1191</v>
      </c>
      <c r="I664" s="8" t="s">
        <v>1119</v>
      </c>
      <c r="J664" s="15">
        <v>11000000</v>
      </c>
      <c r="K664" s="15">
        <v>11000000</v>
      </c>
      <c r="L664" s="15">
        <v>3000000</v>
      </c>
      <c r="M664" s="15">
        <v>2000000</v>
      </c>
      <c r="N664" s="15">
        <v>2000000</v>
      </c>
      <c r="O664" s="15">
        <v>8000000</v>
      </c>
      <c r="P664" s="15">
        <v>2000000</v>
      </c>
      <c r="Q664" s="15">
        <v>1000000</v>
      </c>
      <c r="R664" s="15">
        <v>9000000</v>
      </c>
      <c r="S664" s="15">
        <v>10000000</v>
      </c>
      <c r="T664" s="15">
        <v>8000000</v>
      </c>
      <c r="U664" s="15">
        <v>9000000</v>
      </c>
    </row>
    <row r="665" spans="1:21" x14ac:dyDescent="0.3">
      <c r="A665" s="7" t="s">
        <v>281</v>
      </c>
      <c r="B665" s="7" t="s">
        <v>1116</v>
      </c>
      <c r="C665" s="8" t="s">
        <v>1120</v>
      </c>
      <c r="D665" s="7">
        <v>1301</v>
      </c>
      <c r="E665" s="7" t="s">
        <v>8</v>
      </c>
      <c r="F665" s="7">
        <v>907</v>
      </c>
      <c r="G665" s="7">
        <v>131365</v>
      </c>
      <c r="H665" s="7" t="s">
        <v>1191</v>
      </c>
      <c r="I665" s="8" t="s">
        <v>1120</v>
      </c>
      <c r="J665" s="15">
        <v>2000000</v>
      </c>
      <c r="K665" s="15">
        <v>10000000</v>
      </c>
      <c r="L665" s="15">
        <v>3000000</v>
      </c>
      <c r="M665" s="15">
        <v>3000000</v>
      </c>
      <c r="N665" s="15">
        <v>3000000</v>
      </c>
      <c r="O665" s="15">
        <v>18000000</v>
      </c>
      <c r="P665" s="15">
        <v>7000000</v>
      </c>
      <c r="Q665" s="15">
        <v>3000000</v>
      </c>
      <c r="R665" s="15">
        <v>3000000</v>
      </c>
      <c r="S665" s="15">
        <v>3000000</v>
      </c>
      <c r="T665" s="15">
        <v>8000000</v>
      </c>
      <c r="U665" s="15">
        <v>8000000</v>
      </c>
    </row>
    <row r="666" spans="1:21" x14ac:dyDescent="0.3">
      <c r="A666" s="7" t="s">
        <v>281</v>
      </c>
      <c r="B666" s="7" t="s">
        <v>1116</v>
      </c>
      <c r="C666" s="8" t="s">
        <v>1121</v>
      </c>
      <c r="D666" s="7">
        <v>1301</v>
      </c>
      <c r="E666" s="7" t="s">
        <v>1200</v>
      </c>
      <c r="F666" s="7">
        <v>907</v>
      </c>
      <c r="G666" s="7">
        <v>131571</v>
      </c>
      <c r="H666" s="7" t="s">
        <v>1191</v>
      </c>
      <c r="I666" s="8" t="s">
        <v>1121</v>
      </c>
      <c r="J666" s="15">
        <v>4000000</v>
      </c>
      <c r="K666" s="15">
        <v>3000000</v>
      </c>
      <c r="L666" s="15">
        <v>5000000</v>
      </c>
      <c r="M666" s="15">
        <v>3000000</v>
      </c>
      <c r="N666" s="15">
        <v>5000000</v>
      </c>
      <c r="O666" s="15">
        <v>8000000</v>
      </c>
      <c r="P666" s="15">
        <v>3000000</v>
      </c>
      <c r="Q666" s="15">
        <v>1000000</v>
      </c>
      <c r="R666" s="15">
        <v>3000000</v>
      </c>
      <c r="S666" s="15">
        <v>3000000</v>
      </c>
      <c r="T666" s="15">
        <v>5000000</v>
      </c>
      <c r="U666" s="15">
        <v>6000000</v>
      </c>
    </row>
    <row r="667" spans="1:21" x14ac:dyDescent="0.3">
      <c r="A667" s="7" t="s">
        <v>281</v>
      </c>
      <c r="B667" s="7" t="s">
        <v>1116</v>
      </c>
      <c r="C667" s="8" t="s">
        <v>1122</v>
      </c>
      <c r="D667" s="7">
        <v>1301</v>
      </c>
      <c r="E667" s="7" t="s">
        <v>8</v>
      </c>
      <c r="F667" s="7">
        <v>907</v>
      </c>
      <c r="G667" s="7">
        <v>131789</v>
      </c>
      <c r="H667" s="7" t="s">
        <v>1191</v>
      </c>
      <c r="I667" s="8" t="s">
        <v>1122</v>
      </c>
      <c r="J667" s="15">
        <v>9000000</v>
      </c>
      <c r="K667" s="15">
        <v>3000000</v>
      </c>
      <c r="L667" s="15">
        <v>6000000</v>
      </c>
      <c r="M667" s="15">
        <v>3000000</v>
      </c>
      <c r="N667" s="15">
        <v>1000000</v>
      </c>
      <c r="O667" s="15">
        <v>1000000</v>
      </c>
      <c r="P667" s="15">
        <v>5000000</v>
      </c>
      <c r="Q667" s="15">
        <v>2000000</v>
      </c>
      <c r="R667" s="15">
        <v>4000000</v>
      </c>
      <c r="S667" s="15">
        <v>1000000</v>
      </c>
      <c r="T667" s="15">
        <v>5000000</v>
      </c>
      <c r="U667" s="15">
        <v>5000000</v>
      </c>
    </row>
    <row r="668" spans="1:21" x14ac:dyDescent="0.3">
      <c r="A668" s="7" t="s">
        <v>281</v>
      </c>
      <c r="B668" s="7" t="s">
        <v>1116</v>
      </c>
      <c r="C668" s="8" t="s">
        <v>1117</v>
      </c>
      <c r="D668" s="7">
        <v>1301</v>
      </c>
      <c r="E668" s="7" t="s">
        <v>936</v>
      </c>
      <c r="F668" s="7">
        <v>999</v>
      </c>
      <c r="G668" s="7" t="s">
        <v>936</v>
      </c>
      <c r="H668" s="7" t="s">
        <v>1191</v>
      </c>
      <c r="I668" s="8" t="s">
        <v>1117</v>
      </c>
      <c r="J668" s="15">
        <v>20000000</v>
      </c>
      <c r="K668" s="15">
        <v>6000000</v>
      </c>
      <c r="L668" s="15">
        <v>30000000</v>
      </c>
      <c r="M668" s="15">
        <v>4000000</v>
      </c>
      <c r="N668" s="15">
        <v>9000000</v>
      </c>
      <c r="O668" s="15">
        <v>4000000</v>
      </c>
      <c r="P668" s="15">
        <v>4000000</v>
      </c>
      <c r="Q668" s="15">
        <v>4000000</v>
      </c>
      <c r="R668" s="15">
        <v>3000000</v>
      </c>
      <c r="S668" s="15">
        <v>4000000</v>
      </c>
      <c r="T668" s="15">
        <v>12000000</v>
      </c>
      <c r="U668" s="15">
        <v>13000000</v>
      </c>
    </row>
    <row r="669" spans="1:21" x14ac:dyDescent="0.3">
      <c r="A669" s="7" t="s">
        <v>281</v>
      </c>
      <c r="B669" s="7" t="s">
        <v>1116</v>
      </c>
      <c r="C669" s="8" t="s">
        <v>1164</v>
      </c>
      <c r="D669" s="7">
        <v>1301</v>
      </c>
      <c r="E669" s="7" t="s">
        <v>1201</v>
      </c>
      <c r="F669" s="7">
        <v>913</v>
      </c>
      <c r="G669" s="7">
        <v>110065</v>
      </c>
      <c r="H669" s="7" t="s">
        <v>1193</v>
      </c>
      <c r="I669" s="8" t="s">
        <v>1164</v>
      </c>
      <c r="J669" s="15">
        <v>60000000</v>
      </c>
      <c r="K669" s="15">
        <v>59000000</v>
      </c>
      <c r="L669" s="15">
        <v>36000000</v>
      </c>
      <c r="M669" s="15">
        <v>47000000</v>
      </c>
      <c r="N669" s="15">
        <v>124000000</v>
      </c>
      <c r="O669" s="15">
        <v>89000000</v>
      </c>
      <c r="P669" s="15">
        <v>10000000</v>
      </c>
      <c r="Q669" s="15">
        <v>32000000</v>
      </c>
      <c r="R669" s="15">
        <v>45000000</v>
      </c>
      <c r="S669" s="15">
        <v>36000000</v>
      </c>
      <c r="T669" s="15">
        <v>77000000</v>
      </c>
      <c r="U669" s="15">
        <v>77000000</v>
      </c>
    </row>
    <row r="670" spans="1:21" x14ac:dyDescent="0.3">
      <c r="A670" s="7" t="s">
        <v>281</v>
      </c>
      <c r="B670" s="7" t="s">
        <v>1116</v>
      </c>
      <c r="C670" s="8" t="s">
        <v>1165</v>
      </c>
      <c r="D670" s="7">
        <v>1301</v>
      </c>
      <c r="E670" s="7" t="s">
        <v>1202</v>
      </c>
      <c r="F670" s="7">
        <v>913</v>
      </c>
      <c r="G670" s="7">
        <v>110476</v>
      </c>
      <c r="H670" s="7" t="s">
        <v>1193</v>
      </c>
      <c r="I670" s="8" t="s">
        <v>1165</v>
      </c>
      <c r="J670" s="15">
        <v>94000000</v>
      </c>
      <c r="K670" s="15">
        <v>26000000</v>
      </c>
      <c r="L670" s="15">
        <v>38000000</v>
      </c>
      <c r="M670" s="15">
        <v>32000000</v>
      </c>
      <c r="N670" s="15">
        <v>39000000</v>
      </c>
      <c r="O670" s="15">
        <v>40000000</v>
      </c>
      <c r="P670" s="15">
        <v>14000000</v>
      </c>
      <c r="Q670" s="15">
        <v>29000000</v>
      </c>
      <c r="R670" s="15">
        <v>25000000</v>
      </c>
      <c r="S670" s="15">
        <v>72000000</v>
      </c>
      <c r="T670" s="15">
        <v>58000000</v>
      </c>
      <c r="U670" s="15">
        <v>62000000</v>
      </c>
    </row>
    <row r="671" spans="1:21" x14ac:dyDescent="0.3">
      <c r="A671" s="7" t="s">
        <v>281</v>
      </c>
      <c r="B671" s="7" t="s">
        <v>1116</v>
      </c>
      <c r="C671" s="8" t="s">
        <v>1166</v>
      </c>
      <c r="D671" s="7">
        <v>1301</v>
      </c>
      <c r="E671" s="7" t="s">
        <v>1203</v>
      </c>
      <c r="F671" s="7">
        <v>913</v>
      </c>
      <c r="G671" s="7">
        <v>110796</v>
      </c>
      <c r="H671" s="7" t="s">
        <v>1193</v>
      </c>
      <c r="I671" s="8" t="s">
        <v>1166</v>
      </c>
      <c r="J671" s="15">
        <v>20000000</v>
      </c>
      <c r="K671" s="15">
        <v>78000000</v>
      </c>
      <c r="L671" s="15">
        <v>35000000</v>
      </c>
      <c r="M671" s="15">
        <v>24000000</v>
      </c>
      <c r="N671" s="15">
        <v>31000000</v>
      </c>
      <c r="O671" s="15">
        <v>40000000</v>
      </c>
      <c r="P671" s="15">
        <v>71000000</v>
      </c>
      <c r="Q671" s="15">
        <v>32000000</v>
      </c>
      <c r="R671" s="15">
        <v>19000000</v>
      </c>
      <c r="S671" s="15">
        <v>73000000</v>
      </c>
      <c r="T671" s="15">
        <v>62000000</v>
      </c>
      <c r="U671" s="15">
        <v>67000000</v>
      </c>
    </row>
    <row r="672" spans="1:21" x14ac:dyDescent="0.3">
      <c r="A672" s="7" t="s">
        <v>281</v>
      </c>
      <c r="B672" s="7" t="s">
        <v>1116</v>
      </c>
      <c r="C672" s="8" t="s">
        <v>1231</v>
      </c>
      <c r="D672" s="7">
        <v>1301</v>
      </c>
      <c r="E672" s="7" t="s">
        <v>8</v>
      </c>
      <c r="F672" s="7">
        <v>913</v>
      </c>
      <c r="G672" s="7">
        <v>111366</v>
      </c>
      <c r="H672" s="7" t="s">
        <v>1193</v>
      </c>
      <c r="I672" s="8" t="s">
        <v>1231</v>
      </c>
      <c r="J672" s="15">
        <v>21000000</v>
      </c>
      <c r="K672" s="15">
        <v>15000000</v>
      </c>
      <c r="L672" s="15">
        <v>27000000</v>
      </c>
      <c r="M672" s="15">
        <v>37000000</v>
      </c>
      <c r="N672" s="15">
        <v>20000000</v>
      </c>
      <c r="O672" s="15">
        <v>71000000</v>
      </c>
      <c r="P672" s="15">
        <v>16000000</v>
      </c>
      <c r="Q672" s="15">
        <v>26000000</v>
      </c>
      <c r="R672" s="15">
        <v>37000000</v>
      </c>
      <c r="S672" s="15">
        <v>23000000</v>
      </c>
      <c r="T672" s="15">
        <v>40000000</v>
      </c>
      <c r="U672" s="15">
        <v>44000000</v>
      </c>
    </row>
    <row r="673" spans="1:21" x14ac:dyDescent="0.3">
      <c r="A673" s="7" t="s">
        <v>281</v>
      </c>
      <c r="B673" s="7" t="s">
        <v>1116</v>
      </c>
      <c r="C673" s="8" t="s">
        <v>1167</v>
      </c>
      <c r="D673" s="7">
        <v>1301</v>
      </c>
      <c r="E673" s="7" t="s">
        <v>1204</v>
      </c>
      <c r="F673" s="7">
        <v>913</v>
      </c>
      <c r="G673" s="7">
        <v>110118</v>
      </c>
      <c r="H673" s="7" t="s">
        <v>1193</v>
      </c>
      <c r="I673" s="8" t="s">
        <v>1167</v>
      </c>
      <c r="J673" s="15">
        <v>20000000</v>
      </c>
      <c r="K673" s="15">
        <v>32000000</v>
      </c>
      <c r="L673" s="15">
        <v>12000000</v>
      </c>
      <c r="M673" s="15">
        <v>7000000</v>
      </c>
      <c r="N673" s="15">
        <v>57000000</v>
      </c>
      <c r="O673" s="15">
        <v>31000000</v>
      </c>
      <c r="P673" s="15">
        <v>13000000</v>
      </c>
      <c r="Q673" s="15">
        <v>20000000</v>
      </c>
      <c r="R673" s="15">
        <v>26000000</v>
      </c>
      <c r="S673" s="15">
        <v>35000000</v>
      </c>
      <c r="T673" s="15">
        <v>44000000</v>
      </c>
      <c r="U673" s="15">
        <v>47000000</v>
      </c>
    </row>
    <row r="674" spans="1:21" x14ac:dyDescent="0.3">
      <c r="A674" s="7" t="s">
        <v>281</v>
      </c>
      <c r="B674" s="7" t="s">
        <v>1116</v>
      </c>
      <c r="C674" s="8" t="s">
        <v>1168</v>
      </c>
      <c r="D674" s="7">
        <v>1301</v>
      </c>
      <c r="E674" s="7" t="s">
        <v>1205</v>
      </c>
      <c r="F674" s="7">
        <v>913</v>
      </c>
      <c r="G674" s="7">
        <v>111315</v>
      </c>
      <c r="H674" s="7" t="s">
        <v>1193</v>
      </c>
      <c r="I674" s="8" t="s">
        <v>1168</v>
      </c>
      <c r="J674" s="15">
        <v>7000000</v>
      </c>
      <c r="K674" s="15">
        <v>9000000</v>
      </c>
      <c r="L674" s="15">
        <v>13000000</v>
      </c>
      <c r="M674" s="15">
        <v>8000000</v>
      </c>
      <c r="N674" s="15">
        <v>19000000</v>
      </c>
      <c r="O674" s="15">
        <v>18000000</v>
      </c>
      <c r="P674" s="15">
        <v>17000000</v>
      </c>
      <c r="Q674" s="15">
        <v>0</v>
      </c>
      <c r="R674" s="15">
        <v>14000000</v>
      </c>
      <c r="S674" s="15">
        <v>20000000</v>
      </c>
      <c r="T674" s="15">
        <v>11000000</v>
      </c>
      <c r="U674" s="15">
        <v>12000000</v>
      </c>
    </row>
    <row r="675" spans="1:21" x14ac:dyDescent="0.3">
      <c r="A675" s="7" t="s">
        <v>281</v>
      </c>
      <c r="B675" s="7" t="s">
        <v>1116</v>
      </c>
      <c r="C675" s="8" t="s">
        <v>1169</v>
      </c>
      <c r="D675" s="7">
        <v>1301</v>
      </c>
      <c r="E675" s="7" t="s">
        <v>8</v>
      </c>
      <c r="F675" s="7">
        <v>913</v>
      </c>
      <c r="G675" s="7">
        <v>110398</v>
      </c>
      <c r="H675" s="7" t="s">
        <v>1193</v>
      </c>
      <c r="I675" s="8" t="s">
        <v>1169</v>
      </c>
      <c r="J675" s="15">
        <v>1000000</v>
      </c>
      <c r="K675" s="15">
        <v>1000000</v>
      </c>
      <c r="L675" s="15">
        <v>5000000</v>
      </c>
      <c r="M675" s="15">
        <v>1000000</v>
      </c>
      <c r="N675" s="15">
        <v>7000000</v>
      </c>
      <c r="O675" s="15">
        <v>2000000</v>
      </c>
      <c r="P675" s="15">
        <v>1000000</v>
      </c>
      <c r="Q675" s="15">
        <v>6000000</v>
      </c>
      <c r="R675" s="15">
        <v>9000000</v>
      </c>
      <c r="S675" s="15">
        <v>16000000</v>
      </c>
      <c r="T675" s="15">
        <v>7000000</v>
      </c>
      <c r="U675" s="15">
        <v>8000000</v>
      </c>
    </row>
    <row r="676" spans="1:21" x14ac:dyDescent="0.3">
      <c r="A676" s="7" t="s">
        <v>281</v>
      </c>
      <c r="B676" s="7" t="s">
        <v>1116</v>
      </c>
      <c r="C676" s="8" t="s">
        <v>1170</v>
      </c>
      <c r="D676" s="7">
        <v>1301</v>
      </c>
      <c r="E676" s="7" t="s">
        <v>1206</v>
      </c>
      <c r="F676" s="7">
        <v>913</v>
      </c>
      <c r="G676" s="7">
        <v>110301</v>
      </c>
      <c r="H676" s="7" t="s">
        <v>1193</v>
      </c>
      <c r="I676" s="8" t="s">
        <v>1170</v>
      </c>
      <c r="J676" s="15">
        <v>8000000</v>
      </c>
      <c r="K676" s="15">
        <v>2000000</v>
      </c>
      <c r="L676" s="15">
        <v>3000000</v>
      </c>
      <c r="M676" s="15">
        <v>6000000</v>
      </c>
      <c r="N676" s="15">
        <v>7000000</v>
      </c>
      <c r="O676" s="15">
        <v>0</v>
      </c>
      <c r="P676" s="15">
        <v>0</v>
      </c>
      <c r="Q676" s="15">
        <v>4000000</v>
      </c>
      <c r="R676" s="15">
        <v>4000000</v>
      </c>
      <c r="S676" s="15">
        <v>13000000</v>
      </c>
      <c r="T676" s="15">
        <v>7000000</v>
      </c>
      <c r="U676" s="15">
        <v>7000000</v>
      </c>
    </row>
    <row r="677" spans="1:21" x14ac:dyDescent="0.3">
      <c r="A677" s="7" t="s">
        <v>281</v>
      </c>
      <c r="B677" s="7" t="s">
        <v>1116</v>
      </c>
      <c r="C677" s="8" t="s">
        <v>1232</v>
      </c>
      <c r="D677" s="7">
        <v>1301</v>
      </c>
      <c r="E677" s="7" t="s">
        <v>1233</v>
      </c>
      <c r="F677" s="7">
        <v>913</v>
      </c>
      <c r="G677" s="7">
        <v>111560</v>
      </c>
      <c r="H677" s="7" t="s">
        <v>1193</v>
      </c>
      <c r="I677" s="8" t="s">
        <v>1232</v>
      </c>
      <c r="J677" s="15">
        <v>5000000</v>
      </c>
      <c r="K677" s="15">
        <v>5000000</v>
      </c>
      <c r="L677" s="15">
        <v>5000000</v>
      </c>
      <c r="M677" s="15">
        <v>5000000</v>
      </c>
      <c r="N677" s="15">
        <v>10000000</v>
      </c>
      <c r="O677" s="15">
        <v>10000000</v>
      </c>
      <c r="P677" s="15">
        <v>10000000</v>
      </c>
      <c r="Q677" s="15">
        <v>10000000</v>
      </c>
      <c r="R677" s="15">
        <v>20000000</v>
      </c>
      <c r="S677" s="15">
        <v>20000000</v>
      </c>
      <c r="T677" s="15">
        <v>20000000</v>
      </c>
      <c r="U677" s="15">
        <v>20000000</v>
      </c>
    </row>
    <row r="678" spans="1:21" x14ac:dyDescent="0.3">
      <c r="A678" s="7" t="s">
        <v>281</v>
      </c>
      <c r="B678" s="7" t="s">
        <v>1116</v>
      </c>
      <c r="C678" s="8" t="s">
        <v>1234</v>
      </c>
      <c r="D678" s="7">
        <v>1301</v>
      </c>
      <c r="E678" s="7" t="s">
        <v>8</v>
      </c>
      <c r="F678" s="7">
        <v>913</v>
      </c>
      <c r="G678" s="7">
        <v>111665</v>
      </c>
      <c r="H678" s="7" t="s">
        <v>1193</v>
      </c>
      <c r="I678" s="8" t="s">
        <v>1234</v>
      </c>
      <c r="J678" s="15">
        <v>10000000</v>
      </c>
      <c r="K678" s="15">
        <v>10000000</v>
      </c>
      <c r="L678" s="15">
        <v>10000000</v>
      </c>
      <c r="M678" s="15">
        <v>8000000</v>
      </c>
      <c r="N678" s="15">
        <v>8000000</v>
      </c>
      <c r="O678" s="15">
        <v>9000000</v>
      </c>
      <c r="P678" s="15">
        <v>8000000</v>
      </c>
      <c r="Q678" s="15">
        <v>8000000</v>
      </c>
      <c r="R678" s="15">
        <v>10000000</v>
      </c>
      <c r="S678" s="15">
        <v>10000000</v>
      </c>
      <c r="T678" s="15">
        <v>10000000</v>
      </c>
      <c r="U678" s="15">
        <v>10000000</v>
      </c>
    </row>
    <row r="679" spans="1:21" x14ac:dyDescent="0.3">
      <c r="A679" s="7" t="s">
        <v>281</v>
      </c>
      <c r="B679" s="7" t="s">
        <v>1116</v>
      </c>
      <c r="C679" s="8" t="s">
        <v>1235</v>
      </c>
      <c r="D679" s="7">
        <v>1301</v>
      </c>
      <c r="E679" s="7" t="s">
        <v>8</v>
      </c>
      <c r="F679" s="7">
        <v>913</v>
      </c>
      <c r="G679" s="7">
        <v>110510</v>
      </c>
      <c r="H679" s="7" t="s">
        <v>1193</v>
      </c>
      <c r="I679" s="8" t="s">
        <v>1235</v>
      </c>
      <c r="J679" s="15">
        <v>2000000</v>
      </c>
      <c r="K679" s="15">
        <v>3000000</v>
      </c>
      <c r="L679" s="15">
        <v>3000000</v>
      </c>
      <c r="M679" s="15">
        <v>1000000</v>
      </c>
      <c r="N679" s="15">
        <v>3000000</v>
      </c>
      <c r="O679" s="15">
        <v>3000000</v>
      </c>
      <c r="P679" s="15">
        <v>3000000</v>
      </c>
      <c r="Q679" s="15">
        <v>3000000</v>
      </c>
      <c r="R679" s="15">
        <v>3000000</v>
      </c>
      <c r="S679" s="15">
        <v>2000000</v>
      </c>
      <c r="T679" s="15">
        <v>1000000</v>
      </c>
      <c r="U679" s="15">
        <v>2000000</v>
      </c>
    </row>
    <row r="680" spans="1:21" x14ac:dyDescent="0.3">
      <c r="A680" s="7" t="s">
        <v>281</v>
      </c>
      <c r="B680" s="7" t="s">
        <v>1116</v>
      </c>
      <c r="C680" s="8" t="s">
        <v>1117</v>
      </c>
      <c r="D680" s="7">
        <v>1301</v>
      </c>
      <c r="E680" s="7" t="s">
        <v>936</v>
      </c>
      <c r="F680" s="7">
        <v>999</v>
      </c>
      <c r="G680" s="7" t="s">
        <v>936</v>
      </c>
      <c r="H680" s="7" t="s">
        <v>1193</v>
      </c>
      <c r="I680" s="8" t="s">
        <v>1117</v>
      </c>
      <c r="J680" s="15">
        <v>12000000</v>
      </c>
      <c r="K680" s="15">
        <v>19000000</v>
      </c>
      <c r="L680" s="15">
        <v>38000000</v>
      </c>
      <c r="M680" s="15">
        <v>23000000</v>
      </c>
      <c r="N680" s="15">
        <v>43000000</v>
      </c>
      <c r="O680" s="15">
        <v>13000000</v>
      </c>
      <c r="P680" s="15">
        <v>21000000</v>
      </c>
      <c r="Q680" s="15">
        <v>37000000</v>
      </c>
      <c r="R680" s="15">
        <v>34000000</v>
      </c>
      <c r="S680" s="15">
        <v>54000000</v>
      </c>
      <c r="T680" s="15">
        <v>38000000</v>
      </c>
      <c r="U680" s="15">
        <v>40000000</v>
      </c>
    </row>
    <row r="681" spans="1:21" x14ac:dyDescent="0.3">
      <c r="A681" s="7" t="s">
        <v>281</v>
      </c>
      <c r="B681" s="7" t="s">
        <v>1116</v>
      </c>
      <c r="C681" s="8" t="s">
        <v>1123</v>
      </c>
      <c r="D681" s="7">
        <v>1301</v>
      </c>
      <c r="E681" s="7" t="s">
        <v>1207</v>
      </c>
      <c r="F681" s="7">
        <v>907</v>
      </c>
      <c r="G681" s="7">
        <v>130801</v>
      </c>
      <c r="H681" s="7" t="s">
        <v>1193</v>
      </c>
      <c r="I681" s="8" t="s">
        <v>1123</v>
      </c>
      <c r="J681" s="15">
        <v>10000000</v>
      </c>
      <c r="K681" s="15">
        <v>10000000</v>
      </c>
      <c r="L681" s="15">
        <v>10000000</v>
      </c>
      <c r="M681" s="15">
        <v>10000000</v>
      </c>
      <c r="N681" s="15">
        <v>10000000</v>
      </c>
      <c r="O681" s="15">
        <v>10000000</v>
      </c>
      <c r="P681" s="15">
        <v>10000000</v>
      </c>
      <c r="Q681" s="15">
        <v>10000000</v>
      </c>
      <c r="R681" s="15">
        <v>10000000</v>
      </c>
      <c r="S681" s="15">
        <v>10000000</v>
      </c>
      <c r="T681" s="15">
        <v>10000000</v>
      </c>
      <c r="U681" s="15">
        <v>10000000</v>
      </c>
    </row>
    <row r="682" spans="1:21" x14ac:dyDescent="0.3">
      <c r="A682" s="7" t="s">
        <v>281</v>
      </c>
      <c r="B682" s="7" t="s">
        <v>1116</v>
      </c>
      <c r="C682" s="8" t="s">
        <v>1236</v>
      </c>
      <c r="D682" s="7">
        <v>1301</v>
      </c>
      <c r="E682" s="7" t="s">
        <v>8</v>
      </c>
      <c r="F682" s="7">
        <v>905</v>
      </c>
      <c r="G682" s="7">
        <v>212457</v>
      </c>
      <c r="H682" s="7" t="s">
        <v>1193</v>
      </c>
      <c r="I682" s="8" t="s">
        <v>1236</v>
      </c>
      <c r="J682" s="15">
        <v>8000000</v>
      </c>
      <c r="K682" s="15">
        <v>8000000</v>
      </c>
      <c r="L682" s="15">
        <v>8000000</v>
      </c>
      <c r="M682" s="15">
        <v>8000000</v>
      </c>
      <c r="N682" s="15">
        <v>8000000</v>
      </c>
      <c r="O682" s="15">
        <v>8000000</v>
      </c>
      <c r="P682" s="15">
        <v>8000000</v>
      </c>
      <c r="Q682" s="15">
        <v>8000000</v>
      </c>
      <c r="R682" s="15">
        <v>8000000</v>
      </c>
      <c r="S682" s="15">
        <v>8000000</v>
      </c>
      <c r="T682" s="15">
        <v>8000000</v>
      </c>
      <c r="U682" s="15">
        <v>8000000</v>
      </c>
    </row>
    <row r="683" spans="1:21" x14ac:dyDescent="0.3">
      <c r="A683" s="7" t="s">
        <v>281</v>
      </c>
      <c r="B683" s="7" t="s">
        <v>1116</v>
      </c>
      <c r="C683" s="8" t="s">
        <v>1237</v>
      </c>
      <c r="D683" s="7">
        <v>1301</v>
      </c>
      <c r="E683" s="7" t="s">
        <v>8</v>
      </c>
      <c r="F683" s="7">
        <v>907</v>
      </c>
      <c r="G683" s="7">
        <v>131716</v>
      </c>
      <c r="H683" s="7" t="s">
        <v>1193</v>
      </c>
      <c r="I683" s="8" t="s">
        <v>1237</v>
      </c>
      <c r="J683" s="15">
        <v>0</v>
      </c>
      <c r="K683" s="15">
        <v>0</v>
      </c>
      <c r="L683" s="15">
        <v>3000000</v>
      </c>
      <c r="M683" s="15">
        <v>7000000</v>
      </c>
      <c r="N683" s="15">
        <v>0</v>
      </c>
      <c r="O683" s="15">
        <v>25000000</v>
      </c>
      <c r="P683" s="15">
        <v>4000000</v>
      </c>
      <c r="Q683" s="15">
        <v>2000000</v>
      </c>
      <c r="R683" s="15">
        <v>1000000</v>
      </c>
      <c r="S683" s="15">
        <v>3000000</v>
      </c>
      <c r="T683" s="15">
        <v>6000000</v>
      </c>
      <c r="U683" s="15">
        <v>7000000</v>
      </c>
    </row>
    <row r="684" spans="1:21" x14ac:dyDescent="0.3">
      <c r="A684" s="7" t="s">
        <v>281</v>
      </c>
      <c r="B684" s="7" t="s">
        <v>1116</v>
      </c>
      <c r="C684" s="8" t="s">
        <v>1238</v>
      </c>
      <c r="D684" s="7">
        <v>1301</v>
      </c>
      <c r="E684" s="7" t="s">
        <v>8</v>
      </c>
      <c r="F684" s="7">
        <v>907</v>
      </c>
      <c r="G684" s="7">
        <v>131718</v>
      </c>
      <c r="H684" s="7" t="s">
        <v>1193</v>
      </c>
      <c r="I684" s="8" t="s">
        <v>1238</v>
      </c>
      <c r="J684" s="15">
        <v>0</v>
      </c>
      <c r="K684" s="15">
        <v>0</v>
      </c>
      <c r="L684" s="15">
        <v>3000000</v>
      </c>
      <c r="M684" s="15">
        <v>1000000</v>
      </c>
      <c r="N684" s="15">
        <v>3000000</v>
      </c>
      <c r="O684" s="15">
        <v>2000000</v>
      </c>
      <c r="P684" s="15">
        <v>1000000</v>
      </c>
      <c r="Q684" s="15">
        <v>4000000</v>
      </c>
      <c r="R684" s="15">
        <v>4000000</v>
      </c>
      <c r="S684" s="15">
        <v>7000000</v>
      </c>
      <c r="T684" s="15">
        <v>3000000</v>
      </c>
      <c r="U684" s="15">
        <v>4000000</v>
      </c>
    </row>
    <row r="685" spans="1:21" x14ac:dyDescent="0.3">
      <c r="A685" s="7" t="s">
        <v>281</v>
      </c>
      <c r="B685" s="7" t="s">
        <v>1116</v>
      </c>
      <c r="C685" s="8" t="s">
        <v>1124</v>
      </c>
      <c r="D685" s="7">
        <v>1301</v>
      </c>
      <c r="E685" s="7" t="s">
        <v>1208</v>
      </c>
      <c r="F685" s="7">
        <v>907</v>
      </c>
      <c r="G685" s="7" t="s">
        <v>1187</v>
      </c>
      <c r="H685" s="7" t="s">
        <v>1193</v>
      </c>
      <c r="I685" s="8" t="s">
        <v>1124</v>
      </c>
      <c r="J685" s="15">
        <v>1000000</v>
      </c>
      <c r="K685" s="15">
        <v>1000000</v>
      </c>
      <c r="L685" s="15">
        <v>1000000</v>
      </c>
      <c r="M685" s="15">
        <v>1000000</v>
      </c>
      <c r="N685" s="15">
        <v>1000000</v>
      </c>
      <c r="O685" s="15">
        <v>1000000</v>
      </c>
      <c r="P685" s="15">
        <v>1000000</v>
      </c>
      <c r="Q685" s="15">
        <v>1000000</v>
      </c>
      <c r="R685" s="15">
        <v>1000000</v>
      </c>
      <c r="S685" s="15">
        <v>2000000</v>
      </c>
      <c r="T685" s="15">
        <v>3000000</v>
      </c>
      <c r="U685" s="15">
        <v>3000000</v>
      </c>
    </row>
    <row r="686" spans="1:21" x14ac:dyDescent="0.3">
      <c r="A686" s="7" t="s">
        <v>281</v>
      </c>
      <c r="B686" s="7" t="s">
        <v>1116</v>
      </c>
      <c r="C686" s="8" t="s">
        <v>1125</v>
      </c>
      <c r="D686" s="7">
        <v>1301</v>
      </c>
      <c r="E686" s="7" t="s">
        <v>1209</v>
      </c>
      <c r="F686" s="7">
        <v>907</v>
      </c>
      <c r="G686" s="7">
        <v>131432</v>
      </c>
      <c r="H686" s="7" t="s">
        <v>1193</v>
      </c>
      <c r="I686" s="8" t="s">
        <v>1125</v>
      </c>
      <c r="J686" s="15">
        <v>1000000</v>
      </c>
      <c r="K686" s="15">
        <v>2000000</v>
      </c>
      <c r="L686" s="15">
        <v>1000000</v>
      </c>
      <c r="M686" s="15">
        <v>1000000</v>
      </c>
      <c r="N686" s="15">
        <v>1000000</v>
      </c>
      <c r="O686" s="15">
        <v>1000000</v>
      </c>
      <c r="P686" s="15">
        <v>1000000</v>
      </c>
      <c r="Q686" s="15">
        <v>1000000</v>
      </c>
      <c r="R686" s="15">
        <v>1000000</v>
      </c>
      <c r="S686" s="15">
        <v>1000000</v>
      </c>
      <c r="T686" s="15">
        <v>3000000</v>
      </c>
      <c r="U686" s="15">
        <v>3000000</v>
      </c>
    </row>
    <row r="687" spans="1:21" x14ac:dyDescent="0.3">
      <c r="A687" s="7" t="s">
        <v>281</v>
      </c>
      <c r="B687" s="7" t="s">
        <v>1116</v>
      </c>
      <c r="C687" s="8" t="s">
        <v>1239</v>
      </c>
      <c r="D687" s="7">
        <v>1301</v>
      </c>
      <c r="E687" s="7" t="s">
        <v>8</v>
      </c>
      <c r="F687" s="7">
        <v>907</v>
      </c>
      <c r="G687" s="7">
        <v>131780</v>
      </c>
      <c r="H687" s="7" t="s">
        <v>1193</v>
      </c>
      <c r="I687" s="8" t="s">
        <v>1239</v>
      </c>
      <c r="J687" s="15">
        <v>1000000</v>
      </c>
      <c r="K687" s="15">
        <v>1000000</v>
      </c>
      <c r="L687" s="15">
        <v>1000000</v>
      </c>
      <c r="M687" s="15">
        <v>1000000</v>
      </c>
      <c r="N687" s="15">
        <v>1000000</v>
      </c>
      <c r="O687" s="15">
        <v>1000000</v>
      </c>
      <c r="P687" s="15">
        <v>1000000</v>
      </c>
      <c r="Q687" s="15">
        <v>1000000</v>
      </c>
      <c r="R687" s="15">
        <v>1000000</v>
      </c>
      <c r="S687" s="15">
        <v>1000000</v>
      </c>
      <c r="T687" s="15">
        <v>1000000</v>
      </c>
      <c r="U687" s="15">
        <v>1000000</v>
      </c>
    </row>
    <row r="688" spans="1:21" x14ac:dyDescent="0.3">
      <c r="A688" s="7" t="s">
        <v>281</v>
      </c>
      <c r="B688" s="7" t="s">
        <v>1116</v>
      </c>
      <c r="C688" s="8" t="s">
        <v>1126</v>
      </c>
      <c r="D688" s="7">
        <v>1301</v>
      </c>
      <c r="E688" s="7" t="s">
        <v>8</v>
      </c>
      <c r="F688" s="7">
        <v>907</v>
      </c>
      <c r="G688" s="7">
        <v>370598</v>
      </c>
      <c r="H688" s="7" t="s">
        <v>1193</v>
      </c>
      <c r="I688" s="8" t="s">
        <v>1126</v>
      </c>
      <c r="J688" s="15">
        <v>1000000</v>
      </c>
      <c r="K688" s="15">
        <v>1000000</v>
      </c>
      <c r="L688" s="15">
        <v>1000000</v>
      </c>
      <c r="M688" s="15">
        <v>1000000</v>
      </c>
      <c r="N688" s="15">
        <v>1000000</v>
      </c>
      <c r="O688" s="15">
        <v>1000000</v>
      </c>
      <c r="P688" s="15">
        <v>1000000</v>
      </c>
      <c r="Q688" s="15">
        <v>1000000</v>
      </c>
      <c r="R688" s="15">
        <v>1000000</v>
      </c>
      <c r="S688" s="15">
        <v>1000000</v>
      </c>
      <c r="T688" s="15">
        <v>1000000</v>
      </c>
      <c r="U688" s="15">
        <v>1000000</v>
      </c>
    </row>
    <row r="689" spans="1:21" x14ac:dyDescent="0.3">
      <c r="A689" s="7" t="s">
        <v>281</v>
      </c>
      <c r="B689" s="7" t="s">
        <v>1116</v>
      </c>
      <c r="C689" s="8" t="s">
        <v>1240</v>
      </c>
      <c r="D689" s="7">
        <v>1301</v>
      </c>
      <c r="E689" s="7" t="s">
        <v>8</v>
      </c>
      <c r="F689" s="7">
        <v>905</v>
      </c>
      <c r="G689" s="7" t="s">
        <v>1188</v>
      </c>
      <c r="H689" s="7" t="s">
        <v>1193</v>
      </c>
      <c r="I689" s="8" t="s">
        <v>1240</v>
      </c>
      <c r="J689" s="15">
        <v>0</v>
      </c>
      <c r="K689" s="15">
        <v>1000000</v>
      </c>
      <c r="L689" s="15">
        <v>0</v>
      </c>
      <c r="M689" s="15">
        <v>1000000</v>
      </c>
      <c r="N689" s="15">
        <v>1000000</v>
      </c>
      <c r="O689" s="15">
        <v>0</v>
      </c>
      <c r="P689" s="15">
        <v>0</v>
      </c>
      <c r="Q689" s="15">
        <v>0</v>
      </c>
      <c r="R689" s="15">
        <v>1000000</v>
      </c>
      <c r="S689" s="15">
        <v>1000000</v>
      </c>
      <c r="T689" s="15">
        <v>1000000</v>
      </c>
      <c r="U689" s="15">
        <v>1000000</v>
      </c>
    </row>
    <row r="690" spans="1:21" x14ac:dyDescent="0.3">
      <c r="A690" s="7" t="s">
        <v>281</v>
      </c>
      <c r="B690" s="7" t="s">
        <v>1116</v>
      </c>
      <c r="C690" s="8" t="s">
        <v>1241</v>
      </c>
      <c r="D690" s="7">
        <v>1301</v>
      </c>
      <c r="E690" s="7" t="s">
        <v>8</v>
      </c>
      <c r="F690" s="7">
        <v>907</v>
      </c>
      <c r="G690" s="7">
        <v>131794</v>
      </c>
      <c r="H690" s="7" t="s">
        <v>1193</v>
      </c>
      <c r="I690" s="8" t="s">
        <v>1241</v>
      </c>
      <c r="J690" s="15">
        <v>40000000</v>
      </c>
      <c r="K690" s="15">
        <v>50000000</v>
      </c>
      <c r="L690" s="15">
        <v>40000000</v>
      </c>
      <c r="M690" s="15">
        <v>30000000</v>
      </c>
      <c r="N690" s="15">
        <v>30000000</v>
      </c>
      <c r="O690" s="15">
        <v>30000000</v>
      </c>
      <c r="P690" s="15">
        <v>30000000</v>
      </c>
      <c r="Q690" s="15">
        <v>30000000</v>
      </c>
      <c r="R690" s="15">
        <v>40000000</v>
      </c>
      <c r="S690" s="15">
        <v>50000000</v>
      </c>
      <c r="T690" s="15">
        <v>60000000</v>
      </c>
      <c r="U690" s="15">
        <v>60000000</v>
      </c>
    </row>
    <row r="691" spans="1:21" x14ac:dyDescent="0.3">
      <c r="A691" s="7" t="s">
        <v>281</v>
      </c>
      <c r="B691" s="7" t="s">
        <v>1116</v>
      </c>
      <c r="C691" s="8" t="s">
        <v>1242</v>
      </c>
      <c r="D691" s="7">
        <v>1301</v>
      </c>
      <c r="E691" s="7" t="s">
        <v>8</v>
      </c>
      <c r="F691" s="7">
        <v>905</v>
      </c>
      <c r="G691" s="7" t="s">
        <v>1189</v>
      </c>
      <c r="H691" s="7" t="s">
        <v>1193</v>
      </c>
      <c r="I691" s="8" t="s">
        <v>1242</v>
      </c>
      <c r="J691" s="15">
        <v>7000000</v>
      </c>
      <c r="K691" s="15">
        <v>7000000</v>
      </c>
      <c r="L691" s="15">
        <v>7000000</v>
      </c>
      <c r="M691" s="15">
        <v>7000000</v>
      </c>
      <c r="N691" s="15">
        <v>7000000</v>
      </c>
      <c r="O691" s="15">
        <v>7000000</v>
      </c>
      <c r="P691" s="15">
        <v>7000000</v>
      </c>
      <c r="Q691" s="15">
        <v>7000000</v>
      </c>
      <c r="R691" s="15">
        <v>7000000</v>
      </c>
      <c r="S691" s="15">
        <v>7000000</v>
      </c>
      <c r="T691" s="15">
        <v>7000000</v>
      </c>
      <c r="U691" s="15">
        <v>7000000</v>
      </c>
    </row>
    <row r="692" spans="1:21" x14ac:dyDescent="0.3">
      <c r="A692" s="7" t="s">
        <v>281</v>
      </c>
      <c r="B692" s="7" t="s">
        <v>1116</v>
      </c>
      <c r="C692" s="8" t="s">
        <v>1243</v>
      </c>
      <c r="D692" s="7">
        <v>1301</v>
      </c>
      <c r="E692" s="7" t="s">
        <v>8</v>
      </c>
      <c r="F692" s="7">
        <v>907</v>
      </c>
      <c r="G692" s="7">
        <v>131941</v>
      </c>
      <c r="H692" s="7" t="s">
        <v>1193</v>
      </c>
      <c r="I692" s="8" t="s">
        <v>1243</v>
      </c>
      <c r="J692" s="15">
        <v>5000000</v>
      </c>
      <c r="K692" s="15">
        <v>5000000</v>
      </c>
      <c r="L692" s="15">
        <v>5000000</v>
      </c>
      <c r="M692" s="15">
        <v>5000000</v>
      </c>
      <c r="N692" s="15">
        <v>5000000</v>
      </c>
      <c r="O692" s="15">
        <v>5000000</v>
      </c>
      <c r="P692" s="15">
        <v>5000000</v>
      </c>
      <c r="Q692" s="15">
        <v>5000000</v>
      </c>
      <c r="R692" s="15">
        <v>5000000</v>
      </c>
      <c r="S692" s="15">
        <v>5000000</v>
      </c>
      <c r="T692" s="15">
        <v>5000000</v>
      </c>
      <c r="U692" s="15">
        <v>5000000</v>
      </c>
    </row>
    <row r="693" spans="1:21" x14ac:dyDescent="0.3">
      <c r="A693" s="7" t="s">
        <v>281</v>
      </c>
      <c r="B693" s="7" t="s">
        <v>1116</v>
      </c>
      <c r="C693" s="8" t="s">
        <v>1225</v>
      </c>
      <c r="D693" s="7">
        <v>1301</v>
      </c>
      <c r="E693" s="7" t="s">
        <v>1226</v>
      </c>
      <c r="F693" s="7">
        <v>913</v>
      </c>
      <c r="G693" s="7">
        <v>110433</v>
      </c>
      <c r="H693" s="7" t="s">
        <v>1194</v>
      </c>
      <c r="I693" s="8" t="s">
        <v>1225</v>
      </c>
      <c r="J693" s="15">
        <v>47000000</v>
      </c>
      <c r="K693" s="15">
        <v>50000000</v>
      </c>
      <c r="L693" s="15">
        <v>88000000</v>
      </c>
      <c r="M693" s="15">
        <v>57000000</v>
      </c>
      <c r="N693" s="15">
        <v>70000000</v>
      </c>
      <c r="O693" s="15">
        <v>163000000</v>
      </c>
      <c r="P693" s="15">
        <v>47000000</v>
      </c>
      <c r="Q693" s="15">
        <v>68000000</v>
      </c>
      <c r="R693" s="15">
        <v>67000000</v>
      </c>
      <c r="S693" s="15">
        <v>90000000</v>
      </c>
      <c r="T693" s="15">
        <v>117000000</v>
      </c>
      <c r="U693" s="15">
        <v>136000000</v>
      </c>
    </row>
    <row r="694" spans="1:21" x14ac:dyDescent="0.3">
      <c r="A694" s="7" t="s">
        <v>281</v>
      </c>
      <c r="B694" s="7" t="s">
        <v>1116</v>
      </c>
      <c r="C694" s="8" t="s">
        <v>1171</v>
      </c>
      <c r="D694" s="7">
        <v>1301</v>
      </c>
      <c r="E694" s="7" t="s">
        <v>1210</v>
      </c>
      <c r="F694" s="7">
        <v>913</v>
      </c>
      <c r="G694" s="7">
        <v>110743</v>
      </c>
      <c r="H694" s="7" t="s">
        <v>1194</v>
      </c>
      <c r="I694" s="8" t="s">
        <v>1171</v>
      </c>
      <c r="J694" s="15">
        <v>20000000</v>
      </c>
      <c r="K694" s="15">
        <v>16000000</v>
      </c>
      <c r="L694" s="15">
        <v>17000000</v>
      </c>
      <c r="M694" s="15">
        <v>23000000</v>
      </c>
      <c r="N694" s="15">
        <v>28000000</v>
      </c>
      <c r="O694" s="15">
        <v>20000000</v>
      </c>
      <c r="P694" s="15">
        <v>20000000</v>
      </c>
      <c r="Q694" s="15">
        <v>25000000</v>
      </c>
      <c r="R694" s="15">
        <v>30000000</v>
      </c>
      <c r="S694" s="15">
        <v>30000000</v>
      </c>
      <c r="T694" s="15">
        <v>30000000</v>
      </c>
      <c r="U694" s="15">
        <v>35000000</v>
      </c>
    </row>
    <row r="695" spans="1:21" x14ac:dyDescent="0.3">
      <c r="A695" s="7" t="s">
        <v>281</v>
      </c>
      <c r="B695" s="7" t="s">
        <v>1116</v>
      </c>
      <c r="C695" s="8" t="s">
        <v>1172</v>
      </c>
      <c r="D695" s="7">
        <v>1301</v>
      </c>
      <c r="E695" s="7" t="s">
        <v>1211</v>
      </c>
      <c r="F695" s="7">
        <v>913</v>
      </c>
      <c r="G695" s="7">
        <v>110908</v>
      </c>
      <c r="H695" s="7" t="s">
        <v>1194</v>
      </c>
      <c r="I695" s="8" t="s">
        <v>1172</v>
      </c>
      <c r="J695" s="15">
        <v>13000000</v>
      </c>
      <c r="K695" s="15">
        <v>12000000</v>
      </c>
      <c r="L695" s="15">
        <v>16000000</v>
      </c>
      <c r="M695" s="15">
        <v>20000000</v>
      </c>
      <c r="N695" s="15">
        <v>18000000</v>
      </c>
      <c r="O695" s="15">
        <v>18000000</v>
      </c>
      <c r="P695" s="15">
        <v>14000000</v>
      </c>
      <c r="Q695" s="15">
        <v>20000000</v>
      </c>
      <c r="R695" s="15">
        <v>20000000</v>
      </c>
      <c r="S695" s="15">
        <v>20000000</v>
      </c>
      <c r="T695" s="15">
        <v>25000000</v>
      </c>
      <c r="U695" s="15">
        <v>25000000</v>
      </c>
    </row>
    <row r="696" spans="1:21" x14ac:dyDescent="0.3">
      <c r="A696" s="7" t="s">
        <v>281</v>
      </c>
      <c r="B696" s="7" t="s">
        <v>1116</v>
      </c>
      <c r="C696" s="8" t="s">
        <v>1244</v>
      </c>
      <c r="D696" s="7">
        <v>1301</v>
      </c>
      <c r="E696" s="7" t="s">
        <v>1245</v>
      </c>
      <c r="F696" s="7">
        <v>913</v>
      </c>
      <c r="G696" s="7">
        <v>110233</v>
      </c>
      <c r="H696" s="7" t="s">
        <v>1194</v>
      </c>
      <c r="I696" s="8" t="s">
        <v>1244</v>
      </c>
      <c r="J696" s="15">
        <v>11000000</v>
      </c>
      <c r="K696" s="15">
        <v>12000000</v>
      </c>
      <c r="L696" s="15">
        <v>12000000</v>
      </c>
      <c r="M696" s="15">
        <v>16000000</v>
      </c>
      <c r="N696" s="15">
        <v>16000000</v>
      </c>
      <c r="O696" s="15">
        <v>14000000</v>
      </c>
      <c r="P696" s="15">
        <v>13000000</v>
      </c>
      <c r="Q696" s="15">
        <v>14000000</v>
      </c>
      <c r="R696" s="15">
        <v>16000000</v>
      </c>
      <c r="S696" s="15">
        <v>21000000</v>
      </c>
      <c r="T696" s="15">
        <v>20000000</v>
      </c>
      <c r="U696" s="15">
        <v>25000000</v>
      </c>
    </row>
    <row r="697" spans="1:21" x14ac:dyDescent="0.3">
      <c r="A697" s="7" t="s">
        <v>281</v>
      </c>
      <c r="B697" s="7" t="s">
        <v>1116</v>
      </c>
      <c r="C697" s="8" t="s">
        <v>1173</v>
      </c>
      <c r="D697" s="7">
        <v>1301</v>
      </c>
      <c r="E697" s="7" t="s">
        <v>1248</v>
      </c>
      <c r="F697" s="7">
        <v>913</v>
      </c>
      <c r="G697" s="7">
        <v>111026</v>
      </c>
      <c r="H697" s="7" t="s">
        <v>1194</v>
      </c>
      <c r="I697" s="8" t="s">
        <v>1173</v>
      </c>
      <c r="J697" s="15">
        <v>10000000</v>
      </c>
      <c r="K697" s="15">
        <v>4000000</v>
      </c>
      <c r="L697" s="15">
        <v>9000000</v>
      </c>
      <c r="M697" s="15">
        <v>7000000</v>
      </c>
      <c r="N697" s="15">
        <v>8000000</v>
      </c>
      <c r="O697" s="15">
        <v>8000000</v>
      </c>
      <c r="P697" s="15">
        <v>7000000</v>
      </c>
      <c r="Q697" s="15">
        <v>7000000</v>
      </c>
      <c r="R697" s="15">
        <v>8000000</v>
      </c>
      <c r="S697" s="15">
        <v>10000000</v>
      </c>
      <c r="T697" s="15">
        <v>10000000</v>
      </c>
      <c r="U697" s="15">
        <v>12000000</v>
      </c>
    </row>
    <row r="698" spans="1:21" x14ac:dyDescent="0.3">
      <c r="A698" s="7" t="s">
        <v>281</v>
      </c>
      <c r="B698" s="7" t="s">
        <v>1116</v>
      </c>
      <c r="C698" s="8" t="s">
        <v>1174</v>
      </c>
      <c r="D698" s="7">
        <v>1301</v>
      </c>
      <c r="E698" s="7" t="s">
        <v>1212</v>
      </c>
      <c r="F698" s="7">
        <v>913</v>
      </c>
      <c r="G698" s="7">
        <v>111515</v>
      </c>
      <c r="H698" s="7" t="s">
        <v>1194</v>
      </c>
      <c r="I698" s="8" t="s">
        <v>1174</v>
      </c>
      <c r="J698" s="15">
        <v>9000000</v>
      </c>
      <c r="K698" s="15">
        <v>5000000</v>
      </c>
      <c r="L698" s="15">
        <v>8000000</v>
      </c>
      <c r="M698" s="15">
        <v>7000000</v>
      </c>
      <c r="N698" s="15">
        <v>9000000</v>
      </c>
      <c r="O698" s="15">
        <v>9000000</v>
      </c>
      <c r="P698" s="15">
        <v>8000000</v>
      </c>
      <c r="Q698" s="15">
        <v>7000000</v>
      </c>
      <c r="R698" s="15">
        <v>8000000</v>
      </c>
      <c r="S698" s="15">
        <v>8000000</v>
      </c>
      <c r="T698" s="15">
        <v>9000000</v>
      </c>
      <c r="U698" s="15">
        <v>10000000</v>
      </c>
    </row>
    <row r="699" spans="1:21" x14ac:dyDescent="0.3">
      <c r="A699" s="7" t="s">
        <v>281</v>
      </c>
      <c r="B699" s="7" t="s">
        <v>1116</v>
      </c>
      <c r="C699" s="8" t="s">
        <v>1175</v>
      </c>
      <c r="D699" s="7">
        <v>1301</v>
      </c>
      <c r="E699" s="7" t="s">
        <v>1213</v>
      </c>
      <c r="F699" s="7">
        <v>913</v>
      </c>
      <c r="G699" s="7">
        <v>110858</v>
      </c>
      <c r="H699" s="7" t="s">
        <v>1194</v>
      </c>
      <c r="I699" s="8" t="s">
        <v>1175</v>
      </c>
      <c r="J699" s="15">
        <v>9000000</v>
      </c>
      <c r="K699" s="15">
        <v>11000000</v>
      </c>
      <c r="L699" s="15">
        <v>11000000</v>
      </c>
      <c r="M699" s="15">
        <v>11000000</v>
      </c>
      <c r="N699" s="15">
        <v>11000000</v>
      </c>
      <c r="O699" s="15">
        <v>11000000</v>
      </c>
      <c r="P699" s="15">
        <v>10000000</v>
      </c>
      <c r="Q699" s="15">
        <v>10000000</v>
      </c>
      <c r="R699" s="15">
        <v>10000000</v>
      </c>
      <c r="S699" s="15">
        <v>10000000</v>
      </c>
      <c r="T699" s="15">
        <v>15000000</v>
      </c>
      <c r="U699" s="15">
        <v>16000000</v>
      </c>
    </row>
    <row r="700" spans="1:21" x14ac:dyDescent="0.3">
      <c r="A700" s="7" t="s">
        <v>281</v>
      </c>
      <c r="B700" s="7" t="s">
        <v>1116</v>
      </c>
      <c r="C700" s="8" t="s">
        <v>1176</v>
      </c>
      <c r="D700" s="7">
        <v>1301</v>
      </c>
      <c r="E700" s="7" t="s">
        <v>1214</v>
      </c>
      <c r="F700" s="7">
        <v>913</v>
      </c>
      <c r="G700" s="7">
        <v>110560</v>
      </c>
      <c r="H700" s="7" t="s">
        <v>1194</v>
      </c>
      <c r="I700" s="8" t="s">
        <v>1176</v>
      </c>
      <c r="J700" s="15">
        <v>5000000</v>
      </c>
      <c r="K700" s="15">
        <v>3000000</v>
      </c>
      <c r="L700" s="15">
        <v>4000000</v>
      </c>
      <c r="M700" s="15">
        <v>4000000</v>
      </c>
      <c r="N700" s="15">
        <v>5000000</v>
      </c>
      <c r="O700" s="15">
        <v>4000000</v>
      </c>
      <c r="P700" s="15">
        <v>4000000</v>
      </c>
      <c r="Q700" s="15">
        <v>5000000</v>
      </c>
      <c r="R700" s="15">
        <v>5000000</v>
      </c>
      <c r="S700" s="15">
        <v>5000000</v>
      </c>
      <c r="T700" s="15">
        <v>6000000</v>
      </c>
      <c r="U700" s="15">
        <v>8000000</v>
      </c>
    </row>
    <row r="701" spans="1:21" x14ac:dyDescent="0.3">
      <c r="A701" s="7" t="s">
        <v>281</v>
      </c>
      <c r="B701" s="7" t="s">
        <v>1116</v>
      </c>
      <c r="C701" s="8" t="s">
        <v>1177</v>
      </c>
      <c r="D701" s="7">
        <v>1301</v>
      </c>
      <c r="E701" s="7" t="s">
        <v>8</v>
      </c>
      <c r="F701" s="7">
        <v>913</v>
      </c>
      <c r="G701" s="7">
        <v>110470</v>
      </c>
      <c r="H701" s="7" t="s">
        <v>1194</v>
      </c>
      <c r="I701" s="8" t="s">
        <v>1177</v>
      </c>
      <c r="J701" s="15">
        <v>3000000</v>
      </c>
      <c r="K701" s="15">
        <v>5000000</v>
      </c>
      <c r="L701" s="15">
        <v>5000000</v>
      </c>
      <c r="M701" s="15">
        <v>5000000</v>
      </c>
      <c r="N701" s="15">
        <v>4000000</v>
      </c>
      <c r="O701" s="15">
        <v>3000000</v>
      </c>
      <c r="P701" s="15">
        <v>3000000</v>
      </c>
      <c r="Q701" s="15">
        <v>3000000</v>
      </c>
      <c r="R701" s="15">
        <v>4000000</v>
      </c>
      <c r="S701" s="15">
        <v>5000000</v>
      </c>
      <c r="T701" s="15">
        <v>7000000</v>
      </c>
      <c r="U701" s="15">
        <v>8000000</v>
      </c>
    </row>
    <row r="702" spans="1:21" x14ac:dyDescent="0.3">
      <c r="A702" s="7" t="s">
        <v>281</v>
      </c>
      <c r="B702" s="7" t="s">
        <v>1116</v>
      </c>
      <c r="C702" s="8" t="s">
        <v>1249</v>
      </c>
      <c r="D702" s="7">
        <v>1301</v>
      </c>
      <c r="E702" s="7" t="s">
        <v>8</v>
      </c>
      <c r="F702" s="7">
        <v>913</v>
      </c>
      <c r="G702" s="7">
        <v>110253</v>
      </c>
      <c r="H702" s="7" t="s">
        <v>1194</v>
      </c>
      <c r="I702" s="8" t="s">
        <v>1249</v>
      </c>
      <c r="J702" s="15">
        <v>10000000</v>
      </c>
      <c r="K702" s="15">
        <v>5000000</v>
      </c>
      <c r="L702" s="15">
        <v>10000000</v>
      </c>
      <c r="M702" s="15">
        <v>8000000</v>
      </c>
      <c r="N702" s="15">
        <v>8000000</v>
      </c>
      <c r="O702" s="15">
        <v>8000000</v>
      </c>
      <c r="P702" s="15">
        <v>10000000</v>
      </c>
      <c r="Q702" s="15">
        <v>10000000</v>
      </c>
      <c r="R702" s="15">
        <v>10000000</v>
      </c>
      <c r="S702" s="15">
        <v>12000000</v>
      </c>
      <c r="T702" s="15">
        <v>13000000</v>
      </c>
      <c r="U702" s="15">
        <v>14000000</v>
      </c>
    </row>
    <row r="703" spans="1:21" x14ac:dyDescent="0.3">
      <c r="A703" s="7" t="s">
        <v>281</v>
      </c>
      <c r="B703" s="7" t="s">
        <v>1116</v>
      </c>
      <c r="C703" s="8" t="s">
        <v>1178</v>
      </c>
      <c r="D703" s="7">
        <v>1301</v>
      </c>
      <c r="E703" s="7" t="s">
        <v>1250</v>
      </c>
      <c r="F703" s="7">
        <v>913</v>
      </c>
      <c r="G703" s="7">
        <v>111297</v>
      </c>
      <c r="H703" s="7" t="s">
        <v>1194</v>
      </c>
      <c r="I703" s="8" t="s">
        <v>1178</v>
      </c>
      <c r="J703" s="15">
        <v>5000000</v>
      </c>
      <c r="K703" s="15">
        <v>3000000</v>
      </c>
      <c r="L703" s="15">
        <v>3000000</v>
      </c>
      <c r="M703" s="15">
        <v>3000000</v>
      </c>
      <c r="N703" s="15">
        <v>6000000</v>
      </c>
      <c r="O703" s="15">
        <v>6000000</v>
      </c>
      <c r="P703" s="15">
        <v>4000000</v>
      </c>
      <c r="Q703" s="15">
        <v>5000000</v>
      </c>
      <c r="R703" s="15">
        <v>8000000</v>
      </c>
      <c r="S703" s="15">
        <v>9000000</v>
      </c>
      <c r="T703" s="15">
        <v>9000000</v>
      </c>
      <c r="U703" s="15">
        <v>9000000</v>
      </c>
    </row>
    <row r="704" spans="1:21" x14ac:dyDescent="0.3">
      <c r="A704" s="7" t="s">
        <v>281</v>
      </c>
      <c r="B704" s="7" t="s">
        <v>1116</v>
      </c>
      <c r="C704" s="8" t="s">
        <v>1179</v>
      </c>
      <c r="D704" s="7">
        <v>1301</v>
      </c>
      <c r="E704" s="7" t="s">
        <v>8</v>
      </c>
      <c r="F704" s="7">
        <v>913</v>
      </c>
      <c r="G704" s="7">
        <v>111510</v>
      </c>
      <c r="H704" s="7" t="s">
        <v>1194</v>
      </c>
      <c r="I704" s="8" t="s">
        <v>1179</v>
      </c>
      <c r="J704" s="15">
        <v>5000000</v>
      </c>
      <c r="K704" s="15">
        <v>3000000</v>
      </c>
      <c r="L704" s="15">
        <v>5000000</v>
      </c>
      <c r="M704" s="15">
        <v>5000000</v>
      </c>
      <c r="N704" s="15">
        <v>6000000</v>
      </c>
      <c r="O704" s="15">
        <v>7000000</v>
      </c>
      <c r="P704" s="15">
        <v>4000000</v>
      </c>
      <c r="Q704" s="15">
        <v>8000000</v>
      </c>
      <c r="R704" s="15">
        <v>8000000</v>
      </c>
      <c r="S704" s="15">
        <v>8000000</v>
      </c>
      <c r="T704" s="15">
        <v>8000000</v>
      </c>
      <c r="U704" s="15">
        <v>9000000</v>
      </c>
    </row>
    <row r="705" spans="1:21" x14ac:dyDescent="0.3">
      <c r="A705" s="7" t="s">
        <v>281</v>
      </c>
      <c r="B705" s="7" t="s">
        <v>1116</v>
      </c>
      <c r="C705" s="8" t="s">
        <v>1117</v>
      </c>
      <c r="D705" s="7">
        <v>1301</v>
      </c>
      <c r="E705" s="7" t="s">
        <v>936</v>
      </c>
      <c r="F705" s="7">
        <v>999</v>
      </c>
      <c r="G705" s="7" t="s">
        <v>936</v>
      </c>
      <c r="H705" s="7" t="s">
        <v>1194</v>
      </c>
      <c r="I705" s="8" t="s">
        <v>1117</v>
      </c>
      <c r="J705" s="15">
        <v>4000000</v>
      </c>
      <c r="K705" s="15">
        <v>4000000</v>
      </c>
      <c r="L705" s="15">
        <v>4000000</v>
      </c>
      <c r="M705" s="15">
        <v>4000000</v>
      </c>
      <c r="N705" s="15">
        <v>4000000</v>
      </c>
      <c r="O705" s="15">
        <v>4000000</v>
      </c>
      <c r="P705" s="15">
        <v>3000000</v>
      </c>
      <c r="Q705" s="15">
        <v>4000000</v>
      </c>
      <c r="R705" s="15">
        <v>4000000</v>
      </c>
      <c r="S705" s="15">
        <v>5000000</v>
      </c>
      <c r="T705" s="15">
        <v>6000000</v>
      </c>
      <c r="U705" s="15">
        <v>6000000</v>
      </c>
    </row>
    <row r="706" spans="1:21" x14ac:dyDescent="0.3">
      <c r="A706" s="7" t="s">
        <v>281</v>
      </c>
      <c r="B706" s="7" t="s">
        <v>1116</v>
      </c>
      <c r="C706" s="8" t="s">
        <v>1127</v>
      </c>
      <c r="D706" s="7">
        <v>1301</v>
      </c>
      <c r="E706" s="7" t="s">
        <v>8</v>
      </c>
      <c r="F706" s="7">
        <v>907</v>
      </c>
      <c r="G706" s="7">
        <v>131828</v>
      </c>
      <c r="H706" s="7" t="s">
        <v>1194</v>
      </c>
      <c r="I706" s="8" t="s">
        <v>1127</v>
      </c>
      <c r="J706" s="15">
        <v>7000000</v>
      </c>
      <c r="K706" s="15">
        <v>6000000</v>
      </c>
      <c r="L706" s="15">
        <v>6000000</v>
      </c>
      <c r="M706" s="15">
        <v>7000000</v>
      </c>
      <c r="N706" s="15">
        <v>8000000</v>
      </c>
      <c r="O706" s="15">
        <v>5000000</v>
      </c>
      <c r="P706" s="15">
        <v>4000000</v>
      </c>
      <c r="Q706" s="15">
        <v>3000000</v>
      </c>
      <c r="R706" s="15">
        <v>3000000</v>
      </c>
      <c r="S706" s="15">
        <v>4000000</v>
      </c>
      <c r="T706" s="15">
        <v>3000000</v>
      </c>
      <c r="U706" s="15">
        <v>5000000</v>
      </c>
    </row>
    <row r="707" spans="1:21" x14ac:dyDescent="0.3">
      <c r="A707" s="7" t="s">
        <v>281</v>
      </c>
      <c r="B707" s="7" t="s">
        <v>1116</v>
      </c>
      <c r="C707" s="8" t="s">
        <v>1128</v>
      </c>
      <c r="D707" s="7">
        <v>1301</v>
      </c>
      <c r="E707" s="7" t="s">
        <v>8</v>
      </c>
      <c r="F707" s="7">
        <v>907</v>
      </c>
      <c r="G707" s="7">
        <v>131779</v>
      </c>
      <c r="H707" s="7" t="s">
        <v>1194</v>
      </c>
      <c r="I707" s="8" t="s">
        <v>1128</v>
      </c>
      <c r="J707" s="15">
        <v>5000000</v>
      </c>
      <c r="K707" s="15">
        <v>5000000</v>
      </c>
      <c r="L707" s="15">
        <v>5000000</v>
      </c>
      <c r="M707" s="15">
        <v>3000000</v>
      </c>
      <c r="N707" s="15">
        <v>5000000</v>
      </c>
      <c r="O707" s="15">
        <v>5000000</v>
      </c>
      <c r="P707" s="15">
        <v>4000000</v>
      </c>
      <c r="Q707" s="15">
        <v>3000000</v>
      </c>
      <c r="R707" s="15">
        <v>3000000</v>
      </c>
      <c r="S707" s="15">
        <v>3000000</v>
      </c>
      <c r="T707" s="15">
        <v>3000000</v>
      </c>
      <c r="U707" s="15">
        <v>4000000</v>
      </c>
    </row>
    <row r="708" spans="1:21" x14ac:dyDescent="0.3">
      <c r="A708" s="7" t="s">
        <v>281</v>
      </c>
      <c r="B708" s="7" t="s">
        <v>1116</v>
      </c>
      <c r="C708" s="8" t="s">
        <v>1129</v>
      </c>
      <c r="D708" s="7">
        <v>1301</v>
      </c>
      <c r="E708" s="7" t="s">
        <v>8</v>
      </c>
      <c r="F708" s="7">
        <v>907</v>
      </c>
      <c r="G708" s="7">
        <v>131829</v>
      </c>
      <c r="H708" s="7" t="s">
        <v>1195</v>
      </c>
      <c r="I708" s="8" t="s">
        <v>1129</v>
      </c>
      <c r="J708" s="15">
        <v>1000000</v>
      </c>
      <c r="K708" s="15">
        <v>1000000</v>
      </c>
      <c r="L708" s="15">
        <v>1000000</v>
      </c>
      <c r="M708" s="15">
        <v>1000000</v>
      </c>
      <c r="N708" s="15">
        <v>1000000</v>
      </c>
      <c r="O708" s="15">
        <v>1000000</v>
      </c>
      <c r="P708" s="15">
        <v>1000000</v>
      </c>
      <c r="Q708" s="15">
        <v>1000000</v>
      </c>
      <c r="R708" s="15">
        <v>14000000</v>
      </c>
      <c r="S708" s="15">
        <v>11000000</v>
      </c>
      <c r="T708" s="15">
        <v>5000000</v>
      </c>
      <c r="U708" s="15">
        <v>5000000</v>
      </c>
    </row>
    <row r="709" spans="1:21" x14ac:dyDescent="0.3">
      <c r="A709" s="7" t="s">
        <v>281</v>
      </c>
      <c r="B709" s="7" t="s">
        <v>1116</v>
      </c>
      <c r="C709" s="8" t="s">
        <v>1130</v>
      </c>
      <c r="D709" s="7">
        <v>1301</v>
      </c>
      <c r="E709" s="7" t="s">
        <v>1224</v>
      </c>
      <c r="F709" s="7">
        <v>907</v>
      </c>
      <c r="G709" s="7" t="s">
        <v>1224</v>
      </c>
      <c r="H709" s="7" t="s">
        <v>1195</v>
      </c>
      <c r="I709" s="8" t="s">
        <v>1130</v>
      </c>
      <c r="J709" s="15">
        <v>15000000</v>
      </c>
      <c r="K709" s="15">
        <v>15000000</v>
      </c>
      <c r="L709" s="15">
        <v>15000000</v>
      </c>
      <c r="M709" s="15">
        <v>15000000</v>
      </c>
      <c r="N709" s="15">
        <v>15000000</v>
      </c>
      <c r="O709" s="15">
        <v>15000000</v>
      </c>
      <c r="P709" s="15">
        <v>15000000</v>
      </c>
      <c r="Q709" s="15">
        <v>15000000</v>
      </c>
      <c r="R709" s="15">
        <v>30000000</v>
      </c>
      <c r="S709" s="15">
        <v>35000000</v>
      </c>
      <c r="T709" s="15">
        <v>43000000</v>
      </c>
      <c r="U709" s="15">
        <v>50000000</v>
      </c>
    </row>
    <row r="710" spans="1:21" x14ac:dyDescent="0.3">
      <c r="A710" s="7" t="s">
        <v>281</v>
      </c>
      <c r="B710" s="7" t="s">
        <v>1116</v>
      </c>
      <c r="C710" s="8" t="s">
        <v>1131</v>
      </c>
      <c r="D710" s="7">
        <v>1301</v>
      </c>
      <c r="E710" s="7" t="s">
        <v>8</v>
      </c>
      <c r="F710" s="7">
        <v>907</v>
      </c>
      <c r="G710" s="7">
        <v>131768</v>
      </c>
      <c r="H710" s="7" t="s">
        <v>1195</v>
      </c>
      <c r="I710" s="8" t="s">
        <v>1131</v>
      </c>
      <c r="J710" s="15">
        <v>3000000</v>
      </c>
      <c r="K710" s="15">
        <v>3000000</v>
      </c>
      <c r="L710" s="15">
        <v>3000000</v>
      </c>
      <c r="M710" s="15">
        <v>3000000</v>
      </c>
      <c r="N710" s="15">
        <v>3000000</v>
      </c>
      <c r="O710" s="15">
        <v>5000000</v>
      </c>
      <c r="P710" s="15">
        <v>2000000</v>
      </c>
      <c r="Q710" s="15">
        <v>6000000</v>
      </c>
      <c r="R710" s="15">
        <v>3000000</v>
      </c>
      <c r="S710" s="15">
        <v>8000000</v>
      </c>
      <c r="T710" s="15">
        <v>4000000</v>
      </c>
      <c r="U710" s="15">
        <v>5000000</v>
      </c>
    </row>
    <row r="711" spans="1:21" x14ac:dyDescent="0.3">
      <c r="A711" s="7" t="s">
        <v>281</v>
      </c>
      <c r="B711" s="7" t="s">
        <v>1116</v>
      </c>
      <c r="C711" s="8" t="s">
        <v>1132</v>
      </c>
      <c r="D711" s="7">
        <v>1301</v>
      </c>
      <c r="E711" s="7" t="s">
        <v>8</v>
      </c>
      <c r="F711" s="7">
        <v>907</v>
      </c>
      <c r="G711" s="7">
        <v>131813</v>
      </c>
      <c r="H711" s="7" t="s">
        <v>1195</v>
      </c>
      <c r="I711" s="8" t="s">
        <v>1132</v>
      </c>
      <c r="J711" s="15">
        <v>3000000</v>
      </c>
      <c r="K711" s="15">
        <v>3000000</v>
      </c>
      <c r="L711" s="15">
        <v>3000000</v>
      </c>
      <c r="M711" s="15">
        <v>2000000</v>
      </c>
      <c r="N711" s="15">
        <v>3000000</v>
      </c>
      <c r="O711" s="15">
        <v>2000000</v>
      </c>
      <c r="P711" s="15">
        <v>2000000</v>
      </c>
      <c r="Q711" s="15">
        <v>2000000</v>
      </c>
      <c r="R711" s="15">
        <v>2000000</v>
      </c>
      <c r="S711" s="15">
        <v>3000000</v>
      </c>
      <c r="T711" s="15">
        <v>3000000</v>
      </c>
      <c r="U711" s="15">
        <v>4000000</v>
      </c>
    </row>
    <row r="712" spans="1:21" x14ac:dyDescent="0.3">
      <c r="A712" s="7" t="s">
        <v>281</v>
      </c>
      <c r="B712" s="7" t="s">
        <v>1116</v>
      </c>
      <c r="C712" s="8" t="s">
        <v>1133</v>
      </c>
      <c r="D712" s="7">
        <v>1301</v>
      </c>
      <c r="E712" s="7" t="s">
        <v>8</v>
      </c>
      <c r="F712" s="7">
        <v>907</v>
      </c>
      <c r="G712" s="7">
        <v>131635</v>
      </c>
      <c r="H712" s="7" t="s">
        <v>1195</v>
      </c>
      <c r="I712" s="8" t="s">
        <v>1133</v>
      </c>
      <c r="J712" s="15">
        <v>7000000</v>
      </c>
      <c r="K712" s="15">
        <v>40000000</v>
      </c>
      <c r="L712" s="15">
        <v>7000000</v>
      </c>
      <c r="M712" s="15">
        <v>2000000</v>
      </c>
      <c r="N712" s="15">
        <v>10000000</v>
      </c>
      <c r="O712" s="15">
        <v>9000000</v>
      </c>
      <c r="P712" s="15">
        <v>1000000</v>
      </c>
      <c r="Q712" s="15">
        <v>5000000</v>
      </c>
      <c r="R712" s="15">
        <v>2000000</v>
      </c>
      <c r="S712" s="15">
        <v>2000000</v>
      </c>
      <c r="T712" s="15">
        <v>11000000</v>
      </c>
      <c r="U712" s="15">
        <v>13000000</v>
      </c>
    </row>
    <row r="713" spans="1:21" x14ac:dyDescent="0.3">
      <c r="A713" s="7" t="s">
        <v>281</v>
      </c>
      <c r="B713" s="7" t="s">
        <v>1116</v>
      </c>
      <c r="C713" s="8" t="s">
        <v>1134</v>
      </c>
      <c r="D713" s="7">
        <v>1301</v>
      </c>
      <c r="E713" s="7" t="s">
        <v>8</v>
      </c>
      <c r="F713" s="7">
        <v>907</v>
      </c>
      <c r="G713" s="7">
        <v>131815</v>
      </c>
      <c r="H713" s="7" t="s">
        <v>1195</v>
      </c>
      <c r="I713" s="8" t="s">
        <v>1134</v>
      </c>
      <c r="J713" s="15">
        <v>2000000</v>
      </c>
      <c r="K713" s="15">
        <v>2000000</v>
      </c>
      <c r="L713" s="15">
        <v>2000000</v>
      </c>
      <c r="M713" s="15">
        <v>2000000</v>
      </c>
      <c r="N713" s="15">
        <v>2000000</v>
      </c>
      <c r="O713" s="15">
        <v>2000000</v>
      </c>
      <c r="P713" s="15">
        <v>2000000</v>
      </c>
      <c r="Q713" s="15">
        <v>2000000</v>
      </c>
      <c r="R713" s="15">
        <v>2000000</v>
      </c>
      <c r="S713" s="15">
        <v>4000000</v>
      </c>
      <c r="T713" s="15">
        <v>4000000</v>
      </c>
      <c r="U713" s="15">
        <v>4000000</v>
      </c>
    </row>
    <row r="714" spans="1:21" x14ac:dyDescent="0.3">
      <c r="A714" s="7" t="s">
        <v>281</v>
      </c>
      <c r="B714" s="7" t="s">
        <v>1116</v>
      </c>
      <c r="C714" s="8" t="s">
        <v>1135</v>
      </c>
      <c r="D714" s="7">
        <v>1301</v>
      </c>
      <c r="E714" s="7" t="s">
        <v>8</v>
      </c>
      <c r="F714" s="7">
        <v>907</v>
      </c>
      <c r="G714" s="7">
        <v>131831</v>
      </c>
      <c r="H714" s="7" t="s">
        <v>1195</v>
      </c>
      <c r="I714" s="8" t="s">
        <v>1135</v>
      </c>
      <c r="J714" s="15">
        <v>1000000</v>
      </c>
      <c r="K714" s="15">
        <v>2000000</v>
      </c>
      <c r="L714" s="15">
        <v>1000000</v>
      </c>
      <c r="M714" s="15">
        <v>1000000</v>
      </c>
      <c r="N714" s="15">
        <v>1000000</v>
      </c>
      <c r="O714" s="15">
        <v>1000000</v>
      </c>
      <c r="P714" s="15">
        <v>1000000</v>
      </c>
      <c r="Q714" s="15">
        <v>1000000</v>
      </c>
      <c r="R714" s="15">
        <v>3000000</v>
      </c>
      <c r="S714" s="15">
        <v>34000000</v>
      </c>
      <c r="T714" s="15">
        <v>5000000</v>
      </c>
      <c r="U714" s="15">
        <v>7000000</v>
      </c>
    </row>
    <row r="715" spans="1:21" x14ac:dyDescent="0.3">
      <c r="A715" s="7" t="s">
        <v>281</v>
      </c>
      <c r="B715" s="7" t="s">
        <v>1116</v>
      </c>
      <c r="C715" s="8" t="s">
        <v>1252</v>
      </c>
      <c r="D715" s="7">
        <v>1301</v>
      </c>
      <c r="E715" s="7" t="s">
        <v>8</v>
      </c>
      <c r="F715" s="7">
        <v>905</v>
      </c>
      <c r="G715" s="7" t="s">
        <v>1251</v>
      </c>
      <c r="H715" s="7" t="s">
        <v>1195</v>
      </c>
      <c r="I715" s="8" t="s">
        <v>1252</v>
      </c>
      <c r="J715" s="15">
        <v>2000000</v>
      </c>
      <c r="K715" s="15">
        <v>1000000</v>
      </c>
      <c r="L715" s="15">
        <v>1000000</v>
      </c>
      <c r="M715" s="15">
        <v>1000000</v>
      </c>
      <c r="N715" s="15">
        <v>1000000</v>
      </c>
      <c r="O715" s="15">
        <v>1000000</v>
      </c>
      <c r="P715" s="15">
        <v>1000000</v>
      </c>
      <c r="Q715" s="15">
        <v>7000000</v>
      </c>
      <c r="R715" s="15">
        <v>7000000</v>
      </c>
      <c r="S715" s="15">
        <v>9000000</v>
      </c>
      <c r="T715" s="15">
        <v>4000000</v>
      </c>
      <c r="U715" s="15">
        <v>5000000</v>
      </c>
    </row>
    <row r="716" spans="1:21" x14ac:dyDescent="0.3">
      <c r="A716" s="7" t="s">
        <v>281</v>
      </c>
      <c r="B716" s="7" t="s">
        <v>1116</v>
      </c>
      <c r="C716" s="8" t="s">
        <v>1136</v>
      </c>
      <c r="D716" s="7">
        <v>1301</v>
      </c>
      <c r="E716" s="7" t="s">
        <v>1215</v>
      </c>
      <c r="F716" s="7">
        <v>907</v>
      </c>
      <c r="G716" s="7">
        <v>130024</v>
      </c>
      <c r="H716" s="7" t="s">
        <v>1195</v>
      </c>
      <c r="I716" s="8" t="s">
        <v>1136</v>
      </c>
      <c r="J716" s="15">
        <v>1000000</v>
      </c>
      <c r="K716" s="15">
        <v>2000000</v>
      </c>
      <c r="L716" s="15">
        <v>3000000</v>
      </c>
      <c r="M716" s="15">
        <v>2000000</v>
      </c>
      <c r="N716" s="15">
        <v>2000000</v>
      </c>
      <c r="O716" s="15">
        <v>1000000</v>
      </c>
      <c r="P716" s="15">
        <v>1000000</v>
      </c>
      <c r="Q716" s="15">
        <v>1000000</v>
      </c>
      <c r="R716" s="15">
        <v>2000000</v>
      </c>
      <c r="S716" s="15">
        <v>3000000</v>
      </c>
      <c r="T716" s="15">
        <v>3000000</v>
      </c>
      <c r="U716" s="15">
        <v>3000000</v>
      </c>
    </row>
    <row r="717" spans="1:21" x14ac:dyDescent="0.3">
      <c r="A717" s="7" t="s">
        <v>281</v>
      </c>
      <c r="B717" s="7" t="s">
        <v>1116</v>
      </c>
      <c r="C717" s="8" t="s">
        <v>1117</v>
      </c>
      <c r="D717" s="7">
        <v>1301</v>
      </c>
      <c r="E717" s="7" t="s">
        <v>936</v>
      </c>
      <c r="F717" s="7">
        <v>999</v>
      </c>
      <c r="G717" s="7" t="s">
        <v>936</v>
      </c>
      <c r="H717" s="7" t="s">
        <v>1195</v>
      </c>
      <c r="I717" s="8" t="s">
        <v>1117</v>
      </c>
      <c r="J717" s="15">
        <v>6000000</v>
      </c>
      <c r="K717" s="15">
        <v>2000000</v>
      </c>
      <c r="L717" s="15">
        <v>4000000</v>
      </c>
      <c r="M717" s="15">
        <v>8000000</v>
      </c>
      <c r="N717" s="15">
        <v>3000000</v>
      </c>
      <c r="O717" s="15">
        <v>19000000</v>
      </c>
      <c r="P717" s="15">
        <v>11000000</v>
      </c>
      <c r="Q717" s="15">
        <v>2000000</v>
      </c>
      <c r="R717" s="15">
        <v>1000000</v>
      </c>
      <c r="S717" s="15">
        <v>1000000</v>
      </c>
      <c r="T717" s="15">
        <v>8000000</v>
      </c>
      <c r="U717" s="15">
        <v>8000000</v>
      </c>
    </row>
    <row r="718" spans="1:21" x14ac:dyDescent="0.3">
      <c r="A718" s="7" t="s">
        <v>281</v>
      </c>
      <c r="B718" s="7" t="s">
        <v>1116</v>
      </c>
      <c r="C718" s="8" t="s">
        <v>1180</v>
      </c>
      <c r="D718" s="7">
        <v>1301</v>
      </c>
      <c r="E718" s="7" t="s">
        <v>1216</v>
      </c>
      <c r="F718" s="7">
        <v>905</v>
      </c>
      <c r="G718" s="7">
        <v>110218</v>
      </c>
      <c r="H718" s="16" t="s">
        <v>1196</v>
      </c>
      <c r="I718" s="8" t="s">
        <v>1180</v>
      </c>
      <c r="J718" s="15">
        <v>2000000</v>
      </c>
      <c r="K718" s="15">
        <v>19000000</v>
      </c>
      <c r="L718" s="15">
        <v>15000000</v>
      </c>
      <c r="M718" s="15">
        <v>21000000</v>
      </c>
      <c r="N718" s="15">
        <v>38000000</v>
      </c>
      <c r="O718" s="15">
        <v>40000000</v>
      </c>
      <c r="P718" s="15">
        <v>15000000</v>
      </c>
      <c r="Q718" s="15">
        <v>8000000</v>
      </c>
      <c r="R718" s="15">
        <v>38000000</v>
      </c>
      <c r="S718" s="15">
        <v>46000000</v>
      </c>
      <c r="T718" s="15">
        <v>32000000</v>
      </c>
      <c r="U718" s="15">
        <v>36000000</v>
      </c>
    </row>
    <row r="719" spans="1:21" x14ac:dyDescent="0.3">
      <c r="A719" s="7" t="s">
        <v>281</v>
      </c>
      <c r="B719" s="7" t="s">
        <v>1116</v>
      </c>
      <c r="C719" s="8" t="s">
        <v>1137</v>
      </c>
      <c r="D719" s="7">
        <v>1301</v>
      </c>
      <c r="E719" s="7" t="s">
        <v>1253</v>
      </c>
      <c r="F719" s="7">
        <v>907</v>
      </c>
      <c r="G719" s="7" t="s">
        <v>1253</v>
      </c>
      <c r="H719" s="16" t="s">
        <v>1196</v>
      </c>
      <c r="I719" s="8" t="s">
        <v>1137</v>
      </c>
      <c r="J719" s="15">
        <v>35000000</v>
      </c>
      <c r="K719" s="15">
        <v>3000000</v>
      </c>
      <c r="L719" s="15">
        <v>6000000</v>
      </c>
      <c r="M719" s="15">
        <v>21000000</v>
      </c>
      <c r="N719" s="15">
        <v>14000000</v>
      </c>
      <c r="O719" s="15">
        <v>23000000</v>
      </c>
      <c r="P719" s="15">
        <v>26000000</v>
      </c>
      <c r="Q719" s="15">
        <v>10000000</v>
      </c>
      <c r="R719" s="15">
        <v>36000000</v>
      </c>
      <c r="S719" s="15">
        <v>25000000</v>
      </c>
      <c r="T719" s="15">
        <v>28000000</v>
      </c>
      <c r="U719" s="15">
        <v>30000000</v>
      </c>
    </row>
    <row r="720" spans="1:21" x14ac:dyDescent="0.3">
      <c r="A720" s="7" t="s">
        <v>281</v>
      </c>
      <c r="B720" s="7" t="s">
        <v>1116</v>
      </c>
      <c r="C720" s="8" t="s">
        <v>1138</v>
      </c>
      <c r="D720" s="7">
        <v>1301</v>
      </c>
      <c r="E720" s="7" t="s">
        <v>8</v>
      </c>
      <c r="F720" s="7">
        <v>907</v>
      </c>
      <c r="G720" s="7">
        <v>131464</v>
      </c>
      <c r="H720" s="16" t="s">
        <v>1196</v>
      </c>
      <c r="I720" s="8" t="s">
        <v>1138</v>
      </c>
      <c r="J720" s="15">
        <v>5000000</v>
      </c>
      <c r="K720" s="15">
        <v>1000000</v>
      </c>
      <c r="L720" s="15">
        <v>1000000</v>
      </c>
      <c r="M720" s="15">
        <v>1000000</v>
      </c>
      <c r="N720" s="15">
        <v>1000000</v>
      </c>
      <c r="O720" s="15">
        <v>7000000</v>
      </c>
      <c r="P720" s="15">
        <v>7000000</v>
      </c>
      <c r="Q720" s="15">
        <v>1000000</v>
      </c>
      <c r="R720" s="15">
        <v>1000000</v>
      </c>
      <c r="S720" s="15">
        <v>2000000</v>
      </c>
      <c r="T720" s="15">
        <v>4000000</v>
      </c>
      <c r="U720" s="15">
        <v>4000000</v>
      </c>
    </row>
    <row r="721" spans="1:21" x14ac:dyDescent="0.3">
      <c r="A721" s="7" t="s">
        <v>281</v>
      </c>
      <c r="B721" s="7" t="s">
        <v>1116</v>
      </c>
      <c r="C721" s="8" t="s">
        <v>1254</v>
      </c>
      <c r="D721" s="7">
        <v>1301</v>
      </c>
      <c r="E721" s="7" t="s">
        <v>1255</v>
      </c>
      <c r="F721" s="7">
        <v>907</v>
      </c>
      <c r="G721" s="7">
        <v>131799</v>
      </c>
      <c r="H721" s="16" t="s">
        <v>1196</v>
      </c>
      <c r="I721" s="8" t="s">
        <v>1254</v>
      </c>
      <c r="J721" s="15">
        <v>3000000</v>
      </c>
      <c r="K721" s="15">
        <v>4000000</v>
      </c>
      <c r="L721" s="15">
        <v>4000000</v>
      </c>
      <c r="M721" s="15">
        <v>3000000</v>
      </c>
      <c r="N721" s="15">
        <v>3000000</v>
      </c>
      <c r="O721" s="15">
        <v>3000000</v>
      </c>
      <c r="P721" s="15">
        <v>3000000</v>
      </c>
      <c r="Q721" s="15">
        <v>55000000</v>
      </c>
      <c r="R721" s="15">
        <v>12000000</v>
      </c>
      <c r="S721" s="15">
        <v>7000000</v>
      </c>
      <c r="T721" s="15">
        <v>11000000</v>
      </c>
      <c r="U721" s="15">
        <v>11000000</v>
      </c>
    </row>
    <row r="722" spans="1:21" x14ac:dyDescent="0.3">
      <c r="A722" s="7" t="s">
        <v>281</v>
      </c>
      <c r="B722" s="7" t="s">
        <v>1116</v>
      </c>
      <c r="C722" s="8" t="s">
        <v>1139</v>
      </c>
      <c r="D722" s="7">
        <v>1301</v>
      </c>
      <c r="E722" s="7" t="s">
        <v>8</v>
      </c>
      <c r="F722" s="7">
        <v>907</v>
      </c>
      <c r="G722" s="7">
        <v>131585</v>
      </c>
      <c r="H722" s="16" t="s">
        <v>1196</v>
      </c>
      <c r="I722" s="8" t="s">
        <v>1139</v>
      </c>
      <c r="J722" s="15">
        <v>6000000</v>
      </c>
      <c r="K722" s="15">
        <v>3000000</v>
      </c>
      <c r="L722" s="15">
        <v>12000000</v>
      </c>
      <c r="M722" s="15">
        <v>2000000</v>
      </c>
      <c r="N722" s="15">
        <v>8000000</v>
      </c>
      <c r="O722" s="15">
        <v>1000000</v>
      </c>
      <c r="P722" s="15">
        <v>5000000</v>
      </c>
      <c r="Q722" s="15">
        <v>6000000</v>
      </c>
      <c r="R722" s="15">
        <v>8000000</v>
      </c>
      <c r="S722" s="15">
        <v>12000000</v>
      </c>
      <c r="T722" s="15">
        <v>9000000</v>
      </c>
      <c r="U722" s="15">
        <v>9000000</v>
      </c>
    </row>
    <row r="723" spans="1:21" x14ac:dyDescent="0.3">
      <c r="A723" s="7" t="s">
        <v>281</v>
      </c>
      <c r="B723" s="7" t="s">
        <v>1116</v>
      </c>
      <c r="C723" s="8" t="s">
        <v>1140</v>
      </c>
      <c r="D723" s="7">
        <v>1301</v>
      </c>
      <c r="E723" s="7" t="s">
        <v>1217</v>
      </c>
      <c r="F723" s="7">
        <v>907</v>
      </c>
      <c r="G723" s="7">
        <v>130469</v>
      </c>
      <c r="H723" s="16" t="s">
        <v>1196</v>
      </c>
      <c r="I723" s="8" t="s">
        <v>1140</v>
      </c>
      <c r="J723" s="15">
        <v>1000000</v>
      </c>
      <c r="K723" s="15">
        <v>1000000</v>
      </c>
      <c r="L723" s="15">
        <v>8000000</v>
      </c>
      <c r="M723" s="15">
        <v>1000000</v>
      </c>
      <c r="N723" s="15">
        <v>4000000</v>
      </c>
      <c r="O723" s="15">
        <v>3000000</v>
      </c>
      <c r="P723" s="15">
        <v>1000000</v>
      </c>
      <c r="Q723" s="15">
        <v>5000000</v>
      </c>
      <c r="R723" s="15">
        <v>2000000</v>
      </c>
      <c r="S723" s="15">
        <v>11000000</v>
      </c>
      <c r="T723" s="15">
        <v>5000000</v>
      </c>
      <c r="U723" s="15">
        <v>5000000</v>
      </c>
    </row>
    <row r="724" spans="1:21" x14ac:dyDescent="0.3">
      <c r="A724" s="7" t="s">
        <v>281</v>
      </c>
      <c r="B724" s="7" t="s">
        <v>1116</v>
      </c>
      <c r="C724" s="8" t="s">
        <v>1141</v>
      </c>
      <c r="D724" s="7">
        <v>1301</v>
      </c>
      <c r="E724" s="7" t="s">
        <v>1217</v>
      </c>
      <c r="F724" s="7">
        <v>907</v>
      </c>
      <c r="G724" s="7">
        <v>130685</v>
      </c>
      <c r="H724" s="16" t="s">
        <v>1196</v>
      </c>
      <c r="I724" s="8" t="s">
        <v>1141</v>
      </c>
      <c r="J724" s="15">
        <v>3000000</v>
      </c>
      <c r="K724" s="15">
        <v>3000000</v>
      </c>
      <c r="L724" s="15">
        <v>1000000</v>
      </c>
      <c r="M724" s="15">
        <v>3000000</v>
      </c>
      <c r="N724" s="15">
        <v>1000000</v>
      </c>
      <c r="O724" s="15">
        <v>4000000</v>
      </c>
      <c r="P724" s="15">
        <v>5000000</v>
      </c>
      <c r="Q724" s="15">
        <v>3000000</v>
      </c>
      <c r="R724" s="15">
        <v>3000000</v>
      </c>
      <c r="S724" s="15">
        <v>2000000</v>
      </c>
      <c r="T724" s="15">
        <v>4000000</v>
      </c>
      <c r="U724" s="15">
        <v>4000000</v>
      </c>
    </row>
    <row r="725" spans="1:21" x14ac:dyDescent="0.3">
      <c r="A725" s="7" t="s">
        <v>281</v>
      </c>
      <c r="B725" s="7" t="s">
        <v>1116</v>
      </c>
      <c r="C725" s="8" t="s">
        <v>1142</v>
      </c>
      <c r="D725" s="7">
        <v>1301</v>
      </c>
      <c r="E725" s="7" t="s">
        <v>1217</v>
      </c>
      <c r="F725" s="7">
        <v>907</v>
      </c>
      <c r="G725" s="7">
        <v>130516</v>
      </c>
      <c r="H725" s="16" t="s">
        <v>1196</v>
      </c>
      <c r="I725" s="8" t="s">
        <v>1142</v>
      </c>
      <c r="J725" s="15">
        <v>11000000</v>
      </c>
      <c r="K725" s="15">
        <v>6000000</v>
      </c>
      <c r="L725" s="15">
        <v>10000000</v>
      </c>
      <c r="M725" s="15">
        <v>49000000</v>
      </c>
      <c r="N725" s="15">
        <v>62000000</v>
      </c>
      <c r="O725" s="15">
        <v>25000000</v>
      </c>
      <c r="P725" s="15">
        <v>1000000</v>
      </c>
      <c r="Q725" s="15">
        <v>8000000</v>
      </c>
      <c r="R725" s="15">
        <v>6000000</v>
      </c>
      <c r="S725" s="15">
        <v>106000000</v>
      </c>
      <c r="T725" s="15">
        <v>39000000</v>
      </c>
      <c r="U725" s="15">
        <v>42000000</v>
      </c>
    </row>
    <row r="726" spans="1:21" x14ac:dyDescent="0.3">
      <c r="A726" s="7" t="s">
        <v>281</v>
      </c>
      <c r="B726" s="7" t="s">
        <v>1116</v>
      </c>
      <c r="C726" s="8" t="s">
        <v>1143</v>
      </c>
      <c r="D726" s="7">
        <v>1301</v>
      </c>
      <c r="E726" s="7" t="s">
        <v>8</v>
      </c>
      <c r="F726" s="7">
        <v>907</v>
      </c>
      <c r="G726" s="7">
        <v>131839</v>
      </c>
      <c r="H726" s="16" t="s">
        <v>1196</v>
      </c>
      <c r="I726" s="8" t="s">
        <v>1143</v>
      </c>
      <c r="J726" s="15">
        <v>1000000</v>
      </c>
      <c r="K726" s="15">
        <v>2000000</v>
      </c>
      <c r="L726" s="15">
        <v>2000000</v>
      </c>
      <c r="M726" s="15">
        <v>1000000</v>
      </c>
      <c r="N726" s="15">
        <v>2000000</v>
      </c>
      <c r="O726" s="15">
        <v>1000000</v>
      </c>
      <c r="P726" s="15">
        <v>1000000</v>
      </c>
      <c r="Q726" s="15">
        <v>1000000</v>
      </c>
      <c r="R726" s="15">
        <v>2000000</v>
      </c>
      <c r="S726" s="15">
        <v>2000000</v>
      </c>
      <c r="T726" s="15">
        <v>2000000</v>
      </c>
      <c r="U726" s="15">
        <v>3000000</v>
      </c>
    </row>
    <row r="727" spans="1:21" x14ac:dyDescent="0.3">
      <c r="A727" s="7" t="s">
        <v>281</v>
      </c>
      <c r="B727" s="7" t="s">
        <v>1116</v>
      </c>
      <c r="C727" s="8" t="s">
        <v>1144</v>
      </c>
      <c r="D727" s="7">
        <v>1301</v>
      </c>
      <c r="E727" s="7" t="s">
        <v>8</v>
      </c>
      <c r="F727" s="7">
        <v>907</v>
      </c>
      <c r="G727" s="7">
        <v>131354</v>
      </c>
      <c r="H727" s="16" t="s">
        <v>1196</v>
      </c>
      <c r="I727" s="8" t="s">
        <v>1144</v>
      </c>
      <c r="J727" s="15">
        <v>1000000</v>
      </c>
      <c r="K727" s="15">
        <v>1000000</v>
      </c>
      <c r="L727" s="15">
        <v>1000000</v>
      </c>
      <c r="M727" s="15">
        <v>1000000</v>
      </c>
      <c r="N727" s="15">
        <v>1000000</v>
      </c>
      <c r="O727" s="15">
        <v>2000000</v>
      </c>
      <c r="P727" s="15">
        <v>2000000</v>
      </c>
      <c r="Q727" s="15">
        <v>1000000</v>
      </c>
      <c r="R727" s="15">
        <v>2000000</v>
      </c>
      <c r="S727" s="15">
        <v>4000000</v>
      </c>
      <c r="T727" s="15">
        <v>2000000</v>
      </c>
      <c r="U727" s="15">
        <v>2000000</v>
      </c>
    </row>
    <row r="728" spans="1:21" x14ac:dyDescent="0.3">
      <c r="A728" s="7" t="s">
        <v>281</v>
      </c>
      <c r="B728" s="7" t="s">
        <v>1116</v>
      </c>
      <c r="C728" s="8" t="s">
        <v>1145</v>
      </c>
      <c r="D728" s="7">
        <v>1301</v>
      </c>
      <c r="E728" s="7" t="s">
        <v>8</v>
      </c>
      <c r="F728" s="7">
        <v>907</v>
      </c>
      <c r="G728" s="7">
        <v>131818</v>
      </c>
      <c r="H728" s="16" t="s">
        <v>1196</v>
      </c>
      <c r="I728" s="8" t="s">
        <v>1145</v>
      </c>
      <c r="J728" s="15">
        <v>1000000</v>
      </c>
      <c r="K728" s="15">
        <v>1000000</v>
      </c>
      <c r="L728" s="15">
        <v>1000000</v>
      </c>
      <c r="M728" s="15">
        <v>1000000</v>
      </c>
      <c r="N728" s="15">
        <v>1000000</v>
      </c>
      <c r="O728" s="15">
        <v>1000000</v>
      </c>
      <c r="P728" s="15">
        <v>1000000</v>
      </c>
      <c r="Q728" s="15">
        <v>1000000</v>
      </c>
      <c r="R728" s="15">
        <v>1000000</v>
      </c>
      <c r="S728" s="15">
        <v>1000000</v>
      </c>
      <c r="T728" s="15">
        <v>1000000</v>
      </c>
      <c r="U728" s="15">
        <v>1000000</v>
      </c>
    </row>
    <row r="729" spans="1:21" x14ac:dyDescent="0.3">
      <c r="A729" s="7" t="s">
        <v>281</v>
      </c>
      <c r="B729" s="7" t="s">
        <v>1116</v>
      </c>
      <c r="C729" s="8" t="s">
        <v>1117</v>
      </c>
      <c r="D729" s="7">
        <v>1301</v>
      </c>
      <c r="E729" s="7" t="s">
        <v>936</v>
      </c>
      <c r="F729" s="7">
        <v>999</v>
      </c>
      <c r="G729" s="7" t="s">
        <v>936</v>
      </c>
      <c r="H729" s="16" t="s">
        <v>1196</v>
      </c>
      <c r="I729" s="8" t="s">
        <v>1117</v>
      </c>
      <c r="J729" s="15">
        <v>21000000</v>
      </c>
      <c r="K729" s="15">
        <v>29000000</v>
      </c>
      <c r="L729" s="15">
        <v>79000000</v>
      </c>
      <c r="M729" s="15">
        <v>33000000</v>
      </c>
      <c r="N729" s="15">
        <v>19000000</v>
      </c>
      <c r="O729" s="15">
        <v>25000000</v>
      </c>
      <c r="P729" s="15">
        <v>23000000</v>
      </c>
      <c r="Q729" s="15">
        <v>81000000</v>
      </c>
      <c r="R729" s="15">
        <v>14000000</v>
      </c>
      <c r="S729" s="15">
        <v>46000000</v>
      </c>
      <c r="T729" s="15">
        <v>50000000</v>
      </c>
      <c r="U729" s="15">
        <v>54000000</v>
      </c>
    </row>
    <row r="730" spans="1:21" x14ac:dyDescent="0.3">
      <c r="A730" s="7" t="s">
        <v>281</v>
      </c>
      <c r="B730" s="7" t="s">
        <v>1116</v>
      </c>
      <c r="C730" s="8" t="s">
        <v>1181</v>
      </c>
      <c r="D730" s="7">
        <v>1301</v>
      </c>
      <c r="E730" s="7" t="s">
        <v>1218</v>
      </c>
      <c r="F730" s="7">
        <v>913</v>
      </c>
      <c r="G730" s="7">
        <v>110896</v>
      </c>
      <c r="H730" s="7" t="s">
        <v>1197</v>
      </c>
      <c r="I730" s="8" t="s">
        <v>1181</v>
      </c>
      <c r="J730" s="15">
        <v>3000000</v>
      </c>
      <c r="K730" s="15">
        <v>6000000</v>
      </c>
      <c r="L730" s="15">
        <v>11000000</v>
      </c>
      <c r="M730" s="15">
        <v>20000000</v>
      </c>
      <c r="N730" s="15">
        <v>31000000</v>
      </c>
      <c r="O730" s="15">
        <v>14000000</v>
      </c>
      <c r="P730" s="15">
        <v>2000000</v>
      </c>
      <c r="Q730" s="15">
        <v>25000000</v>
      </c>
      <c r="R730" s="15">
        <v>17000000</v>
      </c>
      <c r="S730" s="15">
        <v>23000000</v>
      </c>
      <c r="T730" s="15">
        <v>21000000</v>
      </c>
      <c r="U730" s="15">
        <v>23000000</v>
      </c>
    </row>
    <row r="731" spans="1:21" x14ac:dyDescent="0.3">
      <c r="A731" s="7" t="s">
        <v>281</v>
      </c>
      <c r="B731" s="7" t="s">
        <v>1116</v>
      </c>
      <c r="C731" s="8" t="s">
        <v>1182</v>
      </c>
      <c r="D731" s="7">
        <v>1301</v>
      </c>
      <c r="E731" s="7" t="s">
        <v>1219</v>
      </c>
      <c r="F731" s="7">
        <v>913</v>
      </c>
      <c r="G731" s="7">
        <v>110831</v>
      </c>
      <c r="H731" s="7" t="s">
        <v>1197</v>
      </c>
      <c r="I731" s="8" t="s">
        <v>1182</v>
      </c>
      <c r="J731" s="15">
        <v>2000000</v>
      </c>
      <c r="K731" s="15">
        <v>6000000</v>
      </c>
      <c r="L731" s="15">
        <v>10000000</v>
      </c>
      <c r="M731" s="15">
        <v>6000000</v>
      </c>
      <c r="N731" s="15">
        <v>10000000</v>
      </c>
      <c r="O731" s="15">
        <v>17000000</v>
      </c>
      <c r="P731" s="15">
        <v>3000000</v>
      </c>
      <c r="Q731" s="15">
        <v>10000000</v>
      </c>
      <c r="R731" s="15">
        <v>7000000</v>
      </c>
      <c r="S731" s="15">
        <v>21000000</v>
      </c>
      <c r="T731" s="15">
        <v>13000000</v>
      </c>
      <c r="U731" s="15">
        <v>13000000</v>
      </c>
    </row>
    <row r="732" spans="1:21" x14ac:dyDescent="0.3">
      <c r="A732" s="7" t="s">
        <v>281</v>
      </c>
      <c r="B732" s="7" t="s">
        <v>1116</v>
      </c>
      <c r="C732" s="8" t="s">
        <v>1183</v>
      </c>
      <c r="D732" s="7">
        <v>1301</v>
      </c>
      <c r="E732" s="7" t="s">
        <v>1256</v>
      </c>
      <c r="F732" s="7">
        <v>913</v>
      </c>
      <c r="G732" s="7">
        <v>111377</v>
      </c>
      <c r="H732" s="7" t="s">
        <v>1197</v>
      </c>
      <c r="I732" s="8" t="s">
        <v>1183</v>
      </c>
      <c r="J732" s="15">
        <v>2000000</v>
      </c>
      <c r="K732" s="15">
        <v>3000000</v>
      </c>
      <c r="L732" s="15">
        <v>4000000</v>
      </c>
      <c r="M732" s="15">
        <v>12000000</v>
      </c>
      <c r="N732" s="15">
        <v>16000000</v>
      </c>
      <c r="O732" s="15">
        <v>10000000</v>
      </c>
      <c r="P732" s="15">
        <v>4000000</v>
      </c>
      <c r="Q732" s="15">
        <v>5000000</v>
      </c>
      <c r="R732" s="15">
        <v>3000000</v>
      </c>
      <c r="S732" s="15">
        <v>11000000</v>
      </c>
      <c r="T732" s="15">
        <v>10000000</v>
      </c>
      <c r="U732" s="15">
        <v>10000000</v>
      </c>
    </row>
    <row r="733" spans="1:21" x14ac:dyDescent="0.3">
      <c r="A733" s="7" t="s">
        <v>281</v>
      </c>
      <c r="B733" s="7" t="s">
        <v>1116</v>
      </c>
      <c r="C733" s="8" t="s">
        <v>1257</v>
      </c>
      <c r="D733" s="7">
        <v>1301</v>
      </c>
      <c r="E733" s="7" t="s">
        <v>1258</v>
      </c>
      <c r="F733" s="7">
        <v>913</v>
      </c>
      <c r="G733" s="7">
        <v>111193</v>
      </c>
      <c r="H733" s="7" t="s">
        <v>1197</v>
      </c>
      <c r="I733" s="8" t="s">
        <v>1257</v>
      </c>
      <c r="J733" s="15">
        <v>3000000</v>
      </c>
      <c r="K733" s="15">
        <v>4000000</v>
      </c>
      <c r="L733" s="15">
        <v>6000000</v>
      </c>
      <c r="M733" s="15">
        <v>1000000</v>
      </c>
      <c r="N733" s="15">
        <v>4000000</v>
      </c>
      <c r="O733" s="15">
        <v>5000000</v>
      </c>
      <c r="P733" s="15">
        <v>5000000</v>
      </c>
      <c r="Q733" s="15">
        <v>14000000</v>
      </c>
      <c r="R733" s="15">
        <v>3000000</v>
      </c>
      <c r="S733" s="15">
        <v>19000000</v>
      </c>
      <c r="T733" s="15">
        <v>11000000</v>
      </c>
      <c r="U733" s="15">
        <v>12000000</v>
      </c>
    </row>
    <row r="734" spans="1:21" x14ac:dyDescent="0.3">
      <c r="A734" s="7" t="s">
        <v>281</v>
      </c>
      <c r="B734" s="7" t="s">
        <v>1116</v>
      </c>
      <c r="C734" s="8" t="s">
        <v>1184</v>
      </c>
      <c r="D734" s="7">
        <v>1301</v>
      </c>
      <c r="E734" s="7" t="s">
        <v>1259</v>
      </c>
      <c r="F734" s="7">
        <v>913</v>
      </c>
      <c r="G734" s="7">
        <v>110173</v>
      </c>
      <c r="H734" s="7" t="s">
        <v>1197</v>
      </c>
      <c r="I734" s="8" t="s">
        <v>1184</v>
      </c>
      <c r="J734" s="15">
        <v>1000000</v>
      </c>
      <c r="K734" s="15">
        <v>6000000</v>
      </c>
      <c r="L734" s="15">
        <v>2000000</v>
      </c>
      <c r="M734" s="15">
        <v>7000000</v>
      </c>
      <c r="N734" s="15">
        <v>7000000</v>
      </c>
      <c r="O734" s="15">
        <v>4000000</v>
      </c>
      <c r="P734" s="15">
        <v>6000000</v>
      </c>
      <c r="Q734" s="15">
        <v>1000000</v>
      </c>
      <c r="R734" s="15">
        <v>3000000</v>
      </c>
      <c r="S734" s="15">
        <v>11000000</v>
      </c>
      <c r="T734" s="15">
        <v>7000000</v>
      </c>
      <c r="U734" s="15">
        <v>7000000</v>
      </c>
    </row>
    <row r="735" spans="1:21" x14ac:dyDescent="0.3">
      <c r="A735" s="7" t="s">
        <v>281</v>
      </c>
      <c r="B735" s="7" t="s">
        <v>1116</v>
      </c>
      <c r="C735" s="8" t="s">
        <v>1185</v>
      </c>
      <c r="D735" s="7">
        <v>1301</v>
      </c>
      <c r="E735" s="7" t="s">
        <v>1260</v>
      </c>
      <c r="F735" s="7">
        <v>913</v>
      </c>
      <c r="G735" s="7">
        <v>110180</v>
      </c>
      <c r="H735" s="7" t="s">
        <v>1197</v>
      </c>
      <c r="I735" s="8" t="s">
        <v>1185</v>
      </c>
      <c r="J735" s="15">
        <v>1000000</v>
      </c>
      <c r="K735" s="15">
        <v>1000000</v>
      </c>
      <c r="L735" s="15">
        <v>6000000</v>
      </c>
      <c r="M735" s="15">
        <v>3000000</v>
      </c>
      <c r="N735" s="15">
        <v>6000000</v>
      </c>
      <c r="O735" s="15">
        <v>1000000</v>
      </c>
      <c r="P735" s="15">
        <v>1000000</v>
      </c>
      <c r="Q735" s="15">
        <v>1000000</v>
      </c>
      <c r="R735" s="15">
        <v>1000000</v>
      </c>
      <c r="S735" s="15">
        <v>5000000</v>
      </c>
      <c r="T735" s="15">
        <v>4000000</v>
      </c>
      <c r="U735" s="15">
        <v>4000000</v>
      </c>
    </row>
    <row r="736" spans="1:21" x14ac:dyDescent="0.3">
      <c r="A736" s="7" t="s">
        <v>281</v>
      </c>
      <c r="B736" s="7" t="s">
        <v>1116</v>
      </c>
      <c r="C736" s="8" t="s">
        <v>1117</v>
      </c>
      <c r="D736" s="7">
        <v>1301</v>
      </c>
      <c r="E736" s="7" t="s">
        <v>936</v>
      </c>
      <c r="F736" s="7">
        <v>913</v>
      </c>
      <c r="G736" s="7" t="s">
        <v>936</v>
      </c>
      <c r="H736" s="7" t="s">
        <v>1197</v>
      </c>
      <c r="I736" s="8" t="s">
        <v>1117</v>
      </c>
      <c r="J736" s="15">
        <v>4000000</v>
      </c>
      <c r="K736" s="15">
        <v>9000000</v>
      </c>
      <c r="L736" s="15">
        <v>11000000</v>
      </c>
      <c r="M736" s="15">
        <v>14000000</v>
      </c>
      <c r="N736" s="15">
        <v>12000000</v>
      </c>
      <c r="O736" s="15">
        <v>25000000</v>
      </c>
      <c r="P736" s="15">
        <v>1000000</v>
      </c>
      <c r="Q736" s="15">
        <v>17000000</v>
      </c>
      <c r="R736" s="15">
        <v>22000000</v>
      </c>
      <c r="S736" s="15">
        <v>17000000</v>
      </c>
      <c r="T736" s="15">
        <v>19000000</v>
      </c>
      <c r="U736" s="15">
        <v>20000000</v>
      </c>
    </row>
    <row r="737" spans="1:21" x14ac:dyDescent="0.3">
      <c r="A737" s="7" t="s">
        <v>281</v>
      </c>
      <c r="B737" s="7" t="s">
        <v>1116</v>
      </c>
      <c r="C737" s="8" t="s">
        <v>1146</v>
      </c>
      <c r="D737" s="7">
        <v>1301</v>
      </c>
      <c r="E737" s="7" t="s">
        <v>1066</v>
      </c>
      <c r="F737" s="7">
        <v>907</v>
      </c>
      <c r="G737" s="7">
        <v>131602</v>
      </c>
      <c r="H737" s="7" t="s">
        <v>1197</v>
      </c>
      <c r="I737" s="8" t="s">
        <v>1146</v>
      </c>
      <c r="J737" s="15">
        <v>3000000</v>
      </c>
      <c r="K737" s="15">
        <v>2000000</v>
      </c>
      <c r="L737" s="15">
        <v>2000000</v>
      </c>
      <c r="M737" s="15">
        <v>1000000</v>
      </c>
      <c r="N737" s="15">
        <v>23000000</v>
      </c>
      <c r="O737" s="15">
        <v>1000000</v>
      </c>
      <c r="P737" s="15">
        <v>15000000</v>
      </c>
      <c r="Q737" s="15">
        <v>6000000</v>
      </c>
      <c r="R737" s="15">
        <v>3000000</v>
      </c>
      <c r="S737" s="15">
        <v>3000000</v>
      </c>
      <c r="T737" s="15">
        <v>8000000</v>
      </c>
      <c r="U737" s="15">
        <v>9000000</v>
      </c>
    </row>
    <row r="738" spans="1:21" x14ac:dyDescent="0.3">
      <c r="A738" s="7" t="s">
        <v>281</v>
      </c>
      <c r="B738" s="7" t="s">
        <v>1116</v>
      </c>
      <c r="C738" s="8" t="s">
        <v>1117</v>
      </c>
      <c r="D738" s="7">
        <v>1301</v>
      </c>
      <c r="E738" s="7" t="s">
        <v>936</v>
      </c>
      <c r="F738" s="7">
        <v>917</v>
      </c>
      <c r="G738" s="7" t="s">
        <v>936</v>
      </c>
      <c r="H738" s="7" t="s">
        <v>1197</v>
      </c>
      <c r="I738" s="8" t="s">
        <v>1117</v>
      </c>
      <c r="J738" s="15">
        <v>4000000</v>
      </c>
      <c r="K738" s="15">
        <v>4000000</v>
      </c>
      <c r="L738" s="15">
        <v>4000000</v>
      </c>
      <c r="M738" s="15">
        <v>4000000</v>
      </c>
      <c r="N738" s="15">
        <v>4000000</v>
      </c>
      <c r="O738" s="15">
        <v>4000000</v>
      </c>
      <c r="P738" s="15">
        <v>4000000</v>
      </c>
      <c r="Q738" s="15">
        <v>4000000</v>
      </c>
      <c r="R738" s="15">
        <v>4000000</v>
      </c>
      <c r="S738" s="15">
        <v>4000000</v>
      </c>
      <c r="T738" s="15">
        <v>4000000</v>
      </c>
      <c r="U738" s="15">
        <v>4000000</v>
      </c>
    </row>
    <row r="739" spans="1:21" x14ac:dyDescent="0.3">
      <c r="A739" s="7" t="s">
        <v>281</v>
      </c>
      <c r="B739" s="7" t="s">
        <v>1116</v>
      </c>
      <c r="C739" s="8" t="s">
        <v>1147</v>
      </c>
      <c r="D739" s="7">
        <v>1301</v>
      </c>
      <c r="E739" s="7" t="s">
        <v>1220</v>
      </c>
      <c r="F739" s="7">
        <v>905</v>
      </c>
      <c r="G739" s="7">
        <v>250015</v>
      </c>
      <c r="H739" s="7" t="s">
        <v>1197</v>
      </c>
      <c r="I739" s="8" t="s">
        <v>1147</v>
      </c>
      <c r="J739" s="15">
        <v>1000000</v>
      </c>
      <c r="K739" s="15">
        <v>1000000</v>
      </c>
      <c r="L739" s="15">
        <v>1000000</v>
      </c>
      <c r="M739" s="15">
        <v>1000000</v>
      </c>
      <c r="N739" s="15">
        <v>2000000</v>
      </c>
      <c r="O739" s="15">
        <v>2000000</v>
      </c>
      <c r="P739" s="15">
        <v>2000000</v>
      </c>
      <c r="Q739" s="15">
        <v>2000000</v>
      </c>
      <c r="R739" s="15">
        <v>2000000</v>
      </c>
      <c r="S739" s="15">
        <v>2000000</v>
      </c>
      <c r="T739" s="15">
        <v>2000000</v>
      </c>
      <c r="U739" s="15">
        <v>5000000</v>
      </c>
    </row>
    <row r="740" spans="1:21" x14ac:dyDescent="0.3">
      <c r="A740" s="7" t="s">
        <v>281</v>
      </c>
      <c r="B740" s="7" t="s">
        <v>1116</v>
      </c>
      <c r="C740" s="8" t="s">
        <v>1148</v>
      </c>
      <c r="D740" s="7">
        <v>1301</v>
      </c>
      <c r="E740" s="7" t="s">
        <v>1262</v>
      </c>
      <c r="F740" s="7">
        <v>905</v>
      </c>
      <c r="G740" s="7">
        <v>250157</v>
      </c>
      <c r="H740" s="7" t="s">
        <v>1197</v>
      </c>
      <c r="I740" s="8" t="s">
        <v>1148</v>
      </c>
      <c r="J740" s="15">
        <v>8000000</v>
      </c>
      <c r="K740" s="15">
        <v>8000000</v>
      </c>
      <c r="L740" s="15">
        <v>6000000</v>
      </c>
      <c r="M740" s="15">
        <v>7000000</v>
      </c>
      <c r="N740" s="15">
        <v>6000000</v>
      </c>
      <c r="O740" s="15">
        <v>6000000</v>
      </c>
      <c r="P740" s="15">
        <v>6000000</v>
      </c>
      <c r="Q740" s="15">
        <v>6000000</v>
      </c>
      <c r="R740" s="15">
        <v>6000000</v>
      </c>
      <c r="S740" s="15">
        <v>6000000</v>
      </c>
      <c r="T740" s="15">
        <v>8000000</v>
      </c>
      <c r="U740" s="15">
        <v>10000000</v>
      </c>
    </row>
    <row r="741" spans="1:21" x14ac:dyDescent="0.3">
      <c r="A741" s="7" t="s">
        <v>281</v>
      </c>
      <c r="B741" s="7" t="s">
        <v>1116</v>
      </c>
      <c r="C741" s="8" t="s">
        <v>1246</v>
      </c>
      <c r="D741" s="7">
        <v>1301</v>
      </c>
      <c r="E741" s="7" t="s">
        <v>1220</v>
      </c>
      <c r="F741" s="7">
        <v>905</v>
      </c>
      <c r="G741" s="7">
        <v>130754</v>
      </c>
      <c r="H741" s="7" t="s">
        <v>1197</v>
      </c>
      <c r="I741" s="8" t="s">
        <v>1246</v>
      </c>
      <c r="J741" s="15">
        <v>400000</v>
      </c>
      <c r="K741" s="15">
        <v>400000</v>
      </c>
      <c r="L741" s="15">
        <v>6000000</v>
      </c>
      <c r="M741" s="15">
        <v>400000</v>
      </c>
      <c r="N741" s="15">
        <v>400000</v>
      </c>
      <c r="O741" s="15">
        <v>400000</v>
      </c>
      <c r="P741" s="15">
        <v>400000</v>
      </c>
      <c r="Q741" s="15">
        <v>400000</v>
      </c>
      <c r="R741" s="15">
        <v>400000</v>
      </c>
      <c r="S741" s="15">
        <v>400000</v>
      </c>
      <c r="T741" s="15">
        <v>400000</v>
      </c>
      <c r="U741" s="15">
        <v>400000</v>
      </c>
    </row>
    <row r="742" spans="1:21" x14ac:dyDescent="0.3">
      <c r="A742" s="7" t="s">
        <v>281</v>
      </c>
      <c r="B742" s="7" t="s">
        <v>1116</v>
      </c>
      <c r="C742" s="8" t="s">
        <v>1149</v>
      </c>
      <c r="D742" s="7">
        <v>1301</v>
      </c>
      <c r="E742" s="7" t="s">
        <v>1221</v>
      </c>
      <c r="F742" s="7">
        <v>913</v>
      </c>
      <c r="G742" s="7">
        <v>111334</v>
      </c>
      <c r="H742" s="7" t="s">
        <v>1197</v>
      </c>
      <c r="I742" s="8" t="s">
        <v>1149</v>
      </c>
      <c r="J742" s="15">
        <v>5000000</v>
      </c>
      <c r="K742" s="15">
        <v>5000000</v>
      </c>
      <c r="L742" s="15">
        <v>6000000</v>
      </c>
      <c r="M742" s="15">
        <v>7000000</v>
      </c>
      <c r="N742" s="15">
        <v>7000000</v>
      </c>
      <c r="O742" s="15">
        <v>7000000</v>
      </c>
      <c r="P742" s="15">
        <v>7000000</v>
      </c>
      <c r="Q742" s="15">
        <v>7000000</v>
      </c>
      <c r="R742" s="15">
        <v>7000000</v>
      </c>
      <c r="S742" s="15">
        <v>7000000</v>
      </c>
      <c r="T742" s="15">
        <v>7000000</v>
      </c>
      <c r="U742" s="15">
        <v>7000000</v>
      </c>
    </row>
    <row r="743" spans="1:21" x14ac:dyDescent="0.3">
      <c r="A743" s="7" t="s">
        <v>281</v>
      </c>
      <c r="B743" s="7" t="s">
        <v>1116</v>
      </c>
      <c r="C743" s="8" t="s">
        <v>1150</v>
      </c>
      <c r="D743" s="7">
        <v>1301</v>
      </c>
      <c r="E743" s="7" t="s">
        <v>936</v>
      </c>
      <c r="F743" s="7">
        <v>905</v>
      </c>
      <c r="G743" s="7">
        <v>370381</v>
      </c>
      <c r="H743" s="7" t="s">
        <v>1197</v>
      </c>
      <c r="I743" s="8" t="s">
        <v>1150</v>
      </c>
      <c r="J743" s="15">
        <v>4000000</v>
      </c>
      <c r="K743" s="15">
        <v>4000000</v>
      </c>
      <c r="L743" s="15">
        <v>4000000</v>
      </c>
      <c r="M743" s="15">
        <v>4000000</v>
      </c>
      <c r="N743" s="15">
        <v>4000000</v>
      </c>
      <c r="O743" s="15">
        <v>4000000</v>
      </c>
      <c r="P743" s="15">
        <v>4000000</v>
      </c>
      <c r="Q743" s="15">
        <v>4000000</v>
      </c>
      <c r="R743" s="15">
        <v>4000000</v>
      </c>
      <c r="S743" s="15">
        <v>4000000</v>
      </c>
      <c r="T743" s="15">
        <v>4000000</v>
      </c>
      <c r="U743" s="15">
        <v>4000000</v>
      </c>
    </row>
    <row r="744" spans="1:21" x14ac:dyDescent="0.3">
      <c r="A744" s="7" t="s">
        <v>281</v>
      </c>
      <c r="B744" s="7" t="s">
        <v>1116</v>
      </c>
      <c r="C744" s="8" t="s">
        <v>1151</v>
      </c>
      <c r="D744" s="7">
        <v>1301</v>
      </c>
      <c r="E744" s="7" t="s">
        <v>1222</v>
      </c>
      <c r="F744" s="7">
        <v>905</v>
      </c>
      <c r="G744" s="7" t="s">
        <v>1190</v>
      </c>
      <c r="H744" s="7" t="s">
        <v>1197</v>
      </c>
      <c r="I744" s="8" t="s">
        <v>1151</v>
      </c>
      <c r="J744" s="15">
        <v>10000000</v>
      </c>
      <c r="K744" s="15">
        <v>10000000</v>
      </c>
      <c r="L744" s="15">
        <v>10000000</v>
      </c>
      <c r="M744" s="15">
        <v>10000000</v>
      </c>
      <c r="N744" s="15">
        <v>10000000</v>
      </c>
      <c r="O744" s="15">
        <v>12000000</v>
      </c>
      <c r="P744" s="15">
        <v>12000000</v>
      </c>
      <c r="Q744" s="15">
        <v>10000000</v>
      </c>
      <c r="R744" s="15">
        <v>10000000</v>
      </c>
      <c r="S744" s="15">
        <v>10000000</v>
      </c>
      <c r="T744" s="15">
        <v>10000000</v>
      </c>
      <c r="U744" s="15">
        <v>10000000</v>
      </c>
    </row>
    <row r="745" spans="1:21" x14ac:dyDescent="0.3">
      <c r="A745" s="7" t="s">
        <v>281</v>
      </c>
      <c r="B745" s="7" t="s">
        <v>1116</v>
      </c>
      <c r="C745" s="8" t="s">
        <v>1152</v>
      </c>
      <c r="D745" s="7">
        <v>1301</v>
      </c>
      <c r="E745" s="7" t="s">
        <v>1223</v>
      </c>
      <c r="F745" s="7">
        <v>905</v>
      </c>
      <c r="G745" s="7">
        <v>250131</v>
      </c>
      <c r="H745" s="7" t="s">
        <v>1197</v>
      </c>
      <c r="I745" s="8" t="s">
        <v>1152</v>
      </c>
      <c r="J745" s="15">
        <v>1000000</v>
      </c>
      <c r="K745" s="15">
        <v>1000000</v>
      </c>
      <c r="L745" s="15">
        <v>1000000</v>
      </c>
      <c r="M745" s="15">
        <v>1000000</v>
      </c>
      <c r="N745" s="15">
        <v>2000000</v>
      </c>
      <c r="O745" s="15">
        <v>2000000</v>
      </c>
      <c r="P745" s="15">
        <v>2000000</v>
      </c>
      <c r="Q745" s="15">
        <v>2000000</v>
      </c>
      <c r="R745" s="15">
        <v>2000000</v>
      </c>
      <c r="S745" s="15">
        <v>2000000</v>
      </c>
      <c r="T745" s="15">
        <v>2000000</v>
      </c>
      <c r="U745" s="15">
        <v>2000000</v>
      </c>
    </row>
    <row r="746" spans="1:21" x14ac:dyDescent="0.3">
      <c r="A746" s="7" t="s">
        <v>281</v>
      </c>
      <c r="B746" s="7" t="s">
        <v>1116</v>
      </c>
      <c r="C746" s="8" t="s">
        <v>1153</v>
      </c>
      <c r="D746" s="7">
        <v>1301</v>
      </c>
      <c r="E746" s="7" t="s">
        <v>1220</v>
      </c>
      <c r="F746" s="7">
        <v>905</v>
      </c>
      <c r="G746" s="7">
        <v>250141</v>
      </c>
      <c r="H746" s="7" t="s">
        <v>1197</v>
      </c>
      <c r="I746" s="8" t="s">
        <v>1153</v>
      </c>
      <c r="J746" s="15">
        <v>1000000</v>
      </c>
      <c r="K746" s="15">
        <v>1000000</v>
      </c>
      <c r="L746" s="15">
        <v>1000000</v>
      </c>
      <c r="M746" s="15">
        <v>1000000</v>
      </c>
      <c r="N746" s="15">
        <v>1000000</v>
      </c>
      <c r="O746" s="15">
        <v>1000000</v>
      </c>
      <c r="P746" s="15">
        <v>1000000</v>
      </c>
      <c r="Q746" s="15">
        <v>1000000</v>
      </c>
      <c r="R746" s="15">
        <v>1000000</v>
      </c>
      <c r="S746" s="15">
        <v>1000000</v>
      </c>
      <c r="T746" s="15">
        <v>1000000</v>
      </c>
      <c r="U746" s="15">
        <v>1000000</v>
      </c>
    </row>
    <row r="747" spans="1:21" x14ac:dyDescent="0.3">
      <c r="A747" s="7" t="s">
        <v>281</v>
      </c>
      <c r="B747" s="7" t="s">
        <v>1116</v>
      </c>
      <c r="C747" s="8" t="s">
        <v>1154</v>
      </c>
      <c r="D747" s="7">
        <v>1301</v>
      </c>
      <c r="E747" s="7" t="s">
        <v>8</v>
      </c>
      <c r="F747" s="7">
        <v>913</v>
      </c>
      <c r="G747" s="7">
        <v>111472</v>
      </c>
      <c r="H747" s="7" t="s">
        <v>1197</v>
      </c>
      <c r="I747" s="8" t="s">
        <v>1154</v>
      </c>
      <c r="J747" s="15">
        <v>0</v>
      </c>
      <c r="K747" s="15">
        <v>0</v>
      </c>
      <c r="L747" s="15">
        <v>1000000</v>
      </c>
      <c r="M747" s="15">
        <v>1000000</v>
      </c>
      <c r="N747" s="15">
        <v>0</v>
      </c>
      <c r="O747" s="15">
        <v>1000000</v>
      </c>
      <c r="P747" s="15">
        <v>1000000</v>
      </c>
      <c r="Q747" s="15">
        <v>1000000</v>
      </c>
      <c r="R747" s="15">
        <v>0</v>
      </c>
      <c r="S747" s="15">
        <v>1000000</v>
      </c>
      <c r="T747" s="15">
        <v>1000000</v>
      </c>
      <c r="U747" s="15">
        <v>1000000</v>
      </c>
    </row>
    <row r="748" spans="1:21" x14ac:dyDescent="0.3">
      <c r="A748" s="7" t="s">
        <v>281</v>
      </c>
      <c r="B748" s="7" t="s">
        <v>1116</v>
      </c>
      <c r="C748" s="8" t="s">
        <v>1155</v>
      </c>
      <c r="D748" s="7">
        <v>1301</v>
      </c>
      <c r="E748" s="7" t="s">
        <v>1220</v>
      </c>
      <c r="F748" s="7">
        <v>905</v>
      </c>
      <c r="G748" s="7">
        <v>250082</v>
      </c>
      <c r="H748" s="7" t="s">
        <v>1197</v>
      </c>
      <c r="I748" s="8" t="s">
        <v>1155</v>
      </c>
      <c r="J748" s="15">
        <v>1000000</v>
      </c>
      <c r="K748" s="15">
        <v>1000000</v>
      </c>
      <c r="L748" s="15">
        <v>1000000</v>
      </c>
      <c r="M748" s="15">
        <v>1000000</v>
      </c>
      <c r="N748" s="15">
        <v>1000000</v>
      </c>
      <c r="O748" s="15">
        <v>1000000</v>
      </c>
      <c r="P748" s="15">
        <v>1000000</v>
      </c>
      <c r="Q748" s="15">
        <v>1000000</v>
      </c>
      <c r="R748" s="15">
        <v>1000000</v>
      </c>
      <c r="S748" s="15">
        <v>1000000</v>
      </c>
      <c r="T748" s="15">
        <v>1000000</v>
      </c>
      <c r="U748" s="15">
        <v>1000000</v>
      </c>
    </row>
    <row r="749" spans="1:21" x14ac:dyDescent="0.3">
      <c r="A749" s="7" t="s">
        <v>281</v>
      </c>
      <c r="B749" s="7" t="s">
        <v>1116</v>
      </c>
      <c r="C749" s="8" t="s">
        <v>1156</v>
      </c>
      <c r="D749" s="7">
        <v>1301</v>
      </c>
      <c r="E749" s="7" t="s">
        <v>8</v>
      </c>
      <c r="F749" s="7">
        <v>905</v>
      </c>
      <c r="G749" s="7">
        <v>250139</v>
      </c>
      <c r="H749" s="7" t="s">
        <v>1197</v>
      </c>
      <c r="I749" s="8" t="s">
        <v>1156</v>
      </c>
      <c r="J749" s="15">
        <v>1000000</v>
      </c>
      <c r="K749" s="15">
        <v>1000000</v>
      </c>
      <c r="L749" s="15">
        <v>1000000</v>
      </c>
      <c r="M749" s="15">
        <v>1000000</v>
      </c>
      <c r="N749" s="15">
        <v>1000000</v>
      </c>
      <c r="O749" s="15">
        <v>1000000</v>
      </c>
      <c r="P749" s="15">
        <v>1000000</v>
      </c>
      <c r="Q749" s="15">
        <v>1000000</v>
      </c>
      <c r="R749" s="15">
        <v>1000000</v>
      </c>
      <c r="S749" s="15">
        <v>1000000</v>
      </c>
      <c r="T749" s="15">
        <v>1000000</v>
      </c>
      <c r="U749" s="15">
        <v>1000000</v>
      </c>
    </row>
    <row r="750" spans="1:21" x14ac:dyDescent="0.3">
      <c r="A750" s="7" t="s">
        <v>281</v>
      </c>
      <c r="B750" s="7" t="s">
        <v>1116</v>
      </c>
      <c r="C750" s="8" t="s">
        <v>1157</v>
      </c>
      <c r="D750" s="7">
        <v>1301</v>
      </c>
      <c r="E750" s="7" t="s">
        <v>8</v>
      </c>
      <c r="F750" s="7">
        <v>913</v>
      </c>
      <c r="G750" s="7">
        <v>130888</v>
      </c>
      <c r="H750" s="7" t="s">
        <v>1197</v>
      </c>
      <c r="I750" s="8" t="s">
        <v>1157</v>
      </c>
      <c r="J750" s="15">
        <v>1000000</v>
      </c>
      <c r="K750" s="15">
        <v>1000000</v>
      </c>
      <c r="L750" s="15">
        <v>1000000</v>
      </c>
      <c r="M750" s="15">
        <v>1000000</v>
      </c>
      <c r="N750" s="15">
        <v>1000000</v>
      </c>
      <c r="O750" s="15">
        <v>1000000</v>
      </c>
      <c r="P750" s="15">
        <v>1000000</v>
      </c>
      <c r="Q750" s="15">
        <v>1000000</v>
      </c>
      <c r="R750" s="15">
        <v>1000000</v>
      </c>
      <c r="S750" s="15">
        <v>1000000</v>
      </c>
      <c r="T750" s="15">
        <v>1000000</v>
      </c>
      <c r="U750" s="15">
        <v>1000000</v>
      </c>
    </row>
    <row r="751" spans="1:21" x14ac:dyDescent="0.3">
      <c r="A751" s="7" t="s">
        <v>281</v>
      </c>
      <c r="B751" s="7" t="s">
        <v>1116</v>
      </c>
      <c r="C751" s="8" t="s">
        <v>1158</v>
      </c>
      <c r="D751" s="7">
        <v>1301</v>
      </c>
      <c r="E751" s="7" t="s">
        <v>8</v>
      </c>
      <c r="F751" s="7">
        <v>913</v>
      </c>
      <c r="G751" s="7">
        <v>131214</v>
      </c>
      <c r="H751" s="7" t="s">
        <v>1197</v>
      </c>
      <c r="I751" s="8" t="s">
        <v>1158</v>
      </c>
      <c r="J751" s="15">
        <v>0</v>
      </c>
      <c r="K751" s="15">
        <v>1000000</v>
      </c>
      <c r="L751" s="15">
        <v>1000000</v>
      </c>
      <c r="M751" s="15">
        <v>2000000</v>
      </c>
      <c r="N751" s="15">
        <v>1000000</v>
      </c>
      <c r="O751" s="15">
        <v>1000000</v>
      </c>
      <c r="P751" s="15">
        <v>1000000</v>
      </c>
      <c r="Q751" s="15">
        <v>2000000</v>
      </c>
      <c r="R751" s="15">
        <v>1000000</v>
      </c>
      <c r="S751" s="15">
        <v>0</v>
      </c>
      <c r="T751" s="15">
        <v>2000000</v>
      </c>
      <c r="U751" s="15">
        <v>0</v>
      </c>
    </row>
    <row r="752" spans="1:21" x14ac:dyDescent="0.3">
      <c r="A752" s="7" t="s">
        <v>281</v>
      </c>
      <c r="B752" s="7" t="s">
        <v>1116</v>
      </c>
      <c r="C752" s="8" t="s">
        <v>1159</v>
      </c>
      <c r="D752" s="7">
        <v>1301</v>
      </c>
      <c r="E752" s="7" t="s">
        <v>8</v>
      </c>
      <c r="F752" s="7">
        <v>913</v>
      </c>
      <c r="G752" s="7">
        <v>131277</v>
      </c>
      <c r="H752" s="7" t="s">
        <v>1197</v>
      </c>
      <c r="I752" s="8" t="s">
        <v>1159</v>
      </c>
      <c r="J752" s="15">
        <v>1000000</v>
      </c>
      <c r="K752" s="15">
        <v>1000000</v>
      </c>
      <c r="L752" s="15">
        <v>0</v>
      </c>
      <c r="M752" s="15">
        <v>2000000</v>
      </c>
      <c r="N752" s="15">
        <v>0</v>
      </c>
      <c r="O752" s="15">
        <v>2000000</v>
      </c>
      <c r="P752" s="15">
        <v>0</v>
      </c>
      <c r="Q752" s="15">
        <v>1000000</v>
      </c>
      <c r="R752" s="15">
        <v>0</v>
      </c>
      <c r="S752" s="15">
        <v>4000000</v>
      </c>
      <c r="T752" s="15">
        <v>0</v>
      </c>
      <c r="U752" s="15">
        <v>1000000</v>
      </c>
    </row>
    <row r="753" spans="1:21" x14ac:dyDescent="0.3">
      <c r="A753" s="7" t="s">
        <v>281</v>
      </c>
      <c r="B753" s="7" t="s">
        <v>1116</v>
      </c>
      <c r="C753" s="8" t="s">
        <v>1160</v>
      </c>
      <c r="D753" s="7">
        <v>1301</v>
      </c>
      <c r="E753" s="7" t="s">
        <v>8</v>
      </c>
      <c r="F753" s="7">
        <v>913</v>
      </c>
      <c r="G753" s="7">
        <v>111509</v>
      </c>
      <c r="H753" s="7" t="s">
        <v>1197</v>
      </c>
      <c r="I753" s="8" t="s">
        <v>1160</v>
      </c>
      <c r="J753" s="15">
        <v>0</v>
      </c>
      <c r="K753" s="15">
        <v>0</v>
      </c>
      <c r="L753" s="15">
        <v>1000000</v>
      </c>
      <c r="M753" s="15">
        <v>0</v>
      </c>
      <c r="N753" s="15">
        <v>1000000</v>
      </c>
      <c r="O753" s="15">
        <v>3000000</v>
      </c>
      <c r="P753" s="15">
        <v>1000000</v>
      </c>
      <c r="Q753" s="15">
        <v>0</v>
      </c>
      <c r="R753" s="15">
        <v>2000000</v>
      </c>
      <c r="S753" s="15">
        <v>0</v>
      </c>
      <c r="T753" s="15">
        <v>2000000</v>
      </c>
      <c r="U753" s="15">
        <v>1000000</v>
      </c>
    </row>
    <row r="754" spans="1:21" x14ac:dyDescent="0.3">
      <c r="A754" s="7" t="s">
        <v>281</v>
      </c>
      <c r="B754" s="7" t="s">
        <v>1116</v>
      </c>
      <c r="C754" s="8" t="s">
        <v>1161</v>
      </c>
      <c r="D754" s="7">
        <v>1301</v>
      </c>
      <c r="E754" s="7" t="s">
        <v>8</v>
      </c>
      <c r="F754" s="7">
        <v>913</v>
      </c>
      <c r="G754" s="7">
        <v>110956</v>
      </c>
      <c r="H754" s="7" t="s">
        <v>1197</v>
      </c>
      <c r="I754" s="8" t="s">
        <v>1161</v>
      </c>
      <c r="J754" s="15">
        <v>0</v>
      </c>
      <c r="K754" s="15">
        <v>1000000</v>
      </c>
      <c r="L754" s="15">
        <v>0</v>
      </c>
      <c r="M754" s="15">
        <v>1000000</v>
      </c>
      <c r="N754" s="15">
        <v>0</v>
      </c>
      <c r="O754" s="15">
        <v>1000000</v>
      </c>
      <c r="P754" s="15">
        <v>0</v>
      </c>
      <c r="Q754" s="15">
        <v>1000000</v>
      </c>
      <c r="R754" s="15">
        <v>1000000</v>
      </c>
      <c r="S754" s="15">
        <v>1000000</v>
      </c>
      <c r="T754" s="15">
        <v>1000000</v>
      </c>
      <c r="U754" s="15">
        <v>1000000</v>
      </c>
    </row>
    <row r="755" spans="1:21" x14ac:dyDescent="0.3">
      <c r="A755" s="7" t="s">
        <v>281</v>
      </c>
      <c r="B755" s="7" t="s">
        <v>1116</v>
      </c>
      <c r="C755" s="8" t="s">
        <v>1162</v>
      </c>
      <c r="D755" s="7">
        <v>1301</v>
      </c>
      <c r="E755" s="7" t="s">
        <v>8</v>
      </c>
      <c r="F755" s="7">
        <v>913</v>
      </c>
      <c r="G755" s="7">
        <v>111547</v>
      </c>
      <c r="H755" s="7" t="s">
        <v>1197</v>
      </c>
      <c r="I755" s="8" t="s">
        <v>1162</v>
      </c>
      <c r="J755" s="15">
        <v>1000000</v>
      </c>
      <c r="K755" s="15">
        <v>1000000</v>
      </c>
      <c r="L755" s="15">
        <v>1000000</v>
      </c>
      <c r="M755" s="15">
        <v>2000000</v>
      </c>
      <c r="N755" s="15">
        <v>1000000</v>
      </c>
      <c r="O755" s="15">
        <v>2000000</v>
      </c>
      <c r="P755" s="15">
        <v>1000000</v>
      </c>
      <c r="Q755" s="15">
        <v>2000000</v>
      </c>
      <c r="R755" s="15">
        <v>1000000</v>
      </c>
      <c r="S755" s="15">
        <v>1000000</v>
      </c>
      <c r="T755" s="15">
        <v>2000000</v>
      </c>
      <c r="U755" s="15">
        <v>2000000</v>
      </c>
    </row>
    <row r="756" spans="1:21" x14ac:dyDescent="0.3">
      <c r="A756" s="7" t="s">
        <v>281</v>
      </c>
      <c r="B756" s="7" t="s">
        <v>1116</v>
      </c>
      <c r="C756" s="8" t="s">
        <v>1163</v>
      </c>
      <c r="D756" s="7">
        <v>1301</v>
      </c>
      <c r="E756" s="7" t="s">
        <v>8</v>
      </c>
      <c r="F756" s="7">
        <v>913</v>
      </c>
      <c r="G756" s="7">
        <v>131475</v>
      </c>
      <c r="H756" s="7" t="s">
        <v>1197</v>
      </c>
      <c r="I756" s="8" t="s">
        <v>1163</v>
      </c>
      <c r="J756" s="15">
        <v>2000000</v>
      </c>
      <c r="K756" s="15">
        <v>2000000</v>
      </c>
      <c r="L756" s="15">
        <v>2000000</v>
      </c>
      <c r="M756" s="15">
        <v>2000000</v>
      </c>
      <c r="N756" s="15">
        <v>2000000</v>
      </c>
      <c r="O756" s="15">
        <v>2000000</v>
      </c>
      <c r="P756" s="15">
        <v>2000000</v>
      </c>
      <c r="Q756" s="15">
        <v>2000000</v>
      </c>
      <c r="R756" s="15">
        <v>2000000</v>
      </c>
      <c r="S756" s="15">
        <v>2000000</v>
      </c>
      <c r="T756" s="15">
        <v>2000000</v>
      </c>
      <c r="U756" s="15">
        <v>2000000</v>
      </c>
    </row>
    <row r="757" spans="1:21" x14ac:dyDescent="0.3">
      <c r="A757" s="7" t="s">
        <v>281</v>
      </c>
      <c r="B757" s="7" t="s">
        <v>1116</v>
      </c>
      <c r="C757" s="8" t="s">
        <v>1261</v>
      </c>
      <c r="D757" s="7">
        <v>1301</v>
      </c>
      <c r="E757" s="7" t="s">
        <v>936</v>
      </c>
      <c r="F757" s="7">
        <v>999</v>
      </c>
      <c r="G757" s="7" t="s">
        <v>936</v>
      </c>
      <c r="H757" s="7" t="s">
        <v>1197</v>
      </c>
      <c r="I757" s="8" t="s">
        <v>1261</v>
      </c>
      <c r="J757" s="15">
        <v>3000000</v>
      </c>
      <c r="K757" s="15">
        <v>3000000</v>
      </c>
      <c r="L757" s="15">
        <v>3000000</v>
      </c>
      <c r="M757" s="15">
        <v>3000000</v>
      </c>
      <c r="N757" s="15">
        <v>3000000</v>
      </c>
      <c r="O757" s="15">
        <v>3000000</v>
      </c>
      <c r="P757" s="15">
        <v>3000000</v>
      </c>
      <c r="Q757" s="15">
        <v>3000000</v>
      </c>
      <c r="R757" s="15">
        <v>3000000</v>
      </c>
      <c r="S757" s="15">
        <v>3000000</v>
      </c>
      <c r="T757" s="15">
        <v>3000000</v>
      </c>
      <c r="U757" s="15">
        <v>3000000</v>
      </c>
    </row>
    <row r="758" spans="1:21" x14ac:dyDescent="0.3"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x14ac:dyDescent="0.3"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x14ac:dyDescent="0.3"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</sheetData>
  <autoFilter ref="A1:U757" xr:uid="{00000000-0009-0000-0000-000000000000}">
    <filterColumn colId="0">
      <filters>
        <filter val="영업개발부"/>
      </filters>
    </filterColumn>
  </autoFilter>
  <phoneticPr fontId="3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45824-8098-430A-BE9E-2E183E470DDC}">
  <dimension ref="A1:P34"/>
  <sheetViews>
    <sheetView zoomScale="85" zoomScaleNormal="85" workbookViewId="0">
      <selection sqref="A1:XFD1048576"/>
    </sheetView>
  </sheetViews>
  <sheetFormatPr defaultRowHeight="16.5" x14ac:dyDescent="0.3"/>
  <cols>
    <col min="1" max="1" width="11" bestFit="1" customWidth="1"/>
    <col min="2" max="2" width="8.125" bestFit="1" customWidth="1"/>
    <col min="3" max="3" width="14.375" bestFit="1" customWidth="1"/>
    <col min="5" max="5" width="11" bestFit="1" customWidth="1"/>
    <col min="7" max="7" width="11" bestFit="1" customWidth="1"/>
    <col min="8" max="8" width="7.125" bestFit="1" customWidth="1"/>
    <col min="9" max="9" width="14.375" bestFit="1" customWidth="1"/>
    <col min="10" max="15" width="14.625" style="28" bestFit="1" customWidth="1"/>
    <col min="16" max="16" width="7.5" bestFit="1" customWidth="1"/>
  </cols>
  <sheetData>
    <row r="1" spans="1:16" x14ac:dyDescent="0.3">
      <c r="A1" t="s">
        <v>2806</v>
      </c>
      <c r="B1" t="s">
        <v>2807</v>
      </c>
      <c r="C1" t="s">
        <v>40</v>
      </c>
      <c r="D1" t="s">
        <v>35</v>
      </c>
      <c r="E1" t="s">
        <v>36</v>
      </c>
      <c r="F1" t="s">
        <v>37</v>
      </c>
      <c r="G1" t="s">
        <v>38</v>
      </c>
      <c r="H1" t="s">
        <v>39</v>
      </c>
      <c r="I1" t="s">
        <v>40</v>
      </c>
      <c r="J1" s="28" t="s">
        <v>41</v>
      </c>
      <c r="K1" s="28" t="s">
        <v>42</v>
      </c>
      <c r="L1" s="28" t="s">
        <v>43</v>
      </c>
      <c r="M1" s="28" t="s">
        <v>44</v>
      </c>
      <c r="N1" s="28" t="s">
        <v>45</v>
      </c>
      <c r="O1" s="28" t="s">
        <v>46</v>
      </c>
    </row>
    <row r="2" spans="1:16" x14ac:dyDescent="0.3">
      <c r="A2" t="s">
        <v>2808</v>
      </c>
      <c r="B2" t="s">
        <v>2784</v>
      </c>
      <c r="C2" t="s">
        <v>1</v>
      </c>
      <c r="D2">
        <v>1501</v>
      </c>
      <c r="E2" t="s">
        <v>0</v>
      </c>
      <c r="F2">
        <v>908</v>
      </c>
      <c r="G2" t="s">
        <v>0</v>
      </c>
      <c r="I2" t="s">
        <v>1</v>
      </c>
      <c r="J2" s="28">
        <v>451500000</v>
      </c>
      <c r="K2" s="28">
        <v>259000000</v>
      </c>
      <c r="L2" s="28">
        <v>483500000</v>
      </c>
      <c r="M2" s="28">
        <v>373700000</v>
      </c>
      <c r="N2" s="28">
        <v>434000000</v>
      </c>
      <c r="O2" s="28">
        <v>259100000</v>
      </c>
      <c r="P2">
        <v>0.40289999999999998</v>
      </c>
    </row>
    <row r="3" spans="1:16" x14ac:dyDescent="0.3">
      <c r="A3" t="s">
        <v>2808</v>
      </c>
      <c r="B3" t="s">
        <v>2784</v>
      </c>
      <c r="C3" t="s">
        <v>3</v>
      </c>
      <c r="D3">
        <v>1501</v>
      </c>
      <c r="E3" t="s">
        <v>2</v>
      </c>
      <c r="F3">
        <v>908</v>
      </c>
      <c r="G3" t="s">
        <v>2</v>
      </c>
      <c r="I3" t="s">
        <v>3</v>
      </c>
      <c r="J3" s="28">
        <v>311400000</v>
      </c>
      <c r="K3" s="28">
        <v>219600000</v>
      </c>
      <c r="L3" s="28">
        <v>207000000</v>
      </c>
      <c r="M3" s="28">
        <v>228400000</v>
      </c>
      <c r="N3" s="28">
        <v>216000000</v>
      </c>
      <c r="O3" s="28">
        <v>252100000</v>
      </c>
      <c r="P3">
        <v>0.39929999999999999</v>
      </c>
    </row>
    <row r="4" spans="1:16" x14ac:dyDescent="0.3">
      <c r="A4" t="s">
        <v>2808</v>
      </c>
      <c r="B4" t="s">
        <v>2784</v>
      </c>
      <c r="C4" t="s">
        <v>5</v>
      </c>
      <c r="D4">
        <v>1501</v>
      </c>
      <c r="E4" t="s">
        <v>4</v>
      </c>
      <c r="F4">
        <v>909</v>
      </c>
      <c r="G4" t="s">
        <v>4</v>
      </c>
      <c r="I4" t="s">
        <v>5</v>
      </c>
      <c r="J4" s="28">
        <v>914600000</v>
      </c>
      <c r="K4" s="28">
        <v>458200000</v>
      </c>
      <c r="L4" s="28">
        <v>1340000000</v>
      </c>
      <c r="M4" s="28">
        <v>502600000</v>
      </c>
      <c r="N4" s="28">
        <v>513100000</v>
      </c>
      <c r="O4" s="28">
        <v>518100000</v>
      </c>
      <c r="P4">
        <v>0.36299999999999999</v>
      </c>
    </row>
    <row r="5" spans="1:16" x14ac:dyDescent="0.3">
      <c r="A5" t="s">
        <v>2808</v>
      </c>
      <c r="B5" t="s">
        <v>2784</v>
      </c>
      <c r="C5" t="s">
        <v>2816</v>
      </c>
      <c r="D5">
        <v>1501</v>
      </c>
      <c r="E5" t="s">
        <v>2817</v>
      </c>
      <c r="F5">
        <v>909</v>
      </c>
      <c r="G5" t="s">
        <v>2817</v>
      </c>
      <c r="I5" t="s">
        <v>2816</v>
      </c>
      <c r="J5" s="28">
        <v>133400000</v>
      </c>
      <c r="K5" s="28">
        <v>66700000</v>
      </c>
      <c r="L5" s="28">
        <v>200000000</v>
      </c>
      <c r="M5" s="28">
        <v>66600000</v>
      </c>
      <c r="N5" s="28">
        <v>66700000</v>
      </c>
      <c r="O5" s="28">
        <v>66700000</v>
      </c>
      <c r="P5">
        <v>0.41710000000000003</v>
      </c>
    </row>
    <row r="6" spans="1:16" x14ac:dyDescent="0.3">
      <c r="A6" t="s">
        <v>2808</v>
      </c>
      <c r="B6" t="s">
        <v>2784</v>
      </c>
      <c r="C6" t="s">
        <v>2818</v>
      </c>
      <c r="D6">
        <v>1501</v>
      </c>
      <c r="E6" t="s">
        <v>15</v>
      </c>
      <c r="F6">
        <v>909</v>
      </c>
      <c r="G6" t="s">
        <v>14</v>
      </c>
      <c r="I6" t="s">
        <v>2818</v>
      </c>
      <c r="J6" s="28">
        <v>50000000</v>
      </c>
      <c r="K6" s="28">
        <v>25000000</v>
      </c>
      <c r="L6" s="28">
        <v>75000000</v>
      </c>
      <c r="M6" s="28">
        <v>25000000</v>
      </c>
      <c r="N6" s="28">
        <v>25000000</v>
      </c>
      <c r="O6" s="28">
        <v>25000000</v>
      </c>
      <c r="P6">
        <v>0.36370000000000002</v>
      </c>
    </row>
    <row r="7" spans="1:16" x14ac:dyDescent="0.3">
      <c r="A7" t="s">
        <v>2808</v>
      </c>
      <c r="B7" t="s">
        <v>2784</v>
      </c>
      <c r="C7" t="s">
        <v>7</v>
      </c>
      <c r="D7">
        <v>1501</v>
      </c>
      <c r="E7" t="s">
        <v>6</v>
      </c>
      <c r="F7">
        <v>909</v>
      </c>
      <c r="G7" t="s">
        <v>6</v>
      </c>
      <c r="I7" t="s">
        <v>7</v>
      </c>
      <c r="J7" s="28">
        <v>98000000</v>
      </c>
      <c r="K7" s="28">
        <v>98000000</v>
      </c>
      <c r="L7" s="28">
        <v>98000000</v>
      </c>
      <c r="M7" s="28">
        <v>123900000</v>
      </c>
      <c r="N7" s="28">
        <v>124000000</v>
      </c>
      <c r="O7" s="28">
        <v>123000000</v>
      </c>
      <c r="P7">
        <v>0.35460000000000003</v>
      </c>
    </row>
    <row r="8" spans="1:16" s="14" customFormat="1" x14ac:dyDescent="0.3">
      <c r="A8" s="14" t="s">
        <v>2808</v>
      </c>
      <c r="B8" s="14" t="s">
        <v>2784</v>
      </c>
      <c r="C8" s="14" t="s">
        <v>9</v>
      </c>
      <c r="D8" s="14">
        <v>1501</v>
      </c>
      <c r="E8" s="14" t="s">
        <v>8</v>
      </c>
      <c r="F8" s="14">
        <v>999</v>
      </c>
      <c r="G8" s="14" t="s">
        <v>8</v>
      </c>
      <c r="I8" s="14" t="s">
        <v>9</v>
      </c>
      <c r="J8" s="50">
        <v>58000000</v>
      </c>
      <c r="K8" s="50">
        <v>58000000</v>
      </c>
      <c r="L8" s="50">
        <v>58000000</v>
      </c>
      <c r="M8" s="50">
        <v>58000000</v>
      </c>
      <c r="N8" s="50">
        <v>58000000</v>
      </c>
      <c r="O8" s="50">
        <v>58000000</v>
      </c>
      <c r="P8" s="14">
        <v>0.45340000000000003</v>
      </c>
    </row>
    <row r="9" spans="1:16" x14ac:dyDescent="0.3">
      <c r="A9" t="s">
        <v>2808</v>
      </c>
      <c r="B9" t="s">
        <v>2785</v>
      </c>
      <c r="C9" t="s">
        <v>11</v>
      </c>
      <c r="D9">
        <v>1504</v>
      </c>
      <c r="E9" t="s">
        <v>10</v>
      </c>
      <c r="F9">
        <v>908</v>
      </c>
      <c r="G9" t="s">
        <v>10</v>
      </c>
      <c r="I9" t="s">
        <v>11</v>
      </c>
      <c r="J9" s="28">
        <v>1935000000</v>
      </c>
      <c r="K9" s="28">
        <v>539900000</v>
      </c>
      <c r="L9" s="28">
        <v>713800000</v>
      </c>
      <c r="M9" s="28">
        <v>1106800000</v>
      </c>
      <c r="N9" s="28">
        <v>906200000</v>
      </c>
      <c r="O9" s="28">
        <v>1036100000</v>
      </c>
      <c r="P9">
        <v>0.39379999999999998</v>
      </c>
    </row>
    <row r="10" spans="1:16" x14ac:dyDescent="0.3">
      <c r="A10" t="s">
        <v>2808</v>
      </c>
      <c r="B10" t="s">
        <v>2785</v>
      </c>
      <c r="C10" t="s">
        <v>13</v>
      </c>
      <c r="D10">
        <v>1504</v>
      </c>
      <c r="E10" t="s">
        <v>12</v>
      </c>
      <c r="F10">
        <v>908</v>
      </c>
      <c r="G10" t="s">
        <v>12</v>
      </c>
      <c r="I10" t="s">
        <v>13</v>
      </c>
      <c r="J10" s="28">
        <v>230000000</v>
      </c>
      <c r="K10" s="28">
        <v>75000000</v>
      </c>
      <c r="L10" s="28">
        <v>100000000</v>
      </c>
      <c r="M10" s="28">
        <v>112000000</v>
      </c>
      <c r="N10" s="28">
        <v>98000000</v>
      </c>
      <c r="O10" s="28">
        <v>100000000</v>
      </c>
      <c r="P10">
        <v>0.4355</v>
      </c>
    </row>
    <row r="11" spans="1:16" x14ac:dyDescent="0.3">
      <c r="A11" t="s">
        <v>2808</v>
      </c>
      <c r="B11" t="s">
        <v>2785</v>
      </c>
      <c r="C11" t="s">
        <v>2819</v>
      </c>
      <c r="D11">
        <v>1504</v>
      </c>
      <c r="E11" t="s">
        <v>14</v>
      </c>
      <c r="F11">
        <v>909</v>
      </c>
      <c r="G11" t="s">
        <v>15</v>
      </c>
      <c r="I11" t="s">
        <v>2819</v>
      </c>
      <c r="J11" s="28">
        <v>500000000</v>
      </c>
      <c r="K11" s="28">
        <v>200000000</v>
      </c>
      <c r="L11" s="28">
        <v>399900000</v>
      </c>
      <c r="M11" s="28">
        <v>499900000</v>
      </c>
      <c r="N11" s="28">
        <v>400100000</v>
      </c>
      <c r="O11" s="28">
        <v>400000000</v>
      </c>
      <c r="P11">
        <v>0.44440000000000002</v>
      </c>
    </row>
    <row r="12" spans="1:16" x14ac:dyDescent="0.3">
      <c r="A12" t="s">
        <v>2808</v>
      </c>
      <c r="B12" t="s">
        <v>2785</v>
      </c>
      <c r="C12" t="s">
        <v>2820</v>
      </c>
      <c r="D12">
        <v>1504</v>
      </c>
      <c r="E12" t="s">
        <v>2821</v>
      </c>
      <c r="F12">
        <v>909</v>
      </c>
      <c r="G12" t="s">
        <v>2821</v>
      </c>
      <c r="I12" t="s">
        <v>2820</v>
      </c>
      <c r="J12" s="28">
        <v>70000000</v>
      </c>
      <c r="K12" s="28">
        <v>40000000</v>
      </c>
      <c r="L12" s="28">
        <v>60000000</v>
      </c>
      <c r="M12" s="28">
        <v>60000000</v>
      </c>
      <c r="N12" s="28">
        <v>60000000</v>
      </c>
      <c r="O12" s="28">
        <v>100000000</v>
      </c>
      <c r="P12">
        <v>0.36170000000000002</v>
      </c>
    </row>
    <row r="13" spans="1:16" x14ac:dyDescent="0.3">
      <c r="A13" t="s">
        <v>2808</v>
      </c>
      <c r="B13" t="s">
        <v>2785</v>
      </c>
      <c r="C13" t="s">
        <v>24</v>
      </c>
      <c r="D13">
        <v>1504</v>
      </c>
      <c r="E13" t="s">
        <v>23</v>
      </c>
      <c r="F13">
        <v>909</v>
      </c>
      <c r="G13" t="s">
        <v>23</v>
      </c>
      <c r="I13" t="s">
        <v>24</v>
      </c>
      <c r="J13" s="28">
        <v>1100000000</v>
      </c>
      <c r="K13" s="28">
        <v>1200000000</v>
      </c>
      <c r="L13" s="28">
        <v>1200000000</v>
      </c>
      <c r="M13" s="28">
        <v>1300000000</v>
      </c>
      <c r="N13" s="28">
        <v>1400000000</v>
      </c>
      <c r="O13" s="28">
        <v>1200000000</v>
      </c>
      <c r="P13">
        <v>0.3775</v>
      </c>
    </row>
    <row r="14" spans="1:16" x14ac:dyDescent="0.3">
      <c r="A14" t="s">
        <v>2808</v>
      </c>
      <c r="B14" t="s">
        <v>2785</v>
      </c>
      <c r="C14" t="s">
        <v>2822</v>
      </c>
      <c r="D14">
        <v>1504</v>
      </c>
      <c r="E14" t="s">
        <v>2823</v>
      </c>
      <c r="F14">
        <v>909</v>
      </c>
      <c r="G14" t="s">
        <v>2823</v>
      </c>
      <c r="I14" t="s">
        <v>2822</v>
      </c>
      <c r="J14" s="28">
        <v>2250000000</v>
      </c>
      <c r="K14" s="28">
        <v>2250000000</v>
      </c>
      <c r="L14" s="28">
        <v>2250000000</v>
      </c>
      <c r="M14" s="28">
        <v>2250000000</v>
      </c>
      <c r="N14" s="28">
        <v>2250000000</v>
      </c>
      <c r="O14" s="28">
        <v>2250000000</v>
      </c>
      <c r="P14">
        <v>0.12280000000000001</v>
      </c>
    </row>
    <row r="15" spans="1:16" x14ac:dyDescent="0.3">
      <c r="A15" t="s">
        <v>2808</v>
      </c>
      <c r="B15" t="s">
        <v>2785</v>
      </c>
      <c r="C15" t="s">
        <v>2824</v>
      </c>
      <c r="D15">
        <v>1504</v>
      </c>
      <c r="E15" t="s">
        <v>2825</v>
      </c>
      <c r="F15">
        <v>909</v>
      </c>
      <c r="G15" t="s">
        <v>2825</v>
      </c>
      <c r="I15" t="s">
        <v>2824</v>
      </c>
      <c r="J15" s="28">
        <v>350000000</v>
      </c>
      <c r="K15" s="28">
        <v>350000000</v>
      </c>
      <c r="L15" s="28">
        <v>350000000</v>
      </c>
      <c r="M15" s="28">
        <v>350000000</v>
      </c>
      <c r="N15" s="28">
        <v>350000000</v>
      </c>
      <c r="O15" s="28">
        <v>400000000</v>
      </c>
      <c r="P15">
        <v>0.13</v>
      </c>
    </row>
    <row r="16" spans="1:16" s="14" customFormat="1" x14ac:dyDescent="0.3">
      <c r="A16" s="14" t="s">
        <v>2808</v>
      </c>
      <c r="B16" s="14" t="s">
        <v>2785</v>
      </c>
      <c r="C16" s="14" t="s">
        <v>9</v>
      </c>
      <c r="D16" s="14">
        <v>1504</v>
      </c>
      <c r="E16" s="14" t="s">
        <v>8</v>
      </c>
      <c r="F16" s="14">
        <v>999</v>
      </c>
      <c r="G16" s="14" t="s">
        <v>8</v>
      </c>
      <c r="I16" s="14" t="s">
        <v>9</v>
      </c>
      <c r="J16" s="50">
        <v>50000000</v>
      </c>
      <c r="K16" s="50">
        <v>30000000</v>
      </c>
      <c r="L16" s="50">
        <v>30000000</v>
      </c>
      <c r="M16" s="50">
        <v>30000000</v>
      </c>
      <c r="N16" s="50">
        <v>30000000</v>
      </c>
      <c r="O16" s="50">
        <v>30000000</v>
      </c>
      <c r="P16" s="14">
        <v>0.40939999999999999</v>
      </c>
    </row>
    <row r="17" spans="1:16" x14ac:dyDescent="0.3">
      <c r="A17" t="s">
        <v>2808</v>
      </c>
      <c r="B17" t="s">
        <v>2786</v>
      </c>
      <c r="C17" t="s">
        <v>17</v>
      </c>
      <c r="D17">
        <v>1505</v>
      </c>
      <c r="E17" t="s">
        <v>16</v>
      </c>
      <c r="F17">
        <v>909</v>
      </c>
      <c r="G17" t="s">
        <v>16</v>
      </c>
      <c r="I17" t="s">
        <v>17</v>
      </c>
      <c r="J17" s="28">
        <v>250000000</v>
      </c>
      <c r="K17" s="28">
        <v>150000000</v>
      </c>
      <c r="L17" s="28">
        <v>150000000</v>
      </c>
      <c r="M17" s="28">
        <v>150000000</v>
      </c>
      <c r="N17" s="28">
        <v>500000000</v>
      </c>
      <c r="O17" s="28">
        <v>150000000</v>
      </c>
      <c r="P17">
        <v>0.4037</v>
      </c>
    </row>
    <row r="18" spans="1:16" x14ac:dyDescent="0.3">
      <c r="A18" t="s">
        <v>2808</v>
      </c>
      <c r="B18" t="s">
        <v>2786</v>
      </c>
      <c r="C18" t="s">
        <v>19</v>
      </c>
      <c r="D18">
        <v>1505</v>
      </c>
      <c r="E18" t="s">
        <v>18</v>
      </c>
      <c r="F18">
        <v>909</v>
      </c>
      <c r="G18" t="s">
        <v>18</v>
      </c>
      <c r="I18" t="s">
        <v>19</v>
      </c>
      <c r="J18" s="28">
        <v>380000000</v>
      </c>
      <c r="K18" s="28">
        <v>100000000</v>
      </c>
      <c r="L18" s="28">
        <v>60000000</v>
      </c>
      <c r="M18" s="28">
        <v>90000000</v>
      </c>
      <c r="N18" s="28">
        <v>70000000</v>
      </c>
      <c r="O18" s="28">
        <v>90000000</v>
      </c>
      <c r="P18">
        <v>0.1318</v>
      </c>
    </row>
    <row r="19" spans="1:16" x14ac:dyDescent="0.3">
      <c r="A19" t="s">
        <v>2808</v>
      </c>
      <c r="B19" t="s">
        <v>2786</v>
      </c>
      <c r="C19" t="s">
        <v>2826</v>
      </c>
      <c r="D19">
        <v>1505</v>
      </c>
      <c r="E19" t="s">
        <v>22</v>
      </c>
      <c r="F19">
        <v>909</v>
      </c>
      <c r="G19" t="s">
        <v>22</v>
      </c>
      <c r="I19" t="s">
        <v>2826</v>
      </c>
      <c r="J19" s="28">
        <v>230000000</v>
      </c>
      <c r="K19" s="28">
        <v>100000000</v>
      </c>
      <c r="L19" s="28">
        <v>110000000</v>
      </c>
      <c r="M19" s="28">
        <v>110000000</v>
      </c>
      <c r="N19" s="28">
        <v>120000000</v>
      </c>
      <c r="O19" s="28">
        <v>120000000</v>
      </c>
      <c r="P19">
        <v>0.4592</v>
      </c>
    </row>
    <row r="20" spans="1:16" s="14" customFormat="1" x14ac:dyDescent="0.3">
      <c r="A20" s="14" t="s">
        <v>2808</v>
      </c>
      <c r="B20" s="14" t="s">
        <v>2786</v>
      </c>
      <c r="C20" s="14" t="s">
        <v>9</v>
      </c>
      <c r="D20" s="14">
        <v>1505</v>
      </c>
      <c r="E20" s="14" t="s">
        <v>8</v>
      </c>
      <c r="F20" s="14">
        <v>999</v>
      </c>
      <c r="G20" s="14" t="s">
        <v>8</v>
      </c>
      <c r="I20" s="14" t="s">
        <v>9</v>
      </c>
      <c r="J20" s="50">
        <v>13000000</v>
      </c>
      <c r="K20" s="50">
        <v>8000000</v>
      </c>
      <c r="L20" s="50">
        <v>15000000</v>
      </c>
      <c r="M20" s="50">
        <v>15000000</v>
      </c>
      <c r="N20" s="50">
        <v>8000000</v>
      </c>
      <c r="O20" s="50">
        <v>11000000</v>
      </c>
      <c r="P20" s="14">
        <v>0.42749999999999999</v>
      </c>
    </row>
    <row r="21" spans="1:16" x14ac:dyDescent="0.3">
      <c r="A21" t="s">
        <v>2808</v>
      </c>
      <c r="B21" t="s">
        <v>2787</v>
      </c>
      <c r="C21" t="s">
        <v>30</v>
      </c>
      <c r="D21">
        <v>1506</v>
      </c>
      <c r="E21" t="s">
        <v>29</v>
      </c>
      <c r="F21">
        <v>910</v>
      </c>
      <c r="G21" t="s">
        <v>29</v>
      </c>
      <c r="I21" t="s">
        <v>30</v>
      </c>
      <c r="J21" s="28">
        <v>280000000</v>
      </c>
      <c r="K21" s="28">
        <v>280000000</v>
      </c>
      <c r="L21" s="28">
        <v>320000000</v>
      </c>
      <c r="M21" s="28">
        <v>350000000</v>
      </c>
      <c r="N21" s="28">
        <v>350000000</v>
      </c>
      <c r="O21" s="28">
        <v>350000000</v>
      </c>
      <c r="P21">
        <v>0.2913</v>
      </c>
    </row>
    <row r="22" spans="1:16" x14ac:dyDescent="0.3">
      <c r="A22" t="s">
        <v>2808</v>
      </c>
      <c r="B22" t="s">
        <v>2787</v>
      </c>
      <c r="C22" t="s">
        <v>32</v>
      </c>
      <c r="D22">
        <v>1506</v>
      </c>
      <c r="E22" t="s">
        <v>31</v>
      </c>
      <c r="F22">
        <v>910</v>
      </c>
      <c r="G22" t="s">
        <v>31</v>
      </c>
      <c r="I22" t="s">
        <v>32</v>
      </c>
      <c r="J22" s="28">
        <v>25000000</v>
      </c>
      <c r="K22" s="28">
        <v>25000000</v>
      </c>
      <c r="L22" s="28">
        <v>27000000</v>
      </c>
      <c r="M22" s="28">
        <v>27000000</v>
      </c>
      <c r="N22" s="28">
        <v>27000000</v>
      </c>
      <c r="O22" s="28">
        <v>27000000</v>
      </c>
      <c r="P22">
        <v>0.33410000000000001</v>
      </c>
    </row>
    <row r="23" spans="1:16" x14ac:dyDescent="0.3">
      <c r="A23" t="s">
        <v>2808</v>
      </c>
      <c r="B23" t="s">
        <v>2787</v>
      </c>
      <c r="C23" t="s">
        <v>34</v>
      </c>
      <c r="D23">
        <v>1506</v>
      </c>
      <c r="E23" t="s">
        <v>33</v>
      </c>
      <c r="F23">
        <v>910</v>
      </c>
      <c r="G23" t="s">
        <v>33</v>
      </c>
      <c r="I23" t="s">
        <v>34</v>
      </c>
      <c r="J23" s="28">
        <v>280000000</v>
      </c>
      <c r="K23" s="28">
        <v>280000000</v>
      </c>
      <c r="L23" s="28">
        <v>300000000</v>
      </c>
      <c r="M23" s="28">
        <v>300000000</v>
      </c>
      <c r="N23" s="28">
        <v>300000000</v>
      </c>
      <c r="O23" s="28">
        <v>300000000</v>
      </c>
      <c r="P23">
        <v>0.38640000000000002</v>
      </c>
    </row>
    <row r="24" spans="1:16" x14ac:dyDescent="0.3">
      <c r="A24" t="s">
        <v>2808</v>
      </c>
      <c r="B24" t="s">
        <v>2787</v>
      </c>
      <c r="C24" t="s">
        <v>2827</v>
      </c>
      <c r="D24">
        <v>1506</v>
      </c>
      <c r="E24" t="s">
        <v>2828</v>
      </c>
      <c r="F24">
        <v>910</v>
      </c>
      <c r="G24" t="s">
        <v>2828</v>
      </c>
      <c r="I24" t="s">
        <v>2827</v>
      </c>
      <c r="J24" s="28">
        <v>80000000</v>
      </c>
      <c r="K24" s="28">
        <v>80000000</v>
      </c>
      <c r="L24" s="28">
        <v>80000000</v>
      </c>
      <c r="M24" s="28">
        <v>80000000</v>
      </c>
      <c r="N24" s="28">
        <v>80000000</v>
      </c>
      <c r="O24" s="28">
        <v>80000000</v>
      </c>
      <c r="P24">
        <v>0.38600000000000001</v>
      </c>
    </row>
    <row r="25" spans="1:16" s="14" customFormat="1" x14ac:dyDescent="0.3">
      <c r="A25" s="14" t="s">
        <v>2808</v>
      </c>
      <c r="B25" s="14" t="s">
        <v>2787</v>
      </c>
      <c r="C25" s="14" t="s">
        <v>9</v>
      </c>
      <c r="D25" s="14">
        <v>1506</v>
      </c>
      <c r="E25" s="14" t="s">
        <v>8</v>
      </c>
      <c r="F25" s="14">
        <v>999</v>
      </c>
      <c r="G25" s="14" t="s">
        <v>8</v>
      </c>
      <c r="I25" s="14" t="s">
        <v>9</v>
      </c>
      <c r="J25" s="50">
        <v>5000000</v>
      </c>
      <c r="K25" s="50">
        <v>5000000</v>
      </c>
      <c r="L25" s="50">
        <v>5000000</v>
      </c>
      <c r="M25" s="50">
        <v>5000000</v>
      </c>
      <c r="N25" s="50">
        <v>5000000</v>
      </c>
      <c r="O25" s="50">
        <v>5000000</v>
      </c>
      <c r="P25" s="14">
        <v>0.42570000000000002</v>
      </c>
    </row>
    <row r="26" spans="1:16" x14ac:dyDescent="0.3">
      <c r="A26" t="s">
        <v>2808</v>
      </c>
      <c r="B26" t="s">
        <v>2788</v>
      </c>
      <c r="C26" t="s">
        <v>2829</v>
      </c>
      <c r="D26">
        <v>1510</v>
      </c>
      <c r="E26" t="s">
        <v>60</v>
      </c>
      <c r="F26">
        <v>908</v>
      </c>
      <c r="G26" t="s">
        <v>60</v>
      </c>
      <c r="I26" t="s">
        <v>2829</v>
      </c>
      <c r="J26" s="28">
        <v>15000000</v>
      </c>
      <c r="K26" s="28">
        <v>10000000</v>
      </c>
      <c r="L26" s="28">
        <v>15000000</v>
      </c>
      <c r="M26" s="28">
        <v>20000000</v>
      </c>
      <c r="N26" s="28">
        <v>15000000</v>
      </c>
      <c r="O26" s="28">
        <v>10000000</v>
      </c>
      <c r="P26">
        <v>0.46739999999999998</v>
      </c>
    </row>
    <row r="27" spans="1:16" x14ac:dyDescent="0.3">
      <c r="A27" t="s">
        <v>2808</v>
      </c>
      <c r="B27" t="s">
        <v>2788</v>
      </c>
      <c r="C27" t="s">
        <v>2811</v>
      </c>
      <c r="D27">
        <v>1510</v>
      </c>
      <c r="E27" t="s">
        <v>2830</v>
      </c>
      <c r="F27">
        <v>908</v>
      </c>
      <c r="G27" t="s">
        <v>2830</v>
      </c>
      <c r="I27" t="s">
        <v>2811</v>
      </c>
      <c r="J27" s="28">
        <v>164900000</v>
      </c>
      <c r="K27" s="28">
        <v>45100000</v>
      </c>
      <c r="L27" s="28">
        <v>115200000</v>
      </c>
      <c r="M27" s="28">
        <v>54900000</v>
      </c>
      <c r="N27" s="28">
        <v>59900000</v>
      </c>
      <c r="O27" s="28">
        <v>130000000</v>
      </c>
      <c r="P27">
        <v>0.49630000000000002</v>
      </c>
    </row>
    <row r="28" spans="1:16" x14ac:dyDescent="0.3">
      <c r="A28" t="s">
        <v>2808</v>
      </c>
      <c r="B28" t="s">
        <v>2788</v>
      </c>
      <c r="C28" t="s">
        <v>2813</v>
      </c>
      <c r="D28">
        <v>1510</v>
      </c>
      <c r="E28" t="s">
        <v>2812</v>
      </c>
      <c r="F28">
        <v>908</v>
      </c>
      <c r="G28" t="s">
        <v>2812</v>
      </c>
      <c r="I28" t="s">
        <v>2813</v>
      </c>
      <c r="J28" s="28">
        <v>69900000</v>
      </c>
      <c r="K28" s="28">
        <v>20000000</v>
      </c>
      <c r="L28" s="28">
        <v>55100000</v>
      </c>
      <c r="M28" s="28">
        <v>25000000</v>
      </c>
      <c r="N28" s="28">
        <v>34900000</v>
      </c>
      <c r="O28" s="28">
        <v>55000000</v>
      </c>
      <c r="P28">
        <v>0.4793</v>
      </c>
    </row>
    <row r="29" spans="1:16" x14ac:dyDescent="0.3">
      <c r="A29" t="s">
        <v>2808</v>
      </c>
      <c r="B29" t="s">
        <v>2788</v>
      </c>
      <c r="C29" t="s">
        <v>2814</v>
      </c>
      <c r="D29">
        <v>1510</v>
      </c>
      <c r="E29" t="s">
        <v>62</v>
      </c>
      <c r="F29">
        <v>908</v>
      </c>
      <c r="G29" t="s">
        <v>62</v>
      </c>
      <c r="I29" t="s">
        <v>2814</v>
      </c>
      <c r="J29" s="28">
        <v>59900000</v>
      </c>
      <c r="K29" s="28">
        <v>30100000</v>
      </c>
      <c r="L29" s="28">
        <v>50100000</v>
      </c>
      <c r="M29" s="28">
        <v>35000000</v>
      </c>
      <c r="N29" s="28">
        <v>39900000</v>
      </c>
      <c r="O29" s="28">
        <v>45000000</v>
      </c>
      <c r="P29">
        <v>0.39329999999999998</v>
      </c>
    </row>
    <row r="30" spans="1:16" x14ac:dyDescent="0.3">
      <c r="A30" t="s">
        <v>2808</v>
      </c>
      <c r="B30" t="s">
        <v>2788</v>
      </c>
      <c r="C30" t="s">
        <v>28</v>
      </c>
      <c r="D30">
        <v>1510</v>
      </c>
      <c r="E30" t="s">
        <v>27</v>
      </c>
      <c r="F30">
        <v>910</v>
      </c>
      <c r="G30" t="s">
        <v>27</v>
      </c>
      <c r="I30" t="s">
        <v>28</v>
      </c>
      <c r="J30" s="28">
        <v>480000000</v>
      </c>
      <c r="K30" s="28">
        <v>480000000</v>
      </c>
      <c r="L30" s="28">
        <v>480000000</v>
      </c>
      <c r="M30" s="28">
        <v>500000000</v>
      </c>
      <c r="N30" s="28">
        <v>500000000</v>
      </c>
      <c r="O30" s="28">
        <v>550000000</v>
      </c>
      <c r="P30">
        <v>0.3553</v>
      </c>
    </row>
    <row r="31" spans="1:16" x14ac:dyDescent="0.3">
      <c r="A31" t="s">
        <v>2808</v>
      </c>
      <c r="B31" t="s">
        <v>2789</v>
      </c>
      <c r="C31" t="s">
        <v>26</v>
      </c>
      <c r="D31">
        <v>1511</v>
      </c>
      <c r="E31" t="s">
        <v>25</v>
      </c>
      <c r="F31">
        <v>910</v>
      </c>
      <c r="G31" t="s">
        <v>25</v>
      </c>
      <c r="I31" t="s">
        <v>26</v>
      </c>
      <c r="J31" s="28">
        <v>1000100000</v>
      </c>
      <c r="K31" s="28">
        <v>1100000000</v>
      </c>
      <c r="L31" s="28">
        <v>1200300000</v>
      </c>
      <c r="M31" s="28">
        <v>999700000</v>
      </c>
      <c r="N31" s="28">
        <v>900300000</v>
      </c>
      <c r="O31" s="28">
        <v>899700000</v>
      </c>
      <c r="P31">
        <v>0.36969999999999997</v>
      </c>
    </row>
    <row r="32" spans="1:16" x14ac:dyDescent="0.3">
      <c r="A32" t="s">
        <v>2808</v>
      </c>
      <c r="B32" t="s">
        <v>2789</v>
      </c>
      <c r="C32" t="s">
        <v>21</v>
      </c>
      <c r="D32">
        <v>1511</v>
      </c>
      <c r="E32" t="s">
        <v>20</v>
      </c>
      <c r="F32">
        <v>909</v>
      </c>
      <c r="G32" t="s">
        <v>20</v>
      </c>
      <c r="I32" t="s">
        <v>21</v>
      </c>
      <c r="J32" s="28">
        <v>80000000</v>
      </c>
      <c r="K32" s="28">
        <v>70000000</v>
      </c>
      <c r="L32" s="28">
        <v>70000000</v>
      </c>
      <c r="M32" s="28">
        <v>65000000</v>
      </c>
      <c r="N32" s="28">
        <v>70000000</v>
      </c>
      <c r="O32" s="28">
        <v>70000000</v>
      </c>
      <c r="P32">
        <v>0.43319999999999997</v>
      </c>
    </row>
    <row r="33" spans="1:16" x14ac:dyDescent="0.3">
      <c r="A33" t="s">
        <v>2808</v>
      </c>
      <c r="B33" t="s">
        <v>2789</v>
      </c>
      <c r="C33" t="s">
        <v>2831</v>
      </c>
      <c r="D33">
        <v>1511</v>
      </c>
      <c r="E33" t="s">
        <v>2832</v>
      </c>
      <c r="F33">
        <v>909</v>
      </c>
      <c r="G33" t="s">
        <v>2832</v>
      </c>
      <c r="I33" t="s">
        <v>2831</v>
      </c>
      <c r="J33" s="28">
        <v>8000000</v>
      </c>
      <c r="K33" s="28">
        <v>6000000</v>
      </c>
      <c r="L33" s="28">
        <v>6000000</v>
      </c>
      <c r="M33" s="28">
        <v>6000000</v>
      </c>
      <c r="N33" s="28">
        <v>6000000</v>
      </c>
      <c r="O33" s="28">
        <v>7000000</v>
      </c>
      <c r="P33">
        <v>0.40699999999999997</v>
      </c>
    </row>
    <row r="34" spans="1:16" s="14" customFormat="1" x14ac:dyDescent="0.3">
      <c r="A34" s="14" t="s">
        <v>2808</v>
      </c>
      <c r="B34" s="14" t="s">
        <v>2789</v>
      </c>
      <c r="C34" s="14" t="s">
        <v>9</v>
      </c>
      <c r="D34" s="14">
        <v>1511</v>
      </c>
      <c r="E34" s="14" t="s">
        <v>8</v>
      </c>
      <c r="F34" s="14">
        <v>999</v>
      </c>
      <c r="G34" s="14" t="s">
        <v>8</v>
      </c>
      <c r="I34" s="14" t="s">
        <v>9</v>
      </c>
      <c r="J34" s="50">
        <v>16000000</v>
      </c>
      <c r="K34" s="50">
        <v>16000000</v>
      </c>
      <c r="L34" s="50">
        <v>18000000</v>
      </c>
      <c r="M34" s="50">
        <v>20000000</v>
      </c>
      <c r="N34" s="50">
        <v>20000000</v>
      </c>
      <c r="O34" s="50">
        <v>20000000</v>
      </c>
      <c r="P34" s="14">
        <v>0.27700000000000002</v>
      </c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B2A68-DBDC-4F6F-8BC9-13EB7702F461}">
  <dimension ref="A1:AG34"/>
  <sheetViews>
    <sheetView workbookViewId="0">
      <pane xSplit="8" ySplit="1" topLeftCell="I1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6.5" x14ac:dyDescent="0.3"/>
  <cols>
    <col min="1" max="1" width="11" style="2" bestFit="1" customWidth="1"/>
    <col min="2" max="2" width="8.125" style="2" bestFit="1" customWidth="1"/>
    <col min="3" max="3" width="9" style="2"/>
    <col min="4" max="4" width="11" style="2" bestFit="1" customWidth="1"/>
    <col min="5" max="5" width="9" style="2"/>
    <col min="6" max="6" width="11" style="2" bestFit="1" customWidth="1"/>
    <col min="7" max="7" width="7.125" style="2" bestFit="1" customWidth="1"/>
    <col min="8" max="8" width="14.375" bestFit="1" customWidth="1"/>
    <col min="9" max="20" width="13" style="1" bestFit="1" customWidth="1"/>
    <col min="22" max="33" width="10.5" bestFit="1" customWidth="1"/>
  </cols>
  <sheetData>
    <row r="1" spans="1:33" x14ac:dyDescent="0.3">
      <c r="A1" s="2" t="s">
        <v>2806</v>
      </c>
      <c r="B1" s="2" t="s">
        <v>2807</v>
      </c>
      <c r="C1" s="2" t="s">
        <v>35</v>
      </c>
      <c r="D1" s="2" t="s">
        <v>36</v>
      </c>
      <c r="E1" s="2" t="s">
        <v>37</v>
      </c>
      <c r="F1" s="2" t="s">
        <v>38</v>
      </c>
      <c r="G1" s="2" t="s">
        <v>39</v>
      </c>
      <c r="H1" t="s">
        <v>40</v>
      </c>
      <c r="I1" s="1" t="s">
        <v>41</v>
      </c>
      <c r="J1" s="1" t="s">
        <v>42</v>
      </c>
      <c r="K1" s="1" t="s">
        <v>43</v>
      </c>
      <c r="L1" s="1" t="s">
        <v>44</v>
      </c>
      <c r="M1" s="1" t="s">
        <v>45</v>
      </c>
      <c r="N1" s="1" t="s">
        <v>46</v>
      </c>
      <c r="O1" s="1" t="s">
        <v>47</v>
      </c>
      <c r="P1" s="1" t="s">
        <v>48</v>
      </c>
      <c r="Q1" s="1" t="s">
        <v>49</v>
      </c>
      <c r="R1" s="1" t="s">
        <v>50</v>
      </c>
      <c r="S1" s="1" t="s">
        <v>51</v>
      </c>
      <c r="T1" s="1" t="s">
        <v>52</v>
      </c>
    </row>
    <row r="2" spans="1:33" x14ac:dyDescent="0.3">
      <c r="A2" s="2" t="s">
        <v>2808</v>
      </c>
      <c r="B2" s="2" t="s">
        <v>2784</v>
      </c>
      <c r="C2" s="2">
        <v>1501</v>
      </c>
      <c r="D2" s="2" t="s">
        <v>0</v>
      </c>
      <c r="E2" s="2">
        <v>908</v>
      </c>
      <c r="F2" s="2" t="s">
        <v>0</v>
      </c>
      <c r="H2" t="s">
        <v>1</v>
      </c>
      <c r="I2" s="1">
        <v>195510000</v>
      </c>
      <c r="J2" s="1">
        <v>110873000</v>
      </c>
      <c r="K2" s="1">
        <v>210759000</v>
      </c>
      <c r="L2" s="1">
        <v>161072000</v>
      </c>
      <c r="M2" s="1">
        <v>183599000</v>
      </c>
      <c r="N2" s="1">
        <v>103984000</v>
      </c>
      <c r="O2" s="1">
        <v>102515000</v>
      </c>
      <c r="P2" s="1">
        <v>125567000</v>
      </c>
      <c r="Q2" s="1">
        <v>225206000</v>
      </c>
      <c r="R2" s="1">
        <v>235532000</v>
      </c>
      <c r="S2" s="1">
        <v>101814000</v>
      </c>
      <c r="T2" s="1">
        <v>233748000</v>
      </c>
      <c r="V2">
        <v>195510000</v>
      </c>
      <c r="W2">
        <v>110873000</v>
      </c>
      <c r="X2">
        <v>210759000</v>
      </c>
      <c r="Y2">
        <v>161072000</v>
      </c>
      <c r="Z2">
        <v>183599000</v>
      </c>
      <c r="AA2">
        <v>103984000</v>
      </c>
      <c r="AB2">
        <v>102515000</v>
      </c>
      <c r="AC2">
        <v>125567000</v>
      </c>
      <c r="AD2">
        <v>225206000</v>
      </c>
      <c r="AE2">
        <v>235532000</v>
      </c>
      <c r="AF2">
        <v>101814000</v>
      </c>
      <c r="AG2">
        <v>233748000</v>
      </c>
    </row>
    <row r="3" spans="1:33" x14ac:dyDescent="0.3">
      <c r="A3" s="2" t="s">
        <v>2808</v>
      </c>
      <c r="B3" s="2" t="s">
        <v>2784</v>
      </c>
      <c r="C3" s="2">
        <v>1501</v>
      </c>
      <c r="D3" s="2" t="s">
        <v>2</v>
      </c>
      <c r="E3" s="2">
        <v>908</v>
      </c>
      <c r="F3" s="2" t="s">
        <v>2</v>
      </c>
      <c r="H3" t="s">
        <v>3</v>
      </c>
      <c r="I3" s="1">
        <v>133639000</v>
      </c>
      <c r="J3" s="1">
        <v>93167000</v>
      </c>
      <c r="K3" s="1">
        <v>89426000</v>
      </c>
      <c r="L3" s="1">
        <v>97566000</v>
      </c>
      <c r="M3" s="1">
        <v>90560000</v>
      </c>
      <c r="N3" s="1">
        <v>100270000</v>
      </c>
      <c r="O3" s="1">
        <v>103089000</v>
      </c>
      <c r="P3" s="1">
        <v>114626000</v>
      </c>
      <c r="Q3" s="1">
        <v>230660000</v>
      </c>
      <c r="R3" s="1">
        <v>95075000</v>
      </c>
      <c r="S3" s="1">
        <v>98087000</v>
      </c>
      <c r="T3" s="1">
        <v>167510000</v>
      </c>
      <c r="V3">
        <v>133639000</v>
      </c>
      <c r="W3">
        <v>93167000</v>
      </c>
      <c r="X3">
        <v>89426000</v>
      </c>
      <c r="Y3">
        <v>97566000</v>
      </c>
      <c r="Z3">
        <v>90560000</v>
      </c>
      <c r="AA3">
        <v>100270000</v>
      </c>
      <c r="AB3">
        <v>103089000</v>
      </c>
      <c r="AC3">
        <v>114626000</v>
      </c>
      <c r="AD3">
        <v>230660000</v>
      </c>
      <c r="AE3">
        <v>95075000</v>
      </c>
      <c r="AF3">
        <v>98087000</v>
      </c>
      <c r="AG3">
        <v>167510000</v>
      </c>
    </row>
    <row r="4" spans="1:33" x14ac:dyDescent="0.3">
      <c r="A4" s="2" t="s">
        <v>2808</v>
      </c>
      <c r="B4" s="2" t="s">
        <v>2784</v>
      </c>
      <c r="C4" s="2">
        <v>1501</v>
      </c>
      <c r="D4" s="2" t="s">
        <v>4</v>
      </c>
      <c r="E4" s="2">
        <v>909</v>
      </c>
      <c r="F4" s="2" t="s">
        <v>4</v>
      </c>
      <c r="H4" t="s">
        <v>5</v>
      </c>
      <c r="I4" s="1">
        <v>356821000</v>
      </c>
      <c r="J4" s="1">
        <v>176722000</v>
      </c>
      <c r="K4" s="1">
        <v>526263000</v>
      </c>
      <c r="L4" s="1">
        <v>195177000</v>
      </c>
      <c r="M4" s="1">
        <v>195566000</v>
      </c>
      <c r="N4" s="1">
        <v>187336000</v>
      </c>
      <c r="O4" s="1">
        <v>184689000</v>
      </c>
      <c r="P4" s="1">
        <v>194112000</v>
      </c>
      <c r="Q4" s="1">
        <v>338583000</v>
      </c>
      <c r="R4" s="1">
        <v>330314000</v>
      </c>
      <c r="S4" s="1">
        <v>175846000</v>
      </c>
      <c r="T4" s="1">
        <v>410933000</v>
      </c>
      <c r="V4">
        <v>356821000</v>
      </c>
      <c r="W4">
        <v>176722000</v>
      </c>
      <c r="X4">
        <v>526263000</v>
      </c>
      <c r="Y4">
        <v>195177000</v>
      </c>
      <c r="Z4">
        <v>195566000</v>
      </c>
      <c r="AA4">
        <v>187336000</v>
      </c>
      <c r="AB4">
        <v>184689000</v>
      </c>
      <c r="AC4">
        <v>194112000</v>
      </c>
      <c r="AD4">
        <v>338583000</v>
      </c>
      <c r="AE4">
        <v>330314000</v>
      </c>
      <c r="AF4">
        <v>175846000</v>
      </c>
      <c r="AG4">
        <v>410933000</v>
      </c>
    </row>
    <row r="5" spans="1:33" x14ac:dyDescent="0.3">
      <c r="A5" s="2" t="s">
        <v>2808</v>
      </c>
      <c r="B5" s="2" t="s">
        <v>2784</v>
      </c>
      <c r="C5" s="2">
        <v>1501</v>
      </c>
      <c r="D5" s="2" t="s">
        <v>2817</v>
      </c>
      <c r="E5" s="2">
        <v>909</v>
      </c>
      <c r="F5" s="2" t="s">
        <v>2817</v>
      </c>
      <c r="H5" t="s">
        <v>2816</v>
      </c>
      <c r="I5" s="1">
        <v>59801000</v>
      </c>
      <c r="J5" s="1">
        <v>29560000</v>
      </c>
      <c r="K5" s="1">
        <v>90253000</v>
      </c>
      <c r="L5" s="1">
        <v>29718000</v>
      </c>
      <c r="M5" s="1">
        <v>29212000</v>
      </c>
      <c r="N5" s="1">
        <v>27712000</v>
      </c>
      <c r="O5" s="1">
        <v>27321000</v>
      </c>
      <c r="P5" s="1">
        <v>28989000</v>
      </c>
      <c r="Q5" s="1">
        <v>59117000</v>
      </c>
      <c r="R5" s="1">
        <v>57056000</v>
      </c>
      <c r="S5" s="1">
        <v>26174000</v>
      </c>
      <c r="T5" s="1">
        <v>79042000</v>
      </c>
      <c r="V5">
        <v>59801000</v>
      </c>
      <c r="W5">
        <v>29560000</v>
      </c>
      <c r="X5">
        <v>90253000</v>
      </c>
      <c r="Y5">
        <v>29718000</v>
      </c>
      <c r="Z5">
        <v>29212000</v>
      </c>
      <c r="AA5">
        <v>27712000</v>
      </c>
      <c r="AB5">
        <v>27321000</v>
      </c>
      <c r="AC5">
        <v>28989000</v>
      </c>
      <c r="AD5">
        <v>59117000</v>
      </c>
      <c r="AE5">
        <v>57056000</v>
      </c>
      <c r="AF5">
        <v>26174000</v>
      </c>
      <c r="AG5">
        <v>79042000</v>
      </c>
    </row>
    <row r="6" spans="1:33" x14ac:dyDescent="0.3">
      <c r="A6" s="2" t="s">
        <v>2808</v>
      </c>
      <c r="B6" s="2" t="s">
        <v>2784</v>
      </c>
      <c r="C6" s="2">
        <v>1501</v>
      </c>
      <c r="D6" s="2" t="s">
        <v>15</v>
      </c>
      <c r="E6" s="2">
        <v>909</v>
      </c>
      <c r="F6" s="2" t="s">
        <v>14</v>
      </c>
      <c r="H6" t="s">
        <v>2818</v>
      </c>
      <c r="I6" s="1">
        <v>19545000</v>
      </c>
      <c r="J6" s="1">
        <v>9661000</v>
      </c>
      <c r="K6" s="1">
        <v>29512000</v>
      </c>
      <c r="L6" s="1">
        <v>9728000</v>
      </c>
      <c r="M6" s="1">
        <v>9547000</v>
      </c>
      <c r="N6" s="1">
        <v>9057000</v>
      </c>
      <c r="O6" s="1">
        <v>8930000</v>
      </c>
      <c r="P6" s="1">
        <v>9475000</v>
      </c>
      <c r="Q6" s="1">
        <v>19321000</v>
      </c>
      <c r="R6" s="1">
        <v>18648000</v>
      </c>
      <c r="S6" s="1">
        <v>8555000</v>
      </c>
      <c r="T6" s="1">
        <v>25843000</v>
      </c>
      <c r="V6">
        <v>19545000</v>
      </c>
      <c r="W6">
        <v>9661000</v>
      </c>
      <c r="X6">
        <v>29512000</v>
      </c>
      <c r="Y6">
        <v>9728000</v>
      </c>
      <c r="Z6">
        <v>9547000</v>
      </c>
      <c r="AA6">
        <v>9057000</v>
      </c>
      <c r="AB6">
        <v>8930000</v>
      </c>
      <c r="AC6">
        <v>9475000</v>
      </c>
      <c r="AD6">
        <v>19321000</v>
      </c>
      <c r="AE6">
        <v>18648000</v>
      </c>
      <c r="AF6">
        <v>8555000</v>
      </c>
      <c r="AG6">
        <v>25843000</v>
      </c>
    </row>
    <row r="7" spans="1:33" x14ac:dyDescent="0.3">
      <c r="A7" s="2" t="s">
        <v>2808</v>
      </c>
      <c r="B7" s="2" t="s">
        <v>2784</v>
      </c>
      <c r="C7" s="2">
        <v>1501</v>
      </c>
      <c r="D7" s="2" t="s">
        <v>6</v>
      </c>
      <c r="E7" s="2">
        <v>909</v>
      </c>
      <c r="F7" s="2" t="s">
        <v>6</v>
      </c>
      <c r="H7" t="s">
        <v>7</v>
      </c>
      <c r="I7" s="1">
        <v>37349000</v>
      </c>
      <c r="J7" s="1">
        <v>36923000</v>
      </c>
      <c r="K7" s="1">
        <v>37598000</v>
      </c>
      <c r="L7" s="1">
        <v>47002000</v>
      </c>
      <c r="M7" s="1">
        <v>46169000</v>
      </c>
      <c r="N7" s="1">
        <v>43446000</v>
      </c>
      <c r="O7" s="1">
        <v>43180000</v>
      </c>
      <c r="P7" s="1">
        <v>45817000</v>
      </c>
      <c r="Q7" s="1">
        <v>52745000</v>
      </c>
      <c r="R7" s="1">
        <v>40725000</v>
      </c>
      <c r="S7" s="1">
        <v>37365000</v>
      </c>
      <c r="T7" s="1">
        <v>59967000</v>
      </c>
      <c r="V7">
        <v>37349000</v>
      </c>
      <c r="W7">
        <v>36923000</v>
      </c>
      <c r="X7">
        <v>37598000</v>
      </c>
      <c r="Y7">
        <v>47002000</v>
      </c>
      <c r="Z7">
        <v>46169000</v>
      </c>
      <c r="AA7">
        <v>43446000</v>
      </c>
      <c r="AB7">
        <v>43180000</v>
      </c>
      <c r="AC7">
        <v>45817000</v>
      </c>
      <c r="AD7">
        <v>52745000</v>
      </c>
      <c r="AE7">
        <v>40725000</v>
      </c>
      <c r="AF7">
        <v>37365000</v>
      </c>
      <c r="AG7">
        <v>59967000</v>
      </c>
    </row>
    <row r="8" spans="1:33" x14ac:dyDescent="0.3">
      <c r="A8" s="2" t="s">
        <v>2808</v>
      </c>
      <c r="B8" s="2" t="s">
        <v>2784</v>
      </c>
      <c r="C8" s="2">
        <v>1501</v>
      </c>
      <c r="D8" s="2" t="s">
        <v>8</v>
      </c>
      <c r="E8" s="2">
        <v>999</v>
      </c>
      <c r="F8" s="2" t="s">
        <v>8</v>
      </c>
      <c r="H8" s="14" t="s">
        <v>9</v>
      </c>
      <c r="I8" s="41">
        <v>28264000</v>
      </c>
      <c r="J8" s="41">
        <v>27941000</v>
      </c>
      <c r="K8" s="41">
        <v>28452000</v>
      </c>
      <c r="L8" s="41">
        <v>28133000</v>
      </c>
      <c r="M8" s="41">
        <v>27612000</v>
      </c>
      <c r="N8" s="41">
        <v>26195000</v>
      </c>
      <c r="O8" s="1">
        <v>25825000</v>
      </c>
      <c r="P8" s="1">
        <v>27402000</v>
      </c>
      <c r="Q8" s="1">
        <v>27940000</v>
      </c>
      <c r="R8" s="1">
        <v>26966000</v>
      </c>
      <c r="S8" s="1">
        <v>25594000</v>
      </c>
      <c r="T8" s="1">
        <v>19330000</v>
      </c>
      <c r="V8">
        <v>28264000</v>
      </c>
      <c r="W8">
        <v>27941000</v>
      </c>
      <c r="X8">
        <v>28452000</v>
      </c>
      <c r="Y8">
        <v>28133000</v>
      </c>
      <c r="Z8">
        <v>27612000</v>
      </c>
      <c r="AA8">
        <v>26195000</v>
      </c>
      <c r="AB8">
        <v>25825000</v>
      </c>
      <c r="AC8">
        <v>27402000</v>
      </c>
      <c r="AD8">
        <v>27940000</v>
      </c>
      <c r="AE8">
        <v>26966000</v>
      </c>
      <c r="AF8">
        <v>25594000</v>
      </c>
      <c r="AG8">
        <v>19330000</v>
      </c>
    </row>
    <row r="9" spans="1:33" x14ac:dyDescent="0.3">
      <c r="A9" s="2" t="s">
        <v>2808</v>
      </c>
      <c r="B9" s="2" t="s">
        <v>2785</v>
      </c>
      <c r="C9" s="2">
        <v>1504</v>
      </c>
      <c r="D9" s="2" t="s">
        <v>10</v>
      </c>
      <c r="E9" s="2">
        <v>908</v>
      </c>
      <c r="F9" s="2" t="s">
        <v>10</v>
      </c>
      <c r="H9" t="s">
        <v>11</v>
      </c>
      <c r="I9" s="1">
        <v>738732000</v>
      </c>
      <c r="J9" s="1">
        <v>220656000</v>
      </c>
      <c r="K9" s="1">
        <v>291340000</v>
      </c>
      <c r="L9" s="1">
        <v>455529000</v>
      </c>
      <c r="M9" s="1">
        <v>367107000</v>
      </c>
      <c r="N9" s="1">
        <v>424547000</v>
      </c>
      <c r="O9" s="1">
        <v>294586000</v>
      </c>
      <c r="P9" s="1">
        <v>278225000</v>
      </c>
      <c r="Q9" s="1">
        <v>804045000</v>
      </c>
      <c r="R9" s="1">
        <v>322999000</v>
      </c>
      <c r="S9" s="1">
        <v>252792000</v>
      </c>
      <c r="T9" s="1">
        <v>917123000</v>
      </c>
      <c r="V9">
        <v>738732000</v>
      </c>
      <c r="W9">
        <v>220656000</v>
      </c>
      <c r="X9">
        <v>291340000</v>
      </c>
      <c r="Y9">
        <v>455529000</v>
      </c>
      <c r="Z9">
        <v>367107000</v>
      </c>
      <c r="AA9">
        <v>424547000</v>
      </c>
      <c r="AB9">
        <v>294586000</v>
      </c>
      <c r="AC9">
        <v>278225000</v>
      </c>
      <c r="AD9">
        <v>804045000</v>
      </c>
      <c r="AE9">
        <v>322999000</v>
      </c>
      <c r="AF9">
        <v>252792000</v>
      </c>
      <c r="AG9">
        <v>917123000</v>
      </c>
    </row>
    <row r="10" spans="1:33" x14ac:dyDescent="0.3">
      <c r="A10" s="2" t="s">
        <v>2808</v>
      </c>
      <c r="B10" s="2" t="s">
        <v>2785</v>
      </c>
      <c r="C10" s="2">
        <v>1504</v>
      </c>
      <c r="D10" s="2" t="s">
        <v>12</v>
      </c>
      <c r="E10" s="2">
        <v>908</v>
      </c>
      <c r="F10" s="2" t="s">
        <v>12</v>
      </c>
      <c r="H10" t="s">
        <v>13</v>
      </c>
      <c r="I10" s="1">
        <v>97106000</v>
      </c>
      <c r="J10" s="1">
        <v>33899000</v>
      </c>
      <c r="K10" s="1">
        <v>45138000</v>
      </c>
      <c r="L10" s="1">
        <v>50978000</v>
      </c>
      <c r="M10" s="1">
        <v>43905000</v>
      </c>
      <c r="N10" s="1">
        <v>45315000</v>
      </c>
      <c r="O10" s="1">
        <v>43988000</v>
      </c>
      <c r="P10" s="1">
        <v>39734000</v>
      </c>
      <c r="Q10" s="1">
        <v>76329000</v>
      </c>
      <c r="R10" s="1">
        <v>43362000</v>
      </c>
      <c r="S10" s="1">
        <v>38291000</v>
      </c>
      <c r="T10" s="1">
        <v>123335000</v>
      </c>
      <c r="V10">
        <v>97106000</v>
      </c>
      <c r="W10">
        <v>33899000</v>
      </c>
      <c r="X10">
        <v>45138000</v>
      </c>
      <c r="Y10">
        <v>50978000</v>
      </c>
      <c r="Z10">
        <v>43905000</v>
      </c>
      <c r="AA10">
        <v>45315000</v>
      </c>
      <c r="AB10">
        <v>43988000</v>
      </c>
      <c r="AC10">
        <v>39734000</v>
      </c>
      <c r="AD10">
        <v>76329000</v>
      </c>
      <c r="AE10">
        <v>43362000</v>
      </c>
      <c r="AF10">
        <v>38291000</v>
      </c>
      <c r="AG10">
        <v>123335000</v>
      </c>
    </row>
    <row r="11" spans="1:33" x14ac:dyDescent="0.3">
      <c r="A11" s="2" t="s">
        <v>2808</v>
      </c>
      <c r="B11" s="2" t="s">
        <v>2788</v>
      </c>
      <c r="C11" s="2">
        <v>1510</v>
      </c>
      <c r="D11" s="2" t="s">
        <v>14</v>
      </c>
      <c r="E11" s="2">
        <v>909</v>
      </c>
      <c r="F11" s="2" t="s">
        <v>15</v>
      </c>
      <c r="H11" t="s">
        <v>2819</v>
      </c>
      <c r="I11" s="1">
        <v>215414000</v>
      </c>
      <c r="J11" s="1">
        <v>92243000</v>
      </c>
      <c r="K11" s="1">
        <v>184193000</v>
      </c>
      <c r="L11" s="1">
        <v>232182000</v>
      </c>
      <c r="M11" s="1">
        <v>182909000</v>
      </c>
      <c r="N11" s="1">
        <v>184962000</v>
      </c>
      <c r="O11" s="1">
        <v>160265000</v>
      </c>
      <c r="P11" s="1">
        <v>182271000</v>
      </c>
      <c r="Q11" s="1">
        <v>221319000</v>
      </c>
      <c r="R11" s="1">
        <v>125272000</v>
      </c>
      <c r="S11" s="1">
        <v>189062000</v>
      </c>
      <c r="T11" s="1">
        <v>276606000</v>
      </c>
      <c r="V11">
        <v>215414000</v>
      </c>
      <c r="W11">
        <v>92243000</v>
      </c>
      <c r="X11">
        <v>184193000</v>
      </c>
      <c r="Y11">
        <v>232182000</v>
      </c>
      <c r="Z11">
        <v>182909000</v>
      </c>
      <c r="AA11">
        <v>184962000</v>
      </c>
      <c r="AB11">
        <v>160265000</v>
      </c>
      <c r="AC11">
        <v>182271000</v>
      </c>
      <c r="AD11">
        <v>221319000</v>
      </c>
      <c r="AE11">
        <v>125272000</v>
      </c>
      <c r="AF11">
        <v>189062000</v>
      </c>
      <c r="AG11">
        <v>276606000</v>
      </c>
    </row>
    <row r="12" spans="1:33" x14ac:dyDescent="0.3">
      <c r="A12" s="2" t="s">
        <v>2808</v>
      </c>
      <c r="B12" s="2" t="s">
        <v>2785</v>
      </c>
      <c r="C12" s="2">
        <v>1504</v>
      </c>
      <c r="D12" s="2" t="s">
        <v>2821</v>
      </c>
      <c r="E12" s="2">
        <v>909</v>
      </c>
      <c r="F12" s="2" t="s">
        <v>2821</v>
      </c>
      <c r="H12" t="s">
        <v>2820</v>
      </c>
      <c r="I12" s="1">
        <v>24546000</v>
      </c>
      <c r="J12" s="1">
        <v>15016000</v>
      </c>
      <c r="K12" s="1">
        <v>22493000</v>
      </c>
      <c r="L12" s="1">
        <v>22682000</v>
      </c>
      <c r="M12" s="1">
        <v>22326000</v>
      </c>
      <c r="N12" s="1">
        <v>37636000</v>
      </c>
      <c r="O12" s="1">
        <v>37280000</v>
      </c>
      <c r="P12" s="1">
        <v>33371000</v>
      </c>
      <c r="Q12" s="1">
        <v>43224000</v>
      </c>
      <c r="R12" s="1">
        <v>33976000</v>
      </c>
      <c r="S12" s="1">
        <v>34196000</v>
      </c>
      <c r="T12" s="1">
        <v>37522000</v>
      </c>
      <c r="V12">
        <v>24546000</v>
      </c>
      <c r="W12">
        <v>15016000</v>
      </c>
      <c r="X12">
        <v>22493000</v>
      </c>
      <c r="Y12">
        <v>22682000</v>
      </c>
      <c r="Z12">
        <v>22326000</v>
      </c>
      <c r="AA12">
        <v>37636000</v>
      </c>
      <c r="AB12">
        <v>37280000</v>
      </c>
      <c r="AC12">
        <v>33371000</v>
      </c>
      <c r="AD12">
        <v>43224000</v>
      </c>
      <c r="AE12">
        <v>33976000</v>
      </c>
      <c r="AF12">
        <v>34196000</v>
      </c>
      <c r="AG12">
        <v>37522000</v>
      </c>
    </row>
    <row r="13" spans="1:33" x14ac:dyDescent="0.3">
      <c r="A13" s="2" t="s">
        <v>2808</v>
      </c>
      <c r="B13" s="2" t="s">
        <v>2785</v>
      </c>
      <c r="C13" s="2">
        <v>1504</v>
      </c>
      <c r="D13" s="2" t="s">
        <v>23</v>
      </c>
      <c r="E13" s="2">
        <v>909</v>
      </c>
      <c r="F13" s="2" t="s">
        <v>23</v>
      </c>
      <c r="H13" t="s">
        <v>24</v>
      </c>
      <c r="I13" s="1">
        <v>473065000</v>
      </c>
      <c r="J13" s="1">
        <v>571909000</v>
      </c>
      <c r="K13" s="1">
        <v>490346000</v>
      </c>
      <c r="L13" s="1">
        <v>495011000</v>
      </c>
      <c r="M13" s="1">
        <v>546053000</v>
      </c>
      <c r="N13" s="1">
        <v>534067000</v>
      </c>
      <c r="O13" s="1">
        <v>553121000</v>
      </c>
      <c r="P13" s="1">
        <v>464960000</v>
      </c>
      <c r="Q13" s="1">
        <v>634022000</v>
      </c>
      <c r="R13" s="1">
        <v>386383000</v>
      </c>
      <c r="S13" s="1">
        <v>509775000</v>
      </c>
      <c r="T13" s="1">
        <v>817128000</v>
      </c>
      <c r="V13">
        <v>473065000</v>
      </c>
      <c r="W13">
        <v>571909000</v>
      </c>
      <c r="X13">
        <v>490346000</v>
      </c>
      <c r="Y13">
        <v>495011000</v>
      </c>
      <c r="Z13">
        <v>546053000</v>
      </c>
      <c r="AA13">
        <v>534067000</v>
      </c>
      <c r="AB13">
        <v>553121000</v>
      </c>
      <c r="AC13">
        <v>464960000</v>
      </c>
      <c r="AD13">
        <v>634022000</v>
      </c>
      <c r="AE13">
        <v>386383000</v>
      </c>
      <c r="AF13">
        <v>509775000</v>
      </c>
      <c r="AG13">
        <v>817128000</v>
      </c>
    </row>
    <row r="14" spans="1:33" x14ac:dyDescent="0.3">
      <c r="A14" s="2" t="s">
        <v>2808</v>
      </c>
      <c r="B14" s="2" t="s">
        <v>2785</v>
      </c>
      <c r="C14" s="2">
        <v>1504</v>
      </c>
      <c r="D14" s="2" t="s">
        <v>2823</v>
      </c>
      <c r="E14" s="2">
        <v>909</v>
      </c>
      <c r="F14" s="2" t="s">
        <v>2823</v>
      </c>
      <c r="H14" t="s">
        <v>2822</v>
      </c>
      <c r="I14" s="1">
        <v>314770000</v>
      </c>
      <c r="J14" s="1">
        <v>348827000</v>
      </c>
      <c r="K14" s="1">
        <v>299079000</v>
      </c>
      <c r="L14" s="1">
        <v>278699000</v>
      </c>
      <c r="M14" s="1">
        <v>285477000</v>
      </c>
      <c r="N14" s="1">
        <v>325745000</v>
      </c>
      <c r="O14" s="1">
        <v>289172000</v>
      </c>
      <c r="P14" s="1">
        <v>283595000</v>
      </c>
      <c r="Q14" s="1">
        <v>331467000</v>
      </c>
      <c r="R14" s="1">
        <v>282802000</v>
      </c>
      <c r="S14" s="1">
        <v>266511000</v>
      </c>
      <c r="T14" s="1">
        <v>271852000</v>
      </c>
      <c r="V14">
        <v>314770000</v>
      </c>
      <c r="W14">
        <v>348827000</v>
      </c>
      <c r="X14">
        <v>299079000</v>
      </c>
      <c r="Y14">
        <v>278699000</v>
      </c>
      <c r="Z14">
        <v>285477000</v>
      </c>
      <c r="AA14">
        <v>325745000</v>
      </c>
      <c r="AB14">
        <v>289172000</v>
      </c>
      <c r="AC14">
        <v>283595000</v>
      </c>
      <c r="AD14">
        <v>331467000</v>
      </c>
      <c r="AE14">
        <v>282802000</v>
      </c>
      <c r="AF14">
        <v>266511000</v>
      </c>
      <c r="AG14">
        <v>271852000</v>
      </c>
    </row>
    <row r="15" spans="1:33" x14ac:dyDescent="0.3">
      <c r="A15" s="2" t="s">
        <v>2808</v>
      </c>
      <c r="B15" s="2" t="s">
        <v>2785</v>
      </c>
      <c r="C15" s="2">
        <v>1504</v>
      </c>
      <c r="D15" s="2" t="s">
        <v>2825</v>
      </c>
      <c r="E15" s="2">
        <v>909</v>
      </c>
      <c r="F15" s="2" t="s">
        <v>2825</v>
      </c>
      <c r="H15" t="s">
        <v>2824</v>
      </c>
      <c r="I15" s="1">
        <v>51835000</v>
      </c>
      <c r="J15" s="1">
        <v>57444000</v>
      </c>
      <c r="K15" s="1">
        <v>49252000</v>
      </c>
      <c r="L15" s="1">
        <v>45896000</v>
      </c>
      <c r="M15" s="1">
        <v>47012000</v>
      </c>
      <c r="N15" s="1">
        <v>61306000</v>
      </c>
      <c r="O15" s="1">
        <v>47620000</v>
      </c>
      <c r="P15" s="1">
        <v>46702000</v>
      </c>
      <c r="Q15" s="1">
        <v>59264000</v>
      </c>
      <c r="R15" s="1">
        <v>50563000</v>
      </c>
      <c r="S15" s="1">
        <v>48904000</v>
      </c>
      <c r="T15" s="1">
        <v>51163000</v>
      </c>
      <c r="V15">
        <v>51835000</v>
      </c>
      <c r="W15">
        <v>57444000</v>
      </c>
      <c r="X15">
        <v>49252000</v>
      </c>
      <c r="Y15">
        <v>45896000</v>
      </c>
      <c r="Z15">
        <v>47012000</v>
      </c>
      <c r="AA15">
        <v>61306000</v>
      </c>
      <c r="AB15">
        <v>47620000</v>
      </c>
      <c r="AC15">
        <v>46702000</v>
      </c>
      <c r="AD15">
        <v>59264000</v>
      </c>
      <c r="AE15">
        <v>50563000</v>
      </c>
      <c r="AF15">
        <v>48904000</v>
      </c>
      <c r="AG15">
        <v>51163000</v>
      </c>
    </row>
    <row r="16" spans="1:33" x14ac:dyDescent="0.3">
      <c r="A16" s="2" t="s">
        <v>2808</v>
      </c>
      <c r="B16" s="2" t="s">
        <v>2785</v>
      </c>
      <c r="C16" s="2">
        <v>1504</v>
      </c>
      <c r="D16" s="2" t="s">
        <v>8</v>
      </c>
      <c r="E16" s="2">
        <v>999</v>
      </c>
      <c r="F16" s="2" t="s">
        <v>8</v>
      </c>
      <c r="H16" s="14" t="s">
        <v>9</v>
      </c>
      <c r="I16" s="41">
        <v>19845000</v>
      </c>
      <c r="J16" s="41">
        <v>12747000</v>
      </c>
      <c r="K16" s="41">
        <v>12730000</v>
      </c>
      <c r="L16" s="41">
        <v>12837000</v>
      </c>
      <c r="M16" s="41">
        <v>12635000</v>
      </c>
      <c r="N16" s="41">
        <v>12780000</v>
      </c>
      <c r="O16" s="1">
        <v>12659000</v>
      </c>
      <c r="P16" s="1">
        <v>12591000</v>
      </c>
      <c r="Q16" s="1">
        <v>20385000</v>
      </c>
      <c r="R16" s="1">
        <v>11537000</v>
      </c>
      <c r="S16" s="1">
        <v>11612000</v>
      </c>
      <c r="T16" s="1">
        <v>12742000</v>
      </c>
      <c r="V16">
        <v>19845000</v>
      </c>
      <c r="W16">
        <v>12747000</v>
      </c>
      <c r="X16">
        <v>12730000</v>
      </c>
      <c r="Y16">
        <v>12837000</v>
      </c>
      <c r="Z16">
        <v>12635000</v>
      </c>
      <c r="AA16">
        <v>12780000</v>
      </c>
      <c r="AB16">
        <v>12659000</v>
      </c>
      <c r="AC16">
        <v>12591000</v>
      </c>
      <c r="AD16">
        <v>20385000</v>
      </c>
      <c r="AE16">
        <v>11537000</v>
      </c>
      <c r="AF16">
        <v>11612000</v>
      </c>
      <c r="AG16">
        <v>12742000</v>
      </c>
    </row>
    <row r="17" spans="1:33" x14ac:dyDescent="0.3">
      <c r="A17" s="2" t="s">
        <v>2808</v>
      </c>
      <c r="B17" s="2" t="s">
        <v>2786</v>
      </c>
      <c r="C17" s="2">
        <v>1505</v>
      </c>
      <c r="D17" s="2" t="s">
        <v>16</v>
      </c>
      <c r="E17" s="2">
        <v>909</v>
      </c>
      <c r="F17" s="2" t="s">
        <v>16</v>
      </c>
      <c r="H17" t="s">
        <v>17</v>
      </c>
      <c r="I17" s="1">
        <v>108703000</v>
      </c>
      <c r="J17" s="1">
        <v>52668000</v>
      </c>
      <c r="K17" s="1">
        <v>61711000</v>
      </c>
      <c r="L17" s="1">
        <v>60503000</v>
      </c>
      <c r="M17" s="1">
        <v>202730000</v>
      </c>
      <c r="N17" s="1">
        <v>60323000</v>
      </c>
      <c r="O17" s="1">
        <v>61897000</v>
      </c>
      <c r="P17" s="1">
        <v>52085000</v>
      </c>
      <c r="Q17" s="1">
        <v>96763000</v>
      </c>
      <c r="R17" s="1">
        <v>193713000</v>
      </c>
      <c r="S17" s="1">
        <v>59949000</v>
      </c>
      <c r="T17" s="1">
        <v>260628000</v>
      </c>
      <c r="V17">
        <v>108703000</v>
      </c>
      <c r="W17">
        <v>52668000</v>
      </c>
      <c r="X17">
        <v>61711000</v>
      </c>
      <c r="Y17">
        <v>60503000</v>
      </c>
      <c r="Z17">
        <v>202730000</v>
      </c>
      <c r="AA17">
        <v>60323000</v>
      </c>
      <c r="AB17">
        <v>61897000</v>
      </c>
      <c r="AC17">
        <v>52085000</v>
      </c>
      <c r="AD17">
        <v>96763000</v>
      </c>
      <c r="AE17">
        <v>193713000</v>
      </c>
      <c r="AF17">
        <v>59949000</v>
      </c>
      <c r="AG17">
        <v>260628000</v>
      </c>
    </row>
    <row r="18" spans="1:33" x14ac:dyDescent="0.3">
      <c r="A18" s="2" t="s">
        <v>2808</v>
      </c>
      <c r="B18" s="2" t="s">
        <v>2786</v>
      </c>
      <c r="C18" s="2">
        <v>1505</v>
      </c>
      <c r="D18" s="2" t="s">
        <v>18</v>
      </c>
      <c r="E18" s="2">
        <v>909</v>
      </c>
      <c r="F18" s="2" t="s">
        <v>18</v>
      </c>
      <c r="H18" t="s">
        <v>19</v>
      </c>
      <c r="I18" s="1">
        <v>53944000</v>
      </c>
      <c r="J18" s="1">
        <v>11464000</v>
      </c>
      <c r="K18" s="1">
        <v>8059000</v>
      </c>
      <c r="L18" s="1">
        <v>11852000</v>
      </c>
      <c r="M18" s="1">
        <v>9267000</v>
      </c>
      <c r="N18" s="1">
        <v>11817000</v>
      </c>
      <c r="O18" s="1">
        <v>12125000</v>
      </c>
      <c r="P18" s="1">
        <v>14171000</v>
      </c>
      <c r="Q18" s="1">
        <v>55285000</v>
      </c>
      <c r="R18" s="1">
        <v>13237000</v>
      </c>
      <c r="S18" s="1">
        <v>10439000</v>
      </c>
      <c r="T18" s="1">
        <v>14182000</v>
      </c>
      <c r="V18">
        <v>53944000</v>
      </c>
      <c r="W18">
        <v>11464000</v>
      </c>
      <c r="X18">
        <v>8059000</v>
      </c>
      <c r="Y18">
        <v>11852000</v>
      </c>
      <c r="Z18">
        <v>9267000</v>
      </c>
      <c r="AA18">
        <v>11817000</v>
      </c>
      <c r="AB18">
        <v>12125000</v>
      </c>
      <c r="AC18">
        <v>14171000</v>
      </c>
      <c r="AD18">
        <v>55285000</v>
      </c>
      <c r="AE18">
        <v>13237000</v>
      </c>
      <c r="AF18">
        <v>10439000</v>
      </c>
      <c r="AG18">
        <v>14182000</v>
      </c>
    </row>
    <row r="19" spans="1:33" x14ac:dyDescent="0.3">
      <c r="A19" s="2" t="s">
        <v>2808</v>
      </c>
      <c r="B19" s="2" t="s">
        <v>2786</v>
      </c>
      <c r="C19" s="2">
        <v>1505</v>
      </c>
      <c r="D19" s="2" t="s">
        <v>22</v>
      </c>
      <c r="E19" s="2">
        <v>909</v>
      </c>
      <c r="F19" s="2" t="s">
        <v>22</v>
      </c>
      <c r="H19" t="s">
        <v>2826</v>
      </c>
      <c r="I19" s="1">
        <v>113756000</v>
      </c>
      <c r="J19" s="1">
        <v>39939000</v>
      </c>
      <c r="K19" s="1">
        <v>51476000</v>
      </c>
      <c r="L19" s="1">
        <v>50469000</v>
      </c>
      <c r="M19" s="1">
        <v>55345000</v>
      </c>
      <c r="N19" s="1">
        <v>54893000</v>
      </c>
      <c r="O19" s="1">
        <v>51631000</v>
      </c>
      <c r="P19" s="1">
        <v>59245000</v>
      </c>
      <c r="Q19" s="1">
        <v>121072000</v>
      </c>
      <c r="R19" s="1">
        <v>66616000</v>
      </c>
      <c r="S19" s="1">
        <v>68191000</v>
      </c>
      <c r="T19" s="1">
        <v>88938000</v>
      </c>
      <c r="V19">
        <v>113756000</v>
      </c>
      <c r="W19">
        <v>39939000</v>
      </c>
      <c r="X19">
        <v>51476000</v>
      </c>
      <c r="Y19">
        <v>50469000</v>
      </c>
      <c r="Z19">
        <v>55345000</v>
      </c>
      <c r="AA19">
        <v>54893000</v>
      </c>
      <c r="AB19">
        <v>51631000</v>
      </c>
      <c r="AC19">
        <v>59245000</v>
      </c>
      <c r="AD19">
        <v>121072000</v>
      </c>
      <c r="AE19">
        <v>66616000</v>
      </c>
      <c r="AF19">
        <v>68191000</v>
      </c>
      <c r="AG19">
        <v>88938000</v>
      </c>
    </row>
    <row r="20" spans="1:33" x14ac:dyDescent="0.3">
      <c r="A20" s="2" t="s">
        <v>2808</v>
      </c>
      <c r="B20" s="2" t="s">
        <v>2786</v>
      </c>
      <c r="C20" s="2">
        <v>1505</v>
      </c>
      <c r="D20" s="2" t="s">
        <v>8</v>
      </c>
      <c r="E20" s="2">
        <v>999</v>
      </c>
      <c r="F20" s="2" t="s">
        <v>8</v>
      </c>
      <c r="H20" s="14" t="s">
        <v>9</v>
      </c>
      <c r="I20" s="41">
        <v>5986000</v>
      </c>
      <c r="J20" s="41">
        <v>2975000</v>
      </c>
      <c r="K20" s="41">
        <v>6535000</v>
      </c>
      <c r="L20" s="41">
        <v>6407000</v>
      </c>
      <c r="M20" s="41">
        <v>3435000</v>
      </c>
      <c r="N20" s="41">
        <v>4685000</v>
      </c>
      <c r="O20" s="1">
        <v>2622000</v>
      </c>
      <c r="P20" s="1">
        <v>5516000</v>
      </c>
      <c r="Q20" s="1">
        <v>5124000</v>
      </c>
      <c r="R20" s="1">
        <v>9542000</v>
      </c>
      <c r="S20" s="1">
        <v>5079000</v>
      </c>
      <c r="T20" s="1">
        <v>9200000</v>
      </c>
      <c r="V20">
        <v>5986000</v>
      </c>
      <c r="W20">
        <v>2975000</v>
      </c>
      <c r="X20">
        <v>6535000</v>
      </c>
      <c r="Y20">
        <v>6407000</v>
      </c>
      <c r="Z20">
        <v>3435000</v>
      </c>
      <c r="AA20">
        <v>4685000</v>
      </c>
      <c r="AB20">
        <v>2622000</v>
      </c>
      <c r="AC20">
        <v>5516000</v>
      </c>
      <c r="AD20">
        <v>5124000</v>
      </c>
      <c r="AE20">
        <v>9542000</v>
      </c>
      <c r="AF20">
        <v>5079000</v>
      </c>
      <c r="AG20">
        <v>9200000</v>
      </c>
    </row>
    <row r="21" spans="1:33" x14ac:dyDescent="0.3">
      <c r="A21" s="2" t="s">
        <v>2808</v>
      </c>
      <c r="B21" s="2" t="s">
        <v>2787</v>
      </c>
      <c r="C21" s="2">
        <v>1506</v>
      </c>
      <c r="D21" s="2" t="s">
        <v>29</v>
      </c>
      <c r="E21" s="2">
        <v>910</v>
      </c>
      <c r="F21" s="2" t="s">
        <v>29</v>
      </c>
      <c r="H21" t="s">
        <v>30</v>
      </c>
      <c r="I21" s="1">
        <v>92921000</v>
      </c>
      <c r="J21" s="1">
        <v>102974000</v>
      </c>
      <c r="K21" s="1">
        <v>100901000</v>
      </c>
      <c r="L21" s="1">
        <v>102841000</v>
      </c>
      <c r="M21" s="1">
        <v>105342000</v>
      </c>
      <c r="N21" s="1">
        <v>120201000</v>
      </c>
      <c r="O21" s="1">
        <v>112803000</v>
      </c>
      <c r="P21" s="1">
        <v>110627000</v>
      </c>
      <c r="Q21" s="1">
        <v>125807000</v>
      </c>
      <c r="R21" s="1">
        <v>110317000</v>
      </c>
      <c r="S21" s="1">
        <v>112392000</v>
      </c>
      <c r="T21" s="1">
        <v>114644000</v>
      </c>
      <c r="V21">
        <v>92921000</v>
      </c>
      <c r="W21">
        <v>102974000</v>
      </c>
      <c r="X21">
        <v>100901000</v>
      </c>
      <c r="Y21">
        <v>102841000</v>
      </c>
      <c r="Z21">
        <v>105342000</v>
      </c>
      <c r="AA21">
        <v>120201000</v>
      </c>
      <c r="AB21">
        <v>112803000</v>
      </c>
      <c r="AC21">
        <v>110627000</v>
      </c>
      <c r="AD21">
        <v>125807000</v>
      </c>
      <c r="AE21">
        <v>110317000</v>
      </c>
      <c r="AF21">
        <v>112392000</v>
      </c>
      <c r="AG21">
        <v>114644000</v>
      </c>
    </row>
    <row r="22" spans="1:33" x14ac:dyDescent="0.3">
      <c r="A22" s="2" t="s">
        <v>2808</v>
      </c>
      <c r="B22" s="2" t="s">
        <v>2787</v>
      </c>
      <c r="C22" s="2">
        <v>1506</v>
      </c>
      <c r="D22" s="2" t="s">
        <v>31</v>
      </c>
      <c r="E22" s="2">
        <v>910</v>
      </c>
      <c r="F22" s="2" t="s">
        <v>31</v>
      </c>
      <c r="H22" t="s">
        <v>32</v>
      </c>
      <c r="I22" s="1">
        <v>9516000</v>
      </c>
      <c r="J22" s="1">
        <v>10545000</v>
      </c>
      <c r="K22" s="1">
        <v>9765000</v>
      </c>
      <c r="L22" s="1">
        <v>9100000</v>
      </c>
      <c r="M22" s="1">
        <v>9321000</v>
      </c>
      <c r="N22" s="1">
        <v>10635000</v>
      </c>
      <c r="O22" s="1">
        <v>9441000</v>
      </c>
      <c r="P22" s="1">
        <v>9259000</v>
      </c>
      <c r="Q22" s="1">
        <v>10822000</v>
      </c>
      <c r="R22" s="1">
        <v>9233000</v>
      </c>
      <c r="S22" s="1">
        <v>8702000</v>
      </c>
      <c r="T22" s="1">
        <v>8876000</v>
      </c>
      <c r="V22">
        <v>9516000</v>
      </c>
      <c r="W22">
        <v>10545000</v>
      </c>
      <c r="X22">
        <v>9765000</v>
      </c>
      <c r="Y22">
        <v>9100000</v>
      </c>
      <c r="Z22">
        <v>9321000</v>
      </c>
      <c r="AA22">
        <v>10635000</v>
      </c>
      <c r="AB22">
        <v>9441000</v>
      </c>
      <c r="AC22">
        <v>9259000</v>
      </c>
      <c r="AD22">
        <v>10822000</v>
      </c>
      <c r="AE22">
        <v>9233000</v>
      </c>
      <c r="AF22">
        <v>8702000</v>
      </c>
      <c r="AG22">
        <v>8876000</v>
      </c>
    </row>
    <row r="23" spans="1:33" x14ac:dyDescent="0.3">
      <c r="A23" s="2" t="s">
        <v>2808</v>
      </c>
      <c r="B23" s="2" t="s">
        <v>2787</v>
      </c>
      <c r="C23" s="2">
        <v>1506</v>
      </c>
      <c r="D23" s="2" t="s">
        <v>33</v>
      </c>
      <c r="E23" s="2">
        <v>910</v>
      </c>
      <c r="F23" s="2" t="s">
        <v>33</v>
      </c>
      <c r="H23" t="s">
        <v>34</v>
      </c>
      <c r="I23" s="1">
        <v>123256000</v>
      </c>
      <c r="J23" s="1">
        <v>136592000</v>
      </c>
      <c r="K23" s="1">
        <v>125477000</v>
      </c>
      <c r="L23" s="1">
        <v>116927000</v>
      </c>
      <c r="M23" s="1">
        <v>119771000</v>
      </c>
      <c r="N23" s="1">
        <v>136665000</v>
      </c>
      <c r="O23" s="1">
        <v>129409000</v>
      </c>
      <c r="P23" s="1">
        <v>126913000</v>
      </c>
      <c r="Q23" s="1">
        <v>139065000</v>
      </c>
      <c r="R23" s="1">
        <v>118648000</v>
      </c>
      <c r="S23" s="1">
        <v>111813000</v>
      </c>
      <c r="T23" s="1">
        <v>152072000</v>
      </c>
      <c r="V23">
        <v>123256000</v>
      </c>
      <c r="W23">
        <v>136592000</v>
      </c>
      <c r="X23">
        <v>125477000</v>
      </c>
      <c r="Y23">
        <v>116927000</v>
      </c>
      <c r="Z23">
        <v>119771000</v>
      </c>
      <c r="AA23">
        <v>136665000</v>
      </c>
      <c r="AB23">
        <v>129409000</v>
      </c>
      <c r="AC23">
        <v>126913000</v>
      </c>
      <c r="AD23">
        <v>139065000</v>
      </c>
      <c r="AE23">
        <v>118648000</v>
      </c>
      <c r="AF23">
        <v>111813000</v>
      </c>
      <c r="AG23">
        <v>152072000</v>
      </c>
    </row>
    <row r="24" spans="1:33" x14ac:dyDescent="0.3">
      <c r="A24" s="2" t="s">
        <v>2808</v>
      </c>
      <c r="B24" s="2" t="s">
        <v>2787</v>
      </c>
      <c r="C24" s="2">
        <v>1506</v>
      </c>
      <c r="D24" s="2" t="s">
        <v>2828</v>
      </c>
      <c r="E24" s="2">
        <v>910</v>
      </c>
      <c r="F24" s="2" t="s">
        <v>2828</v>
      </c>
      <c r="H24" t="s">
        <v>2827</v>
      </c>
      <c r="I24" s="1">
        <v>35180000</v>
      </c>
      <c r="J24" s="1">
        <v>38986000</v>
      </c>
      <c r="K24" s="1">
        <v>33426000</v>
      </c>
      <c r="L24" s="1">
        <v>31149000</v>
      </c>
      <c r="M24" s="1">
        <v>31906000</v>
      </c>
      <c r="N24" s="1">
        <v>36407000</v>
      </c>
      <c r="O24" s="1">
        <v>40399000</v>
      </c>
      <c r="P24" s="1">
        <v>51505000</v>
      </c>
      <c r="Q24" s="1">
        <v>60200000</v>
      </c>
      <c r="R24" s="1">
        <v>59263000</v>
      </c>
      <c r="S24" s="1">
        <v>55849000</v>
      </c>
      <c r="T24" s="1">
        <v>60766000</v>
      </c>
      <c r="V24">
        <v>35180000</v>
      </c>
      <c r="W24">
        <v>38986000</v>
      </c>
      <c r="X24">
        <v>33426000</v>
      </c>
      <c r="Y24">
        <v>31149000</v>
      </c>
      <c r="Z24">
        <v>31906000</v>
      </c>
      <c r="AA24">
        <v>36407000</v>
      </c>
      <c r="AB24">
        <v>40399000</v>
      </c>
      <c r="AC24">
        <v>51505000</v>
      </c>
      <c r="AD24">
        <v>60200000</v>
      </c>
      <c r="AE24">
        <v>59263000</v>
      </c>
      <c r="AF24">
        <v>55849000</v>
      </c>
      <c r="AG24">
        <v>60766000</v>
      </c>
    </row>
    <row r="25" spans="1:33" x14ac:dyDescent="0.3">
      <c r="A25" s="2" t="s">
        <v>2808</v>
      </c>
      <c r="B25" s="2" t="s">
        <v>2787</v>
      </c>
      <c r="C25" s="2">
        <v>1506</v>
      </c>
      <c r="D25" s="2" t="s">
        <v>8</v>
      </c>
      <c r="E25" s="2">
        <v>999</v>
      </c>
      <c r="F25" s="2" t="s">
        <v>8</v>
      </c>
      <c r="H25" s="14" t="s">
        <v>9</v>
      </c>
      <c r="I25" s="41">
        <v>2425000</v>
      </c>
      <c r="J25" s="41">
        <v>2688000</v>
      </c>
      <c r="K25" s="41">
        <v>2304000</v>
      </c>
      <c r="L25" s="41">
        <v>2147000</v>
      </c>
      <c r="M25" s="41">
        <v>2200000</v>
      </c>
      <c r="N25" s="41">
        <v>2510000</v>
      </c>
      <c r="O25" s="1">
        <v>2228000</v>
      </c>
      <c r="P25" s="1">
        <v>2185000</v>
      </c>
      <c r="Q25" s="1">
        <v>2554000</v>
      </c>
      <c r="R25" s="1">
        <v>2179000</v>
      </c>
      <c r="S25" s="1">
        <v>2054000</v>
      </c>
      <c r="T25" s="1">
        <v>2095000</v>
      </c>
      <c r="V25">
        <v>2425000</v>
      </c>
      <c r="W25">
        <v>2688000</v>
      </c>
      <c r="X25">
        <v>2304000</v>
      </c>
      <c r="Y25">
        <v>2147000</v>
      </c>
      <c r="Z25">
        <v>2200000</v>
      </c>
      <c r="AA25">
        <v>2510000</v>
      </c>
      <c r="AB25">
        <v>2228000</v>
      </c>
      <c r="AC25">
        <v>2185000</v>
      </c>
      <c r="AD25">
        <v>2554000</v>
      </c>
      <c r="AE25">
        <v>2179000</v>
      </c>
      <c r="AF25">
        <v>2054000</v>
      </c>
      <c r="AG25">
        <v>2095000</v>
      </c>
    </row>
    <row r="26" spans="1:33" x14ac:dyDescent="0.3">
      <c r="A26" s="2" t="s">
        <v>2808</v>
      </c>
      <c r="B26" s="2" t="s">
        <v>2788</v>
      </c>
      <c r="C26" s="2">
        <v>1510</v>
      </c>
      <c r="D26" s="2" t="s">
        <v>60</v>
      </c>
      <c r="E26" s="2">
        <v>908</v>
      </c>
      <c r="F26" s="2" t="s">
        <v>60</v>
      </c>
      <c r="H26" t="s">
        <v>2829</v>
      </c>
      <c r="I26" s="1">
        <v>7878000</v>
      </c>
      <c r="J26" s="1">
        <v>3182000</v>
      </c>
      <c r="K26" s="1">
        <v>7173000</v>
      </c>
      <c r="L26" s="1">
        <v>7626000</v>
      </c>
      <c r="M26" s="1">
        <v>5411000</v>
      </c>
      <c r="N26" s="1">
        <v>4494000</v>
      </c>
      <c r="O26" s="1">
        <v>3160000</v>
      </c>
      <c r="P26" s="1">
        <v>11046000</v>
      </c>
      <c r="Q26" s="1">
        <v>26575000</v>
      </c>
      <c r="R26" s="1">
        <v>10772000</v>
      </c>
      <c r="S26" s="1">
        <v>8463000</v>
      </c>
      <c r="T26" s="1">
        <v>14212000</v>
      </c>
      <c r="V26">
        <v>7878000</v>
      </c>
      <c r="W26">
        <v>3182000</v>
      </c>
      <c r="X26">
        <v>7173000</v>
      </c>
      <c r="Y26">
        <v>7626000</v>
      </c>
      <c r="Z26">
        <v>5411000</v>
      </c>
      <c r="AA26">
        <v>4494000</v>
      </c>
      <c r="AB26">
        <v>3160000</v>
      </c>
      <c r="AC26">
        <v>11046000</v>
      </c>
      <c r="AD26">
        <v>26575000</v>
      </c>
      <c r="AE26">
        <v>10772000</v>
      </c>
      <c r="AF26">
        <v>8463000</v>
      </c>
      <c r="AG26">
        <v>14212000</v>
      </c>
    </row>
    <row r="27" spans="1:33" x14ac:dyDescent="0.3">
      <c r="A27" s="2" t="s">
        <v>2808</v>
      </c>
      <c r="B27" s="2" t="s">
        <v>2788</v>
      </c>
      <c r="C27" s="2">
        <v>1510</v>
      </c>
      <c r="D27" s="2" t="s">
        <v>60</v>
      </c>
      <c r="E27" s="2">
        <v>908</v>
      </c>
      <c r="F27" s="2" t="s">
        <v>60</v>
      </c>
      <c r="H27" t="s">
        <v>2811</v>
      </c>
      <c r="I27" s="1">
        <v>91957000</v>
      </c>
      <c r="J27" s="1">
        <v>15235000</v>
      </c>
      <c r="K27" s="1">
        <v>58492000</v>
      </c>
      <c r="L27" s="1">
        <v>22227000</v>
      </c>
      <c r="M27" s="1">
        <v>22942000</v>
      </c>
      <c r="N27" s="1">
        <v>62032000</v>
      </c>
      <c r="O27" s="1">
        <v>16709000</v>
      </c>
      <c r="P27" s="1">
        <v>46868000</v>
      </c>
      <c r="Q27" s="1">
        <v>93174000</v>
      </c>
      <c r="R27" s="1">
        <v>19063000</v>
      </c>
      <c r="S27" s="1">
        <v>67396000</v>
      </c>
      <c r="T27" s="1">
        <v>82994000</v>
      </c>
      <c r="V27">
        <v>91957000</v>
      </c>
      <c r="W27">
        <v>15235000</v>
      </c>
      <c r="X27">
        <v>58492000</v>
      </c>
      <c r="Y27">
        <v>22227000</v>
      </c>
      <c r="Z27">
        <v>22942000</v>
      </c>
      <c r="AA27">
        <v>62032000</v>
      </c>
      <c r="AB27">
        <v>16709000</v>
      </c>
      <c r="AC27">
        <v>46868000</v>
      </c>
      <c r="AD27">
        <v>93174000</v>
      </c>
      <c r="AE27">
        <v>19063000</v>
      </c>
      <c r="AF27">
        <v>67396000</v>
      </c>
      <c r="AG27">
        <v>82994000</v>
      </c>
    </row>
    <row r="28" spans="1:33" x14ac:dyDescent="0.3">
      <c r="A28" s="2" t="s">
        <v>2808</v>
      </c>
      <c r="B28" s="2" t="s">
        <v>2788</v>
      </c>
      <c r="C28" s="2">
        <v>1510</v>
      </c>
      <c r="D28" s="2" t="s">
        <v>2812</v>
      </c>
      <c r="E28" s="2">
        <v>908</v>
      </c>
      <c r="F28" s="2" t="s">
        <v>2812</v>
      </c>
      <c r="H28" t="s">
        <v>2813</v>
      </c>
      <c r="I28" s="1">
        <v>37645000</v>
      </c>
      <c r="J28" s="1">
        <v>6525000</v>
      </c>
      <c r="K28" s="1">
        <v>27018000</v>
      </c>
      <c r="L28" s="1">
        <v>9775000</v>
      </c>
      <c r="M28" s="1">
        <v>12909000</v>
      </c>
      <c r="N28" s="1">
        <v>25345000</v>
      </c>
      <c r="O28" s="1">
        <v>6449000</v>
      </c>
      <c r="P28" s="1">
        <v>24875000</v>
      </c>
      <c r="Q28" s="1">
        <v>40931000</v>
      </c>
      <c r="R28" s="1">
        <v>18410000</v>
      </c>
      <c r="S28" s="1">
        <v>10848000</v>
      </c>
      <c r="T28" s="1">
        <v>31575000</v>
      </c>
      <c r="V28">
        <v>37645000</v>
      </c>
      <c r="W28">
        <v>6525000</v>
      </c>
      <c r="X28">
        <v>27018000</v>
      </c>
      <c r="Y28">
        <v>9775000</v>
      </c>
      <c r="Z28">
        <v>12909000</v>
      </c>
      <c r="AA28">
        <v>25345000</v>
      </c>
      <c r="AB28">
        <v>6449000</v>
      </c>
      <c r="AC28">
        <v>24875000</v>
      </c>
      <c r="AD28">
        <v>40931000</v>
      </c>
      <c r="AE28">
        <v>18410000</v>
      </c>
      <c r="AF28">
        <v>10848000</v>
      </c>
      <c r="AG28">
        <v>31575000</v>
      </c>
    </row>
    <row r="29" spans="1:33" x14ac:dyDescent="0.3">
      <c r="A29" s="2" t="s">
        <v>2808</v>
      </c>
      <c r="B29" s="2" t="s">
        <v>2788</v>
      </c>
      <c r="C29" s="2">
        <v>1510</v>
      </c>
      <c r="D29" s="2" t="s">
        <v>62</v>
      </c>
      <c r="E29" s="2">
        <v>908</v>
      </c>
      <c r="F29" s="2" t="s">
        <v>62</v>
      </c>
      <c r="H29" t="s">
        <v>2814</v>
      </c>
      <c r="I29" s="1">
        <v>26471000</v>
      </c>
      <c r="J29" s="1">
        <v>8058000</v>
      </c>
      <c r="K29" s="1">
        <v>20159000</v>
      </c>
      <c r="L29" s="1">
        <v>11230000</v>
      </c>
      <c r="M29" s="1">
        <v>12111000</v>
      </c>
      <c r="N29" s="1">
        <v>17017000</v>
      </c>
      <c r="O29" s="1">
        <v>9280000</v>
      </c>
      <c r="P29" s="1">
        <v>16731000</v>
      </c>
      <c r="Q29" s="1">
        <v>22362000</v>
      </c>
      <c r="R29" s="1">
        <v>9064000</v>
      </c>
      <c r="S29" s="1">
        <v>17803000</v>
      </c>
      <c r="T29" s="1">
        <v>31889000</v>
      </c>
      <c r="V29">
        <v>26471000</v>
      </c>
      <c r="W29">
        <v>8058000</v>
      </c>
      <c r="X29">
        <v>20159000</v>
      </c>
      <c r="Y29">
        <v>11230000</v>
      </c>
      <c r="Z29">
        <v>12111000</v>
      </c>
      <c r="AA29">
        <v>17017000</v>
      </c>
      <c r="AB29">
        <v>9280000</v>
      </c>
      <c r="AC29">
        <v>16731000</v>
      </c>
      <c r="AD29">
        <v>22362000</v>
      </c>
      <c r="AE29">
        <v>9064000</v>
      </c>
      <c r="AF29">
        <v>17803000</v>
      </c>
      <c r="AG29">
        <v>31889000</v>
      </c>
    </row>
    <row r="30" spans="1:33" x14ac:dyDescent="0.3">
      <c r="A30" s="2" t="s">
        <v>2808</v>
      </c>
      <c r="B30" s="2" t="s">
        <v>2788</v>
      </c>
      <c r="C30" s="2">
        <v>1510</v>
      </c>
      <c r="D30" s="2" t="s">
        <v>27</v>
      </c>
      <c r="E30" s="2">
        <v>910</v>
      </c>
      <c r="F30" s="2" t="s">
        <v>27</v>
      </c>
      <c r="H30" t="s">
        <v>28</v>
      </c>
      <c r="I30" s="1">
        <v>191626000</v>
      </c>
      <c r="J30" s="1">
        <v>116076000</v>
      </c>
      <c r="K30" s="1">
        <v>174474000</v>
      </c>
      <c r="L30" s="1">
        <v>144920000</v>
      </c>
      <c r="M30" s="1">
        <v>137093000</v>
      </c>
      <c r="N30" s="1">
        <v>187880000</v>
      </c>
      <c r="O30" s="1">
        <v>132108000</v>
      </c>
      <c r="P30" s="1">
        <v>184725000</v>
      </c>
      <c r="Q30" s="1">
        <v>222208000</v>
      </c>
      <c r="R30" s="1">
        <v>163762000</v>
      </c>
      <c r="S30" s="1">
        <v>196209000</v>
      </c>
      <c r="T30" s="1">
        <v>234060000</v>
      </c>
      <c r="V30">
        <v>191626000</v>
      </c>
      <c r="W30">
        <v>116076000</v>
      </c>
      <c r="X30">
        <v>174474000</v>
      </c>
      <c r="Y30">
        <v>144920000</v>
      </c>
      <c r="Z30">
        <v>137093000</v>
      </c>
      <c r="AA30">
        <v>187880000</v>
      </c>
      <c r="AB30">
        <v>132108000</v>
      </c>
      <c r="AC30">
        <v>184725000</v>
      </c>
      <c r="AD30">
        <v>222208000</v>
      </c>
      <c r="AE30">
        <v>163762000</v>
      </c>
      <c r="AF30">
        <v>196209000</v>
      </c>
      <c r="AG30">
        <v>234060000</v>
      </c>
    </row>
    <row r="31" spans="1:33" x14ac:dyDescent="0.3">
      <c r="A31" s="2" t="s">
        <v>2808</v>
      </c>
      <c r="B31" s="2" t="s">
        <v>2789</v>
      </c>
      <c r="C31" s="2">
        <v>1511</v>
      </c>
      <c r="D31" s="2" t="s">
        <v>25</v>
      </c>
      <c r="E31" s="2">
        <v>910</v>
      </c>
      <c r="F31" s="2" t="s">
        <v>25</v>
      </c>
      <c r="H31" t="s">
        <v>26</v>
      </c>
      <c r="I31" s="1">
        <v>348361000</v>
      </c>
      <c r="J31" s="1">
        <v>395770000</v>
      </c>
      <c r="K31" s="1">
        <v>444609000</v>
      </c>
      <c r="L31" s="1">
        <v>353031000</v>
      </c>
      <c r="M31" s="1">
        <v>300049000</v>
      </c>
      <c r="N31" s="1">
        <v>277606000</v>
      </c>
      <c r="O31" s="1">
        <v>300703000</v>
      </c>
      <c r="P31" s="1">
        <v>287934000</v>
      </c>
      <c r="Q31" s="1">
        <v>409791000</v>
      </c>
      <c r="R31" s="1">
        <v>402503000</v>
      </c>
      <c r="S31" s="1">
        <v>328084000</v>
      </c>
      <c r="T31" s="1">
        <v>624391000</v>
      </c>
      <c r="V31">
        <v>348361000</v>
      </c>
      <c r="W31">
        <v>395770000</v>
      </c>
      <c r="X31">
        <v>444609000</v>
      </c>
      <c r="Y31">
        <v>353031000</v>
      </c>
      <c r="Z31">
        <v>300049000</v>
      </c>
      <c r="AA31">
        <v>277606000</v>
      </c>
      <c r="AB31">
        <v>300703000</v>
      </c>
      <c r="AC31">
        <v>287934000</v>
      </c>
      <c r="AD31">
        <v>409791000</v>
      </c>
      <c r="AE31">
        <v>402503000</v>
      </c>
      <c r="AF31">
        <v>328084000</v>
      </c>
      <c r="AG31">
        <v>624391000</v>
      </c>
    </row>
    <row r="32" spans="1:33" x14ac:dyDescent="0.3">
      <c r="A32" s="2" t="s">
        <v>2808</v>
      </c>
      <c r="B32" s="2" t="s">
        <v>2789</v>
      </c>
      <c r="C32" s="2">
        <v>1511</v>
      </c>
      <c r="D32" s="2" t="s">
        <v>20</v>
      </c>
      <c r="E32" s="2">
        <v>909</v>
      </c>
      <c r="F32" s="2" t="s">
        <v>20</v>
      </c>
      <c r="H32" t="s">
        <v>21</v>
      </c>
      <c r="I32" s="1">
        <v>32653000</v>
      </c>
      <c r="J32" s="1">
        <v>29512000</v>
      </c>
      <c r="K32" s="1">
        <v>30383000</v>
      </c>
      <c r="L32" s="1">
        <v>26897000</v>
      </c>
      <c r="M32" s="1">
        <v>27337000</v>
      </c>
      <c r="N32" s="1">
        <v>25309000</v>
      </c>
      <c r="O32" s="1">
        <v>27396000</v>
      </c>
      <c r="P32" s="1">
        <v>26242000</v>
      </c>
      <c r="Q32" s="1">
        <v>32002000</v>
      </c>
      <c r="R32" s="1">
        <v>31435000</v>
      </c>
      <c r="S32" s="1">
        <v>30768000</v>
      </c>
      <c r="T32" s="1">
        <v>40886000</v>
      </c>
      <c r="V32">
        <v>32653000</v>
      </c>
      <c r="W32">
        <v>29512000</v>
      </c>
      <c r="X32">
        <v>30383000</v>
      </c>
      <c r="Y32">
        <v>26897000</v>
      </c>
      <c r="Z32">
        <v>27337000</v>
      </c>
      <c r="AA32">
        <v>25309000</v>
      </c>
      <c r="AB32">
        <v>27396000</v>
      </c>
      <c r="AC32">
        <v>26242000</v>
      </c>
      <c r="AD32">
        <v>32002000</v>
      </c>
      <c r="AE32">
        <v>31435000</v>
      </c>
      <c r="AF32">
        <v>30768000</v>
      </c>
      <c r="AG32">
        <v>40886000</v>
      </c>
    </row>
    <row r="33" spans="1:33" x14ac:dyDescent="0.3">
      <c r="A33" s="2" t="s">
        <v>2808</v>
      </c>
      <c r="B33" s="2" t="s">
        <v>2789</v>
      </c>
      <c r="C33" s="2">
        <v>1511</v>
      </c>
      <c r="D33" s="2" t="s">
        <v>2832</v>
      </c>
      <c r="E33" s="2">
        <v>909</v>
      </c>
      <c r="F33" s="2" t="s">
        <v>2832</v>
      </c>
      <c r="H33" t="s">
        <v>2831</v>
      </c>
      <c r="I33" s="1">
        <v>3068000</v>
      </c>
      <c r="J33" s="1">
        <v>2377000</v>
      </c>
      <c r="K33" s="1">
        <v>2447000</v>
      </c>
      <c r="L33" s="1">
        <v>2333000</v>
      </c>
      <c r="M33" s="1">
        <v>2202000</v>
      </c>
      <c r="N33" s="1">
        <v>2378000</v>
      </c>
      <c r="O33" s="1">
        <v>2574000</v>
      </c>
      <c r="P33" s="1">
        <v>2466000</v>
      </c>
      <c r="Q33" s="1">
        <v>3007000</v>
      </c>
      <c r="R33" s="1">
        <v>2954000</v>
      </c>
      <c r="S33" s="1">
        <v>3975000</v>
      </c>
      <c r="T33" s="1">
        <v>8087000</v>
      </c>
      <c r="V33">
        <v>3068000</v>
      </c>
      <c r="W33">
        <v>2377000</v>
      </c>
      <c r="X33">
        <v>2447000</v>
      </c>
      <c r="Y33">
        <v>2333000</v>
      </c>
      <c r="Z33">
        <v>2202000</v>
      </c>
      <c r="AA33">
        <v>2378000</v>
      </c>
      <c r="AB33">
        <v>2574000</v>
      </c>
      <c r="AC33">
        <v>2466000</v>
      </c>
      <c r="AD33">
        <v>3007000</v>
      </c>
      <c r="AE33">
        <v>2954000</v>
      </c>
      <c r="AF33">
        <v>3975000</v>
      </c>
      <c r="AG33">
        <v>8087000</v>
      </c>
    </row>
    <row r="34" spans="1:33" x14ac:dyDescent="0.3">
      <c r="A34" s="2" t="s">
        <v>2808</v>
      </c>
      <c r="B34" s="2" t="s">
        <v>2789</v>
      </c>
      <c r="C34" s="2">
        <v>1511</v>
      </c>
      <c r="D34" s="2" t="s">
        <v>8</v>
      </c>
      <c r="E34" s="2">
        <v>999</v>
      </c>
      <c r="F34" s="2" t="s">
        <v>8</v>
      </c>
      <c r="H34" s="14" t="s">
        <v>9</v>
      </c>
      <c r="I34" s="41">
        <v>4176000</v>
      </c>
      <c r="J34" s="41">
        <v>4314000</v>
      </c>
      <c r="K34" s="41">
        <v>4996000</v>
      </c>
      <c r="L34" s="41">
        <v>5292000</v>
      </c>
      <c r="M34" s="41">
        <v>4995000</v>
      </c>
      <c r="N34" s="41">
        <v>4624000</v>
      </c>
      <c r="O34" s="1">
        <v>5006000</v>
      </c>
      <c r="P34" s="1">
        <v>4795000</v>
      </c>
      <c r="Q34" s="1">
        <v>5116000</v>
      </c>
      <c r="R34" s="1">
        <v>4523000</v>
      </c>
      <c r="S34" s="1">
        <v>3935000</v>
      </c>
      <c r="T34" s="1">
        <v>4404000</v>
      </c>
      <c r="V34">
        <v>4176000</v>
      </c>
      <c r="W34">
        <v>4314000</v>
      </c>
      <c r="X34">
        <v>4996000</v>
      </c>
      <c r="Y34">
        <v>5292000</v>
      </c>
      <c r="Z34">
        <v>4995000</v>
      </c>
      <c r="AA34">
        <v>4624000</v>
      </c>
      <c r="AB34">
        <v>5006000</v>
      </c>
      <c r="AC34">
        <v>4795000</v>
      </c>
      <c r="AD34">
        <v>5116000</v>
      </c>
      <c r="AE34">
        <v>4523000</v>
      </c>
      <c r="AF34">
        <v>3935000</v>
      </c>
      <c r="AG34">
        <v>4404000</v>
      </c>
    </row>
  </sheetData>
  <phoneticPr fontId="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238"/>
  <sheetViews>
    <sheetView workbookViewId="0">
      <pane xSplit="8" ySplit="1" topLeftCell="I2" activePane="bottomRight" state="frozen"/>
      <selection activeCell="V54" sqref="V2:V54"/>
      <selection pane="topRight" activeCell="V54" sqref="V2:V54"/>
      <selection pane="bottomLeft" activeCell="V54" sqref="V2:V54"/>
      <selection pane="bottomRight" activeCell="V54" sqref="V2:V54"/>
    </sheetView>
  </sheetViews>
  <sheetFormatPr defaultRowHeight="16.5" x14ac:dyDescent="0.3"/>
  <cols>
    <col min="1" max="1" width="14.375" style="2" bestFit="1" customWidth="1"/>
    <col min="2" max="2" width="16.5" style="2" bestFit="1" customWidth="1"/>
    <col min="3" max="6" width="11.5" style="2" customWidth="1"/>
    <col min="7" max="7" width="16.375" style="2" customWidth="1"/>
    <col min="8" max="8" width="44.375" style="8" customWidth="1"/>
    <col min="9" max="9" width="14.25" style="1" customWidth="1"/>
    <col min="10" max="20" width="14.25" style="2" customWidth="1"/>
    <col min="21" max="21" width="10.875" style="21" bestFit="1" customWidth="1"/>
    <col min="22" max="22" width="14.75" bestFit="1" customWidth="1"/>
    <col min="23" max="33" width="14.625" bestFit="1" customWidth="1"/>
  </cols>
  <sheetData>
    <row r="1" spans="1:24" x14ac:dyDescent="0.3">
      <c r="A1" s="3" t="s">
        <v>65</v>
      </c>
      <c r="B1" s="3" t="s">
        <v>160</v>
      </c>
      <c r="C1" s="3" t="s">
        <v>35</v>
      </c>
      <c r="D1" s="3" t="s">
        <v>36</v>
      </c>
      <c r="E1" s="3" t="s">
        <v>37</v>
      </c>
      <c r="F1" s="3" t="s">
        <v>38</v>
      </c>
      <c r="G1" s="3" t="s">
        <v>39</v>
      </c>
      <c r="H1" s="5" t="s">
        <v>40</v>
      </c>
      <c r="I1" s="5" t="s">
        <v>41</v>
      </c>
      <c r="J1" s="3" t="s">
        <v>42</v>
      </c>
      <c r="K1" s="3" t="s">
        <v>43</v>
      </c>
      <c r="L1" s="3" t="s">
        <v>44</v>
      </c>
      <c r="M1" s="3" t="s">
        <v>45</v>
      </c>
      <c r="N1" s="3" t="s">
        <v>46</v>
      </c>
      <c r="O1" s="3" t="s">
        <v>47</v>
      </c>
      <c r="P1" s="3" t="s">
        <v>48</v>
      </c>
      <c r="Q1" s="3" t="s">
        <v>49</v>
      </c>
      <c r="R1" s="3" t="s">
        <v>50</v>
      </c>
      <c r="S1" s="3" t="s">
        <v>51</v>
      </c>
      <c r="T1" s="3" t="s">
        <v>52</v>
      </c>
    </row>
    <row r="2" spans="1:24" x14ac:dyDescent="0.3">
      <c r="A2" s="7" t="s">
        <v>64</v>
      </c>
      <c r="B2" s="7" t="s">
        <v>161</v>
      </c>
      <c r="C2" s="7">
        <v>1501</v>
      </c>
      <c r="D2" s="7" t="s">
        <v>0</v>
      </c>
      <c r="E2" s="7">
        <v>908</v>
      </c>
      <c r="F2" s="7" t="s">
        <v>0</v>
      </c>
      <c r="G2" s="7"/>
      <c r="H2" s="8" t="s">
        <v>1</v>
      </c>
      <c r="I2" s="20">
        <v>451500000</v>
      </c>
      <c r="J2" s="20">
        <v>259000000</v>
      </c>
      <c r="K2" s="20">
        <v>483500000</v>
      </c>
      <c r="L2" s="20">
        <v>373700000</v>
      </c>
      <c r="M2" s="20">
        <v>434000000</v>
      </c>
      <c r="N2" s="20">
        <v>259100000</v>
      </c>
      <c r="O2" s="20">
        <v>259100000</v>
      </c>
      <c r="P2" s="20">
        <v>299100000</v>
      </c>
      <c r="Q2" s="20">
        <v>526100000</v>
      </c>
      <c r="R2" s="20">
        <v>570100000</v>
      </c>
      <c r="S2" s="20">
        <v>268600000</v>
      </c>
      <c r="T2" s="20">
        <v>816500000</v>
      </c>
      <c r="U2" s="21">
        <v>0.40289999999999998</v>
      </c>
    </row>
    <row r="3" spans="1:24" x14ac:dyDescent="0.3">
      <c r="A3" s="7" t="s">
        <v>64</v>
      </c>
      <c r="B3" s="7" t="s">
        <v>161</v>
      </c>
      <c r="C3" s="7">
        <v>1501</v>
      </c>
      <c r="D3" s="7" t="s">
        <v>2</v>
      </c>
      <c r="E3" s="7">
        <v>908</v>
      </c>
      <c r="F3" s="7" t="s">
        <v>2</v>
      </c>
      <c r="G3" s="7"/>
      <c r="H3" s="8" t="s">
        <v>3</v>
      </c>
      <c r="I3" s="20">
        <v>311400000</v>
      </c>
      <c r="J3" s="20">
        <v>219600000</v>
      </c>
      <c r="K3" s="20">
        <v>207000000</v>
      </c>
      <c r="L3" s="20">
        <v>228400000</v>
      </c>
      <c r="M3" s="20">
        <v>216000000</v>
      </c>
      <c r="N3" s="20">
        <v>252100000</v>
      </c>
      <c r="O3" s="20">
        <v>262900000</v>
      </c>
      <c r="P3" s="20">
        <v>275500000</v>
      </c>
      <c r="Q3" s="20">
        <v>543700000</v>
      </c>
      <c r="R3" s="20">
        <v>232200000</v>
      </c>
      <c r="S3" s="20">
        <v>261100000</v>
      </c>
      <c r="T3" s="20">
        <v>590400000</v>
      </c>
      <c r="U3" s="21">
        <v>0.39929999999999999</v>
      </c>
    </row>
    <row r="4" spans="1:24" x14ac:dyDescent="0.3">
      <c r="A4" s="7" t="s">
        <v>64</v>
      </c>
      <c r="B4" s="7" t="s">
        <v>161</v>
      </c>
      <c r="C4" s="7">
        <v>1501</v>
      </c>
      <c r="D4" s="7" t="s">
        <v>4</v>
      </c>
      <c r="E4" s="7">
        <v>909</v>
      </c>
      <c r="F4" s="7" t="s">
        <v>4</v>
      </c>
      <c r="G4" s="7"/>
      <c r="H4" s="8" t="s">
        <v>5</v>
      </c>
      <c r="I4" s="20">
        <v>914600000</v>
      </c>
      <c r="J4" s="20">
        <v>458200000</v>
      </c>
      <c r="K4" s="20">
        <v>1340000000</v>
      </c>
      <c r="L4" s="20">
        <v>502600000</v>
      </c>
      <c r="M4" s="20">
        <v>513100000</v>
      </c>
      <c r="N4" s="20">
        <v>518100000</v>
      </c>
      <c r="O4" s="20">
        <v>518100000</v>
      </c>
      <c r="P4" s="20">
        <v>513200000</v>
      </c>
      <c r="Q4" s="20">
        <v>877900000</v>
      </c>
      <c r="R4" s="20">
        <v>887400000</v>
      </c>
      <c r="S4" s="20">
        <v>514900000</v>
      </c>
      <c r="T4" s="20">
        <v>1593200000</v>
      </c>
      <c r="U4" s="21">
        <v>0.36299999999999999</v>
      </c>
    </row>
    <row r="5" spans="1:24" x14ac:dyDescent="0.3">
      <c r="A5" s="7" t="s">
        <v>64</v>
      </c>
      <c r="B5" s="7" t="s">
        <v>161</v>
      </c>
      <c r="C5" s="7">
        <v>1501</v>
      </c>
      <c r="D5" s="7"/>
      <c r="E5" s="7">
        <v>909</v>
      </c>
      <c r="F5" s="7"/>
      <c r="G5" s="7"/>
      <c r="H5" s="8" t="s">
        <v>1267</v>
      </c>
      <c r="I5" s="20">
        <v>133400000</v>
      </c>
      <c r="J5" s="20">
        <v>66700000</v>
      </c>
      <c r="K5" s="20">
        <v>200000000</v>
      </c>
      <c r="L5" s="20">
        <v>66600000</v>
      </c>
      <c r="M5" s="20">
        <v>66700000</v>
      </c>
      <c r="N5" s="20">
        <v>66700000</v>
      </c>
      <c r="O5" s="20">
        <v>66700000</v>
      </c>
      <c r="P5" s="20">
        <v>66700000</v>
      </c>
      <c r="Q5" s="20">
        <v>133400000</v>
      </c>
      <c r="R5" s="20">
        <v>133400000</v>
      </c>
      <c r="S5" s="20">
        <v>66700000</v>
      </c>
      <c r="T5" s="20">
        <v>266700000</v>
      </c>
      <c r="U5" s="21">
        <v>0.41710000000000003</v>
      </c>
    </row>
    <row r="6" spans="1:24" x14ac:dyDescent="0.3">
      <c r="A6" s="7" t="s">
        <v>64</v>
      </c>
      <c r="B6" s="7" t="s">
        <v>161</v>
      </c>
      <c r="C6" s="7">
        <v>1501</v>
      </c>
      <c r="D6" s="7" t="s">
        <v>15</v>
      </c>
      <c r="E6" s="7">
        <v>909</v>
      </c>
      <c r="F6" s="7" t="s">
        <v>14</v>
      </c>
      <c r="G6" s="7"/>
      <c r="H6" s="8" t="s">
        <v>54</v>
      </c>
      <c r="I6" s="20">
        <v>50000000</v>
      </c>
      <c r="J6" s="20">
        <v>25000000</v>
      </c>
      <c r="K6" s="20">
        <v>75000000</v>
      </c>
      <c r="L6" s="20">
        <v>25000000</v>
      </c>
      <c r="M6" s="20">
        <v>25000000</v>
      </c>
      <c r="N6" s="20">
        <v>25000000</v>
      </c>
      <c r="O6" s="20">
        <v>25000000</v>
      </c>
      <c r="P6" s="20">
        <v>25000000</v>
      </c>
      <c r="Q6" s="20">
        <v>50000000</v>
      </c>
      <c r="R6" s="20">
        <v>50000000</v>
      </c>
      <c r="S6" s="20">
        <v>25000000</v>
      </c>
      <c r="T6" s="20">
        <v>100000000</v>
      </c>
      <c r="U6" s="21">
        <v>0.36370000000000002</v>
      </c>
    </row>
    <row r="7" spans="1:24" x14ac:dyDescent="0.3">
      <c r="A7" s="7" t="s">
        <v>64</v>
      </c>
      <c r="B7" s="7" t="s">
        <v>161</v>
      </c>
      <c r="C7" s="7">
        <v>1501</v>
      </c>
      <c r="D7" s="7" t="s">
        <v>6</v>
      </c>
      <c r="E7" s="7">
        <v>909</v>
      </c>
      <c r="F7" s="7" t="s">
        <v>6</v>
      </c>
      <c r="G7" s="7"/>
      <c r="H7" s="8" t="s">
        <v>7</v>
      </c>
      <c r="I7" s="20">
        <v>98000000</v>
      </c>
      <c r="J7" s="20">
        <v>98000000</v>
      </c>
      <c r="K7" s="20">
        <v>98000000</v>
      </c>
      <c r="L7" s="20">
        <v>123900000</v>
      </c>
      <c r="M7" s="20">
        <v>124000000</v>
      </c>
      <c r="N7" s="20">
        <v>123000000</v>
      </c>
      <c r="O7" s="20">
        <v>124000000</v>
      </c>
      <c r="P7" s="20">
        <v>124000000</v>
      </c>
      <c r="Q7" s="20">
        <v>140000000</v>
      </c>
      <c r="R7" s="20">
        <v>112000000</v>
      </c>
      <c r="S7" s="20">
        <v>112000000</v>
      </c>
      <c r="T7" s="20">
        <v>238000000</v>
      </c>
      <c r="U7" s="21">
        <v>0.35460000000000003</v>
      </c>
    </row>
    <row r="8" spans="1:24" x14ac:dyDescent="0.3">
      <c r="A8" s="7" t="s">
        <v>64</v>
      </c>
      <c r="B8" s="7" t="s">
        <v>161</v>
      </c>
      <c r="C8" s="7">
        <v>1501</v>
      </c>
      <c r="D8" s="7" t="s">
        <v>8</v>
      </c>
      <c r="E8" s="7">
        <v>999</v>
      </c>
      <c r="F8" s="7" t="s">
        <v>8</v>
      </c>
      <c r="G8" s="7"/>
      <c r="H8" s="8" t="s">
        <v>9</v>
      </c>
      <c r="I8" s="20">
        <v>58000000</v>
      </c>
      <c r="J8" s="20">
        <v>58000000</v>
      </c>
      <c r="K8" s="20">
        <v>58000000</v>
      </c>
      <c r="L8" s="20">
        <v>58000000</v>
      </c>
      <c r="M8" s="20">
        <v>58000000</v>
      </c>
      <c r="N8" s="20">
        <v>58000000</v>
      </c>
      <c r="O8" s="20">
        <v>58000000</v>
      </c>
      <c r="P8" s="20">
        <v>58000000</v>
      </c>
      <c r="Q8" s="20">
        <v>58000000</v>
      </c>
      <c r="R8" s="20">
        <v>58000000</v>
      </c>
      <c r="S8" s="20">
        <v>60000000</v>
      </c>
      <c r="T8" s="20">
        <v>60000000</v>
      </c>
      <c r="U8" s="21">
        <v>0.45340000000000003</v>
      </c>
      <c r="V8" s="9"/>
      <c r="X8" s="25"/>
    </row>
    <row r="9" spans="1:24" x14ac:dyDescent="0.3">
      <c r="A9" s="7" t="s">
        <v>64</v>
      </c>
      <c r="B9" s="7" t="s">
        <v>162</v>
      </c>
      <c r="C9" s="7">
        <v>1504</v>
      </c>
      <c r="D9" s="7" t="s">
        <v>10</v>
      </c>
      <c r="E9" s="7">
        <v>908</v>
      </c>
      <c r="F9" s="7" t="s">
        <v>10</v>
      </c>
      <c r="G9" s="7"/>
      <c r="H9" s="8" t="s">
        <v>11</v>
      </c>
      <c r="I9" s="20">
        <v>1935000000</v>
      </c>
      <c r="J9" s="20">
        <v>539900000</v>
      </c>
      <c r="K9" s="20">
        <v>713800000</v>
      </c>
      <c r="L9" s="20">
        <v>1106800000</v>
      </c>
      <c r="M9" s="20">
        <v>906200000</v>
      </c>
      <c r="N9" s="20">
        <v>1036100000</v>
      </c>
      <c r="O9" s="20">
        <v>725800000</v>
      </c>
      <c r="P9" s="20">
        <v>689200000</v>
      </c>
      <c r="Q9" s="20">
        <v>2050300000</v>
      </c>
      <c r="R9" s="20">
        <v>873200000</v>
      </c>
      <c r="S9" s="20">
        <v>679000000</v>
      </c>
      <c r="T9" s="20">
        <v>2245000000</v>
      </c>
      <c r="U9" s="21">
        <v>0.39379999999999998</v>
      </c>
    </row>
    <row r="10" spans="1:24" x14ac:dyDescent="0.3">
      <c r="A10" s="7" t="s">
        <v>64</v>
      </c>
      <c r="B10" s="7" t="s">
        <v>162</v>
      </c>
      <c r="C10" s="7">
        <v>1504</v>
      </c>
      <c r="D10" s="7" t="s">
        <v>12</v>
      </c>
      <c r="E10" s="7">
        <v>908</v>
      </c>
      <c r="F10" s="7" t="s">
        <v>12</v>
      </c>
      <c r="G10" s="7"/>
      <c r="H10" s="8" t="s">
        <v>13</v>
      </c>
      <c r="I10" s="20">
        <v>230000000</v>
      </c>
      <c r="J10" s="20">
        <v>75000000</v>
      </c>
      <c r="K10" s="20">
        <v>100000000</v>
      </c>
      <c r="L10" s="20">
        <v>112000000</v>
      </c>
      <c r="M10" s="20">
        <v>98000000</v>
      </c>
      <c r="N10" s="20">
        <v>100000000</v>
      </c>
      <c r="O10" s="20">
        <v>98000000</v>
      </c>
      <c r="P10" s="20">
        <v>89000000</v>
      </c>
      <c r="Q10" s="20">
        <v>176000000</v>
      </c>
      <c r="R10" s="20">
        <v>106000000</v>
      </c>
      <c r="S10" s="20">
        <v>93000000</v>
      </c>
      <c r="T10" s="20">
        <v>273000000</v>
      </c>
      <c r="U10" s="21">
        <v>0.4355</v>
      </c>
    </row>
    <row r="11" spans="1:24" x14ac:dyDescent="0.3">
      <c r="A11" s="7" t="s">
        <v>64</v>
      </c>
      <c r="B11" s="7" t="s">
        <v>162</v>
      </c>
      <c r="C11" s="7">
        <v>1504</v>
      </c>
      <c r="D11" s="7" t="s">
        <v>14</v>
      </c>
      <c r="E11" s="7">
        <v>909</v>
      </c>
      <c r="F11" s="7" t="s">
        <v>15</v>
      </c>
      <c r="G11" s="7"/>
      <c r="H11" s="8" t="s">
        <v>53</v>
      </c>
      <c r="I11" s="20">
        <v>500000000</v>
      </c>
      <c r="J11" s="20">
        <v>200000000</v>
      </c>
      <c r="K11" s="20">
        <v>399900000</v>
      </c>
      <c r="L11" s="20">
        <v>499900000</v>
      </c>
      <c r="M11" s="20">
        <v>400100000</v>
      </c>
      <c r="N11" s="20">
        <v>400000000</v>
      </c>
      <c r="O11" s="20">
        <v>349900000</v>
      </c>
      <c r="P11" s="20">
        <v>400100000</v>
      </c>
      <c r="Q11" s="20">
        <v>500100000</v>
      </c>
      <c r="R11" s="20">
        <v>300100000</v>
      </c>
      <c r="S11" s="20">
        <v>450000000</v>
      </c>
      <c r="T11" s="20">
        <v>600000000</v>
      </c>
      <c r="U11" s="21">
        <v>0.44440000000000002</v>
      </c>
    </row>
    <row r="12" spans="1:24" x14ac:dyDescent="0.3">
      <c r="A12" s="7" t="s">
        <v>64</v>
      </c>
      <c r="B12" s="7" t="s">
        <v>162</v>
      </c>
      <c r="C12" s="7">
        <v>1504</v>
      </c>
      <c r="D12" s="7"/>
      <c r="E12" s="7"/>
      <c r="F12" s="7"/>
      <c r="G12" s="7"/>
      <c r="H12" s="8" t="s">
        <v>1268</v>
      </c>
      <c r="I12" s="20">
        <v>70000000</v>
      </c>
      <c r="J12" s="20">
        <v>40000000</v>
      </c>
      <c r="K12" s="20">
        <v>60000000</v>
      </c>
      <c r="L12" s="20">
        <v>60000000</v>
      </c>
      <c r="M12" s="20">
        <v>60000000</v>
      </c>
      <c r="N12" s="20">
        <v>100000000</v>
      </c>
      <c r="O12" s="20">
        <v>100000000</v>
      </c>
      <c r="P12" s="20">
        <v>90000000</v>
      </c>
      <c r="Q12" s="20">
        <v>120000000</v>
      </c>
      <c r="R12" s="20">
        <v>100000000</v>
      </c>
      <c r="S12" s="20">
        <v>100000000</v>
      </c>
      <c r="T12" s="20">
        <v>100000000</v>
      </c>
      <c r="U12" s="21">
        <v>0.36170000000000002</v>
      </c>
    </row>
    <row r="13" spans="1:24" x14ac:dyDescent="0.3">
      <c r="A13" s="7" t="s">
        <v>64</v>
      </c>
      <c r="B13" s="7" t="s">
        <v>162</v>
      </c>
      <c r="C13" s="7">
        <v>1504</v>
      </c>
      <c r="D13" s="7" t="s">
        <v>23</v>
      </c>
      <c r="E13" s="7">
        <v>909</v>
      </c>
      <c r="F13" s="7" t="s">
        <v>23</v>
      </c>
      <c r="G13" s="7"/>
      <c r="H13" s="8" t="s">
        <v>24</v>
      </c>
      <c r="I13" s="20">
        <v>1100000000</v>
      </c>
      <c r="J13" s="20">
        <v>1200000000</v>
      </c>
      <c r="K13" s="20">
        <v>1200000000</v>
      </c>
      <c r="L13" s="20">
        <v>1300000000</v>
      </c>
      <c r="M13" s="20">
        <v>1400000000</v>
      </c>
      <c r="N13" s="20">
        <v>1200000000</v>
      </c>
      <c r="O13" s="20">
        <v>1400000000</v>
      </c>
      <c r="P13" s="20">
        <v>1200000000</v>
      </c>
      <c r="Q13" s="20">
        <v>1400000000</v>
      </c>
      <c r="R13" s="20">
        <v>1000000000</v>
      </c>
      <c r="S13" s="20">
        <v>1400000000</v>
      </c>
      <c r="T13" s="20">
        <v>2200000000</v>
      </c>
      <c r="U13" s="24">
        <v>0.3775</v>
      </c>
    </row>
    <row r="14" spans="1:24" x14ac:dyDescent="0.3">
      <c r="A14" s="7" t="s">
        <v>64</v>
      </c>
      <c r="B14" s="7" t="s">
        <v>162</v>
      </c>
      <c r="C14" s="7">
        <v>1504</v>
      </c>
      <c r="D14" s="7" t="s">
        <v>58</v>
      </c>
      <c r="E14" s="7">
        <v>909</v>
      </c>
      <c r="F14" s="7" t="s">
        <v>58</v>
      </c>
      <c r="G14" s="7"/>
      <c r="H14" s="8" t="s">
        <v>59</v>
      </c>
      <c r="I14" s="20">
        <v>2250000000</v>
      </c>
      <c r="J14" s="20">
        <v>2250000000</v>
      </c>
      <c r="K14" s="20">
        <v>2250000000</v>
      </c>
      <c r="L14" s="20">
        <v>2250000000</v>
      </c>
      <c r="M14" s="20">
        <v>2250000000</v>
      </c>
      <c r="N14" s="20">
        <v>2250000000</v>
      </c>
      <c r="O14" s="20">
        <v>2250000000</v>
      </c>
      <c r="P14" s="20">
        <v>2250000000</v>
      </c>
      <c r="Q14" s="20">
        <v>2250000000</v>
      </c>
      <c r="R14" s="20">
        <v>2250000000</v>
      </c>
      <c r="S14" s="20">
        <v>2250000000</v>
      </c>
      <c r="T14" s="20">
        <v>2250000000</v>
      </c>
      <c r="U14" s="24">
        <v>0.12280000000000001</v>
      </c>
    </row>
    <row r="15" spans="1:24" x14ac:dyDescent="0.3">
      <c r="A15" s="7" t="s">
        <v>64</v>
      </c>
      <c r="B15" s="7" t="s">
        <v>162</v>
      </c>
      <c r="C15" s="7">
        <v>1504</v>
      </c>
      <c r="D15" s="7"/>
      <c r="E15" s="7">
        <v>909</v>
      </c>
      <c r="F15" s="7"/>
      <c r="G15" s="7"/>
      <c r="H15" s="8" t="s">
        <v>1269</v>
      </c>
      <c r="I15" s="20">
        <v>350000000</v>
      </c>
      <c r="J15" s="20">
        <v>350000000</v>
      </c>
      <c r="K15" s="20">
        <v>350000000</v>
      </c>
      <c r="L15" s="20">
        <v>350000000</v>
      </c>
      <c r="M15" s="20">
        <v>350000000</v>
      </c>
      <c r="N15" s="20">
        <v>400000000</v>
      </c>
      <c r="O15" s="20">
        <v>350000000</v>
      </c>
      <c r="P15" s="20">
        <v>350000000</v>
      </c>
      <c r="Q15" s="20">
        <v>380000000</v>
      </c>
      <c r="R15" s="20">
        <v>380000000</v>
      </c>
      <c r="S15" s="20">
        <v>390000000</v>
      </c>
      <c r="T15" s="20">
        <v>400000000</v>
      </c>
      <c r="U15" s="24">
        <v>0.13</v>
      </c>
    </row>
    <row r="16" spans="1:24" x14ac:dyDescent="0.3">
      <c r="A16" s="7" t="s">
        <v>64</v>
      </c>
      <c r="B16" s="7" t="s">
        <v>162</v>
      </c>
      <c r="C16" s="7">
        <v>1504</v>
      </c>
      <c r="D16" s="7" t="s">
        <v>8</v>
      </c>
      <c r="E16" s="7">
        <v>999</v>
      </c>
      <c r="F16" s="7" t="s">
        <v>8</v>
      </c>
      <c r="G16" s="7"/>
      <c r="H16" s="8" t="s">
        <v>9</v>
      </c>
      <c r="I16" s="20">
        <v>50000000</v>
      </c>
      <c r="J16" s="20">
        <v>30000000</v>
      </c>
      <c r="K16" s="20">
        <v>30000000</v>
      </c>
      <c r="L16" s="20">
        <v>30000000</v>
      </c>
      <c r="M16" s="20">
        <v>30000000</v>
      </c>
      <c r="N16" s="20">
        <v>30000000</v>
      </c>
      <c r="O16" s="20">
        <v>30000000</v>
      </c>
      <c r="P16" s="20">
        <v>30000000</v>
      </c>
      <c r="Q16" s="20">
        <v>50000000</v>
      </c>
      <c r="R16" s="20">
        <v>30000000</v>
      </c>
      <c r="S16" s="20">
        <v>30000000</v>
      </c>
      <c r="T16" s="20">
        <v>30000000</v>
      </c>
      <c r="U16" s="21">
        <v>0.40939999999999999</v>
      </c>
    </row>
    <row r="17" spans="1:21" x14ac:dyDescent="0.3">
      <c r="A17" s="7" t="s">
        <v>64</v>
      </c>
      <c r="B17" s="7" t="s">
        <v>163</v>
      </c>
      <c r="C17" s="7">
        <v>1505</v>
      </c>
      <c r="D17" s="7" t="s">
        <v>16</v>
      </c>
      <c r="E17" s="7">
        <v>909</v>
      </c>
      <c r="F17" s="7" t="s">
        <v>16</v>
      </c>
      <c r="G17" s="7"/>
      <c r="H17" s="8" t="s">
        <v>17</v>
      </c>
      <c r="I17" s="20">
        <v>250000000</v>
      </c>
      <c r="J17" s="20">
        <v>150000000</v>
      </c>
      <c r="K17" s="20">
        <v>150000000</v>
      </c>
      <c r="L17" s="20">
        <v>150000000</v>
      </c>
      <c r="M17" s="20">
        <v>500000000</v>
      </c>
      <c r="N17" s="20">
        <v>150000000</v>
      </c>
      <c r="O17" s="20">
        <v>150000000</v>
      </c>
      <c r="P17" s="20">
        <v>120000000</v>
      </c>
      <c r="Q17" s="20">
        <v>200000000</v>
      </c>
      <c r="R17" s="20">
        <v>430000000</v>
      </c>
      <c r="S17" s="20">
        <v>150000000</v>
      </c>
      <c r="T17" s="20">
        <v>600000000</v>
      </c>
      <c r="U17" s="24">
        <v>0.4037</v>
      </c>
    </row>
    <row r="18" spans="1:21" x14ac:dyDescent="0.3">
      <c r="A18" s="7" t="s">
        <v>64</v>
      </c>
      <c r="B18" s="7" t="s">
        <v>163</v>
      </c>
      <c r="C18" s="7">
        <v>1505</v>
      </c>
      <c r="D18" s="7" t="s">
        <v>18</v>
      </c>
      <c r="E18" s="7">
        <v>909</v>
      </c>
      <c r="F18" s="7" t="s">
        <v>18</v>
      </c>
      <c r="G18" s="7"/>
      <c r="H18" s="8" t="s">
        <v>19</v>
      </c>
      <c r="I18" s="20">
        <v>380000000</v>
      </c>
      <c r="J18" s="20">
        <v>100000000</v>
      </c>
      <c r="K18" s="20">
        <v>60000000</v>
      </c>
      <c r="L18" s="20">
        <v>90000000</v>
      </c>
      <c r="M18" s="20">
        <v>70000000</v>
      </c>
      <c r="N18" s="20">
        <v>90000000</v>
      </c>
      <c r="O18" s="20">
        <v>90000000</v>
      </c>
      <c r="P18" s="20">
        <v>100000000</v>
      </c>
      <c r="Q18" s="20">
        <v>350000000</v>
      </c>
      <c r="R18" s="20">
        <v>90000000</v>
      </c>
      <c r="S18" s="20">
        <v>80000000</v>
      </c>
      <c r="T18" s="20">
        <v>100000000</v>
      </c>
      <c r="U18" s="24">
        <v>0.1318</v>
      </c>
    </row>
    <row r="19" spans="1:21" x14ac:dyDescent="0.3">
      <c r="A19" s="7" t="s">
        <v>64</v>
      </c>
      <c r="B19" s="7" t="s">
        <v>163</v>
      </c>
      <c r="C19" s="7">
        <v>1505</v>
      </c>
      <c r="D19" s="7" t="s">
        <v>22</v>
      </c>
      <c r="E19" s="7">
        <v>909</v>
      </c>
      <c r="F19" s="7" t="s">
        <v>22</v>
      </c>
      <c r="G19" s="7"/>
      <c r="H19" s="8" t="s">
        <v>1264</v>
      </c>
      <c r="I19" s="20">
        <v>230000000</v>
      </c>
      <c r="J19" s="20">
        <v>100000000</v>
      </c>
      <c r="K19" s="20">
        <v>110000000</v>
      </c>
      <c r="L19" s="20">
        <v>110000000</v>
      </c>
      <c r="M19" s="20">
        <v>120000000</v>
      </c>
      <c r="N19" s="20">
        <v>120000000</v>
      </c>
      <c r="O19" s="20">
        <v>110000000</v>
      </c>
      <c r="P19" s="20">
        <v>120000000</v>
      </c>
      <c r="Q19" s="20">
        <v>220000000</v>
      </c>
      <c r="R19" s="20">
        <v>130000000</v>
      </c>
      <c r="S19" s="20">
        <v>150000000</v>
      </c>
      <c r="T19" s="20">
        <v>180000000</v>
      </c>
      <c r="U19" s="24">
        <v>0.4592</v>
      </c>
    </row>
    <row r="20" spans="1:21" x14ac:dyDescent="0.3">
      <c r="A20" s="7" t="s">
        <v>64</v>
      </c>
      <c r="B20" s="7" t="s">
        <v>163</v>
      </c>
      <c r="C20" s="7">
        <v>1505</v>
      </c>
      <c r="D20" s="7" t="s">
        <v>8</v>
      </c>
      <c r="E20" s="7">
        <v>999</v>
      </c>
      <c r="F20" s="7" t="s">
        <v>8</v>
      </c>
      <c r="G20" s="7"/>
      <c r="H20" s="8" t="s">
        <v>9</v>
      </c>
      <c r="I20" s="20">
        <v>13000000</v>
      </c>
      <c r="J20" s="20">
        <v>8000000</v>
      </c>
      <c r="K20" s="20">
        <v>15000000</v>
      </c>
      <c r="L20" s="20">
        <v>15000000</v>
      </c>
      <c r="M20" s="20">
        <v>8000000</v>
      </c>
      <c r="N20" s="20">
        <v>11000000</v>
      </c>
      <c r="O20" s="20">
        <v>6000000</v>
      </c>
      <c r="P20" s="20">
        <v>12000000</v>
      </c>
      <c r="Q20" s="20">
        <v>10000000</v>
      </c>
      <c r="R20" s="20">
        <v>20000000</v>
      </c>
      <c r="S20" s="20">
        <v>12000000</v>
      </c>
      <c r="T20" s="20">
        <v>20000000</v>
      </c>
      <c r="U20" s="24">
        <v>0.42749999999999999</v>
      </c>
    </row>
    <row r="21" spans="1:21" x14ac:dyDescent="0.3">
      <c r="A21" s="7" t="s">
        <v>64</v>
      </c>
      <c r="B21" s="7" t="s">
        <v>164</v>
      </c>
      <c r="C21" s="7">
        <v>1506</v>
      </c>
      <c r="D21" s="7" t="s">
        <v>29</v>
      </c>
      <c r="E21" s="7">
        <v>910</v>
      </c>
      <c r="F21" s="7" t="s">
        <v>29</v>
      </c>
      <c r="G21" s="7"/>
      <c r="H21" s="8" t="s">
        <v>30</v>
      </c>
      <c r="I21" s="20">
        <v>280000000</v>
      </c>
      <c r="J21" s="20">
        <v>280000000</v>
      </c>
      <c r="K21" s="20">
        <v>320000000</v>
      </c>
      <c r="L21" s="20">
        <v>350000000</v>
      </c>
      <c r="M21" s="20">
        <v>350000000</v>
      </c>
      <c r="N21" s="20">
        <v>350000000</v>
      </c>
      <c r="O21" s="20">
        <v>370000000</v>
      </c>
      <c r="P21" s="20">
        <v>370000000</v>
      </c>
      <c r="Q21" s="20">
        <v>360000000</v>
      </c>
      <c r="R21" s="20">
        <v>370000000</v>
      </c>
      <c r="S21" s="20">
        <v>400000000</v>
      </c>
      <c r="T21" s="20">
        <v>400000000</v>
      </c>
      <c r="U21" s="21">
        <v>0.2913</v>
      </c>
    </row>
    <row r="22" spans="1:21" x14ac:dyDescent="0.3">
      <c r="A22" s="7" t="s">
        <v>64</v>
      </c>
      <c r="B22" s="7" t="s">
        <v>164</v>
      </c>
      <c r="C22" s="7">
        <v>1506</v>
      </c>
      <c r="D22" s="7" t="s">
        <v>31</v>
      </c>
      <c r="E22" s="7">
        <v>910</v>
      </c>
      <c r="F22" s="7" t="s">
        <v>31</v>
      </c>
      <c r="G22" s="7"/>
      <c r="H22" s="8" t="s">
        <v>32</v>
      </c>
      <c r="I22" s="20">
        <v>25000000</v>
      </c>
      <c r="J22" s="20">
        <v>25000000</v>
      </c>
      <c r="K22" s="20">
        <v>27000000</v>
      </c>
      <c r="L22" s="20">
        <v>27000000</v>
      </c>
      <c r="M22" s="20">
        <v>27000000</v>
      </c>
      <c r="N22" s="20">
        <v>27000000</v>
      </c>
      <c r="O22" s="20">
        <v>27000000</v>
      </c>
      <c r="P22" s="20">
        <v>27000000</v>
      </c>
      <c r="Q22" s="20">
        <v>27000000</v>
      </c>
      <c r="R22" s="20">
        <v>27000000</v>
      </c>
      <c r="S22" s="20">
        <v>27000000</v>
      </c>
      <c r="T22" s="20">
        <v>27000000</v>
      </c>
      <c r="U22" s="21">
        <v>0.33410000000000001</v>
      </c>
    </row>
    <row r="23" spans="1:21" x14ac:dyDescent="0.3">
      <c r="A23" s="7" t="s">
        <v>64</v>
      </c>
      <c r="B23" s="7" t="s">
        <v>164</v>
      </c>
      <c r="C23" s="7">
        <v>1506</v>
      </c>
      <c r="D23" s="7" t="s">
        <v>33</v>
      </c>
      <c r="E23" s="7">
        <v>910</v>
      </c>
      <c r="F23" s="7" t="s">
        <v>33</v>
      </c>
      <c r="G23" s="7"/>
      <c r="H23" s="8" t="s">
        <v>34</v>
      </c>
      <c r="I23" s="20">
        <v>280000000</v>
      </c>
      <c r="J23" s="20">
        <v>280000000</v>
      </c>
      <c r="K23" s="20">
        <v>300000000</v>
      </c>
      <c r="L23" s="20">
        <v>300000000</v>
      </c>
      <c r="M23" s="20">
        <v>300000000</v>
      </c>
      <c r="N23" s="20">
        <v>300000000</v>
      </c>
      <c r="O23" s="20">
        <v>320000000</v>
      </c>
      <c r="P23" s="20">
        <v>320000000</v>
      </c>
      <c r="Q23" s="20">
        <v>300000000</v>
      </c>
      <c r="R23" s="20">
        <v>300000000</v>
      </c>
      <c r="S23" s="20">
        <v>300000000</v>
      </c>
      <c r="T23" s="20">
        <v>400000000</v>
      </c>
      <c r="U23" s="21">
        <v>0.38640000000000002</v>
      </c>
    </row>
    <row r="24" spans="1:21" x14ac:dyDescent="0.3">
      <c r="A24" s="7" t="s">
        <v>64</v>
      </c>
      <c r="B24" s="7" t="s">
        <v>164</v>
      </c>
      <c r="C24" s="7">
        <v>1506</v>
      </c>
      <c r="D24" s="7" t="s">
        <v>57</v>
      </c>
      <c r="E24" s="7">
        <v>910</v>
      </c>
      <c r="F24" s="7" t="s">
        <v>57</v>
      </c>
      <c r="G24" s="7"/>
      <c r="H24" s="8" t="s">
        <v>56</v>
      </c>
      <c r="I24" s="20">
        <v>80000000</v>
      </c>
      <c r="J24" s="20">
        <v>80000000</v>
      </c>
      <c r="K24" s="20">
        <v>80000000</v>
      </c>
      <c r="L24" s="20">
        <v>80000000</v>
      </c>
      <c r="M24" s="20">
        <v>80000000</v>
      </c>
      <c r="N24" s="20">
        <v>80000000</v>
      </c>
      <c r="O24" s="20">
        <v>100000000</v>
      </c>
      <c r="P24" s="20">
        <v>130000000</v>
      </c>
      <c r="Q24" s="20">
        <v>130000000</v>
      </c>
      <c r="R24" s="20">
        <v>150000000</v>
      </c>
      <c r="S24" s="20">
        <v>150000000</v>
      </c>
      <c r="T24" s="20">
        <v>160000000</v>
      </c>
      <c r="U24" s="21">
        <v>0.38600000000000001</v>
      </c>
    </row>
    <row r="25" spans="1:21" x14ac:dyDescent="0.3">
      <c r="A25" s="7" t="s">
        <v>64</v>
      </c>
      <c r="B25" s="7" t="s">
        <v>164</v>
      </c>
      <c r="C25" s="7">
        <v>1506</v>
      </c>
      <c r="D25" s="7" t="s">
        <v>8</v>
      </c>
      <c r="E25" s="7">
        <v>999</v>
      </c>
      <c r="F25" s="7" t="s">
        <v>8</v>
      </c>
      <c r="G25" s="7"/>
      <c r="H25" s="8" t="s">
        <v>9</v>
      </c>
      <c r="I25" s="20">
        <v>5000000</v>
      </c>
      <c r="J25" s="20">
        <v>5000000</v>
      </c>
      <c r="K25" s="20">
        <v>5000000</v>
      </c>
      <c r="L25" s="20">
        <v>5000000</v>
      </c>
      <c r="M25" s="20">
        <v>5000000</v>
      </c>
      <c r="N25" s="20">
        <v>5000000</v>
      </c>
      <c r="O25" s="20">
        <v>5000000</v>
      </c>
      <c r="P25" s="20">
        <v>5000000</v>
      </c>
      <c r="Q25" s="20">
        <v>5000000</v>
      </c>
      <c r="R25" s="20">
        <v>5000000</v>
      </c>
      <c r="S25" s="20">
        <v>5000000</v>
      </c>
      <c r="T25" s="20">
        <v>5000000</v>
      </c>
      <c r="U25" s="21">
        <v>0.42570000000000002</v>
      </c>
    </row>
    <row r="26" spans="1:21" x14ac:dyDescent="0.3">
      <c r="A26" s="7" t="s">
        <v>64</v>
      </c>
      <c r="B26" s="7" t="s">
        <v>165</v>
      </c>
      <c r="C26" s="7">
        <v>1510</v>
      </c>
      <c r="D26" s="7"/>
      <c r="E26" s="7"/>
      <c r="F26" s="7"/>
      <c r="G26" s="7"/>
      <c r="H26" s="8" t="s">
        <v>1271</v>
      </c>
      <c r="I26" s="20">
        <v>15000000</v>
      </c>
      <c r="J26" s="20">
        <v>10000000</v>
      </c>
      <c r="K26" s="20">
        <v>15000000</v>
      </c>
      <c r="L26" s="20">
        <v>20000000</v>
      </c>
      <c r="M26" s="20">
        <v>15000000</v>
      </c>
      <c r="N26" s="20">
        <v>10000000</v>
      </c>
      <c r="O26" s="20">
        <v>10000000</v>
      </c>
      <c r="P26" s="20">
        <v>25000000</v>
      </c>
      <c r="Q26" s="20">
        <v>50000000</v>
      </c>
      <c r="R26" s="20">
        <v>30000000</v>
      </c>
      <c r="S26" s="20">
        <v>20000000</v>
      </c>
      <c r="T26" s="20">
        <v>30000000</v>
      </c>
      <c r="U26" s="21">
        <v>0.46739999999999998</v>
      </c>
    </row>
    <row r="27" spans="1:21" x14ac:dyDescent="0.3">
      <c r="A27" s="7" t="s">
        <v>64</v>
      </c>
      <c r="B27" s="7" t="s">
        <v>165</v>
      </c>
      <c r="C27" s="7">
        <v>1510</v>
      </c>
      <c r="D27" s="7" t="s">
        <v>60</v>
      </c>
      <c r="E27" s="7">
        <v>908</v>
      </c>
      <c r="F27" s="7" t="s">
        <v>60</v>
      </c>
      <c r="G27" s="7"/>
      <c r="H27" s="8" t="s">
        <v>1272</v>
      </c>
      <c r="I27" s="20">
        <v>164900000</v>
      </c>
      <c r="J27" s="20">
        <v>45100000</v>
      </c>
      <c r="K27" s="20">
        <v>115200000</v>
      </c>
      <c r="L27" s="20">
        <v>54900000</v>
      </c>
      <c r="M27" s="20">
        <v>59900000</v>
      </c>
      <c r="N27" s="20">
        <v>130000000</v>
      </c>
      <c r="O27" s="20">
        <v>49800000</v>
      </c>
      <c r="P27" s="20">
        <v>99900000</v>
      </c>
      <c r="Q27" s="20">
        <v>165100000</v>
      </c>
      <c r="R27" s="20">
        <v>50000000</v>
      </c>
      <c r="S27" s="20">
        <v>150000000</v>
      </c>
      <c r="T27" s="20">
        <v>165000000</v>
      </c>
      <c r="U27" s="21">
        <v>0.49630000000000002</v>
      </c>
    </row>
    <row r="28" spans="1:21" x14ac:dyDescent="0.3">
      <c r="A28" s="7" t="s">
        <v>64</v>
      </c>
      <c r="B28" s="7" t="s">
        <v>165</v>
      </c>
      <c r="C28" s="7">
        <v>1510</v>
      </c>
      <c r="D28" s="7"/>
      <c r="E28" s="7"/>
      <c r="F28" s="7"/>
      <c r="G28" s="7"/>
      <c r="H28" s="8" t="s">
        <v>1273</v>
      </c>
      <c r="I28" s="20">
        <v>69900000</v>
      </c>
      <c r="J28" s="20">
        <v>20000000</v>
      </c>
      <c r="K28" s="20">
        <v>55100000</v>
      </c>
      <c r="L28" s="20">
        <v>25000000</v>
      </c>
      <c r="M28" s="20">
        <v>34900000</v>
      </c>
      <c r="N28" s="20">
        <v>55000000</v>
      </c>
      <c r="O28" s="20">
        <v>19900000</v>
      </c>
      <c r="P28" s="20">
        <v>54900000</v>
      </c>
      <c r="Q28" s="20">
        <v>75100000</v>
      </c>
      <c r="R28" s="20">
        <v>50000000</v>
      </c>
      <c r="S28" s="20">
        <v>25000000</v>
      </c>
      <c r="T28" s="20">
        <v>65000000</v>
      </c>
      <c r="U28" s="21">
        <v>0.4793</v>
      </c>
    </row>
    <row r="29" spans="1:21" x14ac:dyDescent="0.3">
      <c r="A29" s="7" t="s">
        <v>64</v>
      </c>
      <c r="B29" s="7" t="s">
        <v>165</v>
      </c>
      <c r="C29" s="7">
        <v>1510</v>
      </c>
      <c r="D29" s="7" t="s">
        <v>62</v>
      </c>
      <c r="E29" s="7">
        <v>908</v>
      </c>
      <c r="F29" s="7" t="s">
        <v>62</v>
      </c>
      <c r="G29" s="7"/>
      <c r="H29" s="8" t="s">
        <v>1274</v>
      </c>
      <c r="I29" s="20">
        <v>59900000</v>
      </c>
      <c r="J29" s="20">
        <v>30100000</v>
      </c>
      <c r="K29" s="20">
        <v>50100000</v>
      </c>
      <c r="L29" s="20">
        <v>35000000</v>
      </c>
      <c r="M29" s="20">
        <v>39900000</v>
      </c>
      <c r="N29" s="20">
        <v>45000000</v>
      </c>
      <c r="O29" s="20">
        <v>34900000</v>
      </c>
      <c r="P29" s="20">
        <v>45000000</v>
      </c>
      <c r="Q29" s="20">
        <v>50000000</v>
      </c>
      <c r="R29" s="20">
        <v>30000000</v>
      </c>
      <c r="S29" s="20">
        <v>50000000</v>
      </c>
      <c r="T29" s="20">
        <v>80000000</v>
      </c>
      <c r="U29" s="21">
        <v>0.39329999999999998</v>
      </c>
    </row>
    <row r="30" spans="1:21" x14ac:dyDescent="0.3">
      <c r="A30" s="7" t="s">
        <v>64</v>
      </c>
      <c r="B30" s="7" t="s">
        <v>165</v>
      </c>
      <c r="C30" s="7">
        <v>1510</v>
      </c>
      <c r="D30" s="7" t="s">
        <v>27</v>
      </c>
      <c r="E30" s="7">
        <v>910</v>
      </c>
      <c r="F30" s="7" t="s">
        <v>27</v>
      </c>
      <c r="G30" s="7"/>
      <c r="H30" s="8" t="s">
        <v>28</v>
      </c>
      <c r="I30" s="20">
        <v>480000000</v>
      </c>
      <c r="J30" s="20">
        <v>480000000</v>
      </c>
      <c r="K30" s="20">
        <v>480000000</v>
      </c>
      <c r="L30" s="20">
        <v>500000000</v>
      </c>
      <c r="M30" s="20">
        <v>500000000</v>
      </c>
      <c r="N30" s="20">
        <v>550000000</v>
      </c>
      <c r="O30" s="20">
        <v>550000000</v>
      </c>
      <c r="P30" s="20">
        <v>550000000</v>
      </c>
      <c r="Q30" s="20">
        <v>550000000</v>
      </c>
      <c r="R30" s="20">
        <v>600000000</v>
      </c>
      <c r="S30" s="20">
        <v>610000000</v>
      </c>
      <c r="T30" s="20">
        <v>650000000</v>
      </c>
      <c r="U30" s="21">
        <v>0.3553</v>
      </c>
    </row>
    <row r="31" spans="1:21" x14ac:dyDescent="0.3">
      <c r="A31" s="7" t="s">
        <v>64</v>
      </c>
      <c r="B31" s="7" t="s">
        <v>1270</v>
      </c>
      <c r="C31" s="7">
        <v>1511</v>
      </c>
      <c r="D31" s="7" t="s">
        <v>25</v>
      </c>
      <c r="E31" s="7">
        <v>910</v>
      </c>
      <c r="F31" s="7" t="s">
        <v>25</v>
      </c>
      <c r="G31" s="7"/>
      <c r="H31" s="8" t="s">
        <v>26</v>
      </c>
      <c r="I31" s="20">
        <v>1000100000</v>
      </c>
      <c r="J31" s="20">
        <v>1100000000</v>
      </c>
      <c r="K31" s="20">
        <v>1200300000</v>
      </c>
      <c r="L31" s="20">
        <v>999700000</v>
      </c>
      <c r="M31" s="20">
        <v>900300000</v>
      </c>
      <c r="N31" s="20">
        <v>899700000</v>
      </c>
      <c r="O31" s="20">
        <v>900300000</v>
      </c>
      <c r="P31" s="20">
        <v>900000000</v>
      </c>
      <c r="Q31" s="20">
        <v>1200400000</v>
      </c>
      <c r="R31" s="20">
        <v>1200300000</v>
      </c>
      <c r="S31" s="20">
        <v>999600000</v>
      </c>
      <c r="T31" s="20">
        <v>1700000000</v>
      </c>
      <c r="U31" s="24">
        <v>0.36969999999999997</v>
      </c>
    </row>
    <row r="32" spans="1:21" x14ac:dyDescent="0.3">
      <c r="A32" s="7" t="s">
        <v>64</v>
      </c>
      <c r="B32" s="7" t="s">
        <v>1270</v>
      </c>
      <c r="C32" s="7">
        <v>1511</v>
      </c>
      <c r="D32" s="7" t="s">
        <v>20</v>
      </c>
      <c r="E32" s="7">
        <v>909</v>
      </c>
      <c r="F32" s="7" t="s">
        <v>20</v>
      </c>
      <c r="G32" s="7"/>
      <c r="H32" s="8" t="s">
        <v>21</v>
      </c>
      <c r="I32" s="20">
        <v>80000000</v>
      </c>
      <c r="J32" s="20">
        <v>70000000</v>
      </c>
      <c r="K32" s="20">
        <v>70000000</v>
      </c>
      <c r="L32" s="20">
        <v>65000000</v>
      </c>
      <c r="M32" s="20">
        <v>70000000</v>
      </c>
      <c r="N32" s="20">
        <v>70000000</v>
      </c>
      <c r="O32" s="20">
        <v>70000000</v>
      </c>
      <c r="P32" s="20">
        <v>70000000</v>
      </c>
      <c r="Q32" s="20">
        <v>80000000</v>
      </c>
      <c r="R32" s="20">
        <v>80000000</v>
      </c>
      <c r="S32" s="20">
        <v>80000000</v>
      </c>
      <c r="T32" s="20">
        <v>95000000</v>
      </c>
      <c r="U32" s="24">
        <v>0.43319999999999997</v>
      </c>
    </row>
    <row r="33" spans="1:21" x14ac:dyDescent="0.3">
      <c r="A33" s="7" t="s">
        <v>64</v>
      </c>
      <c r="B33" s="7" t="s">
        <v>1270</v>
      </c>
      <c r="C33" s="7">
        <v>1511</v>
      </c>
      <c r="D33" s="7" t="s">
        <v>55</v>
      </c>
      <c r="E33" s="7">
        <v>909</v>
      </c>
      <c r="F33" s="7" t="s">
        <v>55</v>
      </c>
      <c r="G33" s="7"/>
      <c r="H33" s="8" t="s">
        <v>1263</v>
      </c>
      <c r="I33" s="20">
        <v>8000000</v>
      </c>
      <c r="J33" s="20">
        <v>6000000</v>
      </c>
      <c r="K33" s="20">
        <v>6000000</v>
      </c>
      <c r="L33" s="20">
        <v>6000000</v>
      </c>
      <c r="M33" s="20">
        <v>6000000</v>
      </c>
      <c r="N33" s="20">
        <v>7000000</v>
      </c>
      <c r="O33" s="20">
        <v>7000000</v>
      </c>
      <c r="P33" s="20">
        <v>7000000</v>
      </c>
      <c r="Q33" s="20">
        <v>8000000</v>
      </c>
      <c r="R33" s="20">
        <v>8000000</v>
      </c>
      <c r="S33" s="20">
        <v>11000000</v>
      </c>
      <c r="T33" s="20">
        <v>20000000</v>
      </c>
      <c r="U33" s="24">
        <v>0.40699999999999997</v>
      </c>
    </row>
    <row r="34" spans="1:21" x14ac:dyDescent="0.3">
      <c r="A34" s="7" t="s">
        <v>64</v>
      </c>
      <c r="B34" s="7" t="s">
        <v>1270</v>
      </c>
      <c r="C34" s="7">
        <v>1511</v>
      </c>
      <c r="D34" s="7" t="s">
        <v>8</v>
      </c>
      <c r="E34" s="7">
        <v>999</v>
      </c>
      <c r="F34" s="7" t="s">
        <v>8</v>
      </c>
      <c r="G34" s="7"/>
      <c r="H34" s="8" t="s">
        <v>9</v>
      </c>
      <c r="I34" s="20">
        <v>16000000</v>
      </c>
      <c r="J34" s="20">
        <v>16000000</v>
      </c>
      <c r="K34" s="20">
        <v>18000000</v>
      </c>
      <c r="L34" s="20">
        <v>20000000</v>
      </c>
      <c r="M34" s="20">
        <v>20000000</v>
      </c>
      <c r="N34" s="20">
        <v>20000000</v>
      </c>
      <c r="O34" s="20">
        <v>20000000</v>
      </c>
      <c r="P34" s="20">
        <v>20000000</v>
      </c>
      <c r="Q34" s="20">
        <v>20000000</v>
      </c>
      <c r="R34" s="20">
        <v>18000000</v>
      </c>
      <c r="S34" s="20">
        <v>16000000</v>
      </c>
      <c r="T34" s="20">
        <v>16000000</v>
      </c>
      <c r="U34" s="21">
        <v>0.27700000000000002</v>
      </c>
    </row>
    <row r="35" spans="1:21" x14ac:dyDescent="0.3">
      <c r="A35" s="7" t="s">
        <v>167</v>
      </c>
      <c r="B35" s="7" t="s">
        <v>121</v>
      </c>
      <c r="C35" s="16">
        <v>2802</v>
      </c>
      <c r="D35" s="7" t="s">
        <v>10</v>
      </c>
      <c r="E35" s="7">
        <v>908</v>
      </c>
      <c r="F35" s="7" t="s">
        <v>10</v>
      </c>
      <c r="G35" s="7"/>
      <c r="H35" s="8" t="s">
        <v>11</v>
      </c>
      <c r="I35" s="20">
        <v>507200000</v>
      </c>
      <c r="J35" s="20">
        <v>173000000</v>
      </c>
      <c r="K35" s="20">
        <v>232900000</v>
      </c>
      <c r="L35" s="20">
        <v>292700000</v>
      </c>
      <c r="M35" s="20">
        <v>234100000</v>
      </c>
      <c r="N35" s="20">
        <v>322200000</v>
      </c>
      <c r="O35" s="20">
        <v>194900000</v>
      </c>
      <c r="P35" s="20">
        <v>286100000</v>
      </c>
      <c r="Q35" s="20">
        <v>395400000</v>
      </c>
      <c r="R35" s="20">
        <v>419100000</v>
      </c>
      <c r="S35" s="20">
        <v>273900000</v>
      </c>
      <c r="T35" s="20">
        <v>369100000</v>
      </c>
    </row>
    <row r="36" spans="1:21" x14ac:dyDescent="0.3">
      <c r="A36" s="7" t="s">
        <v>167</v>
      </c>
      <c r="B36" s="7" t="s">
        <v>121</v>
      </c>
      <c r="C36" s="16">
        <v>2802</v>
      </c>
      <c r="D36" s="7" t="s">
        <v>0</v>
      </c>
      <c r="E36" s="7">
        <v>908</v>
      </c>
      <c r="F36" s="7" t="s">
        <v>0</v>
      </c>
      <c r="G36" s="7"/>
      <c r="H36" s="8" t="s">
        <v>1</v>
      </c>
      <c r="I36" s="20">
        <v>175100000</v>
      </c>
      <c r="J36" s="20">
        <v>55000000</v>
      </c>
      <c r="K36" s="20">
        <v>104900000</v>
      </c>
      <c r="L36" s="20">
        <v>62900000</v>
      </c>
      <c r="M36" s="20">
        <v>98000000</v>
      </c>
      <c r="N36" s="20">
        <v>110100000</v>
      </c>
      <c r="O36" s="20">
        <v>65000000</v>
      </c>
      <c r="P36" s="20">
        <v>143200000</v>
      </c>
      <c r="Q36" s="20">
        <v>154900000</v>
      </c>
      <c r="R36" s="20">
        <v>125000000</v>
      </c>
      <c r="S36" s="20">
        <v>91000000</v>
      </c>
      <c r="T36" s="20">
        <v>180100000</v>
      </c>
    </row>
    <row r="37" spans="1:21" x14ac:dyDescent="0.3">
      <c r="A37" s="7" t="s">
        <v>167</v>
      </c>
      <c r="B37" s="7" t="s">
        <v>121</v>
      </c>
      <c r="C37" s="16">
        <v>2802</v>
      </c>
      <c r="D37" s="7" t="s">
        <v>2</v>
      </c>
      <c r="E37" s="7">
        <v>908</v>
      </c>
      <c r="F37" s="7" t="s">
        <v>2</v>
      </c>
      <c r="G37" s="7"/>
      <c r="H37" s="8" t="s">
        <v>119</v>
      </c>
      <c r="I37" s="20">
        <v>6000000</v>
      </c>
      <c r="J37" s="20">
        <v>5000000</v>
      </c>
      <c r="K37" s="20">
        <v>5000000</v>
      </c>
      <c r="L37" s="20">
        <v>5000000</v>
      </c>
      <c r="M37" s="20">
        <v>5000000</v>
      </c>
      <c r="N37" s="20">
        <v>5000000</v>
      </c>
      <c r="O37" s="20">
        <v>5000000</v>
      </c>
      <c r="P37" s="20">
        <v>5000000</v>
      </c>
      <c r="Q37" s="20">
        <v>6000000</v>
      </c>
      <c r="R37" s="20">
        <v>6000000</v>
      </c>
      <c r="S37" s="20">
        <v>6000000</v>
      </c>
      <c r="T37" s="20">
        <v>6000000</v>
      </c>
    </row>
    <row r="38" spans="1:21" x14ac:dyDescent="0.3">
      <c r="A38" s="7" t="s">
        <v>167</v>
      </c>
      <c r="B38" s="7" t="s">
        <v>121</v>
      </c>
      <c r="C38" s="16">
        <v>2802</v>
      </c>
      <c r="D38" s="6" t="s">
        <v>140</v>
      </c>
      <c r="E38" s="7">
        <v>908</v>
      </c>
      <c r="F38" s="6" t="s">
        <v>140</v>
      </c>
      <c r="G38" s="7"/>
      <c r="H38" s="8" t="s">
        <v>122</v>
      </c>
      <c r="I38" s="20">
        <v>42000000</v>
      </c>
      <c r="J38" s="20">
        <v>13000000</v>
      </c>
      <c r="K38" s="20">
        <v>13000000</v>
      </c>
      <c r="L38" s="20">
        <v>13000000</v>
      </c>
      <c r="M38" s="20">
        <v>13000000</v>
      </c>
      <c r="N38" s="20">
        <v>13000000</v>
      </c>
      <c r="O38" s="20">
        <v>13000000</v>
      </c>
      <c r="P38" s="20">
        <v>28300000</v>
      </c>
      <c r="Q38" s="20">
        <v>25200000</v>
      </c>
      <c r="R38" s="20">
        <v>13000000</v>
      </c>
      <c r="S38" s="20">
        <v>13000000</v>
      </c>
      <c r="T38" s="20">
        <v>20000000</v>
      </c>
    </row>
    <row r="39" spans="1:21" x14ac:dyDescent="0.3">
      <c r="A39" s="7" t="s">
        <v>167</v>
      </c>
      <c r="B39" s="7" t="s">
        <v>121</v>
      </c>
      <c r="C39" s="16">
        <v>2802</v>
      </c>
      <c r="D39" s="6" t="s">
        <v>123</v>
      </c>
      <c r="E39" s="7">
        <v>909</v>
      </c>
      <c r="F39" s="6" t="s">
        <v>123</v>
      </c>
      <c r="G39" s="7"/>
      <c r="H39" s="8" t="s">
        <v>120</v>
      </c>
      <c r="I39" s="20">
        <v>70000000</v>
      </c>
      <c r="J39" s="20">
        <v>42000000</v>
      </c>
      <c r="K39" s="20">
        <v>42000000</v>
      </c>
      <c r="L39" s="20">
        <v>42000000</v>
      </c>
      <c r="M39" s="20">
        <v>44000000</v>
      </c>
      <c r="N39" s="20">
        <v>46000000</v>
      </c>
      <c r="O39" s="20">
        <v>42000000</v>
      </c>
      <c r="P39" s="20">
        <v>44000000</v>
      </c>
      <c r="Q39" s="20">
        <v>70000000</v>
      </c>
      <c r="R39" s="20">
        <v>46000000</v>
      </c>
      <c r="S39" s="20">
        <v>52000000</v>
      </c>
      <c r="T39" s="20">
        <v>65000000</v>
      </c>
    </row>
    <row r="40" spans="1:21" x14ac:dyDescent="0.3">
      <c r="A40" s="7" t="s">
        <v>167</v>
      </c>
      <c r="B40" s="7" t="s">
        <v>121</v>
      </c>
      <c r="C40" s="16">
        <v>2802</v>
      </c>
      <c r="D40" s="7" t="s">
        <v>4</v>
      </c>
      <c r="E40" s="7">
        <v>909</v>
      </c>
      <c r="F40" s="7" t="s">
        <v>4</v>
      </c>
      <c r="G40" s="7"/>
      <c r="H40" s="8" t="s">
        <v>5</v>
      </c>
      <c r="I40" s="20">
        <v>333100000</v>
      </c>
      <c r="J40" s="20">
        <v>242000000</v>
      </c>
      <c r="K40" s="20">
        <v>289300000</v>
      </c>
      <c r="L40" s="20">
        <v>248500000</v>
      </c>
      <c r="M40" s="20">
        <v>258300000</v>
      </c>
      <c r="N40" s="20">
        <v>256100000</v>
      </c>
      <c r="O40" s="20">
        <v>237500000</v>
      </c>
      <c r="P40" s="20">
        <v>258800000</v>
      </c>
      <c r="Q40" s="20">
        <v>324900000</v>
      </c>
      <c r="R40" s="20">
        <v>307300000</v>
      </c>
      <c r="S40" s="20">
        <v>279700000</v>
      </c>
      <c r="T40" s="20">
        <v>337100000</v>
      </c>
    </row>
    <row r="41" spans="1:21" x14ac:dyDescent="0.3">
      <c r="A41" s="7" t="s">
        <v>167</v>
      </c>
      <c r="B41" s="7" t="s">
        <v>121</v>
      </c>
      <c r="C41" s="16">
        <v>2802</v>
      </c>
      <c r="D41" s="7" t="s">
        <v>6</v>
      </c>
      <c r="E41" s="7">
        <v>909</v>
      </c>
      <c r="F41" s="7" t="s">
        <v>6</v>
      </c>
      <c r="G41" s="7"/>
      <c r="H41" s="8" t="s">
        <v>7</v>
      </c>
      <c r="I41" s="20">
        <v>10000000</v>
      </c>
      <c r="J41" s="20">
        <v>10000000</v>
      </c>
      <c r="K41" s="20">
        <v>10000000</v>
      </c>
      <c r="L41" s="20">
        <v>10000000</v>
      </c>
      <c r="M41" s="20">
        <v>10000000</v>
      </c>
      <c r="N41" s="20">
        <v>10000000</v>
      </c>
      <c r="O41" s="20">
        <v>10000000</v>
      </c>
      <c r="P41" s="20">
        <v>10000000</v>
      </c>
      <c r="Q41" s="20">
        <v>10000000</v>
      </c>
      <c r="R41" s="20">
        <v>10000000</v>
      </c>
      <c r="S41" s="20">
        <v>10000000</v>
      </c>
      <c r="T41" s="20">
        <v>10000000</v>
      </c>
    </row>
    <row r="42" spans="1:21" x14ac:dyDescent="0.3">
      <c r="A42" s="7" t="s">
        <v>167</v>
      </c>
      <c r="B42" s="7" t="s">
        <v>121</v>
      </c>
      <c r="C42" s="16">
        <v>2802</v>
      </c>
      <c r="D42" s="7"/>
      <c r="E42" s="7">
        <v>909</v>
      </c>
      <c r="F42" s="7"/>
      <c r="G42" s="7"/>
      <c r="H42" s="8" t="s">
        <v>1275</v>
      </c>
      <c r="I42" s="20">
        <v>32000000</v>
      </c>
      <c r="J42" s="20">
        <v>32000000</v>
      </c>
      <c r="K42" s="20">
        <v>50000000</v>
      </c>
      <c r="L42" s="20">
        <v>32000000</v>
      </c>
      <c r="M42" s="20">
        <v>50000000</v>
      </c>
      <c r="N42" s="20">
        <v>32000000</v>
      </c>
      <c r="O42" s="20">
        <v>32000000</v>
      </c>
      <c r="P42" s="20">
        <v>30000000</v>
      </c>
      <c r="Q42" s="20">
        <v>32000000</v>
      </c>
      <c r="R42" s="20">
        <v>50000000</v>
      </c>
      <c r="S42" s="20">
        <v>30000000</v>
      </c>
      <c r="T42" s="20">
        <v>30000000</v>
      </c>
    </row>
    <row r="43" spans="1:21" x14ac:dyDescent="0.3">
      <c r="A43" s="7" t="s">
        <v>139</v>
      </c>
      <c r="B43" s="7" t="s">
        <v>139</v>
      </c>
      <c r="C43" s="7">
        <v>3701</v>
      </c>
      <c r="D43" s="6" t="s">
        <v>133</v>
      </c>
      <c r="E43" s="7">
        <v>919</v>
      </c>
      <c r="F43" s="6" t="s">
        <v>133</v>
      </c>
      <c r="G43" s="7"/>
      <c r="H43" s="8" t="s">
        <v>124</v>
      </c>
      <c r="I43" s="15">
        <v>207800000</v>
      </c>
      <c r="J43" s="15">
        <v>159400000</v>
      </c>
      <c r="K43" s="15">
        <v>209500000</v>
      </c>
      <c r="L43" s="15">
        <v>156600000</v>
      </c>
      <c r="M43" s="15">
        <v>130600000</v>
      </c>
      <c r="N43" s="15">
        <v>235200000</v>
      </c>
      <c r="O43" s="15">
        <v>172100000</v>
      </c>
      <c r="P43" s="15">
        <v>118900000</v>
      </c>
      <c r="Q43" s="15">
        <v>201100000</v>
      </c>
      <c r="R43" s="15">
        <v>205500000</v>
      </c>
      <c r="S43" s="15">
        <v>135900000</v>
      </c>
      <c r="T43" s="15">
        <v>268800000</v>
      </c>
      <c r="U43" s="23"/>
    </row>
    <row r="44" spans="1:21" x14ac:dyDescent="0.3">
      <c r="A44" s="7" t="s">
        <v>139</v>
      </c>
      <c r="B44" s="7" t="s">
        <v>139</v>
      </c>
      <c r="C44" s="7">
        <v>3701</v>
      </c>
      <c r="D44" s="6" t="s">
        <v>142</v>
      </c>
      <c r="E44" s="7">
        <v>919</v>
      </c>
      <c r="F44" s="6" t="s">
        <v>142</v>
      </c>
      <c r="G44" s="7"/>
      <c r="H44" s="8" t="s">
        <v>125</v>
      </c>
      <c r="I44" s="15">
        <v>283900000</v>
      </c>
      <c r="J44" s="15">
        <v>116200000</v>
      </c>
      <c r="K44" s="15">
        <v>183400000</v>
      </c>
      <c r="L44" s="15">
        <v>142900000</v>
      </c>
      <c r="M44" s="15">
        <v>162600000</v>
      </c>
      <c r="N44" s="15">
        <v>170300000</v>
      </c>
      <c r="O44" s="15">
        <v>122800000</v>
      </c>
      <c r="P44" s="15">
        <v>101100000</v>
      </c>
      <c r="Q44" s="15">
        <v>211500000</v>
      </c>
      <c r="R44" s="15">
        <v>128700000</v>
      </c>
      <c r="S44" s="15">
        <v>110300000</v>
      </c>
      <c r="T44" s="15">
        <v>128700000</v>
      </c>
    </row>
    <row r="45" spans="1:21" x14ac:dyDescent="0.3">
      <c r="A45" s="7" t="s">
        <v>139</v>
      </c>
      <c r="B45" s="7" t="s">
        <v>139</v>
      </c>
      <c r="C45" s="7">
        <v>3701</v>
      </c>
      <c r="D45" s="6" t="s">
        <v>134</v>
      </c>
      <c r="E45" s="7">
        <v>919</v>
      </c>
      <c r="F45" s="6" t="s">
        <v>134</v>
      </c>
      <c r="G45" s="7"/>
      <c r="H45" s="8" t="s">
        <v>126</v>
      </c>
      <c r="I45" s="15">
        <v>104600000</v>
      </c>
      <c r="J45" s="15">
        <v>66800000</v>
      </c>
      <c r="K45" s="15">
        <v>104700000</v>
      </c>
      <c r="L45" s="15">
        <v>64200000</v>
      </c>
      <c r="M45" s="15">
        <v>59700000</v>
      </c>
      <c r="N45" s="15">
        <v>105100000</v>
      </c>
      <c r="O45" s="15">
        <v>83400000</v>
      </c>
      <c r="P45" s="15">
        <v>66500000</v>
      </c>
      <c r="Q45" s="15">
        <v>101400000</v>
      </c>
      <c r="R45" s="15">
        <v>87600000</v>
      </c>
      <c r="S45" s="15">
        <v>59900000</v>
      </c>
      <c r="T45" s="15">
        <v>114900000</v>
      </c>
    </row>
    <row r="46" spans="1:21" x14ac:dyDescent="0.3">
      <c r="A46" s="7" t="s">
        <v>139</v>
      </c>
      <c r="B46" s="7" t="s">
        <v>139</v>
      </c>
      <c r="C46" s="7">
        <v>3701</v>
      </c>
      <c r="D46" s="6" t="s">
        <v>136</v>
      </c>
      <c r="E46" s="7">
        <v>919</v>
      </c>
      <c r="F46" s="6" t="s">
        <v>136</v>
      </c>
      <c r="G46" s="7"/>
      <c r="H46" s="8" t="s">
        <v>127</v>
      </c>
      <c r="I46" s="15">
        <v>66200000</v>
      </c>
      <c r="J46" s="15">
        <v>51800000</v>
      </c>
      <c r="K46" s="15">
        <v>81900000</v>
      </c>
      <c r="L46" s="15">
        <v>55400000</v>
      </c>
      <c r="M46" s="15">
        <v>50400000</v>
      </c>
      <c r="N46" s="15">
        <v>76400000</v>
      </c>
      <c r="O46" s="15">
        <v>49500000</v>
      </c>
      <c r="P46" s="15">
        <v>65400000</v>
      </c>
      <c r="Q46" s="15">
        <v>59700000</v>
      </c>
      <c r="R46" s="15">
        <v>62800000</v>
      </c>
      <c r="S46" s="15">
        <v>55600000</v>
      </c>
      <c r="T46" s="15">
        <v>77100000</v>
      </c>
    </row>
    <row r="47" spans="1:21" x14ac:dyDescent="0.3">
      <c r="A47" s="7" t="s">
        <v>139</v>
      </c>
      <c r="B47" s="7" t="s">
        <v>139</v>
      </c>
      <c r="C47" s="7">
        <v>3701</v>
      </c>
      <c r="D47" s="6" t="s">
        <v>137</v>
      </c>
      <c r="E47" s="7">
        <v>919</v>
      </c>
      <c r="F47" s="6" t="s">
        <v>137</v>
      </c>
      <c r="G47" s="7"/>
      <c r="H47" s="8" t="s">
        <v>128</v>
      </c>
      <c r="I47" s="15">
        <v>67800000</v>
      </c>
      <c r="J47" s="15">
        <v>70500000</v>
      </c>
      <c r="K47" s="15">
        <v>90100000</v>
      </c>
      <c r="L47" s="15">
        <v>65000000</v>
      </c>
      <c r="M47" s="15">
        <v>60000000</v>
      </c>
      <c r="N47" s="15">
        <v>121300000</v>
      </c>
      <c r="O47" s="15">
        <v>66100000</v>
      </c>
      <c r="P47" s="15">
        <v>62600000</v>
      </c>
      <c r="Q47" s="15">
        <v>76400000</v>
      </c>
      <c r="R47" s="15">
        <v>135400000</v>
      </c>
      <c r="S47" s="15">
        <v>74200000</v>
      </c>
      <c r="T47" s="15">
        <v>110600000</v>
      </c>
    </row>
    <row r="48" spans="1:21" x14ac:dyDescent="0.3">
      <c r="A48" s="7" t="s">
        <v>139</v>
      </c>
      <c r="B48" s="7" t="s">
        <v>139</v>
      </c>
      <c r="C48" s="7">
        <v>3701</v>
      </c>
      <c r="D48" s="6"/>
      <c r="E48" s="7">
        <v>919</v>
      </c>
      <c r="F48" s="6"/>
      <c r="G48" s="7"/>
      <c r="H48" s="8" t="s">
        <v>1278</v>
      </c>
      <c r="I48" s="15">
        <v>19000000</v>
      </c>
      <c r="J48" s="15">
        <v>18000000</v>
      </c>
      <c r="K48" s="15">
        <v>22000000</v>
      </c>
      <c r="L48" s="15">
        <v>19000000</v>
      </c>
      <c r="M48" s="15">
        <v>19000000</v>
      </c>
      <c r="N48" s="15">
        <v>25000000</v>
      </c>
      <c r="O48" s="15">
        <v>19000000</v>
      </c>
      <c r="P48" s="15">
        <v>19000000</v>
      </c>
      <c r="Q48" s="15">
        <v>20000000</v>
      </c>
      <c r="R48" s="15">
        <v>25000000</v>
      </c>
      <c r="S48" s="15">
        <v>19000000</v>
      </c>
      <c r="T48" s="15">
        <v>23000000</v>
      </c>
    </row>
    <row r="49" spans="1:33" s="21" customFormat="1" x14ac:dyDescent="0.3">
      <c r="A49" s="7" t="s">
        <v>139</v>
      </c>
      <c r="B49" s="7" t="s">
        <v>139</v>
      </c>
      <c r="C49" s="7">
        <v>3701</v>
      </c>
      <c r="D49" s="6"/>
      <c r="E49" s="7">
        <v>919</v>
      </c>
      <c r="F49" s="6"/>
      <c r="G49" s="7"/>
      <c r="H49" s="8" t="s">
        <v>1276</v>
      </c>
      <c r="I49" s="15">
        <v>79600000</v>
      </c>
      <c r="J49" s="15">
        <v>79900000</v>
      </c>
      <c r="K49" s="15">
        <v>131000000</v>
      </c>
      <c r="L49" s="15">
        <v>81300000</v>
      </c>
      <c r="M49" s="15">
        <v>80800000</v>
      </c>
      <c r="N49" s="15">
        <v>119500000</v>
      </c>
      <c r="O49" s="15">
        <v>90100000</v>
      </c>
      <c r="P49" s="15">
        <v>89900000</v>
      </c>
      <c r="Q49" s="15">
        <v>114300000</v>
      </c>
      <c r="R49" s="15">
        <v>125700000</v>
      </c>
      <c r="S49" s="15">
        <v>80500000</v>
      </c>
      <c r="T49" s="15">
        <v>153400000</v>
      </c>
      <c r="V49"/>
      <c r="W49"/>
      <c r="X49"/>
    </row>
    <row r="50" spans="1:33" s="21" customFormat="1" x14ac:dyDescent="0.3">
      <c r="A50" s="7" t="s">
        <v>139</v>
      </c>
      <c r="B50" s="7" t="s">
        <v>139</v>
      </c>
      <c r="C50" s="7">
        <v>3701</v>
      </c>
      <c r="D50" s="6" t="s">
        <v>138</v>
      </c>
      <c r="E50" s="7">
        <v>905</v>
      </c>
      <c r="F50" s="6" t="s">
        <v>138</v>
      </c>
      <c r="G50" s="7"/>
      <c r="H50" s="8" t="s">
        <v>130</v>
      </c>
      <c r="I50" s="15">
        <v>80300000</v>
      </c>
      <c r="J50" s="15">
        <v>75500000</v>
      </c>
      <c r="K50" s="15">
        <v>75100000</v>
      </c>
      <c r="L50" s="15">
        <v>74500000</v>
      </c>
      <c r="M50" s="15">
        <v>75300000</v>
      </c>
      <c r="N50" s="15">
        <v>72000000</v>
      </c>
      <c r="O50" s="15">
        <v>75300000</v>
      </c>
      <c r="P50" s="15">
        <v>75000000</v>
      </c>
      <c r="Q50" s="15">
        <v>75200000</v>
      </c>
      <c r="R50" s="15">
        <v>75200000</v>
      </c>
      <c r="S50" s="15">
        <v>75200000</v>
      </c>
      <c r="T50" s="15">
        <v>75200000</v>
      </c>
      <c r="V50"/>
      <c r="W50"/>
      <c r="X50"/>
    </row>
    <row r="51" spans="1:33" s="21" customFormat="1" x14ac:dyDescent="0.3">
      <c r="A51" s="7" t="s">
        <v>139</v>
      </c>
      <c r="B51" s="7" t="s">
        <v>139</v>
      </c>
      <c r="C51" s="7">
        <v>3701</v>
      </c>
      <c r="D51" s="6" t="s">
        <v>141</v>
      </c>
      <c r="E51" s="7">
        <v>905</v>
      </c>
      <c r="F51" s="6" t="s">
        <v>141</v>
      </c>
      <c r="G51" s="7"/>
      <c r="H51" s="8" t="s">
        <v>131</v>
      </c>
      <c r="I51" s="15">
        <v>159000000</v>
      </c>
      <c r="J51" s="15">
        <v>159000000</v>
      </c>
      <c r="K51" s="15">
        <v>172600000</v>
      </c>
      <c r="L51" s="15">
        <v>168100000</v>
      </c>
      <c r="M51" s="15">
        <v>172600000</v>
      </c>
      <c r="N51" s="15">
        <v>177200000</v>
      </c>
      <c r="O51" s="15">
        <v>172700000</v>
      </c>
      <c r="P51" s="15">
        <v>172700000</v>
      </c>
      <c r="Q51" s="15">
        <v>158900000</v>
      </c>
      <c r="R51" s="15">
        <v>181600000</v>
      </c>
      <c r="S51" s="15">
        <v>186200000</v>
      </c>
      <c r="T51" s="15">
        <v>204300000</v>
      </c>
      <c r="V51"/>
      <c r="W51"/>
      <c r="X51"/>
    </row>
    <row r="52" spans="1:33" s="21" customFormat="1" x14ac:dyDescent="0.3">
      <c r="A52" s="7" t="s">
        <v>139</v>
      </c>
      <c r="B52" s="7" t="s">
        <v>139</v>
      </c>
      <c r="C52" s="7">
        <v>3701</v>
      </c>
      <c r="D52" s="6" t="s">
        <v>168</v>
      </c>
      <c r="E52" s="7">
        <v>905</v>
      </c>
      <c r="F52" s="6" t="s">
        <v>168</v>
      </c>
      <c r="G52" s="7"/>
      <c r="H52" s="8" t="s">
        <v>132</v>
      </c>
      <c r="I52" s="15">
        <v>157400000</v>
      </c>
      <c r="J52" s="15">
        <v>169400000</v>
      </c>
      <c r="K52" s="15">
        <v>195700000</v>
      </c>
      <c r="L52" s="15">
        <v>215600000</v>
      </c>
      <c r="M52" s="15">
        <v>208300000</v>
      </c>
      <c r="N52" s="15">
        <v>202500000</v>
      </c>
      <c r="O52" s="15">
        <v>215800000</v>
      </c>
      <c r="P52" s="15">
        <v>144200000</v>
      </c>
      <c r="Q52" s="15">
        <v>187000000</v>
      </c>
      <c r="R52" s="15">
        <v>244800000</v>
      </c>
      <c r="S52" s="15">
        <v>218000000</v>
      </c>
      <c r="T52" s="15">
        <v>286400000</v>
      </c>
      <c r="V52"/>
      <c r="W52"/>
      <c r="X52"/>
    </row>
    <row r="53" spans="1:33" s="21" customFormat="1" x14ac:dyDescent="0.3">
      <c r="A53" s="7" t="s">
        <v>139</v>
      </c>
      <c r="B53" s="7" t="s">
        <v>139</v>
      </c>
      <c r="C53" s="7">
        <v>3701</v>
      </c>
      <c r="D53" s="6"/>
      <c r="E53" s="7">
        <v>905</v>
      </c>
      <c r="F53" s="6"/>
      <c r="G53" s="7"/>
      <c r="H53" s="8" t="s">
        <v>1277</v>
      </c>
      <c r="I53" s="15">
        <v>179500000</v>
      </c>
      <c r="J53" s="15">
        <v>178600000</v>
      </c>
      <c r="K53" s="15">
        <v>178900000</v>
      </c>
      <c r="L53" s="15">
        <v>178100000</v>
      </c>
      <c r="M53" s="15">
        <v>176100000</v>
      </c>
      <c r="N53" s="15">
        <v>176100000</v>
      </c>
      <c r="O53" s="15">
        <v>174600000</v>
      </c>
      <c r="P53" s="15">
        <v>175100000</v>
      </c>
      <c r="Q53" s="15">
        <v>174800000</v>
      </c>
      <c r="R53" s="15">
        <v>174800000</v>
      </c>
      <c r="S53" s="15">
        <v>174800000</v>
      </c>
      <c r="T53" s="15">
        <v>174800000</v>
      </c>
      <c r="V53"/>
      <c r="W53"/>
      <c r="X53"/>
    </row>
    <row r="54" spans="1:33" s="21" customFormat="1" x14ac:dyDescent="0.3">
      <c r="A54" s="7" t="s">
        <v>139</v>
      </c>
      <c r="B54" s="7" t="s">
        <v>139</v>
      </c>
      <c r="C54" s="7">
        <v>3701</v>
      </c>
      <c r="D54" s="6"/>
      <c r="E54" s="7">
        <v>905</v>
      </c>
      <c r="F54" s="6"/>
      <c r="G54" s="7"/>
      <c r="H54" s="8" t="s">
        <v>1279</v>
      </c>
      <c r="I54" s="15">
        <v>40000000</v>
      </c>
      <c r="J54" s="15">
        <v>40000000</v>
      </c>
      <c r="K54" s="15">
        <v>40000000</v>
      </c>
      <c r="L54" s="15">
        <v>40000000</v>
      </c>
      <c r="M54" s="15">
        <v>40000000</v>
      </c>
      <c r="N54" s="15">
        <v>60000000</v>
      </c>
      <c r="O54" s="15">
        <v>60000000</v>
      </c>
      <c r="P54" s="15">
        <v>60000000</v>
      </c>
      <c r="Q54" s="15">
        <v>40000000</v>
      </c>
      <c r="R54" s="15">
        <v>40000000</v>
      </c>
      <c r="S54" s="15">
        <v>40000000</v>
      </c>
      <c r="T54" s="15">
        <v>40000000</v>
      </c>
      <c r="V54"/>
      <c r="W54"/>
      <c r="X54"/>
    </row>
    <row r="55" spans="1:33" s="21" customFormat="1" x14ac:dyDescent="0.3">
      <c r="A55" s="7" t="s">
        <v>149</v>
      </c>
      <c r="B55" s="7" t="s">
        <v>149</v>
      </c>
      <c r="C55" s="7">
        <v>3001</v>
      </c>
      <c r="D55" s="6" t="s">
        <v>151</v>
      </c>
      <c r="E55" s="7">
        <v>907</v>
      </c>
      <c r="F55" s="6" t="s">
        <v>151</v>
      </c>
      <c r="G55" s="7"/>
      <c r="H55" s="8" t="s">
        <v>148</v>
      </c>
      <c r="I55" s="15">
        <v>80062000</v>
      </c>
      <c r="J55" s="15">
        <v>60010000</v>
      </c>
      <c r="K55" s="15">
        <v>89953000</v>
      </c>
      <c r="L55" s="15">
        <v>79898000</v>
      </c>
      <c r="M55" s="15">
        <v>110023000</v>
      </c>
      <c r="N55" s="15">
        <v>70039000</v>
      </c>
      <c r="O55" s="15">
        <v>80069000</v>
      </c>
      <c r="P55" s="15">
        <v>79921000</v>
      </c>
      <c r="Q55" s="15">
        <v>99987000</v>
      </c>
      <c r="R55" s="15">
        <v>89911000</v>
      </c>
      <c r="S55" s="15">
        <v>89864000</v>
      </c>
      <c r="T55" s="15">
        <v>120151000</v>
      </c>
      <c r="V55" s="28">
        <f t="shared" ref="V55" si="0">ROUNDUP(I55,-3)</f>
        <v>80062000</v>
      </c>
      <c r="W55" s="28">
        <f t="shared" ref="W55:W63" si="1">ROUNDUP(J55,-3)</f>
        <v>60010000</v>
      </c>
      <c r="X55" s="28">
        <f t="shared" ref="X55:X63" si="2">ROUNDUP(K55,-3)</f>
        <v>89953000</v>
      </c>
      <c r="Y55" s="28">
        <f t="shared" ref="Y55:Y63" si="3">ROUNDUP(L55,-3)</f>
        <v>79898000</v>
      </c>
      <c r="Z55" s="28">
        <f t="shared" ref="Z55:Z63" si="4">ROUNDUP(M55,-3)</f>
        <v>110023000</v>
      </c>
      <c r="AA55" s="28">
        <f t="shared" ref="AA55:AA63" si="5">ROUNDUP(N55,-3)</f>
        <v>70039000</v>
      </c>
      <c r="AB55" s="28">
        <f t="shared" ref="AB55:AB63" si="6">ROUNDUP(O55,-3)</f>
        <v>80069000</v>
      </c>
      <c r="AC55" s="28">
        <f t="shared" ref="AC55:AC63" si="7">ROUNDUP(P55,-3)</f>
        <v>79921000</v>
      </c>
      <c r="AD55" s="28">
        <f t="shared" ref="AD55:AD63" si="8">ROUNDUP(Q55,-3)</f>
        <v>99987000</v>
      </c>
      <c r="AE55" s="28">
        <f t="shared" ref="AE55:AE63" si="9">ROUNDUP(R55,-3)</f>
        <v>89911000</v>
      </c>
      <c r="AF55" s="28">
        <f t="shared" ref="AF55:AF63" si="10">ROUNDUP(S55,-3)</f>
        <v>89864000</v>
      </c>
      <c r="AG55" s="28">
        <f t="shared" ref="AG55:AG63" si="11">ROUNDUP(T55,-3)</f>
        <v>120151000</v>
      </c>
    </row>
    <row r="56" spans="1:33" s="21" customFormat="1" x14ac:dyDescent="0.3">
      <c r="A56" s="7" t="s">
        <v>149</v>
      </c>
      <c r="B56" s="7" t="s">
        <v>149</v>
      </c>
      <c r="C56" s="7">
        <v>3001</v>
      </c>
      <c r="D56" s="6" t="s">
        <v>8</v>
      </c>
      <c r="E56" s="7">
        <v>907</v>
      </c>
      <c r="F56" s="6" t="s">
        <v>8</v>
      </c>
      <c r="G56" s="7"/>
      <c r="H56" s="8" t="s">
        <v>2745</v>
      </c>
      <c r="I56" s="15">
        <v>2001527000</v>
      </c>
      <c r="J56" s="15">
        <v>2000331000</v>
      </c>
      <c r="K56" s="15">
        <v>1499204000</v>
      </c>
      <c r="L56" s="15">
        <v>1548020000</v>
      </c>
      <c r="M56" s="15">
        <v>1600335000</v>
      </c>
      <c r="N56" s="15">
        <v>1420784000</v>
      </c>
      <c r="O56" s="15">
        <v>1421222000</v>
      </c>
      <c r="P56" s="15">
        <v>1498509000</v>
      </c>
      <c r="Q56" s="15">
        <v>2199706000</v>
      </c>
      <c r="R56" s="15">
        <v>2197812000</v>
      </c>
      <c r="S56" s="15">
        <v>1497721000</v>
      </c>
      <c r="T56" s="15">
        <v>2202758000</v>
      </c>
      <c r="V56" s="28">
        <f>ROUNDUP(I56,-3)</f>
        <v>2001527000</v>
      </c>
      <c r="W56" s="28">
        <f t="shared" si="1"/>
        <v>2000331000</v>
      </c>
      <c r="X56" s="28">
        <f t="shared" si="2"/>
        <v>1499204000</v>
      </c>
      <c r="Y56" s="28">
        <f t="shared" si="3"/>
        <v>1548020000</v>
      </c>
      <c r="Z56" s="28">
        <f t="shared" si="4"/>
        <v>1600335000</v>
      </c>
      <c r="AA56" s="28">
        <f t="shared" si="5"/>
        <v>1420784000</v>
      </c>
      <c r="AB56" s="28">
        <f t="shared" si="6"/>
        <v>1421222000</v>
      </c>
      <c r="AC56" s="28">
        <f t="shared" si="7"/>
        <v>1498509000</v>
      </c>
      <c r="AD56" s="28">
        <f t="shared" si="8"/>
        <v>2199706000</v>
      </c>
      <c r="AE56" s="28">
        <f t="shared" si="9"/>
        <v>2197812000</v>
      </c>
      <c r="AF56" s="28">
        <f t="shared" si="10"/>
        <v>1497721000</v>
      </c>
      <c r="AG56" s="28">
        <f t="shared" si="11"/>
        <v>2202758000</v>
      </c>
    </row>
    <row r="57" spans="1:33" s="21" customFormat="1" x14ac:dyDescent="0.3">
      <c r="A57" s="7" t="s">
        <v>149</v>
      </c>
      <c r="B57" s="7" t="s">
        <v>149</v>
      </c>
      <c r="C57" s="7">
        <v>3001</v>
      </c>
      <c r="D57" s="6" t="s">
        <v>152</v>
      </c>
      <c r="E57" s="7">
        <v>907</v>
      </c>
      <c r="F57" s="6" t="s">
        <v>152</v>
      </c>
      <c r="G57" s="7"/>
      <c r="H57" s="8" t="s">
        <v>143</v>
      </c>
      <c r="I57" s="15">
        <v>650497000</v>
      </c>
      <c r="J57" s="15">
        <v>350058000</v>
      </c>
      <c r="K57" s="15">
        <v>449762000</v>
      </c>
      <c r="L57" s="15">
        <v>349553000</v>
      </c>
      <c r="M57" s="15">
        <v>450095000</v>
      </c>
      <c r="N57" s="15">
        <v>350194000</v>
      </c>
      <c r="O57" s="15">
        <v>350302000</v>
      </c>
      <c r="P57" s="15">
        <v>349652000</v>
      </c>
      <c r="Q57" s="15">
        <v>749900000</v>
      </c>
      <c r="R57" s="15">
        <v>449553000</v>
      </c>
      <c r="S57" s="15">
        <v>449317000</v>
      </c>
      <c r="T57" s="15">
        <v>550690000</v>
      </c>
      <c r="V57" s="28">
        <f t="shared" ref="V57:V63" si="12">ROUNDUP(I57,-3)</f>
        <v>650497000</v>
      </c>
      <c r="W57" s="28">
        <f t="shared" si="1"/>
        <v>350058000</v>
      </c>
      <c r="X57" s="28">
        <f t="shared" si="2"/>
        <v>449762000</v>
      </c>
      <c r="Y57" s="28">
        <f t="shared" si="3"/>
        <v>349553000</v>
      </c>
      <c r="Z57" s="28">
        <f t="shared" si="4"/>
        <v>450095000</v>
      </c>
      <c r="AA57" s="28">
        <f t="shared" si="5"/>
        <v>350194000</v>
      </c>
      <c r="AB57" s="28">
        <f t="shared" si="6"/>
        <v>350302000</v>
      </c>
      <c r="AC57" s="28">
        <f t="shared" si="7"/>
        <v>349652000</v>
      </c>
      <c r="AD57" s="28">
        <f t="shared" si="8"/>
        <v>749900000</v>
      </c>
      <c r="AE57" s="28">
        <f t="shared" si="9"/>
        <v>449553000</v>
      </c>
      <c r="AF57" s="28">
        <f t="shared" si="10"/>
        <v>449317000</v>
      </c>
      <c r="AG57" s="28">
        <f t="shared" si="11"/>
        <v>550690000</v>
      </c>
    </row>
    <row r="58" spans="1:33" s="21" customFormat="1" x14ac:dyDescent="0.3">
      <c r="A58" s="7" t="s">
        <v>149</v>
      </c>
      <c r="B58" s="7" t="s">
        <v>149</v>
      </c>
      <c r="C58" s="7">
        <v>3001</v>
      </c>
      <c r="D58" s="6" t="s">
        <v>153</v>
      </c>
      <c r="E58" s="7">
        <v>907</v>
      </c>
      <c r="F58" s="6" t="s">
        <v>153</v>
      </c>
      <c r="G58" s="7"/>
      <c r="H58" s="8" t="s">
        <v>144</v>
      </c>
      <c r="I58" s="15">
        <v>50039000</v>
      </c>
      <c r="J58" s="15">
        <v>200034000</v>
      </c>
      <c r="K58" s="15">
        <v>49974000</v>
      </c>
      <c r="L58" s="15">
        <v>49937000</v>
      </c>
      <c r="M58" s="15">
        <v>80017000</v>
      </c>
      <c r="N58" s="15">
        <v>70039000</v>
      </c>
      <c r="O58" s="15">
        <v>50044000</v>
      </c>
      <c r="P58" s="15">
        <v>69931000</v>
      </c>
      <c r="Q58" s="15">
        <v>49994000</v>
      </c>
      <c r="R58" s="15">
        <v>49951000</v>
      </c>
      <c r="S58" s="15">
        <v>99849000</v>
      </c>
      <c r="T58" s="15">
        <v>80101000</v>
      </c>
      <c r="V58" s="28">
        <f t="shared" si="12"/>
        <v>50039000</v>
      </c>
      <c r="W58" s="28">
        <f t="shared" si="1"/>
        <v>200034000</v>
      </c>
      <c r="X58" s="28">
        <f t="shared" si="2"/>
        <v>49974000</v>
      </c>
      <c r="Y58" s="28">
        <f t="shared" si="3"/>
        <v>49937000</v>
      </c>
      <c r="Z58" s="28">
        <f t="shared" si="4"/>
        <v>80017000</v>
      </c>
      <c r="AA58" s="28">
        <f t="shared" si="5"/>
        <v>70039000</v>
      </c>
      <c r="AB58" s="28">
        <f t="shared" si="6"/>
        <v>50044000</v>
      </c>
      <c r="AC58" s="28">
        <f t="shared" si="7"/>
        <v>69931000</v>
      </c>
      <c r="AD58" s="28">
        <f t="shared" si="8"/>
        <v>49994000</v>
      </c>
      <c r="AE58" s="28">
        <f t="shared" si="9"/>
        <v>49951000</v>
      </c>
      <c r="AF58" s="28">
        <f t="shared" si="10"/>
        <v>99849000</v>
      </c>
      <c r="AG58" s="28">
        <f t="shared" si="11"/>
        <v>80101000</v>
      </c>
    </row>
    <row r="59" spans="1:33" s="21" customFormat="1" x14ac:dyDescent="0.3">
      <c r="A59" s="7" t="s">
        <v>149</v>
      </c>
      <c r="B59" s="7" t="s">
        <v>149</v>
      </c>
      <c r="C59" s="7">
        <v>3001</v>
      </c>
      <c r="D59" s="6" t="s">
        <v>154</v>
      </c>
      <c r="E59" s="7">
        <v>907</v>
      </c>
      <c r="F59" s="6" t="s">
        <v>154</v>
      </c>
      <c r="G59" s="7"/>
      <c r="H59" s="8" t="s">
        <v>145</v>
      </c>
      <c r="I59" s="15">
        <v>400306000</v>
      </c>
      <c r="J59" s="15">
        <v>50009000</v>
      </c>
      <c r="K59" s="15">
        <v>149921000</v>
      </c>
      <c r="L59" s="15">
        <v>898850000</v>
      </c>
      <c r="M59" s="15">
        <v>110023000</v>
      </c>
      <c r="N59" s="15">
        <v>100056000</v>
      </c>
      <c r="O59" s="15">
        <v>110095000</v>
      </c>
      <c r="P59" s="15">
        <v>419583000</v>
      </c>
      <c r="Q59" s="15">
        <v>199974000</v>
      </c>
      <c r="R59" s="15">
        <v>219782000</v>
      </c>
      <c r="S59" s="15">
        <v>49925000</v>
      </c>
      <c r="T59" s="15">
        <v>500627000</v>
      </c>
      <c r="V59" s="28">
        <f t="shared" si="12"/>
        <v>400306000</v>
      </c>
      <c r="W59" s="28">
        <f t="shared" si="1"/>
        <v>50009000</v>
      </c>
      <c r="X59" s="28">
        <f t="shared" si="2"/>
        <v>149921000</v>
      </c>
      <c r="Y59" s="28">
        <f t="shared" si="3"/>
        <v>898850000</v>
      </c>
      <c r="Z59" s="28">
        <f t="shared" si="4"/>
        <v>110023000</v>
      </c>
      <c r="AA59" s="28">
        <f t="shared" si="5"/>
        <v>100056000</v>
      </c>
      <c r="AB59" s="28">
        <f t="shared" si="6"/>
        <v>110095000</v>
      </c>
      <c r="AC59" s="28">
        <f t="shared" si="7"/>
        <v>419583000</v>
      </c>
      <c r="AD59" s="28">
        <f t="shared" si="8"/>
        <v>199974000</v>
      </c>
      <c r="AE59" s="28">
        <f t="shared" si="9"/>
        <v>219782000</v>
      </c>
      <c r="AF59" s="28">
        <f t="shared" si="10"/>
        <v>49925000</v>
      </c>
      <c r="AG59" s="28">
        <f t="shared" si="11"/>
        <v>500627000</v>
      </c>
    </row>
    <row r="60" spans="1:33" s="21" customFormat="1" x14ac:dyDescent="0.3">
      <c r="A60" s="7" t="s">
        <v>149</v>
      </c>
      <c r="B60" s="7" t="s">
        <v>149</v>
      </c>
      <c r="C60" s="7">
        <v>3001</v>
      </c>
      <c r="D60" s="7" t="s">
        <v>156</v>
      </c>
      <c r="E60" s="7">
        <v>907</v>
      </c>
      <c r="F60" s="7" t="s">
        <v>156</v>
      </c>
      <c r="G60" s="7"/>
      <c r="H60" s="8" t="s">
        <v>147</v>
      </c>
      <c r="I60" s="15">
        <v>130100000</v>
      </c>
      <c r="J60" s="15">
        <v>200034000</v>
      </c>
      <c r="K60" s="15">
        <v>149921000</v>
      </c>
      <c r="L60" s="15">
        <v>109860000</v>
      </c>
      <c r="M60" s="15">
        <v>150032000</v>
      </c>
      <c r="N60" s="15">
        <v>160089000</v>
      </c>
      <c r="O60" s="15">
        <v>150130000</v>
      </c>
      <c r="P60" s="15">
        <v>99901000</v>
      </c>
      <c r="Q60" s="15">
        <v>169978000</v>
      </c>
      <c r="R60" s="15">
        <v>159841000</v>
      </c>
      <c r="S60" s="15">
        <v>119818000</v>
      </c>
      <c r="T60" s="15">
        <v>130163000</v>
      </c>
      <c r="V60" s="28">
        <f t="shared" si="12"/>
        <v>130100000</v>
      </c>
      <c r="W60" s="28">
        <f t="shared" si="1"/>
        <v>200034000</v>
      </c>
      <c r="X60" s="28">
        <f t="shared" si="2"/>
        <v>149921000</v>
      </c>
      <c r="Y60" s="28">
        <f t="shared" si="3"/>
        <v>109860000</v>
      </c>
      <c r="Z60" s="28">
        <f t="shared" si="4"/>
        <v>150032000</v>
      </c>
      <c r="AA60" s="28">
        <f t="shared" si="5"/>
        <v>160089000</v>
      </c>
      <c r="AB60" s="28">
        <f t="shared" si="6"/>
        <v>150130000</v>
      </c>
      <c r="AC60" s="28">
        <f t="shared" si="7"/>
        <v>99901000</v>
      </c>
      <c r="AD60" s="28">
        <f t="shared" si="8"/>
        <v>169978000</v>
      </c>
      <c r="AE60" s="28">
        <f t="shared" si="9"/>
        <v>159841000</v>
      </c>
      <c r="AF60" s="28">
        <f t="shared" si="10"/>
        <v>119818000</v>
      </c>
      <c r="AG60" s="28">
        <f t="shared" si="11"/>
        <v>130163000</v>
      </c>
    </row>
    <row r="61" spans="1:33" s="21" customFormat="1" x14ac:dyDescent="0.3">
      <c r="A61" s="7" t="s">
        <v>149</v>
      </c>
      <c r="B61" s="7" t="s">
        <v>149</v>
      </c>
      <c r="C61" s="7">
        <v>3001</v>
      </c>
      <c r="D61" s="6" t="s">
        <v>8</v>
      </c>
      <c r="E61" s="7">
        <v>907</v>
      </c>
      <c r="F61" s="6" t="s">
        <v>8</v>
      </c>
      <c r="G61" s="7"/>
      <c r="H61" s="8" t="s">
        <v>2746</v>
      </c>
      <c r="I61" s="15">
        <v>120092000</v>
      </c>
      <c r="J61" s="15">
        <v>400067000</v>
      </c>
      <c r="K61" s="15">
        <v>199894000</v>
      </c>
      <c r="L61" s="15">
        <v>199745000</v>
      </c>
      <c r="M61" s="15">
        <v>300063000</v>
      </c>
      <c r="N61" s="15">
        <v>200111000</v>
      </c>
      <c r="O61" s="15">
        <v>200173000</v>
      </c>
      <c r="P61" s="15">
        <v>199802000</v>
      </c>
      <c r="Q61" s="15">
        <v>199974000</v>
      </c>
      <c r="R61" s="15">
        <v>199802000</v>
      </c>
      <c r="S61" s="15">
        <v>199697000</v>
      </c>
      <c r="T61" s="15">
        <v>200251000</v>
      </c>
      <c r="V61" s="28">
        <f t="shared" si="12"/>
        <v>120092000</v>
      </c>
      <c r="W61" s="28">
        <f t="shared" si="1"/>
        <v>400067000</v>
      </c>
      <c r="X61" s="28">
        <f t="shared" si="2"/>
        <v>199894000</v>
      </c>
      <c r="Y61" s="28">
        <f t="shared" si="3"/>
        <v>199745000</v>
      </c>
      <c r="Z61" s="28">
        <f t="shared" si="4"/>
        <v>300063000</v>
      </c>
      <c r="AA61" s="28">
        <f t="shared" si="5"/>
        <v>200111000</v>
      </c>
      <c r="AB61" s="28">
        <f t="shared" si="6"/>
        <v>200173000</v>
      </c>
      <c r="AC61" s="28">
        <f t="shared" si="7"/>
        <v>199802000</v>
      </c>
      <c r="AD61" s="28">
        <f t="shared" si="8"/>
        <v>199974000</v>
      </c>
      <c r="AE61" s="28">
        <f t="shared" si="9"/>
        <v>199802000</v>
      </c>
      <c r="AF61" s="28">
        <f t="shared" si="10"/>
        <v>199697000</v>
      </c>
      <c r="AG61" s="28">
        <f t="shared" si="11"/>
        <v>200251000</v>
      </c>
    </row>
    <row r="62" spans="1:33" s="21" customFormat="1" x14ac:dyDescent="0.3">
      <c r="A62" s="7" t="s">
        <v>149</v>
      </c>
      <c r="B62" s="7" t="s">
        <v>149</v>
      </c>
      <c r="C62" s="7">
        <v>3001</v>
      </c>
      <c r="D62" s="6" t="s">
        <v>2748</v>
      </c>
      <c r="E62" s="7">
        <v>910</v>
      </c>
      <c r="F62" s="6" t="s">
        <v>2748</v>
      </c>
      <c r="G62" s="7"/>
      <c r="H62" s="8" t="s">
        <v>2747</v>
      </c>
      <c r="I62" s="15">
        <v>140107000</v>
      </c>
      <c r="J62" s="15">
        <v>100017000</v>
      </c>
      <c r="K62" s="15">
        <v>119937000</v>
      </c>
      <c r="L62" s="15">
        <v>109860000</v>
      </c>
      <c r="M62" s="15">
        <v>130028000</v>
      </c>
      <c r="N62" s="15">
        <v>100056000</v>
      </c>
      <c r="O62" s="15">
        <v>100087000</v>
      </c>
      <c r="P62" s="15">
        <v>99901000</v>
      </c>
      <c r="Q62" s="15">
        <v>159979000</v>
      </c>
      <c r="R62" s="15">
        <v>109891000</v>
      </c>
      <c r="S62" s="15">
        <v>99849000</v>
      </c>
      <c r="T62" s="15">
        <v>130163000</v>
      </c>
      <c r="V62" s="28">
        <f t="shared" si="12"/>
        <v>140107000</v>
      </c>
      <c r="W62" s="28">
        <f t="shared" si="1"/>
        <v>100017000</v>
      </c>
      <c r="X62" s="28">
        <f t="shared" si="2"/>
        <v>119937000</v>
      </c>
      <c r="Y62" s="28">
        <f t="shared" si="3"/>
        <v>109860000</v>
      </c>
      <c r="Z62" s="28">
        <f t="shared" si="4"/>
        <v>130028000</v>
      </c>
      <c r="AA62" s="28">
        <f t="shared" si="5"/>
        <v>100056000</v>
      </c>
      <c r="AB62" s="28">
        <f t="shared" si="6"/>
        <v>100087000</v>
      </c>
      <c r="AC62" s="28">
        <f t="shared" si="7"/>
        <v>99901000</v>
      </c>
      <c r="AD62" s="28">
        <f t="shared" si="8"/>
        <v>159979000</v>
      </c>
      <c r="AE62" s="28">
        <f t="shared" si="9"/>
        <v>109891000</v>
      </c>
      <c r="AF62" s="28">
        <f t="shared" si="10"/>
        <v>99849000</v>
      </c>
      <c r="AG62" s="28">
        <f t="shared" si="11"/>
        <v>130163000</v>
      </c>
    </row>
    <row r="63" spans="1:33" s="21" customFormat="1" x14ac:dyDescent="0.3">
      <c r="A63" s="7"/>
      <c r="B63" s="7"/>
      <c r="C63" s="7"/>
      <c r="D63" s="6"/>
      <c r="E63" s="7"/>
      <c r="F63" s="6"/>
      <c r="G63" s="7"/>
      <c r="H63" s="8"/>
      <c r="I63" s="15">
        <v>200153000</v>
      </c>
      <c r="J63" s="15">
        <v>150025000</v>
      </c>
      <c r="K63" s="15">
        <v>149921000</v>
      </c>
      <c r="L63" s="15">
        <v>359540000</v>
      </c>
      <c r="M63" s="15">
        <v>430090000</v>
      </c>
      <c r="N63" s="15">
        <v>240133000</v>
      </c>
      <c r="O63" s="15">
        <v>600517000</v>
      </c>
      <c r="P63" s="15">
        <v>819185000</v>
      </c>
      <c r="Q63" s="15">
        <v>549927000</v>
      </c>
      <c r="R63" s="15">
        <v>299702000</v>
      </c>
      <c r="S63" s="15">
        <v>299545000</v>
      </c>
      <c r="T63" s="15">
        <v>400502000</v>
      </c>
      <c r="V63" s="28">
        <f t="shared" si="12"/>
        <v>200153000</v>
      </c>
      <c r="W63" s="28">
        <f t="shared" si="1"/>
        <v>150025000</v>
      </c>
      <c r="X63" s="28">
        <f t="shared" si="2"/>
        <v>149921000</v>
      </c>
      <c r="Y63" s="28">
        <f t="shared" si="3"/>
        <v>359540000</v>
      </c>
      <c r="Z63" s="28">
        <f t="shared" si="4"/>
        <v>430090000</v>
      </c>
      <c r="AA63" s="28">
        <f t="shared" si="5"/>
        <v>240133000</v>
      </c>
      <c r="AB63" s="28">
        <f t="shared" si="6"/>
        <v>600517000</v>
      </c>
      <c r="AC63" s="28">
        <f t="shared" si="7"/>
        <v>819185000</v>
      </c>
      <c r="AD63" s="28">
        <f t="shared" si="8"/>
        <v>549927000</v>
      </c>
      <c r="AE63" s="28">
        <f t="shared" si="9"/>
        <v>299702000</v>
      </c>
      <c r="AF63" s="28">
        <f t="shared" si="10"/>
        <v>299545000</v>
      </c>
      <c r="AG63" s="28">
        <f t="shared" si="11"/>
        <v>400502000</v>
      </c>
    </row>
    <row r="64" spans="1:33" s="21" customFormat="1" x14ac:dyDescent="0.3">
      <c r="A64" s="7"/>
      <c r="B64" s="7"/>
      <c r="C64" s="7"/>
      <c r="D64" s="6"/>
      <c r="E64" s="7"/>
      <c r="F64" s="6"/>
      <c r="G64" s="7"/>
      <c r="H64" s="8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V64"/>
      <c r="W64"/>
      <c r="X64"/>
    </row>
    <row r="65" spans="1:34" s="21" customFormat="1" x14ac:dyDescent="0.3">
      <c r="A65" s="7"/>
      <c r="B65" s="7"/>
      <c r="C65" s="7"/>
      <c r="D65" s="6"/>
      <c r="E65" s="7"/>
      <c r="F65" s="6"/>
      <c r="G65" s="7"/>
      <c r="H65" s="8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V65"/>
      <c r="W65"/>
      <c r="X65"/>
    </row>
    <row r="66" spans="1:34" s="21" customFormat="1" x14ac:dyDescent="0.3">
      <c r="A66" s="7"/>
      <c r="B66" s="7"/>
      <c r="C66" s="7"/>
      <c r="D66" s="6"/>
      <c r="E66" s="7"/>
      <c r="F66" s="6"/>
      <c r="G66" s="7"/>
      <c r="H66" s="8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V66"/>
      <c r="W66"/>
      <c r="X66"/>
    </row>
    <row r="67" spans="1:34" s="21" customFormat="1" x14ac:dyDescent="0.3">
      <c r="A67" s="7"/>
      <c r="B67" s="7"/>
      <c r="C67" s="7"/>
      <c r="D67" s="6"/>
      <c r="E67" s="7"/>
      <c r="F67" s="6"/>
      <c r="G67" s="7"/>
      <c r="H67" s="8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V67"/>
      <c r="W67"/>
      <c r="X67"/>
    </row>
    <row r="68" spans="1:34" s="21" customFormat="1" x14ac:dyDescent="0.3">
      <c r="A68" s="7"/>
      <c r="B68" s="7"/>
      <c r="C68" s="7"/>
      <c r="D68" s="7"/>
      <c r="E68" s="7"/>
      <c r="F68" s="7"/>
      <c r="G68" s="7"/>
      <c r="H68" s="8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V68"/>
      <c r="W68"/>
      <c r="X68"/>
    </row>
    <row r="69" spans="1:34" s="21" customFormat="1" x14ac:dyDescent="0.3">
      <c r="A69" s="7"/>
      <c r="B69" s="7"/>
      <c r="C69" s="7"/>
      <c r="D69" s="6"/>
      <c r="E69" s="7"/>
      <c r="F69" s="6"/>
      <c r="G69" s="7"/>
      <c r="H69" s="8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V69"/>
      <c r="W69"/>
      <c r="X69"/>
    </row>
    <row r="70" spans="1:34" s="21" customFormat="1" x14ac:dyDescent="0.3">
      <c r="A70" s="7"/>
      <c r="B70" s="7"/>
      <c r="C70" s="7"/>
      <c r="D70" s="6"/>
      <c r="E70" s="7"/>
      <c r="F70" s="6"/>
      <c r="G70" s="7"/>
      <c r="H70" s="8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V70"/>
      <c r="W70"/>
      <c r="X70"/>
    </row>
    <row r="71" spans="1:34" s="21" customFormat="1" x14ac:dyDescent="0.3">
      <c r="A71" s="7"/>
      <c r="B71" s="7"/>
      <c r="C71" s="16"/>
      <c r="D71" s="7"/>
      <c r="E71" s="7"/>
      <c r="F71" s="7"/>
      <c r="G71" s="7"/>
      <c r="H71" s="8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V71"/>
      <c r="W71"/>
      <c r="X71"/>
    </row>
    <row r="72" spans="1:34" s="21" customFormat="1" x14ac:dyDescent="0.3">
      <c r="A72" s="7"/>
      <c r="B72" s="7"/>
      <c r="C72" s="16"/>
      <c r="D72" s="7"/>
      <c r="E72" s="7"/>
      <c r="F72" s="7"/>
      <c r="G72" s="7"/>
      <c r="H72" s="8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V72"/>
      <c r="W72"/>
      <c r="X72"/>
    </row>
    <row r="73" spans="1:34" s="21" customFormat="1" x14ac:dyDescent="0.3">
      <c r="A73" s="7"/>
      <c r="B73" s="7"/>
      <c r="C73" s="16"/>
      <c r="D73" s="7"/>
      <c r="E73" s="7"/>
      <c r="F73" s="7"/>
      <c r="G73" s="7"/>
      <c r="H73" s="8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V73"/>
      <c r="W73"/>
      <c r="X73"/>
    </row>
    <row r="74" spans="1:34" s="21" customFormat="1" x14ac:dyDescent="0.3">
      <c r="A74" s="7" t="s">
        <v>167</v>
      </c>
      <c r="B74" s="7" t="s">
        <v>114</v>
      </c>
      <c r="C74" s="7">
        <v>2801</v>
      </c>
      <c r="D74" s="7" t="s">
        <v>8</v>
      </c>
      <c r="E74" s="7" t="s">
        <v>1464</v>
      </c>
      <c r="F74" s="7">
        <v>290027</v>
      </c>
      <c r="G74" s="7" t="s">
        <v>1457</v>
      </c>
      <c r="H74" s="8" t="s">
        <v>1335</v>
      </c>
      <c r="I74" s="15">
        <v>1089357.7333333332</v>
      </c>
      <c r="J74" s="15">
        <v>1089357.7333333332</v>
      </c>
      <c r="K74" s="15">
        <v>1089357.7333333332</v>
      </c>
      <c r="L74" s="15">
        <v>1089357.7333333332</v>
      </c>
      <c r="M74" s="15">
        <v>1089357.7333333332</v>
      </c>
      <c r="N74" s="15">
        <v>1089357.7333333332</v>
      </c>
      <c r="O74" s="15">
        <v>1089357.7333333332</v>
      </c>
      <c r="P74" s="15">
        <v>1089357.7333333332</v>
      </c>
      <c r="Q74" s="15">
        <v>1089357.7333333332</v>
      </c>
      <c r="R74" s="15">
        <v>1089357.7333333332</v>
      </c>
      <c r="S74" s="15">
        <v>1089357.7333333332</v>
      </c>
      <c r="T74" s="15">
        <v>1089357.7333333332</v>
      </c>
      <c r="U74" s="21">
        <v>0.40310000000000001</v>
      </c>
      <c r="V74"/>
      <c r="W74" s="28">
        <f t="shared" ref="W74:W137" si="13">ROUNDUP(J74,-3)</f>
        <v>1090000</v>
      </c>
      <c r="X74" s="28">
        <f t="shared" ref="X74:X137" si="14">ROUNDUP(K74,-3)</f>
        <v>1090000</v>
      </c>
      <c r="Y74" s="28">
        <f t="shared" ref="Y74:Y137" si="15">ROUNDUP(L74,-3)</f>
        <v>1090000</v>
      </c>
      <c r="Z74" s="28">
        <f t="shared" ref="Z74:Z137" si="16">ROUNDUP(M74,-3)</f>
        <v>1090000</v>
      </c>
      <c r="AA74" s="28">
        <f t="shared" ref="AA74:AA137" si="17">ROUNDUP(N74,-3)</f>
        <v>1090000</v>
      </c>
      <c r="AB74" s="28">
        <f t="shared" ref="AB74:AB137" si="18">ROUNDUP(O74,-3)</f>
        <v>1090000</v>
      </c>
      <c r="AC74" s="28">
        <f t="shared" ref="AC74:AC137" si="19">ROUNDUP(P74,-3)</f>
        <v>1090000</v>
      </c>
      <c r="AD74" s="28">
        <f t="shared" ref="AD74:AD137" si="20">ROUNDUP(Q74,-3)</f>
        <v>1090000</v>
      </c>
      <c r="AE74" s="28">
        <f t="shared" ref="AE74:AE137" si="21">ROUNDUP(R74,-3)</f>
        <v>1090000</v>
      </c>
      <c r="AF74" s="28">
        <f t="shared" ref="AF74:AF137" si="22">ROUNDUP(S74,-3)</f>
        <v>1090000</v>
      </c>
      <c r="AG74" s="28">
        <f t="shared" ref="AG74:AG137" si="23">ROUNDUP(T74,-3)</f>
        <v>1090000</v>
      </c>
      <c r="AH74" s="28"/>
    </row>
    <row r="75" spans="1:34" s="21" customFormat="1" x14ac:dyDescent="0.3">
      <c r="A75" s="7" t="s">
        <v>167</v>
      </c>
      <c r="B75" s="7" t="s">
        <v>114</v>
      </c>
      <c r="C75" s="7">
        <v>2801</v>
      </c>
      <c r="D75" s="7" t="s">
        <v>8</v>
      </c>
      <c r="E75" s="7" t="s">
        <v>1464</v>
      </c>
      <c r="F75" s="7">
        <v>111519</v>
      </c>
      <c r="G75" s="7" t="s">
        <v>1457</v>
      </c>
      <c r="H75" s="8" t="s">
        <v>1336</v>
      </c>
      <c r="I75" s="15">
        <v>15548128</v>
      </c>
      <c r="J75" s="15">
        <v>15548128</v>
      </c>
      <c r="K75" s="15">
        <v>15548128</v>
      </c>
      <c r="L75" s="15">
        <v>15548128</v>
      </c>
      <c r="M75" s="15">
        <v>15548128</v>
      </c>
      <c r="N75" s="15">
        <v>15548128</v>
      </c>
      <c r="O75" s="15">
        <v>15548128</v>
      </c>
      <c r="P75" s="15">
        <v>15548128</v>
      </c>
      <c r="Q75" s="15">
        <v>15548128</v>
      </c>
      <c r="R75" s="15">
        <v>15548128</v>
      </c>
      <c r="S75" s="15">
        <v>15548128</v>
      </c>
      <c r="T75" s="15">
        <v>15548128</v>
      </c>
      <c r="U75" s="21">
        <v>0.40310000000000001</v>
      </c>
      <c r="V75"/>
      <c r="W75" s="28">
        <f t="shared" si="13"/>
        <v>15549000</v>
      </c>
      <c r="X75" s="28">
        <f t="shared" si="14"/>
        <v>15549000</v>
      </c>
      <c r="Y75" s="28">
        <f t="shared" si="15"/>
        <v>15549000</v>
      </c>
      <c r="Z75" s="28">
        <f t="shared" si="16"/>
        <v>15549000</v>
      </c>
      <c r="AA75" s="28">
        <f t="shared" si="17"/>
        <v>15549000</v>
      </c>
      <c r="AB75" s="28">
        <f t="shared" si="18"/>
        <v>15549000</v>
      </c>
      <c r="AC75" s="28">
        <f t="shared" si="19"/>
        <v>15549000</v>
      </c>
      <c r="AD75" s="28">
        <f t="shared" si="20"/>
        <v>15549000</v>
      </c>
      <c r="AE75" s="28">
        <f t="shared" si="21"/>
        <v>15549000</v>
      </c>
      <c r="AF75" s="28">
        <f t="shared" si="22"/>
        <v>15549000</v>
      </c>
      <c r="AG75" s="28">
        <f t="shared" si="23"/>
        <v>15549000</v>
      </c>
      <c r="AH75" s="28"/>
    </row>
    <row r="76" spans="1:34" s="21" customFormat="1" x14ac:dyDescent="0.3">
      <c r="A76" s="7" t="s">
        <v>167</v>
      </c>
      <c r="B76" s="7" t="s">
        <v>114</v>
      </c>
      <c r="C76" s="7">
        <v>2801</v>
      </c>
      <c r="D76" s="7" t="s">
        <v>8</v>
      </c>
      <c r="E76" s="7" t="s">
        <v>1465</v>
      </c>
      <c r="F76" s="7">
        <v>131876</v>
      </c>
      <c r="G76" s="7" t="s">
        <v>1457</v>
      </c>
      <c r="H76" s="8" t="s">
        <v>1337</v>
      </c>
      <c r="I76" s="15">
        <v>303808.21333333332</v>
      </c>
      <c r="J76" s="15">
        <v>303808.21333333332</v>
      </c>
      <c r="K76" s="15">
        <v>303808.21333333332</v>
      </c>
      <c r="L76" s="15">
        <v>303808.21333333332</v>
      </c>
      <c r="M76" s="15">
        <v>303808.21333333332</v>
      </c>
      <c r="N76" s="15">
        <v>303808.21333333332</v>
      </c>
      <c r="O76" s="15">
        <v>303808.21333333332</v>
      </c>
      <c r="P76" s="15">
        <v>303808.21333333332</v>
      </c>
      <c r="Q76" s="15">
        <v>303808.21333333332</v>
      </c>
      <c r="R76" s="15">
        <v>303808.21333333332</v>
      </c>
      <c r="S76" s="15">
        <v>303808.21333333332</v>
      </c>
      <c r="T76" s="15">
        <v>303808.21333333332</v>
      </c>
      <c r="U76" s="21">
        <v>0.40310000000000001</v>
      </c>
      <c r="V76"/>
      <c r="W76" s="28">
        <f t="shared" si="13"/>
        <v>304000</v>
      </c>
      <c r="X76" s="28">
        <f t="shared" si="14"/>
        <v>304000</v>
      </c>
      <c r="Y76" s="28">
        <f t="shared" si="15"/>
        <v>304000</v>
      </c>
      <c r="Z76" s="28">
        <f t="shared" si="16"/>
        <v>304000</v>
      </c>
      <c r="AA76" s="28">
        <f t="shared" si="17"/>
        <v>304000</v>
      </c>
      <c r="AB76" s="28">
        <f t="shared" si="18"/>
        <v>304000</v>
      </c>
      <c r="AC76" s="28">
        <f t="shared" si="19"/>
        <v>304000</v>
      </c>
      <c r="AD76" s="28">
        <f t="shared" si="20"/>
        <v>304000</v>
      </c>
      <c r="AE76" s="28">
        <f t="shared" si="21"/>
        <v>304000</v>
      </c>
      <c r="AF76" s="28">
        <f t="shared" si="22"/>
        <v>304000</v>
      </c>
      <c r="AG76" s="28">
        <f t="shared" si="23"/>
        <v>304000</v>
      </c>
      <c r="AH76" s="28"/>
    </row>
    <row r="77" spans="1:34" s="21" customFormat="1" x14ac:dyDescent="0.3">
      <c r="A77" s="7" t="s">
        <v>167</v>
      </c>
      <c r="B77" s="7" t="s">
        <v>114</v>
      </c>
      <c r="C77" s="7">
        <v>2801</v>
      </c>
      <c r="D77" s="7" t="s">
        <v>8</v>
      </c>
      <c r="E77" s="7" t="s">
        <v>1465</v>
      </c>
      <c r="F77" s="7">
        <v>132133</v>
      </c>
      <c r="G77" s="7" t="s">
        <v>1457</v>
      </c>
      <c r="H77" s="8" t="s">
        <v>1338</v>
      </c>
      <c r="I77" s="15">
        <v>412978.77333333337</v>
      </c>
      <c r="J77" s="15">
        <v>412978.77333333337</v>
      </c>
      <c r="K77" s="15">
        <v>412978.77333333337</v>
      </c>
      <c r="L77" s="15">
        <v>412978.77333333337</v>
      </c>
      <c r="M77" s="15">
        <v>412978.77333333337</v>
      </c>
      <c r="N77" s="15">
        <v>412978.77333333337</v>
      </c>
      <c r="O77" s="15">
        <v>412978.77333333337</v>
      </c>
      <c r="P77" s="15">
        <v>412978.77333333337</v>
      </c>
      <c r="Q77" s="15">
        <v>412978.77333333337</v>
      </c>
      <c r="R77" s="15">
        <v>412978.77333333337</v>
      </c>
      <c r="S77" s="15">
        <v>412978.77333333337</v>
      </c>
      <c r="T77" s="15">
        <v>412978.77333333337</v>
      </c>
      <c r="U77" s="21">
        <v>0.40310000000000001</v>
      </c>
      <c r="V77"/>
      <c r="W77" s="28">
        <f t="shared" si="13"/>
        <v>413000</v>
      </c>
      <c r="X77" s="28">
        <f t="shared" si="14"/>
        <v>413000</v>
      </c>
      <c r="Y77" s="28">
        <f t="shared" si="15"/>
        <v>413000</v>
      </c>
      <c r="Z77" s="28">
        <f t="shared" si="16"/>
        <v>413000</v>
      </c>
      <c r="AA77" s="28">
        <f t="shared" si="17"/>
        <v>413000</v>
      </c>
      <c r="AB77" s="28">
        <f t="shared" si="18"/>
        <v>413000</v>
      </c>
      <c r="AC77" s="28">
        <f t="shared" si="19"/>
        <v>413000</v>
      </c>
      <c r="AD77" s="28">
        <f t="shared" si="20"/>
        <v>413000</v>
      </c>
      <c r="AE77" s="28">
        <f t="shared" si="21"/>
        <v>413000</v>
      </c>
      <c r="AF77" s="28">
        <f t="shared" si="22"/>
        <v>413000</v>
      </c>
      <c r="AG77" s="28">
        <f t="shared" si="23"/>
        <v>413000</v>
      </c>
      <c r="AH77" s="28"/>
    </row>
    <row r="78" spans="1:34" s="21" customFormat="1" x14ac:dyDescent="0.3">
      <c r="A78" s="7" t="s">
        <v>167</v>
      </c>
      <c r="B78" s="7" t="s">
        <v>114</v>
      </c>
      <c r="C78" s="7">
        <v>2801</v>
      </c>
      <c r="D78" s="7" t="s">
        <v>8</v>
      </c>
      <c r="E78" s="7" t="s">
        <v>1465</v>
      </c>
      <c r="F78" s="7">
        <v>131868</v>
      </c>
      <c r="G78" s="7" t="s">
        <v>1457</v>
      </c>
      <c r="H78" s="8" t="s">
        <v>1339</v>
      </c>
      <c r="I78" s="15">
        <v>1183277.0133333334</v>
      </c>
      <c r="J78" s="15">
        <v>1183277.0133333334</v>
      </c>
      <c r="K78" s="15">
        <v>1183277.0133333334</v>
      </c>
      <c r="L78" s="15">
        <v>1183277.0133333334</v>
      </c>
      <c r="M78" s="15">
        <v>1183277.0133333334</v>
      </c>
      <c r="N78" s="15">
        <v>1183277.0133333334</v>
      </c>
      <c r="O78" s="15">
        <v>1183277.0133333334</v>
      </c>
      <c r="P78" s="15">
        <v>1183277.0133333334</v>
      </c>
      <c r="Q78" s="15">
        <v>1183277.0133333334</v>
      </c>
      <c r="R78" s="15">
        <v>1183277.0133333334</v>
      </c>
      <c r="S78" s="15">
        <v>1183277.0133333334</v>
      </c>
      <c r="T78" s="15">
        <v>1183277.0133333334</v>
      </c>
      <c r="U78" s="21">
        <v>0.40310000000000001</v>
      </c>
      <c r="V78"/>
      <c r="W78" s="28">
        <f t="shared" si="13"/>
        <v>1184000</v>
      </c>
      <c r="X78" s="28">
        <f t="shared" si="14"/>
        <v>1184000</v>
      </c>
      <c r="Y78" s="28">
        <f t="shared" si="15"/>
        <v>1184000</v>
      </c>
      <c r="Z78" s="28">
        <f t="shared" si="16"/>
        <v>1184000</v>
      </c>
      <c r="AA78" s="28">
        <f t="shared" si="17"/>
        <v>1184000</v>
      </c>
      <c r="AB78" s="28">
        <f t="shared" si="18"/>
        <v>1184000</v>
      </c>
      <c r="AC78" s="28">
        <f t="shared" si="19"/>
        <v>1184000</v>
      </c>
      <c r="AD78" s="28">
        <f t="shared" si="20"/>
        <v>1184000</v>
      </c>
      <c r="AE78" s="28">
        <f t="shared" si="21"/>
        <v>1184000</v>
      </c>
      <c r="AF78" s="28">
        <f t="shared" si="22"/>
        <v>1184000</v>
      </c>
      <c r="AG78" s="28">
        <f t="shared" si="23"/>
        <v>1184000</v>
      </c>
      <c r="AH78" s="28"/>
    </row>
    <row r="79" spans="1:34" s="21" customFormat="1" x14ac:dyDescent="0.3">
      <c r="A79" s="7" t="s">
        <v>167</v>
      </c>
      <c r="B79" s="7" t="s">
        <v>114</v>
      </c>
      <c r="C79" s="7">
        <v>2801</v>
      </c>
      <c r="D79" s="7" t="s">
        <v>8</v>
      </c>
      <c r="E79" s="7">
        <v>907</v>
      </c>
      <c r="F79" s="7">
        <v>131723</v>
      </c>
      <c r="G79" s="7" t="s">
        <v>1457</v>
      </c>
      <c r="H79" s="8" t="s">
        <v>1340</v>
      </c>
      <c r="I79" s="15">
        <v>2090348.0533333335</v>
      </c>
      <c r="J79" s="15">
        <v>2090348.0533333335</v>
      </c>
      <c r="K79" s="15">
        <v>2090348.0533333335</v>
      </c>
      <c r="L79" s="15">
        <v>2090348.0533333335</v>
      </c>
      <c r="M79" s="15">
        <v>2090348.0533333335</v>
      </c>
      <c r="N79" s="15">
        <v>2090348.0533333335</v>
      </c>
      <c r="O79" s="15">
        <v>2090348.0533333335</v>
      </c>
      <c r="P79" s="15">
        <v>2090348.0533333335</v>
      </c>
      <c r="Q79" s="15">
        <v>2090348.0533333335</v>
      </c>
      <c r="R79" s="15">
        <v>2090348.0533333335</v>
      </c>
      <c r="S79" s="15">
        <v>2090348.0533333335</v>
      </c>
      <c r="T79" s="15">
        <v>2090348.0533333335</v>
      </c>
      <c r="U79" s="21">
        <v>0.40310000000000001</v>
      </c>
      <c r="V79"/>
      <c r="W79" s="28">
        <f t="shared" si="13"/>
        <v>2091000</v>
      </c>
      <c r="X79" s="28">
        <f t="shared" si="14"/>
        <v>2091000</v>
      </c>
      <c r="Y79" s="28">
        <f t="shared" si="15"/>
        <v>2091000</v>
      </c>
      <c r="Z79" s="28">
        <f t="shared" si="16"/>
        <v>2091000</v>
      </c>
      <c r="AA79" s="28">
        <f t="shared" si="17"/>
        <v>2091000</v>
      </c>
      <c r="AB79" s="28">
        <f t="shared" si="18"/>
        <v>2091000</v>
      </c>
      <c r="AC79" s="28">
        <f t="shared" si="19"/>
        <v>2091000</v>
      </c>
      <c r="AD79" s="28">
        <f t="shared" si="20"/>
        <v>2091000</v>
      </c>
      <c r="AE79" s="28">
        <f t="shared" si="21"/>
        <v>2091000</v>
      </c>
      <c r="AF79" s="28">
        <f t="shared" si="22"/>
        <v>2091000</v>
      </c>
      <c r="AG79" s="28">
        <f t="shared" si="23"/>
        <v>2091000</v>
      </c>
      <c r="AH79" s="28"/>
    </row>
    <row r="80" spans="1:34" s="21" customFormat="1" x14ac:dyDescent="0.3">
      <c r="A80" s="7" t="s">
        <v>167</v>
      </c>
      <c r="B80" s="7" t="s">
        <v>114</v>
      </c>
      <c r="C80" s="7">
        <v>2801</v>
      </c>
      <c r="D80" s="7" t="s">
        <v>8</v>
      </c>
      <c r="E80" s="7">
        <v>907</v>
      </c>
      <c r="F80" s="7">
        <v>131752</v>
      </c>
      <c r="G80" s="7" t="s">
        <v>1457</v>
      </c>
      <c r="H80" s="8" t="s">
        <v>1341</v>
      </c>
      <c r="I80" s="15">
        <v>1480921.92</v>
      </c>
      <c r="J80" s="15">
        <v>1480921.92</v>
      </c>
      <c r="K80" s="15">
        <v>1480921.92</v>
      </c>
      <c r="L80" s="15">
        <v>1480921.92</v>
      </c>
      <c r="M80" s="15">
        <v>1480921.92</v>
      </c>
      <c r="N80" s="15">
        <v>1480921.92</v>
      </c>
      <c r="O80" s="15">
        <v>1480921.92</v>
      </c>
      <c r="P80" s="15">
        <v>1480921.92</v>
      </c>
      <c r="Q80" s="15">
        <v>1480921.92</v>
      </c>
      <c r="R80" s="15">
        <v>1480921.92</v>
      </c>
      <c r="S80" s="15">
        <v>1480921.92</v>
      </c>
      <c r="T80" s="15">
        <v>1480921.92</v>
      </c>
      <c r="U80" s="21">
        <v>0.40310000000000001</v>
      </c>
      <c r="V80"/>
      <c r="W80" s="28">
        <f t="shared" si="13"/>
        <v>1481000</v>
      </c>
      <c r="X80" s="28">
        <f t="shared" si="14"/>
        <v>1481000</v>
      </c>
      <c r="Y80" s="28">
        <f t="shared" si="15"/>
        <v>1481000</v>
      </c>
      <c r="Z80" s="28">
        <f t="shared" si="16"/>
        <v>1481000</v>
      </c>
      <c r="AA80" s="28">
        <f t="shared" si="17"/>
        <v>1481000</v>
      </c>
      <c r="AB80" s="28">
        <f t="shared" si="18"/>
        <v>1481000</v>
      </c>
      <c r="AC80" s="28">
        <f t="shared" si="19"/>
        <v>1481000</v>
      </c>
      <c r="AD80" s="28">
        <f t="shared" si="20"/>
        <v>1481000</v>
      </c>
      <c r="AE80" s="28">
        <f t="shared" si="21"/>
        <v>1481000</v>
      </c>
      <c r="AF80" s="28">
        <f t="shared" si="22"/>
        <v>1481000</v>
      </c>
      <c r="AG80" s="28">
        <f t="shared" si="23"/>
        <v>1481000</v>
      </c>
      <c r="AH80" s="28"/>
    </row>
    <row r="81" spans="1:34" s="21" customFormat="1" x14ac:dyDescent="0.3">
      <c r="A81" s="7" t="s">
        <v>167</v>
      </c>
      <c r="B81" s="7" t="s">
        <v>114</v>
      </c>
      <c r="C81" s="7">
        <v>2801</v>
      </c>
      <c r="D81" s="7" t="s">
        <v>8</v>
      </c>
      <c r="E81" s="7">
        <v>907</v>
      </c>
      <c r="F81" s="7">
        <v>131811</v>
      </c>
      <c r="G81" s="7" t="s">
        <v>1457</v>
      </c>
      <c r="H81" s="8" t="s">
        <v>1342</v>
      </c>
      <c r="I81" s="15">
        <v>733553.70666666667</v>
      </c>
      <c r="J81" s="15">
        <v>733553.70666666667</v>
      </c>
      <c r="K81" s="15">
        <v>733553.70666666667</v>
      </c>
      <c r="L81" s="15">
        <v>733553.70666666667</v>
      </c>
      <c r="M81" s="15">
        <v>733553.70666666667</v>
      </c>
      <c r="N81" s="15">
        <v>733553.70666666667</v>
      </c>
      <c r="O81" s="15">
        <v>733553.70666666667</v>
      </c>
      <c r="P81" s="15">
        <v>733553.70666666667</v>
      </c>
      <c r="Q81" s="15">
        <v>733553.70666666667</v>
      </c>
      <c r="R81" s="15">
        <v>733553.70666666667</v>
      </c>
      <c r="S81" s="15">
        <v>733553.70666666667</v>
      </c>
      <c r="T81" s="15">
        <v>733553.70666666667</v>
      </c>
      <c r="U81" s="21">
        <v>0.40310000000000001</v>
      </c>
      <c r="V81"/>
      <c r="W81" s="28">
        <f t="shared" si="13"/>
        <v>734000</v>
      </c>
      <c r="X81" s="28">
        <f t="shared" si="14"/>
        <v>734000</v>
      </c>
      <c r="Y81" s="28">
        <f t="shared" si="15"/>
        <v>734000</v>
      </c>
      <c r="Z81" s="28">
        <f t="shared" si="16"/>
        <v>734000</v>
      </c>
      <c r="AA81" s="28">
        <f t="shared" si="17"/>
        <v>734000</v>
      </c>
      <c r="AB81" s="28">
        <f t="shared" si="18"/>
        <v>734000</v>
      </c>
      <c r="AC81" s="28">
        <f t="shared" si="19"/>
        <v>734000</v>
      </c>
      <c r="AD81" s="28">
        <f t="shared" si="20"/>
        <v>734000</v>
      </c>
      <c r="AE81" s="28">
        <f t="shared" si="21"/>
        <v>734000</v>
      </c>
      <c r="AF81" s="28">
        <f t="shared" si="22"/>
        <v>734000</v>
      </c>
      <c r="AG81" s="28">
        <f t="shared" si="23"/>
        <v>734000</v>
      </c>
      <c r="AH81" s="28"/>
    </row>
    <row r="82" spans="1:34" s="21" customFormat="1" x14ac:dyDescent="0.3">
      <c r="A82" s="7" t="s">
        <v>167</v>
      </c>
      <c r="B82" s="7" t="s">
        <v>114</v>
      </c>
      <c r="C82" s="7">
        <v>2801</v>
      </c>
      <c r="D82" s="7" t="s">
        <v>8</v>
      </c>
      <c r="E82" s="7" t="s">
        <v>1465</v>
      </c>
      <c r="F82" s="7">
        <v>132217</v>
      </c>
      <c r="G82" s="7" t="s">
        <v>1457</v>
      </c>
      <c r="H82" s="8" t="s">
        <v>1343</v>
      </c>
      <c r="I82" s="15">
        <v>1149734.1866666668</v>
      </c>
      <c r="J82" s="15">
        <v>1149734.1866666668</v>
      </c>
      <c r="K82" s="15">
        <v>1149734.1866666668</v>
      </c>
      <c r="L82" s="15">
        <v>1149734.1866666668</v>
      </c>
      <c r="M82" s="15">
        <v>1149734.1866666668</v>
      </c>
      <c r="N82" s="15">
        <v>1149734.1866666668</v>
      </c>
      <c r="O82" s="15">
        <v>1149734.1866666668</v>
      </c>
      <c r="P82" s="15">
        <v>1149734.1866666668</v>
      </c>
      <c r="Q82" s="15">
        <v>1149734.1866666668</v>
      </c>
      <c r="R82" s="15">
        <v>1149734.1866666668</v>
      </c>
      <c r="S82" s="15">
        <v>1149734.1866666668</v>
      </c>
      <c r="T82" s="15">
        <v>1149734.1866666668</v>
      </c>
      <c r="U82" s="21">
        <v>0.40310000000000001</v>
      </c>
      <c r="V82"/>
      <c r="W82" s="28">
        <f t="shared" si="13"/>
        <v>1150000</v>
      </c>
      <c r="X82" s="28">
        <f t="shared" si="14"/>
        <v>1150000</v>
      </c>
      <c r="Y82" s="28">
        <f t="shared" si="15"/>
        <v>1150000</v>
      </c>
      <c r="Z82" s="28">
        <f t="shared" si="16"/>
        <v>1150000</v>
      </c>
      <c r="AA82" s="28">
        <f t="shared" si="17"/>
        <v>1150000</v>
      </c>
      <c r="AB82" s="28">
        <f t="shared" si="18"/>
        <v>1150000</v>
      </c>
      <c r="AC82" s="28">
        <f t="shared" si="19"/>
        <v>1150000</v>
      </c>
      <c r="AD82" s="28">
        <f t="shared" si="20"/>
        <v>1150000</v>
      </c>
      <c r="AE82" s="28">
        <f t="shared" si="21"/>
        <v>1150000</v>
      </c>
      <c r="AF82" s="28">
        <f t="shared" si="22"/>
        <v>1150000</v>
      </c>
      <c r="AG82" s="28">
        <f t="shared" si="23"/>
        <v>1150000</v>
      </c>
      <c r="AH82" s="28"/>
    </row>
    <row r="83" spans="1:34" s="21" customFormat="1" x14ac:dyDescent="0.3">
      <c r="A83" s="7" t="s">
        <v>167</v>
      </c>
      <c r="B83" s="7" t="s">
        <v>114</v>
      </c>
      <c r="C83" s="7">
        <v>2801</v>
      </c>
      <c r="D83" s="7" t="s">
        <v>8</v>
      </c>
      <c r="E83" s="7" t="s">
        <v>1464</v>
      </c>
      <c r="F83" s="7">
        <v>111751</v>
      </c>
      <c r="G83" s="7" t="s">
        <v>1458</v>
      </c>
      <c r="H83" s="8" t="s">
        <v>1344</v>
      </c>
      <c r="I83" s="15">
        <v>201600</v>
      </c>
      <c r="J83" s="15">
        <v>201600</v>
      </c>
      <c r="K83" s="15">
        <v>201600</v>
      </c>
      <c r="L83" s="15">
        <v>201600</v>
      </c>
      <c r="M83" s="15">
        <v>201600</v>
      </c>
      <c r="N83" s="15">
        <v>201600</v>
      </c>
      <c r="O83" s="15">
        <v>201600</v>
      </c>
      <c r="P83" s="15">
        <v>201600</v>
      </c>
      <c r="Q83" s="15">
        <v>201600</v>
      </c>
      <c r="R83" s="15">
        <v>201600</v>
      </c>
      <c r="S83" s="15">
        <v>201600</v>
      </c>
      <c r="T83" s="15">
        <v>201600</v>
      </c>
      <c r="U83" s="21">
        <v>0.40310000000000001</v>
      </c>
      <c r="V83"/>
      <c r="W83" s="28">
        <f t="shared" si="13"/>
        <v>202000</v>
      </c>
      <c r="X83" s="28">
        <f t="shared" si="14"/>
        <v>202000</v>
      </c>
      <c r="Y83" s="28">
        <f t="shared" si="15"/>
        <v>202000</v>
      </c>
      <c r="Z83" s="28">
        <f t="shared" si="16"/>
        <v>202000</v>
      </c>
      <c r="AA83" s="28">
        <f t="shared" si="17"/>
        <v>202000</v>
      </c>
      <c r="AB83" s="28">
        <f t="shared" si="18"/>
        <v>202000</v>
      </c>
      <c r="AC83" s="28">
        <f t="shared" si="19"/>
        <v>202000</v>
      </c>
      <c r="AD83" s="28">
        <f t="shared" si="20"/>
        <v>202000</v>
      </c>
      <c r="AE83" s="28">
        <f t="shared" si="21"/>
        <v>202000</v>
      </c>
      <c r="AF83" s="28">
        <f t="shared" si="22"/>
        <v>202000</v>
      </c>
      <c r="AG83" s="28">
        <f t="shared" si="23"/>
        <v>202000</v>
      </c>
      <c r="AH83" s="28"/>
    </row>
    <row r="84" spans="1:34" s="21" customFormat="1" x14ac:dyDescent="0.3">
      <c r="A84" s="7" t="s">
        <v>167</v>
      </c>
      <c r="B84" s="7" t="s">
        <v>114</v>
      </c>
      <c r="C84" s="7">
        <v>2801</v>
      </c>
      <c r="D84" s="7" t="s">
        <v>8</v>
      </c>
      <c r="E84" s="7" t="s">
        <v>1464</v>
      </c>
      <c r="F84" s="7">
        <v>111721</v>
      </c>
      <c r="G84" s="7" t="s">
        <v>1459</v>
      </c>
      <c r="H84" s="8" t="s">
        <v>1345</v>
      </c>
      <c r="I84" s="15">
        <v>137658.66666666666</v>
      </c>
      <c r="J84" s="15">
        <v>137658.66666666666</v>
      </c>
      <c r="K84" s="15">
        <v>137658.66666666666</v>
      </c>
      <c r="L84" s="15">
        <v>137658.66666666666</v>
      </c>
      <c r="M84" s="15">
        <v>137658.66666666666</v>
      </c>
      <c r="N84" s="15">
        <v>137658.66666666666</v>
      </c>
      <c r="O84" s="15">
        <v>137658.66666666666</v>
      </c>
      <c r="P84" s="15">
        <v>137658.66666666666</v>
      </c>
      <c r="Q84" s="15">
        <v>137658.66666666666</v>
      </c>
      <c r="R84" s="15">
        <v>137658.66666666666</v>
      </c>
      <c r="S84" s="15">
        <v>137658.66666666666</v>
      </c>
      <c r="T84" s="15">
        <v>137658.66666666666</v>
      </c>
      <c r="U84" s="21">
        <v>0.40310000000000001</v>
      </c>
      <c r="V84"/>
      <c r="W84" s="28">
        <f t="shared" si="13"/>
        <v>138000</v>
      </c>
      <c r="X84" s="28">
        <f t="shared" si="14"/>
        <v>138000</v>
      </c>
      <c r="Y84" s="28">
        <f t="shared" si="15"/>
        <v>138000</v>
      </c>
      <c r="Z84" s="28">
        <f t="shared" si="16"/>
        <v>138000</v>
      </c>
      <c r="AA84" s="28">
        <f t="shared" si="17"/>
        <v>138000</v>
      </c>
      <c r="AB84" s="28">
        <f t="shared" si="18"/>
        <v>138000</v>
      </c>
      <c r="AC84" s="28">
        <f t="shared" si="19"/>
        <v>138000</v>
      </c>
      <c r="AD84" s="28">
        <f t="shared" si="20"/>
        <v>138000</v>
      </c>
      <c r="AE84" s="28">
        <f t="shared" si="21"/>
        <v>138000</v>
      </c>
      <c r="AF84" s="28">
        <f t="shared" si="22"/>
        <v>138000</v>
      </c>
      <c r="AG84" s="28">
        <f t="shared" si="23"/>
        <v>138000</v>
      </c>
      <c r="AH84" s="28"/>
    </row>
    <row r="85" spans="1:34" s="21" customFormat="1" x14ac:dyDescent="0.3">
      <c r="A85" s="7" t="s">
        <v>167</v>
      </c>
      <c r="B85" s="7" t="s">
        <v>114</v>
      </c>
      <c r="C85" s="7">
        <v>2801</v>
      </c>
      <c r="D85" s="7" t="s">
        <v>8</v>
      </c>
      <c r="E85" s="7" t="s">
        <v>1464</v>
      </c>
      <c r="F85" s="7">
        <v>111733</v>
      </c>
      <c r="G85" s="7" t="s">
        <v>1459</v>
      </c>
      <c r="H85" s="8" t="s">
        <v>1346</v>
      </c>
      <c r="I85" s="15">
        <v>53760</v>
      </c>
      <c r="J85" s="15">
        <v>53760</v>
      </c>
      <c r="K85" s="15">
        <v>53760</v>
      </c>
      <c r="L85" s="15">
        <v>53760</v>
      </c>
      <c r="M85" s="15">
        <v>53760</v>
      </c>
      <c r="N85" s="15">
        <v>53760</v>
      </c>
      <c r="O85" s="15">
        <v>53760</v>
      </c>
      <c r="P85" s="15">
        <v>53760</v>
      </c>
      <c r="Q85" s="15">
        <v>53760</v>
      </c>
      <c r="R85" s="15">
        <v>53760</v>
      </c>
      <c r="S85" s="15">
        <v>53760</v>
      </c>
      <c r="T85" s="15">
        <v>53760</v>
      </c>
      <c r="U85" s="21">
        <v>0.40310000000000001</v>
      </c>
      <c r="V85"/>
      <c r="W85" s="28">
        <f t="shared" si="13"/>
        <v>54000</v>
      </c>
      <c r="X85" s="28">
        <f t="shared" si="14"/>
        <v>54000</v>
      </c>
      <c r="Y85" s="28">
        <f t="shared" si="15"/>
        <v>54000</v>
      </c>
      <c r="Z85" s="28">
        <f t="shared" si="16"/>
        <v>54000</v>
      </c>
      <c r="AA85" s="28">
        <f t="shared" si="17"/>
        <v>54000</v>
      </c>
      <c r="AB85" s="28">
        <f t="shared" si="18"/>
        <v>54000</v>
      </c>
      <c r="AC85" s="28">
        <f t="shared" si="19"/>
        <v>54000</v>
      </c>
      <c r="AD85" s="28">
        <f t="shared" si="20"/>
        <v>54000</v>
      </c>
      <c r="AE85" s="28">
        <f t="shared" si="21"/>
        <v>54000</v>
      </c>
      <c r="AF85" s="28">
        <f t="shared" si="22"/>
        <v>54000</v>
      </c>
      <c r="AG85" s="28">
        <f t="shared" si="23"/>
        <v>54000</v>
      </c>
      <c r="AH85" s="28"/>
    </row>
    <row r="86" spans="1:34" s="21" customFormat="1" x14ac:dyDescent="0.3">
      <c r="A86" s="7" t="s">
        <v>167</v>
      </c>
      <c r="B86" s="7" t="s">
        <v>114</v>
      </c>
      <c r="C86" s="7">
        <v>2801</v>
      </c>
      <c r="D86" s="7" t="s">
        <v>8</v>
      </c>
      <c r="E86" s="7" t="s">
        <v>1464</v>
      </c>
      <c r="F86" s="7">
        <v>111750</v>
      </c>
      <c r="G86" s="7" t="s">
        <v>1460</v>
      </c>
      <c r="H86" s="8" t="s">
        <v>1347</v>
      </c>
      <c r="I86" s="15">
        <v>116266.66666666667</v>
      </c>
      <c r="J86" s="15">
        <v>116266.66666666667</v>
      </c>
      <c r="K86" s="15">
        <v>116266.66666666667</v>
      </c>
      <c r="L86" s="15">
        <v>116266.66666666667</v>
      </c>
      <c r="M86" s="15">
        <v>116266.66666666667</v>
      </c>
      <c r="N86" s="15">
        <v>116266.66666666667</v>
      </c>
      <c r="O86" s="15">
        <v>116266.66666666667</v>
      </c>
      <c r="P86" s="15">
        <v>116266.66666666667</v>
      </c>
      <c r="Q86" s="15">
        <v>116266.66666666667</v>
      </c>
      <c r="R86" s="15">
        <v>116266.66666666667</v>
      </c>
      <c r="S86" s="15">
        <v>116266.66666666667</v>
      </c>
      <c r="T86" s="15">
        <v>116266.66666666667</v>
      </c>
      <c r="U86" s="21">
        <v>0.40310000000000001</v>
      </c>
      <c r="V86"/>
      <c r="W86" s="28">
        <f t="shared" si="13"/>
        <v>117000</v>
      </c>
      <c r="X86" s="28">
        <f t="shared" si="14"/>
        <v>117000</v>
      </c>
      <c r="Y86" s="28">
        <f t="shared" si="15"/>
        <v>117000</v>
      </c>
      <c r="Z86" s="28">
        <f t="shared" si="16"/>
        <v>117000</v>
      </c>
      <c r="AA86" s="28">
        <f t="shared" si="17"/>
        <v>117000</v>
      </c>
      <c r="AB86" s="28">
        <f t="shared" si="18"/>
        <v>117000</v>
      </c>
      <c r="AC86" s="28">
        <f t="shared" si="19"/>
        <v>117000</v>
      </c>
      <c r="AD86" s="28">
        <f t="shared" si="20"/>
        <v>117000</v>
      </c>
      <c r="AE86" s="28">
        <f t="shared" si="21"/>
        <v>117000</v>
      </c>
      <c r="AF86" s="28">
        <f t="shared" si="22"/>
        <v>117000</v>
      </c>
      <c r="AG86" s="28">
        <f t="shared" si="23"/>
        <v>117000</v>
      </c>
      <c r="AH86" s="28"/>
    </row>
    <row r="87" spans="1:34" s="21" customFormat="1" x14ac:dyDescent="0.3">
      <c r="A87" s="7" t="s">
        <v>167</v>
      </c>
      <c r="B87" s="7" t="s">
        <v>114</v>
      </c>
      <c r="C87" s="7">
        <v>2801</v>
      </c>
      <c r="D87" s="7" t="s">
        <v>8</v>
      </c>
      <c r="E87" s="7" t="s">
        <v>1464</v>
      </c>
      <c r="F87" s="7">
        <v>111715</v>
      </c>
      <c r="G87" s="7" t="s">
        <v>1460</v>
      </c>
      <c r="H87" s="8" t="s">
        <v>1348</v>
      </c>
      <c r="I87" s="15">
        <v>533914.66666666663</v>
      </c>
      <c r="J87" s="15">
        <v>533914.66666666663</v>
      </c>
      <c r="K87" s="15">
        <v>533914.66666666663</v>
      </c>
      <c r="L87" s="15">
        <v>533914.66666666663</v>
      </c>
      <c r="M87" s="15">
        <v>533914.66666666663</v>
      </c>
      <c r="N87" s="15">
        <v>533914.66666666663</v>
      </c>
      <c r="O87" s="15">
        <v>533914.66666666663</v>
      </c>
      <c r="P87" s="15">
        <v>533914.66666666663</v>
      </c>
      <c r="Q87" s="15">
        <v>533914.66666666663</v>
      </c>
      <c r="R87" s="15">
        <v>533914.66666666663</v>
      </c>
      <c r="S87" s="15">
        <v>533914.66666666663</v>
      </c>
      <c r="T87" s="15">
        <v>533914.66666666663</v>
      </c>
      <c r="U87" s="21">
        <v>0.40310000000000001</v>
      </c>
      <c r="V87"/>
      <c r="W87" s="28">
        <f t="shared" si="13"/>
        <v>534000</v>
      </c>
      <c r="X87" s="28">
        <f t="shared" si="14"/>
        <v>534000</v>
      </c>
      <c r="Y87" s="28">
        <f t="shared" si="15"/>
        <v>534000</v>
      </c>
      <c r="Z87" s="28">
        <f t="shared" si="16"/>
        <v>534000</v>
      </c>
      <c r="AA87" s="28">
        <f t="shared" si="17"/>
        <v>534000</v>
      </c>
      <c r="AB87" s="28">
        <f t="shared" si="18"/>
        <v>534000</v>
      </c>
      <c r="AC87" s="28">
        <f t="shared" si="19"/>
        <v>534000</v>
      </c>
      <c r="AD87" s="28">
        <f t="shared" si="20"/>
        <v>534000</v>
      </c>
      <c r="AE87" s="28">
        <f t="shared" si="21"/>
        <v>534000</v>
      </c>
      <c r="AF87" s="28">
        <f t="shared" si="22"/>
        <v>534000</v>
      </c>
      <c r="AG87" s="28">
        <f t="shared" si="23"/>
        <v>534000</v>
      </c>
      <c r="AH87" s="28"/>
    </row>
    <row r="88" spans="1:34" s="21" customFormat="1" x14ac:dyDescent="0.3">
      <c r="A88" s="7" t="s">
        <v>167</v>
      </c>
      <c r="B88" s="7" t="s">
        <v>114</v>
      </c>
      <c r="C88" s="7">
        <v>2801</v>
      </c>
      <c r="D88" s="7" t="s">
        <v>8</v>
      </c>
      <c r="E88" s="7" t="s">
        <v>1464</v>
      </c>
      <c r="F88" s="7">
        <v>111735</v>
      </c>
      <c r="G88" s="7" t="s">
        <v>1460</v>
      </c>
      <c r="H88" s="8" t="s">
        <v>1349</v>
      </c>
      <c r="I88" s="15">
        <v>267946.66666666669</v>
      </c>
      <c r="J88" s="15">
        <v>267946.66666666669</v>
      </c>
      <c r="K88" s="15">
        <v>267946.66666666669</v>
      </c>
      <c r="L88" s="15">
        <v>267946.66666666669</v>
      </c>
      <c r="M88" s="15">
        <v>267946.66666666669</v>
      </c>
      <c r="N88" s="15">
        <v>267946.66666666669</v>
      </c>
      <c r="O88" s="15">
        <v>267946.66666666669</v>
      </c>
      <c r="P88" s="15">
        <v>267946.66666666669</v>
      </c>
      <c r="Q88" s="15">
        <v>267946.66666666669</v>
      </c>
      <c r="R88" s="15">
        <v>267946.66666666669</v>
      </c>
      <c r="S88" s="15">
        <v>267946.66666666669</v>
      </c>
      <c r="T88" s="15">
        <v>267946.66666666669</v>
      </c>
      <c r="U88" s="21">
        <v>0.40310000000000001</v>
      </c>
      <c r="V88"/>
      <c r="W88" s="28">
        <f t="shared" si="13"/>
        <v>268000</v>
      </c>
      <c r="X88" s="28">
        <f t="shared" si="14"/>
        <v>268000</v>
      </c>
      <c r="Y88" s="28">
        <f t="shared" si="15"/>
        <v>268000</v>
      </c>
      <c r="Z88" s="28">
        <f t="shared" si="16"/>
        <v>268000</v>
      </c>
      <c r="AA88" s="28">
        <f t="shared" si="17"/>
        <v>268000</v>
      </c>
      <c r="AB88" s="28">
        <f t="shared" si="18"/>
        <v>268000</v>
      </c>
      <c r="AC88" s="28">
        <f t="shared" si="19"/>
        <v>268000</v>
      </c>
      <c r="AD88" s="28">
        <f t="shared" si="20"/>
        <v>268000</v>
      </c>
      <c r="AE88" s="28">
        <f t="shared" si="21"/>
        <v>268000</v>
      </c>
      <c r="AF88" s="28">
        <f t="shared" si="22"/>
        <v>268000</v>
      </c>
      <c r="AG88" s="28">
        <f t="shared" si="23"/>
        <v>268000</v>
      </c>
      <c r="AH88" s="28"/>
    </row>
    <row r="89" spans="1:34" s="21" customFormat="1" x14ac:dyDescent="0.3">
      <c r="A89" s="7" t="s">
        <v>167</v>
      </c>
      <c r="B89" s="7" t="s">
        <v>114</v>
      </c>
      <c r="C89" s="7">
        <v>2801</v>
      </c>
      <c r="D89" s="7" t="s">
        <v>8</v>
      </c>
      <c r="E89" s="7" t="s">
        <v>1466</v>
      </c>
      <c r="F89" s="7">
        <v>370692</v>
      </c>
      <c r="G89" s="7" t="s">
        <v>1460</v>
      </c>
      <c r="H89" s="8" t="s">
        <v>1350</v>
      </c>
      <c r="I89" s="15">
        <v>318501.33333333331</v>
      </c>
      <c r="J89" s="15">
        <v>318501.33333333331</v>
      </c>
      <c r="K89" s="15">
        <v>318501.33333333331</v>
      </c>
      <c r="L89" s="15">
        <v>318501.33333333331</v>
      </c>
      <c r="M89" s="15">
        <v>318501.33333333331</v>
      </c>
      <c r="N89" s="15">
        <v>318501.33333333331</v>
      </c>
      <c r="O89" s="15">
        <v>318501.33333333331</v>
      </c>
      <c r="P89" s="15">
        <v>318501.33333333331</v>
      </c>
      <c r="Q89" s="15">
        <v>318501.33333333331</v>
      </c>
      <c r="R89" s="15">
        <v>318501.33333333331</v>
      </c>
      <c r="S89" s="15">
        <v>318501.33333333331</v>
      </c>
      <c r="T89" s="15">
        <v>318501.33333333331</v>
      </c>
      <c r="U89" s="21">
        <v>0.40310000000000001</v>
      </c>
      <c r="V89"/>
      <c r="W89" s="28">
        <f t="shared" si="13"/>
        <v>319000</v>
      </c>
      <c r="X89" s="28">
        <f t="shared" si="14"/>
        <v>319000</v>
      </c>
      <c r="Y89" s="28">
        <f t="shared" si="15"/>
        <v>319000</v>
      </c>
      <c r="Z89" s="28">
        <f t="shared" si="16"/>
        <v>319000</v>
      </c>
      <c r="AA89" s="28">
        <f t="shared" si="17"/>
        <v>319000</v>
      </c>
      <c r="AB89" s="28">
        <f t="shared" si="18"/>
        <v>319000</v>
      </c>
      <c r="AC89" s="28">
        <f t="shared" si="19"/>
        <v>319000</v>
      </c>
      <c r="AD89" s="28">
        <f t="shared" si="20"/>
        <v>319000</v>
      </c>
      <c r="AE89" s="28">
        <f t="shared" si="21"/>
        <v>319000</v>
      </c>
      <c r="AF89" s="28">
        <f t="shared" si="22"/>
        <v>319000</v>
      </c>
      <c r="AG89" s="28">
        <f t="shared" si="23"/>
        <v>319000</v>
      </c>
      <c r="AH89" s="28"/>
    </row>
    <row r="90" spans="1:34" x14ac:dyDescent="0.3">
      <c r="A90" s="7" t="s">
        <v>167</v>
      </c>
      <c r="B90" s="7" t="s">
        <v>114</v>
      </c>
      <c r="C90" s="7">
        <v>2801</v>
      </c>
      <c r="D90" s="7" t="s">
        <v>8</v>
      </c>
      <c r="E90" s="7" t="s">
        <v>1465</v>
      </c>
      <c r="F90" s="7">
        <v>132060</v>
      </c>
      <c r="G90" s="7" t="s">
        <v>1460</v>
      </c>
      <c r="H90" s="8" t="s">
        <v>1351</v>
      </c>
      <c r="I90" s="15">
        <v>641873.92000000004</v>
      </c>
      <c r="J90" s="15">
        <v>641873.92000000004</v>
      </c>
      <c r="K90" s="15">
        <v>641873.92000000004</v>
      </c>
      <c r="L90" s="15">
        <v>641873.92000000004</v>
      </c>
      <c r="M90" s="15">
        <v>641873.92000000004</v>
      </c>
      <c r="N90" s="15">
        <v>641873.92000000004</v>
      </c>
      <c r="O90" s="15">
        <v>641873.92000000004</v>
      </c>
      <c r="P90" s="15">
        <v>641873.92000000004</v>
      </c>
      <c r="Q90" s="15">
        <v>641873.92000000004</v>
      </c>
      <c r="R90" s="15">
        <v>641873.92000000004</v>
      </c>
      <c r="S90" s="15">
        <v>641873.92000000004</v>
      </c>
      <c r="T90" s="15">
        <v>641873.92000000004</v>
      </c>
      <c r="U90" s="21">
        <v>0.40310000000000001</v>
      </c>
      <c r="W90" s="28">
        <f t="shared" si="13"/>
        <v>642000</v>
      </c>
      <c r="X90" s="28">
        <f t="shared" si="14"/>
        <v>642000</v>
      </c>
      <c r="Y90" s="28">
        <f t="shared" si="15"/>
        <v>642000</v>
      </c>
      <c r="Z90" s="28">
        <f t="shared" si="16"/>
        <v>642000</v>
      </c>
      <c r="AA90" s="28">
        <f t="shared" si="17"/>
        <v>642000</v>
      </c>
      <c r="AB90" s="28">
        <f t="shared" si="18"/>
        <v>642000</v>
      </c>
      <c r="AC90" s="28">
        <f t="shared" si="19"/>
        <v>642000</v>
      </c>
      <c r="AD90" s="28">
        <f t="shared" si="20"/>
        <v>642000</v>
      </c>
      <c r="AE90" s="28">
        <f t="shared" si="21"/>
        <v>642000</v>
      </c>
      <c r="AF90" s="28">
        <f t="shared" si="22"/>
        <v>642000</v>
      </c>
      <c r="AG90" s="28">
        <f t="shared" si="23"/>
        <v>642000</v>
      </c>
      <c r="AH90" s="28"/>
    </row>
    <row r="91" spans="1:34" x14ac:dyDescent="0.3">
      <c r="A91" s="7" t="s">
        <v>167</v>
      </c>
      <c r="B91" s="7" t="s">
        <v>114</v>
      </c>
      <c r="C91" s="7">
        <v>2801</v>
      </c>
      <c r="D91" s="7" t="s">
        <v>8</v>
      </c>
      <c r="E91" s="7" t="s">
        <v>1465</v>
      </c>
      <c r="F91" s="7">
        <v>132050</v>
      </c>
      <c r="G91" s="7" t="s">
        <v>1460</v>
      </c>
      <c r="H91" s="8" t="s">
        <v>1352</v>
      </c>
      <c r="I91" s="15">
        <v>729431.04000000004</v>
      </c>
      <c r="J91" s="15">
        <v>729431.04000000004</v>
      </c>
      <c r="K91" s="15">
        <v>729431.04000000004</v>
      </c>
      <c r="L91" s="15">
        <v>729431.04000000004</v>
      </c>
      <c r="M91" s="15">
        <v>729431.04000000004</v>
      </c>
      <c r="N91" s="15">
        <v>729431.04000000004</v>
      </c>
      <c r="O91" s="15">
        <v>729431.04000000004</v>
      </c>
      <c r="P91" s="15">
        <v>729431.04000000004</v>
      </c>
      <c r="Q91" s="15">
        <v>729431.04000000004</v>
      </c>
      <c r="R91" s="15">
        <v>729431.04000000004</v>
      </c>
      <c r="S91" s="15">
        <v>729431.04000000004</v>
      </c>
      <c r="T91" s="15">
        <v>729431.04000000004</v>
      </c>
      <c r="U91" s="21">
        <v>0.40310000000000001</v>
      </c>
      <c r="W91" s="28">
        <f t="shared" si="13"/>
        <v>730000</v>
      </c>
      <c r="X91" s="28">
        <f t="shared" si="14"/>
        <v>730000</v>
      </c>
      <c r="Y91" s="28">
        <f t="shared" si="15"/>
        <v>730000</v>
      </c>
      <c r="Z91" s="28">
        <f t="shared" si="16"/>
        <v>730000</v>
      </c>
      <c r="AA91" s="28">
        <f t="shared" si="17"/>
        <v>730000</v>
      </c>
      <c r="AB91" s="28">
        <f t="shared" si="18"/>
        <v>730000</v>
      </c>
      <c r="AC91" s="28">
        <f t="shared" si="19"/>
        <v>730000</v>
      </c>
      <c r="AD91" s="28">
        <f t="shared" si="20"/>
        <v>730000</v>
      </c>
      <c r="AE91" s="28">
        <f t="shared" si="21"/>
        <v>730000</v>
      </c>
      <c r="AF91" s="28">
        <f t="shared" si="22"/>
        <v>730000</v>
      </c>
      <c r="AG91" s="28">
        <f t="shared" si="23"/>
        <v>730000</v>
      </c>
      <c r="AH91" s="28"/>
    </row>
    <row r="92" spans="1:34" x14ac:dyDescent="0.3">
      <c r="A92" s="7" t="s">
        <v>167</v>
      </c>
      <c r="B92" s="7" t="s">
        <v>114</v>
      </c>
      <c r="C92" s="7">
        <v>2801</v>
      </c>
      <c r="D92" s="7" t="s">
        <v>8</v>
      </c>
      <c r="E92" s="7" t="s">
        <v>1464</v>
      </c>
      <c r="F92" s="7">
        <v>111742</v>
      </c>
      <c r="G92" s="7" t="s">
        <v>115</v>
      </c>
      <c r="H92" s="8" t="s">
        <v>1353</v>
      </c>
      <c r="I92" s="15">
        <v>171520</v>
      </c>
      <c r="J92" s="15">
        <v>171520</v>
      </c>
      <c r="K92" s="15">
        <v>171520</v>
      </c>
      <c r="L92" s="15">
        <v>171520</v>
      </c>
      <c r="M92" s="15">
        <v>171520</v>
      </c>
      <c r="N92" s="15">
        <v>171520</v>
      </c>
      <c r="O92" s="15">
        <v>171520</v>
      </c>
      <c r="P92" s="15">
        <v>171520</v>
      </c>
      <c r="Q92" s="15">
        <v>171520</v>
      </c>
      <c r="R92" s="15">
        <v>171520</v>
      </c>
      <c r="S92" s="15">
        <v>171520</v>
      </c>
      <c r="T92" s="15">
        <v>171520</v>
      </c>
      <c r="U92" s="21">
        <v>0.40310000000000001</v>
      </c>
      <c r="W92" s="28">
        <f t="shared" si="13"/>
        <v>172000</v>
      </c>
      <c r="X92" s="28">
        <f t="shared" si="14"/>
        <v>172000</v>
      </c>
      <c r="Y92" s="28">
        <f t="shared" si="15"/>
        <v>172000</v>
      </c>
      <c r="Z92" s="28">
        <f t="shared" si="16"/>
        <v>172000</v>
      </c>
      <c r="AA92" s="28">
        <f t="shared" si="17"/>
        <v>172000</v>
      </c>
      <c r="AB92" s="28">
        <f t="shared" si="18"/>
        <v>172000</v>
      </c>
      <c r="AC92" s="28">
        <f t="shared" si="19"/>
        <v>172000</v>
      </c>
      <c r="AD92" s="28">
        <f t="shared" si="20"/>
        <v>172000</v>
      </c>
      <c r="AE92" s="28">
        <f t="shared" si="21"/>
        <v>172000</v>
      </c>
      <c r="AF92" s="28">
        <f t="shared" si="22"/>
        <v>172000</v>
      </c>
      <c r="AG92" s="28">
        <f t="shared" si="23"/>
        <v>172000</v>
      </c>
      <c r="AH92" s="28"/>
    </row>
    <row r="93" spans="1:34" x14ac:dyDescent="0.3">
      <c r="A93" s="7" t="s">
        <v>167</v>
      </c>
      <c r="B93" s="7" t="s">
        <v>114</v>
      </c>
      <c r="C93" s="7">
        <v>2801</v>
      </c>
      <c r="D93" s="7" t="s">
        <v>1467</v>
      </c>
      <c r="E93" s="7" t="s">
        <v>1468</v>
      </c>
      <c r="F93" s="7">
        <v>150199</v>
      </c>
      <c r="G93" s="7" t="s">
        <v>115</v>
      </c>
      <c r="H93" s="8" t="s">
        <v>69</v>
      </c>
      <c r="I93" s="15">
        <v>20731788.800000001</v>
      </c>
      <c r="J93" s="15">
        <v>20731788.800000001</v>
      </c>
      <c r="K93" s="15">
        <v>20731788.800000001</v>
      </c>
      <c r="L93" s="15">
        <v>20731788.800000001</v>
      </c>
      <c r="M93" s="15">
        <v>20731788.800000001</v>
      </c>
      <c r="N93" s="15">
        <v>20731788.800000001</v>
      </c>
      <c r="O93" s="15">
        <v>20731788.800000001</v>
      </c>
      <c r="P93" s="15">
        <v>20731788.800000001</v>
      </c>
      <c r="Q93" s="15">
        <v>20731788.800000001</v>
      </c>
      <c r="R93" s="15">
        <v>20731788.800000001</v>
      </c>
      <c r="S93" s="15">
        <v>20731788.800000001</v>
      </c>
      <c r="T93" s="15">
        <v>20731788.800000001</v>
      </c>
      <c r="U93" s="21">
        <v>0.40310000000000001</v>
      </c>
      <c r="W93" s="28">
        <f t="shared" si="13"/>
        <v>20732000</v>
      </c>
      <c r="X93" s="28">
        <f t="shared" si="14"/>
        <v>20732000</v>
      </c>
      <c r="Y93" s="28">
        <f t="shared" si="15"/>
        <v>20732000</v>
      </c>
      <c r="Z93" s="28">
        <f t="shared" si="16"/>
        <v>20732000</v>
      </c>
      <c r="AA93" s="28">
        <f t="shared" si="17"/>
        <v>20732000</v>
      </c>
      <c r="AB93" s="28">
        <f t="shared" si="18"/>
        <v>20732000</v>
      </c>
      <c r="AC93" s="28">
        <f t="shared" si="19"/>
        <v>20732000</v>
      </c>
      <c r="AD93" s="28">
        <f t="shared" si="20"/>
        <v>20732000</v>
      </c>
      <c r="AE93" s="28">
        <f t="shared" si="21"/>
        <v>20732000</v>
      </c>
      <c r="AF93" s="28">
        <f t="shared" si="22"/>
        <v>20732000</v>
      </c>
      <c r="AG93" s="28">
        <f t="shared" si="23"/>
        <v>20732000</v>
      </c>
      <c r="AH93" s="28"/>
    </row>
    <row r="94" spans="1:34" x14ac:dyDescent="0.3">
      <c r="A94" s="7" t="s">
        <v>167</v>
      </c>
      <c r="B94" s="7" t="s">
        <v>114</v>
      </c>
      <c r="C94" s="7">
        <v>2801</v>
      </c>
      <c r="D94" s="7" t="s">
        <v>8</v>
      </c>
      <c r="E94" s="7" t="s">
        <v>1465</v>
      </c>
      <c r="F94" s="7">
        <v>132101</v>
      </c>
      <c r="G94" s="7" t="s">
        <v>115</v>
      </c>
      <c r="H94" s="8" t="s">
        <v>1354</v>
      </c>
      <c r="I94" s="15">
        <v>1734813.5999999999</v>
      </c>
      <c r="J94" s="15">
        <v>1734813.5999999999</v>
      </c>
      <c r="K94" s="15">
        <v>1734813.5999999999</v>
      </c>
      <c r="L94" s="15">
        <v>1734813.5999999999</v>
      </c>
      <c r="M94" s="15">
        <v>1734813.5999999999</v>
      </c>
      <c r="N94" s="15">
        <v>1734813.5999999999</v>
      </c>
      <c r="O94" s="15">
        <v>1734813.5999999999</v>
      </c>
      <c r="P94" s="15">
        <v>1734813.5999999999</v>
      </c>
      <c r="Q94" s="15">
        <v>1734813.5999999999</v>
      </c>
      <c r="R94" s="15">
        <v>1734813.5999999999</v>
      </c>
      <c r="S94" s="15">
        <v>1734813.5999999999</v>
      </c>
      <c r="T94" s="15">
        <v>1734813.5999999999</v>
      </c>
      <c r="U94" s="21">
        <v>0.40310000000000001</v>
      </c>
      <c r="W94" s="28">
        <f t="shared" si="13"/>
        <v>1735000</v>
      </c>
      <c r="X94" s="28">
        <f t="shared" si="14"/>
        <v>1735000</v>
      </c>
      <c r="Y94" s="28">
        <f t="shared" si="15"/>
        <v>1735000</v>
      </c>
      <c r="Z94" s="28">
        <f t="shared" si="16"/>
        <v>1735000</v>
      </c>
      <c r="AA94" s="28">
        <f t="shared" si="17"/>
        <v>1735000</v>
      </c>
      <c r="AB94" s="28">
        <f t="shared" si="18"/>
        <v>1735000</v>
      </c>
      <c r="AC94" s="28">
        <f t="shared" si="19"/>
        <v>1735000</v>
      </c>
      <c r="AD94" s="28">
        <f t="shared" si="20"/>
        <v>1735000</v>
      </c>
      <c r="AE94" s="28">
        <f t="shared" si="21"/>
        <v>1735000</v>
      </c>
      <c r="AF94" s="28">
        <f t="shared" si="22"/>
        <v>1735000</v>
      </c>
      <c r="AG94" s="28">
        <f t="shared" si="23"/>
        <v>1735000</v>
      </c>
      <c r="AH94" s="28"/>
    </row>
    <row r="95" spans="1:34" x14ac:dyDescent="0.3">
      <c r="A95" s="7" t="s">
        <v>167</v>
      </c>
      <c r="B95" s="7" t="s">
        <v>114</v>
      </c>
      <c r="C95" s="7">
        <v>2801</v>
      </c>
      <c r="D95" s="7" t="s">
        <v>1469</v>
      </c>
      <c r="E95" s="7">
        <v>907</v>
      </c>
      <c r="F95" s="7">
        <v>131442</v>
      </c>
      <c r="G95" s="7" t="s">
        <v>115</v>
      </c>
      <c r="H95" s="8" t="s">
        <v>68</v>
      </c>
      <c r="I95" s="15">
        <v>5378862.2933333339</v>
      </c>
      <c r="J95" s="15">
        <v>5378862.2933333339</v>
      </c>
      <c r="K95" s="15">
        <v>5378862.2933333339</v>
      </c>
      <c r="L95" s="15">
        <v>5378862.2933333339</v>
      </c>
      <c r="M95" s="15">
        <v>5378862.2933333339</v>
      </c>
      <c r="N95" s="15">
        <v>5378862.2933333339</v>
      </c>
      <c r="O95" s="15">
        <v>5378862.2933333339</v>
      </c>
      <c r="P95" s="15">
        <v>5378862.2933333339</v>
      </c>
      <c r="Q95" s="15">
        <v>5378862.2933333339</v>
      </c>
      <c r="R95" s="15">
        <v>5378862.2933333339</v>
      </c>
      <c r="S95" s="15">
        <v>5378862.2933333339</v>
      </c>
      <c r="T95" s="15">
        <v>5378862.2933333339</v>
      </c>
      <c r="U95" s="21">
        <v>0.40310000000000001</v>
      </c>
      <c r="W95" s="28">
        <f t="shared" si="13"/>
        <v>5379000</v>
      </c>
      <c r="X95" s="28">
        <f t="shared" si="14"/>
        <v>5379000</v>
      </c>
      <c r="Y95" s="28">
        <f t="shared" si="15"/>
        <v>5379000</v>
      </c>
      <c r="Z95" s="28">
        <f t="shared" si="16"/>
        <v>5379000</v>
      </c>
      <c r="AA95" s="28">
        <f t="shared" si="17"/>
        <v>5379000</v>
      </c>
      <c r="AB95" s="28">
        <f t="shared" si="18"/>
        <v>5379000</v>
      </c>
      <c r="AC95" s="28">
        <f t="shared" si="19"/>
        <v>5379000</v>
      </c>
      <c r="AD95" s="28">
        <f t="shared" si="20"/>
        <v>5379000</v>
      </c>
      <c r="AE95" s="28">
        <f t="shared" si="21"/>
        <v>5379000</v>
      </c>
      <c r="AF95" s="28">
        <f t="shared" si="22"/>
        <v>5379000</v>
      </c>
      <c r="AG95" s="28">
        <f t="shared" si="23"/>
        <v>5379000</v>
      </c>
      <c r="AH95" s="28"/>
    </row>
    <row r="96" spans="1:34" s="14" customFormat="1" x14ac:dyDescent="0.3">
      <c r="A96" s="7" t="s">
        <v>167</v>
      </c>
      <c r="B96" s="7" t="s">
        <v>114</v>
      </c>
      <c r="C96" s="7">
        <v>2801</v>
      </c>
      <c r="D96" s="7" t="s">
        <v>8</v>
      </c>
      <c r="E96" s="7">
        <v>907</v>
      </c>
      <c r="F96" s="7">
        <v>370466</v>
      </c>
      <c r="G96" s="7" t="s">
        <v>115</v>
      </c>
      <c r="H96" s="8" t="s">
        <v>1355</v>
      </c>
      <c r="I96" s="15">
        <v>439301.8666666667</v>
      </c>
      <c r="J96" s="15">
        <v>439301.8666666667</v>
      </c>
      <c r="K96" s="15">
        <v>439301.8666666667</v>
      </c>
      <c r="L96" s="15">
        <v>439301.8666666667</v>
      </c>
      <c r="M96" s="15">
        <v>439301.8666666667</v>
      </c>
      <c r="N96" s="15">
        <v>439301.8666666667</v>
      </c>
      <c r="O96" s="15">
        <v>439301.8666666667</v>
      </c>
      <c r="P96" s="15">
        <v>439301.8666666667</v>
      </c>
      <c r="Q96" s="15">
        <v>439301.8666666667</v>
      </c>
      <c r="R96" s="15">
        <v>439301.8666666667</v>
      </c>
      <c r="S96" s="15">
        <v>439301.8666666667</v>
      </c>
      <c r="T96" s="15">
        <v>439301.8666666667</v>
      </c>
      <c r="U96" s="22">
        <v>0.40310000000000001</v>
      </c>
      <c r="W96" s="28">
        <f t="shared" si="13"/>
        <v>440000</v>
      </c>
      <c r="X96" s="28">
        <f t="shared" si="14"/>
        <v>440000</v>
      </c>
      <c r="Y96" s="28">
        <f t="shared" si="15"/>
        <v>440000</v>
      </c>
      <c r="Z96" s="28">
        <f t="shared" si="16"/>
        <v>440000</v>
      </c>
      <c r="AA96" s="28">
        <f t="shared" si="17"/>
        <v>440000</v>
      </c>
      <c r="AB96" s="28">
        <f t="shared" si="18"/>
        <v>440000</v>
      </c>
      <c r="AC96" s="28">
        <f t="shared" si="19"/>
        <v>440000</v>
      </c>
      <c r="AD96" s="28">
        <f t="shared" si="20"/>
        <v>440000</v>
      </c>
      <c r="AE96" s="28">
        <f t="shared" si="21"/>
        <v>440000</v>
      </c>
      <c r="AF96" s="28">
        <f t="shared" si="22"/>
        <v>440000</v>
      </c>
      <c r="AG96" s="28">
        <f t="shared" si="23"/>
        <v>440000</v>
      </c>
      <c r="AH96" s="28"/>
    </row>
    <row r="97" spans="1:34" x14ac:dyDescent="0.3">
      <c r="A97" s="7" t="s">
        <v>167</v>
      </c>
      <c r="B97" s="7" t="s">
        <v>114</v>
      </c>
      <c r="C97" s="7">
        <v>2801</v>
      </c>
      <c r="D97" s="7" t="s">
        <v>8</v>
      </c>
      <c r="E97" s="7" t="s">
        <v>1465</v>
      </c>
      <c r="F97" s="7">
        <v>370672</v>
      </c>
      <c r="G97" s="7" t="s">
        <v>115</v>
      </c>
      <c r="H97" s="8" t="s">
        <v>1356</v>
      </c>
      <c r="I97" s="15">
        <v>1025899.1786666667</v>
      </c>
      <c r="J97" s="15">
        <v>1025899.1786666667</v>
      </c>
      <c r="K97" s="15">
        <v>1025899.1786666667</v>
      </c>
      <c r="L97" s="15">
        <v>1025899.1786666667</v>
      </c>
      <c r="M97" s="15">
        <v>1025899.1786666667</v>
      </c>
      <c r="N97" s="15">
        <v>1025899.1786666667</v>
      </c>
      <c r="O97" s="15">
        <v>1025899.1786666667</v>
      </c>
      <c r="P97" s="15">
        <v>1025899.1786666667</v>
      </c>
      <c r="Q97" s="15">
        <v>1025899.1786666667</v>
      </c>
      <c r="R97" s="15">
        <v>1025899.1786666667</v>
      </c>
      <c r="S97" s="15">
        <v>1025899.1786666667</v>
      </c>
      <c r="T97" s="15">
        <v>1025899.1786666667</v>
      </c>
      <c r="U97" s="21">
        <v>0.40310000000000001</v>
      </c>
      <c r="W97" s="28">
        <f t="shared" si="13"/>
        <v>1026000</v>
      </c>
      <c r="X97" s="28">
        <f t="shared" si="14"/>
        <v>1026000</v>
      </c>
      <c r="Y97" s="28">
        <f t="shared" si="15"/>
        <v>1026000</v>
      </c>
      <c r="Z97" s="28">
        <f t="shared" si="16"/>
        <v>1026000</v>
      </c>
      <c r="AA97" s="28">
        <f t="shared" si="17"/>
        <v>1026000</v>
      </c>
      <c r="AB97" s="28">
        <f t="shared" si="18"/>
        <v>1026000</v>
      </c>
      <c r="AC97" s="28">
        <f t="shared" si="19"/>
        <v>1026000</v>
      </c>
      <c r="AD97" s="28">
        <f t="shared" si="20"/>
        <v>1026000</v>
      </c>
      <c r="AE97" s="28">
        <f t="shared" si="21"/>
        <v>1026000</v>
      </c>
      <c r="AF97" s="28">
        <f t="shared" si="22"/>
        <v>1026000</v>
      </c>
      <c r="AG97" s="28">
        <f t="shared" si="23"/>
        <v>1026000</v>
      </c>
      <c r="AH97" s="28"/>
    </row>
    <row r="98" spans="1:34" x14ac:dyDescent="0.3">
      <c r="A98" s="7" t="s">
        <v>167</v>
      </c>
      <c r="B98" s="7" t="s">
        <v>114</v>
      </c>
      <c r="C98" s="7">
        <v>2801</v>
      </c>
      <c r="D98" s="7" t="s">
        <v>8</v>
      </c>
      <c r="E98" s="7">
        <v>907</v>
      </c>
      <c r="F98" s="7">
        <v>370495</v>
      </c>
      <c r="G98" s="7" t="s">
        <v>115</v>
      </c>
      <c r="H98" s="8" t="s">
        <v>77</v>
      </c>
      <c r="I98" s="15">
        <v>169965.33333333334</v>
      </c>
      <c r="J98" s="15">
        <v>169965.33333333334</v>
      </c>
      <c r="K98" s="15">
        <v>169965.33333333334</v>
      </c>
      <c r="L98" s="15">
        <v>169965.33333333334</v>
      </c>
      <c r="M98" s="15">
        <v>169965.33333333334</v>
      </c>
      <c r="N98" s="15">
        <v>169965.33333333334</v>
      </c>
      <c r="O98" s="15">
        <v>169965.33333333334</v>
      </c>
      <c r="P98" s="15">
        <v>169965.33333333334</v>
      </c>
      <c r="Q98" s="15">
        <v>169965.33333333334</v>
      </c>
      <c r="R98" s="15">
        <v>169965.33333333334</v>
      </c>
      <c r="S98" s="15">
        <v>169965.33333333334</v>
      </c>
      <c r="T98" s="15">
        <v>169965.33333333334</v>
      </c>
      <c r="U98" s="21">
        <v>0.40310000000000001</v>
      </c>
      <c r="W98" s="28">
        <f t="shared" si="13"/>
        <v>170000</v>
      </c>
      <c r="X98" s="28">
        <f t="shared" si="14"/>
        <v>170000</v>
      </c>
      <c r="Y98" s="28">
        <f t="shared" si="15"/>
        <v>170000</v>
      </c>
      <c r="Z98" s="28">
        <f t="shared" si="16"/>
        <v>170000</v>
      </c>
      <c r="AA98" s="28">
        <f t="shared" si="17"/>
        <v>170000</v>
      </c>
      <c r="AB98" s="28">
        <f t="shared" si="18"/>
        <v>170000</v>
      </c>
      <c r="AC98" s="28">
        <f t="shared" si="19"/>
        <v>170000</v>
      </c>
      <c r="AD98" s="28">
        <f t="shared" si="20"/>
        <v>170000</v>
      </c>
      <c r="AE98" s="28">
        <f t="shared" si="21"/>
        <v>170000</v>
      </c>
      <c r="AF98" s="28">
        <f t="shared" si="22"/>
        <v>170000</v>
      </c>
      <c r="AG98" s="28">
        <f t="shared" si="23"/>
        <v>170000</v>
      </c>
      <c r="AH98" s="28"/>
    </row>
    <row r="99" spans="1:34" x14ac:dyDescent="0.3">
      <c r="A99" s="7" t="s">
        <v>167</v>
      </c>
      <c r="B99" s="7" t="s">
        <v>114</v>
      </c>
      <c r="C99" s="7">
        <v>2801</v>
      </c>
      <c r="D99" s="7" t="s">
        <v>8</v>
      </c>
      <c r="E99" s="7" t="s">
        <v>1465</v>
      </c>
      <c r="F99" s="7">
        <v>131982</v>
      </c>
      <c r="G99" s="7" t="s">
        <v>115</v>
      </c>
      <c r="H99" s="8" t="s">
        <v>1357</v>
      </c>
      <c r="I99" s="15">
        <v>1063411.3493333336</v>
      </c>
      <c r="J99" s="15">
        <v>1063411.3493333336</v>
      </c>
      <c r="K99" s="15">
        <v>1063411.3493333336</v>
      </c>
      <c r="L99" s="15">
        <v>1063411.3493333336</v>
      </c>
      <c r="M99" s="15">
        <v>1063411.3493333336</v>
      </c>
      <c r="N99" s="15">
        <v>1063411.3493333336</v>
      </c>
      <c r="O99" s="15">
        <v>1063411.3493333336</v>
      </c>
      <c r="P99" s="15">
        <v>1063411.3493333336</v>
      </c>
      <c r="Q99" s="15">
        <v>1063411.3493333336</v>
      </c>
      <c r="R99" s="15">
        <v>1063411.3493333336</v>
      </c>
      <c r="S99" s="15">
        <v>1063411.3493333336</v>
      </c>
      <c r="T99" s="15">
        <v>1063411.3493333336</v>
      </c>
      <c r="U99" s="21">
        <v>0.40310000000000001</v>
      </c>
      <c r="W99" s="28">
        <f t="shared" si="13"/>
        <v>1064000</v>
      </c>
      <c r="X99" s="28">
        <f t="shared" si="14"/>
        <v>1064000</v>
      </c>
      <c r="Y99" s="28">
        <f t="shared" si="15"/>
        <v>1064000</v>
      </c>
      <c r="Z99" s="28">
        <f t="shared" si="16"/>
        <v>1064000</v>
      </c>
      <c r="AA99" s="28">
        <f t="shared" si="17"/>
        <v>1064000</v>
      </c>
      <c r="AB99" s="28">
        <f t="shared" si="18"/>
        <v>1064000</v>
      </c>
      <c r="AC99" s="28">
        <f t="shared" si="19"/>
        <v>1064000</v>
      </c>
      <c r="AD99" s="28">
        <f t="shared" si="20"/>
        <v>1064000</v>
      </c>
      <c r="AE99" s="28">
        <f t="shared" si="21"/>
        <v>1064000</v>
      </c>
      <c r="AF99" s="28">
        <f t="shared" si="22"/>
        <v>1064000</v>
      </c>
      <c r="AG99" s="28">
        <f t="shared" si="23"/>
        <v>1064000</v>
      </c>
      <c r="AH99" s="28"/>
    </row>
    <row r="100" spans="1:34" x14ac:dyDescent="0.3">
      <c r="A100" s="7" t="s">
        <v>167</v>
      </c>
      <c r="B100" s="7" t="s">
        <v>114</v>
      </c>
      <c r="C100" s="7">
        <v>2801</v>
      </c>
      <c r="D100" s="7" t="s">
        <v>8</v>
      </c>
      <c r="E100" s="7" t="s">
        <v>1465</v>
      </c>
      <c r="F100" s="7">
        <v>370649</v>
      </c>
      <c r="G100" s="7" t="s">
        <v>115</v>
      </c>
      <c r="H100" s="8" t="s">
        <v>1358</v>
      </c>
      <c r="I100" s="15">
        <v>655936</v>
      </c>
      <c r="J100" s="15">
        <v>655936</v>
      </c>
      <c r="K100" s="15">
        <v>655936</v>
      </c>
      <c r="L100" s="15">
        <v>655936</v>
      </c>
      <c r="M100" s="15">
        <v>655936</v>
      </c>
      <c r="N100" s="15">
        <v>655936</v>
      </c>
      <c r="O100" s="15">
        <v>655936</v>
      </c>
      <c r="P100" s="15">
        <v>655936</v>
      </c>
      <c r="Q100" s="15">
        <v>655936</v>
      </c>
      <c r="R100" s="15">
        <v>655936</v>
      </c>
      <c r="S100" s="15">
        <v>655936</v>
      </c>
      <c r="T100" s="15">
        <v>655936</v>
      </c>
      <c r="U100" s="21">
        <v>0.40310000000000001</v>
      </c>
      <c r="W100" s="28">
        <f t="shared" si="13"/>
        <v>656000</v>
      </c>
      <c r="X100" s="28">
        <f t="shared" si="14"/>
        <v>656000</v>
      </c>
      <c r="Y100" s="28">
        <f t="shared" si="15"/>
        <v>656000</v>
      </c>
      <c r="Z100" s="28">
        <f t="shared" si="16"/>
        <v>656000</v>
      </c>
      <c r="AA100" s="28">
        <f t="shared" si="17"/>
        <v>656000</v>
      </c>
      <c r="AB100" s="28">
        <f t="shared" si="18"/>
        <v>656000</v>
      </c>
      <c r="AC100" s="28">
        <f t="shared" si="19"/>
        <v>656000</v>
      </c>
      <c r="AD100" s="28">
        <f t="shared" si="20"/>
        <v>656000</v>
      </c>
      <c r="AE100" s="28">
        <f t="shared" si="21"/>
        <v>656000</v>
      </c>
      <c r="AF100" s="28">
        <f t="shared" si="22"/>
        <v>656000</v>
      </c>
      <c r="AG100" s="28">
        <f t="shared" si="23"/>
        <v>656000</v>
      </c>
      <c r="AH100" s="28"/>
    </row>
    <row r="101" spans="1:34" x14ac:dyDescent="0.3">
      <c r="A101" s="7" t="s">
        <v>167</v>
      </c>
      <c r="B101" s="7" t="s">
        <v>114</v>
      </c>
      <c r="C101" s="7">
        <v>2801</v>
      </c>
      <c r="D101" s="7" t="s">
        <v>8</v>
      </c>
      <c r="E101" s="7" t="s">
        <v>1465</v>
      </c>
      <c r="F101" s="7">
        <v>131942</v>
      </c>
      <c r="G101" s="7" t="s">
        <v>115</v>
      </c>
      <c r="H101" s="8" t="s">
        <v>1359</v>
      </c>
      <c r="I101" s="15">
        <v>30925.664000000001</v>
      </c>
      <c r="J101" s="15">
        <v>30925.664000000001</v>
      </c>
      <c r="K101" s="15">
        <v>30925.664000000001</v>
      </c>
      <c r="L101" s="15">
        <v>30925.664000000001</v>
      </c>
      <c r="M101" s="15">
        <v>30925.664000000001</v>
      </c>
      <c r="N101" s="15">
        <v>30925.664000000001</v>
      </c>
      <c r="O101" s="15">
        <v>30925.664000000001</v>
      </c>
      <c r="P101" s="15">
        <v>30925.664000000001</v>
      </c>
      <c r="Q101" s="15">
        <v>30925.664000000001</v>
      </c>
      <c r="R101" s="15">
        <v>30925.664000000001</v>
      </c>
      <c r="S101" s="15">
        <v>30925.664000000001</v>
      </c>
      <c r="T101" s="15">
        <v>30925.664000000001</v>
      </c>
      <c r="U101" s="21">
        <v>0.40310000000000001</v>
      </c>
      <c r="W101" s="28">
        <f t="shared" si="13"/>
        <v>31000</v>
      </c>
      <c r="X101" s="28">
        <f t="shared" si="14"/>
        <v>31000</v>
      </c>
      <c r="Y101" s="28">
        <f t="shared" si="15"/>
        <v>31000</v>
      </c>
      <c r="Z101" s="28">
        <f t="shared" si="16"/>
        <v>31000</v>
      </c>
      <c r="AA101" s="28">
        <f t="shared" si="17"/>
        <v>31000</v>
      </c>
      <c r="AB101" s="28">
        <f t="shared" si="18"/>
        <v>31000</v>
      </c>
      <c r="AC101" s="28">
        <f t="shared" si="19"/>
        <v>31000</v>
      </c>
      <c r="AD101" s="28">
        <f t="shared" si="20"/>
        <v>31000</v>
      </c>
      <c r="AE101" s="28">
        <f t="shared" si="21"/>
        <v>31000</v>
      </c>
      <c r="AF101" s="28">
        <f t="shared" si="22"/>
        <v>31000</v>
      </c>
      <c r="AG101" s="28">
        <f t="shared" si="23"/>
        <v>31000</v>
      </c>
      <c r="AH101" s="28"/>
    </row>
    <row r="102" spans="1:34" x14ac:dyDescent="0.3">
      <c r="A102" s="7" t="s">
        <v>167</v>
      </c>
      <c r="B102" s="7" t="s">
        <v>114</v>
      </c>
      <c r="C102" s="7">
        <v>2801</v>
      </c>
      <c r="D102" s="7" t="s">
        <v>8</v>
      </c>
      <c r="E102" s="7">
        <v>907</v>
      </c>
      <c r="F102" s="7">
        <v>131735</v>
      </c>
      <c r="G102" s="7" t="s">
        <v>115</v>
      </c>
      <c r="H102" s="8" t="s">
        <v>70</v>
      </c>
      <c r="I102" s="15">
        <v>61459.456000000006</v>
      </c>
      <c r="J102" s="15">
        <v>61459.456000000006</v>
      </c>
      <c r="K102" s="15">
        <v>61459.456000000006</v>
      </c>
      <c r="L102" s="15">
        <v>61459.456000000006</v>
      </c>
      <c r="M102" s="15">
        <v>61459.456000000006</v>
      </c>
      <c r="N102" s="15">
        <v>61459.456000000006</v>
      </c>
      <c r="O102" s="15">
        <v>61459.456000000006</v>
      </c>
      <c r="P102" s="15">
        <v>61459.456000000006</v>
      </c>
      <c r="Q102" s="15">
        <v>61459.456000000006</v>
      </c>
      <c r="R102" s="15">
        <v>61459.456000000006</v>
      </c>
      <c r="S102" s="15">
        <v>61459.456000000006</v>
      </c>
      <c r="T102" s="15">
        <v>61459.456000000006</v>
      </c>
      <c r="U102" s="21">
        <v>0.40310000000000001</v>
      </c>
      <c r="W102" s="28">
        <f t="shared" si="13"/>
        <v>62000</v>
      </c>
      <c r="X102" s="28">
        <f t="shared" si="14"/>
        <v>62000</v>
      </c>
      <c r="Y102" s="28">
        <f t="shared" si="15"/>
        <v>62000</v>
      </c>
      <c r="Z102" s="28">
        <f t="shared" si="16"/>
        <v>62000</v>
      </c>
      <c r="AA102" s="28">
        <f t="shared" si="17"/>
        <v>62000</v>
      </c>
      <c r="AB102" s="28">
        <f t="shared" si="18"/>
        <v>62000</v>
      </c>
      <c r="AC102" s="28">
        <f t="shared" si="19"/>
        <v>62000</v>
      </c>
      <c r="AD102" s="28">
        <f t="shared" si="20"/>
        <v>62000</v>
      </c>
      <c r="AE102" s="28">
        <f t="shared" si="21"/>
        <v>62000</v>
      </c>
      <c r="AF102" s="28">
        <f t="shared" si="22"/>
        <v>62000</v>
      </c>
      <c r="AG102" s="28">
        <f t="shared" si="23"/>
        <v>62000</v>
      </c>
      <c r="AH102" s="28"/>
    </row>
    <row r="103" spans="1:34" x14ac:dyDescent="0.3">
      <c r="A103" s="7" t="s">
        <v>167</v>
      </c>
      <c r="B103" s="7" t="s">
        <v>114</v>
      </c>
      <c r="C103" s="7">
        <v>2801</v>
      </c>
      <c r="D103" s="7" t="s">
        <v>8</v>
      </c>
      <c r="E103" s="7" t="s">
        <v>1466</v>
      </c>
      <c r="F103" s="7">
        <v>370534</v>
      </c>
      <c r="G103" s="7" t="s">
        <v>115</v>
      </c>
      <c r="H103" s="8" t="s">
        <v>75</v>
      </c>
      <c r="I103" s="15">
        <v>330727.03999999998</v>
      </c>
      <c r="J103" s="15">
        <v>330727.03999999998</v>
      </c>
      <c r="K103" s="15">
        <v>330727.03999999998</v>
      </c>
      <c r="L103" s="15">
        <v>330727.03999999998</v>
      </c>
      <c r="M103" s="15">
        <v>330727.03999999998</v>
      </c>
      <c r="N103" s="15">
        <v>330727.03999999998</v>
      </c>
      <c r="O103" s="15">
        <v>330727.03999999998</v>
      </c>
      <c r="P103" s="15">
        <v>330727.03999999998</v>
      </c>
      <c r="Q103" s="15">
        <v>330727.03999999998</v>
      </c>
      <c r="R103" s="15">
        <v>330727.03999999998</v>
      </c>
      <c r="S103" s="15">
        <v>330727.03999999998</v>
      </c>
      <c r="T103" s="15">
        <v>330727.03999999998</v>
      </c>
      <c r="U103" s="21">
        <v>0.40310000000000001</v>
      </c>
      <c r="W103" s="28">
        <f t="shared" si="13"/>
        <v>331000</v>
      </c>
      <c r="X103" s="28">
        <f t="shared" si="14"/>
        <v>331000</v>
      </c>
      <c r="Y103" s="28">
        <f t="shared" si="15"/>
        <v>331000</v>
      </c>
      <c r="Z103" s="28">
        <f t="shared" si="16"/>
        <v>331000</v>
      </c>
      <c r="AA103" s="28">
        <f t="shared" si="17"/>
        <v>331000</v>
      </c>
      <c r="AB103" s="28">
        <f t="shared" si="18"/>
        <v>331000</v>
      </c>
      <c r="AC103" s="28">
        <f t="shared" si="19"/>
        <v>331000</v>
      </c>
      <c r="AD103" s="28">
        <f t="shared" si="20"/>
        <v>331000</v>
      </c>
      <c r="AE103" s="28">
        <f t="shared" si="21"/>
        <v>331000</v>
      </c>
      <c r="AF103" s="28">
        <f t="shared" si="22"/>
        <v>331000</v>
      </c>
      <c r="AG103" s="28">
        <f t="shared" si="23"/>
        <v>331000</v>
      </c>
      <c r="AH103" s="28"/>
    </row>
    <row r="104" spans="1:34" x14ac:dyDescent="0.3">
      <c r="A104" s="7" t="s">
        <v>167</v>
      </c>
      <c r="B104" s="7" t="s">
        <v>114</v>
      </c>
      <c r="C104" s="7">
        <v>2801</v>
      </c>
      <c r="D104" s="7" t="s">
        <v>8</v>
      </c>
      <c r="E104" s="7" t="s">
        <v>1466</v>
      </c>
      <c r="F104" s="7">
        <v>370410</v>
      </c>
      <c r="G104" s="7" t="s">
        <v>115</v>
      </c>
      <c r="H104" s="8" t="s">
        <v>1360</v>
      </c>
      <c r="I104" s="15">
        <v>1023139.5733333334</v>
      </c>
      <c r="J104" s="15">
        <v>1023139.5733333334</v>
      </c>
      <c r="K104" s="15">
        <v>1023139.5733333334</v>
      </c>
      <c r="L104" s="15">
        <v>1023139.5733333334</v>
      </c>
      <c r="M104" s="15">
        <v>1023139.5733333334</v>
      </c>
      <c r="N104" s="15">
        <v>1023139.5733333334</v>
      </c>
      <c r="O104" s="15">
        <v>1023139.5733333334</v>
      </c>
      <c r="P104" s="15">
        <v>1023139.5733333334</v>
      </c>
      <c r="Q104" s="15">
        <v>1023139.5733333334</v>
      </c>
      <c r="R104" s="15">
        <v>1023139.5733333334</v>
      </c>
      <c r="S104" s="15">
        <v>1023139.5733333334</v>
      </c>
      <c r="T104" s="15">
        <v>1023139.5733333334</v>
      </c>
      <c r="U104" s="21">
        <v>0.40310000000000001</v>
      </c>
      <c r="W104" s="28">
        <f t="shared" si="13"/>
        <v>1024000</v>
      </c>
      <c r="X104" s="28">
        <f t="shared" si="14"/>
        <v>1024000</v>
      </c>
      <c r="Y104" s="28">
        <f t="shared" si="15"/>
        <v>1024000</v>
      </c>
      <c r="Z104" s="28">
        <f t="shared" si="16"/>
        <v>1024000</v>
      </c>
      <c r="AA104" s="28">
        <f t="shared" si="17"/>
        <v>1024000</v>
      </c>
      <c r="AB104" s="28">
        <f t="shared" si="18"/>
        <v>1024000</v>
      </c>
      <c r="AC104" s="28">
        <f t="shared" si="19"/>
        <v>1024000</v>
      </c>
      <c r="AD104" s="28">
        <f t="shared" si="20"/>
        <v>1024000</v>
      </c>
      <c r="AE104" s="28">
        <f t="shared" si="21"/>
        <v>1024000</v>
      </c>
      <c r="AF104" s="28">
        <f t="shared" si="22"/>
        <v>1024000</v>
      </c>
      <c r="AG104" s="28">
        <f t="shared" si="23"/>
        <v>1024000</v>
      </c>
      <c r="AH104" s="28"/>
    </row>
    <row r="105" spans="1:34" x14ac:dyDescent="0.3">
      <c r="A105" s="7" t="s">
        <v>167</v>
      </c>
      <c r="B105" s="7" t="s">
        <v>114</v>
      </c>
      <c r="C105" s="7">
        <v>2801</v>
      </c>
      <c r="D105" s="7" t="s">
        <v>8</v>
      </c>
      <c r="E105" s="7" t="s">
        <v>1466</v>
      </c>
      <c r="F105" s="7">
        <v>212426</v>
      </c>
      <c r="G105" s="7" t="s">
        <v>115</v>
      </c>
      <c r="H105" s="8" t="s">
        <v>1361</v>
      </c>
      <c r="I105" s="15">
        <v>320733.63199999998</v>
      </c>
      <c r="J105" s="15">
        <v>320733.63199999998</v>
      </c>
      <c r="K105" s="15">
        <v>320733.63199999998</v>
      </c>
      <c r="L105" s="15">
        <v>320733.63199999998</v>
      </c>
      <c r="M105" s="15">
        <v>320733.63199999998</v>
      </c>
      <c r="N105" s="15">
        <v>320733.63199999998</v>
      </c>
      <c r="O105" s="15">
        <v>320733.63199999998</v>
      </c>
      <c r="P105" s="15">
        <v>320733.63199999998</v>
      </c>
      <c r="Q105" s="15">
        <v>320733.63199999998</v>
      </c>
      <c r="R105" s="15">
        <v>320733.63199999998</v>
      </c>
      <c r="S105" s="15">
        <v>320733.63199999998</v>
      </c>
      <c r="T105" s="15">
        <v>320733.63199999998</v>
      </c>
      <c r="U105" s="21">
        <v>0.40310000000000001</v>
      </c>
      <c r="W105" s="28">
        <f t="shared" si="13"/>
        <v>321000</v>
      </c>
      <c r="X105" s="28">
        <f t="shared" si="14"/>
        <v>321000</v>
      </c>
      <c r="Y105" s="28">
        <f t="shared" si="15"/>
        <v>321000</v>
      </c>
      <c r="Z105" s="28">
        <f t="shared" si="16"/>
        <v>321000</v>
      </c>
      <c r="AA105" s="28">
        <f t="shared" si="17"/>
        <v>321000</v>
      </c>
      <c r="AB105" s="28">
        <f t="shared" si="18"/>
        <v>321000</v>
      </c>
      <c r="AC105" s="28">
        <f t="shared" si="19"/>
        <v>321000</v>
      </c>
      <c r="AD105" s="28">
        <f t="shared" si="20"/>
        <v>321000</v>
      </c>
      <c r="AE105" s="28">
        <f t="shared" si="21"/>
        <v>321000</v>
      </c>
      <c r="AF105" s="28">
        <f t="shared" si="22"/>
        <v>321000</v>
      </c>
      <c r="AG105" s="28">
        <f t="shared" si="23"/>
        <v>321000</v>
      </c>
      <c r="AH105" s="28"/>
    </row>
    <row r="106" spans="1:34" s="21" customFormat="1" x14ac:dyDescent="0.3">
      <c r="A106" s="7" t="s">
        <v>167</v>
      </c>
      <c r="B106" s="7" t="s">
        <v>114</v>
      </c>
      <c r="C106" s="7">
        <v>2801</v>
      </c>
      <c r="D106" s="7" t="s">
        <v>8</v>
      </c>
      <c r="E106" s="7" t="s">
        <v>1466</v>
      </c>
      <c r="F106" s="7">
        <v>370456</v>
      </c>
      <c r="G106" s="7" t="s">
        <v>115</v>
      </c>
      <c r="H106" s="8" t="s">
        <v>1362</v>
      </c>
      <c r="I106" s="15">
        <v>424074.23999999999</v>
      </c>
      <c r="J106" s="15">
        <v>424074.23999999999</v>
      </c>
      <c r="K106" s="15">
        <v>424074.23999999999</v>
      </c>
      <c r="L106" s="15">
        <v>424074.23999999999</v>
      </c>
      <c r="M106" s="15">
        <v>424074.23999999999</v>
      </c>
      <c r="N106" s="15">
        <v>424074.23999999999</v>
      </c>
      <c r="O106" s="15">
        <v>424074.23999999999</v>
      </c>
      <c r="P106" s="15">
        <v>424074.23999999999</v>
      </c>
      <c r="Q106" s="15">
        <v>424074.23999999999</v>
      </c>
      <c r="R106" s="15">
        <v>424074.23999999999</v>
      </c>
      <c r="S106" s="15">
        <v>424074.23999999999</v>
      </c>
      <c r="T106" s="15">
        <v>424074.23999999999</v>
      </c>
      <c r="U106" s="21">
        <v>0.40310000000000001</v>
      </c>
      <c r="V106"/>
      <c r="W106" s="28">
        <f t="shared" si="13"/>
        <v>425000</v>
      </c>
      <c r="X106" s="28">
        <f t="shared" si="14"/>
        <v>425000</v>
      </c>
      <c r="Y106" s="28">
        <f t="shared" si="15"/>
        <v>425000</v>
      </c>
      <c r="Z106" s="28">
        <f t="shared" si="16"/>
        <v>425000</v>
      </c>
      <c r="AA106" s="28">
        <f t="shared" si="17"/>
        <v>425000</v>
      </c>
      <c r="AB106" s="28">
        <f t="shared" si="18"/>
        <v>425000</v>
      </c>
      <c r="AC106" s="28">
        <f t="shared" si="19"/>
        <v>425000</v>
      </c>
      <c r="AD106" s="28">
        <f t="shared" si="20"/>
        <v>425000</v>
      </c>
      <c r="AE106" s="28">
        <f t="shared" si="21"/>
        <v>425000</v>
      </c>
      <c r="AF106" s="28">
        <f t="shared" si="22"/>
        <v>425000</v>
      </c>
      <c r="AG106" s="28">
        <f t="shared" si="23"/>
        <v>425000</v>
      </c>
      <c r="AH106" s="28"/>
    </row>
    <row r="107" spans="1:34" s="21" customFormat="1" x14ac:dyDescent="0.3">
      <c r="A107" s="7" t="s">
        <v>167</v>
      </c>
      <c r="B107" s="7" t="s">
        <v>114</v>
      </c>
      <c r="C107" s="7">
        <v>2801</v>
      </c>
      <c r="D107" s="7" t="s">
        <v>8</v>
      </c>
      <c r="E107" s="7">
        <v>907</v>
      </c>
      <c r="F107" s="7">
        <v>131538</v>
      </c>
      <c r="G107" s="7" t="s">
        <v>115</v>
      </c>
      <c r="H107" s="8" t="s">
        <v>66</v>
      </c>
      <c r="I107" s="15">
        <v>7405546.9653333323</v>
      </c>
      <c r="J107" s="15">
        <v>7405546.9653333323</v>
      </c>
      <c r="K107" s="15">
        <v>7405546.9653333323</v>
      </c>
      <c r="L107" s="15">
        <v>7405546.9653333323</v>
      </c>
      <c r="M107" s="15">
        <v>7405546.9653333323</v>
      </c>
      <c r="N107" s="15">
        <v>7405546.9653333323</v>
      </c>
      <c r="O107" s="15">
        <v>7405546.9653333323</v>
      </c>
      <c r="P107" s="15">
        <v>7405546.9653333323</v>
      </c>
      <c r="Q107" s="15">
        <v>7405546.9653333323</v>
      </c>
      <c r="R107" s="15">
        <v>7405546.9653333323</v>
      </c>
      <c r="S107" s="15">
        <v>7405546.9653333323</v>
      </c>
      <c r="T107" s="15">
        <v>7405546.9653333323</v>
      </c>
      <c r="U107" s="21">
        <v>0.40310000000000001</v>
      </c>
      <c r="V107"/>
      <c r="W107" s="28">
        <f t="shared" si="13"/>
        <v>7406000</v>
      </c>
      <c r="X107" s="28">
        <f t="shared" si="14"/>
        <v>7406000</v>
      </c>
      <c r="Y107" s="28">
        <f t="shared" si="15"/>
        <v>7406000</v>
      </c>
      <c r="Z107" s="28">
        <f t="shared" si="16"/>
        <v>7406000</v>
      </c>
      <c r="AA107" s="28">
        <f t="shared" si="17"/>
        <v>7406000</v>
      </c>
      <c r="AB107" s="28">
        <f t="shared" si="18"/>
        <v>7406000</v>
      </c>
      <c r="AC107" s="28">
        <f t="shared" si="19"/>
        <v>7406000</v>
      </c>
      <c r="AD107" s="28">
        <f t="shared" si="20"/>
        <v>7406000</v>
      </c>
      <c r="AE107" s="28">
        <f t="shared" si="21"/>
        <v>7406000</v>
      </c>
      <c r="AF107" s="28">
        <f t="shared" si="22"/>
        <v>7406000</v>
      </c>
      <c r="AG107" s="28">
        <f t="shared" si="23"/>
        <v>7406000</v>
      </c>
      <c r="AH107" s="28"/>
    </row>
    <row r="108" spans="1:34" s="21" customFormat="1" x14ac:dyDescent="0.3">
      <c r="A108" s="7" t="s">
        <v>167</v>
      </c>
      <c r="B108" s="7" t="s">
        <v>114</v>
      </c>
      <c r="C108" s="7">
        <v>2801</v>
      </c>
      <c r="D108" s="7" t="s">
        <v>8</v>
      </c>
      <c r="E108" s="7">
        <v>907</v>
      </c>
      <c r="F108" s="7">
        <v>131884</v>
      </c>
      <c r="G108" s="7" t="s">
        <v>115</v>
      </c>
      <c r="H108" s="8" t="s">
        <v>1363</v>
      </c>
      <c r="I108" s="15">
        <v>1017778.6666666666</v>
      </c>
      <c r="J108" s="15">
        <v>1017778.6666666666</v>
      </c>
      <c r="K108" s="15">
        <v>1017778.6666666666</v>
      </c>
      <c r="L108" s="15">
        <v>1017778.6666666666</v>
      </c>
      <c r="M108" s="15">
        <v>1017778.6666666666</v>
      </c>
      <c r="N108" s="15">
        <v>1017778.6666666666</v>
      </c>
      <c r="O108" s="15">
        <v>1017778.6666666666</v>
      </c>
      <c r="P108" s="15">
        <v>1017778.6666666666</v>
      </c>
      <c r="Q108" s="15">
        <v>1017778.6666666666</v>
      </c>
      <c r="R108" s="15">
        <v>1017778.6666666666</v>
      </c>
      <c r="S108" s="15">
        <v>1017778.6666666666</v>
      </c>
      <c r="T108" s="15">
        <v>1017778.6666666666</v>
      </c>
      <c r="U108" s="21">
        <v>0.40310000000000001</v>
      </c>
      <c r="V108"/>
      <c r="W108" s="28">
        <f t="shared" si="13"/>
        <v>1018000</v>
      </c>
      <c r="X108" s="28">
        <f t="shared" si="14"/>
        <v>1018000</v>
      </c>
      <c r="Y108" s="28">
        <f t="shared" si="15"/>
        <v>1018000</v>
      </c>
      <c r="Z108" s="28">
        <f t="shared" si="16"/>
        <v>1018000</v>
      </c>
      <c r="AA108" s="28">
        <f t="shared" si="17"/>
        <v>1018000</v>
      </c>
      <c r="AB108" s="28">
        <f t="shared" si="18"/>
        <v>1018000</v>
      </c>
      <c r="AC108" s="28">
        <f t="shared" si="19"/>
        <v>1018000</v>
      </c>
      <c r="AD108" s="28">
        <f t="shared" si="20"/>
        <v>1018000</v>
      </c>
      <c r="AE108" s="28">
        <f t="shared" si="21"/>
        <v>1018000</v>
      </c>
      <c r="AF108" s="28">
        <f t="shared" si="22"/>
        <v>1018000</v>
      </c>
      <c r="AG108" s="28">
        <f t="shared" si="23"/>
        <v>1018000</v>
      </c>
      <c r="AH108" s="28"/>
    </row>
    <row r="109" spans="1:34" s="21" customFormat="1" x14ac:dyDescent="0.3">
      <c r="A109" s="7" t="s">
        <v>167</v>
      </c>
      <c r="B109" s="7" t="s">
        <v>114</v>
      </c>
      <c r="C109" s="7">
        <v>2801</v>
      </c>
      <c r="D109" s="7" t="s">
        <v>8</v>
      </c>
      <c r="E109" s="7">
        <v>907</v>
      </c>
      <c r="F109" s="7">
        <v>370657</v>
      </c>
      <c r="G109" s="7" t="s">
        <v>115</v>
      </c>
      <c r="H109" s="8" t="s">
        <v>1364</v>
      </c>
      <c r="I109" s="15">
        <v>794029.8666666667</v>
      </c>
      <c r="J109" s="15">
        <v>794029.8666666667</v>
      </c>
      <c r="K109" s="15">
        <v>794029.8666666667</v>
      </c>
      <c r="L109" s="15">
        <v>794029.8666666667</v>
      </c>
      <c r="M109" s="15">
        <v>794029.8666666667</v>
      </c>
      <c r="N109" s="15">
        <v>794029.8666666667</v>
      </c>
      <c r="O109" s="15">
        <v>794029.8666666667</v>
      </c>
      <c r="P109" s="15">
        <v>794029.8666666667</v>
      </c>
      <c r="Q109" s="15">
        <v>794029.8666666667</v>
      </c>
      <c r="R109" s="15">
        <v>794029.8666666667</v>
      </c>
      <c r="S109" s="15">
        <v>794029.8666666667</v>
      </c>
      <c r="T109" s="15">
        <v>794029.8666666667</v>
      </c>
      <c r="U109" s="21">
        <v>0.40310000000000001</v>
      </c>
      <c r="V109"/>
      <c r="W109" s="28">
        <f t="shared" si="13"/>
        <v>795000</v>
      </c>
      <c r="X109" s="28">
        <f t="shared" si="14"/>
        <v>795000</v>
      </c>
      <c r="Y109" s="28">
        <f t="shared" si="15"/>
        <v>795000</v>
      </c>
      <c r="Z109" s="28">
        <f t="shared" si="16"/>
        <v>795000</v>
      </c>
      <c r="AA109" s="28">
        <f t="shared" si="17"/>
        <v>795000</v>
      </c>
      <c r="AB109" s="28">
        <f t="shared" si="18"/>
        <v>795000</v>
      </c>
      <c r="AC109" s="28">
        <f t="shared" si="19"/>
        <v>795000</v>
      </c>
      <c r="AD109" s="28">
        <f t="shared" si="20"/>
        <v>795000</v>
      </c>
      <c r="AE109" s="28">
        <f t="shared" si="21"/>
        <v>795000</v>
      </c>
      <c r="AF109" s="28">
        <f t="shared" si="22"/>
        <v>795000</v>
      </c>
      <c r="AG109" s="28">
        <f t="shared" si="23"/>
        <v>795000</v>
      </c>
      <c r="AH109" s="28"/>
    </row>
    <row r="110" spans="1:34" s="21" customFormat="1" x14ac:dyDescent="0.3">
      <c r="A110" s="7" t="s">
        <v>167</v>
      </c>
      <c r="B110" s="7" t="s">
        <v>114</v>
      </c>
      <c r="C110" s="7">
        <v>2801</v>
      </c>
      <c r="D110" s="7" t="s">
        <v>8</v>
      </c>
      <c r="E110" s="7">
        <v>907</v>
      </c>
      <c r="F110" s="7">
        <v>132203</v>
      </c>
      <c r="G110" s="7" t="s">
        <v>115</v>
      </c>
      <c r="H110" s="8" t="s">
        <v>1365</v>
      </c>
      <c r="I110" s="15">
        <v>275237.76000000001</v>
      </c>
      <c r="J110" s="15">
        <v>275237.76000000001</v>
      </c>
      <c r="K110" s="15">
        <v>275237.76000000001</v>
      </c>
      <c r="L110" s="15">
        <v>275237.76000000001</v>
      </c>
      <c r="M110" s="15">
        <v>275237.76000000001</v>
      </c>
      <c r="N110" s="15">
        <v>275237.76000000001</v>
      </c>
      <c r="O110" s="15">
        <v>275237.76000000001</v>
      </c>
      <c r="P110" s="15">
        <v>275237.76000000001</v>
      </c>
      <c r="Q110" s="15">
        <v>275237.76000000001</v>
      </c>
      <c r="R110" s="15">
        <v>275237.76000000001</v>
      </c>
      <c r="S110" s="15">
        <v>275237.76000000001</v>
      </c>
      <c r="T110" s="15">
        <v>275237.76000000001</v>
      </c>
      <c r="U110" s="21">
        <v>0.40310000000000001</v>
      </c>
      <c r="V110"/>
      <c r="W110" s="28">
        <f t="shared" si="13"/>
        <v>276000</v>
      </c>
      <c r="X110" s="28">
        <f t="shared" si="14"/>
        <v>276000</v>
      </c>
      <c r="Y110" s="28">
        <f t="shared" si="15"/>
        <v>276000</v>
      </c>
      <c r="Z110" s="28">
        <f t="shared" si="16"/>
        <v>276000</v>
      </c>
      <c r="AA110" s="28">
        <f t="shared" si="17"/>
        <v>276000</v>
      </c>
      <c r="AB110" s="28">
        <f t="shared" si="18"/>
        <v>276000</v>
      </c>
      <c r="AC110" s="28">
        <f t="shared" si="19"/>
        <v>276000</v>
      </c>
      <c r="AD110" s="28">
        <f t="shared" si="20"/>
        <v>276000</v>
      </c>
      <c r="AE110" s="28">
        <f t="shared" si="21"/>
        <v>276000</v>
      </c>
      <c r="AF110" s="28">
        <f t="shared" si="22"/>
        <v>276000</v>
      </c>
      <c r="AG110" s="28">
        <f t="shared" si="23"/>
        <v>276000</v>
      </c>
      <c r="AH110" s="28"/>
    </row>
    <row r="111" spans="1:34" s="21" customFormat="1" x14ac:dyDescent="0.3">
      <c r="A111" s="7" t="s">
        <v>167</v>
      </c>
      <c r="B111" s="7" t="s">
        <v>114</v>
      </c>
      <c r="C111" s="7">
        <v>2801</v>
      </c>
      <c r="D111" s="7" t="s">
        <v>8</v>
      </c>
      <c r="E111" s="7">
        <v>907</v>
      </c>
      <c r="F111" s="7">
        <v>132205</v>
      </c>
      <c r="G111" s="7" t="s">
        <v>115</v>
      </c>
      <c r="H111" s="8" t="s">
        <v>1366</v>
      </c>
      <c r="I111" s="15">
        <v>353142.304</v>
      </c>
      <c r="J111" s="15">
        <v>353142.304</v>
      </c>
      <c r="K111" s="15">
        <v>353142.304</v>
      </c>
      <c r="L111" s="15">
        <v>353142.304</v>
      </c>
      <c r="M111" s="15">
        <v>353142.304</v>
      </c>
      <c r="N111" s="15">
        <v>353142.304</v>
      </c>
      <c r="O111" s="15">
        <v>353142.304</v>
      </c>
      <c r="P111" s="15">
        <v>353142.304</v>
      </c>
      <c r="Q111" s="15">
        <v>353142.304</v>
      </c>
      <c r="R111" s="15">
        <v>353142.304</v>
      </c>
      <c r="S111" s="15">
        <v>353142.304</v>
      </c>
      <c r="T111" s="15">
        <v>353142.304</v>
      </c>
      <c r="U111" s="21">
        <v>0.40310000000000001</v>
      </c>
      <c r="V111"/>
      <c r="W111" s="28">
        <f t="shared" si="13"/>
        <v>354000</v>
      </c>
      <c r="X111" s="28">
        <f t="shared" si="14"/>
        <v>354000</v>
      </c>
      <c r="Y111" s="28">
        <f t="shared" si="15"/>
        <v>354000</v>
      </c>
      <c r="Z111" s="28">
        <f t="shared" si="16"/>
        <v>354000</v>
      </c>
      <c r="AA111" s="28">
        <f t="shared" si="17"/>
        <v>354000</v>
      </c>
      <c r="AB111" s="28">
        <f t="shared" si="18"/>
        <v>354000</v>
      </c>
      <c r="AC111" s="28">
        <f t="shared" si="19"/>
        <v>354000</v>
      </c>
      <c r="AD111" s="28">
        <f t="shared" si="20"/>
        <v>354000</v>
      </c>
      <c r="AE111" s="28">
        <f t="shared" si="21"/>
        <v>354000</v>
      </c>
      <c r="AF111" s="28">
        <f t="shared" si="22"/>
        <v>354000</v>
      </c>
      <c r="AG111" s="28">
        <f t="shared" si="23"/>
        <v>354000</v>
      </c>
      <c r="AH111" s="28"/>
    </row>
    <row r="112" spans="1:34" s="21" customFormat="1" x14ac:dyDescent="0.3">
      <c r="A112" s="7" t="s">
        <v>167</v>
      </c>
      <c r="B112" s="7" t="s">
        <v>114</v>
      </c>
      <c r="C112" s="7">
        <v>2801</v>
      </c>
      <c r="D112" s="7" t="s">
        <v>8</v>
      </c>
      <c r="E112" s="7">
        <v>907</v>
      </c>
      <c r="F112" s="7">
        <v>132174</v>
      </c>
      <c r="G112" s="7" t="s">
        <v>115</v>
      </c>
      <c r="H112" s="8" t="s">
        <v>1367</v>
      </c>
      <c r="I112" s="15">
        <v>725403.45600000012</v>
      </c>
      <c r="J112" s="15">
        <v>725403.45600000012</v>
      </c>
      <c r="K112" s="15">
        <v>725403.45600000012</v>
      </c>
      <c r="L112" s="15">
        <v>725403.45600000012</v>
      </c>
      <c r="M112" s="15">
        <v>725403.45600000012</v>
      </c>
      <c r="N112" s="15">
        <v>725403.45600000012</v>
      </c>
      <c r="O112" s="15">
        <v>725403.45600000012</v>
      </c>
      <c r="P112" s="15">
        <v>725403.45600000012</v>
      </c>
      <c r="Q112" s="15">
        <v>725403.45600000012</v>
      </c>
      <c r="R112" s="15">
        <v>725403.45600000012</v>
      </c>
      <c r="S112" s="15">
        <v>725403.45600000012</v>
      </c>
      <c r="T112" s="15">
        <v>725403.45600000012</v>
      </c>
      <c r="U112" s="21">
        <v>0.40310000000000001</v>
      </c>
      <c r="V112"/>
      <c r="W112" s="28">
        <f t="shared" si="13"/>
        <v>726000</v>
      </c>
      <c r="X112" s="28">
        <f t="shared" si="14"/>
        <v>726000</v>
      </c>
      <c r="Y112" s="28">
        <f t="shared" si="15"/>
        <v>726000</v>
      </c>
      <c r="Z112" s="28">
        <f t="shared" si="16"/>
        <v>726000</v>
      </c>
      <c r="AA112" s="28">
        <f t="shared" si="17"/>
        <v>726000</v>
      </c>
      <c r="AB112" s="28">
        <f t="shared" si="18"/>
        <v>726000</v>
      </c>
      <c r="AC112" s="28">
        <f t="shared" si="19"/>
        <v>726000</v>
      </c>
      <c r="AD112" s="28">
        <f t="shared" si="20"/>
        <v>726000</v>
      </c>
      <c r="AE112" s="28">
        <f t="shared" si="21"/>
        <v>726000</v>
      </c>
      <c r="AF112" s="28">
        <f t="shared" si="22"/>
        <v>726000</v>
      </c>
      <c r="AG112" s="28">
        <f t="shared" si="23"/>
        <v>726000</v>
      </c>
      <c r="AH112" s="28"/>
    </row>
    <row r="113" spans="1:34" s="21" customFormat="1" x14ac:dyDescent="0.3">
      <c r="A113" s="7" t="s">
        <v>167</v>
      </c>
      <c r="B113" s="7" t="s">
        <v>114</v>
      </c>
      <c r="C113" s="7">
        <v>2801</v>
      </c>
      <c r="D113" s="7" t="s">
        <v>8</v>
      </c>
      <c r="E113" s="7">
        <v>907</v>
      </c>
      <c r="F113" s="7">
        <v>132173</v>
      </c>
      <c r="G113" s="7" t="s">
        <v>115</v>
      </c>
      <c r="H113" s="8" t="s">
        <v>1368</v>
      </c>
      <c r="I113" s="15">
        <v>691106.24</v>
      </c>
      <c r="J113" s="15">
        <v>691106.24</v>
      </c>
      <c r="K113" s="15">
        <v>691106.24</v>
      </c>
      <c r="L113" s="15">
        <v>691106.24</v>
      </c>
      <c r="M113" s="15">
        <v>691106.24</v>
      </c>
      <c r="N113" s="15">
        <v>691106.24</v>
      </c>
      <c r="O113" s="15">
        <v>691106.24</v>
      </c>
      <c r="P113" s="15">
        <v>691106.24</v>
      </c>
      <c r="Q113" s="15">
        <v>691106.24</v>
      </c>
      <c r="R113" s="15">
        <v>691106.24</v>
      </c>
      <c r="S113" s="15">
        <v>691106.24</v>
      </c>
      <c r="T113" s="15">
        <v>691106.24</v>
      </c>
      <c r="U113" s="21">
        <v>0.40310000000000001</v>
      </c>
      <c r="V113"/>
      <c r="W113" s="28">
        <f t="shared" si="13"/>
        <v>692000</v>
      </c>
      <c r="X113" s="28">
        <f t="shared" si="14"/>
        <v>692000</v>
      </c>
      <c r="Y113" s="28">
        <f t="shared" si="15"/>
        <v>692000</v>
      </c>
      <c r="Z113" s="28">
        <f t="shared" si="16"/>
        <v>692000</v>
      </c>
      <c r="AA113" s="28">
        <f t="shared" si="17"/>
        <v>692000</v>
      </c>
      <c r="AB113" s="28">
        <f t="shared" si="18"/>
        <v>692000</v>
      </c>
      <c r="AC113" s="28">
        <f t="shared" si="19"/>
        <v>692000</v>
      </c>
      <c r="AD113" s="28">
        <f t="shared" si="20"/>
        <v>692000</v>
      </c>
      <c r="AE113" s="28">
        <f t="shared" si="21"/>
        <v>692000</v>
      </c>
      <c r="AF113" s="28">
        <f t="shared" si="22"/>
        <v>692000</v>
      </c>
      <c r="AG113" s="28">
        <f t="shared" si="23"/>
        <v>692000</v>
      </c>
      <c r="AH113" s="28"/>
    </row>
    <row r="114" spans="1:34" s="21" customFormat="1" x14ac:dyDescent="0.3">
      <c r="A114" s="7" t="s">
        <v>167</v>
      </c>
      <c r="B114" s="7" t="s">
        <v>114</v>
      </c>
      <c r="C114" s="7">
        <v>2801</v>
      </c>
      <c r="D114" s="7" t="s">
        <v>8</v>
      </c>
      <c r="E114" s="7">
        <v>907</v>
      </c>
      <c r="F114" s="7">
        <v>132136</v>
      </c>
      <c r="G114" s="7" t="s">
        <v>115</v>
      </c>
      <c r="H114" s="8" t="s">
        <v>1369</v>
      </c>
      <c r="I114" s="15">
        <v>603773.19466666668</v>
      </c>
      <c r="J114" s="15">
        <v>603773.19466666668</v>
      </c>
      <c r="K114" s="15">
        <v>603773.19466666668</v>
      </c>
      <c r="L114" s="15">
        <v>603773.19466666668</v>
      </c>
      <c r="M114" s="15">
        <v>603773.19466666668</v>
      </c>
      <c r="N114" s="15">
        <v>603773.19466666668</v>
      </c>
      <c r="O114" s="15">
        <v>603773.19466666668</v>
      </c>
      <c r="P114" s="15">
        <v>603773.19466666668</v>
      </c>
      <c r="Q114" s="15">
        <v>603773.19466666668</v>
      </c>
      <c r="R114" s="15">
        <v>603773.19466666668</v>
      </c>
      <c r="S114" s="15">
        <v>603773.19466666668</v>
      </c>
      <c r="T114" s="15">
        <v>603773.19466666668</v>
      </c>
      <c r="U114" s="21">
        <v>0.40310000000000001</v>
      </c>
      <c r="V114"/>
      <c r="W114" s="28">
        <f t="shared" si="13"/>
        <v>604000</v>
      </c>
      <c r="X114" s="28">
        <f t="shared" si="14"/>
        <v>604000</v>
      </c>
      <c r="Y114" s="28">
        <f t="shared" si="15"/>
        <v>604000</v>
      </c>
      <c r="Z114" s="28">
        <f t="shared" si="16"/>
        <v>604000</v>
      </c>
      <c r="AA114" s="28">
        <f t="shared" si="17"/>
        <v>604000</v>
      </c>
      <c r="AB114" s="28">
        <f t="shared" si="18"/>
        <v>604000</v>
      </c>
      <c r="AC114" s="28">
        <f t="shared" si="19"/>
        <v>604000</v>
      </c>
      <c r="AD114" s="28">
        <f t="shared" si="20"/>
        <v>604000</v>
      </c>
      <c r="AE114" s="28">
        <f t="shared" si="21"/>
        <v>604000</v>
      </c>
      <c r="AF114" s="28">
        <f t="shared" si="22"/>
        <v>604000</v>
      </c>
      <c r="AG114" s="28">
        <f t="shared" si="23"/>
        <v>604000</v>
      </c>
      <c r="AH114" s="28"/>
    </row>
    <row r="115" spans="1:34" s="21" customFormat="1" x14ac:dyDescent="0.3">
      <c r="A115" s="7" t="s">
        <v>167</v>
      </c>
      <c r="B115" s="7" t="s">
        <v>114</v>
      </c>
      <c r="C115" s="7">
        <v>2801</v>
      </c>
      <c r="D115" s="7" t="s">
        <v>8</v>
      </c>
      <c r="E115" s="7">
        <v>907</v>
      </c>
      <c r="F115" s="7">
        <v>132198</v>
      </c>
      <c r="G115" s="7" t="s">
        <v>115</v>
      </c>
      <c r="H115" s="8" t="s">
        <v>1370</v>
      </c>
      <c r="I115" s="15">
        <v>282023.55199999997</v>
      </c>
      <c r="J115" s="15">
        <v>282023.55199999997</v>
      </c>
      <c r="K115" s="15">
        <v>282023.55199999997</v>
      </c>
      <c r="L115" s="15">
        <v>282023.55199999997</v>
      </c>
      <c r="M115" s="15">
        <v>282023.55199999997</v>
      </c>
      <c r="N115" s="15">
        <v>282023.55199999997</v>
      </c>
      <c r="O115" s="15">
        <v>282023.55199999997</v>
      </c>
      <c r="P115" s="15">
        <v>282023.55199999997</v>
      </c>
      <c r="Q115" s="15">
        <v>282023.55199999997</v>
      </c>
      <c r="R115" s="15">
        <v>282023.55199999997</v>
      </c>
      <c r="S115" s="15">
        <v>282023.55199999997</v>
      </c>
      <c r="T115" s="15">
        <v>282023.55199999997</v>
      </c>
      <c r="U115" s="21">
        <v>0.40310000000000001</v>
      </c>
      <c r="V115"/>
      <c r="W115" s="28">
        <f t="shared" si="13"/>
        <v>283000</v>
      </c>
      <c r="X115" s="28">
        <f t="shared" si="14"/>
        <v>283000</v>
      </c>
      <c r="Y115" s="28">
        <f t="shared" si="15"/>
        <v>283000</v>
      </c>
      <c r="Z115" s="28">
        <f t="shared" si="16"/>
        <v>283000</v>
      </c>
      <c r="AA115" s="28">
        <f t="shared" si="17"/>
        <v>283000</v>
      </c>
      <c r="AB115" s="28">
        <f t="shared" si="18"/>
        <v>283000</v>
      </c>
      <c r="AC115" s="28">
        <f t="shared" si="19"/>
        <v>283000</v>
      </c>
      <c r="AD115" s="28">
        <f t="shared" si="20"/>
        <v>283000</v>
      </c>
      <c r="AE115" s="28">
        <f t="shared" si="21"/>
        <v>283000</v>
      </c>
      <c r="AF115" s="28">
        <f t="shared" si="22"/>
        <v>283000</v>
      </c>
      <c r="AG115" s="28">
        <f t="shared" si="23"/>
        <v>283000</v>
      </c>
      <c r="AH115" s="28"/>
    </row>
    <row r="116" spans="1:34" s="21" customFormat="1" x14ac:dyDescent="0.3">
      <c r="A116" s="7" t="s">
        <v>167</v>
      </c>
      <c r="B116" s="7" t="s">
        <v>114</v>
      </c>
      <c r="C116" s="7">
        <v>2801</v>
      </c>
      <c r="D116" s="7" t="s">
        <v>1470</v>
      </c>
      <c r="E116" s="7">
        <v>918</v>
      </c>
      <c r="F116" s="7">
        <v>131798</v>
      </c>
      <c r="G116" s="7" t="s">
        <v>115</v>
      </c>
      <c r="H116" s="8" t="s">
        <v>1371</v>
      </c>
      <c r="I116" s="15">
        <v>4710459.1359999999</v>
      </c>
      <c r="J116" s="15">
        <v>4710459.1359999999</v>
      </c>
      <c r="K116" s="15">
        <v>4710459.1359999999</v>
      </c>
      <c r="L116" s="15">
        <v>4710459.1359999999</v>
      </c>
      <c r="M116" s="15">
        <v>4710459.1359999999</v>
      </c>
      <c r="N116" s="15">
        <v>4710459.1359999999</v>
      </c>
      <c r="O116" s="15">
        <v>4710459.1359999999</v>
      </c>
      <c r="P116" s="15">
        <v>4710459.1359999999</v>
      </c>
      <c r="Q116" s="15">
        <v>4710459.1359999999</v>
      </c>
      <c r="R116" s="15">
        <v>4710459.1359999999</v>
      </c>
      <c r="S116" s="15">
        <v>4710459.1359999999</v>
      </c>
      <c r="T116" s="15">
        <v>4710459.1359999999</v>
      </c>
      <c r="U116" s="21">
        <v>0.40310000000000001</v>
      </c>
      <c r="V116"/>
      <c r="W116" s="28">
        <f t="shared" si="13"/>
        <v>4711000</v>
      </c>
      <c r="X116" s="28">
        <f t="shared" si="14"/>
        <v>4711000</v>
      </c>
      <c r="Y116" s="28">
        <f t="shared" si="15"/>
        <v>4711000</v>
      </c>
      <c r="Z116" s="28">
        <f t="shared" si="16"/>
        <v>4711000</v>
      </c>
      <c r="AA116" s="28">
        <f t="shared" si="17"/>
        <v>4711000</v>
      </c>
      <c r="AB116" s="28">
        <f t="shared" si="18"/>
        <v>4711000</v>
      </c>
      <c r="AC116" s="28">
        <f t="shared" si="19"/>
        <v>4711000</v>
      </c>
      <c r="AD116" s="28">
        <f t="shared" si="20"/>
        <v>4711000</v>
      </c>
      <c r="AE116" s="28">
        <f t="shared" si="21"/>
        <v>4711000</v>
      </c>
      <c r="AF116" s="28">
        <f t="shared" si="22"/>
        <v>4711000</v>
      </c>
      <c r="AG116" s="28">
        <f t="shared" si="23"/>
        <v>4711000</v>
      </c>
      <c r="AH116" s="28"/>
    </row>
    <row r="117" spans="1:34" s="21" customFormat="1" x14ac:dyDescent="0.3">
      <c r="A117" s="7" t="s">
        <v>167</v>
      </c>
      <c r="B117" s="7" t="s">
        <v>114</v>
      </c>
      <c r="C117" s="7">
        <v>2801</v>
      </c>
      <c r="D117" s="7" t="s">
        <v>8</v>
      </c>
      <c r="E117" s="7" t="s">
        <v>1466</v>
      </c>
      <c r="F117" s="7">
        <v>370532</v>
      </c>
      <c r="G117" s="7" t="s">
        <v>115</v>
      </c>
      <c r="H117" s="8" t="s">
        <v>74</v>
      </c>
      <c r="I117" s="15">
        <v>249340.28800000003</v>
      </c>
      <c r="J117" s="15">
        <v>249340.28800000003</v>
      </c>
      <c r="K117" s="15">
        <v>249340.28800000003</v>
      </c>
      <c r="L117" s="15">
        <v>249340.28800000003</v>
      </c>
      <c r="M117" s="15">
        <v>249340.28800000003</v>
      </c>
      <c r="N117" s="15">
        <v>249340.28800000003</v>
      </c>
      <c r="O117" s="15">
        <v>249340.28800000003</v>
      </c>
      <c r="P117" s="15">
        <v>249340.28800000003</v>
      </c>
      <c r="Q117" s="15">
        <v>249340.28800000003</v>
      </c>
      <c r="R117" s="15">
        <v>249340.28800000003</v>
      </c>
      <c r="S117" s="15">
        <v>249340.28800000003</v>
      </c>
      <c r="T117" s="15">
        <v>249340.28800000003</v>
      </c>
      <c r="U117" s="21">
        <v>0.40310000000000001</v>
      </c>
      <c r="V117"/>
      <c r="W117" s="28">
        <f t="shared" si="13"/>
        <v>250000</v>
      </c>
      <c r="X117" s="28">
        <f t="shared" si="14"/>
        <v>250000</v>
      </c>
      <c r="Y117" s="28">
        <f t="shared" si="15"/>
        <v>250000</v>
      </c>
      <c r="Z117" s="28">
        <f t="shared" si="16"/>
        <v>250000</v>
      </c>
      <c r="AA117" s="28">
        <f t="shared" si="17"/>
        <v>250000</v>
      </c>
      <c r="AB117" s="28">
        <f t="shared" si="18"/>
        <v>250000</v>
      </c>
      <c r="AC117" s="28">
        <f t="shared" si="19"/>
        <v>250000</v>
      </c>
      <c r="AD117" s="28">
        <f t="shared" si="20"/>
        <v>250000</v>
      </c>
      <c r="AE117" s="28">
        <f t="shared" si="21"/>
        <v>250000</v>
      </c>
      <c r="AF117" s="28">
        <f t="shared" si="22"/>
        <v>250000</v>
      </c>
      <c r="AG117" s="28">
        <f t="shared" si="23"/>
        <v>250000</v>
      </c>
      <c r="AH117" s="28"/>
    </row>
    <row r="118" spans="1:34" s="21" customFormat="1" x14ac:dyDescent="0.3">
      <c r="A118" s="7" t="s">
        <v>167</v>
      </c>
      <c r="B118" s="7" t="s">
        <v>114</v>
      </c>
      <c r="C118" s="7">
        <v>2801</v>
      </c>
      <c r="D118" s="7" t="s">
        <v>8</v>
      </c>
      <c r="E118" s="7">
        <v>907</v>
      </c>
      <c r="F118" s="7">
        <v>131509</v>
      </c>
      <c r="G118" s="7" t="s">
        <v>115</v>
      </c>
      <c r="H118" s="8" t="s">
        <v>71</v>
      </c>
      <c r="I118" s="15">
        <v>311047.80800000002</v>
      </c>
      <c r="J118" s="15">
        <v>311047.80800000002</v>
      </c>
      <c r="K118" s="15">
        <v>311047.80800000002</v>
      </c>
      <c r="L118" s="15">
        <v>311047.80800000002</v>
      </c>
      <c r="M118" s="15">
        <v>311047.80800000002</v>
      </c>
      <c r="N118" s="15">
        <v>311047.80800000002</v>
      </c>
      <c r="O118" s="15">
        <v>311047.80800000002</v>
      </c>
      <c r="P118" s="15">
        <v>311047.80800000002</v>
      </c>
      <c r="Q118" s="15">
        <v>311047.80800000002</v>
      </c>
      <c r="R118" s="15">
        <v>311047.80800000002</v>
      </c>
      <c r="S118" s="15">
        <v>311047.80800000002</v>
      </c>
      <c r="T118" s="15">
        <v>311047.80800000002</v>
      </c>
      <c r="U118" s="21">
        <v>0.40310000000000001</v>
      </c>
      <c r="V118"/>
      <c r="W118" s="28">
        <f t="shared" si="13"/>
        <v>312000</v>
      </c>
      <c r="X118" s="28">
        <f t="shared" si="14"/>
        <v>312000</v>
      </c>
      <c r="Y118" s="28">
        <f t="shared" si="15"/>
        <v>312000</v>
      </c>
      <c r="Z118" s="28">
        <f t="shared" si="16"/>
        <v>312000</v>
      </c>
      <c r="AA118" s="28">
        <f t="shared" si="17"/>
        <v>312000</v>
      </c>
      <c r="AB118" s="28">
        <f t="shared" si="18"/>
        <v>312000</v>
      </c>
      <c r="AC118" s="28">
        <f t="shared" si="19"/>
        <v>312000</v>
      </c>
      <c r="AD118" s="28">
        <f t="shared" si="20"/>
        <v>312000</v>
      </c>
      <c r="AE118" s="28">
        <f t="shared" si="21"/>
        <v>312000</v>
      </c>
      <c r="AF118" s="28">
        <f t="shared" si="22"/>
        <v>312000</v>
      </c>
      <c r="AG118" s="28">
        <f t="shared" si="23"/>
        <v>312000</v>
      </c>
      <c r="AH118" s="28"/>
    </row>
    <row r="119" spans="1:34" s="21" customFormat="1" x14ac:dyDescent="0.3">
      <c r="A119" s="7" t="s">
        <v>167</v>
      </c>
      <c r="B119" s="7" t="s">
        <v>114</v>
      </c>
      <c r="C119" s="7">
        <v>2801</v>
      </c>
      <c r="D119" s="7" t="s">
        <v>8</v>
      </c>
      <c r="E119" s="7">
        <v>907</v>
      </c>
      <c r="F119" s="7">
        <v>131711</v>
      </c>
      <c r="G119" s="7" t="s">
        <v>115</v>
      </c>
      <c r="H119" s="8" t="s">
        <v>1372</v>
      </c>
      <c r="I119" s="15">
        <v>332748.79999999999</v>
      </c>
      <c r="J119" s="15">
        <v>332748.79999999999</v>
      </c>
      <c r="K119" s="15">
        <v>332748.79999999999</v>
      </c>
      <c r="L119" s="15">
        <v>332748.79999999999</v>
      </c>
      <c r="M119" s="15">
        <v>332748.79999999999</v>
      </c>
      <c r="N119" s="15">
        <v>332748.79999999999</v>
      </c>
      <c r="O119" s="15">
        <v>332748.79999999999</v>
      </c>
      <c r="P119" s="15">
        <v>332748.79999999999</v>
      </c>
      <c r="Q119" s="15">
        <v>332748.79999999999</v>
      </c>
      <c r="R119" s="15">
        <v>332748.79999999999</v>
      </c>
      <c r="S119" s="15">
        <v>332748.79999999999</v>
      </c>
      <c r="T119" s="15">
        <v>332748.79999999999</v>
      </c>
      <c r="U119" s="21">
        <v>0.40310000000000001</v>
      </c>
      <c r="V119"/>
      <c r="W119" s="28">
        <f t="shared" si="13"/>
        <v>333000</v>
      </c>
      <c r="X119" s="28">
        <f t="shared" si="14"/>
        <v>333000</v>
      </c>
      <c r="Y119" s="28">
        <f t="shared" si="15"/>
        <v>333000</v>
      </c>
      <c r="Z119" s="28">
        <f t="shared" si="16"/>
        <v>333000</v>
      </c>
      <c r="AA119" s="28">
        <f t="shared" si="17"/>
        <v>333000</v>
      </c>
      <c r="AB119" s="28">
        <f t="shared" si="18"/>
        <v>333000</v>
      </c>
      <c r="AC119" s="28">
        <f t="shared" si="19"/>
        <v>333000</v>
      </c>
      <c r="AD119" s="28">
        <f t="shared" si="20"/>
        <v>333000</v>
      </c>
      <c r="AE119" s="28">
        <f t="shared" si="21"/>
        <v>333000</v>
      </c>
      <c r="AF119" s="28">
        <f t="shared" si="22"/>
        <v>333000</v>
      </c>
      <c r="AG119" s="28">
        <f t="shared" si="23"/>
        <v>333000</v>
      </c>
      <c r="AH119" s="28"/>
    </row>
    <row r="120" spans="1:34" s="21" customFormat="1" x14ac:dyDescent="0.3">
      <c r="A120" s="7" t="s">
        <v>167</v>
      </c>
      <c r="B120" s="7" t="s">
        <v>114</v>
      </c>
      <c r="C120" s="7">
        <v>2801</v>
      </c>
      <c r="D120" s="7" t="s">
        <v>8</v>
      </c>
      <c r="E120" s="7">
        <v>907</v>
      </c>
      <c r="F120" s="7">
        <v>131498</v>
      </c>
      <c r="G120" s="7" t="s">
        <v>115</v>
      </c>
      <c r="H120" s="8" t="s">
        <v>73</v>
      </c>
      <c r="I120" s="15">
        <v>2174424.2133333334</v>
      </c>
      <c r="J120" s="15">
        <v>2174424.2133333334</v>
      </c>
      <c r="K120" s="15">
        <v>2174424.2133333334</v>
      </c>
      <c r="L120" s="15">
        <v>2174424.2133333334</v>
      </c>
      <c r="M120" s="15">
        <v>2174424.2133333334</v>
      </c>
      <c r="N120" s="15">
        <v>2174424.2133333334</v>
      </c>
      <c r="O120" s="15">
        <v>2174424.2133333334</v>
      </c>
      <c r="P120" s="15">
        <v>2174424.2133333334</v>
      </c>
      <c r="Q120" s="15">
        <v>2174424.2133333334</v>
      </c>
      <c r="R120" s="15">
        <v>2174424.2133333334</v>
      </c>
      <c r="S120" s="15">
        <v>2174424.2133333334</v>
      </c>
      <c r="T120" s="15">
        <v>2174424.2133333334</v>
      </c>
      <c r="U120" s="21">
        <v>0.40310000000000001</v>
      </c>
      <c r="V120"/>
      <c r="W120" s="28">
        <f t="shared" si="13"/>
        <v>2175000</v>
      </c>
      <c r="X120" s="28">
        <f t="shared" si="14"/>
        <v>2175000</v>
      </c>
      <c r="Y120" s="28">
        <f t="shared" si="15"/>
        <v>2175000</v>
      </c>
      <c r="Z120" s="28">
        <f t="shared" si="16"/>
        <v>2175000</v>
      </c>
      <c r="AA120" s="28">
        <f t="shared" si="17"/>
        <v>2175000</v>
      </c>
      <c r="AB120" s="28">
        <f t="shared" si="18"/>
        <v>2175000</v>
      </c>
      <c r="AC120" s="28">
        <f t="shared" si="19"/>
        <v>2175000</v>
      </c>
      <c r="AD120" s="28">
        <f t="shared" si="20"/>
        <v>2175000</v>
      </c>
      <c r="AE120" s="28">
        <f t="shared" si="21"/>
        <v>2175000</v>
      </c>
      <c r="AF120" s="28">
        <f t="shared" si="22"/>
        <v>2175000</v>
      </c>
      <c r="AG120" s="28">
        <f t="shared" si="23"/>
        <v>2175000</v>
      </c>
      <c r="AH120" s="28"/>
    </row>
    <row r="121" spans="1:34" s="21" customFormat="1" x14ac:dyDescent="0.3">
      <c r="A121" s="7" t="s">
        <v>167</v>
      </c>
      <c r="B121" s="7" t="s">
        <v>114</v>
      </c>
      <c r="C121" s="7">
        <v>2801</v>
      </c>
      <c r="D121" s="7" t="s">
        <v>8</v>
      </c>
      <c r="E121" s="7">
        <v>907</v>
      </c>
      <c r="F121" s="7">
        <v>131887</v>
      </c>
      <c r="G121" s="7" t="s">
        <v>115</v>
      </c>
      <c r="H121" s="8" t="s">
        <v>1373</v>
      </c>
      <c r="I121" s="15">
        <v>142560</v>
      </c>
      <c r="J121" s="15">
        <v>142560</v>
      </c>
      <c r="K121" s="15">
        <v>142560</v>
      </c>
      <c r="L121" s="15">
        <v>142560</v>
      </c>
      <c r="M121" s="15">
        <v>142560</v>
      </c>
      <c r="N121" s="15">
        <v>142560</v>
      </c>
      <c r="O121" s="15">
        <v>142560</v>
      </c>
      <c r="P121" s="15">
        <v>142560</v>
      </c>
      <c r="Q121" s="15">
        <v>142560</v>
      </c>
      <c r="R121" s="15">
        <v>142560</v>
      </c>
      <c r="S121" s="15">
        <v>142560</v>
      </c>
      <c r="T121" s="15">
        <v>142560</v>
      </c>
      <c r="U121" s="21">
        <v>0.40310000000000001</v>
      </c>
      <c r="V121"/>
      <c r="W121" s="28">
        <f t="shared" si="13"/>
        <v>143000</v>
      </c>
      <c r="X121" s="28">
        <f t="shared" si="14"/>
        <v>143000</v>
      </c>
      <c r="Y121" s="28">
        <f t="shared" si="15"/>
        <v>143000</v>
      </c>
      <c r="Z121" s="28">
        <f t="shared" si="16"/>
        <v>143000</v>
      </c>
      <c r="AA121" s="28">
        <f t="shared" si="17"/>
        <v>143000</v>
      </c>
      <c r="AB121" s="28">
        <f t="shared" si="18"/>
        <v>143000</v>
      </c>
      <c r="AC121" s="28">
        <f t="shared" si="19"/>
        <v>143000</v>
      </c>
      <c r="AD121" s="28">
        <f t="shared" si="20"/>
        <v>143000</v>
      </c>
      <c r="AE121" s="28">
        <f t="shared" si="21"/>
        <v>143000</v>
      </c>
      <c r="AF121" s="28">
        <f t="shared" si="22"/>
        <v>143000</v>
      </c>
      <c r="AG121" s="28">
        <f t="shared" si="23"/>
        <v>143000</v>
      </c>
      <c r="AH121" s="28"/>
    </row>
    <row r="122" spans="1:34" s="21" customFormat="1" x14ac:dyDescent="0.3">
      <c r="A122" s="7" t="s">
        <v>167</v>
      </c>
      <c r="B122" s="7" t="s">
        <v>114</v>
      </c>
      <c r="C122" s="7">
        <v>2801</v>
      </c>
      <c r="D122" s="7" t="s">
        <v>8</v>
      </c>
      <c r="E122" s="7">
        <v>907</v>
      </c>
      <c r="F122" s="7">
        <v>111059</v>
      </c>
      <c r="G122" s="7" t="s">
        <v>115</v>
      </c>
      <c r="H122" s="8" t="s">
        <v>1374</v>
      </c>
      <c r="I122" s="15">
        <v>573420.41600000008</v>
      </c>
      <c r="J122" s="15">
        <v>573420.41600000008</v>
      </c>
      <c r="K122" s="15">
        <v>573420.41600000008</v>
      </c>
      <c r="L122" s="15">
        <v>573420.41600000008</v>
      </c>
      <c r="M122" s="15">
        <v>573420.41600000008</v>
      </c>
      <c r="N122" s="15">
        <v>573420.41600000008</v>
      </c>
      <c r="O122" s="15">
        <v>573420.41600000008</v>
      </c>
      <c r="P122" s="15">
        <v>573420.41600000008</v>
      </c>
      <c r="Q122" s="15">
        <v>573420.41600000008</v>
      </c>
      <c r="R122" s="15">
        <v>573420.41600000008</v>
      </c>
      <c r="S122" s="15">
        <v>573420.41600000008</v>
      </c>
      <c r="T122" s="15">
        <v>573420.41600000008</v>
      </c>
      <c r="U122" s="21">
        <v>0.40310000000000001</v>
      </c>
      <c r="V122"/>
      <c r="W122" s="28">
        <f t="shared" si="13"/>
        <v>574000</v>
      </c>
      <c r="X122" s="28">
        <f t="shared" si="14"/>
        <v>574000</v>
      </c>
      <c r="Y122" s="28">
        <f t="shared" si="15"/>
        <v>574000</v>
      </c>
      <c r="Z122" s="28">
        <f t="shared" si="16"/>
        <v>574000</v>
      </c>
      <c r="AA122" s="28">
        <f t="shared" si="17"/>
        <v>574000</v>
      </c>
      <c r="AB122" s="28">
        <f t="shared" si="18"/>
        <v>574000</v>
      </c>
      <c r="AC122" s="28">
        <f t="shared" si="19"/>
        <v>574000</v>
      </c>
      <c r="AD122" s="28">
        <f t="shared" si="20"/>
        <v>574000</v>
      </c>
      <c r="AE122" s="28">
        <f t="shared" si="21"/>
        <v>574000</v>
      </c>
      <c r="AF122" s="28">
        <f t="shared" si="22"/>
        <v>574000</v>
      </c>
      <c r="AG122" s="28">
        <f t="shared" si="23"/>
        <v>574000</v>
      </c>
      <c r="AH122" s="28"/>
    </row>
    <row r="123" spans="1:34" s="21" customFormat="1" x14ac:dyDescent="0.3">
      <c r="A123" s="7" t="s">
        <v>167</v>
      </c>
      <c r="B123" s="7" t="s">
        <v>114</v>
      </c>
      <c r="C123" s="7">
        <v>2801</v>
      </c>
      <c r="D123" s="7" t="s">
        <v>8</v>
      </c>
      <c r="E123" s="7">
        <v>907</v>
      </c>
      <c r="F123" s="7">
        <v>370646</v>
      </c>
      <c r="G123" s="7" t="s">
        <v>115</v>
      </c>
      <c r="H123" s="8" t="s">
        <v>1375</v>
      </c>
      <c r="I123" s="15">
        <v>547504.49066666665</v>
      </c>
      <c r="J123" s="15">
        <v>547504.49066666665</v>
      </c>
      <c r="K123" s="15">
        <v>547504.49066666665</v>
      </c>
      <c r="L123" s="15">
        <v>547504.49066666665</v>
      </c>
      <c r="M123" s="15">
        <v>547504.49066666665</v>
      </c>
      <c r="N123" s="15">
        <v>547504.49066666665</v>
      </c>
      <c r="O123" s="15">
        <v>547504.49066666665</v>
      </c>
      <c r="P123" s="15">
        <v>547504.49066666665</v>
      </c>
      <c r="Q123" s="15">
        <v>547504.49066666665</v>
      </c>
      <c r="R123" s="15">
        <v>547504.49066666665</v>
      </c>
      <c r="S123" s="15">
        <v>547504.49066666665</v>
      </c>
      <c r="T123" s="15">
        <v>547504.49066666665</v>
      </c>
      <c r="U123" s="21">
        <v>0.40310000000000001</v>
      </c>
      <c r="V123"/>
      <c r="W123" s="28">
        <f t="shared" si="13"/>
        <v>548000</v>
      </c>
      <c r="X123" s="28">
        <f t="shared" si="14"/>
        <v>548000</v>
      </c>
      <c r="Y123" s="28">
        <f t="shared" si="15"/>
        <v>548000</v>
      </c>
      <c r="Z123" s="28">
        <f t="shared" si="16"/>
        <v>548000</v>
      </c>
      <c r="AA123" s="28">
        <f t="shared" si="17"/>
        <v>548000</v>
      </c>
      <c r="AB123" s="28">
        <f t="shared" si="18"/>
        <v>548000</v>
      </c>
      <c r="AC123" s="28">
        <f t="shared" si="19"/>
        <v>548000</v>
      </c>
      <c r="AD123" s="28">
        <f t="shared" si="20"/>
        <v>548000</v>
      </c>
      <c r="AE123" s="28">
        <f t="shared" si="21"/>
        <v>548000</v>
      </c>
      <c r="AF123" s="28">
        <f t="shared" si="22"/>
        <v>548000</v>
      </c>
      <c r="AG123" s="28">
        <f t="shared" si="23"/>
        <v>548000</v>
      </c>
      <c r="AH123" s="28"/>
    </row>
    <row r="124" spans="1:34" s="21" customFormat="1" x14ac:dyDescent="0.3">
      <c r="A124" s="7" t="s">
        <v>167</v>
      </c>
      <c r="B124" s="7" t="s">
        <v>114</v>
      </c>
      <c r="C124" s="7">
        <v>2801</v>
      </c>
      <c r="D124" s="7" t="s">
        <v>1471</v>
      </c>
      <c r="E124" s="7">
        <v>907</v>
      </c>
      <c r="F124" s="7">
        <v>132031</v>
      </c>
      <c r="G124" s="7" t="s">
        <v>115</v>
      </c>
      <c r="H124" s="8" t="s">
        <v>1376</v>
      </c>
      <c r="I124" s="15">
        <v>1587417.4079999998</v>
      </c>
      <c r="J124" s="15">
        <v>1587417.4079999998</v>
      </c>
      <c r="K124" s="15">
        <v>1587417.4079999998</v>
      </c>
      <c r="L124" s="15">
        <v>1587417.4079999998</v>
      </c>
      <c r="M124" s="15">
        <v>1587417.4079999998</v>
      </c>
      <c r="N124" s="15">
        <v>1587417.4079999998</v>
      </c>
      <c r="O124" s="15">
        <v>1587417.4079999998</v>
      </c>
      <c r="P124" s="15">
        <v>1587417.4079999998</v>
      </c>
      <c r="Q124" s="15">
        <v>1587417.4079999998</v>
      </c>
      <c r="R124" s="15">
        <v>1587417.4079999998</v>
      </c>
      <c r="S124" s="15">
        <v>1587417.4079999998</v>
      </c>
      <c r="T124" s="15">
        <v>1587417.4079999998</v>
      </c>
      <c r="U124" s="21">
        <v>0.40310000000000001</v>
      </c>
      <c r="V124"/>
      <c r="W124" s="28">
        <f t="shared" si="13"/>
        <v>1588000</v>
      </c>
      <c r="X124" s="28">
        <f t="shared" si="14"/>
        <v>1588000</v>
      </c>
      <c r="Y124" s="28">
        <f t="shared" si="15"/>
        <v>1588000</v>
      </c>
      <c r="Z124" s="28">
        <f t="shared" si="16"/>
        <v>1588000</v>
      </c>
      <c r="AA124" s="28">
        <f t="shared" si="17"/>
        <v>1588000</v>
      </c>
      <c r="AB124" s="28">
        <f t="shared" si="18"/>
        <v>1588000</v>
      </c>
      <c r="AC124" s="28">
        <f t="shared" si="19"/>
        <v>1588000</v>
      </c>
      <c r="AD124" s="28">
        <f t="shared" si="20"/>
        <v>1588000</v>
      </c>
      <c r="AE124" s="28">
        <f t="shared" si="21"/>
        <v>1588000</v>
      </c>
      <c r="AF124" s="28">
        <f t="shared" si="22"/>
        <v>1588000</v>
      </c>
      <c r="AG124" s="28">
        <f t="shared" si="23"/>
        <v>1588000</v>
      </c>
      <c r="AH124" s="28"/>
    </row>
    <row r="125" spans="1:34" s="21" customFormat="1" x14ac:dyDescent="0.3">
      <c r="A125" s="7" t="s">
        <v>167</v>
      </c>
      <c r="B125" s="7" t="s">
        <v>114</v>
      </c>
      <c r="C125" s="7">
        <v>2801</v>
      </c>
      <c r="D125" s="7" t="s">
        <v>1471</v>
      </c>
      <c r="E125" s="7">
        <v>907</v>
      </c>
      <c r="F125" s="7">
        <v>132115</v>
      </c>
      <c r="G125" s="7" t="s">
        <v>115</v>
      </c>
      <c r="H125" s="8" t="s">
        <v>1377</v>
      </c>
      <c r="I125" s="15">
        <v>103057.59999999999</v>
      </c>
      <c r="J125" s="15">
        <v>103057.59999999999</v>
      </c>
      <c r="K125" s="15">
        <v>103057.59999999999</v>
      </c>
      <c r="L125" s="15">
        <v>103057.59999999999</v>
      </c>
      <c r="M125" s="15">
        <v>103057.59999999999</v>
      </c>
      <c r="N125" s="15">
        <v>103057.59999999999</v>
      </c>
      <c r="O125" s="15">
        <v>103057.59999999999</v>
      </c>
      <c r="P125" s="15">
        <v>103057.59999999999</v>
      </c>
      <c r="Q125" s="15">
        <v>103057.59999999999</v>
      </c>
      <c r="R125" s="15">
        <v>103057.59999999999</v>
      </c>
      <c r="S125" s="15">
        <v>103057.59999999999</v>
      </c>
      <c r="T125" s="15">
        <v>103057.59999999999</v>
      </c>
      <c r="U125" s="21">
        <v>0.40310000000000001</v>
      </c>
      <c r="V125"/>
      <c r="W125" s="28">
        <f t="shared" si="13"/>
        <v>104000</v>
      </c>
      <c r="X125" s="28">
        <f t="shared" si="14"/>
        <v>104000</v>
      </c>
      <c r="Y125" s="28">
        <f t="shared" si="15"/>
        <v>104000</v>
      </c>
      <c r="Z125" s="28">
        <f t="shared" si="16"/>
        <v>104000</v>
      </c>
      <c r="AA125" s="28">
        <f t="shared" si="17"/>
        <v>104000</v>
      </c>
      <c r="AB125" s="28">
        <f t="shared" si="18"/>
        <v>104000</v>
      </c>
      <c r="AC125" s="28">
        <f t="shared" si="19"/>
        <v>104000</v>
      </c>
      <c r="AD125" s="28">
        <f t="shared" si="20"/>
        <v>104000</v>
      </c>
      <c r="AE125" s="28">
        <f t="shared" si="21"/>
        <v>104000</v>
      </c>
      <c r="AF125" s="28">
        <f t="shared" si="22"/>
        <v>104000</v>
      </c>
      <c r="AG125" s="28">
        <f t="shared" si="23"/>
        <v>104000</v>
      </c>
      <c r="AH125" s="28"/>
    </row>
    <row r="126" spans="1:34" s="21" customFormat="1" x14ac:dyDescent="0.3">
      <c r="A126" s="7" t="s">
        <v>167</v>
      </c>
      <c r="B126" s="7" t="s">
        <v>114</v>
      </c>
      <c r="C126" s="7">
        <v>2801</v>
      </c>
      <c r="D126" s="7" t="s">
        <v>1471</v>
      </c>
      <c r="E126" s="7">
        <v>907</v>
      </c>
      <c r="F126" s="7">
        <v>132097</v>
      </c>
      <c r="G126" s="7" t="s">
        <v>115</v>
      </c>
      <c r="H126" s="8" t="s">
        <v>1378</v>
      </c>
      <c r="I126" s="15">
        <v>555400.78933333338</v>
      </c>
      <c r="J126" s="15">
        <v>555400.78933333338</v>
      </c>
      <c r="K126" s="15">
        <v>555400.78933333338</v>
      </c>
      <c r="L126" s="15">
        <v>555400.78933333338</v>
      </c>
      <c r="M126" s="15">
        <v>555400.78933333338</v>
      </c>
      <c r="N126" s="15">
        <v>555400.78933333338</v>
      </c>
      <c r="O126" s="15">
        <v>555400.78933333338</v>
      </c>
      <c r="P126" s="15">
        <v>555400.78933333338</v>
      </c>
      <c r="Q126" s="15">
        <v>555400.78933333338</v>
      </c>
      <c r="R126" s="15">
        <v>555400.78933333338</v>
      </c>
      <c r="S126" s="15">
        <v>555400.78933333338</v>
      </c>
      <c r="T126" s="15">
        <v>555400.78933333338</v>
      </c>
      <c r="U126" s="21">
        <v>0.40310000000000001</v>
      </c>
      <c r="V126"/>
      <c r="W126" s="28">
        <f t="shared" si="13"/>
        <v>556000</v>
      </c>
      <c r="X126" s="28">
        <f t="shared" si="14"/>
        <v>556000</v>
      </c>
      <c r="Y126" s="28">
        <f t="shared" si="15"/>
        <v>556000</v>
      </c>
      <c r="Z126" s="28">
        <f t="shared" si="16"/>
        <v>556000</v>
      </c>
      <c r="AA126" s="28">
        <f t="shared" si="17"/>
        <v>556000</v>
      </c>
      <c r="AB126" s="28">
        <f t="shared" si="18"/>
        <v>556000</v>
      </c>
      <c r="AC126" s="28">
        <f t="shared" si="19"/>
        <v>556000</v>
      </c>
      <c r="AD126" s="28">
        <f t="shared" si="20"/>
        <v>556000</v>
      </c>
      <c r="AE126" s="28">
        <f t="shared" si="21"/>
        <v>556000</v>
      </c>
      <c r="AF126" s="28">
        <f t="shared" si="22"/>
        <v>556000</v>
      </c>
      <c r="AG126" s="28">
        <f t="shared" si="23"/>
        <v>556000</v>
      </c>
      <c r="AH126" s="28"/>
    </row>
    <row r="127" spans="1:34" s="21" customFormat="1" x14ac:dyDescent="0.3">
      <c r="A127" s="7" t="s">
        <v>167</v>
      </c>
      <c r="B127" s="7" t="s">
        <v>114</v>
      </c>
      <c r="C127" s="7">
        <v>2801</v>
      </c>
      <c r="D127" s="7" t="s">
        <v>1471</v>
      </c>
      <c r="E127" s="7">
        <v>907</v>
      </c>
      <c r="F127" s="7">
        <v>131852</v>
      </c>
      <c r="G127" s="7" t="s">
        <v>115</v>
      </c>
      <c r="H127" s="8" t="s">
        <v>1379</v>
      </c>
      <c r="I127" s="15">
        <v>1832383.1679999998</v>
      </c>
      <c r="J127" s="15">
        <v>1832383.1679999998</v>
      </c>
      <c r="K127" s="15">
        <v>1832383.1679999998</v>
      </c>
      <c r="L127" s="15">
        <v>1832383.1679999998</v>
      </c>
      <c r="M127" s="15">
        <v>1832383.1679999998</v>
      </c>
      <c r="N127" s="15">
        <v>1832383.1679999998</v>
      </c>
      <c r="O127" s="15">
        <v>1832383.1679999998</v>
      </c>
      <c r="P127" s="15">
        <v>1832383.1679999998</v>
      </c>
      <c r="Q127" s="15">
        <v>1832383.1679999998</v>
      </c>
      <c r="R127" s="15">
        <v>1832383.1679999998</v>
      </c>
      <c r="S127" s="15">
        <v>1832383.1679999998</v>
      </c>
      <c r="T127" s="15">
        <v>1832383.1679999998</v>
      </c>
      <c r="U127" s="21">
        <v>0.40310000000000001</v>
      </c>
      <c r="V127"/>
      <c r="W127" s="28">
        <f t="shared" si="13"/>
        <v>1833000</v>
      </c>
      <c r="X127" s="28">
        <f t="shared" si="14"/>
        <v>1833000</v>
      </c>
      <c r="Y127" s="28">
        <f t="shared" si="15"/>
        <v>1833000</v>
      </c>
      <c r="Z127" s="28">
        <f t="shared" si="16"/>
        <v>1833000</v>
      </c>
      <c r="AA127" s="28">
        <f t="shared" si="17"/>
        <v>1833000</v>
      </c>
      <c r="AB127" s="28">
        <f t="shared" si="18"/>
        <v>1833000</v>
      </c>
      <c r="AC127" s="28">
        <f t="shared" si="19"/>
        <v>1833000</v>
      </c>
      <c r="AD127" s="28">
        <f t="shared" si="20"/>
        <v>1833000</v>
      </c>
      <c r="AE127" s="28">
        <f t="shared" si="21"/>
        <v>1833000</v>
      </c>
      <c r="AF127" s="28">
        <f t="shared" si="22"/>
        <v>1833000</v>
      </c>
      <c r="AG127" s="28">
        <f t="shared" si="23"/>
        <v>1833000</v>
      </c>
      <c r="AH127" s="28"/>
    </row>
    <row r="128" spans="1:34" s="21" customFormat="1" x14ac:dyDescent="0.3">
      <c r="A128" s="7" t="s">
        <v>167</v>
      </c>
      <c r="B128" s="7" t="s">
        <v>114</v>
      </c>
      <c r="C128" s="7">
        <v>2801</v>
      </c>
      <c r="D128" s="7" t="s">
        <v>1471</v>
      </c>
      <c r="E128" s="7">
        <v>907</v>
      </c>
      <c r="F128" s="7">
        <v>370587</v>
      </c>
      <c r="G128" s="7" t="s">
        <v>115</v>
      </c>
      <c r="H128" s="8" t="s">
        <v>1380</v>
      </c>
      <c r="I128" s="15">
        <v>3421525.8880000003</v>
      </c>
      <c r="J128" s="15">
        <v>3421525.8880000003</v>
      </c>
      <c r="K128" s="15">
        <v>3421525.8880000003</v>
      </c>
      <c r="L128" s="15">
        <v>3421525.8880000003</v>
      </c>
      <c r="M128" s="15">
        <v>3421525.8880000003</v>
      </c>
      <c r="N128" s="15">
        <v>3421525.8880000003</v>
      </c>
      <c r="O128" s="15">
        <v>3421525.8880000003</v>
      </c>
      <c r="P128" s="15">
        <v>3421525.8880000003</v>
      </c>
      <c r="Q128" s="15">
        <v>3421525.8880000003</v>
      </c>
      <c r="R128" s="15">
        <v>3421525.8880000003</v>
      </c>
      <c r="S128" s="15">
        <v>3421525.8880000003</v>
      </c>
      <c r="T128" s="15">
        <v>3421525.8880000003</v>
      </c>
      <c r="U128" s="21">
        <v>0.40310000000000001</v>
      </c>
      <c r="V128"/>
      <c r="W128" s="28">
        <f t="shared" si="13"/>
        <v>3422000</v>
      </c>
      <c r="X128" s="28">
        <f t="shared" si="14"/>
        <v>3422000</v>
      </c>
      <c r="Y128" s="28">
        <f t="shared" si="15"/>
        <v>3422000</v>
      </c>
      <c r="Z128" s="28">
        <f t="shared" si="16"/>
        <v>3422000</v>
      </c>
      <c r="AA128" s="28">
        <f t="shared" si="17"/>
        <v>3422000</v>
      </c>
      <c r="AB128" s="28">
        <f t="shared" si="18"/>
        <v>3422000</v>
      </c>
      <c r="AC128" s="28">
        <f t="shared" si="19"/>
        <v>3422000</v>
      </c>
      <c r="AD128" s="28">
        <f t="shared" si="20"/>
        <v>3422000</v>
      </c>
      <c r="AE128" s="28">
        <f t="shared" si="21"/>
        <v>3422000</v>
      </c>
      <c r="AF128" s="28">
        <f t="shared" si="22"/>
        <v>3422000</v>
      </c>
      <c r="AG128" s="28">
        <f t="shared" si="23"/>
        <v>3422000</v>
      </c>
      <c r="AH128" s="28"/>
    </row>
    <row r="129" spans="1:34" s="21" customFormat="1" x14ac:dyDescent="0.3">
      <c r="A129" s="7" t="s">
        <v>167</v>
      </c>
      <c r="B129" s="7" t="s">
        <v>114</v>
      </c>
      <c r="C129" s="7">
        <v>2801</v>
      </c>
      <c r="D129" s="7" t="s">
        <v>8</v>
      </c>
      <c r="E129" s="7">
        <v>907</v>
      </c>
      <c r="F129" s="7">
        <v>131990</v>
      </c>
      <c r="G129" s="7" t="s">
        <v>115</v>
      </c>
      <c r="H129" s="8" t="s">
        <v>1381</v>
      </c>
      <c r="I129" s="15">
        <v>3392522.6240000003</v>
      </c>
      <c r="J129" s="15">
        <v>3392522.6240000003</v>
      </c>
      <c r="K129" s="15">
        <v>3392522.6240000003</v>
      </c>
      <c r="L129" s="15">
        <v>3392522.6240000003</v>
      </c>
      <c r="M129" s="15">
        <v>3392522.6240000003</v>
      </c>
      <c r="N129" s="15">
        <v>3392522.6240000003</v>
      </c>
      <c r="O129" s="15">
        <v>3392522.6240000003</v>
      </c>
      <c r="P129" s="15">
        <v>3392522.6240000003</v>
      </c>
      <c r="Q129" s="15">
        <v>3392522.6240000003</v>
      </c>
      <c r="R129" s="15">
        <v>3392522.6240000003</v>
      </c>
      <c r="S129" s="15">
        <v>3392522.6240000003</v>
      </c>
      <c r="T129" s="15">
        <v>3392522.6240000003</v>
      </c>
      <c r="U129" s="21">
        <v>0.40310000000000001</v>
      </c>
      <c r="V129"/>
      <c r="W129" s="28">
        <f t="shared" si="13"/>
        <v>3393000</v>
      </c>
      <c r="X129" s="28">
        <f t="shared" si="14"/>
        <v>3393000</v>
      </c>
      <c r="Y129" s="28">
        <f t="shared" si="15"/>
        <v>3393000</v>
      </c>
      <c r="Z129" s="28">
        <f t="shared" si="16"/>
        <v>3393000</v>
      </c>
      <c r="AA129" s="28">
        <f t="shared" si="17"/>
        <v>3393000</v>
      </c>
      <c r="AB129" s="28">
        <f t="shared" si="18"/>
        <v>3393000</v>
      </c>
      <c r="AC129" s="28">
        <f t="shared" si="19"/>
        <v>3393000</v>
      </c>
      <c r="AD129" s="28">
        <f t="shared" si="20"/>
        <v>3393000</v>
      </c>
      <c r="AE129" s="28">
        <f t="shared" si="21"/>
        <v>3393000</v>
      </c>
      <c r="AF129" s="28">
        <f t="shared" si="22"/>
        <v>3393000</v>
      </c>
      <c r="AG129" s="28">
        <f t="shared" si="23"/>
        <v>3393000</v>
      </c>
      <c r="AH129" s="28"/>
    </row>
    <row r="130" spans="1:34" s="21" customFormat="1" x14ac:dyDescent="0.3">
      <c r="A130" s="7" t="s">
        <v>167</v>
      </c>
      <c r="B130" s="7" t="s">
        <v>114</v>
      </c>
      <c r="C130" s="7">
        <v>2801</v>
      </c>
      <c r="D130" s="7" t="s">
        <v>8</v>
      </c>
      <c r="E130" s="7">
        <v>907</v>
      </c>
      <c r="F130" s="7">
        <v>132032</v>
      </c>
      <c r="G130" s="7" t="s">
        <v>115</v>
      </c>
      <c r="H130" s="8" t="s">
        <v>1382</v>
      </c>
      <c r="I130" s="15">
        <v>1774325.9306666667</v>
      </c>
      <c r="J130" s="15">
        <v>1774325.9306666667</v>
      </c>
      <c r="K130" s="15">
        <v>1774325.9306666667</v>
      </c>
      <c r="L130" s="15">
        <v>1774325.9306666667</v>
      </c>
      <c r="M130" s="15">
        <v>1774325.9306666667</v>
      </c>
      <c r="N130" s="15">
        <v>1774325.9306666667</v>
      </c>
      <c r="O130" s="15">
        <v>1774325.9306666667</v>
      </c>
      <c r="P130" s="15">
        <v>1774325.9306666667</v>
      </c>
      <c r="Q130" s="15">
        <v>1774325.9306666667</v>
      </c>
      <c r="R130" s="15">
        <v>1774325.9306666667</v>
      </c>
      <c r="S130" s="15">
        <v>1774325.9306666667</v>
      </c>
      <c r="T130" s="15">
        <v>1774325.9306666667</v>
      </c>
      <c r="U130" s="21">
        <v>0.40310000000000001</v>
      </c>
      <c r="V130"/>
      <c r="W130" s="28">
        <f t="shared" si="13"/>
        <v>1775000</v>
      </c>
      <c r="X130" s="28">
        <f t="shared" si="14"/>
        <v>1775000</v>
      </c>
      <c r="Y130" s="28">
        <f t="shared" si="15"/>
        <v>1775000</v>
      </c>
      <c r="Z130" s="28">
        <f t="shared" si="16"/>
        <v>1775000</v>
      </c>
      <c r="AA130" s="28">
        <f t="shared" si="17"/>
        <v>1775000</v>
      </c>
      <c r="AB130" s="28">
        <f t="shared" si="18"/>
        <v>1775000</v>
      </c>
      <c r="AC130" s="28">
        <f t="shared" si="19"/>
        <v>1775000</v>
      </c>
      <c r="AD130" s="28">
        <f t="shared" si="20"/>
        <v>1775000</v>
      </c>
      <c r="AE130" s="28">
        <f t="shared" si="21"/>
        <v>1775000</v>
      </c>
      <c r="AF130" s="28">
        <f t="shared" si="22"/>
        <v>1775000</v>
      </c>
      <c r="AG130" s="28">
        <f t="shared" si="23"/>
        <v>1775000</v>
      </c>
      <c r="AH130" s="28"/>
    </row>
    <row r="131" spans="1:34" s="21" customFormat="1" x14ac:dyDescent="0.3">
      <c r="A131" s="7" t="s">
        <v>167</v>
      </c>
      <c r="B131" s="7" t="s">
        <v>114</v>
      </c>
      <c r="C131" s="7">
        <v>2801</v>
      </c>
      <c r="D131" s="7" t="s">
        <v>8</v>
      </c>
      <c r="E131" s="7">
        <v>907</v>
      </c>
      <c r="F131" s="7">
        <v>150220</v>
      </c>
      <c r="G131" s="7" t="s">
        <v>115</v>
      </c>
      <c r="H131" s="8" t="s">
        <v>1383</v>
      </c>
      <c r="I131" s="15">
        <v>89969.472000000009</v>
      </c>
      <c r="J131" s="15">
        <v>89969.472000000009</v>
      </c>
      <c r="K131" s="15">
        <v>89969.472000000009</v>
      </c>
      <c r="L131" s="15">
        <v>89969.472000000009</v>
      </c>
      <c r="M131" s="15">
        <v>89969.472000000009</v>
      </c>
      <c r="N131" s="15">
        <v>89969.472000000009</v>
      </c>
      <c r="O131" s="15">
        <v>89969.472000000009</v>
      </c>
      <c r="P131" s="15">
        <v>89969.472000000009</v>
      </c>
      <c r="Q131" s="15">
        <v>89969.472000000009</v>
      </c>
      <c r="R131" s="15">
        <v>89969.472000000009</v>
      </c>
      <c r="S131" s="15">
        <v>89969.472000000009</v>
      </c>
      <c r="T131" s="15">
        <v>89969.472000000009</v>
      </c>
      <c r="U131" s="21">
        <v>0.40310000000000001</v>
      </c>
      <c r="V131"/>
      <c r="W131" s="28">
        <f t="shared" si="13"/>
        <v>90000</v>
      </c>
      <c r="X131" s="28">
        <f t="shared" si="14"/>
        <v>90000</v>
      </c>
      <c r="Y131" s="28">
        <f t="shared" si="15"/>
        <v>90000</v>
      </c>
      <c r="Z131" s="28">
        <f t="shared" si="16"/>
        <v>90000</v>
      </c>
      <c r="AA131" s="28">
        <f t="shared" si="17"/>
        <v>90000</v>
      </c>
      <c r="AB131" s="28">
        <f t="shared" si="18"/>
        <v>90000</v>
      </c>
      <c r="AC131" s="28">
        <f t="shared" si="19"/>
        <v>90000</v>
      </c>
      <c r="AD131" s="28">
        <f t="shared" si="20"/>
        <v>90000</v>
      </c>
      <c r="AE131" s="28">
        <f t="shared" si="21"/>
        <v>90000</v>
      </c>
      <c r="AF131" s="28">
        <f t="shared" si="22"/>
        <v>90000</v>
      </c>
      <c r="AG131" s="28">
        <f t="shared" si="23"/>
        <v>90000</v>
      </c>
      <c r="AH131" s="28"/>
    </row>
    <row r="132" spans="1:34" s="21" customFormat="1" x14ac:dyDescent="0.3">
      <c r="A132" s="7" t="s">
        <v>167</v>
      </c>
      <c r="B132" s="7" t="s">
        <v>114</v>
      </c>
      <c r="C132" s="7">
        <v>2801</v>
      </c>
      <c r="D132" s="7" t="s">
        <v>1471</v>
      </c>
      <c r="E132" s="7">
        <v>907</v>
      </c>
      <c r="F132" s="7">
        <v>132108</v>
      </c>
      <c r="G132" s="7" t="s">
        <v>115</v>
      </c>
      <c r="H132" s="8" t="s">
        <v>1384</v>
      </c>
      <c r="I132" s="15">
        <v>460963.2</v>
      </c>
      <c r="J132" s="15">
        <v>460963.2</v>
      </c>
      <c r="K132" s="15">
        <v>460963.2</v>
      </c>
      <c r="L132" s="15">
        <v>460963.2</v>
      </c>
      <c r="M132" s="15">
        <v>460963.2</v>
      </c>
      <c r="N132" s="15">
        <v>460963.2</v>
      </c>
      <c r="O132" s="15">
        <v>460963.2</v>
      </c>
      <c r="P132" s="15">
        <v>460963.2</v>
      </c>
      <c r="Q132" s="15">
        <v>460963.2</v>
      </c>
      <c r="R132" s="15">
        <v>460963.2</v>
      </c>
      <c r="S132" s="15">
        <v>460963.2</v>
      </c>
      <c r="T132" s="15">
        <v>460963.2</v>
      </c>
      <c r="U132" s="21">
        <v>0.40310000000000001</v>
      </c>
      <c r="V132"/>
      <c r="W132" s="28">
        <f t="shared" si="13"/>
        <v>461000</v>
      </c>
      <c r="X132" s="28">
        <f t="shared" si="14"/>
        <v>461000</v>
      </c>
      <c r="Y132" s="28">
        <f t="shared" si="15"/>
        <v>461000</v>
      </c>
      <c r="Z132" s="28">
        <f t="shared" si="16"/>
        <v>461000</v>
      </c>
      <c r="AA132" s="28">
        <f t="shared" si="17"/>
        <v>461000</v>
      </c>
      <c r="AB132" s="28">
        <f t="shared" si="18"/>
        <v>461000</v>
      </c>
      <c r="AC132" s="28">
        <f t="shared" si="19"/>
        <v>461000</v>
      </c>
      <c r="AD132" s="28">
        <f t="shared" si="20"/>
        <v>461000</v>
      </c>
      <c r="AE132" s="28">
        <f t="shared" si="21"/>
        <v>461000</v>
      </c>
      <c r="AF132" s="28">
        <f t="shared" si="22"/>
        <v>461000</v>
      </c>
      <c r="AG132" s="28">
        <f t="shared" si="23"/>
        <v>461000</v>
      </c>
      <c r="AH132" s="28"/>
    </row>
    <row r="133" spans="1:34" s="21" customFormat="1" x14ac:dyDescent="0.3">
      <c r="A133" s="7" t="s">
        <v>167</v>
      </c>
      <c r="B133" s="7" t="s">
        <v>114</v>
      </c>
      <c r="C133" s="7">
        <v>2801</v>
      </c>
      <c r="D133" s="7" t="s">
        <v>1471</v>
      </c>
      <c r="E133" s="7">
        <v>907</v>
      </c>
      <c r="F133" s="7">
        <v>370551</v>
      </c>
      <c r="G133" s="7" t="s">
        <v>115</v>
      </c>
      <c r="H133" s="8" t="s">
        <v>1385</v>
      </c>
      <c r="I133" s="15">
        <v>4880922.4960000003</v>
      </c>
      <c r="J133" s="15">
        <v>4880922.4960000003</v>
      </c>
      <c r="K133" s="15">
        <v>4880922.4960000003</v>
      </c>
      <c r="L133" s="15">
        <v>4880922.4960000003</v>
      </c>
      <c r="M133" s="15">
        <v>4880922.4960000003</v>
      </c>
      <c r="N133" s="15">
        <v>4880922.4960000003</v>
      </c>
      <c r="O133" s="15">
        <v>4880922.4960000003</v>
      </c>
      <c r="P133" s="15">
        <v>4880922.4960000003</v>
      </c>
      <c r="Q133" s="15">
        <v>4880922.4960000003</v>
      </c>
      <c r="R133" s="15">
        <v>4880922.4960000003</v>
      </c>
      <c r="S133" s="15">
        <v>4880922.4960000003</v>
      </c>
      <c r="T133" s="15">
        <v>4880922.4960000003</v>
      </c>
      <c r="U133" s="21">
        <v>0.40310000000000001</v>
      </c>
      <c r="V133"/>
      <c r="W133" s="28">
        <f t="shared" si="13"/>
        <v>4881000</v>
      </c>
      <c r="X133" s="28">
        <f t="shared" si="14"/>
        <v>4881000</v>
      </c>
      <c r="Y133" s="28">
        <f t="shared" si="15"/>
        <v>4881000</v>
      </c>
      <c r="Z133" s="28">
        <f t="shared" si="16"/>
        <v>4881000</v>
      </c>
      <c r="AA133" s="28">
        <f t="shared" si="17"/>
        <v>4881000</v>
      </c>
      <c r="AB133" s="28">
        <f t="shared" si="18"/>
        <v>4881000</v>
      </c>
      <c r="AC133" s="28">
        <f t="shared" si="19"/>
        <v>4881000</v>
      </c>
      <c r="AD133" s="28">
        <f t="shared" si="20"/>
        <v>4881000</v>
      </c>
      <c r="AE133" s="28">
        <f t="shared" si="21"/>
        <v>4881000</v>
      </c>
      <c r="AF133" s="28">
        <f t="shared" si="22"/>
        <v>4881000</v>
      </c>
      <c r="AG133" s="28">
        <f t="shared" si="23"/>
        <v>4881000</v>
      </c>
      <c r="AH133" s="28"/>
    </row>
    <row r="134" spans="1:34" s="21" customFormat="1" x14ac:dyDescent="0.3">
      <c r="A134" s="7" t="s">
        <v>167</v>
      </c>
      <c r="B134" s="7" t="s">
        <v>114</v>
      </c>
      <c r="C134" s="7">
        <v>2801</v>
      </c>
      <c r="D134" s="7" t="s">
        <v>8</v>
      </c>
      <c r="E134" s="7">
        <v>907</v>
      </c>
      <c r="F134" s="7">
        <v>131993</v>
      </c>
      <c r="G134" s="7" t="s">
        <v>115</v>
      </c>
      <c r="H134" s="8" t="s">
        <v>1386</v>
      </c>
      <c r="I134" s="15">
        <v>1287212.2879999999</v>
      </c>
      <c r="J134" s="15">
        <v>1287212.2879999999</v>
      </c>
      <c r="K134" s="15">
        <v>1287212.2879999999</v>
      </c>
      <c r="L134" s="15">
        <v>1287212.2879999999</v>
      </c>
      <c r="M134" s="15">
        <v>1287212.2879999999</v>
      </c>
      <c r="N134" s="15">
        <v>1287212.2879999999</v>
      </c>
      <c r="O134" s="15">
        <v>1287212.2879999999</v>
      </c>
      <c r="P134" s="15">
        <v>1287212.2879999999</v>
      </c>
      <c r="Q134" s="15">
        <v>1287212.2879999999</v>
      </c>
      <c r="R134" s="15">
        <v>1287212.2879999999</v>
      </c>
      <c r="S134" s="15">
        <v>1287212.2879999999</v>
      </c>
      <c r="T134" s="15">
        <v>1287212.2879999999</v>
      </c>
      <c r="U134" s="21">
        <v>0.40310000000000001</v>
      </c>
      <c r="V134"/>
      <c r="W134" s="28">
        <f t="shared" si="13"/>
        <v>1288000</v>
      </c>
      <c r="X134" s="28">
        <f t="shared" si="14"/>
        <v>1288000</v>
      </c>
      <c r="Y134" s="28">
        <f t="shared" si="15"/>
        <v>1288000</v>
      </c>
      <c r="Z134" s="28">
        <f t="shared" si="16"/>
        <v>1288000</v>
      </c>
      <c r="AA134" s="28">
        <f t="shared" si="17"/>
        <v>1288000</v>
      </c>
      <c r="AB134" s="28">
        <f t="shared" si="18"/>
        <v>1288000</v>
      </c>
      <c r="AC134" s="28">
        <f t="shared" si="19"/>
        <v>1288000</v>
      </c>
      <c r="AD134" s="28">
        <f t="shared" si="20"/>
        <v>1288000</v>
      </c>
      <c r="AE134" s="28">
        <f t="shared" si="21"/>
        <v>1288000</v>
      </c>
      <c r="AF134" s="28">
        <f t="shared" si="22"/>
        <v>1288000</v>
      </c>
      <c r="AG134" s="28">
        <f t="shared" si="23"/>
        <v>1288000</v>
      </c>
      <c r="AH134" s="28"/>
    </row>
    <row r="135" spans="1:34" s="21" customFormat="1" x14ac:dyDescent="0.3">
      <c r="A135" s="7" t="s">
        <v>167</v>
      </c>
      <c r="B135" s="7" t="s">
        <v>114</v>
      </c>
      <c r="C135" s="7">
        <v>2801</v>
      </c>
      <c r="D135" s="7" t="s">
        <v>8</v>
      </c>
      <c r="E135" s="7">
        <v>907</v>
      </c>
      <c r="F135" s="7">
        <v>131961</v>
      </c>
      <c r="G135" s="7" t="s">
        <v>115</v>
      </c>
      <c r="H135" s="8" t="s">
        <v>1387</v>
      </c>
      <c r="I135" s="15">
        <v>535252.09600000002</v>
      </c>
      <c r="J135" s="15">
        <v>535252.09600000002</v>
      </c>
      <c r="K135" s="15">
        <v>535252.09600000002</v>
      </c>
      <c r="L135" s="15">
        <v>535252.09600000002</v>
      </c>
      <c r="M135" s="15">
        <v>535252.09600000002</v>
      </c>
      <c r="N135" s="15">
        <v>535252.09600000002</v>
      </c>
      <c r="O135" s="15">
        <v>535252.09600000002</v>
      </c>
      <c r="P135" s="15">
        <v>535252.09600000002</v>
      </c>
      <c r="Q135" s="15">
        <v>535252.09600000002</v>
      </c>
      <c r="R135" s="15">
        <v>535252.09600000002</v>
      </c>
      <c r="S135" s="15">
        <v>535252.09600000002</v>
      </c>
      <c r="T135" s="15">
        <v>535252.09600000002</v>
      </c>
      <c r="U135" s="21">
        <v>0.40310000000000001</v>
      </c>
      <c r="V135"/>
      <c r="W135" s="28">
        <f t="shared" si="13"/>
        <v>536000</v>
      </c>
      <c r="X135" s="28">
        <f t="shared" si="14"/>
        <v>536000</v>
      </c>
      <c r="Y135" s="28">
        <f t="shared" si="15"/>
        <v>536000</v>
      </c>
      <c r="Z135" s="28">
        <f t="shared" si="16"/>
        <v>536000</v>
      </c>
      <c r="AA135" s="28">
        <f t="shared" si="17"/>
        <v>536000</v>
      </c>
      <c r="AB135" s="28">
        <f t="shared" si="18"/>
        <v>536000</v>
      </c>
      <c r="AC135" s="28">
        <f t="shared" si="19"/>
        <v>536000</v>
      </c>
      <c r="AD135" s="28">
        <f t="shared" si="20"/>
        <v>536000</v>
      </c>
      <c r="AE135" s="28">
        <f t="shared" si="21"/>
        <v>536000</v>
      </c>
      <c r="AF135" s="28">
        <f t="shared" si="22"/>
        <v>536000</v>
      </c>
      <c r="AG135" s="28">
        <f t="shared" si="23"/>
        <v>536000</v>
      </c>
      <c r="AH135" s="28"/>
    </row>
    <row r="136" spans="1:34" s="21" customFormat="1" x14ac:dyDescent="0.3">
      <c r="A136" s="7" t="s">
        <v>167</v>
      </c>
      <c r="B136" s="7" t="s">
        <v>114</v>
      </c>
      <c r="C136" s="7">
        <v>2801</v>
      </c>
      <c r="D136" s="7" t="s">
        <v>8</v>
      </c>
      <c r="E136" s="7">
        <v>907</v>
      </c>
      <c r="F136" s="7">
        <v>131507</v>
      </c>
      <c r="G136" s="7" t="s">
        <v>115</v>
      </c>
      <c r="H136" s="8" t="s">
        <v>67</v>
      </c>
      <c r="I136" s="15">
        <v>3018350.3573333337</v>
      </c>
      <c r="J136" s="15">
        <v>3018350.3573333337</v>
      </c>
      <c r="K136" s="15">
        <v>3018350.3573333337</v>
      </c>
      <c r="L136" s="15">
        <v>3018350.3573333337</v>
      </c>
      <c r="M136" s="15">
        <v>3018350.3573333337</v>
      </c>
      <c r="N136" s="15">
        <v>3018350.3573333337</v>
      </c>
      <c r="O136" s="15">
        <v>3018350.3573333337</v>
      </c>
      <c r="P136" s="15">
        <v>3018350.3573333337</v>
      </c>
      <c r="Q136" s="15">
        <v>3018350.3573333337</v>
      </c>
      <c r="R136" s="15">
        <v>3018350.3573333337</v>
      </c>
      <c r="S136" s="15">
        <v>3018350.3573333337</v>
      </c>
      <c r="T136" s="15">
        <v>3018350.3573333337</v>
      </c>
      <c r="U136" s="21">
        <v>0.40310000000000001</v>
      </c>
      <c r="V136"/>
      <c r="W136" s="28">
        <f t="shared" si="13"/>
        <v>3019000</v>
      </c>
      <c r="X136" s="28">
        <f t="shared" si="14"/>
        <v>3019000</v>
      </c>
      <c r="Y136" s="28">
        <f t="shared" si="15"/>
        <v>3019000</v>
      </c>
      <c r="Z136" s="28">
        <f t="shared" si="16"/>
        <v>3019000</v>
      </c>
      <c r="AA136" s="28">
        <f t="shared" si="17"/>
        <v>3019000</v>
      </c>
      <c r="AB136" s="28">
        <f t="shared" si="18"/>
        <v>3019000</v>
      </c>
      <c r="AC136" s="28">
        <f t="shared" si="19"/>
        <v>3019000</v>
      </c>
      <c r="AD136" s="28">
        <f t="shared" si="20"/>
        <v>3019000</v>
      </c>
      <c r="AE136" s="28">
        <f t="shared" si="21"/>
        <v>3019000</v>
      </c>
      <c r="AF136" s="28">
        <f t="shared" si="22"/>
        <v>3019000</v>
      </c>
      <c r="AG136" s="28">
        <f t="shared" si="23"/>
        <v>3019000</v>
      </c>
      <c r="AH136" s="28"/>
    </row>
    <row r="137" spans="1:34" s="21" customFormat="1" x14ac:dyDescent="0.3">
      <c r="A137" s="7" t="s">
        <v>167</v>
      </c>
      <c r="B137" s="7" t="s">
        <v>114</v>
      </c>
      <c r="C137" s="7">
        <v>2801</v>
      </c>
      <c r="D137" s="7" t="s">
        <v>8</v>
      </c>
      <c r="E137" s="7">
        <v>907</v>
      </c>
      <c r="F137" s="7">
        <v>131984</v>
      </c>
      <c r="G137" s="7" t="s">
        <v>115</v>
      </c>
      <c r="H137" s="8" t="s">
        <v>1388</v>
      </c>
      <c r="I137" s="15">
        <v>5772677.1626666663</v>
      </c>
      <c r="J137" s="15">
        <v>5772677.1626666663</v>
      </c>
      <c r="K137" s="15">
        <v>5772677.1626666663</v>
      </c>
      <c r="L137" s="15">
        <v>5772677.1626666663</v>
      </c>
      <c r="M137" s="15">
        <v>5772677.1626666663</v>
      </c>
      <c r="N137" s="15">
        <v>5772677.1626666663</v>
      </c>
      <c r="O137" s="15">
        <v>5772677.1626666663</v>
      </c>
      <c r="P137" s="15">
        <v>5772677.1626666663</v>
      </c>
      <c r="Q137" s="15">
        <v>5772677.1626666663</v>
      </c>
      <c r="R137" s="15">
        <v>5772677.1626666663</v>
      </c>
      <c r="S137" s="15">
        <v>5772677.1626666663</v>
      </c>
      <c r="T137" s="15">
        <v>5772677.1626666663</v>
      </c>
      <c r="U137" s="21">
        <v>0.40310000000000001</v>
      </c>
      <c r="V137"/>
      <c r="W137" s="28">
        <f t="shared" si="13"/>
        <v>5773000</v>
      </c>
      <c r="X137" s="28">
        <f t="shared" si="14"/>
        <v>5773000</v>
      </c>
      <c r="Y137" s="28">
        <f t="shared" si="15"/>
        <v>5773000</v>
      </c>
      <c r="Z137" s="28">
        <f t="shared" si="16"/>
        <v>5773000</v>
      </c>
      <c r="AA137" s="28">
        <f t="shared" si="17"/>
        <v>5773000</v>
      </c>
      <c r="AB137" s="28">
        <f t="shared" si="18"/>
        <v>5773000</v>
      </c>
      <c r="AC137" s="28">
        <f t="shared" si="19"/>
        <v>5773000</v>
      </c>
      <c r="AD137" s="28">
        <f t="shared" si="20"/>
        <v>5773000</v>
      </c>
      <c r="AE137" s="28">
        <f t="shared" si="21"/>
        <v>5773000</v>
      </c>
      <c r="AF137" s="28">
        <f t="shared" si="22"/>
        <v>5773000</v>
      </c>
      <c r="AG137" s="28">
        <f t="shared" si="23"/>
        <v>5773000</v>
      </c>
      <c r="AH137" s="28"/>
    </row>
    <row r="138" spans="1:34" x14ac:dyDescent="0.3">
      <c r="A138" s="7" t="s">
        <v>167</v>
      </c>
      <c r="B138" s="7" t="s">
        <v>114</v>
      </c>
      <c r="C138" s="7">
        <v>2801</v>
      </c>
      <c r="D138" s="7" t="s">
        <v>8</v>
      </c>
      <c r="E138" s="7">
        <v>907</v>
      </c>
      <c r="F138" s="7">
        <v>370484</v>
      </c>
      <c r="G138" s="7" t="s">
        <v>115</v>
      </c>
      <c r="H138" s="8" t="s">
        <v>1389</v>
      </c>
      <c r="I138" s="15">
        <v>88559.744000000006</v>
      </c>
      <c r="J138" s="15">
        <v>88559.744000000006</v>
      </c>
      <c r="K138" s="15">
        <v>88559.744000000006</v>
      </c>
      <c r="L138" s="15">
        <v>88559.744000000006</v>
      </c>
      <c r="M138" s="15">
        <v>88559.744000000006</v>
      </c>
      <c r="N138" s="15">
        <v>88559.744000000006</v>
      </c>
      <c r="O138" s="15">
        <v>88559.744000000006</v>
      </c>
      <c r="P138" s="15">
        <v>88559.744000000006</v>
      </c>
      <c r="Q138" s="15">
        <v>88559.744000000006</v>
      </c>
      <c r="R138" s="15">
        <v>88559.744000000006</v>
      </c>
      <c r="S138" s="15">
        <v>88559.744000000006</v>
      </c>
      <c r="T138" s="15">
        <v>88559.744000000006</v>
      </c>
      <c r="U138" s="21">
        <v>0.40310000000000001</v>
      </c>
      <c r="W138" s="28">
        <f t="shared" ref="W138:W201" si="24">ROUNDUP(J138,-3)</f>
        <v>89000</v>
      </c>
      <c r="X138" s="28">
        <f t="shared" ref="X138:X201" si="25">ROUNDUP(K138,-3)</f>
        <v>89000</v>
      </c>
      <c r="Y138" s="28">
        <f t="shared" ref="Y138:Y201" si="26">ROUNDUP(L138,-3)</f>
        <v>89000</v>
      </c>
      <c r="Z138" s="28">
        <f t="shared" ref="Z138:Z201" si="27">ROUNDUP(M138,-3)</f>
        <v>89000</v>
      </c>
      <c r="AA138" s="28">
        <f t="shared" ref="AA138:AA201" si="28">ROUNDUP(N138,-3)</f>
        <v>89000</v>
      </c>
      <c r="AB138" s="28">
        <f t="shared" ref="AB138:AB201" si="29">ROUNDUP(O138,-3)</f>
        <v>89000</v>
      </c>
      <c r="AC138" s="28">
        <f t="shared" ref="AC138:AC201" si="30">ROUNDUP(P138,-3)</f>
        <v>89000</v>
      </c>
      <c r="AD138" s="28">
        <f t="shared" ref="AD138:AD201" si="31">ROUNDUP(Q138,-3)</f>
        <v>89000</v>
      </c>
      <c r="AE138" s="28">
        <f t="shared" ref="AE138:AE201" si="32">ROUNDUP(R138,-3)</f>
        <v>89000</v>
      </c>
      <c r="AF138" s="28">
        <f t="shared" ref="AF138:AF201" si="33">ROUNDUP(S138,-3)</f>
        <v>89000</v>
      </c>
      <c r="AG138" s="28">
        <f t="shared" ref="AG138:AG201" si="34">ROUNDUP(T138,-3)</f>
        <v>89000</v>
      </c>
      <c r="AH138" s="28"/>
    </row>
    <row r="139" spans="1:34" x14ac:dyDescent="0.3">
      <c r="A139" s="7" t="s">
        <v>167</v>
      </c>
      <c r="B139" s="7" t="s">
        <v>114</v>
      </c>
      <c r="C139" s="7">
        <v>2801</v>
      </c>
      <c r="D139" s="7" t="s">
        <v>1471</v>
      </c>
      <c r="E139" s="7">
        <v>907</v>
      </c>
      <c r="F139" s="7">
        <v>132019</v>
      </c>
      <c r="G139" s="7" t="s">
        <v>115</v>
      </c>
      <c r="H139" s="8" t="s">
        <v>1390</v>
      </c>
      <c r="I139" s="15">
        <v>1053472.96</v>
      </c>
      <c r="J139" s="15">
        <v>1053472.96</v>
      </c>
      <c r="K139" s="15">
        <v>1053472.96</v>
      </c>
      <c r="L139" s="15">
        <v>1053472.96</v>
      </c>
      <c r="M139" s="15">
        <v>1053472.96</v>
      </c>
      <c r="N139" s="15">
        <v>1053472.96</v>
      </c>
      <c r="O139" s="15">
        <v>1053472.96</v>
      </c>
      <c r="P139" s="15">
        <v>1053472.96</v>
      </c>
      <c r="Q139" s="15">
        <v>1053472.96</v>
      </c>
      <c r="R139" s="15">
        <v>1053472.96</v>
      </c>
      <c r="S139" s="15">
        <v>1053472.96</v>
      </c>
      <c r="T139" s="15">
        <v>1053472.96</v>
      </c>
      <c r="U139" s="21">
        <v>0.40310000000000001</v>
      </c>
      <c r="W139" s="28">
        <f t="shared" si="24"/>
        <v>1054000</v>
      </c>
      <c r="X139" s="28">
        <f t="shared" si="25"/>
        <v>1054000</v>
      </c>
      <c r="Y139" s="28">
        <f t="shared" si="26"/>
        <v>1054000</v>
      </c>
      <c r="Z139" s="28">
        <f t="shared" si="27"/>
        <v>1054000</v>
      </c>
      <c r="AA139" s="28">
        <f t="shared" si="28"/>
        <v>1054000</v>
      </c>
      <c r="AB139" s="28">
        <f t="shared" si="29"/>
        <v>1054000</v>
      </c>
      <c r="AC139" s="28">
        <f t="shared" si="30"/>
        <v>1054000</v>
      </c>
      <c r="AD139" s="28">
        <f t="shared" si="31"/>
        <v>1054000</v>
      </c>
      <c r="AE139" s="28">
        <f t="shared" si="32"/>
        <v>1054000</v>
      </c>
      <c r="AF139" s="28">
        <f t="shared" si="33"/>
        <v>1054000</v>
      </c>
      <c r="AG139" s="28">
        <f t="shared" si="34"/>
        <v>1054000</v>
      </c>
      <c r="AH139" s="28"/>
    </row>
    <row r="140" spans="1:34" x14ac:dyDescent="0.3">
      <c r="A140" s="7" t="s">
        <v>167</v>
      </c>
      <c r="B140" s="7" t="s">
        <v>114</v>
      </c>
      <c r="C140" s="7">
        <v>2801</v>
      </c>
      <c r="D140" s="7" t="s">
        <v>1471</v>
      </c>
      <c r="E140" s="7">
        <v>907</v>
      </c>
      <c r="F140" s="7">
        <v>131890</v>
      </c>
      <c r="G140" s="7" t="s">
        <v>115</v>
      </c>
      <c r="H140" s="8" t="s">
        <v>1391</v>
      </c>
      <c r="I140" s="15">
        <v>2002718.08</v>
      </c>
      <c r="J140" s="15">
        <v>2002718.08</v>
      </c>
      <c r="K140" s="15">
        <v>2002718.08</v>
      </c>
      <c r="L140" s="15">
        <v>2002718.08</v>
      </c>
      <c r="M140" s="15">
        <v>2002718.08</v>
      </c>
      <c r="N140" s="15">
        <v>2002718.08</v>
      </c>
      <c r="O140" s="15">
        <v>2002718.08</v>
      </c>
      <c r="P140" s="15">
        <v>2002718.08</v>
      </c>
      <c r="Q140" s="15">
        <v>2002718.08</v>
      </c>
      <c r="R140" s="15">
        <v>2002718.08</v>
      </c>
      <c r="S140" s="15">
        <v>2002718.08</v>
      </c>
      <c r="T140" s="15">
        <v>2002718.08</v>
      </c>
      <c r="U140" s="21">
        <v>0.40310000000000001</v>
      </c>
      <c r="W140" s="28">
        <f t="shared" si="24"/>
        <v>2003000</v>
      </c>
      <c r="X140" s="28">
        <f t="shared" si="25"/>
        <v>2003000</v>
      </c>
      <c r="Y140" s="28">
        <f t="shared" si="26"/>
        <v>2003000</v>
      </c>
      <c r="Z140" s="28">
        <f t="shared" si="27"/>
        <v>2003000</v>
      </c>
      <c r="AA140" s="28">
        <f t="shared" si="28"/>
        <v>2003000</v>
      </c>
      <c r="AB140" s="28">
        <f t="shared" si="29"/>
        <v>2003000</v>
      </c>
      <c r="AC140" s="28">
        <f t="shared" si="30"/>
        <v>2003000</v>
      </c>
      <c r="AD140" s="28">
        <f t="shared" si="31"/>
        <v>2003000</v>
      </c>
      <c r="AE140" s="28">
        <f t="shared" si="32"/>
        <v>2003000</v>
      </c>
      <c r="AF140" s="28">
        <f t="shared" si="33"/>
        <v>2003000</v>
      </c>
      <c r="AG140" s="28">
        <f t="shared" si="34"/>
        <v>2003000</v>
      </c>
      <c r="AH140" s="28"/>
    </row>
    <row r="141" spans="1:34" x14ac:dyDescent="0.3">
      <c r="A141" s="7" t="s">
        <v>167</v>
      </c>
      <c r="B141" s="7" t="s">
        <v>114</v>
      </c>
      <c r="C141" s="7">
        <v>2801</v>
      </c>
      <c r="D141" s="7" t="s">
        <v>1471</v>
      </c>
      <c r="E141" s="7">
        <v>907</v>
      </c>
      <c r="F141" s="7">
        <v>132096</v>
      </c>
      <c r="G141" s="7" t="s">
        <v>115</v>
      </c>
      <c r="H141" s="8" t="s">
        <v>1392</v>
      </c>
      <c r="I141" s="15">
        <v>1089228.2880000002</v>
      </c>
      <c r="J141" s="15">
        <v>1089228.2880000002</v>
      </c>
      <c r="K141" s="15">
        <v>1089228.2880000002</v>
      </c>
      <c r="L141" s="15">
        <v>1089228.2880000002</v>
      </c>
      <c r="M141" s="15">
        <v>1089228.2880000002</v>
      </c>
      <c r="N141" s="15">
        <v>1089228.2880000002</v>
      </c>
      <c r="O141" s="15">
        <v>1089228.2880000002</v>
      </c>
      <c r="P141" s="15">
        <v>1089228.2880000002</v>
      </c>
      <c r="Q141" s="15">
        <v>1089228.2880000002</v>
      </c>
      <c r="R141" s="15">
        <v>1089228.2880000002</v>
      </c>
      <c r="S141" s="15">
        <v>1089228.2880000002</v>
      </c>
      <c r="T141" s="15">
        <v>1089228.2880000002</v>
      </c>
      <c r="U141" s="21">
        <v>0.40310000000000001</v>
      </c>
      <c r="W141" s="28">
        <f t="shared" si="24"/>
        <v>1090000</v>
      </c>
      <c r="X141" s="28">
        <f t="shared" si="25"/>
        <v>1090000</v>
      </c>
      <c r="Y141" s="28">
        <f t="shared" si="26"/>
        <v>1090000</v>
      </c>
      <c r="Z141" s="28">
        <f t="shared" si="27"/>
        <v>1090000</v>
      </c>
      <c r="AA141" s="28">
        <f t="shared" si="28"/>
        <v>1090000</v>
      </c>
      <c r="AB141" s="28">
        <f t="shared" si="29"/>
        <v>1090000</v>
      </c>
      <c r="AC141" s="28">
        <f t="shared" si="30"/>
        <v>1090000</v>
      </c>
      <c r="AD141" s="28">
        <f t="shared" si="31"/>
        <v>1090000</v>
      </c>
      <c r="AE141" s="28">
        <f t="shared" si="32"/>
        <v>1090000</v>
      </c>
      <c r="AF141" s="28">
        <f t="shared" si="33"/>
        <v>1090000</v>
      </c>
      <c r="AG141" s="28">
        <f t="shared" si="34"/>
        <v>1090000</v>
      </c>
      <c r="AH141" s="28"/>
    </row>
    <row r="142" spans="1:34" x14ac:dyDescent="0.3">
      <c r="A142" s="7" t="s">
        <v>167</v>
      </c>
      <c r="B142" s="7" t="s">
        <v>114</v>
      </c>
      <c r="C142" s="7">
        <v>2801</v>
      </c>
      <c r="D142" s="7" t="s">
        <v>1471</v>
      </c>
      <c r="E142" s="7">
        <v>907</v>
      </c>
      <c r="F142" s="7">
        <v>131874</v>
      </c>
      <c r="G142" s="7" t="s">
        <v>115</v>
      </c>
      <c r="H142" s="8" t="s">
        <v>1393</v>
      </c>
      <c r="I142" s="15">
        <v>1490004.7360000003</v>
      </c>
      <c r="J142" s="15">
        <v>1490004.7360000003</v>
      </c>
      <c r="K142" s="15">
        <v>1490004.7360000003</v>
      </c>
      <c r="L142" s="15">
        <v>1490004.7360000003</v>
      </c>
      <c r="M142" s="15">
        <v>1490004.7360000003</v>
      </c>
      <c r="N142" s="15">
        <v>1490004.7360000003</v>
      </c>
      <c r="O142" s="15">
        <v>1490004.7360000003</v>
      </c>
      <c r="P142" s="15">
        <v>1490004.7360000003</v>
      </c>
      <c r="Q142" s="15">
        <v>1490004.7360000003</v>
      </c>
      <c r="R142" s="15">
        <v>1490004.7360000003</v>
      </c>
      <c r="S142" s="15">
        <v>1490004.7360000003</v>
      </c>
      <c r="T142" s="15">
        <v>1490004.7360000003</v>
      </c>
      <c r="U142" s="21">
        <v>0.40310000000000001</v>
      </c>
      <c r="W142" s="28">
        <f t="shared" si="24"/>
        <v>1491000</v>
      </c>
      <c r="X142" s="28">
        <f t="shared" si="25"/>
        <v>1491000</v>
      </c>
      <c r="Y142" s="28">
        <f t="shared" si="26"/>
        <v>1491000</v>
      </c>
      <c r="Z142" s="28">
        <f t="shared" si="27"/>
        <v>1491000</v>
      </c>
      <c r="AA142" s="28">
        <f t="shared" si="28"/>
        <v>1491000</v>
      </c>
      <c r="AB142" s="28">
        <f t="shared" si="29"/>
        <v>1491000</v>
      </c>
      <c r="AC142" s="28">
        <f t="shared" si="30"/>
        <v>1491000</v>
      </c>
      <c r="AD142" s="28">
        <f t="shared" si="31"/>
        <v>1491000</v>
      </c>
      <c r="AE142" s="28">
        <f t="shared" si="32"/>
        <v>1491000</v>
      </c>
      <c r="AF142" s="28">
        <f t="shared" si="33"/>
        <v>1491000</v>
      </c>
      <c r="AG142" s="28">
        <f t="shared" si="34"/>
        <v>1491000</v>
      </c>
      <c r="AH142" s="28"/>
    </row>
    <row r="143" spans="1:34" x14ac:dyDescent="0.3">
      <c r="A143" s="7" t="s">
        <v>167</v>
      </c>
      <c r="B143" s="7" t="s">
        <v>114</v>
      </c>
      <c r="C143" s="7">
        <v>2801</v>
      </c>
      <c r="D143" s="7" t="s">
        <v>1471</v>
      </c>
      <c r="E143" s="7">
        <v>907</v>
      </c>
      <c r="F143" s="7">
        <v>370667</v>
      </c>
      <c r="G143" s="7" t="s">
        <v>115</v>
      </c>
      <c r="H143" s="8" t="s">
        <v>1394</v>
      </c>
      <c r="I143" s="15">
        <v>665593.98399999994</v>
      </c>
      <c r="J143" s="15">
        <v>665593.98399999994</v>
      </c>
      <c r="K143" s="15">
        <v>665593.98399999994</v>
      </c>
      <c r="L143" s="15">
        <v>665593.98399999994</v>
      </c>
      <c r="M143" s="15">
        <v>665593.98399999994</v>
      </c>
      <c r="N143" s="15">
        <v>665593.98399999994</v>
      </c>
      <c r="O143" s="15">
        <v>665593.98399999994</v>
      </c>
      <c r="P143" s="15">
        <v>665593.98399999994</v>
      </c>
      <c r="Q143" s="15">
        <v>665593.98399999994</v>
      </c>
      <c r="R143" s="15">
        <v>665593.98399999994</v>
      </c>
      <c r="S143" s="15">
        <v>665593.98399999994</v>
      </c>
      <c r="T143" s="15">
        <v>665593.98399999994</v>
      </c>
      <c r="U143" s="21">
        <v>0.40310000000000001</v>
      </c>
      <c r="W143" s="28">
        <f t="shared" si="24"/>
        <v>666000</v>
      </c>
      <c r="X143" s="28">
        <f t="shared" si="25"/>
        <v>666000</v>
      </c>
      <c r="Y143" s="28">
        <f t="shared" si="26"/>
        <v>666000</v>
      </c>
      <c r="Z143" s="28">
        <f t="shared" si="27"/>
        <v>666000</v>
      </c>
      <c r="AA143" s="28">
        <f t="shared" si="28"/>
        <v>666000</v>
      </c>
      <c r="AB143" s="28">
        <f t="shared" si="29"/>
        <v>666000</v>
      </c>
      <c r="AC143" s="28">
        <f t="shared" si="30"/>
        <v>666000</v>
      </c>
      <c r="AD143" s="28">
        <f t="shared" si="31"/>
        <v>666000</v>
      </c>
      <c r="AE143" s="28">
        <f t="shared" si="32"/>
        <v>666000</v>
      </c>
      <c r="AF143" s="28">
        <f t="shared" si="33"/>
        <v>666000</v>
      </c>
      <c r="AG143" s="28">
        <f t="shared" si="34"/>
        <v>666000</v>
      </c>
      <c r="AH143" s="28"/>
    </row>
    <row r="144" spans="1:34" x14ac:dyDescent="0.3">
      <c r="A144" s="7" t="s">
        <v>167</v>
      </c>
      <c r="B144" s="7" t="s">
        <v>114</v>
      </c>
      <c r="C144" s="7">
        <v>2801</v>
      </c>
      <c r="D144" s="7" t="s">
        <v>1471</v>
      </c>
      <c r="E144" s="7">
        <v>907</v>
      </c>
      <c r="F144" s="7">
        <v>131994</v>
      </c>
      <c r="G144" s="7" t="s">
        <v>115</v>
      </c>
      <c r="H144" s="8" t="s">
        <v>1395</v>
      </c>
      <c r="I144" s="15">
        <v>1187537.2159999998</v>
      </c>
      <c r="J144" s="15">
        <v>1187537.2159999998</v>
      </c>
      <c r="K144" s="15">
        <v>1187537.2159999998</v>
      </c>
      <c r="L144" s="15">
        <v>1187537.2159999998</v>
      </c>
      <c r="M144" s="15">
        <v>1187537.2159999998</v>
      </c>
      <c r="N144" s="15">
        <v>1187537.2159999998</v>
      </c>
      <c r="O144" s="15">
        <v>1187537.2159999998</v>
      </c>
      <c r="P144" s="15">
        <v>1187537.2159999998</v>
      </c>
      <c r="Q144" s="15">
        <v>1187537.2159999998</v>
      </c>
      <c r="R144" s="15">
        <v>1187537.2159999998</v>
      </c>
      <c r="S144" s="15">
        <v>1187537.2159999998</v>
      </c>
      <c r="T144" s="15">
        <v>1187537.2159999998</v>
      </c>
      <c r="U144" s="21">
        <v>0.40310000000000001</v>
      </c>
      <c r="W144" s="28">
        <f t="shared" si="24"/>
        <v>1188000</v>
      </c>
      <c r="X144" s="28">
        <f t="shared" si="25"/>
        <v>1188000</v>
      </c>
      <c r="Y144" s="28">
        <f t="shared" si="26"/>
        <v>1188000</v>
      </c>
      <c r="Z144" s="28">
        <f t="shared" si="27"/>
        <v>1188000</v>
      </c>
      <c r="AA144" s="28">
        <f t="shared" si="28"/>
        <v>1188000</v>
      </c>
      <c r="AB144" s="28">
        <f t="shared" si="29"/>
        <v>1188000</v>
      </c>
      <c r="AC144" s="28">
        <f t="shared" si="30"/>
        <v>1188000</v>
      </c>
      <c r="AD144" s="28">
        <f t="shared" si="31"/>
        <v>1188000</v>
      </c>
      <c r="AE144" s="28">
        <f t="shared" si="32"/>
        <v>1188000</v>
      </c>
      <c r="AF144" s="28">
        <f t="shared" si="33"/>
        <v>1188000</v>
      </c>
      <c r="AG144" s="28">
        <f t="shared" si="34"/>
        <v>1188000</v>
      </c>
      <c r="AH144" s="28"/>
    </row>
    <row r="145" spans="1:34" x14ac:dyDescent="0.3">
      <c r="A145" s="7" t="s">
        <v>167</v>
      </c>
      <c r="B145" s="7" t="s">
        <v>114</v>
      </c>
      <c r="C145" s="7">
        <v>2801</v>
      </c>
      <c r="D145" s="7" t="s">
        <v>1471</v>
      </c>
      <c r="E145" s="7">
        <v>907</v>
      </c>
      <c r="F145" s="7">
        <v>132042</v>
      </c>
      <c r="G145" s="7" t="s">
        <v>115</v>
      </c>
      <c r="H145" s="8" t="s">
        <v>1396</v>
      </c>
      <c r="I145" s="15">
        <v>1009258.6880000001</v>
      </c>
      <c r="J145" s="15">
        <v>1009258.6880000001</v>
      </c>
      <c r="K145" s="15">
        <v>1009258.6880000001</v>
      </c>
      <c r="L145" s="15">
        <v>1009258.6880000001</v>
      </c>
      <c r="M145" s="15">
        <v>1009258.6880000001</v>
      </c>
      <c r="N145" s="15">
        <v>1009258.6880000001</v>
      </c>
      <c r="O145" s="15">
        <v>1009258.6880000001</v>
      </c>
      <c r="P145" s="15">
        <v>1009258.6880000001</v>
      </c>
      <c r="Q145" s="15">
        <v>1009258.6880000001</v>
      </c>
      <c r="R145" s="15">
        <v>1009258.6880000001</v>
      </c>
      <c r="S145" s="15">
        <v>1009258.6880000001</v>
      </c>
      <c r="T145" s="15">
        <v>1009258.6880000001</v>
      </c>
      <c r="U145" s="21">
        <v>0.40310000000000001</v>
      </c>
      <c r="W145" s="28">
        <f t="shared" si="24"/>
        <v>1010000</v>
      </c>
      <c r="X145" s="28">
        <f t="shared" si="25"/>
        <v>1010000</v>
      </c>
      <c r="Y145" s="28">
        <f t="shared" si="26"/>
        <v>1010000</v>
      </c>
      <c r="Z145" s="28">
        <f t="shared" si="27"/>
        <v>1010000</v>
      </c>
      <c r="AA145" s="28">
        <f t="shared" si="28"/>
        <v>1010000</v>
      </c>
      <c r="AB145" s="28">
        <f t="shared" si="29"/>
        <v>1010000</v>
      </c>
      <c r="AC145" s="28">
        <f t="shared" si="30"/>
        <v>1010000</v>
      </c>
      <c r="AD145" s="28">
        <f t="shared" si="31"/>
        <v>1010000</v>
      </c>
      <c r="AE145" s="28">
        <f t="shared" si="32"/>
        <v>1010000</v>
      </c>
      <c r="AF145" s="28">
        <f t="shared" si="33"/>
        <v>1010000</v>
      </c>
      <c r="AG145" s="28">
        <f t="shared" si="34"/>
        <v>1010000</v>
      </c>
      <c r="AH145" s="28"/>
    </row>
    <row r="146" spans="1:34" x14ac:dyDescent="0.3">
      <c r="A146" s="7" t="s">
        <v>167</v>
      </c>
      <c r="B146" s="7" t="s">
        <v>114</v>
      </c>
      <c r="C146" s="7">
        <v>2801</v>
      </c>
      <c r="D146" s="7" t="s">
        <v>1471</v>
      </c>
      <c r="E146" s="7">
        <v>907</v>
      </c>
      <c r="F146" s="7">
        <v>132109</v>
      </c>
      <c r="G146" s="7" t="s">
        <v>115</v>
      </c>
      <c r="H146" s="8" t="s">
        <v>1397</v>
      </c>
      <c r="I146" s="15">
        <v>845161.40799999994</v>
      </c>
      <c r="J146" s="15">
        <v>845161.40799999994</v>
      </c>
      <c r="K146" s="15">
        <v>845161.40799999994</v>
      </c>
      <c r="L146" s="15">
        <v>845161.40799999994</v>
      </c>
      <c r="M146" s="15">
        <v>845161.40799999994</v>
      </c>
      <c r="N146" s="15">
        <v>845161.40799999994</v>
      </c>
      <c r="O146" s="15">
        <v>845161.40799999994</v>
      </c>
      <c r="P146" s="15">
        <v>845161.40799999994</v>
      </c>
      <c r="Q146" s="15">
        <v>845161.40799999994</v>
      </c>
      <c r="R146" s="15">
        <v>845161.40799999994</v>
      </c>
      <c r="S146" s="15">
        <v>845161.40799999994</v>
      </c>
      <c r="T146" s="15">
        <v>845161.40799999994</v>
      </c>
      <c r="U146" s="21">
        <v>0.40310000000000001</v>
      </c>
      <c r="W146" s="28">
        <f t="shared" si="24"/>
        <v>846000</v>
      </c>
      <c r="X146" s="28">
        <f t="shared" si="25"/>
        <v>846000</v>
      </c>
      <c r="Y146" s="28">
        <f t="shared" si="26"/>
        <v>846000</v>
      </c>
      <c r="Z146" s="28">
        <f t="shared" si="27"/>
        <v>846000</v>
      </c>
      <c r="AA146" s="28">
        <f t="shared" si="28"/>
        <v>846000</v>
      </c>
      <c r="AB146" s="28">
        <f t="shared" si="29"/>
        <v>846000</v>
      </c>
      <c r="AC146" s="28">
        <f t="shared" si="30"/>
        <v>846000</v>
      </c>
      <c r="AD146" s="28">
        <f t="shared" si="31"/>
        <v>846000</v>
      </c>
      <c r="AE146" s="28">
        <f t="shared" si="32"/>
        <v>846000</v>
      </c>
      <c r="AF146" s="28">
        <f t="shared" si="33"/>
        <v>846000</v>
      </c>
      <c r="AG146" s="28">
        <f t="shared" si="34"/>
        <v>846000</v>
      </c>
      <c r="AH146" s="28"/>
    </row>
    <row r="147" spans="1:34" x14ac:dyDescent="0.3">
      <c r="A147" s="7" t="s">
        <v>167</v>
      </c>
      <c r="B147" s="7" t="s">
        <v>114</v>
      </c>
      <c r="C147" s="7">
        <v>2801</v>
      </c>
      <c r="D147" s="7" t="s">
        <v>1471</v>
      </c>
      <c r="E147" s="7">
        <v>907</v>
      </c>
      <c r="F147" s="7">
        <v>132218</v>
      </c>
      <c r="G147" s="7" t="s">
        <v>115</v>
      </c>
      <c r="H147" s="8" t="s">
        <v>1398</v>
      </c>
      <c r="I147" s="15">
        <v>333527.16800000001</v>
      </c>
      <c r="J147" s="15">
        <v>333527.16800000001</v>
      </c>
      <c r="K147" s="15">
        <v>333527.16800000001</v>
      </c>
      <c r="L147" s="15">
        <v>333527.16800000001</v>
      </c>
      <c r="M147" s="15">
        <v>333527.16800000001</v>
      </c>
      <c r="N147" s="15">
        <v>333527.16800000001</v>
      </c>
      <c r="O147" s="15">
        <v>333527.16800000001</v>
      </c>
      <c r="P147" s="15">
        <v>333527.16800000001</v>
      </c>
      <c r="Q147" s="15">
        <v>333527.16800000001</v>
      </c>
      <c r="R147" s="15">
        <v>333527.16800000001</v>
      </c>
      <c r="S147" s="15">
        <v>333527.16800000001</v>
      </c>
      <c r="T147" s="15">
        <v>333527.16800000001</v>
      </c>
      <c r="U147" s="21">
        <v>0.40310000000000001</v>
      </c>
      <c r="W147" s="28">
        <f t="shared" si="24"/>
        <v>334000</v>
      </c>
      <c r="X147" s="28">
        <f t="shared" si="25"/>
        <v>334000</v>
      </c>
      <c r="Y147" s="28">
        <f t="shared" si="26"/>
        <v>334000</v>
      </c>
      <c r="Z147" s="28">
        <f t="shared" si="27"/>
        <v>334000</v>
      </c>
      <c r="AA147" s="28">
        <f t="shared" si="28"/>
        <v>334000</v>
      </c>
      <c r="AB147" s="28">
        <f t="shared" si="29"/>
        <v>334000</v>
      </c>
      <c r="AC147" s="28">
        <f t="shared" si="30"/>
        <v>334000</v>
      </c>
      <c r="AD147" s="28">
        <f t="shared" si="31"/>
        <v>334000</v>
      </c>
      <c r="AE147" s="28">
        <f t="shared" si="32"/>
        <v>334000</v>
      </c>
      <c r="AF147" s="28">
        <f t="shared" si="33"/>
        <v>334000</v>
      </c>
      <c r="AG147" s="28">
        <f t="shared" si="34"/>
        <v>334000</v>
      </c>
      <c r="AH147" s="28"/>
    </row>
    <row r="148" spans="1:34" x14ac:dyDescent="0.3">
      <c r="A148" s="7" t="s">
        <v>167</v>
      </c>
      <c r="B148" s="7" t="s">
        <v>114</v>
      </c>
      <c r="C148" s="7">
        <v>2801</v>
      </c>
      <c r="D148" s="7" t="s">
        <v>1471</v>
      </c>
      <c r="E148" s="7">
        <v>907</v>
      </c>
      <c r="F148" s="7">
        <v>132116</v>
      </c>
      <c r="G148" s="7" t="s">
        <v>115</v>
      </c>
      <c r="H148" s="8" t="s">
        <v>1399</v>
      </c>
      <c r="I148" s="15">
        <v>1050036.416</v>
      </c>
      <c r="J148" s="15">
        <v>1050036.416</v>
      </c>
      <c r="K148" s="15">
        <v>1050036.416</v>
      </c>
      <c r="L148" s="15">
        <v>1050036.416</v>
      </c>
      <c r="M148" s="15">
        <v>1050036.416</v>
      </c>
      <c r="N148" s="15">
        <v>1050036.416</v>
      </c>
      <c r="O148" s="15">
        <v>1050036.416</v>
      </c>
      <c r="P148" s="15">
        <v>1050036.416</v>
      </c>
      <c r="Q148" s="15">
        <v>1050036.416</v>
      </c>
      <c r="R148" s="15">
        <v>1050036.416</v>
      </c>
      <c r="S148" s="15">
        <v>1050036.416</v>
      </c>
      <c r="T148" s="15">
        <v>1050036.416</v>
      </c>
      <c r="U148" s="21">
        <v>0.40310000000000001</v>
      </c>
      <c r="W148" s="28">
        <f t="shared" si="24"/>
        <v>1051000</v>
      </c>
      <c r="X148" s="28">
        <f t="shared" si="25"/>
        <v>1051000</v>
      </c>
      <c r="Y148" s="28">
        <f t="shared" si="26"/>
        <v>1051000</v>
      </c>
      <c r="Z148" s="28">
        <f t="shared" si="27"/>
        <v>1051000</v>
      </c>
      <c r="AA148" s="28">
        <f t="shared" si="28"/>
        <v>1051000</v>
      </c>
      <c r="AB148" s="28">
        <f t="shared" si="29"/>
        <v>1051000</v>
      </c>
      <c r="AC148" s="28">
        <f t="shared" si="30"/>
        <v>1051000</v>
      </c>
      <c r="AD148" s="28">
        <f t="shared" si="31"/>
        <v>1051000</v>
      </c>
      <c r="AE148" s="28">
        <f t="shared" si="32"/>
        <v>1051000</v>
      </c>
      <c r="AF148" s="28">
        <f t="shared" si="33"/>
        <v>1051000</v>
      </c>
      <c r="AG148" s="28">
        <f t="shared" si="34"/>
        <v>1051000</v>
      </c>
      <c r="AH148" s="28"/>
    </row>
    <row r="149" spans="1:34" x14ac:dyDescent="0.3">
      <c r="A149" s="7" t="s">
        <v>167</v>
      </c>
      <c r="B149" s="7" t="s">
        <v>114</v>
      </c>
      <c r="C149" s="7">
        <v>2801</v>
      </c>
      <c r="D149" s="7" t="s">
        <v>1471</v>
      </c>
      <c r="E149" s="7">
        <v>907</v>
      </c>
      <c r="F149" s="7">
        <v>132021</v>
      </c>
      <c r="G149" s="7" t="s">
        <v>115</v>
      </c>
      <c r="H149" s="8" t="s">
        <v>1400</v>
      </c>
      <c r="I149" s="15">
        <v>225215.23199999999</v>
      </c>
      <c r="J149" s="15">
        <v>225215.23199999999</v>
      </c>
      <c r="K149" s="15">
        <v>225215.23199999999</v>
      </c>
      <c r="L149" s="15">
        <v>225215.23199999999</v>
      </c>
      <c r="M149" s="15">
        <v>225215.23199999999</v>
      </c>
      <c r="N149" s="15">
        <v>225215.23199999999</v>
      </c>
      <c r="O149" s="15">
        <v>225215.23199999999</v>
      </c>
      <c r="P149" s="15">
        <v>225215.23199999999</v>
      </c>
      <c r="Q149" s="15">
        <v>225215.23199999999</v>
      </c>
      <c r="R149" s="15">
        <v>225215.23199999999</v>
      </c>
      <c r="S149" s="15">
        <v>225215.23199999999</v>
      </c>
      <c r="T149" s="15">
        <v>225215.23199999999</v>
      </c>
      <c r="U149" s="21">
        <v>0.40310000000000001</v>
      </c>
      <c r="W149" s="28">
        <f t="shared" si="24"/>
        <v>226000</v>
      </c>
      <c r="X149" s="28">
        <f t="shared" si="25"/>
        <v>226000</v>
      </c>
      <c r="Y149" s="28">
        <f t="shared" si="26"/>
        <v>226000</v>
      </c>
      <c r="Z149" s="28">
        <f t="shared" si="27"/>
        <v>226000</v>
      </c>
      <c r="AA149" s="28">
        <f t="shared" si="28"/>
        <v>226000</v>
      </c>
      <c r="AB149" s="28">
        <f t="shared" si="29"/>
        <v>226000</v>
      </c>
      <c r="AC149" s="28">
        <f t="shared" si="30"/>
        <v>226000</v>
      </c>
      <c r="AD149" s="28">
        <f t="shared" si="31"/>
        <v>226000</v>
      </c>
      <c r="AE149" s="28">
        <f t="shared" si="32"/>
        <v>226000</v>
      </c>
      <c r="AF149" s="28">
        <f t="shared" si="33"/>
        <v>226000</v>
      </c>
      <c r="AG149" s="28">
        <f t="shared" si="34"/>
        <v>226000</v>
      </c>
      <c r="AH149" s="28"/>
    </row>
    <row r="150" spans="1:34" x14ac:dyDescent="0.3">
      <c r="A150" s="7" t="s">
        <v>167</v>
      </c>
      <c r="B150" s="7" t="s">
        <v>114</v>
      </c>
      <c r="C150" s="7">
        <v>2801</v>
      </c>
      <c r="D150" s="7" t="s">
        <v>1471</v>
      </c>
      <c r="E150" s="7">
        <v>907</v>
      </c>
      <c r="F150" s="7">
        <v>131971</v>
      </c>
      <c r="G150" s="7" t="s">
        <v>115</v>
      </c>
      <c r="H150" s="8" t="s">
        <v>1401</v>
      </c>
      <c r="I150" s="15">
        <v>1478088.32</v>
      </c>
      <c r="J150" s="15">
        <v>1478088.32</v>
      </c>
      <c r="K150" s="15">
        <v>1478088.32</v>
      </c>
      <c r="L150" s="15">
        <v>1478088.32</v>
      </c>
      <c r="M150" s="15">
        <v>1478088.32</v>
      </c>
      <c r="N150" s="15">
        <v>1478088.32</v>
      </c>
      <c r="O150" s="15">
        <v>1478088.32</v>
      </c>
      <c r="P150" s="15">
        <v>1478088.32</v>
      </c>
      <c r="Q150" s="15">
        <v>1478088.32</v>
      </c>
      <c r="R150" s="15">
        <v>1478088.32</v>
      </c>
      <c r="S150" s="15">
        <v>1478088.32</v>
      </c>
      <c r="T150" s="15">
        <v>1478088.32</v>
      </c>
      <c r="U150" s="21">
        <v>0.40310000000000001</v>
      </c>
      <c r="W150" s="28">
        <f t="shared" si="24"/>
        <v>1479000</v>
      </c>
      <c r="X150" s="28">
        <f t="shared" si="25"/>
        <v>1479000</v>
      </c>
      <c r="Y150" s="28">
        <f t="shared" si="26"/>
        <v>1479000</v>
      </c>
      <c r="Z150" s="28">
        <f t="shared" si="27"/>
        <v>1479000</v>
      </c>
      <c r="AA150" s="28">
        <f t="shared" si="28"/>
        <v>1479000</v>
      </c>
      <c r="AB150" s="28">
        <f t="shared" si="29"/>
        <v>1479000</v>
      </c>
      <c r="AC150" s="28">
        <f t="shared" si="30"/>
        <v>1479000</v>
      </c>
      <c r="AD150" s="28">
        <f t="shared" si="31"/>
        <v>1479000</v>
      </c>
      <c r="AE150" s="28">
        <f t="shared" si="32"/>
        <v>1479000</v>
      </c>
      <c r="AF150" s="28">
        <f t="shared" si="33"/>
        <v>1479000</v>
      </c>
      <c r="AG150" s="28">
        <f t="shared" si="34"/>
        <v>1479000</v>
      </c>
      <c r="AH150" s="28"/>
    </row>
    <row r="151" spans="1:34" x14ac:dyDescent="0.3">
      <c r="A151" s="7" t="s">
        <v>167</v>
      </c>
      <c r="B151" s="7" t="s">
        <v>114</v>
      </c>
      <c r="C151" s="7">
        <v>2801</v>
      </c>
      <c r="D151" s="7" t="s">
        <v>1471</v>
      </c>
      <c r="E151" s="7">
        <v>907</v>
      </c>
      <c r="F151" s="7">
        <v>131991</v>
      </c>
      <c r="G151" s="7" t="s">
        <v>115</v>
      </c>
      <c r="H151" s="8" t="s">
        <v>1402</v>
      </c>
      <c r="I151" s="15">
        <v>1162854.0160000001</v>
      </c>
      <c r="J151" s="15">
        <v>1162854.0160000001</v>
      </c>
      <c r="K151" s="15">
        <v>1162854.0160000001</v>
      </c>
      <c r="L151" s="15">
        <v>1162854.0160000001</v>
      </c>
      <c r="M151" s="15">
        <v>1162854.0160000001</v>
      </c>
      <c r="N151" s="15">
        <v>1162854.0160000001</v>
      </c>
      <c r="O151" s="15">
        <v>1162854.0160000001</v>
      </c>
      <c r="P151" s="15">
        <v>1162854.0160000001</v>
      </c>
      <c r="Q151" s="15">
        <v>1162854.0160000001</v>
      </c>
      <c r="R151" s="15">
        <v>1162854.0160000001</v>
      </c>
      <c r="S151" s="15">
        <v>1162854.0160000001</v>
      </c>
      <c r="T151" s="15">
        <v>1162854.0160000001</v>
      </c>
      <c r="U151" s="21">
        <v>0.40310000000000001</v>
      </c>
      <c r="W151" s="28">
        <f t="shared" si="24"/>
        <v>1163000</v>
      </c>
      <c r="X151" s="28">
        <f t="shared" si="25"/>
        <v>1163000</v>
      </c>
      <c r="Y151" s="28">
        <f t="shared" si="26"/>
        <v>1163000</v>
      </c>
      <c r="Z151" s="28">
        <f t="shared" si="27"/>
        <v>1163000</v>
      </c>
      <c r="AA151" s="28">
        <f t="shared" si="28"/>
        <v>1163000</v>
      </c>
      <c r="AB151" s="28">
        <f t="shared" si="29"/>
        <v>1163000</v>
      </c>
      <c r="AC151" s="28">
        <f t="shared" si="30"/>
        <v>1163000</v>
      </c>
      <c r="AD151" s="28">
        <f t="shared" si="31"/>
        <v>1163000</v>
      </c>
      <c r="AE151" s="28">
        <f t="shared" si="32"/>
        <v>1163000</v>
      </c>
      <c r="AF151" s="28">
        <f t="shared" si="33"/>
        <v>1163000</v>
      </c>
      <c r="AG151" s="28">
        <f t="shared" si="34"/>
        <v>1163000</v>
      </c>
      <c r="AH151" s="28"/>
    </row>
    <row r="152" spans="1:34" x14ac:dyDescent="0.3">
      <c r="A152" s="7" t="s">
        <v>167</v>
      </c>
      <c r="B152" s="7" t="s">
        <v>114</v>
      </c>
      <c r="C152" s="7">
        <v>2801</v>
      </c>
      <c r="D152" s="7" t="s">
        <v>1471</v>
      </c>
      <c r="E152" s="7">
        <v>907</v>
      </c>
      <c r="F152" s="7">
        <v>132090</v>
      </c>
      <c r="G152" s="7" t="s">
        <v>115</v>
      </c>
      <c r="H152" s="8" t="s">
        <v>1403</v>
      </c>
      <c r="I152" s="15">
        <v>1389662.848</v>
      </c>
      <c r="J152" s="15">
        <v>1389662.848</v>
      </c>
      <c r="K152" s="15">
        <v>1389662.848</v>
      </c>
      <c r="L152" s="15">
        <v>1389662.848</v>
      </c>
      <c r="M152" s="15">
        <v>1389662.848</v>
      </c>
      <c r="N152" s="15">
        <v>1389662.848</v>
      </c>
      <c r="O152" s="15">
        <v>1389662.848</v>
      </c>
      <c r="P152" s="15">
        <v>1389662.848</v>
      </c>
      <c r="Q152" s="15">
        <v>1389662.848</v>
      </c>
      <c r="R152" s="15">
        <v>1389662.848</v>
      </c>
      <c r="S152" s="15">
        <v>1389662.848</v>
      </c>
      <c r="T152" s="15">
        <v>1389662.848</v>
      </c>
      <c r="U152" s="21">
        <v>0.40310000000000001</v>
      </c>
      <c r="W152" s="28">
        <f t="shared" si="24"/>
        <v>1390000</v>
      </c>
      <c r="X152" s="28">
        <f t="shared" si="25"/>
        <v>1390000</v>
      </c>
      <c r="Y152" s="28">
        <f t="shared" si="26"/>
        <v>1390000</v>
      </c>
      <c r="Z152" s="28">
        <f t="shared" si="27"/>
        <v>1390000</v>
      </c>
      <c r="AA152" s="28">
        <f t="shared" si="28"/>
        <v>1390000</v>
      </c>
      <c r="AB152" s="28">
        <f t="shared" si="29"/>
        <v>1390000</v>
      </c>
      <c r="AC152" s="28">
        <f t="shared" si="30"/>
        <v>1390000</v>
      </c>
      <c r="AD152" s="28">
        <f t="shared" si="31"/>
        <v>1390000</v>
      </c>
      <c r="AE152" s="28">
        <f t="shared" si="32"/>
        <v>1390000</v>
      </c>
      <c r="AF152" s="28">
        <f t="shared" si="33"/>
        <v>1390000</v>
      </c>
      <c r="AG152" s="28">
        <f t="shared" si="34"/>
        <v>1390000</v>
      </c>
      <c r="AH152" s="28"/>
    </row>
    <row r="153" spans="1:34" x14ac:dyDescent="0.3">
      <c r="A153" s="7" t="s">
        <v>167</v>
      </c>
      <c r="B153" s="7" t="s">
        <v>114</v>
      </c>
      <c r="C153" s="7">
        <v>2801</v>
      </c>
      <c r="D153" s="7" t="s">
        <v>1471</v>
      </c>
      <c r="E153" s="7">
        <v>907</v>
      </c>
      <c r="F153" s="7">
        <v>132214</v>
      </c>
      <c r="G153" s="7" t="s">
        <v>115</v>
      </c>
      <c r="H153" s="8" t="s">
        <v>1404</v>
      </c>
      <c r="I153" s="15">
        <v>126949.952</v>
      </c>
      <c r="J153" s="15">
        <v>126949.952</v>
      </c>
      <c r="K153" s="15">
        <v>126949.952</v>
      </c>
      <c r="L153" s="15">
        <v>126949.952</v>
      </c>
      <c r="M153" s="15">
        <v>126949.952</v>
      </c>
      <c r="N153" s="15">
        <v>126949.952</v>
      </c>
      <c r="O153" s="15">
        <v>126949.952</v>
      </c>
      <c r="P153" s="15">
        <v>126949.952</v>
      </c>
      <c r="Q153" s="15">
        <v>126949.952</v>
      </c>
      <c r="R153" s="15">
        <v>126949.952</v>
      </c>
      <c r="S153" s="15">
        <v>126949.952</v>
      </c>
      <c r="T153" s="15">
        <v>126949.952</v>
      </c>
      <c r="U153" s="21">
        <v>0.40310000000000001</v>
      </c>
      <c r="W153" s="28">
        <f t="shared" si="24"/>
        <v>127000</v>
      </c>
      <c r="X153" s="28">
        <f t="shared" si="25"/>
        <v>127000</v>
      </c>
      <c r="Y153" s="28">
        <f t="shared" si="26"/>
        <v>127000</v>
      </c>
      <c r="Z153" s="28">
        <f t="shared" si="27"/>
        <v>127000</v>
      </c>
      <c r="AA153" s="28">
        <f t="shared" si="28"/>
        <v>127000</v>
      </c>
      <c r="AB153" s="28">
        <f t="shared" si="29"/>
        <v>127000</v>
      </c>
      <c r="AC153" s="28">
        <f t="shared" si="30"/>
        <v>127000</v>
      </c>
      <c r="AD153" s="28">
        <f t="shared" si="31"/>
        <v>127000</v>
      </c>
      <c r="AE153" s="28">
        <f t="shared" si="32"/>
        <v>127000</v>
      </c>
      <c r="AF153" s="28">
        <f t="shared" si="33"/>
        <v>127000</v>
      </c>
      <c r="AG153" s="28">
        <f t="shared" si="34"/>
        <v>127000</v>
      </c>
      <c r="AH153" s="28"/>
    </row>
    <row r="154" spans="1:34" x14ac:dyDescent="0.3">
      <c r="A154" s="7" t="s">
        <v>167</v>
      </c>
      <c r="B154" s="7" t="s">
        <v>114</v>
      </c>
      <c r="C154" s="7">
        <v>2801</v>
      </c>
      <c r="D154" s="7" t="s">
        <v>1471</v>
      </c>
      <c r="E154" s="7">
        <v>907</v>
      </c>
      <c r="F154" s="7">
        <v>132248</v>
      </c>
      <c r="G154" s="7" t="s">
        <v>115</v>
      </c>
      <c r="H154" s="8" t="s">
        <v>1405</v>
      </c>
      <c r="I154" s="15">
        <v>1006678.6559999998</v>
      </c>
      <c r="J154" s="15">
        <v>1006678.6559999998</v>
      </c>
      <c r="K154" s="15">
        <v>1006678.6559999998</v>
      </c>
      <c r="L154" s="15">
        <v>1006678.6559999998</v>
      </c>
      <c r="M154" s="15">
        <v>1006678.6559999998</v>
      </c>
      <c r="N154" s="15">
        <v>1006678.6559999998</v>
      </c>
      <c r="O154" s="15">
        <v>1006678.6559999998</v>
      </c>
      <c r="P154" s="15">
        <v>1006678.6559999998</v>
      </c>
      <c r="Q154" s="15">
        <v>1006678.6559999998</v>
      </c>
      <c r="R154" s="15">
        <v>1006678.6559999998</v>
      </c>
      <c r="S154" s="15">
        <v>1006678.6559999998</v>
      </c>
      <c r="T154" s="15">
        <v>1006678.6559999998</v>
      </c>
      <c r="U154" s="21">
        <v>0.40310000000000001</v>
      </c>
      <c r="W154" s="28">
        <f t="shared" si="24"/>
        <v>1007000</v>
      </c>
      <c r="X154" s="28">
        <f t="shared" si="25"/>
        <v>1007000</v>
      </c>
      <c r="Y154" s="28">
        <f t="shared" si="26"/>
        <v>1007000</v>
      </c>
      <c r="Z154" s="28">
        <f t="shared" si="27"/>
        <v>1007000</v>
      </c>
      <c r="AA154" s="28">
        <f t="shared" si="28"/>
        <v>1007000</v>
      </c>
      <c r="AB154" s="28">
        <f t="shared" si="29"/>
        <v>1007000</v>
      </c>
      <c r="AC154" s="28">
        <f t="shared" si="30"/>
        <v>1007000</v>
      </c>
      <c r="AD154" s="28">
        <f t="shared" si="31"/>
        <v>1007000</v>
      </c>
      <c r="AE154" s="28">
        <f t="shared" si="32"/>
        <v>1007000</v>
      </c>
      <c r="AF154" s="28">
        <f t="shared" si="33"/>
        <v>1007000</v>
      </c>
      <c r="AG154" s="28">
        <f t="shared" si="34"/>
        <v>1007000</v>
      </c>
      <c r="AH154" s="28"/>
    </row>
    <row r="155" spans="1:34" x14ac:dyDescent="0.3">
      <c r="A155" s="7" t="s">
        <v>167</v>
      </c>
      <c r="B155" s="7" t="s">
        <v>114</v>
      </c>
      <c r="C155" s="7">
        <v>2801</v>
      </c>
      <c r="D155" s="7" t="s">
        <v>1471</v>
      </c>
      <c r="E155" s="7">
        <v>907</v>
      </c>
      <c r="F155" s="7">
        <v>131888</v>
      </c>
      <c r="G155" s="7" t="s">
        <v>115</v>
      </c>
      <c r="H155" s="8" t="s">
        <v>1406</v>
      </c>
      <c r="I155" s="15">
        <v>775151.80800000008</v>
      </c>
      <c r="J155" s="15">
        <v>775151.80800000008</v>
      </c>
      <c r="K155" s="15">
        <v>775151.80800000008</v>
      </c>
      <c r="L155" s="15">
        <v>775151.80800000008</v>
      </c>
      <c r="M155" s="15">
        <v>775151.80800000008</v>
      </c>
      <c r="N155" s="15">
        <v>775151.80800000008</v>
      </c>
      <c r="O155" s="15">
        <v>775151.80800000008</v>
      </c>
      <c r="P155" s="15">
        <v>775151.80800000008</v>
      </c>
      <c r="Q155" s="15">
        <v>775151.80800000008</v>
      </c>
      <c r="R155" s="15">
        <v>775151.80800000008</v>
      </c>
      <c r="S155" s="15">
        <v>775151.80800000008</v>
      </c>
      <c r="T155" s="15">
        <v>775151.80800000008</v>
      </c>
      <c r="U155" s="21">
        <v>0.40310000000000001</v>
      </c>
      <c r="W155" s="28">
        <f t="shared" si="24"/>
        <v>776000</v>
      </c>
      <c r="X155" s="28">
        <f t="shared" si="25"/>
        <v>776000</v>
      </c>
      <c r="Y155" s="28">
        <f t="shared" si="26"/>
        <v>776000</v>
      </c>
      <c r="Z155" s="28">
        <f t="shared" si="27"/>
        <v>776000</v>
      </c>
      <c r="AA155" s="28">
        <f t="shared" si="28"/>
        <v>776000</v>
      </c>
      <c r="AB155" s="28">
        <f t="shared" si="29"/>
        <v>776000</v>
      </c>
      <c r="AC155" s="28">
        <f t="shared" si="30"/>
        <v>776000</v>
      </c>
      <c r="AD155" s="28">
        <f t="shared" si="31"/>
        <v>776000</v>
      </c>
      <c r="AE155" s="28">
        <f t="shared" si="32"/>
        <v>776000</v>
      </c>
      <c r="AF155" s="28">
        <f t="shared" si="33"/>
        <v>776000</v>
      </c>
      <c r="AG155" s="28">
        <f t="shared" si="34"/>
        <v>776000</v>
      </c>
      <c r="AH155" s="28"/>
    </row>
    <row r="156" spans="1:34" x14ac:dyDescent="0.3">
      <c r="A156" s="7" t="s">
        <v>167</v>
      </c>
      <c r="B156" s="7" t="s">
        <v>114</v>
      </c>
      <c r="C156" s="7">
        <v>2801</v>
      </c>
      <c r="D156" s="7" t="s">
        <v>1471</v>
      </c>
      <c r="E156" s="7">
        <v>907</v>
      </c>
      <c r="F156" s="7">
        <v>132091</v>
      </c>
      <c r="G156" s="7" t="s">
        <v>115</v>
      </c>
      <c r="H156" s="8" t="s">
        <v>1407</v>
      </c>
      <c r="I156" s="15">
        <v>458962.36800000002</v>
      </c>
      <c r="J156" s="15">
        <v>458962.36800000002</v>
      </c>
      <c r="K156" s="15">
        <v>458962.36800000002</v>
      </c>
      <c r="L156" s="15">
        <v>458962.36800000002</v>
      </c>
      <c r="M156" s="15">
        <v>458962.36800000002</v>
      </c>
      <c r="N156" s="15">
        <v>458962.36800000002</v>
      </c>
      <c r="O156" s="15">
        <v>458962.36800000002</v>
      </c>
      <c r="P156" s="15">
        <v>458962.36800000002</v>
      </c>
      <c r="Q156" s="15">
        <v>458962.36800000002</v>
      </c>
      <c r="R156" s="15">
        <v>458962.36800000002</v>
      </c>
      <c r="S156" s="15">
        <v>458962.36800000002</v>
      </c>
      <c r="T156" s="15">
        <v>458962.36800000002</v>
      </c>
      <c r="U156" s="21">
        <v>0.40310000000000001</v>
      </c>
      <c r="W156" s="28">
        <f t="shared" si="24"/>
        <v>459000</v>
      </c>
      <c r="X156" s="28">
        <f t="shared" si="25"/>
        <v>459000</v>
      </c>
      <c r="Y156" s="28">
        <f t="shared" si="26"/>
        <v>459000</v>
      </c>
      <c r="Z156" s="28">
        <f t="shared" si="27"/>
        <v>459000</v>
      </c>
      <c r="AA156" s="28">
        <f t="shared" si="28"/>
        <v>459000</v>
      </c>
      <c r="AB156" s="28">
        <f t="shared" si="29"/>
        <v>459000</v>
      </c>
      <c r="AC156" s="28">
        <f t="shared" si="30"/>
        <v>459000</v>
      </c>
      <c r="AD156" s="28">
        <f t="shared" si="31"/>
        <v>459000</v>
      </c>
      <c r="AE156" s="28">
        <f t="shared" si="32"/>
        <v>459000</v>
      </c>
      <c r="AF156" s="28">
        <f t="shared" si="33"/>
        <v>459000</v>
      </c>
      <c r="AG156" s="28">
        <f t="shared" si="34"/>
        <v>459000</v>
      </c>
      <c r="AH156" s="28"/>
    </row>
    <row r="157" spans="1:34" x14ac:dyDescent="0.3">
      <c r="A157" s="7" t="s">
        <v>167</v>
      </c>
      <c r="B157" s="7" t="s">
        <v>114</v>
      </c>
      <c r="C157" s="7">
        <v>2801</v>
      </c>
      <c r="D157" s="7" t="s">
        <v>1471</v>
      </c>
      <c r="E157" s="7">
        <v>907</v>
      </c>
      <c r="F157" s="7">
        <v>131979</v>
      </c>
      <c r="G157" s="7" t="s">
        <v>115</v>
      </c>
      <c r="H157" s="8" t="s">
        <v>1408</v>
      </c>
      <c r="I157" s="15">
        <v>979044.16</v>
      </c>
      <c r="J157" s="15">
        <v>979044.16</v>
      </c>
      <c r="K157" s="15">
        <v>979044.16</v>
      </c>
      <c r="L157" s="15">
        <v>979044.16</v>
      </c>
      <c r="M157" s="15">
        <v>979044.16</v>
      </c>
      <c r="N157" s="15">
        <v>979044.16</v>
      </c>
      <c r="O157" s="15">
        <v>979044.16</v>
      </c>
      <c r="P157" s="15">
        <v>979044.16</v>
      </c>
      <c r="Q157" s="15">
        <v>979044.16</v>
      </c>
      <c r="R157" s="15">
        <v>979044.16</v>
      </c>
      <c r="S157" s="15">
        <v>979044.16</v>
      </c>
      <c r="T157" s="15">
        <v>979044.16</v>
      </c>
      <c r="U157" s="21">
        <v>0.40310000000000001</v>
      </c>
      <c r="W157" s="28">
        <f t="shared" si="24"/>
        <v>980000</v>
      </c>
      <c r="X157" s="28">
        <f t="shared" si="25"/>
        <v>980000</v>
      </c>
      <c r="Y157" s="28">
        <f t="shared" si="26"/>
        <v>980000</v>
      </c>
      <c r="Z157" s="28">
        <f t="shared" si="27"/>
        <v>980000</v>
      </c>
      <c r="AA157" s="28">
        <f t="shared" si="28"/>
        <v>980000</v>
      </c>
      <c r="AB157" s="28">
        <f t="shared" si="29"/>
        <v>980000</v>
      </c>
      <c r="AC157" s="28">
        <f t="shared" si="30"/>
        <v>980000</v>
      </c>
      <c r="AD157" s="28">
        <f t="shared" si="31"/>
        <v>980000</v>
      </c>
      <c r="AE157" s="28">
        <f t="shared" si="32"/>
        <v>980000</v>
      </c>
      <c r="AF157" s="28">
        <f t="shared" si="33"/>
        <v>980000</v>
      </c>
      <c r="AG157" s="28">
        <f t="shared" si="34"/>
        <v>980000</v>
      </c>
      <c r="AH157" s="28"/>
    </row>
    <row r="158" spans="1:34" x14ac:dyDescent="0.3">
      <c r="A158" s="7" t="s">
        <v>167</v>
      </c>
      <c r="B158" s="7" t="s">
        <v>114</v>
      </c>
      <c r="C158" s="7">
        <v>2801</v>
      </c>
      <c r="D158" s="7" t="s">
        <v>1471</v>
      </c>
      <c r="E158" s="7">
        <v>907</v>
      </c>
      <c r="F158" s="7">
        <v>131889</v>
      </c>
      <c r="G158" s="7" t="s">
        <v>115</v>
      </c>
      <c r="H158" s="8" t="s">
        <v>1409</v>
      </c>
      <c r="I158" s="15">
        <v>941338.21866666677</v>
      </c>
      <c r="J158" s="15">
        <v>941338.21866666677</v>
      </c>
      <c r="K158" s="15">
        <v>941338.21866666677</v>
      </c>
      <c r="L158" s="15">
        <v>941338.21866666677</v>
      </c>
      <c r="M158" s="15">
        <v>941338.21866666677</v>
      </c>
      <c r="N158" s="15">
        <v>941338.21866666677</v>
      </c>
      <c r="O158" s="15">
        <v>941338.21866666677</v>
      </c>
      <c r="P158" s="15">
        <v>941338.21866666677</v>
      </c>
      <c r="Q158" s="15">
        <v>941338.21866666677</v>
      </c>
      <c r="R158" s="15">
        <v>941338.21866666677</v>
      </c>
      <c r="S158" s="15">
        <v>941338.21866666677</v>
      </c>
      <c r="T158" s="15">
        <v>941338.21866666677</v>
      </c>
      <c r="U158" s="21">
        <v>0.40310000000000001</v>
      </c>
      <c r="W158" s="28">
        <f t="shared" si="24"/>
        <v>942000</v>
      </c>
      <c r="X158" s="28">
        <f t="shared" si="25"/>
        <v>942000</v>
      </c>
      <c r="Y158" s="28">
        <f t="shared" si="26"/>
        <v>942000</v>
      </c>
      <c r="Z158" s="28">
        <f t="shared" si="27"/>
        <v>942000</v>
      </c>
      <c r="AA158" s="28">
        <f t="shared" si="28"/>
        <v>942000</v>
      </c>
      <c r="AB158" s="28">
        <f t="shared" si="29"/>
        <v>942000</v>
      </c>
      <c r="AC158" s="28">
        <f t="shared" si="30"/>
        <v>942000</v>
      </c>
      <c r="AD158" s="28">
        <f t="shared" si="31"/>
        <v>942000</v>
      </c>
      <c r="AE158" s="28">
        <f t="shared" si="32"/>
        <v>942000</v>
      </c>
      <c r="AF158" s="28">
        <f t="shared" si="33"/>
        <v>942000</v>
      </c>
      <c r="AG158" s="28">
        <f t="shared" si="34"/>
        <v>942000</v>
      </c>
      <c r="AH158" s="28"/>
    </row>
    <row r="159" spans="1:34" x14ac:dyDescent="0.3">
      <c r="A159" s="7" t="s">
        <v>167</v>
      </c>
      <c r="B159" s="7" t="s">
        <v>114</v>
      </c>
      <c r="C159" s="7">
        <v>2801</v>
      </c>
      <c r="D159" s="7" t="s">
        <v>1471</v>
      </c>
      <c r="E159" s="7">
        <v>907</v>
      </c>
      <c r="F159" s="7">
        <v>132166</v>
      </c>
      <c r="G159" s="7" t="s">
        <v>115</v>
      </c>
      <c r="H159" s="8" t="s">
        <v>1410</v>
      </c>
      <c r="I159" s="15">
        <v>757496.46933333343</v>
      </c>
      <c r="J159" s="15">
        <v>757496.46933333343</v>
      </c>
      <c r="K159" s="15">
        <v>757496.46933333343</v>
      </c>
      <c r="L159" s="15">
        <v>757496.46933333343</v>
      </c>
      <c r="M159" s="15">
        <v>757496.46933333343</v>
      </c>
      <c r="N159" s="15">
        <v>757496.46933333343</v>
      </c>
      <c r="O159" s="15">
        <v>757496.46933333343</v>
      </c>
      <c r="P159" s="15">
        <v>757496.46933333343</v>
      </c>
      <c r="Q159" s="15">
        <v>757496.46933333343</v>
      </c>
      <c r="R159" s="15">
        <v>757496.46933333343</v>
      </c>
      <c r="S159" s="15">
        <v>757496.46933333343</v>
      </c>
      <c r="T159" s="15">
        <v>757496.46933333343</v>
      </c>
      <c r="U159" s="21">
        <v>0.40310000000000001</v>
      </c>
      <c r="W159" s="28">
        <f t="shared" si="24"/>
        <v>758000</v>
      </c>
      <c r="X159" s="28">
        <f t="shared" si="25"/>
        <v>758000</v>
      </c>
      <c r="Y159" s="28">
        <f t="shared" si="26"/>
        <v>758000</v>
      </c>
      <c r="Z159" s="28">
        <f t="shared" si="27"/>
        <v>758000</v>
      </c>
      <c r="AA159" s="28">
        <f t="shared" si="28"/>
        <v>758000</v>
      </c>
      <c r="AB159" s="28">
        <f t="shared" si="29"/>
        <v>758000</v>
      </c>
      <c r="AC159" s="28">
        <f t="shared" si="30"/>
        <v>758000</v>
      </c>
      <c r="AD159" s="28">
        <f t="shared" si="31"/>
        <v>758000</v>
      </c>
      <c r="AE159" s="28">
        <f t="shared" si="32"/>
        <v>758000</v>
      </c>
      <c r="AF159" s="28">
        <f t="shared" si="33"/>
        <v>758000</v>
      </c>
      <c r="AG159" s="28">
        <f t="shared" si="34"/>
        <v>758000</v>
      </c>
      <c r="AH159" s="28"/>
    </row>
    <row r="160" spans="1:34" x14ac:dyDescent="0.3">
      <c r="A160" s="7" t="s">
        <v>167</v>
      </c>
      <c r="B160" s="7" t="s">
        <v>114</v>
      </c>
      <c r="C160" s="7">
        <v>2801</v>
      </c>
      <c r="D160" s="7" t="s">
        <v>1471</v>
      </c>
      <c r="E160" s="7">
        <v>907</v>
      </c>
      <c r="F160" s="7">
        <v>131989</v>
      </c>
      <c r="G160" s="7" t="s">
        <v>115</v>
      </c>
      <c r="H160" s="8" t="s">
        <v>1411</v>
      </c>
      <c r="I160" s="15">
        <v>1325649.5360000001</v>
      </c>
      <c r="J160" s="15">
        <v>1325649.5360000001</v>
      </c>
      <c r="K160" s="15">
        <v>1325649.5360000001</v>
      </c>
      <c r="L160" s="15">
        <v>1325649.5360000001</v>
      </c>
      <c r="M160" s="15">
        <v>1325649.5360000001</v>
      </c>
      <c r="N160" s="15">
        <v>1325649.5360000001</v>
      </c>
      <c r="O160" s="15">
        <v>1325649.5360000001</v>
      </c>
      <c r="P160" s="15">
        <v>1325649.5360000001</v>
      </c>
      <c r="Q160" s="15">
        <v>1325649.5360000001</v>
      </c>
      <c r="R160" s="15">
        <v>1325649.5360000001</v>
      </c>
      <c r="S160" s="15">
        <v>1325649.5360000001</v>
      </c>
      <c r="T160" s="15">
        <v>1325649.5360000001</v>
      </c>
      <c r="U160" s="21">
        <v>0.40310000000000001</v>
      </c>
      <c r="W160" s="28">
        <f t="shared" si="24"/>
        <v>1326000</v>
      </c>
      <c r="X160" s="28">
        <f t="shared" si="25"/>
        <v>1326000</v>
      </c>
      <c r="Y160" s="28">
        <f t="shared" si="26"/>
        <v>1326000</v>
      </c>
      <c r="Z160" s="28">
        <f t="shared" si="27"/>
        <v>1326000</v>
      </c>
      <c r="AA160" s="28">
        <f t="shared" si="28"/>
        <v>1326000</v>
      </c>
      <c r="AB160" s="28">
        <f t="shared" si="29"/>
        <v>1326000</v>
      </c>
      <c r="AC160" s="28">
        <f t="shared" si="30"/>
        <v>1326000</v>
      </c>
      <c r="AD160" s="28">
        <f t="shared" si="31"/>
        <v>1326000</v>
      </c>
      <c r="AE160" s="28">
        <f t="shared" si="32"/>
        <v>1326000</v>
      </c>
      <c r="AF160" s="28">
        <f t="shared" si="33"/>
        <v>1326000</v>
      </c>
      <c r="AG160" s="28">
        <f t="shared" si="34"/>
        <v>1326000</v>
      </c>
      <c r="AH160" s="28"/>
    </row>
    <row r="161" spans="1:34" x14ac:dyDescent="0.3">
      <c r="A161" s="7" t="s">
        <v>167</v>
      </c>
      <c r="B161" s="7" t="s">
        <v>114</v>
      </c>
      <c r="C161" s="7">
        <v>2801</v>
      </c>
      <c r="D161" s="7" t="s">
        <v>1471</v>
      </c>
      <c r="E161" s="7">
        <v>907</v>
      </c>
      <c r="F161" s="7">
        <v>132085</v>
      </c>
      <c r="G161" s="7" t="s">
        <v>115</v>
      </c>
      <c r="H161" s="8" t="s">
        <v>1412</v>
      </c>
      <c r="I161" s="15">
        <v>957471.89333333343</v>
      </c>
      <c r="J161" s="15">
        <v>957471.89333333343</v>
      </c>
      <c r="K161" s="15">
        <v>957471.89333333343</v>
      </c>
      <c r="L161" s="15">
        <v>957471.89333333343</v>
      </c>
      <c r="M161" s="15">
        <v>957471.89333333343</v>
      </c>
      <c r="N161" s="15">
        <v>957471.89333333343</v>
      </c>
      <c r="O161" s="15">
        <v>957471.89333333343</v>
      </c>
      <c r="P161" s="15">
        <v>957471.89333333343</v>
      </c>
      <c r="Q161" s="15">
        <v>957471.89333333343</v>
      </c>
      <c r="R161" s="15">
        <v>957471.89333333343</v>
      </c>
      <c r="S161" s="15">
        <v>957471.89333333343</v>
      </c>
      <c r="T161" s="15">
        <v>957471.89333333343</v>
      </c>
      <c r="U161" s="21">
        <v>0.40310000000000001</v>
      </c>
      <c r="W161" s="28">
        <f t="shared" si="24"/>
        <v>958000</v>
      </c>
      <c r="X161" s="28">
        <f t="shared" si="25"/>
        <v>958000</v>
      </c>
      <c r="Y161" s="28">
        <f t="shared" si="26"/>
        <v>958000</v>
      </c>
      <c r="Z161" s="28">
        <f t="shared" si="27"/>
        <v>958000</v>
      </c>
      <c r="AA161" s="28">
        <f t="shared" si="28"/>
        <v>958000</v>
      </c>
      <c r="AB161" s="28">
        <f t="shared" si="29"/>
        <v>958000</v>
      </c>
      <c r="AC161" s="28">
        <f t="shared" si="30"/>
        <v>958000</v>
      </c>
      <c r="AD161" s="28">
        <f t="shared" si="31"/>
        <v>958000</v>
      </c>
      <c r="AE161" s="28">
        <f t="shared" si="32"/>
        <v>958000</v>
      </c>
      <c r="AF161" s="28">
        <f t="shared" si="33"/>
        <v>958000</v>
      </c>
      <c r="AG161" s="28">
        <f t="shared" si="34"/>
        <v>958000</v>
      </c>
      <c r="AH161" s="28"/>
    </row>
    <row r="162" spans="1:34" x14ac:dyDescent="0.3">
      <c r="A162" s="7" t="s">
        <v>167</v>
      </c>
      <c r="B162" s="7" t="s">
        <v>114</v>
      </c>
      <c r="C162" s="7">
        <v>2801</v>
      </c>
      <c r="D162" s="7" t="s">
        <v>1471</v>
      </c>
      <c r="E162" s="7">
        <v>907</v>
      </c>
      <c r="F162" s="7">
        <v>132024</v>
      </c>
      <c r="G162" s="7" t="s">
        <v>115</v>
      </c>
      <c r="H162" s="8" t="s">
        <v>1413</v>
      </c>
      <c r="I162" s="15">
        <v>940361.66399999999</v>
      </c>
      <c r="J162" s="15">
        <v>940361.66399999999</v>
      </c>
      <c r="K162" s="15">
        <v>940361.66399999999</v>
      </c>
      <c r="L162" s="15">
        <v>940361.66399999999</v>
      </c>
      <c r="M162" s="15">
        <v>940361.66399999999</v>
      </c>
      <c r="N162" s="15">
        <v>940361.66399999999</v>
      </c>
      <c r="O162" s="15">
        <v>940361.66399999999</v>
      </c>
      <c r="P162" s="15">
        <v>940361.66399999999</v>
      </c>
      <c r="Q162" s="15">
        <v>940361.66399999999</v>
      </c>
      <c r="R162" s="15">
        <v>940361.66399999999</v>
      </c>
      <c r="S162" s="15">
        <v>940361.66399999999</v>
      </c>
      <c r="T162" s="15">
        <v>940361.66399999999</v>
      </c>
      <c r="U162" s="21">
        <v>0.40310000000000001</v>
      </c>
      <c r="W162" s="28">
        <f t="shared" si="24"/>
        <v>941000</v>
      </c>
      <c r="X162" s="28">
        <f t="shared" si="25"/>
        <v>941000</v>
      </c>
      <c r="Y162" s="28">
        <f t="shared" si="26"/>
        <v>941000</v>
      </c>
      <c r="Z162" s="28">
        <f t="shared" si="27"/>
        <v>941000</v>
      </c>
      <c r="AA162" s="28">
        <f t="shared" si="28"/>
        <v>941000</v>
      </c>
      <c r="AB162" s="28">
        <f t="shared" si="29"/>
        <v>941000</v>
      </c>
      <c r="AC162" s="28">
        <f t="shared" si="30"/>
        <v>941000</v>
      </c>
      <c r="AD162" s="28">
        <f t="shared" si="31"/>
        <v>941000</v>
      </c>
      <c r="AE162" s="28">
        <f t="shared" si="32"/>
        <v>941000</v>
      </c>
      <c r="AF162" s="28">
        <f t="shared" si="33"/>
        <v>941000</v>
      </c>
      <c r="AG162" s="28">
        <f t="shared" si="34"/>
        <v>941000</v>
      </c>
      <c r="AH162" s="28"/>
    </row>
    <row r="163" spans="1:34" x14ac:dyDescent="0.3">
      <c r="A163" s="7" t="s">
        <v>167</v>
      </c>
      <c r="B163" s="7" t="s">
        <v>114</v>
      </c>
      <c r="C163" s="7">
        <v>2801</v>
      </c>
      <c r="D163" s="7" t="s">
        <v>1471</v>
      </c>
      <c r="E163" s="7">
        <v>907</v>
      </c>
      <c r="F163" s="7">
        <v>132202</v>
      </c>
      <c r="G163" s="7" t="s">
        <v>115</v>
      </c>
      <c r="H163" s="8" t="s">
        <v>1414</v>
      </c>
      <c r="I163" s="15">
        <v>233280</v>
      </c>
      <c r="J163" s="15">
        <v>233280</v>
      </c>
      <c r="K163" s="15">
        <v>233280</v>
      </c>
      <c r="L163" s="15">
        <v>233280</v>
      </c>
      <c r="M163" s="15">
        <v>233280</v>
      </c>
      <c r="N163" s="15">
        <v>233280</v>
      </c>
      <c r="O163" s="15">
        <v>233280</v>
      </c>
      <c r="P163" s="15">
        <v>233280</v>
      </c>
      <c r="Q163" s="15">
        <v>233280</v>
      </c>
      <c r="R163" s="15">
        <v>233280</v>
      </c>
      <c r="S163" s="15">
        <v>233280</v>
      </c>
      <c r="T163" s="15">
        <v>233280</v>
      </c>
      <c r="U163" s="21">
        <v>0.40310000000000001</v>
      </c>
      <c r="W163" s="28">
        <f t="shared" si="24"/>
        <v>234000</v>
      </c>
      <c r="X163" s="28">
        <f t="shared" si="25"/>
        <v>234000</v>
      </c>
      <c r="Y163" s="28">
        <f t="shared" si="26"/>
        <v>234000</v>
      </c>
      <c r="Z163" s="28">
        <f t="shared" si="27"/>
        <v>234000</v>
      </c>
      <c r="AA163" s="28">
        <f t="shared" si="28"/>
        <v>234000</v>
      </c>
      <c r="AB163" s="28">
        <f t="shared" si="29"/>
        <v>234000</v>
      </c>
      <c r="AC163" s="28">
        <f t="shared" si="30"/>
        <v>234000</v>
      </c>
      <c r="AD163" s="28">
        <f t="shared" si="31"/>
        <v>234000</v>
      </c>
      <c r="AE163" s="28">
        <f t="shared" si="32"/>
        <v>234000</v>
      </c>
      <c r="AF163" s="28">
        <f t="shared" si="33"/>
        <v>234000</v>
      </c>
      <c r="AG163" s="28">
        <f t="shared" si="34"/>
        <v>234000</v>
      </c>
      <c r="AH163" s="28"/>
    </row>
    <row r="164" spans="1:34" x14ac:dyDescent="0.3">
      <c r="A164" s="7" t="s">
        <v>167</v>
      </c>
      <c r="B164" s="7" t="s">
        <v>114</v>
      </c>
      <c r="C164" s="7">
        <v>2801</v>
      </c>
      <c r="D164" s="7" t="s">
        <v>1471</v>
      </c>
      <c r="E164" s="7">
        <v>907</v>
      </c>
      <c r="F164" s="7">
        <v>132105</v>
      </c>
      <c r="G164" s="7" t="s">
        <v>115</v>
      </c>
      <c r="H164" s="8" t="s">
        <v>1415</v>
      </c>
      <c r="I164" s="15">
        <v>751232.25600000005</v>
      </c>
      <c r="J164" s="15">
        <v>751232.25600000005</v>
      </c>
      <c r="K164" s="15">
        <v>751232.25600000005</v>
      </c>
      <c r="L164" s="15">
        <v>751232.25600000005</v>
      </c>
      <c r="M164" s="15">
        <v>751232.25600000005</v>
      </c>
      <c r="N164" s="15">
        <v>751232.25600000005</v>
      </c>
      <c r="O164" s="15">
        <v>751232.25600000005</v>
      </c>
      <c r="P164" s="15">
        <v>751232.25600000005</v>
      </c>
      <c r="Q164" s="15">
        <v>751232.25600000005</v>
      </c>
      <c r="R164" s="15">
        <v>751232.25600000005</v>
      </c>
      <c r="S164" s="15">
        <v>751232.25600000005</v>
      </c>
      <c r="T164" s="15">
        <v>751232.25600000005</v>
      </c>
      <c r="U164" s="21">
        <v>0.40310000000000001</v>
      </c>
      <c r="W164" s="28">
        <f t="shared" si="24"/>
        <v>752000</v>
      </c>
      <c r="X164" s="28">
        <f t="shared" si="25"/>
        <v>752000</v>
      </c>
      <c r="Y164" s="28">
        <f t="shared" si="26"/>
        <v>752000</v>
      </c>
      <c r="Z164" s="28">
        <f t="shared" si="27"/>
        <v>752000</v>
      </c>
      <c r="AA164" s="28">
        <f t="shared" si="28"/>
        <v>752000</v>
      </c>
      <c r="AB164" s="28">
        <f t="shared" si="29"/>
        <v>752000</v>
      </c>
      <c r="AC164" s="28">
        <f t="shared" si="30"/>
        <v>752000</v>
      </c>
      <c r="AD164" s="28">
        <f t="shared" si="31"/>
        <v>752000</v>
      </c>
      <c r="AE164" s="28">
        <f t="shared" si="32"/>
        <v>752000</v>
      </c>
      <c r="AF164" s="28">
        <f t="shared" si="33"/>
        <v>752000</v>
      </c>
      <c r="AG164" s="28">
        <f t="shared" si="34"/>
        <v>752000</v>
      </c>
      <c r="AH164" s="28"/>
    </row>
    <row r="165" spans="1:34" x14ac:dyDescent="0.3">
      <c r="A165" s="7" t="s">
        <v>167</v>
      </c>
      <c r="B165" s="7" t="s">
        <v>114</v>
      </c>
      <c r="C165" s="7">
        <v>2801</v>
      </c>
      <c r="D165" s="7" t="s">
        <v>1471</v>
      </c>
      <c r="E165" s="7">
        <v>907</v>
      </c>
      <c r="F165" s="7">
        <v>131881</v>
      </c>
      <c r="G165" s="7" t="s">
        <v>115</v>
      </c>
      <c r="H165" s="8" t="s">
        <v>1416</v>
      </c>
      <c r="I165" s="15">
        <v>1505897.4720000001</v>
      </c>
      <c r="J165" s="15">
        <v>1505897.4720000001</v>
      </c>
      <c r="K165" s="15">
        <v>1505897.4720000001</v>
      </c>
      <c r="L165" s="15">
        <v>1505897.4720000001</v>
      </c>
      <c r="M165" s="15">
        <v>1505897.4720000001</v>
      </c>
      <c r="N165" s="15">
        <v>1505897.4720000001</v>
      </c>
      <c r="O165" s="15">
        <v>1505897.4720000001</v>
      </c>
      <c r="P165" s="15">
        <v>1505897.4720000001</v>
      </c>
      <c r="Q165" s="15">
        <v>1505897.4720000001</v>
      </c>
      <c r="R165" s="15">
        <v>1505897.4720000001</v>
      </c>
      <c r="S165" s="15">
        <v>1505897.4720000001</v>
      </c>
      <c r="T165" s="15">
        <v>1505897.4720000001</v>
      </c>
      <c r="U165" s="21">
        <v>0.40310000000000001</v>
      </c>
      <c r="W165" s="28">
        <f t="shared" si="24"/>
        <v>1506000</v>
      </c>
      <c r="X165" s="28">
        <f t="shared" si="25"/>
        <v>1506000</v>
      </c>
      <c r="Y165" s="28">
        <f t="shared" si="26"/>
        <v>1506000</v>
      </c>
      <c r="Z165" s="28">
        <f t="shared" si="27"/>
        <v>1506000</v>
      </c>
      <c r="AA165" s="28">
        <f t="shared" si="28"/>
        <v>1506000</v>
      </c>
      <c r="AB165" s="28">
        <f t="shared" si="29"/>
        <v>1506000</v>
      </c>
      <c r="AC165" s="28">
        <f t="shared" si="30"/>
        <v>1506000</v>
      </c>
      <c r="AD165" s="28">
        <f t="shared" si="31"/>
        <v>1506000</v>
      </c>
      <c r="AE165" s="28">
        <f t="shared" si="32"/>
        <v>1506000</v>
      </c>
      <c r="AF165" s="28">
        <f t="shared" si="33"/>
        <v>1506000</v>
      </c>
      <c r="AG165" s="28">
        <f t="shared" si="34"/>
        <v>1506000</v>
      </c>
      <c r="AH165" s="28"/>
    </row>
    <row r="166" spans="1:34" x14ac:dyDescent="0.3">
      <c r="A166" s="7" t="s">
        <v>167</v>
      </c>
      <c r="B166" s="7" t="s">
        <v>114</v>
      </c>
      <c r="C166" s="7">
        <v>2801</v>
      </c>
      <c r="D166" s="7" t="s">
        <v>1471</v>
      </c>
      <c r="E166" s="7">
        <v>907</v>
      </c>
      <c r="F166" s="7">
        <v>132082</v>
      </c>
      <c r="G166" s="7" t="s">
        <v>115</v>
      </c>
      <c r="H166" s="8" t="s">
        <v>1417</v>
      </c>
      <c r="I166" s="15">
        <v>1260519.1679999998</v>
      </c>
      <c r="J166" s="15">
        <v>1260519.1679999998</v>
      </c>
      <c r="K166" s="15">
        <v>1260519.1679999998</v>
      </c>
      <c r="L166" s="15">
        <v>1260519.1679999998</v>
      </c>
      <c r="M166" s="15">
        <v>1260519.1679999998</v>
      </c>
      <c r="N166" s="15">
        <v>1260519.1679999998</v>
      </c>
      <c r="O166" s="15">
        <v>1260519.1679999998</v>
      </c>
      <c r="P166" s="15">
        <v>1260519.1679999998</v>
      </c>
      <c r="Q166" s="15">
        <v>1260519.1679999998</v>
      </c>
      <c r="R166" s="15">
        <v>1260519.1679999998</v>
      </c>
      <c r="S166" s="15">
        <v>1260519.1679999998</v>
      </c>
      <c r="T166" s="15">
        <v>1260519.1679999998</v>
      </c>
      <c r="U166" s="21">
        <v>0.40310000000000001</v>
      </c>
      <c r="W166" s="28">
        <f t="shared" si="24"/>
        <v>1261000</v>
      </c>
      <c r="X166" s="28">
        <f t="shared" si="25"/>
        <v>1261000</v>
      </c>
      <c r="Y166" s="28">
        <f t="shared" si="26"/>
        <v>1261000</v>
      </c>
      <c r="Z166" s="28">
        <f t="shared" si="27"/>
        <v>1261000</v>
      </c>
      <c r="AA166" s="28">
        <f t="shared" si="28"/>
        <v>1261000</v>
      </c>
      <c r="AB166" s="28">
        <f t="shared" si="29"/>
        <v>1261000</v>
      </c>
      <c r="AC166" s="28">
        <f t="shared" si="30"/>
        <v>1261000</v>
      </c>
      <c r="AD166" s="28">
        <f t="shared" si="31"/>
        <v>1261000</v>
      </c>
      <c r="AE166" s="28">
        <f t="shared" si="32"/>
        <v>1261000</v>
      </c>
      <c r="AF166" s="28">
        <f t="shared" si="33"/>
        <v>1261000</v>
      </c>
      <c r="AG166" s="28">
        <f t="shared" si="34"/>
        <v>1261000</v>
      </c>
      <c r="AH166" s="28"/>
    </row>
    <row r="167" spans="1:34" x14ac:dyDescent="0.3">
      <c r="A167" s="7" t="s">
        <v>167</v>
      </c>
      <c r="B167" s="7" t="s">
        <v>114</v>
      </c>
      <c r="C167" s="7">
        <v>2801</v>
      </c>
      <c r="D167" s="7" t="s">
        <v>1471</v>
      </c>
      <c r="E167" s="7">
        <v>907</v>
      </c>
      <c r="F167" s="7">
        <v>131968</v>
      </c>
      <c r="G167" s="7" t="s">
        <v>115</v>
      </c>
      <c r="H167" s="8" t="s">
        <v>1418</v>
      </c>
      <c r="I167" s="15">
        <v>1831143.9359999998</v>
      </c>
      <c r="J167" s="15">
        <v>1831143.9359999998</v>
      </c>
      <c r="K167" s="15">
        <v>1831143.9359999998</v>
      </c>
      <c r="L167" s="15">
        <v>1831143.9359999998</v>
      </c>
      <c r="M167" s="15">
        <v>1831143.9359999998</v>
      </c>
      <c r="N167" s="15">
        <v>1831143.9359999998</v>
      </c>
      <c r="O167" s="15">
        <v>1831143.9359999998</v>
      </c>
      <c r="P167" s="15">
        <v>1831143.9359999998</v>
      </c>
      <c r="Q167" s="15">
        <v>1831143.9359999998</v>
      </c>
      <c r="R167" s="15">
        <v>1831143.9359999998</v>
      </c>
      <c r="S167" s="15">
        <v>1831143.9359999998</v>
      </c>
      <c r="T167" s="15">
        <v>1831143.9359999998</v>
      </c>
      <c r="U167" s="21">
        <v>0.40310000000000001</v>
      </c>
      <c r="W167" s="28">
        <f t="shared" si="24"/>
        <v>1832000</v>
      </c>
      <c r="X167" s="28">
        <f t="shared" si="25"/>
        <v>1832000</v>
      </c>
      <c r="Y167" s="28">
        <f t="shared" si="26"/>
        <v>1832000</v>
      </c>
      <c r="Z167" s="28">
        <f t="shared" si="27"/>
        <v>1832000</v>
      </c>
      <c r="AA167" s="28">
        <f t="shared" si="28"/>
        <v>1832000</v>
      </c>
      <c r="AB167" s="28">
        <f t="shared" si="29"/>
        <v>1832000</v>
      </c>
      <c r="AC167" s="28">
        <f t="shared" si="30"/>
        <v>1832000</v>
      </c>
      <c r="AD167" s="28">
        <f t="shared" si="31"/>
        <v>1832000</v>
      </c>
      <c r="AE167" s="28">
        <f t="shared" si="32"/>
        <v>1832000</v>
      </c>
      <c r="AF167" s="28">
        <f t="shared" si="33"/>
        <v>1832000</v>
      </c>
      <c r="AG167" s="28">
        <f t="shared" si="34"/>
        <v>1832000</v>
      </c>
      <c r="AH167" s="28"/>
    </row>
    <row r="168" spans="1:34" x14ac:dyDescent="0.3">
      <c r="A168" s="7" t="s">
        <v>167</v>
      </c>
      <c r="B168" s="7" t="s">
        <v>114</v>
      </c>
      <c r="C168" s="7">
        <v>2801</v>
      </c>
      <c r="D168" s="7" t="s">
        <v>8</v>
      </c>
      <c r="E168" s="7">
        <v>907</v>
      </c>
      <c r="F168" s="7">
        <v>131998</v>
      </c>
      <c r="G168" s="7" t="s">
        <v>115</v>
      </c>
      <c r="H168" s="8" t="s">
        <v>1419</v>
      </c>
      <c r="I168" s="15">
        <v>3031651.5840000003</v>
      </c>
      <c r="J168" s="15">
        <v>3031651.5840000003</v>
      </c>
      <c r="K168" s="15">
        <v>3031651.5840000003</v>
      </c>
      <c r="L168" s="15">
        <v>3031651.5840000003</v>
      </c>
      <c r="M168" s="15">
        <v>3031651.5840000003</v>
      </c>
      <c r="N168" s="15">
        <v>3031651.5840000003</v>
      </c>
      <c r="O168" s="15">
        <v>3031651.5840000003</v>
      </c>
      <c r="P168" s="15">
        <v>3031651.5840000003</v>
      </c>
      <c r="Q168" s="15">
        <v>3031651.5840000003</v>
      </c>
      <c r="R168" s="15">
        <v>3031651.5840000003</v>
      </c>
      <c r="S168" s="15">
        <v>3031651.5840000003</v>
      </c>
      <c r="T168" s="15">
        <v>3031651.5840000003</v>
      </c>
      <c r="U168" s="21">
        <v>0.40310000000000001</v>
      </c>
      <c r="W168" s="28">
        <f t="shared" si="24"/>
        <v>3032000</v>
      </c>
      <c r="X168" s="28">
        <f t="shared" si="25"/>
        <v>3032000</v>
      </c>
      <c r="Y168" s="28">
        <f t="shared" si="26"/>
        <v>3032000</v>
      </c>
      <c r="Z168" s="28">
        <f t="shared" si="27"/>
        <v>3032000</v>
      </c>
      <c r="AA168" s="28">
        <f t="shared" si="28"/>
        <v>3032000</v>
      </c>
      <c r="AB168" s="28">
        <f t="shared" si="29"/>
        <v>3032000</v>
      </c>
      <c r="AC168" s="28">
        <f t="shared" si="30"/>
        <v>3032000</v>
      </c>
      <c r="AD168" s="28">
        <f t="shared" si="31"/>
        <v>3032000</v>
      </c>
      <c r="AE168" s="28">
        <f t="shared" si="32"/>
        <v>3032000</v>
      </c>
      <c r="AF168" s="28">
        <f t="shared" si="33"/>
        <v>3032000</v>
      </c>
      <c r="AG168" s="28">
        <f t="shared" si="34"/>
        <v>3032000</v>
      </c>
      <c r="AH168" s="28"/>
    </row>
    <row r="169" spans="1:34" x14ac:dyDescent="0.3">
      <c r="A169" s="7" t="s">
        <v>167</v>
      </c>
      <c r="B169" s="7" t="s">
        <v>114</v>
      </c>
      <c r="C169" s="7">
        <v>2801</v>
      </c>
      <c r="D169" s="7" t="s">
        <v>1472</v>
      </c>
      <c r="E169" s="7">
        <v>907</v>
      </c>
      <c r="F169" s="7">
        <v>131872</v>
      </c>
      <c r="G169" s="7" t="s">
        <v>115</v>
      </c>
      <c r="H169" s="8" t="s">
        <v>1420</v>
      </c>
      <c r="I169" s="15">
        <v>6230362.8799999999</v>
      </c>
      <c r="J169" s="15">
        <v>6230362.8799999999</v>
      </c>
      <c r="K169" s="15">
        <v>6230362.8799999999</v>
      </c>
      <c r="L169" s="15">
        <v>6230362.8799999999</v>
      </c>
      <c r="M169" s="15">
        <v>6230362.8799999999</v>
      </c>
      <c r="N169" s="15">
        <v>6230362.8799999999</v>
      </c>
      <c r="O169" s="15">
        <v>6230362.8799999999</v>
      </c>
      <c r="P169" s="15">
        <v>6230362.8799999999</v>
      </c>
      <c r="Q169" s="15">
        <v>6230362.8799999999</v>
      </c>
      <c r="R169" s="15">
        <v>6230362.8799999999</v>
      </c>
      <c r="S169" s="15">
        <v>6230362.8799999999</v>
      </c>
      <c r="T169" s="15">
        <v>6230362.8799999999</v>
      </c>
      <c r="U169" s="21">
        <v>0.40310000000000001</v>
      </c>
      <c r="W169" s="28">
        <f t="shared" si="24"/>
        <v>6231000</v>
      </c>
      <c r="X169" s="28">
        <f t="shared" si="25"/>
        <v>6231000</v>
      </c>
      <c r="Y169" s="28">
        <f t="shared" si="26"/>
        <v>6231000</v>
      </c>
      <c r="Z169" s="28">
        <f t="shared" si="27"/>
        <v>6231000</v>
      </c>
      <c r="AA169" s="28">
        <f t="shared" si="28"/>
        <v>6231000</v>
      </c>
      <c r="AB169" s="28">
        <f t="shared" si="29"/>
        <v>6231000</v>
      </c>
      <c r="AC169" s="28">
        <f t="shared" si="30"/>
        <v>6231000</v>
      </c>
      <c r="AD169" s="28">
        <f t="shared" si="31"/>
        <v>6231000</v>
      </c>
      <c r="AE169" s="28">
        <f t="shared" si="32"/>
        <v>6231000</v>
      </c>
      <c r="AF169" s="28">
        <f t="shared" si="33"/>
        <v>6231000</v>
      </c>
      <c r="AG169" s="28">
        <f t="shared" si="34"/>
        <v>6231000</v>
      </c>
      <c r="AH169" s="28"/>
    </row>
    <row r="170" spans="1:34" x14ac:dyDescent="0.3">
      <c r="A170" s="7" t="s">
        <v>167</v>
      </c>
      <c r="B170" s="7" t="s">
        <v>114</v>
      </c>
      <c r="C170" s="7">
        <v>2801</v>
      </c>
      <c r="D170" s="7" t="s">
        <v>1472</v>
      </c>
      <c r="E170" s="7">
        <v>907</v>
      </c>
      <c r="F170" s="7">
        <v>132013</v>
      </c>
      <c r="G170" s="7" t="s">
        <v>115</v>
      </c>
      <c r="H170" s="8" t="s">
        <v>1421</v>
      </c>
      <c r="I170" s="15">
        <v>2445475.5840000003</v>
      </c>
      <c r="J170" s="15">
        <v>2445475.5840000003</v>
      </c>
      <c r="K170" s="15">
        <v>2445475.5840000003</v>
      </c>
      <c r="L170" s="15">
        <v>2445475.5840000003</v>
      </c>
      <c r="M170" s="15">
        <v>2445475.5840000003</v>
      </c>
      <c r="N170" s="15">
        <v>2445475.5840000003</v>
      </c>
      <c r="O170" s="15">
        <v>2445475.5840000003</v>
      </c>
      <c r="P170" s="15">
        <v>2445475.5840000003</v>
      </c>
      <c r="Q170" s="15">
        <v>2445475.5840000003</v>
      </c>
      <c r="R170" s="15">
        <v>2445475.5840000003</v>
      </c>
      <c r="S170" s="15">
        <v>2445475.5840000003</v>
      </c>
      <c r="T170" s="15">
        <v>2445475.5840000003</v>
      </c>
      <c r="U170" s="21">
        <v>0.40310000000000001</v>
      </c>
      <c r="W170" s="28">
        <f t="shared" si="24"/>
        <v>2446000</v>
      </c>
      <c r="X170" s="28">
        <f t="shared" si="25"/>
        <v>2446000</v>
      </c>
      <c r="Y170" s="28">
        <f t="shared" si="26"/>
        <v>2446000</v>
      </c>
      <c r="Z170" s="28">
        <f t="shared" si="27"/>
        <v>2446000</v>
      </c>
      <c r="AA170" s="28">
        <f t="shared" si="28"/>
        <v>2446000</v>
      </c>
      <c r="AB170" s="28">
        <f t="shared" si="29"/>
        <v>2446000</v>
      </c>
      <c r="AC170" s="28">
        <f t="shared" si="30"/>
        <v>2446000</v>
      </c>
      <c r="AD170" s="28">
        <f t="shared" si="31"/>
        <v>2446000</v>
      </c>
      <c r="AE170" s="28">
        <f t="shared" si="32"/>
        <v>2446000</v>
      </c>
      <c r="AF170" s="28">
        <f t="shared" si="33"/>
        <v>2446000</v>
      </c>
      <c r="AG170" s="28">
        <f t="shared" si="34"/>
        <v>2446000</v>
      </c>
      <c r="AH170" s="28"/>
    </row>
    <row r="171" spans="1:34" x14ac:dyDescent="0.3">
      <c r="A171" s="7" t="s">
        <v>167</v>
      </c>
      <c r="B171" s="7" t="s">
        <v>114</v>
      </c>
      <c r="C171" s="7">
        <v>2801</v>
      </c>
      <c r="D171" s="7" t="s">
        <v>1472</v>
      </c>
      <c r="E171" s="7">
        <v>907</v>
      </c>
      <c r="F171" s="7">
        <v>132038</v>
      </c>
      <c r="G171" s="7" t="s">
        <v>115</v>
      </c>
      <c r="H171" s="8" t="s">
        <v>1422</v>
      </c>
      <c r="I171" s="15">
        <v>3940699.5840000003</v>
      </c>
      <c r="J171" s="15">
        <v>3940699.5840000003</v>
      </c>
      <c r="K171" s="15">
        <v>3940699.5840000003</v>
      </c>
      <c r="L171" s="15">
        <v>3940699.5840000003</v>
      </c>
      <c r="M171" s="15">
        <v>3940699.5840000003</v>
      </c>
      <c r="N171" s="15">
        <v>3940699.5840000003</v>
      </c>
      <c r="O171" s="15">
        <v>3940699.5840000003</v>
      </c>
      <c r="P171" s="15">
        <v>3940699.5840000003</v>
      </c>
      <c r="Q171" s="15">
        <v>3940699.5840000003</v>
      </c>
      <c r="R171" s="15">
        <v>3940699.5840000003</v>
      </c>
      <c r="S171" s="15">
        <v>3940699.5840000003</v>
      </c>
      <c r="T171" s="15">
        <v>3940699.5840000003</v>
      </c>
      <c r="U171" s="21">
        <v>0.40310000000000001</v>
      </c>
      <c r="W171" s="28">
        <f t="shared" si="24"/>
        <v>3941000</v>
      </c>
      <c r="X171" s="28">
        <f t="shared" si="25"/>
        <v>3941000</v>
      </c>
      <c r="Y171" s="28">
        <f t="shared" si="26"/>
        <v>3941000</v>
      </c>
      <c r="Z171" s="28">
        <f t="shared" si="27"/>
        <v>3941000</v>
      </c>
      <c r="AA171" s="28">
        <f t="shared" si="28"/>
        <v>3941000</v>
      </c>
      <c r="AB171" s="28">
        <f t="shared" si="29"/>
        <v>3941000</v>
      </c>
      <c r="AC171" s="28">
        <f t="shared" si="30"/>
        <v>3941000</v>
      </c>
      <c r="AD171" s="28">
        <f t="shared" si="31"/>
        <v>3941000</v>
      </c>
      <c r="AE171" s="28">
        <f t="shared" si="32"/>
        <v>3941000</v>
      </c>
      <c r="AF171" s="28">
        <f t="shared" si="33"/>
        <v>3941000</v>
      </c>
      <c r="AG171" s="28">
        <f t="shared" si="34"/>
        <v>3941000</v>
      </c>
      <c r="AH171" s="28"/>
    </row>
    <row r="172" spans="1:34" x14ac:dyDescent="0.3">
      <c r="A172" s="7" t="s">
        <v>167</v>
      </c>
      <c r="B172" s="7" t="s">
        <v>114</v>
      </c>
      <c r="C172" s="7">
        <v>2801</v>
      </c>
      <c r="D172" s="7" t="s">
        <v>1472</v>
      </c>
      <c r="E172" s="7">
        <v>907</v>
      </c>
      <c r="F172" s="7">
        <v>132086</v>
      </c>
      <c r="G172" s="7" t="s">
        <v>115</v>
      </c>
      <c r="H172" s="8" t="s">
        <v>1423</v>
      </c>
      <c r="I172" s="15">
        <v>891280.89600000007</v>
      </c>
      <c r="J172" s="15">
        <v>891280.89600000007</v>
      </c>
      <c r="K172" s="15">
        <v>891280.89600000007</v>
      </c>
      <c r="L172" s="15">
        <v>891280.89600000007</v>
      </c>
      <c r="M172" s="15">
        <v>891280.89600000007</v>
      </c>
      <c r="N172" s="15">
        <v>891280.89600000007</v>
      </c>
      <c r="O172" s="15">
        <v>891280.89600000007</v>
      </c>
      <c r="P172" s="15">
        <v>891280.89600000007</v>
      </c>
      <c r="Q172" s="15">
        <v>891280.89600000007</v>
      </c>
      <c r="R172" s="15">
        <v>891280.89600000007</v>
      </c>
      <c r="S172" s="15">
        <v>891280.89600000007</v>
      </c>
      <c r="T172" s="15">
        <v>891280.89600000007</v>
      </c>
      <c r="U172" s="21">
        <v>0.40310000000000001</v>
      </c>
      <c r="W172" s="28">
        <f t="shared" si="24"/>
        <v>892000</v>
      </c>
      <c r="X172" s="28">
        <f t="shared" si="25"/>
        <v>892000</v>
      </c>
      <c r="Y172" s="28">
        <f t="shared" si="26"/>
        <v>892000</v>
      </c>
      <c r="Z172" s="28">
        <f t="shared" si="27"/>
        <v>892000</v>
      </c>
      <c r="AA172" s="28">
        <f t="shared" si="28"/>
        <v>892000</v>
      </c>
      <c r="AB172" s="28">
        <f t="shared" si="29"/>
        <v>892000</v>
      </c>
      <c r="AC172" s="28">
        <f t="shared" si="30"/>
        <v>892000</v>
      </c>
      <c r="AD172" s="28">
        <f t="shared" si="31"/>
        <v>892000</v>
      </c>
      <c r="AE172" s="28">
        <f t="shared" si="32"/>
        <v>892000</v>
      </c>
      <c r="AF172" s="28">
        <f t="shared" si="33"/>
        <v>892000</v>
      </c>
      <c r="AG172" s="28">
        <f t="shared" si="34"/>
        <v>892000</v>
      </c>
      <c r="AH172" s="28"/>
    </row>
    <row r="173" spans="1:34" x14ac:dyDescent="0.3">
      <c r="A173" s="7" t="s">
        <v>167</v>
      </c>
      <c r="B173" s="7" t="s">
        <v>114</v>
      </c>
      <c r="C173" s="7">
        <v>2801</v>
      </c>
      <c r="D173" s="7" t="s">
        <v>233</v>
      </c>
      <c r="E173" s="7">
        <v>918</v>
      </c>
      <c r="F173" s="7">
        <v>110001</v>
      </c>
      <c r="G173" s="7" t="s">
        <v>1461</v>
      </c>
      <c r="H173" s="8" t="s">
        <v>79</v>
      </c>
      <c r="I173" s="15">
        <v>18000000</v>
      </c>
      <c r="J173" s="15">
        <v>18000000</v>
      </c>
      <c r="K173" s="15">
        <v>18000000</v>
      </c>
      <c r="L173" s="15">
        <v>18000000</v>
      </c>
      <c r="M173" s="15">
        <v>18000000</v>
      </c>
      <c r="N173" s="15">
        <v>18000000</v>
      </c>
      <c r="O173" s="15">
        <v>20000000</v>
      </c>
      <c r="P173" s="15">
        <v>20000000</v>
      </c>
      <c r="Q173" s="15">
        <v>18000000</v>
      </c>
      <c r="R173" s="15">
        <v>18000000</v>
      </c>
      <c r="S173" s="15">
        <v>18000000</v>
      </c>
      <c r="T173" s="15">
        <v>18934039</v>
      </c>
      <c r="U173" s="21">
        <v>0.40310000000000001</v>
      </c>
      <c r="W173" s="28">
        <f t="shared" si="24"/>
        <v>18000000</v>
      </c>
      <c r="X173" s="28">
        <f t="shared" si="25"/>
        <v>18000000</v>
      </c>
      <c r="Y173" s="28">
        <f t="shared" si="26"/>
        <v>18000000</v>
      </c>
      <c r="Z173" s="28">
        <f t="shared" si="27"/>
        <v>18000000</v>
      </c>
      <c r="AA173" s="28">
        <f t="shared" si="28"/>
        <v>18000000</v>
      </c>
      <c r="AB173" s="28">
        <f t="shared" si="29"/>
        <v>20000000</v>
      </c>
      <c r="AC173" s="28">
        <f t="shared" si="30"/>
        <v>20000000</v>
      </c>
      <c r="AD173" s="28">
        <f t="shared" si="31"/>
        <v>18000000</v>
      </c>
      <c r="AE173" s="28">
        <f t="shared" si="32"/>
        <v>18000000</v>
      </c>
      <c r="AF173" s="28">
        <f t="shared" si="33"/>
        <v>18000000</v>
      </c>
      <c r="AG173" s="28">
        <f t="shared" si="34"/>
        <v>18935000</v>
      </c>
      <c r="AH173" s="28"/>
    </row>
    <row r="174" spans="1:34" x14ac:dyDescent="0.3">
      <c r="A174" s="7" t="s">
        <v>167</v>
      </c>
      <c r="B174" s="7" t="s">
        <v>114</v>
      </c>
      <c r="C174" s="7">
        <v>2801</v>
      </c>
      <c r="D174" s="7" t="s">
        <v>8</v>
      </c>
      <c r="E174" s="7">
        <v>918</v>
      </c>
      <c r="F174" s="7">
        <v>110875</v>
      </c>
      <c r="G174" s="7" t="s">
        <v>1461</v>
      </c>
      <c r="H174" s="8" t="s">
        <v>1424</v>
      </c>
      <c r="I174" s="15">
        <v>7000000</v>
      </c>
      <c r="J174" s="15">
        <v>6000000</v>
      </c>
      <c r="K174" s="15">
        <v>6000000</v>
      </c>
      <c r="L174" s="15">
        <v>6000000</v>
      </c>
      <c r="M174" s="15">
        <v>7000000</v>
      </c>
      <c r="N174" s="15">
        <v>7000000</v>
      </c>
      <c r="O174" s="15">
        <v>7000000</v>
      </c>
      <c r="P174" s="15">
        <v>7000000</v>
      </c>
      <c r="Q174" s="15">
        <v>7000000</v>
      </c>
      <c r="R174" s="15">
        <v>7000000</v>
      </c>
      <c r="S174" s="15">
        <v>7000000</v>
      </c>
      <c r="T174" s="15">
        <v>7713587</v>
      </c>
      <c r="U174" s="21">
        <v>0.40310000000000001</v>
      </c>
      <c r="W174" s="28">
        <f t="shared" si="24"/>
        <v>6000000</v>
      </c>
      <c r="X174" s="28">
        <f t="shared" si="25"/>
        <v>6000000</v>
      </c>
      <c r="Y174" s="28">
        <f t="shared" si="26"/>
        <v>6000000</v>
      </c>
      <c r="Z174" s="28">
        <f t="shared" si="27"/>
        <v>7000000</v>
      </c>
      <c r="AA174" s="28">
        <f t="shared" si="28"/>
        <v>7000000</v>
      </c>
      <c r="AB174" s="28">
        <f t="shared" si="29"/>
        <v>7000000</v>
      </c>
      <c r="AC174" s="28">
        <f t="shared" si="30"/>
        <v>7000000</v>
      </c>
      <c r="AD174" s="28">
        <f t="shared" si="31"/>
        <v>7000000</v>
      </c>
      <c r="AE174" s="28">
        <f t="shared" si="32"/>
        <v>7000000</v>
      </c>
      <c r="AF174" s="28">
        <f t="shared" si="33"/>
        <v>7000000</v>
      </c>
      <c r="AG174" s="28">
        <f t="shared" si="34"/>
        <v>7714000</v>
      </c>
      <c r="AH174" s="28"/>
    </row>
    <row r="175" spans="1:34" x14ac:dyDescent="0.3">
      <c r="A175" s="7" t="s">
        <v>167</v>
      </c>
      <c r="B175" s="7" t="s">
        <v>114</v>
      </c>
      <c r="C175" s="7">
        <v>2801</v>
      </c>
      <c r="D175" s="7" t="s">
        <v>1473</v>
      </c>
      <c r="E175" s="7">
        <v>918</v>
      </c>
      <c r="F175" s="7">
        <v>110836</v>
      </c>
      <c r="G175" s="7" t="s">
        <v>1461</v>
      </c>
      <c r="H175" s="8" t="s">
        <v>81</v>
      </c>
      <c r="I175" s="15">
        <v>19000000</v>
      </c>
      <c r="J175" s="15">
        <v>19000000</v>
      </c>
      <c r="K175" s="15">
        <v>19000000</v>
      </c>
      <c r="L175" s="15">
        <v>19000000</v>
      </c>
      <c r="M175" s="15">
        <v>19000000</v>
      </c>
      <c r="N175" s="15">
        <v>19000000</v>
      </c>
      <c r="O175" s="15">
        <v>22000000</v>
      </c>
      <c r="P175" s="15">
        <v>22000000</v>
      </c>
      <c r="Q175" s="15">
        <v>19000000</v>
      </c>
      <c r="R175" s="15">
        <v>19000000</v>
      </c>
      <c r="S175" s="15">
        <v>19000000</v>
      </c>
      <c r="T175" s="15">
        <v>19060288</v>
      </c>
      <c r="U175" s="21">
        <v>0.40310000000000001</v>
      </c>
      <c r="W175" s="28">
        <f t="shared" si="24"/>
        <v>19000000</v>
      </c>
      <c r="X175" s="28">
        <f t="shared" si="25"/>
        <v>19000000</v>
      </c>
      <c r="Y175" s="28">
        <f t="shared" si="26"/>
        <v>19000000</v>
      </c>
      <c r="Z175" s="28">
        <f t="shared" si="27"/>
        <v>19000000</v>
      </c>
      <c r="AA175" s="28">
        <f t="shared" si="28"/>
        <v>19000000</v>
      </c>
      <c r="AB175" s="28">
        <f t="shared" si="29"/>
        <v>22000000</v>
      </c>
      <c r="AC175" s="28">
        <f t="shared" si="30"/>
        <v>22000000</v>
      </c>
      <c r="AD175" s="28">
        <f t="shared" si="31"/>
        <v>19000000</v>
      </c>
      <c r="AE175" s="28">
        <f t="shared" si="32"/>
        <v>19000000</v>
      </c>
      <c r="AF175" s="28">
        <f t="shared" si="33"/>
        <v>19000000</v>
      </c>
      <c r="AG175" s="28">
        <f t="shared" si="34"/>
        <v>19061000</v>
      </c>
      <c r="AH175" s="28"/>
    </row>
    <row r="176" spans="1:34" x14ac:dyDescent="0.3">
      <c r="A176" s="7" t="s">
        <v>167</v>
      </c>
      <c r="B176" s="7" t="s">
        <v>114</v>
      </c>
      <c r="C176" s="7">
        <v>2801</v>
      </c>
      <c r="D176" s="7" t="s">
        <v>8</v>
      </c>
      <c r="E176" s="7">
        <v>918</v>
      </c>
      <c r="F176" s="7">
        <v>110962</v>
      </c>
      <c r="G176" s="7" t="s">
        <v>1461</v>
      </c>
      <c r="H176" s="8" t="s">
        <v>1425</v>
      </c>
      <c r="I176" s="15">
        <v>2003481.5999999999</v>
      </c>
      <c r="J176" s="15">
        <v>2003481.5999999999</v>
      </c>
      <c r="K176" s="15">
        <v>2003481.5999999999</v>
      </c>
      <c r="L176" s="15">
        <v>2003481.5999999999</v>
      </c>
      <c r="M176" s="15">
        <v>2003481.5999999999</v>
      </c>
      <c r="N176" s="15">
        <v>2003481.5999999999</v>
      </c>
      <c r="O176" s="15">
        <v>2003481.5999999999</v>
      </c>
      <c r="P176" s="15">
        <v>2003481.5999999999</v>
      </c>
      <c r="Q176" s="15">
        <v>2003481.5999999999</v>
      </c>
      <c r="R176" s="15">
        <v>2003481.5999999999</v>
      </c>
      <c r="S176" s="15">
        <v>2003481.5999999999</v>
      </c>
      <c r="T176" s="15">
        <v>2003481.5999999999</v>
      </c>
      <c r="U176" s="21">
        <v>0.40310000000000001</v>
      </c>
      <c r="W176" s="28">
        <f t="shared" si="24"/>
        <v>2004000</v>
      </c>
      <c r="X176" s="28">
        <f t="shared" si="25"/>
        <v>2004000</v>
      </c>
      <c r="Y176" s="28">
        <f t="shared" si="26"/>
        <v>2004000</v>
      </c>
      <c r="Z176" s="28">
        <f t="shared" si="27"/>
        <v>2004000</v>
      </c>
      <c r="AA176" s="28">
        <f t="shared" si="28"/>
        <v>2004000</v>
      </c>
      <c r="AB176" s="28">
        <f t="shared" si="29"/>
        <v>2004000</v>
      </c>
      <c r="AC176" s="28">
        <f t="shared" si="30"/>
        <v>2004000</v>
      </c>
      <c r="AD176" s="28">
        <f t="shared" si="31"/>
        <v>2004000</v>
      </c>
      <c r="AE176" s="28">
        <f t="shared" si="32"/>
        <v>2004000</v>
      </c>
      <c r="AF176" s="28">
        <f t="shared" si="33"/>
        <v>2004000</v>
      </c>
      <c r="AG176" s="28">
        <f t="shared" si="34"/>
        <v>2004000</v>
      </c>
      <c r="AH176" s="28"/>
    </row>
    <row r="177" spans="1:34" x14ac:dyDescent="0.3">
      <c r="A177" s="7" t="s">
        <v>167</v>
      </c>
      <c r="B177" s="7" t="s">
        <v>114</v>
      </c>
      <c r="C177" s="7">
        <v>2801</v>
      </c>
      <c r="D177" s="7" t="s">
        <v>8</v>
      </c>
      <c r="E177" s="7">
        <v>918</v>
      </c>
      <c r="F177" s="7">
        <v>111504</v>
      </c>
      <c r="G177" s="7" t="s">
        <v>1461</v>
      </c>
      <c r="H177" s="8" t="s">
        <v>1426</v>
      </c>
      <c r="I177" s="15">
        <v>3328684.8000000003</v>
      </c>
      <c r="J177" s="15">
        <v>3328684.8000000003</v>
      </c>
      <c r="K177" s="15">
        <v>3328684.8000000003</v>
      </c>
      <c r="L177" s="15">
        <v>3328684.8000000003</v>
      </c>
      <c r="M177" s="15">
        <v>3328684.8000000003</v>
      </c>
      <c r="N177" s="15">
        <v>3328684.8000000003</v>
      </c>
      <c r="O177" s="15">
        <v>3328684.8000000003</v>
      </c>
      <c r="P177" s="15">
        <v>3328684.8000000003</v>
      </c>
      <c r="Q177" s="15">
        <v>3328684.8000000003</v>
      </c>
      <c r="R177" s="15">
        <v>3328684.8000000003</v>
      </c>
      <c r="S177" s="15">
        <v>3328684.8000000003</v>
      </c>
      <c r="T177" s="15">
        <v>3328684.8000000003</v>
      </c>
      <c r="U177" s="21">
        <v>0.40310000000000001</v>
      </c>
      <c r="W177" s="28">
        <f t="shared" si="24"/>
        <v>3329000</v>
      </c>
      <c r="X177" s="28">
        <f t="shared" si="25"/>
        <v>3329000</v>
      </c>
      <c r="Y177" s="28">
        <f t="shared" si="26"/>
        <v>3329000</v>
      </c>
      <c r="Z177" s="28">
        <f t="shared" si="27"/>
        <v>3329000</v>
      </c>
      <c r="AA177" s="28">
        <f t="shared" si="28"/>
        <v>3329000</v>
      </c>
      <c r="AB177" s="28">
        <f t="shared" si="29"/>
        <v>3329000</v>
      </c>
      <c r="AC177" s="28">
        <f t="shared" si="30"/>
        <v>3329000</v>
      </c>
      <c r="AD177" s="28">
        <f t="shared" si="31"/>
        <v>3329000</v>
      </c>
      <c r="AE177" s="28">
        <f t="shared" si="32"/>
        <v>3329000</v>
      </c>
      <c r="AF177" s="28">
        <f t="shared" si="33"/>
        <v>3329000</v>
      </c>
      <c r="AG177" s="28">
        <f t="shared" si="34"/>
        <v>3329000</v>
      </c>
      <c r="AH177" s="28"/>
    </row>
    <row r="178" spans="1:34" x14ac:dyDescent="0.3">
      <c r="A178" s="7" t="s">
        <v>167</v>
      </c>
      <c r="B178" s="7" t="s">
        <v>114</v>
      </c>
      <c r="C178" s="7">
        <v>2801</v>
      </c>
      <c r="D178" s="7" t="s">
        <v>8</v>
      </c>
      <c r="E178" s="7">
        <v>918</v>
      </c>
      <c r="F178" s="7">
        <v>110674</v>
      </c>
      <c r="G178" s="7" t="s">
        <v>1461</v>
      </c>
      <c r="H178" s="8" t="s">
        <v>1427</v>
      </c>
      <c r="I178" s="15">
        <v>6928810.666666667</v>
      </c>
      <c r="J178" s="15">
        <v>6928810.666666667</v>
      </c>
      <c r="K178" s="15">
        <v>6928810.666666667</v>
      </c>
      <c r="L178" s="15">
        <v>6928810.666666667</v>
      </c>
      <c r="M178" s="15">
        <v>6928810.666666667</v>
      </c>
      <c r="N178" s="15">
        <v>6928810.666666667</v>
      </c>
      <c r="O178" s="15">
        <v>6928810.666666667</v>
      </c>
      <c r="P178" s="15">
        <v>6928810.666666667</v>
      </c>
      <c r="Q178" s="15">
        <v>6928810.666666667</v>
      </c>
      <c r="R178" s="15">
        <v>6928810.666666667</v>
      </c>
      <c r="S178" s="15">
        <v>6928810.666666667</v>
      </c>
      <c r="T178" s="15">
        <v>6928810.666666667</v>
      </c>
      <c r="U178" s="21">
        <v>0.40310000000000001</v>
      </c>
      <c r="W178" s="28">
        <f t="shared" si="24"/>
        <v>6929000</v>
      </c>
      <c r="X178" s="28">
        <f t="shared" si="25"/>
        <v>6929000</v>
      </c>
      <c r="Y178" s="28">
        <f t="shared" si="26"/>
        <v>6929000</v>
      </c>
      <c r="Z178" s="28">
        <f t="shared" si="27"/>
        <v>6929000</v>
      </c>
      <c r="AA178" s="28">
        <f t="shared" si="28"/>
        <v>6929000</v>
      </c>
      <c r="AB178" s="28">
        <f t="shared" si="29"/>
        <v>6929000</v>
      </c>
      <c r="AC178" s="28">
        <f t="shared" si="30"/>
        <v>6929000</v>
      </c>
      <c r="AD178" s="28">
        <f t="shared" si="31"/>
        <v>6929000</v>
      </c>
      <c r="AE178" s="28">
        <f t="shared" si="32"/>
        <v>6929000</v>
      </c>
      <c r="AF178" s="28">
        <f t="shared" si="33"/>
        <v>6929000</v>
      </c>
      <c r="AG178" s="28">
        <f t="shared" si="34"/>
        <v>6929000</v>
      </c>
      <c r="AH178" s="28"/>
    </row>
    <row r="179" spans="1:34" x14ac:dyDescent="0.3">
      <c r="A179" s="7" t="s">
        <v>167</v>
      </c>
      <c r="B179" s="7" t="s">
        <v>114</v>
      </c>
      <c r="C179" s="7">
        <v>2801</v>
      </c>
      <c r="D179" s="7" t="s">
        <v>8</v>
      </c>
      <c r="E179" s="7" t="s">
        <v>1468</v>
      </c>
      <c r="F179" s="7">
        <v>150184</v>
      </c>
      <c r="G179" s="7" t="s">
        <v>1461</v>
      </c>
      <c r="H179" s="8" t="s">
        <v>1428</v>
      </c>
      <c r="I179" s="15">
        <v>780166.65600000008</v>
      </c>
      <c r="J179" s="15">
        <v>780166.65600000008</v>
      </c>
      <c r="K179" s="15">
        <v>780166.65600000008</v>
      </c>
      <c r="L179" s="15">
        <v>780166.65600000008</v>
      </c>
      <c r="M179" s="15">
        <v>780166.65600000008</v>
      </c>
      <c r="N179" s="15">
        <v>780166.65600000008</v>
      </c>
      <c r="O179" s="15">
        <v>780166.65600000008</v>
      </c>
      <c r="P179" s="15">
        <v>780166.65600000008</v>
      </c>
      <c r="Q179" s="15">
        <v>780166.65600000008</v>
      </c>
      <c r="R179" s="15">
        <v>780166.65600000008</v>
      </c>
      <c r="S179" s="15">
        <v>780166.65600000008</v>
      </c>
      <c r="T179" s="15">
        <v>780166.65600000008</v>
      </c>
      <c r="U179" s="21">
        <v>0.40310000000000001</v>
      </c>
      <c r="W179" s="28">
        <f t="shared" si="24"/>
        <v>781000</v>
      </c>
      <c r="X179" s="28">
        <f t="shared" si="25"/>
        <v>781000</v>
      </c>
      <c r="Y179" s="28">
        <f t="shared" si="26"/>
        <v>781000</v>
      </c>
      <c r="Z179" s="28">
        <f t="shared" si="27"/>
        <v>781000</v>
      </c>
      <c r="AA179" s="28">
        <f t="shared" si="28"/>
        <v>781000</v>
      </c>
      <c r="AB179" s="28">
        <f t="shared" si="29"/>
        <v>781000</v>
      </c>
      <c r="AC179" s="28">
        <f t="shared" si="30"/>
        <v>781000</v>
      </c>
      <c r="AD179" s="28">
        <f t="shared" si="31"/>
        <v>781000</v>
      </c>
      <c r="AE179" s="28">
        <f t="shared" si="32"/>
        <v>781000</v>
      </c>
      <c r="AF179" s="28">
        <f t="shared" si="33"/>
        <v>781000</v>
      </c>
      <c r="AG179" s="28">
        <f t="shared" si="34"/>
        <v>781000</v>
      </c>
      <c r="AH179" s="28"/>
    </row>
    <row r="180" spans="1:34" x14ac:dyDescent="0.3">
      <c r="A180" s="7" t="s">
        <v>167</v>
      </c>
      <c r="B180" s="7" t="s">
        <v>114</v>
      </c>
      <c r="C180" s="7">
        <v>2801</v>
      </c>
      <c r="D180" s="7" t="s">
        <v>8</v>
      </c>
      <c r="E180" s="7" t="s">
        <v>1465</v>
      </c>
      <c r="F180" s="7">
        <v>132030</v>
      </c>
      <c r="G180" s="7" t="s">
        <v>1461</v>
      </c>
      <c r="H180" s="8" t="s">
        <v>1429</v>
      </c>
      <c r="I180" s="15">
        <v>327513.60000000003</v>
      </c>
      <c r="J180" s="15">
        <v>327513.60000000003</v>
      </c>
      <c r="K180" s="15">
        <v>327513.60000000003</v>
      </c>
      <c r="L180" s="15">
        <v>327513.60000000003</v>
      </c>
      <c r="M180" s="15">
        <v>327513.60000000003</v>
      </c>
      <c r="N180" s="15">
        <v>327513.60000000003</v>
      </c>
      <c r="O180" s="15">
        <v>327513.60000000003</v>
      </c>
      <c r="P180" s="15">
        <v>327513.60000000003</v>
      </c>
      <c r="Q180" s="15">
        <v>327513.60000000003</v>
      </c>
      <c r="R180" s="15">
        <v>327513.60000000003</v>
      </c>
      <c r="S180" s="15">
        <v>327513.60000000003</v>
      </c>
      <c r="T180" s="15">
        <v>327513.60000000003</v>
      </c>
      <c r="U180" s="21">
        <v>0.40310000000000001</v>
      </c>
      <c r="W180" s="28">
        <f t="shared" si="24"/>
        <v>328000</v>
      </c>
      <c r="X180" s="28">
        <f t="shared" si="25"/>
        <v>328000</v>
      </c>
      <c r="Y180" s="28">
        <f t="shared" si="26"/>
        <v>328000</v>
      </c>
      <c r="Z180" s="28">
        <f t="shared" si="27"/>
        <v>328000</v>
      </c>
      <c r="AA180" s="28">
        <f t="shared" si="28"/>
        <v>328000</v>
      </c>
      <c r="AB180" s="28">
        <f t="shared" si="29"/>
        <v>328000</v>
      </c>
      <c r="AC180" s="28">
        <f t="shared" si="30"/>
        <v>328000</v>
      </c>
      <c r="AD180" s="28">
        <f t="shared" si="31"/>
        <v>328000</v>
      </c>
      <c r="AE180" s="28">
        <f t="shared" si="32"/>
        <v>328000</v>
      </c>
      <c r="AF180" s="28">
        <f t="shared" si="33"/>
        <v>328000</v>
      </c>
      <c r="AG180" s="28">
        <f t="shared" si="34"/>
        <v>328000</v>
      </c>
      <c r="AH180" s="28"/>
    </row>
    <row r="181" spans="1:34" x14ac:dyDescent="0.3">
      <c r="A181" s="7" t="s">
        <v>167</v>
      </c>
      <c r="B181" s="7" t="s">
        <v>114</v>
      </c>
      <c r="C181" s="7">
        <v>2801</v>
      </c>
      <c r="D181" s="7" t="s">
        <v>8</v>
      </c>
      <c r="E181" s="7" t="s">
        <v>1465</v>
      </c>
      <c r="F181" s="7">
        <v>132043</v>
      </c>
      <c r="G181" s="7" t="s">
        <v>1461</v>
      </c>
      <c r="H181" s="8" t="s">
        <v>1430</v>
      </c>
      <c r="I181" s="15">
        <v>133862.39999999999</v>
      </c>
      <c r="J181" s="15">
        <v>133862.39999999999</v>
      </c>
      <c r="K181" s="15">
        <v>133862.39999999999</v>
      </c>
      <c r="L181" s="15">
        <v>133862.39999999999</v>
      </c>
      <c r="M181" s="15">
        <v>133862.39999999999</v>
      </c>
      <c r="N181" s="15">
        <v>133862.39999999999</v>
      </c>
      <c r="O181" s="15">
        <v>133862.39999999999</v>
      </c>
      <c r="P181" s="15">
        <v>133862.39999999999</v>
      </c>
      <c r="Q181" s="15">
        <v>133862.39999999999</v>
      </c>
      <c r="R181" s="15">
        <v>133862.39999999999</v>
      </c>
      <c r="S181" s="15">
        <v>133862.39999999999</v>
      </c>
      <c r="T181" s="15">
        <v>133862.39999999999</v>
      </c>
      <c r="U181" s="21">
        <v>0.40310000000000001</v>
      </c>
      <c r="W181" s="28">
        <f t="shared" si="24"/>
        <v>134000</v>
      </c>
      <c r="X181" s="28">
        <f t="shared" si="25"/>
        <v>134000</v>
      </c>
      <c r="Y181" s="28">
        <f t="shared" si="26"/>
        <v>134000</v>
      </c>
      <c r="Z181" s="28">
        <f t="shared" si="27"/>
        <v>134000</v>
      </c>
      <c r="AA181" s="28">
        <f t="shared" si="28"/>
        <v>134000</v>
      </c>
      <c r="AB181" s="28">
        <f t="shared" si="29"/>
        <v>134000</v>
      </c>
      <c r="AC181" s="28">
        <f t="shared" si="30"/>
        <v>134000</v>
      </c>
      <c r="AD181" s="28">
        <f t="shared" si="31"/>
        <v>134000</v>
      </c>
      <c r="AE181" s="28">
        <f t="shared" si="32"/>
        <v>134000</v>
      </c>
      <c r="AF181" s="28">
        <f t="shared" si="33"/>
        <v>134000</v>
      </c>
      <c r="AG181" s="28">
        <f t="shared" si="34"/>
        <v>134000</v>
      </c>
      <c r="AH181" s="28"/>
    </row>
    <row r="182" spans="1:34" x14ac:dyDescent="0.3">
      <c r="A182" s="7" t="s">
        <v>167</v>
      </c>
      <c r="B182" s="7" t="s">
        <v>114</v>
      </c>
      <c r="C182" s="7">
        <v>2801</v>
      </c>
      <c r="D182" s="7" t="s">
        <v>8</v>
      </c>
      <c r="E182" s="7" t="s">
        <v>1465</v>
      </c>
      <c r="F182" s="7">
        <v>132014</v>
      </c>
      <c r="G182" s="7" t="s">
        <v>1461</v>
      </c>
      <c r="H182" s="8" t="s">
        <v>1431</v>
      </c>
      <c r="I182" s="15">
        <v>616312.31999999995</v>
      </c>
      <c r="J182" s="15">
        <v>616312.31999999995</v>
      </c>
      <c r="K182" s="15">
        <v>616312.31999999995</v>
      </c>
      <c r="L182" s="15">
        <v>616312.31999999995</v>
      </c>
      <c r="M182" s="15">
        <v>616312.31999999995</v>
      </c>
      <c r="N182" s="15">
        <v>616312.31999999995</v>
      </c>
      <c r="O182" s="15">
        <v>616312.31999999995</v>
      </c>
      <c r="P182" s="15">
        <v>616312.31999999995</v>
      </c>
      <c r="Q182" s="15">
        <v>616312.31999999995</v>
      </c>
      <c r="R182" s="15">
        <v>616312.31999999995</v>
      </c>
      <c r="S182" s="15">
        <v>616312.31999999995</v>
      </c>
      <c r="T182" s="15">
        <v>616312.31999999995</v>
      </c>
      <c r="U182" s="21">
        <v>0.40310000000000001</v>
      </c>
      <c r="W182" s="28">
        <f t="shared" si="24"/>
        <v>617000</v>
      </c>
      <c r="X182" s="28">
        <f t="shared" si="25"/>
        <v>617000</v>
      </c>
      <c r="Y182" s="28">
        <f t="shared" si="26"/>
        <v>617000</v>
      </c>
      <c r="Z182" s="28">
        <f t="shared" si="27"/>
        <v>617000</v>
      </c>
      <c r="AA182" s="28">
        <f t="shared" si="28"/>
        <v>617000</v>
      </c>
      <c r="AB182" s="28">
        <f t="shared" si="29"/>
        <v>617000</v>
      </c>
      <c r="AC182" s="28">
        <f t="shared" si="30"/>
        <v>617000</v>
      </c>
      <c r="AD182" s="28">
        <f t="shared" si="31"/>
        <v>617000</v>
      </c>
      <c r="AE182" s="28">
        <f t="shared" si="32"/>
        <v>617000</v>
      </c>
      <c r="AF182" s="28">
        <f t="shared" si="33"/>
        <v>617000</v>
      </c>
      <c r="AG182" s="28">
        <f t="shared" si="34"/>
        <v>617000</v>
      </c>
      <c r="AH182" s="28"/>
    </row>
    <row r="183" spans="1:34" x14ac:dyDescent="0.3">
      <c r="A183" s="7" t="s">
        <v>167</v>
      </c>
      <c r="B183" s="7" t="s">
        <v>114</v>
      </c>
      <c r="C183" s="7">
        <v>2801</v>
      </c>
      <c r="D183" s="7" t="s">
        <v>8</v>
      </c>
      <c r="E183" s="7" t="s">
        <v>1465</v>
      </c>
      <c r="F183" s="7">
        <v>132015</v>
      </c>
      <c r="G183" s="7" t="s">
        <v>1461</v>
      </c>
      <c r="H183" s="8" t="s">
        <v>1432</v>
      </c>
      <c r="I183" s="15">
        <v>424481.28000000003</v>
      </c>
      <c r="J183" s="15">
        <v>424481.28000000003</v>
      </c>
      <c r="K183" s="15">
        <v>424481.28000000003</v>
      </c>
      <c r="L183" s="15">
        <v>424481.28000000003</v>
      </c>
      <c r="M183" s="15">
        <v>424481.28000000003</v>
      </c>
      <c r="N183" s="15">
        <v>424481.28000000003</v>
      </c>
      <c r="O183" s="15">
        <v>424481.28000000003</v>
      </c>
      <c r="P183" s="15">
        <v>424481.28000000003</v>
      </c>
      <c r="Q183" s="15">
        <v>424481.28000000003</v>
      </c>
      <c r="R183" s="15">
        <v>424481.28000000003</v>
      </c>
      <c r="S183" s="15">
        <v>424481.28000000003</v>
      </c>
      <c r="T183" s="15">
        <v>424481.28000000003</v>
      </c>
      <c r="U183" s="21">
        <v>0.40310000000000001</v>
      </c>
      <c r="W183" s="28">
        <f t="shared" si="24"/>
        <v>425000</v>
      </c>
      <c r="X183" s="28">
        <f t="shared" si="25"/>
        <v>425000</v>
      </c>
      <c r="Y183" s="28">
        <f t="shared" si="26"/>
        <v>425000</v>
      </c>
      <c r="Z183" s="28">
        <f t="shared" si="27"/>
        <v>425000</v>
      </c>
      <c r="AA183" s="28">
        <f t="shared" si="28"/>
        <v>425000</v>
      </c>
      <c r="AB183" s="28">
        <f t="shared" si="29"/>
        <v>425000</v>
      </c>
      <c r="AC183" s="28">
        <f t="shared" si="30"/>
        <v>425000</v>
      </c>
      <c r="AD183" s="28">
        <f t="shared" si="31"/>
        <v>425000</v>
      </c>
      <c r="AE183" s="28">
        <f t="shared" si="32"/>
        <v>425000</v>
      </c>
      <c r="AF183" s="28">
        <f t="shared" si="33"/>
        <v>425000</v>
      </c>
      <c r="AG183" s="28">
        <f t="shared" si="34"/>
        <v>425000</v>
      </c>
      <c r="AH183" s="28"/>
    </row>
    <row r="184" spans="1:34" x14ac:dyDescent="0.3">
      <c r="A184" s="7" t="s">
        <v>167</v>
      </c>
      <c r="B184" s="7" t="s">
        <v>114</v>
      </c>
      <c r="C184" s="7">
        <v>2801</v>
      </c>
      <c r="D184" s="7" t="s">
        <v>1474</v>
      </c>
      <c r="E184" s="7">
        <v>918</v>
      </c>
      <c r="F184" s="7">
        <v>111114</v>
      </c>
      <c r="G184" s="7" t="s">
        <v>1461</v>
      </c>
      <c r="H184" s="8" t="s">
        <v>82</v>
      </c>
      <c r="I184" s="15">
        <v>59552051.200000003</v>
      </c>
      <c r="J184" s="15">
        <v>59552051.200000003</v>
      </c>
      <c r="K184" s="15">
        <v>59552051.200000003</v>
      </c>
      <c r="L184" s="15">
        <v>59552051.200000003</v>
      </c>
      <c r="M184" s="15">
        <v>59552051.200000003</v>
      </c>
      <c r="N184" s="15">
        <v>59552051.200000003</v>
      </c>
      <c r="O184" s="15">
        <v>69552051.200000003</v>
      </c>
      <c r="P184" s="15">
        <v>69552051.200000003</v>
      </c>
      <c r="Q184" s="15">
        <v>59552051.200000003</v>
      </c>
      <c r="R184" s="15">
        <v>59552051.200000003</v>
      </c>
      <c r="S184" s="15">
        <v>59552051.200000003</v>
      </c>
      <c r="T184" s="15">
        <v>76376998.200000003</v>
      </c>
      <c r="U184" s="21">
        <v>0.40310000000000001</v>
      </c>
      <c r="W184" s="28">
        <f t="shared" si="24"/>
        <v>59553000</v>
      </c>
      <c r="X184" s="28">
        <f t="shared" si="25"/>
        <v>59553000</v>
      </c>
      <c r="Y184" s="28">
        <f t="shared" si="26"/>
        <v>59553000</v>
      </c>
      <c r="Z184" s="28">
        <f t="shared" si="27"/>
        <v>59553000</v>
      </c>
      <c r="AA184" s="28">
        <f t="shared" si="28"/>
        <v>59553000</v>
      </c>
      <c r="AB184" s="28">
        <f t="shared" si="29"/>
        <v>69553000</v>
      </c>
      <c r="AC184" s="28">
        <f t="shared" si="30"/>
        <v>69553000</v>
      </c>
      <c r="AD184" s="28">
        <f t="shared" si="31"/>
        <v>59553000</v>
      </c>
      <c r="AE184" s="28">
        <f t="shared" si="32"/>
        <v>59553000</v>
      </c>
      <c r="AF184" s="28">
        <f t="shared" si="33"/>
        <v>59553000</v>
      </c>
      <c r="AG184" s="28">
        <f t="shared" si="34"/>
        <v>76377000</v>
      </c>
      <c r="AH184" s="28"/>
    </row>
    <row r="185" spans="1:34" x14ac:dyDescent="0.3">
      <c r="A185" s="7" t="s">
        <v>167</v>
      </c>
      <c r="B185" s="7" t="s">
        <v>114</v>
      </c>
      <c r="C185" s="7">
        <v>2801</v>
      </c>
      <c r="D185" s="7" t="s">
        <v>8</v>
      </c>
      <c r="E185" s="7">
        <v>907</v>
      </c>
      <c r="F185" s="7">
        <v>131576</v>
      </c>
      <c r="G185" s="7" t="s">
        <v>1461</v>
      </c>
      <c r="H185" s="8" t="s">
        <v>86</v>
      </c>
      <c r="I185" s="15">
        <v>8709988.2239999995</v>
      </c>
      <c r="J185" s="15">
        <v>8709988.2239999995</v>
      </c>
      <c r="K185" s="15">
        <v>8709988.2239999995</v>
      </c>
      <c r="L185" s="15">
        <v>8709988.2239999995</v>
      </c>
      <c r="M185" s="15">
        <v>8709988.2239999995</v>
      </c>
      <c r="N185" s="15">
        <v>8709988.2239999995</v>
      </c>
      <c r="O185" s="15">
        <v>8709988.2239999995</v>
      </c>
      <c r="P185" s="15">
        <v>8709988.2239999995</v>
      </c>
      <c r="Q185" s="15">
        <v>8709988.2239999995</v>
      </c>
      <c r="R185" s="15">
        <v>8709988.2239999995</v>
      </c>
      <c r="S185" s="15">
        <v>8709988.2239999995</v>
      </c>
      <c r="T185" s="15">
        <v>8709988.2239999995</v>
      </c>
      <c r="U185" s="21">
        <v>0.40310000000000001</v>
      </c>
      <c r="W185" s="28">
        <f t="shared" si="24"/>
        <v>8710000</v>
      </c>
      <c r="X185" s="28">
        <f t="shared" si="25"/>
        <v>8710000</v>
      </c>
      <c r="Y185" s="28">
        <f t="shared" si="26"/>
        <v>8710000</v>
      </c>
      <c r="Z185" s="28">
        <f t="shared" si="27"/>
        <v>8710000</v>
      </c>
      <c r="AA185" s="28">
        <f t="shared" si="28"/>
        <v>8710000</v>
      </c>
      <c r="AB185" s="28">
        <f t="shared" si="29"/>
        <v>8710000</v>
      </c>
      <c r="AC185" s="28">
        <f t="shared" si="30"/>
        <v>8710000</v>
      </c>
      <c r="AD185" s="28">
        <f t="shared" si="31"/>
        <v>8710000</v>
      </c>
      <c r="AE185" s="28">
        <f t="shared" si="32"/>
        <v>8710000</v>
      </c>
      <c r="AF185" s="28">
        <f t="shared" si="33"/>
        <v>8710000</v>
      </c>
      <c r="AG185" s="28">
        <f t="shared" si="34"/>
        <v>8710000</v>
      </c>
      <c r="AH185" s="28"/>
    </row>
    <row r="186" spans="1:34" x14ac:dyDescent="0.3">
      <c r="A186" s="7" t="s">
        <v>167</v>
      </c>
      <c r="B186" s="7" t="s">
        <v>114</v>
      </c>
      <c r="C186" s="7">
        <v>2801</v>
      </c>
      <c r="D186" s="7" t="s">
        <v>8</v>
      </c>
      <c r="E186" s="7">
        <v>907</v>
      </c>
      <c r="F186" s="7">
        <v>132215</v>
      </c>
      <c r="G186" s="7" t="s">
        <v>1461</v>
      </c>
      <c r="H186" s="8" t="s">
        <v>1433</v>
      </c>
      <c r="I186" s="15">
        <v>176256</v>
      </c>
      <c r="J186" s="15">
        <v>176256</v>
      </c>
      <c r="K186" s="15">
        <v>176256</v>
      </c>
      <c r="L186" s="15">
        <v>176256</v>
      </c>
      <c r="M186" s="15">
        <v>176256</v>
      </c>
      <c r="N186" s="15">
        <v>176256</v>
      </c>
      <c r="O186" s="15">
        <v>176256</v>
      </c>
      <c r="P186" s="15">
        <v>176256</v>
      </c>
      <c r="Q186" s="15">
        <v>176256</v>
      </c>
      <c r="R186" s="15">
        <v>176256</v>
      </c>
      <c r="S186" s="15">
        <v>176256</v>
      </c>
      <c r="T186" s="15">
        <v>176256</v>
      </c>
      <c r="U186" s="21">
        <v>0.40310000000000001</v>
      </c>
      <c r="W186" s="28">
        <f t="shared" si="24"/>
        <v>177000</v>
      </c>
      <c r="X186" s="28">
        <f t="shared" si="25"/>
        <v>177000</v>
      </c>
      <c r="Y186" s="28">
        <f t="shared" si="26"/>
        <v>177000</v>
      </c>
      <c r="Z186" s="28">
        <f t="shared" si="27"/>
        <v>177000</v>
      </c>
      <c r="AA186" s="28">
        <f t="shared" si="28"/>
        <v>177000</v>
      </c>
      <c r="AB186" s="28">
        <f t="shared" si="29"/>
        <v>177000</v>
      </c>
      <c r="AC186" s="28">
        <f t="shared" si="30"/>
        <v>177000</v>
      </c>
      <c r="AD186" s="28">
        <f t="shared" si="31"/>
        <v>177000</v>
      </c>
      <c r="AE186" s="28">
        <f t="shared" si="32"/>
        <v>177000</v>
      </c>
      <c r="AF186" s="28">
        <f t="shared" si="33"/>
        <v>177000</v>
      </c>
      <c r="AG186" s="28">
        <f t="shared" si="34"/>
        <v>177000</v>
      </c>
      <c r="AH186" s="28"/>
    </row>
    <row r="187" spans="1:34" x14ac:dyDescent="0.3">
      <c r="A187" s="7" t="s">
        <v>167</v>
      </c>
      <c r="B187" s="7" t="s">
        <v>114</v>
      </c>
      <c r="C187" s="7">
        <v>2801</v>
      </c>
      <c r="D187" s="7" t="s">
        <v>8</v>
      </c>
      <c r="E187" s="7">
        <v>907</v>
      </c>
      <c r="F187" s="7">
        <v>131931</v>
      </c>
      <c r="G187" s="7" t="s">
        <v>1461</v>
      </c>
      <c r="H187" s="8" t="s">
        <v>1434</v>
      </c>
      <c r="I187" s="15">
        <v>5269772.8</v>
      </c>
      <c r="J187" s="15">
        <v>5269772.8</v>
      </c>
      <c r="K187" s="15">
        <v>5269772.8</v>
      </c>
      <c r="L187" s="15">
        <v>5269772.8</v>
      </c>
      <c r="M187" s="15">
        <v>5269772.8</v>
      </c>
      <c r="N187" s="15">
        <v>5269772.8</v>
      </c>
      <c r="O187" s="15">
        <v>5269772.8</v>
      </c>
      <c r="P187" s="15">
        <v>5269772.8</v>
      </c>
      <c r="Q187" s="15">
        <v>5269772.8</v>
      </c>
      <c r="R187" s="15">
        <v>5269772.8</v>
      </c>
      <c r="S187" s="15">
        <v>5269772.8</v>
      </c>
      <c r="T187" s="15">
        <v>5269772.8</v>
      </c>
      <c r="U187" s="21">
        <v>0.40310000000000001</v>
      </c>
      <c r="W187" s="28">
        <f t="shared" si="24"/>
        <v>5270000</v>
      </c>
      <c r="X187" s="28">
        <f t="shared" si="25"/>
        <v>5270000</v>
      </c>
      <c r="Y187" s="28">
        <f t="shared" si="26"/>
        <v>5270000</v>
      </c>
      <c r="Z187" s="28">
        <f t="shared" si="27"/>
        <v>5270000</v>
      </c>
      <c r="AA187" s="28">
        <f t="shared" si="28"/>
        <v>5270000</v>
      </c>
      <c r="AB187" s="28">
        <f t="shared" si="29"/>
        <v>5270000</v>
      </c>
      <c r="AC187" s="28">
        <f t="shared" si="30"/>
        <v>5270000</v>
      </c>
      <c r="AD187" s="28">
        <f t="shared" si="31"/>
        <v>5270000</v>
      </c>
      <c r="AE187" s="28">
        <f t="shared" si="32"/>
        <v>5270000</v>
      </c>
      <c r="AF187" s="28">
        <f t="shared" si="33"/>
        <v>5270000</v>
      </c>
      <c r="AG187" s="28">
        <f t="shared" si="34"/>
        <v>5270000</v>
      </c>
      <c r="AH187" s="28"/>
    </row>
    <row r="188" spans="1:34" x14ac:dyDescent="0.3">
      <c r="A188" s="7" t="s">
        <v>167</v>
      </c>
      <c r="B188" s="7" t="s">
        <v>114</v>
      </c>
      <c r="C188" s="7">
        <v>2801</v>
      </c>
      <c r="D188" s="7" t="s">
        <v>234</v>
      </c>
      <c r="E188" s="7">
        <v>918</v>
      </c>
      <c r="F188" s="7">
        <v>110092</v>
      </c>
      <c r="G188" s="7" t="s">
        <v>1461</v>
      </c>
      <c r="H188" s="8" t="s">
        <v>80</v>
      </c>
      <c r="I188" s="15">
        <v>3600778.7519999999</v>
      </c>
      <c r="J188" s="15">
        <v>3600778.7519999999</v>
      </c>
      <c r="K188" s="15">
        <v>3600778.7519999999</v>
      </c>
      <c r="L188" s="15">
        <v>3600778.7519999999</v>
      </c>
      <c r="M188" s="15">
        <v>3600778.7519999999</v>
      </c>
      <c r="N188" s="15">
        <v>3600778.7519999999</v>
      </c>
      <c r="O188" s="15">
        <v>3600778.7519999999</v>
      </c>
      <c r="P188" s="15">
        <v>3600778.7519999999</v>
      </c>
      <c r="Q188" s="15">
        <v>3600778.7519999999</v>
      </c>
      <c r="R188" s="15">
        <v>3600778.7519999999</v>
      </c>
      <c r="S188" s="15">
        <v>3600778.7519999999</v>
      </c>
      <c r="T188" s="15">
        <v>3600778.7519999999</v>
      </c>
      <c r="U188" s="21">
        <v>0.40310000000000001</v>
      </c>
      <c r="W188" s="28">
        <f t="shared" si="24"/>
        <v>3601000</v>
      </c>
      <c r="X188" s="28">
        <f t="shared" si="25"/>
        <v>3601000</v>
      </c>
      <c r="Y188" s="28">
        <f t="shared" si="26"/>
        <v>3601000</v>
      </c>
      <c r="Z188" s="28">
        <f t="shared" si="27"/>
        <v>3601000</v>
      </c>
      <c r="AA188" s="28">
        <f t="shared" si="28"/>
        <v>3601000</v>
      </c>
      <c r="AB188" s="28">
        <f t="shared" si="29"/>
        <v>3601000</v>
      </c>
      <c r="AC188" s="28">
        <f t="shared" si="30"/>
        <v>3601000</v>
      </c>
      <c r="AD188" s="28">
        <f t="shared" si="31"/>
        <v>3601000</v>
      </c>
      <c r="AE188" s="28">
        <f t="shared" si="32"/>
        <v>3601000</v>
      </c>
      <c r="AF188" s="28">
        <f t="shared" si="33"/>
        <v>3601000</v>
      </c>
      <c r="AG188" s="28">
        <f t="shared" si="34"/>
        <v>3601000</v>
      </c>
      <c r="AH188" s="28"/>
    </row>
    <row r="189" spans="1:34" x14ac:dyDescent="0.3">
      <c r="A189" s="7" t="s">
        <v>167</v>
      </c>
      <c r="B189" s="7" t="s">
        <v>114</v>
      </c>
      <c r="C189" s="7">
        <v>2801</v>
      </c>
      <c r="D189" s="7" t="s">
        <v>8</v>
      </c>
      <c r="E189" s="7" t="s">
        <v>1468</v>
      </c>
      <c r="F189" s="7">
        <v>370463</v>
      </c>
      <c r="G189" s="7" t="s">
        <v>1461</v>
      </c>
      <c r="H189" s="8" t="s">
        <v>87</v>
      </c>
      <c r="I189" s="15">
        <v>3409802.8800000004</v>
      </c>
      <c r="J189" s="15">
        <v>3409802.8800000004</v>
      </c>
      <c r="K189" s="15">
        <v>3409802.8800000004</v>
      </c>
      <c r="L189" s="15">
        <v>3409802.8800000004</v>
      </c>
      <c r="M189" s="15">
        <v>3409802.8800000004</v>
      </c>
      <c r="N189" s="15">
        <v>3409802.8800000004</v>
      </c>
      <c r="O189" s="15">
        <v>3409802.8800000004</v>
      </c>
      <c r="P189" s="15">
        <v>3409802.8800000004</v>
      </c>
      <c r="Q189" s="15">
        <v>3409802.8800000004</v>
      </c>
      <c r="R189" s="15">
        <v>3409802.8800000004</v>
      </c>
      <c r="S189" s="15">
        <v>3409802.8800000004</v>
      </c>
      <c r="T189" s="15">
        <v>3409802.8800000004</v>
      </c>
      <c r="U189" s="21">
        <v>0.40310000000000001</v>
      </c>
      <c r="W189" s="28">
        <f t="shared" si="24"/>
        <v>3410000</v>
      </c>
      <c r="X189" s="28">
        <f t="shared" si="25"/>
        <v>3410000</v>
      </c>
      <c r="Y189" s="28">
        <f t="shared" si="26"/>
        <v>3410000</v>
      </c>
      <c r="Z189" s="28">
        <f t="shared" si="27"/>
        <v>3410000</v>
      </c>
      <c r="AA189" s="28">
        <f t="shared" si="28"/>
        <v>3410000</v>
      </c>
      <c r="AB189" s="28">
        <f t="shared" si="29"/>
        <v>3410000</v>
      </c>
      <c r="AC189" s="28">
        <f t="shared" si="30"/>
        <v>3410000</v>
      </c>
      <c r="AD189" s="28">
        <f t="shared" si="31"/>
        <v>3410000</v>
      </c>
      <c r="AE189" s="28">
        <f t="shared" si="32"/>
        <v>3410000</v>
      </c>
      <c r="AF189" s="28">
        <f t="shared" si="33"/>
        <v>3410000</v>
      </c>
      <c r="AG189" s="28">
        <f t="shared" si="34"/>
        <v>3410000</v>
      </c>
      <c r="AH189" s="28"/>
    </row>
    <row r="190" spans="1:34" x14ac:dyDescent="0.3">
      <c r="A190" s="7" t="s">
        <v>167</v>
      </c>
      <c r="B190" s="7" t="s">
        <v>114</v>
      </c>
      <c r="C190" s="7">
        <v>2801</v>
      </c>
      <c r="D190" s="7" t="s">
        <v>8</v>
      </c>
      <c r="E190" s="7" t="s">
        <v>1465</v>
      </c>
      <c r="F190" s="7">
        <v>131932</v>
      </c>
      <c r="G190" s="7" t="s">
        <v>1461</v>
      </c>
      <c r="H190" s="8" t="s">
        <v>1435</v>
      </c>
      <c r="I190" s="15">
        <v>35251.200000000004</v>
      </c>
      <c r="J190" s="15">
        <v>35251.200000000004</v>
      </c>
      <c r="K190" s="15">
        <v>35251.200000000004</v>
      </c>
      <c r="L190" s="15">
        <v>35251.200000000004</v>
      </c>
      <c r="M190" s="15">
        <v>35251.200000000004</v>
      </c>
      <c r="N190" s="15">
        <v>35251.200000000004</v>
      </c>
      <c r="O190" s="15">
        <v>35251.200000000004</v>
      </c>
      <c r="P190" s="15">
        <v>35251.200000000004</v>
      </c>
      <c r="Q190" s="15">
        <v>35251.200000000004</v>
      </c>
      <c r="R190" s="15">
        <v>35251.200000000004</v>
      </c>
      <c r="S190" s="15">
        <v>35251.200000000004</v>
      </c>
      <c r="T190" s="15">
        <v>35251.200000000004</v>
      </c>
      <c r="U190" s="21">
        <v>0.40310000000000001</v>
      </c>
      <c r="W190" s="28">
        <f t="shared" si="24"/>
        <v>36000</v>
      </c>
      <c r="X190" s="28">
        <f t="shared" si="25"/>
        <v>36000</v>
      </c>
      <c r="Y190" s="28">
        <f t="shared" si="26"/>
        <v>36000</v>
      </c>
      <c r="Z190" s="28">
        <f t="shared" si="27"/>
        <v>36000</v>
      </c>
      <c r="AA190" s="28">
        <f t="shared" si="28"/>
        <v>36000</v>
      </c>
      <c r="AB190" s="28">
        <f t="shared" si="29"/>
        <v>36000</v>
      </c>
      <c r="AC190" s="28">
        <f t="shared" si="30"/>
        <v>36000</v>
      </c>
      <c r="AD190" s="28">
        <f t="shared" si="31"/>
        <v>36000</v>
      </c>
      <c r="AE190" s="28">
        <f t="shared" si="32"/>
        <v>36000</v>
      </c>
      <c r="AF190" s="28">
        <f t="shared" si="33"/>
        <v>36000</v>
      </c>
      <c r="AG190" s="28">
        <f t="shared" si="34"/>
        <v>36000</v>
      </c>
      <c r="AH190" s="28"/>
    </row>
    <row r="191" spans="1:34" x14ac:dyDescent="0.3">
      <c r="A191" s="7" t="s">
        <v>167</v>
      </c>
      <c r="B191" s="7" t="s">
        <v>114</v>
      </c>
      <c r="C191" s="7">
        <v>2801</v>
      </c>
      <c r="D191" s="7" t="s">
        <v>8</v>
      </c>
      <c r="E191" s="7" t="s">
        <v>1465</v>
      </c>
      <c r="F191" s="7">
        <v>131978</v>
      </c>
      <c r="G191" s="7" t="s">
        <v>1461</v>
      </c>
      <c r="H191" s="8" t="s">
        <v>1436</v>
      </c>
      <c r="I191" s="15">
        <v>657696</v>
      </c>
      <c r="J191" s="15">
        <v>657696</v>
      </c>
      <c r="K191" s="15">
        <v>657696</v>
      </c>
      <c r="L191" s="15">
        <v>657696</v>
      </c>
      <c r="M191" s="15">
        <v>657696</v>
      </c>
      <c r="N191" s="15">
        <v>657696</v>
      </c>
      <c r="O191" s="15">
        <v>657696</v>
      </c>
      <c r="P191" s="15">
        <v>657696</v>
      </c>
      <c r="Q191" s="15">
        <v>657696</v>
      </c>
      <c r="R191" s="15">
        <v>657696</v>
      </c>
      <c r="S191" s="15">
        <v>657696</v>
      </c>
      <c r="T191" s="15">
        <v>657696</v>
      </c>
      <c r="U191" s="21">
        <v>0.40310000000000001</v>
      </c>
      <c r="W191" s="28">
        <f t="shared" si="24"/>
        <v>658000</v>
      </c>
      <c r="X191" s="28">
        <f t="shared" si="25"/>
        <v>658000</v>
      </c>
      <c r="Y191" s="28">
        <f t="shared" si="26"/>
        <v>658000</v>
      </c>
      <c r="Z191" s="28">
        <f t="shared" si="27"/>
        <v>658000</v>
      </c>
      <c r="AA191" s="28">
        <f t="shared" si="28"/>
        <v>658000</v>
      </c>
      <c r="AB191" s="28">
        <f t="shared" si="29"/>
        <v>658000</v>
      </c>
      <c r="AC191" s="28">
        <f t="shared" si="30"/>
        <v>658000</v>
      </c>
      <c r="AD191" s="28">
        <f t="shared" si="31"/>
        <v>658000</v>
      </c>
      <c r="AE191" s="28">
        <f t="shared" si="32"/>
        <v>658000</v>
      </c>
      <c r="AF191" s="28">
        <f t="shared" si="33"/>
        <v>658000</v>
      </c>
      <c r="AG191" s="28">
        <f t="shared" si="34"/>
        <v>658000</v>
      </c>
      <c r="AH191" s="28"/>
    </row>
    <row r="192" spans="1:34" x14ac:dyDescent="0.3">
      <c r="A192" s="7" t="s">
        <v>167</v>
      </c>
      <c r="B192" s="7" t="s">
        <v>114</v>
      </c>
      <c r="C192" s="7">
        <v>2801</v>
      </c>
      <c r="D192" s="7" t="s">
        <v>8</v>
      </c>
      <c r="E192" s="7" t="s">
        <v>1464</v>
      </c>
      <c r="F192" s="7">
        <v>110129</v>
      </c>
      <c r="G192" s="7" t="s">
        <v>1461</v>
      </c>
      <c r="H192" s="8" t="s">
        <v>1437</v>
      </c>
      <c r="I192" s="15">
        <v>2388172.8000000003</v>
      </c>
      <c r="J192" s="15">
        <v>2388172.8000000003</v>
      </c>
      <c r="K192" s="15">
        <v>2388172.8000000003</v>
      </c>
      <c r="L192" s="15">
        <v>2388172.8000000003</v>
      </c>
      <c r="M192" s="15">
        <v>2388172.8000000003</v>
      </c>
      <c r="N192" s="15">
        <v>2388172.8000000003</v>
      </c>
      <c r="O192" s="15">
        <v>2388172.8000000003</v>
      </c>
      <c r="P192" s="15">
        <v>2388172.8000000003</v>
      </c>
      <c r="Q192" s="15">
        <v>2388172.8000000003</v>
      </c>
      <c r="R192" s="15">
        <v>2388172.8000000003</v>
      </c>
      <c r="S192" s="15">
        <v>2388172.8000000003</v>
      </c>
      <c r="T192" s="15">
        <v>2388172.8000000003</v>
      </c>
      <c r="U192" s="21">
        <v>0.40310000000000001</v>
      </c>
      <c r="W192" s="28">
        <f t="shared" si="24"/>
        <v>2389000</v>
      </c>
      <c r="X192" s="28">
        <f t="shared" si="25"/>
        <v>2389000</v>
      </c>
      <c r="Y192" s="28">
        <f t="shared" si="26"/>
        <v>2389000</v>
      </c>
      <c r="Z192" s="28">
        <f t="shared" si="27"/>
        <v>2389000</v>
      </c>
      <c r="AA192" s="28">
        <f t="shared" si="28"/>
        <v>2389000</v>
      </c>
      <c r="AB192" s="28">
        <f t="shared" si="29"/>
        <v>2389000</v>
      </c>
      <c r="AC192" s="28">
        <f t="shared" si="30"/>
        <v>2389000</v>
      </c>
      <c r="AD192" s="28">
        <f t="shared" si="31"/>
        <v>2389000</v>
      </c>
      <c r="AE192" s="28">
        <f t="shared" si="32"/>
        <v>2389000</v>
      </c>
      <c r="AF192" s="28">
        <f t="shared" si="33"/>
        <v>2389000</v>
      </c>
      <c r="AG192" s="28">
        <f t="shared" si="34"/>
        <v>2389000</v>
      </c>
      <c r="AH192" s="28"/>
    </row>
    <row r="193" spans="1:34" x14ac:dyDescent="0.3">
      <c r="A193" s="7" t="s">
        <v>167</v>
      </c>
      <c r="B193" s="7" t="s">
        <v>114</v>
      </c>
      <c r="C193" s="7">
        <v>2801</v>
      </c>
      <c r="D193" s="7" t="s">
        <v>8</v>
      </c>
      <c r="E193" s="7" t="s">
        <v>1465</v>
      </c>
      <c r="F193" s="7">
        <v>132069</v>
      </c>
      <c r="G193" s="7" t="s">
        <v>1461</v>
      </c>
      <c r="H193" s="8" t="s">
        <v>1438</v>
      </c>
      <c r="I193" s="15">
        <v>3384882.1759999995</v>
      </c>
      <c r="J193" s="15">
        <v>3384882.1759999995</v>
      </c>
      <c r="K193" s="15">
        <v>3384882.1759999995</v>
      </c>
      <c r="L193" s="15">
        <v>3384882.1759999995</v>
      </c>
      <c r="M193" s="15">
        <v>3384882.1759999995</v>
      </c>
      <c r="N193" s="15">
        <v>3384882.1759999995</v>
      </c>
      <c r="O193" s="15">
        <v>3384882.1759999995</v>
      </c>
      <c r="P193" s="15">
        <v>3384882.1759999995</v>
      </c>
      <c r="Q193" s="15">
        <v>3384882.1759999995</v>
      </c>
      <c r="R193" s="15">
        <v>3384882.1759999995</v>
      </c>
      <c r="S193" s="15">
        <v>3384882.1759999995</v>
      </c>
      <c r="T193" s="15">
        <v>3384882.1759999995</v>
      </c>
      <c r="U193" s="21">
        <v>0.40310000000000001</v>
      </c>
      <c r="W193" s="28">
        <f t="shared" si="24"/>
        <v>3385000</v>
      </c>
      <c r="X193" s="28">
        <f t="shared" si="25"/>
        <v>3385000</v>
      </c>
      <c r="Y193" s="28">
        <f t="shared" si="26"/>
        <v>3385000</v>
      </c>
      <c r="Z193" s="28">
        <f t="shared" si="27"/>
        <v>3385000</v>
      </c>
      <c r="AA193" s="28">
        <f t="shared" si="28"/>
        <v>3385000</v>
      </c>
      <c r="AB193" s="28">
        <f t="shared" si="29"/>
        <v>3385000</v>
      </c>
      <c r="AC193" s="28">
        <f t="shared" si="30"/>
        <v>3385000</v>
      </c>
      <c r="AD193" s="28">
        <f t="shared" si="31"/>
        <v>3385000</v>
      </c>
      <c r="AE193" s="28">
        <f t="shared" si="32"/>
        <v>3385000</v>
      </c>
      <c r="AF193" s="28">
        <f t="shared" si="33"/>
        <v>3385000</v>
      </c>
      <c r="AG193" s="28">
        <f t="shared" si="34"/>
        <v>3385000</v>
      </c>
      <c r="AH193" s="28"/>
    </row>
    <row r="194" spans="1:34" x14ac:dyDescent="0.3">
      <c r="A194" s="7" t="s">
        <v>167</v>
      </c>
      <c r="B194" s="7" t="s">
        <v>114</v>
      </c>
      <c r="C194" s="7">
        <v>2801</v>
      </c>
      <c r="D194" s="7" t="s">
        <v>235</v>
      </c>
      <c r="E194" s="7" t="s">
        <v>1465</v>
      </c>
      <c r="F194" s="7">
        <v>212372</v>
      </c>
      <c r="G194" s="7" t="s">
        <v>1461</v>
      </c>
      <c r="H194" s="8" t="s">
        <v>84</v>
      </c>
      <c r="I194" s="15">
        <v>3788720.64</v>
      </c>
      <c r="J194" s="15">
        <v>3788720.64</v>
      </c>
      <c r="K194" s="15">
        <v>3788720.64</v>
      </c>
      <c r="L194" s="15">
        <v>3788720.64</v>
      </c>
      <c r="M194" s="15">
        <v>3788720.64</v>
      </c>
      <c r="N194" s="15">
        <v>3788720.64</v>
      </c>
      <c r="O194" s="15">
        <v>3788720.64</v>
      </c>
      <c r="P194" s="15">
        <v>3788720.64</v>
      </c>
      <c r="Q194" s="15">
        <v>3788720.64</v>
      </c>
      <c r="R194" s="15">
        <v>3788720.64</v>
      </c>
      <c r="S194" s="15">
        <v>3788720.64</v>
      </c>
      <c r="T194" s="15">
        <v>3788720.64</v>
      </c>
      <c r="U194" s="21">
        <v>0.40310000000000001</v>
      </c>
      <c r="W194" s="28">
        <f t="shared" si="24"/>
        <v>3789000</v>
      </c>
      <c r="X194" s="28">
        <f t="shared" si="25"/>
        <v>3789000</v>
      </c>
      <c r="Y194" s="28">
        <f t="shared" si="26"/>
        <v>3789000</v>
      </c>
      <c r="Z194" s="28">
        <f t="shared" si="27"/>
        <v>3789000</v>
      </c>
      <c r="AA194" s="28">
        <f t="shared" si="28"/>
        <v>3789000</v>
      </c>
      <c r="AB194" s="28">
        <f t="shared" si="29"/>
        <v>3789000</v>
      </c>
      <c r="AC194" s="28">
        <f t="shared" si="30"/>
        <v>3789000</v>
      </c>
      <c r="AD194" s="28">
        <f t="shared" si="31"/>
        <v>3789000</v>
      </c>
      <c r="AE194" s="28">
        <f t="shared" si="32"/>
        <v>3789000</v>
      </c>
      <c r="AF194" s="28">
        <f t="shared" si="33"/>
        <v>3789000</v>
      </c>
      <c r="AG194" s="28">
        <f t="shared" si="34"/>
        <v>3789000</v>
      </c>
      <c r="AH194" s="28"/>
    </row>
    <row r="195" spans="1:34" x14ac:dyDescent="0.3">
      <c r="A195" s="7" t="s">
        <v>167</v>
      </c>
      <c r="B195" s="7" t="s">
        <v>114</v>
      </c>
      <c r="C195" s="7">
        <v>2801</v>
      </c>
      <c r="D195" s="7" t="s">
        <v>8</v>
      </c>
      <c r="E195" s="7" t="s">
        <v>1468</v>
      </c>
      <c r="F195" s="7">
        <v>370447</v>
      </c>
      <c r="G195" s="7" t="s">
        <v>1461</v>
      </c>
      <c r="H195" s="8" t="s">
        <v>85</v>
      </c>
      <c r="I195" s="15">
        <v>1353868.2879999999</v>
      </c>
      <c r="J195" s="15">
        <v>1353868.2879999999</v>
      </c>
      <c r="K195" s="15">
        <v>1353868.2879999999</v>
      </c>
      <c r="L195" s="15">
        <v>1353868.2879999999</v>
      </c>
      <c r="M195" s="15">
        <v>1353868.2879999999</v>
      </c>
      <c r="N195" s="15">
        <v>1353868.2879999999</v>
      </c>
      <c r="O195" s="15">
        <v>1353868.2879999999</v>
      </c>
      <c r="P195" s="15">
        <v>1353868.2879999999</v>
      </c>
      <c r="Q195" s="15">
        <v>1353868.2879999999</v>
      </c>
      <c r="R195" s="15">
        <v>1353868.2879999999</v>
      </c>
      <c r="S195" s="15">
        <v>1353868.2879999999</v>
      </c>
      <c r="T195" s="15">
        <v>1353868.2879999999</v>
      </c>
      <c r="U195" s="21">
        <v>0.40310000000000001</v>
      </c>
      <c r="W195" s="28">
        <f t="shared" si="24"/>
        <v>1354000</v>
      </c>
      <c r="X195" s="28">
        <f t="shared" si="25"/>
        <v>1354000</v>
      </c>
      <c r="Y195" s="28">
        <f t="shared" si="26"/>
        <v>1354000</v>
      </c>
      <c r="Z195" s="28">
        <f t="shared" si="27"/>
        <v>1354000</v>
      </c>
      <c r="AA195" s="28">
        <f t="shared" si="28"/>
        <v>1354000</v>
      </c>
      <c r="AB195" s="28">
        <f t="shared" si="29"/>
        <v>1354000</v>
      </c>
      <c r="AC195" s="28">
        <f t="shared" si="30"/>
        <v>1354000</v>
      </c>
      <c r="AD195" s="28">
        <f t="shared" si="31"/>
        <v>1354000</v>
      </c>
      <c r="AE195" s="28">
        <f t="shared" si="32"/>
        <v>1354000</v>
      </c>
      <c r="AF195" s="28">
        <f t="shared" si="33"/>
        <v>1354000</v>
      </c>
      <c r="AG195" s="28">
        <f t="shared" si="34"/>
        <v>1354000</v>
      </c>
      <c r="AH195" s="28"/>
    </row>
    <row r="196" spans="1:34" x14ac:dyDescent="0.3">
      <c r="A196" s="7" t="s">
        <v>167</v>
      </c>
      <c r="B196" s="7" t="s">
        <v>114</v>
      </c>
      <c r="C196" s="7">
        <v>2801</v>
      </c>
      <c r="D196" s="7" t="s">
        <v>8</v>
      </c>
      <c r="E196" s="7">
        <v>918</v>
      </c>
      <c r="F196" s="7">
        <v>111597</v>
      </c>
      <c r="G196" s="7" t="s">
        <v>1461</v>
      </c>
      <c r="H196" s="8" t="s">
        <v>83</v>
      </c>
      <c r="I196" s="15">
        <v>3299084.8000000003</v>
      </c>
      <c r="J196" s="15">
        <v>3299084.8000000003</v>
      </c>
      <c r="K196" s="15">
        <v>3299084.8000000003</v>
      </c>
      <c r="L196" s="15">
        <v>3299084.8000000003</v>
      </c>
      <c r="M196" s="15">
        <v>3299084.8000000003</v>
      </c>
      <c r="N196" s="15">
        <v>3299084.8000000003</v>
      </c>
      <c r="O196" s="15">
        <v>3299084.8000000003</v>
      </c>
      <c r="P196" s="15">
        <v>3299084.8000000003</v>
      </c>
      <c r="Q196" s="15">
        <v>3299084.8000000003</v>
      </c>
      <c r="R196" s="15">
        <v>3299084.8000000003</v>
      </c>
      <c r="S196" s="15">
        <v>3299084.8000000003</v>
      </c>
      <c r="T196" s="15">
        <v>3299084.8000000003</v>
      </c>
      <c r="U196" s="21">
        <v>0.40310000000000001</v>
      </c>
      <c r="W196" s="28">
        <f t="shared" si="24"/>
        <v>3300000</v>
      </c>
      <c r="X196" s="28">
        <f t="shared" si="25"/>
        <v>3300000</v>
      </c>
      <c r="Y196" s="28">
        <f t="shared" si="26"/>
        <v>3300000</v>
      </c>
      <c r="Z196" s="28">
        <f t="shared" si="27"/>
        <v>3300000</v>
      </c>
      <c r="AA196" s="28">
        <f t="shared" si="28"/>
        <v>3300000</v>
      </c>
      <c r="AB196" s="28">
        <f t="shared" si="29"/>
        <v>3300000</v>
      </c>
      <c r="AC196" s="28">
        <f t="shared" si="30"/>
        <v>3300000</v>
      </c>
      <c r="AD196" s="28">
        <f t="shared" si="31"/>
        <v>3300000</v>
      </c>
      <c r="AE196" s="28">
        <f t="shared" si="32"/>
        <v>3300000</v>
      </c>
      <c r="AF196" s="28">
        <f t="shared" si="33"/>
        <v>3300000</v>
      </c>
      <c r="AG196" s="28">
        <f t="shared" si="34"/>
        <v>3300000</v>
      </c>
      <c r="AH196" s="28"/>
    </row>
    <row r="197" spans="1:34" x14ac:dyDescent="0.3">
      <c r="A197" s="7" t="s">
        <v>167</v>
      </c>
      <c r="B197" s="7" t="s">
        <v>114</v>
      </c>
      <c r="C197" s="7">
        <v>2801</v>
      </c>
      <c r="D197" s="7" t="s">
        <v>1475</v>
      </c>
      <c r="E197" s="7">
        <v>918</v>
      </c>
      <c r="F197" s="7">
        <v>110321</v>
      </c>
      <c r="G197" s="7" t="s">
        <v>1461</v>
      </c>
      <c r="H197" s="8" t="s">
        <v>1439</v>
      </c>
      <c r="I197" s="15">
        <v>9979682.1333333347</v>
      </c>
      <c r="J197" s="15">
        <v>9979682.1333333347</v>
      </c>
      <c r="K197" s="15">
        <v>9979682.1333333347</v>
      </c>
      <c r="L197" s="15">
        <v>9979682.1333333347</v>
      </c>
      <c r="M197" s="15">
        <v>9979682.1333333347</v>
      </c>
      <c r="N197" s="15">
        <v>9979682.1333333347</v>
      </c>
      <c r="O197" s="15">
        <v>9979682.1333333347</v>
      </c>
      <c r="P197" s="15">
        <v>9979682.1333333347</v>
      </c>
      <c r="Q197" s="15">
        <v>9979682.1333333347</v>
      </c>
      <c r="R197" s="15">
        <v>9979682.1333333347</v>
      </c>
      <c r="S197" s="15">
        <v>9979682.1333333347</v>
      </c>
      <c r="T197" s="15">
        <v>9979682.1333333347</v>
      </c>
      <c r="U197" s="21">
        <v>0.40310000000000001</v>
      </c>
      <c r="W197" s="28">
        <f t="shared" si="24"/>
        <v>9980000</v>
      </c>
      <c r="X197" s="28">
        <f t="shared" si="25"/>
        <v>9980000</v>
      </c>
      <c r="Y197" s="28">
        <f t="shared" si="26"/>
        <v>9980000</v>
      </c>
      <c r="Z197" s="28">
        <f t="shared" si="27"/>
        <v>9980000</v>
      </c>
      <c r="AA197" s="28">
        <f t="shared" si="28"/>
        <v>9980000</v>
      </c>
      <c r="AB197" s="28">
        <f t="shared" si="29"/>
        <v>9980000</v>
      </c>
      <c r="AC197" s="28">
        <f t="shared" si="30"/>
        <v>9980000</v>
      </c>
      <c r="AD197" s="28">
        <f t="shared" si="31"/>
        <v>9980000</v>
      </c>
      <c r="AE197" s="28">
        <f t="shared" si="32"/>
        <v>9980000</v>
      </c>
      <c r="AF197" s="28">
        <f t="shared" si="33"/>
        <v>9980000</v>
      </c>
      <c r="AG197" s="28">
        <f t="shared" si="34"/>
        <v>9980000</v>
      </c>
      <c r="AH197" s="28"/>
    </row>
    <row r="198" spans="1:34" x14ac:dyDescent="0.3">
      <c r="A198" s="7" t="s">
        <v>167</v>
      </c>
      <c r="B198" s="7" t="s">
        <v>114</v>
      </c>
      <c r="C198" s="7">
        <v>2801</v>
      </c>
      <c r="D198" s="7" t="s">
        <v>1471</v>
      </c>
      <c r="E198" s="7" t="s">
        <v>1465</v>
      </c>
      <c r="F198" s="7">
        <v>132098</v>
      </c>
      <c r="G198" s="7" t="s">
        <v>1462</v>
      </c>
      <c r="H198" s="8" t="s">
        <v>1440</v>
      </c>
      <c r="I198" s="15">
        <v>615672.96000000008</v>
      </c>
      <c r="J198" s="15">
        <v>615672.96000000008</v>
      </c>
      <c r="K198" s="15">
        <v>615672.96000000008</v>
      </c>
      <c r="L198" s="15">
        <v>615672.96000000008</v>
      </c>
      <c r="M198" s="15">
        <v>615672.96000000008</v>
      </c>
      <c r="N198" s="15">
        <v>615672.96000000008</v>
      </c>
      <c r="O198" s="15">
        <v>615672.96000000008</v>
      </c>
      <c r="P198" s="15">
        <v>615672.96000000008</v>
      </c>
      <c r="Q198" s="15">
        <v>615672.96000000008</v>
      </c>
      <c r="R198" s="15">
        <v>615672.96000000008</v>
      </c>
      <c r="S198" s="15">
        <v>615672.96000000008</v>
      </c>
      <c r="T198" s="15">
        <v>615672.96000000008</v>
      </c>
      <c r="U198" s="21">
        <v>0.40310000000000001</v>
      </c>
      <c r="W198" s="28">
        <f t="shared" si="24"/>
        <v>616000</v>
      </c>
      <c r="X198" s="28">
        <f t="shared" si="25"/>
        <v>616000</v>
      </c>
      <c r="Y198" s="28">
        <f t="shared" si="26"/>
        <v>616000</v>
      </c>
      <c r="Z198" s="28">
        <f t="shared" si="27"/>
        <v>616000</v>
      </c>
      <c r="AA198" s="28">
        <f t="shared" si="28"/>
        <v>616000</v>
      </c>
      <c r="AB198" s="28">
        <f t="shared" si="29"/>
        <v>616000</v>
      </c>
      <c r="AC198" s="28">
        <f t="shared" si="30"/>
        <v>616000</v>
      </c>
      <c r="AD198" s="28">
        <f t="shared" si="31"/>
        <v>616000</v>
      </c>
      <c r="AE198" s="28">
        <f t="shared" si="32"/>
        <v>616000</v>
      </c>
      <c r="AF198" s="28">
        <f t="shared" si="33"/>
        <v>616000</v>
      </c>
      <c r="AG198" s="28">
        <f t="shared" si="34"/>
        <v>616000</v>
      </c>
      <c r="AH198" s="28"/>
    </row>
    <row r="199" spans="1:34" x14ac:dyDescent="0.3">
      <c r="A199" s="7" t="s">
        <v>167</v>
      </c>
      <c r="B199" s="7" t="s">
        <v>114</v>
      </c>
      <c r="C199" s="7">
        <v>2801</v>
      </c>
      <c r="D199" s="7" t="s">
        <v>1471</v>
      </c>
      <c r="E199" s="7" t="s">
        <v>1465</v>
      </c>
      <c r="F199" s="7">
        <v>132915</v>
      </c>
      <c r="G199" s="7" t="s">
        <v>1462</v>
      </c>
      <c r="H199" s="8" t="s">
        <v>1441</v>
      </c>
      <c r="I199" s="15">
        <v>543505.28</v>
      </c>
      <c r="J199" s="15">
        <v>543505.28</v>
      </c>
      <c r="K199" s="15">
        <v>543505.28</v>
      </c>
      <c r="L199" s="15">
        <v>543505.28</v>
      </c>
      <c r="M199" s="15">
        <v>543505.28</v>
      </c>
      <c r="N199" s="15">
        <v>543505.28</v>
      </c>
      <c r="O199" s="15">
        <v>543505.28</v>
      </c>
      <c r="P199" s="15">
        <v>543505.28</v>
      </c>
      <c r="Q199" s="15">
        <v>543505.28</v>
      </c>
      <c r="R199" s="15">
        <v>543505.28</v>
      </c>
      <c r="S199" s="15">
        <v>543505.28</v>
      </c>
      <c r="T199" s="15">
        <v>543505.28</v>
      </c>
      <c r="U199" s="21">
        <v>0.40310000000000001</v>
      </c>
      <c r="W199" s="28">
        <f t="shared" si="24"/>
        <v>544000</v>
      </c>
      <c r="X199" s="28">
        <f t="shared" si="25"/>
        <v>544000</v>
      </c>
      <c r="Y199" s="28">
        <f t="shared" si="26"/>
        <v>544000</v>
      </c>
      <c r="Z199" s="28">
        <f t="shared" si="27"/>
        <v>544000</v>
      </c>
      <c r="AA199" s="28">
        <f t="shared" si="28"/>
        <v>544000</v>
      </c>
      <c r="AB199" s="28">
        <f t="shared" si="29"/>
        <v>544000</v>
      </c>
      <c r="AC199" s="28">
        <f t="shared" si="30"/>
        <v>544000</v>
      </c>
      <c r="AD199" s="28">
        <f t="shared" si="31"/>
        <v>544000</v>
      </c>
      <c r="AE199" s="28">
        <f t="shared" si="32"/>
        <v>544000</v>
      </c>
      <c r="AF199" s="28">
        <f t="shared" si="33"/>
        <v>544000</v>
      </c>
      <c r="AG199" s="28">
        <f t="shared" si="34"/>
        <v>544000</v>
      </c>
      <c r="AH199" s="28"/>
    </row>
    <row r="200" spans="1:34" x14ac:dyDescent="0.3">
      <c r="A200" s="7" t="s">
        <v>167</v>
      </c>
      <c r="B200" s="7" t="s">
        <v>114</v>
      </c>
      <c r="C200" s="7">
        <v>2801</v>
      </c>
      <c r="D200" s="7" t="s">
        <v>8</v>
      </c>
      <c r="E200" s="7">
        <v>918</v>
      </c>
      <c r="F200" s="7">
        <v>110014</v>
      </c>
      <c r="G200" s="7" t="s">
        <v>117</v>
      </c>
      <c r="H200" s="8" t="s">
        <v>88</v>
      </c>
      <c r="I200" s="15">
        <v>1495239.6799999999</v>
      </c>
      <c r="J200" s="15">
        <v>1495239.6799999999</v>
      </c>
      <c r="K200" s="15">
        <v>1495239.6799999999</v>
      </c>
      <c r="L200" s="15">
        <v>1495239.6799999999</v>
      </c>
      <c r="M200" s="15">
        <v>1495239.6799999999</v>
      </c>
      <c r="N200" s="15">
        <v>1495239.6799999999</v>
      </c>
      <c r="O200" s="15">
        <v>1495239.6799999999</v>
      </c>
      <c r="P200" s="15">
        <v>1495239.6799999999</v>
      </c>
      <c r="Q200" s="15">
        <v>1495239.6799999999</v>
      </c>
      <c r="R200" s="15">
        <v>1495239.6799999999</v>
      </c>
      <c r="S200" s="15">
        <v>1495239.6799999999</v>
      </c>
      <c r="T200" s="15">
        <v>1495239.6799999999</v>
      </c>
      <c r="U200" s="21">
        <v>0.40310000000000001</v>
      </c>
      <c r="W200" s="28">
        <f t="shared" si="24"/>
        <v>1496000</v>
      </c>
      <c r="X200" s="28">
        <f t="shared" si="25"/>
        <v>1496000</v>
      </c>
      <c r="Y200" s="28">
        <f t="shared" si="26"/>
        <v>1496000</v>
      </c>
      <c r="Z200" s="28">
        <f t="shared" si="27"/>
        <v>1496000</v>
      </c>
      <c r="AA200" s="28">
        <f t="shared" si="28"/>
        <v>1496000</v>
      </c>
      <c r="AB200" s="28">
        <f t="shared" si="29"/>
        <v>1496000</v>
      </c>
      <c r="AC200" s="28">
        <f t="shared" si="30"/>
        <v>1496000</v>
      </c>
      <c r="AD200" s="28">
        <f t="shared" si="31"/>
        <v>1496000</v>
      </c>
      <c r="AE200" s="28">
        <f t="shared" si="32"/>
        <v>1496000</v>
      </c>
      <c r="AF200" s="28">
        <f t="shared" si="33"/>
        <v>1496000</v>
      </c>
      <c r="AG200" s="28">
        <f t="shared" si="34"/>
        <v>1496000</v>
      </c>
      <c r="AH200" s="28"/>
    </row>
    <row r="201" spans="1:34" x14ac:dyDescent="0.3">
      <c r="A201" s="7" t="s">
        <v>167</v>
      </c>
      <c r="B201" s="7" t="s">
        <v>114</v>
      </c>
      <c r="C201" s="7">
        <v>2801</v>
      </c>
      <c r="D201" s="7" t="s">
        <v>1476</v>
      </c>
      <c r="E201" s="7">
        <v>918</v>
      </c>
      <c r="F201" s="7">
        <v>111433</v>
      </c>
      <c r="G201" s="7" t="s">
        <v>117</v>
      </c>
      <c r="H201" s="8" t="s">
        <v>1442</v>
      </c>
      <c r="I201" s="15">
        <v>79297112</v>
      </c>
      <c r="J201" s="15">
        <v>99297112</v>
      </c>
      <c r="K201" s="15">
        <v>79297112</v>
      </c>
      <c r="L201" s="15">
        <v>79297112</v>
      </c>
      <c r="M201" s="15">
        <v>79297112</v>
      </c>
      <c r="N201" s="15">
        <v>79297112</v>
      </c>
      <c r="O201" s="15">
        <v>99297112</v>
      </c>
      <c r="P201" s="15">
        <v>99297112</v>
      </c>
      <c r="Q201" s="15">
        <v>99297112</v>
      </c>
      <c r="R201" s="15">
        <v>79297112</v>
      </c>
      <c r="S201" s="15">
        <v>99297112</v>
      </c>
      <c r="T201" s="15">
        <v>99297112</v>
      </c>
      <c r="U201" s="21">
        <v>0.40310000000000001</v>
      </c>
      <c r="W201" s="28">
        <f t="shared" si="24"/>
        <v>99298000</v>
      </c>
      <c r="X201" s="28">
        <f t="shared" si="25"/>
        <v>79298000</v>
      </c>
      <c r="Y201" s="28">
        <f t="shared" si="26"/>
        <v>79298000</v>
      </c>
      <c r="Z201" s="28">
        <f t="shared" si="27"/>
        <v>79298000</v>
      </c>
      <c r="AA201" s="28">
        <f t="shared" si="28"/>
        <v>79298000</v>
      </c>
      <c r="AB201" s="28">
        <f t="shared" si="29"/>
        <v>99298000</v>
      </c>
      <c r="AC201" s="28">
        <f t="shared" si="30"/>
        <v>99298000</v>
      </c>
      <c r="AD201" s="28">
        <f t="shared" si="31"/>
        <v>99298000</v>
      </c>
      <c r="AE201" s="28">
        <f t="shared" si="32"/>
        <v>79298000</v>
      </c>
      <c r="AF201" s="28">
        <f t="shared" si="33"/>
        <v>99298000</v>
      </c>
      <c r="AG201" s="28">
        <f t="shared" si="34"/>
        <v>99298000</v>
      </c>
      <c r="AH201" s="28"/>
    </row>
    <row r="202" spans="1:34" x14ac:dyDescent="0.3">
      <c r="A202" s="7" t="s">
        <v>167</v>
      </c>
      <c r="B202" s="7" t="s">
        <v>114</v>
      </c>
      <c r="C202" s="7">
        <v>2801</v>
      </c>
      <c r="D202" s="7" t="s">
        <v>240</v>
      </c>
      <c r="E202" s="7">
        <v>918</v>
      </c>
      <c r="F202" s="7">
        <v>111522</v>
      </c>
      <c r="G202" s="7" t="s">
        <v>117</v>
      </c>
      <c r="H202" s="8" t="s">
        <v>96</v>
      </c>
      <c r="I202" s="15">
        <v>11610196</v>
      </c>
      <c r="J202" s="15">
        <v>11610196</v>
      </c>
      <c r="K202" s="15">
        <v>11610196</v>
      </c>
      <c r="L202" s="15">
        <v>11610196</v>
      </c>
      <c r="M202" s="15">
        <v>11610196</v>
      </c>
      <c r="N202" s="15">
        <v>11610196</v>
      </c>
      <c r="O202" s="15">
        <v>11610196</v>
      </c>
      <c r="P202" s="15">
        <v>11610196</v>
      </c>
      <c r="Q202" s="15">
        <v>11610196</v>
      </c>
      <c r="R202" s="15">
        <v>11610196</v>
      </c>
      <c r="S202" s="15">
        <v>11610196</v>
      </c>
      <c r="T202" s="15">
        <v>11610196</v>
      </c>
      <c r="U202" s="21">
        <v>0.40310000000000001</v>
      </c>
      <c r="W202" s="28">
        <f t="shared" ref="W202:W240" si="35">ROUNDUP(J202,-3)</f>
        <v>11611000</v>
      </c>
      <c r="X202" s="28">
        <f t="shared" ref="X202:X240" si="36">ROUNDUP(K202,-3)</f>
        <v>11611000</v>
      </c>
      <c r="Y202" s="28">
        <f t="shared" ref="Y202:Y240" si="37">ROUNDUP(L202,-3)</f>
        <v>11611000</v>
      </c>
      <c r="Z202" s="28">
        <f t="shared" ref="Z202:Z240" si="38">ROUNDUP(M202,-3)</f>
        <v>11611000</v>
      </c>
      <c r="AA202" s="28">
        <f t="shared" ref="AA202:AA240" si="39">ROUNDUP(N202,-3)</f>
        <v>11611000</v>
      </c>
      <c r="AB202" s="28">
        <f t="shared" ref="AB202:AB240" si="40">ROUNDUP(O202,-3)</f>
        <v>11611000</v>
      </c>
      <c r="AC202" s="28">
        <f t="shared" ref="AC202:AC240" si="41">ROUNDUP(P202,-3)</f>
        <v>11611000</v>
      </c>
      <c r="AD202" s="28">
        <f t="shared" ref="AD202:AD240" si="42">ROUNDUP(Q202,-3)</f>
        <v>11611000</v>
      </c>
      <c r="AE202" s="28">
        <f t="shared" ref="AE202:AE240" si="43">ROUNDUP(R202,-3)</f>
        <v>11611000</v>
      </c>
      <c r="AF202" s="28">
        <f t="shared" ref="AF202:AF240" si="44">ROUNDUP(S202,-3)</f>
        <v>11611000</v>
      </c>
      <c r="AG202" s="28">
        <f t="shared" ref="AG202:AG240" si="45">ROUNDUP(T202,-3)</f>
        <v>11611000</v>
      </c>
      <c r="AH202" s="28"/>
    </row>
    <row r="203" spans="1:34" x14ac:dyDescent="0.3">
      <c r="A203" s="7" t="s">
        <v>167</v>
      </c>
      <c r="B203" s="7" t="s">
        <v>114</v>
      </c>
      <c r="C203" s="7">
        <v>2801</v>
      </c>
      <c r="D203" s="7" t="s">
        <v>8</v>
      </c>
      <c r="E203" s="7">
        <v>918</v>
      </c>
      <c r="F203" s="7">
        <v>111056</v>
      </c>
      <c r="G203" s="7" t="s">
        <v>117</v>
      </c>
      <c r="H203" s="8" t="s">
        <v>1443</v>
      </c>
      <c r="I203" s="15">
        <v>308179.20000000001</v>
      </c>
      <c r="J203" s="15">
        <v>308179.20000000001</v>
      </c>
      <c r="K203" s="15">
        <v>308179.20000000001</v>
      </c>
      <c r="L203" s="15">
        <v>308179.20000000001</v>
      </c>
      <c r="M203" s="15">
        <v>308179.20000000001</v>
      </c>
      <c r="N203" s="15">
        <v>308179.20000000001</v>
      </c>
      <c r="O203" s="15">
        <v>308179.20000000001</v>
      </c>
      <c r="P203" s="15">
        <v>308179.20000000001</v>
      </c>
      <c r="Q203" s="15">
        <v>308179.20000000001</v>
      </c>
      <c r="R203" s="15">
        <v>308179.20000000001</v>
      </c>
      <c r="S203" s="15">
        <v>308179.20000000001</v>
      </c>
      <c r="T203" s="15">
        <v>308179.20000000001</v>
      </c>
      <c r="U203" s="21">
        <v>0.40310000000000001</v>
      </c>
      <c r="W203" s="28">
        <f t="shared" si="35"/>
        <v>309000</v>
      </c>
      <c r="X203" s="28">
        <f t="shared" si="36"/>
        <v>309000</v>
      </c>
      <c r="Y203" s="28">
        <f t="shared" si="37"/>
        <v>309000</v>
      </c>
      <c r="Z203" s="28">
        <f t="shared" si="38"/>
        <v>309000</v>
      </c>
      <c r="AA203" s="28">
        <f t="shared" si="39"/>
        <v>309000</v>
      </c>
      <c r="AB203" s="28">
        <f t="shared" si="40"/>
        <v>309000</v>
      </c>
      <c r="AC203" s="28">
        <f t="shared" si="41"/>
        <v>309000</v>
      </c>
      <c r="AD203" s="28">
        <f t="shared" si="42"/>
        <v>309000</v>
      </c>
      <c r="AE203" s="28">
        <f t="shared" si="43"/>
        <v>309000</v>
      </c>
      <c r="AF203" s="28">
        <f t="shared" si="44"/>
        <v>309000</v>
      </c>
      <c r="AG203" s="28">
        <f t="shared" si="45"/>
        <v>309000</v>
      </c>
      <c r="AH203" s="28"/>
    </row>
    <row r="204" spans="1:34" x14ac:dyDescent="0.3">
      <c r="A204" s="7" t="s">
        <v>167</v>
      </c>
      <c r="B204" s="7" t="s">
        <v>114</v>
      </c>
      <c r="C204" s="7">
        <v>2801</v>
      </c>
      <c r="D204" s="7" t="s">
        <v>8</v>
      </c>
      <c r="E204" s="7" t="s">
        <v>1464</v>
      </c>
      <c r="F204" s="7">
        <v>110579</v>
      </c>
      <c r="G204" s="7" t="s">
        <v>117</v>
      </c>
      <c r="H204" s="8" t="s">
        <v>1444</v>
      </c>
      <c r="I204" s="15">
        <v>29491.200000000001</v>
      </c>
      <c r="J204" s="15">
        <v>29491.200000000001</v>
      </c>
      <c r="K204" s="15">
        <v>29491.200000000001</v>
      </c>
      <c r="L204" s="15">
        <v>29491.200000000001</v>
      </c>
      <c r="M204" s="15">
        <v>29491.200000000001</v>
      </c>
      <c r="N204" s="15">
        <v>29491.200000000001</v>
      </c>
      <c r="O204" s="15">
        <v>29491.200000000001</v>
      </c>
      <c r="P204" s="15">
        <v>29491.200000000001</v>
      </c>
      <c r="Q204" s="15">
        <v>29491.200000000001</v>
      </c>
      <c r="R204" s="15">
        <v>29491.200000000001</v>
      </c>
      <c r="S204" s="15">
        <v>29491.200000000001</v>
      </c>
      <c r="T204" s="15">
        <v>29491.200000000001</v>
      </c>
      <c r="U204" s="21">
        <v>0.40310000000000001</v>
      </c>
      <c r="W204" s="28">
        <f t="shared" si="35"/>
        <v>30000</v>
      </c>
      <c r="X204" s="28">
        <f t="shared" si="36"/>
        <v>30000</v>
      </c>
      <c r="Y204" s="28">
        <f t="shared" si="37"/>
        <v>30000</v>
      </c>
      <c r="Z204" s="28">
        <f t="shared" si="38"/>
        <v>30000</v>
      </c>
      <c r="AA204" s="28">
        <f t="shared" si="39"/>
        <v>30000</v>
      </c>
      <c r="AB204" s="28">
        <f t="shared" si="40"/>
        <v>30000</v>
      </c>
      <c r="AC204" s="28">
        <f t="shared" si="41"/>
        <v>30000</v>
      </c>
      <c r="AD204" s="28">
        <f t="shared" si="42"/>
        <v>30000</v>
      </c>
      <c r="AE204" s="28">
        <f t="shared" si="43"/>
        <v>30000</v>
      </c>
      <c r="AF204" s="28">
        <f t="shared" si="44"/>
        <v>30000</v>
      </c>
      <c r="AG204" s="28">
        <f t="shared" si="45"/>
        <v>30000</v>
      </c>
      <c r="AH204" s="28"/>
    </row>
    <row r="205" spans="1:34" x14ac:dyDescent="0.3">
      <c r="A205" s="7" t="s">
        <v>167</v>
      </c>
      <c r="B205" s="7" t="s">
        <v>114</v>
      </c>
      <c r="C205" s="7">
        <v>2801</v>
      </c>
      <c r="D205" s="7" t="s">
        <v>238</v>
      </c>
      <c r="E205" s="7">
        <v>918</v>
      </c>
      <c r="F205" s="7">
        <v>110332</v>
      </c>
      <c r="G205" s="7" t="s">
        <v>117</v>
      </c>
      <c r="H205" s="8" t="s">
        <v>92</v>
      </c>
      <c r="I205" s="15">
        <v>31679461</v>
      </c>
      <c r="J205" s="15">
        <v>51679461</v>
      </c>
      <c r="K205" s="15">
        <v>31679461</v>
      </c>
      <c r="L205" s="15">
        <v>31679461</v>
      </c>
      <c r="M205" s="15">
        <v>31679461</v>
      </c>
      <c r="N205" s="15">
        <v>31679461</v>
      </c>
      <c r="O205" s="15">
        <v>51679461</v>
      </c>
      <c r="P205" s="15">
        <v>51679461</v>
      </c>
      <c r="Q205" s="15">
        <v>51679461</v>
      </c>
      <c r="R205" s="15">
        <v>31679461</v>
      </c>
      <c r="S205" s="15">
        <v>51679461</v>
      </c>
      <c r="T205" s="15">
        <v>51679461</v>
      </c>
      <c r="U205" s="21">
        <v>0.40310000000000001</v>
      </c>
      <c r="W205" s="28">
        <f t="shared" si="35"/>
        <v>51680000</v>
      </c>
      <c r="X205" s="28">
        <f t="shared" si="36"/>
        <v>31680000</v>
      </c>
      <c r="Y205" s="28">
        <f t="shared" si="37"/>
        <v>31680000</v>
      </c>
      <c r="Z205" s="28">
        <f t="shared" si="38"/>
        <v>31680000</v>
      </c>
      <c r="AA205" s="28">
        <f t="shared" si="39"/>
        <v>31680000</v>
      </c>
      <c r="AB205" s="28">
        <f t="shared" si="40"/>
        <v>51680000</v>
      </c>
      <c r="AC205" s="28">
        <f t="shared" si="41"/>
        <v>51680000</v>
      </c>
      <c r="AD205" s="28">
        <f t="shared" si="42"/>
        <v>51680000</v>
      </c>
      <c r="AE205" s="28">
        <f t="shared" si="43"/>
        <v>31680000</v>
      </c>
      <c r="AF205" s="28">
        <f t="shared" si="44"/>
        <v>51680000</v>
      </c>
      <c r="AG205" s="28">
        <f t="shared" si="45"/>
        <v>51680000</v>
      </c>
      <c r="AH205" s="28"/>
    </row>
    <row r="206" spans="1:34" x14ac:dyDescent="0.3">
      <c r="A206" s="7" t="s">
        <v>167</v>
      </c>
      <c r="B206" s="7" t="s">
        <v>114</v>
      </c>
      <c r="C206" s="7">
        <v>2801</v>
      </c>
      <c r="D206" s="7" t="s">
        <v>8</v>
      </c>
      <c r="E206" s="7">
        <v>918</v>
      </c>
      <c r="F206" s="7">
        <v>110408</v>
      </c>
      <c r="G206" s="7" t="s">
        <v>117</v>
      </c>
      <c r="H206" s="8" t="s">
        <v>93</v>
      </c>
      <c r="I206" s="15">
        <v>263654.40000000002</v>
      </c>
      <c r="J206" s="15">
        <v>263654.40000000002</v>
      </c>
      <c r="K206" s="15">
        <v>263654.40000000002</v>
      </c>
      <c r="L206" s="15">
        <v>263654.40000000002</v>
      </c>
      <c r="M206" s="15">
        <v>263654.40000000002</v>
      </c>
      <c r="N206" s="15">
        <v>263654.40000000002</v>
      </c>
      <c r="O206" s="15">
        <v>263654.40000000002</v>
      </c>
      <c r="P206" s="15">
        <v>263654.40000000002</v>
      </c>
      <c r="Q206" s="15">
        <v>263654.40000000002</v>
      </c>
      <c r="R206" s="15">
        <v>263654.40000000002</v>
      </c>
      <c r="S206" s="15">
        <v>263654.40000000002</v>
      </c>
      <c r="T206" s="15">
        <v>263654.40000000002</v>
      </c>
      <c r="U206" s="21">
        <v>0.40310000000000001</v>
      </c>
      <c r="W206" s="28">
        <f t="shared" si="35"/>
        <v>264000</v>
      </c>
      <c r="X206" s="28">
        <f t="shared" si="36"/>
        <v>264000</v>
      </c>
      <c r="Y206" s="28">
        <f t="shared" si="37"/>
        <v>264000</v>
      </c>
      <c r="Z206" s="28">
        <f t="shared" si="38"/>
        <v>264000</v>
      </c>
      <c r="AA206" s="28">
        <f t="shared" si="39"/>
        <v>264000</v>
      </c>
      <c r="AB206" s="28">
        <f t="shared" si="40"/>
        <v>264000</v>
      </c>
      <c r="AC206" s="28">
        <f t="shared" si="41"/>
        <v>264000</v>
      </c>
      <c r="AD206" s="28">
        <f t="shared" si="42"/>
        <v>264000</v>
      </c>
      <c r="AE206" s="28">
        <f t="shared" si="43"/>
        <v>264000</v>
      </c>
      <c r="AF206" s="28">
        <f t="shared" si="44"/>
        <v>264000</v>
      </c>
      <c r="AG206" s="28">
        <f t="shared" si="45"/>
        <v>264000</v>
      </c>
      <c r="AH206" s="28"/>
    </row>
    <row r="207" spans="1:34" x14ac:dyDescent="0.3">
      <c r="A207" s="7" t="s">
        <v>167</v>
      </c>
      <c r="B207" s="7" t="s">
        <v>114</v>
      </c>
      <c r="C207" s="7">
        <v>2801</v>
      </c>
      <c r="D207" s="7" t="s">
        <v>236</v>
      </c>
      <c r="E207" s="7">
        <v>918</v>
      </c>
      <c r="F207" s="7">
        <v>110027</v>
      </c>
      <c r="G207" s="7" t="s">
        <v>117</v>
      </c>
      <c r="H207" s="8" t="s">
        <v>89</v>
      </c>
      <c r="I207" s="15">
        <v>4944120.7466666671</v>
      </c>
      <c r="J207" s="15">
        <v>4944120.7466666671</v>
      </c>
      <c r="K207" s="15">
        <v>4944120.7466666671</v>
      </c>
      <c r="L207" s="15">
        <v>4944120.7466666671</v>
      </c>
      <c r="M207" s="15">
        <v>4944120.7466666671</v>
      </c>
      <c r="N207" s="15">
        <v>4944120.7466666671</v>
      </c>
      <c r="O207" s="15">
        <v>4944120.7466666671</v>
      </c>
      <c r="P207" s="15">
        <v>4944120.7466666671</v>
      </c>
      <c r="Q207" s="15">
        <v>4944120.7466666671</v>
      </c>
      <c r="R207" s="15">
        <v>4944120.7466666671</v>
      </c>
      <c r="S207" s="15">
        <v>4944120.7466666671</v>
      </c>
      <c r="T207" s="15">
        <v>4944120.7466666671</v>
      </c>
      <c r="U207" s="21">
        <v>0.40310000000000001</v>
      </c>
      <c r="W207" s="28">
        <f t="shared" si="35"/>
        <v>4945000</v>
      </c>
      <c r="X207" s="28">
        <f t="shared" si="36"/>
        <v>4945000</v>
      </c>
      <c r="Y207" s="28">
        <f t="shared" si="37"/>
        <v>4945000</v>
      </c>
      <c r="Z207" s="28">
        <f t="shared" si="38"/>
        <v>4945000</v>
      </c>
      <c r="AA207" s="28">
        <f t="shared" si="39"/>
        <v>4945000</v>
      </c>
      <c r="AB207" s="28">
        <f t="shared" si="40"/>
        <v>4945000</v>
      </c>
      <c r="AC207" s="28">
        <f t="shared" si="41"/>
        <v>4945000</v>
      </c>
      <c r="AD207" s="28">
        <f t="shared" si="42"/>
        <v>4945000</v>
      </c>
      <c r="AE207" s="28">
        <f t="shared" si="43"/>
        <v>4945000</v>
      </c>
      <c r="AF207" s="28">
        <f t="shared" si="44"/>
        <v>4945000</v>
      </c>
      <c r="AG207" s="28">
        <f t="shared" si="45"/>
        <v>4945000</v>
      </c>
      <c r="AH207" s="28"/>
    </row>
    <row r="208" spans="1:34" x14ac:dyDescent="0.3">
      <c r="A208" s="7" t="s">
        <v>167</v>
      </c>
      <c r="B208" s="7" t="s">
        <v>114</v>
      </c>
      <c r="C208" s="7">
        <v>2801</v>
      </c>
      <c r="D208" s="7" t="s">
        <v>1477</v>
      </c>
      <c r="E208" s="7">
        <v>918</v>
      </c>
      <c r="F208" s="7">
        <v>111166</v>
      </c>
      <c r="G208" s="7" t="s">
        <v>117</v>
      </c>
      <c r="H208" s="8" t="s">
        <v>95</v>
      </c>
      <c r="I208" s="15">
        <v>15582285</v>
      </c>
      <c r="J208" s="15">
        <v>35582285</v>
      </c>
      <c r="K208" s="15">
        <v>15582285</v>
      </c>
      <c r="L208" s="15">
        <v>15582285</v>
      </c>
      <c r="M208" s="15">
        <v>15582285</v>
      </c>
      <c r="N208" s="15">
        <v>15582285</v>
      </c>
      <c r="O208" s="15">
        <v>35582285</v>
      </c>
      <c r="P208" s="15">
        <v>35582285</v>
      </c>
      <c r="Q208" s="15">
        <v>35582285</v>
      </c>
      <c r="R208" s="15">
        <v>15582285</v>
      </c>
      <c r="S208" s="15">
        <v>35582285</v>
      </c>
      <c r="T208" s="15">
        <v>35582285</v>
      </c>
      <c r="U208" s="21">
        <v>0.40310000000000001</v>
      </c>
      <c r="W208" s="28">
        <f t="shared" si="35"/>
        <v>35583000</v>
      </c>
      <c r="X208" s="28">
        <f t="shared" si="36"/>
        <v>15583000</v>
      </c>
      <c r="Y208" s="28">
        <f t="shared" si="37"/>
        <v>15583000</v>
      </c>
      <c r="Z208" s="28">
        <f t="shared" si="38"/>
        <v>15583000</v>
      </c>
      <c r="AA208" s="28">
        <f t="shared" si="39"/>
        <v>15583000</v>
      </c>
      <c r="AB208" s="28">
        <f t="shared" si="40"/>
        <v>35583000</v>
      </c>
      <c r="AC208" s="28">
        <f t="shared" si="41"/>
        <v>35583000</v>
      </c>
      <c r="AD208" s="28">
        <f t="shared" si="42"/>
        <v>35583000</v>
      </c>
      <c r="AE208" s="28">
        <f t="shared" si="43"/>
        <v>15583000</v>
      </c>
      <c r="AF208" s="28">
        <f t="shared" si="44"/>
        <v>35583000</v>
      </c>
      <c r="AG208" s="28">
        <f t="shared" si="45"/>
        <v>35583000</v>
      </c>
      <c r="AH208" s="28"/>
    </row>
    <row r="209" spans="1:34" x14ac:dyDescent="0.3">
      <c r="A209" s="7" t="s">
        <v>167</v>
      </c>
      <c r="B209" s="7" t="s">
        <v>114</v>
      </c>
      <c r="C209" s="7">
        <v>2801</v>
      </c>
      <c r="D209" s="7" t="s">
        <v>8</v>
      </c>
      <c r="E209" s="7">
        <v>901</v>
      </c>
      <c r="F209" s="7">
        <v>150206</v>
      </c>
      <c r="G209" s="7" t="s">
        <v>117</v>
      </c>
      <c r="H209" s="8" t="s">
        <v>1445</v>
      </c>
      <c r="I209" s="15">
        <v>8448</v>
      </c>
      <c r="J209" s="15">
        <v>8448</v>
      </c>
      <c r="K209" s="15">
        <v>8448</v>
      </c>
      <c r="L209" s="15">
        <v>8448</v>
      </c>
      <c r="M209" s="15">
        <v>8448</v>
      </c>
      <c r="N209" s="15">
        <v>8448</v>
      </c>
      <c r="O209" s="15">
        <v>8448</v>
      </c>
      <c r="P209" s="15">
        <v>8448</v>
      </c>
      <c r="Q209" s="15">
        <v>8448</v>
      </c>
      <c r="R209" s="15">
        <v>8448</v>
      </c>
      <c r="S209" s="15">
        <v>8448</v>
      </c>
      <c r="T209" s="15">
        <v>8448</v>
      </c>
      <c r="U209" s="21">
        <v>0.40310000000000001</v>
      </c>
      <c r="W209" s="28">
        <f t="shared" si="35"/>
        <v>9000</v>
      </c>
      <c r="X209" s="28">
        <f t="shared" si="36"/>
        <v>9000</v>
      </c>
      <c r="Y209" s="28">
        <f t="shared" si="37"/>
        <v>9000</v>
      </c>
      <c r="Z209" s="28">
        <f t="shared" si="38"/>
        <v>9000</v>
      </c>
      <c r="AA209" s="28">
        <f t="shared" si="39"/>
        <v>9000</v>
      </c>
      <c r="AB209" s="28">
        <f t="shared" si="40"/>
        <v>9000</v>
      </c>
      <c r="AC209" s="28">
        <f t="shared" si="41"/>
        <v>9000</v>
      </c>
      <c r="AD209" s="28">
        <f t="shared" si="42"/>
        <v>9000</v>
      </c>
      <c r="AE209" s="28">
        <f t="shared" si="43"/>
        <v>9000</v>
      </c>
      <c r="AF209" s="28">
        <f t="shared" si="44"/>
        <v>9000</v>
      </c>
      <c r="AG209" s="28">
        <f t="shared" si="45"/>
        <v>9000</v>
      </c>
      <c r="AH209" s="28"/>
    </row>
    <row r="210" spans="1:34" x14ac:dyDescent="0.3">
      <c r="A210" s="7" t="s">
        <v>167</v>
      </c>
      <c r="B210" s="7" t="s">
        <v>114</v>
      </c>
      <c r="C210" s="7">
        <v>2801</v>
      </c>
      <c r="D210" s="7" t="s">
        <v>239</v>
      </c>
      <c r="E210" s="7">
        <v>918</v>
      </c>
      <c r="F210" s="7">
        <v>110716</v>
      </c>
      <c r="G210" s="7" t="s">
        <v>117</v>
      </c>
      <c r="H210" s="8" t="s">
        <v>94</v>
      </c>
      <c r="I210" s="15">
        <v>200073495</v>
      </c>
      <c r="J210" s="15">
        <v>258001500</v>
      </c>
      <c r="K210" s="15">
        <v>200073495</v>
      </c>
      <c r="L210" s="15">
        <v>200073495</v>
      </c>
      <c r="M210" s="15">
        <v>200073495</v>
      </c>
      <c r="N210" s="15">
        <v>200073495</v>
      </c>
      <c r="O210" s="15">
        <v>258073495</v>
      </c>
      <c r="P210" s="15">
        <v>258073495</v>
      </c>
      <c r="Q210" s="15">
        <v>258073495</v>
      </c>
      <c r="R210" s="15">
        <v>200073495</v>
      </c>
      <c r="S210" s="15">
        <v>258073495</v>
      </c>
      <c r="T210" s="15">
        <v>260419096</v>
      </c>
      <c r="U210" s="21">
        <v>0.40310000000000001</v>
      </c>
      <c r="W210" s="28">
        <f t="shared" si="35"/>
        <v>258002000</v>
      </c>
      <c r="X210" s="28">
        <f t="shared" si="36"/>
        <v>200074000</v>
      </c>
      <c r="Y210" s="28">
        <f t="shared" si="37"/>
        <v>200074000</v>
      </c>
      <c r="Z210" s="28">
        <f t="shared" si="38"/>
        <v>200074000</v>
      </c>
      <c r="AA210" s="28">
        <f t="shared" si="39"/>
        <v>200074000</v>
      </c>
      <c r="AB210" s="28">
        <f t="shared" si="40"/>
        <v>258074000</v>
      </c>
      <c r="AC210" s="28">
        <f t="shared" si="41"/>
        <v>258074000</v>
      </c>
      <c r="AD210" s="28">
        <f t="shared" si="42"/>
        <v>258074000</v>
      </c>
      <c r="AE210" s="28">
        <f t="shared" si="43"/>
        <v>200074000</v>
      </c>
      <c r="AF210" s="28">
        <f t="shared" si="44"/>
        <v>258074000</v>
      </c>
      <c r="AG210" s="28">
        <f t="shared" si="45"/>
        <v>260420000</v>
      </c>
      <c r="AH210" s="28"/>
    </row>
    <row r="211" spans="1:34" x14ac:dyDescent="0.3">
      <c r="A211" s="7" t="s">
        <v>167</v>
      </c>
      <c r="B211" s="7" t="s">
        <v>114</v>
      </c>
      <c r="C211" s="7">
        <v>2801</v>
      </c>
      <c r="D211" s="7" t="s">
        <v>8</v>
      </c>
      <c r="E211" s="7">
        <v>918</v>
      </c>
      <c r="F211" s="7">
        <v>110057</v>
      </c>
      <c r="G211" s="7" t="s">
        <v>117</v>
      </c>
      <c r="H211" s="8" t="s">
        <v>90</v>
      </c>
      <c r="I211" s="15">
        <v>1103001.6000000001</v>
      </c>
      <c r="J211" s="15">
        <v>1103001.6000000001</v>
      </c>
      <c r="K211" s="15">
        <v>1103001.6000000001</v>
      </c>
      <c r="L211" s="15">
        <v>1103001.6000000001</v>
      </c>
      <c r="M211" s="15">
        <v>1103001.6000000001</v>
      </c>
      <c r="N211" s="15">
        <v>1103001.6000000001</v>
      </c>
      <c r="O211" s="15">
        <v>1103001.6000000001</v>
      </c>
      <c r="P211" s="15">
        <v>1103001.6000000001</v>
      </c>
      <c r="Q211" s="15">
        <v>1103001.6000000001</v>
      </c>
      <c r="R211" s="15">
        <v>1103001.6000000001</v>
      </c>
      <c r="S211" s="15">
        <v>1103001.6000000001</v>
      </c>
      <c r="T211" s="15">
        <v>1103001.6000000001</v>
      </c>
      <c r="U211" s="21">
        <v>0.40310000000000001</v>
      </c>
      <c r="W211" s="28">
        <f t="shared" si="35"/>
        <v>1104000</v>
      </c>
      <c r="X211" s="28">
        <f t="shared" si="36"/>
        <v>1104000</v>
      </c>
      <c r="Y211" s="28">
        <f t="shared" si="37"/>
        <v>1104000</v>
      </c>
      <c r="Z211" s="28">
        <f t="shared" si="38"/>
        <v>1104000</v>
      </c>
      <c r="AA211" s="28">
        <f t="shared" si="39"/>
        <v>1104000</v>
      </c>
      <c r="AB211" s="28">
        <f t="shared" si="40"/>
        <v>1104000</v>
      </c>
      <c r="AC211" s="28">
        <f t="shared" si="41"/>
        <v>1104000</v>
      </c>
      <c r="AD211" s="28">
        <f t="shared" si="42"/>
        <v>1104000</v>
      </c>
      <c r="AE211" s="28">
        <f t="shared" si="43"/>
        <v>1104000</v>
      </c>
      <c r="AF211" s="28">
        <f t="shared" si="44"/>
        <v>1104000</v>
      </c>
      <c r="AG211" s="28">
        <f t="shared" si="45"/>
        <v>1104000</v>
      </c>
      <c r="AH211" s="28"/>
    </row>
    <row r="212" spans="1:34" x14ac:dyDescent="0.3">
      <c r="A212" s="7" t="s">
        <v>167</v>
      </c>
      <c r="B212" s="7" t="s">
        <v>114</v>
      </c>
      <c r="C212" s="7">
        <v>2801</v>
      </c>
      <c r="D212" s="7" t="s">
        <v>8</v>
      </c>
      <c r="E212" s="7">
        <v>922</v>
      </c>
      <c r="F212" s="7">
        <v>370424</v>
      </c>
      <c r="G212" s="7" t="s">
        <v>117</v>
      </c>
      <c r="H212" s="8" t="s">
        <v>99</v>
      </c>
      <c r="I212" s="15">
        <v>7628221.4400000004</v>
      </c>
      <c r="J212" s="15">
        <v>7628221.4400000004</v>
      </c>
      <c r="K212" s="15">
        <v>7628221.4400000004</v>
      </c>
      <c r="L212" s="15">
        <v>7628221.4400000004</v>
      </c>
      <c r="M212" s="15">
        <v>7628221.4400000004</v>
      </c>
      <c r="N212" s="15">
        <v>7628221.4400000004</v>
      </c>
      <c r="O212" s="15">
        <v>7628221.4400000004</v>
      </c>
      <c r="P212" s="15">
        <v>7628221.4400000004</v>
      </c>
      <c r="Q212" s="15">
        <v>7628221.4400000004</v>
      </c>
      <c r="R212" s="15">
        <v>7628221.4400000004</v>
      </c>
      <c r="S212" s="15">
        <v>7628221.4400000004</v>
      </c>
      <c r="T212" s="15">
        <v>7628221.4400000004</v>
      </c>
      <c r="U212" s="21">
        <v>0.40310000000000001</v>
      </c>
      <c r="W212" s="28">
        <f t="shared" si="35"/>
        <v>7629000</v>
      </c>
      <c r="X212" s="28">
        <f t="shared" si="36"/>
        <v>7629000</v>
      </c>
      <c r="Y212" s="28">
        <f t="shared" si="37"/>
        <v>7629000</v>
      </c>
      <c r="Z212" s="28">
        <f t="shared" si="38"/>
        <v>7629000</v>
      </c>
      <c r="AA212" s="28">
        <f t="shared" si="39"/>
        <v>7629000</v>
      </c>
      <c r="AB212" s="28">
        <f t="shared" si="40"/>
        <v>7629000</v>
      </c>
      <c r="AC212" s="28">
        <f t="shared" si="41"/>
        <v>7629000</v>
      </c>
      <c r="AD212" s="28">
        <f t="shared" si="42"/>
        <v>7629000</v>
      </c>
      <c r="AE212" s="28">
        <f t="shared" si="43"/>
        <v>7629000</v>
      </c>
      <c r="AF212" s="28">
        <f t="shared" si="44"/>
        <v>7629000</v>
      </c>
      <c r="AG212" s="28">
        <f t="shared" si="45"/>
        <v>7629000</v>
      </c>
      <c r="AH212" s="28"/>
    </row>
    <row r="213" spans="1:34" x14ac:dyDescent="0.3">
      <c r="A213" s="7" t="s">
        <v>167</v>
      </c>
      <c r="B213" s="7" t="s">
        <v>114</v>
      </c>
      <c r="C213" s="7">
        <v>2801</v>
      </c>
      <c r="D213" s="7" t="s">
        <v>8</v>
      </c>
      <c r="E213" s="7">
        <v>922</v>
      </c>
      <c r="F213" s="7">
        <v>370415</v>
      </c>
      <c r="G213" s="7" t="s">
        <v>117</v>
      </c>
      <c r="H213" s="8" t="s">
        <v>98</v>
      </c>
      <c r="I213" s="15">
        <v>313900.79999999999</v>
      </c>
      <c r="J213" s="15">
        <v>313900.79999999999</v>
      </c>
      <c r="K213" s="15">
        <v>313900.79999999999</v>
      </c>
      <c r="L213" s="15">
        <v>313900.79999999999</v>
      </c>
      <c r="M213" s="15">
        <v>313900.79999999999</v>
      </c>
      <c r="N213" s="15">
        <v>313900.79999999999</v>
      </c>
      <c r="O213" s="15">
        <v>313900.79999999999</v>
      </c>
      <c r="P213" s="15">
        <v>313900.79999999999</v>
      </c>
      <c r="Q213" s="15">
        <v>313900.79999999999</v>
      </c>
      <c r="R213" s="15">
        <v>313900.79999999999</v>
      </c>
      <c r="S213" s="15">
        <v>313900.79999999999</v>
      </c>
      <c r="T213" s="15">
        <v>313900.79999999999</v>
      </c>
      <c r="U213" s="21">
        <v>0.40310000000000001</v>
      </c>
      <c r="W213" s="28">
        <f t="shared" si="35"/>
        <v>314000</v>
      </c>
      <c r="X213" s="28">
        <f t="shared" si="36"/>
        <v>314000</v>
      </c>
      <c r="Y213" s="28">
        <f t="shared" si="37"/>
        <v>314000</v>
      </c>
      <c r="Z213" s="28">
        <f t="shared" si="38"/>
        <v>314000</v>
      </c>
      <c r="AA213" s="28">
        <f t="shared" si="39"/>
        <v>314000</v>
      </c>
      <c r="AB213" s="28">
        <f t="shared" si="40"/>
        <v>314000</v>
      </c>
      <c r="AC213" s="28">
        <f t="shared" si="41"/>
        <v>314000</v>
      </c>
      <c r="AD213" s="28">
        <f t="shared" si="42"/>
        <v>314000</v>
      </c>
      <c r="AE213" s="28">
        <f t="shared" si="43"/>
        <v>314000</v>
      </c>
      <c r="AF213" s="28">
        <f t="shared" si="44"/>
        <v>314000</v>
      </c>
      <c r="AG213" s="28">
        <f t="shared" si="45"/>
        <v>314000</v>
      </c>
      <c r="AH213" s="28"/>
    </row>
    <row r="214" spans="1:34" x14ac:dyDescent="0.3">
      <c r="A214" s="7" t="s">
        <v>167</v>
      </c>
      <c r="B214" s="7" t="s">
        <v>114</v>
      </c>
      <c r="C214" s="7">
        <v>2801</v>
      </c>
      <c r="D214" s="7" t="s">
        <v>8</v>
      </c>
      <c r="E214" s="7">
        <v>918</v>
      </c>
      <c r="F214" s="7">
        <v>111576</v>
      </c>
      <c r="G214" s="7" t="s">
        <v>117</v>
      </c>
      <c r="H214" s="8" t="s">
        <v>97</v>
      </c>
      <c r="I214" s="15">
        <v>755673.60000000009</v>
      </c>
      <c r="J214" s="15">
        <v>755673.60000000009</v>
      </c>
      <c r="K214" s="15">
        <v>755673.60000000009</v>
      </c>
      <c r="L214" s="15">
        <v>755673.60000000009</v>
      </c>
      <c r="M214" s="15">
        <v>755673.60000000009</v>
      </c>
      <c r="N214" s="15">
        <v>755673.60000000009</v>
      </c>
      <c r="O214" s="15">
        <v>755673.60000000009</v>
      </c>
      <c r="P214" s="15">
        <v>755673.60000000009</v>
      </c>
      <c r="Q214" s="15">
        <v>755673.60000000009</v>
      </c>
      <c r="R214" s="15">
        <v>755673.60000000009</v>
      </c>
      <c r="S214" s="15">
        <v>755673.60000000009</v>
      </c>
      <c r="T214" s="15">
        <v>755673.60000000009</v>
      </c>
      <c r="U214" s="21">
        <v>0.40310000000000001</v>
      </c>
      <c r="W214" s="28">
        <f t="shared" si="35"/>
        <v>756000</v>
      </c>
      <c r="X214" s="28">
        <f t="shared" si="36"/>
        <v>756000</v>
      </c>
      <c r="Y214" s="28">
        <f t="shared" si="37"/>
        <v>756000</v>
      </c>
      <c r="Z214" s="28">
        <f t="shared" si="38"/>
        <v>756000</v>
      </c>
      <c r="AA214" s="28">
        <f t="shared" si="39"/>
        <v>756000</v>
      </c>
      <c r="AB214" s="28">
        <f t="shared" si="40"/>
        <v>756000</v>
      </c>
      <c r="AC214" s="28">
        <f t="shared" si="41"/>
        <v>756000</v>
      </c>
      <c r="AD214" s="28">
        <f t="shared" si="42"/>
        <v>756000</v>
      </c>
      <c r="AE214" s="28">
        <f t="shared" si="43"/>
        <v>756000</v>
      </c>
      <c r="AF214" s="28">
        <f t="shared" si="44"/>
        <v>756000</v>
      </c>
      <c r="AG214" s="28">
        <f t="shared" si="45"/>
        <v>756000</v>
      </c>
      <c r="AH214" s="28"/>
    </row>
    <row r="215" spans="1:34" x14ac:dyDescent="0.3">
      <c r="A215" s="7" t="s">
        <v>167</v>
      </c>
      <c r="B215" s="7" t="s">
        <v>114</v>
      </c>
      <c r="C215" s="7">
        <v>2801</v>
      </c>
      <c r="D215" s="7" t="s">
        <v>8</v>
      </c>
      <c r="E215" s="7">
        <v>902</v>
      </c>
      <c r="F215" s="7">
        <v>370482</v>
      </c>
      <c r="G215" s="7" t="s">
        <v>117</v>
      </c>
      <c r="H215" s="8" t="s">
        <v>1446</v>
      </c>
      <c r="I215" s="15">
        <v>671884.80000000005</v>
      </c>
      <c r="J215" s="15">
        <v>671884.80000000005</v>
      </c>
      <c r="K215" s="15">
        <v>671884.80000000005</v>
      </c>
      <c r="L215" s="15">
        <v>671884.80000000005</v>
      </c>
      <c r="M215" s="15">
        <v>671884.80000000005</v>
      </c>
      <c r="N215" s="15">
        <v>671884.80000000005</v>
      </c>
      <c r="O215" s="15">
        <v>671884.80000000005</v>
      </c>
      <c r="P215" s="15">
        <v>671884.80000000005</v>
      </c>
      <c r="Q215" s="15">
        <v>671884.80000000005</v>
      </c>
      <c r="R215" s="15">
        <v>671884.80000000005</v>
      </c>
      <c r="S215" s="15">
        <v>671884.80000000005</v>
      </c>
      <c r="T215" s="15">
        <v>671884.80000000005</v>
      </c>
      <c r="U215" s="21">
        <v>0.40310000000000001</v>
      </c>
      <c r="W215" s="28">
        <f t="shared" si="35"/>
        <v>672000</v>
      </c>
      <c r="X215" s="28">
        <f t="shared" si="36"/>
        <v>672000</v>
      </c>
      <c r="Y215" s="28">
        <f t="shared" si="37"/>
        <v>672000</v>
      </c>
      <c r="Z215" s="28">
        <f t="shared" si="38"/>
        <v>672000</v>
      </c>
      <c r="AA215" s="28">
        <f t="shared" si="39"/>
        <v>672000</v>
      </c>
      <c r="AB215" s="28">
        <f t="shared" si="40"/>
        <v>672000</v>
      </c>
      <c r="AC215" s="28">
        <f t="shared" si="41"/>
        <v>672000</v>
      </c>
      <c r="AD215" s="28">
        <f t="shared" si="42"/>
        <v>672000</v>
      </c>
      <c r="AE215" s="28">
        <f t="shared" si="43"/>
        <v>672000</v>
      </c>
      <c r="AF215" s="28">
        <f t="shared" si="44"/>
        <v>672000</v>
      </c>
      <c r="AG215" s="28">
        <f t="shared" si="45"/>
        <v>672000</v>
      </c>
      <c r="AH215" s="28"/>
    </row>
    <row r="216" spans="1:34" x14ac:dyDescent="0.3">
      <c r="A216" s="7" t="s">
        <v>167</v>
      </c>
      <c r="B216" s="7" t="s">
        <v>114</v>
      </c>
      <c r="C216" s="7">
        <v>2801</v>
      </c>
      <c r="D216" s="7" t="s">
        <v>8</v>
      </c>
      <c r="E216" s="7" t="s">
        <v>1464</v>
      </c>
      <c r="F216" s="7">
        <v>111698</v>
      </c>
      <c r="G216" s="7" t="s">
        <v>117</v>
      </c>
      <c r="H216" s="8" t="s">
        <v>1447</v>
      </c>
      <c r="I216" s="15">
        <v>530227.20000000007</v>
      </c>
      <c r="J216" s="15">
        <v>530227.20000000007</v>
      </c>
      <c r="K216" s="15">
        <v>530227.20000000007</v>
      </c>
      <c r="L216" s="15">
        <v>530227.20000000007</v>
      </c>
      <c r="M216" s="15">
        <v>530227.20000000007</v>
      </c>
      <c r="N216" s="15">
        <v>530227.20000000007</v>
      </c>
      <c r="O216" s="15">
        <v>530227.20000000007</v>
      </c>
      <c r="P216" s="15">
        <v>530227.20000000007</v>
      </c>
      <c r="Q216" s="15">
        <v>530227.20000000007</v>
      </c>
      <c r="R216" s="15">
        <v>530227.20000000007</v>
      </c>
      <c r="S216" s="15">
        <v>530227.20000000007</v>
      </c>
      <c r="T216" s="15">
        <v>530227.20000000007</v>
      </c>
      <c r="U216" s="21">
        <v>0.40310000000000001</v>
      </c>
      <c r="W216" s="28">
        <f t="shared" si="35"/>
        <v>531000</v>
      </c>
      <c r="X216" s="28">
        <f t="shared" si="36"/>
        <v>531000</v>
      </c>
      <c r="Y216" s="28">
        <f t="shared" si="37"/>
        <v>531000</v>
      </c>
      <c r="Z216" s="28">
        <f t="shared" si="38"/>
        <v>531000</v>
      </c>
      <c r="AA216" s="28">
        <f t="shared" si="39"/>
        <v>531000</v>
      </c>
      <c r="AB216" s="28">
        <f t="shared" si="40"/>
        <v>531000</v>
      </c>
      <c r="AC216" s="28">
        <f t="shared" si="41"/>
        <v>531000</v>
      </c>
      <c r="AD216" s="28">
        <f t="shared" si="42"/>
        <v>531000</v>
      </c>
      <c r="AE216" s="28">
        <f t="shared" si="43"/>
        <v>531000</v>
      </c>
      <c r="AF216" s="28">
        <f t="shared" si="44"/>
        <v>531000</v>
      </c>
      <c r="AG216" s="28">
        <f t="shared" si="45"/>
        <v>531000</v>
      </c>
      <c r="AH216" s="28"/>
    </row>
    <row r="217" spans="1:34" x14ac:dyDescent="0.3">
      <c r="A217" s="7" t="s">
        <v>167</v>
      </c>
      <c r="B217" s="7" t="s">
        <v>114</v>
      </c>
      <c r="C217" s="7">
        <v>2801</v>
      </c>
      <c r="D217" s="7" t="s">
        <v>8</v>
      </c>
      <c r="E217" s="7">
        <v>922</v>
      </c>
      <c r="F217" s="7">
        <v>370522</v>
      </c>
      <c r="G217" s="7" t="s">
        <v>117</v>
      </c>
      <c r="H217" s="8" t="s">
        <v>1448</v>
      </c>
      <c r="I217" s="15">
        <v>3940055.0400000005</v>
      </c>
      <c r="J217" s="15">
        <v>3940055.0400000005</v>
      </c>
      <c r="K217" s="15">
        <v>3940055.0400000005</v>
      </c>
      <c r="L217" s="15">
        <v>3940055.0400000005</v>
      </c>
      <c r="M217" s="15">
        <v>3940055.0400000005</v>
      </c>
      <c r="N217" s="15">
        <v>3940055.0400000005</v>
      </c>
      <c r="O217" s="15">
        <v>3940055.0400000005</v>
      </c>
      <c r="P217" s="15">
        <v>3940055.0400000005</v>
      </c>
      <c r="Q217" s="15">
        <v>3940055.0400000005</v>
      </c>
      <c r="R217" s="15">
        <v>3940055.0400000005</v>
      </c>
      <c r="S217" s="15">
        <v>3940055.0400000005</v>
      </c>
      <c r="T217" s="15">
        <v>3940055.0400000005</v>
      </c>
      <c r="U217" s="21">
        <v>0.40310000000000001</v>
      </c>
      <c r="W217" s="28">
        <f t="shared" si="35"/>
        <v>3941000</v>
      </c>
      <c r="X217" s="28">
        <f t="shared" si="36"/>
        <v>3941000</v>
      </c>
      <c r="Y217" s="28">
        <f t="shared" si="37"/>
        <v>3941000</v>
      </c>
      <c r="Z217" s="28">
        <f t="shared" si="38"/>
        <v>3941000</v>
      </c>
      <c r="AA217" s="28">
        <f t="shared" si="39"/>
        <v>3941000</v>
      </c>
      <c r="AB217" s="28">
        <f t="shared" si="40"/>
        <v>3941000</v>
      </c>
      <c r="AC217" s="28">
        <f t="shared" si="41"/>
        <v>3941000</v>
      </c>
      <c r="AD217" s="28">
        <f t="shared" si="42"/>
        <v>3941000</v>
      </c>
      <c r="AE217" s="28">
        <f t="shared" si="43"/>
        <v>3941000</v>
      </c>
      <c r="AF217" s="28">
        <f t="shared" si="44"/>
        <v>3941000</v>
      </c>
      <c r="AG217" s="28">
        <f t="shared" si="45"/>
        <v>3941000</v>
      </c>
      <c r="AH217" s="28"/>
    </row>
    <row r="218" spans="1:34" x14ac:dyDescent="0.3">
      <c r="A218" s="7" t="s">
        <v>167</v>
      </c>
      <c r="B218" s="7" t="s">
        <v>114</v>
      </c>
      <c r="C218" s="7">
        <v>2801</v>
      </c>
      <c r="D218" s="7" t="s">
        <v>237</v>
      </c>
      <c r="E218" s="7">
        <v>918</v>
      </c>
      <c r="F218" s="7">
        <v>110264</v>
      </c>
      <c r="G218" s="7" t="s">
        <v>117</v>
      </c>
      <c r="H218" s="8" t="s">
        <v>91</v>
      </c>
      <c r="I218" s="15">
        <v>25205530</v>
      </c>
      <c r="J218" s="15">
        <v>45205530</v>
      </c>
      <c r="K218" s="15">
        <v>25205530</v>
      </c>
      <c r="L218" s="15">
        <v>25205530</v>
      </c>
      <c r="M218" s="15">
        <v>25205530</v>
      </c>
      <c r="N218" s="15">
        <v>25205530</v>
      </c>
      <c r="O218" s="15">
        <v>45205530</v>
      </c>
      <c r="P218" s="15">
        <v>45205530</v>
      </c>
      <c r="Q218" s="15">
        <v>45205530</v>
      </c>
      <c r="R218" s="15">
        <v>25205530</v>
      </c>
      <c r="S218" s="15">
        <v>45205530</v>
      </c>
      <c r="T218" s="15">
        <v>45205530</v>
      </c>
      <c r="U218" s="21">
        <v>0.40310000000000001</v>
      </c>
      <c r="W218" s="28">
        <f t="shared" si="35"/>
        <v>45206000</v>
      </c>
      <c r="X218" s="28">
        <f t="shared" si="36"/>
        <v>25206000</v>
      </c>
      <c r="Y218" s="28">
        <f t="shared" si="37"/>
        <v>25206000</v>
      </c>
      <c r="Z218" s="28">
        <f t="shared" si="38"/>
        <v>25206000</v>
      </c>
      <c r="AA218" s="28">
        <f t="shared" si="39"/>
        <v>25206000</v>
      </c>
      <c r="AB218" s="28">
        <f t="shared" si="40"/>
        <v>45206000</v>
      </c>
      <c r="AC218" s="28">
        <f t="shared" si="41"/>
        <v>45206000</v>
      </c>
      <c r="AD218" s="28">
        <f t="shared" si="42"/>
        <v>45206000</v>
      </c>
      <c r="AE218" s="28">
        <f t="shared" si="43"/>
        <v>25206000</v>
      </c>
      <c r="AF218" s="28">
        <f t="shared" si="44"/>
        <v>45206000</v>
      </c>
      <c r="AG218" s="28">
        <f t="shared" si="45"/>
        <v>45206000</v>
      </c>
      <c r="AH218" s="28"/>
    </row>
    <row r="219" spans="1:34" x14ac:dyDescent="0.3">
      <c r="A219" s="7" t="s">
        <v>167</v>
      </c>
      <c r="B219" s="7" t="s">
        <v>114</v>
      </c>
      <c r="C219" s="7">
        <v>2801</v>
      </c>
      <c r="D219" s="7" t="s">
        <v>8</v>
      </c>
      <c r="E219" s="7" t="s">
        <v>1466</v>
      </c>
      <c r="F219" s="7">
        <v>212475</v>
      </c>
      <c r="G219" s="7" t="s">
        <v>117</v>
      </c>
      <c r="H219" s="8" t="s">
        <v>1449</v>
      </c>
      <c r="I219" s="15">
        <v>651801.59999999998</v>
      </c>
      <c r="J219" s="15">
        <v>651801.59999999998</v>
      </c>
      <c r="K219" s="15">
        <v>651801.59999999998</v>
      </c>
      <c r="L219" s="15">
        <v>651801.59999999998</v>
      </c>
      <c r="M219" s="15">
        <v>651801.59999999998</v>
      </c>
      <c r="N219" s="15">
        <v>651801.59999999998</v>
      </c>
      <c r="O219" s="15">
        <v>651801.59999999998</v>
      </c>
      <c r="P219" s="15">
        <v>651801.59999999998</v>
      </c>
      <c r="Q219" s="15">
        <v>651801.59999999998</v>
      </c>
      <c r="R219" s="15">
        <v>651801.59999999998</v>
      </c>
      <c r="S219" s="15">
        <v>651801.59999999998</v>
      </c>
      <c r="T219" s="15">
        <v>651801.59999999998</v>
      </c>
      <c r="U219" s="21">
        <v>0.40310000000000001</v>
      </c>
      <c r="W219" s="28">
        <f t="shared" si="35"/>
        <v>652000</v>
      </c>
      <c r="X219" s="28">
        <f t="shared" si="36"/>
        <v>652000</v>
      </c>
      <c r="Y219" s="28">
        <f t="shared" si="37"/>
        <v>652000</v>
      </c>
      <c r="Z219" s="28">
        <f t="shared" si="38"/>
        <v>652000</v>
      </c>
      <c r="AA219" s="28">
        <f t="shared" si="39"/>
        <v>652000</v>
      </c>
      <c r="AB219" s="28">
        <f t="shared" si="40"/>
        <v>652000</v>
      </c>
      <c r="AC219" s="28">
        <f t="shared" si="41"/>
        <v>652000</v>
      </c>
      <c r="AD219" s="28">
        <f t="shared" si="42"/>
        <v>652000</v>
      </c>
      <c r="AE219" s="28">
        <f t="shared" si="43"/>
        <v>652000</v>
      </c>
      <c r="AF219" s="28">
        <f t="shared" si="44"/>
        <v>652000</v>
      </c>
      <c r="AG219" s="28">
        <f t="shared" si="45"/>
        <v>652000</v>
      </c>
      <c r="AH219" s="28"/>
    </row>
    <row r="220" spans="1:34" x14ac:dyDescent="0.3">
      <c r="A220" s="7" t="s">
        <v>167</v>
      </c>
      <c r="B220" s="7" t="s">
        <v>114</v>
      </c>
      <c r="C220" s="7">
        <v>2801</v>
      </c>
      <c r="D220" s="7" t="s">
        <v>8</v>
      </c>
      <c r="E220" s="7" t="s">
        <v>1464</v>
      </c>
      <c r="F220" s="7">
        <v>111726</v>
      </c>
      <c r="G220" s="7" t="s">
        <v>1463</v>
      </c>
      <c r="H220" s="8" t="s">
        <v>1450</v>
      </c>
      <c r="I220" s="15">
        <v>9600</v>
      </c>
      <c r="J220" s="15">
        <v>9600</v>
      </c>
      <c r="K220" s="15">
        <v>9600</v>
      </c>
      <c r="L220" s="15">
        <v>9600</v>
      </c>
      <c r="M220" s="15">
        <v>9600</v>
      </c>
      <c r="N220" s="15">
        <v>9600</v>
      </c>
      <c r="O220" s="15">
        <v>9600</v>
      </c>
      <c r="P220" s="15">
        <v>9600</v>
      </c>
      <c r="Q220" s="15">
        <v>9600</v>
      </c>
      <c r="R220" s="15">
        <v>9600</v>
      </c>
      <c r="S220" s="15">
        <v>9600</v>
      </c>
      <c r="T220" s="15">
        <v>9600</v>
      </c>
      <c r="U220" s="21">
        <v>0.40310000000000001</v>
      </c>
      <c r="W220" s="28">
        <f t="shared" si="35"/>
        <v>10000</v>
      </c>
      <c r="X220" s="28">
        <f t="shared" si="36"/>
        <v>10000</v>
      </c>
      <c r="Y220" s="28">
        <f t="shared" si="37"/>
        <v>10000</v>
      </c>
      <c r="Z220" s="28">
        <f t="shared" si="38"/>
        <v>10000</v>
      </c>
      <c r="AA220" s="28">
        <f t="shared" si="39"/>
        <v>10000</v>
      </c>
      <c r="AB220" s="28">
        <f t="shared" si="40"/>
        <v>10000</v>
      </c>
      <c r="AC220" s="28">
        <f t="shared" si="41"/>
        <v>10000</v>
      </c>
      <c r="AD220" s="28">
        <f t="shared" si="42"/>
        <v>10000</v>
      </c>
      <c r="AE220" s="28">
        <f t="shared" si="43"/>
        <v>10000</v>
      </c>
      <c r="AF220" s="28">
        <f t="shared" si="44"/>
        <v>10000</v>
      </c>
      <c r="AG220" s="28">
        <f t="shared" si="45"/>
        <v>10000</v>
      </c>
      <c r="AH220" s="28"/>
    </row>
    <row r="221" spans="1:34" x14ac:dyDescent="0.3">
      <c r="A221" s="7" t="s">
        <v>167</v>
      </c>
      <c r="B221" s="7" t="s">
        <v>114</v>
      </c>
      <c r="C221" s="7">
        <v>2801</v>
      </c>
      <c r="D221" s="7" t="s">
        <v>8</v>
      </c>
      <c r="E221" s="7">
        <v>918</v>
      </c>
      <c r="F221" s="7">
        <v>111077</v>
      </c>
      <c r="G221" s="7" t="s">
        <v>118</v>
      </c>
      <c r="H221" s="8" t="s">
        <v>109</v>
      </c>
      <c r="I221" s="15">
        <v>7168506.4533333331</v>
      </c>
      <c r="J221" s="15">
        <v>7168506.4533333331</v>
      </c>
      <c r="K221" s="15">
        <v>7168506.4533333331</v>
      </c>
      <c r="L221" s="15">
        <v>7168506.4533333331</v>
      </c>
      <c r="M221" s="15">
        <v>7168506.4533333331</v>
      </c>
      <c r="N221" s="15">
        <v>7168506.4533333331</v>
      </c>
      <c r="O221" s="15">
        <v>7168506.4533333331</v>
      </c>
      <c r="P221" s="15">
        <v>7168506.4533333331</v>
      </c>
      <c r="Q221" s="15">
        <v>7168506.4533333331</v>
      </c>
      <c r="R221" s="15">
        <v>7168506.4533333331</v>
      </c>
      <c r="S221" s="15">
        <v>7168506.4533333331</v>
      </c>
      <c r="T221" s="15">
        <v>7168506.4533333331</v>
      </c>
      <c r="U221" s="21">
        <v>0.40310000000000001</v>
      </c>
      <c r="W221" s="28">
        <f t="shared" si="35"/>
        <v>7169000</v>
      </c>
      <c r="X221" s="28">
        <f t="shared" si="36"/>
        <v>7169000</v>
      </c>
      <c r="Y221" s="28">
        <f t="shared" si="37"/>
        <v>7169000</v>
      </c>
      <c r="Z221" s="28">
        <f t="shared" si="38"/>
        <v>7169000</v>
      </c>
      <c r="AA221" s="28">
        <f t="shared" si="39"/>
        <v>7169000</v>
      </c>
      <c r="AB221" s="28">
        <f t="shared" si="40"/>
        <v>7169000</v>
      </c>
      <c r="AC221" s="28">
        <f t="shared" si="41"/>
        <v>7169000</v>
      </c>
      <c r="AD221" s="28">
        <f t="shared" si="42"/>
        <v>7169000</v>
      </c>
      <c r="AE221" s="28">
        <f t="shared" si="43"/>
        <v>7169000</v>
      </c>
      <c r="AF221" s="28">
        <f t="shared" si="44"/>
        <v>7169000</v>
      </c>
      <c r="AG221" s="28">
        <f t="shared" si="45"/>
        <v>7169000</v>
      </c>
      <c r="AH221" s="28"/>
    </row>
    <row r="222" spans="1:34" x14ac:dyDescent="0.3">
      <c r="A222" s="7" t="s">
        <v>167</v>
      </c>
      <c r="B222" s="7" t="s">
        <v>114</v>
      </c>
      <c r="C222" s="7">
        <v>2801</v>
      </c>
      <c r="D222" s="7" t="s">
        <v>8</v>
      </c>
      <c r="E222" s="7">
        <v>918</v>
      </c>
      <c r="F222" s="7">
        <v>111096</v>
      </c>
      <c r="G222" s="7" t="s">
        <v>118</v>
      </c>
      <c r="H222" s="8" t="s">
        <v>113</v>
      </c>
      <c r="I222" s="15">
        <v>2182069.3333333335</v>
      </c>
      <c r="J222" s="15">
        <v>2182069.3333333335</v>
      </c>
      <c r="K222" s="15">
        <v>2182069.3333333335</v>
      </c>
      <c r="L222" s="15">
        <v>2182069.3333333335</v>
      </c>
      <c r="M222" s="15">
        <v>2182069.3333333335</v>
      </c>
      <c r="N222" s="15">
        <v>2182069.3333333335</v>
      </c>
      <c r="O222" s="15">
        <v>2182069.3333333335</v>
      </c>
      <c r="P222" s="15">
        <v>2182069.3333333335</v>
      </c>
      <c r="Q222" s="15">
        <v>2182069.3333333335</v>
      </c>
      <c r="R222" s="15">
        <v>2182069.3333333335</v>
      </c>
      <c r="S222" s="15">
        <v>2182069.3333333335</v>
      </c>
      <c r="T222" s="15">
        <v>2182069.3333333335</v>
      </c>
      <c r="U222" s="21">
        <v>0.40310000000000001</v>
      </c>
      <c r="W222" s="28">
        <f t="shared" si="35"/>
        <v>2183000</v>
      </c>
      <c r="X222" s="28">
        <f t="shared" si="36"/>
        <v>2183000</v>
      </c>
      <c r="Y222" s="28">
        <f t="shared" si="37"/>
        <v>2183000</v>
      </c>
      <c r="Z222" s="28">
        <f t="shared" si="38"/>
        <v>2183000</v>
      </c>
      <c r="AA222" s="28">
        <f t="shared" si="39"/>
        <v>2183000</v>
      </c>
      <c r="AB222" s="28">
        <f t="shared" si="40"/>
        <v>2183000</v>
      </c>
      <c r="AC222" s="28">
        <f t="shared" si="41"/>
        <v>2183000</v>
      </c>
      <c r="AD222" s="28">
        <f t="shared" si="42"/>
        <v>2183000</v>
      </c>
      <c r="AE222" s="28">
        <f t="shared" si="43"/>
        <v>2183000</v>
      </c>
      <c r="AF222" s="28">
        <f t="shared" si="44"/>
        <v>2183000</v>
      </c>
      <c r="AG222" s="28">
        <f t="shared" si="45"/>
        <v>2183000</v>
      </c>
      <c r="AH222" s="28"/>
    </row>
    <row r="223" spans="1:34" x14ac:dyDescent="0.3">
      <c r="A223" s="7" t="s">
        <v>167</v>
      </c>
      <c r="B223" s="7" t="s">
        <v>114</v>
      </c>
      <c r="C223" s="7">
        <v>2801</v>
      </c>
      <c r="D223" s="7" t="s">
        <v>8</v>
      </c>
      <c r="E223" s="7">
        <v>918</v>
      </c>
      <c r="F223" s="7">
        <v>110876</v>
      </c>
      <c r="G223" s="7" t="s">
        <v>118</v>
      </c>
      <c r="H223" s="8" t="s">
        <v>1451</v>
      </c>
      <c r="I223" s="15">
        <v>6807017.8133333335</v>
      </c>
      <c r="J223" s="15">
        <v>6807017.8133333335</v>
      </c>
      <c r="K223" s="15">
        <v>6807017.8133333335</v>
      </c>
      <c r="L223" s="15">
        <v>6807017.8133333335</v>
      </c>
      <c r="M223" s="15">
        <v>6807017.8133333335</v>
      </c>
      <c r="N223" s="15">
        <v>6807017.8133333335</v>
      </c>
      <c r="O223" s="15">
        <v>6807017.8133333335</v>
      </c>
      <c r="P223" s="15">
        <v>6807017.8133333335</v>
      </c>
      <c r="Q223" s="15">
        <v>6807017.8133333335</v>
      </c>
      <c r="R223" s="15">
        <v>6807017.8133333335</v>
      </c>
      <c r="S223" s="15">
        <v>6807017.8133333335</v>
      </c>
      <c r="T223" s="15">
        <v>6807017.8133333335</v>
      </c>
      <c r="U223" s="21">
        <v>0.40310000000000001</v>
      </c>
      <c r="W223" s="28">
        <f t="shared" si="35"/>
        <v>6808000</v>
      </c>
      <c r="X223" s="28">
        <f t="shared" si="36"/>
        <v>6808000</v>
      </c>
      <c r="Y223" s="28">
        <f t="shared" si="37"/>
        <v>6808000</v>
      </c>
      <c r="Z223" s="28">
        <f t="shared" si="38"/>
        <v>6808000</v>
      </c>
      <c r="AA223" s="28">
        <f t="shared" si="39"/>
        <v>6808000</v>
      </c>
      <c r="AB223" s="28">
        <f t="shared" si="40"/>
        <v>6808000</v>
      </c>
      <c r="AC223" s="28">
        <f t="shared" si="41"/>
        <v>6808000</v>
      </c>
      <c r="AD223" s="28">
        <f t="shared" si="42"/>
        <v>6808000</v>
      </c>
      <c r="AE223" s="28">
        <f t="shared" si="43"/>
        <v>6808000</v>
      </c>
      <c r="AF223" s="28">
        <f t="shared" si="44"/>
        <v>6808000</v>
      </c>
      <c r="AG223" s="28">
        <f t="shared" si="45"/>
        <v>6808000</v>
      </c>
      <c r="AH223" s="28"/>
    </row>
    <row r="224" spans="1:34" x14ac:dyDescent="0.3">
      <c r="A224" s="7" t="s">
        <v>167</v>
      </c>
      <c r="B224" s="7" t="s">
        <v>114</v>
      </c>
      <c r="C224" s="7">
        <v>2801</v>
      </c>
      <c r="D224" s="7" t="s">
        <v>1478</v>
      </c>
      <c r="E224" s="7">
        <v>918</v>
      </c>
      <c r="F224" s="7">
        <v>110235</v>
      </c>
      <c r="G224" s="7" t="s">
        <v>118</v>
      </c>
      <c r="H224" s="8" t="s">
        <v>107</v>
      </c>
      <c r="I224" s="15">
        <v>9670164.4800000004</v>
      </c>
      <c r="J224" s="15">
        <v>9670164.4800000004</v>
      </c>
      <c r="K224" s="15">
        <v>9670164.4800000004</v>
      </c>
      <c r="L224" s="15">
        <v>9670164.4800000004</v>
      </c>
      <c r="M224" s="15">
        <v>9670164.4800000004</v>
      </c>
      <c r="N224" s="15">
        <v>9670164.4800000004</v>
      </c>
      <c r="O224" s="15">
        <v>9670164.4800000004</v>
      </c>
      <c r="P224" s="15">
        <v>9670164.4800000004</v>
      </c>
      <c r="Q224" s="15">
        <v>9670164.4800000004</v>
      </c>
      <c r="R224" s="15">
        <v>9670164.4800000004</v>
      </c>
      <c r="S224" s="15">
        <v>9670164.4800000004</v>
      </c>
      <c r="T224" s="15">
        <v>9670164.4800000004</v>
      </c>
      <c r="U224" s="21">
        <v>0.40310000000000001</v>
      </c>
      <c r="W224" s="28">
        <f t="shared" si="35"/>
        <v>9671000</v>
      </c>
      <c r="X224" s="28">
        <f t="shared" si="36"/>
        <v>9671000</v>
      </c>
      <c r="Y224" s="28">
        <f t="shared" si="37"/>
        <v>9671000</v>
      </c>
      <c r="Z224" s="28">
        <f t="shared" si="38"/>
        <v>9671000</v>
      </c>
      <c r="AA224" s="28">
        <f t="shared" si="39"/>
        <v>9671000</v>
      </c>
      <c r="AB224" s="28">
        <f t="shared" si="40"/>
        <v>9671000</v>
      </c>
      <c r="AC224" s="28">
        <f t="shared" si="41"/>
        <v>9671000</v>
      </c>
      <c r="AD224" s="28">
        <f t="shared" si="42"/>
        <v>9671000</v>
      </c>
      <c r="AE224" s="28">
        <f t="shared" si="43"/>
        <v>9671000</v>
      </c>
      <c r="AF224" s="28">
        <f t="shared" si="44"/>
        <v>9671000</v>
      </c>
      <c r="AG224" s="28">
        <f t="shared" si="45"/>
        <v>9671000</v>
      </c>
      <c r="AH224" s="28"/>
    </row>
    <row r="225" spans="1:34" x14ac:dyDescent="0.3">
      <c r="A225" s="7" t="s">
        <v>167</v>
      </c>
      <c r="B225" s="7" t="s">
        <v>114</v>
      </c>
      <c r="C225" s="7">
        <v>2801</v>
      </c>
      <c r="D225" s="7" t="s">
        <v>245</v>
      </c>
      <c r="E225" s="7">
        <v>918</v>
      </c>
      <c r="F225" s="7">
        <v>130111</v>
      </c>
      <c r="G225" s="7" t="s">
        <v>118</v>
      </c>
      <c r="H225" s="8" t="s">
        <v>112</v>
      </c>
      <c r="I225" s="15">
        <v>17811957.717333335</v>
      </c>
      <c r="J225" s="15">
        <v>17811957.717333335</v>
      </c>
      <c r="K225" s="15">
        <v>17811957.717333335</v>
      </c>
      <c r="L225" s="15">
        <v>17811957.717333335</v>
      </c>
      <c r="M225" s="15">
        <v>17811957.717333335</v>
      </c>
      <c r="N225" s="15">
        <v>17811957.717333335</v>
      </c>
      <c r="O225" s="15">
        <v>17811957.717333335</v>
      </c>
      <c r="P225" s="15">
        <v>17811957.717333335</v>
      </c>
      <c r="Q225" s="15">
        <v>17811957.717333335</v>
      </c>
      <c r="R225" s="15">
        <v>17811957.717333335</v>
      </c>
      <c r="S225" s="15">
        <v>17811957.717333335</v>
      </c>
      <c r="T225" s="15">
        <v>17811957.717333335</v>
      </c>
      <c r="U225" s="21">
        <v>0.40310000000000001</v>
      </c>
      <c r="W225" s="28">
        <f t="shared" si="35"/>
        <v>17812000</v>
      </c>
      <c r="X225" s="28">
        <f t="shared" si="36"/>
        <v>17812000</v>
      </c>
      <c r="Y225" s="28">
        <f t="shared" si="37"/>
        <v>17812000</v>
      </c>
      <c r="Z225" s="28">
        <f t="shared" si="38"/>
        <v>17812000</v>
      </c>
      <c r="AA225" s="28">
        <f t="shared" si="39"/>
        <v>17812000</v>
      </c>
      <c r="AB225" s="28">
        <f t="shared" si="40"/>
        <v>17812000</v>
      </c>
      <c r="AC225" s="28">
        <f t="shared" si="41"/>
        <v>17812000</v>
      </c>
      <c r="AD225" s="28">
        <f t="shared" si="42"/>
        <v>17812000</v>
      </c>
      <c r="AE225" s="28">
        <f t="shared" si="43"/>
        <v>17812000</v>
      </c>
      <c r="AF225" s="28">
        <f t="shared" si="44"/>
        <v>17812000</v>
      </c>
      <c r="AG225" s="28">
        <f t="shared" si="45"/>
        <v>17812000</v>
      </c>
      <c r="AH225" s="28"/>
    </row>
    <row r="226" spans="1:34" x14ac:dyDescent="0.3">
      <c r="A226" s="7" t="s">
        <v>167</v>
      </c>
      <c r="B226" s="7" t="s">
        <v>114</v>
      </c>
      <c r="C226" s="7">
        <v>2801</v>
      </c>
      <c r="D226" s="7" t="s">
        <v>244</v>
      </c>
      <c r="E226" s="7">
        <v>918</v>
      </c>
      <c r="F226" s="7">
        <v>110370</v>
      </c>
      <c r="G226" s="7" t="s">
        <v>118</v>
      </c>
      <c r="H226" s="8" t="s">
        <v>106</v>
      </c>
      <c r="I226" s="15">
        <v>2533891.8400000003</v>
      </c>
      <c r="J226" s="15">
        <v>2533891.8400000003</v>
      </c>
      <c r="K226" s="15">
        <v>2533891.8400000003</v>
      </c>
      <c r="L226" s="15">
        <v>2533891.8400000003</v>
      </c>
      <c r="M226" s="15">
        <v>2533891.8400000003</v>
      </c>
      <c r="N226" s="15">
        <v>2533891.8400000003</v>
      </c>
      <c r="O226" s="15">
        <v>2533891.8400000003</v>
      </c>
      <c r="P226" s="15">
        <v>2533891.8400000003</v>
      </c>
      <c r="Q226" s="15">
        <v>2533891.8400000003</v>
      </c>
      <c r="R226" s="15">
        <v>2533891.8400000003</v>
      </c>
      <c r="S226" s="15">
        <v>2533891.8400000003</v>
      </c>
      <c r="T226" s="15">
        <v>2533891.8400000003</v>
      </c>
      <c r="U226" s="21">
        <v>0.40310000000000001</v>
      </c>
      <c r="W226" s="28">
        <f t="shared" si="35"/>
        <v>2534000</v>
      </c>
      <c r="X226" s="28">
        <f t="shared" si="36"/>
        <v>2534000</v>
      </c>
      <c r="Y226" s="28">
        <f t="shared" si="37"/>
        <v>2534000</v>
      </c>
      <c r="Z226" s="28">
        <f t="shared" si="38"/>
        <v>2534000</v>
      </c>
      <c r="AA226" s="28">
        <f t="shared" si="39"/>
        <v>2534000</v>
      </c>
      <c r="AB226" s="28">
        <f t="shared" si="40"/>
        <v>2534000</v>
      </c>
      <c r="AC226" s="28">
        <f t="shared" si="41"/>
        <v>2534000</v>
      </c>
      <c r="AD226" s="28">
        <f t="shared" si="42"/>
        <v>2534000</v>
      </c>
      <c r="AE226" s="28">
        <f t="shared" si="43"/>
        <v>2534000</v>
      </c>
      <c r="AF226" s="28">
        <f t="shared" si="44"/>
        <v>2534000</v>
      </c>
      <c r="AG226" s="28">
        <f t="shared" si="45"/>
        <v>2534000</v>
      </c>
      <c r="AH226" s="28"/>
    </row>
    <row r="227" spans="1:34" x14ac:dyDescent="0.3">
      <c r="A227" s="7" t="s">
        <v>167</v>
      </c>
      <c r="B227" s="7" t="s">
        <v>114</v>
      </c>
      <c r="C227" s="7">
        <v>2801</v>
      </c>
      <c r="D227" s="7" t="s">
        <v>241</v>
      </c>
      <c r="E227" s="7">
        <v>918</v>
      </c>
      <c r="F227" s="7">
        <v>111224</v>
      </c>
      <c r="G227" s="7" t="s">
        <v>118</v>
      </c>
      <c r="H227" s="8" t="s">
        <v>101</v>
      </c>
      <c r="I227" s="15">
        <v>15188934.293333335</v>
      </c>
      <c r="J227" s="15">
        <v>15188934.293333335</v>
      </c>
      <c r="K227" s="15">
        <v>15188934.293333335</v>
      </c>
      <c r="L227" s="15">
        <v>15188934.293333335</v>
      </c>
      <c r="M227" s="15">
        <v>15188934.293333335</v>
      </c>
      <c r="N227" s="15">
        <v>15188934.293333335</v>
      </c>
      <c r="O227" s="15">
        <v>15188934.293333335</v>
      </c>
      <c r="P227" s="15">
        <v>15188934.293333335</v>
      </c>
      <c r="Q227" s="15">
        <v>15188934.293333335</v>
      </c>
      <c r="R227" s="15">
        <v>15188934.293333335</v>
      </c>
      <c r="S227" s="15">
        <v>15188934.293333335</v>
      </c>
      <c r="T227" s="15">
        <v>15188934.293333335</v>
      </c>
      <c r="U227" s="21">
        <v>0.40310000000000001</v>
      </c>
      <c r="W227" s="28">
        <f t="shared" si="35"/>
        <v>15189000</v>
      </c>
      <c r="X227" s="28">
        <f t="shared" si="36"/>
        <v>15189000</v>
      </c>
      <c r="Y227" s="28">
        <f t="shared" si="37"/>
        <v>15189000</v>
      </c>
      <c r="Z227" s="28">
        <f t="shared" si="38"/>
        <v>15189000</v>
      </c>
      <c r="AA227" s="28">
        <f t="shared" si="39"/>
        <v>15189000</v>
      </c>
      <c r="AB227" s="28">
        <f t="shared" si="40"/>
        <v>15189000</v>
      </c>
      <c r="AC227" s="28">
        <f t="shared" si="41"/>
        <v>15189000</v>
      </c>
      <c r="AD227" s="28">
        <f t="shared" si="42"/>
        <v>15189000</v>
      </c>
      <c r="AE227" s="28">
        <f t="shared" si="43"/>
        <v>15189000</v>
      </c>
      <c r="AF227" s="28">
        <f t="shared" si="44"/>
        <v>15189000</v>
      </c>
      <c r="AG227" s="28">
        <f t="shared" si="45"/>
        <v>15189000</v>
      </c>
      <c r="AH227" s="28"/>
    </row>
    <row r="228" spans="1:34" x14ac:dyDescent="0.3">
      <c r="A228" s="7" t="s">
        <v>167</v>
      </c>
      <c r="B228" s="7" t="s">
        <v>114</v>
      </c>
      <c r="C228" s="7">
        <v>2801</v>
      </c>
      <c r="D228" s="7" t="s">
        <v>1479</v>
      </c>
      <c r="E228" s="7">
        <v>918</v>
      </c>
      <c r="F228" s="7">
        <v>111450</v>
      </c>
      <c r="G228" s="7" t="s">
        <v>118</v>
      </c>
      <c r="H228" s="8" t="s">
        <v>100</v>
      </c>
      <c r="I228" s="15">
        <v>24600069.120000001</v>
      </c>
      <c r="J228" s="15">
        <v>24600069.120000001</v>
      </c>
      <c r="K228" s="15">
        <v>24600069.120000001</v>
      </c>
      <c r="L228" s="15">
        <v>24600069.120000001</v>
      </c>
      <c r="M228" s="15">
        <v>24600069.120000001</v>
      </c>
      <c r="N228" s="15">
        <v>24600069.120000001</v>
      </c>
      <c r="O228" s="15">
        <v>24600069.120000001</v>
      </c>
      <c r="P228" s="15">
        <v>24600069.120000001</v>
      </c>
      <c r="Q228" s="15">
        <v>24600069.120000001</v>
      </c>
      <c r="R228" s="15">
        <v>24600069.120000001</v>
      </c>
      <c r="S228" s="15">
        <v>24600069.120000001</v>
      </c>
      <c r="T228" s="15">
        <v>24600069.120000001</v>
      </c>
      <c r="U228" s="21">
        <v>0.40310000000000001</v>
      </c>
      <c r="W228" s="28">
        <f t="shared" si="35"/>
        <v>24601000</v>
      </c>
      <c r="X228" s="28">
        <f t="shared" si="36"/>
        <v>24601000</v>
      </c>
      <c r="Y228" s="28">
        <f t="shared" si="37"/>
        <v>24601000</v>
      </c>
      <c r="Z228" s="28">
        <f t="shared" si="38"/>
        <v>24601000</v>
      </c>
      <c r="AA228" s="28">
        <f t="shared" si="39"/>
        <v>24601000</v>
      </c>
      <c r="AB228" s="28">
        <f t="shared" si="40"/>
        <v>24601000</v>
      </c>
      <c r="AC228" s="28">
        <f t="shared" si="41"/>
        <v>24601000</v>
      </c>
      <c r="AD228" s="28">
        <f t="shared" si="42"/>
        <v>24601000</v>
      </c>
      <c r="AE228" s="28">
        <f t="shared" si="43"/>
        <v>24601000</v>
      </c>
      <c r="AF228" s="28">
        <f t="shared" si="44"/>
        <v>24601000</v>
      </c>
      <c r="AG228" s="28">
        <f t="shared" si="45"/>
        <v>24601000</v>
      </c>
      <c r="AH228" s="28"/>
    </row>
    <row r="229" spans="1:34" x14ac:dyDescent="0.3">
      <c r="A229" s="7" t="s">
        <v>167</v>
      </c>
      <c r="B229" s="7" t="s">
        <v>114</v>
      </c>
      <c r="C229" s="7">
        <v>2801</v>
      </c>
      <c r="D229" s="7" t="s">
        <v>8</v>
      </c>
      <c r="E229" s="7">
        <v>918</v>
      </c>
      <c r="F229" s="7">
        <v>111538</v>
      </c>
      <c r="G229" s="7" t="s">
        <v>118</v>
      </c>
      <c r="H229" s="8" t="s">
        <v>110</v>
      </c>
      <c r="I229" s="15">
        <v>6892391.6799999997</v>
      </c>
      <c r="J229" s="15">
        <v>6892391.6799999997</v>
      </c>
      <c r="K229" s="15">
        <v>6892391.6799999997</v>
      </c>
      <c r="L229" s="15">
        <v>6892391.6799999997</v>
      </c>
      <c r="M229" s="15">
        <v>6892391.6799999997</v>
      </c>
      <c r="N229" s="15">
        <v>6892391.6799999997</v>
      </c>
      <c r="O229" s="15">
        <v>6892391.6799999997</v>
      </c>
      <c r="P229" s="15">
        <v>6892391.6799999997</v>
      </c>
      <c r="Q229" s="15">
        <v>6892391.6799999997</v>
      </c>
      <c r="R229" s="15">
        <v>6892391.6799999997</v>
      </c>
      <c r="S229" s="15">
        <v>6892391.6799999997</v>
      </c>
      <c r="T229" s="15">
        <v>6892391.6799999997</v>
      </c>
      <c r="U229" s="21">
        <v>0.40310000000000001</v>
      </c>
      <c r="W229" s="28">
        <f t="shared" si="35"/>
        <v>6893000</v>
      </c>
      <c r="X229" s="28">
        <f t="shared" si="36"/>
        <v>6893000</v>
      </c>
      <c r="Y229" s="28">
        <f t="shared" si="37"/>
        <v>6893000</v>
      </c>
      <c r="Z229" s="28">
        <f t="shared" si="38"/>
        <v>6893000</v>
      </c>
      <c r="AA229" s="28">
        <f t="shared" si="39"/>
        <v>6893000</v>
      </c>
      <c r="AB229" s="28">
        <f t="shared" si="40"/>
        <v>6893000</v>
      </c>
      <c r="AC229" s="28">
        <f t="shared" si="41"/>
        <v>6893000</v>
      </c>
      <c r="AD229" s="28">
        <f t="shared" si="42"/>
        <v>6893000</v>
      </c>
      <c r="AE229" s="28">
        <f t="shared" si="43"/>
        <v>6893000</v>
      </c>
      <c r="AF229" s="28">
        <f t="shared" si="44"/>
        <v>6893000</v>
      </c>
      <c r="AG229" s="28">
        <f t="shared" si="45"/>
        <v>6893000</v>
      </c>
      <c r="AH229" s="28"/>
    </row>
    <row r="230" spans="1:34" x14ac:dyDescent="0.3">
      <c r="A230" s="7" t="s">
        <v>167</v>
      </c>
      <c r="B230" s="7" t="s">
        <v>114</v>
      </c>
      <c r="C230" s="7">
        <v>2801</v>
      </c>
      <c r="D230" s="7" t="s">
        <v>243</v>
      </c>
      <c r="E230" s="7">
        <v>918</v>
      </c>
      <c r="F230" s="7">
        <v>110439</v>
      </c>
      <c r="G230" s="7" t="s">
        <v>118</v>
      </c>
      <c r="H230" s="8" t="s">
        <v>103</v>
      </c>
      <c r="I230" s="15">
        <v>70000000</v>
      </c>
      <c r="J230" s="15">
        <v>70000000</v>
      </c>
      <c r="K230" s="15">
        <v>70000000</v>
      </c>
      <c r="L230" s="15">
        <v>70000000</v>
      </c>
      <c r="M230" s="15">
        <v>65000000</v>
      </c>
      <c r="N230" s="15">
        <v>90000000</v>
      </c>
      <c r="O230" s="15">
        <v>90000000</v>
      </c>
      <c r="P230" s="15">
        <v>75000000</v>
      </c>
      <c r="Q230" s="15">
        <v>75000000</v>
      </c>
      <c r="R230" s="15">
        <v>75000000</v>
      </c>
      <c r="S230" s="15">
        <v>75000000</v>
      </c>
      <c r="T230" s="15">
        <v>75000000</v>
      </c>
      <c r="U230" s="21">
        <v>0.40310000000000001</v>
      </c>
      <c r="W230" s="28">
        <f t="shared" si="35"/>
        <v>70000000</v>
      </c>
      <c r="X230" s="28">
        <f t="shared" si="36"/>
        <v>70000000</v>
      </c>
      <c r="Y230" s="28">
        <f t="shared" si="37"/>
        <v>70000000</v>
      </c>
      <c r="Z230" s="28">
        <f t="shared" si="38"/>
        <v>65000000</v>
      </c>
      <c r="AA230" s="28">
        <f t="shared" si="39"/>
        <v>90000000</v>
      </c>
      <c r="AB230" s="28">
        <f t="shared" si="40"/>
        <v>90000000</v>
      </c>
      <c r="AC230" s="28">
        <f t="shared" si="41"/>
        <v>75000000</v>
      </c>
      <c r="AD230" s="28">
        <f t="shared" si="42"/>
        <v>75000000</v>
      </c>
      <c r="AE230" s="28">
        <f t="shared" si="43"/>
        <v>75000000</v>
      </c>
      <c r="AF230" s="28">
        <f t="shared" si="44"/>
        <v>75000000</v>
      </c>
      <c r="AG230" s="28">
        <f t="shared" si="45"/>
        <v>75000000</v>
      </c>
      <c r="AH230" s="28"/>
    </row>
    <row r="231" spans="1:34" x14ac:dyDescent="0.3">
      <c r="A231" s="7" t="s">
        <v>167</v>
      </c>
      <c r="B231" s="7" t="s">
        <v>114</v>
      </c>
      <c r="C231" s="7">
        <v>2801</v>
      </c>
      <c r="D231" s="7" t="s">
        <v>8</v>
      </c>
      <c r="E231" s="7">
        <v>918</v>
      </c>
      <c r="F231" s="7">
        <v>111265</v>
      </c>
      <c r="G231" s="7" t="s">
        <v>118</v>
      </c>
      <c r="H231" s="8" t="s">
        <v>104</v>
      </c>
      <c r="I231" s="15">
        <v>15913425.066666668</v>
      </c>
      <c r="J231" s="15">
        <v>15913425.066666668</v>
      </c>
      <c r="K231" s="15">
        <v>15913425.066666668</v>
      </c>
      <c r="L231" s="15">
        <v>15913425.066666668</v>
      </c>
      <c r="M231" s="15">
        <v>15913425.066666668</v>
      </c>
      <c r="N231" s="15">
        <v>15913425.066666668</v>
      </c>
      <c r="O231" s="15">
        <v>15913425.066666668</v>
      </c>
      <c r="P231" s="15">
        <v>15913425.066666668</v>
      </c>
      <c r="Q231" s="15">
        <v>15913425.066666668</v>
      </c>
      <c r="R231" s="15">
        <v>15913425.066666668</v>
      </c>
      <c r="S231" s="15">
        <v>15913425.066666668</v>
      </c>
      <c r="T231" s="15">
        <v>15913425.066666668</v>
      </c>
      <c r="U231" s="21">
        <v>0.40310000000000001</v>
      </c>
      <c r="W231" s="28">
        <f t="shared" si="35"/>
        <v>15914000</v>
      </c>
      <c r="X231" s="28">
        <f t="shared" si="36"/>
        <v>15914000</v>
      </c>
      <c r="Y231" s="28">
        <f t="shared" si="37"/>
        <v>15914000</v>
      </c>
      <c r="Z231" s="28">
        <f t="shared" si="38"/>
        <v>15914000</v>
      </c>
      <c r="AA231" s="28">
        <f t="shared" si="39"/>
        <v>15914000</v>
      </c>
      <c r="AB231" s="28">
        <f t="shared" si="40"/>
        <v>15914000</v>
      </c>
      <c r="AC231" s="28">
        <f t="shared" si="41"/>
        <v>15914000</v>
      </c>
      <c r="AD231" s="28">
        <f t="shared" si="42"/>
        <v>15914000</v>
      </c>
      <c r="AE231" s="28">
        <f t="shared" si="43"/>
        <v>15914000</v>
      </c>
      <c r="AF231" s="28">
        <f t="shared" si="44"/>
        <v>15914000</v>
      </c>
      <c r="AG231" s="28">
        <f t="shared" si="45"/>
        <v>15914000</v>
      </c>
      <c r="AH231" s="28"/>
    </row>
    <row r="232" spans="1:34" x14ac:dyDescent="0.3">
      <c r="A232" s="7" t="s">
        <v>167</v>
      </c>
      <c r="B232" s="7" t="s">
        <v>114</v>
      </c>
      <c r="C232" s="7">
        <v>2801</v>
      </c>
      <c r="D232" s="7" t="s">
        <v>8</v>
      </c>
      <c r="E232" s="7">
        <v>918</v>
      </c>
      <c r="F232" s="7">
        <v>111328</v>
      </c>
      <c r="G232" s="7" t="s">
        <v>118</v>
      </c>
      <c r="H232" s="8" t="s">
        <v>105</v>
      </c>
      <c r="I232" s="15">
        <v>2495131.9040000001</v>
      </c>
      <c r="J232" s="15">
        <v>2495131.9040000001</v>
      </c>
      <c r="K232" s="15">
        <v>2495131.9040000001</v>
      </c>
      <c r="L232" s="15">
        <v>2495131.9040000001</v>
      </c>
      <c r="M232" s="15">
        <v>2495131.9040000001</v>
      </c>
      <c r="N232" s="15">
        <v>2495131.9040000001</v>
      </c>
      <c r="O232" s="15">
        <v>2495131.9040000001</v>
      </c>
      <c r="P232" s="15">
        <v>2495131.9040000001</v>
      </c>
      <c r="Q232" s="15">
        <v>2495131.9040000001</v>
      </c>
      <c r="R232" s="15">
        <v>2495131.9040000001</v>
      </c>
      <c r="S232" s="15">
        <v>2495131.9040000001</v>
      </c>
      <c r="T232" s="15">
        <v>2495131.9040000001</v>
      </c>
      <c r="U232" s="21">
        <v>0.40310000000000001</v>
      </c>
      <c r="W232" s="28">
        <f t="shared" si="35"/>
        <v>2496000</v>
      </c>
      <c r="X232" s="28">
        <f t="shared" si="36"/>
        <v>2496000</v>
      </c>
      <c r="Y232" s="28">
        <f t="shared" si="37"/>
        <v>2496000</v>
      </c>
      <c r="Z232" s="28">
        <f t="shared" si="38"/>
        <v>2496000</v>
      </c>
      <c r="AA232" s="28">
        <f t="shared" si="39"/>
        <v>2496000</v>
      </c>
      <c r="AB232" s="28">
        <f t="shared" si="40"/>
        <v>2496000</v>
      </c>
      <c r="AC232" s="28">
        <f t="shared" si="41"/>
        <v>2496000</v>
      </c>
      <c r="AD232" s="28">
        <f t="shared" si="42"/>
        <v>2496000</v>
      </c>
      <c r="AE232" s="28">
        <f t="shared" si="43"/>
        <v>2496000</v>
      </c>
      <c r="AF232" s="28">
        <f t="shared" si="44"/>
        <v>2496000</v>
      </c>
      <c r="AG232" s="28">
        <f t="shared" si="45"/>
        <v>2496000</v>
      </c>
      <c r="AH232" s="28"/>
    </row>
    <row r="233" spans="1:34" x14ac:dyDescent="0.3">
      <c r="A233" s="7" t="s">
        <v>167</v>
      </c>
      <c r="B233" s="7" t="s">
        <v>114</v>
      </c>
      <c r="C233" s="7">
        <v>2801</v>
      </c>
      <c r="D233" s="7" t="s">
        <v>242</v>
      </c>
      <c r="E233" s="7">
        <v>918</v>
      </c>
      <c r="F233" s="7">
        <v>111541</v>
      </c>
      <c r="G233" s="7" t="s">
        <v>118</v>
      </c>
      <c r="H233" s="8" t="s">
        <v>102</v>
      </c>
      <c r="I233" s="15">
        <v>12163645.696</v>
      </c>
      <c r="J233" s="15">
        <v>12163645.696</v>
      </c>
      <c r="K233" s="15">
        <v>12163645.696</v>
      </c>
      <c r="L233" s="15">
        <v>12163645.696</v>
      </c>
      <c r="M233" s="15">
        <v>12163645.696</v>
      </c>
      <c r="N233" s="15">
        <v>12163645.696</v>
      </c>
      <c r="O233" s="15">
        <v>12163645.696</v>
      </c>
      <c r="P233" s="15">
        <v>12163645.696</v>
      </c>
      <c r="Q233" s="15">
        <v>12163645.696</v>
      </c>
      <c r="R233" s="15">
        <v>12163645.696</v>
      </c>
      <c r="S233" s="15">
        <v>12163645.696</v>
      </c>
      <c r="T233" s="15">
        <v>12163645.696</v>
      </c>
      <c r="U233" s="21">
        <v>0.40310000000000001</v>
      </c>
      <c r="W233" s="28">
        <f t="shared" si="35"/>
        <v>12164000</v>
      </c>
      <c r="X233" s="28">
        <f t="shared" si="36"/>
        <v>12164000</v>
      </c>
      <c r="Y233" s="28">
        <f t="shared" si="37"/>
        <v>12164000</v>
      </c>
      <c r="Z233" s="28">
        <f t="shared" si="38"/>
        <v>12164000</v>
      </c>
      <c r="AA233" s="28">
        <f t="shared" si="39"/>
        <v>12164000</v>
      </c>
      <c r="AB233" s="28">
        <f t="shared" si="40"/>
        <v>12164000</v>
      </c>
      <c r="AC233" s="28">
        <f t="shared" si="41"/>
        <v>12164000</v>
      </c>
      <c r="AD233" s="28">
        <f t="shared" si="42"/>
        <v>12164000</v>
      </c>
      <c r="AE233" s="28">
        <f t="shared" si="43"/>
        <v>12164000</v>
      </c>
      <c r="AF233" s="28">
        <f t="shared" si="44"/>
        <v>12164000</v>
      </c>
      <c r="AG233" s="28">
        <f t="shared" si="45"/>
        <v>12164000</v>
      </c>
      <c r="AH233" s="28"/>
    </row>
    <row r="234" spans="1:34" x14ac:dyDescent="0.3">
      <c r="A234" s="7" t="s">
        <v>167</v>
      </c>
      <c r="B234" s="7" t="s">
        <v>114</v>
      </c>
      <c r="C234" s="7">
        <v>2801</v>
      </c>
      <c r="D234" s="7" t="s">
        <v>8</v>
      </c>
      <c r="E234" s="7">
        <v>907</v>
      </c>
      <c r="F234" s="7">
        <v>370546</v>
      </c>
      <c r="G234" s="7" t="s">
        <v>118</v>
      </c>
      <c r="H234" s="8" t="s">
        <v>1452</v>
      </c>
      <c r="I234" s="15">
        <v>1282088.5333333334</v>
      </c>
      <c r="J234" s="15">
        <v>1282088.5333333334</v>
      </c>
      <c r="K234" s="15">
        <v>1282088.5333333334</v>
      </c>
      <c r="L234" s="15">
        <v>1282088.5333333334</v>
      </c>
      <c r="M234" s="15">
        <v>1282088.5333333334</v>
      </c>
      <c r="N234" s="15">
        <v>1282088.5333333334</v>
      </c>
      <c r="O234" s="15">
        <v>1282088.5333333334</v>
      </c>
      <c r="P234" s="15">
        <v>1282088.5333333334</v>
      </c>
      <c r="Q234" s="15">
        <v>1282088.5333333334</v>
      </c>
      <c r="R234" s="15">
        <v>1282088.5333333334</v>
      </c>
      <c r="S234" s="15">
        <v>1282088.5333333334</v>
      </c>
      <c r="T234" s="15">
        <v>1282088.5333333334</v>
      </c>
      <c r="U234" s="21">
        <v>0.40310000000000001</v>
      </c>
      <c r="W234" s="28">
        <f t="shared" si="35"/>
        <v>1283000</v>
      </c>
      <c r="X234" s="28">
        <f t="shared" si="36"/>
        <v>1283000</v>
      </c>
      <c r="Y234" s="28">
        <f t="shared" si="37"/>
        <v>1283000</v>
      </c>
      <c r="Z234" s="28">
        <f t="shared" si="38"/>
        <v>1283000</v>
      </c>
      <c r="AA234" s="28">
        <f t="shared" si="39"/>
        <v>1283000</v>
      </c>
      <c r="AB234" s="28">
        <f t="shared" si="40"/>
        <v>1283000</v>
      </c>
      <c r="AC234" s="28">
        <f t="shared" si="41"/>
        <v>1283000</v>
      </c>
      <c r="AD234" s="28">
        <f t="shared" si="42"/>
        <v>1283000</v>
      </c>
      <c r="AE234" s="28">
        <f t="shared" si="43"/>
        <v>1283000</v>
      </c>
      <c r="AF234" s="28">
        <f t="shared" si="44"/>
        <v>1283000</v>
      </c>
      <c r="AG234" s="28">
        <f t="shared" si="45"/>
        <v>1283000</v>
      </c>
      <c r="AH234" s="28"/>
    </row>
    <row r="235" spans="1:34" x14ac:dyDescent="0.3">
      <c r="A235" s="7" t="s">
        <v>167</v>
      </c>
      <c r="B235" s="7" t="s">
        <v>114</v>
      </c>
      <c r="C235" s="7">
        <v>2801</v>
      </c>
      <c r="D235" s="7" t="s">
        <v>8</v>
      </c>
      <c r="E235" s="7">
        <v>907</v>
      </c>
      <c r="F235" s="7">
        <v>130798</v>
      </c>
      <c r="G235" s="7" t="s">
        <v>118</v>
      </c>
      <c r="H235" s="8" t="s">
        <v>111</v>
      </c>
      <c r="I235" s="15">
        <v>1952201.9840000002</v>
      </c>
      <c r="J235" s="15">
        <v>1952201.9840000002</v>
      </c>
      <c r="K235" s="15">
        <v>1952201.9840000002</v>
      </c>
      <c r="L235" s="15">
        <v>1952201.9840000002</v>
      </c>
      <c r="M235" s="15">
        <v>1952201.9840000002</v>
      </c>
      <c r="N235" s="15">
        <v>1952201.9840000002</v>
      </c>
      <c r="O235" s="15">
        <v>1952201.9840000002</v>
      </c>
      <c r="P235" s="15">
        <v>1952201.9840000002</v>
      </c>
      <c r="Q235" s="15">
        <v>1952201.9840000002</v>
      </c>
      <c r="R235" s="15">
        <v>1952201.9840000002</v>
      </c>
      <c r="S235" s="15">
        <v>1952201.9840000002</v>
      </c>
      <c r="T235" s="15">
        <v>1952201.9840000002</v>
      </c>
      <c r="U235" s="21">
        <v>0.40310000000000001</v>
      </c>
      <c r="W235" s="28">
        <f t="shared" si="35"/>
        <v>1953000</v>
      </c>
      <c r="X235" s="28">
        <f t="shared" si="36"/>
        <v>1953000</v>
      </c>
      <c r="Y235" s="28">
        <f t="shared" si="37"/>
        <v>1953000</v>
      </c>
      <c r="Z235" s="28">
        <f t="shared" si="38"/>
        <v>1953000</v>
      </c>
      <c r="AA235" s="28">
        <f t="shared" si="39"/>
        <v>1953000</v>
      </c>
      <c r="AB235" s="28">
        <f t="shared" si="40"/>
        <v>1953000</v>
      </c>
      <c r="AC235" s="28">
        <f t="shared" si="41"/>
        <v>1953000</v>
      </c>
      <c r="AD235" s="28">
        <f t="shared" si="42"/>
        <v>1953000</v>
      </c>
      <c r="AE235" s="28">
        <f t="shared" si="43"/>
        <v>1953000</v>
      </c>
      <c r="AF235" s="28">
        <f t="shared" si="44"/>
        <v>1953000</v>
      </c>
      <c r="AG235" s="28">
        <f t="shared" si="45"/>
        <v>1953000</v>
      </c>
      <c r="AH235" s="28"/>
    </row>
    <row r="236" spans="1:34" x14ac:dyDescent="0.3">
      <c r="A236" s="7" t="s">
        <v>167</v>
      </c>
      <c r="B236" s="7" t="s">
        <v>114</v>
      </c>
      <c r="C236" s="7">
        <v>2801</v>
      </c>
      <c r="D236" s="7" t="s">
        <v>8</v>
      </c>
      <c r="E236" s="7" t="s">
        <v>1464</v>
      </c>
      <c r="F236" s="7">
        <v>111601</v>
      </c>
      <c r="G236" s="7" t="s">
        <v>118</v>
      </c>
      <c r="H236" s="8" t="s">
        <v>1453</v>
      </c>
      <c r="I236" s="15">
        <v>1168499.2</v>
      </c>
      <c r="J236" s="15">
        <v>1168499.2</v>
      </c>
      <c r="K236" s="15">
        <v>1168499.2</v>
      </c>
      <c r="L236" s="15">
        <v>1168499.2</v>
      </c>
      <c r="M236" s="15">
        <v>1168499.2</v>
      </c>
      <c r="N236" s="15">
        <v>1168499.2</v>
      </c>
      <c r="O236" s="15">
        <v>1168499.2</v>
      </c>
      <c r="P236" s="15">
        <v>1168499.2</v>
      </c>
      <c r="Q236" s="15">
        <v>1168499.2</v>
      </c>
      <c r="R236" s="15">
        <v>1168499.2</v>
      </c>
      <c r="S236" s="15">
        <v>1168499.2</v>
      </c>
      <c r="T236" s="15">
        <v>1168499.2</v>
      </c>
      <c r="U236" s="21">
        <v>0.40310000000000001</v>
      </c>
      <c r="W236" s="28">
        <f t="shared" si="35"/>
        <v>1169000</v>
      </c>
      <c r="X236" s="28">
        <f t="shared" si="36"/>
        <v>1169000</v>
      </c>
      <c r="Y236" s="28">
        <f t="shared" si="37"/>
        <v>1169000</v>
      </c>
      <c r="Z236" s="28">
        <f t="shared" si="38"/>
        <v>1169000</v>
      </c>
      <c r="AA236" s="28">
        <f t="shared" si="39"/>
        <v>1169000</v>
      </c>
      <c r="AB236" s="28">
        <f t="shared" si="40"/>
        <v>1169000</v>
      </c>
      <c r="AC236" s="28">
        <f t="shared" si="41"/>
        <v>1169000</v>
      </c>
      <c r="AD236" s="28">
        <f t="shared" si="42"/>
        <v>1169000</v>
      </c>
      <c r="AE236" s="28">
        <f t="shared" si="43"/>
        <v>1169000</v>
      </c>
      <c r="AF236" s="28">
        <f t="shared" si="44"/>
        <v>1169000</v>
      </c>
      <c r="AG236" s="28">
        <f t="shared" si="45"/>
        <v>1169000</v>
      </c>
      <c r="AH236" s="28"/>
    </row>
    <row r="237" spans="1:34" x14ac:dyDescent="0.3">
      <c r="A237" s="7" t="s">
        <v>167</v>
      </c>
      <c r="B237" s="7" t="s">
        <v>114</v>
      </c>
      <c r="C237" s="7">
        <v>2801</v>
      </c>
      <c r="D237" s="7" t="s">
        <v>1480</v>
      </c>
      <c r="E237" s="7" t="s">
        <v>1464</v>
      </c>
      <c r="F237" s="7">
        <v>111041</v>
      </c>
      <c r="G237" s="7" t="s">
        <v>118</v>
      </c>
      <c r="H237" s="8" t="s">
        <v>1454</v>
      </c>
      <c r="I237" s="15">
        <v>90000000</v>
      </c>
      <c r="J237" s="15">
        <v>90000000</v>
      </c>
      <c r="K237" s="15">
        <v>90000000</v>
      </c>
      <c r="L237" s="15">
        <v>90000000</v>
      </c>
      <c r="M237" s="15">
        <v>97083333</v>
      </c>
      <c r="N237" s="15">
        <v>100000000</v>
      </c>
      <c r="O237" s="15">
        <v>110000000</v>
      </c>
      <c r="P237" s="15">
        <v>110000000</v>
      </c>
      <c r="Q237" s="15">
        <v>100000000</v>
      </c>
      <c r="R237" s="15">
        <v>100000000</v>
      </c>
      <c r="S237" s="15">
        <v>100000000</v>
      </c>
      <c r="T237" s="15">
        <v>97916666.666666672</v>
      </c>
      <c r="U237" s="21">
        <v>0.40310000000000001</v>
      </c>
      <c r="W237" s="28">
        <f t="shared" si="35"/>
        <v>90000000</v>
      </c>
      <c r="X237" s="28">
        <f t="shared" si="36"/>
        <v>90000000</v>
      </c>
      <c r="Y237" s="28">
        <f t="shared" si="37"/>
        <v>90000000</v>
      </c>
      <c r="Z237" s="28">
        <f t="shared" si="38"/>
        <v>97084000</v>
      </c>
      <c r="AA237" s="28">
        <f t="shared" si="39"/>
        <v>100000000</v>
      </c>
      <c r="AB237" s="28">
        <f t="shared" si="40"/>
        <v>110000000</v>
      </c>
      <c r="AC237" s="28">
        <f t="shared" si="41"/>
        <v>110000000</v>
      </c>
      <c r="AD237" s="28">
        <f t="shared" si="42"/>
        <v>100000000</v>
      </c>
      <c r="AE237" s="28">
        <f t="shared" si="43"/>
        <v>100000000</v>
      </c>
      <c r="AF237" s="28">
        <f t="shared" si="44"/>
        <v>100000000</v>
      </c>
      <c r="AG237" s="28">
        <f t="shared" si="45"/>
        <v>97917000</v>
      </c>
      <c r="AH237" s="28"/>
    </row>
    <row r="238" spans="1:34" x14ac:dyDescent="0.3">
      <c r="A238" s="7" t="s">
        <v>167</v>
      </c>
      <c r="B238" s="7" t="s">
        <v>114</v>
      </c>
      <c r="C238" s="7">
        <v>2801</v>
      </c>
      <c r="D238" s="7" t="s">
        <v>1481</v>
      </c>
      <c r="E238" s="7" t="s">
        <v>1464</v>
      </c>
      <c r="F238" s="7">
        <v>110177</v>
      </c>
      <c r="G238" s="7" t="s">
        <v>118</v>
      </c>
      <c r="H238" s="8" t="s">
        <v>1455</v>
      </c>
      <c r="I238" s="15">
        <v>13682051.946666667</v>
      </c>
      <c r="J238" s="15">
        <v>13682051.946666667</v>
      </c>
      <c r="K238" s="15">
        <v>13682051.946666667</v>
      </c>
      <c r="L238" s="15">
        <v>13682051.946666667</v>
      </c>
      <c r="M238" s="15">
        <v>13682051.946666667</v>
      </c>
      <c r="N238" s="15">
        <v>13682051.946666667</v>
      </c>
      <c r="O238" s="15">
        <v>13682051.946666667</v>
      </c>
      <c r="P238" s="15">
        <v>13682051.946666667</v>
      </c>
      <c r="Q238" s="15">
        <v>13682051.946666667</v>
      </c>
      <c r="R238" s="15">
        <v>13682051.946666667</v>
      </c>
      <c r="S238" s="15">
        <v>13682051.946666667</v>
      </c>
      <c r="T238" s="15">
        <v>13682051.946666667</v>
      </c>
      <c r="U238" s="21">
        <v>0.40310000000000001</v>
      </c>
      <c r="W238" s="28">
        <f t="shared" si="35"/>
        <v>13683000</v>
      </c>
      <c r="X238" s="28">
        <f t="shared" si="36"/>
        <v>13683000</v>
      </c>
      <c r="Y238" s="28">
        <f t="shared" si="37"/>
        <v>13683000</v>
      </c>
      <c r="Z238" s="28">
        <f t="shared" si="38"/>
        <v>13683000</v>
      </c>
      <c r="AA238" s="28">
        <f t="shared" si="39"/>
        <v>13683000</v>
      </c>
      <c r="AB238" s="28">
        <f t="shared" si="40"/>
        <v>13683000</v>
      </c>
      <c r="AC238" s="28">
        <f t="shared" si="41"/>
        <v>13683000</v>
      </c>
      <c r="AD238" s="28">
        <f t="shared" si="42"/>
        <v>13683000</v>
      </c>
      <c r="AE238" s="28">
        <f t="shared" si="43"/>
        <v>13683000</v>
      </c>
      <c r="AF238" s="28">
        <f t="shared" si="44"/>
        <v>13683000</v>
      </c>
      <c r="AG238" s="28">
        <f t="shared" si="45"/>
        <v>13683000</v>
      </c>
      <c r="AH238" s="28"/>
    </row>
    <row r="239" spans="1:34" x14ac:dyDescent="0.3">
      <c r="A239" s="7" t="s">
        <v>167</v>
      </c>
      <c r="B239" s="7" t="s">
        <v>114</v>
      </c>
      <c r="C239" s="7">
        <v>2801</v>
      </c>
      <c r="D239" s="7" t="s">
        <v>8</v>
      </c>
      <c r="E239" s="7" t="s">
        <v>1464</v>
      </c>
      <c r="F239" s="7">
        <v>111036</v>
      </c>
      <c r="G239" s="7" t="s">
        <v>118</v>
      </c>
      <c r="H239" s="8" t="s">
        <v>1456</v>
      </c>
      <c r="I239" s="15">
        <v>3486788.2666666671</v>
      </c>
      <c r="J239" s="15">
        <v>3486788.2666666671</v>
      </c>
      <c r="K239" s="15">
        <v>3486788.2666666671</v>
      </c>
      <c r="L239" s="15">
        <v>3486788.2666666671</v>
      </c>
      <c r="M239" s="15">
        <v>3486788.2666666671</v>
      </c>
      <c r="N239" s="15">
        <v>3486788.2666666671</v>
      </c>
      <c r="O239" s="15">
        <v>3486788.2666666671</v>
      </c>
      <c r="P239" s="15">
        <v>3486788.2666666671</v>
      </c>
      <c r="Q239" s="15">
        <v>3486788.2666666671</v>
      </c>
      <c r="R239" s="15">
        <v>3486788.2666666671</v>
      </c>
      <c r="S239" s="15">
        <v>3486788.2666666671</v>
      </c>
      <c r="T239" s="15">
        <v>3486788.2666666671</v>
      </c>
      <c r="U239" s="21">
        <v>0.40310000000000001</v>
      </c>
      <c r="W239" s="28">
        <f t="shared" si="35"/>
        <v>3487000</v>
      </c>
      <c r="X239" s="28">
        <f t="shared" si="36"/>
        <v>3487000</v>
      </c>
      <c r="Y239" s="28">
        <f t="shared" si="37"/>
        <v>3487000</v>
      </c>
      <c r="Z239" s="28">
        <f t="shared" si="38"/>
        <v>3487000</v>
      </c>
      <c r="AA239" s="28">
        <f t="shared" si="39"/>
        <v>3487000</v>
      </c>
      <c r="AB239" s="28">
        <f t="shared" si="40"/>
        <v>3487000</v>
      </c>
      <c r="AC239" s="28">
        <f t="shared" si="41"/>
        <v>3487000</v>
      </c>
      <c r="AD239" s="28">
        <f t="shared" si="42"/>
        <v>3487000</v>
      </c>
      <c r="AE239" s="28">
        <f t="shared" si="43"/>
        <v>3487000</v>
      </c>
      <c r="AF239" s="28">
        <f t="shared" si="44"/>
        <v>3487000</v>
      </c>
      <c r="AG239" s="28">
        <f t="shared" si="45"/>
        <v>3487000</v>
      </c>
      <c r="AH239" s="28"/>
    </row>
    <row r="240" spans="1:34" x14ac:dyDescent="0.3">
      <c r="A240" s="7" t="s">
        <v>167</v>
      </c>
      <c r="B240" s="7" t="s">
        <v>114</v>
      </c>
      <c r="C240" s="7">
        <v>2801</v>
      </c>
      <c r="D240" s="7" t="s">
        <v>8</v>
      </c>
      <c r="E240" s="7">
        <v>918</v>
      </c>
      <c r="F240" s="7">
        <v>110752</v>
      </c>
      <c r="G240" s="7" t="s">
        <v>118</v>
      </c>
      <c r="H240" s="8" t="s">
        <v>108</v>
      </c>
      <c r="I240" s="15">
        <v>3772736</v>
      </c>
      <c r="J240" s="15">
        <v>3772736</v>
      </c>
      <c r="K240" s="15">
        <v>3772736</v>
      </c>
      <c r="L240" s="15">
        <v>3772736</v>
      </c>
      <c r="M240" s="15">
        <v>3772736</v>
      </c>
      <c r="N240" s="15">
        <v>3772736</v>
      </c>
      <c r="O240" s="15">
        <v>3772736</v>
      </c>
      <c r="P240" s="15">
        <v>3772736</v>
      </c>
      <c r="Q240" s="15">
        <v>3772736</v>
      </c>
      <c r="R240" s="15">
        <v>3772736</v>
      </c>
      <c r="S240" s="15">
        <v>3772736</v>
      </c>
      <c r="T240" s="15">
        <v>3772736</v>
      </c>
      <c r="U240" s="21">
        <v>0.40310000000000001</v>
      </c>
      <c r="W240" s="28">
        <f t="shared" si="35"/>
        <v>3773000</v>
      </c>
      <c r="X240" s="28">
        <f t="shared" si="36"/>
        <v>3773000</v>
      </c>
      <c r="Y240" s="28">
        <f t="shared" si="37"/>
        <v>3773000</v>
      </c>
      <c r="Z240" s="28">
        <f t="shared" si="38"/>
        <v>3773000</v>
      </c>
      <c r="AA240" s="28">
        <f t="shared" si="39"/>
        <v>3773000</v>
      </c>
      <c r="AB240" s="28">
        <f t="shared" si="40"/>
        <v>3773000</v>
      </c>
      <c r="AC240" s="28">
        <f t="shared" si="41"/>
        <v>3773000</v>
      </c>
      <c r="AD240" s="28">
        <f t="shared" si="42"/>
        <v>3773000</v>
      </c>
      <c r="AE240" s="28">
        <f t="shared" si="43"/>
        <v>3773000</v>
      </c>
      <c r="AF240" s="28">
        <f t="shared" si="44"/>
        <v>3773000</v>
      </c>
      <c r="AG240" s="28">
        <f t="shared" si="45"/>
        <v>3773000</v>
      </c>
      <c r="AH240" s="28"/>
    </row>
    <row r="241" spans="1:24" x14ac:dyDescent="0.3">
      <c r="A241" s="7"/>
      <c r="B241" s="7"/>
      <c r="C241" s="7"/>
      <c r="D241" s="7"/>
      <c r="E241" s="7"/>
      <c r="F241" s="7"/>
      <c r="G241" s="7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</row>
    <row r="242" spans="1:24" x14ac:dyDescent="0.3">
      <c r="A242" s="7" t="s">
        <v>167</v>
      </c>
      <c r="B242" s="7" t="s">
        <v>157</v>
      </c>
      <c r="C242" s="7">
        <v>2803</v>
      </c>
      <c r="D242" s="6" t="s">
        <v>158</v>
      </c>
      <c r="E242" s="7">
        <v>999</v>
      </c>
      <c r="F242" s="6" t="s">
        <v>158</v>
      </c>
      <c r="G242" s="7"/>
      <c r="H242" s="13" t="s">
        <v>159</v>
      </c>
      <c r="I242" s="15">
        <v>107423000</v>
      </c>
      <c r="J242" s="15">
        <v>107189000</v>
      </c>
      <c r="K242" s="15">
        <v>107549000</v>
      </c>
      <c r="L242" s="15">
        <v>107109000</v>
      </c>
      <c r="M242" s="15">
        <v>107903000</v>
      </c>
      <c r="N242" s="15">
        <v>109305000</v>
      </c>
      <c r="O242" s="15">
        <v>109281000</v>
      </c>
      <c r="P242" s="15">
        <v>109051000</v>
      </c>
      <c r="Q242" s="15">
        <v>107725000</v>
      </c>
      <c r="R242" s="15">
        <v>109183000</v>
      </c>
      <c r="S242" s="15">
        <v>109448000</v>
      </c>
      <c r="T242" s="15">
        <v>111651000</v>
      </c>
      <c r="U242" s="21">
        <v>0.53320000000000001</v>
      </c>
    </row>
    <row r="243" spans="1:24" x14ac:dyDescent="0.3">
      <c r="A243" s="7"/>
      <c r="B243" s="7"/>
      <c r="C243" s="7"/>
      <c r="D243" s="6"/>
      <c r="E243" s="7"/>
      <c r="F243" s="6"/>
      <c r="G243" s="7"/>
      <c r="H243" s="13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</row>
    <row r="244" spans="1:24" x14ac:dyDescent="0.3">
      <c r="A244" s="7" t="s">
        <v>281</v>
      </c>
      <c r="B244" s="7" t="s">
        <v>555</v>
      </c>
      <c r="C244" s="7">
        <v>1306</v>
      </c>
      <c r="D244" s="7" t="s">
        <v>292</v>
      </c>
      <c r="E244" s="7">
        <v>921</v>
      </c>
      <c r="F244" s="7" t="s">
        <v>292</v>
      </c>
      <c r="G244" s="7" t="s">
        <v>424</v>
      </c>
      <c r="H244" s="8" t="s">
        <v>1482</v>
      </c>
      <c r="I244" s="15">
        <v>8333333.333333334</v>
      </c>
      <c r="J244" s="15">
        <v>8333333.333333334</v>
      </c>
      <c r="K244" s="15">
        <v>8333333.333333334</v>
      </c>
      <c r="L244" s="15">
        <v>8333333.333333334</v>
      </c>
      <c r="M244" s="15">
        <v>8333333.333333334</v>
      </c>
      <c r="N244" s="15">
        <v>8333333.333333334</v>
      </c>
      <c r="O244" s="15">
        <v>8333333.333333334</v>
      </c>
      <c r="P244" s="15">
        <v>8333333.333333334</v>
      </c>
      <c r="Q244" s="15">
        <v>8333333.333333334</v>
      </c>
      <c r="R244" s="15">
        <v>8333333.333333334</v>
      </c>
      <c r="S244" s="15">
        <v>8333333.333333334</v>
      </c>
      <c r="T244" s="15">
        <v>8333333.333333334</v>
      </c>
      <c r="U244" s="23">
        <v>0.53779999999999994</v>
      </c>
    </row>
    <row r="245" spans="1:24" s="21" customFormat="1" x14ac:dyDescent="0.3">
      <c r="A245" s="7" t="s">
        <v>281</v>
      </c>
      <c r="B245" s="7" t="s">
        <v>555</v>
      </c>
      <c r="C245" s="7">
        <v>1306</v>
      </c>
      <c r="D245" s="7" t="s">
        <v>293</v>
      </c>
      <c r="E245" s="7">
        <v>907</v>
      </c>
      <c r="F245" s="7" t="s">
        <v>293</v>
      </c>
      <c r="G245" s="7" t="s">
        <v>424</v>
      </c>
      <c r="H245" s="8" t="s">
        <v>1483</v>
      </c>
      <c r="I245" s="15">
        <v>15666666.666666666</v>
      </c>
      <c r="J245" s="15">
        <v>15666666.666666666</v>
      </c>
      <c r="K245" s="15">
        <v>15666666.666666666</v>
      </c>
      <c r="L245" s="15">
        <v>15666666.666666666</v>
      </c>
      <c r="M245" s="15">
        <v>15666666.666666666</v>
      </c>
      <c r="N245" s="15">
        <v>15666666.666666666</v>
      </c>
      <c r="O245" s="15">
        <v>15666666.666666666</v>
      </c>
      <c r="P245" s="15">
        <v>15666666.666666666</v>
      </c>
      <c r="Q245" s="15">
        <v>15666666.666666666</v>
      </c>
      <c r="R245" s="15">
        <v>15666666.666666666</v>
      </c>
      <c r="S245" s="15">
        <v>15666666.666666666</v>
      </c>
      <c r="T245" s="15">
        <v>15666666.666666666</v>
      </c>
      <c r="U245" s="23">
        <v>0.53779999999999994</v>
      </c>
      <c r="V245"/>
      <c r="W245"/>
      <c r="X245"/>
    </row>
    <row r="246" spans="1:24" s="21" customFormat="1" x14ac:dyDescent="0.3">
      <c r="A246" s="7" t="s">
        <v>281</v>
      </c>
      <c r="B246" s="7" t="s">
        <v>555</v>
      </c>
      <c r="C246" s="7">
        <v>1306</v>
      </c>
      <c r="D246" s="6" t="s">
        <v>8</v>
      </c>
      <c r="E246" s="7">
        <v>921</v>
      </c>
      <c r="F246" s="6" t="s">
        <v>8</v>
      </c>
      <c r="G246" s="7" t="s">
        <v>424</v>
      </c>
      <c r="H246" s="8" t="s">
        <v>320</v>
      </c>
      <c r="I246" s="15">
        <v>1000000</v>
      </c>
      <c r="J246" s="15">
        <v>1000000</v>
      </c>
      <c r="K246" s="15">
        <v>1000000</v>
      </c>
      <c r="L246" s="15">
        <v>1000000</v>
      </c>
      <c r="M246" s="15">
        <v>1000000</v>
      </c>
      <c r="N246" s="15">
        <v>1000000</v>
      </c>
      <c r="O246" s="15">
        <v>1000000</v>
      </c>
      <c r="P246" s="15">
        <v>1000000</v>
      </c>
      <c r="Q246" s="15">
        <v>1000000</v>
      </c>
      <c r="R246" s="15">
        <v>1000000</v>
      </c>
      <c r="S246" s="15">
        <v>1000000</v>
      </c>
      <c r="T246" s="15">
        <v>1000000</v>
      </c>
      <c r="U246" s="23">
        <v>0.53779999999999994</v>
      </c>
      <c r="V246"/>
      <c r="W246"/>
      <c r="X246"/>
    </row>
    <row r="247" spans="1:24" s="21" customFormat="1" x14ac:dyDescent="0.3">
      <c r="A247" s="7" t="s">
        <v>281</v>
      </c>
      <c r="B247" s="7" t="s">
        <v>555</v>
      </c>
      <c r="C247" s="7">
        <v>1306</v>
      </c>
      <c r="D247" s="7" t="s">
        <v>294</v>
      </c>
      <c r="E247" s="7">
        <v>921</v>
      </c>
      <c r="F247" s="7" t="s">
        <v>294</v>
      </c>
      <c r="G247" s="7" t="s">
        <v>424</v>
      </c>
      <c r="H247" s="8" t="s">
        <v>1484</v>
      </c>
      <c r="I247" s="15">
        <v>9583333.333333334</v>
      </c>
      <c r="J247" s="15">
        <v>9583333.333333334</v>
      </c>
      <c r="K247" s="15">
        <v>9583333.333333334</v>
      </c>
      <c r="L247" s="15">
        <v>9583333.333333334</v>
      </c>
      <c r="M247" s="15">
        <v>9583333.333333334</v>
      </c>
      <c r="N247" s="15">
        <v>9583333.333333334</v>
      </c>
      <c r="O247" s="15">
        <v>9583333.333333334</v>
      </c>
      <c r="P247" s="15">
        <v>9583333.333333334</v>
      </c>
      <c r="Q247" s="15">
        <v>9583333.333333334</v>
      </c>
      <c r="R247" s="15">
        <v>9583333.333333334</v>
      </c>
      <c r="S247" s="15">
        <v>9583333.333333334</v>
      </c>
      <c r="T247" s="15">
        <v>9583333.333333334</v>
      </c>
      <c r="U247" s="23">
        <v>0.53779999999999994</v>
      </c>
      <c r="V247"/>
      <c r="W247"/>
      <c r="X247"/>
    </row>
    <row r="248" spans="1:24" s="21" customFormat="1" x14ac:dyDescent="0.3">
      <c r="A248" s="7" t="s">
        <v>281</v>
      </c>
      <c r="B248" s="7" t="s">
        <v>555</v>
      </c>
      <c r="C248" s="7">
        <v>1306</v>
      </c>
      <c r="D248" s="6" t="s">
        <v>8</v>
      </c>
      <c r="E248" s="7">
        <v>921</v>
      </c>
      <c r="F248" s="6" t="s">
        <v>8</v>
      </c>
      <c r="G248" s="7" t="s">
        <v>424</v>
      </c>
      <c r="H248" s="8" t="s">
        <v>1485</v>
      </c>
      <c r="I248" s="15">
        <v>5000000</v>
      </c>
      <c r="J248" s="15">
        <v>5000000</v>
      </c>
      <c r="K248" s="15">
        <v>5000000</v>
      </c>
      <c r="L248" s="15">
        <v>5000000</v>
      </c>
      <c r="M248" s="15">
        <v>5000000</v>
      </c>
      <c r="N248" s="15">
        <v>5000000</v>
      </c>
      <c r="O248" s="15">
        <v>5000000</v>
      </c>
      <c r="P248" s="15">
        <v>5000000</v>
      </c>
      <c r="Q248" s="15">
        <v>5000000</v>
      </c>
      <c r="R248" s="15">
        <v>5000000</v>
      </c>
      <c r="S248" s="15">
        <v>5000000</v>
      </c>
      <c r="T248" s="15">
        <v>5000000</v>
      </c>
      <c r="U248" s="23">
        <v>0.53779999999999994</v>
      </c>
      <c r="V248"/>
      <c r="W248"/>
      <c r="X248"/>
    </row>
    <row r="249" spans="1:24" s="21" customFormat="1" x14ac:dyDescent="0.3">
      <c r="A249" s="7" t="s">
        <v>281</v>
      </c>
      <c r="B249" s="7" t="s">
        <v>555</v>
      </c>
      <c r="C249" s="7">
        <v>1306</v>
      </c>
      <c r="D249" s="7" t="s">
        <v>295</v>
      </c>
      <c r="E249" s="7">
        <v>921</v>
      </c>
      <c r="F249" s="7" t="s">
        <v>295</v>
      </c>
      <c r="G249" s="7" t="s">
        <v>424</v>
      </c>
      <c r="H249" s="8" t="s">
        <v>297</v>
      </c>
      <c r="I249" s="15">
        <v>14166666.666666666</v>
      </c>
      <c r="J249" s="15">
        <v>14166666.666666666</v>
      </c>
      <c r="K249" s="15">
        <v>14166666.666666666</v>
      </c>
      <c r="L249" s="15">
        <v>14166666.666666666</v>
      </c>
      <c r="M249" s="15">
        <v>14166666.666666666</v>
      </c>
      <c r="N249" s="15">
        <v>14166666.666666666</v>
      </c>
      <c r="O249" s="15">
        <v>14166666.666666666</v>
      </c>
      <c r="P249" s="15">
        <v>14166666.666666666</v>
      </c>
      <c r="Q249" s="15">
        <v>14166666.666666666</v>
      </c>
      <c r="R249" s="15">
        <v>14166666.666666666</v>
      </c>
      <c r="S249" s="15">
        <v>14166666.666666666</v>
      </c>
      <c r="T249" s="15">
        <v>14166666.666666666</v>
      </c>
      <c r="U249" s="23">
        <v>0.53779999999999994</v>
      </c>
      <c r="V249"/>
      <c r="W249"/>
      <c r="X249"/>
    </row>
    <row r="250" spans="1:24" s="21" customFormat="1" x14ac:dyDescent="0.3">
      <c r="A250" s="7" t="s">
        <v>281</v>
      </c>
      <c r="B250" s="7" t="s">
        <v>555</v>
      </c>
      <c r="C250" s="7">
        <v>1306</v>
      </c>
      <c r="D250" s="6" t="s">
        <v>8</v>
      </c>
      <c r="E250" s="7">
        <v>921</v>
      </c>
      <c r="F250" s="6" t="s">
        <v>8</v>
      </c>
      <c r="G250" s="7" t="s">
        <v>424</v>
      </c>
      <c r="H250" s="8" t="s">
        <v>1486</v>
      </c>
      <c r="I250" s="15">
        <v>416666.66666666669</v>
      </c>
      <c r="J250" s="15">
        <v>416666.66666666669</v>
      </c>
      <c r="K250" s="15">
        <v>416666.66666666669</v>
      </c>
      <c r="L250" s="15">
        <v>416666.66666666669</v>
      </c>
      <c r="M250" s="15">
        <v>416666.66666666669</v>
      </c>
      <c r="N250" s="15">
        <v>416666.66666666669</v>
      </c>
      <c r="O250" s="15">
        <v>416666.66666666669</v>
      </c>
      <c r="P250" s="15">
        <v>416666.66666666669</v>
      </c>
      <c r="Q250" s="15">
        <v>416666.66666666669</v>
      </c>
      <c r="R250" s="15">
        <v>416666.66666666669</v>
      </c>
      <c r="S250" s="15">
        <v>416666.66666666669</v>
      </c>
      <c r="T250" s="15">
        <v>416666.66666666669</v>
      </c>
      <c r="U250" s="23">
        <v>0.53779999999999994</v>
      </c>
      <c r="V250"/>
      <c r="W250"/>
      <c r="X250"/>
    </row>
    <row r="251" spans="1:24" s="21" customFormat="1" x14ac:dyDescent="0.3">
      <c r="A251" s="7" t="s">
        <v>281</v>
      </c>
      <c r="B251" s="7" t="s">
        <v>555</v>
      </c>
      <c r="C251" s="7">
        <v>1306</v>
      </c>
      <c r="D251" s="7" t="s">
        <v>253</v>
      </c>
      <c r="E251" s="7">
        <v>921</v>
      </c>
      <c r="F251" s="7" t="s">
        <v>253</v>
      </c>
      <c r="G251" s="7" t="s">
        <v>424</v>
      </c>
      <c r="H251" s="8" t="s">
        <v>304</v>
      </c>
      <c r="I251" s="15">
        <v>4166666.666666667</v>
      </c>
      <c r="J251" s="15">
        <v>4166666.666666667</v>
      </c>
      <c r="K251" s="15">
        <v>4166666.666666667</v>
      </c>
      <c r="L251" s="15">
        <v>4166666.666666667</v>
      </c>
      <c r="M251" s="15">
        <v>4166666.666666667</v>
      </c>
      <c r="N251" s="15">
        <v>4166666.666666667</v>
      </c>
      <c r="O251" s="15">
        <v>4166666.666666667</v>
      </c>
      <c r="P251" s="15">
        <v>4166666.666666667</v>
      </c>
      <c r="Q251" s="15">
        <v>4166666.666666667</v>
      </c>
      <c r="R251" s="15">
        <v>4166666.666666667</v>
      </c>
      <c r="S251" s="15">
        <v>4166666.666666667</v>
      </c>
      <c r="T251" s="15">
        <v>4166666.666666667</v>
      </c>
      <c r="U251" s="23">
        <v>0.53779999999999994</v>
      </c>
      <c r="V251"/>
      <c r="W251"/>
      <c r="X251"/>
    </row>
    <row r="252" spans="1:24" s="21" customFormat="1" x14ac:dyDescent="0.3">
      <c r="A252" s="7" t="s">
        <v>281</v>
      </c>
      <c r="B252" s="7" t="s">
        <v>555</v>
      </c>
      <c r="C252" s="7">
        <v>1306</v>
      </c>
      <c r="D252" s="6" t="s">
        <v>8</v>
      </c>
      <c r="E252" s="7">
        <v>925</v>
      </c>
      <c r="F252" s="7" t="s">
        <v>429</v>
      </c>
      <c r="G252" s="7" t="s">
        <v>424</v>
      </c>
      <c r="H252" s="8" t="s">
        <v>1487</v>
      </c>
      <c r="I252" s="15">
        <v>9000000</v>
      </c>
      <c r="J252" s="15">
        <v>9000000</v>
      </c>
      <c r="K252" s="15">
        <v>9000000</v>
      </c>
      <c r="L252" s="15">
        <v>9000000</v>
      </c>
      <c r="M252" s="15">
        <v>9000000</v>
      </c>
      <c r="N252" s="15">
        <v>9000000</v>
      </c>
      <c r="O252" s="15">
        <v>9000000</v>
      </c>
      <c r="P252" s="15">
        <v>9000000</v>
      </c>
      <c r="Q252" s="15">
        <v>9000000</v>
      </c>
      <c r="R252" s="15">
        <v>9000000</v>
      </c>
      <c r="S252" s="15">
        <v>9000000</v>
      </c>
      <c r="T252" s="15">
        <v>9000000</v>
      </c>
      <c r="U252" s="23">
        <v>0.53779999999999994</v>
      </c>
      <c r="V252"/>
      <c r="W252"/>
      <c r="X252"/>
    </row>
    <row r="253" spans="1:24" s="21" customFormat="1" x14ac:dyDescent="0.3">
      <c r="A253" s="7" t="s">
        <v>281</v>
      </c>
      <c r="B253" s="7" t="s">
        <v>555</v>
      </c>
      <c r="C253" s="7">
        <v>1306</v>
      </c>
      <c r="D253" s="6" t="s">
        <v>8</v>
      </c>
      <c r="E253" s="7">
        <v>907</v>
      </c>
      <c r="F253" s="7" t="s">
        <v>430</v>
      </c>
      <c r="G253" s="7" t="s">
        <v>424</v>
      </c>
      <c r="H253" s="8" t="s">
        <v>1488</v>
      </c>
      <c r="I253" s="15">
        <v>6000000</v>
      </c>
      <c r="J253" s="15">
        <v>6000000</v>
      </c>
      <c r="K253" s="15">
        <v>6000000</v>
      </c>
      <c r="L253" s="15">
        <v>6000000</v>
      </c>
      <c r="M253" s="15">
        <v>6000000</v>
      </c>
      <c r="N253" s="15">
        <v>6000000</v>
      </c>
      <c r="O253" s="15">
        <v>6000000</v>
      </c>
      <c r="P253" s="15">
        <v>6000000</v>
      </c>
      <c r="Q253" s="15">
        <v>6000000</v>
      </c>
      <c r="R253" s="15">
        <v>6000000</v>
      </c>
      <c r="S253" s="15">
        <v>6000000</v>
      </c>
      <c r="T253" s="15">
        <v>6000000</v>
      </c>
      <c r="U253" s="23">
        <v>0.53779999999999994</v>
      </c>
      <c r="V253"/>
      <c r="W253"/>
      <c r="X253"/>
    </row>
    <row r="254" spans="1:24" s="21" customFormat="1" x14ac:dyDescent="0.3">
      <c r="A254" s="7" t="s">
        <v>281</v>
      </c>
      <c r="B254" s="7" t="s">
        <v>555</v>
      </c>
      <c r="C254" s="7">
        <v>1306</v>
      </c>
      <c r="D254" s="6" t="s">
        <v>8</v>
      </c>
      <c r="E254" s="7">
        <v>905</v>
      </c>
      <c r="F254" s="7" t="s">
        <v>431</v>
      </c>
      <c r="G254" s="7" t="s">
        <v>424</v>
      </c>
      <c r="H254" s="8" t="s">
        <v>1489</v>
      </c>
      <c r="I254" s="15">
        <v>2000000</v>
      </c>
      <c r="J254" s="15">
        <v>2000000</v>
      </c>
      <c r="K254" s="15">
        <v>2000000</v>
      </c>
      <c r="L254" s="15">
        <v>2000000</v>
      </c>
      <c r="M254" s="15">
        <v>2000000</v>
      </c>
      <c r="N254" s="15">
        <v>2000000</v>
      </c>
      <c r="O254" s="15">
        <v>2000000</v>
      </c>
      <c r="P254" s="15">
        <v>2000000</v>
      </c>
      <c r="Q254" s="15">
        <v>2000000</v>
      </c>
      <c r="R254" s="15">
        <v>2000000</v>
      </c>
      <c r="S254" s="15">
        <v>2000000</v>
      </c>
      <c r="T254" s="15">
        <v>2000000</v>
      </c>
      <c r="U254" s="23">
        <v>0.53779999999999994</v>
      </c>
      <c r="V254"/>
      <c r="W254"/>
      <c r="X254"/>
    </row>
    <row r="255" spans="1:24" s="21" customFormat="1" x14ac:dyDescent="0.3">
      <c r="A255" s="7" t="s">
        <v>281</v>
      </c>
      <c r="B255" s="7" t="s">
        <v>555</v>
      </c>
      <c r="C255" s="7">
        <v>1306</v>
      </c>
      <c r="D255" s="6" t="s">
        <v>8</v>
      </c>
      <c r="E255" s="7">
        <v>922</v>
      </c>
      <c r="F255" s="7" t="s">
        <v>432</v>
      </c>
      <c r="G255" s="7" t="s">
        <v>424</v>
      </c>
      <c r="H255" s="8" t="s">
        <v>298</v>
      </c>
      <c r="I255" s="15">
        <v>2000000</v>
      </c>
      <c r="J255" s="15">
        <v>2000000</v>
      </c>
      <c r="K255" s="15">
        <v>2000000</v>
      </c>
      <c r="L255" s="15">
        <v>2000000</v>
      </c>
      <c r="M255" s="15">
        <v>2000000</v>
      </c>
      <c r="N255" s="15">
        <v>2000000</v>
      </c>
      <c r="O255" s="15">
        <v>2000000</v>
      </c>
      <c r="P255" s="15">
        <v>2000000</v>
      </c>
      <c r="Q255" s="15">
        <v>2000000</v>
      </c>
      <c r="R255" s="15">
        <v>2000000</v>
      </c>
      <c r="S255" s="15">
        <v>2000000</v>
      </c>
      <c r="T255" s="15">
        <v>2000000</v>
      </c>
      <c r="U255" s="23">
        <v>0.53779999999999994</v>
      </c>
      <c r="V255"/>
      <c r="W255"/>
      <c r="X255"/>
    </row>
    <row r="256" spans="1:24" s="21" customFormat="1" x14ac:dyDescent="0.3">
      <c r="A256" s="7" t="s">
        <v>281</v>
      </c>
      <c r="B256" s="7" t="s">
        <v>555</v>
      </c>
      <c r="C256" s="7">
        <v>1306</v>
      </c>
      <c r="D256" s="6" t="s">
        <v>8</v>
      </c>
      <c r="E256" s="7">
        <v>925</v>
      </c>
      <c r="F256" s="7">
        <v>212452</v>
      </c>
      <c r="G256" s="7" t="s">
        <v>424</v>
      </c>
      <c r="H256" s="8" t="s">
        <v>1490</v>
      </c>
      <c r="I256" s="15">
        <v>0</v>
      </c>
      <c r="J256" s="15">
        <v>0</v>
      </c>
      <c r="K256" s="15">
        <v>10000000</v>
      </c>
      <c r="L256" s="15">
        <v>0</v>
      </c>
      <c r="M256" s="15">
        <v>0</v>
      </c>
      <c r="N256" s="15">
        <v>0</v>
      </c>
      <c r="O256" s="15">
        <v>0</v>
      </c>
      <c r="P256" s="15">
        <v>10000000</v>
      </c>
      <c r="Q256" s="15">
        <v>0</v>
      </c>
      <c r="R256" s="15">
        <v>0</v>
      </c>
      <c r="S256" s="15">
        <v>10000000</v>
      </c>
      <c r="T256" s="15">
        <v>0</v>
      </c>
      <c r="U256" s="23">
        <v>0.53779999999999994</v>
      </c>
      <c r="V256"/>
      <c r="W256"/>
      <c r="X256"/>
    </row>
    <row r="257" spans="1:24" s="21" customFormat="1" x14ac:dyDescent="0.3">
      <c r="A257" s="7" t="s">
        <v>281</v>
      </c>
      <c r="B257" s="7" t="s">
        <v>555</v>
      </c>
      <c r="C257" s="7">
        <v>1306</v>
      </c>
      <c r="D257" s="6" t="s">
        <v>8</v>
      </c>
      <c r="E257" s="7">
        <v>907</v>
      </c>
      <c r="F257" s="7" t="s">
        <v>433</v>
      </c>
      <c r="G257" s="7" t="s">
        <v>424</v>
      </c>
      <c r="H257" s="8" t="s">
        <v>1491</v>
      </c>
      <c r="I257" s="15">
        <v>3000000</v>
      </c>
      <c r="J257" s="15">
        <v>3000000</v>
      </c>
      <c r="K257" s="15">
        <v>3000000</v>
      </c>
      <c r="L257" s="15">
        <v>3000000</v>
      </c>
      <c r="M257" s="15">
        <v>3000000</v>
      </c>
      <c r="N257" s="15">
        <v>3000000</v>
      </c>
      <c r="O257" s="15">
        <v>3000000</v>
      </c>
      <c r="P257" s="15">
        <v>3000000</v>
      </c>
      <c r="Q257" s="15">
        <v>3000000</v>
      </c>
      <c r="R257" s="15">
        <v>3000000</v>
      </c>
      <c r="S257" s="15">
        <v>3000000</v>
      </c>
      <c r="T257" s="15">
        <v>3000000</v>
      </c>
      <c r="U257" s="23">
        <v>0.53779999999999994</v>
      </c>
      <c r="V257"/>
      <c r="W257"/>
      <c r="X257"/>
    </row>
    <row r="258" spans="1:24" s="21" customFormat="1" x14ac:dyDescent="0.3">
      <c r="A258" s="7" t="s">
        <v>281</v>
      </c>
      <c r="B258" s="7" t="s">
        <v>555</v>
      </c>
      <c r="C258" s="7">
        <v>1306</v>
      </c>
      <c r="D258" s="6" t="s">
        <v>8</v>
      </c>
      <c r="E258" s="7">
        <v>905</v>
      </c>
      <c r="F258" s="7" t="s">
        <v>434</v>
      </c>
      <c r="G258" s="7" t="s">
        <v>424</v>
      </c>
      <c r="H258" s="8" t="s">
        <v>318</v>
      </c>
      <c r="I258" s="15">
        <v>1500000</v>
      </c>
      <c r="J258" s="15">
        <v>1500000</v>
      </c>
      <c r="K258" s="15">
        <v>1500000</v>
      </c>
      <c r="L258" s="15">
        <v>1500000</v>
      </c>
      <c r="M258" s="15">
        <v>1500000</v>
      </c>
      <c r="N258" s="15">
        <v>1500000</v>
      </c>
      <c r="O258" s="15">
        <v>1500000</v>
      </c>
      <c r="P258" s="15">
        <v>1500000</v>
      </c>
      <c r="Q258" s="15">
        <v>1500000</v>
      </c>
      <c r="R258" s="15">
        <v>1500000</v>
      </c>
      <c r="S258" s="15">
        <v>1500000</v>
      </c>
      <c r="T258" s="15">
        <v>1500000</v>
      </c>
      <c r="U258" s="23">
        <v>0.53779999999999994</v>
      </c>
      <c r="V258"/>
      <c r="W258"/>
      <c r="X258"/>
    </row>
    <row r="259" spans="1:24" s="21" customFormat="1" x14ac:dyDescent="0.3">
      <c r="A259" s="7" t="s">
        <v>281</v>
      </c>
      <c r="B259" s="7" t="s">
        <v>555</v>
      </c>
      <c r="C259" s="7">
        <v>1306</v>
      </c>
      <c r="D259" s="6" t="s">
        <v>8</v>
      </c>
      <c r="E259" s="7">
        <v>925</v>
      </c>
      <c r="F259" s="7" t="s">
        <v>435</v>
      </c>
      <c r="G259" s="7" t="s">
        <v>424</v>
      </c>
      <c r="H259" s="8" t="s">
        <v>1492</v>
      </c>
      <c r="I259" s="15">
        <v>1500000</v>
      </c>
      <c r="J259" s="15">
        <v>1500000</v>
      </c>
      <c r="K259" s="15">
        <v>1500000</v>
      </c>
      <c r="L259" s="15">
        <v>1500000</v>
      </c>
      <c r="M259" s="15">
        <v>1500000</v>
      </c>
      <c r="N259" s="15">
        <v>1500000</v>
      </c>
      <c r="O259" s="15">
        <v>1500000</v>
      </c>
      <c r="P259" s="15">
        <v>1500000</v>
      </c>
      <c r="Q259" s="15">
        <v>1500000</v>
      </c>
      <c r="R259" s="15">
        <v>1500000</v>
      </c>
      <c r="S259" s="15">
        <v>1500000</v>
      </c>
      <c r="T259" s="15">
        <v>1500000</v>
      </c>
      <c r="U259" s="23">
        <v>0.53779999999999994</v>
      </c>
      <c r="V259"/>
      <c r="W259"/>
      <c r="X259"/>
    </row>
    <row r="260" spans="1:24" s="21" customFormat="1" x14ac:dyDescent="0.3">
      <c r="A260" s="7" t="s">
        <v>281</v>
      </c>
      <c r="B260" s="7" t="s">
        <v>555</v>
      </c>
      <c r="C260" s="7">
        <v>1306</v>
      </c>
      <c r="D260" s="6" t="s">
        <v>8</v>
      </c>
      <c r="E260" s="7">
        <v>905</v>
      </c>
      <c r="F260" s="7" t="s">
        <v>436</v>
      </c>
      <c r="G260" s="7" t="s">
        <v>424</v>
      </c>
      <c r="H260" s="8" t="s">
        <v>1493</v>
      </c>
      <c r="I260" s="15">
        <v>1500000</v>
      </c>
      <c r="J260" s="15">
        <v>1500000</v>
      </c>
      <c r="K260" s="15">
        <v>1500000</v>
      </c>
      <c r="L260" s="15">
        <v>1500000</v>
      </c>
      <c r="M260" s="15">
        <v>1500000</v>
      </c>
      <c r="N260" s="15">
        <v>1500000</v>
      </c>
      <c r="O260" s="15">
        <v>1500000</v>
      </c>
      <c r="P260" s="15">
        <v>1500000</v>
      </c>
      <c r="Q260" s="15">
        <v>1500000</v>
      </c>
      <c r="R260" s="15">
        <v>1500000</v>
      </c>
      <c r="S260" s="15">
        <v>1500000</v>
      </c>
      <c r="T260" s="15">
        <v>1500000</v>
      </c>
      <c r="U260" s="23">
        <v>0.53779999999999994</v>
      </c>
      <c r="V260"/>
      <c r="W260"/>
      <c r="X260"/>
    </row>
    <row r="261" spans="1:24" s="21" customFormat="1" x14ac:dyDescent="0.3">
      <c r="A261" s="7" t="s">
        <v>281</v>
      </c>
      <c r="B261" s="7" t="s">
        <v>555</v>
      </c>
      <c r="C261" s="7">
        <v>1306</v>
      </c>
      <c r="D261" s="6" t="s">
        <v>8</v>
      </c>
      <c r="E261" s="7">
        <v>905</v>
      </c>
      <c r="F261" s="7" t="s">
        <v>437</v>
      </c>
      <c r="G261" s="7" t="s">
        <v>424</v>
      </c>
      <c r="H261" s="8" t="s">
        <v>330</v>
      </c>
      <c r="I261" s="15">
        <v>500000</v>
      </c>
      <c r="J261" s="15">
        <v>500000</v>
      </c>
      <c r="K261" s="15">
        <v>500000</v>
      </c>
      <c r="L261" s="15">
        <v>500000</v>
      </c>
      <c r="M261" s="15">
        <v>500000</v>
      </c>
      <c r="N261" s="15">
        <v>500000</v>
      </c>
      <c r="O261" s="15">
        <v>500000</v>
      </c>
      <c r="P261" s="15">
        <v>500000</v>
      </c>
      <c r="Q261" s="15">
        <v>500000</v>
      </c>
      <c r="R261" s="15">
        <v>500000</v>
      </c>
      <c r="S261" s="15">
        <v>500000</v>
      </c>
      <c r="T261" s="15">
        <v>500000</v>
      </c>
      <c r="U261" s="23">
        <v>0.53779999999999994</v>
      </c>
      <c r="V261"/>
      <c r="W261"/>
      <c r="X261"/>
    </row>
    <row r="262" spans="1:24" s="21" customFormat="1" x14ac:dyDescent="0.3">
      <c r="A262" s="7" t="s">
        <v>281</v>
      </c>
      <c r="B262" s="7" t="s">
        <v>555</v>
      </c>
      <c r="C262" s="7">
        <v>1306</v>
      </c>
      <c r="D262" s="6" t="s">
        <v>8</v>
      </c>
      <c r="E262" s="7">
        <v>925</v>
      </c>
      <c r="F262" s="7" t="s">
        <v>438</v>
      </c>
      <c r="G262" s="7" t="s">
        <v>424</v>
      </c>
      <c r="H262" s="8" t="s">
        <v>312</v>
      </c>
      <c r="I262" s="15">
        <v>500000</v>
      </c>
      <c r="J262" s="15">
        <v>500000</v>
      </c>
      <c r="K262" s="15">
        <v>500000</v>
      </c>
      <c r="L262" s="15">
        <v>500000</v>
      </c>
      <c r="M262" s="15">
        <v>500000</v>
      </c>
      <c r="N262" s="15">
        <v>500000</v>
      </c>
      <c r="O262" s="15">
        <v>500000</v>
      </c>
      <c r="P262" s="15">
        <v>500000</v>
      </c>
      <c r="Q262" s="15">
        <v>500000</v>
      </c>
      <c r="R262" s="15">
        <v>500000</v>
      </c>
      <c r="S262" s="15">
        <v>500000</v>
      </c>
      <c r="T262" s="15">
        <v>500000</v>
      </c>
      <c r="U262" s="23">
        <v>0.53779999999999994</v>
      </c>
      <c r="V262"/>
      <c r="W262"/>
      <c r="X262"/>
    </row>
    <row r="263" spans="1:24" s="21" customFormat="1" x14ac:dyDescent="0.3">
      <c r="A263" s="7" t="s">
        <v>281</v>
      </c>
      <c r="B263" s="7" t="s">
        <v>555</v>
      </c>
      <c r="C263" s="7">
        <v>1306</v>
      </c>
      <c r="D263" s="6" t="s">
        <v>8</v>
      </c>
      <c r="E263" s="7">
        <v>925</v>
      </c>
      <c r="F263" s="7" t="s">
        <v>439</v>
      </c>
      <c r="G263" s="7" t="s">
        <v>424</v>
      </c>
      <c r="H263" s="8" t="s">
        <v>327</v>
      </c>
      <c r="I263" s="15">
        <v>1000000</v>
      </c>
      <c r="J263" s="15">
        <v>1000000</v>
      </c>
      <c r="K263" s="15">
        <v>1000000</v>
      </c>
      <c r="L263" s="15">
        <v>1000000</v>
      </c>
      <c r="M263" s="15">
        <v>1000000</v>
      </c>
      <c r="N263" s="15">
        <v>1000000</v>
      </c>
      <c r="O263" s="15">
        <v>1000000</v>
      </c>
      <c r="P263" s="15">
        <v>1000000</v>
      </c>
      <c r="Q263" s="15">
        <v>1000000</v>
      </c>
      <c r="R263" s="15">
        <v>1000000</v>
      </c>
      <c r="S263" s="15">
        <v>1000000</v>
      </c>
      <c r="T263" s="15">
        <v>1000000</v>
      </c>
      <c r="U263" s="23">
        <v>0.53779999999999994</v>
      </c>
      <c r="V263"/>
      <c r="W263"/>
      <c r="X263"/>
    </row>
    <row r="264" spans="1:24" s="21" customFormat="1" x14ac:dyDescent="0.3">
      <c r="A264" s="7" t="s">
        <v>281</v>
      </c>
      <c r="B264" s="7" t="s">
        <v>555</v>
      </c>
      <c r="C264" s="7">
        <v>1306</v>
      </c>
      <c r="D264" s="6" t="s">
        <v>8</v>
      </c>
      <c r="E264" s="7">
        <v>907</v>
      </c>
      <c r="F264" s="7" t="s">
        <v>440</v>
      </c>
      <c r="G264" s="7" t="s">
        <v>424</v>
      </c>
      <c r="H264" s="8" t="s">
        <v>331</v>
      </c>
      <c r="I264" s="15">
        <v>2000000</v>
      </c>
      <c r="J264" s="15">
        <v>2000000</v>
      </c>
      <c r="K264" s="15">
        <v>2000000</v>
      </c>
      <c r="L264" s="15">
        <v>2000000</v>
      </c>
      <c r="M264" s="15">
        <v>2000000</v>
      </c>
      <c r="N264" s="15">
        <v>2000000</v>
      </c>
      <c r="O264" s="15">
        <v>2000000</v>
      </c>
      <c r="P264" s="15">
        <v>2000000</v>
      </c>
      <c r="Q264" s="15">
        <v>2000000</v>
      </c>
      <c r="R264" s="15">
        <v>2000000</v>
      </c>
      <c r="S264" s="15">
        <v>2000000</v>
      </c>
      <c r="T264" s="15">
        <v>2000000</v>
      </c>
      <c r="U264" s="23">
        <v>0.53779999999999994</v>
      </c>
      <c r="V264"/>
      <c r="W264"/>
      <c r="X264"/>
    </row>
    <row r="265" spans="1:24" s="21" customFormat="1" x14ac:dyDescent="0.3">
      <c r="A265" s="7" t="s">
        <v>281</v>
      </c>
      <c r="B265" s="7" t="s">
        <v>555</v>
      </c>
      <c r="C265" s="7">
        <v>1306</v>
      </c>
      <c r="D265" s="6" t="s">
        <v>8</v>
      </c>
      <c r="E265" s="7">
        <v>905</v>
      </c>
      <c r="F265" s="7" t="s">
        <v>441</v>
      </c>
      <c r="G265" s="7" t="s">
        <v>424</v>
      </c>
      <c r="H265" s="8" t="s">
        <v>305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2000000</v>
      </c>
      <c r="S265" s="15">
        <v>2000000</v>
      </c>
      <c r="T265" s="15">
        <v>2000000</v>
      </c>
      <c r="U265" s="23">
        <v>0.53779999999999994</v>
      </c>
      <c r="V265"/>
      <c r="W265"/>
      <c r="X265"/>
    </row>
    <row r="266" spans="1:24" s="21" customFormat="1" x14ac:dyDescent="0.3">
      <c r="A266" s="7" t="s">
        <v>281</v>
      </c>
      <c r="B266" s="7" t="s">
        <v>555</v>
      </c>
      <c r="C266" s="7">
        <v>1306</v>
      </c>
      <c r="D266" s="6" t="s">
        <v>8</v>
      </c>
      <c r="E266" s="7">
        <v>924</v>
      </c>
      <c r="F266" s="7" t="s">
        <v>442</v>
      </c>
      <c r="G266" s="7" t="s">
        <v>424</v>
      </c>
      <c r="H266" s="8" t="s">
        <v>1494</v>
      </c>
      <c r="I266" s="15">
        <v>2000000</v>
      </c>
      <c r="J266" s="15">
        <v>2000000</v>
      </c>
      <c r="K266" s="15">
        <v>2000000</v>
      </c>
      <c r="L266" s="15">
        <v>2000000</v>
      </c>
      <c r="M266" s="15">
        <v>2000000</v>
      </c>
      <c r="N266" s="15">
        <v>2000000</v>
      </c>
      <c r="O266" s="15">
        <v>2000000</v>
      </c>
      <c r="P266" s="15">
        <v>2000000</v>
      </c>
      <c r="Q266" s="15">
        <v>2000000</v>
      </c>
      <c r="R266" s="15">
        <v>2000000</v>
      </c>
      <c r="S266" s="15">
        <v>2000000</v>
      </c>
      <c r="T266" s="15">
        <v>2000000</v>
      </c>
      <c r="U266" s="23">
        <v>0.53779999999999994</v>
      </c>
      <c r="V266"/>
      <c r="W266"/>
      <c r="X266"/>
    </row>
    <row r="267" spans="1:24" s="21" customFormat="1" x14ac:dyDescent="0.3">
      <c r="A267" s="7" t="s">
        <v>281</v>
      </c>
      <c r="B267" s="7" t="s">
        <v>555</v>
      </c>
      <c r="C267" s="7">
        <v>1306</v>
      </c>
      <c r="D267" s="6" t="s">
        <v>8</v>
      </c>
      <c r="E267" s="7">
        <v>925</v>
      </c>
      <c r="F267" s="7" t="s">
        <v>443</v>
      </c>
      <c r="G267" s="7" t="s">
        <v>424</v>
      </c>
      <c r="H267" s="8" t="s">
        <v>321</v>
      </c>
      <c r="I267" s="15">
        <v>500000</v>
      </c>
      <c r="J267" s="15">
        <v>500000</v>
      </c>
      <c r="K267" s="15">
        <v>500000</v>
      </c>
      <c r="L267" s="15">
        <v>500000</v>
      </c>
      <c r="M267" s="15">
        <v>500000</v>
      </c>
      <c r="N267" s="15">
        <v>500000</v>
      </c>
      <c r="O267" s="15">
        <v>500000</v>
      </c>
      <c r="P267" s="15">
        <v>500000</v>
      </c>
      <c r="Q267" s="15">
        <v>500000</v>
      </c>
      <c r="R267" s="15">
        <v>500000</v>
      </c>
      <c r="S267" s="15">
        <v>500000</v>
      </c>
      <c r="T267" s="15">
        <v>500000</v>
      </c>
      <c r="U267" s="23">
        <v>0.53779999999999994</v>
      </c>
      <c r="V267"/>
      <c r="W267"/>
      <c r="X267"/>
    </row>
    <row r="268" spans="1:24" s="21" customFormat="1" x14ac:dyDescent="0.3">
      <c r="A268" s="7" t="s">
        <v>281</v>
      </c>
      <c r="B268" s="7" t="s">
        <v>555</v>
      </c>
      <c r="C268" s="7">
        <v>1306</v>
      </c>
      <c r="D268" s="6" t="s">
        <v>8</v>
      </c>
      <c r="E268" s="7">
        <v>913</v>
      </c>
      <c r="F268" s="7" t="s">
        <v>444</v>
      </c>
      <c r="G268" s="7" t="s">
        <v>424</v>
      </c>
      <c r="H268" s="8" t="s">
        <v>314</v>
      </c>
      <c r="I268" s="15">
        <v>1500000</v>
      </c>
      <c r="J268" s="15">
        <v>1500000</v>
      </c>
      <c r="K268" s="15">
        <v>500000</v>
      </c>
      <c r="L268" s="15">
        <v>1500000</v>
      </c>
      <c r="M268" s="15">
        <v>500000</v>
      </c>
      <c r="N268" s="15">
        <v>500000</v>
      </c>
      <c r="O268" s="15">
        <v>500000</v>
      </c>
      <c r="P268" s="15">
        <v>500000</v>
      </c>
      <c r="Q268" s="15">
        <v>500000</v>
      </c>
      <c r="R268" s="15">
        <v>500000</v>
      </c>
      <c r="S268" s="15">
        <v>500000</v>
      </c>
      <c r="T268" s="15">
        <v>500000</v>
      </c>
      <c r="U268" s="23">
        <v>0.53779999999999994</v>
      </c>
      <c r="V268"/>
      <c r="W268"/>
      <c r="X268"/>
    </row>
    <row r="269" spans="1:24" s="21" customFormat="1" x14ac:dyDescent="0.3">
      <c r="A269" s="7" t="s">
        <v>281</v>
      </c>
      <c r="B269" s="7" t="s">
        <v>555</v>
      </c>
      <c r="C269" s="7">
        <v>1306</v>
      </c>
      <c r="D269" s="6" t="s">
        <v>8</v>
      </c>
      <c r="E269" s="7">
        <v>905</v>
      </c>
      <c r="F269" s="7" t="s">
        <v>445</v>
      </c>
      <c r="G269" s="7" t="s">
        <v>424</v>
      </c>
      <c r="H269" s="8" t="s">
        <v>324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2000000</v>
      </c>
      <c r="O269" s="15">
        <v>2000000</v>
      </c>
      <c r="P269" s="15">
        <v>2000000</v>
      </c>
      <c r="Q269" s="15">
        <v>2000000</v>
      </c>
      <c r="R269" s="15">
        <v>0</v>
      </c>
      <c r="S269" s="15">
        <v>0</v>
      </c>
      <c r="T269" s="15">
        <v>0</v>
      </c>
      <c r="U269" s="23">
        <v>0.53779999999999994</v>
      </c>
      <c r="V269"/>
      <c r="W269"/>
      <c r="X269"/>
    </row>
    <row r="270" spans="1:24" s="21" customFormat="1" x14ac:dyDescent="0.3">
      <c r="A270" s="7" t="s">
        <v>281</v>
      </c>
      <c r="B270" s="7" t="s">
        <v>555</v>
      </c>
      <c r="C270" s="7">
        <v>1306</v>
      </c>
      <c r="D270" s="6" t="s">
        <v>8</v>
      </c>
      <c r="E270" s="7">
        <v>925</v>
      </c>
      <c r="F270" s="7" t="s">
        <v>446</v>
      </c>
      <c r="G270" s="7" t="s">
        <v>424</v>
      </c>
      <c r="H270" s="8" t="s">
        <v>309</v>
      </c>
      <c r="I270" s="15">
        <v>1000000</v>
      </c>
      <c r="J270" s="15">
        <v>1000000</v>
      </c>
      <c r="K270" s="15">
        <v>1000000</v>
      </c>
      <c r="L270" s="15">
        <v>1000000</v>
      </c>
      <c r="M270" s="15">
        <v>1000000</v>
      </c>
      <c r="N270" s="15">
        <v>1000000</v>
      </c>
      <c r="O270" s="15">
        <v>1000000</v>
      </c>
      <c r="P270" s="15">
        <v>1000000</v>
      </c>
      <c r="Q270" s="15">
        <v>1000000</v>
      </c>
      <c r="R270" s="15">
        <v>1000000</v>
      </c>
      <c r="S270" s="15">
        <v>1000000</v>
      </c>
      <c r="T270" s="15">
        <v>1000000</v>
      </c>
      <c r="U270" s="23">
        <v>0.53779999999999994</v>
      </c>
      <c r="V270"/>
      <c r="W270"/>
      <c r="X270"/>
    </row>
    <row r="271" spans="1:24" s="21" customFormat="1" x14ac:dyDescent="0.3">
      <c r="A271" s="7" t="s">
        <v>281</v>
      </c>
      <c r="B271" s="7" t="s">
        <v>555</v>
      </c>
      <c r="C271" s="7">
        <v>1306</v>
      </c>
      <c r="D271" s="6" t="s">
        <v>8</v>
      </c>
      <c r="E271" s="7">
        <v>925</v>
      </c>
      <c r="F271" s="7" t="s">
        <v>447</v>
      </c>
      <c r="G271" s="7" t="s">
        <v>424</v>
      </c>
      <c r="H271" s="8" t="s">
        <v>1495</v>
      </c>
      <c r="I271" s="15">
        <v>1000000</v>
      </c>
      <c r="J271" s="15">
        <v>1000000</v>
      </c>
      <c r="K271" s="15">
        <v>1000000</v>
      </c>
      <c r="L271" s="15">
        <v>1000000</v>
      </c>
      <c r="M271" s="15">
        <v>1000000</v>
      </c>
      <c r="N271" s="15">
        <v>1000000</v>
      </c>
      <c r="O271" s="15">
        <v>1000000</v>
      </c>
      <c r="P271" s="15">
        <v>1000000</v>
      </c>
      <c r="Q271" s="15">
        <v>1000000</v>
      </c>
      <c r="R271" s="15">
        <v>1000000</v>
      </c>
      <c r="S271" s="15">
        <v>1000000</v>
      </c>
      <c r="T271" s="15">
        <v>1000000</v>
      </c>
      <c r="U271" s="23">
        <v>0.53779999999999994</v>
      </c>
      <c r="V271"/>
      <c r="W271"/>
      <c r="X271"/>
    </row>
    <row r="272" spans="1:24" s="21" customFormat="1" x14ac:dyDescent="0.3">
      <c r="A272" s="7" t="s">
        <v>281</v>
      </c>
      <c r="B272" s="7" t="s">
        <v>555</v>
      </c>
      <c r="C272" s="7">
        <v>1306</v>
      </c>
      <c r="D272" s="6" t="s">
        <v>8</v>
      </c>
      <c r="E272" s="7">
        <v>925</v>
      </c>
      <c r="F272" s="7" t="s">
        <v>448</v>
      </c>
      <c r="G272" s="7" t="s">
        <v>424</v>
      </c>
      <c r="H272" s="8" t="s">
        <v>321</v>
      </c>
      <c r="I272" s="15">
        <v>500000</v>
      </c>
      <c r="J272" s="15">
        <v>500000</v>
      </c>
      <c r="K272" s="15">
        <v>500000</v>
      </c>
      <c r="L272" s="15">
        <v>500000</v>
      </c>
      <c r="M272" s="15">
        <v>500000</v>
      </c>
      <c r="N272" s="15">
        <v>500000</v>
      </c>
      <c r="O272" s="15">
        <v>500000</v>
      </c>
      <c r="P272" s="15">
        <v>500000</v>
      </c>
      <c r="Q272" s="15">
        <v>500000</v>
      </c>
      <c r="R272" s="15">
        <v>500000</v>
      </c>
      <c r="S272" s="15">
        <v>500000</v>
      </c>
      <c r="T272" s="15">
        <v>500000</v>
      </c>
      <c r="U272" s="23">
        <v>0.53779999999999994</v>
      </c>
      <c r="V272"/>
      <c r="W272"/>
      <c r="X272"/>
    </row>
    <row r="273" spans="1:24" s="21" customFormat="1" x14ac:dyDescent="0.3">
      <c r="A273" s="7" t="s">
        <v>281</v>
      </c>
      <c r="B273" s="7" t="s">
        <v>555</v>
      </c>
      <c r="C273" s="7">
        <v>1306</v>
      </c>
      <c r="D273" s="6" t="s">
        <v>8</v>
      </c>
      <c r="E273" s="7">
        <v>907</v>
      </c>
      <c r="F273" s="7" t="s">
        <v>449</v>
      </c>
      <c r="G273" s="7" t="s">
        <v>424</v>
      </c>
      <c r="H273" s="8" t="s">
        <v>316</v>
      </c>
      <c r="I273" s="15">
        <v>1500000</v>
      </c>
      <c r="J273" s="15">
        <v>1500000</v>
      </c>
      <c r="K273" s="15">
        <v>1500000</v>
      </c>
      <c r="L273" s="15">
        <v>1500000</v>
      </c>
      <c r="M273" s="15">
        <v>1500000</v>
      </c>
      <c r="N273" s="15">
        <v>1500000</v>
      </c>
      <c r="O273" s="15">
        <v>1500000</v>
      </c>
      <c r="P273" s="15">
        <v>1500000</v>
      </c>
      <c r="Q273" s="15">
        <v>1500000</v>
      </c>
      <c r="R273" s="15">
        <v>1500000</v>
      </c>
      <c r="S273" s="15">
        <v>1500000</v>
      </c>
      <c r="T273" s="15">
        <v>1500000</v>
      </c>
      <c r="U273" s="23">
        <v>0.53779999999999994</v>
      </c>
      <c r="V273"/>
      <c r="W273"/>
      <c r="X273"/>
    </row>
    <row r="274" spans="1:24" s="21" customFormat="1" x14ac:dyDescent="0.3">
      <c r="A274" s="7" t="s">
        <v>281</v>
      </c>
      <c r="B274" s="7" t="s">
        <v>555</v>
      </c>
      <c r="C274" s="7">
        <v>1306</v>
      </c>
      <c r="D274" s="6" t="s">
        <v>8</v>
      </c>
      <c r="E274" s="7">
        <v>905</v>
      </c>
      <c r="F274" s="7" t="s">
        <v>450</v>
      </c>
      <c r="G274" s="7" t="s">
        <v>424</v>
      </c>
      <c r="H274" s="8" t="s">
        <v>1496</v>
      </c>
      <c r="I274" s="15">
        <v>0</v>
      </c>
      <c r="J274" s="15">
        <v>0</v>
      </c>
      <c r="K274" s="15">
        <v>5000000</v>
      </c>
      <c r="L274" s="15">
        <v>5000000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5000000</v>
      </c>
      <c r="S274" s="15">
        <v>5000000</v>
      </c>
      <c r="T274" s="15">
        <v>0</v>
      </c>
      <c r="U274" s="23">
        <v>0.53779999999999994</v>
      </c>
      <c r="V274"/>
      <c r="W274"/>
      <c r="X274"/>
    </row>
    <row r="275" spans="1:24" s="21" customFormat="1" x14ac:dyDescent="0.3">
      <c r="A275" s="7" t="s">
        <v>281</v>
      </c>
      <c r="B275" s="7" t="s">
        <v>555</v>
      </c>
      <c r="C275" s="7">
        <v>1306</v>
      </c>
      <c r="D275" s="6" t="s">
        <v>8</v>
      </c>
      <c r="E275" s="7">
        <v>907</v>
      </c>
      <c r="F275" s="7" t="s">
        <v>451</v>
      </c>
      <c r="G275" s="7" t="s">
        <v>424</v>
      </c>
      <c r="H275" s="8" t="s">
        <v>1497</v>
      </c>
      <c r="I275" s="15">
        <v>2000000</v>
      </c>
      <c r="J275" s="15">
        <v>2000000</v>
      </c>
      <c r="K275" s="15">
        <v>2000000</v>
      </c>
      <c r="L275" s="15">
        <v>2000000</v>
      </c>
      <c r="M275" s="15">
        <v>2000000</v>
      </c>
      <c r="N275" s="15">
        <v>2000000</v>
      </c>
      <c r="O275" s="15">
        <v>2000000</v>
      </c>
      <c r="P275" s="15">
        <v>2000000</v>
      </c>
      <c r="Q275" s="15">
        <v>2000000</v>
      </c>
      <c r="R275" s="15">
        <v>2000000</v>
      </c>
      <c r="S275" s="15">
        <v>2000000</v>
      </c>
      <c r="T275" s="15">
        <v>2000000</v>
      </c>
      <c r="U275" s="23">
        <v>0.53779999999999994</v>
      </c>
      <c r="V275"/>
      <c r="W275"/>
      <c r="X275"/>
    </row>
    <row r="276" spans="1:24" s="21" customFormat="1" x14ac:dyDescent="0.3">
      <c r="A276" s="7" t="s">
        <v>281</v>
      </c>
      <c r="B276" s="7" t="s">
        <v>555</v>
      </c>
      <c r="C276" s="7">
        <v>1306</v>
      </c>
      <c r="D276" s="6" t="s">
        <v>8</v>
      </c>
      <c r="E276" s="7">
        <v>925</v>
      </c>
      <c r="F276" s="7" t="s">
        <v>452</v>
      </c>
      <c r="G276" s="7" t="s">
        <v>424</v>
      </c>
      <c r="H276" s="8" t="s">
        <v>323</v>
      </c>
      <c r="I276" s="15">
        <v>1000000</v>
      </c>
      <c r="J276" s="15">
        <v>1000000</v>
      </c>
      <c r="K276" s="15">
        <v>1000000</v>
      </c>
      <c r="L276" s="15">
        <v>1000000</v>
      </c>
      <c r="M276" s="15">
        <v>1000000</v>
      </c>
      <c r="N276" s="15">
        <v>1000000</v>
      </c>
      <c r="O276" s="15">
        <v>1000000</v>
      </c>
      <c r="P276" s="15">
        <v>1000000</v>
      </c>
      <c r="Q276" s="15">
        <v>1000000</v>
      </c>
      <c r="R276" s="15">
        <v>1000000</v>
      </c>
      <c r="S276" s="15">
        <v>1000000</v>
      </c>
      <c r="T276" s="15">
        <v>1000000</v>
      </c>
      <c r="U276" s="23">
        <v>0.53779999999999994</v>
      </c>
      <c r="V276"/>
      <c r="W276"/>
      <c r="X276"/>
    </row>
    <row r="277" spans="1:24" s="21" customFormat="1" x14ac:dyDescent="0.3">
      <c r="A277" s="7" t="s">
        <v>281</v>
      </c>
      <c r="B277" s="7" t="s">
        <v>555</v>
      </c>
      <c r="C277" s="7">
        <v>1306</v>
      </c>
      <c r="D277" s="6" t="s">
        <v>8</v>
      </c>
      <c r="E277" s="7">
        <v>905</v>
      </c>
      <c r="F277" s="7" t="s">
        <v>453</v>
      </c>
      <c r="G277" s="7" t="s">
        <v>424</v>
      </c>
      <c r="H277" s="8" t="s">
        <v>329</v>
      </c>
      <c r="I277" s="15">
        <v>400000</v>
      </c>
      <c r="J277" s="15">
        <v>400000</v>
      </c>
      <c r="K277" s="15">
        <v>400000</v>
      </c>
      <c r="L277" s="15">
        <v>400000</v>
      </c>
      <c r="M277" s="15">
        <v>400000</v>
      </c>
      <c r="N277" s="15">
        <v>400000</v>
      </c>
      <c r="O277" s="15">
        <v>400000</v>
      </c>
      <c r="P277" s="15">
        <v>400000</v>
      </c>
      <c r="Q277" s="15">
        <v>400000</v>
      </c>
      <c r="R277" s="15">
        <v>400000</v>
      </c>
      <c r="S277" s="15">
        <v>400000</v>
      </c>
      <c r="T277" s="15">
        <v>400000</v>
      </c>
      <c r="U277" s="23">
        <v>0.53779999999999994</v>
      </c>
      <c r="V277"/>
      <c r="W277"/>
      <c r="X277"/>
    </row>
    <row r="278" spans="1:24" s="21" customFormat="1" x14ac:dyDescent="0.3">
      <c r="A278" s="7" t="s">
        <v>281</v>
      </c>
      <c r="B278" s="7" t="s">
        <v>555</v>
      </c>
      <c r="C278" s="7">
        <v>1306</v>
      </c>
      <c r="D278" s="6" t="s">
        <v>8</v>
      </c>
      <c r="E278" s="7">
        <v>925</v>
      </c>
      <c r="F278" s="7" t="s">
        <v>454</v>
      </c>
      <c r="G278" s="7" t="s">
        <v>424</v>
      </c>
      <c r="H278" s="8" t="s">
        <v>1498</v>
      </c>
      <c r="I278" s="15">
        <v>500000</v>
      </c>
      <c r="J278" s="15">
        <v>500000</v>
      </c>
      <c r="K278" s="15">
        <v>500000</v>
      </c>
      <c r="L278" s="15">
        <v>500000</v>
      </c>
      <c r="M278" s="15">
        <v>500000</v>
      </c>
      <c r="N278" s="15">
        <v>500000</v>
      </c>
      <c r="O278" s="15">
        <v>500000</v>
      </c>
      <c r="P278" s="15">
        <v>500000</v>
      </c>
      <c r="Q278" s="15">
        <v>500000</v>
      </c>
      <c r="R278" s="15">
        <v>500000</v>
      </c>
      <c r="S278" s="15">
        <v>500000</v>
      </c>
      <c r="T278" s="15">
        <v>500000</v>
      </c>
      <c r="U278" s="23">
        <v>0.53779999999999994</v>
      </c>
      <c r="V278"/>
      <c r="W278"/>
      <c r="X278"/>
    </row>
    <row r="279" spans="1:24" s="21" customFormat="1" x14ac:dyDescent="0.3">
      <c r="A279" s="7" t="s">
        <v>281</v>
      </c>
      <c r="B279" s="7" t="s">
        <v>555</v>
      </c>
      <c r="C279" s="7">
        <v>1306</v>
      </c>
      <c r="D279" s="6" t="s">
        <v>8</v>
      </c>
      <c r="E279" s="7">
        <v>925</v>
      </c>
      <c r="F279" s="7" t="s">
        <v>455</v>
      </c>
      <c r="G279" s="7" t="s">
        <v>424</v>
      </c>
      <c r="H279" s="8" t="s">
        <v>1499</v>
      </c>
      <c r="I279" s="15">
        <v>1000000</v>
      </c>
      <c r="J279" s="15">
        <v>1000000</v>
      </c>
      <c r="K279" s="15">
        <v>1000000</v>
      </c>
      <c r="L279" s="15">
        <v>1000000</v>
      </c>
      <c r="M279" s="15">
        <v>1000000</v>
      </c>
      <c r="N279" s="15">
        <v>1000000</v>
      </c>
      <c r="O279" s="15">
        <v>1000000</v>
      </c>
      <c r="P279" s="15">
        <v>1000000</v>
      </c>
      <c r="Q279" s="15">
        <v>1000000</v>
      </c>
      <c r="R279" s="15">
        <v>1000000</v>
      </c>
      <c r="S279" s="15">
        <v>1000000</v>
      </c>
      <c r="T279" s="15">
        <v>1000000</v>
      </c>
      <c r="U279" s="23">
        <v>0.53779999999999994</v>
      </c>
      <c r="V279"/>
      <c r="W279"/>
      <c r="X279"/>
    </row>
    <row r="280" spans="1:24" s="21" customFormat="1" x14ac:dyDescent="0.3">
      <c r="A280" s="7" t="s">
        <v>281</v>
      </c>
      <c r="B280" s="7" t="s">
        <v>555</v>
      </c>
      <c r="C280" s="7">
        <v>1306</v>
      </c>
      <c r="D280" s="6" t="s">
        <v>8</v>
      </c>
      <c r="E280" s="7">
        <v>922</v>
      </c>
      <c r="F280" s="7" t="s">
        <v>456</v>
      </c>
      <c r="G280" s="7" t="s">
        <v>424</v>
      </c>
      <c r="H280" s="8" t="s">
        <v>328</v>
      </c>
      <c r="I280" s="15">
        <v>500000</v>
      </c>
      <c r="J280" s="15">
        <v>500000</v>
      </c>
      <c r="K280" s="15">
        <v>500000</v>
      </c>
      <c r="L280" s="15">
        <v>500000</v>
      </c>
      <c r="M280" s="15">
        <v>500000</v>
      </c>
      <c r="N280" s="15">
        <v>500000</v>
      </c>
      <c r="O280" s="15">
        <v>500000</v>
      </c>
      <c r="P280" s="15">
        <v>500000</v>
      </c>
      <c r="Q280" s="15">
        <v>500000</v>
      </c>
      <c r="R280" s="15">
        <v>500000</v>
      </c>
      <c r="S280" s="15">
        <v>500000</v>
      </c>
      <c r="T280" s="15">
        <v>500000</v>
      </c>
      <c r="U280" s="23">
        <v>0.53779999999999994</v>
      </c>
      <c r="V280"/>
      <c r="W280"/>
      <c r="X280"/>
    </row>
    <row r="281" spans="1:24" s="21" customFormat="1" x14ac:dyDescent="0.3">
      <c r="A281" s="7" t="s">
        <v>281</v>
      </c>
      <c r="B281" s="7" t="s">
        <v>555</v>
      </c>
      <c r="C281" s="7">
        <v>1306</v>
      </c>
      <c r="D281" s="6" t="s">
        <v>8</v>
      </c>
      <c r="E281" s="7">
        <v>913</v>
      </c>
      <c r="F281" s="7" t="s">
        <v>457</v>
      </c>
      <c r="G281" s="7" t="s">
        <v>424</v>
      </c>
      <c r="H281" s="8" t="s">
        <v>1500</v>
      </c>
      <c r="I281" s="15">
        <v>0</v>
      </c>
      <c r="J281" s="15">
        <v>0</v>
      </c>
      <c r="K281" s="15">
        <v>1000000</v>
      </c>
      <c r="L281" s="15">
        <v>0</v>
      </c>
      <c r="M281" s="15">
        <v>0</v>
      </c>
      <c r="N281" s="15">
        <v>0</v>
      </c>
      <c r="O281" s="15">
        <v>1000000</v>
      </c>
      <c r="P281" s="15">
        <v>0</v>
      </c>
      <c r="Q281" s="15">
        <v>0</v>
      </c>
      <c r="R281" s="15">
        <v>0</v>
      </c>
      <c r="S281" s="15">
        <v>1000000</v>
      </c>
      <c r="T281" s="15">
        <v>0</v>
      </c>
      <c r="U281" s="23">
        <v>0.53779999999999994</v>
      </c>
      <c r="V281"/>
      <c r="W281"/>
      <c r="X281"/>
    </row>
    <row r="282" spans="1:24" s="21" customFormat="1" x14ac:dyDescent="0.3">
      <c r="A282" s="7" t="s">
        <v>281</v>
      </c>
      <c r="B282" s="7" t="s">
        <v>555</v>
      </c>
      <c r="C282" s="7">
        <v>1306</v>
      </c>
      <c r="D282" s="6" t="s">
        <v>8</v>
      </c>
      <c r="E282" s="7">
        <v>925</v>
      </c>
      <c r="F282" s="7" t="s">
        <v>458</v>
      </c>
      <c r="G282" s="7" t="s">
        <v>424</v>
      </c>
      <c r="H282" s="8" t="s">
        <v>335</v>
      </c>
      <c r="I282" s="15">
        <v>1000000</v>
      </c>
      <c r="J282" s="15">
        <v>1000000</v>
      </c>
      <c r="K282" s="15">
        <v>1000000</v>
      </c>
      <c r="L282" s="15">
        <v>1000000</v>
      </c>
      <c r="M282" s="15">
        <v>1000000</v>
      </c>
      <c r="N282" s="15">
        <v>1000000</v>
      </c>
      <c r="O282" s="15">
        <v>1000000</v>
      </c>
      <c r="P282" s="15">
        <v>1000000</v>
      </c>
      <c r="Q282" s="15">
        <v>1000000</v>
      </c>
      <c r="R282" s="15">
        <v>1000000</v>
      </c>
      <c r="S282" s="15">
        <v>1000000</v>
      </c>
      <c r="T282" s="15">
        <v>1000000</v>
      </c>
      <c r="U282" s="23">
        <v>0.53779999999999994</v>
      </c>
      <c r="V282"/>
      <c r="W282"/>
      <c r="X282"/>
    </row>
    <row r="283" spans="1:24" s="21" customFormat="1" x14ac:dyDescent="0.3">
      <c r="A283" s="7" t="s">
        <v>281</v>
      </c>
      <c r="B283" s="7" t="s">
        <v>555</v>
      </c>
      <c r="C283" s="7">
        <v>1306</v>
      </c>
      <c r="D283" s="6" t="s">
        <v>8</v>
      </c>
      <c r="E283" s="7">
        <v>925</v>
      </c>
      <c r="F283" s="7" t="s">
        <v>459</v>
      </c>
      <c r="G283" s="7" t="s">
        <v>424</v>
      </c>
      <c r="H283" s="8" t="s">
        <v>1501</v>
      </c>
      <c r="I283" s="15">
        <v>500000</v>
      </c>
      <c r="J283" s="15">
        <v>500000</v>
      </c>
      <c r="K283" s="15">
        <v>500000</v>
      </c>
      <c r="L283" s="15">
        <v>500000</v>
      </c>
      <c r="M283" s="15">
        <v>500000</v>
      </c>
      <c r="N283" s="15">
        <v>500000</v>
      </c>
      <c r="O283" s="15">
        <v>500000</v>
      </c>
      <c r="P283" s="15">
        <v>500000</v>
      </c>
      <c r="Q283" s="15">
        <v>500000</v>
      </c>
      <c r="R283" s="15">
        <v>500000</v>
      </c>
      <c r="S283" s="15">
        <v>500000</v>
      </c>
      <c r="T283" s="15">
        <v>500000</v>
      </c>
      <c r="U283" s="23">
        <v>0.53779999999999994</v>
      </c>
      <c r="V283"/>
      <c r="W283"/>
      <c r="X283"/>
    </row>
    <row r="284" spans="1:24" s="21" customFormat="1" x14ac:dyDescent="0.3">
      <c r="A284" s="7" t="s">
        <v>281</v>
      </c>
      <c r="B284" s="7" t="s">
        <v>555</v>
      </c>
      <c r="C284" s="7">
        <v>1306</v>
      </c>
      <c r="D284" s="6" t="s">
        <v>8</v>
      </c>
      <c r="E284" s="7">
        <v>925</v>
      </c>
      <c r="F284" s="7" t="s">
        <v>460</v>
      </c>
      <c r="G284" s="7" t="s">
        <v>424</v>
      </c>
      <c r="H284" s="8" t="s">
        <v>1502</v>
      </c>
      <c r="I284" s="15">
        <v>200000</v>
      </c>
      <c r="J284" s="15">
        <v>200000</v>
      </c>
      <c r="K284" s="15">
        <v>200000</v>
      </c>
      <c r="L284" s="15">
        <v>200000</v>
      </c>
      <c r="M284" s="15">
        <v>200000</v>
      </c>
      <c r="N284" s="15">
        <v>200000</v>
      </c>
      <c r="O284" s="15">
        <v>200000</v>
      </c>
      <c r="P284" s="15">
        <v>200000</v>
      </c>
      <c r="Q284" s="15">
        <v>200000</v>
      </c>
      <c r="R284" s="15">
        <v>200000</v>
      </c>
      <c r="S284" s="15">
        <v>200000</v>
      </c>
      <c r="T284" s="15">
        <v>200000</v>
      </c>
      <c r="U284" s="23">
        <v>0.53779999999999994</v>
      </c>
      <c r="V284"/>
      <c r="W284"/>
      <c r="X284"/>
    </row>
    <row r="285" spans="1:24" s="21" customFormat="1" x14ac:dyDescent="0.3">
      <c r="A285" s="7" t="s">
        <v>281</v>
      </c>
      <c r="B285" s="7" t="s">
        <v>555</v>
      </c>
      <c r="C285" s="7">
        <v>1306</v>
      </c>
      <c r="D285" s="6" t="s">
        <v>8</v>
      </c>
      <c r="E285" s="7">
        <v>925</v>
      </c>
      <c r="F285" s="7" t="s">
        <v>461</v>
      </c>
      <c r="G285" s="7" t="s">
        <v>425</v>
      </c>
      <c r="H285" s="8" t="s">
        <v>340</v>
      </c>
      <c r="I285" s="15">
        <v>300000</v>
      </c>
      <c r="J285" s="15">
        <v>300000</v>
      </c>
      <c r="K285" s="15">
        <v>300000</v>
      </c>
      <c r="L285" s="15">
        <v>300000</v>
      </c>
      <c r="M285" s="15">
        <v>300000</v>
      </c>
      <c r="N285" s="15">
        <v>300000</v>
      </c>
      <c r="O285" s="15">
        <v>300000</v>
      </c>
      <c r="P285" s="15">
        <v>300000</v>
      </c>
      <c r="Q285" s="15">
        <v>300000</v>
      </c>
      <c r="R285" s="15">
        <v>300000</v>
      </c>
      <c r="S285" s="15">
        <v>300000</v>
      </c>
      <c r="T285" s="15">
        <v>300000</v>
      </c>
      <c r="U285" s="23">
        <v>0.53779999999999994</v>
      </c>
      <c r="V285"/>
      <c r="W285"/>
      <c r="X285"/>
    </row>
    <row r="286" spans="1:24" s="21" customFormat="1" x14ac:dyDescent="0.3">
      <c r="A286" s="7" t="s">
        <v>281</v>
      </c>
      <c r="B286" s="7" t="s">
        <v>555</v>
      </c>
      <c r="C286" s="7">
        <v>1306</v>
      </c>
      <c r="D286" s="6" t="s">
        <v>8</v>
      </c>
      <c r="E286" s="7">
        <v>925</v>
      </c>
      <c r="F286" s="7" t="s">
        <v>462</v>
      </c>
      <c r="G286" s="7" t="s">
        <v>425</v>
      </c>
      <c r="H286" s="8" t="s">
        <v>344</v>
      </c>
      <c r="I286" s="15">
        <v>1000000</v>
      </c>
      <c r="J286" s="15">
        <v>1000000</v>
      </c>
      <c r="K286" s="15">
        <v>1000000</v>
      </c>
      <c r="L286" s="15">
        <v>1000000</v>
      </c>
      <c r="M286" s="15">
        <v>1000000</v>
      </c>
      <c r="N286" s="15">
        <v>1000000</v>
      </c>
      <c r="O286" s="15">
        <v>1000000</v>
      </c>
      <c r="P286" s="15">
        <v>1000000</v>
      </c>
      <c r="Q286" s="15">
        <v>1000000</v>
      </c>
      <c r="R286" s="15">
        <v>1000000</v>
      </c>
      <c r="S286" s="15">
        <v>1000000</v>
      </c>
      <c r="T286" s="15">
        <v>1000000</v>
      </c>
      <c r="U286" s="23">
        <v>0.53779999999999994</v>
      </c>
      <c r="V286"/>
      <c r="W286"/>
      <c r="X286"/>
    </row>
    <row r="287" spans="1:24" s="21" customFormat="1" x14ac:dyDescent="0.3">
      <c r="A287" s="7" t="s">
        <v>281</v>
      </c>
      <c r="B287" s="7" t="s">
        <v>555</v>
      </c>
      <c r="C287" s="7">
        <v>1306</v>
      </c>
      <c r="D287" s="6" t="s">
        <v>8</v>
      </c>
      <c r="E287" s="7">
        <v>905</v>
      </c>
      <c r="F287" s="7" t="s">
        <v>463</v>
      </c>
      <c r="G287" s="7" t="s">
        <v>425</v>
      </c>
      <c r="H287" s="8" t="s">
        <v>345</v>
      </c>
      <c r="I287" s="15">
        <v>1000000</v>
      </c>
      <c r="J287" s="15">
        <v>1000000</v>
      </c>
      <c r="K287" s="15">
        <v>1000000</v>
      </c>
      <c r="L287" s="15">
        <v>1000000</v>
      </c>
      <c r="M287" s="15">
        <v>1000000</v>
      </c>
      <c r="N287" s="15">
        <v>1000000</v>
      </c>
      <c r="O287" s="15">
        <v>1000000</v>
      </c>
      <c r="P287" s="15">
        <v>1000000</v>
      </c>
      <c r="Q287" s="15">
        <v>1000000</v>
      </c>
      <c r="R287" s="15">
        <v>1000000</v>
      </c>
      <c r="S287" s="15">
        <v>1000000</v>
      </c>
      <c r="T287" s="15">
        <v>1000000</v>
      </c>
      <c r="U287" s="23">
        <v>0.53779999999999994</v>
      </c>
      <c r="V287"/>
      <c r="W287"/>
      <c r="X287"/>
    </row>
    <row r="288" spans="1:24" s="21" customFormat="1" x14ac:dyDescent="0.3">
      <c r="A288" s="7" t="s">
        <v>281</v>
      </c>
      <c r="B288" s="7" t="s">
        <v>555</v>
      </c>
      <c r="C288" s="7">
        <v>1306</v>
      </c>
      <c r="D288" s="6" t="s">
        <v>8</v>
      </c>
      <c r="E288" s="7">
        <v>913</v>
      </c>
      <c r="F288" s="7" t="s">
        <v>464</v>
      </c>
      <c r="G288" s="7" t="s">
        <v>425</v>
      </c>
      <c r="H288" s="8" t="s">
        <v>347</v>
      </c>
      <c r="I288" s="15">
        <v>0</v>
      </c>
      <c r="J288" s="15">
        <v>0</v>
      </c>
      <c r="K288" s="15">
        <v>0</v>
      </c>
      <c r="L288" s="15">
        <v>1000000</v>
      </c>
      <c r="M288" s="15">
        <v>0</v>
      </c>
      <c r="N288" s="15">
        <v>1000000</v>
      </c>
      <c r="O288" s="15">
        <v>0</v>
      </c>
      <c r="P288" s="15">
        <v>0</v>
      </c>
      <c r="Q288" s="15">
        <v>0</v>
      </c>
      <c r="R288" s="15">
        <v>1000000</v>
      </c>
      <c r="S288" s="15">
        <v>0</v>
      </c>
      <c r="T288" s="15">
        <v>0</v>
      </c>
      <c r="U288" s="23">
        <v>0.53779999999999994</v>
      </c>
      <c r="V288"/>
      <c r="W288"/>
      <c r="X288"/>
    </row>
    <row r="289" spans="1:24" s="21" customFormat="1" x14ac:dyDescent="0.3">
      <c r="A289" s="7" t="s">
        <v>281</v>
      </c>
      <c r="B289" s="7" t="s">
        <v>555</v>
      </c>
      <c r="C289" s="7">
        <v>1306</v>
      </c>
      <c r="D289" s="6" t="s">
        <v>8</v>
      </c>
      <c r="E289" s="7">
        <v>905</v>
      </c>
      <c r="F289" s="7" t="s">
        <v>465</v>
      </c>
      <c r="G289" s="7" t="s">
        <v>425</v>
      </c>
      <c r="H289" s="8" t="s">
        <v>1503</v>
      </c>
      <c r="I289" s="15">
        <v>0</v>
      </c>
      <c r="J289" s="15">
        <v>0</v>
      </c>
      <c r="K289" s="15">
        <v>0</v>
      </c>
      <c r="L289" s="15">
        <v>1000000</v>
      </c>
      <c r="M289" s="15">
        <v>0</v>
      </c>
      <c r="N289" s="15">
        <v>0</v>
      </c>
      <c r="O289" s="15">
        <v>0</v>
      </c>
      <c r="P289" s="15">
        <v>1000000</v>
      </c>
      <c r="Q289" s="15">
        <v>0</v>
      </c>
      <c r="R289" s="15">
        <v>0</v>
      </c>
      <c r="S289" s="15">
        <v>0</v>
      </c>
      <c r="T289" s="15">
        <v>1000000</v>
      </c>
      <c r="U289" s="23">
        <v>0.53779999999999994</v>
      </c>
      <c r="V289"/>
      <c r="W289"/>
      <c r="X289"/>
    </row>
    <row r="290" spans="1:24" s="21" customFormat="1" x14ac:dyDescent="0.3">
      <c r="A290" s="7" t="s">
        <v>281</v>
      </c>
      <c r="B290" s="7" t="s">
        <v>555</v>
      </c>
      <c r="C290" s="7">
        <v>1306</v>
      </c>
      <c r="D290" s="6" t="s">
        <v>8</v>
      </c>
      <c r="E290" s="7">
        <v>925</v>
      </c>
      <c r="F290" s="7" t="s">
        <v>466</v>
      </c>
      <c r="G290" s="7" t="s">
        <v>425</v>
      </c>
      <c r="H290" s="8" t="s">
        <v>1504</v>
      </c>
      <c r="I290" s="15">
        <v>1500000</v>
      </c>
      <c r="J290" s="15">
        <v>1500000</v>
      </c>
      <c r="K290" s="15">
        <v>1500000</v>
      </c>
      <c r="L290" s="15">
        <v>1500000</v>
      </c>
      <c r="M290" s="15">
        <v>1500000</v>
      </c>
      <c r="N290" s="15">
        <v>1500000</v>
      </c>
      <c r="O290" s="15">
        <v>1500000</v>
      </c>
      <c r="P290" s="15">
        <v>1500000</v>
      </c>
      <c r="Q290" s="15">
        <v>1500000</v>
      </c>
      <c r="R290" s="15">
        <v>1500000</v>
      </c>
      <c r="S290" s="15">
        <v>1500000</v>
      </c>
      <c r="T290" s="15">
        <v>1500000</v>
      </c>
      <c r="U290" s="23">
        <v>0.53779999999999994</v>
      </c>
      <c r="V290"/>
      <c r="W290"/>
      <c r="X290"/>
    </row>
    <row r="291" spans="1:24" s="21" customFormat="1" x14ac:dyDescent="0.3">
      <c r="A291" s="7" t="s">
        <v>281</v>
      </c>
      <c r="B291" s="7" t="s">
        <v>555</v>
      </c>
      <c r="C291" s="7">
        <v>1306</v>
      </c>
      <c r="D291" s="6" t="s">
        <v>8</v>
      </c>
      <c r="E291" s="7">
        <v>925</v>
      </c>
      <c r="F291" s="7" t="s">
        <v>467</v>
      </c>
      <c r="G291" s="7" t="s">
        <v>425</v>
      </c>
      <c r="H291" s="8" t="s">
        <v>341</v>
      </c>
      <c r="I291" s="15">
        <v>500000</v>
      </c>
      <c r="J291" s="15">
        <v>500000</v>
      </c>
      <c r="K291" s="15">
        <v>500000</v>
      </c>
      <c r="L291" s="15">
        <v>500000</v>
      </c>
      <c r="M291" s="15">
        <v>500000</v>
      </c>
      <c r="N291" s="15">
        <v>500000</v>
      </c>
      <c r="O291" s="15">
        <v>500000</v>
      </c>
      <c r="P291" s="15">
        <v>500000</v>
      </c>
      <c r="Q291" s="15">
        <v>500000</v>
      </c>
      <c r="R291" s="15">
        <v>500000</v>
      </c>
      <c r="S291" s="15">
        <v>500000</v>
      </c>
      <c r="T291" s="15">
        <v>500000</v>
      </c>
      <c r="U291" s="23">
        <v>0.53779999999999994</v>
      </c>
      <c r="V291"/>
      <c r="W291"/>
      <c r="X291"/>
    </row>
    <row r="292" spans="1:24" s="21" customFormat="1" x14ac:dyDescent="0.3">
      <c r="A292" s="7" t="s">
        <v>281</v>
      </c>
      <c r="B292" s="7" t="s">
        <v>555</v>
      </c>
      <c r="C292" s="7">
        <v>1306</v>
      </c>
      <c r="D292" s="6" t="s">
        <v>8</v>
      </c>
      <c r="E292" s="7">
        <v>925</v>
      </c>
      <c r="F292" s="7" t="s">
        <v>468</v>
      </c>
      <c r="G292" s="7" t="s">
        <v>425</v>
      </c>
      <c r="H292" s="8" t="s">
        <v>1505</v>
      </c>
      <c r="I292" s="15">
        <v>500000</v>
      </c>
      <c r="J292" s="15">
        <v>500000</v>
      </c>
      <c r="K292" s="15">
        <v>500000</v>
      </c>
      <c r="L292" s="15">
        <v>500000</v>
      </c>
      <c r="M292" s="15">
        <v>500000</v>
      </c>
      <c r="N292" s="15">
        <v>500000</v>
      </c>
      <c r="O292" s="15">
        <v>500000</v>
      </c>
      <c r="P292" s="15">
        <v>500000</v>
      </c>
      <c r="Q292" s="15">
        <v>500000</v>
      </c>
      <c r="R292" s="15">
        <v>500000</v>
      </c>
      <c r="S292" s="15">
        <v>500000</v>
      </c>
      <c r="T292" s="15">
        <v>500000</v>
      </c>
      <c r="U292" s="23">
        <v>0.53779999999999994</v>
      </c>
      <c r="V292"/>
      <c r="W292"/>
      <c r="X292"/>
    </row>
    <row r="293" spans="1:24" s="21" customFormat="1" x14ac:dyDescent="0.3">
      <c r="A293" s="7" t="s">
        <v>281</v>
      </c>
      <c r="B293" s="7" t="s">
        <v>555</v>
      </c>
      <c r="C293" s="7">
        <v>1306</v>
      </c>
      <c r="D293" s="7" t="s">
        <v>253</v>
      </c>
      <c r="E293" s="7">
        <v>999</v>
      </c>
      <c r="F293" s="7" t="s">
        <v>253</v>
      </c>
      <c r="G293" s="7" t="s">
        <v>425</v>
      </c>
      <c r="H293" s="8" t="s">
        <v>346</v>
      </c>
      <c r="I293" s="15">
        <v>21000000</v>
      </c>
      <c r="J293" s="15">
        <v>150000000</v>
      </c>
      <c r="K293" s="15">
        <v>30000000</v>
      </c>
      <c r="L293" s="15">
        <v>40000000</v>
      </c>
      <c r="M293" s="15">
        <v>50000000</v>
      </c>
      <c r="N293" s="15">
        <v>75000000</v>
      </c>
      <c r="O293" s="15">
        <v>50000000</v>
      </c>
      <c r="P293" s="15">
        <v>75000000</v>
      </c>
      <c r="Q293" s="15">
        <v>50000000</v>
      </c>
      <c r="R293" s="15">
        <v>120000000</v>
      </c>
      <c r="S293" s="15">
        <v>50000000</v>
      </c>
      <c r="T293" s="15">
        <v>120000000</v>
      </c>
      <c r="U293" s="23">
        <v>0.53779999999999994</v>
      </c>
      <c r="V293"/>
      <c r="W293"/>
      <c r="X293"/>
    </row>
    <row r="294" spans="1:24" s="21" customFormat="1" x14ac:dyDescent="0.3">
      <c r="A294" s="7" t="s">
        <v>281</v>
      </c>
      <c r="B294" s="7" t="s">
        <v>555</v>
      </c>
      <c r="C294" s="7">
        <v>1306</v>
      </c>
      <c r="D294" s="6" t="s">
        <v>8</v>
      </c>
      <c r="E294" s="7">
        <v>926</v>
      </c>
      <c r="F294" s="7" t="s">
        <v>469</v>
      </c>
      <c r="G294" s="7" t="s">
        <v>425</v>
      </c>
      <c r="H294" s="8" t="s">
        <v>355</v>
      </c>
      <c r="I294" s="15">
        <v>41666666.666666664</v>
      </c>
      <c r="J294" s="15">
        <v>41666666.666666664</v>
      </c>
      <c r="K294" s="15">
        <v>41666666.666666664</v>
      </c>
      <c r="L294" s="15">
        <v>41666666.666666664</v>
      </c>
      <c r="M294" s="15">
        <v>41666666.666666664</v>
      </c>
      <c r="N294" s="15">
        <v>41666666.666666664</v>
      </c>
      <c r="O294" s="15">
        <v>41666666.666666664</v>
      </c>
      <c r="P294" s="15">
        <v>41666666.666666664</v>
      </c>
      <c r="Q294" s="15">
        <v>41666666.666666664</v>
      </c>
      <c r="R294" s="15">
        <v>41666666.666666664</v>
      </c>
      <c r="S294" s="15">
        <v>41666666.666666664</v>
      </c>
      <c r="T294" s="15">
        <v>41666666.666666664</v>
      </c>
      <c r="U294" s="23">
        <v>0.53779999999999994</v>
      </c>
      <c r="V294"/>
      <c r="W294"/>
      <c r="X294"/>
    </row>
    <row r="295" spans="1:24" s="21" customFormat="1" x14ac:dyDescent="0.3">
      <c r="A295" s="7" t="s">
        <v>281</v>
      </c>
      <c r="B295" s="7" t="s">
        <v>555</v>
      </c>
      <c r="C295" s="7">
        <v>1306</v>
      </c>
      <c r="D295" s="6" t="s">
        <v>8</v>
      </c>
      <c r="E295" s="7">
        <v>926</v>
      </c>
      <c r="F295" s="7" t="s">
        <v>470</v>
      </c>
      <c r="G295" s="7" t="s">
        <v>425</v>
      </c>
      <c r="H295" s="8" t="s">
        <v>357</v>
      </c>
      <c r="I295" s="15">
        <v>41666666.666666664</v>
      </c>
      <c r="J295" s="15">
        <v>41666666.666666664</v>
      </c>
      <c r="K295" s="15">
        <v>41666666.666666664</v>
      </c>
      <c r="L295" s="15">
        <v>41666666.666666664</v>
      </c>
      <c r="M295" s="15">
        <v>41666666.666666664</v>
      </c>
      <c r="N295" s="15">
        <v>41666666.666666664</v>
      </c>
      <c r="O295" s="15">
        <v>41666666.666666664</v>
      </c>
      <c r="P295" s="15">
        <v>41666666.666666664</v>
      </c>
      <c r="Q295" s="15">
        <v>41666666.666666664</v>
      </c>
      <c r="R295" s="15">
        <v>41666666.666666664</v>
      </c>
      <c r="S295" s="15">
        <v>41666666.666666664</v>
      </c>
      <c r="T295" s="15">
        <v>41666666.666666664</v>
      </c>
      <c r="U295" s="23">
        <v>0.53779999999999994</v>
      </c>
      <c r="V295"/>
      <c r="W295"/>
      <c r="X295"/>
    </row>
    <row r="296" spans="1:24" s="21" customFormat="1" x14ac:dyDescent="0.3">
      <c r="A296" s="7" t="s">
        <v>281</v>
      </c>
      <c r="B296" s="7" t="s">
        <v>555</v>
      </c>
      <c r="C296" s="7">
        <v>1306</v>
      </c>
      <c r="D296" s="6" t="s">
        <v>8</v>
      </c>
      <c r="E296" s="7">
        <v>926</v>
      </c>
      <c r="F296" s="7" t="s">
        <v>471</v>
      </c>
      <c r="G296" s="7" t="s">
        <v>425</v>
      </c>
      <c r="H296" s="8" t="s">
        <v>1507</v>
      </c>
      <c r="I296" s="15">
        <v>58333333.333333336</v>
      </c>
      <c r="J296" s="15">
        <v>58333333.333333336</v>
      </c>
      <c r="K296" s="15">
        <v>58333333.333333336</v>
      </c>
      <c r="L296" s="15">
        <v>58333333.333333336</v>
      </c>
      <c r="M296" s="15">
        <v>58333333.333333336</v>
      </c>
      <c r="N296" s="15">
        <v>58333333.333333336</v>
      </c>
      <c r="O296" s="15">
        <v>58333333.333333336</v>
      </c>
      <c r="P296" s="15">
        <v>58333333.333333336</v>
      </c>
      <c r="Q296" s="15">
        <v>58333333.333333336</v>
      </c>
      <c r="R296" s="15">
        <v>58333333.333333336</v>
      </c>
      <c r="S296" s="15">
        <v>58333333.333333336</v>
      </c>
      <c r="T296" s="15">
        <v>58333333.333333336</v>
      </c>
      <c r="U296" s="23">
        <v>0.53779999999999994</v>
      </c>
      <c r="V296"/>
      <c r="W296"/>
      <c r="X296"/>
    </row>
    <row r="297" spans="1:24" s="21" customFormat="1" x14ac:dyDescent="0.3">
      <c r="A297" s="7" t="s">
        <v>281</v>
      </c>
      <c r="B297" s="7" t="s">
        <v>555</v>
      </c>
      <c r="C297" s="7">
        <v>1306</v>
      </c>
      <c r="D297" s="6" t="s">
        <v>8</v>
      </c>
      <c r="E297" s="7">
        <v>926</v>
      </c>
      <c r="F297" s="7" t="s">
        <v>472</v>
      </c>
      <c r="G297" s="7" t="s">
        <v>425</v>
      </c>
      <c r="H297" s="8" t="s">
        <v>354</v>
      </c>
      <c r="I297" s="15">
        <v>41666666.666666664</v>
      </c>
      <c r="J297" s="15">
        <v>41666666.666666664</v>
      </c>
      <c r="K297" s="15">
        <v>41666666.666666664</v>
      </c>
      <c r="L297" s="15">
        <v>41666666.666666664</v>
      </c>
      <c r="M297" s="15">
        <v>41666666.666666664</v>
      </c>
      <c r="N297" s="15">
        <v>41666666.666666664</v>
      </c>
      <c r="O297" s="15">
        <v>41666666.666666664</v>
      </c>
      <c r="P297" s="15">
        <v>41666666.666666664</v>
      </c>
      <c r="Q297" s="15">
        <v>41666666.666666664</v>
      </c>
      <c r="R297" s="15">
        <v>41666666.666666664</v>
      </c>
      <c r="S297" s="15">
        <v>41666666.666666664</v>
      </c>
      <c r="T297" s="15">
        <v>41666666.666666664</v>
      </c>
      <c r="U297" s="23">
        <v>0.53779999999999994</v>
      </c>
      <c r="V297"/>
      <c r="W297"/>
      <c r="X297"/>
    </row>
    <row r="298" spans="1:24" s="21" customFormat="1" x14ac:dyDescent="0.3">
      <c r="A298" s="7" t="s">
        <v>281</v>
      </c>
      <c r="B298" s="7" t="s">
        <v>555</v>
      </c>
      <c r="C298" s="7">
        <v>1306</v>
      </c>
      <c r="D298" s="6" t="s">
        <v>8</v>
      </c>
      <c r="E298" s="7">
        <v>926</v>
      </c>
      <c r="F298" s="7" t="s">
        <v>473</v>
      </c>
      <c r="G298" s="7" t="s">
        <v>425</v>
      </c>
      <c r="H298" s="8" t="s">
        <v>361</v>
      </c>
      <c r="I298" s="15">
        <v>58333333.333333336</v>
      </c>
      <c r="J298" s="15">
        <v>58333333.333333336</v>
      </c>
      <c r="K298" s="15">
        <v>58333333.333333336</v>
      </c>
      <c r="L298" s="15">
        <v>58333333.333333336</v>
      </c>
      <c r="M298" s="15">
        <v>58333333.333333336</v>
      </c>
      <c r="N298" s="15">
        <v>58333333.333333336</v>
      </c>
      <c r="O298" s="15">
        <v>58333333.333333336</v>
      </c>
      <c r="P298" s="15">
        <v>58333333.333333336</v>
      </c>
      <c r="Q298" s="15">
        <v>58333333.333333336</v>
      </c>
      <c r="R298" s="15">
        <v>58333333.333333336</v>
      </c>
      <c r="S298" s="15">
        <v>58333333.333333336</v>
      </c>
      <c r="T298" s="15">
        <v>58333333.333333336</v>
      </c>
      <c r="U298" s="23">
        <v>0.53779999999999994</v>
      </c>
      <c r="V298"/>
      <c r="W298"/>
      <c r="X298"/>
    </row>
    <row r="299" spans="1:24" s="21" customFormat="1" x14ac:dyDescent="0.3">
      <c r="A299" s="7" t="s">
        <v>281</v>
      </c>
      <c r="B299" s="7" t="s">
        <v>555</v>
      </c>
      <c r="C299" s="7">
        <v>1306</v>
      </c>
      <c r="D299" s="6" t="s">
        <v>8</v>
      </c>
      <c r="E299" s="7">
        <v>926</v>
      </c>
      <c r="F299" s="7" t="s">
        <v>474</v>
      </c>
      <c r="G299" s="7" t="s">
        <v>425</v>
      </c>
      <c r="H299" s="8" t="s">
        <v>361</v>
      </c>
      <c r="I299" s="15">
        <v>33333333.333333336</v>
      </c>
      <c r="J299" s="15">
        <v>33333333.333333336</v>
      </c>
      <c r="K299" s="15">
        <v>33333333.333333336</v>
      </c>
      <c r="L299" s="15">
        <v>33333333.333333336</v>
      </c>
      <c r="M299" s="15">
        <v>33333333.333333336</v>
      </c>
      <c r="N299" s="15">
        <v>33333333.333333336</v>
      </c>
      <c r="O299" s="15">
        <v>33333333.333333336</v>
      </c>
      <c r="P299" s="15">
        <v>33333333.333333336</v>
      </c>
      <c r="Q299" s="15">
        <v>33333333.333333336</v>
      </c>
      <c r="R299" s="15">
        <v>33333333.333333336</v>
      </c>
      <c r="S299" s="15">
        <v>33333333.333333336</v>
      </c>
      <c r="T299" s="15">
        <v>33333333.333333336</v>
      </c>
      <c r="U299" s="23">
        <v>0.53779999999999994</v>
      </c>
      <c r="V299"/>
      <c r="W299"/>
      <c r="X299"/>
    </row>
    <row r="300" spans="1:24" s="21" customFormat="1" x14ac:dyDescent="0.3">
      <c r="A300" s="7" t="s">
        <v>281</v>
      </c>
      <c r="B300" s="7" t="s">
        <v>555</v>
      </c>
      <c r="C300" s="7">
        <v>1306</v>
      </c>
      <c r="D300" s="6" t="s">
        <v>8</v>
      </c>
      <c r="E300" s="7">
        <v>926</v>
      </c>
      <c r="F300" s="7" t="s">
        <v>475</v>
      </c>
      <c r="G300" s="7" t="s">
        <v>425</v>
      </c>
      <c r="H300" s="8" t="s">
        <v>1506</v>
      </c>
      <c r="I300" s="15">
        <v>41666666.666666664</v>
      </c>
      <c r="J300" s="15">
        <v>41666666.666666664</v>
      </c>
      <c r="K300" s="15">
        <v>41666666.666666664</v>
      </c>
      <c r="L300" s="15">
        <v>41666666.666666664</v>
      </c>
      <c r="M300" s="15">
        <v>41666666.666666664</v>
      </c>
      <c r="N300" s="15">
        <v>41666666.666666664</v>
      </c>
      <c r="O300" s="15">
        <v>41666666.666666664</v>
      </c>
      <c r="P300" s="15">
        <v>41666666.666666664</v>
      </c>
      <c r="Q300" s="15">
        <v>41666666.666666664</v>
      </c>
      <c r="R300" s="15">
        <v>41666666.666666664</v>
      </c>
      <c r="S300" s="15">
        <v>41666666.666666664</v>
      </c>
      <c r="T300" s="15">
        <v>41666666.666666664</v>
      </c>
      <c r="U300" s="23">
        <v>0.53779999999999994</v>
      </c>
      <c r="V300"/>
      <c r="W300"/>
      <c r="X300"/>
    </row>
    <row r="301" spans="1:24" s="21" customFormat="1" x14ac:dyDescent="0.3">
      <c r="A301" s="7" t="s">
        <v>281</v>
      </c>
      <c r="B301" s="7" t="s">
        <v>555</v>
      </c>
      <c r="C301" s="7">
        <v>1306</v>
      </c>
      <c r="D301" s="6" t="s">
        <v>8</v>
      </c>
      <c r="E301" s="7">
        <v>926</v>
      </c>
      <c r="F301" s="7" t="s">
        <v>476</v>
      </c>
      <c r="G301" s="7" t="s">
        <v>425</v>
      </c>
      <c r="H301" s="8" t="s">
        <v>1502</v>
      </c>
      <c r="I301" s="15">
        <v>50000000</v>
      </c>
      <c r="J301" s="15">
        <v>50000000</v>
      </c>
      <c r="K301" s="15">
        <v>50000000</v>
      </c>
      <c r="L301" s="15">
        <v>50000000</v>
      </c>
      <c r="M301" s="15">
        <v>50000000</v>
      </c>
      <c r="N301" s="15">
        <v>50000000</v>
      </c>
      <c r="O301" s="15">
        <v>50000000</v>
      </c>
      <c r="P301" s="15">
        <v>50000000</v>
      </c>
      <c r="Q301" s="15">
        <v>50000000</v>
      </c>
      <c r="R301" s="15">
        <v>50000000</v>
      </c>
      <c r="S301" s="15">
        <v>50000000</v>
      </c>
      <c r="T301" s="15">
        <v>50000000</v>
      </c>
      <c r="U301" s="23">
        <v>0.53779999999999994</v>
      </c>
      <c r="V301"/>
      <c r="W301"/>
      <c r="X301"/>
    </row>
    <row r="302" spans="1:24" s="21" customFormat="1" x14ac:dyDescent="0.3">
      <c r="A302" s="7" t="s">
        <v>281</v>
      </c>
      <c r="B302" s="7" t="s">
        <v>555</v>
      </c>
      <c r="C302" s="7">
        <v>1306</v>
      </c>
      <c r="D302" s="6" t="s">
        <v>8</v>
      </c>
      <c r="E302" s="7">
        <v>926</v>
      </c>
      <c r="F302" s="7" t="s">
        <v>477</v>
      </c>
      <c r="G302" s="7" t="s">
        <v>1536</v>
      </c>
      <c r="H302" s="8" t="s">
        <v>1509</v>
      </c>
      <c r="I302" s="15">
        <v>25000000</v>
      </c>
      <c r="J302" s="15">
        <v>25000000</v>
      </c>
      <c r="K302" s="15">
        <v>25000000</v>
      </c>
      <c r="L302" s="15">
        <v>25000000</v>
      </c>
      <c r="M302" s="15">
        <v>25000000</v>
      </c>
      <c r="N302" s="15">
        <v>25000000</v>
      </c>
      <c r="O302" s="15">
        <v>25000000</v>
      </c>
      <c r="P302" s="15">
        <v>25000000</v>
      </c>
      <c r="Q302" s="15">
        <v>25000000</v>
      </c>
      <c r="R302" s="15">
        <v>25000000</v>
      </c>
      <c r="S302" s="15">
        <v>25000000</v>
      </c>
      <c r="T302" s="15">
        <v>25000000</v>
      </c>
      <c r="U302" s="23">
        <v>0.53779999999999994</v>
      </c>
      <c r="V302"/>
      <c r="W302"/>
      <c r="X302"/>
    </row>
    <row r="303" spans="1:24" s="21" customFormat="1" x14ac:dyDescent="0.3">
      <c r="A303" s="7" t="s">
        <v>281</v>
      </c>
      <c r="B303" s="7" t="s">
        <v>555</v>
      </c>
      <c r="C303" s="7">
        <v>1306</v>
      </c>
      <c r="D303" s="6" t="s">
        <v>8</v>
      </c>
      <c r="E303" s="7">
        <v>926</v>
      </c>
      <c r="F303" s="7" t="s">
        <v>478</v>
      </c>
      <c r="G303" s="7" t="s">
        <v>1536</v>
      </c>
      <c r="H303" s="8" t="s">
        <v>1510</v>
      </c>
      <c r="I303" s="15">
        <v>33333333.333333336</v>
      </c>
      <c r="J303" s="15">
        <v>33333333.333333336</v>
      </c>
      <c r="K303" s="15">
        <v>33333333.333333336</v>
      </c>
      <c r="L303" s="15">
        <v>33333333.333333336</v>
      </c>
      <c r="M303" s="15">
        <v>33333333.333333336</v>
      </c>
      <c r="N303" s="15">
        <v>33333333.333333336</v>
      </c>
      <c r="O303" s="15">
        <v>33333333.333333336</v>
      </c>
      <c r="P303" s="15">
        <v>33333333.333333336</v>
      </c>
      <c r="Q303" s="15">
        <v>33333333.333333336</v>
      </c>
      <c r="R303" s="15">
        <v>33333333.333333336</v>
      </c>
      <c r="S303" s="15">
        <v>33333333.333333336</v>
      </c>
      <c r="T303" s="15">
        <v>33333333.333333336</v>
      </c>
      <c r="U303" s="23">
        <v>0.53779999999999994</v>
      </c>
      <c r="V303"/>
      <c r="W303"/>
      <c r="X303"/>
    </row>
    <row r="304" spans="1:24" s="21" customFormat="1" x14ac:dyDescent="0.3">
      <c r="A304" s="7" t="s">
        <v>281</v>
      </c>
      <c r="B304" s="7" t="s">
        <v>555</v>
      </c>
      <c r="C304" s="7">
        <v>1306</v>
      </c>
      <c r="D304" s="6" t="s">
        <v>8</v>
      </c>
      <c r="E304" s="7">
        <v>926</v>
      </c>
      <c r="F304" s="7" t="s">
        <v>479</v>
      </c>
      <c r="G304" s="7" t="s">
        <v>1536</v>
      </c>
      <c r="H304" s="8" t="s">
        <v>1511</v>
      </c>
      <c r="I304" s="15">
        <v>20833333.333333332</v>
      </c>
      <c r="J304" s="15">
        <v>20833333.333333332</v>
      </c>
      <c r="K304" s="15">
        <v>20833333.333333332</v>
      </c>
      <c r="L304" s="15">
        <v>20833333.333333332</v>
      </c>
      <c r="M304" s="15">
        <v>20833333.333333332</v>
      </c>
      <c r="N304" s="15">
        <v>20833333.333333332</v>
      </c>
      <c r="O304" s="15">
        <v>20833333.333333332</v>
      </c>
      <c r="P304" s="15">
        <v>20833333.333333332</v>
      </c>
      <c r="Q304" s="15">
        <v>20833333.333333332</v>
      </c>
      <c r="R304" s="15">
        <v>20833333.333333332</v>
      </c>
      <c r="S304" s="15">
        <v>20833333.333333332</v>
      </c>
      <c r="T304" s="15">
        <v>20833333.333333332</v>
      </c>
      <c r="U304" s="23">
        <v>0.53779999999999994</v>
      </c>
      <c r="V304"/>
      <c r="W304"/>
      <c r="X304"/>
    </row>
    <row r="305" spans="1:24" s="21" customFormat="1" x14ac:dyDescent="0.3">
      <c r="A305" s="7" t="s">
        <v>281</v>
      </c>
      <c r="B305" s="7" t="s">
        <v>555</v>
      </c>
      <c r="C305" s="7">
        <v>1306</v>
      </c>
      <c r="D305" s="6" t="s">
        <v>8</v>
      </c>
      <c r="E305" s="7">
        <v>924</v>
      </c>
      <c r="F305" s="7" t="s">
        <v>480</v>
      </c>
      <c r="G305" s="7" t="s">
        <v>1536</v>
      </c>
      <c r="H305" s="8" t="s">
        <v>1512</v>
      </c>
      <c r="I305" s="15">
        <v>4166666.666666667</v>
      </c>
      <c r="J305" s="15">
        <v>4166666.666666667</v>
      </c>
      <c r="K305" s="15">
        <v>4166666.666666667</v>
      </c>
      <c r="L305" s="15">
        <v>4166666.666666667</v>
      </c>
      <c r="M305" s="15">
        <v>4166666.666666667</v>
      </c>
      <c r="N305" s="15">
        <v>4166666.666666667</v>
      </c>
      <c r="O305" s="15">
        <v>4166666.666666667</v>
      </c>
      <c r="P305" s="15">
        <v>4166666.666666667</v>
      </c>
      <c r="Q305" s="15">
        <v>4166666.666666667</v>
      </c>
      <c r="R305" s="15">
        <v>4166666.666666667</v>
      </c>
      <c r="S305" s="15">
        <v>4166666.666666667</v>
      </c>
      <c r="T305" s="15">
        <v>4166666.666666667</v>
      </c>
      <c r="U305" s="23">
        <v>0.53779999999999994</v>
      </c>
      <c r="V305"/>
      <c r="W305"/>
      <c r="X305"/>
    </row>
    <row r="306" spans="1:24" s="21" customFormat="1" x14ac:dyDescent="0.3">
      <c r="A306" s="7" t="s">
        <v>281</v>
      </c>
      <c r="B306" s="7" t="s">
        <v>555</v>
      </c>
      <c r="C306" s="7">
        <v>1306</v>
      </c>
      <c r="D306" s="6" t="s">
        <v>8</v>
      </c>
      <c r="E306" s="7">
        <v>924</v>
      </c>
      <c r="F306" s="7" t="s">
        <v>481</v>
      </c>
      <c r="G306" s="7" t="s">
        <v>1536</v>
      </c>
      <c r="H306" s="8" t="s">
        <v>370</v>
      </c>
      <c r="I306" s="15">
        <v>1666666.6666666667</v>
      </c>
      <c r="J306" s="15">
        <v>1666666.6666666667</v>
      </c>
      <c r="K306" s="15">
        <v>1666666.6666666667</v>
      </c>
      <c r="L306" s="15">
        <v>1666666.6666666667</v>
      </c>
      <c r="M306" s="15">
        <v>1666666.6666666667</v>
      </c>
      <c r="N306" s="15">
        <v>1666666.6666666667</v>
      </c>
      <c r="O306" s="15">
        <v>1666666.6666666667</v>
      </c>
      <c r="P306" s="15">
        <v>1666666.6666666667</v>
      </c>
      <c r="Q306" s="15">
        <v>1666666.6666666667</v>
      </c>
      <c r="R306" s="15">
        <v>1666666.6666666667</v>
      </c>
      <c r="S306" s="15">
        <v>1666666.6666666667</v>
      </c>
      <c r="T306" s="15">
        <v>1666666.6666666667</v>
      </c>
      <c r="U306" s="23">
        <v>0.53779999999999994</v>
      </c>
      <c r="V306"/>
      <c r="W306"/>
      <c r="X306"/>
    </row>
    <row r="307" spans="1:24" s="21" customFormat="1" x14ac:dyDescent="0.3">
      <c r="A307" s="7" t="s">
        <v>281</v>
      </c>
      <c r="B307" s="7" t="s">
        <v>555</v>
      </c>
      <c r="C307" s="7">
        <v>1306</v>
      </c>
      <c r="D307" s="6" t="s">
        <v>8</v>
      </c>
      <c r="E307" s="7">
        <v>924</v>
      </c>
      <c r="F307" s="7" t="s">
        <v>482</v>
      </c>
      <c r="G307" s="7" t="s">
        <v>1536</v>
      </c>
      <c r="H307" s="8" t="s">
        <v>1513</v>
      </c>
      <c r="I307" s="15">
        <v>1666666.6666666667</v>
      </c>
      <c r="J307" s="15">
        <v>1666666.6666666667</v>
      </c>
      <c r="K307" s="15">
        <v>1666666.6666666667</v>
      </c>
      <c r="L307" s="15">
        <v>1666666.6666666667</v>
      </c>
      <c r="M307" s="15">
        <v>1666666.6666666667</v>
      </c>
      <c r="N307" s="15">
        <v>1666666.6666666667</v>
      </c>
      <c r="O307" s="15">
        <v>1666666.6666666667</v>
      </c>
      <c r="P307" s="15">
        <v>1666666.6666666667</v>
      </c>
      <c r="Q307" s="15">
        <v>1666666.6666666667</v>
      </c>
      <c r="R307" s="15">
        <v>1666666.6666666667</v>
      </c>
      <c r="S307" s="15">
        <v>1666666.6666666667</v>
      </c>
      <c r="T307" s="15">
        <v>1666666.6666666667</v>
      </c>
      <c r="U307" s="23">
        <v>0.53779999999999994</v>
      </c>
      <c r="V307"/>
      <c r="W307"/>
      <c r="X307"/>
    </row>
    <row r="308" spans="1:24" s="21" customFormat="1" x14ac:dyDescent="0.3">
      <c r="A308" s="7" t="s">
        <v>281</v>
      </c>
      <c r="B308" s="7" t="s">
        <v>555</v>
      </c>
      <c r="C308" s="7">
        <v>1306</v>
      </c>
      <c r="D308" s="6" t="s">
        <v>8</v>
      </c>
      <c r="E308" s="7">
        <v>924</v>
      </c>
      <c r="F308" s="7" t="s">
        <v>483</v>
      </c>
      <c r="G308" s="7" t="s">
        <v>1536</v>
      </c>
      <c r="H308" s="8" t="s">
        <v>1514</v>
      </c>
      <c r="I308" s="15">
        <v>4166666.666666667</v>
      </c>
      <c r="J308" s="15">
        <v>4166666.666666667</v>
      </c>
      <c r="K308" s="15">
        <v>4166666.666666667</v>
      </c>
      <c r="L308" s="15">
        <v>4166666.666666667</v>
      </c>
      <c r="M308" s="15">
        <v>4166666.666666667</v>
      </c>
      <c r="N308" s="15">
        <v>4166666.666666667</v>
      </c>
      <c r="O308" s="15">
        <v>4166666.666666667</v>
      </c>
      <c r="P308" s="15">
        <v>4166666.666666667</v>
      </c>
      <c r="Q308" s="15">
        <v>4166666.666666667</v>
      </c>
      <c r="R308" s="15">
        <v>4166666.666666667</v>
      </c>
      <c r="S308" s="15">
        <v>4166666.666666667</v>
      </c>
      <c r="T308" s="15">
        <v>4166666.666666667</v>
      </c>
      <c r="U308" s="23">
        <v>0.53779999999999994</v>
      </c>
      <c r="V308"/>
      <c r="W308"/>
      <c r="X308"/>
    </row>
    <row r="309" spans="1:24" s="21" customFormat="1" x14ac:dyDescent="0.3">
      <c r="A309" s="7" t="s">
        <v>281</v>
      </c>
      <c r="B309" s="7" t="s">
        <v>555</v>
      </c>
      <c r="C309" s="7">
        <v>1306</v>
      </c>
      <c r="D309" s="6" t="s">
        <v>8</v>
      </c>
      <c r="E309" s="7">
        <v>924</v>
      </c>
      <c r="F309" s="7" t="s">
        <v>484</v>
      </c>
      <c r="G309" s="7" t="s">
        <v>1536</v>
      </c>
      <c r="H309" s="8" t="s">
        <v>1515</v>
      </c>
      <c r="I309" s="15">
        <v>4166666.666666667</v>
      </c>
      <c r="J309" s="15">
        <v>4166666.666666667</v>
      </c>
      <c r="K309" s="15">
        <v>4166666.666666667</v>
      </c>
      <c r="L309" s="15">
        <v>4166666.666666667</v>
      </c>
      <c r="M309" s="15">
        <v>4166666.666666667</v>
      </c>
      <c r="N309" s="15">
        <v>4166666.666666667</v>
      </c>
      <c r="O309" s="15">
        <v>4166666.666666667</v>
      </c>
      <c r="P309" s="15">
        <v>4166666.666666667</v>
      </c>
      <c r="Q309" s="15">
        <v>4166666.666666667</v>
      </c>
      <c r="R309" s="15">
        <v>4166666.666666667</v>
      </c>
      <c r="S309" s="15">
        <v>4166666.666666667</v>
      </c>
      <c r="T309" s="15">
        <v>4166666.666666667</v>
      </c>
      <c r="U309" s="23">
        <v>0.53779999999999994</v>
      </c>
      <c r="V309"/>
      <c r="W309"/>
      <c r="X309"/>
    </row>
    <row r="310" spans="1:24" s="21" customFormat="1" x14ac:dyDescent="0.3">
      <c r="A310" s="7" t="s">
        <v>281</v>
      </c>
      <c r="B310" s="7" t="s">
        <v>555</v>
      </c>
      <c r="C310" s="7">
        <v>1306</v>
      </c>
      <c r="D310" s="6" t="s">
        <v>8</v>
      </c>
      <c r="E310" s="7">
        <v>924</v>
      </c>
      <c r="F310" s="7" t="s">
        <v>485</v>
      </c>
      <c r="G310" s="7" t="s">
        <v>1536</v>
      </c>
      <c r="H310" s="8" t="s">
        <v>1516</v>
      </c>
      <c r="I310" s="15">
        <v>12500000</v>
      </c>
      <c r="J310" s="15">
        <v>12500000</v>
      </c>
      <c r="K310" s="15">
        <v>12500000</v>
      </c>
      <c r="L310" s="15">
        <v>12500000</v>
      </c>
      <c r="M310" s="15">
        <v>12500000</v>
      </c>
      <c r="N310" s="15">
        <v>12500000</v>
      </c>
      <c r="O310" s="15">
        <v>12500000</v>
      </c>
      <c r="P310" s="15">
        <v>12500000</v>
      </c>
      <c r="Q310" s="15">
        <v>12500000</v>
      </c>
      <c r="R310" s="15">
        <v>12500000</v>
      </c>
      <c r="S310" s="15">
        <v>12500000</v>
      </c>
      <c r="T310" s="15">
        <v>12500000</v>
      </c>
      <c r="U310" s="23">
        <v>0.53779999999999994</v>
      </c>
      <c r="V310"/>
      <c r="W310"/>
      <c r="X310"/>
    </row>
    <row r="311" spans="1:24" s="21" customFormat="1" x14ac:dyDescent="0.3">
      <c r="A311" s="7" t="s">
        <v>281</v>
      </c>
      <c r="B311" s="7" t="s">
        <v>555</v>
      </c>
      <c r="C311" s="7">
        <v>1306</v>
      </c>
      <c r="D311" s="6" t="s">
        <v>8</v>
      </c>
      <c r="E311" s="7">
        <v>924</v>
      </c>
      <c r="F311" s="7" t="s">
        <v>486</v>
      </c>
      <c r="G311" s="7" t="s">
        <v>1536</v>
      </c>
      <c r="H311" s="8" t="s">
        <v>1517</v>
      </c>
      <c r="I311" s="15">
        <v>20833333.333333332</v>
      </c>
      <c r="J311" s="15">
        <v>20833333.333333332</v>
      </c>
      <c r="K311" s="15">
        <v>20833333.333333332</v>
      </c>
      <c r="L311" s="15">
        <v>20833333.333333332</v>
      </c>
      <c r="M311" s="15">
        <v>20833333.333333332</v>
      </c>
      <c r="N311" s="15">
        <v>20833333.333333332</v>
      </c>
      <c r="O311" s="15">
        <v>20833333.333333332</v>
      </c>
      <c r="P311" s="15">
        <v>20833333.333333332</v>
      </c>
      <c r="Q311" s="15">
        <v>20833333.333333332</v>
      </c>
      <c r="R311" s="15">
        <v>20833333.333333332</v>
      </c>
      <c r="S311" s="15">
        <v>20833333.333333332</v>
      </c>
      <c r="T311" s="15">
        <v>20833333.333333332</v>
      </c>
      <c r="U311" s="23">
        <v>0.53779999999999994</v>
      </c>
      <c r="V311"/>
      <c r="W311"/>
      <c r="X311"/>
    </row>
    <row r="312" spans="1:24" s="21" customFormat="1" x14ac:dyDescent="0.3">
      <c r="A312" s="7" t="s">
        <v>281</v>
      </c>
      <c r="B312" s="7" t="s">
        <v>555</v>
      </c>
      <c r="C312" s="7">
        <v>1306</v>
      </c>
      <c r="D312" s="6" t="s">
        <v>8</v>
      </c>
      <c r="E312" s="7">
        <v>924</v>
      </c>
      <c r="F312" s="7" t="s">
        <v>487</v>
      </c>
      <c r="G312" s="7" t="s">
        <v>1536</v>
      </c>
      <c r="H312" s="8" t="s">
        <v>1518</v>
      </c>
      <c r="I312" s="15">
        <v>1666666.6666666667</v>
      </c>
      <c r="J312" s="15">
        <v>1666666.6666666667</v>
      </c>
      <c r="K312" s="15">
        <v>1666666.6666666667</v>
      </c>
      <c r="L312" s="15">
        <v>1666666.6666666667</v>
      </c>
      <c r="M312" s="15">
        <v>1666666.6666666667</v>
      </c>
      <c r="N312" s="15">
        <v>1666666.6666666667</v>
      </c>
      <c r="O312" s="15">
        <v>1666666.6666666667</v>
      </c>
      <c r="P312" s="15">
        <v>1666666.6666666667</v>
      </c>
      <c r="Q312" s="15">
        <v>1666666.6666666667</v>
      </c>
      <c r="R312" s="15">
        <v>1666666.6666666667</v>
      </c>
      <c r="S312" s="15">
        <v>1666666.6666666667</v>
      </c>
      <c r="T312" s="15">
        <v>1666666.6666666667</v>
      </c>
      <c r="U312" s="23">
        <v>0.53779999999999994</v>
      </c>
      <c r="V312"/>
      <c r="W312"/>
      <c r="X312"/>
    </row>
    <row r="313" spans="1:24" s="21" customFormat="1" x14ac:dyDescent="0.3">
      <c r="A313" s="7" t="s">
        <v>281</v>
      </c>
      <c r="B313" s="7" t="s">
        <v>555</v>
      </c>
      <c r="C313" s="7">
        <v>1306</v>
      </c>
      <c r="D313" s="6" t="s">
        <v>8</v>
      </c>
      <c r="E313" s="7">
        <v>924</v>
      </c>
      <c r="F313" s="7" t="s">
        <v>488</v>
      </c>
      <c r="G313" s="7" t="s">
        <v>1536</v>
      </c>
      <c r="H313" s="8" t="s">
        <v>1519</v>
      </c>
      <c r="I313" s="15">
        <v>20833333.333333332</v>
      </c>
      <c r="J313" s="15">
        <v>20833333.333333332</v>
      </c>
      <c r="K313" s="15">
        <v>20833333.333333332</v>
      </c>
      <c r="L313" s="15">
        <v>20833333.333333332</v>
      </c>
      <c r="M313" s="15">
        <v>20833333.333333332</v>
      </c>
      <c r="N313" s="15">
        <v>20833333.333333332</v>
      </c>
      <c r="O313" s="15">
        <v>20833333.333333332</v>
      </c>
      <c r="P313" s="15">
        <v>20833333.333333332</v>
      </c>
      <c r="Q313" s="15">
        <v>20833333.333333332</v>
      </c>
      <c r="R313" s="15">
        <v>20833333.333333332</v>
      </c>
      <c r="S313" s="15">
        <v>20833333.333333332</v>
      </c>
      <c r="T313" s="15">
        <v>20833333.333333332</v>
      </c>
      <c r="U313" s="23">
        <v>0.53779999999999994</v>
      </c>
      <c r="V313"/>
      <c r="W313"/>
      <c r="X313"/>
    </row>
    <row r="314" spans="1:24" s="21" customFormat="1" x14ac:dyDescent="0.3">
      <c r="A314" s="7" t="s">
        <v>281</v>
      </c>
      <c r="B314" s="7" t="s">
        <v>555</v>
      </c>
      <c r="C314" s="7">
        <v>1306</v>
      </c>
      <c r="D314" s="6" t="s">
        <v>8</v>
      </c>
      <c r="E314" s="7">
        <v>924</v>
      </c>
      <c r="F314" s="7" t="s">
        <v>489</v>
      </c>
      <c r="G314" s="7" t="s">
        <v>1536</v>
      </c>
      <c r="H314" s="8" t="s">
        <v>1520</v>
      </c>
      <c r="I314" s="15">
        <v>1666666.6666666667</v>
      </c>
      <c r="J314" s="15">
        <v>1666666.6666666667</v>
      </c>
      <c r="K314" s="15">
        <v>1666666.6666666667</v>
      </c>
      <c r="L314" s="15">
        <v>1666666.6666666667</v>
      </c>
      <c r="M314" s="15">
        <v>1666666.6666666667</v>
      </c>
      <c r="N314" s="15">
        <v>1666666.6666666667</v>
      </c>
      <c r="O314" s="15">
        <v>1666666.6666666667</v>
      </c>
      <c r="P314" s="15">
        <v>1666666.6666666667</v>
      </c>
      <c r="Q314" s="15">
        <v>1666666.6666666667</v>
      </c>
      <c r="R314" s="15">
        <v>1666666.6666666667</v>
      </c>
      <c r="S314" s="15">
        <v>1666666.6666666667</v>
      </c>
      <c r="T314" s="15">
        <v>1666666.6666666667</v>
      </c>
      <c r="U314" s="23">
        <v>0.53779999999999994</v>
      </c>
      <c r="V314"/>
      <c r="W314"/>
      <c r="X314"/>
    </row>
    <row r="315" spans="1:24" s="21" customFormat="1" x14ac:dyDescent="0.3">
      <c r="A315" s="7" t="s">
        <v>281</v>
      </c>
      <c r="B315" s="7" t="s">
        <v>555</v>
      </c>
      <c r="C315" s="7">
        <v>1306</v>
      </c>
      <c r="D315" s="6" t="s">
        <v>8</v>
      </c>
      <c r="E315" s="7">
        <v>924</v>
      </c>
      <c r="F315" s="7" t="s">
        <v>490</v>
      </c>
      <c r="G315" s="7" t="s">
        <v>1536</v>
      </c>
      <c r="H315" s="8" t="s">
        <v>1521</v>
      </c>
      <c r="I315" s="15">
        <v>8333333.333333334</v>
      </c>
      <c r="J315" s="15">
        <v>8333333.333333334</v>
      </c>
      <c r="K315" s="15">
        <v>8333333.333333334</v>
      </c>
      <c r="L315" s="15">
        <v>8333333.333333334</v>
      </c>
      <c r="M315" s="15">
        <v>8333333.333333334</v>
      </c>
      <c r="N315" s="15">
        <v>8333333.333333334</v>
      </c>
      <c r="O315" s="15">
        <v>8333333.333333334</v>
      </c>
      <c r="P315" s="15">
        <v>8333333.333333334</v>
      </c>
      <c r="Q315" s="15">
        <v>8333333.333333334</v>
      </c>
      <c r="R315" s="15">
        <v>8333333.333333334</v>
      </c>
      <c r="S315" s="15">
        <v>8333333.333333334</v>
      </c>
      <c r="T315" s="15">
        <v>8333333.333333334</v>
      </c>
      <c r="U315" s="23">
        <v>0.53779999999999994</v>
      </c>
      <c r="V315"/>
      <c r="W315"/>
      <c r="X315"/>
    </row>
    <row r="316" spans="1:24" s="21" customFormat="1" x14ac:dyDescent="0.3">
      <c r="A316" s="7" t="s">
        <v>281</v>
      </c>
      <c r="B316" s="7" t="s">
        <v>555</v>
      </c>
      <c r="C316" s="7">
        <v>1306</v>
      </c>
      <c r="D316" s="6" t="s">
        <v>8</v>
      </c>
      <c r="E316" s="7">
        <v>924</v>
      </c>
      <c r="F316" s="7" t="s">
        <v>491</v>
      </c>
      <c r="G316" s="7" t="s">
        <v>1536</v>
      </c>
      <c r="H316" s="8" t="s">
        <v>1522</v>
      </c>
      <c r="I316" s="15">
        <v>4166666.666666667</v>
      </c>
      <c r="J316" s="15">
        <v>4166666.666666667</v>
      </c>
      <c r="K316" s="15">
        <v>4166666.666666667</v>
      </c>
      <c r="L316" s="15">
        <v>4166666.666666667</v>
      </c>
      <c r="M316" s="15">
        <v>4166666.666666667</v>
      </c>
      <c r="N316" s="15">
        <v>4166666.666666667</v>
      </c>
      <c r="O316" s="15">
        <v>4166666.666666667</v>
      </c>
      <c r="P316" s="15">
        <v>4166666.666666667</v>
      </c>
      <c r="Q316" s="15">
        <v>4166666.666666667</v>
      </c>
      <c r="R316" s="15">
        <v>4166666.666666667</v>
      </c>
      <c r="S316" s="15">
        <v>4166666.666666667</v>
      </c>
      <c r="T316" s="15">
        <v>4166666.666666667</v>
      </c>
      <c r="U316" s="23">
        <v>0.53779999999999994</v>
      </c>
      <c r="V316"/>
      <c r="W316"/>
      <c r="X316"/>
    </row>
    <row r="317" spans="1:24" s="21" customFormat="1" x14ac:dyDescent="0.3">
      <c r="A317" s="7" t="s">
        <v>281</v>
      </c>
      <c r="B317" s="7" t="s">
        <v>555</v>
      </c>
      <c r="C317" s="7">
        <v>1306</v>
      </c>
      <c r="D317" s="6" t="s">
        <v>8</v>
      </c>
      <c r="E317" s="7">
        <v>924</v>
      </c>
      <c r="F317" s="7" t="s">
        <v>492</v>
      </c>
      <c r="G317" s="7" t="s">
        <v>1536</v>
      </c>
      <c r="H317" s="8" t="s">
        <v>1523</v>
      </c>
      <c r="I317" s="15">
        <v>1666666.6666666667</v>
      </c>
      <c r="J317" s="15">
        <v>1666666.6666666667</v>
      </c>
      <c r="K317" s="15">
        <v>1666666.6666666667</v>
      </c>
      <c r="L317" s="15">
        <v>1666666.6666666667</v>
      </c>
      <c r="M317" s="15">
        <v>1666666.6666666667</v>
      </c>
      <c r="N317" s="15">
        <v>1666666.6666666667</v>
      </c>
      <c r="O317" s="15">
        <v>1666666.6666666667</v>
      </c>
      <c r="P317" s="15">
        <v>1666666.6666666667</v>
      </c>
      <c r="Q317" s="15">
        <v>1666666.6666666667</v>
      </c>
      <c r="R317" s="15">
        <v>1666666.6666666667</v>
      </c>
      <c r="S317" s="15">
        <v>1666666.6666666667</v>
      </c>
      <c r="T317" s="15">
        <v>1666666.6666666667</v>
      </c>
      <c r="U317" s="23">
        <v>0.53779999999999994</v>
      </c>
      <c r="V317"/>
      <c r="W317"/>
      <c r="X317"/>
    </row>
    <row r="318" spans="1:24" s="21" customFormat="1" x14ac:dyDescent="0.3">
      <c r="A318" s="7" t="s">
        <v>281</v>
      </c>
      <c r="B318" s="7" t="s">
        <v>555</v>
      </c>
      <c r="C318" s="7">
        <v>1306</v>
      </c>
      <c r="D318" s="6" t="s">
        <v>8</v>
      </c>
      <c r="E318" s="7">
        <v>924</v>
      </c>
      <c r="F318" s="7" t="s">
        <v>493</v>
      </c>
      <c r="G318" s="7" t="s">
        <v>1536</v>
      </c>
      <c r="H318" s="8" t="s">
        <v>1524</v>
      </c>
      <c r="I318" s="15">
        <v>1666666.6666666667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23">
        <v>0.53779999999999994</v>
      </c>
      <c r="V318"/>
      <c r="W318"/>
      <c r="X318"/>
    </row>
    <row r="319" spans="1:24" s="21" customFormat="1" x14ac:dyDescent="0.3">
      <c r="A319" s="7" t="s">
        <v>281</v>
      </c>
      <c r="B319" s="7" t="s">
        <v>555</v>
      </c>
      <c r="C319" s="7">
        <v>1306</v>
      </c>
      <c r="D319" s="6" t="s">
        <v>8</v>
      </c>
      <c r="E319" s="7">
        <v>924</v>
      </c>
      <c r="F319" s="7" t="s">
        <v>494</v>
      </c>
      <c r="G319" s="7" t="s">
        <v>1536</v>
      </c>
      <c r="H319" s="8" t="s">
        <v>1525</v>
      </c>
      <c r="I319" s="15">
        <v>4166666.666666667</v>
      </c>
      <c r="J319" s="15">
        <v>4166666.666666667</v>
      </c>
      <c r="K319" s="15">
        <v>4166666.666666667</v>
      </c>
      <c r="L319" s="15">
        <v>4166666.666666667</v>
      </c>
      <c r="M319" s="15">
        <v>4166666.666666667</v>
      </c>
      <c r="N319" s="15">
        <v>4166666.666666667</v>
      </c>
      <c r="O319" s="15">
        <v>4166666.666666667</v>
      </c>
      <c r="P319" s="15">
        <v>4166666.666666667</v>
      </c>
      <c r="Q319" s="15">
        <v>4166666.666666667</v>
      </c>
      <c r="R319" s="15">
        <v>4166666.666666667</v>
      </c>
      <c r="S319" s="15">
        <v>4166666.666666667</v>
      </c>
      <c r="T319" s="15">
        <v>4166666.666666667</v>
      </c>
      <c r="U319" s="23">
        <v>0.53779999999999994</v>
      </c>
      <c r="V319"/>
      <c r="W319"/>
      <c r="X319"/>
    </row>
    <row r="320" spans="1:24" s="21" customFormat="1" x14ac:dyDescent="0.3">
      <c r="A320" s="7" t="s">
        <v>281</v>
      </c>
      <c r="B320" s="7" t="s">
        <v>555</v>
      </c>
      <c r="C320" s="7">
        <v>1306</v>
      </c>
      <c r="D320" s="6" t="s">
        <v>8</v>
      </c>
      <c r="E320" s="7">
        <v>923</v>
      </c>
      <c r="F320" s="7" t="s">
        <v>495</v>
      </c>
      <c r="G320" s="7" t="s">
        <v>1536</v>
      </c>
      <c r="H320" s="8" t="s">
        <v>1526</v>
      </c>
      <c r="I320" s="15">
        <v>4166666.666666667</v>
      </c>
      <c r="J320" s="15">
        <v>4166666.666666667</v>
      </c>
      <c r="K320" s="15">
        <v>4166666.666666667</v>
      </c>
      <c r="L320" s="15">
        <v>4166666.666666667</v>
      </c>
      <c r="M320" s="15">
        <v>4166666.666666667</v>
      </c>
      <c r="N320" s="15">
        <v>4166666.666666667</v>
      </c>
      <c r="O320" s="15">
        <v>4166666.666666667</v>
      </c>
      <c r="P320" s="15">
        <v>4166666.666666667</v>
      </c>
      <c r="Q320" s="15">
        <v>4166666.666666667</v>
      </c>
      <c r="R320" s="15">
        <v>4166666.666666667</v>
      </c>
      <c r="S320" s="15">
        <v>4166666.666666667</v>
      </c>
      <c r="T320" s="15">
        <v>4166666.666666667</v>
      </c>
      <c r="U320" s="23">
        <v>0.53779999999999994</v>
      </c>
      <c r="V320"/>
      <c r="W320"/>
      <c r="X320"/>
    </row>
    <row r="321" spans="1:24" s="21" customFormat="1" x14ac:dyDescent="0.3">
      <c r="A321" s="7" t="s">
        <v>281</v>
      </c>
      <c r="B321" s="7" t="s">
        <v>555</v>
      </c>
      <c r="C321" s="7">
        <v>1306</v>
      </c>
      <c r="D321" s="7" t="s">
        <v>253</v>
      </c>
      <c r="E321" s="7">
        <v>999</v>
      </c>
      <c r="F321" s="7" t="s">
        <v>253</v>
      </c>
      <c r="G321" s="7" t="s">
        <v>1536</v>
      </c>
      <c r="H321" s="8" t="s">
        <v>1527</v>
      </c>
      <c r="I321" s="15">
        <v>40000000</v>
      </c>
      <c r="J321" s="15">
        <v>41666666.666666664</v>
      </c>
      <c r="K321" s="15">
        <v>41666666.666666664</v>
      </c>
      <c r="L321" s="15">
        <v>41666666.666666664</v>
      </c>
      <c r="M321" s="15">
        <v>41666666.666666664</v>
      </c>
      <c r="N321" s="15">
        <v>41666666.666666664</v>
      </c>
      <c r="O321" s="15">
        <v>41666666.666666664</v>
      </c>
      <c r="P321" s="15">
        <v>41666666.666666664</v>
      </c>
      <c r="Q321" s="15">
        <v>41666666.666666664</v>
      </c>
      <c r="R321" s="15">
        <v>41666666.666666664</v>
      </c>
      <c r="S321" s="15">
        <v>41666666.666666664</v>
      </c>
      <c r="T321" s="15">
        <v>41666666.666666664</v>
      </c>
      <c r="U321" s="23">
        <v>0.53779999999999994</v>
      </c>
      <c r="V321"/>
      <c r="W321"/>
      <c r="X321"/>
    </row>
    <row r="322" spans="1:24" s="21" customFormat="1" x14ac:dyDescent="0.3">
      <c r="A322" s="7" t="s">
        <v>281</v>
      </c>
      <c r="B322" s="7" t="s">
        <v>555</v>
      </c>
      <c r="C322" s="7">
        <v>1306</v>
      </c>
      <c r="D322" s="6" t="s">
        <v>8</v>
      </c>
      <c r="E322" s="7">
        <v>924</v>
      </c>
      <c r="F322" s="7" t="s">
        <v>496</v>
      </c>
      <c r="G322" s="7" t="s">
        <v>1536</v>
      </c>
      <c r="H322" s="8" t="s">
        <v>1528</v>
      </c>
      <c r="I322" s="15">
        <v>6000000</v>
      </c>
      <c r="J322" s="15">
        <v>6000000</v>
      </c>
      <c r="K322" s="15">
        <v>6000000</v>
      </c>
      <c r="L322" s="15">
        <v>6000000</v>
      </c>
      <c r="M322" s="15">
        <v>6000000</v>
      </c>
      <c r="N322" s="15">
        <v>6000000</v>
      </c>
      <c r="O322" s="15">
        <v>6000000</v>
      </c>
      <c r="P322" s="15">
        <v>6000000</v>
      </c>
      <c r="Q322" s="15">
        <v>6000000</v>
      </c>
      <c r="R322" s="15">
        <v>6000000</v>
      </c>
      <c r="S322" s="15">
        <v>6000000</v>
      </c>
      <c r="T322" s="15">
        <v>6000000</v>
      </c>
      <c r="U322" s="23">
        <v>0.53779999999999994</v>
      </c>
      <c r="V322"/>
      <c r="W322"/>
      <c r="X322"/>
    </row>
    <row r="323" spans="1:24" s="21" customFormat="1" x14ac:dyDescent="0.3">
      <c r="A323" s="7" t="s">
        <v>281</v>
      </c>
      <c r="B323" s="7" t="s">
        <v>555</v>
      </c>
      <c r="C323" s="7">
        <v>1306</v>
      </c>
      <c r="D323" s="6" t="s">
        <v>8</v>
      </c>
      <c r="E323" s="7">
        <v>924</v>
      </c>
      <c r="F323" s="7" t="s">
        <v>497</v>
      </c>
      <c r="G323" s="7" t="s">
        <v>1536</v>
      </c>
      <c r="H323" s="8" t="s">
        <v>1529</v>
      </c>
      <c r="I323" s="15">
        <v>12000000</v>
      </c>
      <c r="J323" s="15">
        <v>12000000</v>
      </c>
      <c r="K323" s="15">
        <v>12000000</v>
      </c>
      <c r="L323" s="15">
        <v>12000000</v>
      </c>
      <c r="M323" s="15">
        <v>12000000</v>
      </c>
      <c r="N323" s="15">
        <v>12000000</v>
      </c>
      <c r="O323" s="15">
        <v>12000000</v>
      </c>
      <c r="P323" s="15">
        <v>12000000</v>
      </c>
      <c r="Q323" s="15">
        <v>12000000</v>
      </c>
      <c r="R323" s="15">
        <v>12000000</v>
      </c>
      <c r="S323" s="15">
        <v>12000000</v>
      </c>
      <c r="T323" s="15">
        <v>12000000</v>
      </c>
      <c r="U323" s="23">
        <v>0.53779999999999994</v>
      </c>
      <c r="V323"/>
      <c r="W323"/>
      <c r="X323"/>
    </row>
    <row r="324" spans="1:24" s="21" customFormat="1" x14ac:dyDescent="0.3">
      <c r="A324" s="7" t="s">
        <v>281</v>
      </c>
      <c r="B324" s="7" t="s">
        <v>555</v>
      </c>
      <c r="C324" s="7">
        <v>1306</v>
      </c>
      <c r="D324" s="6" t="s">
        <v>8</v>
      </c>
      <c r="E324" s="7">
        <v>926</v>
      </c>
      <c r="F324" s="7" t="s">
        <v>498</v>
      </c>
      <c r="G324" s="7" t="s">
        <v>1536</v>
      </c>
      <c r="H324" s="8" t="s">
        <v>1530</v>
      </c>
      <c r="I324" s="15">
        <v>10000000</v>
      </c>
      <c r="J324" s="15">
        <v>10000000</v>
      </c>
      <c r="K324" s="15">
        <v>10000000</v>
      </c>
      <c r="L324" s="15">
        <v>10000000</v>
      </c>
      <c r="M324" s="15">
        <v>10000000</v>
      </c>
      <c r="N324" s="15">
        <v>10000000</v>
      </c>
      <c r="O324" s="15">
        <v>10000000</v>
      </c>
      <c r="P324" s="15">
        <v>10000000</v>
      </c>
      <c r="Q324" s="15">
        <v>10000000</v>
      </c>
      <c r="R324" s="15">
        <v>10000000</v>
      </c>
      <c r="S324" s="15">
        <v>10000000</v>
      </c>
      <c r="T324" s="15">
        <v>10000000</v>
      </c>
      <c r="U324" s="23">
        <v>0.53779999999999994</v>
      </c>
      <c r="V324"/>
      <c r="W324"/>
      <c r="X324"/>
    </row>
    <row r="325" spans="1:24" s="21" customFormat="1" x14ac:dyDescent="0.3">
      <c r="A325" s="7" t="s">
        <v>281</v>
      </c>
      <c r="B325" s="7" t="s">
        <v>555</v>
      </c>
      <c r="C325" s="7">
        <v>1306</v>
      </c>
      <c r="D325" s="6" t="s">
        <v>8</v>
      </c>
      <c r="E325" s="7">
        <v>926</v>
      </c>
      <c r="F325" s="7" t="s">
        <v>499</v>
      </c>
      <c r="G325" s="7" t="s">
        <v>1536</v>
      </c>
      <c r="H325" s="8" t="s">
        <v>1531</v>
      </c>
      <c r="I325" s="15">
        <v>8000000</v>
      </c>
      <c r="J325" s="15">
        <v>8000000</v>
      </c>
      <c r="K325" s="15">
        <v>8000000</v>
      </c>
      <c r="L325" s="15">
        <v>8000000</v>
      </c>
      <c r="M325" s="15">
        <v>8000000</v>
      </c>
      <c r="N325" s="15">
        <v>8000000</v>
      </c>
      <c r="O325" s="15">
        <v>8000000</v>
      </c>
      <c r="P325" s="15">
        <v>8000000</v>
      </c>
      <c r="Q325" s="15">
        <v>8000000</v>
      </c>
      <c r="R325" s="15">
        <v>8000000</v>
      </c>
      <c r="S325" s="15">
        <v>8000000</v>
      </c>
      <c r="T325" s="15">
        <v>8000000</v>
      </c>
      <c r="U325" s="23">
        <v>0.53779999999999994</v>
      </c>
      <c r="V325"/>
      <c r="W325"/>
      <c r="X325"/>
    </row>
    <row r="326" spans="1:24" s="21" customFormat="1" x14ac:dyDescent="0.3">
      <c r="A326" s="7" t="s">
        <v>281</v>
      </c>
      <c r="B326" s="7" t="s">
        <v>555</v>
      </c>
      <c r="C326" s="7">
        <v>1306</v>
      </c>
      <c r="D326" s="6" t="s">
        <v>8</v>
      </c>
      <c r="E326" s="7">
        <v>905</v>
      </c>
      <c r="F326" s="7" t="s">
        <v>500</v>
      </c>
      <c r="G326" s="7" t="s">
        <v>1536</v>
      </c>
      <c r="H326" s="8" t="s">
        <v>1532</v>
      </c>
      <c r="I326" s="15">
        <v>2000000</v>
      </c>
      <c r="J326" s="15">
        <v>2000000</v>
      </c>
      <c r="K326" s="15">
        <v>2000000</v>
      </c>
      <c r="L326" s="15">
        <v>2000000</v>
      </c>
      <c r="M326" s="15">
        <v>2000000</v>
      </c>
      <c r="N326" s="15">
        <v>2000000</v>
      </c>
      <c r="O326" s="15">
        <v>2000000</v>
      </c>
      <c r="P326" s="15">
        <v>2000000</v>
      </c>
      <c r="Q326" s="15">
        <v>2000000</v>
      </c>
      <c r="R326" s="15">
        <v>2000000</v>
      </c>
      <c r="S326" s="15">
        <v>2000000</v>
      </c>
      <c r="T326" s="15">
        <v>2000000</v>
      </c>
      <c r="U326" s="23">
        <v>0.53779999999999994</v>
      </c>
      <c r="V326"/>
      <c r="W326"/>
      <c r="X326"/>
    </row>
    <row r="327" spans="1:24" s="21" customFormat="1" x14ac:dyDescent="0.3">
      <c r="A327" s="7" t="s">
        <v>281</v>
      </c>
      <c r="B327" s="7" t="s">
        <v>555</v>
      </c>
      <c r="C327" s="7">
        <v>1306</v>
      </c>
      <c r="D327" s="6" t="s">
        <v>8</v>
      </c>
      <c r="E327" s="7">
        <v>925</v>
      </c>
      <c r="F327" s="7" t="s">
        <v>501</v>
      </c>
      <c r="G327" s="7" t="s">
        <v>1536</v>
      </c>
      <c r="H327" s="8" t="s">
        <v>1533</v>
      </c>
      <c r="I327" s="15">
        <v>8000000</v>
      </c>
      <c r="J327" s="15">
        <v>8000000</v>
      </c>
      <c r="K327" s="15">
        <v>8000000</v>
      </c>
      <c r="L327" s="15">
        <v>8000000</v>
      </c>
      <c r="M327" s="15">
        <v>8000000</v>
      </c>
      <c r="N327" s="15">
        <v>8000000</v>
      </c>
      <c r="O327" s="15">
        <v>8000000</v>
      </c>
      <c r="P327" s="15">
        <v>8000000</v>
      </c>
      <c r="Q327" s="15">
        <v>8000000</v>
      </c>
      <c r="R327" s="15">
        <v>8000000</v>
      </c>
      <c r="S327" s="15">
        <v>8000000</v>
      </c>
      <c r="T327" s="15">
        <v>8000000</v>
      </c>
      <c r="U327" s="23">
        <v>0.53779999999999994</v>
      </c>
      <c r="V327"/>
      <c r="W327"/>
      <c r="X327"/>
    </row>
    <row r="328" spans="1:24" s="21" customFormat="1" x14ac:dyDescent="0.3">
      <c r="A328" s="7" t="s">
        <v>281</v>
      </c>
      <c r="B328" s="7" t="s">
        <v>555</v>
      </c>
      <c r="C328" s="7">
        <v>1306</v>
      </c>
      <c r="D328" s="6" t="s">
        <v>8</v>
      </c>
      <c r="E328" s="7">
        <v>925</v>
      </c>
      <c r="F328" s="7" t="s">
        <v>502</v>
      </c>
      <c r="G328" s="7" t="s">
        <v>1536</v>
      </c>
      <c r="H328" s="8" t="s">
        <v>1534</v>
      </c>
      <c r="I328" s="15">
        <v>4000000</v>
      </c>
      <c r="J328" s="15">
        <v>4000000</v>
      </c>
      <c r="K328" s="15">
        <v>4000000</v>
      </c>
      <c r="L328" s="15">
        <v>4000000</v>
      </c>
      <c r="M328" s="15">
        <v>4000000</v>
      </c>
      <c r="N328" s="15">
        <v>4000000</v>
      </c>
      <c r="O328" s="15">
        <v>4000000</v>
      </c>
      <c r="P328" s="15">
        <v>4000000</v>
      </c>
      <c r="Q328" s="15">
        <v>4000000</v>
      </c>
      <c r="R328" s="15">
        <v>4000000</v>
      </c>
      <c r="S328" s="15">
        <v>4000000</v>
      </c>
      <c r="T328" s="15">
        <v>4000000</v>
      </c>
      <c r="U328" s="23">
        <v>0.53779999999999994</v>
      </c>
      <c r="V328"/>
      <c r="W328"/>
      <c r="X328"/>
    </row>
    <row r="329" spans="1:24" s="21" customFormat="1" x14ac:dyDescent="0.3">
      <c r="A329" s="7" t="s">
        <v>281</v>
      </c>
      <c r="B329" s="7" t="s">
        <v>555</v>
      </c>
      <c r="C329" s="7">
        <v>1306</v>
      </c>
      <c r="D329" s="6" t="s">
        <v>8</v>
      </c>
      <c r="E329" s="7">
        <v>924</v>
      </c>
      <c r="F329" s="7" t="s">
        <v>503</v>
      </c>
      <c r="G329" s="7" t="s">
        <v>1536</v>
      </c>
      <c r="H329" s="8" t="s">
        <v>1535</v>
      </c>
      <c r="I329" s="15">
        <v>5000000</v>
      </c>
      <c r="J329" s="15">
        <v>5000000</v>
      </c>
      <c r="K329" s="15">
        <v>5000000</v>
      </c>
      <c r="L329" s="15">
        <v>5000000</v>
      </c>
      <c r="M329" s="15">
        <v>5000000</v>
      </c>
      <c r="N329" s="15">
        <v>5000000</v>
      </c>
      <c r="O329" s="15">
        <v>5000000</v>
      </c>
      <c r="P329" s="15">
        <v>5000000</v>
      </c>
      <c r="Q329" s="15">
        <v>5000000</v>
      </c>
      <c r="R329" s="15">
        <v>5000000</v>
      </c>
      <c r="S329" s="15">
        <v>5000000</v>
      </c>
      <c r="T329" s="15">
        <v>5000000</v>
      </c>
      <c r="U329" s="23">
        <v>0.53779999999999994</v>
      </c>
      <c r="V329"/>
      <c r="W329"/>
      <c r="X329"/>
    </row>
    <row r="330" spans="1:24" s="21" customFormat="1" x14ac:dyDescent="0.3">
      <c r="A330" s="7" t="s">
        <v>281</v>
      </c>
      <c r="B330" s="7" t="s">
        <v>555</v>
      </c>
      <c r="C330" s="7">
        <v>1306</v>
      </c>
      <c r="D330" s="6" t="s">
        <v>8</v>
      </c>
      <c r="E330" s="7">
        <v>926</v>
      </c>
      <c r="F330" s="7" t="s">
        <v>504</v>
      </c>
      <c r="G330" s="7" t="s">
        <v>1536</v>
      </c>
      <c r="H330" s="8" t="s">
        <v>1502</v>
      </c>
      <c r="I330" s="15">
        <v>2000000</v>
      </c>
      <c r="J330" s="15">
        <v>2000000</v>
      </c>
      <c r="K330" s="15">
        <v>2000000</v>
      </c>
      <c r="L330" s="15">
        <v>2000000</v>
      </c>
      <c r="M330" s="15">
        <v>2000000</v>
      </c>
      <c r="N330" s="15">
        <v>2000000</v>
      </c>
      <c r="O330" s="15">
        <v>2000000</v>
      </c>
      <c r="P330" s="15">
        <v>2000000</v>
      </c>
      <c r="Q330" s="15">
        <v>2000000</v>
      </c>
      <c r="R330" s="15">
        <v>2000000</v>
      </c>
      <c r="S330" s="15">
        <v>2000000</v>
      </c>
      <c r="T330" s="15">
        <v>2000000</v>
      </c>
      <c r="U330" s="23">
        <v>0.53779999999999994</v>
      </c>
      <c r="V330"/>
      <c r="W330"/>
      <c r="X330"/>
    </row>
    <row r="331" spans="1:24" s="21" customFormat="1" x14ac:dyDescent="0.3">
      <c r="A331" s="7"/>
      <c r="B331" s="7"/>
      <c r="C331" s="7"/>
      <c r="D331" s="6"/>
      <c r="E331" s="7"/>
      <c r="F331" s="7"/>
      <c r="G331" s="7"/>
      <c r="H331" s="8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V331"/>
      <c r="W331"/>
      <c r="X331"/>
    </row>
    <row r="332" spans="1:24" s="21" customFormat="1" x14ac:dyDescent="0.3">
      <c r="A332" s="7" t="s">
        <v>281</v>
      </c>
      <c r="B332" s="7" t="s">
        <v>755</v>
      </c>
      <c r="C332" s="7">
        <v>1302</v>
      </c>
      <c r="D332" s="7" t="s">
        <v>1556</v>
      </c>
      <c r="E332" s="7">
        <v>901</v>
      </c>
      <c r="F332" s="7">
        <v>150169</v>
      </c>
      <c r="G332" s="7" t="s">
        <v>1554</v>
      </c>
      <c r="H332" s="8" t="s">
        <v>836</v>
      </c>
      <c r="I332" s="15">
        <v>6000000</v>
      </c>
      <c r="J332" s="15">
        <v>5000000</v>
      </c>
      <c r="K332" s="15">
        <v>10000000</v>
      </c>
      <c r="L332" s="15">
        <v>7000000</v>
      </c>
      <c r="M332" s="15">
        <v>12000000</v>
      </c>
      <c r="N332" s="15">
        <v>10000000</v>
      </c>
      <c r="O332" s="15">
        <v>7000000</v>
      </c>
      <c r="P332" s="15">
        <v>7000000</v>
      </c>
      <c r="Q332" s="15">
        <v>12000000</v>
      </c>
      <c r="R332" s="15">
        <v>10000000</v>
      </c>
      <c r="S332" s="15">
        <v>10000000</v>
      </c>
      <c r="T332" s="15">
        <v>10000000</v>
      </c>
      <c r="U332" s="21">
        <v>0.47760000000000002</v>
      </c>
      <c r="V332" s="15"/>
      <c r="W332"/>
      <c r="X332"/>
    </row>
    <row r="333" spans="1:24" s="21" customFormat="1" x14ac:dyDescent="0.3">
      <c r="A333" s="7" t="s">
        <v>281</v>
      </c>
      <c r="B333" s="7" t="s">
        <v>755</v>
      </c>
      <c r="C333" s="7">
        <v>1302</v>
      </c>
      <c r="D333" s="7" t="s">
        <v>1557</v>
      </c>
      <c r="E333" s="7">
        <v>901</v>
      </c>
      <c r="F333" s="7">
        <v>150225</v>
      </c>
      <c r="G333" s="7" t="s">
        <v>1554</v>
      </c>
      <c r="H333" s="8" t="s">
        <v>1537</v>
      </c>
      <c r="I333" s="15">
        <v>8000000</v>
      </c>
      <c r="J333" s="15">
        <v>6000000</v>
      </c>
      <c r="K333" s="15">
        <v>8000000</v>
      </c>
      <c r="L333" s="15">
        <v>8000000</v>
      </c>
      <c r="M333" s="15">
        <v>10000000</v>
      </c>
      <c r="N333" s="15">
        <v>10000000</v>
      </c>
      <c r="O333" s="15">
        <v>10000000</v>
      </c>
      <c r="P333" s="15">
        <v>10000000</v>
      </c>
      <c r="Q333" s="15">
        <v>8000000</v>
      </c>
      <c r="R333" s="15">
        <v>9000000</v>
      </c>
      <c r="S333" s="15">
        <v>10000000</v>
      </c>
      <c r="T333" s="15">
        <v>9000000</v>
      </c>
      <c r="U333" s="21">
        <v>0.47760000000000002</v>
      </c>
      <c r="V333"/>
      <c r="W333"/>
      <c r="X333"/>
    </row>
    <row r="334" spans="1:24" s="21" customFormat="1" x14ac:dyDescent="0.3">
      <c r="A334" s="7" t="s">
        <v>281</v>
      </c>
      <c r="B334" s="7" t="s">
        <v>755</v>
      </c>
      <c r="C334" s="7">
        <v>1302</v>
      </c>
      <c r="D334" s="7" t="s">
        <v>1558</v>
      </c>
      <c r="E334" s="7">
        <v>901</v>
      </c>
      <c r="F334" s="7">
        <v>150189</v>
      </c>
      <c r="G334" s="7" t="s">
        <v>1554</v>
      </c>
      <c r="H334" s="8" t="s">
        <v>767</v>
      </c>
      <c r="I334" s="15">
        <v>5000000</v>
      </c>
      <c r="J334" s="15">
        <v>5000000</v>
      </c>
      <c r="K334" s="15">
        <v>6000000</v>
      </c>
      <c r="L334" s="15">
        <v>6000000</v>
      </c>
      <c r="M334" s="15">
        <v>7000000</v>
      </c>
      <c r="N334" s="15">
        <v>7000000</v>
      </c>
      <c r="O334" s="15">
        <v>7000000</v>
      </c>
      <c r="P334" s="15">
        <v>7000000</v>
      </c>
      <c r="Q334" s="15">
        <v>5000000</v>
      </c>
      <c r="R334" s="15">
        <v>8000000</v>
      </c>
      <c r="S334" s="15">
        <v>8000000</v>
      </c>
      <c r="T334" s="15">
        <v>9000000</v>
      </c>
      <c r="U334" s="21">
        <v>0.47760000000000002</v>
      </c>
      <c r="V334"/>
      <c r="W334"/>
      <c r="X334"/>
    </row>
    <row r="335" spans="1:24" s="21" customFormat="1" x14ac:dyDescent="0.3">
      <c r="A335" s="7" t="s">
        <v>281</v>
      </c>
      <c r="B335" s="7" t="s">
        <v>755</v>
      </c>
      <c r="C335" s="7">
        <v>1302</v>
      </c>
      <c r="D335" s="7" t="s">
        <v>8</v>
      </c>
      <c r="E335" s="7">
        <v>901</v>
      </c>
      <c r="F335" s="7">
        <v>150187</v>
      </c>
      <c r="G335" s="7" t="s">
        <v>1554</v>
      </c>
      <c r="H335" s="8" t="s">
        <v>798</v>
      </c>
      <c r="I335" s="15">
        <v>5000000</v>
      </c>
      <c r="J335" s="15">
        <v>3000000</v>
      </c>
      <c r="K335" s="15">
        <v>5000000</v>
      </c>
      <c r="L335" s="15">
        <v>4000000</v>
      </c>
      <c r="M335" s="15">
        <v>10000000</v>
      </c>
      <c r="N335" s="15">
        <v>5000000</v>
      </c>
      <c r="O335" s="15">
        <v>3000000</v>
      </c>
      <c r="P335" s="15">
        <v>3000000</v>
      </c>
      <c r="Q335" s="15">
        <v>5000000</v>
      </c>
      <c r="R335" s="15">
        <v>7000000</v>
      </c>
      <c r="S335" s="15">
        <v>6000000</v>
      </c>
      <c r="T335" s="15">
        <v>9000000</v>
      </c>
      <c r="U335" s="21">
        <v>0.47760000000000002</v>
      </c>
      <c r="V335"/>
      <c r="W335"/>
      <c r="X335"/>
    </row>
    <row r="336" spans="1:24" s="21" customFormat="1" x14ac:dyDescent="0.3">
      <c r="A336" s="7" t="s">
        <v>281</v>
      </c>
      <c r="B336" s="7" t="s">
        <v>755</v>
      </c>
      <c r="C336" s="7">
        <v>1302</v>
      </c>
      <c r="D336" s="7" t="s">
        <v>8</v>
      </c>
      <c r="E336" s="7">
        <v>901</v>
      </c>
      <c r="F336" s="7">
        <v>150131</v>
      </c>
      <c r="G336" s="7" t="s">
        <v>1554</v>
      </c>
      <c r="H336" s="8" t="s">
        <v>794</v>
      </c>
      <c r="I336" s="15">
        <v>2000000</v>
      </c>
      <c r="J336" s="15">
        <v>2000000</v>
      </c>
      <c r="K336" s="15">
        <v>2000000</v>
      </c>
      <c r="L336" s="15">
        <v>2000000</v>
      </c>
      <c r="M336" s="15">
        <v>5000000</v>
      </c>
      <c r="N336" s="15">
        <v>2000000</v>
      </c>
      <c r="O336" s="15">
        <v>2000000</v>
      </c>
      <c r="P336" s="15">
        <v>2000000</v>
      </c>
      <c r="Q336" s="15">
        <v>6000000</v>
      </c>
      <c r="R336" s="15">
        <v>5000000</v>
      </c>
      <c r="S336" s="15">
        <v>4000000</v>
      </c>
      <c r="T336" s="15">
        <v>6000000</v>
      </c>
      <c r="U336" s="21">
        <v>0.47760000000000002</v>
      </c>
      <c r="V336"/>
      <c r="W336"/>
      <c r="X336"/>
    </row>
    <row r="337" spans="1:24" s="21" customFormat="1" x14ac:dyDescent="0.3">
      <c r="A337" s="7" t="s">
        <v>281</v>
      </c>
      <c r="B337" s="7" t="s">
        <v>755</v>
      </c>
      <c r="C337" s="7">
        <v>1302</v>
      </c>
      <c r="D337" s="7" t="s">
        <v>8</v>
      </c>
      <c r="E337" s="7">
        <v>901</v>
      </c>
      <c r="F337" s="7">
        <v>150005</v>
      </c>
      <c r="G337" s="7" t="s">
        <v>1554</v>
      </c>
      <c r="H337" s="8" t="s">
        <v>1538</v>
      </c>
      <c r="I337" s="15">
        <v>3000000</v>
      </c>
      <c r="J337" s="15">
        <v>3000000</v>
      </c>
      <c r="K337" s="15">
        <v>3000000</v>
      </c>
      <c r="L337" s="15">
        <v>4000000</v>
      </c>
      <c r="M337" s="15">
        <v>5000000</v>
      </c>
      <c r="N337" s="15">
        <v>3000000</v>
      </c>
      <c r="O337" s="15">
        <v>4000000</v>
      </c>
      <c r="P337" s="15">
        <v>5000000</v>
      </c>
      <c r="Q337" s="15">
        <v>3000000</v>
      </c>
      <c r="R337" s="15">
        <v>4000000</v>
      </c>
      <c r="S337" s="15">
        <v>5000000</v>
      </c>
      <c r="T337" s="15">
        <v>6000000</v>
      </c>
      <c r="U337" s="21">
        <v>0.47760000000000002</v>
      </c>
      <c r="V337"/>
      <c r="W337"/>
      <c r="X337"/>
    </row>
    <row r="338" spans="1:24" s="21" customFormat="1" x14ac:dyDescent="0.3">
      <c r="A338" s="7" t="s">
        <v>281</v>
      </c>
      <c r="B338" s="7" t="s">
        <v>755</v>
      </c>
      <c r="C338" s="7">
        <v>1302</v>
      </c>
      <c r="D338" s="7" t="s">
        <v>8</v>
      </c>
      <c r="E338" s="7">
        <v>901</v>
      </c>
      <c r="F338" s="7">
        <v>150174</v>
      </c>
      <c r="G338" s="7" t="s">
        <v>1554</v>
      </c>
      <c r="H338" s="8" t="s">
        <v>1539</v>
      </c>
      <c r="I338" s="15">
        <v>2000000</v>
      </c>
      <c r="J338" s="15">
        <v>2000000</v>
      </c>
      <c r="K338" s="15">
        <v>2000000</v>
      </c>
      <c r="L338" s="15">
        <v>3000000</v>
      </c>
      <c r="M338" s="15">
        <v>3000000</v>
      </c>
      <c r="N338" s="15">
        <v>3000000</v>
      </c>
      <c r="O338" s="15">
        <v>2000000</v>
      </c>
      <c r="P338" s="15">
        <v>1000000</v>
      </c>
      <c r="Q338" s="15">
        <v>3000000</v>
      </c>
      <c r="R338" s="15">
        <v>2000000</v>
      </c>
      <c r="S338" s="15">
        <v>2000000</v>
      </c>
      <c r="T338" s="15">
        <v>4000000</v>
      </c>
      <c r="U338" s="21">
        <v>0.47760000000000002</v>
      </c>
      <c r="V338"/>
      <c r="W338"/>
      <c r="X338"/>
    </row>
    <row r="339" spans="1:24" s="21" customFormat="1" x14ac:dyDescent="0.3">
      <c r="A339" s="7" t="s">
        <v>281</v>
      </c>
      <c r="B339" s="7" t="s">
        <v>755</v>
      </c>
      <c r="C339" s="7">
        <v>1302</v>
      </c>
      <c r="D339" s="7" t="s">
        <v>810</v>
      </c>
      <c r="E339" s="7">
        <v>901</v>
      </c>
      <c r="F339" s="7">
        <v>150157</v>
      </c>
      <c r="G339" s="7" t="s">
        <v>1554</v>
      </c>
      <c r="H339" s="8" t="s">
        <v>768</v>
      </c>
      <c r="I339" s="15">
        <v>5000000</v>
      </c>
      <c r="J339" s="15">
        <v>3000000</v>
      </c>
      <c r="K339" s="15">
        <v>3000000</v>
      </c>
      <c r="L339" s="15">
        <v>5000000</v>
      </c>
      <c r="M339" s="15">
        <v>2000000</v>
      </c>
      <c r="N339" s="15">
        <v>3000000</v>
      </c>
      <c r="O339" s="15">
        <v>1000000</v>
      </c>
      <c r="P339" s="15">
        <v>1000000</v>
      </c>
      <c r="Q339" s="15">
        <v>5000000</v>
      </c>
      <c r="R339" s="15">
        <v>2000000</v>
      </c>
      <c r="S339" s="15">
        <v>3000000</v>
      </c>
      <c r="T339" s="15">
        <v>5000000</v>
      </c>
      <c r="U339" s="21">
        <v>0.47760000000000002</v>
      </c>
      <c r="V339"/>
      <c r="W339"/>
      <c r="X339"/>
    </row>
    <row r="340" spans="1:24" s="21" customFormat="1" x14ac:dyDescent="0.3">
      <c r="A340" s="7" t="s">
        <v>281</v>
      </c>
      <c r="B340" s="7" t="s">
        <v>755</v>
      </c>
      <c r="C340" s="7">
        <v>1302</v>
      </c>
      <c r="D340" s="7" t="s">
        <v>8</v>
      </c>
      <c r="E340" s="7">
        <v>901</v>
      </c>
      <c r="F340" s="7">
        <v>150218</v>
      </c>
      <c r="G340" s="7" t="s">
        <v>1554</v>
      </c>
      <c r="H340" s="8" t="s">
        <v>781</v>
      </c>
      <c r="I340" s="15">
        <v>3000000</v>
      </c>
      <c r="J340" s="15">
        <v>3000000</v>
      </c>
      <c r="K340" s="15">
        <v>3000000</v>
      </c>
      <c r="L340" s="15">
        <v>3000000</v>
      </c>
      <c r="M340" s="15">
        <v>5000000</v>
      </c>
      <c r="N340" s="15">
        <v>4000000</v>
      </c>
      <c r="O340" s="15">
        <v>3000000</v>
      </c>
      <c r="P340" s="15">
        <v>3000000</v>
      </c>
      <c r="Q340" s="15">
        <v>2000000</v>
      </c>
      <c r="R340" s="15">
        <v>3000000</v>
      </c>
      <c r="S340" s="15">
        <v>4000000</v>
      </c>
      <c r="T340" s="15">
        <v>6000000</v>
      </c>
      <c r="U340" s="21">
        <v>0.47760000000000002</v>
      </c>
      <c r="V340"/>
      <c r="W340"/>
      <c r="X340"/>
    </row>
    <row r="341" spans="1:24" s="21" customFormat="1" x14ac:dyDescent="0.3">
      <c r="A341" s="7" t="s">
        <v>281</v>
      </c>
      <c r="B341" s="7" t="s">
        <v>755</v>
      </c>
      <c r="C341" s="7">
        <v>1302</v>
      </c>
      <c r="D341" s="7" t="s">
        <v>8</v>
      </c>
      <c r="E341" s="7">
        <v>901</v>
      </c>
      <c r="F341" s="7">
        <v>150025</v>
      </c>
      <c r="G341" s="7" t="s">
        <v>1554</v>
      </c>
      <c r="H341" s="8" t="s">
        <v>1540</v>
      </c>
      <c r="I341" s="15">
        <v>5000000</v>
      </c>
      <c r="J341" s="15">
        <v>5000000</v>
      </c>
      <c r="K341" s="15">
        <v>4000000</v>
      </c>
      <c r="L341" s="15">
        <v>4000000</v>
      </c>
      <c r="M341" s="15">
        <v>5000000</v>
      </c>
      <c r="N341" s="15">
        <v>7000000</v>
      </c>
      <c r="O341" s="15">
        <v>7000000</v>
      </c>
      <c r="P341" s="15">
        <v>7000000</v>
      </c>
      <c r="Q341" s="15">
        <v>5000000</v>
      </c>
      <c r="R341" s="15">
        <v>3000000</v>
      </c>
      <c r="S341" s="15">
        <v>3000000</v>
      </c>
      <c r="T341" s="15">
        <v>8000000</v>
      </c>
      <c r="U341" s="21">
        <v>0.47760000000000002</v>
      </c>
      <c r="V341"/>
      <c r="W341"/>
      <c r="X341"/>
    </row>
    <row r="342" spans="1:24" s="21" customFormat="1" x14ac:dyDescent="0.3">
      <c r="A342" s="7" t="s">
        <v>281</v>
      </c>
      <c r="B342" s="7" t="s">
        <v>755</v>
      </c>
      <c r="C342" s="7">
        <v>1302</v>
      </c>
      <c r="D342" s="7" t="s">
        <v>8</v>
      </c>
      <c r="E342" s="7">
        <v>901</v>
      </c>
      <c r="F342" s="7">
        <v>150223</v>
      </c>
      <c r="G342" s="7" t="s">
        <v>1554</v>
      </c>
      <c r="H342" s="8" t="s">
        <v>1541</v>
      </c>
      <c r="I342" s="15">
        <v>5000000</v>
      </c>
      <c r="J342" s="15">
        <v>5000000</v>
      </c>
      <c r="K342" s="15">
        <v>4000000</v>
      </c>
      <c r="L342" s="15">
        <v>4000000</v>
      </c>
      <c r="M342" s="15">
        <v>4000000</v>
      </c>
      <c r="N342" s="15">
        <v>4000000</v>
      </c>
      <c r="O342" s="15">
        <v>4000000</v>
      </c>
      <c r="P342" s="15">
        <v>4000000</v>
      </c>
      <c r="Q342" s="15">
        <v>4000000</v>
      </c>
      <c r="R342" s="15">
        <v>4000000</v>
      </c>
      <c r="S342" s="15">
        <v>4000000</v>
      </c>
      <c r="T342" s="15">
        <v>4000000</v>
      </c>
      <c r="U342" s="21">
        <v>0.47760000000000002</v>
      </c>
      <c r="V342"/>
      <c r="W342"/>
      <c r="X342"/>
    </row>
    <row r="343" spans="1:24" s="21" customFormat="1" x14ac:dyDescent="0.3">
      <c r="A343" s="7" t="s">
        <v>281</v>
      </c>
      <c r="B343" s="7" t="s">
        <v>755</v>
      </c>
      <c r="C343" s="7">
        <v>1302</v>
      </c>
      <c r="D343" s="7" t="s">
        <v>8</v>
      </c>
      <c r="E343" s="7">
        <v>901</v>
      </c>
      <c r="F343" s="7">
        <v>150161</v>
      </c>
      <c r="G343" s="7" t="s">
        <v>1554</v>
      </c>
      <c r="H343" s="8" t="s">
        <v>770</v>
      </c>
      <c r="I343" s="15">
        <v>2000000</v>
      </c>
      <c r="J343" s="15">
        <v>2000000</v>
      </c>
      <c r="K343" s="15">
        <v>3000000</v>
      </c>
      <c r="L343" s="15">
        <v>5000000</v>
      </c>
      <c r="M343" s="15">
        <v>5000000</v>
      </c>
      <c r="N343" s="15">
        <v>5000000</v>
      </c>
      <c r="O343" s="15">
        <v>2000000</v>
      </c>
      <c r="P343" s="15">
        <v>2000000</v>
      </c>
      <c r="Q343" s="15">
        <v>4000000</v>
      </c>
      <c r="R343" s="15">
        <v>4000000</v>
      </c>
      <c r="S343" s="15">
        <v>3000000</v>
      </c>
      <c r="T343" s="15">
        <v>5000000</v>
      </c>
      <c r="U343" s="21">
        <v>0.47760000000000002</v>
      </c>
      <c r="V343"/>
      <c r="W343"/>
      <c r="X343"/>
    </row>
    <row r="344" spans="1:24" s="21" customFormat="1" x14ac:dyDescent="0.3">
      <c r="A344" s="7" t="s">
        <v>281</v>
      </c>
      <c r="B344" s="7" t="s">
        <v>755</v>
      </c>
      <c r="C344" s="7">
        <v>1302</v>
      </c>
      <c r="D344" s="7" t="s">
        <v>8</v>
      </c>
      <c r="E344" s="7">
        <v>905</v>
      </c>
      <c r="F344" s="7">
        <v>370681</v>
      </c>
      <c r="G344" s="7" t="s">
        <v>1554</v>
      </c>
      <c r="H344" s="8" t="s">
        <v>1542</v>
      </c>
      <c r="I344" s="15">
        <v>3000000</v>
      </c>
      <c r="J344" s="15">
        <v>2000000</v>
      </c>
      <c r="K344" s="15">
        <v>5000000</v>
      </c>
      <c r="L344" s="15">
        <v>3000000</v>
      </c>
      <c r="M344" s="15">
        <v>3000000</v>
      </c>
      <c r="N344" s="15">
        <v>3000000</v>
      </c>
      <c r="O344" s="15">
        <v>1000000</v>
      </c>
      <c r="P344" s="15">
        <v>1000000</v>
      </c>
      <c r="Q344" s="15">
        <v>4000000</v>
      </c>
      <c r="R344" s="15">
        <v>4000000</v>
      </c>
      <c r="S344" s="15">
        <v>3000000</v>
      </c>
      <c r="T344" s="15">
        <v>5000000</v>
      </c>
      <c r="U344" s="21">
        <v>0.47760000000000002</v>
      </c>
      <c r="V344"/>
      <c r="W344"/>
      <c r="X344"/>
    </row>
    <row r="345" spans="1:24" s="21" customFormat="1" x14ac:dyDescent="0.3">
      <c r="A345" s="7" t="s">
        <v>281</v>
      </c>
      <c r="B345" s="7" t="s">
        <v>755</v>
      </c>
      <c r="C345" s="7">
        <v>1302</v>
      </c>
      <c r="D345" s="7" t="s">
        <v>929</v>
      </c>
      <c r="E345" s="7">
        <v>901</v>
      </c>
      <c r="F345" s="7">
        <v>150104</v>
      </c>
      <c r="G345" s="7" t="s">
        <v>1554</v>
      </c>
      <c r="H345" s="8" t="s">
        <v>838</v>
      </c>
      <c r="I345" s="15">
        <v>6000000</v>
      </c>
      <c r="J345" s="15">
        <v>2000000</v>
      </c>
      <c r="K345" s="15">
        <v>7000000</v>
      </c>
      <c r="L345" s="15">
        <v>7000000</v>
      </c>
      <c r="M345" s="15">
        <v>10000000</v>
      </c>
      <c r="N345" s="15">
        <v>50000000</v>
      </c>
      <c r="O345" s="15">
        <v>80000000</v>
      </c>
      <c r="P345" s="15">
        <v>75000000</v>
      </c>
      <c r="Q345" s="15">
        <v>15000000</v>
      </c>
      <c r="R345" s="15">
        <v>7000000</v>
      </c>
      <c r="S345" s="15">
        <v>12000000</v>
      </c>
      <c r="T345" s="15">
        <v>10000000</v>
      </c>
      <c r="U345" s="21">
        <v>0.47760000000000002</v>
      </c>
      <c r="V345"/>
      <c r="W345"/>
      <c r="X345"/>
    </row>
    <row r="346" spans="1:24" s="21" customFormat="1" x14ac:dyDescent="0.3">
      <c r="A346" s="7" t="s">
        <v>281</v>
      </c>
      <c r="B346" s="7" t="s">
        <v>755</v>
      </c>
      <c r="C346" s="7">
        <v>1302</v>
      </c>
      <c r="D346" s="7" t="s">
        <v>8</v>
      </c>
      <c r="E346" s="7">
        <v>901</v>
      </c>
      <c r="F346" s="7">
        <v>150221</v>
      </c>
      <c r="G346" s="7" t="s">
        <v>1554</v>
      </c>
      <c r="H346" s="8" t="s">
        <v>1543</v>
      </c>
      <c r="I346" s="15">
        <v>1000000</v>
      </c>
      <c r="J346" s="15">
        <v>1000000</v>
      </c>
      <c r="K346" s="15">
        <v>3000000</v>
      </c>
      <c r="L346" s="15">
        <v>3000000</v>
      </c>
      <c r="M346" s="15">
        <v>3000000</v>
      </c>
      <c r="N346" s="15">
        <v>4000000</v>
      </c>
      <c r="O346" s="15">
        <v>1000000</v>
      </c>
      <c r="P346" s="15">
        <v>1000000</v>
      </c>
      <c r="Q346" s="15">
        <v>4000000</v>
      </c>
      <c r="R346" s="15">
        <v>3000000</v>
      </c>
      <c r="S346" s="15">
        <v>2000000</v>
      </c>
      <c r="T346" s="15">
        <v>4000000</v>
      </c>
      <c r="U346" s="21">
        <v>0.47760000000000002</v>
      </c>
      <c r="V346"/>
      <c r="W346"/>
      <c r="X346"/>
    </row>
    <row r="347" spans="1:24" s="21" customFormat="1" x14ac:dyDescent="0.3">
      <c r="A347" s="7" t="s">
        <v>281</v>
      </c>
      <c r="B347" s="7" t="s">
        <v>755</v>
      </c>
      <c r="C347" s="7">
        <v>1302</v>
      </c>
      <c r="D347" s="7" t="s">
        <v>8</v>
      </c>
      <c r="E347" s="7">
        <v>901</v>
      </c>
      <c r="F347" s="7">
        <v>150168</v>
      </c>
      <c r="G347" s="7" t="s">
        <v>1554</v>
      </c>
      <c r="H347" s="8" t="s">
        <v>1293</v>
      </c>
      <c r="I347" s="15">
        <v>1000000</v>
      </c>
      <c r="J347" s="15">
        <v>1000000</v>
      </c>
      <c r="K347" s="15">
        <v>1000000</v>
      </c>
      <c r="L347" s="15">
        <v>1000000</v>
      </c>
      <c r="M347" s="15">
        <v>1000000</v>
      </c>
      <c r="N347" s="15">
        <v>1000000</v>
      </c>
      <c r="O347" s="15">
        <v>1000000</v>
      </c>
      <c r="P347" s="15">
        <v>1000000</v>
      </c>
      <c r="Q347" s="15">
        <v>1000000</v>
      </c>
      <c r="R347" s="15">
        <v>1000000</v>
      </c>
      <c r="S347" s="15">
        <v>1000000</v>
      </c>
      <c r="T347" s="15">
        <v>1000000</v>
      </c>
      <c r="U347" s="21">
        <v>0.47760000000000002</v>
      </c>
      <c r="V347"/>
      <c r="W347"/>
      <c r="X347"/>
    </row>
    <row r="348" spans="1:24" s="21" customFormat="1" x14ac:dyDescent="0.3">
      <c r="A348" s="7" t="s">
        <v>281</v>
      </c>
      <c r="B348" s="7" t="s">
        <v>755</v>
      </c>
      <c r="C348" s="7">
        <v>1302</v>
      </c>
      <c r="D348" s="7" t="s">
        <v>8</v>
      </c>
      <c r="E348" s="7">
        <v>901</v>
      </c>
      <c r="F348" s="7">
        <v>150226</v>
      </c>
      <c r="G348" s="7" t="s">
        <v>1554</v>
      </c>
      <c r="H348" s="8" t="s">
        <v>1544</v>
      </c>
      <c r="I348" s="15">
        <v>1000000</v>
      </c>
      <c r="J348" s="15">
        <v>1000000</v>
      </c>
      <c r="K348" s="15">
        <v>2000000</v>
      </c>
      <c r="L348" s="15">
        <v>1000000</v>
      </c>
      <c r="M348" s="15">
        <v>1000000</v>
      </c>
      <c r="N348" s="15">
        <v>2000000</v>
      </c>
      <c r="O348" s="15">
        <v>1000000</v>
      </c>
      <c r="P348" s="15">
        <v>1000000</v>
      </c>
      <c r="Q348" s="15">
        <v>1000000</v>
      </c>
      <c r="R348" s="15">
        <v>1000000</v>
      </c>
      <c r="S348" s="15">
        <v>1000000</v>
      </c>
      <c r="T348" s="15">
        <v>1000000</v>
      </c>
      <c r="U348" s="21">
        <v>0.47760000000000002</v>
      </c>
      <c r="V348"/>
      <c r="W348"/>
      <c r="X348"/>
    </row>
    <row r="349" spans="1:24" s="21" customFormat="1" x14ac:dyDescent="0.3">
      <c r="A349" s="7" t="s">
        <v>281</v>
      </c>
      <c r="B349" s="7" t="s">
        <v>755</v>
      </c>
      <c r="C349" s="7">
        <v>1302</v>
      </c>
      <c r="D349" s="7" t="s">
        <v>8</v>
      </c>
      <c r="E349" s="7">
        <v>901</v>
      </c>
      <c r="F349" s="7">
        <v>150227</v>
      </c>
      <c r="G349" s="7" t="s">
        <v>1554</v>
      </c>
      <c r="H349" s="8" t="s">
        <v>1545</v>
      </c>
      <c r="I349" s="15">
        <v>1000000</v>
      </c>
      <c r="J349" s="15">
        <v>1000000</v>
      </c>
      <c r="K349" s="15">
        <v>1000000</v>
      </c>
      <c r="L349" s="15">
        <v>1000000</v>
      </c>
      <c r="M349" s="15">
        <v>1000000</v>
      </c>
      <c r="N349" s="15">
        <v>2000000</v>
      </c>
      <c r="O349" s="15">
        <v>1000000</v>
      </c>
      <c r="P349" s="15">
        <v>1000000</v>
      </c>
      <c r="Q349" s="15">
        <v>1000000</v>
      </c>
      <c r="R349" s="15">
        <v>1000000</v>
      </c>
      <c r="S349" s="15">
        <v>1000000</v>
      </c>
      <c r="T349" s="15">
        <v>1000000</v>
      </c>
      <c r="U349" s="21">
        <v>0.47760000000000002</v>
      </c>
      <c r="V349"/>
      <c r="W349"/>
      <c r="X349"/>
    </row>
    <row r="350" spans="1:24" s="21" customFormat="1" x14ac:dyDescent="0.3">
      <c r="A350" s="7" t="s">
        <v>281</v>
      </c>
      <c r="B350" s="7" t="s">
        <v>755</v>
      </c>
      <c r="C350" s="7">
        <v>1302</v>
      </c>
      <c r="D350" s="7" t="s">
        <v>806</v>
      </c>
      <c r="E350" s="7">
        <v>901</v>
      </c>
      <c r="F350" s="7">
        <v>150149</v>
      </c>
      <c r="G350" s="7" t="s">
        <v>1554</v>
      </c>
      <c r="H350" s="8" t="s">
        <v>774</v>
      </c>
      <c r="I350" s="15">
        <v>3000000</v>
      </c>
      <c r="J350" s="15">
        <v>2000000</v>
      </c>
      <c r="K350" s="15">
        <v>2000000</v>
      </c>
      <c r="L350" s="15">
        <v>2000000</v>
      </c>
      <c r="M350" s="15">
        <v>2000000</v>
      </c>
      <c r="N350" s="15">
        <v>4000000</v>
      </c>
      <c r="O350" s="15">
        <v>2000000</v>
      </c>
      <c r="P350" s="15">
        <v>2000000</v>
      </c>
      <c r="Q350" s="15">
        <v>2000000</v>
      </c>
      <c r="R350" s="15">
        <v>2000000</v>
      </c>
      <c r="S350" s="15">
        <v>3000000</v>
      </c>
      <c r="T350" s="15">
        <v>2000000</v>
      </c>
      <c r="U350" s="21">
        <v>0.47760000000000002</v>
      </c>
      <c r="V350"/>
      <c r="W350"/>
      <c r="X350"/>
    </row>
    <row r="351" spans="1:24" s="21" customFormat="1" x14ac:dyDescent="0.3">
      <c r="A351" s="7" t="s">
        <v>281</v>
      </c>
      <c r="B351" s="7" t="s">
        <v>755</v>
      </c>
      <c r="C351" s="7">
        <v>1302</v>
      </c>
      <c r="D351" s="7" t="s">
        <v>8</v>
      </c>
      <c r="E351" s="7">
        <v>901</v>
      </c>
      <c r="F351" s="7">
        <v>150030</v>
      </c>
      <c r="G351" s="7" t="s">
        <v>1554</v>
      </c>
      <c r="H351" s="8" t="s">
        <v>799</v>
      </c>
      <c r="I351" s="15">
        <v>0</v>
      </c>
      <c r="J351" s="15">
        <v>1000000</v>
      </c>
      <c r="K351" s="15">
        <v>1000000</v>
      </c>
      <c r="L351" s="15">
        <v>1000000</v>
      </c>
      <c r="M351" s="15">
        <v>1000000</v>
      </c>
      <c r="N351" s="15">
        <v>1000000</v>
      </c>
      <c r="O351" s="15">
        <v>1000000</v>
      </c>
      <c r="P351" s="15">
        <v>1000000</v>
      </c>
      <c r="Q351" s="15">
        <v>1000000</v>
      </c>
      <c r="R351" s="15">
        <v>1000000</v>
      </c>
      <c r="S351" s="15">
        <v>1000000</v>
      </c>
      <c r="T351" s="15">
        <v>1000000</v>
      </c>
      <c r="U351" s="21">
        <v>0.47760000000000002</v>
      </c>
      <c r="V351"/>
      <c r="W351"/>
      <c r="X351"/>
    </row>
    <row r="352" spans="1:24" s="21" customFormat="1" x14ac:dyDescent="0.3">
      <c r="A352" s="7" t="s">
        <v>281</v>
      </c>
      <c r="B352" s="7" t="s">
        <v>755</v>
      </c>
      <c r="C352" s="7">
        <v>1302</v>
      </c>
      <c r="D352" s="7" t="s">
        <v>812</v>
      </c>
      <c r="E352" s="7">
        <v>901</v>
      </c>
      <c r="F352" s="7">
        <v>150063</v>
      </c>
      <c r="G352" s="7" t="s">
        <v>1555</v>
      </c>
      <c r="H352" s="8" t="s">
        <v>793</v>
      </c>
      <c r="I352" s="15">
        <v>5000000</v>
      </c>
      <c r="J352" s="15">
        <v>5000000</v>
      </c>
      <c r="K352" s="15">
        <v>4000000</v>
      </c>
      <c r="L352" s="15">
        <v>4000000</v>
      </c>
      <c r="M352" s="15">
        <v>5000000</v>
      </c>
      <c r="N352" s="15">
        <v>5000000</v>
      </c>
      <c r="O352" s="15">
        <v>4000000</v>
      </c>
      <c r="P352" s="15">
        <v>5000000</v>
      </c>
      <c r="Q352" s="15">
        <v>5000000</v>
      </c>
      <c r="R352" s="15">
        <v>5000000</v>
      </c>
      <c r="S352" s="15">
        <v>5000000</v>
      </c>
      <c r="T352" s="15">
        <v>5000000</v>
      </c>
      <c r="U352" s="21">
        <v>0.47760000000000002</v>
      </c>
      <c r="V352"/>
      <c r="W352"/>
      <c r="X352"/>
    </row>
    <row r="353" spans="1:24" s="21" customFormat="1" x14ac:dyDescent="0.3">
      <c r="A353" s="7" t="s">
        <v>281</v>
      </c>
      <c r="B353" s="7" t="s">
        <v>755</v>
      </c>
      <c r="C353" s="7">
        <v>1302</v>
      </c>
      <c r="D353" s="7" t="s">
        <v>8</v>
      </c>
      <c r="E353" s="7">
        <v>901</v>
      </c>
      <c r="F353" s="7">
        <v>150193</v>
      </c>
      <c r="G353" s="7" t="s">
        <v>1555</v>
      </c>
      <c r="H353" s="8" t="s">
        <v>1546</v>
      </c>
      <c r="I353" s="15">
        <v>1000000</v>
      </c>
      <c r="J353" s="15">
        <v>1000000</v>
      </c>
      <c r="K353" s="15">
        <v>1000000</v>
      </c>
      <c r="L353" s="15">
        <v>1000000</v>
      </c>
      <c r="M353" s="15">
        <v>1000000</v>
      </c>
      <c r="N353" s="15">
        <v>1000000</v>
      </c>
      <c r="O353" s="15">
        <v>1000000</v>
      </c>
      <c r="P353" s="15">
        <v>1000000</v>
      </c>
      <c r="Q353" s="15">
        <v>1000000</v>
      </c>
      <c r="R353" s="15">
        <v>1000000</v>
      </c>
      <c r="S353" s="15">
        <v>1000000</v>
      </c>
      <c r="T353" s="15">
        <v>1000000</v>
      </c>
      <c r="U353" s="21">
        <v>0.47760000000000002</v>
      </c>
      <c r="V353"/>
      <c r="W353"/>
      <c r="X353"/>
    </row>
    <row r="354" spans="1:24" s="21" customFormat="1" x14ac:dyDescent="0.3">
      <c r="A354" s="7" t="s">
        <v>281</v>
      </c>
      <c r="B354" s="7" t="s">
        <v>755</v>
      </c>
      <c r="C354" s="7">
        <v>1302</v>
      </c>
      <c r="D354" s="7" t="s">
        <v>8</v>
      </c>
      <c r="E354" s="7">
        <v>901</v>
      </c>
      <c r="F354" s="7">
        <v>150146</v>
      </c>
      <c r="G354" s="7" t="s">
        <v>1555</v>
      </c>
      <c r="H354" s="8" t="s">
        <v>837</v>
      </c>
      <c r="I354" s="15">
        <v>3000000</v>
      </c>
      <c r="J354" s="15">
        <v>5000000</v>
      </c>
      <c r="K354" s="15">
        <v>4000000</v>
      </c>
      <c r="L354" s="15">
        <v>4000000</v>
      </c>
      <c r="M354" s="15">
        <v>4000000</v>
      </c>
      <c r="N354" s="15">
        <v>4000000</v>
      </c>
      <c r="O354" s="15">
        <v>4000000</v>
      </c>
      <c r="P354" s="15">
        <v>4000000</v>
      </c>
      <c r="Q354" s="15">
        <v>4000000</v>
      </c>
      <c r="R354" s="15">
        <v>4000000</v>
      </c>
      <c r="S354" s="15">
        <v>4000000</v>
      </c>
      <c r="T354" s="15">
        <v>5000000</v>
      </c>
      <c r="U354" s="21">
        <v>0.47760000000000002</v>
      </c>
      <c r="V354"/>
      <c r="W354"/>
      <c r="X354"/>
    </row>
    <row r="355" spans="1:24" s="21" customFormat="1" x14ac:dyDescent="0.3">
      <c r="A355" s="7" t="s">
        <v>281</v>
      </c>
      <c r="B355" s="7" t="s">
        <v>755</v>
      </c>
      <c r="C355" s="7">
        <v>1302</v>
      </c>
      <c r="D355" s="7" t="s">
        <v>8</v>
      </c>
      <c r="E355" s="7">
        <v>901</v>
      </c>
      <c r="F355" s="7">
        <v>150194</v>
      </c>
      <c r="G355" s="7" t="s">
        <v>1555</v>
      </c>
      <c r="H355" s="8" t="s">
        <v>796</v>
      </c>
      <c r="I355" s="15">
        <v>2000000</v>
      </c>
      <c r="J355" s="15">
        <v>2000000</v>
      </c>
      <c r="K355" s="15">
        <v>3000000</v>
      </c>
      <c r="L355" s="15">
        <v>2000000</v>
      </c>
      <c r="M355" s="15">
        <v>3000000</v>
      </c>
      <c r="N355" s="15">
        <v>3000000</v>
      </c>
      <c r="O355" s="15">
        <v>2000000</v>
      </c>
      <c r="P355" s="15">
        <v>2000000</v>
      </c>
      <c r="Q355" s="15">
        <v>3000000</v>
      </c>
      <c r="R355" s="15">
        <v>2000000</v>
      </c>
      <c r="S355" s="15">
        <v>1000000</v>
      </c>
      <c r="T355" s="15">
        <v>4000000</v>
      </c>
      <c r="U355" s="21">
        <v>0.47760000000000002</v>
      </c>
      <c r="V355"/>
      <c r="W355"/>
      <c r="X355"/>
    </row>
    <row r="356" spans="1:24" s="21" customFormat="1" x14ac:dyDescent="0.3">
      <c r="A356" s="7" t="s">
        <v>281</v>
      </c>
      <c r="B356" s="7" t="s">
        <v>755</v>
      </c>
      <c r="C356" s="7">
        <v>1302</v>
      </c>
      <c r="D356" s="7" t="s">
        <v>8</v>
      </c>
      <c r="E356" s="7">
        <v>901</v>
      </c>
      <c r="F356" s="7">
        <v>110928</v>
      </c>
      <c r="G356" s="7" t="s">
        <v>1555</v>
      </c>
      <c r="H356" s="8" t="s">
        <v>797</v>
      </c>
      <c r="I356" s="15">
        <v>2000000</v>
      </c>
      <c r="J356" s="15">
        <v>2000000</v>
      </c>
      <c r="K356" s="15">
        <v>3000000</v>
      </c>
      <c r="L356" s="15">
        <v>2000000</v>
      </c>
      <c r="M356" s="15">
        <v>2000000</v>
      </c>
      <c r="N356" s="15">
        <v>2000000</v>
      </c>
      <c r="O356" s="15">
        <v>2000000</v>
      </c>
      <c r="P356" s="15">
        <v>2000000</v>
      </c>
      <c r="Q356" s="15">
        <v>2000000</v>
      </c>
      <c r="R356" s="15">
        <v>2000000</v>
      </c>
      <c r="S356" s="15">
        <v>2000000</v>
      </c>
      <c r="T356" s="15">
        <v>2000000</v>
      </c>
      <c r="U356" s="21">
        <v>0.47760000000000002</v>
      </c>
      <c r="V356"/>
      <c r="W356"/>
      <c r="X356"/>
    </row>
    <row r="357" spans="1:24" s="21" customFormat="1" x14ac:dyDescent="0.3">
      <c r="A357" s="7" t="s">
        <v>281</v>
      </c>
      <c r="B357" s="7" t="s">
        <v>755</v>
      </c>
      <c r="C357" s="7">
        <v>1302</v>
      </c>
      <c r="D357" s="7" t="s">
        <v>8</v>
      </c>
      <c r="E357" s="7">
        <v>901</v>
      </c>
      <c r="F357" s="7">
        <v>150222</v>
      </c>
      <c r="G357" s="7" t="s">
        <v>1555</v>
      </c>
      <c r="H357" s="8" t="s">
        <v>1547</v>
      </c>
      <c r="I357" s="15">
        <v>1000000</v>
      </c>
      <c r="J357" s="15">
        <v>1000000</v>
      </c>
      <c r="K357" s="15">
        <v>1000000</v>
      </c>
      <c r="L357" s="15">
        <v>1000000</v>
      </c>
      <c r="M357" s="15">
        <v>1000000</v>
      </c>
      <c r="N357" s="15">
        <v>1000000</v>
      </c>
      <c r="O357" s="15">
        <v>1000000</v>
      </c>
      <c r="P357" s="15">
        <v>1000000</v>
      </c>
      <c r="Q357" s="15">
        <v>1000000</v>
      </c>
      <c r="R357" s="15">
        <v>1000000</v>
      </c>
      <c r="S357" s="15">
        <v>1000000</v>
      </c>
      <c r="T357" s="15">
        <v>1000000</v>
      </c>
      <c r="U357" s="21">
        <v>0.47760000000000002</v>
      </c>
      <c r="V357"/>
      <c r="W357"/>
      <c r="X357"/>
    </row>
    <row r="358" spans="1:24" s="21" customFormat="1" x14ac:dyDescent="0.3">
      <c r="A358" s="7" t="s">
        <v>281</v>
      </c>
      <c r="B358" s="7" t="s">
        <v>755</v>
      </c>
      <c r="C358" s="7">
        <v>1302</v>
      </c>
      <c r="D358" s="7" t="s">
        <v>8</v>
      </c>
      <c r="E358" s="7">
        <v>905</v>
      </c>
      <c r="F358" s="7">
        <v>370637</v>
      </c>
      <c r="G358" s="7" t="s">
        <v>1555</v>
      </c>
      <c r="H358" s="8" t="s">
        <v>1548</v>
      </c>
      <c r="I358" s="15">
        <v>1000000</v>
      </c>
      <c r="J358" s="15">
        <v>1000000</v>
      </c>
      <c r="K358" s="15">
        <v>1000000</v>
      </c>
      <c r="L358" s="15">
        <v>1000000</v>
      </c>
      <c r="M358" s="15">
        <v>1000000</v>
      </c>
      <c r="N358" s="15">
        <v>1000000</v>
      </c>
      <c r="O358" s="15">
        <v>1000000</v>
      </c>
      <c r="P358" s="15">
        <v>1000000</v>
      </c>
      <c r="Q358" s="15">
        <v>1000000</v>
      </c>
      <c r="R358" s="15">
        <v>1000000</v>
      </c>
      <c r="S358" s="15">
        <v>1000000</v>
      </c>
      <c r="T358" s="15">
        <v>1000000</v>
      </c>
      <c r="U358" s="21">
        <v>0.47760000000000002</v>
      </c>
      <c r="V358"/>
      <c r="W358"/>
      <c r="X358"/>
    </row>
    <row r="359" spans="1:24" s="21" customFormat="1" x14ac:dyDescent="0.3">
      <c r="A359" s="7" t="s">
        <v>281</v>
      </c>
      <c r="B359" s="7" t="s">
        <v>755</v>
      </c>
      <c r="C359" s="7">
        <v>1302</v>
      </c>
      <c r="D359" s="7" t="s">
        <v>8</v>
      </c>
      <c r="E359" s="7">
        <v>901</v>
      </c>
      <c r="F359" s="7">
        <v>150203</v>
      </c>
      <c r="G359" s="7" t="s">
        <v>1555</v>
      </c>
      <c r="H359" s="8" t="s">
        <v>791</v>
      </c>
      <c r="I359" s="15">
        <v>0</v>
      </c>
      <c r="J359" s="15">
        <v>0</v>
      </c>
      <c r="K359" s="15">
        <v>1000000</v>
      </c>
      <c r="L359" s="15">
        <v>0</v>
      </c>
      <c r="M359" s="15">
        <v>2000000</v>
      </c>
      <c r="N359" s="15">
        <v>1000000</v>
      </c>
      <c r="O359" s="15">
        <v>0</v>
      </c>
      <c r="P359" s="15">
        <v>1000000</v>
      </c>
      <c r="Q359" s="15">
        <v>1000000</v>
      </c>
      <c r="R359" s="15">
        <v>1000000</v>
      </c>
      <c r="S359" s="15">
        <v>1000000</v>
      </c>
      <c r="T359" s="15">
        <v>2000000</v>
      </c>
      <c r="U359" s="21">
        <v>0.47760000000000002</v>
      </c>
      <c r="V359"/>
      <c r="W359"/>
      <c r="X359"/>
    </row>
    <row r="360" spans="1:24" s="21" customFormat="1" x14ac:dyDescent="0.3">
      <c r="A360" s="7" t="s">
        <v>281</v>
      </c>
      <c r="B360" s="7" t="s">
        <v>755</v>
      </c>
      <c r="C360" s="7">
        <v>1302</v>
      </c>
      <c r="D360" s="7" t="s">
        <v>8</v>
      </c>
      <c r="E360" s="7">
        <v>901</v>
      </c>
      <c r="F360" s="7">
        <v>370689</v>
      </c>
      <c r="G360" s="7" t="s">
        <v>1555</v>
      </c>
      <c r="H360" s="8" t="s">
        <v>1549</v>
      </c>
      <c r="I360" s="15">
        <v>2000000</v>
      </c>
      <c r="J360" s="15">
        <v>2000000</v>
      </c>
      <c r="K360" s="15">
        <v>5000000</v>
      </c>
      <c r="L360" s="15">
        <v>4000000</v>
      </c>
      <c r="M360" s="15">
        <v>3000000</v>
      </c>
      <c r="N360" s="15">
        <v>4000000</v>
      </c>
      <c r="O360" s="15">
        <v>4000000</v>
      </c>
      <c r="P360" s="15">
        <v>4000000</v>
      </c>
      <c r="Q360" s="15">
        <v>2000000</v>
      </c>
      <c r="R360" s="15">
        <v>3000000</v>
      </c>
      <c r="S360" s="15">
        <v>2000000</v>
      </c>
      <c r="T360" s="15">
        <v>4000000</v>
      </c>
      <c r="U360" s="21">
        <v>0.47760000000000002</v>
      </c>
      <c r="V360"/>
      <c r="W360"/>
      <c r="X360"/>
    </row>
    <row r="361" spans="1:24" s="21" customFormat="1" x14ac:dyDescent="0.3">
      <c r="A361" s="7" t="s">
        <v>281</v>
      </c>
      <c r="B361" s="7" t="s">
        <v>755</v>
      </c>
      <c r="C361" s="7">
        <v>1302</v>
      </c>
      <c r="D361" s="7" t="s">
        <v>8</v>
      </c>
      <c r="E361" s="7">
        <v>901</v>
      </c>
      <c r="F361" s="7">
        <v>150195</v>
      </c>
      <c r="G361" s="7" t="s">
        <v>1555</v>
      </c>
      <c r="H361" s="8" t="s">
        <v>792</v>
      </c>
      <c r="I361" s="15">
        <v>1000000</v>
      </c>
      <c r="J361" s="15">
        <v>1000000</v>
      </c>
      <c r="K361" s="15">
        <v>1000000</v>
      </c>
      <c r="L361" s="15">
        <v>1000000</v>
      </c>
      <c r="M361" s="15">
        <v>1000000</v>
      </c>
      <c r="N361" s="15">
        <v>1000000</v>
      </c>
      <c r="O361" s="15">
        <v>1000000</v>
      </c>
      <c r="P361" s="15">
        <v>1000000</v>
      </c>
      <c r="Q361" s="15">
        <v>1000000</v>
      </c>
      <c r="R361" s="15">
        <v>1000000</v>
      </c>
      <c r="S361" s="15">
        <v>1000000</v>
      </c>
      <c r="T361" s="15">
        <v>1000000</v>
      </c>
      <c r="U361" s="21">
        <v>0.47760000000000002</v>
      </c>
      <c r="V361"/>
      <c r="W361"/>
      <c r="X361"/>
    </row>
    <row r="362" spans="1:24" s="21" customFormat="1" x14ac:dyDescent="0.3">
      <c r="A362" s="7" t="s">
        <v>281</v>
      </c>
      <c r="B362" s="7" t="s">
        <v>755</v>
      </c>
      <c r="C362" s="7">
        <v>1302</v>
      </c>
      <c r="D362" s="7" t="s">
        <v>806</v>
      </c>
      <c r="E362" s="7">
        <v>901</v>
      </c>
      <c r="F362" s="7">
        <v>150211</v>
      </c>
      <c r="G362" s="7" t="s">
        <v>1555</v>
      </c>
      <c r="H362" s="8" t="s">
        <v>795</v>
      </c>
      <c r="I362" s="15">
        <v>1000000</v>
      </c>
      <c r="J362" s="15">
        <v>1000000</v>
      </c>
      <c r="K362" s="15">
        <v>1000000</v>
      </c>
      <c r="L362" s="15">
        <v>1000000</v>
      </c>
      <c r="M362" s="15">
        <v>1000000</v>
      </c>
      <c r="N362" s="15">
        <v>1000000</v>
      </c>
      <c r="O362" s="15">
        <v>1000000</v>
      </c>
      <c r="P362" s="15">
        <v>1000000</v>
      </c>
      <c r="Q362" s="15">
        <v>1000000</v>
      </c>
      <c r="R362" s="15">
        <v>1000000</v>
      </c>
      <c r="S362" s="15">
        <v>1000000</v>
      </c>
      <c r="T362" s="15">
        <v>1000000</v>
      </c>
      <c r="U362" s="21">
        <v>0.47760000000000002</v>
      </c>
      <c r="V362"/>
      <c r="W362"/>
      <c r="X362"/>
    </row>
    <row r="363" spans="1:24" s="21" customFormat="1" x14ac:dyDescent="0.3">
      <c r="A363" s="7" t="s">
        <v>281</v>
      </c>
      <c r="B363" s="7" t="s">
        <v>755</v>
      </c>
      <c r="C363" s="7">
        <v>1302</v>
      </c>
      <c r="D363" s="7" t="s">
        <v>8</v>
      </c>
      <c r="E363" s="7">
        <v>901</v>
      </c>
      <c r="F363" s="7">
        <v>150212</v>
      </c>
      <c r="G363" s="7" t="s">
        <v>1555</v>
      </c>
      <c r="H363" s="8" t="s">
        <v>788</v>
      </c>
      <c r="I363" s="15">
        <v>1000000</v>
      </c>
      <c r="J363" s="15">
        <v>1000000</v>
      </c>
      <c r="K363" s="15">
        <v>1000000</v>
      </c>
      <c r="L363" s="15">
        <v>1000000</v>
      </c>
      <c r="M363" s="15">
        <v>1000000</v>
      </c>
      <c r="N363" s="15">
        <v>1000000</v>
      </c>
      <c r="O363" s="15">
        <v>1000000</v>
      </c>
      <c r="P363" s="15">
        <v>1000000</v>
      </c>
      <c r="Q363" s="15">
        <v>1000000</v>
      </c>
      <c r="R363" s="15">
        <v>1000000</v>
      </c>
      <c r="S363" s="15">
        <v>1000000</v>
      </c>
      <c r="T363" s="15">
        <v>1000000</v>
      </c>
      <c r="U363" s="21">
        <v>0.47760000000000002</v>
      </c>
      <c r="V363"/>
      <c r="W363"/>
      <c r="X363"/>
    </row>
    <row r="364" spans="1:24" s="21" customFormat="1" x14ac:dyDescent="0.3">
      <c r="A364" s="7" t="s">
        <v>281</v>
      </c>
      <c r="B364" s="7" t="s">
        <v>755</v>
      </c>
      <c r="C364" s="7">
        <v>1302</v>
      </c>
      <c r="D364" s="7" t="s">
        <v>8</v>
      </c>
      <c r="E364" s="7">
        <v>901</v>
      </c>
      <c r="F364" s="7">
        <v>150190</v>
      </c>
      <c r="G364" s="7" t="s">
        <v>1555</v>
      </c>
      <c r="H364" s="8" t="s">
        <v>1550</v>
      </c>
      <c r="I364" s="15">
        <v>1000000</v>
      </c>
      <c r="J364" s="15">
        <v>1000000</v>
      </c>
      <c r="K364" s="15">
        <v>2000000</v>
      </c>
      <c r="L364" s="15">
        <v>2000000</v>
      </c>
      <c r="M364" s="15">
        <v>2000000</v>
      </c>
      <c r="N364" s="15">
        <v>2000000</v>
      </c>
      <c r="O364" s="15">
        <v>5000000</v>
      </c>
      <c r="P364" s="15">
        <v>5000000</v>
      </c>
      <c r="Q364" s="15">
        <v>2000000</v>
      </c>
      <c r="R364" s="15">
        <v>2000000</v>
      </c>
      <c r="S364" s="15">
        <v>1000000</v>
      </c>
      <c r="T364" s="15">
        <v>4000000</v>
      </c>
      <c r="U364" s="21">
        <v>0.47760000000000002</v>
      </c>
      <c r="V364"/>
      <c r="W364"/>
      <c r="X364"/>
    </row>
    <row r="365" spans="1:24" s="21" customFormat="1" x14ac:dyDescent="0.3">
      <c r="A365" s="7" t="s">
        <v>281</v>
      </c>
      <c r="B365" s="7" t="s">
        <v>755</v>
      </c>
      <c r="C365" s="7">
        <v>1302</v>
      </c>
      <c r="D365" s="7" t="s">
        <v>806</v>
      </c>
      <c r="E365" s="7">
        <v>901</v>
      </c>
      <c r="F365" s="7">
        <v>150208</v>
      </c>
      <c r="G365" s="7" t="s">
        <v>1555</v>
      </c>
      <c r="H365" s="8" t="s">
        <v>790</v>
      </c>
      <c r="I365" s="15">
        <v>0</v>
      </c>
      <c r="J365" s="15">
        <v>1000000</v>
      </c>
      <c r="K365" s="15">
        <v>1000000</v>
      </c>
      <c r="L365" s="15">
        <v>1000000</v>
      </c>
      <c r="M365" s="15">
        <v>1000000</v>
      </c>
      <c r="N365" s="15">
        <v>1000000</v>
      </c>
      <c r="O365" s="15">
        <v>1000000</v>
      </c>
      <c r="P365" s="15">
        <v>1000000</v>
      </c>
      <c r="Q365" s="15">
        <v>1000000</v>
      </c>
      <c r="R365" s="15">
        <v>1000000</v>
      </c>
      <c r="S365" s="15">
        <v>1000000</v>
      </c>
      <c r="T365" s="15">
        <v>1000000</v>
      </c>
      <c r="U365" s="21">
        <v>0.47760000000000002</v>
      </c>
      <c r="V365"/>
      <c r="W365"/>
      <c r="X365"/>
    </row>
    <row r="366" spans="1:24" s="21" customFormat="1" x14ac:dyDescent="0.3">
      <c r="A366" s="7" t="s">
        <v>281</v>
      </c>
      <c r="B366" s="7" t="s">
        <v>755</v>
      </c>
      <c r="C366" s="7">
        <v>1302</v>
      </c>
      <c r="D366" s="7" t="s">
        <v>8</v>
      </c>
      <c r="E366" s="7">
        <v>901</v>
      </c>
      <c r="F366" s="7">
        <v>150123</v>
      </c>
      <c r="G366" s="7" t="s">
        <v>1555</v>
      </c>
      <c r="H366" s="8" t="s">
        <v>784</v>
      </c>
      <c r="I366" s="15">
        <v>2000000</v>
      </c>
      <c r="J366" s="15">
        <v>1000000</v>
      </c>
      <c r="K366" s="15">
        <v>2000000</v>
      </c>
      <c r="L366" s="15">
        <v>2000000</v>
      </c>
      <c r="M366" s="15">
        <v>2000000</v>
      </c>
      <c r="N366" s="15">
        <v>1000000</v>
      </c>
      <c r="O366" s="15">
        <v>1000000</v>
      </c>
      <c r="P366" s="15">
        <v>1000000</v>
      </c>
      <c r="Q366" s="15">
        <v>2000000</v>
      </c>
      <c r="R366" s="15">
        <v>2000000</v>
      </c>
      <c r="S366" s="15">
        <v>2000000</v>
      </c>
      <c r="T366" s="15">
        <v>3000000</v>
      </c>
      <c r="U366" s="21">
        <v>0.47760000000000002</v>
      </c>
      <c r="V366"/>
      <c r="W366"/>
      <c r="X366"/>
    </row>
    <row r="367" spans="1:24" s="21" customFormat="1" x14ac:dyDescent="0.3">
      <c r="A367" s="7" t="s">
        <v>281</v>
      </c>
      <c r="B367" s="7" t="s">
        <v>755</v>
      </c>
      <c r="C367" s="7">
        <v>1302</v>
      </c>
      <c r="D367" s="7" t="s">
        <v>806</v>
      </c>
      <c r="E367" s="7">
        <v>901</v>
      </c>
      <c r="F367" s="7">
        <v>150218</v>
      </c>
      <c r="G367" s="7" t="s">
        <v>1555</v>
      </c>
      <c r="H367" s="8" t="s">
        <v>786</v>
      </c>
      <c r="I367" s="15">
        <v>1000000</v>
      </c>
      <c r="J367" s="15">
        <v>1000000</v>
      </c>
      <c r="K367" s="15">
        <v>1000000</v>
      </c>
      <c r="L367" s="15">
        <v>1000000</v>
      </c>
      <c r="M367" s="15">
        <v>1000000</v>
      </c>
      <c r="N367" s="15">
        <v>1000000</v>
      </c>
      <c r="O367" s="15">
        <v>1000000</v>
      </c>
      <c r="P367" s="15">
        <v>1000000</v>
      </c>
      <c r="Q367" s="15">
        <v>1000000</v>
      </c>
      <c r="R367" s="15">
        <v>1000000</v>
      </c>
      <c r="S367" s="15">
        <v>1000000</v>
      </c>
      <c r="T367" s="15">
        <v>1000000</v>
      </c>
      <c r="U367" s="21">
        <v>0.47760000000000002</v>
      </c>
      <c r="V367"/>
      <c r="W367"/>
      <c r="X367"/>
    </row>
    <row r="368" spans="1:24" s="21" customFormat="1" x14ac:dyDescent="0.3">
      <c r="A368" s="7" t="s">
        <v>281</v>
      </c>
      <c r="B368" s="7" t="s">
        <v>755</v>
      </c>
      <c r="C368" s="7">
        <v>1302</v>
      </c>
      <c r="D368" s="7" t="s">
        <v>8</v>
      </c>
      <c r="E368" s="7">
        <v>901</v>
      </c>
      <c r="F368" s="7">
        <v>151181</v>
      </c>
      <c r="G368" s="7" t="s">
        <v>1555</v>
      </c>
      <c r="H368" s="8" t="s">
        <v>787</v>
      </c>
      <c r="I368" s="15">
        <v>0</v>
      </c>
      <c r="J368" s="15">
        <v>1000000</v>
      </c>
      <c r="K368" s="15">
        <v>1000000</v>
      </c>
      <c r="L368" s="15">
        <v>1000000</v>
      </c>
      <c r="M368" s="15">
        <v>1000000</v>
      </c>
      <c r="N368" s="15">
        <v>1000000</v>
      </c>
      <c r="O368" s="15">
        <v>1000000</v>
      </c>
      <c r="P368" s="15">
        <v>1000000</v>
      </c>
      <c r="Q368" s="15">
        <v>1000000</v>
      </c>
      <c r="R368" s="15">
        <v>1000000</v>
      </c>
      <c r="S368" s="15">
        <v>1000000</v>
      </c>
      <c r="T368" s="15">
        <v>1000000</v>
      </c>
      <c r="U368" s="21">
        <v>0.47760000000000002</v>
      </c>
      <c r="V368"/>
      <c r="W368"/>
      <c r="X368"/>
    </row>
    <row r="369" spans="1:24" s="21" customFormat="1" x14ac:dyDescent="0.3">
      <c r="A369" s="7" t="s">
        <v>281</v>
      </c>
      <c r="B369" s="7" t="s">
        <v>755</v>
      </c>
      <c r="C369" s="7">
        <v>1302</v>
      </c>
      <c r="D369" s="7" t="s">
        <v>8</v>
      </c>
      <c r="E369" s="7">
        <v>901</v>
      </c>
      <c r="F369" s="7">
        <v>150204</v>
      </c>
      <c r="G369" s="7" t="s">
        <v>1555</v>
      </c>
      <c r="H369" s="8" t="s">
        <v>789</v>
      </c>
      <c r="I369" s="15">
        <v>1000000</v>
      </c>
      <c r="J369" s="15">
        <v>1000000</v>
      </c>
      <c r="K369" s="15">
        <v>1000000</v>
      </c>
      <c r="L369" s="15">
        <v>1000000</v>
      </c>
      <c r="M369" s="15">
        <v>1000000</v>
      </c>
      <c r="N369" s="15">
        <v>2000000</v>
      </c>
      <c r="O369" s="15">
        <v>1000000</v>
      </c>
      <c r="P369" s="15">
        <v>1000000</v>
      </c>
      <c r="Q369" s="15">
        <v>1000000</v>
      </c>
      <c r="R369" s="15">
        <v>1000000</v>
      </c>
      <c r="S369" s="15">
        <v>1000000</v>
      </c>
      <c r="T369" s="15">
        <v>1000000</v>
      </c>
      <c r="U369" s="21">
        <v>0.47760000000000002</v>
      </c>
      <c r="V369"/>
      <c r="W369"/>
      <c r="X369"/>
    </row>
    <row r="370" spans="1:24" s="21" customFormat="1" x14ac:dyDescent="0.3">
      <c r="A370" s="7" t="s">
        <v>281</v>
      </c>
      <c r="B370" s="7" t="s">
        <v>755</v>
      </c>
      <c r="C370" s="7">
        <v>1302</v>
      </c>
      <c r="D370" s="7" t="s">
        <v>8</v>
      </c>
      <c r="E370" s="7">
        <v>901</v>
      </c>
      <c r="F370" s="7">
        <v>150136</v>
      </c>
      <c r="G370" s="7" t="s">
        <v>1555</v>
      </c>
      <c r="H370" s="8" t="s">
        <v>833</v>
      </c>
      <c r="I370" s="15">
        <v>0</v>
      </c>
      <c r="J370" s="15">
        <v>1000000</v>
      </c>
      <c r="K370" s="15">
        <v>1000000</v>
      </c>
      <c r="L370" s="15">
        <v>1000000</v>
      </c>
      <c r="M370" s="15">
        <v>1000000</v>
      </c>
      <c r="N370" s="15">
        <v>1000000</v>
      </c>
      <c r="O370" s="15">
        <v>1000000</v>
      </c>
      <c r="P370" s="15">
        <v>1000000</v>
      </c>
      <c r="Q370" s="15">
        <v>1000000</v>
      </c>
      <c r="R370" s="15">
        <v>1000000</v>
      </c>
      <c r="S370" s="15">
        <v>1000000</v>
      </c>
      <c r="T370" s="15">
        <v>1000000</v>
      </c>
      <c r="U370" s="21">
        <v>0.47760000000000002</v>
      </c>
      <c r="V370"/>
      <c r="W370"/>
      <c r="X370"/>
    </row>
    <row r="371" spans="1:24" s="21" customFormat="1" x14ac:dyDescent="0.3">
      <c r="A371" s="7" t="s">
        <v>281</v>
      </c>
      <c r="B371" s="7" t="s">
        <v>755</v>
      </c>
      <c r="C371" s="7">
        <v>1302</v>
      </c>
      <c r="D371" s="7" t="s">
        <v>8</v>
      </c>
      <c r="E371" s="7">
        <v>901</v>
      </c>
      <c r="F371" s="7">
        <v>150186</v>
      </c>
      <c r="G371" s="7" t="s">
        <v>1555</v>
      </c>
      <c r="H371" s="8" t="s">
        <v>1551</v>
      </c>
      <c r="I371" s="15">
        <v>1000000</v>
      </c>
      <c r="J371" s="15">
        <v>1000000</v>
      </c>
      <c r="K371" s="15">
        <v>1000000</v>
      </c>
      <c r="L371" s="15">
        <v>1000000</v>
      </c>
      <c r="M371" s="15">
        <v>1000000</v>
      </c>
      <c r="N371" s="15">
        <v>1000000</v>
      </c>
      <c r="O371" s="15">
        <v>1000000</v>
      </c>
      <c r="P371" s="15">
        <v>1000000</v>
      </c>
      <c r="Q371" s="15">
        <v>1000000</v>
      </c>
      <c r="R371" s="15">
        <v>1000000</v>
      </c>
      <c r="S371" s="15">
        <v>1000000</v>
      </c>
      <c r="T371" s="15">
        <v>1000000</v>
      </c>
      <c r="U371" s="21">
        <v>0.47760000000000002</v>
      </c>
      <c r="V371"/>
      <c r="W371"/>
      <c r="X371"/>
    </row>
    <row r="372" spans="1:24" s="21" customFormat="1" x14ac:dyDescent="0.3">
      <c r="A372" s="7" t="s">
        <v>281</v>
      </c>
      <c r="B372" s="7" t="s">
        <v>755</v>
      </c>
      <c r="C372" s="7">
        <v>1302</v>
      </c>
      <c r="D372" s="7" t="s">
        <v>8</v>
      </c>
      <c r="E372" s="7">
        <v>901</v>
      </c>
      <c r="F372" s="7">
        <v>370695</v>
      </c>
      <c r="G372" s="7" t="s">
        <v>1555</v>
      </c>
      <c r="H372" s="8" t="s">
        <v>1552</v>
      </c>
      <c r="I372" s="15">
        <v>1000000</v>
      </c>
      <c r="J372" s="15">
        <v>1000000</v>
      </c>
      <c r="K372" s="15">
        <v>1000000</v>
      </c>
      <c r="L372" s="15">
        <v>1000000</v>
      </c>
      <c r="M372" s="15">
        <v>1000000</v>
      </c>
      <c r="N372" s="15">
        <v>1000000</v>
      </c>
      <c r="O372" s="15">
        <v>1000000</v>
      </c>
      <c r="P372" s="15">
        <v>1000000</v>
      </c>
      <c r="Q372" s="15">
        <v>1000000</v>
      </c>
      <c r="R372" s="15">
        <v>1000000</v>
      </c>
      <c r="S372" s="15">
        <v>1000000</v>
      </c>
      <c r="T372" s="15">
        <v>1000000</v>
      </c>
      <c r="U372" s="21">
        <v>0.47760000000000002</v>
      </c>
      <c r="V372"/>
      <c r="W372"/>
      <c r="X372"/>
    </row>
    <row r="373" spans="1:24" s="21" customFormat="1" x14ac:dyDescent="0.3">
      <c r="A373" s="7" t="s">
        <v>281</v>
      </c>
      <c r="B373" s="7" t="s">
        <v>755</v>
      </c>
      <c r="C373" s="7">
        <v>1302</v>
      </c>
      <c r="D373" s="7" t="s">
        <v>252</v>
      </c>
      <c r="E373" s="7">
        <v>901</v>
      </c>
      <c r="F373" s="7" t="s">
        <v>252</v>
      </c>
      <c r="G373" s="7" t="s">
        <v>1555</v>
      </c>
      <c r="H373" s="8" t="s">
        <v>290</v>
      </c>
      <c r="I373" s="15">
        <v>10000000</v>
      </c>
      <c r="J373" s="15">
        <v>18000000</v>
      </c>
      <c r="K373" s="15">
        <v>8000000</v>
      </c>
      <c r="L373" s="15">
        <v>5000000</v>
      </c>
      <c r="M373" s="15">
        <v>10000000</v>
      </c>
      <c r="N373" s="15">
        <v>10000000</v>
      </c>
      <c r="O373" s="15">
        <v>8000000</v>
      </c>
      <c r="P373" s="15">
        <v>16000000</v>
      </c>
      <c r="Q373" s="15">
        <v>5000000</v>
      </c>
      <c r="R373" s="15">
        <v>11000000</v>
      </c>
      <c r="S373" s="15">
        <v>8000000</v>
      </c>
      <c r="T373" s="15">
        <v>5000000</v>
      </c>
      <c r="U373" s="21">
        <v>0.47760000000000002</v>
      </c>
      <c r="V373"/>
      <c r="W373"/>
      <c r="X373"/>
    </row>
    <row r="374" spans="1:24" s="21" customFormat="1" x14ac:dyDescent="0.3">
      <c r="A374" s="7" t="s">
        <v>281</v>
      </c>
      <c r="B374" s="7" t="s">
        <v>755</v>
      </c>
      <c r="C374" s="7">
        <v>1302</v>
      </c>
      <c r="D374" s="7" t="s">
        <v>804</v>
      </c>
      <c r="E374" s="7">
        <v>901</v>
      </c>
      <c r="F374" s="7">
        <v>150020</v>
      </c>
      <c r="G374" s="7" t="s">
        <v>802</v>
      </c>
      <c r="H374" s="8" t="s">
        <v>756</v>
      </c>
      <c r="I374" s="15">
        <v>30000000</v>
      </c>
      <c r="J374" s="15">
        <v>10000000</v>
      </c>
      <c r="K374" s="15">
        <v>15000000</v>
      </c>
      <c r="L374" s="15">
        <v>10000000</v>
      </c>
      <c r="M374" s="15">
        <v>15000000</v>
      </c>
      <c r="N374" s="15">
        <v>15000000</v>
      </c>
      <c r="O374" s="15">
        <v>18000000</v>
      </c>
      <c r="P374" s="15">
        <v>20000000</v>
      </c>
      <c r="Q374" s="15">
        <v>24000000</v>
      </c>
      <c r="R374" s="15">
        <v>25000000</v>
      </c>
      <c r="S374" s="15">
        <v>20000000</v>
      </c>
      <c r="T374" s="15">
        <v>25000000</v>
      </c>
      <c r="U374" s="21">
        <v>0.47760000000000002</v>
      </c>
      <c r="V374"/>
      <c r="W374"/>
      <c r="X374"/>
    </row>
    <row r="375" spans="1:24" s="21" customFormat="1" x14ac:dyDescent="0.3">
      <c r="A375" s="7" t="s">
        <v>281</v>
      </c>
      <c r="B375" s="7" t="s">
        <v>755</v>
      </c>
      <c r="C375" s="7">
        <v>1302</v>
      </c>
      <c r="D375" s="7" t="s">
        <v>808</v>
      </c>
      <c r="E375" s="7">
        <v>901</v>
      </c>
      <c r="F375" s="7">
        <v>150129</v>
      </c>
      <c r="G375" s="7" t="s">
        <v>802</v>
      </c>
      <c r="H375" s="8" t="s">
        <v>763</v>
      </c>
      <c r="I375" s="15">
        <v>15000000</v>
      </c>
      <c r="J375" s="15">
        <v>9000000</v>
      </c>
      <c r="K375" s="15">
        <v>12000000</v>
      </c>
      <c r="L375" s="15">
        <v>13000000</v>
      </c>
      <c r="M375" s="15">
        <v>15000000</v>
      </c>
      <c r="N375" s="15">
        <v>15000000</v>
      </c>
      <c r="O375" s="15">
        <v>12000000</v>
      </c>
      <c r="P375" s="15">
        <v>15000000</v>
      </c>
      <c r="Q375" s="15">
        <v>15000000</v>
      </c>
      <c r="R375" s="15">
        <v>15000000</v>
      </c>
      <c r="S375" s="15">
        <v>10000000</v>
      </c>
      <c r="T375" s="15">
        <v>15000000</v>
      </c>
      <c r="U375" s="21">
        <v>0.47760000000000002</v>
      </c>
      <c r="V375"/>
      <c r="W375"/>
      <c r="X375"/>
    </row>
    <row r="376" spans="1:24" s="21" customFormat="1" x14ac:dyDescent="0.3">
      <c r="A376" s="7" t="s">
        <v>281</v>
      </c>
      <c r="B376" s="7" t="s">
        <v>755</v>
      </c>
      <c r="C376" s="7">
        <v>1302</v>
      </c>
      <c r="D376" s="7" t="s">
        <v>807</v>
      </c>
      <c r="E376" s="7">
        <v>901</v>
      </c>
      <c r="F376" s="7">
        <v>150040</v>
      </c>
      <c r="G376" s="7" t="s">
        <v>802</v>
      </c>
      <c r="H376" s="8" t="s">
        <v>761</v>
      </c>
      <c r="I376" s="15">
        <v>11000000</v>
      </c>
      <c r="J376" s="15">
        <v>8000000</v>
      </c>
      <c r="K376" s="15">
        <v>12000000</v>
      </c>
      <c r="L376" s="15">
        <v>12000000</v>
      </c>
      <c r="M376" s="15">
        <v>10000000</v>
      </c>
      <c r="N376" s="15">
        <v>10000000</v>
      </c>
      <c r="O376" s="15">
        <v>9000000</v>
      </c>
      <c r="P376" s="15">
        <v>10000000</v>
      </c>
      <c r="Q376" s="15">
        <v>15000000</v>
      </c>
      <c r="R376" s="15">
        <v>10000000</v>
      </c>
      <c r="S376" s="15">
        <v>10000000</v>
      </c>
      <c r="T376" s="15">
        <v>12000000</v>
      </c>
      <c r="U376" s="21">
        <v>0.47760000000000002</v>
      </c>
      <c r="V376"/>
      <c r="W376"/>
      <c r="X376"/>
    </row>
    <row r="377" spans="1:24" s="21" customFormat="1" x14ac:dyDescent="0.3">
      <c r="A377" s="7" t="s">
        <v>281</v>
      </c>
      <c r="B377" s="7" t="s">
        <v>755</v>
      </c>
      <c r="C377" s="7">
        <v>1302</v>
      </c>
      <c r="D377" s="7" t="s">
        <v>807</v>
      </c>
      <c r="E377" s="7">
        <v>901</v>
      </c>
      <c r="F377" s="7">
        <v>150041</v>
      </c>
      <c r="G377" s="7" t="s">
        <v>802</v>
      </c>
      <c r="H377" s="8" t="s">
        <v>764</v>
      </c>
      <c r="I377" s="15">
        <v>11000000</v>
      </c>
      <c r="J377" s="15">
        <v>7000000</v>
      </c>
      <c r="K377" s="15">
        <v>8000000</v>
      </c>
      <c r="L377" s="15">
        <v>10000000</v>
      </c>
      <c r="M377" s="15">
        <v>7000000</v>
      </c>
      <c r="N377" s="15">
        <v>7000000</v>
      </c>
      <c r="O377" s="15">
        <v>7000000</v>
      </c>
      <c r="P377" s="15">
        <v>5000000</v>
      </c>
      <c r="Q377" s="15">
        <v>7000000</v>
      </c>
      <c r="R377" s="15">
        <v>7000000</v>
      </c>
      <c r="S377" s="15">
        <v>7000000</v>
      </c>
      <c r="T377" s="15">
        <v>10000000</v>
      </c>
      <c r="U377" s="21">
        <v>0.47760000000000002</v>
      </c>
      <c r="V377"/>
      <c r="W377"/>
      <c r="X377"/>
    </row>
    <row r="378" spans="1:24" s="21" customFormat="1" x14ac:dyDescent="0.3">
      <c r="A378" s="7" t="s">
        <v>281</v>
      </c>
      <c r="B378" s="7" t="s">
        <v>755</v>
      </c>
      <c r="C378" s="7">
        <v>1302</v>
      </c>
      <c r="D378" s="7" t="s">
        <v>8</v>
      </c>
      <c r="E378" s="7">
        <v>901</v>
      </c>
      <c r="F378" s="7">
        <v>150183</v>
      </c>
      <c r="G378" s="7" t="s">
        <v>802</v>
      </c>
      <c r="H378" s="8" t="s">
        <v>760</v>
      </c>
      <c r="I378" s="15">
        <v>11000000</v>
      </c>
      <c r="J378" s="15">
        <v>6000000</v>
      </c>
      <c r="K378" s="15">
        <v>5000000</v>
      </c>
      <c r="L378" s="15">
        <v>5000000</v>
      </c>
      <c r="M378" s="15">
        <v>10000000</v>
      </c>
      <c r="N378" s="15">
        <v>5000000</v>
      </c>
      <c r="O378" s="15">
        <v>5000000</v>
      </c>
      <c r="P378" s="15">
        <v>5000000</v>
      </c>
      <c r="Q378" s="15">
        <v>5000000</v>
      </c>
      <c r="R378" s="15">
        <v>5000000</v>
      </c>
      <c r="S378" s="15">
        <v>6000000</v>
      </c>
      <c r="T378" s="15">
        <v>9000000</v>
      </c>
      <c r="U378" s="21">
        <v>0.47760000000000002</v>
      </c>
      <c r="V378"/>
      <c r="W378"/>
      <c r="X378"/>
    </row>
    <row r="379" spans="1:24" s="21" customFormat="1" x14ac:dyDescent="0.3">
      <c r="A379" s="7" t="s">
        <v>281</v>
      </c>
      <c r="B379" s="7" t="s">
        <v>755</v>
      </c>
      <c r="C379" s="7">
        <v>1302</v>
      </c>
      <c r="D379" s="7" t="s">
        <v>806</v>
      </c>
      <c r="E379" s="7">
        <v>901</v>
      </c>
      <c r="F379" s="7">
        <v>150089</v>
      </c>
      <c r="G379" s="7" t="s">
        <v>802</v>
      </c>
      <c r="H379" s="8" t="s">
        <v>759</v>
      </c>
      <c r="I379" s="15">
        <v>10000000</v>
      </c>
      <c r="J379" s="15">
        <v>5000000</v>
      </c>
      <c r="K379" s="15">
        <v>5000000</v>
      </c>
      <c r="L379" s="15">
        <v>15000000</v>
      </c>
      <c r="M379" s="15">
        <v>10000000</v>
      </c>
      <c r="N379" s="15">
        <v>1000000</v>
      </c>
      <c r="O379" s="15">
        <v>1000000</v>
      </c>
      <c r="P379" s="15">
        <v>1000000</v>
      </c>
      <c r="Q379" s="15">
        <v>15000000</v>
      </c>
      <c r="R379" s="15">
        <v>5000000</v>
      </c>
      <c r="S379" s="15">
        <v>6000000</v>
      </c>
      <c r="T379" s="15">
        <v>10000000</v>
      </c>
      <c r="U379" s="21">
        <v>0.47760000000000002</v>
      </c>
      <c r="V379"/>
      <c r="W379"/>
      <c r="X379"/>
    </row>
    <row r="380" spans="1:24" s="21" customFormat="1" x14ac:dyDescent="0.3">
      <c r="A380" s="7" t="s">
        <v>281</v>
      </c>
      <c r="B380" s="7" t="s">
        <v>755</v>
      </c>
      <c r="C380" s="7">
        <v>1302</v>
      </c>
      <c r="D380" s="7" t="s">
        <v>806</v>
      </c>
      <c r="E380" s="7">
        <v>901</v>
      </c>
      <c r="F380" s="7">
        <v>150210</v>
      </c>
      <c r="G380" s="7" t="s">
        <v>802</v>
      </c>
      <c r="H380" s="8" t="s">
        <v>758</v>
      </c>
      <c r="I380" s="15">
        <v>6000000</v>
      </c>
      <c r="J380" s="15">
        <v>6000000</v>
      </c>
      <c r="K380" s="15">
        <v>10000000</v>
      </c>
      <c r="L380" s="15">
        <v>8000000</v>
      </c>
      <c r="M380" s="15">
        <v>8000000</v>
      </c>
      <c r="N380" s="15">
        <v>8000000</v>
      </c>
      <c r="O380" s="15">
        <v>8000000</v>
      </c>
      <c r="P380" s="15">
        <v>10000000</v>
      </c>
      <c r="Q380" s="15">
        <v>8000000</v>
      </c>
      <c r="R380" s="15">
        <v>10000000</v>
      </c>
      <c r="S380" s="15">
        <v>7000000</v>
      </c>
      <c r="T380" s="15">
        <v>9000000</v>
      </c>
      <c r="U380" s="21">
        <v>0.47760000000000002</v>
      </c>
      <c r="V380"/>
      <c r="W380"/>
      <c r="X380"/>
    </row>
    <row r="381" spans="1:24" s="21" customFormat="1" x14ac:dyDescent="0.3">
      <c r="A381" s="7" t="s">
        <v>281</v>
      </c>
      <c r="B381" s="7" t="s">
        <v>755</v>
      </c>
      <c r="C381" s="7">
        <v>1302</v>
      </c>
      <c r="D381" s="7" t="s">
        <v>8</v>
      </c>
      <c r="E381" s="7">
        <v>901</v>
      </c>
      <c r="F381" s="7">
        <v>370572</v>
      </c>
      <c r="G381" s="7" t="s">
        <v>802</v>
      </c>
      <c r="H381" s="8" t="s">
        <v>769</v>
      </c>
      <c r="I381" s="15">
        <v>6000000</v>
      </c>
      <c r="J381" s="15">
        <v>5000000</v>
      </c>
      <c r="K381" s="15">
        <v>7000000</v>
      </c>
      <c r="L381" s="15">
        <v>6000000</v>
      </c>
      <c r="M381" s="15">
        <v>10000000</v>
      </c>
      <c r="N381" s="15">
        <v>3000000</v>
      </c>
      <c r="O381" s="15">
        <v>3000000</v>
      </c>
      <c r="P381" s="15">
        <v>3000000</v>
      </c>
      <c r="Q381" s="15">
        <v>10000000</v>
      </c>
      <c r="R381" s="15">
        <v>7000000</v>
      </c>
      <c r="S381" s="15">
        <v>7000000</v>
      </c>
      <c r="T381" s="15">
        <v>9000000</v>
      </c>
      <c r="U381" s="21">
        <v>0.47760000000000002</v>
      </c>
      <c r="V381"/>
      <c r="W381"/>
      <c r="X381"/>
    </row>
    <row r="382" spans="1:24" s="21" customFormat="1" x14ac:dyDescent="0.3">
      <c r="A382" s="7" t="s">
        <v>281</v>
      </c>
      <c r="B382" s="7" t="s">
        <v>755</v>
      </c>
      <c r="C382" s="7">
        <v>1302</v>
      </c>
      <c r="D382" s="7" t="s">
        <v>8</v>
      </c>
      <c r="E382" s="7">
        <v>901</v>
      </c>
      <c r="F382" s="7">
        <v>150171</v>
      </c>
      <c r="G382" s="7" t="s">
        <v>802</v>
      </c>
      <c r="H382" s="8" t="s">
        <v>1553</v>
      </c>
      <c r="I382" s="15">
        <v>5000000</v>
      </c>
      <c r="J382" s="15">
        <v>3000000</v>
      </c>
      <c r="K382" s="15">
        <v>10000000</v>
      </c>
      <c r="L382" s="15">
        <v>2000000</v>
      </c>
      <c r="M382" s="15">
        <v>7000000</v>
      </c>
      <c r="N382" s="15">
        <v>5000000</v>
      </c>
      <c r="O382" s="15">
        <v>0</v>
      </c>
      <c r="P382" s="15">
        <v>0</v>
      </c>
      <c r="Q382" s="15">
        <v>10000000</v>
      </c>
      <c r="R382" s="15">
        <v>7000000</v>
      </c>
      <c r="S382" s="15">
        <v>10000000</v>
      </c>
      <c r="T382" s="15">
        <v>5000000</v>
      </c>
      <c r="U382" s="21">
        <v>0.47760000000000002</v>
      </c>
      <c r="V382"/>
      <c r="W382"/>
      <c r="X382"/>
    </row>
    <row r="383" spans="1:24" s="21" customFormat="1" x14ac:dyDescent="0.3">
      <c r="A383" s="7" t="s">
        <v>281</v>
      </c>
      <c r="B383" s="7" t="s">
        <v>755</v>
      </c>
      <c r="C383" s="7">
        <v>1302</v>
      </c>
      <c r="D383" s="7" t="s">
        <v>805</v>
      </c>
      <c r="E383" s="7">
        <v>901</v>
      </c>
      <c r="F383" s="7">
        <v>150101</v>
      </c>
      <c r="G383" s="7" t="s">
        <v>802</v>
      </c>
      <c r="H383" s="8" t="s">
        <v>757</v>
      </c>
      <c r="I383" s="15">
        <v>5000000</v>
      </c>
      <c r="J383" s="15">
        <v>5000000</v>
      </c>
      <c r="K383" s="15">
        <v>5000000</v>
      </c>
      <c r="L383" s="15">
        <v>6000000</v>
      </c>
      <c r="M383" s="15">
        <v>9000000</v>
      </c>
      <c r="N383" s="15">
        <v>6000000</v>
      </c>
      <c r="O383" s="15">
        <v>4000000</v>
      </c>
      <c r="P383" s="15">
        <v>6000000</v>
      </c>
      <c r="Q383" s="15">
        <v>7000000</v>
      </c>
      <c r="R383" s="15">
        <v>7000000</v>
      </c>
      <c r="S383" s="15">
        <v>7000000</v>
      </c>
      <c r="T383" s="15">
        <v>10000000</v>
      </c>
      <c r="U383" s="21">
        <v>0.47760000000000002</v>
      </c>
      <c r="V383"/>
      <c r="W383"/>
      <c r="X383"/>
    </row>
    <row r="384" spans="1:24" s="21" customFormat="1" x14ac:dyDescent="0.3">
      <c r="A384" s="7" t="s">
        <v>281</v>
      </c>
      <c r="B384" s="7" t="s">
        <v>755</v>
      </c>
      <c r="C384" s="7">
        <v>1302</v>
      </c>
      <c r="D384" s="7" t="s">
        <v>806</v>
      </c>
      <c r="E384" s="7">
        <v>901</v>
      </c>
      <c r="F384" s="7">
        <v>150010</v>
      </c>
      <c r="G384" s="7" t="s">
        <v>802</v>
      </c>
      <c r="H384" s="8" t="s">
        <v>766</v>
      </c>
      <c r="I384" s="15">
        <v>3000000</v>
      </c>
      <c r="J384" s="15">
        <v>5000000</v>
      </c>
      <c r="K384" s="15">
        <v>3000000</v>
      </c>
      <c r="L384" s="15">
        <v>7000000</v>
      </c>
      <c r="M384" s="15">
        <v>7000000</v>
      </c>
      <c r="N384" s="15">
        <v>8000000</v>
      </c>
      <c r="O384" s="15">
        <v>9000000</v>
      </c>
      <c r="P384" s="15">
        <v>9000000</v>
      </c>
      <c r="Q384" s="15">
        <v>8000000</v>
      </c>
      <c r="R384" s="15">
        <v>5000000</v>
      </c>
      <c r="S384" s="15">
        <v>5000000</v>
      </c>
      <c r="T384" s="15">
        <v>10000000</v>
      </c>
      <c r="U384" s="21">
        <v>0.47760000000000002</v>
      </c>
      <c r="V384"/>
      <c r="W384"/>
      <c r="X384"/>
    </row>
    <row r="385" spans="1:24" s="21" customFormat="1" x14ac:dyDescent="0.3">
      <c r="A385" s="7" t="s">
        <v>281</v>
      </c>
      <c r="B385" s="7" t="s">
        <v>755</v>
      </c>
      <c r="C385" s="7">
        <v>1302</v>
      </c>
      <c r="D385" s="7" t="s">
        <v>809</v>
      </c>
      <c r="E385" s="7">
        <v>901</v>
      </c>
      <c r="F385" s="7">
        <v>150006</v>
      </c>
      <c r="G385" s="7" t="s">
        <v>802</v>
      </c>
      <c r="H385" s="8" t="s">
        <v>765</v>
      </c>
      <c r="I385" s="15">
        <v>1000000</v>
      </c>
      <c r="J385" s="15">
        <v>2000000</v>
      </c>
      <c r="K385" s="15">
        <v>1000000</v>
      </c>
      <c r="L385" s="15">
        <v>2000000</v>
      </c>
      <c r="M385" s="15">
        <v>2000000</v>
      </c>
      <c r="N385" s="15">
        <v>2000000</v>
      </c>
      <c r="O385" s="15">
        <v>2000000</v>
      </c>
      <c r="P385" s="15">
        <v>2000000</v>
      </c>
      <c r="Q385" s="15">
        <v>3000000</v>
      </c>
      <c r="R385" s="15">
        <v>2000000</v>
      </c>
      <c r="S385" s="15">
        <v>3000000</v>
      </c>
      <c r="T385" s="15">
        <v>3000000</v>
      </c>
      <c r="U385" s="21">
        <v>0.47760000000000002</v>
      </c>
      <c r="V385"/>
      <c r="W385"/>
      <c r="X385"/>
    </row>
    <row r="386" spans="1:24" s="21" customFormat="1" x14ac:dyDescent="0.3">
      <c r="A386" s="7" t="s">
        <v>281</v>
      </c>
      <c r="B386" s="7" t="s">
        <v>755</v>
      </c>
      <c r="C386" s="7">
        <v>1302</v>
      </c>
      <c r="D386" s="7" t="s">
        <v>8</v>
      </c>
      <c r="E386" s="7">
        <v>901</v>
      </c>
      <c r="F386" s="7">
        <v>150007</v>
      </c>
      <c r="G386" s="7" t="s">
        <v>802</v>
      </c>
      <c r="H386" s="8" t="s">
        <v>771</v>
      </c>
      <c r="I386" s="15">
        <v>3000000</v>
      </c>
      <c r="J386" s="15">
        <v>2000000</v>
      </c>
      <c r="K386" s="15">
        <v>5000000</v>
      </c>
      <c r="L386" s="15">
        <v>3000000</v>
      </c>
      <c r="M386" s="15">
        <v>2000000</v>
      </c>
      <c r="N386" s="15">
        <v>2000000</v>
      </c>
      <c r="O386" s="15">
        <v>1000000</v>
      </c>
      <c r="P386" s="15">
        <v>1000000</v>
      </c>
      <c r="Q386" s="15">
        <v>3000000</v>
      </c>
      <c r="R386" s="15">
        <v>5000000</v>
      </c>
      <c r="S386" s="15">
        <v>2000000</v>
      </c>
      <c r="T386" s="15">
        <v>4000000</v>
      </c>
      <c r="U386" s="21">
        <v>0.47760000000000002</v>
      </c>
      <c r="V386"/>
      <c r="W386"/>
      <c r="X386"/>
    </row>
    <row r="387" spans="1:24" s="21" customFormat="1" x14ac:dyDescent="0.3">
      <c r="A387" s="7" t="s">
        <v>281</v>
      </c>
      <c r="B387" s="7" t="s">
        <v>755</v>
      </c>
      <c r="C387" s="7">
        <v>1302</v>
      </c>
      <c r="D387" s="7" t="s">
        <v>811</v>
      </c>
      <c r="E387" s="7">
        <v>901</v>
      </c>
      <c r="F387" s="7">
        <v>150016</v>
      </c>
      <c r="G387" s="7" t="s">
        <v>802</v>
      </c>
      <c r="H387" s="8" t="s">
        <v>773</v>
      </c>
      <c r="I387" s="15">
        <v>5000000</v>
      </c>
      <c r="J387" s="15">
        <v>3000000</v>
      </c>
      <c r="K387" s="15">
        <v>5000000</v>
      </c>
      <c r="L387" s="15">
        <v>5000000</v>
      </c>
      <c r="M387" s="15">
        <v>6000000</v>
      </c>
      <c r="N387" s="15">
        <v>6000000</v>
      </c>
      <c r="O387" s="15">
        <v>2000000</v>
      </c>
      <c r="P387" s="15">
        <v>2000000</v>
      </c>
      <c r="Q387" s="15">
        <v>6000000</v>
      </c>
      <c r="R387" s="15">
        <v>3000000</v>
      </c>
      <c r="S387" s="15">
        <v>3000000</v>
      </c>
      <c r="T387" s="15">
        <v>10000000</v>
      </c>
      <c r="U387" s="21">
        <v>0.47760000000000002</v>
      </c>
      <c r="V387"/>
      <c r="W387"/>
      <c r="X387"/>
    </row>
    <row r="388" spans="1:24" s="21" customFormat="1" x14ac:dyDescent="0.3">
      <c r="A388" s="7" t="s">
        <v>281</v>
      </c>
      <c r="B388" s="7" t="s">
        <v>755</v>
      </c>
      <c r="C388" s="7">
        <v>1302</v>
      </c>
      <c r="D388" s="7" t="s">
        <v>811</v>
      </c>
      <c r="E388" s="7">
        <v>901</v>
      </c>
      <c r="F388" s="7">
        <v>150177</v>
      </c>
      <c r="G388" s="7" t="s">
        <v>802</v>
      </c>
      <c r="H388" s="8" t="s">
        <v>782</v>
      </c>
      <c r="I388" s="15">
        <v>0</v>
      </c>
      <c r="J388" s="15">
        <v>1000000</v>
      </c>
      <c r="K388" s="15">
        <v>2000000</v>
      </c>
      <c r="L388" s="15">
        <v>2000000</v>
      </c>
      <c r="M388" s="15">
        <v>2000000</v>
      </c>
      <c r="N388" s="15">
        <v>3000000</v>
      </c>
      <c r="O388" s="15">
        <v>1000000</v>
      </c>
      <c r="P388" s="15">
        <v>1000000</v>
      </c>
      <c r="Q388" s="15">
        <v>1000000</v>
      </c>
      <c r="R388" s="15">
        <v>1000000</v>
      </c>
      <c r="S388" s="15">
        <v>1000000</v>
      </c>
      <c r="T388" s="15">
        <v>1000000</v>
      </c>
      <c r="U388" s="21">
        <v>0.47760000000000002</v>
      </c>
      <c r="V388"/>
      <c r="W388"/>
      <c r="X388"/>
    </row>
    <row r="389" spans="1:24" s="21" customFormat="1" x14ac:dyDescent="0.3">
      <c r="A389" s="7" t="s">
        <v>281</v>
      </c>
      <c r="B389" s="7" t="s">
        <v>755</v>
      </c>
      <c r="C389" s="7">
        <v>1302</v>
      </c>
      <c r="D389" s="7" t="s">
        <v>811</v>
      </c>
      <c r="E389" s="7">
        <v>901</v>
      </c>
      <c r="F389" s="7">
        <v>150085</v>
      </c>
      <c r="G389" s="7" t="s">
        <v>802</v>
      </c>
      <c r="H389" s="8" t="s">
        <v>780</v>
      </c>
      <c r="I389" s="15">
        <v>2000000</v>
      </c>
      <c r="J389" s="15">
        <v>1000000</v>
      </c>
      <c r="K389" s="15">
        <v>1000000</v>
      </c>
      <c r="L389" s="15">
        <v>3000000</v>
      </c>
      <c r="M389" s="15">
        <v>3000000</v>
      </c>
      <c r="N389" s="15">
        <v>2000000</v>
      </c>
      <c r="O389" s="15">
        <v>2000000</v>
      </c>
      <c r="P389" s="15">
        <v>2000000</v>
      </c>
      <c r="Q389" s="15">
        <v>3000000</v>
      </c>
      <c r="R389" s="15">
        <v>4000000</v>
      </c>
      <c r="S389" s="15">
        <v>3000000</v>
      </c>
      <c r="T389" s="15">
        <v>4000000</v>
      </c>
      <c r="U389" s="21">
        <v>0.47760000000000002</v>
      </c>
      <c r="V389"/>
      <c r="W389"/>
      <c r="X389"/>
    </row>
    <row r="390" spans="1:24" s="21" customFormat="1" x14ac:dyDescent="0.3">
      <c r="A390" s="7" t="s">
        <v>281</v>
      </c>
      <c r="B390" s="7" t="s">
        <v>755</v>
      </c>
      <c r="C390" s="7">
        <v>1302</v>
      </c>
      <c r="D390" s="7" t="s">
        <v>811</v>
      </c>
      <c r="E390" s="7">
        <v>901</v>
      </c>
      <c r="F390" s="7">
        <v>150172</v>
      </c>
      <c r="G390" s="7" t="s">
        <v>802</v>
      </c>
      <c r="H390" s="8" t="s">
        <v>775</v>
      </c>
      <c r="I390" s="15">
        <v>2000000</v>
      </c>
      <c r="J390" s="15">
        <v>1000000</v>
      </c>
      <c r="K390" s="15">
        <v>3000000</v>
      </c>
      <c r="L390" s="15">
        <v>1000000</v>
      </c>
      <c r="M390" s="15">
        <v>0</v>
      </c>
      <c r="N390" s="15">
        <v>3000000</v>
      </c>
      <c r="O390" s="15">
        <v>0</v>
      </c>
      <c r="P390" s="15">
        <v>0</v>
      </c>
      <c r="Q390" s="15">
        <v>0</v>
      </c>
      <c r="R390" s="15">
        <v>0</v>
      </c>
      <c r="S390" s="15">
        <v>3000000</v>
      </c>
      <c r="T390" s="15">
        <v>0</v>
      </c>
      <c r="U390" s="21">
        <v>0.47760000000000002</v>
      </c>
      <c r="V390"/>
      <c r="W390"/>
      <c r="X390"/>
    </row>
    <row r="391" spans="1:24" s="21" customFormat="1" x14ac:dyDescent="0.3">
      <c r="A391" s="7"/>
      <c r="B391" s="7"/>
      <c r="C391" s="7"/>
      <c r="D391" s="7"/>
      <c r="E391" s="7"/>
      <c r="F391" s="7"/>
      <c r="G391" s="7"/>
      <c r="H391" s="8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V391"/>
      <c r="W391"/>
      <c r="X391"/>
    </row>
    <row r="392" spans="1:24" s="21" customFormat="1" x14ac:dyDescent="0.3">
      <c r="A392" s="7" t="s">
        <v>281</v>
      </c>
      <c r="B392" s="7" t="s">
        <v>910</v>
      </c>
      <c r="C392" s="7">
        <v>1303</v>
      </c>
      <c r="D392" s="7" t="s">
        <v>924</v>
      </c>
      <c r="E392" s="7">
        <v>907</v>
      </c>
      <c r="F392" s="7" t="s">
        <v>1686</v>
      </c>
      <c r="G392" s="7" t="s">
        <v>1760</v>
      </c>
      <c r="H392" s="8" t="s">
        <v>829</v>
      </c>
      <c r="I392" s="15">
        <v>50000000</v>
      </c>
      <c r="J392" s="15">
        <v>50000000</v>
      </c>
      <c r="K392" s="15">
        <v>90000000</v>
      </c>
      <c r="L392" s="15">
        <v>82000000</v>
      </c>
      <c r="M392" s="15">
        <v>100000000</v>
      </c>
      <c r="N392" s="15">
        <v>105000000</v>
      </c>
      <c r="O392" s="15">
        <v>55000000</v>
      </c>
      <c r="P392" s="15">
        <v>96000000</v>
      </c>
      <c r="Q392" s="15">
        <v>148000000</v>
      </c>
      <c r="R392" s="15">
        <v>120000000</v>
      </c>
      <c r="S392" s="15">
        <v>100000000</v>
      </c>
      <c r="T392" s="15">
        <v>104000000</v>
      </c>
      <c r="U392" s="21">
        <v>0.46160000000000001</v>
      </c>
      <c r="V392" s="15"/>
      <c r="W392"/>
      <c r="X392"/>
    </row>
    <row r="393" spans="1:24" s="21" customFormat="1" x14ac:dyDescent="0.3">
      <c r="A393" s="7" t="s">
        <v>281</v>
      </c>
      <c r="B393" s="7" t="s">
        <v>910</v>
      </c>
      <c r="C393" s="7">
        <v>1303</v>
      </c>
      <c r="D393" s="7" t="s">
        <v>924</v>
      </c>
      <c r="E393" s="7">
        <v>901</v>
      </c>
      <c r="F393" s="7" t="s">
        <v>1687</v>
      </c>
      <c r="G393" s="7" t="s">
        <v>1760</v>
      </c>
      <c r="H393" s="8" t="s">
        <v>1559</v>
      </c>
      <c r="I393" s="15">
        <v>0</v>
      </c>
      <c r="J393" s="15">
        <v>10000000</v>
      </c>
      <c r="K393" s="15">
        <v>4200000</v>
      </c>
      <c r="L393" s="15">
        <v>6000000</v>
      </c>
      <c r="M393" s="15">
        <v>7000000</v>
      </c>
      <c r="N393" s="15">
        <v>10000000</v>
      </c>
      <c r="O393" s="15">
        <v>10000000</v>
      </c>
      <c r="P393" s="15">
        <v>15000000</v>
      </c>
      <c r="Q393" s="15">
        <v>18000000</v>
      </c>
      <c r="R393" s="15">
        <v>20000000</v>
      </c>
      <c r="S393" s="15">
        <v>10000000</v>
      </c>
      <c r="T393" s="15">
        <v>15000000</v>
      </c>
      <c r="U393" s="21">
        <v>0.46160000000000001</v>
      </c>
      <c r="V393"/>
      <c r="W393"/>
      <c r="X393"/>
    </row>
    <row r="394" spans="1:24" s="21" customFormat="1" x14ac:dyDescent="0.3">
      <c r="A394" s="7" t="s">
        <v>281</v>
      </c>
      <c r="B394" s="7" t="s">
        <v>910</v>
      </c>
      <c r="C394" s="7">
        <v>1303</v>
      </c>
      <c r="D394" s="7" t="s">
        <v>8</v>
      </c>
      <c r="E394" s="7">
        <v>901</v>
      </c>
      <c r="F394" s="7" t="s">
        <v>1688</v>
      </c>
      <c r="G394" s="7" t="s">
        <v>1760</v>
      </c>
      <c r="H394" s="8" t="s">
        <v>1560</v>
      </c>
      <c r="I394" s="15">
        <v>0</v>
      </c>
      <c r="J394" s="15">
        <v>0</v>
      </c>
      <c r="K394" s="15">
        <v>0</v>
      </c>
      <c r="L394" s="15">
        <v>10000000</v>
      </c>
      <c r="M394" s="15">
        <v>10000000</v>
      </c>
      <c r="N394" s="15">
        <v>10000000</v>
      </c>
      <c r="O394" s="15">
        <v>8000000</v>
      </c>
      <c r="P394" s="15">
        <v>10000000</v>
      </c>
      <c r="Q394" s="15">
        <v>10000000</v>
      </c>
      <c r="R394" s="15">
        <v>0</v>
      </c>
      <c r="S394" s="15">
        <v>0</v>
      </c>
      <c r="T394" s="15">
        <v>10000000</v>
      </c>
      <c r="U394" s="21">
        <v>0.46160000000000001</v>
      </c>
      <c r="V394"/>
      <c r="W394"/>
      <c r="X394"/>
    </row>
    <row r="395" spans="1:24" s="21" customFormat="1" x14ac:dyDescent="0.3">
      <c r="A395" s="7" t="s">
        <v>281</v>
      </c>
      <c r="B395" s="7" t="s">
        <v>910</v>
      </c>
      <c r="C395" s="7">
        <v>1303</v>
      </c>
      <c r="D395" s="7" t="s">
        <v>1689</v>
      </c>
      <c r="E395" s="7">
        <v>913</v>
      </c>
      <c r="F395" s="7" t="s">
        <v>1690</v>
      </c>
      <c r="G395" s="7" t="s">
        <v>1760</v>
      </c>
      <c r="H395" s="8" t="s">
        <v>1561</v>
      </c>
      <c r="I395" s="15">
        <v>20000000</v>
      </c>
      <c r="J395" s="15">
        <v>10000000</v>
      </c>
      <c r="K395" s="15">
        <v>30000000</v>
      </c>
      <c r="L395" s="15">
        <v>25000000</v>
      </c>
      <c r="M395" s="15">
        <v>30000000</v>
      </c>
      <c r="N395" s="15">
        <v>25000000</v>
      </c>
      <c r="O395" s="15">
        <v>40000000</v>
      </c>
      <c r="P395" s="15">
        <v>30000000</v>
      </c>
      <c r="Q395" s="15">
        <v>35000000</v>
      </c>
      <c r="R395" s="15">
        <v>30000000</v>
      </c>
      <c r="S395" s="15">
        <v>25000000</v>
      </c>
      <c r="T395" s="15">
        <v>50000000</v>
      </c>
      <c r="U395" s="21">
        <v>0.46160000000000001</v>
      </c>
      <c r="V395"/>
      <c r="W395"/>
      <c r="X395"/>
    </row>
    <row r="396" spans="1:24" s="21" customFormat="1" x14ac:dyDescent="0.3">
      <c r="A396" s="7" t="s">
        <v>281</v>
      </c>
      <c r="B396" s="7" t="s">
        <v>910</v>
      </c>
      <c r="C396" s="7">
        <v>1303</v>
      </c>
      <c r="D396" s="7" t="s">
        <v>925</v>
      </c>
      <c r="E396" s="7">
        <v>901</v>
      </c>
      <c r="F396" s="7" t="s">
        <v>1691</v>
      </c>
      <c r="G396" s="7" t="s">
        <v>1760</v>
      </c>
      <c r="H396" s="8" t="s">
        <v>814</v>
      </c>
      <c r="I396" s="15">
        <v>0</v>
      </c>
      <c r="J396" s="15">
        <v>2000000</v>
      </c>
      <c r="K396" s="15">
        <v>0</v>
      </c>
      <c r="L396" s="15">
        <v>0</v>
      </c>
      <c r="M396" s="15">
        <v>6000000</v>
      </c>
      <c r="N396" s="15">
        <v>4000000</v>
      </c>
      <c r="O396" s="15">
        <v>4000000</v>
      </c>
      <c r="P396" s="15">
        <v>4000000</v>
      </c>
      <c r="Q396" s="15">
        <v>6000000</v>
      </c>
      <c r="R396" s="15">
        <v>0</v>
      </c>
      <c r="S396" s="15">
        <v>0</v>
      </c>
      <c r="T396" s="15">
        <v>4000000</v>
      </c>
      <c r="U396" s="21">
        <v>0.46160000000000001</v>
      </c>
      <c r="V396"/>
      <c r="W396"/>
      <c r="X396"/>
    </row>
    <row r="397" spans="1:24" s="21" customFormat="1" x14ac:dyDescent="0.3">
      <c r="A397" s="7" t="s">
        <v>281</v>
      </c>
      <c r="B397" s="7" t="s">
        <v>910</v>
      </c>
      <c r="C397" s="7">
        <v>1303</v>
      </c>
      <c r="D397" s="7" t="s">
        <v>8</v>
      </c>
      <c r="E397" s="7">
        <v>901</v>
      </c>
      <c r="F397" s="7" t="s">
        <v>1692</v>
      </c>
      <c r="G397" s="7" t="s">
        <v>1760</v>
      </c>
      <c r="H397" s="8" t="s">
        <v>1562</v>
      </c>
      <c r="I397" s="15">
        <v>2400000</v>
      </c>
      <c r="J397" s="15">
        <v>3000000</v>
      </c>
      <c r="K397" s="15">
        <v>5000000</v>
      </c>
      <c r="L397" s="15">
        <v>5000000</v>
      </c>
      <c r="M397" s="15">
        <v>5000000</v>
      </c>
      <c r="N397" s="15">
        <v>8000000</v>
      </c>
      <c r="O397" s="15">
        <v>8000000</v>
      </c>
      <c r="P397" s="15">
        <v>8000000</v>
      </c>
      <c r="Q397" s="15">
        <v>8000000</v>
      </c>
      <c r="R397" s="15">
        <v>8000000</v>
      </c>
      <c r="S397" s="15">
        <v>4000000</v>
      </c>
      <c r="T397" s="15">
        <v>10000000</v>
      </c>
      <c r="U397" s="21">
        <v>0.46160000000000001</v>
      </c>
      <c r="V397"/>
      <c r="W397"/>
      <c r="X397"/>
    </row>
    <row r="398" spans="1:24" s="21" customFormat="1" x14ac:dyDescent="0.3">
      <c r="A398" s="7" t="s">
        <v>281</v>
      </c>
      <c r="B398" s="7" t="s">
        <v>910</v>
      </c>
      <c r="C398" s="7">
        <v>1303</v>
      </c>
      <c r="D398" s="7" t="s">
        <v>8</v>
      </c>
      <c r="E398" s="7">
        <v>901</v>
      </c>
      <c r="F398" s="7">
        <v>392103</v>
      </c>
      <c r="G398" s="7" t="s">
        <v>1760</v>
      </c>
      <c r="H398" s="8" t="s">
        <v>1563</v>
      </c>
      <c r="I398" s="15">
        <v>2000000</v>
      </c>
      <c r="J398" s="15">
        <v>2000000</v>
      </c>
      <c r="K398" s="15">
        <v>2000000</v>
      </c>
      <c r="L398" s="15">
        <v>2500000</v>
      </c>
      <c r="M398" s="15">
        <v>4500000</v>
      </c>
      <c r="N398" s="15">
        <v>4500000</v>
      </c>
      <c r="O398" s="15">
        <v>5000000</v>
      </c>
      <c r="P398" s="15">
        <v>6500000</v>
      </c>
      <c r="Q398" s="15">
        <v>7000000</v>
      </c>
      <c r="R398" s="15">
        <v>10000000</v>
      </c>
      <c r="S398" s="15">
        <v>4300000</v>
      </c>
      <c r="T398" s="15">
        <v>10000000</v>
      </c>
      <c r="U398" s="21">
        <v>0.46160000000000001</v>
      </c>
      <c r="V398"/>
      <c r="W398"/>
      <c r="X398"/>
    </row>
    <row r="399" spans="1:24" s="21" customFormat="1" x14ac:dyDescent="0.3">
      <c r="A399" s="7" t="s">
        <v>281</v>
      </c>
      <c r="B399" s="7" t="s">
        <v>910</v>
      </c>
      <c r="C399" s="7">
        <v>1303</v>
      </c>
      <c r="D399" s="7" t="s">
        <v>930</v>
      </c>
      <c r="E399" s="7">
        <v>901</v>
      </c>
      <c r="F399" s="7" t="s">
        <v>918</v>
      </c>
      <c r="G399" s="7" t="s">
        <v>1760</v>
      </c>
      <c r="H399" s="8" t="s">
        <v>1564</v>
      </c>
      <c r="I399" s="15">
        <v>0</v>
      </c>
      <c r="J399" s="15">
        <v>4000000</v>
      </c>
      <c r="K399" s="15">
        <v>1000000</v>
      </c>
      <c r="L399" s="15">
        <v>1000000</v>
      </c>
      <c r="M399" s="15">
        <v>2500000</v>
      </c>
      <c r="N399" s="15">
        <v>2500000</v>
      </c>
      <c r="O399" s="15">
        <v>2500000</v>
      </c>
      <c r="P399" s="15">
        <v>2500000</v>
      </c>
      <c r="Q399" s="15">
        <v>10000000</v>
      </c>
      <c r="R399" s="15">
        <v>1500000</v>
      </c>
      <c r="S399" s="15">
        <v>1500000</v>
      </c>
      <c r="T399" s="15">
        <v>3000000</v>
      </c>
      <c r="U399" s="21">
        <v>0.46160000000000001</v>
      </c>
      <c r="V399"/>
      <c r="W399"/>
      <c r="X399"/>
    </row>
    <row r="400" spans="1:24" s="21" customFormat="1" x14ac:dyDescent="0.3">
      <c r="A400" s="7" t="s">
        <v>281</v>
      </c>
      <c r="B400" s="7" t="s">
        <v>910</v>
      </c>
      <c r="C400" s="7">
        <v>1303</v>
      </c>
      <c r="D400" s="7" t="s">
        <v>8</v>
      </c>
      <c r="E400" s="7">
        <v>922</v>
      </c>
      <c r="F400" s="7">
        <v>393066</v>
      </c>
      <c r="G400" s="7" t="s">
        <v>1760</v>
      </c>
      <c r="H400" s="8" t="s">
        <v>1565</v>
      </c>
      <c r="I400" s="15">
        <v>2500000</v>
      </c>
      <c r="J400" s="15">
        <v>2500000</v>
      </c>
      <c r="K400" s="15">
        <v>3000000</v>
      </c>
      <c r="L400" s="15">
        <v>4000000</v>
      </c>
      <c r="M400" s="15">
        <v>5000000</v>
      </c>
      <c r="N400" s="15">
        <v>5000000</v>
      </c>
      <c r="O400" s="15">
        <v>5000000</v>
      </c>
      <c r="P400" s="15">
        <v>5000000</v>
      </c>
      <c r="Q400" s="15">
        <v>5000000</v>
      </c>
      <c r="R400" s="15">
        <v>5000000</v>
      </c>
      <c r="S400" s="15">
        <v>3000000</v>
      </c>
      <c r="T400" s="15">
        <v>5000000</v>
      </c>
      <c r="U400" s="21">
        <v>0.46160000000000001</v>
      </c>
      <c r="V400"/>
      <c r="W400"/>
      <c r="X400"/>
    </row>
    <row r="401" spans="1:24" s="21" customFormat="1" x14ac:dyDescent="0.3">
      <c r="A401" s="7" t="s">
        <v>281</v>
      </c>
      <c r="B401" s="7" t="s">
        <v>910</v>
      </c>
      <c r="C401" s="7">
        <v>1303</v>
      </c>
      <c r="D401" s="7" t="s">
        <v>924</v>
      </c>
      <c r="E401" s="7">
        <v>907</v>
      </c>
      <c r="F401" s="7" t="s">
        <v>1686</v>
      </c>
      <c r="G401" s="7" t="s">
        <v>1760</v>
      </c>
      <c r="H401" s="8" t="s">
        <v>829</v>
      </c>
      <c r="I401" s="15">
        <v>1000000</v>
      </c>
      <c r="J401" s="15">
        <v>500000</v>
      </c>
      <c r="K401" s="15">
        <v>500000</v>
      </c>
      <c r="L401" s="15">
        <v>1000000</v>
      </c>
      <c r="M401" s="15">
        <v>1000000</v>
      </c>
      <c r="N401" s="15">
        <v>1000000</v>
      </c>
      <c r="O401" s="15">
        <v>1000000</v>
      </c>
      <c r="P401" s="15">
        <v>500000</v>
      </c>
      <c r="Q401" s="15">
        <v>500000</v>
      </c>
      <c r="R401" s="15">
        <v>500000</v>
      </c>
      <c r="S401" s="15">
        <v>500000</v>
      </c>
      <c r="T401" s="15">
        <v>2000000</v>
      </c>
      <c r="U401" s="21">
        <v>0.46160000000000001</v>
      </c>
      <c r="V401"/>
      <c r="W401"/>
      <c r="X401"/>
    </row>
    <row r="402" spans="1:24" s="21" customFormat="1" x14ac:dyDescent="0.3">
      <c r="A402" s="7" t="s">
        <v>281</v>
      </c>
      <c r="B402" s="7" t="s">
        <v>910</v>
      </c>
      <c r="C402" s="7">
        <v>1303</v>
      </c>
      <c r="D402" s="7" t="s">
        <v>8</v>
      </c>
      <c r="E402" s="7">
        <v>901</v>
      </c>
      <c r="F402" s="7">
        <v>150216</v>
      </c>
      <c r="G402" s="7" t="s">
        <v>1760</v>
      </c>
      <c r="H402" s="8" t="s">
        <v>1566</v>
      </c>
      <c r="I402" s="15">
        <v>3000000</v>
      </c>
      <c r="J402" s="15">
        <v>5000000</v>
      </c>
      <c r="K402" s="15">
        <v>5000000</v>
      </c>
      <c r="L402" s="15">
        <v>8000000</v>
      </c>
      <c r="M402" s="15">
        <v>8000000</v>
      </c>
      <c r="N402" s="15">
        <v>10000000</v>
      </c>
      <c r="O402" s="15">
        <v>10000000</v>
      </c>
      <c r="P402" s="15">
        <v>10000000</v>
      </c>
      <c r="Q402" s="15">
        <v>8000000</v>
      </c>
      <c r="R402" s="15">
        <v>8000000</v>
      </c>
      <c r="S402" s="15">
        <v>5000000</v>
      </c>
      <c r="T402" s="15">
        <v>10000000</v>
      </c>
      <c r="U402" s="21">
        <v>0.46160000000000001</v>
      </c>
      <c r="V402"/>
      <c r="W402"/>
      <c r="X402"/>
    </row>
    <row r="403" spans="1:24" s="21" customFormat="1" x14ac:dyDescent="0.3">
      <c r="A403" s="7" t="s">
        <v>281</v>
      </c>
      <c r="B403" s="7" t="s">
        <v>910</v>
      </c>
      <c r="C403" s="7">
        <v>1303</v>
      </c>
      <c r="D403" s="7" t="s">
        <v>8</v>
      </c>
      <c r="E403" s="7">
        <v>901</v>
      </c>
      <c r="F403" s="7" t="s">
        <v>1693</v>
      </c>
      <c r="G403" s="7" t="s">
        <v>1760</v>
      </c>
      <c r="H403" s="8" t="s">
        <v>779</v>
      </c>
      <c r="I403" s="15">
        <v>0</v>
      </c>
      <c r="J403" s="15">
        <v>0</v>
      </c>
      <c r="K403" s="15">
        <v>1000000</v>
      </c>
      <c r="L403" s="15">
        <v>1000000</v>
      </c>
      <c r="M403" s="15">
        <v>1000000</v>
      </c>
      <c r="N403" s="15">
        <v>1000000</v>
      </c>
      <c r="O403" s="15">
        <v>1000000</v>
      </c>
      <c r="P403" s="15">
        <v>1000000</v>
      </c>
      <c r="Q403" s="15">
        <v>1000000</v>
      </c>
      <c r="R403" s="15">
        <v>1000000</v>
      </c>
      <c r="S403" s="15">
        <v>1100000</v>
      </c>
      <c r="T403" s="15">
        <v>1000000</v>
      </c>
      <c r="U403" s="21">
        <v>0.46160000000000001</v>
      </c>
      <c r="V403"/>
      <c r="W403"/>
      <c r="X403"/>
    </row>
    <row r="404" spans="1:24" s="21" customFormat="1" x14ac:dyDescent="0.3">
      <c r="A404" s="7" t="s">
        <v>281</v>
      </c>
      <c r="B404" s="7" t="s">
        <v>910</v>
      </c>
      <c r="C404" s="7">
        <v>1303</v>
      </c>
      <c r="D404" s="7" t="s">
        <v>8</v>
      </c>
      <c r="E404" s="7">
        <v>913</v>
      </c>
      <c r="F404" s="7" t="s">
        <v>1694</v>
      </c>
      <c r="G404" s="7" t="s">
        <v>915</v>
      </c>
      <c r="H404" s="8" t="s">
        <v>874</v>
      </c>
      <c r="I404" s="15">
        <v>24000000</v>
      </c>
      <c r="J404" s="15">
        <v>23000000</v>
      </c>
      <c r="K404" s="15">
        <v>35000000</v>
      </c>
      <c r="L404" s="15">
        <v>36000000</v>
      </c>
      <c r="M404" s="15">
        <v>36000000</v>
      </c>
      <c r="N404" s="15">
        <v>37000000</v>
      </c>
      <c r="O404" s="15">
        <v>33000000</v>
      </c>
      <c r="P404" s="15">
        <v>38000000</v>
      </c>
      <c r="Q404" s="15">
        <v>38000000</v>
      </c>
      <c r="R404" s="15">
        <v>36000000</v>
      </c>
      <c r="S404" s="15">
        <v>38000000</v>
      </c>
      <c r="T404" s="15">
        <v>39650000</v>
      </c>
      <c r="U404" s="21">
        <v>0.46160000000000001</v>
      </c>
      <c r="V404"/>
      <c r="W404"/>
      <c r="X404"/>
    </row>
    <row r="405" spans="1:24" s="21" customFormat="1" x14ac:dyDescent="0.3">
      <c r="A405" s="7" t="s">
        <v>281</v>
      </c>
      <c r="B405" s="7" t="s">
        <v>910</v>
      </c>
      <c r="C405" s="7">
        <v>1303</v>
      </c>
      <c r="D405" s="7" t="s">
        <v>8</v>
      </c>
      <c r="E405" s="7">
        <v>913</v>
      </c>
      <c r="F405" s="7" t="s">
        <v>1695</v>
      </c>
      <c r="G405" s="7" t="s">
        <v>915</v>
      </c>
      <c r="H405" s="8" t="s">
        <v>885</v>
      </c>
      <c r="I405" s="15">
        <v>12000000</v>
      </c>
      <c r="J405" s="15">
        <v>8000000</v>
      </c>
      <c r="K405" s="15">
        <v>16000000</v>
      </c>
      <c r="L405" s="15">
        <v>18000000</v>
      </c>
      <c r="M405" s="15">
        <v>20000000</v>
      </c>
      <c r="N405" s="15">
        <v>22000000</v>
      </c>
      <c r="O405" s="15">
        <v>24000000</v>
      </c>
      <c r="P405" s="15">
        <v>20000000</v>
      </c>
      <c r="Q405" s="15">
        <v>20000000</v>
      </c>
      <c r="R405" s="15">
        <v>20000000</v>
      </c>
      <c r="S405" s="15">
        <v>20000000</v>
      </c>
      <c r="T405" s="15">
        <v>22000000</v>
      </c>
      <c r="U405" s="21">
        <v>0.46160000000000001</v>
      </c>
      <c r="V405"/>
      <c r="W405"/>
      <c r="X405"/>
    </row>
    <row r="406" spans="1:24" s="21" customFormat="1" x14ac:dyDescent="0.3">
      <c r="A406" s="7" t="s">
        <v>281</v>
      </c>
      <c r="B406" s="7" t="s">
        <v>910</v>
      </c>
      <c r="C406" s="7">
        <v>1303</v>
      </c>
      <c r="D406" s="7" t="s">
        <v>8</v>
      </c>
      <c r="E406" s="7">
        <v>913</v>
      </c>
      <c r="F406" s="7" t="s">
        <v>1696</v>
      </c>
      <c r="G406" s="7" t="s">
        <v>915</v>
      </c>
      <c r="H406" s="8" t="s">
        <v>879</v>
      </c>
      <c r="I406" s="15">
        <v>4000000</v>
      </c>
      <c r="J406" s="15">
        <v>2000000</v>
      </c>
      <c r="K406" s="15">
        <v>5000000</v>
      </c>
      <c r="L406" s="15">
        <v>4000000</v>
      </c>
      <c r="M406" s="15">
        <v>6000000</v>
      </c>
      <c r="N406" s="15">
        <v>6000000</v>
      </c>
      <c r="O406" s="15">
        <v>6000000</v>
      </c>
      <c r="P406" s="15">
        <v>6000000</v>
      </c>
      <c r="Q406" s="15">
        <v>7000000</v>
      </c>
      <c r="R406" s="15">
        <v>7000000</v>
      </c>
      <c r="S406" s="15">
        <v>7000000</v>
      </c>
      <c r="T406" s="15">
        <v>6000000</v>
      </c>
      <c r="U406" s="21">
        <v>0.46160000000000001</v>
      </c>
      <c r="V406"/>
      <c r="W406"/>
      <c r="X406"/>
    </row>
    <row r="407" spans="1:24" s="21" customFormat="1" x14ac:dyDescent="0.3">
      <c r="A407" s="7" t="s">
        <v>281</v>
      </c>
      <c r="B407" s="7" t="s">
        <v>910</v>
      </c>
      <c r="C407" s="7">
        <v>1303</v>
      </c>
      <c r="D407" s="7" t="s">
        <v>8</v>
      </c>
      <c r="E407" s="7">
        <v>913</v>
      </c>
      <c r="F407" s="7" t="s">
        <v>1697</v>
      </c>
      <c r="G407" s="7" t="s">
        <v>915</v>
      </c>
      <c r="H407" s="8" t="s">
        <v>900</v>
      </c>
      <c r="I407" s="15">
        <v>500000</v>
      </c>
      <c r="J407" s="15">
        <v>300000</v>
      </c>
      <c r="K407" s="15">
        <v>1000000</v>
      </c>
      <c r="L407" s="15">
        <v>2000000</v>
      </c>
      <c r="M407" s="15">
        <v>2000000</v>
      </c>
      <c r="N407" s="15">
        <v>1000000</v>
      </c>
      <c r="O407" s="15">
        <v>1000000</v>
      </c>
      <c r="P407" s="15">
        <v>1000000</v>
      </c>
      <c r="Q407" s="15">
        <v>2000000</v>
      </c>
      <c r="R407" s="15">
        <v>2000000</v>
      </c>
      <c r="S407" s="15">
        <v>2000000</v>
      </c>
      <c r="T407" s="15">
        <v>2000000</v>
      </c>
      <c r="U407" s="21">
        <v>0.46160000000000001</v>
      </c>
      <c r="V407"/>
      <c r="W407"/>
      <c r="X407"/>
    </row>
    <row r="408" spans="1:24" s="21" customFormat="1" x14ac:dyDescent="0.3">
      <c r="A408" s="7" t="s">
        <v>281</v>
      </c>
      <c r="B408" s="7" t="s">
        <v>910</v>
      </c>
      <c r="C408" s="7">
        <v>1303</v>
      </c>
      <c r="D408" s="7" t="s">
        <v>8</v>
      </c>
      <c r="E408" s="7">
        <v>913</v>
      </c>
      <c r="F408" s="7" t="s">
        <v>1698</v>
      </c>
      <c r="G408" s="7" t="s">
        <v>915</v>
      </c>
      <c r="H408" s="8" t="s">
        <v>877</v>
      </c>
      <c r="I408" s="15">
        <v>500000</v>
      </c>
      <c r="J408" s="15">
        <v>500000</v>
      </c>
      <c r="K408" s="15">
        <v>500000</v>
      </c>
      <c r="L408" s="15">
        <v>1000000</v>
      </c>
      <c r="M408" s="15">
        <v>1000000</v>
      </c>
      <c r="N408" s="15">
        <v>1000000</v>
      </c>
      <c r="O408" s="15">
        <v>1000000</v>
      </c>
      <c r="P408" s="15">
        <v>1000000</v>
      </c>
      <c r="Q408" s="15">
        <v>1000000</v>
      </c>
      <c r="R408" s="15">
        <v>1000000</v>
      </c>
      <c r="S408" s="15">
        <v>1000000</v>
      </c>
      <c r="T408" s="15">
        <v>1000000</v>
      </c>
      <c r="U408" s="21">
        <v>0.46160000000000001</v>
      </c>
      <c r="V408"/>
      <c r="W408"/>
      <c r="X408"/>
    </row>
    <row r="409" spans="1:24" s="21" customFormat="1" x14ac:dyDescent="0.3">
      <c r="A409" s="7" t="s">
        <v>281</v>
      </c>
      <c r="B409" s="7" t="s">
        <v>910</v>
      </c>
      <c r="C409" s="7">
        <v>1303</v>
      </c>
      <c r="D409" s="7" t="s">
        <v>8</v>
      </c>
      <c r="E409" s="7">
        <v>913</v>
      </c>
      <c r="F409" s="7" t="s">
        <v>1699</v>
      </c>
      <c r="G409" s="7" t="s">
        <v>915</v>
      </c>
      <c r="H409" s="8" t="s">
        <v>883</v>
      </c>
      <c r="I409" s="15">
        <v>0</v>
      </c>
      <c r="J409" s="15">
        <v>0</v>
      </c>
      <c r="K409" s="15">
        <v>500000</v>
      </c>
      <c r="L409" s="15">
        <v>500000</v>
      </c>
      <c r="M409" s="15">
        <v>500000</v>
      </c>
      <c r="N409" s="15">
        <v>500000</v>
      </c>
      <c r="O409" s="15">
        <v>500000</v>
      </c>
      <c r="P409" s="15">
        <v>0</v>
      </c>
      <c r="Q409" s="15">
        <v>1000000</v>
      </c>
      <c r="R409" s="15">
        <v>1000000</v>
      </c>
      <c r="S409" s="15">
        <v>1000000</v>
      </c>
      <c r="T409" s="15">
        <v>1000000</v>
      </c>
      <c r="U409" s="21">
        <v>0.46160000000000001</v>
      </c>
      <c r="V409"/>
      <c r="W409"/>
      <c r="X409"/>
    </row>
    <row r="410" spans="1:24" s="21" customFormat="1" x14ac:dyDescent="0.3">
      <c r="A410" s="7" t="s">
        <v>281</v>
      </c>
      <c r="B410" s="7" t="s">
        <v>910</v>
      </c>
      <c r="C410" s="7">
        <v>1303</v>
      </c>
      <c r="D410" s="7" t="s">
        <v>8</v>
      </c>
      <c r="E410" s="7">
        <v>913</v>
      </c>
      <c r="F410" s="7" t="s">
        <v>1700</v>
      </c>
      <c r="G410" s="7" t="s">
        <v>915</v>
      </c>
      <c r="H410" s="8" t="s">
        <v>875</v>
      </c>
      <c r="I410" s="15">
        <v>500000</v>
      </c>
      <c r="J410" s="15">
        <v>500000</v>
      </c>
      <c r="K410" s="15">
        <v>500000</v>
      </c>
      <c r="L410" s="15">
        <v>500000</v>
      </c>
      <c r="M410" s="15">
        <v>500000</v>
      </c>
      <c r="N410" s="15">
        <v>500000</v>
      </c>
      <c r="O410" s="15">
        <v>500000</v>
      </c>
      <c r="P410" s="15">
        <v>500000</v>
      </c>
      <c r="Q410" s="15">
        <v>500000</v>
      </c>
      <c r="R410" s="15">
        <v>500000</v>
      </c>
      <c r="S410" s="15">
        <v>500000</v>
      </c>
      <c r="T410" s="15">
        <v>500000</v>
      </c>
      <c r="U410" s="21">
        <v>0.46160000000000001</v>
      </c>
      <c r="V410"/>
      <c r="W410"/>
      <c r="X410"/>
    </row>
    <row r="411" spans="1:24" s="21" customFormat="1" x14ac:dyDescent="0.3">
      <c r="A411" s="7" t="s">
        <v>281</v>
      </c>
      <c r="B411" s="7" t="s">
        <v>910</v>
      </c>
      <c r="C411" s="7">
        <v>1303</v>
      </c>
      <c r="D411" s="7" t="s">
        <v>8</v>
      </c>
      <c r="E411" s="7">
        <v>913</v>
      </c>
      <c r="F411" s="7">
        <v>110829</v>
      </c>
      <c r="G411" s="7" t="s">
        <v>915</v>
      </c>
      <c r="H411" s="8" t="s">
        <v>872</v>
      </c>
      <c r="I411" s="15">
        <v>500000</v>
      </c>
      <c r="J411" s="15">
        <v>300000</v>
      </c>
      <c r="K411" s="15">
        <v>300000</v>
      </c>
      <c r="L411" s="15">
        <v>1000000</v>
      </c>
      <c r="M411" s="15">
        <v>1000000</v>
      </c>
      <c r="N411" s="15">
        <v>300000</v>
      </c>
      <c r="O411" s="15">
        <v>300000</v>
      </c>
      <c r="P411" s="15">
        <v>300000</v>
      </c>
      <c r="Q411" s="15">
        <v>1000000</v>
      </c>
      <c r="R411" s="15">
        <v>300000</v>
      </c>
      <c r="S411" s="15">
        <v>300000</v>
      </c>
      <c r="T411" s="15">
        <v>300000</v>
      </c>
      <c r="U411" s="21">
        <v>0.46160000000000001</v>
      </c>
      <c r="V411"/>
      <c r="W411"/>
      <c r="X411"/>
    </row>
    <row r="412" spans="1:24" s="21" customFormat="1" x14ac:dyDescent="0.3">
      <c r="A412" s="7" t="s">
        <v>281</v>
      </c>
      <c r="B412" s="7" t="s">
        <v>910</v>
      </c>
      <c r="C412" s="7">
        <v>1303</v>
      </c>
      <c r="D412" s="7" t="s">
        <v>8</v>
      </c>
      <c r="E412" s="7">
        <v>913</v>
      </c>
      <c r="F412" s="7">
        <v>110221</v>
      </c>
      <c r="G412" s="7" t="s">
        <v>915</v>
      </c>
      <c r="H412" s="8" t="s">
        <v>870</v>
      </c>
      <c r="I412" s="15">
        <v>500000</v>
      </c>
      <c r="J412" s="15">
        <v>300000</v>
      </c>
      <c r="K412" s="15">
        <v>500000</v>
      </c>
      <c r="L412" s="15">
        <v>500000</v>
      </c>
      <c r="M412" s="15">
        <v>500000</v>
      </c>
      <c r="N412" s="15">
        <v>500000</v>
      </c>
      <c r="O412" s="15">
        <v>500000</v>
      </c>
      <c r="P412" s="15">
        <v>500000</v>
      </c>
      <c r="Q412" s="15">
        <v>500000</v>
      </c>
      <c r="R412" s="15">
        <v>500000</v>
      </c>
      <c r="S412" s="15">
        <v>500000</v>
      </c>
      <c r="T412" s="15">
        <v>500000</v>
      </c>
      <c r="U412" s="21">
        <v>0.46160000000000001</v>
      </c>
      <c r="V412"/>
      <c r="W412"/>
      <c r="X412"/>
    </row>
    <row r="413" spans="1:24" s="21" customFormat="1" x14ac:dyDescent="0.3">
      <c r="A413" s="7" t="s">
        <v>281</v>
      </c>
      <c r="B413" s="7" t="s">
        <v>910</v>
      </c>
      <c r="C413" s="7">
        <v>1303</v>
      </c>
      <c r="D413" s="7" t="s">
        <v>8</v>
      </c>
      <c r="E413" s="7">
        <v>913</v>
      </c>
      <c r="F413" s="7" t="s">
        <v>1701</v>
      </c>
      <c r="G413" s="7" t="s">
        <v>915</v>
      </c>
      <c r="H413" s="8" t="s">
        <v>1300</v>
      </c>
      <c r="I413" s="15">
        <v>200000</v>
      </c>
      <c r="J413" s="15">
        <v>300000</v>
      </c>
      <c r="K413" s="15">
        <v>200000</v>
      </c>
      <c r="L413" s="15">
        <v>500000</v>
      </c>
      <c r="M413" s="15">
        <v>500000</v>
      </c>
      <c r="N413" s="15">
        <v>500000</v>
      </c>
      <c r="O413" s="15">
        <v>500000</v>
      </c>
      <c r="P413" s="15">
        <v>500000</v>
      </c>
      <c r="Q413" s="15">
        <v>500000</v>
      </c>
      <c r="R413" s="15">
        <v>500000</v>
      </c>
      <c r="S413" s="15">
        <v>500000</v>
      </c>
      <c r="T413" s="15">
        <v>500000</v>
      </c>
      <c r="U413" s="21">
        <v>0.46160000000000001</v>
      </c>
      <c r="V413"/>
      <c r="W413"/>
      <c r="X413"/>
    </row>
    <row r="414" spans="1:24" s="21" customFormat="1" x14ac:dyDescent="0.3">
      <c r="A414" s="7" t="s">
        <v>281</v>
      </c>
      <c r="B414" s="7" t="s">
        <v>910</v>
      </c>
      <c r="C414" s="7">
        <v>1303</v>
      </c>
      <c r="D414" s="7" t="s">
        <v>8</v>
      </c>
      <c r="E414" s="7">
        <v>913</v>
      </c>
      <c r="F414" s="7" t="s">
        <v>1702</v>
      </c>
      <c r="G414" s="7" t="s">
        <v>915</v>
      </c>
      <c r="H414" s="8" t="s">
        <v>893</v>
      </c>
      <c r="I414" s="15">
        <v>200000</v>
      </c>
      <c r="J414" s="15">
        <v>200000</v>
      </c>
      <c r="K414" s="15">
        <v>200000</v>
      </c>
      <c r="L414" s="15">
        <v>200000</v>
      </c>
      <c r="M414" s="15">
        <v>200000</v>
      </c>
      <c r="N414" s="15">
        <v>200000</v>
      </c>
      <c r="O414" s="15">
        <v>200000</v>
      </c>
      <c r="P414" s="15">
        <v>200000</v>
      </c>
      <c r="Q414" s="15">
        <v>1000000</v>
      </c>
      <c r="R414" s="15">
        <v>1000000</v>
      </c>
      <c r="S414" s="15">
        <v>1000000</v>
      </c>
      <c r="T414" s="15">
        <v>200000</v>
      </c>
      <c r="U414" s="21">
        <v>0.46160000000000001</v>
      </c>
      <c r="V414"/>
      <c r="W414"/>
      <c r="X414"/>
    </row>
    <row r="415" spans="1:24" s="21" customFormat="1" x14ac:dyDescent="0.3">
      <c r="A415" s="7" t="s">
        <v>281</v>
      </c>
      <c r="B415" s="7" t="s">
        <v>910</v>
      </c>
      <c r="C415" s="7">
        <v>1303</v>
      </c>
      <c r="D415" s="7" t="s">
        <v>8</v>
      </c>
      <c r="E415" s="7">
        <v>913</v>
      </c>
      <c r="F415" s="7">
        <v>111680</v>
      </c>
      <c r="G415" s="7" t="s">
        <v>915</v>
      </c>
      <c r="H415" s="8" t="s">
        <v>1567</v>
      </c>
      <c r="I415" s="15">
        <v>200000</v>
      </c>
      <c r="J415" s="15">
        <v>200000</v>
      </c>
      <c r="K415" s="15">
        <v>200000</v>
      </c>
      <c r="L415" s="15">
        <v>200000</v>
      </c>
      <c r="M415" s="15">
        <v>200000</v>
      </c>
      <c r="N415" s="15">
        <v>200000</v>
      </c>
      <c r="O415" s="15">
        <v>300000</v>
      </c>
      <c r="P415" s="15">
        <v>300000</v>
      </c>
      <c r="Q415" s="15">
        <v>500000</v>
      </c>
      <c r="R415" s="15">
        <v>500000</v>
      </c>
      <c r="S415" s="15">
        <v>500000</v>
      </c>
      <c r="T415" s="15">
        <v>300000</v>
      </c>
      <c r="U415" s="21">
        <v>0.46160000000000001</v>
      </c>
      <c r="V415"/>
      <c r="W415"/>
      <c r="X415"/>
    </row>
    <row r="416" spans="1:24" s="21" customFormat="1" x14ac:dyDescent="0.3">
      <c r="A416" s="7" t="s">
        <v>281</v>
      </c>
      <c r="B416" s="7" t="s">
        <v>910</v>
      </c>
      <c r="C416" s="7">
        <v>1303</v>
      </c>
      <c r="D416" s="7" t="s">
        <v>8</v>
      </c>
      <c r="E416" s="7">
        <v>913</v>
      </c>
      <c r="F416" s="7" t="s">
        <v>1703</v>
      </c>
      <c r="G416" s="7" t="s">
        <v>915</v>
      </c>
      <c r="H416" s="8" t="s">
        <v>880</v>
      </c>
      <c r="I416" s="15">
        <v>200000</v>
      </c>
      <c r="J416" s="15">
        <v>200000</v>
      </c>
      <c r="K416" s="15">
        <v>1000000</v>
      </c>
      <c r="L416" s="15">
        <v>500000</v>
      </c>
      <c r="M416" s="15">
        <v>300000</v>
      </c>
      <c r="N416" s="15">
        <v>300000</v>
      </c>
      <c r="O416" s="15">
        <v>300000</v>
      </c>
      <c r="P416" s="15">
        <v>300000</v>
      </c>
      <c r="Q416" s="15">
        <v>300000</v>
      </c>
      <c r="R416" s="15">
        <v>300000</v>
      </c>
      <c r="S416" s="15">
        <v>300000</v>
      </c>
      <c r="T416" s="15">
        <v>300000</v>
      </c>
      <c r="U416" s="21">
        <v>0.46160000000000001</v>
      </c>
      <c r="V416"/>
      <c r="W416"/>
      <c r="X416"/>
    </row>
    <row r="417" spans="1:24" s="21" customFormat="1" x14ac:dyDescent="0.3">
      <c r="A417" s="7" t="s">
        <v>281</v>
      </c>
      <c r="B417" s="7" t="s">
        <v>910</v>
      </c>
      <c r="C417" s="7">
        <v>1303</v>
      </c>
      <c r="D417" s="7" t="s">
        <v>8</v>
      </c>
      <c r="E417" s="7">
        <v>913</v>
      </c>
      <c r="F417" s="7">
        <v>111135</v>
      </c>
      <c r="G417" s="7" t="s">
        <v>915</v>
      </c>
      <c r="H417" s="8" t="s">
        <v>881</v>
      </c>
      <c r="I417" s="15">
        <v>200000</v>
      </c>
      <c r="J417" s="15">
        <v>200000</v>
      </c>
      <c r="K417" s="15">
        <v>200000</v>
      </c>
      <c r="L417" s="15">
        <v>200000</v>
      </c>
      <c r="M417" s="15">
        <v>200000</v>
      </c>
      <c r="N417" s="15">
        <v>200000</v>
      </c>
      <c r="O417" s="15">
        <v>200000</v>
      </c>
      <c r="P417" s="15">
        <v>200000</v>
      </c>
      <c r="Q417" s="15">
        <v>200000</v>
      </c>
      <c r="R417" s="15">
        <v>200000</v>
      </c>
      <c r="S417" s="15">
        <v>200000</v>
      </c>
      <c r="T417" s="15">
        <v>200000</v>
      </c>
      <c r="U417" s="21">
        <v>0.46160000000000001</v>
      </c>
      <c r="V417"/>
      <c r="W417"/>
      <c r="X417"/>
    </row>
    <row r="418" spans="1:24" s="21" customFormat="1" x14ac:dyDescent="0.3">
      <c r="A418" s="7" t="s">
        <v>281</v>
      </c>
      <c r="B418" s="7" t="s">
        <v>910</v>
      </c>
      <c r="C418" s="7">
        <v>1303</v>
      </c>
      <c r="D418" s="7" t="s">
        <v>8</v>
      </c>
      <c r="E418" s="7">
        <v>913</v>
      </c>
      <c r="F418" s="7" t="s">
        <v>1704</v>
      </c>
      <c r="G418" s="7" t="s">
        <v>915</v>
      </c>
      <c r="H418" s="8" t="s">
        <v>871</v>
      </c>
      <c r="I418" s="15">
        <v>200000</v>
      </c>
      <c r="J418" s="15">
        <v>200000</v>
      </c>
      <c r="K418" s="15">
        <v>200000</v>
      </c>
      <c r="L418" s="15">
        <v>200000</v>
      </c>
      <c r="M418" s="15">
        <v>200000</v>
      </c>
      <c r="N418" s="15">
        <v>200000</v>
      </c>
      <c r="O418" s="15">
        <v>200000</v>
      </c>
      <c r="P418" s="15">
        <v>200000</v>
      </c>
      <c r="Q418" s="15">
        <v>200000</v>
      </c>
      <c r="R418" s="15">
        <v>200000</v>
      </c>
      <c r="S418" s="15">
        <v>200000</v>
      </c>
      <c r="T418" s="15">
        <v>0</v>
      </c>
      <c r="U418" s="21">
        <v>0.46160000000000001</v>
      </c>
      <c r="V418"/>
      <c r="W418"/>
      <c r="X418"/>
    </row>
    <row r="419" spans="1:24" s="21" customFormat="1" x14ac:dyDescent="0.3">
      <c r="A419" s="7" t="s">
        <v>281</v>
      </c>
      <c r="B419" s="7" t="s">
        <v>910</v>
      </c>
      <c r="C419" s="7">
        <v>1303</v>
      </c>
      <c r="D419" s="7" t="s">
        <v>8</v>
      </c>
      <c r="E419" s="7">
        <v>913</v>
      </c>
      <c r="F419" s="7" t="s">
        <v>1705</v>
      </c>
      <c r="G419" s="7" t="s">
        <v>915</v>
      </c>
      <c r="H419" s="8" t="s">
        <v>882</v>
      </c>
      <c r="I419" s="15">
        <v>0</v>
      </c>
      <c r="J419" s="15">
        <v>0</v>
      </c>
      <c r="K419" s="15">
        <v>0</v>
      </c>
      <c r="L419" s="15">
        <v>100000</v>
      </c>
      <c r="M419" s="15">
        <v>100000</v>
      </c>
      <c r="N419" s="15">
        <v>0</v>
      </c>
      <c r="O419" s="15">
        <v>200000</v>
      </c>
      <c r="P419" s="15">
        <v>200000</v>
      </c>
      <c r="Q419" s="15">
        <v>100000</v>
      </c>
      <c r="R419" s="15">
        <v>100000</v>
      </c>
      <c r="S419" s="15">
        <v>100000</v>
      </c>
      <c r="T419" s="15">
        <v>200000</v>
      </c>
      <c r="U419" s="21">
        <v>0.46160000000000001</v>
      </c>
      <c r="V419"/>
      <c r="W419"/>
      <c r="X419"/>
    </row>
    <row r="420" spans="1:24" s="21" customFormat="1" x14ac:dyDescent="0.3">
      <c r="A420" s="7" t="s">
        <v>281</v>
      </c>
      <c r="B420" s="7" t="s">
        <v>910</v>
      </c>
      <c r="C420" s="7">
        <v>1303</v>
      </c>
      <c r="D420" s="7" t="s">
        <v>8</v>
      </c>
      <c r="E420" s="7">
        <v>913</v>
      </c>
      <c r="F420" s="7">
        <v>111203</v>
      </c>
      <c r="G420" s="7" t="s">
        <v>915</v>
      </c>
      <c r="H420" s="8" t="s">
        <v>1568</v>
      </c>
      <c r="I420" s="15">
        <v>500000</v>
      </c>
      <c r="J420" s="15">
        <v>300000</v>
      </c>
      <c r="K420" s="15">
        <v>1400000</v>
      </c>
      <c r="L420" s="15">
        <v>1400000</v>
      </c>
      <c r="M420" s="15">
        <v>2000000</v>
      </c>
      <c r="N420" s="15">
        <v>1400000</v>
      </c>
      <c r="O420" s="15">
        <v>1400000</v>
      </c>
      <c r="P420" s="15">
        <v>2000000</v>
      </c>
      <c r="Q420" s="15">
        <v>1400000</v>
      </c>
      <c r="R420" s="15">
        <v>1400000</v>
      </c>
      <c r="S420" s="15">
        <v>1400000</v>
      </c>
      <c r="T420" s="15">
        <v>1400000</v>
      </c>
      <c r="U420" s="21">
        <v>0.46160000000000001</v>
      </c>
      <c r="V420"/>
      <c r="W420"/>
      <c r="X420"/>
    </row>
    <row r="421" spans="1:24" s="21" customFormat="1" x14ac:dyDescent="0.3">
      <c r="A421" s="7" t="s">
        <v>281</v>
      </c>
      <c r="B421" s="7" t="s">
        <v>910</v>
      </c>
      <c r="C421" s="7">
        <v>1303</v>
      </c>
      <c r="D421" s="7" t="s">
        <v>8</v>
      </c>
      <c r="E421" s="7">
        <v>913</v>
      </c>
      <c r="F421" s="7">
        <v>212148</v>
      </c>
      <c r="G421" s="7" t="s">
        <v>915</v>
      </c>
      <c r="H421" s="8" t="s">
        <v>1569</v>
      </c>
      <c r="I421" s="15">
        <v>1200000</v>
      </c>
      <c r="J421" s="15">
        <v>2000000</v>
      </c>
      <c r="K421" s="15">
        <v>1200000</v>
      </c>
      <c r="L421" s="15">
        <v>1200000</v>
      </c>
      <c r="M421" s="15">
        <v>1200000</v>
      </c>
      <c r="N421" s="15">
        <v>1200000</v>
      </c>
      <c r="O421" s="15">
        <v>1200000</v>
      </c>
      <c r="P421" s="15">
        <v>1200000</v>
      </c>
      <c r="Q421" s="15">
        <v>1200000</v>
      </c>
      <c r="R421" s="15">
        <v>1200000</v>
      </c>
      <c r="S421" s="15">
        <v>1200000</v>
      </c>
      <c r="T421" s="15">
        <v>1200000</v>
      </c>
      <c r="U421" s="21">
        <v>0.46160000000000001</v>
      </c>
      <c r="V421"/>
      <c r="W421"/>
      <c r="X421"/>
    </row>
    <row r="422" spans="1:24" s="21" customFormat="1" x14ac:dyDescent="0.3">
      <c r="A422" s="7" t="s">
        <v>281</v>
      </c>
      <c r="B422" s="7" t="s">
        <v>910</v>
      </c>
      <c r="C422" s="7">
        <v>1303</v>
      </c>
      <c r="D422" s="7" t="s">
        <v>8</v>
      </c>
      <c r="E422" s="7">
        <v>913</v>
      </c>
      <c r="F422" s="7">
        <v>111031</v>
      </c>
      <c r="G422" s="7" t="s">
        <v>915</v>
      </c>
      <c r="H422" s="8" t="s">
        <v>1570</v>
      </c>
      <c r="I422" s="15">
        <v>1000000</v>
      </c>
      <c r="J422" s="15">
        <v>1000000</v>
      </c>
      <c r="K422" s="15">
        <v>1000000</v>
      </c>
      <c r="L422" s="15">
        <v>1000000</v>
      </c>
      <c r="M422" s="15">
        <v>1000000</v>
      </c>
      <c r="N422" s="15">
        <v>1000000</v>
      </c>
      <c r="O422" s="15">
        <v>1000000</v>
      </c>
      <c r="P422" s="15">
        <v>1000000</v>
      </c>
      <c r="Q422" s="15">
        <v>1000000</v>
      </c>
      <c r="R422" s="15">
        <v>1000000</v>
      </c>
      <c r="S422" s="15">
        <v>1000000</v>
      </c>
      <c r="T422" s="15">
        <v>1000000</v>
      </c>
      <c r="U422" s="21">
        <v>0.46160000000000001</v>
      </c>
      <c r="V422"/>
      <c r="W422"/>
      <c r="X422"/>
    </row>
    <row r="423" spans="1:24" s="21" customFormat="1" x14ac:dyDescent="0.3">
      <c r="A423" s="7" t="s">
        <v>281</v>
      </c>
      <c r="B423" s="7" t="s">
        <v>910</v>
      </c>
      <c r="C423" s="7">
        <v>1303</v>
      </c>
      <c r="D423" s="7" t="s">
        <v>8</v>
      </c>
      <c r="E423" s="7">
        <v>913</v>
      </c>
      <c r="F423" s="7">
        <v>110002</v>
      </c>
      <c r="G423" s="7" t="s">
        <v>915</v>
      </c>
      <c r="H423" s="8" t="s">
        <v>1571</v>
      </c>
      <c r="I423" s="15">
        <v>1000000</v>
      </c>
      <c r="J423" s="15">
        <v>500000</v>
      </c>
      <c r="K423" s="15">
        <v>1000000</v>
      </c>
      <c r="L423" s="15">
        <v>1000000</v>
      </c>
      <c r="M423" s="15">
        <v>1000000</v>
      </c>
      <c r="N423" s="15">
        <v>1000000</v>
      </c>
      <c r="O423" s="15">
        <v>1000000</v>
      </c>
      <c r="P423" s="15">
        <v>1000000</v>
      </c>
      <c r="Q423" s="15">
        <v>1000000</v>
      </c>
      <c r="R423" s="15">
        <v>1000000</v>
      </c>
      <c r="S423" s="15">
        <v>1000000</v>
      </c>
      <c r="T423" s="15">
        <v>1000000</v>
      </c>
      <c r="U423" s="21">
        <v>0.46160000000000001</v>
      </c>
      <c r="V423"/>
      <c r="W423"/>
      <c r="X423"/>
    </row>
    <row r="424" spans="1:24" s="21" customFormat="1" x14ac:dyDescent="0.3">
      <c r="A424" s="7" t="s">
        <v>281</v>
      </c>
      <c r="B424" s="7" t="s">
        <v>910</v>
      </c>
      <c r="C424" s="7">
        <v>1303</v>
      </c>
      <c r="D424" s="7" t="s">
        <v>8</v>
      </c>
      <c r="E424" s="7">
        <v>913</v>
      </c>
      <c r="F424" s="7">
        <v>111079</v>
      </c>
      <c r="G424" s="7" t="s">
        <v>915</v>
      </c>
      <c r="H424" s="8" t="s">
        <v>1572</v>
      </c>
      <c r="I424" s="15">
        <v>0</v>
      </c>
      <c r="J424" s="15">
        <v>0</v>
      </c>
      <c r="K424" s="15">
        <v>500000</v>
      </c>
      <c r="L424" s="15">
        <v>500000</v>
      </c>
      <c r="M424" s="15">
        <v>500000</v>
      </c>
      <c r="N424" s="15">
        <v>500000</v>
      </c>
      <c r="O424" s="15">
        <v>500000</v>
      </c>
      <c r="P424" s="15">
        <v>500000</v>
      </c>
      <c r="Q424" s="15">
        <v>500000</v>
      </c>
      <c r="R424" s="15">
        <v>500000</v>
      </c>
      <c r="S424" s="15">
        <v>500000</v>
      </c>
      <c r="T424" s="15">
        <v>500000</v>
      </c>
      <c r="U424" s="21">
        <v>0.46160000000000001</v>
      </c>
      <c r="V424"/>
      <c r="W424"/>
      <c r="X424"/>
    </row>
    <row r="425" spans="1:24" s="21" customFormat="1" x14ac:dyDescent="0.3">
      <c r="A425" s="7" t="s">
        <v>281</v>
      </c>
      <c r="B425" s="7" t="s">
        <v>910</v>
      </c>
      <c r="C425" s="7">
        <v>1303</v>
      </c>
      <c r="D425" s="7" t="s">
        <v>8</v>
      </c>
      <c r="E425" s="7">
        <v>913</v>
      </c>
      <c r="F425" s="7">
        <v>111044</v>
      </c>
      <c r="G425" s="7" t="s">
        <v>915</v>
      </c>
      <c r="H425" s="8" t="s">
        <v>1573</v>
      </c>
      <c r="I425" s="15">
        <v>1000000</v>
      </c>
      <c r="J425" s="15">
        <v>1000000</v>
      </c>
      <c r="K425" s="15">
        <v>200000</v>
      </c>
      <c r="L425" s="15">
        <v>200000</v>
      </c>
      <c r="M425" s="15">
        <v>200000</v>
      </c>
      <c r="N425" s="15">
        <v>200000</v>
      </c>
      <c r="O425" s="15">
        <v>200000</v>
      </c>
      <c r="P425" s="15">
        <v>200000</v>
      </c>
      <c r="Q425" s="15">
        <v>200000</v>
      </c>
      <c r="R425" s="15">
        <v>200000</v>
      </c>
      <c r="S425" s="15">
        <v>200000</v>
      </c>
      <c r="T425" s="15">
        <v>200000</v>
      </c>
      <c r="U425" s="21">
        <v>0.46160000000000001</v>
      </c>
      <c r="V425"/>
      <c r="W425"/>
      <c r="X425"/>
    </row>
    <row r="426" spans="1:24" s="21" customFormat="1" x14ac:dyDescent="0.3">
      <c r="A426" s="7" t="s">
        <v>281</v>
      </c>
      <c r="B426" s="7" t="s">
        <v>910</v>
      </c>
      <c r="C426" s="7">
        <v>1303</v>
      </c>
      <c r="D426" s="7" t="s">
        <v>8</v>
      </c>
      <c r="E426" s="7">
        <v>913</v>
      </c>
      <c r="F426" s="7">
        <v>111465</v>
      </c>
      <c r="G426" s="7" t="s">
        <v>915</v>
      </c>
      <c r="H426" s="8" t="s">
        <v>1574</v>
      </c>
      <c r="I426" s="15">
        <v>300000</v>
      </c>
      <c r="J426" s="15">
        <v>200000</v>
      </c>
      <c r="K426" s="15">
        <v>200000</v>
      </c>
      <c r="L426" s="15">
        <v>200000</v>
      </c>
      <c r="M426" s="15">
        <v>200000</v>
      </c>
      <c r="N426" s="15">
        <v>200000</v>
      </c>
      <c r="O426" s="15">
        <v>200000</v>
      </c>
      <c r="P426" s="15">
        <v>200000</v>
      </c>
      <c r="Q426" s="15">
        <v>200000</v>
      </c>
      <c r="R426" s="15">
        <v>200000</v>
      </c>
      <c r="S426" s="15">
        <v>200000</v>
      </c>
      <c r="T426" s="15">
        <v>200000</v>
      </c>
      <c r="U426" s="21">
        <v>0.46160000000000001</v>
      </c>
      <c r="V426"/>
      <c r="W426"/>
      <c r="X426"/>
    </row>
    <row r="427" spans="1:24" s="21" customFormat="1" x14ac:dyDescent="0.3">
      <c r="A427" s="7" t="s">
        <v>281</v>
      </c>
      <c r="B427" s="7" t="s">
        <v>910</v>
      </c>
      <c r="C427" s="7">
        <v>1303</v>
      </c>
      <c r="D427" s="7" t="s">
        <v>8</v>
      </c>
      <c r="E427" s="7">
        <v>913</v>
      </c>
      <c r="F427" s="7">
        <v>110747</v>
      </c>
      <c r="G427" s="7" t="s">
        <v>915</v>
      </c>
      <c r="H427" s="8" t="s">
        <v>1575</v>
      </c>
      <c r="I427" s="15">
        <v>200000</v>
      </c>
      <c r="J427" s="15">
        <v>200000</v>
      </c>
      <c r="K427" s="15">
        <v>200000</v>
      </c>
      <c r="L427" s="15">
        <v>200000</v>
      </c>
      <c r="M427" s="15">
        <v>200000</v>
      </c>
      <c r="N427" s="15">
        <v>200000</v>
      </c>
      <c r="O427" s="15">
        <v>200000</v>
      </c>
      <c r="P427" s="15">
        <v>200000</v>
      </c>
      <c r="Q427" s="15">
        <v>200000</v>
      </c>
      <c r="R427" s="15">
        <v>200000</v>
      </c>
      <c r="S427" s="15">
        <v>200000</v>
      </c>
      <c r="T427" s="15">
        <v>200000</v>
      </c>
      <c r="U427" s="21">
        <v>0.46160000000000001</v>
      </c>
      <c r="V427"/>
      <c r="W427"/>
      <c r="X427"/>
    </row>
    <row r="428" spans="1:24" s="21" customFormat="1" x14ac:dyDescent="0.3">
      <c r="A428" s="7" t="s">
        <v>281</v>
      </c>
      <c r="B428" s="7" t="s">
        <v>910</v>
      </c>
      <c r="C428" s="7">
        <v>1303</v>
      </c>
      <c r="D428" s="7" t="s">
        <v>8</v>
      </c>
      <c r="E428" s="7">
        <v>913</v>
      </c>
      <c r="F428" s="7">
        <v>111240</v>
      </c>
      <c r="G428" s="7" t="s">
        <v>915</v>
      </c>
      <c r="H428" s="8" t="s">
        <v>1576</v>
      </c>
      <c r="I428" s="15">
        <v>200000</v>
      </c>
      <c r="J428" s="15">
        <v>200000</v>
      </c>
      <c r="K428" s="15">
        <v>200000</v>
      </c>
      <c r="L428" s="15">
        <v>200000</v>
      </c>
      <c r="M428" s="15">
        <v>200000</v>
      </c>
      <c r="N428" s="15">
        <v>200000</v>
      </c>
      <c r="O428" s="15">
        <v>200000</v>
      </c>
      <c r="P428" s="15">
        <v>200000</v>
      </c>
      <c r="Q428" s="15">
        <v>200000</v>
      </c>
      <c r="R428" s="15">
        <v>200000</v>
      </c>
      <c r="S428" s="15">
        <v>200000</v>
      </c>
      <c r="T428" s="15">
        <v>200000</v>
      </c>
      <c r="U428" s="21">
        <v>0.46160000000000001</v>
      </c>
      <c r="V428"/>
      <c r="W428"/>
      <c r="X428"/>
    </row>
    <row r="429" spans="1:24" s="21" customFormat="1" x14ac:dyDescent="0.3">
      <c r="A429" s="7" t="s">
        <v>281</v>
      </c>
      <c r="B429" s="7" t="s">
        <v>910</v>
      </c>
      <c r="C429" s="7">
        <v>1303</v>
      </c>
      <c r="D429" s="7" t="s">
        <v>8</v>
      </c>
      <c r="E429" s="7">
        <v>925</v>
      </c>
      <c r="F429" s="7" t="s">
        <v>1706</v>
      </c>
      <c r="G429" s="7" t="s">
        <v>915</v>
      </c>
      <c r="H429" s="8" t="s">
        <v>1577</v>
      </c>
      <c r="I429" s="15">
        <v>200000</v>
      </c>
      <c r="J429" s="15">
        <v>200000</v>
      </c>
      <c r="K429" s="15">
        <v>200000</v>
      </c>
      <c r="L429" s="15">
        <v>500000</v>
      </c>
      <c r="M429" s="15">
        <v>600000</v>
      </c>
      <c r="N429" s="15">
        <v>1000000</v>
      </c>
      <c r="O429" s="15">
        <v>800000</v>
      </c>
      <c r="P429" s="15">
        <v>500000</v>
      </c>
      <c r="Q429" s="15">
        <v>1000000</v>
      </c>
      <c r="R429" s="15">
        <v>1000000</v>
      </c>
      <c r="S429" s="15">
        <v>1500000</v>
      </c>
      <c r="T429" s="15">
        <v>2000000</v>
      </c>
      <c r="U429" s="21">
        <v>0.46160000000000001</v>
      </c>
      <c r="V429"/>
      <c r="W429"/>
      <c r="X429"/>
    </row>
    <row r="430" spans="1:24" s="21" customFormat="1" x14ac:dyDescent="0.3">
      <c r="A430" s="7" t="s">
        <v>281</v>
      </c>
      <c r="B430" s="7" t="s">
        <v>910</v>
      </c>
      <c r="C430" s="7">
        <v>1303</v>
      </c>
      <c r="D430" s="7" t="s">
        <v>8</v>
      </c>
      <c r="E430" s="7">
        <v>905</v>
      </c>
      <c r="F430" s="7" t="s">
        <v>1707</v>
      </c>
      <c r="G430" s="7" t="s">
        <v>915</v>
      </c>
      <c r="H430" s="8" t="s">
        <v>1578</v>
      </c>
      <c r="I430" s="15">
        <v>0</v>
      </c>
      <c r="J430" s="15">
        <v>0</v>
      </c>
      <c r="K430" s="15">
        <v>0</v>
      </c>
      <c r="L430" s="15">
        <v>200000</v>
      </c>
      <c r="M430" s="15">
        <v>200000</v>
      </c>
      <c r="N430" s="15">
        <v>200000</v>
      </c>
      <c r="O430" s="15">
        <v>200000</v>
      </c>
      <c r="P430" s="15">
        <v>200000</v>
      </c>
      <c r="Q430" s="15">
        <v>200000</v>
      </c>
      <c r="R430" s="15">
        <v>200000</v>
      </c>
      <c r="S430" s="15">
        <v>200000</v>
      </c>
      <c r="T430" s="15">
        <v>200000</v>
      </c>
      <c r="U430" s="21">
        <v>0.46160000000000001</v>
      </c>
      <c r="V430"/>
      <c r="W430"/>
      <c r="X430"/>
    </row>
    <row r="431" spans="1:24" s="21" customFormat="1" x14ac:dyDescent="0.3">
      <c r="A431" s="7" t="s">
        <v>281</v>
      </c>
      <c r="B431" s="7" t="s">
        <v>910</v>
      </c>
      <c r="C431" s="7">
        <v>1303</v>
      </c>
      <c r="D431" s="7" t="s">
        <v>8</v>
      </c>
      <c r="E431" s="7">
        <v>905</v>
      </c>
      <c r="F431" s="7" t="s">
        <v>1708</v>
      </c>
      <c r="G431" s="7" t="s">
        <v>915</v>
      </c>
      <c r="H431" s="8" t="s">
        <v>1579</v>
      </c>
      <c r="I431" s="15">
        <v>0</v>
      </c>
      <c r="J431" s="15">
        <v>0</v>
      </c>
      <c r="K431" s="15">
        <v>100000</v>
      </c>
      <c r="L431" s="15">
        <v>100000</v>
      </c>
      <c r="M431" s="15">
        <v>100000</v>
      </c>
      <c r="N431" s="15">
        <v>100000</v>
      </c>
      <c r="O431" s="15">
        <v>100000</v>
      </c>
      <c r="P431" s="15">
        <v>100000</v>
      </c>
      <c r="Q431" s="15">
        <v>100000</v>
      </c>
      <c r="R431" s="15">
        <v>100000</v>
      </c>
      <c r="S431" s="15">
        <v>1000000</v>
      </c>
      <c r="T431" s="15">
        <v>1000000</v>
      </c>
      <c r="U431" s="21">
        <v>0.46160000000000001</v>
      </c>
      <c r="V431"/>
      <c r="W431"/>
      <c r="X431"/>
    </row>
    <row r="432" spans="1:24" s="21" customFormat="1" x14ac:dyDescent="0.3">
      <c r="A432" s="7" t="s">
        <v>281</v>
      </c>
      <c r="B432" s="7" t="s">
        <v>910</v>
      </c>
      <c r="C432" s="7">
        <v>1303</v>
      </c>
      <c r="D432" s="7" t="s">
        <v>8</v>
      </c>
      <c r="E432" s="7">
        <v>905</v>
      </c>
      <c r="F432" s="7" t="s">
        <v>1709</v>
      </c>
      <c r="G432" s="7" t="s">
        <v>915</v>
      </c>
      <c r="H432" s="8" t="s">
        <v>1580</v>
      </c>
      <c r="I432" s="15">
        <v>0</v>
      </c>
      <c r="J432" s="15">
        <v>0</v>
      </c>
      <c r="K432" s="15">
        <v>200000</v>
      </c>
      <c r="L432" s="15">
        <v>100000</v>
      </c>
      <c r="M432" s="15">
        <v>100000</v>
      </c>
      <c r="N432" s="15">
        <v>100000</v>
      </c>
      <c r="O432" s="15">
        <v>100000</v>
      </c>
      <c r="P432" s="15">
        <v>100000</v>
      </c>
      <c r="Q432" s="15">
        <v>100000</v>
      </c>
      <c r="R432" s="15">
        <v>200000</v>
      </c>
      <c r="S432" s="15">
        <v>200000</v>
      </c>
      <c r="T432" s="15">
        <v>1000000</v>
      </c>
      <c r="U432" s="21">
        <v>0.46160000000000001</v>
      </c>
      <c r="V432"/>
      <c r="W432"/>
      <c r="X432"/>
    </row>
    <row r="433" spans="1:24" s="21" customFormat="1" x14ac:dyDescent="0.3">
      <c r="A433" s="7" t="s">
        <v>281</v>
      </c>
      <c r="B433" s="7" t="s">
        <v>910</v>
      </c>
      <c r="C433" s="7">
        <v>1303</v>
      </c>
      <c r="D433" s="7" t="s">
        <v>8</v>
      </c>
      <c r="E433" s="7">
        <v>905</v>
      </c>
      <c r="F433" s="7" t="s">
        <v>1710</v>
      </c>
      <c r="G433" s="7" t="s">
        <v>915</v>
      </c>
      <c r="H433" s="8" t="s">
        <v>1581</v>
      </c>
      <c r="I433" s="15">
        <v>1000000</v>
      </c>
      <c r="J433" s="15">
        <v>500000</v>
      </c>
      <c r="K433" s="15">
        <v>1000000</v>
      </c>
      <c r="L433" s="15">
        <v>1000000</v>
      </c>
      <c r="M433" s="15">
        <v>1000000</v>
      </c>
      <c r="N433" s="15">
        <v>1000000</v>
      </c>
      <c r="O433" s="15">
        <v>1000000</v>
      </c>
      <c r="P433" s="15">
        <v>500000</v>
      </c>
      <c r="Q433" s="15">
        <v>0</v>
      </c>
      <c r="R433" s="15">
        <v>1000000</v>
      </c>
      <c r="S433" s="15">
        <v>1000000</v>
      </c>
      <c r="T433" s="15">
        <v>2000000</v>
      </c>
      <c r="U433" s="21">
        <v>0.46160000000000001</v>
      </c>
      <c r="V433"/>
      <c r="W433"/>
      <c r="X433"/>
    </row>
    <row r="434" spans="1:24" s="21" customFormat="1" x14ac:dyDescent="0.3">
      <c r="A434" s="7" t="s">
        <v>281</v>
      </c>
      <c r="B434" s="7" t="s">
        <v>910</v>
      </c>
      <c r="C434" s="7">
        <v>1303</v>
      </c>
      <c r="D434" s="7" t="s">
        <v>8</v>
      </c>
      <c r="E434" s="7">
        <v>925</v>
      </c>
      <c r="F434" s="7" t="s">
        <v>1711</v>
      </c>
      <c r="G434" s="7" t="s">
        <v>915</v>
      </c>
      <c r="H434" s="8" t="s">
        <v>1582</v>
      </c>
      <c r="I434" s="15">
        <v>500000</v>
      </c>
      <c r="J434" s="15">
        <v>200000</v>
      </c>
      <c r="K434" s="15">
        <v>2000000</v>
      </c>
      <c r="L434" s="15">
        <v>500000</v>
      </c>
      <c r="M434" s="15">
        <v>500000</v>
      </c>
      <c r="N434" s="15">
        <v>500000</v>
      </c>
      <c r="O434" s="15">
        <v>500000</v>
      </c>
      <c r="P434" s="15">
        <v>500000</v>
      </c>
      <c r="Q434" s="15">
        <v>500000</v>
      </c>
      <c r="R434" s="15">
        <v>2000000</v>
      </c>
      <c r="S434" s="15">
        <v>500000</v>
      </c>
      <c r="T434" s="15">
        <v>0</v>
      </c>
      <c r="U434" s="21">
        <v>0.46160000000000001</v>
      </c>
      <c r="V434"/>
      <c r="W434"/>
      <c r="X434"/>
    </row>
    <row r="435" spans="1:24" s="21" customFormat="1" x14ac:dyDescent="0.3">
      <c r="A435" s="7" t="s">
        <v>281</v>
      </c>
      <c r="B435" s="7" t="s">
        <v>910</v>
      </c>
      <c r="C435" s="7">
        <v>1303</v>
      </c>
      <c r="D435" s="7" t="s">
        <v>558</v>
      </c>
      <c r="E435" s="7">
        <v>905</v>
      </c>
      <c r="F435" s="7" t="s">
        <v>1712</v>
      </c>
      <c r="G435" s="7" t="s">
        <v>915</v>
      </c>
      <c r="H435" s="8" t="s">
        <v>1583</v>
      </c>
      <c r="I435" s="15">
        <v>300000</v>
      </c>
      <c r="J435" s="15">
        <v>300000</v>
      </c>
      <c r="K435" s="15">
        <v>300000</v>
      </c>
      <c r="L435" s="15">
        <v>300000</v>
      </c>
      <c r="M435" s="15">
        <v>300000</v>
      </c>
      <c r="N435" s="15">
        <v>300000</v>
      </c>
      <c r="O435" s="15">
        <v>300000</v>
      </c>
      <c r="P435" s="15">
        <v>300000</v>
      </c>
      <c r="Q435" s="15">
        <v>300000</v>
      </c>
      <c r="R435" s="15">
        <v>300000</v>
      </c>
      <c r="S435" s="15">
        <v>300000</v>
      </c>
      <c r="T435" s="15">
        <v>300000</v>
      </c>
      <c r="U435" s="21">
        <v>0.46160000000000001</v>
      </c>
      <c r="V435"/>
      <c r="W435"/>
      <c r="X435"/>
    </row>
    <row r="436" spans="1:24" s="21" customFormat="1" x14ac:dyDescent="0.3">
      <c r="A436" s="7" t="s">
        <v>281</v>
      </c>
      <c r="B436" s="7" t="s">
        <v>910</v>
      </c>
      <c r="C436" s="7">
        <v>1303</v>
      </c>
      <c r="D436" s="7" t="s">
        <v>8</v>
      </c>
      <c r="E436" s="7">
        <v>905</v>
      </c>
      <c r="F436" s="7" t="s">
        <v>1713</v>
      </c>
      <c r="G436" s="7" t="s">
        <v>915</v>
      </c>
      <c r="H436" s="8" t="s">
        <v>1584</v>
      </c>
      <c r="I436" s="15">
        <v>1000000</v>
      </c>
      <c r="J436" s="15">
        <v>0</v>
      </c>
      <c r="K436" s="15">
        <v>500000</v>
      </c>
      <c r="L436" s="15">
        <v>1000000</v>
      </c>
      <c r="M436" s="15">
        <v>500000</v>
      </c>
      <c r="N436" s="15">
        <v>500000</v>
      </c>
      <c r="O436" s="15">
        <v>1000000</v>
      </c>
      <c r="P436" s="15">
        <v>500000</v>
      </c>
      <c r="Q436" s="15">
        <v>500000</v>
      </c>
      <c r="R436" s="15">
        <v>500000</v>
      </c>
      <c r="S436" s="15">
        <v>1000000</v>
      </c>
      <c r="T436" s="15">
        <v>500000</v>
      </c>
      <c r="U436" s="21">
        <v>0.46160000000000001</v>
      </c>
      <c r="V436"/>
      <c r="W436"/>
      <c r="X436"/>
    </row>
    <row r="437" spans="1:24" s="21" customFormat="1" x14ac:dyDescent="0.3">
      <c r="A437" s="7" t="s">
        <v>281</v>
      </c>
      <c r="B437" s="7" t="s">
        <v>910</v>
      </c>
      <c r="C437" s="7">
        <v>1303</v>
      </c>
      <c r="D437" s="7" t="s">
        <v>1689</v>
      </c>
      <c r="E437" s="7">
        <v>901</v>
      </c>
      <c r="F437" s="7" t="s">
        <v>1714</v>
      </c>
      <c r="G437" s="7" t="s">
        <v>915</v>
      </c>
      <c r="H437" s="8" t="s">
        <v>1585</v>
      </c>
      <c r="I437" s="15">
        <v>500000</v>
      </c>
      <c r="J437" s="15">
        <v>300000</v>
      </c>
      <c r="K437" s="15">
        <v>500000</v>
      </c>
      <c r="L437" s="15">
        <v>1000000</v>
      </c>
      <c r="M437" s="15">
        <v>1000000</v>
      </c>
      <c r="N437" s="15">
        <v>1000000</v>
      </c>
      <c r="O437" s="15">
        <v>1000000</v>
      </c>
      <c r="P437" s="15">
        <v>1000000</v>
      </c>
      <c r="Q437" s="15">
        <v>1000000</v>
      </c>
      <c r="R437" s="15">
        <v>1000000</v>
      </c>
      <c r="S437" s="15">
        <v>1000000</v>
      </c>
      <c r="T437" s="15">
        <v>1000000</v>
      </c>
      <c r="U437" s="21">
        <v>0.46160000000000001</v>
      </c>
      <c r="V437"/>
      <c r="W437"/>
      <c r="X437"/>
    </row>
    <row r="438" spans="1:24" s="21" customFormat="1" x14ac:dyDescent="0.3">
      <c r="A438" s="7" t="s">
        <v>281</v>
      </c>
      <c r="B438" s="7" t="s">
        <v>910</v>
      </c>
      <c r="C438" s="7">
        <v>1303</v>
      </c>
      <c r="D438" s="7" t="s">
        <v>8</v>
      </c>
      <c r="E438" s="7">
        <v>905</v>
      </c>
      <c r="F438" s="7" t="s">
        <v>1715</v>
      </c>
      <c r="G438" s="7" t="s">
        <v>915</v>
      </c>
      <c r="H438" s="8" t="s">
        <v>1586</v>
      </c>
      <c r="I438" s="15">
        <v>300000</v>
      </c>
      <c r="J438" s="15">
        <v>500000</v>
      </c>
      <c r="K438" s="15">
        <v>300000</v>
      </c>
      <c r="L438" s="15">
        <v>300000</v>
      </c>
      <c r="M438" s="15">
        <v>300000</v>
      </c>
      <c r="N438" s="15">
        <v>300000</v>
      </c>
      <c r="O438" s="15">
        <v>300000</v>
      </c>
      <c r="P438" s="15">
        <v>300000</v>
      </c>
      <c r="Q438" s="15">
        <v>300000</v>
      </c>
      <c r="R438" s="15">
        <v>300000</v>
      </c>
      <c r="S438" s="15">
        <v>300000</v>
      </c>
      <c r="T438" s="15">
        <v>300000</v>
      </c>
      <c r="U438" s="21">
        <v>0.46160000000000001</v>
      </c>
      <c r="V438"/>
      <c r="W438"/>
      <c r="X438"/>
    </row>
    <row r="439" spans="1:24" s="21" customFormat="1" x14ac:dyDescent="0.3">
      <c r="A439" s="7" t="s">
        <v>281</v>
      </c>
      <c r="B439" s="7" t="s">
        <v>910</v>
      </c>
      <c r="C439" s="7">
        <v>1303</v>
      </c>
      <c r="D439" s="7" t="s">
        <v>8</v>
      </c>
      <c r="E439" s="7">
        <v>905</v>
      </c>
      <c r="F439" s="7" t="s">
        <v>1716</v>
      </c>
      <c r="G439" s="7" t="s">
        <v>915</v>
      </c>
      <c r="H439" s="8" t="s">
        <v>1587</v>
      </c>
      <c r="I439" s="15">
        <v>200000</v>
      </c>
      <c r="J439" s="15">
        <v>200000</v>
      </c>
      <c r="K439" s="15">
        <v>200000</v>
      </c>
      <c r="L439" s="15">
        <v>200000</v>
      </c>
      <c r="M439" s="15">
        <v>200000</v>
      </c>
      <c r="N439" s="15">
        <v>200000</v>
      </c>
      <c r="O439" s="15">
        <v>200000</v>
      </c>
      <c r="P439" s="15">
        <v>200000</v>
      </c>
      <c r="Q439" s="15">
        <v>200000</v>
      </c>
      <c r="R439" s="15">
        <v>200000</v>
      </c>
      <c r="S439" s="15">
        <v>200000</v>
      </c>
      <c r="T439" s="15">
        <v>200000</v>
      </c>
      <c r="U439" s="21">
        <v>0.46160000000000001</v>
      </c>
      <c r="V439"/>
      <c r="W439"/>
      <c r="X439"/>
    </row>
    <row r="440" spans="1:24" s="21" customFormat="1" x14ac:dyDescent="0.3">
      <c r="A440" s="7" t="s">
        <v>281</v>
      </c>
      <c r="B440" s="7" t="s">
        <v>910</v>
      </c>
      <c r="C440" s="7">
        <v>1303</v>
      </c>
      <c r="D440" s="7" t="s">
        <v>8</v>
      </c>
      <c r="E440" s="7">
        <v>905</v>
      </c>
      <c r="F440" s="7" t="s">
        <v>1717</v>
      </c>
      <c r="G440" s="7" t="s">
        <v>915</v>
      </c>
      <c r="H440" s="8" t="s">
        <v>1588</v>
      </c>
      <c r="I440" s="15">
        <v>200000</v>
      </c>
      <c r="J440" s="15">
        <v>200000</v>
      </c>
      <c r="K440" s="15">
        <v>200000</v>
      </c>
      <c r="L440" s="15">
        <v>200000</v>
      </c>
      <c r="M440" s="15">
        <v>200000</v>
      </c>
      <c r="N440" s="15">
        <v>200000</v>
      </c>
      <c r="O440" s="15">
        <v>200000</v>
      </c>
      <c r="P440" s="15">
        <v>200000</v>
      </c>
      <c r="Q440" s="15">
        <v>200000</v>
      </c>
      <c r="R440" s="15">
        <v>200000</v>
      </c>
      <c r="S440" s="15">
        <v>200000</v>
      </c>
      <c r="T440" s="15">
        <v>200000</v>
      </c>
      <c r="U440" s="21">
        <v>0.46160000000000001</v>
      </c>
      <c r="V440"/>
      <c r="W440"/>
      <c r="X440"/>
    </row>
    <row r="441" spans="1:24" s="21" customFormat="1" x14ac:dyDescent="0.3">
      <c r="A441" s="7" t="s">
        <v>281</v>
      </c>
      <c r="B441" s="7" t="s">
        <v>910</v>
      </c>
      <c r="C441" s="7">
        <v>1303</v>
      </c>
      <c r="D441" s="7" t="s">
        <v>8</v>
      </c>
      <c r="E441" s="7">
        <v>924</v>
      </c>
      <c r="F441" s="7" t="s">
        <v>1718</v>
      </c>
      <c r="G441" s="7" t="s">
        <v>915</v>
      </c>
      <c r="H441" s="8" t="s">
        <v>1589</v>
      </c>
      <c r="I441" s="15">
        <v>200000</v>
      </c>
      <c r="J441" s="15">
        <v>300000</v>
      </c>
      <c r="K441" s="15">
        <v>200000</v>
      </c>
      <c r="L441" s="15">
        <v>200000</v>
      </c>
      <c r="M441" s="15">
        <v>200000</v>
      </c>
      <c r="N441" s="15">
        <v>200000</v>
      </c>
      <c r="O441" s="15">
        <v>200000</v>
      </c>
      <c r="P441" s="15">
        <v>200000</v>
      </c>
      <c r="Q441" s="15">
        <v>200000</v>
      </c>
      <c r="R441" s="15">
        <v>200000</v>
      </c>
      <c r="S441" s="15">
        <v>200000</v>
      </c>
      <c r="T441" s="15">
        <v>200000</v>
      </c>
      <c r="U441" s="21">
        <v>0.46160000000000001</v>
      </c>
      <c r="V441"/>
      <c r="W441"/>
      <c r="X441"/>
    </row>
    <row r="442" spans="1:24" s="21" customFormat="1" x14ac:dyDescent="0.3">
      <c r="A442" s="7" t="s">
        <v>281</v>
      </c>
      <c r="B442" s="7" t="s">
        <v>910</v>
      </c>
      <c r="C442" s="7">
        <v>1303</v>
      </c>
      <c r="D442" s="7" t="s">
        <v>8</v>
      </c>
      <c r="E442" s="7">
        <v>905</v>
      </c>
      <c r="F442" s="7" t="s">
        <v>1719</v>
      </c>
      <c r="G442" s="7" t="s">
        <v>915</v>
      </c>
      <c r="H442" s="8" t="s">
        <v>1590</v>
      </c>
      <c r="I442" s="15">
        <v>300000</v>
      </c>
      <c r="J442" s="15">
        <v>200000</v>
      </c>
      <c r="K442" s="15">
        <v>500000</v>
      </c>
      <c r="L442" s="15">
        <v>500000</v>
      </c>
      <c r="M442" s="15">
        <v>500000</v>
      </c>
      <c r="N442" s="15">
        <v>500000</v>
      </c>
      <c r="O442" s="15">
        <v>500000</v>
      </c>
      <c r="P442" s="15">
        <v>500000</v>
      </c>
      <c r="Q442" s="15">
        <v>500000</v>
      </c>
      <c r="R442" s="15">
        <v>500000</v>
      </c>
      <c r="S442" s="15">
        <v>500000</v>
      </c>
      <c r="T442" s="15">
        <v>500000</v>
      </c>
      <c r="U442" s="21">
        <v>0.46160000000000001</v>
      </c>
      <c r="V442"/>
      <c r="W442"/>
      <c r="X442"/>
    </row>
    <row r="443" spans="1:24" s="21" customFormat="1" x14ac:dyDescent="0.3">
      <c r="A443" s="7" t="s">
        <v>281</v>
      </c>
      <c r="B443" s="7" t="s">
        <v>910</v>
      </c>
      <c r="C443" s="7">
        <v>1303</v>
      </c>
      <c r="D443" s="7" t="s">
        <v>8</v>
      </c>
      <c r="E443" s="7">
        <v>925</v>
      </c>
      <c r="F443" s="7" t="s">
        <v>1720</v>
      </c>
      <c r="G443" s="7" t="s">
        <v>915</v>
      </c>
      <c r="H443" s="8" t="s">
        <v>1591</v>
      </c>
      <c r="I443" s="15">
        <v>200000</v>
      </c>
      <c r="J443" s="15">
        <v>500000</v>
      </c>
      <c r="K443" s="15">
        <v>500000</v>
      </c>
      <c r="L443" s="15">
        <v>500000</v>
      </c>
      <c r="M443" s="15">
        <v>300000</v>
      </c>
      <c r="N443" s="15">
        <v>300000</v>
      </c>
      <c r="O443" s="15">
        <v>300000</v>
      </c>
      <c r="P443" s="15">
        <v>200000</v>
      </c>
      <c r="Q443" s="15">
        <v>300000</v>
      </c>
      <c r="R443" s="15">
        <v>300000</v>
      </c>
      <c r="S443" s="15">
        <v>300000</v>
      </c>
      <c r="T443" s="15">
        <v>200000</v>
      </c>
      <c r="U443" s="21">
        <v>0.46160000000000001</v>
      </c>
      <c r="V443"/>
      <c r="W443"/>
      <c r="X443"/>
    </row>
    <row r="444" spans="1:24" s="21" customFormat="1" x14ac:dyDescent="0.3">
      <c r="A444" s="7" t="s">
        <v>281</v>
      </c>
      <c r="B444" s="7" t="s">
        <v>910</v>
      </c>
      <c r="C444" s="7">
        <v>1303</v>
      </c>
      <c r="D444" s="7" t="s">
        <v>8</v>
      </c>
      <c r="E444" s="7">
        <v>905</v>
      </c>
      <c r="F444" s="7" t="s">
        <v>1721</v>
      </c>
      <c r="G444" s="7" t="s">
        <v>915</v>
      </c>
      <c r="H444" s="8" t="s">
        <v>1592</v>
      </c>
      <c r="I444" s="15">
        <v>300000</v>
      </c>
      <c r="J444" s="15">
        <v>200000</v>
      </c>
      <c r="K444" s="15">
        <v>500000</v>
      </c>
      <c r="L444" s="15">
        <v>500000</v>
      </c>
      <c r="M444" s="15">
        <v>500000</v>
      </c>
      <c r="N444" s="15">
        <v>500000</v>
      </c>
      <c r="O444" s="15">
        <v>500000</v>
      </c>
      <c r="P444" s="15">
        <v>500000</v>
      </c>
      <c r="Q444" s="15">
        <v>500000</v>
      </c>
      <c r="R444" s="15">
        <v>500000</v>
      </c>
      <c r="S444" s="15">
        <v>500000</v>
      </c>
      <c r="T444" s="15">
        <v>500000</v>
      </c>
      <c r="U444" s="21">
        <v>0.46160000000000001</v>
      </c>
      <c r="V444"/>
      <c r="W444"/>
      <c r="X444"/>
    </row>
    <row r="445" spans="1:24" s="21" customFormat="1" x14ac:dyDescent="0.3">
      <c r="A445" s="7" t="s">
        <v>281</v>
      </c>
      <c r="B445" s="7" t="s">
        <v>910</v>
      </c>
      <c r="C445" s="7">
        <v>1303</v>
      </c>
      <c r="D445" s="7" t="s">
        <v>8</v>
      </c>
      <c r="E445" s="7">
        <v>905</v>
      </c>
      <c r="F445" s="7" t="s">
        <v>1722</v>
      </c>
      <c r="G445" s="7" t="s">
        <v>915</v>
      </c>
      <c r="H445" s="8" t="s">
        <v>1593</v>
      </c>
      <c r="I445" s="15">
        <v>500000</v>
      </c>
      <c r="J445" s="15">
        <v>200000</v>
      </c>
      <c r="K445" s="15">
        <v>500000</v>
      </c>
      <c r="L445" s="15">
        <v>500000</v>
      </c>
      <c r="M445" s="15">
        <v>500000</v>
      </c>
      <c r="N445" s="15">
        <v>500000</v>
      </c>
      <c r="O445" s="15">
        <v>500000</v>
      </c>
      <c r="P445" s="15">
        <v>500000</v>
      </c>
      <c r="Q445" s="15">
        <v>500000</v>
      </c>
      <c r="R445" s="15">
        <v>500000</v>
      </c>
      <c r="S445" s="15">
        <v>500000</v>
      </c>
      <c r="T445" s="15">
        <v>500000</v>
      </c>
      <c r="U445" s="21">
        <v>0.46160000000000001</v>
      </c>
      <c r="V445"/>
      <c r="W445"/>
      <c r="X445"/>
    </row>
    <row r="446" spans="1:24" s="21" customFormat="1" x14ac:dyDescent="0.3">
      <c r="A446" s="7" t="s">
        <v>281</v>
      </c>
      <c r="B446" s="7" t="s">
        <v>910</v>
      </c>
      <c r="C446" s="7">
        <v>1303</v>
      </c>
      <c r="D446" s="7" t="s">
        <v>8</v>
      </c>
      <c r="E446" s="7">
        <v>922</v>
      </c>
      <c r="F446" s="7" t="s">
        <v>1723</v>
      </c>
      <c r="G446" s="7" t="s">
        <v>915</v>
      </c>
      <c r="H446" s="8" t="s">
        <v>1594</v>
      </c>
      <c r="I446" s="15">
        <v>200000</v>
      </c>
      <c r="J446" s="15">
        <v>200000</v>
      </c>
      <c r="K446" s="15">
        <v>200000</v>
      </c>
      <c r="L446" s="15">
        <v>200000</v>
      </c>
      <c r="M446" s="15">
        <v>200000</v>
      </c>
      <c r="N446" s="15">
        <v>200000</v>
      </c>
      <c r="O446" s="15">
        <v>200000</v>
      </c>
      <c r="P446" s="15">
        <v>200000</v>
      </c>
      <c r="Q446" s="15">
        <v>200000</v>
      </c>
      <c r="R446" s="15">
        <v>200000</v>
      </c>
      <c r="S446" s="15">
        <v>200000</v>
      </c>
      <c r="T446" s="15">
        <v>200000</v>
      </c>
      <c r="U446" s="21">
        <v>0.46160000000000001</v>
      </c>
      <c r="V446"/>
      <c r="W446"/>
      <c r="X446"/>
    </row>
    <row r="447" spans="1:24" s="21" customFormat="1" x14ac:dyDescent="0.3">
      <c r="A447" s="7" t="s">
        <v>281</v>
      </c>
      <c r="B447" s="7" t="s">
        <v>910</v>
      </c>
      <c r="C447" s="7">
        <v>1303</v>
      </c>
      <c r="D447" s="7" t="s">
        <v>8</v>
      </c>
      <c r="E447" s="7">
        <v>905</v>
      </c>
      <c r="F447" s="7" t="s">
        <v>1724</v>
      </c>
      <c r="G447" s="7" t="s">
        <v>915</v>
      </c>
      <c r="H447" s="8" t="s">
        <v>1595</v>
      </c>
      <c r="I447" s="15">
        <v>200000</v>
      </c>
      <c r="J447" s="15">
        <v>300000</v>
      </c>
      <c r="K447" s="15">
        <v>400000</v>
      </c>
      <c r="L447" s="15">
        <v>400000</v>
      </c>
      <c r="M447" s="15">
        <v>400000</v>
      </c>
      <c r="N447" s="15">
        <v>400000</v>
      </c>
      <c r="O447" s="15">
        <v>400000</v>
      </c>
      <c r="P447" s="15">
        <v>400000</v>
      </c>
      <c r="Q447" s="15">
        <v>400000</v>
      </c>
      <c r="R447" s="15">
        <v>400000</v>
      </c>
      <c r="S447" s="15">
        <v>400000</v>
      </c>
      <c r="T447" s="15">
        <v>400000</v>
      </c>
      <c r="U447" s="21">
        <v>0.46160000000000001</v>
      </c>
      <c r="V447"/>
      <c r="W447"/>
      <c r="X447"/>
    </row>
    <row r="448" spans="1:24" s="21" customFormat="1" x14ac:dyDescent="0.3">
      <c r="A448" s="7" t="s">
        <v>281</v>
      </c>
      <c r="B448" s="7" t="s">
        <v>910</v>
      </c>
      <c r="C448" s="7">
        <v>1303</v>
      </c>
      <c r="D448" s="7" t="s">
        <v>8</v>
      </c>
      <c r="E448" s="7">
        <v>905</v>
      </c>
      <c r="F448" s="7" t="s">
        <v>1725</v>
      </c>
      <c r="G448" s="7" t="s">
        <v>915</v>
      </c>
      <c r="H448" s="8" t="s">
        <v>1596</v>
      </c>
      <c r="I448" s="15">
        <v>200000</v>
      </c>
      <c r="J448" s="15">
        <v>200000</v>
      </c>
      <c r="K448" s="15">
        <v>200000</v>
      </c>
      <c r="L448" s="15">
        <v>200000</v>
      </c>
      <c r="M448" s="15">
        <v>200000</v>
      </c>
      <c r="N448" s="15">
        <v>200000</v>
      </c>
      <c r="O448" s="15">
        <v>200000</v>
      </c>
      <c r="P448" s="15">
        <v>200000</v>
      </c>
      <c r="Q448" s="15">
        <v>200000</v>
      </c>
      <c r="R448" s="15">
        <v>200000</v>
      </c>
      <c r="S448" s="15">
        <v>200000</v>
      </c>
      <c r="T448" s="15">
        <v>200000</v>
      </c>
      <c r="U448" s="21">
        <v>0.46160000000000001</v>
      </c>
      <c r="V448"/>
      <c r="W448"/>
      <c r="X448"/>
    </row>
    <row r="449" spans="1:24" s="21" customFormat="1" x14ac:dyDescent="0.3">
      <c r="A449" s="7" t="s">
        <v>281</v>
      </c>
      <c r="B449" s="7" t="s">
        <v>910</v>
      </c>
      <c r="C449" s="7">
        <v>1303</v>
      </c>
      <c r="D449" s="7" t="s">
        <v>8</v>
      </c>
      <c r="E449" s="7">
        <v>905</v>
      </c>
      <c r="F449" s="7" t="s">
        <v>1726</v>
      </c>
      <c r="G449" s="7" t="s">
        <v>915</v>
      </c>
      <c r="H449" s="8" t="s">
        <v>1597</v>
      </c>
      <c r="I449" s="15">
        <v>200000</v>
      </c>
      <c r="J449" s="15">
        <v>200000</v>
      </c>
      <c r="K449" s="15">
        <v>200000</v>
      </c>
      <c r="L449" s="15">
        <v>200000</v>
      </c>
      <c r="M449" s="15">
        <v>200000</v>
      </c>
      <c r="N449" s="15">
        <v>200000</v>
      </c>
      <c r="O449" s="15">
        <v>200000</v>
      </c>
      <c r="P449" s="15">
        <v>200000</v>
      </c>
      <c r="Q449" s="15">
        <v>200000</v>
      </c>
      <c r="R449" s="15">
        <v>200000</v>
      </c>
      <c r="S449" s="15">
        <v>200000</v>
      </c>
      <c r="T449" s="15">
        <v>200000</v>
      </c>
      <c r="U449" s="21">
        <v>0.46160000000000001</v>
      </c>
      <c r="V449"/>
      <c r="W449"/>
      <c r="X449"/>
    </row>
    <row r="450" spans="1:24" s="21" customFormat="1" x14ac:dyDescent="0.3">
      <c r="A450" s="7" t="s">
        <v>281</v>
      </c>
      <c r="B450" s="7" t="s">
        <v>910</v>
      </c>
      <c r="C450" s="7">
        <v>1303</v>
      </c>
      <c r="D450" s="7" t="s">
        <v>8</v>
      </c>
      <c r="E450" s="7">
        <v>925</v>
      </c>
      <c r="F450" s="7" t="s">
        <v>1727</v>
      </c>
      <c r="G450" s="7" t="s">
        <v>915</v>
      </c>
      <c r="H450" s="8" t="s">
        <v>1598</v>
      </c>
      <c r="I450" s="15">
        <v>200000</v>
      </c>
      <c r="J450" s="15">
        <v>200000</v>
      </c>
      <c r="K450" s="15">
        <v>300000</v>
      </c>
      <c r="L450" s="15">
        <v>200000</v>
      </c>
      <c r="M450" s="15">
        <v>200000</v>
      </c>
      <c r="N450" s="15">
        <v>200000</v>
      </c>
      <c r="O450" s="15">
        <v>200000</v>
      </c>
      <c r="P450" s="15">
        <v>200000</v>
      </c>
      <c r="Q450" s="15">
        <v>200000</v>
      </c>
      <c r="R450" s="15">
        <v>200000</v>
      </c>
      <c r="S450" s="15">
        <v>200000</v>
      </c>
      <c r="T450" s="15">
        <v>200000</v>
      </c>
      <c r="U450" s="21">
        <v>0.46160000000000001</v>
      </c>
      <c r="V450"/>
      <c r="W450"/>
      <c r="X450"/>
    </row>
    <row r="451" spans="1:24" s="21" customFormat="1" x14ac:dyDescent="0.3">
      <c r="A451" s="7" t="s">
        <v>281</v>
      </c>
      <c r="B451" s="7" t="s">
        <v>910</v>
      </c>
      <c r="C451" s="7">
        <v>1303</v>
      </c>
      <c r="D451" s="7" t="s">
        <v>8</v>
      </c>
      <c r="E451" s="7">
        <v>901</v>
      </c>
      <c r="F451" s="7">
        <v>150197</v>
      </c>
      <c r="G451" s="7" t="s">
        <v>915</v>
      </c>
      <c r="H451" s="8" t="s">
        <v>1599</v>
      </c>
      <c r="I451" s="15">
        <v>10000000</v>
      </c>
      <c r="J451" s="15">
        <v>8000000</v>
      </c>
      <c r="K451" s="15">
        <v>12000000</v>
      </c>
      <c r="L451" s="15">
        <v>10000000</v>
      </c>
      <c r="M451" s="15">
        <v>10000000</v>
      </c>
      <c r="N451" s="15">
        <v>10000000</v>
      </c>
      <c r="O451" s="15">
        <v>12000000</v>
      </c>
      <c r="P451" s="15">
        <v>10000000</v>
      </c>
      <c r="Q451" s="15">
        <v>10000000</v>
      </c>
      <c r="R451" s="15">
        <v>12000000</v>
      </c>
      <c r="S451" s="15">
        <v>12000000</v>
      </c>
      <c r="T451" s="15">
        <v>12000000</v>
      </c>
      <c r="U451" s="21">
        <v>0.46160000000000001</v>
      </c>
      <c r="V451"/>
      <c r="W451"/>
      <c r="X451"/>
    </row>
    <row r="452" spans="1:24" s="21" customFormat="1" x14ac:dyDescent="0.3">
      <c r="A452" s="7" t="s">
        <v>281</v>
      </c>
      <c r="B452" s="7" t="s">
        <v>910</v>
      </c>
      <c r="C452" s="7">
        <v>1303</v>
      </c>
      <c r="D452" s="7" t="s">
        <v>8</v>
      </c>
      <c r="E452" s="7">
        <v>907</v>
      </c>
      <c r="F452" s="7">
        <v>370443</v>
      </c>
      <c r="G452" s="7" t="s">
        <v>915</v>
      </c>
      <c r="H452" s="8" t="s">
        <v>1600</v>
      </c>
      <c r="I452" s="15">
        <v>1000000</v>
      </c>
      <c r="J452" s="15">
        <v>500000</v>
      </c>
      <c r="K452" s="15">
        <v>1000000</v>
      </c>
      <c r="L452" s="15">
        <v>1000000</v>
      </c>
      <c r="M452" s="15">
        <v>1000000</v>
      </c>
      <c r="N452" s="15">
        <v>1000000</v>
      </c>
      <c r="O452" s="15">
        <v>500000</v>
      </c>
      <c r="P452" s="15">
        <v>500000</v>
      </c>
      <c r="Q452" s="15">
        <v>1000000</v>
      </c>
      <c r="R452" s="15">
        <v>1000000</v>
      </c>
      <c r="S452" s="15">
        <v>1000000</v>
      </c>
      <c r="T452" s="15">
        <v>1000000</v>
      </c>
      <c r="U452" s="21">
        <v>0.46160000000000001</v>
      </c>
      <c r="V452"/>
      <c r="W452"/>
      <c r="X452"/>
    </row>
    <row r="453" spans="1:24" s="21" customFormat="1" x14ac:dyDescent="0.3">
      <c r="A453" s="7" t="s">
        <v>281</v>
      </c>
      <c r="B453" s="7" t="s">
        <v>910</v>
      </c>
      <c r="C453" s="7">
        <v>1303</v>
      </c>
      <c r="D453" s="7" t="s">
        <v>927</v>
      </c>
      <c r="E453" s="7">
        <v>901</v>
      </c>
      <c r="F453" s="7" t="s">
        <v>1728</v>
      </c>
      <c r="G453" s="7" t="s">
        <v>915</v>
      </c>
      <c r="H453" s="8" t="s">
        <v>834</v>
      </c>
      <c r="I453" s="15">
        <v>500000</v>
      </c>
      <c r="J453" s="15">
        <v>500000</v>
      </c>
      <c r="K453" s="15">
        <v>1000000</v>
      </c>
      <c r="L453" s="15">
        <v>1000000</v>
      </c>
      <c r="M453" s="15">
        <v>1000000</v>
      </c>
      <c r="N453" s="15">
        <v>1000000</v>
      </c>
      <c r="O453" s="15">
        <v>1000000</v>
      </c>
      <c r="P453" s="15">
        <v>1000000</v>
      </c>
      <c r="Q453" s="15">
        <v>1000000</v>
      </c>
      <c r="R453" s="15">
        <v>1000000</v>
      </c>
      <c r="S453" s="15">
        <v>1000000</v>
      </c>
      <c r="T453" s="15">
        <v>1000000</v>
      </c>
      <c r="U453" s="21">
        <v>0.46160000000000001</v>
      </c>
      <c r="V453"/>
      <c r="W453"/>
      <c r="X453"/>
    </row>
    <row r="454" spans="1:24" s="21" customFormat="1" x14ac:dyDescent="0.3">
      <c r="A454" s="7" t="s">
        <v>281</v>
      </c>
      <c r="B454" s="7" t="s">
        <v>910</v>
      </c>
      <c r="C454" s="7">
        <v>1303</v>
      </c>
      <c r="D454" s="7" t="s">
        <v>8</v>
      </c>
      <c r="E454" s="7">
        <v>913</v>
      </c>
      <c r="F454" s="7">
        <v>110719</v>
      </c>
      <c r="G454" s="7" t="s">
        <v>916</v>
      </c>
      <c r="H454" s="8" t="s">
        <v>1601</v>
      </c>
      <c r="I454" s="15">
        <v>18000000</v>
      </c>
      <c r="J454" s="15">
        <v>18000000</v>
      </c>
      <c r="K454" s="15">
        <v>31500000</v>
      </c>
      <c r="L454" s="15">
        <v>28000000</v>
      </c>
      <c r="M454" s="15">
        <v>24000000</v>
      </c>
      <c r="N454" s="15">
        <v>27500000</v>
      </c>
      <c r="O454" s="15">
        <v>25500000</v>
      </c>
      <c r="P454" s="15">
        <v>26000000</v>
      </c>
      <c r="Q454" s="15">
        <v>28000000</v>
      </c>
      <c r="R454" s="15">
        <v>28000000</v>
      </c>
      <c r="S454" s="15">
        <v>28000000</v>
      </c>
      <c r="T454" s="15">
        <v>32000000</v>
      </c>
      <c r="U454" s="21">
        <v>0.46160000000000001</v>
      </c>
      <c r="V454"/>
      <c r="W454"/>
      <c r="X454"/>
    </row>
    <row r="455" spans="1:24" s="21" customFormat="1" x14ac:dyDescent="0.3">
      <c r="A455" s="7" t="s">
        <v>281</v>
      </c>
      <c r="B455" s="7" t="s">
        <v>910</v>
      </c>
      <c r="C455" s="7">
        <v>1303</v>
      </c>
      <c r="D455" s="7" t="s">
        <v>8</v>
      </c>
      <c r="E455" s="7">
        <v>913</v>
      </c>
      <c r="F455" s="7">
        <v>111278</v>
      </c>
      <c r="G455" s="7" t="s">
        <v>916</v>
      </c>
      <c r="H455" s="8" t="s">
        <v>1602</v>
      </c>
      <c r="I455" s="15">
        <v>12000000</v>
      </c>
      <c r="J455" s="15">
        <v>12000000</v>
      </c>
      <c r="K455" s="15">
        <v>20000000</v>
      </c>
      <c r="L455" s="15">
        <v>12000000</v>
      </c>
      <c r="M455" s="15">
        <v>24000000</v>
      </c>
      <c r="N455" s="15">
        <v>18000000</v>
      </c>
      <c r="O455" s="15">
        <v>12000000</v>
      </c>
      <c r="P455" s="15">
        <v>12000000</v>
      </c>
      <c r="Q455" s="15">
        <v>23500000</v>
      </c>
      <c r="R455" s="15">
        <v>18000000</v>
      </c>
      <c r="S455" s="15">
        <v>20000000</v>
      </c>
      <c r="T455" s="15">
        <v>20000000</v>
      </c>
      <c r="U455" s="21">
        <v>0.46160000000000001</v>
      </c>
      <c r="V455"/>
      <c r="W455"/>
      <c r="X455"/>
    </row>
    <row r="456" spans="1:24" s="21" customFormat="1" x14ac:dyDescent="0.3">
      <c r="A456" s="7" t="s">
        <v>281</v>
      </c>
      <c r="B456" s="7" t="s">
        <v>910</v>
      </c>
      <c r="C456" s="7">
        <v>1303</v>
      </c>
      <c r="D456" s="7" t="s">
        <v>8</v>
      </c>
      <c r="E456" s="7">
        <v>913</v>
      </c>
      <c r="F456" s="7">
        <v>110844</v>
      </c>
      <c r="G456" s="7" t="s">
        <v>916</v>
      </c>
      <c r="H456" s="8" t="s">
        <v>1603</v>
      </c>
      <c r="I456" s="15">
        <v>400000</v>
      </c>
      <c r="J456" s="15">
        <v>400000</v>
      </c>
      <c r="K456" s="15">
        <v>400000</v>
      </c>
      <c r="L456" s="15">
        <v>1500000</v>
      </c>
      <c r="M456" s="15">
        <v>600000</v>
      </c>
      <c r="N456" s="15">
        <v>1500000</v>
      </c>
      <c r="O456" s="15">
        <v>600000</v>
      </c>
      <c r="P456" s="15">
        <v>1500000</v>
      </c>
      <c r="Q456" s="15">
        <v>600000</v>
      </c>
      <c r="R456" s="15">
        <v>1500000</v>
      </c>
      <c r="S456" s="15">
        <v>2000000</v>
      </c>
      <c r="T456" s="15">
        <v>2000000</v>
      </c>
      <c r="U456" s="21">
        <v>0.46160000000000001</v>
      </c>
      <c r="V456"/>
      <c r="W456"/>
      <c r="X456"/>
    </row>
    <row r="457" spans="1:24" s="21" customFormat="1" x14ac:dyDescent="0.3">
      <c r="A457" s="7" t="s">
        <v>281</v>
      </c>
      <c r="B457" s="7" t="s">
        <v>910</v>
      </c>
      <c r="C457" s="7">
        <v>1303</v>
      </c>
      <c r="D457" s="7" t="s">
        <v>8</v>
      </c>
      <c r="E457" s="7">
        <v>913</v>
      </c>
      <c r="F457" s="7">
        <v>111626</v>
      </c>
      <c r="G457" s="7" t="s">
        <v>916</v>
      </c>
      <c r="H457" s="8" t="s">
        <v>1604</v>
      </c>
      <c r="I457" s="15">
        <v>6000000</v>
      </c>
      <c r="J457" s="15">
        <v>4000000</v>
      </c>
      <c r="K457" s="15">
        <v>8000000</v>
      </c>
      <c r="L457" s="15">
        <v>4000000</v>
      </c>
      <c r="M457" s="15">
        <v>8000000</v>
      </c>
      <c r="N457" s="15">
        <v>4000000</v>
      </c>
      <c r="O457" s="15">
        <v>6000000</v>
      </c>
      <c r="P457" s="15">
        <v>8000000</v>
      </c>
      <c r="Q457" s="15">
        <v>12000000</v>
      </c>
      <c r="R457" s="15">
        <v>12000000</v>
      </c>
      <c r="S457" s="15">
        <v>12000000</v>
      </c>
      <c r="T457" s="15">
        <v>12000000</v>
      </c>
      <c r="U457" s="21">
        <v>0.46160000000000001</v>
      </c>
      <c r="V457"/>
      <c r="W457"/>
      <c r="X457"/>
    </row>
    <row r="458" spans="1:24" s="21" customFormat="1" x14ac:dyDescent="0.3">
      <c r="A458" s="7" t="s">
        <v>281</v>
      </c>
      <c r="B458" s="7" t="s">
        <v>910</v>
      </c>
      <c r="C458" s="7">
        <v>1303</v>
      </c>
      <c r="D458" s="7" t="s">
        <v>8</v>
      </c>
      <c r="E458" s="7">
        <v>913</v>
      </c>
      <c r="F458" s="7">
        <v>110490</v>
      </c>
      <c r="G458" s="7" t="s">
        <v>916</v>
      </c>
      <c r="H458" s="8" t="s">
        <v>1605</v>
      </c>
      <c r="I458" s="15">
        <v>600000</v>
      </c>
      <c r="J458" s="15">
        <v>300000</v>
      </c>
      <c r="K458" s="15">
        <v>200000</v>
      </c>
      <c r="L458" s="15">
        <v>1000000</v>
      </c>
      <c r="M458" s="15">
        <v>800000</v>
      </c>
      <c r="N458" s="15">
        <v>800000</v>
      </c>
      <c r="O458" s="15">
        <v>1500000</v>
      </c>
      <c r="P458" s="15">
        <v>1200000</v>
      </c>
      <c r="Q458" s="15">
        <v>500000</v>
      </c>
      <c r="R458" s="15">
        <v>800000</v>
      </c>
      <c r="S458" s="15">
        <v>1000000</v>
      </c>
      <c r="T458" s="15">
        <v>1000000</v>
      </c>
      <c r="U458" s="21">
        <v>0.46160000000000001</v>
      </c>
      <c r="V458"/>
      <c r="W458"/>
      <c r="X458"/>
    </row>
    <row r="459" spans="1:24" s="21" customFormat="1" x14ac:dyDescent="0.3">
      <c r="A459" s="7" t="s">
        <v>281</v>
      </c>
      <c r="B459" s="7" t="s">
        <v>910</v>
      </c>
      <c r="C459" s="7">
        <v>1303</v>
      </c>
      <c r="D459" s="7" t="s">
        <v>8</v>
      </c>
      <c r="E459" s="7">
        <v>913</v>
      </c>
      <c r="F459" s="7">
        <v>111623</v>
      </c>
      <c r="G459" s="7" t="s">
        <v>916</v>
      </c>
      <c r="H459" s="8" t="s">
        <v>1606</v>
      </c>
      <c r="I459" s="15">
        <v>600000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400000</v>
      </c>
      <c r="Q459" s="15">
        <v>600000</v>
      </c>
      <c r="R459" s="15">
        <v>400000</v>
      </c>
      <c r="S459" s="15">
        <v>400000</v>
      </c>
      <c r="T459" s="15">
        <v>400000</v>
      </c>
      <c r="U459" s="21">
        <v>0.46160000000000001</v>
      </c>
      <c r="V459"/>
      <c r="W459"/>
      <c r="X459"/>
    </row>
    <row r="460" spans="1:24" s="21" customFormat="1" x14ac:dyDescent="0.3">
      <c r="A460" s="7" t="s">
        <v>281</v>
      </c>
      <c r="B460" s="7" t="s">
        <v>910</v>
      </c>
      <c r="C460" s="7">
        <v>1303</v>
      </c>
      <c r="D460" s="7" t="s">
        <v>8</v>
      </c>
      <c r="E460" s="7">
        <v>913</v>
      </c>
      <c r="F460" s="7">
        <v>111300</v>
      </c>
      <c r="G460" s="7" t="s">
        <v>916</v>
      </c>
      <c r="H460" s="8" t="s">
        <v>1607</v>
      </c>
      <c r="I460" s="15">
        <v>990000</v>
      </c>
      <c r="J460" s="15">
        <v>0</v>
      </c>
      <c r="K460" s="15">
        <v>190000</v>
      </c>
      <c r="L460" s="15">
        <v>190000</v>
      </c>
      <c r="M460" s="15">
        <v>280000</v>
      </c>
      <c r="N460" s="15">
        <v>280000</v>
      </c>
      <c r="O460" s="15">
        <v>990000</v>
      </c>
      <c r="P460" s="15">
        <v>0</v>
      </c>
      <c r="Q460" s="15">
        <v>0</v>
      </c>
      <c r="R460" s="15">
        <v>990000</v>
      </c>
      <c r="S460" s="15">
        <v>0</v>
      </c>
      <c r="T460" s="15">
        <v>0</v>
      </c>
      <c r="U460" s="21">
        <v>0.46160000000000001</v>
      </c>
      <c r="V460"/>
      <c r="W460"/>
      <c r="X460"/>
    </row>
    <row r="461" spans="1:24" s="21" customFormat="1" x14ac:dyDescent="0.3">
      <c r="A461" s="7" t="s">
        <v>281</v>
      </c>
      <c r="B461" s="7" t="s">
        <v>910</v>
      </c>
      <c r="C461" s="7">
        <v>1303</v>
      </c>
      <c r="D461" s="7" t="s">
        <v>8</v>
      </c>
      <c r="E461" s="7">
        <v>913</v>
      </c>
      <c r="F461" s="7">
        <v>111122</v>
      </c>
      <c r="G461" s="7" t="s">
        <v>916</v>
      </c>
      <c r="H461" s="8" t="s">
        <v>1608</v>
      </c>
      <c r="I461" s="15">
        <v>400000</v>
      </c>
      <c r="J461" s="15">
        <v>400000</v>
      </c>
      <c r="K461" s="15">
        <v>2000000</v>
      </c>
      <c r="L461" s="15">
        <v>2000000</v>
      </c>
      <c r="M461" s="15">
        <v>2000000</v>
      </c>
      <c r="N461" s="15">
        <v>2000000</v>
      </c>
      <c r="O461" s="15">
        <v>2000000</v>
      </c>
      <c r="P461" s="15">
        <v>2000000</v>
      </c>
      <c r="Q461" s="15">
        <v>1800000</v>
      </c>
      <c r="R461" s="15">
        <v>1200000</v>
      </c>
      <c r="S461" s="15">
        <v>2400000</v>
      </c>
      <c r="T461" s="15">
        <v>2500000</v>
      </c>
      <c r="U461" s="21">
        <v>0.46160000000000001</v>
      </c>
      <c r="V461"/>
      <c r="W461"/>
      <c r="X461"/>
    </row>
    <row r="462" spans="1:24" s="21" customFormat="1" x14ac:dyDescent="0.3">
      <c r="A462" s="7" t="s">
        <v>281</v>
      </c>
      <c r="B462" s="7" t="s">
        <v>910</v>
      </c>
      <c r="C462" s="7">
        <v>1303</v>
      </c>
      <c r="D462" s="7" t="s">
        <v>8</v>
      </c>
      <c r="E462" s="7">
        <v>913</v>
      </c>
      <c r="F462" s="7">
        <v>110894</v>
      </c>
      <c r="G462" s="7" t="s">
        <v>916</v>
      </c>
      <c r="H462" s="8" t="s">
        <v>1609</v>
      </c>
      <c r="I462" s="15">
        <v>400000</v>
      </c>
      <c r="J462" s="15">
        <v>400000</v>
      </c>
      <c r="K462" s="15">
        <v>200000</v>
      </c>
      <c r="L462" s="15">
        <v>400000</v>
      </c>
      <c r="M462" s="15">
        <v>400000</v>
      </c>
      <c r="N462" s="15">
        <v>600000</v>
      </c>
      <c r="O462" s="15">
        <v>800000</v>
      </c>
      <c r="P462" s="15">
        <v>400000</v>
      </c>
      <c r="Q462" s="15">
        <v>1200000</v>
      </c>
      <c r="R462" s="15">
        <v>800000</v>
      </c>
      <c r="S462" s="15">
        <v>2200000</v>
      </c>
      <c r="T462" s="15">
        <v>1200000</v>
      </c>
      <c r="U462" s="21">
        <v>0.46160000000000001</v>
      </c>
      <c r="V462"/>
      <c r="W462"/>
      <c r="X462"/>
    </row>
    <row r="463" spans="1:24" s="21" customFormat="1" x14ac:dyDescent="0.3">
      <c r="A463" s="7" t="s">
        <v>281</v>
      </c>
      <c r="B463" s="7" t="s">
        <v>910</v>
      </c>
      <c r="C463" s="7">
        <v>1303</v>
      </c>
      <c r="D463" s="7" t="s">
        <v>8</v>
      </c>
      <c r="E463" s="7">
        <v>913</v>
      </c>
      <c r="F463" s="7">
        <v>110889</v>
      </c>
      <c r="G463" s="7" t="s">
        <v>916</v>
      </c>
      <c r="H463" s="8" t="s">
        <v>1610</v>
      </c>
      <c r="I463" s="15">
        <v>400000</v>
      </c>
      <c r="J463" s="15">
        <v>300000</v>
      </c>
      <c r="K463" s="15">
        <v>400000</v>
      </c>
      <c r="L463" s="15">
        <v>400000</v>
      </c>
      <c r="M463" s="15">
        <v>600000</v>
      </c>
      <c r="N463" s="15">
        <v>600000</v>
      </c>
      <c r="O463" s="15">
        <v>400000</v>
      </c>
      <c r="P463" s="15">
        <v>400000</v>
      </c>
      <c r="Q463" s="15">
        <v>1200000</v>
      </c>
      <c r="R463" s="15">
        <v>1400000</v>
      </c>
      <c r="S463" s="15">
        <v>1800000</v>
      </c>
      <c r="T463" s="15">
        <v>1200000</v>
      </c>
      <c r="U463" s="21">
        <v>0.46160000000000001</v>
      </c>
      <c r="V463"/>
      <c r="W463"/>
      <c r="X463"/>
    </row>
    <row r="464" spans="1:24" s="21" customFormat="1" x14ac:dyDescent="0.3">
      <c r="A464" s="7" t="s">
        <v>281</v>
      </c>
      <c r="B464" s="7" t="s">
        <v>910</v>
      </c>
      <c r="C464" s="7">
        <v>1303</v>
      </c>
      <c r="D464" s="7" t="s">
        <v>8</v>
      </c>
      <c r="E464" s="7">
        <v>913</v>
      </c>
      <c r="F464" s="7">
        <v>110614</v>
      </c>
      <c r="G464" s="7" t="s">
        <v>916</v>
      </c>
      <c r="H464" s="8" t="s">
        <v>1611</v>
      </c>
      <c r="I464" s="15">
        <v>200000</v>
      </c>
      <c r="J464" s="15">
        <v>1500000</v>
      </c>
      <c r="K464" s="15">
        <v>1500000</v>
      </c>
      <c r="L464" s="15">
        <v>600000</v>
      </c>
      <c r="M464" s="15">
        <v>600000</v>
      </c>
      <c r="N464" s="15">
        <v>1500000</v>
      </c>
      <c r="O464" s="15">
        <v>600000</v>
      </c>
      <c r="P464" s="15">
        <v>800000</v>
      </c>
      <c r="Q464" s="15">
        <v>4500000</v>
      </c>
      <c r="R464" s="15">
        <v>4500000</v>
      </c>
      <c r="S464" s="15">
        <v>4500000</v>
      </c>
      <c r="T464" s="15">
        <v>4500000</v>
      </c>
      <c r="U464" s="21">
        <v>0.46160000000000001</v>
      </c>
      <c r="V464"/>
      <c r="W464"/>
      <c r="X464"/>
    </row>
    <row r="465" spans="1:24" s="21" customFormat="1" x14ac:dyDescent="0.3">
      <c r="A465" s="7" t="s">
        <v>281</v>
      </c>
      <c r="B465" s="7" t="s">
        <v>910</v>
      </c>
      <c r="C465" s="7">
        <v>1303</v>
      </c>
      <c r="D465" s="7" t="s">
        <v>8</v>
      </c>
      <c r="E465" s="7">
        <v>913</v>
      </c>
      <c r="F465" s="7">
        <v>111089</v>
      </c>
      <c r="G465" s="7" t="s">
        <v>916</v>
      </c>
      <c r="H465" s="8" t="s">
        <v>1612</v>
      </c>
      <c r="I465" s="15">
        <v>400000</v>
      </c>
      <c r="J465" s="15">
        <v>400000</v>
      </c>
      <c r="K465" s="15">
        <v>800000</v>
      </c>
      <c r="L465" s="15">
        <v>200000</v>
      </c>
      <c r="M465" s="15">
        <v>400000</v>
      </c>
      <c r="N465" s="15">
        <v>200000</v>
      </c>
      <c r="O465" s="15">
        <v>800000</v>
      </c>
      <c r="P465" s="15">
        <v>800000</v>
      </c>
      <c r="Q465" s="15">
        <v>800000</v>
      </c>
      <c r="R465" s="15">
        <v>600000</v>
      </c>
      <c r="S465" s="15">
        <v>600000</v>
      </c>
      <c r="T465" s="15">
        <v>800000</v>
      </c>
      <c r="U465" s="21">
        <v>0.46160000000000001</v>
      </c>
      <c r="V465"/>
      <c r="W465"/>
      <c r="X465"/>
    </row>
    <row r="466" spans="1:24" s="21" customFormat="1" x14ac:dyDescent="0.3">
      <c r="A466" s="7" t="s">
        <v>281</v>
      </c>
      <c r="B466" s="7" t="s">
        <v>910</v>
      </c>
      <c r="C466" s="7">
        <v>1303</v>
      </c>
      <c r="D466" s="7" t="s">
        <v>8</v>
      </c>
      <c r="E466" s="7">
        <v>913</v>
      </c>
      <c r="F466" s="7">
        <v>111058</v>
      </c>
      <c r="G466" s="7" t="s">
        <v>916</v>
      </c>
      <c r="H466" s="8" t="s">
        <v>1613</v>
      </c>
      <c r="I466" s="15">
        <v>300000</v>
      </c>
      <c r="J466" s="15">
        <v>400000</v>
      </c>
      <c r="K466" s="15">
        <v>300000</v>
      </c>
      <c r="L466" s="15">
        <v>300000</v>
      </c>
      <c r="M466" s="15">
        <v>400000</v>
      </c>
      <c r="N466" s="15">
        <v>1200000</v>
      </c>
      <c r="O466" s="15">
        <v>1200000</v>
      </c>
      <c r="P466" s="15">
        <v>800000</v>
      </c>
      <c r="Q466" s="15">
        <v>300000</v>
      </c>
      <c r="R466" s="15">
        <v>300000</v>
      </c>
      <c r="S466" s="15">
        <v>300000</v>
      </c>
      <c r="T466" s="15">
        <v>500000</v>
      </c>
      <c r="U466" s="21">
        <v>0.46160000000000001</v>
      </c>
      <c r="V466"/>
      <c r="W466"/>
      <c r="X466"/>
    </row>
    <row r="467" spans="1:24" s="21" customFormat="1" x14ac:dyDescent="0.3">
      <c r="A467" s="7" t="s">
        <v>281</v>
      </c>
      <c r="B467" s="7" t="s">
        <v>910</v>
      </c>
      <c r="C467" s="7">
        <v>1303</v>
      </c>
      <c r="D467" s="7" t="s">
        <v>8</v>
      </c>
      <c r="E467" s="7">
        <v>913</v>
      </c>
      <c r="F467" s="7">
        <v>111292</v>
      </c>
      <c r="G467" s="7" t="s">
        <v>916</v>
      </c>
      <c r="H467" s="8" t="s">
        <v>1614</v>
      </c>
      <c r="I467" s="15">
        <v>400000</v>
      </c>
      <c r="J467" s="15">
        <v>300000</v>
      </c>
      <c r="K467" s="15">
        <v>300000</v>
      </c>
      <c r="L467" s="15">
        <v>500000</v>
      </c>
      <c r="M467" s="15">
        <v>300000</v>
      </c>
      <c r="N467" s="15">
        <v>100000</v>
      </c>
      <c r="O467" s="15">
        <v>200000</v>
      </c>
      <c r="P467" s="15">
        <v>200000</v>
      </c>
      <c r="Q467" s="15">
        <v>800000</v>
      </c>
      <c r="R467" s="15">
        <v>400000</v>
      </c>
      <c r="S467" s="15">
        <v>500000</v>
      </c>
      <c r="T467" s="15">
        <v>600000</v>
      </c>
      <c r="U467" s="21">
        <v>0.46160000000000001</v>
      </c>
      <c r="V467"/>
      <c r="W467"/>
      <c r="X467"/>
    </row>
    <row r="468" spans="1:24" s="21" customFormat="1" x14ac:dyDescent="0.3">
      <c r="A468" s="7" t="s">
        <v>281</v>
      </c>
      <c r="B468" s="7" t="s">
        <v>910</v>
      </c>
      <c r="C468" s="7">
        <v>1303</v>
      </c>
      <c r="D468" s="7" t="s">
        <v>8</v>
      </c>
      <c r="E468" s="7">
        <v>913</v>
      </c>
      <c r="F468" s="7">
        <v>111338</v>
      </c>
      <c r="G468" s="7" t="s">
        <v>916</v>
      </c>
      <c r="H468" s="8" t="s">
        <v>1615</v>
      </c>
      <c r="I468" s="15">
        <v>200000</v>
      </c>
      <c r="J468" s="15">
        <v>100000</v>
      </c>
      <c r="K468" s="15">
        <v>100000</v>
      </c>
      <c r="L468" s="15">
        <v>100000</v>
      </c>
      <c r="M468" s="15">
        <v>200000</v>
      </c>
      <c r="N468" s="15">
        <v>100000</v>
      </c>
      <c r="O468" s="15">
        <v>100000</v>
      </c>
      <c r="P468" s="15">
        <v>200000</v>
      </c>
      <c r="Q468" s="15">
        <v>200000</v>
      </c>
      <c r="R468" s="15">
        <v>200000</v>
      </c>
      <c r="S468" s="15">
        <v>300000</v>
      </c>
      <c r="T468" s="15">
        <v>300000</v>
      </c>
      <c r="U468" s="21">
        <v>0.46160000000000001</v>
      </c>
      <c r="V468"/>
      <c r="W468"/>
      <c r="X468"/>
    </row>
    <row r="469" spans="1:24" s="21" customFormat="1" x14ac:dyDescent="0.3">
      <c r="A469" s="7" t="s">
        <v>281</v>
      </c>
      <c r="B469" s="7" t="s">
        <v>910</v>
      </c>
      <c r="C469" s="7">
        <v>1303</v>
      </c>
      <c r="D469" s="7" t="s">
        <v>8</v>
      </c>
      <c r="E469" s="7">
        <v>913</v>
      </c>
      <c r="F469" s="7">
        <v>111011</v>
      </c>
      <c r="G469" s="7" t="s">
        <v>916</v>
      </c>
      <c r="H469" s="8" t="s">
        <v>1616</v>
      </c>
      <c r="I469" s="15">
        <v>50000</v>
      </c>
      <c r="J469" s="15">
        <v>60000</v>
      </c>
      <c r="K469" s="15">
        <v>60000</v>
      </c>
      <c r="L469" s="15">
        <v>100000</v>
      </c>
      <c r="M469" s="15">
        <v>0</v>
      </c>
      <c r="N469" s="15">
        <v>100000</v>
      </c>
      <c r="O469" s="15">
        <v>50000</v>
      </c>
      <c r="P469" s="15">
        <v>100000</v>
      </c>
      <c r="Q469" s="15">
        <v>100000</v>
      </c>
      <c r="R469" s="15">
        <v>100000</v>
      </c>
      <c r="S469" s="15">
        <v>100000</v>
      </c>
      <c r="T469" s="15">
        <v>100000</v>
      </c>
      <c r="U469" s="21">
        <v>0.46160000000000001</v>
      </c>
      <c r="V469"/>
      <c r="W469"/>
      <c r="X469"/>
    </row>
    <row r="470" spans="1:24" s="21" customFormat="1" x14ac:dyDescent="0.3">
      <c r="A470" s="7" t="s">
        <v>281</v>
      </c>
      <c r="B470" s="7" t="s">
        <v>910</v>
      </c>
      <c r="C470" s="7">
        <v>1303</v>
      </c>
      <c r="D470" s="7" t="s">
        <v>8</v>
      </c>
      <c r="E470" s="7">
        <v>913</v>
      </c>
      <c r="F470" s="7">
        <v>110839</v>
      </c>
      <c r="G470" s="7" t="s">
        <v>916</v>
      </c>
      <c r="H470" s="8" t="s">
        <v>1617</v>
      </c>
      <c r="I470" s="15">
        <v>200000</v>
      </c>
      <c r="J470" s="15">
        <v>0</v>
      </c>
      <c r="K470" s="15">
        <v>0</v>
      </c>
      <c r="L470" s="15">
        <v>100000</v>
      </c>
      <c r="M470" s="15">
        <v>100000</v>
      </c>
      <c r="N470" s="15">
        <v>0</v>
      </c>
      <c r="O470" s="15">
        <v>100000</v>
      </c>
      <c r="P470" s="15">
        <v>100000</v>
      </c>
      <c r="Q470" s="15">
        <v>200000</v>
      </c>
      <c r="R470" s="15">
        <v>100000</v>
      </c>
      <c r="S470" s="15">
        <v>100000</v>
      </c>
      <c r="T470" s="15">
        <v>100000</v>
      </c>
      <c r="U470" s="21">
        <v>0.46160000000000001</v>
      </c>
      <c r="V470"/>
      <c r="W470"/>
      <c r="X470"/>
    </row>
    <row r="471" spans="1:24" s="21" customFormat="1" x14ac:dyDescent="0.3">
      <c r="A471" s="7" t="s">
        <v>281</v>
      </c>
      <c r="B471" s="7" t="s">
        <v>910</v>
      </c>
      <c r="C471" s="7">
        <v>1303</v>
      </c>
      <c r="D471" s="7" t="s">
        <v>8</v>
      </c>
      <c r="E471" s="7">
        <v>913</v>
      </c>
      <c r="F471" s="7">
        <v>111239</v>
      </c>
      <c r="G471" s="7" t="s">
        <v>916</v>
      </c>
      <c r="H471" s="8" t="s">
        <v>1618</v>
      </c>
      <c r="I471" s="15">
        <v>100000</v>
      </c>
      <c r="J471" s="15">
        <v>100000</v>
      </c>
      <c r="K471" s="15">
        <v>100000</v>
      </c>
      <c r="L471" s="15">
        <v>0</v>
      </c>
      <c r="M471" s="15">
        <v>0</v>
      </c>
      <c r="N471" s="15">
        <v>100000</v>
      </c>
      <c r="O471" s="15">
        <v>400000</v>
      </c>
      <c r="P471" s="15">
        <v>200000</v>
      </c>
      <c r="Q471" s="15">
        <v>100000</v>
      </c>
      <c r="R471" s="15">
        <v>300000</v>
      </c>
      <c r="S471" s="15">
        <v>100000</v>
      </c>
      <c r="T471" s="15">
        <v>100000</v>
      </c>
      <c r="U471" s="21">
        <v>0.46160000000000001</v>
      </c>
      <c r="V471"/>
      <c r="W471"/>
      <c r="X471"/>
    </row>
    <row r="472" spans="1:24" s="21" customFormat="1" x14ac:dyDescent="0.3">
      <c r="A472" s="7" t="s">
        <v>281</v>
      </c>
      <c r="B472" s="7" t="s">
        <v>910</v>
      </c>
      <c r="C472" s="7">
        <v>1303</v>
      </c>
      <c r="D472" s="7" t="s">
        <v>8</v>
      </c>
      <c r="E472" s="7">
        <v>913</v>
      </c>
      <c r="F472" s="7">
        <v>110937</v>
      </c>
      <c r="G472" s="7" t="s">
        <v>916</v>
      </c>
      <c r="H472" s="8" t="s">
        <v>1619</v>
      </c>
      <c r="I472" s="15">
        <v>100000</v>
      </c>
      <c r="J472" s="15">
        <v>100000</v>
      </c>
      <c r="K472" s="15">
        <v>100000</v>
      </c>
      <c r="L472" s="15">
        <v>0</v>
      </c>
      <c r="M472" s="15">
        <v>100000</v>
      </c>
      <c r="N472" s="15">
        <v>100000</v>
      </c>
      <c r="O472" s="15">
        <v>100000</v>
      </c>
      <c r="P472" s="15">
        <v>100000</v>
      </c>
      <c r="Q472" s="15">
        <v>100000</v>
      </c>
      <c r="R472" s="15">
        <v>100000</v>
      </c>
      <c r="S472" s="15">
        <v>200000</v>
      </c>
      <c r="T472" s="15">
        <v>300000</v>
      </c>
      <c r="U472" s="21">
        <v>0.46160000000000001</v>
      </c>
      <c r="V472"/>
      <c r="W472"/>
      <c r="X472"/>
    </row>
    <row r="473" spans="1:24" s="21" customFormat="1" x14ac:dyDescent="0.3">
      <c r="A473" s="7" t="s">
        <v>281</v>
      </c>
      <c r="B473" s="7" t="s">
        <v>910</v>
      </c>
      <c r="C473" s="7">
        <v>1303</v>
      </c>
      <c r="D473" s="7" t="s">
        <v>8</v>
      </c>
      <c r="E473" s="7">
        <v>913</v>
      </c>
      <c r="F473" s="7">
        <v>111138</v>
      </c>
      <c r="G473" s="7" t="s">
        <v>916</v>
      </c>
      <c r="H473" s="8" t="s">
        <v>1620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100000</v>
      </c>
      <c r="O473" s="15">
        <v>0</v>
      </c>
      <c r="P473" s="15">
        <v>100000</v>
      </c>
      <c r="Q473" s="15">
        <v>100000</v>
      </c>
      <c r="R473" s="15">
        <v>0</v>
      </c>
      <c r="S473" s="15">
        <v>0</v>
      </c>
      <c r="T473" s="15">
        <v>200000</v>
      </c>
      <c r="U473" s="21">
        <v>0.46160000000000001</v>
      </c>
      <c r="V473"/>
      <c r="W473"/>
      <c r="X473"/>
    </row>
    <row r="474" spans="1:24" s="21" customFormat="1" x14ac:dyDescent="0.3">
      <c r="A474" s="7" t="s">
        <v>281</v>
      </c>
      <c r="B474" s="7" t="s">
        <v>910</v>
      </c>
      <c r="C474" s="7">
        <v>1303</v>
      </c>
      <c r="D474" s="7" t="s">
        <v>8</v>
      </c>
      <c r="E474" s="7">
        <v>913</v>
      </c>
      <c r="F474" s="7">
        <v>111511</v>
      </c>
      <c r="G474" s="7" t="s">
        <v>916</v>
      </c>
      <c r="H474" s="8" t="s">
        <v>1621</v>
      </c>
      <c r="I474" s="15">
        <v>0</v>
      </c>
      <c r="J474" s="15">
        <v>100000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0</v>
      </c>
      <c r="S474" s="15">
        <v>0</v>
      </c>
      <c r="T474" s="15">
        <v>100000</v>
      </c>
      <c r="U474" s="21">
        <v>0.46160000000000001</v>
      </c>
      <c r="V474"/>
      <c r="W474"/>
      <c r="X474"/>
    </row>
    <row r="475" spans="1:24" s="21" customFormat="1" x14ac:dyDescent="0.3">
      <c r="A475" s="7" t="s">
        <v>281</v>
      </c>
      <c r="B475" s="7" t="s">
        <v>910</v>
      </c>
      <c r="C475" s="7">
        <v>1303</v>
      </c>
      <c r="D475" s="7" t="s">
        <v>8</v>
      </c>
      <c r="E475" s="7">
        <v>913</v>
      </c>
      <c r="F475" s="7">
        <v>110705</v>
      </c>
      <c r="G475" s="7" t="s">
        <v>916</v>
      </c>
      <c r="H475" s="8" t="s">
        <v>1622</v>
      </c>
      <c r="I475" s="15">
        <v>200000</v>
      </c>
      <c r="J475" s="15">
        <v>400000</v>
      </c>
      <c r="K475" s="15">
        <v>800000</v>
      </c>
      <c r="L475" s="15">
        <v>1200000</v>
      </c>
      <c r="M475" s="15">
        <v>800000</v>
      </c>
      <c r="N475" s="15">
        <v>400000</v>
      </c>
      <c r="O475" s="15">
        <v>300000</v>
      </c>
      <c r="P475" s="15">
        <v>800000</v>
      </c>
      <c r="Q475" s="15">
        <v>1400000</v>
      </c>
      <c r="R475" s="15">
        <v>600000</v>
      </c>
      <c r="S475" s="15">
        <v>600000</v>
      </c>
      <c r="T475" s="15">
        <v>1200000</v>
      </c>
      <c r="U475" s="21">
        <v>0.46160000000000001</v>
      </c>
      <c r="V475"/>
      <c r="W475"/>
      <c r="X475"/>
    </row>
    <row r="476" spans="1:24" s="21" customFormat="1" x14ac:dyDescent="0.3">
      <c r="A476" s="7" t="s">
        <v>281</v>
      </c>
      <c r="B476" s="7" t="s">
        <v>910</v>
      </c>
      <c r="C476" s="7">
        <v>1303</v>
      </c>
      <c r="D476" s="7" t="s">
        <v>8</v>
      </c>
      <c r="E476" s="7">
        <v>913</v>
      </c>
      <c r="F476" s="7">
        <v>111716</v>
      </c>
      <c r="G476" s="7" t="s">
        <v>916</v>
      </c>
      <c r="H476" s="8" t="s">
        <v>1623</v>
      </c>
      <c r="I476" s="15">
        <v>0</v>
      </c>
      <c r="J476" s="15">
        <v>300000</v>
      </c>
      <c r="K476" s="15">
        <v>300000</v>
      </c>
      <c r="L476" s="15">
        <v>0</v>
      </c>
      <c r="M476" s="15">
        <v>0</v>
      </c>
      <c r="N476" s="15">
        <v>0</v>
      </c>
      <c r="O476" s="15">
        <v>600000</v>
      </c>
      <c r="P476" s="15">
        <v>300000</v>
      </c>
      <c r="Q476" s="15">
        <v>0</v>
      </c>
      <c r="R476" s="15">
        <v>0</v>
      </c>
      <c r="S476" s="15">
        <v>400000</v>
      </c>
      <c r="T476" s="15">
        <v>600000</v>
      </c>
      <c r="U476" s="21">
        <v>0.46160000000000001</v>
      </c>
      <c r="V476"/>
      <c r="W476"/>
      <c r="X476"/>
    </row>
    <row r="477" spans="1:24" s="21" customFormat="1" x14ac:dyDescent="0.3">
      <c r="A477" s="7" t="s">
        <v>281</v>
      </c>
      <c r="B477" s="7" t="s">
        <v>910</v>
      </c>
      <c r="C477" s="7">
        <v>1303</v>
      </c>
      <c r="D477" s="7" t="s">
        <v>8</v>
      </c>
      <c r="E477" s="7">
        <v>913</v>
      </c>
      <c r="F477" s="7" t="s">
        <v>1729</v>
      </c>
      <c r="G477" s="7" t="s">
        <v>916</v>
      </c>
      <c r="H477" s="8" t="s">
        <v>1624</v>
      </c>
      <c r="I477" s="15">
        <v>300000</v>
      </c>
      <c r="J477" s="15">
        <v>200000</v>
      </c>
      <c r="K477" s="15">
        <v>300000</v>
      </c>
      <c r="L477" s="15">
        <v>100000</v>
      </c>
      <c r="M477" s="15">
        <v>100000</v>
      </c>
      <c r="N477" s="15">
        <v>100000</v>
      </c>
      <c r="O477" s="15">
        <v>100000</v>
      </c>
      <c r="P477" s="15">
        <v>100000</v>
      </c>
      <c r="Q477" s="15">
        <v>500000</v>
      </c>
      <c r="R477" s="15">
        <v>100000</v>
      </c>
      <c r="S477" s="15">
        <v>100000</v>
      </c>
      <c r="T477" s="15">
        <v>400000</v>
      </c>
      <c r="U477" s="21">
        <v>0.46160000000000001</v>
      </c>
      <c r="V477"/>
      <c r="W477"/>
      <c r="X477"/>
    </row>
    <row r="478" spans="1:24" s="21" customFormat="1" x14ac:dyDescent="0.3">
      <c r="A478" s="7" t="s">
        <v>281</v>
      </c>
      <c r="B478" s="7" t="s">
        <v>910</v>
      </c>
      <c r="C478" s="7">
        <v>1303</v>
      </c>
      <c r="D478" s="7" t="s">
        <v>8</v>
      </c>
      <c r="E478" s="7">
        <v>913</v>
      </c>
      <c r="F478" s="7">
        <v>111238</v>
      </c>
      <c r="G478" s="7" t="s">
        <v>916</v>
      </c>
      <c r="H478" s="8" t="s">
        <v>1625</v>
      </c>
      <c r="I478" s="15">
        <v>100000</v>
      </c>
      <c r="J478" s="15">
        <v>100000</v>
      </c>
      <c r="K478" s="15">
        <v>0</v>
      </c>
      <c r="L478" s="15">
        <v>0</v>
      </c>
      <c r="M478" s="15">
        <v>100000</v>
      </c>
      <c r="N478" s="15">
        <v>100000</v>
      </c>
      <c r="O478" s="15">
        <v>100000</v>
      </c>
      <c r="P478" s="15">
        <v>100000</v>
      </c>
      <c r="Q478" s="15">
        <v>0</v>
      </c>
      <c r="R478" s="15">
        <v>100000</v>
      </c>
      <c r="S478" s="15">
        <v>0</v>
      </c>
      <c r="T478" s="15">
        <v>0</v>
      </c>
      <c r="U478" s="21">
        <v>0.46160000000000001</v>
      </c>
      <c r="V478"/>
      <c r="W478"/>
      <c r="X478"/>
    </row>
    <row r="479" spans="1:24" s="21" customFormat="1" x14ac:dyDescent="0.3">
      <c r="A479" s="7" t="s">
        <v>281</v>
      </c>
      <c r="B479" s="7" t="s">
        <v>910</v>
      </c>
      <c r="C479" s="7">
        <v>1303</v>
      </c>
      <c r="D479" s="7" t="s">
        <v>8</v>
      </c>
      <c r="E479" s="7">
        <v>913</v>
      </c>
      <c r="F479" s="7">
        <v>110516</v>
      </c>
      <c r="G479" s="7" t="s">
        <v>916</v>
      </c>
      <c r="H479" s="8" t="s">
        <v>1626</v>
      </c>
      <c r="I479" s="15">
        <v>20000</v>
      </c>
      <c r="J479" s="15">
        <v>0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  <c r="P479" s="15">
        <v>50000</v>
      </c>
      <c r="Q479" s="15">
        <v>0</v>
      </c>
      <c r="R479" s="15">
        <v>0</v>
      </c>
      <c r="S479" s="15">
        <v>0</v>
      </c>
      <c r="T479" s="15">
        <v>50000</v>
      </c>
      <c r="U479" s="21">
        <v>0.46160000000000001</v>
      </c>
      <c r="V479"/>
      <c r="W479"/>
      <c r="X479"/>
    </row>
    <row r="480" spans="1:24" s="21" customFormat="1" x14ac:dyDescent="0.3">
      <c r="A480" s="7" t="s">
        <v>281</v>
      </c>
      <c r="B480" s="7" t="s">
        <v>910</v>
      </c>
      <c r="C480" s="7">
        <v>1303</v>
      </c>
      <c r="D480" s="7" t="s">
        <v>8</v>
      </c>
      <c r="E480" s="7">
        <v>913</v>
      </c>
      <c r="F480" s="7">
        <v>111236</v>
      </c>
      <c r="G480" s="7" t="s">
        <v>916</v>
      </c>
      <c r="H480" s="8" t="s">
        <v>1627</v>
      </c>
      <c r="I480" s="15">
        <v>100000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200000</v>
      </c>
      <c r="R480" s="15">
        <v>0</v>
      </c>
      <c r="S480" s="15">
        <v>0</v>
      </c>
      <c r="T480" s="15">
        <v>100000</v>
      </c>
      <c r="U480" s="21">
        <v>0.46160000000000001</v>
      </c>
      <c r="V480"/>
      <c r="W480"/>
      <c r="X480"/>
    </row>
    <row r="481" spans="1:24" s="21" customFormat="1" x14ac:dyDescent="0.3">
      <c r="A481" s="7" t="s">
        <v>281</v>
      </c>
      <c r="B481" s="7" t="s">
        <v>910</v>
      </c>
      <c r="C481" s="7">
        <v>1303</v>
      </c>
      <c r="D481" s="7" t="s">
        <v>8</v>
      </c>
      <c r="E481" s="7">
        <v>913</v>
      </c>
      <c r="F481" s="7">
        <v>111617</v>
      </c>
      <c r="G481" s="7" t="s">
        <v>916</v>
      </c>
      <c r="H481" s="8" t="s">
        <v>1628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300000</v>
      </c>
      <c r="P481" s="15">
        <v>200000</v>
      </c>
      <c r="Q481" s="15">
        <v>200000</v>
      </c>
      <c r="R481" s="15">
        <v>100000</v>
      </c>
      <c r="S481" s="15">
        <v>0</v>
      </c>
      <c r="T481" s="15">
        <v>100000</v>
      </c>
      <c r="U481" s="21">
        <v>0.46160000000000001</v>
      </c>
      <c r="V481"/>
      <c r="W481"/>
      <c r="X481"/>
    </row>
    <row r="482" spans="1:24" s="21" customFormat="1" x14ac:dyDescent="0.3">
      <c r="A482" s="7" t="s">
        <v>281</v>
      </c>
      <c r="B482" s="7" t="s">
        <v>910</v>
      </c>
      <c r="C482" s="7">
        <v>1303</v>
      </c>
      <c r="D482" s="7" t="s">
        <v>8</v>
      </c>
      <c r="E482" s="7">
        <v>913</v>
      </c>
      <c r="F482" s="7">
        <v>111629</v>
      </c>
      <c r="G482" s="7" t="s">
        <v>916</v>
      </c>
      <c r="H482" s="8" t="s">
        <v>1629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100000</v>
      </c>
      <c r="Q482" s="15">
        <v>100000</v>
      </c>
      <c r="R482" s="15">
        <v>0</v>
      </c>
      <c r="S482" s="15">
        <v>0</v>
      </c>
      <c r="T482" s="15">
        <v>0</v>
      </c>
      <c r="U482" s="21">
        <v>0.46160000000000001</v>
      </c>
      <c r="V482"/>
      <c r="W482"/>
      <c r="X482"/>
    </row>
    <row r="483" spans="1:24" s="21" customFormat="1" x14ac:dyDescent="0.3">
      <c r="A483" s="7" t="s">
        <v>281</v>
      </c>
      <c r="B483" s="7" t="s">
        <v>910</v>
      </c>
      <c r="C483" s="7">
        <v>1303</v>
      </c>
      <c r="D483" s="7" t="s">
        <v>8</v>
      </c>
      <c r="E483" s="7">
        <v>913</v>
      </c>
      <c r="F483" s="7">
        <v>111656</v>
      </c>
      <c r="G483" s="7" t="s">
        <v>916</v>
      </c>
      <c r="H483" s="8" t="s">
        <v>908</v>
      </c>
      <c r="I483" s="15">
        <v>0</v>
      </c>
      <c r="J483" s="15">
        <v>200000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200000</v>
      </c>
      <c r="Q483" s="15">
        <v>0</v>
      </c>
      <c r="R483" s="15">
        <v>0</v>
      </c>
      <c r="S483" s="15">
        <v>0</v>
      </c>
      <c r="T483" s="15">
        <v>0</v>
      </c>
      <c r="U483" s="21">
        <v>0.46160000000000001</v>
      </c>
      <c r="V483"/>
      <c r="W483"/>
      <c r="X483"/>
    </row>
    <row r="484" spans="1:24" s="21" customFormat="1" x14ac:dyDescent="0.3">
      <c r="A484" s="7" t="s">
        <v>281</v>
      </c>
      <c r="B484" s="7" t="s">
        <v>910</v>
      </c>
      <c r="C484" s="7">
        <v>1303</v>
      </c>
      <c r="D484" s="7" t="s">
        <v>8</v>
      </c>
      <c r="E484" s="7">
        <v>913</v>
      </c>
      <c r="F484" s="7">
        <v>111462</v>
      </c>
      <c r="G484" s="7" t="s">
        <v>916</v>
      </c>
      <c r="H484" s="8" t="s">
        <v>1630</v>
      </c>
      <c r="I484" s="15">
        <v>600000</v>
      </c>
      <c r="J484" s="15">
        <v>2000000</v>
      </c>
      <c r="K484" s="15">
        <v>1000000</v>
      </c>
      <c r="L484" s="15">
        <v>1000000</v>
      </c>
      <c r="M484" s="15">
        <v>3000000</v>
      </c>
      <c r="N484" s="15">
        <v>1200000</v>
      </c>
      <c r="O484" s="15">
        <v>3000000</v>
      </c>
      <c r="P484" s="15">
        <v>800000</v>
      </c>
      <c r="Q484" s="15">
        <v>3000000</v>
      </c>
      <c r="R484" s="15">
        <v>3000000</v>
      </c>
      <c r="S484" s="15">
        <v>3000000</v>
      </c>
      <c r="T484" s="15">
        <v>4000000</v>
      </c>
      <c r="U484" s="21">
        <v>0.46160000000000001</v>
      </c>
      <c r="V484"/>
      <c r="W484"/>
      <c r="X484"/>
    </row>
    <row r="485" spans="1:24" s="21" customFormat="1" x14ac:dyDescent="0.3">
      <c r="A485" s="7" t="s">
        <v>281</v>
      </c>
      <c r="B485" s="7" t="s">
        <v>910</v>
      </c>
      <c r="C485" s="7">
        <v>1303</v>
      </c>
      <c r="D485" s="7" t="s">
        <v>8</v>
      </c>
      <c r="E485" s="7">
        <v>913</v>
      </c>
      <c r="F485" s="7">
        <v>111710</v>
      </c>
      <c r="G485" s="7" t="s">
        <v>916</v>
      </c>
      <c r="H485" s="8" t="s">
        <v>1631</v>
      </c>
      <c r="I485" s="15">
        <v>200000</v>
      </c>
      <c r="J485" s="15">
        <v>200000</v>
      </c>
      <c r="K485" s="15">
        <v>0</v>
      </c>
      <c r="L485" s="15">
        <v>0</v>
      </c>
      <c r="M485" s="15">
        <v>100000</v>
      </c>
      <c r="N485" s="15">
        <v>100000</v>
      </c>
      <c r="O485" s="15">
        <v>200000</v>
      </c>
      <c r="P485" s="15">
        <v>300000</v>
      </c>
      <c r="Q485" s="15">
        <v>200000</v>
      </c>
      <c r="R485" s="15">
        <v>0</v>
      </c>
      <c r="S485" s="15">
        <v>0</v>
      </c>
      <c r="T485" s="15">
        <v>200000</v>
      </c>
      <c r="U485" s="21">
        <v>0.46160000000000001</v>
      </c>
      <c r="V485"/>
      <c r="W485"/>
      <c r="X485"/>
    </row>
    <row r="486" spans="1:24" s="21" customFormat="1" x14ac:dyDescent="0.3">
      <c r="A486" s="7" t="s">
        <v>281</v>
      </c>
      <c r="B486" s="7" t="s">
        <v>910</v>
      </c>
      <c r="C486" s="7">
        <v>1303</v>
      </c>
      <c r="D486" s="7" t="s">
        <v>8</v>
      </c>
      <c r="E486" s="7">
        <v>922</v>
      </c>
      <c r="F486" s="7" t="s">
        <v>1730</v>
      </c>
      <c r="G486" s="7" t="s">
        <v>916</v>
      </c>
      <c r="H486" s="8" t="s">
        <v>1632</v>
      </c>
      <c r="I486" s="15">
        <v>600000</v>
      </c>
      <c r="J486" s="15">
        <v>600000</v>
      </c>
      <c r="K486" s="15">
        <v>600000</v>
      </c>
      <c r="L486" s="15">
        <v>800000</v>
      </c>
      <c r="M486" s="15">
        <v>600000</v>
      </c>
      <c r="N486" s="15">
        <v>600000</v>
      </c>
      <c r="O486" s="15">
        <v>600000</v>
      </c>
      <c r="P486" s="15">
        <v>600000</v>
      </c>
      <c r="Q486" s="15">
        <v>600000</v>
      </c>
      <c r="R486" s="15">
        <v>800000</v>
      </c>
      <c r="S486" s="15">
        <v>1200000</v>
      </c>
      <c r="T486" s="15">
        <v>600000</v>
      </c>
      <c r="U486" s="21">
        <v>0.46160000000000001</v>
      </c>
      <c r="V486"/>
      <c r="W486"/>
      <c r="X486"/>
    </row>
    <row r="487" spans="1:24" s="21" customFormat="1" x14ac:dyDescent="0.3">
      <c r="A487" s="7" t="s">
        <v>281</v>
      </c>
      <c r="B487" s="7" t="s">
        <v>910</v>
      </c>
      <c r="C487" s="7">
        <v>1303</v>
      </c>
      <c r="D487" s="7" t="s">
        <v>8</v>
      </c>
      <c r="E487" s="7">
        <v>925</v>
      </c>
      <c r="F487" s="7" t="s">
        <v>1731</v>
      </c>
      <c r="G487" s="7" t="s">
        <v>916</v>
      </c>
      <c r="H487" s="8" t="s">
        <v>1633</v>
      </c>
      <c r="I487" s="15">
        <v>400000</v>
      </c>
      <c r="J487" s="15">
        <v>600000</v>
      </c>
      <c r="K487" s="15">
        <v>400000</v>
      </c>
      <c r="L487" s="15">
        <v>400000</v>
      </c>
      <c r="M487" s="15">
        <v>400000</v>
      </c>
      <c r="N487" s="15">
        <v>400000</v>
      </c>
      <c r="O487" s="15">
        <v>400000</v>
      </c>
      <c r="P487" s="15">
        <v>400000</v>
      </c>
      <c r="Q487" s="15">
        <v>400000</v>
      </c>
      <c r="R487" s="15">
        <v>400000</v>
      </c>
      <c r="S487" s="15">
        <v>400000</v>
      </c>
      <c r="T487" s="15">
        <v>400000</v>
      </c>
      <c r="U487" s="21">
        <v>0.46160000000000001</v>
      </c>
      <c r="V487"/>
      <c r="W487"/>
      <c r="X487"/>
    </row>
    <row r="488" spans="1:24" s="21" customFormat="1" x14ac:dyDescent="0.3">
      <c r="A488" s="7" t="s">
        <v>281</v>
      </c>
      <c r="B488" s="7" t="s">
        <v>910</v>
      </c>
      <c r="C488" s="7">
        <v>1303</v>
      </c>
      <c r="D488" s="7" t="s">
        <v>8</v>
      </c>
      <c r="E488" s="7">
        <v>905</v>
      </c>
      <c r="F488" s="7" t="s">
        <v>1732</v>
      </c>
      <c r="G488" s="7" t="s">
        <v>916</v>
      </c>
      <c r="H488" s="8" t="s">
        <v>1634</v>
      </c>
      <c r="I488" s="15">
        <v>400000</v>
      </c>
      <c r="J488" s="15">
        <v>400000</v>
      </c>
      <c r="K488" s="15">
        <v>600000</v>
      </c>
      <c r="L488" s="15">
        <v>400000</v>
      </c>
      <c r="M488" s="15">
        <v>400000</v>
      </c>
      <c r="N488" s="15">
        <v>400000</v>
      </c>
      <c r="O488" s="15">
        <v>400000</v>
      </c>
      <c r="P488" s="15">
        <v>400000</v>
      </c>
      <c r="Q488" s="15">
        <v>800000</v>
      </c>
      <c r="R488" s="15">
        <v>800000</v>
      </c>
      <c r="S488" s="15">
        <v>400000</v>
      </c>
      <c r="T488" s="15">
        <v>1200000</v>
      </c>
      <c r="U488" s="21">
        <v>0.46160000000000001</v>
      </c>
      <c r="V488"/>
      <c r="W488"/>
      <c r="X488"/>
    </row>
    <row r="489" spans="1:24" s="21" customFormat="1" x14ac:dyDescent="0.3">
      <c r="A489" s="7" t="s">
        <v>281</v>
      </c>
      <c r="B489" s="7" t="s">
        <v>910</v>
      </c>
      <c r="C489" s="7">
        <v>1303</v>
      </c>
      <c r="D489" s="7" t="s">
        <v>8</v>
      </c>
      <c r="E489" s="7">
        <v>925</v>
      </c>
      <c r="F489" s="7" t="s">
        <v>1733</v>
      </c>
      <c r="G489" s="7" t="s">
        <v>916</v>
      </c>
      <c r="H489" s="8" t="s">
        <v>1635</v>
      </c>
      <c r="I489" s="15">
        <v>100000</v>
      </c>
      <c r="J489" s="15">
        <v>200000</v>
      </c>
      <c r="K489" s="15">
        <v>400000</v>
      </c>
      <c r="L489" s="15">
        <v>200000</v>
      </c>
      <c r="M489" s="15">
        <v>200000</v>
      </c>
      <c r="N489" s="15">
        <v>200000</v>
      </c>
      <c r="O489" s="15">
        <v>100000</v>
      </c>
      <c r="P489" s="15">
        <v>100000</v>
      </c>
      <c r="Q489" s="15">
        <v>400000</v>
      </c>
      <c r="R489" s="15">
        <v>400000</v>
      </c>
      <c r="S489" s="15">
        <v>500000</v>
      </c>
      <c r="T489" s="15">
        <v>600000</v>
      </c>
      <c r="U489" s="21">
        <v>0.46160000000000001</v>
      </c>
      <c r="V489"/>
      <c r="W489"/>
      <c r="X489"/>
    </row>
    <row r="490" spans="1:24" s="21" customFormat="1" x14ac:dyDescent="0.3">
      <c r="A490" s="7" t="s">
        <v>281</v>
      </c>
      <c r="B490" s="7" t="s">
        <v>910</v>
      </c>
      <c r="C490" s="7">
        <v>1303</v>
      </c>
      <c r="D490" s="7" t="s">
        <v>8</v>
      </c>
      <c r="E490" s="7">
        <v>913</v>
      </c>
      <c r="F490" s="7">
        <v>111316</v>
      </c>
      <c r="G490" s="7" t="s">
        <v>1761</v>
      </c>
      <c r="H490" s="8" t="s">
        <v>1636</v>
      </c>
      <c r="I490" s="15">
        <v>500000</v>
      </c>
      <c r="J490" s="15">
        <v>2000000</v>
      </c>
      <c r="K490" s="15">
        <v>2000000</v>
      </c>
      <c r="L490" s="15">
        <v>2000000</v>
      </c>
      <c r="M490" s="15">
        <v>2500000</v>
      </c>
      <c r="N490" s="15">
        <v>1500000</v>
      </c>
      <c r="O490" s="15">
        <v>2000000</v>
      </c>
      <c r="P490" s="15">
        <v>2000000</v>
      </c>
      <c r="Q490" s="15">
        <v>2500000</v>
      </c>
      <c r="R490" s="15">
        <v>2500000</v>
      </c>
      <c r="S490" s="15">
        <v>1500000</v>
      </c>
      <c r="T490" s="15">
        <v>2000000</v>
      </c>
      <c r="U490" s="21">
        <v>0.46160000000000001</v>
      </c>
      <c r="V490"/>
      <c r="W490"/>
      <c r="X490"/>
    </row>
    <row r="491" spans="1:24" s="21" customFormat="1" x14ac:dyDescent="0.3">
      <c r="A491" s="7" t="s">
        <v>281</v>
      </c>
      <c r="B491" s="7" t="s">
        <v>910</v>
      </c>
      <c r="C491" s="7">
        <v>1303</v>
      </c>
      <c r="D491" s="7" t="s">
        <v>8</v>
      </c>
      <c r="E491" s="7">
        <v>913</v>
      </c>
      <c r="F491" s="7">
        <v>111280</v>
      </c>
      <c r="G491" s="7" t="s">
        <v>1761</v>
      </c>
      <c r="H491" s="8" t="s">
        <v>1637</v>
      </c>
      <c r="I491" s="15">
        <v>1500000</v>
      </c>
      <c r="J491" s="15">
        <v>2000000</v>
      </c>
      <c r="K491" s="15">
        <v>1500000</v>
      </c>
      <c r="L491" s="15">
        <v>3000000</v>
      </c>
      <c r="M491" s="15">
        <v>2000000</v>
      </c>
      <c r="N491" s="15">
        <v>1500000</v>
      </c>
      <c r="O491" s="15">
        <v>2000000</v>
      </c>
      <c r="P491" s="15">
        <v>1500000</v>
      </c>
      <c r="Q491" s="15">
        <v>2500000</v>
      </c>
      <c r="R491" s="15">
        <v>2500000</v>
      </c>
      <c r="S491" s="15">
        <v>1500000</v>
      </c>
      <c r="T491" s="15">
        <v>1500000</v>
      </c>
      <c r="U491" s="21">
        <v>0.46160000000000001</v>
      </c>
      <c r="V491"/>
      <c r="W491"/>
      <c r="X491"/>
    </row>
    <row r="492" spans="1:24" s="21" customFormat="1" x14ac:dyDescent="0.3">
      <c r="A492" s="7" t="s">
        <v>281</v>
      </c>
      <c r="B492" s="7" t="s">
        <v>910</v>
      </c>
      <c r="C492" s="7">
        <v>1303</v>
      </c>
      <c r="D492" s="7" t="s">
        <v>8</v>
      </c>
      <c r="E492" s="7">
        <v>913</v>
      </c>
      <c r="F492" s="7">
        <v>111189</v>
      </c>
      <c r="G492" s="7" t="s">
        <v>1761</v>
      </c>
      <c r="H492" s="8" t="s">
        <v>1638</v>
      </c>
      <c r="I492" s="15">
        <v>3000000</v>
      </c>
      <c r="J492" s="15">
        <v>2000000</v>
      </c>
      <c r="K492" s="15">
        <v>2500000</v>
      </c>
      <c r="L492" s="15">
        <v>2500000</v>
      </c>
      <c r="M492" s="15">
        <v>5000000</v>
      </c>
      <c r="N492" s="15">
        <v>3000000</v>
      </c>
      <c r="O492" s="15">
        <v>2000000</v>
      </c>
      <c r="P492" s="15">
        <v>4000000</v>
      </c>
      <c r="Q492" s="15">
        <v>3500000</v>
      </c>
      <c r="R492" s="15">
        <v>3000000</v>
      </c>
      <c r="S492" s="15">
        <v>6000000</v>
      </c>
      <c r="T492" s="15">
        <v>2000000</v>
      </c>
      <c r="U492" s="21">
        <v>0.46160000000000001</v>
      </c>
      <c r="V492"/>
      <c r="W492"/>
      <c r="X492"/>
    </row>
    <row r="493" spans="1:24" s="21" customFormat="1" x14ac:dyDescent="0.3">
      <c r="A493" s="7" t="s">
        <v>281</v>
      </c>
      <c r="B493" s="7" t="s">
        <v>910</v>
      </c>
      <c r="C493" s="7">
        <v>1303</v>
      </c>
      <c r="D493" s="7" t="s">
        <v>8</v>
      </c>
      <c r="E493" s="7">
        <v>913</v>
      </c>
      <c r="F493" s="7">
        <v>111574</v>
      </c>
      <c r="G493" s="7" t="s">
        <v>1761</v>
      </c>
      <c r="H493" s="8" t="s">
        <v>1639</v>
      </c>
      <c r="I493" s="15">
        <v>2500000</v>
      </c>
      <c r="J493" s="15">
        <v>2500000</v>
      </c>
      <c r="K493" s="15">
        <v>3000000</v>
      </c>
      <c r="L493" s="15">
        <v>3500000</v>
      </c>
      <c r="M493" s="15">
        <v>3000000</v>
      </c>
      <c r="N493" s="15">
        <v>3000000</v>
      </c>
      <c r="O493" s="15">
        <v>2500000</v>
      </c>
      <c r="P493" s="15">
        <v>3500000</v>
      </c>
      <c r="Q493" s="15">
        <v>3000000</v>
      </c>
      <c r="R493" s="15">
        <v>3000000</v>
      </c>
      <c r="S493" s="15">
        <v>2000000</v>
      </c>
      <c r="T493" s="15">
        <v>1500000</v>
      </c>
      <c r="U493" s="21">
        <v>0.46160000000000001</v>
      </c>
      <c r="V493"/>
      <c r="W493"/>
      <c r="X493"/>
    </row>
    <row r="494" spans="1:24" s="21" customFormat="1" x14ac:dyDescent="0.3">
      <c r="A494" s="7" t="s">
        <v>281</v>
      </c>
      <c r="B494" s="7" t="s">
        <v>910</v>
      </c>
      <c r="C494" s="7">
        <v>1303</v>
      </c>
      <c r="D494" s="7" t="s">
        <v>8</v>
      </c>
      <c r="E494" s="7">
        <v>905</v>
      </c>
      <c r="F494" s="7" t="s">
        <v>1734</v>
      </c>
      <c r="G494" s="7" t="s">
        <v>1761</v>
      </c>
      <c r="H494" s="8" t="s">
        <v>1640</v>
      </c>
      <c r="I494" s="15">
        <v>2000000</v>
      </c>
      <c r="J494" s="15">
        <v>2000000</v>
      </c>
      <c r="K494" s="15">
        <v>7500000</v>
      </c>
      <c r="L494" s="15">
        <v>6000000</v>
      </c>
      <c r="M494" s="15">
        <v>5000000</v>
      </c>
      <c r="N494" s="15">
        <v>7000000</v>
      </c>
      <c r="O494" s="15">
        <v>7000000</v>
      </c>
      <c r="P494" s="15">
        <v>6000000</v>
      </c>
      <c r="Q494" s="15">
        <v>5000000</v>
      </c>
      <c r="R494" s="15">
        <v>13000000</v>
      </c>
      <c r="S494" s="15">
        <v>12000000</v>
      </c>
      <c r="T494" s="15">
        <v>5000000</v>
      </c>
      <c r="U494" s="21">
        <v>0.46160000000000001</v>
      </c>
      <c r="V494"/>
      <c r="W494"/>
      <c r="X494"/>
    </row>
    <row r="495" spans="1:24" s="21" customFormat="1" x14ac:dyDescent="0.3">
      <c r="A495" s="7" t="s">
        <v>281</v>
      </c>
      <c r="B495" s="7" t="s">
        <v>910</v>
      </c>
      <c r="C495" s="7">
        <v>1303</v>
      </c>
      <c r="D495" s="7" t="s">
        <v>1211</v>
      </c>
      <c r="E495" s="7">
        <v>905</v>
      </c>
      <c r="F495" s="7" t="s">
        <v>499</v>
      </c>
      <c r="G495" s="7" t="s">
        <v>1761</v>
      </c>
      <c r="H495" s="8" t="s">
        <v>1641</v>
      </c>
      <c r="I495" s="15">
        <v>1500000</v>
      </c>
      <c r="J495" s="15">
        <v>1000000</v>
      </c>
      <c r="K495" s="15">
        <v>3000000</v>
      </c>
      <c r="L495" s="15">
        <v>2000000</v>
      </c>
      <c r="M495" s="15">
        <v>2000000</v>
      </c>
      <c r="N495" s="15">
        <v>3000000</v>
      </c>
      <c r="O495" s="15">
        <v>4000000</v>
      </c>
      <c r="P495" s="15">
        <v>2500000</v>
      </c>
      <c r="Q495" s="15">
        <v>3000000</v>
      </c>
      <c r="R495" s="15">
        <v>5000000</v>
      </c>
      <c r="S495" s="15">
        <v>2500000</v>
      </c>
      <c r="T495" s="15">
        <v>2000000</v>
      </c>
      <c r="U495" s="21">
        <v>0.46160000000000001</v>
      </c>
      <c r="V495"/>
      <c r="W495"/>
      <c r="X495"/>
    </row>
    <row r="496" spans="1:24" s="21" customFormat="1" x14ac:dyDescent="0.3">
      <c r="A496" s="7" t="s">
        <v>281</v>
      </c>
      <c r="B496" s="7" t="s">
        <v>910</v>
      </c>
      <c r="C496" s="7">
        <v>1303</v>
      </c>
      <c r="D496" s="7" t="s">
        <v>8</v>
      </c>
      <c r="E496" s="7">
        <v>922</v>
      </c>
      <c r="F496" s="7" t="s">
        <v>1735</v>
      </c>
      <c r="G496" s="7" t="s">
        <v>1761</v>
      </c>
      <c r="H496" s="8" t="s">
        <v>1642</v>
      </c>
      <c r="I496" s="15">
        <v>500000</v>
      </c>
      <c r="J496" s="15">
        <v>0</v>
      </c>
      <c r="K496" s="15">
        <v>500000</v>
      </c>
      <c r="L496" s="15">
        <v>500000</v>
      </c>
      <c r="M496" s="15">
        <v>1000000</v>
      </c>
      <c r="N496" s="15">
        <v>1000000</v>
      </c>
      <c r="O496" s="15">
        <v>500000</v>
      </c>
      <c r="P496" s="15">
        <v>500000</v>
      </c>
      <c r="Q496" s="15">
        <v>0</v>
      </c>
      <c r="R496" s="15">
        <v>500000</v>
      </c>
      <c r="S496" s="15">
        <v>500000</v>
      </c>
      <c r="T496" s="15">
        <v>500000</v>
      </c>
      <c r="U496" s="21">
        <v>0.46160000000000001</v>
      </c>
      <c r="V496"/>
      <c r="W496"/>
      <c r="X496"/>
    </row>
    <row r="497" spans="1:24" s="21" customFormat="1" x14ac:dyDescent="0.3">
      <c r="A497" s="7" t="s">
        <v>281</v>
      </c>
      <c r="B497" s="7" t="s">
        <v>910</v>
      </c>
      <c r="C497" s="7">
        <v>1303</v>
      </c>
      <c r="D497" s="7" t="s">
        <v>8</v>
      </c>
      <c r="E497" s="7">
        <v>905</v>
      </c>
      <c r="F497" s="7" t="s">
        <v>1736</v>
      </c>
      <c r="G497" s="7" t="s">
        <v>1761</v>
      </c>
      <c r="H497" s="8" t="s">
        <v>1643</v>
      </c>
      <c r="I497" s="15">
        <v>0</v>
      </c>
      <c r="J497" s="15">
        <v>0</v>
      </c>
      <c r="K497" s="15">
        <v>200000</v>
      </c>
      <c r="L497" s="15">
        <v>500000</v>
      </c>
      <c r="M497" s="15">
        <v>500000</v>
      </c>
      <c r="N497" s="15">
        <v>500000</v>
      </c>
      <c r="O497" s="15">
        <v>500000</v>
      </c>
      <c r="P497" s="15">
        <v>0</v>
      </c>
      <c r="Q497" s="15">
        <v>500000</v>
      </c>
      <c r="R497" s="15">
        <v>0</v>
      </c>
      <c r="S497" s="15">
        <v>0</v>
      </c>
      <c r="T497" s="15">
        <v>0</v>
      </c>
      <c r="U497" s="21">
        <v>0.46160000000000001</v>
      </c>
      <c r="V497"/>
      <c r="W497"/>
      <c r="X497"/>
    </row>
    <row r="498" spans="1:24" s="21" customFormat="1" x14ac:dyDescent="0.3">
      <c r="A498" s="7" t="s">
        <v>281</v>
      </c>
      <c r="B498" s="7" t="s">
        <v>910</v>
      </c>
      <c r="C498" s="7">
        <v>1303</v>
      </c>
      <c r="D498" s="7" t="s">
        <v>8</v>
      </c>
      <c r="E498" s="7">
        <v>905</v>
      </c>
      <c r="F498" s="7" t="s">
        <v>1737</v>
      </c>
      <c r="G498" s="7" t="s">
        <v>1761</v>
      </c>
      <c r="H498" s="8" t="s">
        <v>1644</v>
      </c>
      <c r="I498" s="15">
        <v>500000</v>
      </c>
      <c r="J498" s="15">
        <v>500000</v>
      </c>
      <c r="K498" s="15">
        <v>1000000</v>
      </c>
      <c r="L498" s="15">
        <v>0</v>
      </c>
      <c r="M498" s="15">
        <v>1000000</v>
      </c>
      <c r="N498" s="15">
        <v>500000</v>
      </c>
      <c r="O498" s="15">
        <v>500000</v>
      </c>
      <c r="P498" s="15">
        <v>0</v>
      </c>
      <c r="Q498" s="15">
        <v>500000</v>
      </c>
      <c r="R498" s="15">
        <v>500000</v>
      </c>
      <c r="S498" s="15">
        <v>1000000</v>
      </c>
      <c r="T498" s="15">
        <v>500000</v>
      </c>
      <c r="U498" s="21">
        <v>0.46160000000000001</v>
      </c>
      <c r="V498"/>
      <c r="W498"/>
      <c r="X498"/>
    </row>
    <row r="499" spans="1:24" s="21" customFormat="1" x14ac:dyDescent="0.3">
      <c r="A499" s="7" t="s">
        <v>281</v>
      </c>
      <c r="B499" s="7" t="s">
        <v>910</v>
      </c>
      <c r="C499" s="7">
        <v>1303</v>
      </c>
      <c r="D499" s="7" t="s">
        <v>558</v>
      </c>
      <c r="E499" s="7">
        <v>905</v>
      </c>
      <c r="F499" s="7" t="s">
        <v>500</v>
      </c>
      <c r="G499" s="7" t="s">
        <v>1761</v>
      </c>
      <c r="H499" s="8" t="s">
        <v>369</v>
      </c>
      <c r="I499" s="15">
        <v>1000000</v>
      </c>
      <c r="J499" s="15">
        <v>500000</v>
      </c>
      <c r="K499" s="15">
        <v>1500000</v>
      </c>
      <c r="L499" s="15">
        <v>500000</v>
      </c>
      <c r="M499" s="15">
        <v>1000000</v>
      </c>
      <c r="N499" s="15">
        <v>0</v>
      </c>
      <c r="O499" s="15">
        <v>500000</v>
      </c>
      <c r="P499" s="15">
        <v>500000</v>
      </c>
      <c r="Q499" s="15">
        <v>500000</v>
      </c>
      <c r="R499" s="15">
        <v>1000000</v>
      </c>
      <c r="S499" s="15">
        <v>1000000</v>
      </c>
      <c r="T499" s="15">
        <v>500000</v>
      </c>
      <c r="U499" s="21">
        <v>0.46160000000000001</v>
      </c>
      <c r="V499"/>
      <c r="W499"/>
      <c r="X499"/>
    </row>
    <row r="500" spans="1:24" s="21" customFormat="1" x14ac:dyDescent="0.3">
      <c r="A500" s="7" t="s">
        <v>281</v>
      </c>
      <c r="B500" s="7" t="s">
        <v>910</v>
      </c>
      <c r="C500" s="7">
        <v>1303</v>
      </c>
      <c r="D500" s="7" t="s">
        <v>8</v>
      </c>
      <c r="E500" s="7">
        <v>905</v>
      </c>
      <c r="F500" s="7" t="s">
        <v>1738</v>
      </c>
      <c r="G500" s="7" t="s">
        <v>1761</v>
      </c>
      <c r="H500" s="8" t="s">
        <v>1645</v>
      </c>
      <c r="I500" s="15">
        <v>0</v>
      </c>
      <c r="J500" s="15">
        <v>0</v>
      </c>
      <c r="K500" s="15">
        <v>500000</v>
      </c>
      <c r="L500" s="15">
        <v>500000</v>
      </c>
      <c r="M500" s="15">
        <v>0</v>
      </c>
      <c r="N500" s="15">
        <v>500000</v>
      </c>
      <c r="O500" s="15">
        <v>500000</v>
      </c>
      <c r="P500" s="15">
        <v>500000</v>
      </c>
      <c r="Q500" s="15">
        <v>0</v>
      </c>
      <c r="R500" s="15">
        <v>1000000</v>
      </c>
      <c r="S500" s="15">
        <v>1000000</v>
      </c>
      <c r="T500" s="15">
        <v>500000</v>
      </c>
      <c r="U500" s="21">
        <v>0.46160000000000001</v>
      </c>
      <c r="V500"/>
      <c r="W500"/>
      <c r="X500"/>
    </row>
    <row r="501" spans="1:24" s="21" customFormat="1" x14ac:dyDescent="0.3">
      <c r="A501" s="7" t="s">
        <v>281</v>
      </c>
      <c r="B501" s="7" t="s">
        <v>910</v>
      </c>
      <c r="C501" s="7">
        <v>1303</v>
      </c>
      <c r="D501" s="7" t="s">
        <v>252</v>
      </c>
      <c r="E501" s="7">
        <v>905</v>
      </c>
      <c r="F501" s="7" t="s">
        <v>252</v>
      </c>
      <c r="G501" s="7" t="s">
        <v>1761</v>
      </c>
      <c r="H501" s="8" t="s">
        <v>1646</v>
      </c>
      <c r="I501" s="15">
        <v>0</v>
      </c>
      <c r="J501" s="15">
        <v>0</v>
      </c>
      <c r="K501" s="15">
        <v>5000000</v>
      </c>
      <c r="L501" s="15">
        <v>4000000</v>
      </c>
      <c r="M501" s="15">
        <v>4000000</v>
      </c>
      <c r="N501" s="15">
        <v>4000000</v>
      </c>
      <c r="O501" s="15">
        <v>3000000</v>
      </c>
      <c r="P501" s="15">
        <v>3000000</v>
      </c>
      <c r="Q501" s="15">
        <v>5000000</v>
      </c>
      <c r="R501" s="15">
        <v>7000000</v>
      </c>
      <c r="S501" s="15">
        <v>6000000</v>
      </c>
      <c r="T501" s="15">
        <v>4000000</v>
      </c>
      <c r="U501" s="21">
        <v>0.46160000000000001</v>
      </c>
      <c r="V501"/>
      <c r="W501"/>
      <c r="X501"/>
    </row>
    <row r="502" spans="1:24" s="21" customFormat="1" x14ac:dyDescent="0.3">
      <c r="A502" s="7" t="s">
        <v>281</v>
      </c>
      <c r="B502" s="7" t="s">
        <v>910</v>
      </c>
      <c r="C502" s="7">
        <v>1303</v>
      </c>
      <c r="D502" s="7" t="s">
        <v>8</v>
      </c>
      <c r="E502" s="7">
        <v>913</v>
      </c>
      <c r="F502" s="7" t="s">
        <v>1739</v>
      </c>
      <c r="G502" s="7" t="s">
        <v>913</v>
      </c>
      <c r="H502" s="8" t="s">
        <v>1647</v>
      </c>
      <c r="I502" s="15">
        <v>2000000</v>
      </c>
      <c r="J502" s="15">
        <v>2000000</v>
      </c>
      <c r="K502" s="15">
        <v>3000000</v>
      </c>
      <c r="L502" s="15">
        <v>3000000</v>
      </c>
      <c r="M502" s="15">
        <v>2000000</v>
      </c>
      <c r="N502" s="15">
        <v>2000000</v>
      </c>
      <c r="O502" s="15">
        <v>2000000</v>
      </c>
      <c r="P502" s="15">
        <v>1000000</v>
      </c>
      <c r="Q502" s="15">
        <v>5000000</v>
      </c>
      <c r="R502" s="15">
        <v>1000000</v>
      </c>
      <c r="S502" s="15">
        <v>3000000</v>
      </c>
      <c r="T502" s="15">
        <v>4000000</v>
      </c>
      <c r="U502" s="21">
        <v>0.46160000000000001</v>
      </c>
      <c r="V502"/>
      <c r="W502"/>
      <c r="X502"/>
    </row>
    <row r="503" spans="1:24" s="21" customFormat="1" x14ac:dyDescent="0.3">
      <c r="A503" s="7" t="s">
        <v>281</v>
      </c>
      <c r="B503" s="7" t="s">
        <v>910</v>
      </c>
      <c r="C503" s="7">
        <v>1303</v>
      </c>
      <c r="D503" s="7" t="s">
        <v>8</v>
      </c>
      <c r="E503" s="7">
        <v>913</v>
      </c>
      <c r="F503" s="7" t="s">
        <v>1740</v>
      </c>
      <c r="G503" s="7" t="s">
        <v>913</v>
      </c>
      <c r="H503" s="8" t="s">
        <v>1648</v>
      </c>
      <c r="I503" s="15">
        <v>1000000</v>
      </c>
      <c r="J503" s="15">
        <v>0</v>
      </c>
      <c r="K503" s="15">
        <v>1000000</v>
      </c>
      <c r="L503" s="15">
        <v>0</v>
      </c>
      <c r="M503" s="15">
        <v>1000000</v>
      </c>
      <c r="N503" s="15">
        <v>0</v>
      </c>
      <c r="O503" s="15">
        <v>0</v>
      </c>
      <c r="P503" s="15">
        <v>0</v>
      </c>
      <c r="Q503" s="15">
        <v>1000000</v>
      </c>
      <c r="R503" s="15">
        <v>0</v>
      </c>
      <c r="S503" s="15">
        <v>0</v>
      </c>
      <c r="T503" s="15">
        <v>1000000</v>
      </c>
      <c r="U503" s="21">
        <v>0.46160000000000001</v>
      </c>
      <c r="V503"/>
      <c r="W503"/>
      <c r="X503"/>
    </row>
    <row r="504" spans="1:24" s="21" customFormat="1" x14ac:dyDescent="0.3">
      <c r="A504" s="7" t="s">
        <v>281</v>
      </c>
      <c r="B504" s="7" t="s">
        <v>910</v>
      </c>
      <c r="C504" s="7">
        <v>1303</v>
      </c>
      <c r="D504" s="7" t="s">
        <v>8</v>
      </c>
      <c r="E504" s="7">
        <v>913</v>
      </c>
      <c r="F504" s="7" t="s">
        <v>1741</v>
      </c>
      <c r="G504" s="7" t="s">
        <v>913</v>
      </c>
      <c r="H504" s="8" t="s">
        <v>1649</v>
      </c>
      <c r="I504" s="15">
        <v>1000000</v>
      </c>
      <c r="J504" s="15">
        <v>0</v>
      </c>
      <c r="K504" s="15">
        <v>1000000</v>
      </c>
      <c r="L504" s="15">
        <v>1000000</v>
      </c>
      <c r="M504" s="15">
        <v>1000000</v>
      </c>
      <c r="N504" s="15">
        <v>1000000</v>
      </c>
      <c r="O504" s="15">
        <v>1000000</v>
      </c>
      <c r="P504" s="15">
        <v>0</v>
      </c>
      <c r="Q504" s="15">
        <v>1000000</v>
      </c>
      <c r="R504" s="15">
        <v>0</v>
      </c>
      <c r="S504" s="15">
        <v>1000000</v>
      </c>
      <c r="T504" s="15">
        <v>2000000</v>
      </c>
      <c r="U504" s="21">
        <v>0.46160000000000001</v>
      </c>
      <c r="V504"/>
      <c r="W504"/>
      <c r="X504"/>
    </row>
    <row r="505" spans="1:24" s="21" customFormat="1" x14ac:dyDescent="0.3">
      <c r="A505" s="7" t="s">
        <v>281</v>
      </c>
      <c r="B505" s="7" t="s">
        <v>910</v>
      </c>
      <c r="C505" s="7">
        <v>1303</v>
      </c>
      <c r="D505" s="7" t="s">
        <v>8</v>
      </c>
      <c r="E505" s="7">
        <v>913</v>
      </c>
      <c r="F505" s="7" t="s">
        <v>1742</v>
      </c>
      <c r="G505" s="7" t="s">
        <v>913</v>
      </c>
      <c r="H505" s="8" t="s">
        <v>1650</v>
      </c>
      <c r="I505" s="15">
        <v>20000000</v>
      </c>
      <c r="J505" s="15">
        <v>10000000</v>
      </c>
      <c r="K505" s="15">
        <v>20000000</v>
      </c>
      <c r="L505" s="15">
        <v>20000000</v>
      </c>
      <c r="M505" s="15">
        <v>30000000</v>
      </c>
      <c r="N505" s="15">
        <v>20000000</v>
      </c>
      <c r="O505" s="15">
        <v>20000000</v>
      </c>
      <c r="P505" s="15">
        <v>20000000</v>
      </c>
      <c r="Q505" s="15">
        <v>20000000</v>
      </c>
      <c r="R505" s="15">
        <v>20000000</v>
      </c>
      <c r="S505" s="15">
        <v>10000000</v>
      </c>
      <c r="T505" s="15">
        <v>20000000</v>
      </c>
      <c r="U505" s="21">
        <v>0.46160000000000001</v>
      </c>
      <c r="V505"/>
      <c r="W505"/>
      <c r="X505"/>
    </row>
    <row r="506" spans="1:24" s="21" customFormat="1" x14ac:dyDescent="0.3">
      <c r="A506" s="7" t="s">
        <v>281</v>
      </c>
      <c r="B506" s="7" t="s">
        <v>910</v>
      </c>
      <c r="C506" s="7">
        <v>1303</v>
      </c>
      <c r="D506" s="7" t="s">
        <v>8</v>
      </c>
      <c r="E506" s="7">
        <v>913</v>
      </c>
      <c r="F506" s="7" t="s">
        <v>1743</v>
      </c>
      <c r="G506" s="7" t="s">
        <v>913</v>
      </c>
      <c r="H506" s="8" t="s">
        <v>1651</v>
      </c>
      <c r="I506" s="15">
        <v>20000000</v>
      </c>
      <c r="J506" s="15">
        <v>10000000</v>
      </c>
      <c r="K506" s="15">
        <v>15000000</v>
      </c>
      <c r="L506" s="15">
        <v>20000000</v>
      </c>
      <c r="M506" s="15">
        <v>20000000</v>
      </c>
      <c r="N506" s="15">
        <v>10000000</v>
      </c>
      <c r="O506" s="15">
        <v>20000000</v>
      </c>
      <c r="P506" s="15">
        <v>10000000</v>
      </c>
      <c r="Q506" s="15">
        <v>20000000</v>
      </c>
      <c r="R506" s="15">
        <v>10000000</v>
      </c>
      <c r="S506" s="15">
        <v>10000000</v>
      </c>
      <c r="T506" s="15">
        <v>20000000</v>
      </c>
      <c r="U506" s="21">
        <v>0.46160000000000001</v>
      </c>
      <c r="V506"/>
      <c r="W506"/>
      <c r="X506"/>
    </row>
    <row r="507" spans="1:24" s="21" customFormat="1" x14ac:dyDescent="0.3">
      <c r="A507" s="7" t="s">
        <v>281</v>
      </c>
      <c r="B507" s="7" t="s">
        <v>910</v>
      </c>
      <c r="C507" s="7">
        <v>1303</v>
      </c>
      <c r="D507" s="7" t="s">
        <v>8</v>
      </c>
      <c r="E507" s="7">
        <v>913</v>
      </c>
      <c r="F507" s="7" t="s">
        <v>1744</v>
      </c>
      <c r="G507" s="7" t="s">
        <v>913</v>
      </c>
      <c r="H507" s="8" t="s">
        <v>1652</v>
      </c>
      <c r="I507" s="15">
        <v>40000000</v>
      </c>
      <c r="J507" s="15">
        <v>10000000</v>
      </c>
      <c r="K507" s="15">
        <v>20000000</v>
      </c>
      <c r="L507" s="15">
        <v>20000000</v>
      </c>
      <c r="M507" s="15">
        <v>20000000</v>
      </c>
      <c r="N507" s="15">
        <v>40000000</v>
      </c>
      <c r="O507" s="15">
        <v>20000000</v>
      </c>
      <c r="P507" s="15">
        <v>10000000</v>
      </c>
      <c r="Q507" s="15">
        <v>50000000</v>
      </c>
      <c r="R507" s="15">
        <v>10000000</v>
      </c>
      <c r="S507" s="15">
        <v>20000000</v>
      </c>
      <c r="T507" s="15">
        <v>40000000</v>
      </c>
      <c r="U507" s="21">
        <v>0.46160000000000001</v>
      </c>
      <c r="V507"/>
      <c r="W507"/>
      <c r="X507"/>
    </row>
    <row r="508" spans="1:24" s="21" customFormat="1" x14ac:dyDescent="0.3">
      <c r="A508" s="7" t="s">
        <v>281</v>
      </c>
      <c r="B508" s="7" t="s">
        <v>910</v>
      </c>
      <c r="C508" s="7">
        <v>1303</v>
      </c>
      <c r="D508" s="7" t="s">
        <v>8</v>
      </c>
      <c r="E508" s="7">
        <v>907</v>
      </c>
      <c r="F508" s="7" t="s">
        <v>1745</v>
      </c>
      <c r="G508" s="7" t="s">
        <v>913</v>
      </c>
      <c r="H508" s="8" t="s">
        <v>1653</v>
      </c>
      <c r="I508" s="15">
        <v>0</v>
      </c>
      <c r="J508" s="15">
        <v>0</v>
      </c>
      <c r="K508" s="15">
        <v>0</v>
      </c>
      <c r="L508" s="15">
        <v>0</v>
      </c>
      <c r="M508" s="15">
        <v>1000000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21">
        <v>0.46160000000000001</v>
      </c>
      <c r="V508"/>
      <c r="W508"/>
      <c r="X508"/>
    </row>
    <row r="509" spans="1:24" s="21" customFormat="1" x14ac:dyDescent="0.3">
      <c r="A509" s="7" t="s">
        <v>281</v>
      </c>
      <c r="B509" s="7" t="s">
        <v>910</v>
      </c>
      <c r="C509" s="7">
        <v>1303</v>
      </c>
      <c r="D509" s="7" t="s">
        <v>8</v>
      </c>
      <c r="E509" s="7">
        <v>913</v>
      </c>
      <c r="F509" s="7" t="s">
        <v>1746</v>
      </c>
      <c r="G509" s="7" t="s">
        <v>913</v>
      </c>
      <c r="H509" s="8" t="s">
        <v>1654</v>
      </c>
      <c r="I509" s="15">
        <v>40000000</v>
      </c>
      <c r="J509" s="15">
        <v>20000000</v>
      </c>
      <c r="K509" s="15">
        <v>20000000</v>
      </c>
      <c r="L509" s="15">
        <v>30000000</v>
      </c>
      <c r="M509" s="15">
        <v>50000000</v>
      </c>
      <c r="N509" s="15">
        <v>30000000</v>
      </c>
      <c r="O509" s="15">
        <v>30000000</v>
      </c>
      <c r="P509" s="15">
        <v>40000000</v>
      </c>
      <c r="Q509" s="15">
        <v>40000000</v>
      </c>
      <c r="R509" s="15">
        <v>30000000</v>
      </c>
      <c r="S509" s="15">
        <v>30000000</v>
      </c>
      <c r="T509" s="15">
        <v>40000000</v>
      </c>
      <c r="U509" s="21">
        <v>0.46160000000000001</v>
      </c>
      <c r="V509"/>
      <c r="W509"/>
      <c r="X509"/>
    </row>
    <row r="510" spans="1:24" s="21" customFormat="1" x14ac:dyDescent="0.3">
      <c r="A510" s="7" t="s">
        <v>281</v>
      </c>
      <c r="B510" s="7" t="s">
        <v>910</v>
      </c>
      <c r="C510" s="7">
        <v>1303</v>
      </c>
      <c r="D510" s="7" t="s">
        <v>8</v>
      </c>
      <c r="E510" s="7">
        <v>913</v>
      </c>
      <c r="F510" s="7">
        <v>110072</v>
      </c>
      <c r="G510" s="7" t="s">
        <v>913</v>
      </c>
      <c r="H510" s="8" t="s">
        <v>1655</v>
      </c>
      <c r="I510" s="15">
        <v>1000000</v>
      </c>
      <c r="J510" s="15">
        <v>0</v>
      </c>
      <c r="K510" s="15">
        <v>0</v>
      </c>
      <c r="L510" s="15">
        <v>1000000</v>
      </c>
      <c r="M510" s="15">
        <v>0</v>
      </c>
      <c r="N510" s="15">
        <v>0</v>
      </c>
      <c r="O510" s="15">
        <v>0</v>
      </c>
      <c r="P510" s="15">
        <v>1000000</v>
      </c>
      <c r="Q510" s="15">
        <v>1000000</v>
      </c>
      <c r="R510" s="15">
        <v>0</v>
      </c>
      <c r="S510" s="15">
        <v>0</v>
      </c>
      <c r="T510" s="15">
        <v>0</v>
      </c>
      <c r="U510" s="21">
        <v>0.46160000000000001</v>
      </c>
      <c r="V510"/>
      <c r="W510"/>
      <c r="X510"/>
    </row>
    <row r="511" spans="1:24" s="21" customFormat="1" x14ac:dyDescent="0.3">
      <c r="A511" s="7" t="s">
        <v>281</v>
      </c>
      <c r="B511" s="7" t="s">
        <v>910</v>
      </c>
      <c r="C511" s="7">
        <v>1303</v>
      </c>
      <c r="D511" s="7" t="s">
        <v>8</v>
      </c>
      <c r="E511" s="7">
        <v>913</v>
      </c>
      <c r="F511" s="7">
        <v>111164</v>
      </c>
      <c r="G511" s="7" t="s">
        <v>913</v>
      </c>
      <c r="H511" s="8" t="s">
        <v>1656</v>
      </c>
      <c r="I511" s="15">
        <v>2000000</v>
      </c>
      <c r="J511" s="15">
        <v>2000000</v>
      </c>
      <c r="K511" s="15">
        <v>2000000</v>
      </c>
      <c r="L511" s="15">
        <v>2000000</v>
      </c>
      <c r="M511" s="15">
        <v>0</v>
      </c>
      <c r="N511" s="15">
        <v>2000000</v>
      </c>
      <c r="O511" s="15">
        <v>2000000</v>
      </c>
      <c r="P511" s="15">
        <v>2000000</v>
      </c>
      <c r="Q511" s="15">
        <v>3000000</v>
      </c>
      <c r="R511" s="15">
        <v>2000000</v>
      </c>
      <c r="S511" s="15">
        <v>2000000</v>
      </c>
      <c r="T511" s="15">
        <v>4000000</v>
      </c>
      <c r="U511" s="21">
        <v>0.46160000000000001</v>
      </c>
      <c r="V511"/>
      <c r="W511"/>
      <c r="X511"/>
    </row>
    <row r="512" spans="1:24" s="21" customFormat="1" x14ac:dyDescent="0.3">
      <c r="A512" s="7" t="s">
        <v>281</v>
      </c>
      <c r="B512" s="7" t="s">
        <v>910</v>
      </c>
      <c r="C512" s="7">
        <v>1303</v>
      </c>
      <c r="D512" s="7" t="s">
        <v>8</v>
      </c>
      <c r="E512" s="7">
        <v>913</v>
      </c>
      <c r="F512" s="7">
        <v>111412</v>
      </c>
      <c r="G512" s="7" t="s">
        <v>913</v>
      </c>
      <c r="H512" s="8" t="s">
        <v>1657</v>
      </c>
      <c r="I512" s="15">
        <v>5000000</v>
      </c>
      <c r="J512" s="15">
        <v>3000000</v>
      </c>
      <c r="K512" s="15">
        <v>4000000</v>
      </c>
      <c r="L512" s="15">
        <v>4000000</v>
      </c>
      <c r="M512" s="15">
        <v>5000000</v>
      </c>
      <c r="N512" s="15">
        <v>5000000</v>
      </c>
      <c r="O512" s="15">
        <v>3000000</v>
      </c>
      <c r="P512" s="15">
        <v>3000000</v>
      </c>
      <c r="Q512" s="15">
        <v>5000000</v>
      </c>
      <c r="R512" s="15">
        <v>3000000</v>
      </c>
      <c r="S512" s="15">
        <v>4000000</v>
      </c>
      <c r="T512" s="15">
        <v>6000000</v>
      </c>
      <c r="U512" s="21">
        <v>0.46160000000000001</v>
      </c>
      <c r="V512"/>
      <c r="W512"/>
      <c r="X512"/>
    </row>
    <row r="513" spans="1:24" s="21" customFormat="1" x14ac:dyDescent="0.3">
      <c r="A513" s="7" t="s">
        <v>281</v>
      </c>
      <c r="B513" s="7" t="s">
        <v>910</v>
      </c>
      <c r="C513" s="7">
        <v>1303</v>
      </c>
      <c r="D513" s="7" t="s">
        <v>8</v>
      </c>
      <c r="E513" s="7">
        <v>901</v>
      </c>
      <c r="F513" s="7">
        <v>150205</v>
      </c>
      <c r="G513" s="7" t="s">
        <v>913</v>
      </c>
      <c r="H513" s="8" t="s">
        <v>776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21">
        <v>0.46160000000000001</v>
      </c>
      <c r="V513"/>
      <c r="W513"/>
      <c r="X513"/>
    </row>
    <row r="514" spans="1:24" s="21" customFormat="1" x14ac:dyDescent="0.3">
      <c r="A514" s="7" t="s">
        <v>281</v>
      </c>
      <c r="B514" s="7" t="s">
        <v>910</v>
      </c>
      <c r="C514" s="7">
        <v>1303</v>
      </c>
      <c r="D514" s="7" t="s">
        <v>1299</v>
      </c>
      <c r="E514" s="7">
        <v>913</v>
      </c>
      <c r="F514" s="7" t="s">
        <v>1747</v>
      </c>
      <c r="G514" s="7" t="s">
        <v>914</v>
      </c>
      <c r="H514" s="8" t="s">
        <v>1658</v>
      </c>
      <c r="I514" s="15">
        <v>10000000</v>
      </c>
      <c r="J514" s="15">
        <v>9000000</v>
      </c>
      <c r="K514" s="15">
        <v>11000000</v>
      </c>
      <c r="L514" s="15">
        <v>39000000</v>
      </c>
      <c r="M514" s="15">
        <v>18000000</v>
      </c>
      <c r="N514" s="15">
        <v>14000000</v>
      </c>
      <c r="O514" s="15">
        <v>17000000</v>
      </c>
      <c r="P514" s="15">
        <v>19000000</v>
      </c>
      <c r="Q514" s="15">
        <v>12000000</v>
      </c>
      <c r="R514" s="15">
        <v>18000000</v>
      </c>
      <c r="S514" s="15">
        <v>21000000</v>
      </c>
      <c r="T514" s="15">
        <v>18000000</v>
      </c>
      <c r="U514" s="21">
        <v>0.46160000000000001</v>
      </c>
      <c r="V514"/>
      <c r="W514"/>
      <c r="X514"/>
    </row>
    <row r="515" spans="1:24" s="21" customFormat="1" x14ac:dyDescent="0.3">
      <c r="A515" s="7" t="s">
        <v>281</v>
      </c>
      <c r="B515" s="7" t="s">
        <v>910</v>
      </c>
      <c r="C515" s="7">
        <v>1303</v>
      </c>
      <c r="D515" s="7" t="s">
        <v>8</v>
      </c>
      <c r="E515" s="7">
        <v>913</v>
      </c>
      <c r="F515" s="7" t="s">
        <v>1748</v>
      </c>
      <c r="G515" s="7" t="s">
        <v>914</v>
      </c>
      <c r="H515" s="8" t="s">
        <v>1659</v>
      </c>
      <c r="I515" s="15">
        <v>100000</v>
      </c>
      <c r="J515" s="15">
        <v>100000</v>
      </c>
      <c r="K515" s="15">
        <v>200000</v>
      </c>
      <c r="L515" s="15">
        <v>600000</v>
      </c>
      <c r="M515" s="15">
        <v>300000</v>
      </c>
      <c r="N515" s="15">
        <v>200000</v>
      </c>
      <c r="O515" s="15">
        <v>200000</v>
      </c>
      <c r="P515" s="15">
        <v>300000</v>
      </c>
      <c r="Q515" s="15">
        <v>200000</v>
      </c>
      <c r="R515" s="15">
        <v>300000</v>
      </c>
      <c r="S515" s="15">
        <v>300000</v>
      </c>
      <c r="T515" s="15">
        <v>300000</v>
      </c>
      <c r="U515" s="21">
        <v>0.46160000000000001</v>
      </c>
      <c r="V515"/>
      <c r="W515"/>
      <c r="X515"/>
    </row>
    <row r="516" spans="1:24" s="21" customFormat="1" x14ac:dyDescent="0.3">
      <c r="A516" s="7" t="s">
        <v>281</v>
      </c>
      <c r="B516" s="7" t="s">
        <v>910</v>
      </c>
      <c r="C516" s="7">
        <v>1303</v>
      </c>
      <c r="D516" s="7" t="s">
        <v>8</v>
      </c>
      <c r="E516" s="7">
        <v>913</v>
      </c>
      <c r="F516" s="7" t="s">
        <v>1749</v>
      </c>
      <c r="G516" s="7" t="s">
        <v>914</v>
      </c>
      <c r="H516" s="8" t="s">
        <v>1660</v>
      </c>
      <c r="I516" s="15">
        <v>1400000</v>
      </c>
      <c r="J516" s="15">
        <v>1100000</v>
      </c>
      <c r="K516" s="15">
        <v>1400000</v>
      </c>
      <c r="L516" s="15">
        <v>5300000</v>
      </c>
      <c r="M516" s="15">
        <v>2400000</v>
      </c>
      <c r="N516" s="15">
        <v>1900000</v>
      </c>
      <c r="O516" s="15">
        <v>2300000</v>
      </c>
      <c r="P516" s="15">
        <v>2600000</v>
      </c>
      <c r="Q516" s="15">
        <v>1600000</v>
      </c>
      <c r="R516" s="15">
        <v>2500000</v>
      </c>
      <c r="S516" s="15">
        <v>2900000</v>
      </c>
      <c r="T516" s="15">
        <v>2500000</v>
      </c>
      <c r="U516" s="21">
        <v>0.46160000000000001</v>
      </c>
      <c r="V516"/>
      <c r="W516"/>
      <c r="X516"/>
    </row>
    <row r="517" spans="1:24" s="21" customFormat="1" x14ac:dyDescent="0.3">
      <c r="A517" s="7" t="s">
        <v>281</v>
      </c>
      <c r="B517" s="7" t="s">
        <v>910</v>
      </c>
      <c r="C517" s="7">
        <v>1303</v>
      </c>
      <c r="D517" s="7" t="s">
        <v>8</v>
      </c>
      <c r="E517" s="7">
        <v>913</v>
      </c>
      <c r="F517" s="7" t="s">
        <v>1750</v>
      </c>
      <c r="G517" s="7" t="s">
        <v>914</v>
      </c>
      <c r="H517" s="8" t="s">
        <v>1661</v>
      </c>
      <c r="I517" s="15">
        <v>200000</v>
      </c>
      <c r="J517" s="15">
        <v>200000</v>
      </c>
      <c r="K517" s="15">
        <v>300000</v>
      </c>
      <c r="L517" s="15">
        <v>900000</v>
      </c>
      <c r="M517" s="15">
        <v>400000</v>
      </c>
      <c r="N517" s="15">
        <v>300000</v>
      </c>
      <c r="O517" s="15">
        <v>400000</v>
      </c>
      <c r="P517" s="15">
        <v>500000</v>
      </c>
      <c r="Q517" s="15">
        <v>300000</v>
      </c>
      <c r="R517" s="15">
        <v>400000</v>
      </c>
      <c r="S517" s="15">
        <v>500000</v>
      </c>
      <c r="T517" s="15">
        <v>400000</v>
      </c>
      <c r="U517" s="21">
        <v>0.46160000000000001</v>
      </c>
      <c r="V517"/>
      <c r="W517"/>
      <c r="X517"/>
    </row>
    <row r="518" spans="1:24" s="21" customFormat="1" x14ac:dyDescent="0.3">
      <c r="A518" s="7" t="s">
        <v>281</v>
      </c>
      <c r="B518" s="7" t="s">
        <v>910</v>
      </c>
      <c r="C518" s="7">
        <v>1303</v>
      </c>
      <c r="D518" s="7" t="s">
        <v>8</v>
      </c>
      <c r="E518" s="7">
        <v>913</v>
      </c>
      <c r="F518" s="7" t="s">
        <v>1751</v>
      </c>
      <c r="G518" s="7" t="s">
        <v>914</v>
      </c>
      <c r="H518" s="8" t="s">
        <v>1662</v>
      </c>
      <c r="I518" s="15">
        <v>3700000</v>
      </c>
      <c r="J518" s="15">
        <v>3000000</v>
      </c>
      <c r="K518" s="15">
        <v>3900000</v>
      </c>
      <c r="L518" s="15">
        <v>14200000</v>
      </c>
      <c r="M518" s="15">
        <v>6400000</v>
      </c>
      <c r="N518" s="15">
        <v>5100000</v>
      </c>
      <c r="O518" s="15">
        <v>6200000</v>
      </c>
      <c r="P518" s="15">
        <v>7100000</v>
      </c>
      <c r="Q518" s="15">
        <v>4300000</v>
      </c>
      <c r="R518" s="15">
        <v>6600000</v>
      </c>
      <c r="S518" s="15">
        <v>7900000</v>
      </c>
      <c r="T518" s="15">
        <v>6700000</v>
      </c>
      <c r="U518" s="21">
        <v>0.46160000000000001</v>
      </c>
      <c r="V518"/>
      <c r="W518"/>
      <c r="X518"/>
    </row>
    <row r="519" spans="1:24" s="21" customFormat="1" x14ac:dyDescent="0.3">
      <c r="A519" s="7" t="s">
        <v>281</v>
      </c>
      <c r="B519" s="7" t="s">
        <v>910</v>
      </c>
      <c r="C519" s="7">
        <v>1303</v>
      </c>
      <c r="D519" s="7" t="s">
        <v>8</v>
      </c>
      <c r="E519" s="7">
        <v>913</v>
      </c>
      <c r="F519" s="7">
        <v>111328</v>
      </c>
      <c r="G519" s="7" t="s">
        <v>914</v>
      </c>
      <c r="H519" s="8" t="s">
        <v>1663</v>
      </c>
      <c r="I519" s="15">
        <v>1500000</v>
      </c>
      <c r="J519" s="15">
        <v>1200000</v>
      </c>
      <c r="K519" s="15">
        <v>1600000</v>
      </c>
      <c r="L519" s="15">
        <v>5700000</v>
      </c>
      <c r="M519" s="15">
        <v>2600000</v>
      </c>
      <c r="N519" s="15">
        <v>2000000</v>
      </c>
      <c r="O519" s="15">
        <v>2500000</v>
      </c>
      <c r="P519" s="15">
        <v>2800000</v>
      </c>
      <c r="Q519" s="15">
        <v>1700000</v>
      </c>
      <c r="R519" s="15">
        <v>2600000</v>
      </c>
      <c r="S519" s="15">
        <v>3100000</v>
      </c>
      <c r="T519" s="15">
        <v>2700000</v>
      </c>
      <c r="U519" s="21">
        <v>0.46160000000000001</v>
      </c>
      <c r="V519"/>
      <c r="W519"/>
      <c r="X519"/>
    </row>
    <row r="520" spans="1:24" s="21" customFormat="1" x14ac:dyDescent="0.3">
      <c r="A520" s="7" t="s">
        <v>281</v>
      </c>
      <c r="B520" s="7" t="s">
        <v>910</v>
      </c>
      <c r="C520" s="7">
        <v>1303</v>
      </c>
      <c r="D520" s="7" t="s">
        <v>8</v>
      </c>
      <c r="E520" s="7">
        <v>901</v>
      </c>
      <c r="F520" s="7">
        <v>111449</v>
      </c>
      <c r="G520" s="7" t="s">
        <v>914</v>
      </c>
      <c r="H520" s="8" t="s">
        <v>1664</v>
      </c>
      <c r="I520" s="15">
        <v>1200000</v>
      </c>
      <c r="J520" s="15">
        <v>1000000</v>
      </c>
      <c r="K520" s="15">
        <v>1300000</v>
      </c>
      <c r="L520" s="15">
        <v>4700000</v>
      </c>
      <c r="M520" s="15">
        <v>2100000</v>
      </c>
      <c r="N520" s="15">
        <v>1700000</v>
      </c>
      <c r="O520" s="15">
        <v>2100000</v>
      </c>
      <c r="P520" s="15">
        <v>2400000</v>
      </c>
      <c r="Q520" s="15">
        <v>2000000</v>
      </c>
      <c r="R520" s="15">
        <v>2200000</v>
      </c>
      <c r="S520" s="15">
        <v>2600000</v>
      </c>
      <c r="T520" s="15">
        <v>2200000</v>
      </c>
      <c r="U520" s="21">
        <v>0.46160000000000001</v>
      </c>
      <c r="V520"/>
      <c r="W520"/>
      <c r="X520"/>
    </row>
    <row r="521" spans="1:24" s="21" customFormat="1" x14ac:dyDescent="0.3">
      <c r="A521" s="7" t="s">
        <v>281</v>
      </c>
      <c r="B521" s="7" t="s">
        <v>910</v>
      </c>
      <c r="C521" s="7">
        <v>1303</v>
      </c>
      <c r="D521" s="7" t="s">
        <v>1203</v>
      </c>
      <c r="E521" s="7">
        <v>905</v>
      </c>
      <c r="F521" s="7" t="s">
        <v>1752</v>
      </c>
      <c r="G521" s="7" t="s">
        <v>914</v>
      </c>
      <c r="H521" s="8" t="s">
        <v>1665</v>
      </c>
      <c r="I521" s="15">
        <v>4300000</v>
      </c>
      <c r="J521" s="15">
        <v>3500000</v>
      </c>
      <c r="K521" s="15">
        <v>4500000</v>
      </c>
      <c r="L521" s="15">
        <v>16600000.000000002</v>
      </c>
      <c r="M521" s="15">
        <v>7500000</v>
      </c>
      <c r="N521" s="15">
        <v>5900000</v>
      </c>
      <c r="O521" s="15">
        <v>7300000</v>
      </c>
      <c r="P521" s="15">
        <v>8300000.0000000009</v>
      </c>
      <c r="Q521" s="15">
        <v>5000000</v>
      </c>
      <c r="R521" s="15">
        <v>7700000</v>
      </c>
      <c r="S521" s="15">
        <v>9200000</v>
      </c>
      <c r="T521" s="15">
        <v>7800000</v>
      </c>
      <c r="U521" s="21">
        <v>0.46160000000000001</v>
      </c>
      <c r="V521"/>
      <c r="W521"/>
      <c r="X521"/>
    </row>
    <row r="522" spans="1:24" s="21" customFormat="1" x14ac:dyDescent="0.3">
      <c r="A522" s="7" t="s">
        <v>281</v>
      </c>
      <c r="B522" s="7" t="s">
        <v>910</v>
      </c>
      <c r="C522" s="7">
        <v>1303</v>
      </c>
      <c r="D522" s="7" t="s">
        <v>8</v>
      </c>
      <c r="E522" s="7">
        <v>907</v>
      </c>
      <c r="F522" s="7" t="s">
        <v>1753</v>
      </c>
      <c r="G522" s="7" t="s">
        <v>1762</v>
      </c>
      <c r="H522" s="8" t="s">
        <v>1666</v>
      </c>
      <c r="I522" s="15">
        <v>10000000</v>
      </c>
      <c r="J522" s="15">
        <v>5000000</v>
      </c>
      <c r="K522" s="15">
        <v>5000000</v>
      </c>
      <c r="L522" s="15">
        <v>10000000</v>
      </c>
      <c r="M522" s="15">
        <v>5000000</v>
      </c>
      <c r="N522" s="15">
        <v>5000000</v>
      </c>
      <c r="O522" s="15">
        <v>5000000</v>
      </c>
      <c r="P522" s="15">
        <v>5000000</v>
      </c>
      <c r="Q522" s="15">
        <v>5000000</v>
      </c>
      <c r="R522" s="15">
        <v>5000000</v>
      </c>
      <c r="S522" s="15">
        <v>10000000</v>
      </c>
      <c r="T522" s="15">
        <v>10000000</v>
      </c>
      <c r="U522" s="21">
        <v>0.46160000000000001</v>
      </c>
      <c r="V522"/>
      <c r="W522"/>
      <c r="X522"/>
    </row>
    <row r="523" spans="1:24" s="21" customFormat="1" x14ac:dyDescent="0.3">
      <c r="A523" s="7" t="s">
        <v>281</v>
      </c>
      <c r="B523" s="7" t="s">
        <v>910</v>
      </c>
      <c r="C523" s="7">
        <v>1303</v>
      </c>
      <c r="D523" s="7" t="s">
        <v>8</v>
      </c>
      <c r="E523" s="7">
        <v>913</v>
      </c>
      <c r="F523" s="7" t="s">
        <v>1754</v>
      </c>
      <c r="G523" s="7" t="s">
        <v>1762</v>
      </c>
      <c r="H523" s="8" t="s">
        <v>1667</v>
      </c>
      <c r="I523" s="15">
        <v>10000000</v>
      </c>
      <c r="J523" s="15">
        <v>5000000</v>
      </c>
      <c r="K523" s="15">
        <v>5000000</v>
      </c>
      <c r="L523" s="15">
        <v>10000000</v>
      </c>
      <c r="M523" s="15">
        <v>10000000</v>
      </c>
      <c r="N523" s="15">
        <v>10000000</v>
      </c>
      <c r="O523" s="15">
        <v>5000000</v>
      </c>
      <c r="P523" s="15">
        <v>5000000</v>
      </c>
      <c r="Q523" s="15">
        <v>10000000</v>
      </c>
      <c r="R523" s="15">
        <v>5000000</v>
      </c>
      <c r="S523" s="15">
        <v>12000000</v>
      </c>
      <c r="T523" s="15">
        <v>13000000</v>
      </c>
      <c r="U523" s="21">
        <v>0.46160000000000001</v>
      </c>
      <c r="V523"/>
      <c r="W523"/>
      <c r="X523"/>
    </row>
    <row r="524" spans="1:24" s="21" customFormat="1" x14ac:dyDescent="0.3">
      <c r="A524" s="7" t="s">
        <v>281</v>
      </c>
      <c r="B524" s="7" t="s">
        <v>910</v>
      </c>
      <c r="C524" s="7">
        <v>1303</v>
      </c>
      <c r="D524" s="7" t="s">
        <v>8</v>
      </c>
      <c r="E524" s="7">
        <v>913</v>
      </c>
      <c r="F524" s="7" t="s">
        <v>1755</v>
      </c>
      <c r="G524" s="7" t="s">
        <v>1762</v>
      </c>
      <c r="H524" s="8" t="s">
        <v>1668</v>
      </c>
      <c r="I524" s="15">
        <v>1000000</v>
      </c>
      <c r="J524" s="15">
        <v>0</v>
      </c>
      <c r="K524" s="15">
        <v>1000000</v>
      </c>
      <c r="L524" s="15">
        <v>1000000</v>
      </c>
      <c r="M524" s="15">
        <v>1000000</v>
      </c>
      <c r="N524" s="15">
        <v>1000000</v>
      </c>
      <c r="O524" s="15">
        <v>1000000</v>
      </c>
      <c r="P524" s="15">
        <v>1000000</v>
      </c>
      <c r="Q524" s="15">
        <v>1000000</v>
      </c>
      <c r="R524" s="15">
        <v>0</v>
      </c>
      <c r="S524" s="15">
        <v>1000000</v>
      </c>
      <c r="T524" s="15">
        <v>1000000</v>
      </c>
      <c r="U524" s="21">
        <v>0.46160000000000001</v>
      </c>
      <c r="V524"/>
      <c r="W524"/>
      <c r="X524"/>
    </row>
    <row r="525" spans="1:24" s="21" customFormat="1" x14ac:dyDescent="0.3">
      <c r="A525" s="7" t="s">
        <v>281</v>
      </c>
      <c r="B525" s="7" t="s">
        <v>910</v>
      </c>
      <c r="C525" s="7">
        <v>1303</v>
      </c>
      <c r="D525" s="7" t="s">
        <v>8</v>
      </c>
      <c r="E525" s="7">
        <v>913</v>
      </c>
      <c r="F525" s="7" t="s">
        <v>1756</v>
      </c>
      <c r="G525" s="7" t="s">
        <v>1762</v>
      </c>
      <c r="H525" s="8" t="s">
        <v>1669</v>
      </c>
      <c r="I525" s="15">
        <v>2000000</v>
      </c>
      <c r="J525" s="15">
        <v>0</v>
      </c>
      <c r="K525" s="15">
        <v>1000000</v>
      </c>
      <c r="L525" s="15">
        <v>1000000</v>
      </c>
      <c r="M525" s="15">
        <v>1000000</v>
      </c>
      <c r="N525" s="15">
        <v>0</v>
      </c>
      <c r="O525" s="15">
        <v>1000000</v>
      </c>
      <c r="P525" s="15">
        <v>1000000</v>
      </c>
      <c r="Q525" s="15">
        <v>1000000</v>
      </c>
      <c r="R525" s="15">
        <v>1000000</v>
      </c>
      <c r="S525" s="15">
        <v>0</v>
      </c>
      <c r="T525" s="15">
        <v>1000000</v>
      </c>
      <c r="U525" s="21">
        <v>0.46160000000000001</v>
      </c>
      <c r="V525"/>
      <c r="W525"/>
      <c r="X525"/>
    </row>
    <row r="526" spans="1:24" s="21" customFormat="1" x14ac:dyDescent="0.3">
      <c r="A526" s="7" t="s">
        <v>281</v>
      </c>
      <c r="B526" s="7" t="s">
        <v>910</v>
      </c>
      <c r="C526" s="7">
        <v>1303</v>
      </c>
      <c r="D526" s="7" t="s">
        <v>8</v>
      </c>
      <c r="E526" s="7">
        <v>913</v>
      </c>
      <c r="F526" s="7" t="s">
        <v>1757</v>
      </c>
      <c r="G526" s="7" t="s">
        <v>1762</v>
      </c>
      <c r="H526" s="8" t="s">
        <v>1670</v>
      </c>
      <c r="I526" s="15">
        <v>1000000</v>
      </c>
      <c r="J526" s="15">
        <v>0</v>
      </c>
      <c r="K526" s="15">
        <v>0</v>
      </c>
      <c r="L526" s="15">
        <v>1000000</v>
      </c>
      <c r="M526" s="15">
        <v>1000000</v>
      </c>
      <c r="N526" s="15">
        <v>1000000</v>
      </c>
      <c r="O526" s="15">
        <v>1000000</v>
      </c>
      <c r="P526" s="15">
        <v>1000000</v>
      </c>
      <c r="Q526" s="15">
        <v>1000000</v>
      </c>
      <c r="R526" s="15">
        <v>1000000</v>
      </c>
      <c r="S526" s="15">
        <v>1000000</v>
      </c>
      <c r="T526" s="15">
        <v>1000000</v>
      </c>
      <c r="U526" s="21">
        <v>0.46160000000000001</v>
      </c>
      <c r="V526"/>
      <c r="W526"/>
      <c r="X526"/>
    </row>
    <row r="527" spans="1:24" s="21" customFormat="1" x14ac:dyDescent="0.3">
      <c r="A527" s="7" t="s">
        <v>281</v>
      </c>
      <c r="B527" s="7" t="s">
        <v>910</v>
      </c>
      <c r="C527" s="7">
        <v>1303</v>
      </c>
      <c r="D527" s="7" t="s">
        <v>8</v>
      </c>
      <c r="E527" s="7">
        <v>913</v>
      </c>
      <c r="F527" s="7">
        <v>111313</v>
      </c>
      <c r="G527" s="7" t="s">
        <v>1762</v>
      </c>
      <c r="H527" s="8" t="s">
        <v>1671</v>
      </c>
      <c r="I527" s="15">
        <v>1000000</v>
      </c>
      <c r="J527" s="15">
        <v>0</v>
      </c>
      <c r="K527" s="15">
        <v>0</v>
      </c>
      <c r="L527" s="15">
        <v>1000000</v>
      </c>
      <c r="M527" s="15">
        <v>1000000</v>
      </c>
      <c r="N527" s="15">
        <v>0</v>
      </c>
      <c r="O527" s="15">
        <v>0</v>
      </c>
      <c r="P527" s="15">
        <v>0</v>
      </c>
      <c r="Q527" s="15">
        <v>0</v>
      </c>
      <c r="R527" s="15">
        <v>1000000</v>
      </c>
      <c r="S527" s="15">
        <v>0</v>
      </c>
      <c r="T527" s="15">
        <v>1000000</v>
      </c>
      <c r="U527" s="21">
        <v>0.46160000000000001</v>
      </c>
      <c r="V527"/>
      <c r="W527"/>
      <c r="X527"/>
    </row>
    <row r="528" spans="1:24" s="21" customFormat="1" x14ac:dyDescent="0.3">
      <c r="A528" s="7" t="s">
        <v>281</v>
      </c>
      <c r="B528" s="7" t="s">
        <v>910</v>
      </c>
      <c r="C528" s="7">
        <v>1303</v>
      </c>
      <c r="D528" s="7" t="s">
        <v>8</v>
      </c>
      <c r="E528" s="7">
        <v>913</v>
      </c>
      <c r="F528" s="7" t="s">
        <v>1758</v>
      </c>
      <c r="G528" s="7" t="s">
        <v>1762</v>
      </c>
      <c r="H528" s="8" t="s">
        <v>1672</v>
      </c>
      <c r="I528" s="15">
        <v>1000000</v>
      </c>
      <c r="J528" s="15">
        <v>0</v>
      </c>
      <c r="K528" s="15">
        <v>0</v>
      </c>
      <c r="L528" s="15">
        <v>1000000</v>
      </c>
      <c r="M528" s="15">
        <v>0</v>
      </c>
      <c r="N528" s="15">
        <v>0</v>
      </c>
      <c r="O528" s="15">
        <v>1000000</v>
      </c>
      <c r="P528" s="15">
        <v>0</v>
      </c>
      <c r="Q528" s="15">
        <v>0</v>
      </c>
      <c r="R528" s="15">
        <v>1000000</v>
      </c>
      <c r="S528" s="15">
        <v>0</v>
      </c>
      <c r="T528" s="15">
        <v>1000000</v>
      </c>
      <c r="U528" s="21">
        <v>0.46160000000000001</v>
      </c>
      <c r="V528"/>
      <c r="W528"/>
      <c r="X528"/>
    </row>
    <row r="529" spans="1:24" s="21" customFormat="1" x14ac:dyDescent="0.3">
      <c r="A529" s="7" t="s">
        <v>281</v>
      </c>
      <c r="B529" s="7" t="s">
        <v>910</v>
      </c>
      <c r="C529" s="7">
        <v>1303</v>
      </c>
      <c r="D529" s="7" t="s">
        <v>8</v>
      </c>
      <c r="E529" s="7">
        <v>913</v>
      </c>
      <c r="F529" s="7" t="s">
        <v>1759</v>
      </c>
      <c r="G529" s="7" t="s">
        <v>1762</v>
      </c>
      <c r="H529" s="8" t="s">
        <v>1673</v>
      </c>
      <c r="I529" s="15">
        <v>2000000</v>
      </c>
      <c r="J529" s="15">
        <v>1000000</v>
      </c>
      <c r="K529" s="15">
        <v>3000000</v>
      </c>
      <c r="L529" s="15">
        <v>1000000</v>
      </c>
      <c r="M529" s="15">
        <v>3000000</v>
      </c>
      <c r="N529" s="15">
        <v>2000000</v>
      </c>
      <c r="O529" s="15">
        <v>1000000</v>
      </c>
      <c r="P529" s="15">
        <v>3000000</v>
      </c>
      <c r="Q529" s="15">
        <v>3000000</v>
      </c>
      <c r="R529" s="15">
        <v>1000000</v>
      </c>
      <c r="S529" s="15">
        <v>2000000</v>
      </c>
      <c r="T529" s="15">
        <v>3000000</v>
      </c>
      <c r="U529" s="21">
        <v>0.46160000000000001</v>
      </c>
      <c r="V529"/>
      <c r="W529"/>
      <c r="X529"/>
    </row>
    <row r="530" spans="1:24" s="21" customFormat="1" x14ac:dyDescent="0.3">
      <c r="A530" s="7" t="s">
        <v>281</v>
      </c>
      <c r="B530" s="7" t="s">
        <v>910</v>
      </c>
      <c r="C530" s="7">
        <v>1303</v>
      </c>
      <c r="D530" s="7" t="s">
        <v>8</v>
      </c>
      <c r="E530" s="7">
        <v>913</v>
      </c>
      <c r="F530" s="7">
        <v>111456</v>
      </c>
      <c r="G530" s="7" t="s">
        <v>1762</v>
      </c>
      <c r="H530" s="8" t="s">
        <v>1674</v>
      </c>
      <c r="I530" s="15">
        <v>1000000</v>
      </c>
      <c r="J530" s="15">
        <v>0</v>
      </c>
      <c r="K530" s="15">
        <v>3000000</v>
      </c>
      <c r="L530" s="15">
        <v>2000000</v>
      </c>
      <c r="M530" s="15">
        <v>2000000</v>
      </c>
      <c r="N530" s="15">
        <v>0</v>
      </c>
      <c r="O530" s="15">
        <v>2000000</v>
      </c>
      <c r="P530" s="15">
        <v>2000000</v>
      </c>
      <c r="Q530" s="15">
        <v>2000000</v>
      </c>
      <c r="R530" s="15">
        <v>2000000</v>
      </c>
      <c r="S530" s="15">
        <v>2000000</v>
      </c>
      <c r="T530" s="15">
        <v>2000000</v>
      </c>
      <c r="U530" s="21">
        <v>0.46160000000000001</v>
      </c>
      <c r="V530"/>
      <c r="W530"/>
      <c r="X530"/>
    </row>
    <row r="531" spans="1:24" s="21" customFormat="1" x14ac:dyDescent="0.3">
      <c r="A531" s="7" t="s">
        <v>281</v>
      </c>
      <c r="B531" s="7" t="s">
        <v>910</v>
      </c>
      <c r="C531" s="7">
        <v>1303</v>
      </c>
      <c r="D531" s="7" t="s">
        <v>8</v>
      </c>
      <c r="E531" s="7">
        <v>913</v>
      </c>
      <c r="F531" s="7">
        <v>110770</v>
      </c>
      <c r="G531" s="7" t="s">
        <v>1762</v>
      </c>
      <c r="H531" s="8" t="s">
        <v>1675</v>
      </c>
      <c r="I531" s="15">
        <v>3000000</v>
      </c>
      <c r="J531" s="15">
        <v>3000000</v>
      </c>
      <c r="K531" s="15">
        <v>3000000</v>
      </c>
      <c r="L531" s="15">
        <v>4000000</v>
      </c>
      <c r="M531" s="15">
        <v>4000000</v>
      </c>
      <c r="N531" s="15">
        <v>3000000</v>
      </c>
      <c r="O531" s="15">
        <v>2000000</v>
      </c>
      <c r="P531" s="15">
        <v>2000000</v>
      </c>
      <c r="Q531" s="15">
        <v>3000000</v>
      </c>
      <c r="R531" s="15">
        <v>3000000</v>
      </c>
      <c r="S531" s="15">
        <v>2000000</v>
      </c>
      <c r="T531" s="15">
        <v>3000000</v>
      </c>
      <c r="U531" s="21">
        <v>0.46160000000000001</v>
      </c>
      <c r="V531"/>
      <c r="W531"/>
      <c r="X531"/>
    </row>
    <row r="532" spans="1:24" s="21" customFormat="1" x14ac:dyDescent="0.3">
      <c r="A532" s="7" t="s">
        <v>281</v>
      </c>
      <c r="B532" s="7" t="s">
        <v>910</v>
      </c>
      <c r="C532" s="7">
        <v>1303</v>
      </c>
      <c r="D532" s="7" t="s">
        <v>8</v>
      </c>
      <c r="E532" s="7">
        <v>913</v>
      </c>
      <c r="F532" s="7">
        <v>110025</v>
      </c>
      <c r="G532" s="7" t="s">
        <v>1760</v>
      </c>
      <c r="H532" s="8" t="s">
        <v>1676</v>
      </c>
      <c r="I532" s="15">
        <v>6000000</v>
      </c>
      <c r="J532" s="15">
        <v>10000000</v>
      </c>
      <c r="K532" s="15">
        <v>13000000</v>
      </c>
      <c r="L532" s="15">
        <v>18000000</v>
      </c>
      <c r="M532" s="15">
        <v>18000000</v>
      </c>
      <c r="N532" s="15">
        <v>25000000</v>
      </c>
      <c r="O532" s="15">
        <v>30000000</v>
      </c>
      <c r="P532" s="15">
        <v>30000000</v>
      </c>
      <c r="Q532" s="15">
        <v>30000000</v>
      </c>
      <c r="R532" s="15">
        <v>30000000</v>
      </c>
      <c r="S532" s="15">
        <v>25000000</v>
      </c>
      <c r="T532" s="15">
        <v>35000000</v>
      </c>
      <c r="U532" s="21">
        <v>0.46160000000000001</v>
      </c>
      <c r="V532"/>
      <c r="W532"/>
      <c r="X532"/>
    </row>
    <row r="533" spans="1:24" s="21" customFormat="1" x14ac:dyDescent="0.3">
      <c r="A533" s="7" t="s">
        <v>281</v>
      </c>
      <c r="B533" s="7" t="s">
        <v>910</v>
      </c>
      <c r="C533" s="7">
        <v>1303</v>
      </c>
      <c r="D533" s="7" t="s">
        <v>8</v>
      </c>
      <c r="E533" s="7">
        <v>913</v>
      </c>
      <c r="F533" s="7">
        <v>110925</v>
      </c>
      <c r="G533" s="7" t="s">
        <v>1760</v>
      </c>
      <c r="H533" s="8" t="s">
        <v>1677</v>
      </c>
      <c r="I533" s="15">
        <v>400000</v>
      </c>
      <c r="J533" s="15">
        <v>500000</v>
      </c>
      <c r="K533" s="15">
        <v>500000</v>
      </c>
      <c r="L533" s="15">
        <v>800000</v>
      </c>
      <c r="M533" s="15">
        <v>800000</v>
      </c>
      <c r="N533" s="15">
        <v>2000000</v>
      </c>
      <c r="O533" s="15">
        <v>2000000</v>
      </c>
      <c r="P533" s="15">
        <v>2000000</v>
      </c>
      <c r="Q533" s="15">
        <v>2000000</v>
      </c>
      <c r="R533" s="15">
        <v>2000000</v>
      </c>
      <c r="S533" s="15">
        <v>1100000</v>
      </c>
      <c r="T533" s="15">
        <v>1000000</v>
      </c>
      <c r="U533" s="21">
        <v>0.46160000000000001</v>
      </c>
      <c r="V533"/>
      <c r="W533"/>
      <c r="X533"/>
    </row>
    <row r="534" spans="1:24" s="21" customFormat="1" x14ac:dyDescent="0.3">
      <c r="A534" s="7" t="s">
        <v>281</v>
      </c>
      <c r="B534" s="7" t="s">
        <v>910</v>
      </c>
      <c r="C534" s="7">
        <v>1303</v>
      </c>
      <c r="D534" s="7" t="s">
        <v>8</v>
      </c>
      <c r="E534" s="7">
        <v>913</v>
      </c>
      <c r="F534" s="7">
        <v>111159</v>
      </c>
      <c r="G534" s="7" t="s">
        <v>1760</v>
      </c>
      <c r="H534" s="8" t="s">
        <v>1678</v>
      </c>
      <c r="I534" s="15">
        <v>2000000</v>
      </c>
      <c r="J534" s="15">
        <v>2000000</v>
      </c>
      <c r="K534" s="15">
        <v>2000000</v>
      </c>
      <c r="L534" s="15">
        <v>2000000</v>
      </c>
      <c r="M534" s="15">
        <v>3300000</v>
      </c>
      <c r="N534" s="15">
        <v>3300000</v>
      </c>
      <c r="O534" s="15">
        <v>3500000</v>
      </c>
      <c r="P534" s="15">
        <v>4000000</v>
      </c>
      <c r="Q534" s="15">
        <v>4000000</v>
      </c>
      <c r="R534" s="15">
        <v>4000000</v>
      </c>
      <c r="S534" s="15">
        <v>2200000</v>
      </c>
      <c r="T534" s="15">
        <v>2500000</v>
      </c>
      <c r="U534" s="21">
        <v>0.46160000000000001</v>
      </c>
      <c r="V534"/>
      <c r="W534"/>
      <c r="X534"/>
    </row>
    <row r="535" spans="1:24" s="21" customFormat="1" x14ac:dyDescent="0.3">
      <c r="A535" s="7" t="s">
        <v>281</v>
      </c>
      <c r="B535" s="7" t="s">
        <v>910</v>
      </c>
      <c r="C535" s="7">
        <v>1303</v>
      </c>
      <c r="D535" s="7" t="s">
        <v>8</v>
      </c>
      <c r="E535" s="7">
        <v>913</v>
      </c>
      <c r="F535" s="7">
        <v>110775</v>
      </c>
      <c r="G535" s="7" t="s">
        <v>1760</v>
      </c>
      <c r="H535" s="8" t="s">
        <v>1679</v>
      </c>
      <c r="I535" s="15">
        <v>400000</v>
      </c>
      <c r="J535" s="15">
        <v>400000</v>
      </c>
      <c r="K535" s="15">
        <v>400000</v>
      </c>
      <c r="L535" s="15">
        <v>500000</v>
      </c>
      <c r="M535" s="15">
        <v>1000000</v>
      </c>
      <c r="N535" s="15">
        <v>1000000</v>
      </c>
      <c r="O535" s="15">
        <v>2000000</v>
      </c>
      <c r="P535" s="15">
        <v>2000000</v>
      </c>
      <c r="Q535" s="15">
        <v>2000000</v>
      </c>
      <c r="R535" s="15">
        <v>2000000</v>
      </c>
      <c r="S535" s="15">
        <v>1000000</v>
      </c>
      <c r="T535" s="15">
        <v>1000000</v>
      </c>
      <c r="U535" s="21">
        <v>0.46160000000000001</v>
      </c>
      <c r="V535"/>
      <c r="W535"/>
      <c r="X535"/>
    </row>
    <row r="536" spans="1:24" s="21" customFormat="1" x14ac:dyDescent="0.3">
      <c r="A536" s="7" t="s">
        <v>281</v>
      </c>
      <c r="B536" s="7" t="s">
        <v>910</v>
      </c>
      <c r="C536" s="7">
        <v>1303</v>
      </c>
      <c r="D536" s="7" t="s">
        <v>8</v>
      </c>
      <c r="E536" s="7">
        <v>913</v>
      </c>
      <c r="F536" s="7">
        <v>110996</v>
      </c>
      <c r="G536" s="7" t="s">
        <v>1760</v>
      </c>
      <c r="H536" s="8" t="s">
        <v>1680</v>
      </c>
      <c r="I536" s="15">
        <v>2500000</v>
      </c>
      <c r="J536" s="15">
        <v>2500000</v>
      </c>
      <c r="K536" s="15">
        <v>3500000</v>
      </c>
      <c r="L536" s="15">
        <v>5000000</v>
      </c>
      <c r="M536" s="15">
        <v>5000000</v>
      </c>
      <c r="N536" s="15">
        <v>5000000</v>
      </c>
      <c r="O536" s="15">
        <v>5800000</v>
      </c>
      <c r="P536" s="15">
        <v>7900000</v>
      </c>
      <c r="Q536" s="15">
        <v>8000000</v>
      </c>
      <c r="R536" s="15">
        <v>5600000</v>
      </c>
      <c r="S536" s="15">
        <v>3200000</v>
      </c>
      <c r="T536" s="15">
        <v>3000000</v>
      </c>
      <c r="U536" s="21">
        <v>0.46160000000000001</v>
      </c>
      <c r="V536"/>
      <c r="W536"/>
      <c r="X536"/>
    </row>
    <row r="537" spans="1:24" s="21" customFormat="1" x14ac:dyDescent="0.3">
      <c r="A537" s="7" t="s">
        <v>281</v>
      </c>
      <c r="B537" s="7" t="s">
        <v>910</v>
      </c>
      <c r="C537" s="7">
        <v>1303</v>
      </c>
      <c r="D537" s="7" t="s">
        <v>8</v>
      </c>
      <c r="E537" s="7">
        <v>913</v>
      </c>
      <c r="F537" s="7">
        <v>110841</v>
      </c>
      <c r="G537" s="7" t="s">
        <v>1760</v>
      </c>
      <c r="H537" s="8" t="s">
        <v>1681</v>
      </c>
      <c r="I537" s="15">
        <v>1100000</v>
      </c>
      <c r="J537" s="15">
        <v>1200000</v>
      </c>
      <c r="K537" s="15">
        <v>1500000</v>
      </c>
      <c r="L537" s="15">
        <v>1500000</v>
      </c>
      <c r="M537" s="15">
        <v>1500000</v>
      </c>
      <c r="N537" s="15">
        <v>3000000</v>
      </c>
      <c r="O537" s="15">
        <v>5000000</v>
      </c>
      <c r="P537" s="15">
        <v>5000000</v>
      </c>
      <c r="Q537" s="15">
        <v>3000000</v>
      </c>
      <c r="R537" s="15">
        <v>3000000</v>
      </c>
      <c r="S537" s="15">
        <v>2000000</v>
      </c>
      <c r="T537" s="15">
        <v>2000000</v>
      </c>
      <c r="U537" s="21">
        <v>0.46160000000000001</v>
      </c>
      <c r="V537"/>
      <c r="W537"/>
      <c r="X537"/>
    </row>
    <row r="538" spans="1:24" s="21" customFormat="1" x14ac:dyDescent="0.3">
      <c r="A538" s="7" t="s">
        <v>281</v>
      </c>
      <c r="B538" s="7" t="s">
        <v>910</v>
      </c>
      <c r="C538" s="7">
        <v>1303</v>
      </c>
      <c r="D538" s="7" t="s">
        <v>8</v>
      </c>
      <c r="E538" s="7">
        <v>913</v>
      </c>
      <c r="F538" s="7">
        <v>111471</v>
      </c>
      <c r="G538" s="7" t="s">
        <v>1760</v>
      </c>
      <c r="H538" s="8" t="s">
        <v>1682</v>
      </c>
      <c r="I538" s="15">
        <v>1500000</v>
      </c>
      <c r="J538" s="15">
        <v>1500000</v>
      </c>
      <c r="K538" s="15">
        <v>2000000</v>
      </c>
      <c r="L538" s="15">
        <v>2000000</v>
      </c>
      <c r="M538" s="15">
        <v>2500000</v>
      </c>
      <c r="N538" s="15">
        <v>3000000</v>
      </c>
      <c r="O538" s="15">
        <v>4000000</v>
      </c>
      <c r="P538" s="15">
        <v>4000000</v>
      </c>
      <c r="Q538" s="15">
        <v>3000000</v>
      </c>
      <c r="R538" s="15">
        <v>3000000</v>
      </c>
      <c r="S538" s="15">
        <v>2000000</v>
      </c>
      <c r="T538" s="15">
        <v>1000000</v>
      </c>
      <c r="U538" s="21">
        <v>0.46160000000000001</v>
      </c>
      <c r="V538"/>
      <c r="W538"/>
      <c r="X538"/>
    </row>
    <row r="539" spans="1:24" s="21" customFormat="1" x14ac:dyDescent="0.3">
      <c r="A539" s="7" t="s">
        <v>281</v>
      </c>
      <c r="B539" s="7" t="s">
        <v>910</v>
      </c>
      <c r="C539" s="7">
        <v>1303</v>
      </c>
      <c r="D539" s="7" t="s">
        <v>8</v>
      </c>
      <c r="E539" s="7">
        <v>913</v>
      </c>
      <c r="F539" s="7">
        <v>111498</v>
      </c>
      <c r="G539" s="7" t="s">
        <v>1760</v>
      </c>
      <c r="H539" s="8" t="s">
        <v>1683</v>
      </c>
      <c r="I539" s="15">
        <v>300000</v>
      </c>
      <c r="J539" s="15">
        <v>300000</v>
      </c>
      <c r="K539" s="15">
        <v>300000</v>
      </c>
      <c r="L539" s="15">
        <v>500000</v>
      </c>
      <c r="M539" s="15">
        <v>500000</v>
      </c>
      <c r="N539" s="15">
        <v>1000000</v>
      </c>
      <c r="O539" s="15">
        <v>2000000</v>
      </c>
      <c r="P539" s="15">
        <v>2000000</v>
      </c>
      <c r="Q539" s="15">
        <v>2000000</v>
      </c>
      <c r="R539" s="15">
        <v>500000</v>
      </c>
      <c r="S539" s="15">
        <v>300000</v>
      </c>
      <c r="T539" s="15">
        <v>500000</v>
      </c>
      <c r="U539" s="21">
        <v>0.46160000000000001</v>
      </c>
      <c r="V539"/>
      <c r="W539"/>
      <c r="X539"/>
    </row>
    <row r="540" spans="1:24" s="21" customFormat="1" x14ac:dyDescent="0.3">
      <c r="A540" s="7" t="s">
        <v>281</v>
      </c>
      <c r="B540" s="7" t="s">
        <v>910</v>
      </c>
      <c r="C540" s="7">
        <v>1303</v>
      </c>
      <c r="D540" s="7" t="s">
        <v>8</v>
      </c>
      <c r="E540" s="7">
        <v>913</v>
      </c>
      <c r="F540" s="7">
        <v>111455</v>
      </c>
      <c r="G540" s="7" t="s">
        <v>1760</v>
      </c>
      <c r="H540" s="8" t="s">
        <v>1684</v>
      </c>
      <c r="I540" s="15">
        <v>490000</v>
      </c>
      <c r="J540" s="15">
        <v>300000</v>
      </c>
      <c r="K540" s="15">
        <v>300000</v>
      </c>
      <c r="L540" s="15">
        <v>500000</v>
      </c>
      <c r="M540" s="15">
        <v>500000</v>
      </c>
      <c r="N540" s="15">
        <v>1000000</v>
      </c>
      <c r="O540" s="15">
        <v>2000000</v>
      </c>
      <c r="P540" s="15">
        <v>2000000</v>
      </c>
      <c r="Q540" s="15">
        <v>2000000</v>
      </c>
      <c r="R540" s="15">
        <v>500000</v>
      </c>
      <c r="S540" s="15">
        <v>300000</v>
      </c>
      <c r="T540" s="15">
        <v>500000</v>
      </c>
      <c r="U540" s="21">
        <v>0.46160000000000001</v>
      </c>
      <c r="V540"/>
      <c r="W540"/>
      <c r="X540"/>
    </row>
    <row r="541" spans="1:24" s="21" customFormat="1" x14ac:dyDescent="0.3">
      <c r="A541" s="7" t="s">
        <v>281</v>
      </c>
      <c r="B541" s="7" t="s">
        <v>910</v>
      </c>
      <c r="C541" s="7">
        <v>1303</v>
      </c>
      <c r="D541" s="7" t="s">
        <v>8</v>
      </c>
      <c r="E541" s="7">
        <v>913</v>
      </c>
      <c r="F541" s="7">
        <v>110093</v>
      </c>
      <c r="G541" s="7" t="s">
        <v>1760</v>
      </c>
      <c r="H541" s="8" t="s">
        <v>1685</v>
      </c>
      <c r="I541" s="15">
        <v>1800000</v>
      </c>
      <c r="J541" s="15">
        <v>1520000</v>
      </c>
      <c r="K541" s="15">
        <v>1460000</v>
      </c>
      <c r="L541" s="15">
        <v>1160000</v>
      </c>
      <c r="M541" s="15">
        <v>1710000</v>
      </c>
      <c r="N541" s="15">
        <v>2630000</v>
      </c>
      <c r="O541" s="15">
        <v>3630000</v>
      </c>
      <c r="P541" s="15">
        <v>4270000</v>
      </c>
      <c r="Q541" s="15">
        <v>3660000</v>
      </c>
      <c r="R541" s="15">
        <v>2260000</v>
      </c>
      <c r="S541" s="15">
        <v>1560000</v>
      </c>
      <c r="T541" s="15">
        <v>3600000</v>
      </c>
      <c r="U541" s="21">
        <v>0.46160000000000001</v>
      </c>
      <c r="V541"/>
      <c r="W541"/>
      <c r="X541"/>
    </row>
    <row r="542" spans="1:24" s="21" customFormat="1" x14ac:dyDescent="0.3">
      <c r="A542" s="7"/>
      <c r="B542" s="7"/>
      <c r="C542" s="7"/>
      <c r="D542" s="7"/>
      <c r="E542" s="7"/>
      <c r="F542" s="7"/>
      <c r="G542" s="7"/>
      <c r="H542" s="8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V542"/>
      <c r="W542"/>
      <c r="X542"/>
    </row>
    <row r="543" spans="1:24" s="21" customFormat="1" x14ac:dyDescent="0.3">
      <c r="A543" s="7" t="s">
        <v>281</v>
      </c>
      <c r="B543" s="7" t="s">
        <v>1047</v>
      </c>
      <c r="C543" s="7">
        <v>1310</v>
      </c>
      <c r="D543" s="7" t="s">
        <v>1050</v>
      </c>
      <c r="E543" s="7">
        <v>915</v>
      </c>
      <c r="F543" s="7" t="s">
        <v>1787</v>
      </c>
      <c r="G543" s="7" t="s">
        <v>989</v>
      </c>
      <c r="H543" s="8" t="s">
        <v>1048</v>
      </c>
      <c r="I543" s="15">
        <v>10000000</v>
      </c>
      <c r="J543" s="15">
        <v>20000000</v>
      </c>
      <c r="K543" s="15">
        <v>30000000</v>
      </c>
      <c r="L543" s="15">
        <v>20000000</v>
      </c>
      <c r="M543" s="15">
        <v>50000000</v>
      </c>
      <c r="N543" s="15">
        <v>15000000</v>
      </c>
      <c r="O543" s="15">
        <v>15000000</v>
      </c>
      <c r="P543" s="15">
        <v>10000000</v>
      </c>
      <c r="Q543" s="15">
        <v>20000000</v>
      </c>
      <c r="R543" s="15">
        <v>25000000</v>
      </c>
      <c r="S543" s="15">
        <v>25000000</v>
      </c>
      <c r="T543" s="15">
        <v>30000000</v>
      </c>
      <c r="U543" s="21">
        <v>0.433</v>
      </c>
      <c r="V543" s="15"/>
      <c r="W543"/>
      <c r="X543"/>
    </row>
    <row r="544" spans="1:24" s="21" customFormat="1" x14ac:dyDescent="0.3">
      <c r="A544" s="7" t="s">
        <v>281</v>
      </c>
      <c r="B544" s="7" t="s">
        <v>1047</v>
      </c>
      <c r="C544" s="7">
        <v>1310</v>
      </c>
      <c r="D544" s="7" t="s">
        <v>1198</v>
      </c>
      <c r="E544" s="7">
        <v>923</v>
      </c>
      <c r="F544" s="7" t="s">
        <v>1788</v>
      </c>
      <c r="G544" s="7" t="s">
        <v>989</v>
      </c>
      <c r="H544" s="8" t="s">
        <v>1763</v>
      </c>
      <c r="I544" s="15">
        <v>15000000</v>
      </c>
      <c r="J544" s="15">
        <v>15000000</v>
      </c>
      <c r="K544" s="15">
        <v>25000000</v>
      </c>
      <c r="L544" s="15">
        <v>20000000</v>
      </c>
      <c r="M544" s="15">
        <v>30000000</v>
      </c>
      <c r="N544" s="15">
        <v>25000000</v>
      </c>
      <c r="O544" s="15">
        <v>20000000</v>
      </c>
      <c r="P544" s="15">
        <v>25000000</v>
      </c>
      <c r="Q544" s="15">
        <v>25000000</v>
      </c>
      <c r="R544" s="15">
        <v>30000000</v>
      </c>
      <c r="S544" s="15">
        <v>30000000</v>
      </c>
      <c r="T544" s="15">
        <v>40000000</v>
      </c>
      <c r="U544" s="21">
        <v>0.433</v>
      </c>
      <c r="V544"/>
      <c r="W544"/>
      <c r="X544"/>
    </row>
    <row r="545" spans="1:24" s="21" customFormat="1" x14ac:dyDescent="0.3">
      <c r="A545" s="7" t="s">
        <v>281</v>
      </c>
      <c r="B545" s="7" t="s">
        <v>1047</v>
      </c>
      <c r="C545" s="7">
        <v>1310</v>
      </c>
      <c r="D545" s="7" t="s">
        <v>8</v>
      </c>
      <c r="E545" s="7">
        <v>907</v>
      </c>
      <c r="F545" s="7">
        <v>370571</v>
      </c>
      <c r="G545" s="7" t="s">
        <v>989</v>
      </c>
      <c r="H545" s="8" t="s">
        <v>1764</v>
      </c>
      <c r="I545" s="15">
        <v>20000000</v>
      </c>
      <c r="J545" s="15">
        <v>10000000</v>
      </c>
      <c r="K545" s="15">
        <v>30000000</v>
      </c>
      <c r="L545" s="15">
        <v>20000000</v>
      </c>
      <c r="M545" s="15">
        <v>25000000</v>
      </c>
      <c r="N545" s="15">
        <v>20000000</v>
      </c>
      <c r="O545" s="15">
        <v>20000000</v>
      </c>
      <c r="P545" s="15">
        <v>30000000</v>
      </c>
      <c r="Q545" s="15">
        <v>25000000</v>
      </c>
      <c r="R545" s="15">
        <v>25000000</v>
      </c>
      <c r="S545" s="15">
        <v>30000000</v>
      </c>
      <c r="T545" s="15">
        <v>35000000</v>
      </c>
      <c r="U545" s="21">
        <v>0.433</v>
      </c>
      <c r="V545"/>
      <c r="W545"/>
      <c r="X545"/>
    </row>
    <row r="546" spans="1:24" s="21" customFormat="1" x14ac:dyDescent="0.3">
      <c r="A546" s="7" t="s">
        <v>281</v>
      </c>
      <c r="B546" s="7" t="s">
        <v>1047</v>
      </c>
      <c r="C546" s="7">
        <v>1310</v>
      </c>
      <c r="D546" s="7" t="s">
        <v>1198</v>
      </c>
      <c r="E546" s="7">
        <v>923</v>
      </c>
      <c r="F546" s="7" t="s">
        <v>995</v>
      </c>
      <c r="G546" s="7" t="s">
        <v>989</v>
      </c>
      <c r="H546" s="8" t="s">
        <v>1765</v>
      </c>
      <c r="I546" s="15">
        <v>10000000</v>
      </c>
      <c r="J546" s="15">
        <v>8000000</v>
      </c>
      <c r="K546" s="15">
        <v>10000000</v>
      </c>
      <c r="L546" s="15">
        <v>8000000</v>
      </c>
      <c r="M546" s="15">
        <v>10000000</v>
      </c>
      <c r="N546" s="15">
        <v>10000000</v>
      </c>
      <c r="O546" s="15">
        <v>8000000</v>
      </c>
      <c r="P546" s="15">
        <v>8000000</v>
      </c>
      <c r="Q546" s="15">
        <v>8000000</v>
      </c>
      <c r="R546" s="15">
        <v>8000000</v>
      </c>
      <c r="S546" s="15">
        <v>10000000</v>
      </c>
      <c r="T546" s="15">
        <v>12000000</v>
      </c>
      <c r="U546" s="21">
        <v>0.433</v>
      </c>
      <c r="V546"/>
      <c r="W546"/>
      <c r="X546"/>
    </row>
    <row r="547" spans="1:24" s="21" customFormat="1" x14ac:dyDescent="0.3">
      <c r="A547" s="7" t="s">
        <v>281</v>
      </c>
      <c r="B547" s="7" t="s">
        <v>1047</v>
      </c>
      <c r="C547" s="7">
        <v>1310</v>
      </c>
      <c r="D547" s="7" t="s">
        <v>997</v>
      </c>
      <c r="E547" s="7">
        <v>925</v>
      </c>
      <c r="F547" s="7" t="s">
        <v>997</v>
      </c>
      <c r="G547" s="7" t="s">
        <v>989</v>
      </c>
      <c r="H547" s="8" t="s">
        <v>951</v>
      </c>
      <c r="I547" s="15">
        <v>10000000</v>
      </c>
      <c r="J547" s="15">
        <v>10000000</v>
      </c>
      <c r="K547" s="15">
        <v>20000000</v>
      </c>
      <c r="L547" s="15">
        <v>12000000</v>
      </c>
      <c r="M547" s="15">
        <v>15000000</v>
      </c>
      <c r="N547" s="15">
        <v>15000000</v>
      </c>
      <c r="O547" s="15">
        <v>10000000</v>
      </c>
      <c r="P547" s="15">
        <v>10000000</v>
      </c>
      <c r="Q547" s="15">
        <v>10000000</v>
      </c>
      <c r="R547" s="15">
        <v>13000000</v>
      </c>
      <c r="S547" s="15">
        <v>15000000</v>
      </c>
      <c r="T547" s="15">
        <v>20000000</v>
      </c>
      <c r="U547" s="21">
        <v>0.433</v>
      </c>
      <c r="V547"/>
      <c r="W547"/>
      <c r="X547"/>
    </row>
    <row r="548" spans="1:24" s="21" customFormat="1" x14ac:dyDescent="0.3">
      <c r="A548" s="7" t="s">
        <v>281</v>
      </c>
      <c r="B548" s="7" t="s">
        <v>1047</v>
      </c>
      <c r="C548" s="7">
        <v>1310</v>
      </c>
      <c r="D548" s="7" t="s">
        <v>996</v>
      </c>
      <c r="E548" s="7">
        <v>922</v>
      </c>
      <c r="F548" s="7" t="s">
        <v>1789</v>
      </c>
      <c r="G548" s="7" t="s">
        <v>989</v>
      </c>
      <c r="H548" s="8" t="s">
        <v>1766</v>
      </c>
      <c r="I548" s="15">
        <v>8000000</v>
      </c>
      <c r="J548" s="15">
        <v>8000000</v>
      </c>
      <c r="K548" s="15">
        <v>10000000</v>
      </c>
      <c r="L548" s="15">
        <v>8000000</v>
      </c>
      <c r="M548" s="15">
        <v>10000000</v>
      </c>
      <c r="N548" s="15">
        <v>10000000</v>
      </c>
      <c r="O548" s="15">
        <v>8000000</v>
      </c>
      <c r="P548" s="15">
        <v>8000000</v>
      </c>
      <c r="Q548" s="15">
        <v>8000000</v>
      </c>
      <c r="R548" s="15">
        <v>10000000</v>
      </c>
      <c r="S548" s="15">
        <v>10000000</v>
      </c>
      <c r="T548" s="15">
        <v>12000000</v>
      </c>
      <c r="U548" s="21">
        <v>0.433</v>
      </c>
      <c r="V548"/>
      <c r="W548"/>
      <c r="X548"/>
    </row>
    <row r="549" spans="1:24" s="21" customFormat="1" x14ac:dyDescent="0.3">
      <c r="A549" s="7" t="s">
        <v>281</v>
      </c>
      <c r="B549" s="7" t="s">
        <v>1047</v>
      </c>
      <c r="C549" s="7">
        <v>1310</v>
      </c>
      <c r="D549" s="7" t="s">
        <v>8</v>
      </c>
      <c r="E549" s="7">
        <v>922</v>
      </c>
      <c r="F549" s="7" t="s">
        <v>1790</v>
      </c>
      <c r="G549" s="7" t="s">
        <v>989</v>
      </c>
      <c r="H549" s="8" t="s">
        <v>1767</v>
      </c>
      <c r="I549" s="15">
        <v>5000000</v>
      </c>
      <c r="J549" s="15">
        <v>3000000</v>
      </c>
      <c r="K549" s="15">
        <v>5000000</v>
      </c>
      <c r="L549" s="15">
        <v>5000000</v>
      </c>
      <c r="M549" s="15">
        <v>5000000</v>
      </c>
      <c r="N549" s="15">
        <v>5000000</v>
      </c>
      <c r="O549" s="15">
        <v>7000000</v>
      </c>
      <c r="P549" s="15">
        <v>7000000</v>
      </c>
      <c r="Q549" s="15">
        <v>5000000</v>
      </c>
      <c r="R549" s="15">
        <v>5000000</v>
      </c>
      <c r="S549" s="15">
        <v>8000000</v>
      </c>
      <c r="T549" s="15">
        <v>10000000</v>
      </c>
      <c r="U549" s="21">
        <v>0.433</v>
      </c>
      <c r="V549"/>
      <c r="W549"/>
      <c r="X549"/>
    </row>
    <row r="550" spans="1:24" s="21" customFormat="1" x14ac:dyDescent="0.3">
      <c r="A550" s="7" t="s">
        <v>281</v>
      </c>
      <c r="B550" s="7" t="s">
        <v>1047</v>
      </c>
      <c r="C550" s="7">
        <v>1310</v>
      </c>
      <c r="D550" s="7" t="s">
        <v>1216</v>
      </c>
      <c r="E550" s="7">
        <v>922</v>
      </c>
      <c r="F550" s="7" t="s">
        <v>1791</v>
      </c>
      <c r="G550" s="7" t="s">
        <v>989</v>
      </c>
      <c r="H550" s="8" t="s">
        <v>1303</v>
      </c>
      <c r="I550" s="15">
        <v>2000000</v>
      </c>
      <c r="J550" s="15">
        <v>1000000</v>
      </c>
      <c r="K550" s="15">
        <v>3000000</v>
      </c>
      <c r="L550" s="15">
        <v>3000000</v>
      </c>
      <c r="M550" s="15">
        <v>3000000</v>
      </c>
      <c r="N550" s="15">
        <v>3000000</v>
      </c>
      <c r="O550" s="15">
        <v>5000000</v>
      </c>
      <c r="P550" s="15">
        <v>5000000</v>
      </c>
      <c r="Q550" s="15">
        <v>2000000</v>
      </c>
      <c r="R550" s="15">
        <v>5000000</v>
      </c>
      <c r="S550" s="15">
        <v>8000000</v>
      </c>
      <c r="T550" s="15">
        <v>10000000</v>
      </c>
      <c r="U550" s="21">
        <v>0.433</v>
      </c>
      <c r="V550"/>
      <c r="W550"/>
      <c r="X550"/>
    </row>
    <row r="551" spans="1:24" s="21" customFormat="1" x14ac:dyDescent="0.3">
      <c r="A551" s="7" t="s">
        <v>281</v>
      </c>
      <c r="B551" s="7" t="s">
        <v>1047</v>
      </c>
      <c r="C551" s="7">
        <v>1310</v>
      </c>
      <c r="D551" s="7" t="s">
        <v>8</v>
      </c>
      <c r="E551" s="7">
        <v>922</v>
      </c>
      <c r="F551" s="7" t="s">
        <v>1792</v>
      </c>
      <c r="G551" s="7" t="s">
        <v>989</v>
      </c>
      <c r="H551" s="8" t="s">
        <v>1768</v>
      </c>
      <c r="I551" s="15">
        <v>5000000</v>
      </c>
      <c r="J551" s="15">
        <v>3000000</v>
      </c>
      <c r="K551" s="15">
        <v>5000000</v>
      </c>
      <c r="L551" s="15">
        <v>5000000</v>
      </c>
      <c r="M551" s="15">
        <v>5000000</v>
      </c>
      <c r="N551" s="15">
        <v>5000000</v>
      </c>
      <c r="O551" s="15">
        <v>7000000</v>
      </c>
      <c r="P551" s="15">
        <v>7000000</v>
      </c>
      <c r="Q551" s="15">
        <v>5000000</v>
      </c>
      <c r="R551" s="15">
        <v>5000000</v>
      </c>
      <c r="S551" s="15">
        <v>8000000</v>
      </c>
      <c r="T551" s="15">
        <v>10000000</v>
      </c>
      <c r="U551" s="21">
        <v>0.433</v>
      </c>
      <c r="V551"/>
      <c r="W551"/>
      <c r="X551"/>
    </row>
    <row r="552" spans="1:24" s="21" customFormat="1" x14ac:dyDescent="0.3">
      <c r="A552" s="7" t="s">
        <v>281</v>
      </c>
      <c r="B552" s="7" t="s">
        <v>1047</v>
      </c>
      <c r="C552" s="7">
        <v>1310</v>
      </c>
      <c r="D552" s="7" t="s">
        <v>558</v>
      </c>
      <c r="E552" s="7">
        <v>915</v>
      </c>
      <c r="F552" s="7" t="s">
        <v>1793</v>
      </c>
      <c r="G552" s="7" t="s">
        <v>989</v>
      </c>
      <c r="H552" s="8" t="s">
        <v>1769</v>
      </c>
      <c r="I552" s="15">
        <v>0</v>
      </c>
      <c r="J552" s="15">
        <v>0</v>
      </c>
      <c r="K552" s="15">
        <v>10000000</v>
      </c>
      <c r="L552" s="15">
        <v>5000000</v>
      </c>
      <c r="M552" s="15">
        <v>5000000</v>
      </c>
      <c r="N552" s="15">
        <v>5000000</v>
      </c>
      <c r="O552" s="15">
        <v>0</v>
      </c>
      <c r="P552" s="15">
        <v>0</v>
      </c>
      <c r="Q552" s="15">
        <v>10000000</v>
      </c>
      <c r="R552" s="15">
        <v>5000000</v>
      </c>
      <c r="S552" s="15">
        <v>10000000</v>
      </c>
      <c r="T552" s="15">
        <v>0</v>
      </c>
      <c r="U552" s="21">
        <v>0.433</v>
      </c>
      <c r="V552"/>
      <c r="W552"/>
      <c r="X552"/>
    </row>
    <row r="553" spans="1:24" s="21" customFormat="1" x14ac:dyDescent="0.3">
      <c r="A553" s="7" t="s">
        <v>281</v>
      </c>
      <c r="B553" s="7" t="s">
        <v>1047</v>
      </c>
      <c r="C553" s="7">
        <v>1310</v>
      </c>
      <c r="D553" s="7" t="s">
        <v>1334</v>
      </c>
      <c r="E553" s="7">
        <v>922</v>
      </c>
      <c r="F553" s="7" t="s">
        <v>1794</v>
      </c>
      <c r="G553" s="7" t="s">
        <v>989</v>
      </c>
      <c r="H553" s="8" t="s">
        <v>1770</v>
      </c>
      <c r="I553" s="15">
        <v>2000000</v>
      </c>
      <c r="J553" s="15">
        <v>1000000</v>
      </c>
      <c r="K553" s="15">
        <v>3000000</v>
      </c>
      <c r="L553" s="15">
        <v>3000000</v>
      </c>
      <c r="M553" s="15">
        <v>3000000</v>
      </c>
      <c r="N553" s="15">
        <v>3000000</v>
      </c>
      <c r="O553" s="15">
        <v>5000000</v>
      </c>
      <c r="P553" s="15">
        <v>5000000</v>
      </c>
      <c r="Q553" s="15">
        <v>2000000</v>
      </c>
      <c r="R553" s="15">
        <v>5000000</v>
      </c>
      <c r="S553" s="15">
        <v>8000000</v>
      </c>
      <c r="T553" s="15">
        <v>10000000</v>
      </c>
      <c r="U553" s="21">
        <v>0.433</v>
      </c>
      <c r="V553"/>
      <c r="W553"/>
      <c r="X553"/>
    </row>
    <row r="554" spans="1:24" s="21" customFormat="1" x14ac:dyDescent="0.3">
      <c r="A554" s="7" t="s">
        <v>281</v>
      </c>
      <c r="B554" s="7" t="s">
        <v>1047</v>
      </c>
      <c r="C554" s="7">
        <v>1310</v>
      </c>
      <c r="D554" s="7" t="s">
        <v>1795</v>
      </c>
      <c r="E554" s="7">
        <v>922</v>
      </c>
      <c r="F554" s="7" t="s">
        <v>1796</v>
      </c>
      <c r="G554" s="7" t="s">
        <v>989</v>
      </c>
      <c r="H554" s="8" t="s">
        <v>1771</v>
      </c>
      <c r="I554" s="15">
        <v>5000000</v>
      </c>
      <c r="J554" s="15">
        <v>3000000</v>
      </c>
      <c r="K554" s="15">
        <v>5000000</v>
      </c>
      <c r="L554" s="15">
        <v>5000000</v>
      </c>
      <c r="M554" s="15">
        <v>5000000</v>
      </c>
      <c r="N554" s="15">
        <v>5000000</v>
      </c>
      <c r="O554" s="15">
        <v>7000000</v>
      </c>
      <c r="P554" s="15">
        <v>7000000</v>
      </c>
      <c r="Q554" s="15">
        <v>5000000</v>
      </c>
      <c r="R554" s="15">
        <v>6000000</v>
      </c>
      <c r="S554" s="15">
        <v>8000000</v>
      </c>
      <c r="T554" s="15">
        <v>9000000</v>
      </c>
      <c r="U554" s="21">
        <v>0.433</v>
      </c>
      <c r="V554"/>
      <c r="W554"/>
      <c r="X554"/>
    </row>
    <row r="555" spans="1:24" s="21" customFormat="1" x14ac:dyDescent="0.3">
      <c r="A555" s="7" t="s">
        <v>281</v>
      </c>
      <c r="B555" s="7" t="s">
        <v>1047</v>
      </c>
      <c r="C555" s="7">
        <v>1310</v>
      </c>
      <c r="D555" s="7" t="s">
        <v>8</v>
      </c>
      <c r="E555" s="7">
        <v>925</v>
      </c>
      <c r="F555" s="7" t="s">
        <v>1797</v>
      </c>
      <c r="G555" s="7" t="s">
        <v>989</v>
      </c>
      <c r="H555" s="8" t="s">
        <v>1302</v>
      </c>
      <c r="I555" s="15">
        <v>2000000</v>
      </c>
      <c r="J555" s="15">
        <v>1000000</v>
      </c>
      <c r="K555" s="15">
        <v>3000000</v>
      </c>
      <c r="L555" s="15">
        <v>3000000</v>
      </c>
      <c r="M555" s="15">
        <v>3000000</v>
      </c>
      <c r="N555" s="15">
        <v>3000000</v>
      </c>
      <c r="O555" s="15">
        <v>5000000</v>
      </c>
      <c r="P555" s="15">
        <v>5000000</v>
      </c>
      <c r="Q555" s="15">
        <v>3000000</v>
      </c>
      <c r="R555" s="15">
        <v>5000000</v>
      </c>
      <c r="S555" s="15">
        <v>8000000</v>
      </c>
      <c r="T555" s="15">
        <v>9000000</v>
      </c>
      <c r="U555" s="21">
        <v>0.433</v>
      </c>
      <c r="V555"/>
      <c r="W555"/>
      <c r="X555"/>
    </row>
    <row r="556" spans="1:24" s="21" customFormat="1" x14ac:dyDescent="0.3">
      <c r="A556" s="7" t="s">
        <v>281</v>
      </c>
      <c r="B556" s="7" t="s">
        <v>1047</v>
      </c>
      <c r="C556" s="7">
        <v>1310</v>
      </c>
      <c r="D556" s="7" t="s">
        <v>8</v>
      </c>
      <c r="E556" s="7">
        <v>926</v>
      </c>
      <c r="F556" s="7" t="s">
        <v>1798</v>
      </c>
      <c r="G556" s="7" t="s">
        <v>989</v>
      </c>
      <c r="H556" s="8" t="s">
        <v>1772</v>
      </c>
      <c r="I556" s="15">
        <v>3000000</v>
      </c>
      <c r="J556" s="15">
        <v>1000000</v>
      </c>
      <c r="K556" s="15">
        <v>5000000</v>
      </c>
      <c r="L556" s="15">
        <v>3000000</v>
      </c>
      <c r="M556" s="15">
        <v>3000000</v>
      </c>
      <c r="N556" s="15">
        <v>3000000</v>
      </c>
      <c r="O556" s="15">
        <v>5000000</v>
      </c>
      <c r="P556" s="15">
        <v>5000000</v>
      </c>
      <c r="Q556" s="15">
        <v>2000000</v>
      </c>
      <c r="R556" s="15">
        <v>5000000</v>
      </c>
      <c r="S556" s="15">
        <v>7000000</v>
      </c>
      <c r="T556" s="15">
        <v>8000000</v>
      </c>
      <c r="U556" s="21">
        <v>0.433</v>
      </c>
      <c r="V556"/>
      <c r="W556"/>
      <c r="X556"/>
    </row>
    <row r="557" spans="1:24" s="21" customFormat="1" x14ac:dyDescent="0.3">
      <c r="A557" s="7" t="s">
        <v>281</v>
      </c>
      <c r="B557" s="7" t="s">
        <v>1047</v>
      </c>
      <c r="C557" s="7">
        <v>1310</v>
      </c>
      <c r="D557" s="7" t="s">
        <v>1223</v>
      </c>
      <c r="E557" s="7">
        <v>923</v>
      </c>
      <c r="F557" s="7" t="s">
        <v>1223</v>
      </c>
      <c r="G557" s="7" t="s">
        <v>989</v>
      </c>
      <c r="H557" s="8" t="s">
        <v>1773</v>
      </c>
      <c r="I557" s="15">
        <v>5000000</v>
      </c>
      <c r="J557" s="15">
        <v>3000000</v>
      </c>
      <c r="K557" s="15">
        <v>5000000</v>
      </c>
      <c r="L557" s="15">
        <v>5000000</v>
      </c>
      <c r="M557" s="15">
        <v>5000000</v>
      </c>
      <c r="N557" s="15">
        <v>5000000</v>
      </c>
      <c r="O557" s="15">
        <v>7000000</v>
      </c>
      <c r="P557" s="15">
        <v>7000000</v>
      </c>
      <c r="Q557" s="15">
        <v>5000000</v>
      </c>
      <c r="R557" s="15">
        <v>5000000</v>
      </c>
      <c r="S557" s="15">
        <v>8000000</v>
      </c>
      <c r="T557" s="15">
        <v>10000000</v>
      </c>
      <c r="U557" s="21">
        <v>0.433</v>
      </c>
      <c r="V557"/>
      <c r="W557"/>
      <c r="X557"/>
    </row>
    <row r="558" spans="1:24" s="21" customFormat="1" x14ac:dyDescent="0.3">
      <c r="A558" s="7" t="s">
        <v>281</v>
      </c>
      <c r="B558" s="7" t="s">
        <v>1047</v>
      </c>
      <c r="C558" s="7">
        <v>1310</v>
      </c>
      <c r="D558" s="7" t="s">
        <v>252</v>
      </c>
      <c r="E558" s="7">
        <v>925</v>
      </c>
      <c r="F558" s="7" t="s">
        <v>1799</v>
      </c>
      <c r="G558" s="7" t="s">
        <v>989</v>
      </c>
      <c r="H558" s="8" t="s">
        <v>1774</v>
      </c>
      <c r="I558" s="15">
        <v>5000000</v>
      </c>
      <c r="J558" s="15">
        <v>3000000</v>
      </c>
      <c r="K558" s="15">
        <v>5000000</v>
      </c>
      <c r="L558" s="15">
        <v>5000000</v>
      </c>
      <c r="M558" s="15">
        <v>5000000</v>
      </c>
      <c r="N558" s="15">
        <v>5000000</v>
      </c>
      <c r="O558" s="15">
        <v>7000000</v>
      </c>
      <c r="P558" s="15">
        <v>7000000</v>
      </c>
      <c r="Q558" s="15">
        <v>5000000</v>
      </c>
      <c r="R558" s="15">
        <v>5000000</v>
      </c>
      <c r="S558" s="15">
        <v>8000000</v>
      </c>
      <c r="T558" s="15">
        <v>10000000</v>
      </c>
      <c r="U558" s="21">
        <v>0.433</v>
      </c>
      <c r="V558"/>
      <c r="W558"/>
      <c r="X558"/>
    </row>
    <row r="559" spans="1:24" s="21" customFormat="1" x14ac:dyDescent="0.3">
      <c r="A559" s="7" t="s">
        <v>281</v>
      </c>
      <c r="B559" s="7" t="s">
        <v>1047</v>
      </c>
      <c r="C559" s="7">
        <v>1310</v>
      </c>
      <c r="D559" s="7" t="s">
        <v>8</v>
      </c>
      <c r="E559" s="7">
        <v>925</v>
      </c>
      <c r="F559" s="7" t="s">
        <v>1800</v>
      </c>
      <c r="G559" s="7" t="s">
        <v>989</v>
      </c>
      <c r="H559" s="8" t="s">
        <v>1775</v>
      </c>
      <c r="I559" s="15">
        <v>2000000</v>
      </c>
      <c r="J559" s="15">
        <v>1000000</v>
      </c>
      <c r="K559" s="15">
        <v>3000000</v>
      </c>
      <c r="L559" s="15">
        <v>3000000</v>
      </c>
      <c r="M559" s="15">
        <v>3000000</v>
      </c>
      <c r="N559" s="15">
        <v>3000000</v>
      </c>
      <c r="O559" s="15">
        <v>5000000</v>
      </c>
      <c r="P559" s="15">
        <v>5000000</v>
      </c>
      <c r="Q559" s="15">
        <v>2000000</v>
      </c>
      <c r="R559" s="15">
        <v>5000000</v>
      </c>
      <c r="S559" s="15">
        <v>8000000</v>
      </c>
      <c r="T559" s="15">
        <v>10000000</v>
      </c>
      <c r="U559" s="21">
        <v>0.433</v>
      </c>
      <c r="V559"/>
      <c r="W559"/>
      <c r="X559"/>
    </row>
    <row r="560" spans="1:24" s="21" customFormat="1" x14ac:dyDescent="0.3">
      <c r="A560" s="7" t="s">
        <v>281</v>
      </c>
      <c r="B560" s="7" t="s">
        <v>1047</v>
      </c>
      <c r="C560" s="7">
        <v>1310</v>
      </c>
      <c r="D560" s="7" t="s">
        <v>8</v>
      </c>
      <c r="E560" s="7">
        <v>922</v>
      </c>
      <c r="F560" s="7" t="s">
        <v>1801</v>
      </c>
      <c r="G560" s="7" t="s">
        <v>989</v>
      </c>
      <c r="H560" s="8" t="s">
        <v>1298</v>
      </c>
      <c r="I560" s="15">
        <v>3000000</v>
      </c>
      <c r="J560" s="15">
        <v>1000000</v>
      </c>
      <c r="K560" s="15">
        <v>5000000</v>
      </c>
      <c r="L560" s="15">
        <v>3000000</v>
      </c>
      <c r="M560" s="15">
        <v>3000000</v>
      </c>
      <c r="N560" s="15">
        <v>3000000</v>
      </c>
      <c r="O560" s="15">
        <v>5000000</v>
      </c>
      <c r="P560" s="15">
        <v>5000000</v>
      </c>
      <c r="Q560" s="15">
        <v>2000000</v>
      </c>
      <c r="R560" s="15">
        <v>5000000</v>
      </c>
      <c r="S560" s="15">
        <v>7000000</v>
      </c>
      <c r="T560" s="15">
        <v>8000000</v>
      </c>
      <c r="U560" s="21">
        <v>0.433</v>
      </c>
      <c r="V560"/>
      <c r="W560"/>
      <c r="X560"/>
    </row>
    <row r="561" spans="1:24" s="21" customFormat="1" x14ac:dyDescent="0.3">
      <c r="A561" s="7" t="s">
        <v>281</v>
      </c>
      <c r="B561" s="7" t="s">
        <v>1047</v>
      </c>
      <c r="C561" s="7">
        <v>1310</v>
      </c>
      <c r="D561" s="7" t="s">
        <v>1198</v>
      </c>
      <c r="E561" s="7">
        <v>925</v>
      </c>
      <c r="F561" s="7" t="s">
        <v>1802</v>
      </c>
      <c r="G561" s="7" t="s">
        <v>989</v>
      </c>
      <c r="H561" s="8" t="s">
        <v>1776</v>
      </c>
      <c r="I561" s="15">
        <v>8000000</v>
      </c>
      <c r="J561" s="15">
        <v>9000000</v>
      </c>
      <c r="K561" s="15">
        <v>10000000</v>
      </c>
      <c r="L561" s="15">
        <v>9000000</v>
      </c>
      <c r="M561" s="15">
        <v>9000000</v>
      </c>
      <c r="N561" s="15">
        <v>9000000</v>
      </c>
      <c r="O561" s="15">
        <v>11000000</v>
      </c>
      <c r="P561" s="15">
        <v>11000000</v>
      </c>
      <c r="Q561" s="15">
        <v>10000000</v>
      </c>
      <c r="R561" s="15">
        <v>10000000</v>
      </c>
      <c r="S561" s="15">
        <v>12000000</v>
      </c>
      <c r="T561" s="15">
        <v>12000000</v>
      </c>
      <c r="U561" s="21">
        <v>0.433</v>
      </c>
      <c r="V561"/>
      <c r="W561"/>
      <c r="X561"/>
    </row>
    <row r="562" spans="1:24" s="21" customFormat="1" x14ac:dyDescent="0.3">
      <c r="A562" s="7" t="s">
        <v>281</v>
      </c>
      <c r="B562" s="7" t="s">
        <v>1047</v>
      </c>
      <c r="C562" s="7">
        <v>1310</v>
      </c>
      <c r="D562" s="7" t="s">
        <v>8</v>
      </c>
      <c r="E562" s="7">
        <v>999</v>
      </c>
      <c r="F562" s="7" t="s">
        <v>8</v>
      </c>
      <c r="G562" s="7" t="s">
        <v>989</v>
      </c>
      <c r="H562" s="8" t="s">
        <v>1777</v>
      </c>
      <c r="I562" s="15">
        <v>44000000</v>
      </c>
      <c r="J562" s="15">
        <v>48000000</v>
      </c>
      <c r="K562" s="15">
        <v>48000000</v>
      </c>
      <c r="L562" s="15">
        <v>55000000</v>
      </c>
      <c r="M562" s="15">
        <v>50000000</v>
      </c>
      <c r="N562" s="15">
        <v>50000000</v>
      </c>
      <c r="O562" s="15">
        <v>65000000</v>
      </c>
      <c r="P562" s="15">
        <v>65000000</v>
      </c>
      <c r="Q562" s="15">
        <v>65000000</v>
      </c>
      <c r="R562" s="15">
        <v>65000000</v>
      </c>
      <c r="S562" s="15">
        <v>65000000</v>
      </c>
      <c r="T562" s="15">
        <v>70000000</v>
      </c>
      <c r="U562" s="21">
        <v>0.433</v>
      </c>
      <c r="V562"/>
      <c r="W562"/>
      <c r="X562"/>
    </row>
    <row r="563" spans="1:24" s="21" customFormat="1" x14ac:dyDescent="0.3">
      <c r="A563" s="7" t="s">
        <v>281</v>
      </c>
      <c r="B563" s="7" t="s">
        <v>1047</v>
      </c>
      <c r="C563" s="7">
        <v>1310</v>
      </c>
      <c r="D563" s="7" t="s">
        <v>1204</v>
      </c>
      <c r="E563" s="7">
        <v>907</v>
      </c>
      <c r="F563" s="7" t="s">
        <v>1803</v>
      </c>
      <c r="G563" s="7" t="s">
        <v>1304</v>
      </c>
      <c r="H563" s="8" t="s">
        <v>1309</v>
      </c>
      <c r="I563" s="15">
        <v>15000000</v>
      </c>
      <c r="J563" s="15">
        <v>20000000</v>
      </c>
      <c r="K563" s="15">
        <v>20000000</v>
      </c>
      <c r="L563" s="15">
        <v>20000000</v>
      </c>
      <c r="M563" s="15">
        <v>20000000</v>
      </c>
      <c r="N563" s="15">
        <v>20000000</v>
      </c>
      <c r="O563" s="15">
        <v>15000000</v>
      </c>
      <c r="P563" s="15">
        <v>15000000</v>
      </c>
      <c r="Q563" s="15">
        <v>20000000</v>
      </c>
      <c r="R563" s="15">
        <v>35000000</v>
      </c>
      <c r="S563" s="15">
        <v>35000000</v>
      </c>
      <c r="T563" s="15">
        <v>35000000</v>
      </c>
      <c r="U563" s="21">
        <v>0.433</v>
      </c>
      <c r="V563"/>
      <c r="W563"/>
      <c r="X563"/>
    </row>
    <row r="564" spans="1:24" s="21" customFormat="1" x14ac:dyDescent="0.3">
      <c r="A564" s="7" t="s">
        <v>281</v>
      </c>
      <c r="B564" s="7" t="s">
        <v>1047</v>
      </c>
      <c r="C564" s="7">
        <v>1310</v>
      </c>
      <c r="D564" s="7" t="s">
        <v>1201</v>
      </c>
      <c r="E564" s="7">
        <v>907</v>
      </c>
      <c r="F564" s="7" t="s">
        <v>1804</v>
      </c>
      <c r="G564" s="7" t="s">
        <v>1304</v>
      </c>
      <c r="H564" s="8" t="s">
        <v>1306</v>
      </c>
      <c r="I564" s="15">
        <v>15000000</v>
      </c>
      <c r="J564" s="15">
        <v>20000000</v>
      </c>
      <c r="K564" s="15">
        <v>20000000</v>
      </c>
      <c r="L564" s="15">
        <v>20000000</v>
      </c>
      <c r="M564" s="15">
        <v>20000000</v>
      </c>
      <c r="N564" s="15">
        <v>20000000</v>
      </c>
      <c r="O564" s="15">
        <v>15000000</v>
      </c>
      <c r="P564" s="15">
        <v>15000000</v>
      </c>
      <c r="Q564" s="15">
        <v>30000000</v>
      </c>
      <c r="R564" s="15">
        <v>30000000</v>
      </c>
      <c r="S564" s="15">
        <v>30000000</v>
      </c>
      <c r="T564" s="15">
        <v>30000000</v>
      </c>
      <c r="U564" s="21">
        <v>0.433</v>
      </c>
      <c r="V564"/>
      <c r="W564"/>
      <c r="X564"/>
    </row>
    <row r="565" spans="1:24" s="21" customFormat="1" x14ac:dyDescent="0.3">
      <c r="A565" s="7" t="s">
        <v>281</v>
      </c>
      <c r="B565" s="7" t="s">
        <v>1047</v>
      </c>
      <c r="C565" s="7">
        <v>1310</v>
      </c>
      <c r="D565" s="7" t="s">
        <v>1205</v>
      </c>
      <c r="E565" s="7">
        <v>907</v>
      </c>
      <c r="F565" s="7" t="s">
        <v>1805</v>
      </c>
      <c r="G565" s="7" t="s">
        <v>1304</v>
      </c>
      <c r="H565" s="8" t="s">
        <v>966</v>
      </c>
      <c r="I565" s="15">
        <v>5000000</v>
      </c>
      <c r="J565" s="15">
        <v>10000000</v>
      </c>
      <c r="K565" s="15">
        <v>10000000</v>
      </c>
      <c r="L565" s="15">
        <v>10000000</v>
      </c>
      <c r="M565" s="15">
        <v>10000000</v>
      </c>
      <c r="N565" s="15">
        <v>8000000</v>
      </c>
      <c r="O565" s="15">
        <v>8000000</v>
      </c>
      <c r="P565" s="15">
        <v>8000000</v>
      </c>
      <c r="Q565" s="15">
        <v>10000000</v>
      </c>
      <c r="R565" s="15">
        <v>10000000</v>
      </c>
      <c r="S565" s="15">
        <v>10000000</v>
      </c>
      <c r="T565" s="15">
        <v>10000000</v>
      </c>
      <c r="U565" s="21">
        <v>0.433</v>
      </c>
      <c r="V565"/>
      <c r="W565"/>
      <c r="X565"/>
    </row>
    <row r="566" spans="1:24" s="21" customFormat="1" x14ac:dyDescent="0.3">
      <c r="A566" s="7" t="s">
        <v>281</v>
      </c>
      <c r="B566" s="7" t="s">
        <v>1047</v>
      </c>
      <c r="C566" s="7">
        <v>1310</v>
      </c>
      <c r="D566" s="7" t="s">
        <v>930</v>
      </c>
      <c r="E566" s="7">
        <v>925</v>
      </c>
      <c r="F566" s="7" t="s">
        <v>1018</v>
      </c>
      <c r="G566" s="7" t="s">
        <v>1304</v>
      </c>
      <c r="H566" s="8" t="s">
        <v>847</v>
      </c>
      <c r="I566" s="15">
        <v>3000000</v>
      </c>
      <c r="J566" s="15">
        <v>3000000</v>
      </c>
      <c r="K566" s="15">
        <v>2000000</v>
      </c>
      <c r="L566" s="15">
        <v>5000000</v>
      </c>
      <c r="M566" s="15">
        <v>5000000</v>
      </c>
      <c r="N566" s="15">
        <v>5000000</v>
      </c>
      <c r="O566" s="15">
        <v>6000000</v>
      </c>
      <c r="P566" s="15">
        <v>10000000</v>
      </c>
      <c r="Q566" s="15">
        <v>10000000</v>
      </c>
      <c r="R566" s="15">
        <v>10000000</v>
      </c>
      <c r="S566" s="15">
        <v>6000000</v>
      </c>
      <c r="T566" s="15">
        <v>5000000</v>
      </c>
      <c r="U566" s="21">
        <v>0.433</v>
      </c>
      <c r="V566"/>
      <c r="W566"/>
      <c r="X566"/>
    </row>
    <row r="567" spans="1:24" s="21" customFormat="1" x14ac:dyDescent="0.3">
      <c r="A567" s="7" t="s">
        <v>281</v>
      </c>
      <c r="B567" s="7" t="s">
        <v>1047</v>
      </c>
      <c r="C567" s="7">
        <v>1310</v>
      </c>
      <c r="D567" s="7" t="s">
        <v>1202</v>
      </c>
      <c r="E567" s="7">
        <v>922</v>
      </c>
      <c r="F567" s="7" t="s">
        <v>1016</v>
      </c>
      <c r="G567" s="7" t="s">
        <v>1304</v>
      </c>
      <c r="H567" s="8" t="s">
        <v>963</v>
      </c>
      <c r="I567" s="15">
        <v>7000000</v>
      </c>
      <c r="J567" s="15">
        <v>7000000</v>
      </c>
      <c r="K567" s="15">
        <v>6000000</v>
      </c>
      <c r="L567" s="15">
        <v>6000000</v>
      </c>
      <c r="M567" s="15">
        <v>7000000</v>
      </c>
      <c r="N567" s="15">
        <v>7000000</v>
      </c>
      <c r="O567" s="15">
        <v>5000000</v>
      </c>
      <c r="P567" s="15">
        <v>5000000</v>
      </c>
      <c r="Q567" s="15">
        <v>7000000</v>
      </c>
      <c r="R567" s="15">
        <v>7000000</v>
      </c>
      <c r="S567" s="15">
        <v>10000000</v>
      </c>
      <c r="T567" s="15">
        <v>10000000</v>
      </c>
      <c r="U567" s="21">
        <v>0.433</v>
      </c>
      <c r="V567"/>
      <c r="W567"/>
      <c r="X567"/>
    </row>
    <row r="568" spans="1:24" s="21" customFormat="1" x14ac:dyDescent="0.3">
      <c r="A568" s="7" t="s">
        <v>281</v>
      </c>
      <c r="B568" s="7" t="s">
        <v>1047</v>
      </c>
      <c r="C568" s="7">
        <v>1310</v>
      </c>
      <c r="D568" s="7" t="s">
        <v>1212</v>
      </c>
      <c r="E568" s="7">
        <v>925</v>
      </c>
      <c r="F568" s="7" t="s">
        <v>1019</v>
      </c>
      <c r="G568" s="7" t="s">
        <v>1304</v>
      </c>
      <c r="H568" s="8" t="s">
        <v>1308</v>
      </c>
      <c r="I568" s="15">
        <v>8000000</v>
      </c>
      <c r="J568" s="15">
        <v>8000000</v>
      </c>
      <c r="K568" s="15">
        <v>8000000</v>
      </c>
      <c r="L568" s="15">
        <v>5000000</v>
      </c>
      <c r="M568" s="15">
        <v>5000000</v>
      </c>
      <c r="N568" s="15">
        <v>5000000</v>
      </c>
      <c r="O568" s="15">
        <v>5000000</v>
      </c>
      <c r="P568" s="15">
        <v>5000000</v>
      </c>
      <c r="Q568" s="15">
        <v>8000000</v>
      </c>
      <c r="R568" s="15">
        <v>10000000</v>
      </c>
      <c r="S568" s="15">
        <v>10000000</v>
      </c>
      <c r="T568" s="15">
        <v>10000000</v>
      </c>
      <c r="U568" s="21">
        <v>0.433</v>
      </c>
      <c r="V568"/>
      <c r="W568"/>
      <c r="X568"/>
    </row>
    <row r="569" spans="1:24" s="21" customFormat="1" x14ac:dyDescent="0.3">
      <c r="A569" s="7" t="s">
        <v>281</v>
      </c>
      <c r="B569" s="7" t="s">
        <v>1047</v>
      </c>
      <c r="C569" s="7">
        <v>1310</v>
      </c>
      <c r="D569" s="7" t="s">
        <v>8</v>
      </c>
      <c r="E569" s="7">
        <v>922</v>
      </c>
      <c r="F569" s="7">
        <v>370545</v>
      </c>
      <c r="G569" s="7" t="s">
        <v>1304</v>
      </c>
      <c r="H569" s="8" t="s">
        <v>1778</v>
      </c>
      <c r="I569" s="15">
        <v>8000000</v>
      </c>
      <c r="J569" s="15">
        <v>8000000</v>
      </c>
      <c r="K569" s="15">
        <v>6000000</v>
      </c>
      <c r="L569" s="15">
        <v>6000000</v>
      </c>
      <c r="M569" s="15">
        <v>6000000</v>
      </c>
      <c r="N569" s="15">
        <v>10000000</v>
      </c>
      <c r="O569" s="15">
        <v>7000000</v>
      </c>
      <c r="P569" s="15">
        <v>7000000</v>
      </c>
      <c r="Q569" s="15">
        <v>10000000</v>
      </c>
      <c r="R569" s="15">
        <v>12000000</v>
      </c>
      <c r="S569" s="15">
        <v>15000000</v>
      </c>
      <c r="T569" s="15">
        <v>15000000</v>
      </c>
      <c r="U569" s="21">
        <v>0.433</v>
      </c>
      <c r="V569"/>
      <c r="W569"/>
      <c r="X569"/>
    </row>
    <row r="570" spans="1:24" s="21" customFormat="1" x14ac:dyDescent="0.3">
      <c r="A570" s="7" t="s">
        <v>281</v>
      </c>
      <c r="B570" s="7" t="s">
        <v>1047</v>
      </c>
      <c r="C570" s="7">
        <v>1310</v>
      </c>
      <c r="D570" s="7" t="s">
        <v>1333</v>
      </c>
      <c r="E570" s="7">
        <v>925</v>
      </c>
      <c r="F570" s="7" t="s">
        <v>1011</v>
      </c>
      <c r="G570" s="7" t="s">
        <v>1304</v>
      </c>
      <c r="H570" s="8" t="s">
        <v>957</v>
      </c>
      <c r="I570" s="15">
        <v>5000000</v>
      </c>
      <c r="J570" s="15">
        <v>5000000</v>
      </c>
      <c r="K570" s="15">
        <v>5000000</v>
      </c>
      <c r="L570" s="15">
        <v>5000000</v>
      </c>
      <c r="M570" s="15">
        <v>5000000</v>
      </c>
      <c r="N570" s="15">
        <v>5000000</v>
      </c>
      <c r="O570" s="15">
        <v>5000000</v>
      </c>
      <c r="P570" s="15">
        <v>5000000</v>
      </c>
      <c r="Q570" s="15">
        <v>6000000</v>
      </c>
      <c r="R570" s="15">
        <v>8000000</v>
      </c>
      <c r="S570" s="15">
        <v>8000000</v>
      </c>
      <c r="T570" s="15">
        <v>8000000</v>
      </c>
      <c r="U570" s="21">
        <v>0.433</v>
      </c>
      <c r="V570"/>
      <c r="W570"/>
      <c r="X570"/>
    </row>
    <row r="571" spans="1:24" s="21" customFormat="1" x14ac:dyDescent="0.3">
      <c r="A571" s="7" t="s">
        <v>281</v>
      </c>
      <c r="B571" s="7" t="s">
        <v>1047</v>
      </c>
      <c r="C571" s="7">
        <v>1310</v>
      </c>
      <c r="D571" s="7" t="s">
        <v>8</v>
      </c>
      <c r="E571" s="7">
        <v>925</v>
      </c>
      <c r="F571" s="7" t="s">
        <v>1806</v>
      </c>
      <c r="G571" s="7" t="s">
        <v>1304</v>
      </c>
      <c r="H571" s="8" t="s">
        <v>1779</v>
      </c>
      <c r="I571" s="15">
        <v>7000000</v>
      </c>
      <c r="J571" s="15">
        <v>7000000</v>
      </c>
      <c r="K571" s="15">
        <v>7000000</v>
      </c>
      <c r="L571" s="15">
        <v>5000000</v>
      </c>
      <c r="M571" s="15">
        <v>5000000</v>
      </c>
      <c r="N571" s="15">
        <v>5000000</v>
      </c>
      <c r="O571" s="15">
        <v>5000000</v>
      </c>
      <c r="P571" s="15">
        <v>5000000</v>
      </c>
      <c r="Q571" s="15">
        <v>7000000</v>
      </c>
      <c r="R571" s="15">
        <v>8000000</v>
      </c>
      <c r="S571" s="15">
        <v>8000000</v>
      </c>
      <c r="T571" s="15">
        <v>8000000</v>
      </c>
      <c r="U571" s="21">
        <v>0.433</v>
      </c>
      <c r="V571"/>
      <c r="W571"/>
      <c r="X571"/>
    </row>
    <row r="572" spans="1:24" s="21" customFormat="1" x14ac:dyDescent="0.3">
      <c r="A572" s="7" t="s">
        <v>281</v>
      </c>
      <c r="B572" s="7" t="s">
        <v>1047</v>
      </c>
      <c r="C572" s="7">
        <v>1310</v>
      </c>
      <c r="D572" s="7" t="s">
        <v>8</v>
      </c>
      <c r="E572" s="7">
        <v>922</v>
      </c>
      <c r="F572" s="7" t="s">
        <v>1807</v>
      </c>
      <c r="G572" s="7" t="s">
        <v>1304</v>
      </c>
      <c r="H572" s="8" t="s">
        <v>1780</v>
      </c>
      <c r="I572" s="15">
        <v>4000000</v>
      </c>
      <c r="J572" s="15">
        <v>4000000</v>
      </c>
      <c r="K572" s="15">
        <v>4000000</v>
      </c>
      <c r="L572" s="15">
        <v>5000000</v>
      </c>
      <c r="M572" s="15">
        <v>5000000</v>
      </c>
      <c r="N572" s="15">
        <v>4000000</v>
      </c>
      <c r="O572" s="15">
        <v>4000000</v>
      </c>
      <c r="P572" s="15">
        <v>4000000</v>
      </c>
      <c r="Q572" s="15">
        <v>5000000</v>
      </c>
      <c r="R572" s="15">
        <v>5000000</v>
      </c>
      <c r="S572" s="15">
        <v>8000000</v>
      </c>
      <c r="T572" s="15">
        <v>8000000</v>
      </c>
      <c r="U572" s="21">
        <v>0.433</v>
      </c>
      <c r="V572"/>
      <c r="W572"/>
      <c r="X572"/>
    </row>
    <row r="573" spans="1:24" s="21" customFormat="1" x14ac:dyDescent="0.3">
      <c r="A573" s="7" t="s">
        <v>281</v>
      </c>
      <c r="B573" s="7" t="s">
        <v>1047</v>
      </c>
      <c r="C573" s="7">
        <v>1310</v>
      </c>
      <c r="D573" s="7" t="s">
        <v>8</v>
      </c>
      <c r="E573" s="7">
        <v>922</v>
      </c>
      <c r="F573" s="7" t="s">
        <v>1808</v>
      </c>
      <c r="G573" s="7" t="s">
        <v>1304</v>
      </c>
      <c r="H573" s="8" t="s">
        <v>1307</v>
      </c>
      <c r="I573" s="15">
        <v>4000000</v>
      </c>
      <c r="J573" s="15">
        <v>4000000</v>
      </c>
      <c r="K573" s="15">
        <v>4000000</v>
      </c>
      <c r="L573" s="15">
        <v>5000000</v>
      </c>
      <c r="M573" s="15">
        <v>5000000</v>
      </c>
      <c r="N573" s="15">
        <v>4000000</v>
      </c>
      <c r="O573" s="15">
        <v>4000000</v>
      </c>
      <c r="P573" s="15">
        <v>4000000</v>
      </c>
      <c r="Q573" s="15">
        <v>5000000</v>
      </c>
      <c r="R573" s="15">
        <v>5000000</v>
      </c>
      <c r="S573" s="15">
        <v>8000000</v>
      </c>
      <c r="T573" s="15">
        <v>8000000</v>
      </c>
      <c r="U573" s="21">
        <v>0.433</v>
      </c>
      <c r="V573"/>
      <c r="W573"/>
      <c r="X573"/>
    </row>
    <row r="574" spans="1:24" s="21" customFormat="1" x14ac:dyDescent="0.3">
      <c r="A574" s="7" t="s">
        <v>281</v>
      </c>
      <c r="B574" s="7" t="s">
        <v>1047</v>
      </c>
      <c r="C574" s="7">
        <v>1310</v>
      </c>
      <c r="D574" s="7" t="s">
        <v>1044</v>
      </c>
      <c r="E574" s="7">
        <v>922</v>
      </c>
      <c r="F574" s="7" t="s">
        <v>1044</v>
      </c>
      <c r="G574" s="7" t="s">
        <v>1304</v>
      </c>
      <c r="H574" s="8" t="s">
        <v>1781</v>
      </c>
      <c r="I574" s="15">
        <v>5000000</v>
      </c>
      <c r="J574" s="15">
        <v>5000000</v>
      </c>
      <c r="K574" s="15">
        <v>5000000</v>
      </c>
      <c r="L574" s="15">
        <v>5000000</v>
      </c>
      <c r="M574" s="15">
        <v>5000000</v>
      </c>
      <c r="N574" s="15">
        <v>4000000</v>
      </c>
      <c r="O574" s="15">
        <v>4000000</v>
      </c>
      <c r="P574" s="15">
        <v>4000000</v>
      </c>
      <c r="Q574" s="15">
        <v>7000000</v>
      </c>
      <c r="R574" s="15">
        <v>8000000</v>
      </c>
      <c r="S574" s="15">
        <v>9000000</v>
      </c>
      <c r="T574" s="15">
        <v>9000000</v>
      </c>
      <c r="U574" s="21">
        <v>0.433</v>
      </c>
      <c r="V574"/>
      <c r="W574"/>
      <c r="X574"/>
    </row>
    <row r="575" spans="1:24" s="21" customFormat="1" x14ac:dyDescent="0.3">
      <c r="A575" s="7" t="s">
        <v>281</v>
      </c>
      <c r="B575" s="7" t="s">
        <v>1047</v>
      </c>
      <c r="C575" s="7">
        <v>1310</v>
      </c>
      <c r="D575" s="7" t="s">
        <v>8</v>
      </c>
      <c r="E575" s="7">
        <v>925</v>
      </c>
      <c r="F575" s="7" t="s">
        <v>1809</v>
      </c>
      <c r="G575" s="7" t="s">
        <v>1304</v>
      </c>
      <c r="H575" s="8" t="s">
        <v>1782</v>
      </c>
      <c r="I575" s="15">
        <v>4000000</v>
      </c>
      <c r="J575" s="15">
        <v>4000000</v>
      </c>
      <c r="K575" s="15">
        <v>4000000</v>
      </c>
      <c r="L575" s="15">
        <v>4000000</v>
      </c>
      <c r="M575" s="15">
        <v>5000000</v>
      </c>
      <c r="N575" s="15">
        <v>4000000</v>
      </c>
      <c r="O575" s="15">
        <v>4000000</v>
      </c>
      <c r="P575" s="15">
        <v>4000000</v>
      </c>
      <c r="Q575" s="15">
        <v>5000000</v>
      </c>
      <c r="R575" s="15">
        <v>5000000</v>
      </c>
      <c r="S575" s="15">
        <v>6000000</v>
      </c>
      <c r="T575" s="15">
        <v>6000000</v>
      </c>
      <c r="U575" s="21">
        <v>0.433</v>
      </c>
      <c r="V575"/>
      <c r="W575"/>
      <c r="X575"/>
    </row>
    <row r="576" spans="1:24" s="21" customFormat="1" x14ac:dyDescent="0.3">
      <c r="A576" s="7" t="s">
        <v>281</v>
      </c>
      <c r="B576" s="7" t="s">
        <v>1047</v>
      </c>
      <c r="C576" s="7">
        <v>1310</v>
      </c>
      <c r="D576" s="7" t="s">
        <v>1810</v>
      </c>
      <c r="E576" s="7">
        <v>922</v>
      </c>
      <c r="F576" s="7" t="s">
        <v>1037</v>
      </c>
      <c r="G576" s="7" t="s">
        <v>1304</v>
      </c>
      <c r="H576" s="8" t="s">
        <v>1783</v>
      </c>
      <c r="I576" s="15">
        <v>4000000</v>
      </c>
      <c r="J576" s="15">
        <v>4000000</v>
      </c>
      <c r="K576" s="15">
        <v>4000000</v>
      </c>
      <c r="L576" s="15">
        <v>4000000</v>
      </c>
      <c r="M576" s="15">
        <v>4000000</v>
      </c>
      <c r="N576" s="15">
        <v>3000000</v>
      </c>
      <c r="O576" s="15">
        <v>3000000</v>
      </c>
      <c r="P576" s="15">
        <v>3000000</v>
      </c>
      <c r="Q576" s="15">
        <v>5000000</v>
      </c>
      <c r="R576" s="15">
        <v>7000000</v>
      </c>
      <c r="S576" s="15">
        <v>7000000</v>
      </c>
      <c r="T576" s="15">
        <v>7000000</v>
      </c>
      <c r="U576" s="21">
        <v>0.433</v>
      </c>
      <c r="V576"/>
      <c r="W576"/>
      <c r="X576"/>
    </row>
    <row r="577" spans="1:24" s="21" customFormat="1" x14ac:dyDescent="0.3">
      <c r="A577" s="7" t="s">
        <v>281</v>
      </c>
      <c r="B577" s="7" t="s">
        <v>1047</v>
      </c>
      <c r="C577" s="7">
        <v>1310</v>
      </c>
      <c r="D577" s="7" t="s">
        <v>1201</v>
      </c>
      <c r="E577" s="7">
        <v>922</v>
      </c>
      <c r="F577" s="7" t="s">
        <v>1013</v>
      </c>
      <c r="G577" s="7" t="s">
        <v>1304</v>
      </c>
      <c r="H577" s="8" t="s">
        <v>959</v>
      </c>
      <c r="I577" s="15">
        <v>4000000</v>
      </c>
      <c r="J577" s="15">
        <v>4000000</v>
      </c>
      <c r="K577" s="15">
        <v>4000000</v>
      </c>
      <c r="L577" s="15">
        <v>4000000</v>
      </c>
      <c r="M577" s="15">
        <v>4000000</v>
      </c>
      <c r="N577" s="15">
        <v>4000000</v>
      </c>
      <c r="O577" s="15">
        <v>3000000</v>
      </c>
      <c r="P577" s="15">
        <v>3000000</v>
      </c>
      <c r="Q577" s="15">
        <v>4000000</v>
      </c>
      <c r="R577" s="15">
        <v>4000000</v>
      </c>
      <c r="S577" s="15">
        <v>5000000</v>
      </c>
      <c r="T577" s="15">
        <v>5000000</v>
      </c>
      <c r="U577" s="21">
        <v>0.433</v>
      </c>
      <c r="V577"/>
      <c r="W577"/>
      <c r="X577"/>
    </row>
    <row r="578" spans="1:24" s="21" customFormat="1" x14ac:dyDescent="0.3">
      <c r="A578" s="7" t="s">
        <v>281</v>
      </c>
      <c r="B578" s="7" t="s">
        <v>1047</v>
      </c>
      <c r="C578" s="7">
        <v>1310</v>
      </c>
      <c r="D578" s="7" t="s">
        <v>8</v>
      </c>
      <c r="E578" s="7">
        <v>922</v>
      </c>
      <c r="F578" s="7" t="s">
        <v>1811</v>
      </c>
      <c r="G578" s="7" t="s">
        <v>1304</v>
      </c>
      <c r="H578" s="8" t="s">
        <v>1784</v>
      </c>
      <c r="I578" s="15">
        <v>4000000</v>
      </c>
      <c r="J578" s="15">
        <v>4000000</v>
      </c>
      <c r="K578" s="15">
        <v>4000000</v>
      </c>
      <c r="L578" s="15">
        <v>4000000</v>
      </c>
      <c r="M578" s="15">
        <v>4000000</v>
      </c>
      <c r="N578" s="15">
        <v>4000000</v>
      </c>
      <c r="O578" s="15">
        <v>3000000</v>
      </c>
      <c r="P578" s="15">
        <v>3000000</v>
      </c>
      <c r="Q578" s="15">
        <v>4000000</v>
      </c>
      <c r="R578" s="15">
        <v>4000000</v>
      </c>
      <c r="S578" s="15">
        <v>5000000</v>
      </c>
      <c r="T578" s="15">
        <v>5000000</v>
      </c>
      <c r="U578" s="21">
        <v>0.433</v>
      </c>
      <c r="V578"/>
      <c r="W578"/>
      <c r="X578"/>
    </row>
    <row r="579" spans="1:24" s="21" customFormat="1" x14ac:dyDescent="0.3">
      <c r="A579" s="7" t="s">
        <v>281</v>
      </c>
      <c r="B579" s="7" t="s">
        <v>1047</v>
      </c>
      <c r="C579" s="7">
        <v>1310</v>
      </c>
      <c r="D579" s="7" t="s">
        <v>8</v>
      </c>
      <c r="E579" s="7">
        <v>922</v>
      </c>
      <c r="F579" s="7" t="s">
        <v>1812</v>
      </c>
      <c r="G579" s="7" t="s">
        <v>1304</v>
      </c>
      <c r="H579" s="8" t="s">
        <v>1785</v>
      </c>
      <c r="I579" s="15">
        <v>4000000</v>
      </c>
      <c r="J579" s="15">
        <v>4000000</v>
      </c>
      <c r="K579" s="15">
        <v>4000000</v>
      </c>
      <c r="L579" s="15">
        <v>4000000</v>
      </c>
      <c r="M579" s="15">
        <v>4000000</v>
      </c>
      <c r="N579" s="15">
        <v>4000000</v>
      </c>
      <c r="O579" s="15">
        <v>3000000</v>
      </c>
      <c r="P579" s="15">
        <v>3000000</v>
      </c>
      <c r="Q579" s="15">
        <v>4000000</v>
      </c>
      <c r="R579" s="15">
        <v>4000000</v>
      </c>
      <c r="S579" s="15">
        <v>5000000</v>
      </c>
      <c r="T579" s="15">
        <v>5000000</v>
      </c>
      <c r="U579" s="21">
        <v>0.433</v>
      </c>
      <c r="V579"/>
      <c r="W579"/>
      <c r="X579"/>
    </row>
    <row r="580" spans="1:24" s="21" customFormat="1" x14ac:dyDescent="0.3">
      <c r="A580" s="7" t="s">
        <v>281</v>
      </c>
      <c r="B580" s="7" t="s">
        <v>1047</v>
      </c>
      <c r="C580" s="7">
        <v>1310</v>
      </c>
      <c r="D580" s="7" t="s">
        <v>8</v>
      </c>
      <c r="E580" s="7">
        <v>922</v>
      </c>
      <c r="F580" s="7" t="s">
        <v>1813</v>
      </c>
      <c r="G580" s="7" t="s">
        <v>1304</v>
      </c>
      <c r="H580" s="8" t="s">
        <v>1312</v>
      </c>
      <c r="I580" s="15">
        <v>4000000</v>
      </c>
      <c r="J580" s="15">
        <v>4000000</v>
      </c>
      <c r="K580" s="15">
        <v>4000000</v>
      </c>
      <c r="L580" s="15">
        <v>4000000</v>
      </c>
      <c r="M580" s="15">
        <v>4000000</v>
      </c>
      <c r="N580" s="15">
        <v>4000000</v>
      </c>
      <c r="O580" s="15">
        <v>3000000</v>
      </c>
      <c r="P580" s="15">
        <v>3000000</v>
      </c>
      <c r="Q580" s="15">
        <v>4000000</v>
      </c>
      <c r="R580" s="15">
        <v>4000000</v>
      </c>
      <c r="S580" s="15">
        <v>5000000</v>
      </c>
      <c r="T580" s="15">
        <v>5000000</v>
      </c>
      <c r="U580" s="21">
        <v>0.433</v>
      </c>
      <c r="V580"/>
      <c r="W580"/>
      <c r="X580"/>
    </row>
    <row r="581" spans="1:24" s="21" customFormat="1" x14ac:dyDescent="0.3">
      <c r="A581" s="7" t="s">
        <v>281</v>
      </c>
      <c r="B581" s="7" t="s">
        <v>1047</v>
      </c>
      <c r="C581" s="7">
        <v>1310</v>
      </c>
      <c r="D581" s="7" t="s">
        <v>1198</v>
      </c>
      <c r="E581" s="7">
        <v>922</v>
      </c>
      <c r="F581" s="7" t="s">
        <v>1012</v>
      </c>
      <c r="G581" s="7" t="s">
        <v>1304</v>
      </c>
      <c r="H581" s="8" t="s">
        <v>958</v>
      </c>
      <c r="I581" s="15">
        <v>4000000</v>
      </c>
      <c r="J581" s="15">
        <v>4000000</v>
      </c>
      <c r="K581" s="15">
        <v>4000000</v>
      </c>
      <c r="L581" s="15">
        <v>3000000</v>
      </c>
      <c r="M581" s="15">
        <v>3000000</v>
      </c>
      <c r="N581" s="15">
        <v>3000000</v>
      </c>
      <c r="O581" s="15">
        <v>2000000</v>
      </c>
      <c r="P581" s="15">
        <v>2000000</v>
      </c>
      <c r="Q581" s="15">
        <v>4000000</v>
      </c>
      <c r="R581" s="15">
        <v>4000000</v>
      </c>
      <c r="S581" s="15">
        <v>6000000</v>
      </c>
      <c r="T581" s="15">
        <v>6000000</v>
      </c>
      <c r="U581" s="21">
        <v>0.433</v>
      </c>
      <c r="V581"/>
      <c r="W581"/>
      <c r="X581"/>
    </row>
    <row r="582" spans="1:24" s="21" customFormat="1" x14ac:dyDescent="0.3">
      <c r="A582" s="7" t="s">
        <v>281</v>
      </c>
      <c r="B582" s="7" t="s">
        <v>1047</v>
      </c>
      <c r="C582" s="7">
        <v>1310</v>
      </c>
      <c r="D582" s="7" t="s">
        <v>1311</v>
      </c>
      <c r="E582" s="7">
        <v>907</v>
      </c>
      <c r="F582" s="7" t="s">
        <v>1814</v>
      </c>
      <c r="G582" s="7" t="s">
        <v>1304</v>
      </c>
      <c r="H582" s="8" t="s">
        <v>1310</v>
      </c>
      <c r="I582" s="15">
        <v>2000000</v>
      </c>
      <c r="J582" s="15">
        <v>5000000</v>
      </c>
      <c r="K582" s="15">
        <v>3000000</v>
      </c>
      <c r="L582" s="15">
        <v>5000000</v>
      </c>
      <c r="M582" s="15">
        <v>2000000</v>
      </c>
      <c r="N582" s="15">
        <v>2000000</v>
      </c>
      <c r="O582" s="15">
        <v>2000000</v>
      </c>
      <c r="P582" s="15">
        <v>2000000</v>
      </c>
      <c r="Q582" s="15">
        <v>5000000</v>
      </c>
      <c r="R582" s="15">
        <v>2000000</v>
      </c>
      <c r="S582" s="15">
        <v>5000000</v>
      </c>
      <c r="T582" s="15">
        <v>5000000</v>
      </c>
      <c r="U582" s="21">
        <v>0.433</v>
      </c>
      <c r="V582"/>
      <c r="W582"/>
      <c r="X582"/>
    </row>
    <row r="583" spans="1:24" s="21" customFormat="1" x14ac:dyDescent="0.3">
      <c r="A583" s="7" t="s">
        <v>281</v>
      </c>
      <c r="B583" s="7" t="s">
        <v>1047</v>
      </c>
      <c r="C583" s="7">
        <v>1310</v>
      </c>
      <c r="D583" s="7" t="s">
        <v>1198</v>
      </c>
      <c r="E583" s="7">
        <v>922</v>
      </c>
      <c r="F583" s="7" t="s">
        <v>1017</v>
      </c>
      <c r="G583" s="7" t="s">
        <v>1304</v>
      </c>
      <c r="H583" s="8" t="s">
        <v>965</v>
      </c>
      <c r="I583" s="15">
        <v>5000000</v>
      </c>
      <c r="J583" s="15">
        <v>5000000</v>
      </c>
      <c r="K583" s="15">
        <v>5000000</v>
      </c>
      <c r="L583" s="15">
        <v>5000000</v>
      </c>
      <c r="M583" s="15">
        <v>5000000</v>
      </c>
      <c r="N583" s="15">
        <v>4000000</v>
      </c>
      <c r="O583" s="15">
        <v>4000000</v>
      </c>
      <c r="P583" s="15">
        <v>4000000</v>
      </c>
      <c r="Q583" s="15">
        <v>4000000</v>
      </c>
      <c r="R583" s="15">
        <v>8000000</v>
      </c>
      <c r="S583" s="15">
        <v>8000000</v>
      </c>
      <c r="T583" s="15">
        <v>8000000</v>
      </c>
      <c r="U583" s="21">
        <v>0.433</v>
      </c>
      <c r="V583"/>
      <c r="W583"/>
      <c r="X583"/>
    </row>
    <row r="584" spans="1:24" s="21" customFormat="1" x14ac:dyDescent="0.3">
      <c r="A584" s="7" t="s">
        <v>281</v>
      </c>
      <c r="B584" s="7" t="s">
        <v>1047</v>
      </c>
      <c r="C584" s="7">
        <v>1310</v>
      </c>
      <c r="D584" s="7" t="s">
        <v>8</v>
      </c>
      <c r="E584" s="7">
        <v>922</v>
      </c>
      <c r="F584" s="7" t="s">
        <v>1815</v>
      </c>
      <c r="G584" s="7" t="s">
        <v>1304</v>
      </c>
      <c r="H584" s="8" t="s">
        <v>970</v>
      </c>
      <c r="I584" s="15">
        <v>2000000</v>
      </c>
      <c r="J584" s="15">
        <v>2000000</v>
      </c>
      <c r="K584" s="15">
        <v>2000000</v>
      </c>
      <c r="L584" s="15">
        <v>2000000</v>
      </c>
      <c r="M584" s="15">
        <v>1000000</v>
      </c>
      <c r="N584" s="15">
        <v>2000000</v>
      </c>
      <c r="O584" s="15">
        <v>1000000</v>
      </c>
      <c r="P584" s="15">
        <v>1000000</v>
      </c>
      <c r="Q584" s="15">
        <v>3000000</v>
      </c>
      <c r="R584" s="15">
        <v>3000000</v>
      </c>
      <c r="S584" s="15">
        <v>4000000</v>
      </c>
      <c r="T584" s="15">
        <v>4000000</v>
      </c>
      <c r="U584" s="21">
        <v>0.433</v>
      </c>
      <c r="V584"/>
      <c r="W584"/>
      <c r="X584"/>
    </row>
    <row r="585" spans="1:24" s="21" customFormat="1" x14ac:dyDescent="0.3">
      <c r="A585" s="7" t="s">
        <v>281</v>
      </c>
      <c r="B585" s="7" t="s">
        <v>1047</v>
      </c>
      <c r="C585" s="7">
        <v>1310</v>
      </c>
      <c r="D585" s="7" t="s">
        <v>8</v>
      </c>
      <c r="E585" s="7">
        <v>922</v>
      </c>
      <c r="F585" s="7" t="s">
        <v>1816</v>
      </c>
      <c r="G585" s="7" t="s">
        <v>1304</v>
      </c>
      <c r="H585" s="8" t="s">
        <v>973</v>
      </c>
      <c r="I585" s="15">
        <v>2000000</v>
      </c>
      <c r="J585" s="15">
        <v>2000000</v>
      </c>
      <c r="K585" s="15">
        <v>2000000</v>
      </c>
      <c r="L585" s="15">
        <v>2000000</v>
      </c>
      <c r="M585" s="15">
        <v>2000000</v>
      </c>
      <c r="N585" s="15">
        <v>1000000</v>
      </c>
      <c r="O585" s="15">
        <v>1000000</v>
      </c>
      <c r="P585" s="15">
        <v>1000000</v>
      </c>
      <c r="Q585" s="15">
        <v>2000000</v>
      </c>
      <c r="R585" s="15">
        <v>3000000</v>
      </c>
      <c r="S585" s="15">
        <v>4000000</v>
      </c>
      <c r="T585" s="15">
        <v>3000000</v>
      </c>
      <c r="U585" s="21">
        <v>0.433</v>
      </c>
      <c r="V585"/>
      <c r="W585"/>
      <c r="X585"/>
    </row>
    <row r="586" spans="1:24" s="21" customFormat="1" x14ac:dyDescent="0.3">
      <c r="A586" s="7" t="s">
        <v>281</v>
      </c>
      <c r="B586" s="7" t="s">
        <v>1047</v>
      </c>
      <c r="C586" s="7">
        <v>1310</v>
      </c>
      <c r="D586" s="7" t="s">
        <v>8</v>
      </c>
      <c r="E586" s="7">
        <v>922</v>
      </c>
      <c r="F586" s="7" t="s">
        <v>1817</v>
      </c>
      <c r="G586" s="7" t="s">
        <v>1304</v>
      </c>
      <c r="H586" s="8" t="s">
        <v>1786</v>
      </c>
      <c r="I586" s="15">
        <v>2000000</v>
      </c>
      <c r="J586" s="15">
        <v>2000000</v>
      </c>
      <c r="K586" s="15">
        <v>2000000</v>
      </c>
      <c r="L586" s="15">
        <v>2000000</v>
      </c>
      <c r="M586" s="15">
        <v>2000000</v>
      </c>
      <c r="N586" s="15">
        <v>1000000</v>
      </c>
      <c r="O586" s="15">
        <v>1000000</v>
      </c>
      <c r="P586" s="15">
        <v>1000000</v>
      </c>
      <c r="Q586" s="15">
        <v>2000000</v>
      </c>
      <c r="R586" s="15">
        <v>3000000</v>
      </c>
      <c r="S586" s="15">
        <v>4000000</v>
      </c>
      <c r="T586" s="15">
        <v>3000000</v>
      </c>
      <c r="U586" s="21">
        <v>0.433</v>
      </c>
      <c r="V586"/>
      <c r="W586"/>
      <c r="X586"/>
    </row>
    <row r="587" spans="1:24" s="21" customFormat="1" x14ac:dyDescent="0.3">
      <c r="A587" s="7" t="s">
        <v>281</v>
      </c>
      <c r="B587" s="7" t="s">
        <v>1047</v>
      </c>
      <c r="C587" s="7">
        <v>1310</v>
      </c>
      <c r="D587" s="7" t="s">
        <v>8</v>
      </c>
      <c r="E587" s="7">
        <v>922</v>
      </c>
      <c r="F587" s="7" t="s">
        <v>1818</v>
      </c>
      <c r="G587" s="7" t="s">
        <v>1304</v>
      </c>
      <c r="H587" s="8" t="s">
        <v>1305</v>
      </c>
      <c r="I587" s="15">
        <v>3000000</v>
      </c>
      <c r="J587" s="15">
        <v>2000000</v>
      </c>
      <c r="K587" s="15">
        <v>2000000</v>
      </c>
      <c r="L587" s="15">
        <v>2000000</v>
      </c>
      <c r="M587" s="15">
        <v>2000000</v>
      </c>
      <c r="N587" s="15">
        <v>1000000</v>
      </c>
      <c r="O587" s="15">
        <v>1000000</v>
      </c>
      <c r="P587" s="15">
        <v>1000000</v>
      </c>
      <c r="Q587" s="15">
        <v>2000000</v>
      </c>
      <c r="R587" s="15">
        <v>4000000</v>
      </c>
      <c r="S587" s="15">
        <v>5000000</v>
      </c>
      <c r="T587" s="15">
        <v>4000000</v>
      </c>
      <c r="U587" s="21">
        <v>0.433</v>
      </c>
      <c r="V587"/>
      <c r="W587"/>
      <c r="X587"/>
    </row>
    <row r="588" spans="1:24" s="21" customFormat="1" x14ac:dyDescent="0.3">
      <c r="A588" s="7" t="s">
        <v>281</v>
      </c>
      <c r="B588" s="7" t="s">
        <v>1047</v>
      </c>
      <c r="C588" s="7">
        <v>1310</v>
      </c>
      <c r="D588" s="7" t="s">
        <v>1201</v>
      </c>
      <c r="E588" s="7">
        <v>922</v>
      </c>
      <c r="F588" s="7" t="s">
        <v>1024</v>
      </c>
      <c r="G588" s="7" t="s">
        <v>1304</v>
      </c>
      <c r="H588" s="8" t="s">
        <v>1313</v>
      </c>
      <c r="I588" s="15">
        <v>3000000</v>
      </c>
      <c r="J588" s="15">
        <v>3000000</v>
      </c>
      <c r="K588" s="15">
        <v>2000000</v>
      </c>
      <c r="L588" s="15">
        <v>2000000</v>
      </c>
      <c r="M588" s="15">
        <v>2000000</v>
      </c>
      <c r="N588" s="15">
        <v>1000000</v>
      </c>
      <c r="O588" s="15">
        <v>1000000</v>
      </c>
      <c r="P588" s="15">
        <v>1000000</v>
      </c>
      <c r="Q588" s="15">
        <v>2000000</v>
      </c>
      <c r="R588" s="15">
        <v>4000000</v>
      </c>
      <c r="S588" s="15">
        <v>5000000</v>
      </c>
      <c r="T588" s="15">
        <v>4000000</v>
      </c>
      <c r="U588" s="21">
        <v>0.433</v>
      </c>
      <c r="V588"/>
      <c r="W588"/>
      <c r="X588"/>
    </row>
    <row r="589" spans="1:24" s="21" customFormat="1" x14ac:dyDescent="0.3">
      <c r="A589" s="7" t="s">
        <v>281</v>
      </c>
      <c r="B589" s="7" t="s">
        <v>1047</v>
      </c>
      <c r="C589" s="7">
        <v>1310</v>
      </c>
      <c r="D589" s="7" t="s">
        <v>1206</v>
      </c>
      <c r="E589" s="7">
        <v>922</v>
      </c>
      <c r="F589" s="7" t="s">
        <v>1022</v>
      </c>
      <c r="G589" s="7" t="s">
        <v>1304</v>
      </c>
      <c r="H589" s="8" t="s">
        <v>1170</v>
      </c>
      <c r="I589" s="15">
        <v>3000000</v>
      </c>
      <c r="J589" s="15">
        <v>3000000</v>
      </c>
      <c r="K589" s="15">
        <v>2000000</v>
      </c>
      <c r="L589" s="15">
        <v>2000000</v>
      </c>
      <c r="M589" s="15">
        <v>2000000</v>
      </c>
      <c r="N589" s="15">
        <v>1000000</v>
      </c>
      <c r="O589" s="15">
        <v>1000000</v>
      </c>
      <c r="P589" s="15">
        <v>1000000</v>
      </c>
      <c r="Q589" s="15">
        <v>2000000</v>
      </c>
      <c r="R589" s="15">
        <v>4000000</v>
      </c>
      <c r="S589" s="15">
        <v>5000000</v>
      </c>
      <c r="T589" s="15">
        <v>4000000</v>
      </c>
      <c r="U589" s="21">
        <v>0.433</v>
      </c>
      <c r="V589"/>
      <c r="W589"/>
      <c r="X589"/>
    </row>
    <row r="590" spans="1:24" s="21" customFormat="1" x14ac:dyDescent="0.3">
      <c r="A590" s="7" t="s">
        <v>281</v>
      </c>
      <c r="B590" s="7" t="s">
        <v>1047</v>
      </c>
      <c r="C590" s="7">
        <v>1310</v>
      </c>
      <c r="D590" s="7" t="s">
        <v>8</v>
      </c>
      <c r="E590" s="7">
        <v>999</v>
      </c>
      <c r="F590" s="7" t="s">
        <v>8</v>
      </c>
      <c r="G590" s="7" t="s">
        <v>1304</v>
      </c>
      <c r="H590" s="8" t="s">
        <v>1777</v>
      </c>
      <c r="I590" s="15">
        <v>100000000</v>
      </c>
      <c r="J590" s="15">
        <v>90000000</v>
      </c>
      <c r="K590" s="15">
        <v>94000000</v>
      </c>
      <c r="L590" s="15">
        <v>111000000</v>
      </c>
      <c r="M590" s="15">
        <v>107000000</v>
      </c>
      <c r="N590" s="15">
        <v>101000000</v>
      </c>
      <c r="O590" s="15">
        <v>110000000</v>
      </c>
      <c r="P590" s="15">
        <v>110000000</v>
      </c>
      <c r="Q590" s="15">
        <v>112000000</v>
      </c>
      <c r="R590" s="15">
        <v>116000000</v>
      </c>
      <c r="S590" s="15">
        <v>118000000</v>
      </c>
      <c r="T590" s="15">
        <v>131000000</v>
      </c>
      <c r="U590" s="21">
        <v>0.433</v>
      </c>
      <c r="V590"/>
      <c r="W590"/>
      <c r="X590"/>
    </row>
    <row r="591" spans="1:24" x14ac:dyDescent="0.3">
      <c r="A591" s="7"/>
      <c r="B591" s="7"/>
      <c r="C591" s="7"/>
      <c r="D591" s="7"/>
      <c r="E591" s="7"/>
      <c r="F591" s="7"/>
      <c r="G591" s="7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</row>
    <row r="592" spans="1:24" x14ac:dyDescent="0.3">
      <c r="A592" s="7" t="s">
        <v>281</v>
      </c>
      <c r="B592" s="7" t="s">
        <v>1116</v>
      </c>
      <c r="C592" s="7">
        <v>1301</v>
      </c>
      <c r="D592" s="7" t="s">
        <v>1198</v>
      </c>
      <c r="E592" s="7">
        <v>913</v>
      </c>
      <c r="F592" s="7">
        <v>110262</v>
      </c>
      <c r="G592" s="7" t="s">
        <v>1191</v>
      </c>
      <c r="H592" s="8" t="s">
        <v>1819</v>
      </c>
      <c r="I592" s="15">
        <v>70000000</v>
      </c>
      <c r="J592" s="15">
        <v>80000000</v>
      </c>
      <c r="K592" s="15">
        <v>100000000</v>
      </c>
      <c r="L592" s="15">
        <v>100000000</v>
      </c>
      <c r="M592" s="15">
        <v>100000000</v>
      </c>
      <c r="N592" s="15">
        <v>100000000</v>
      </c>
      <c r="O592" s="15">
        <v>100000000</v>
      </c>
      <c r="P592" s="15">
        <v>100000000</v>
      </c>
      <c r="Q592" s="15">
        <v>100000000</v>
      </c>
      <c r="R592" s="15">
        <v>110000000</v>
      </c>
      <c r="S592" s="15">
        <v>120000000</v>
      </c>
      <c r="T592" s="15">
        <v>120000000</v>
      </c>
      <c r="U592" s="23">
        <v>0.45390000000000003</v>
      </c>
      <c r="V592" s="15"/>
    </row>
    <row r="593" spans="1:24" x14ac:dyDescent="0.3">
      <c r="A593" s="7" t="s">
        <v>281</v>
      </c>
      <c r="B593" s="7" t="s">
        <v>1116</v>
      </c>
      <c r="C593" s="7">
        <v>1301</v>
      </c>
      <c r="D593" s="7" t="s">
        <v>1201</v>
      </c>
      <c r="E593" s="7">
        <v>913</v>
      </c>
      <c r="F593" s="7">
        <v>110065</v>
      </c>
      <c r="G593" s="7" t="s">
        <v>1193</v>
      </c>
      <c r="H593" s="8" t="s">
        <v>1164</v>
      </c>
      <c r="I593" s="15">
        <v>50000000</v>
      </c>
      <c r="J593" s="15">
        <v>60000000</v>
      </c>
      <c r="K593" s="15">
        <v>50000000</v>
      </c>
      <c r="L593" s="15">
        <v>49000000</v>
      </c>
      <c r="M593" s="15">
        <v>49000000</v>
      </c>
      <c r="N593" s="15">
        <v>70000000</v>
      </c>
      <c r="O593" s="15">
        <v>80000000</v>
      </c>
      <c r="P593" s="15">
        <v>70000000</v>
      </c>
      <c r="Q593" s="15">
        <v>80000000</v>
      </c>
      <c r="R593" s="15">
        <v>90000000</v>
      </c>
      <c r="S593" s="15">
        <v>80000000</v>
      </c>
      <c r="T593" s="15">
        <v>90000000</v>
      </c>
      <c r="U593" s="23">
        <v>0.45390000000000003</v>
      </c>
    </row>
    <row r="594" spans="1:24" s="21" customFormat="1" x14ac:dyDescent="0.3">
      <c r="A594" s="7" t="s">
        <v>281</v>
      </c>
      <c r="B594" s="7" t="s">
        <v>1116</v>
      </c>
      <c r="C594" s="7">
        <v>1301</v>
      </c>
      <c r="D594" s="7" t="s">
        <v>1203</v>
      </c>
      <c r="E594" s="7">
        <v>913</v>
      </c>
      <c r="F594" s="7">
        <v>110796</v>
      </c>
      <c r="G594" s="7" t="s">
        <v>1193</v>
      </c>
      <c r="H594" s="8" t="s">
        <v>1166</v>
      </c>
      <c r="I594" s="15">
        <v>90000000</v>
      </c>
      <c r="J594" s="15">
        <v>90000000</v>
      </c>
      <c r="K594" s="15">
        <v>90000000</v>
      </c>
      <c r="L594" s="15">
        <v>107000000</v>
      </c>
      <c r="M594" s="15">
        <v>90000000</v>
      </c>
      <c r="N594" s="15">
        <v>100000000</v>
      </c>
      <c r="O594" s="15">
        <v>120000000</v>
      </c>
      <c r="P594" s="15">
        <v>120000000</v>
      </c>
      <c r="Q594" s="15">
        <v>120000000</v>
      </c>
      <c r="R594" s="15">
        <v>120000000</v>
      </c>
      <c r="S594" s="15">
        <v>110000000</v>
      </c>
      <c r="T594" s="15">
        <v>110000000</v>
      </c>
      <c r="U594" s="23">
        <v>0.45390000000000003</v>
      </c>
      <c r="V594"/>
      <c r="W594"/>
      <c r="X594"/>
    </row>
    <row r="595" spans="1:24" s="21" customFormat="1" x14ac:dyDescent="0.3">
      <c r="A595" s="7" t="s">
        <v>281</v>
      </c>
      <c r="B595" s="7" t="s">
        <v>1116</v>
      </c>
      <c r="C595" s="7">
        <v>1301</v>
      </c>
      <c r="D595" s="7" t="s">
        <v>1202</v>
      </c>
      <c r="E595" s="7">
        <v>913</v>
      </c>
      <c r="F595" s="7">
        <v>110476</v>
      </c>
      <c r="G595" s="7" t="s">
        <v>1193</v>
      </c>
      <c r="H595" s="8" t="s">
        <v>1165</v>
      </c>
      <c r="I595" s="15">
        <v>70000000</v>
      </c>
      <c r="J595" s="15">
        <v>80000000</v>
      </c>
      <c r="K595" s="15">
        <v>70000000</v>
      </c>
      <c r="L595" s="15">
        <v>86000000</v>
      </c>
      <c r="M595" s="15">
        <v>72000000</v>
      </c>
      <c r="N595" s="15">
        <v>90000000</v>
      </c>
      <c r="O595" s="15">
        <v>90000000</v>
      </c>
      <c r="P595" s="15">
        <v>90000000</v>
      </c>
      <c r="Q595" s="15">
        <v>90000000</v>
      </c>
      <c r="R595" s="15">
        <v>90000000</v>
      </c>
      <c r="S595" s="15">
        <v>90000000</v>
      </c>
      <c r="T595" s="15">
        <v>100000000</v>
      </c>
      <c r="U595" s="23">
        <v>0.45390000000000003</v>
      </c>
      <c r="V595"/>
      <c r="W595"/>
      <c r="X595"/>
    </row>
    <row r="596" spans="1:24" s="21" customFormat="1" x14ac:dyDescent="0.3">
      <c r="A596" s="7" t="s">
        <v>281</v>
      </c>
      <c r="B596" s="7" t="s">
        <v>1116</v>
      </c>
      <c r="C596" s="7">
        <v>1301</v>
      </c>
      <c r="D596" s="7" t="s">
        <v>1204</v>
      </c>
      <c r="E596" s="7">
        <v>913</v>
      </c>
      <c r="F596" s="7">
        <v>110118</v>
      </c>
      <c r="G596" s="7" t="s">
        <v>1193</v>
      </c>
      <c r="H596" s="8" t="s">
        <v>1167</v>
      </c>
      <c r="I596" s="15">
        <v>30000000</v>
      </c>
      <c r="J596" s="15">
        <v>40000000</v>
      </c>
      <c r="K596" s="15">
        <v>39000000</v>
      </c>
      <c r="L596" s="15">
        <v>40000000</v>
      </c>
      <c r="M596" s="15">
        <v>40000000</v>
      </c>
      <c r="N596" s="15">
        <v>46000000</v>
      </c>
      <c r="O596" s="15">
        <v>60000000</v>
      </c>
      <c r="P596" s="15">
        <v>46000000</v>
      </c>
      <c r="Q596" s="15">
        <v>46000000</v>
      </c>
      <c r="R596" s="15">
        <v>50000000</v>
      </c>
      <c r="S596" s="15">
        <v>50000000</v>
      </c>
      <c r="T596" s="15">
        <v>55000000</v>
      </c>
      <c r="U596" s="23">
        <v>0.45390000000000003</v>
      </c>
      <c r="V596"/>
      <c r="W596"/>
      <c r="X596"/>
    </row>
    <row r="597" spans="1:24" s="21" customFormat="1" x14ac:dyDescent="0.3">
      <c r="A597" s="7" t="s">
        <v>281</v>
      </c>
      <c r="B597" s="7" t="s">
        <v>1116</v>
      </c>
      <c r="C597" s="7">
        <v>1301</v>
      </c>
      <c r="D597" s="7" t="s">
        <v>8</v>
      </c>
      <c r="E597" s="7">
        <v>913</v>
      </c>
      <c r="F597" s="7">
        <v>110510</v>
      </c>
      <c r="G597" s="7" t="s">
        <v>1193</v>
      </c>
      <c r="H597" s="8" t="s">
        <v>1316</v>
      </c>
      <c r="I597" s="15">
        <v>3000000</v>
      </c>
      <c r="J597" s="15">
        <v>5000000</v>
      </c>
      <c r="K597" s="15">
        <v>4000000</v>
      </c>
      <c r="L597" s="15">
        <v>6000000</v>
      </c>
      <c r="M597" s="15">
        <v>6000000</v>
      </c>
      <c r="N597" s="15">
        <v>6000000</v>
      </c>
      <c r="O597" s="15">
        <v>6000000</v>
      </c>
      <c r="P597" s="15">
        <v>6000000</v>
      </c>
      <c r="Q597" s="15">
        <v>6000000</v>
      </c>
      <c r="R597" s="15">
        <v>6000000</v>
      </c>
      <c r="S597" s="15">
        <v>6000000</v>
      </c>
      <c r="T597" s="15">
        <v>6000000</v>
      </c>
      <c r="U597" s="23">
        <v>0.45390000000000003</v>
      </c>
      <c r="V597"/>
      <c r="W597"/>
      <c r="X597"/>
    </row>
    <row r="598" spans="1:24" s="21" customFormat="1" x14ac:dyDescent="0.3">
      <c r="A598" s="7" t="s">
        <v>281</v>
      </c>
      <c r="B598" s="7" t="s">
        <v>1116</v>
      </c>
      <c r="C598" s="7">
        <v>1301</v>
      </c>
      <c r="D598" s="7" t="s">
        <v>8</v>
      </c>
      <c r="E598" s="7">
        <v>913</v>
      </c>
      <c r="F598" s="7">
        <v>110192</v>
      </c>
      <c r="G598" s="7" t="s">
        <v>1193</v>
      </c>
      <c r="H598" s="8" t="s">
        <v>1820</v>
      </c>
      <c r="I598" s="15">
        <v>3000000</v>
      </c>
      <c r="J598" s="15">
        <v>3000000</v>
      </c>
      <c r="K598" s="15">
        <v>2000000</v>
      </c>
      <c r="L598" s="15">
        <v>3000000</v>
      </c>
      <c r="M598" s="15">
        <v>3000000</v>
      </c>
      <c r="N598" s="15">
        <v>3000000</v>
      </c>
      <c r="O598" s="15">
        <v>3000000</v>
      </c>
      <c r="P598" s="15">
        <v>3000000</v>
      </c>
      <c r="Q598" s="15">
        <v>3000000</v>
      </c>
      <c r="R598" s="15">
        <v>3000000</v>
      </c>
      <c r="S598" s="15">
        <v>5000000</v>
      </c>
      <c r="T598" s="15">
        <v>5000000</v>
      </c>
      <c r="U598" s="23">
        <v>0.45390000000000003</v>
      </c>
      <c r="V598"/>
      <c r="W598"/>
      <c r="X598"/>
    </row>
    <row r="599" spans="1:24" s="21" customFormat="1" x14ac:dyDescent="0.3">
      <c r="A599" s="7" t="s">
        <v>281</v>
      </c>
      <c r="B599" s="7" t="s">
        <v>1116</v>
      </c>
      <c r="C599" s="7">
        <v>1301</v>
      </c>
      <c r="D599" s="7" t="s">
        <v>1205</v>
      </c>
      <c r="E599" s="7">
        <v>913</v>
      </c>
      <c r="F599" s="7">
        <v>111315</v>
      </c>
      <c r="G599" s="7" t="s">
        <v>1193</v>
      </c>
      <c r="H599" s="8" t="s">
        <v>1168</v>
      </c>
      <c r="I599" s="15">
        <v>10000000</v>
      </c>
      <c r="J599" s="15">
        <v>10000000</v>
      </c>
      <c r="K599" s="15">
        <v>9000000</v>
      </c>
      <c r="L599" s="15">
        <v>10000000</v>
      </c>
      <c r="M599" s="15">
        <v>10000000</v>
      </c>
      <c r="N599" s="15">
        <v>10000000</v>
      </c>
      <c r="O599" s="15">
        <v>10000000</v>
      </c>
      <c r="P599" s="15">
        <v>10000000</v>
      </c>
      <c r="Q599" s="15">
        <v>10000000</v>
      </c>
      <c r="R599" s="15">
        <v>10000000</v>
      </c>
      <c r="S599" s="15">
        <v>10000000</v>
      </c>
      <c r="T599" s="15">
        <v>10000000</v>
      </c>
      <c r="U599" s="23">
        <v>0.45390000000000003</v>
      </c>
      <c r="V599"/>
      <c r="W599"/>
      <c r="X599"/>
    </row>
    <row r="600" spans="1:24" s="21" customFormat="1" x14ac:dyDescent="0.3">
      <c r="A600" s="7" t="s">
        <v>281</v>
      </c>
      <c r="B600" s="7" t="s">
        <v>1116</v>
      </c>
      <c r="C600" s="7">
        <v>1301</v>
      </c>
      <c r="D600" s="7" t="s">
        <v>8</v>
      </c>
      <c r="E600" s="7">
        <v>907</v>
      </c>
      <c r="F600" s="7">
        <v>131794</v>
      </c>
      <c r="G600" s="7" t="s">
        <v>1193</v>
      </c>
      <c r="H600" s="8" t="s">
        <v>1318</v>
      </c>
      <c r="I600" s="15">
        <v>40000000</v>
      </c>
      <c r="J600" s="15">
        <v>50000000</v>
      </c>
      <c r="K600" s="15">
        <v>49000000</v>
      </c>
      <c r="L600" s="15">
        <v>50000000</v>
      </c>
      <c r="M600" s="15">
        <v>50000000</v>
      </c>
      <c r="N600" s="15">
        <v>50000000</v>
      </c>
      <c r="O600" s="15">
        <v>60000000</v>
      </c>
      <c r="P600" s="15">
        <v>60000000</v>
      </c>
      <c r="Q600" s="15">
        <v>60000000</v>
      </c>
      <c r="R600" s="15">
        <v>70000000</v>
      </c>
      <c r="S600" s="15">
        <v>70000000</v>
      </c>
      <c r="T600" s="15">
        <v>69000000</v>
      </c>
      <c r="U600" s="23">
        <v>0.45390000000000003</v>
      </c>
      <c r="V600"/>
      <c r="W600"/>
      <c r="X600"/>
    </row>
    <row r="601" spans="1:24" s="21" customFormat="1" x14ac:dyDescent="0.3">
      <c r="A601" s="7" t="s">
        <v>281</v>
      </c>
      <c r="B601" s="7" t="s">
        <v>1116</v>
      </c>
      <c r="C601" s="7">
        <v>1301</v>
      </c>
      <c r="D601" s="7" t="s">
        <v>8</v>
      </c>
      <c r="E601" s="7">
        <v>913</v>
      </c>
      <c r="F601" s="7" t="s">
        <v>8</v>
      </c>
      <c r="G601" s="7" t="s">
        <v>1193</v>
      </c>
      <c r="H601" s="8" t="s">
        <v>1777</v>
      </c>
      <c r="I601" s="15">
        <v>5000000</v>
      </c>
      <c r="J601" s="15">
        <v>10000000</v>
      </c>
      <c r="K601" s="15">
        <v>9000000</v>
      </c>
      <c r="L601" s="15">
        <v>10000000</v>
      </c>
      <c r="M601" s="15">
        <v>10000000</v>
      </c>
      <c r="N601" s="15">
        <v>10000000</v>
      </c>
      <c r="O601" s="15">
        <v>10000000</v>
      </c>
      <c r="P601" s="15">
        <v>10000000</v>
      </c>
      <c r="Q601" s="15">
        <v>10000000</v>
      </c>
      <c r="R601" s="15">
        <v>10000000</v>
      </c>
      <c r="S601" s="15">
        <v>10000000</v>
      </c>
      <c r="T601" s="15">
        <v>10000000</v>
      </c>
      <c r="U601" s="23">
        <v>0.45390000000000003</v>
      </c>
      <c r="V601"/>
      <c r="W601"/>
      <c r="X601"/>
    </row>
    <row r="602" spans="1:24" s="21" customFormat="1" x14ac:dyDescent="0.3">
      <c r="A602" s="7" t="s">
        <v>281</v>
      </c>
      <c r="B602" s="7" t="s">
        <v>1116</v>
      </c>
      <c r="C602" s="7">
        <v>1301</v>
      </c>
      <c r="D602" s="7" t="s">
        <v>252</v>
      </c>
      <c r="E602" s="7">
        <v>913</v>
      </c>
      <c r="F602" s="7" t="s">
        <v>252</v>
      </c>
      <c r="G602" s="7" t="s">
        <v>1193</v>
      </c>
      <c r="H602" s="8" t="s">
        <v>290</v>
      </c>
      <c r="I602" s="15">
        <v>20000000</v>
      </c>
      <c r="J602" s="15">
        <v>30000000</v>
      </c>
      <c r="K602" s="15">
        <v>19000000</v>
      </c>
      <c r="L602" s="15">
        <v>20000000</v>
      </c>
      <c r="M602" s="15">
        <v>20000000</v>
      </c>
      <c r="N602" s="15">
        <v>30000000</v>
      </c>
      <c r="O602" s="15">
        <v>50000000</v>
      </c>
      <c r="P602" s="15">
        <v>30000000</v>
      </c>
      <c r="Q602" s="15">
        <v>30000000</v>
      </c>
      <c r="R602" s="15">
        <v>30000000</v>
      </c>
      <c r="S602" s="15">
        <v>30000000</v>
      </c>
      <c r="T602" s="15">
        <v>30000000</v>
      </c>
      <c r="U602" s="23">
        <v>0.45390000000000003</v>
      </c>
      <c r="V602"/>
      <c r="W602"/>
      <c r="X602"/>
    </row>
    <row r="603" spans="1:24" s="21" customFormat="1" x14ac:dyDescent="0.3">
      <c r="A603" s="7" t="s">
        <v>281</v>
      </c>
      <c r="B603" s="7" t="s">
        <v>1116</v>
      </c>
      <c r="C603" s="7">
        <v>1301</v>
      </c>
      <c r="D603" s="7" t="s">
        <v>1319</v>
      </c>
      <c r="E603" s="7">
        <v>913</v>
      </c>
      <c r="F603" s="7">
        <v>110433</v>
      </c>
      <c r="G603" s="7" t="s">
        <v>1194</v>
      </c>
      <c r="H603" s="8" t="s">
        <v>1821</v>
      </c>
      <c r="I603" s="15">
        <v>65000000</v>
      </c>
      <c r="J603" s="15">
        <v>59000000</v>
      </c>
      <c r="K603" s="15">
        <v>59000000</v>
      </c>
      <c r="L603" s="15">
        <v>63000000</v>
      </c>
      <c r="M603" s="15">
        <v>63000000</v>
      </c>
      <c r="N603" s="15">
        <v>60000000</v>
      </c>
      <c r="O603" s="15">
        <v>55000000</v>
      </c>
      <c r="P603" s="15">
        <v>85000000</v>
      </c>
      <c r="Q603" s="15">
        <v>60000000</v>
      </c>
      <c r="R603" s="15">
        <v>80000000</v>
      </c>
      <c r="S603" s="15">
        <v>60000000</v>
      </c>
      <c r="T603" s="15">
        <v>60000000</v>
      </c>
      <c r="U603" s="23">
        <v>0.45390000000000003</v>
      </c>
      <c r="V603"/>
      <c r="W603"/>
      <c r="X603"/>
    </row>
    <row r="604" spans="1:24" s="21" customFormat="1" x14ac:dyDescent="0.3">
      <c r="A604" s="7" t="s">
        <v>281</v>
      </c>
      <c r="B604" s="7" t="s">
        <v>1116</v>
      </c>
      <c r="C604" s="7">
        <v>1301</v>
      </c>
      <c r="D604" s="7" t="s">
        <v>1211</v>
      </c>
      <c r="E604" s="7">
        <v>913</v>
      </c>
      <c r="F604" s="7">
        <v>110908</v>
      </c>
      <c r="G604" s="7" t="s">
        <v>1194</v>
      </c>
      <c r="H604" s="8" t="s">
        <v>1172</v>
      </c>
      <c r="I604" s="15">
        <v>28000000</v>
      </c>
      <c r="J604" s="15">
        <v>26000000</v>
      </c>
      <c r="K604" s="15">
        <v>27000000</v>
      </c>
      <c r="L604" s="15">
        <v>32000000</v>
      </c>
      <c r="M604" s="15">
        <v>22000000</v>
      </c>
      <c r="N604" s="15">
        <v>30000000</v>
      </c>
      <c r="O604" s="15">
        <v>28000000</v>
      </c>
      <c r="P604" s="15">
        <v>28000000</v>
      </c>
      <c r="Q604" s="15">
        <v>40000000</v>
      </c>
      <c r="R604" s="15">
        <v>40000000</v>
      </c>
      <c r="S604" s="15">
        <v>40000000</v>
      </c>
      <c r="T604" s="15">
        <v>40000000</v>
      </c>
      <c r="U604" s="23">
        <v>0.45390000000000003</v>
      </c>
      <c r="V604"/>
      <c r="W604"/>
      <c r="X604"/>
    </row>
    <row r="605" spans="1:24" s="21" customFormat="1" x14ac:dyDescent="0.3">
      <c r="A605" s="7" t="s">
        <v>281</v>
      </c>
      <c r="B605" s="7" t="s">
        <v>1116</v>
      </c>
      <c r="C605" s="7">
        <v>1301</v>
      </c>
      <c r="D605" s="7" t="s">
        <v>8</v>
      </c>
      <c r="E605" s="7">
        <v>913</v>
      </c>
      <c r="F605" s="7">
        <v>111510</v>
      </c>
      <c r="G605" s="7" t="s">
        <v>1194</v>
      </c>
      <c r="H605" s="8" t="s">
        <v>1179</v>
      </c>
      <c r="I605" s="15">
        <v>18000000</v>
      </c>
      <c r="J605" s="15">
        <v>17000000</v>
      </c>
      <c r="K605" s="15">
        <v>17000000</v>
      </c>
      <c r="L605" s="15">
        <v>20000000</v>
      </c>
      <c r="M605" s="15">
        <v>20000000</v>
      </c>
      <c r="N605" s="15">
        <v>20000000</v>
      </c>
      <c r="O605" s="15">
        <v>18000000</v>
      </c>
      <c r="P605" s="15">
        <v>17000000</v>
      </c>
      <c r="Q605" s="15">
        <v>25000000</v>
      </c>
      <c r="R605" s="15">
        <v>25000000</v>
      </c>
      <c r="S605" s="15">
        <v>25000000</v>
      </c>
      <c r="T605" s="15">
        <v>30000000</v>
      </c>
      <c r="U605" s="23">
        <v>0.45390000000000003</v>
      </c>
      <c r="V605"/>
      <c r="W605"/>
      <c r="X605"/>
    </row>
    <row r="606" spans="1:24" s="21" customFormat="1" x14ac:dyDescent="0.3">
      <c r="A606" s="7" t="s">
        <v>281</v>
      </c>
      <c r="B606" s="7" t="s">
        <v>1116</v>
      </c>
      <c r="C606" s="7">
        <v>1301</v>
      </c>
      <c r="D606" s="7" t="s">
        <v>1321</v>
      </c>
      <c r="E606" s="7">
        <v>913</v>
      </c>
      <c r="F606" s="7">
        <v>110233</v>
      </c>
      <c r="G606" s="7" t="s">
        <v>1194</v>
      </c>
      <c r="H606" s="8" t="s">
        <v>1320</v>
      </c>
      <c r="I606" s="15">
        <v>21000000</v>
      </c>
      <c r="J606" s="15">
        <v>10000000</v>
      </c>
      <c r="K606" s="15">
        <v>15000000</v>
      </c>
      <c r="L606" s="15">
        <v>24000000</v>
      </c>
      <c r="M606" s="15">
        <v>24000000</v>
      </c>
      <c r="N606" s="15">
        <v>22000000</v>
      </c>
      <c r="O606" s="15">
        <v>21000000</v>
      </c>
      <c r="P606" s="15">
        <v>21000000</v>
      </c>
      <c r="Q606" s="15">
        <v>30000000</v>
      </c>
      <c r="R606" s="15">
        <v>30000000</v>
      </c>
      <c r="S606" s="15">
        <v>30000000</v>
      </c>
      <c r="T606" s="15">
        <v>36000000</v>
      </c>
      <c r="U606" s="23">
        <v>0.45390000000000003</v>
      </c>
      <c r="V606"/>
      <c r="W606"/>
      <c r="X606"/>
    </row>
    <row r="607" spans="1:24" s="21" customFormat="1" x14ac:dyDescent="0.3">
      <c r="A607" s="7" t="s">
        <v>281</v>
      </c>
      <c r="B607" s="7" t="s">
        <v>1116</v>
      </c>
      <c r="C607" s="7">
        <v>1301</v>
      </c>
      <c r="D607" s="7" t="s">
        <v>1210</v>
      </c>
      <c r="E607" s="7">
        <v>913</v>
      </c>
      <c r="F607" s="7">
        <v>110743</v>
      </c>
      <c r="G607" s="7" t="s">
        <v>1194</v>
      </c>
      <c r="H607" s="8" t="s">
        <v>1171</v>
      </c>
      <c r="I607" s="15">
        <v>21000000</v>
      </c>
      <c r="J607" s="15">
        <v>19000000</v>
      </c>
      <c r="K607" s="15">
        <v>15000000</v>
      </c>
      <c r="L607" s="15">
        <v>24000000</v>
      </c>
      <c r="M607" s="15">
        <v>24000000</v>
      </c>
      <c r="N607" s="15">
        <v>22000000</v>
      </c>
      <c r="O607" s="15">
        <v>70000000</v>
      </c>
      <c r="P607" s="15">
        <v>21000000</v>
      </c>
      <c r="Q607" s="15">
        <v>50000000</v>
      </c>
      <c r="R607" s="15">
        <v>30000000</v>
      </c>
      <c r="S607" s="15">
        <v>30000000</v>
      </c>
      <c r="T607" s="15">
        <v>36000000</v>
      </c>
      <c r="U607" s="23">
        <v>0.45390000000000003</v>
      </c>
      <c r="V607"/>
      <c r="W607"/>
      <c r="X607"/>
    </row>
    <row r="608" spans="1:24" s="21" customFormat="1" x14ac:dyDescent="0.3">
      <c r="A608" s="7" t="s">
        <v>281</v>
      </c>
      <c r="B608" s="7" t="s">
        <v>1116</v>
      </c>
      <c r="C608" s="7">
        <v>1301</v>
      </c>
      <c r="D608" s="7" t="s">
        <v>1213</v>
      </c>
      <c r="E608" s="7">
        <v>913</v>
      </c>
      <c r="F608" s="7">
        <v>110858</v>
      </c>
      <c r="G608" s="7" t="s">
        <v>1194</v>
      </c>
      <c r="H608" s="8" t="s">
        <v>1175</v>
      </c>
      <c r="I608" s="15">
        <v>21000000</v>
      </c>
      <c r="J608" s="15">
        <v>19000000</v>
      </c>
      <c r="K608" s="15">
        <v>20000000</v>
      </c>
      <c r="L608" s="15">
        <v>24000000</v>
      </c>
      <c r="M608" s="15">
        <v>14000000</v>
      </c>
      <c r="N608" s="15">
        <v>24000000</v>
      </c>
      <c r="O608" s="15">
        <v>21000000</v>
      </c>
      <c r="P608" s="15">
        <v>21000000</v>
      </c>
      <c r="Q608" s="15">
        <v>10000000</v>
      </c>
      <c r="R608" s="15">
        <v>30000000</v>
      </c>
      <c r="S608" s="15">
        <v>10000000</v>
      </c>
      <c r="T608" s="15">
        <v>36000000</v>
      </c>
      <c r="U608" s="23">
        <v>0.45390000000000003</v>
      </c>
      <c r="V608"/>
      <c r="W608"/>
      <c r="X608"/>
    </row>
    <row r="609" spans="1:24" s="21" customFormat="1" x14ac:dyDescent="0.3">
      <c r="A609" s="7" t="s">
        <v>281</v>
      </c>
      <c r="B609" s="7" t="s">
        <v>1116</v>
      </c>
      <c r="C609" s="7">
        <v>1301</v>
      </c>
      <c r="D609" s="7" t="s">
        <v>8</v>
      </c>
      <c r="E609" s="7">
        <v>907</v>
      </c>
      <c r="F609" s="7">
        <v>131828</v>
      </c>
      <c r="G609" s="7" t="s">
        <v>1194</v>
      </c>
      <c r="H609" s="8" t="s">
        <v>1127</v>
      </c>
      <c r="I609" s="15">
        <v>9000000</v>
      </c>
      <c r="J609" s="15">
        <v>7000000</v>
      </c>
      <c r="K609" s="15">
        <v>8000000</v>
      </c>
      <c r="L609" s="15">
        <v>10000000</v>
      </c>
      <c r="M609" s="15">
        <v>10000000</v>
      </c>
      <c r="N609" s="15">
        <v>10000000</v>
      </c>
      <c r="O609" s="15">
        <v>9000000</v>
      </c>
      <c r="P609" s="15">
        <v>9000000</v>
      </c>
      <c r="Q609" s="15">
        <v>14000000</v>
      </c>
      <c r="R609" s="15">
        <v>13000000</v>
      </c>
      <c r="S609" s="15">
        <v>14000000</v>
      </c>
      <c r="T609" s="15">
        <v>16000000</v>
      </c>
      <c r="U609" s="23">
        <v>0.45390000000000003</v>
      </c>
      <c r="V609"/>
      <c r="W609"/>
      <c r="X609"/>
    </row>
    <row r="610" spans="1:24" s="21" customFormat="1" x14ac:dyDescent="0.3">
      <c r="A610" s="7" t="s">
        <v>281</v>
      </c>
      <c r="B610" s="7" t="s">
        <v>1116</v>
      </c>
      <c r="C610" s="7">
        <v>1301</v>
      </c>
      <c r="D610" s="7" t="s">
        <v>8</v>
      </c>
      <c r="E610" s="7">
        <v>913</v>
      </c>
      <c r="F610" s="7">
        <v>110253</v>
      </c>
      <c r="G610" s="7" t="s">
        <v>1194</v>
      </c>
      <c r="H610" s="8" t="s">
        <v>1323</v>
      </c>
      <c r="I610" s="15">
        <v>14000000</v>
      </c>
      <c r="J610" s="15">
        <v>13000000</v>
      </c>
      <c r="K610" s="15">
        <v>10000000</v>
      </c>
      <c r="L610" s="15">
        <v>16000000</v>
      </c>
      <c r="M610" s="15">
        <v>16000000</v>
      </c>
      <c r="N610" s="15">
        <v>16000000</v>
      </c>
      <c r="O610" s="15">
        <v>20000000</v>
      </c>
      <c r="P610" s="15">
        <v>14000000</v>
      </c>
      <c r="Q610" s="15">
        <v>20000000</v>
      </c>
      <c r="R610" s="15">
        <v>20000000</v>
      </c>
      <c r="S610" s="15">
        <v>20000000</v>
      </c>
      <c r="T610" s="15">
        <v>20000000</v>
      </c>
      <c r="U610" s="23">
        <v>0.45390000000000003</v>
      </c>
      <c r="V610"/>
      <c r="W610"/>
      <c r="X610"/>
    </row>
    <row r="611" spans="1:24" s="21" customFormat="1" x14ac:dyDescent="0.3">
      <c r="A611" s="7" t="s">
        <v>281</v>
      </c>
      <c r="B611" s="7" t="s">
        <v>1116</v>
      </c>
      <c r="C611" s="7">
        <v>1301</v>
      </c>
      <c r="D611" s="7" t="s">
        <v>1324</v>
      </c>
      <c r="E611" s="7">
        <v>913</v>
      </c>
      <c r="F611" s="7">
        <v>111297</v>
      </c>
      <c r="G611" s="7" t="s">
        <v>1194</v>
      </c>
      <c r="H611" s="8" t="s">
        <v>1178</v>
      </c>
      <c r="I611" s="15">
        <v>12000000</v>
      </c>
      <c r="J611" s="15">
        <v>11000000</v>
      </c>
      <c r="K611" s="15">
        <v>10000000</v>
      </c>
      <c r="L611" s="15">
        <v>14000000</v>
      </c>
      <c r="M611" s="15">
        <v>14000000</v>
      </c>
      <c r="N611" s="15">
        <v>14000000</v>
      </c>
      <c r="O611" s="15">
        <v>20000000</v>
      </c>
      <c r="P611" s="15">
        <v>13000000</v>
      </c>
      <c r="Q611" s="15">
        <v>19000000</v>
      </c>
      <c r="R611" s="15">
        <v>18000000</v>
      </c>
      <c r="S611" s="15">
        <v>19000000</v>
      </c>
      <c r="T611" s="15">
        <v>22000000</v>
      </c>
      <c r="U611" s="23">
        <v>0.45390000000000003</v>
      </c>
      <c r="V611"/>
      <c r="W611"/>
      <c r="X611"/>
    </row>
    <row r="612" spans="1:24" s="21" customFormat="1" x14ac:dyDescent="0.3">
      <c r="A612" s="7" t="s">
        <v>281</v>
      </c>
      <c r="B612" s="7" t="s">
        <v>1116</v>
      </c>
      <c r="C612" s="7">
        <v>1301</v>
      </c>
      <c r="D612" s="7" t="s">
        <v>1214</v>
      </c>
      <c r="E612" s="7">
        <v>913</v>
      </c>
      <c r="F612" s="7">
        <v>110560</v>
      </c>
      <c r="G612" s="7" t="s">
        <v>1194</v>
      </c>
      <c r="H612" s="8" t="s">
        <v>1176</v>
      </c>
      <c r="I612" s="15">
        <v>7000000</v>
      </c>
      <c r="J612" s="15">
        <v>6000000</v>
      </c>
      <c r="K612" s="15">
        <v>5000000</v>
      </c>
      <c r="L612" s="15">
        <v>8000000</v>
      </c>
      <c r="M612" s="15">
        <v>8000000</v>
      </c>
      <c r="N612" s="15">
        <v>8000000</v>
      </c>
      <c r="O612" s="15">
        <v>7000000</v>
      </c>
      <c r="P612" s="15">
        <v>7000000</v>
      </c>
      <c r="Q612" s="15">
        <v>10000000</v>
      </c>
      <c r="R612" s="15">
        <v>10000000</v>
      </c>
      <c r="S612" s="15">
        <v>10000000</v>
      </c>
      <c r="T612" s="15">
        <v>10000000</v>
      </c>
      <c r="U612" s="23">
        <v>0.45390000000000003</v>
      </c>
      <c r="V612"/>
      <c r="W612"/>
      <c r="X612"/>
    </row>
    <row r="613" spans="1:24" s="21" customFormat="1" x14ac:dyDescent="0.3">
      <c r="A613" s="7" t="s">
        <v>281</v>
      </c>
      <c r="B613" s="7" t="s">
        <v>1116</v>
      </c>
      <c r="C613" s="7">
        <v>1301</v>
      </c>
      <c r="D613" s="7" t="s">
        <v>8</v>
      </c>
      <c r="E613" s="7">
        <v>913</v>
      </c>
      <c r="F613" s="7">
        <v>110470</v>
      </c>
      <c r="G613" s="7" t="s">
        <v>1194</v>
      </c>
      <c r="H613" s="8" t="s">
        <v>1177</v>
      </c>
      <c r="I613" s="15">
        <v>5000000</v>
      </c>
      <c r="J613" s="15">
        <v>5000000</v>
      </c>
      <c r="K613" s="15">
        <v>3000000</v>
      </c>
      <c r="L613" s="15">
        <v>6000000</v>
      </c>
      <c r="M613" s="15">
        <v>6000000</v>
      </c>
      <c r="N613" s="15">
        <v>6000000</v>
      </c>
      <c r="O613" s="15">
        <v>6000000</v>
      </c>
      <c r="P613" s="15">
        <v>6000000</v>
      </c>
      <c r="Q613" s="15">
        <v>9000000</v>
      </c>
      <c r="R613" s="15">
        <v>8000000</v>
      </c>
      <c r="S613" s="15">
        <v>9000000</v>
      </c>
      <c r="T613" s="15">
        <v>10000000</v>
      </c>
      <c r="U613" s="23">
        <v>0.45390000000000003</v>
      </c>
      <c r="V613"/>
      <c r="W613"/>
      <c r="X613"/>
    </row>
    <row r="614" spans="1:24" s="21" customFormat="1" x14ac:dyDescent="0.3">
      <c r="A614" s="7" t="s">
        <v>281</v>
      </c>
      <c r="B614" s="7" t="s">
        <v>1116</v>
      </c>
      <c r="C614" s="7">
        <v>1301</v>
      </c>
      <c r="D614" s="7" t="s">
        <v>1898</v>
      </c>
      <c r="E614" s="7">
        <v>913</v>
      </c>
      <c r="F614" s="7">
        <v>110709</v>
      </c>
      <c r="G614" s="7" t="s">
        <v>1194</v>
      </c>
      <c r="H614" s="8" t="s">
        <v>1822</v>
      </c>
      <c r="I614" s="15">
        <v>5000000</v>
      </c>
      <c r="J614" s="15">
        <v>5000000</v>
      </c>
      <c r="K614" s="15">
        <v>3000000</v>
      </c>
      <c r="L614" s="15">
        <v>7000000</v>
      </c>
      <c r="M614" s="15">
        <v>7000000</v>
      </c>
      <c r="N614" s="15">
        <v>7000000</v>
      </c>
      <c r="O614" s="15">
        <v>6000000</v>
      </c>
      <c r="P614" s="15">
        <v>6000000</v>
      </c>
      <c r="Q614" s="15">
        <v>8000000</v>
      </c>
      <c r="R614" s="15">
        <v>8000000</v>
      </c>
      <c r="S614" s="15">
        <v>8000000</v>
      </c>
      <c r="T614" s="15">
        <v>9000000</v>
      </c>
      <c r="U614" s="23">
        <v>0.45390000000000003</v>
      </c>
      <c r="V614"/>
      <c r="W614"/>
      <c r="X614"/>
    </row>
    <row r="615" spans="1:24" s="21" customFormat="1" x14ac:dyDescent="0.3">
      <c r="A615" s="7" t="s">
        <v>281</v>
      </c>
      <c r="B615" s="7" t="s">
        <v>1116</v>
      </c>
      <c r="C615" s="7">
        <v>1301</v>
      </c>
      <c r="D615" s="7" t="s">
        <v>8</v>
      </c>
      <c r="E615" s="7">
        <v>999</v>
      </c>
      <c r="F615" s="7">
        <v>110845</v>
      </c>
      <c r="G615" s="7" t="s">
        <v>1194</v>
      </c>
      <c r="H615" s="8" t="s">
        <v>1823</v>
      </c>
      <c r="I615" s="15">
        <v>4000000</v>
      </c>
      <c r="J615" s="15">
        <v>4000000</v>
      </c>
      <c r="K615" s="15">
        <v>2000000</v>
      </c>
      <c r="L615" s="15">
        <v>6000000</v>
      </c>
      <c r="M615" s="15">
        <v>6000000</v>
      </c>
      <c r="N615" s="15">
        <v>6000000</v>
      </c>
      <c r="O615" s="15">
        <v>5000000</v>
      </c>
      <c r="P615" s="15">
        <v>5000000</v>
      </c>
      <c r="Q615" s="15">
        <v>8000000</v>
      </c>
      <c r="R615" s="15">
        <v>8000000</v>
      </c>
      <c r="S615" s="15">
        <v>8000000</v>
      </c>
      <c r="T615" s="15">
        <v>10000000</v>
      </c>
      <c r="U615" s="23">
        <v>0.45390000000000003</v>
      </c>
      <c r="V615"/>
      <c r="W615"/>
      <c r="X615"/>
    </row>
    <row r="616" spans="1:24" s="21" customFormat="1" x14ac:dyDescent="0.3">
      <c r="A616" s="7" t="s">
        <v>281</v>
      </c>
      <c r="B616" s="7" t="s">
        <v>1116</v>
      </c>
      <c r="C616" s="7">
        <v>1301</v>
      </c>
      <c r="D616" s="7" t="s">
        <v>1322</v>
      </c>
      <c r="E616" s="7">
        <v>913</v>
      </c>
      <c r="F616" s="7">
        <v>111026</v>
      </c>
      <c r="G616" s="7" t="s">
        <v>1194</v>
      </c>
      <c r="H616" s="8" t="s">
        <v>1824</v>
      </c>
      <c r="I616" s="15">
        <v>10000000</v>
      </c>
      <c r="J616" s="15">
        <v>10000000</v>
      </c>
      <c r="K616" s="15">
        <v>8000000</v>
      </c>
      <c r="L616" s="15">
        <v>12000000</v>
      </c>
      <c r="M616" s="15">
        <v>12000000</v>
      </c>
      <c r="N616" s="15">
        <v>12000000</v>
      </c>
      <c r="O616" s="15">
        <v>10000000</v>
      </c>
      <c r="P616" s="15">
        <v>10000000</v>
      </c>
      <c r="Q616" s="15">
        <v>16000000</v>
      </c>
      <c r="R616" s="15">
        <v>16000000</v>
      </c>
      <c r="S616" s="15">
        <v>16000000</v>
      </c>
      <c r="T616" s="15">
        <v>18000000</v>
      </c>
      <c r="U616" s="23">
        <v>0.45390000000000003</v>
      </c>
      <c r="V616"/>
      <c r="W616"/>
      <c r="X616"/>
    </row>
    <row r="617" spans="1:24" s="21" customFormat="1" x14ac:dyDescent="0.3">
      <c r="A617" s="7" t="s">
        <v>281</v>
      </c>
      <c r="B617" s="7" t="s">
        <v>1116</v>
      </c>
      <c r="C617" s="7">
        <v>1301</v>
      </c>
      <c r="D617" s="7" t="s">
        <v>252</v>
      </c>
      <c r="E617" s="7">
        <v>913</v>
      </c>
      <c r="F617" s="7" t="s">
        <v>252</v>
      </c>
      <c r="G617" s="7" t="s">
        <v>1194</v>
      </c>
      <c r="H617" s="8" t="s">
        <v>290</v>
      </c>
      <c r="I617" s="15">
        <v>11000000</v>
      </c>
      <c r="J617" s="15">
        <v>11000000</v>
      </c>
      <c r="K617" s="15">
        <v>7000000</v>
      </c>
      <c r="L617" s="15">
        <v>14000000</v>
      </c>
      <c r="M617" s="15">
        <v>14000000</v>
      </c>
      <c r="N617" s="15">
        <v>24000000</v>
      </c>
      <c r="O617" s="15">
        <v>11000000</v>
      </c>
      <c r="P617" s="15">
        <v>21000000</v>
      </c>
      <c r="Q617" s="15">
        <v>15000000</v>
      </c>
      <c r="R617" s="15">
        <v>25000000</v>
      </c>
      <c r="S617" s="15">
        <v>15000000</v>
      </c>
      <c r="T617" s="15">
        <v>20000000</v>
      </c>
      <c r="U617" s="23">
        <v>0.45390000000000003</v>
      </c>
      <c r="V617"/>
      <c r="W617"/>
      <c r="X617"/>
    </row>
    <row r="618" spans="1:24" s="21" customFormat="1" x14ac:dyDescent="0.3">
      <c r="A618" s="7" t="s">
        <v>281</v>
      </c>
      <c r="B618" s="7" t="s">
        <v>1116</v>
      </c>
      <c r="C618" s="7">
        <v>1301</v>
      </c>
      <c r="D618" s="7" t="s">
        <v>930</v>
      </c>
      <c r="E618" s="7">
        <v>913</v>
      </c>
      <c r="F618" s="7">
        <v>110431</v>
      </c>
      <c r="G618" s="7" t="s">
        <v>1894</v>
      </c>
      <c r="H618" s="8" t="s">
        <v>847</v>
      </c>
      <c r="I618" s="15">
        <v>15000000</v>
      </c>
      <c r="J618" s="15">
        <v>9000000</v>
      </c>
      <c r="K618" s="15">
        <v>9000000</v>
      </c>
      <c r="L618" s="15">
        <v>20000000</v>
      </c>
      <c r="M618" s="15">
        <v>20000000</v>
      </c>
      <c r="N618" s="15">
        <v>25000000</v>
      </c>
      <c r="O618" s="15">
        <v>20000000</v>
      </c>
      <c r="P618" s="15">
        <v>20000000</v>
      </c>
      <c r="Q618" s="15">
        <v>20000000</v>
      </c>
      <c r="R618" s="15">
        <v>20000000</v>
      </c>
      <c r="S618" s="15">
        <v>20000000</v>
      </c>
      <c r="T618" s="15">
        <v>20000000</v>
      </c>
      <c r="U618" s="23">
        <v>0.45390000000000003</v>
      </c>
      <c r="V618"/>
      <c r="W618"/>
      <c r="X618"/>
    </row>
    <row r="619" spans="1:24" s="21" customFormat="1" x14ac:dyDescent="0.3">
      <c r="A619" s="7" t="s">
        <v>281</v>
      </c>
      <c r="B619" s="7" t="s">
        <v>1116</v>
      </c>
      <c r="C619" s="7">
        <v>1301</v>
      </c>
      <c r="D619" s="7" t="s">
        <v>1206</v>
      </c>
      <c r="E619" s="7">
        <v>913</v>
      </c>
      <c r="F619" s="7">
        <v>110301</v>
      </c>
      <c r="G619" s="7" t="s">
        <v>1894</v>
      </c>
      <c r="H619" s="8" t="s">
        <v>1170</v>
      </c>
      <c r="I619" s="15">
        <v>10000000</v>
      </c>
      <c r="J619" s="15">
        <v>9000000</v>
      </c>
      <c r="K619" s="15">
        <v>8000000</v>
      </c>
      <c r="L619" s="15">
        <v>10000000</v>
      </c>
      <c r="M619" s="15">
        <v>10000000</v>
      </c>
      <c r="N619" s="15">
        <v>15000000</v>
      </c>
      <c r="O619" s="15">
        <v>20000000</v>
      </c>
      <c r="P619" s="15">
        <v>20000000</v>
      </c>
      <c r="Q619" s="15">
        <v>10000000</v>
      </c>
      <c r="R619" s="15">
        <v>25000000</v>
      </c>
      <c r="S619" s="15">
        <v>10000000</v>
      </c>
      <c r="T619" s="15">
        <v>20000000</v>
      </c>
      <c r="U619" s="23">
        <v>0.45390000000000003</v>
      </c>
      <c r="V619"/>
      <c r="W619"/>
      <c r="X619"/>
    </row>
    <row r="620" spans="1:24" s="21" customFormat="1" x14ac:dyDescent="0.3">
      <c r="A620" s="7" t="s">
        <v>281</v>
      </c>
      <c r="B620" s="7" t="s">
        <v>1116</v>
      </c>
      <c r="C620" s="7">
        <v>1301</v>
      </c>
      <c r="D620" s="7" t="s">
        <v>1330</v>
      </c>
      <c r="E620" s="7">
        <v>913</v>
      </c>
      <c r="F620" s="7">
        <v>111377</v>
      </c>
      <c r="G620" s="7" t="s">
        <v>1894</v>
      </c>
      <c r="H620" s="8" t="s">
        <v>1825</v>
      </c>
      <c r="I620" s="15">
        <v>5000000</v>
      </c>
      <c r="J620" s="15">
        <v>5000000</v>
      </c>
      <c r="K620" s="15">
        <v>5000000</v>
      </c>
      <c r="L620" s="15">
        <v>10000000</v>
      </c>
      <c r="M620" s="15">
        <v>10000000</v>
      </c>
      <c r="N620" s="15">
        <v>15000000</v>
      </c>
      <c r="O620" s="15">
        <v>20000000</v>
      </c>
      <c r="P620" s="15">
        <v>10000000</v>
      </c>
      <c r="Q620" s="15">
        <v>10000000</v>
      </c>
      <c r="R620" s="15">
        <v>15000000</v>
      </c>
      <c r="S620" s="15">
        <v>10000000</v>
      </c>
      <c r="T620" s="15">
        <v>15000000</v>
      </c>
      <c r="U620" s="23">
        <v>0.45390000000000003</v>
      </c>
      <c r="V620"/>
      <c r="W620"/>
      <c r="X620"/>
    </row>
    <row r="621" spans="1:24" s="21" customFormat="1" x14ac:dyDescent="0.3">
      <c r="A621" s="7" t="s">
        <v>281</v>
      </c>
      <c r="B621" s="7" t="s">
        <v>1116</v>
      </c>
      <c r="C621" s="7">
        <v>1301</v>
      </c>
      <c r="D621" s="7" t="s">
        <v>926</v>
      </c>
      <c r="E621" s="7">
        <v>913</v>
      </c>
      <c r="F621" s="7">
        <v>111156</v>
      </c>
      <c r="G621" s="7" t="s">
        <v>1894</v>
      </c>
      <c r="H621" s="8" t="s">
        <v>815</v>
      </c>
      <c r="I621" s="15">
        <v>5000000</v>
      </c>
      <c r="J621" s="15">
        <v>5000000</v>
      </c>
      <c r="K621" s="15">
        <v>4000000</v>
      </c>
      <c r="L621" s="15">
        <v>5000000</v>
      </c>
      <c r="M621" s="15">
        <v>5000000</v>
      </c>
      <c r="N621" s="15">
        <v>10000000</v>
      </c>
      <c r="O621" s="15">
        <v>20000000</v>
      </c>
      <c r="P621" s="15">
        <v>5000000</v>
      </c>
      <c r="Q621" s="15">
        <v>10000000</v>
      </c>
      <c r="R621" s="15">
        <v>10000000</v>
      </c>
      <c r="S621" s="15">
        <v>10000000</v>
      </c>
      <c r="T621" s="15">
        <v>10000000</v>
      </c>
      <c r="U621" s="23">
        <v>0.45390000000000003</v>
      </c>
      <c r="V621"/>
      <c r="W621"/>
      <c r="X621"/>
    </row>
    <row r="622" spans="1:24" s="21" customFormat="1" x14ac:dyDescent="0.3">
      <c r="A622" s="7" t="s">
        <v>281</v>
      </c>
      <c r="B622" s="7" t="s">
        <v>1116</v>
      </c>
      <c r="C622" s="7">
        <v>1301</v>
      </c>
      <c r="D622" s="7" t="s">
        <v>1333</v>
      </c>
      <c r="E622" s="7">
        <v>913</v>
      </c>
      <c r="F622" s="7">
        <v>110180</v>
      </c>
      <c r="G622" s="7" t="s">
        <v>1894</v>
      </c>
      <c r="H622" s="8" t="s">
        <v>1826</v>
      </c>
      <c r="I622" s="15">
        <v>5000000</v>
      </c>
      <c r="J622" s="15">
        <v>5000000</v>
      </c>
      <c r="K622" s="15">
        <v>4000000</v>
      </c>
      <c r="L622" s="15">
        <v>5000000</v>
      </c>
      <c r="M622" s="15">
        <v>5000000</v>
      </c>
      <c r="N622" s="15">
        <v>5000000</v>
      </c>
      <c r="O622" s="15">
        <v>5000000</v>
      </c>
      <c r="P622" s="15">
        <v>5000000</v>
      </c>
      <c r="Q622" s="15">
        <v>5000000</v>
      </c>
      <c r="R622" s="15">
        <v>5000000</v>
      </c>
      <c r="S622" s="15">
        <v>5000000</v>
      </c>
      <c r="T622" s="15">
        <v>5000000</v>
      </c>
      <c r="U622" s="23">
        <v>0.45390000000000003</v>
      </c>
      <c r="V622"/>
      <c r="W622"/>
      <c r="X622"/>
    </row>
    <row r="623" spans="1:24" s="21" customFormat="1" x14ac:dyDescent="0.3">
      <c r="A623" s="7" t="s">
        <v>281</v>
      </c>
      <c r="B623" s="7" t="s">
        <v>1116</v>
      </c>
      <c r="C623" s="7">
        <v>1301</v>
      </c>
      <c r="D623" s="7" t="s">
        <v>8</v>
      </c>
      <c r="E623" s="7">
        <v>913</v>
      </c>
      <c r="F623" s="7">
        <v>111366</v>
      </c>
      <c r="G623" s="7" t="s">
        <v>1894</v>
      </c>
      <c r="H623" s="8" t="s">
        <v>1827</v>
      </c>
      <c r="I623" s="15">
        <v>10000000</v>
      </c>
      <c r="J623" s="15">
        <v>10000000</v>
      </c>
      <c r="K623" s="15">
        <v>10000000</v>
      </c>
      <c r="L623" s="15">
        <v>10000000</v>
      </c>
      <c r="M623" s="15">
        <v>10000000</v>
      </c>
      <c r="N623" s="15">
        <v>25000000</v>
      </c>
      <c r="O623" s="15">
        <v>25000000</v>
      </c>
      <c r="P623" s="15">
        <v>25000000</v>
      </c>
      <c r="Q623" s="15">
        <v>10000000</v>
      </c>
      <c r="R623" s="15">
        <v>25000000</v>
      </c>
      <c r="S623" s="15">
        <v>10000000</v>
      </c>
      <c r="T623" s="15">
        <v>20000000</v>
      </c>
      <c r="U623" s="23">
        <v>0.45390000000000003</v>
      </c>
      <c r="V623"/>
      <c r="W623"/>
      <c r="X623"/>
    </row>
    <row r="624" spans="1:24" s="21" customFormat="1" x14ac:dyDescent="0.3">
      <c r="A624" s="7" t="s">
        <v>281</v>
      </c>
      <c r="B624" s="7" t="s">
        <v>1116</v>
      </c>
      <c r="C624" s="7">
        <v>1301</v>
      </c>
      <c r="D624" s="7" t="s">
        <v>8</v>
      </c>
      <c r="E624" s="7">
        <v>913</v>
      </c>
      <c r="F624" s="7">
        <v>110398</v>
      </c>
      <c r="G624" s="7" t="s">
        <v>1894</v>
      </c>
      <c r="H624" s="8" t="s">
        <v>1828</v>
      </c>
      <c r="I624" s="15">
        <v>5000000</v>
      </c>
      <c r="J624" s="15">
        <v>5000000</v>
      </c>
      <c r="K624" s="15">
        <v>9000000</v>
      </c>
      <c r="L624" s="15">
        <v>9000000</v>
      </c>
      <c r="M624" s="15">
        <v>9000000</v>
      </c>
      <c r="N624" s="15">
        <v>10000000</v>
      </c>
      <c r="O624" s="15">
        <v>10000000</v>
      </c>
      <c r="P624" s="15">
        <v>10000000</v>
      </c>
      <c r="Q624" s="15">
        <v>10000000</v>
      </c>
      <c r="R624" s="15">
        <v>10000000</v>
      </c>
      <c r="S624" s="15">
        <v>10000000</v>
      </c>
      <c r="T624" s="15">
        <v>10000000</v>
      </c>
      <c r="U624" s="23">
        <v>0.45390000000000003</v>
      </c>
      <c r="V624"/>
      <c r="W624"/>
      <c r="X624"/>
    </row>
    <row r="625" spans="1:24" s="21" customFormat="1" x14ac:dyDescent="0.3">
      <c r="A625" s="7" t="s">
        <v>281</v>
      </c>
      <c r="B625" s="7" t="s">
        <v>1116</v>
      </c>
      <c r="C625" s="7">
        <v>1301</v>
      </c>
      <c r="D625" s="7" t="s">
        <v>1810</v>
      </c>
      <c r="E625" s="7">
        <v>913</v>
      </c>
      <c r="F625" s="7">
        <v>110019</v>
      </c>
      <c r="G625" s="7" t="s">
        <v>1894</v>
      </c>
      <c r="H625" s="8" t="s">
        <v>1829</v>
      </c>
      <c r="I625" s="15">
        <v>5000000</v>
      </c>
      <c r="J625" s="15">
        <v>5000000</v>
      </c>
      <c r="K625" s="15">
        <v>9000000</v>
      </c>
      <c r="L625" s="15">
        <v>9000000</v>
      </c>
      <c r="M625" s="15">
        <v>9000000</v>
      </c>
      <c r="N625" s="15">
        <v>5000000</v>
      </c>
      <c r="O625" s="15">
        <v>5000000</v>
      </c>
      <c r="P625" s="15">
        <v>10000000</v>
      </c>
      <c r="Q625" s="15">
        <v>5000000</v>
      </c>
      <c r="R625" s="15">
        <v>15000000</v>
      </c>
      <c r="S625" s="15">
        <v>5000000</v>
      </c>
      <c r="T625" s="15">
        <v>15000000</v>
      </c>
      <c r="U625" s="23">
        <v>0.45390000000000003</v>
      </c>
      <c r="V625"/>
      <c r="W625"/>
      <c r="X625"/>
    </row>
    <row r="626" spans="1:24" s="21" customFormat="1" x14ac:dyDescent="0.3">
      <c r="A626" s="7" t="s">
        <v>281</v>
      </c>
      <c r="B626" s="7" t="s">
        <v>1116</v>
      </c>
      <c r="C626" s="7">
        <v>1301</v>
      </c>
      <c r="D626" s="7" t="s">
        <v>1212</v>
      </c>
      <c r="E626" s="7">
        <v>913</v>
      </c>
      <c r="F626" s="7">
        <v>110436</v>
      </c>
      <c r="G626" s="7" t="s">
        <v>1894</v>
      </c>
      <c r="H626" s="8" t="s">
        <v>1830</v>
      </c>
      <c r="I626" s="15">
        <v>10000000</v>
      </c>
      <c r="J626" s="15">
        <v>10000000</v>
      </c>
      <c r="K626" s="15">
        <v>9000000</v>
      </c>
      <c r="L626" s="15">
        <v>10000000</v>
      </c>
      <c r="M626" s="15">
        <v>10000000</v>
      </c>
      <c r="N626" s="15">
        <v>20000000</v>
      </c>
      <c r="O626" s="15">
        <v>25000000</v>
      </c>
      <c r="P626" s="15">
        <v>20000000</v>
      </c>
      <c r="Q626" s="15">
        <v>10000000</v>
      </c>
      <c r="R626" s="15">
        <v>30000000</v>
      </c>
      <c r="S626" s="15">
        <v>10000000</v>
      </c>
      <c r="T626" s="15">
        <v>20000000</v>
      </c>
      <c r="U626" s="23">
        <v>0.45390000000000003</v>
      </c>
      <c r="V626"/>
      <c r="W626"/>
      <c r="X626"/>
    </row>
    <row r="627" spans="1:24" s="21" customFormat="1" x14ac:dyDescent="0.3">
      <c r="A627" s="7" t="s">
        <v>281</v>
      </c>
      <c r="B627" s="7" t="s">
        <v>1116</v>
      </c>
      <c r="C627" s="7">
        <v>1301</v>
      </c>
      <c r="D627" s="7" t="s">
        <v>252</v>
      </c>
      <c r="E627" s="7">
        <v>913</v>
      </c>
      <c r="F627" s="7" t="s">
        <v>252</v>
      </c>
      <c r="G627" s="7" t="s">
        <v>1894</v>
      </c>
      <c r="H627" s="8" t="s">
        <v>1831</v>
      </c>
      <c r="I627" s="15">
        <v>10000000</v>
      </c>
      <c r="J627" s="15">
        <v>10000000</v>
      </c>
      <c r="K627" s="15">
        <v>9000000</v>
      </c>
      <c r="L627" s="15">
        <v>10000000</v>
      </c>
      <c r="M627" s="15">
        <v>10000000</v>
      </c>
      <c r="N627" s="15">
        <v>20000000</v>
      </c>
      <c r="O627" s="15">
        <v>10000000</v>
      </c>
      <c r="P627" s="15">
        <v>20000000</v>
      </c>
      <c r="Q627" s="15">
        <v>10000000</v>
      </c>
      <c r="R627" s="15">
        <v>20000000</v>
      </c>
      <c r="S627" s="15">
        <v>10000000</v>
      </c>
      <c r="T627" s="15">
        <v>10000000</v>
      </c>
      <c r="U627" s="23">
        <v>0.45390000000000003</v>
      </c>
      <c r="V627"/>
      <c r="W627"/>
      <c r="X627"/>
    </row>
    <row r="628" spans="1:24" s="21" customFormat="1" x14ac:dyDescent="0.3">
      <c r="A628" s="7" t="s">
        <v>281</v>
      </c>
      <c r="B628" s="7" t="s">
        <v>1116</v>
      </c>
      <c r="C628" s="7">
        <v>1301</v>
      </c>
      <c r="D628" s="7" t="s">
        <v>1218</v>
      </c>
      <c r="E628" s="7">
        <v>913</v>
      </c>
      <c r="F628" s="7">
        <v>110896</v>
      </c>
      <c r="G628" s="7" t="s">
        <v>1329</v>
      </c>
      <c r="H628" s="8" t="s">
        <v>1832</v>
      </c>
      <c r="I628" s="15">
        <v>10000000</v>
      </c>
      <c r="J628" s="15">
        <v>10000000</v>
      </c>
      <c r="K628" s="15">
        <v>20000000</v>
      </c>
      <c r="L628" s="15">
        <v>24000000</v>
      </c>
      <c r="M628" s="15">
        <v>24000000</v>
      </c>
      <c r="N628" s="15">
        <v>24000000</v>
      </c>
      <c r="O628" s="15">
        <v>24000000</v>
      </c>
      <c r="P628" s="15">
        <v>24000000</v>
      </c>
      <c r="Q628" s="15">
        <v>25000000</v>
      </c>
      <c r="R628" s="15">
        <v>25000000</v>
      </c>
      <c r="S628" s="15">
        <v>25000000</v>
      </c>
      <c r="T628" s="15">
        <v>25000000</v>
      </c>
      <c r="U628" s="23">
        <v>0.45390000000000003</v>
      </c>
      <c r="V628"/>
      <c r="W628"/>
      <c r="X628"/>
    </row>
    <row r="629" spans="1:24" s="21" customFormat="1" x14ac:dyDescent="0.3">
      <c r="A629" s="7" t="s">
        <v>281</v>
      </c>
      <c r="B629" s="7" t="s">
        <v>1116</v>
      </c>
      <c r="C629" s="7">
        <v>1301</v>
      </c>
      <c r="D629" s="7" t="s">
        <v>1331</v>
      </c>
      <c r="E629" s="7">
        <v>913</v>
      </c>
      <c r="F629" s="7">
        <v>111193</v>
      </c>
      <c r="G629" s="7" t="s">
        <v>1329</v>
      </c>
      <c r="H629" s="8" t="s">
        <v>1833</v>
      </c>
      <c r="I629" s="15">
        <v>10000000</v>
      </c>
      <c r="J629" s="15">
        <v>9000000</v>
      </c>
      <c r="K629" s="15">
        <v>8000000</v>
      </c>
      <c r="L629" s="15">
        <v>10000000</v>
      </c>
      <c r="M629" s="15">
        <v>10000000</v>
      </c>
      <c r="N629" s="15">
        <v>10000000</v>
      </c>
      <c r="O629" s="15">
        <v>10000000</v>
      </c>
      <c r="P629" s="15">
        <v>10000000</v>
      </c>
      <c r="Q629" s="15">
        <v>10000000</v>
      </c>
      <c r="R629" s="15">
        <v>10000000</v>
      </c>
      <c r="S629" s="15">
        <v>10000000</v>
      </c>
      <c r="T629" s="15">
        <v>10000000</v>
      </c>
      <c r="U629" s="23">
        <v>0.45390000000000003</v>
      </c>
      <c r="V629"/>
      <c r="W629"/>
      <c r="X629"/>
    </row>
    <row r="630" spans="1:24" s="21" customFormat="1" x14ac:dyDescent="0.3">
      <c r="A630" s="7" t="s">
        <v>281</v>
      </c>
      <c r="B630" s="7" t="s">
        <v>1116</v>
      </c>
      <c r="C630" s="7">
        <v>1301</v>
      </c>
      <c r="D630" s="7" t="s">
        <v>1219</v>
      </c>
      <c r="E630" s="7">
        <v>913</v>
      </c>
      <c r="F630" s="7">
        <v>110831</v>
      </c>
      <c r="G630" s="7" t="s">
        <v>1329</v>
      </c>
      <c r="H630" s="8" t="s">
        <v>1182</v>
      </c>
      <c r="I630" s="15">
        <v>14000000</v>
      </c>
      <c r="J630" s="15">
        <v>14000000</v>
      </c>
      <c r="K630" s="15">
        <v>12000000</v>
      </c>
      <c r="L630" s="15">
        <v>14000000</v>
      </c>
      <c r="M630" s="15">
        <v>14000000</v>
      </c>
      <c r="N630" s="15">
        <v>14000000</v>
      </c>
      <c r="O630" s="15">
        <v>14000000</v>
      </c>
      <c r="P630" s="15">
        <v>14000000</v>
      </c>
      <c r="Q630" s="15">
        <v>14000000</v>
      </c>
      <c r="R630" s="15">
        <v>14000000</v>
      </c>
      <c r="S630" s="15">
        <v>14000000</v>
      </c>
      <c r="T630" s="15">
        <v>14000000</v>
      </c>
      <c r="U630" s="23">
        <v>0.45390000000000003</v>
      </c>
      <c r="V630"/>
      <c r="W630"/>
      <c r="X630"/>
    </row>
    <row r="631" spans="1:24" s="21" customFormat="1" x14ac:dyDescent="0.3">
      <c r="A631" s="7" t="s">
        <v>281</v>
      </c>
      <c r="B631" s="7" t="s">
        <v>1116</v>
      </c>
      <c r="C631" s="7">
        <v>1301</v>
      </c>
      <c r="D631" s="7" t="s">
        <v>8</v>
      </c>
      <c r="E631" s="7">
        <v>913</v>
      </c>
      <c r="F631" s="7">
        <v>110891</v>
      </c>
      <c r="G631" s="7" t="s">
        <v>1329</v>
      </c>
      <c r="H631" s="8" t="s">
        <v>1834</v>
      </c>
      <c r="I631" s="15">
        <v>5000000</v>
      </c>
      <c r="J631" s="15">
        <v>5000000</v>
      </c>
      <c r="K631" s="15">
        <v>4000000</v>
      </c>
      <c r="L631" s="15">
        <v>5000000</v>
      </c>
      <c r="M631" s="15">
        <v>5000000</v>
      </c>
      <c r="N631" s="15">
        <v>5000000</v>
      </c>
      <c r="O631" s="15">
        <v>5000000</v>
      </c>
      <c r="P631" s="15">
        <v>5000000</v>
      </c>
      <c r="Q631" s="15">
        <v>5000000</v>
      </c>
      <c r="R631" s="15">
        <v>5000000</v>
      </c>
      <c r="S631" s="15">
        <v>5000000</v>
      </c>
      <c r="T631" s="15">
        <v>5000000</v>
      </c>
      <c r="U631" s="23">
        <v>0.45390000000000003</v>
      </c>
      <c r="V631"/>
      <c r="W631"/>
      <c r="X631"/>
    </row>
    <row r="632" spans="1:24" s="21" customFormat="1" x14ac:dyDescent="0.3">
      <c r="A632" s="7" t="s">
        <v>281</v>
      </c>
      <c r="B632" s="7" t="s">
        <v>1116</v>
      </c>
      <c r="C632" s="7">
        <v>1301</v>
      </c>
      <c r="D632" s="7" t="s">
        <v>1899</v>
      </c>
      <c r="E632" s="7">
        <v>913</v>
      </c>
      <c r="F632" s="7">
        <v>110998</v>
      </c>
      <c r="G632" s="7" t="s">
        <v>1329</v>
      </c>
      <c r="H632" s="8" t="s">
        <v>1835</v>
      </c>
      <c r="I632" s="15">
        <v>10000000</v>
      </c>
      <c r="J632" s="15">
        <v>15000000</v>
      </c>
      <c r="K632" s="15">
        <v>9000000</v>
      </c>
      <c r="L632" s="15">
        <v>18000000</v>
      </c>
      <c r="M632" s="15">
        <v>10000000</v>
      </c>
      <c r="N632" s="15">
        <v>18000000</v>
      </c>
      <c r="O632" s="15">
        <v>18000000</v>
      </c>
      <c r="P632" s="15">
        <v>18000000</v>
      </c>
      <c r="Q632" s="15">
        <v>15000000</v>
      </c>
      <c r="R632" s="15">
        <v>18000000</v>
      </c>
      <c r="S632" s="15">
        <v>15000000</v>
      </c>
      <c r="T632" s="15">
        <v>18000000</v>
      </c>
      <c r="U632" s="23">
        <v>0.45390000000000003</v>
      </c>
      <c r="V632"/>
      <c r="W632"/>
      <c r="X632"/>
    </row>
    <row r="633" spans="1:24" s="21" customFormat="1" x14ac:dyDescent="0.3">
      <c r="A633" s="7" t="s">
        <v>281</v>
      </c>
      <c r="B633" s="7" t="s">
        <v>1116</v>
      </c>
      <c r="C633" s="7">
        <v>1301</v>
      </c>
      <c r="D633" s="7" t="s">
        <v>1332</v>
      </c>
      <c r="E633" s="7">
        <v>913</v>
      </c>
      <c r="F633" s="7">
        <v>110173</v>
      </c>
      <c r="G633" s="7" t="s">
        <v>1329</v>
      </c>
      <c r="H633" s="8" t="s">
        <v>1836</v>
      </c>
      <c r="I633" s="15">
        <v>6000000</v>
      </c>
      <c r="J633" s="15">
        <v>5000000</v>
      </c>
      <c r="K633" s="15">
        <v>5000000</v>
      </c>
      <c r="L633" s="15">
        <v>6000000</v>
      </c>
      <c r="M633" s="15">
        <v>6000000</v>
      </c>
      <c r="N633" s="15">
        <v>6000000</v>
      </c>
      <c r="O633" s="15">
        <v>6000000</v>
      </c>
      <c r="P633" s="15">
        <v>6000000</v>
      </c>
      <c r="Q633" s="15">
        <v>6000000</v>
      </c>
      <c r="R633" s="15">
        <v>6000000</v>
      </c>
      <c r="S633" s="15">
        <v>6000000</v>
      </c>
      <c r="T633" s="15">
        <v>6000000</v>
      </c>
      <c r="U633" s="23">
        <v>0.45390000000000003</v>
      </c>
      <c r="V633"/>
      <c r="W633"/>
      <c r="X633"/>
    </row>
    <row r="634" spans="1:24" s="21" customFormat="1" x14ac:dyDescent="0.3">
      <c r="A634" s="7" t="s">
        <v>281</v>
      </c>
      <c r="B634" s="7" t="s">
        <v>1116</v>
      </c>
      <c r="C634" s="7">
        <v>1301</v>
      </c>
      <c r="D634" s="7" t="s">
        <v>8</v>
      </c>
      <c r="E634" s="7">
        <v>913</v>
      </c>
      <c r="F634" s="7">
        <v>110310</v>
      </c>
      <c r="G634" s="7" t="s">
        <v>1329</v>
      </c>
      <c r="H634" s="8" t="s">
        <v>1837</v>
      </c>
      <c r="I634" s="15">
        <v>3000000</v>
      </c>
      <c r="J634" s="15">
        <v>3000000</v>
      </c>
      <c r="K634" s="15">
        <v>2000000</v>
      </c>
      <c r="L634" s="15">
        <v>4000000</v>
      </c>
      <c r="M634" s="15">
        <v>4000000</v>
      </c>
      <c r="N634" s="15">
        <v>2000000</v>
      </c>
      <c r="O634" s="15">
        <v>4000000</v>
      </c>
      <c r="P634" s="15">
        <v>6000000</v>
      </c>
      <c r="Q634" s="15">
        <v>4000000</v>
      </c>
      <c r="R634" s="15">
        <v>2000000</v>
      </c>
      <c r="S634" s="15">
        <v>4000000</v>
      </c>
      <c r="T634" s="15">
        <v>4000000</v>
      </c>
      <c r="U634" s="23">
        <v>0.45390000000000003</v>
      </c>
      <c r="V634"/>
      <c r="W634"/>
      <c r="X634"/>
    </row>
    <row r="635" spans="1:24" s="21" customFormat="1" x14ac:dyDescent="0.3">
      <c r="A635" s="7" t="s">
        <v>281</v>
      </c>
      <c r="B635" s="7" t="s">
        <v>1116</v>
      </c>
      <c r="C635" s="7">
        <v>1301</v>
      </c>
      <c r="D635" s="7" t="s">
        <v>8</v>
      </c>
      <c r="E635" s="7">
        <v>913</v>
      </c>
      <c r="F635" s="7">
        <v>110758</v>
      </c>
      <c r="G635" s="7" t="s">
        <v>1329</v>
      </c>
      <c r="H635" s="8" t="s">
        <v>1838</v>
      </c>
      <c r="I635" s="15">
        <v>1000000</v>
      </c>
      <c r="J635" s="15">
        <v>1000000</v>
      </c>
      <c r="K635" s="15">
        <v>1000000</v>
      </c>
      <c r="L635" s="15">
        <v>2000000</v>
      </c>
      <c r="M635" s="15">
        <v>2000000</v>
      </c>
      <c r="N635" s="15">
        <v>2000000</v>
      </c>
      <c r="O635" s="15">
        <v>1000000</v>
      </c>
      <c r="P635" s="15">
        <v>1000000</v>
      </c>
      <c r="Q635" s="15">
        <v>2000000</v>
      </c>
      <c r="R635" s="15">
        <v>1000000</v>
      </c>
      <c r="S635" s="15">
        <v>2000000</v>
      </c>
      <c r="T635" s="15">
        <v>1000000</v>
      </c>
      <c r="U635" s="23">
        <v>0.45390000000000003</v>
      </c>
      <c r="V635"/>
      <c r="W635"/>
      <c r="X635"/>
    </row>
    <row r="636" spans="1:24" s="21" customFormat="1" x14ac:dyDescent="0.3">
      <c r="A636" s="7" t="s">
        <v>281</v>
      </c>
      <c r="B636" s="7" t="s">
        <v>1116</v>
      </c>
      <c r="C636" s="7">
        <v>1301</v>
      </c>
      <c r="D636" s="7" t="s">
        <v>8</v>
      </c>
      <c r="E636" s="7">
        <v>913</v>
      </c>
      <c r="F636" s="7">
        <v>111477</v>
      </c>
      <c r="G636" s="7" t="s">
        <v>1329</v>
      </c>
      <c r="H636" s="8" t="s">
        <v>1839</v>
      </c>
      <c r="I636" s="15">
        <v>1000000</v>
      </c>
      <c r="J636" s="15">
        <v>2000000</v>
      </c>
      <c r="K636" s="15">
        <v>1000000</v>
      </c>
      <c r="L636" s="15">
        <v>2000000</v>
      </c>
      <c r="M636" s="15">
        <v>2000000</v>
      </c>
      <c r="N636" s="15">
        <v>4000000</v>
      </c>
      <c r="O636" s="15">
        <v>4000000</v>
      </c>
      <c r="P636" s="15">
        <v>4000000</v>
      </c>
      <c r="Q636" s="15">
        <v>2000000</v>
      </c>
      <c r="R636" s="15">
        <v>1000000</v>
      </c>
      <c r="S636" s="15">
        <v>2000000</v>
      </c>
      <c r="T636" s="15">
        <v>1000000</v>
      </c>
      <c r="U636" s="23">
        <v>0.45390000000000003</v>
      </c>
      <c r="V636"/>
      <c r="W636"/>
      <c r="X636"/>
    </row>
    <row r="637" spans="1:24" s="21" customFormat="1" x14ac:dyDescent="0.3">
      <c r="A637" s="7" t="s">
        <v>281</v>
      </c>
      <c r="B637" s="7" t="s">
        <v>1116</v>
      </c>
      <c r="C637" s="7">
        <v>1301</v>
      </c>
      <c r="D637" s="7" t="s">
        <v>8</v>
      </c>
      <c r="E637" s="7">
        <v>913</v>
      </c>
      <c r="F637" s="7">
        <v>110132</v>
      </c>
      <c r="G637" s="7" t="s">
        <v>1329</v>
      </c>
      <c r="H637" s="8" t="s">
        <v>1840</v>
      </c>
      <c r="I637" s="15">
        <v>2000000</v>
      </c>
      <c r="J637" s="15">
        <v>2000000</v>
      </c>
      <c r="K637" s="15">
        <v>1000000</v>
      </c>
      <c r="L637" s="15">
        <v>2000000</v>
      </c>
      <c r="M637" s="15">
        <v>2000000</v>
      </c>
      <c r="N637" s="15">
        <v>2000000</v>
      </c>
      <c r="O637" s="15">
        <v>2000000</v>
      </c>
      <c r="P637" s="15">
        <v>2000000</v>
      </c>
      <c r="Q637" s="15">
        <v>2000000</v>
      </c>
      <c r="R637" s="15">
        <v>2000000</v>
      </c>
      <c r="S637" s="15">
        <v>2000000</v>
      </c>
      <c r="T637" s="15">
        <v>1000000</v>
      </c>
      <c r="U637" s="23">
        <v>0.45390000000000003</v>
      </c>
      <c r="V637"/>
      <c r="W637"/>
      <c r="X637"/>
    </row>
    <row r="638" spans="1:24" s="21" customFormat="1" x14ac:dyDescent="0.3">
      <c r="A638" s="7" t="s">
        <v>281</v>
      </c>
      <c r="B638" s="7" t="s">
        <v>1116</v>
      </c>
      <c r="C638" s="7">
        <v>1301</v>
      </c>
      <c r="D638" s="7" t="s">
        <v>8</v>
      </c>
      <c r="E638" s="7">
        <v>913</v>
      </c>
      <c r="F638" s="7">
        <v>111230</v>
      </c>
      <c r="G638" s="7" t="s">
        <v>1329</v>
      </c>
      <c r="H638" s="8" t="s">
        <v>1841</v>
      </c>
      <c r="I638" s="15">
        <v>2000000</v>
      </c>
      <c r="J638" s="15">
        <v>2000000</v>
      </c>
      <c r="K638" s="15">
        <v>1000000</v>
      </c>
      <c r="L638" s="15">
        <v>2000000</v>
      </c>
      <c r="M638" s="15">
        <v>2000000</v>
      </c>
      <c r="N638" s="15">
        <v>2000000</v>
      </c>
      <c r="O638" s="15">
        <v>2000000</v>
      </c>
      <c r="P638" s="15">
        <v>2000000</v>
      </c>
      <c r="Q638" s="15">
        <v>2000000</v>
      </c>
      <c r="R638" s="15">
        <v>2000000</v>
      </c>
      <c r="S638" s="15">
        <v>2000000</v>
      </c>
      <c r="T638" s="15">
        <v>1000000</v>
      </c>
      <c r="U638" s="23">
        <v>0.45390000000000003</v>
      </c>
      <c r="V638"/>
      <c r="W638"/>
      <c r="X638"/>
    </row>
    <row r="639" spans="1:24" s="21" customFormat="1" x14ac:dyDescent="0.3">
      <c r="A639" s="7" t="s">
        <v>281</v>
      </c>
      <c r="B639" s="7" t="s">
        <v>1116</v>
      </c>
      <c r="C639" s="7">
        <v>1301</v>
      </c>
      <c r="D639" s="7" t="s">
        <v>8</v>
      </c>
      <c r="E639" s="7">
        <v>913</v>
      </c>
      <c r="F639" s="7">
        <v>111019</v>
      </c>
      <c r="G639" s="7" t="s">
        <v>1329</v>
      </c>
      <c r="H639" s="8" t="s">
        <v>1842</v>
      </c>
      <c r="I639" s="15">
        <v>1000000</v>
      </c>
      <c r="J639" s="15">
        <v>2000000</v>
      </c>
      <c r="K639" s="15">
        <v>1000000</v>
      </c>
      <c r="L639" s="15">
        <v>1000000</v>
      </c>
      <c r="M639" s="15">
        <v>1000000</v>
      </c>
      <c r="N639" s="15">
        <v>1000000</v>
      </c>
      <c r="O639" s="15">
        <v>1000000</v>
      </c>
      <c r="P639" s="15">
        <v>2000000</v>
      </c>
      <c r="Q639" s="15">
        <v>1000000</v>
      </c>
      <c r="R639" s="15">
        <v>1000000</v>
      </c>
      <c r="S639" s="15">
        <v>1000000</v>
      </c>
      <c r="T639" s="15">
        <v>1000000</v>
      </c>
      <c r="U639" s="23">
        <v>0.45390000000000003</v>
      </c>
      <c r="V639"/>
      <c r="W639"/>
      <c r="X639"/>
    </row>
    <row r="640" spans="1:24" s="21" customFormat="1" x14ac:dyDescent="0.3">
      <c r="A640" s="7" t="s">
        <v>281</v>
      </c>
      <c r="B640" s="7" t="s">
        <v>1116</v>
      </c>
      <c r="C640" s="7">
        <v>1301</v>
      </c>
      <c r="D640" s="7" t="s">
        <v>8</v>
      </c>
      <c r="E640" s="7">
        <v>913</v>
      </c>
      <c r="F640" s="7">
        <v>111147</v>
      </c>
      <c r="G640" s="7" t="s">
        <v>1329</v>
      </c>
      <c r="H640" s="8" t="s">
        <v>1843</v>
      </c>
      <c r="I640" s="15">
        <v>2000000</v>
      </c>
      <c r="J640" s="15">
        <v>2000000</v>
      </c>
      <c r="K640" s="15">
        <v>1000000</v>
      </c>
      <c r="L640" s="15">
        <v>2000000</v>
      </c>
      <c r="M640" s="15">
        <v>2000000</v>
      </c>
      <c r="N640" s="15">
        <v>2000000</v>
      </c>
      <c r="O640" s="15">
        <v>2000000</v>
      </c>
      <c r="P640" s="15">
        <v>2000000</v>
      </c>
      <c r="Q640" s="15">
        <v>2000000</v>
      </c>
      <c r="R640" s="15">
        <v>2000000</v>
      </c>
      <c r="S640" s="15">
        <v>2000000</v>
      </c>
      <c r="T640" s="15">
        <v>1000000</v>
      </c>
      <c r="U640" s="23">
        <v>0.45390000000000003</v>
      </c>
      <c r="V640"/>
      <c r="W640"/>
      <c r="X640"/>
    </row>
    <row r="641" spans="1:24" s="21" customFormat="1" x14ac:dyDescent="0.3">
      <c r="A641" s="7" t="s">
        <v>281</v>
      </c>
      <c r="B641" s="7" t="s">
        <v>1116</v>
      </c>
      <c r="C641" s="7">
        <v>1301</v>
      </c>
      <c r="D641" s="7" t="s">
        <v>1221</v>
      </c>
      <c r="E641" s="7">
        <v>913</v>
      </c>
      <c r="F641" s="7">
        <v>111334</v>
      </c>
      <c r="G641" s="7" t="s">
        <v>1329</v>
      </c>
      <c r="H641" s="8" t="s">
        <v>1149</v>
      </c>
      <c r="I641" s="15">
        <v>8000000</v>
      </c>
      <c r="J641" s="15">
        <v>8000000</v>
      </c>
      <c r="K641" s="15">
        <v>3000000</v>
      </c>
      <c r="L641" s="15">
        <v>7000000</v>
      </c>
      <c r="M641" s="15">
        <v>7000000</v>
      </c>
      <c r="N641" s="15">
        <v>7000000</v>
      </c>
      <c r="O641" s="15">
        <v>7000000</v>
      </c>
      <c r="P641" s="15">
        <v>8000000</v>
      </c>
      <c r="Q641" s="15">
        <v>8000000</v>
      </c>
      <c r="R641" s="15">
        <v>8000000</v>
      </c>
      <c r="S641" s="15">
        <v>8000000</v>
      </c>
      <c r="T641" s="15">
        <v>7000000</v>
      </c>
      <c r="U641" s="23">
        <v>0.45390000000000003</v>
      </c>
      <c r="V641"/>
      <c r="W641"/>
      <c r="X641"/>
    </row>
    <row r="642" spans="1:24" s="21" customFormat="1" x14ac:dyDescent="0.3">
      <c r="A642" s="7" t="s">
        <v>281</v>
      </c>
      <c r="B642" s="7" t="s">
        <v>1116</v>
      </c>
      <c r="C642" s="7">
        <v>1301</v>
      </c>
      <c r="D642" s="7" t="s">
        <v>1334</v>
      </c>
      <c r="E642" s="7">
        <v>905</v>
      </c>
      <c r="F642" s="7">
        <v>250157</v>
      </c>
      <c r="G642" s="7" t="s">
        <v>1329</v>
      </c>
      <c r="H642" s="8" t="s">
        <v>1844</v>
      </c>
      <c r="I642" s="15">
        <v>8000000</v>
      </c>
      <c r="J642" s="15">
        <v>8000000</v>
      </c>
      <c r="K642" s="15">
        <v>3000000</v>
      </c>
      <c r="L642" s="15">
        <v>7000000</v>
      </c>
      <c r="M642" s="15">
        <v>7000000</v>
      </c>
      <c r="N642" s="15">
        <v>8000000</v>
      </c>
      <c r="O642" s="15">
        <v>7000000</v>
      </c>
      <c r="P642" s="15">
        <v>7000000</v>
      </c>
      <c r="Q642" s="15">
        <v>8000000</v>
      </c>
      <c r="R642" s="15">
        <v>8000000</v>
      </c>
      <c r="S642" s="15">
        <v>8000000</v>
      </c>
      <c r="T642" s="15">
        <v>7000000</v>
      </c>
      <c r="U642" s="23">
        <v>0.45390000000000003</v>
      </c>
      <c r="V642"/>
      <c r="W642"/>
      <c r="X642"/>
    </row>
    <row r="643" spans="1:24" s="21" customFormat="1" x14ac:dyDescent="0.3">
      <c r="A643" s="7" t="s">
        <v>281</v>
      </c>
      <c r="B643" s="7" t="s">
        <v>1116</v>
      </c>
      <c r="C643" s="7">
        <v>1301</v>
      </c>
      <c r="D643" s="7" t="s">
        <v>8</v>
      </c>
      <c r="E643" s="7">
        <v>905</v>
      </c>
      <c r="F643" s="7">
        <v>370381</v>
      </c>
      <c r="G643" s="7" t="s">
        <v>1329</v>
      </c>
      <c r="H643" s="8" t="s">
        <v>1845</v>
      </c>
      <c r="I643" s="15">
        <v>4000000</v>
      </c>
      <c r="J643" s="15">
        <v>4000000</v>
      </c>
      <c r="K643" s="15">
        <v>1000000</v>
      </c>
      <c r="L643" s="15">
        <v>3000000</v>
      </c>
      <c r="M643" s="15">
        <v>3000000</v>
      </c>
      <c r="N643" s="15">
        <v>4000000</v>
      </c>
      <c r="O643" s="15">
        <v>4000000</v>
      </c>
      <c r="P643" s="15">
        <v>3000000</v>
      </c>
      <c r="Q643" s="15">
        <v>4000000</v>
      </c>
      <c r="R643" s="15">
        <v>4000000</v>
      </c>
      <c r="S643" s="15">
        <v>4000000</v>
      </c>
      <c r="T643" s="15">
        <v>3000000</v>
      </c>
      <c r="U643" s="23">
        <v>0.45390000000000003</v>
      </c>
      <c r="V643"/>
      <c r="W643"/>
      <c r="X643"/>
    </row>
    <row r="644" spans="1:24" s="21" customFormat="1" x14ac:dyDescent="0.3">
      <c r="A644" s="7" t="s">
        <v>281</v>
      </c>
      <c r="B644" s="7" t="s">
        <v>1116</v>
      </c>
      <c r="C644" s="7">
        <v>1301</v>
      </c>
      <c r="D644" s="7" t="s">
        <v>8</v>
      </c>
      <c r="E644" s="7">
        <v>913</v>
      </c>
      <c r="F644" s="7">
        <v>131475</v>
      </c>
      <c r="G644" s="7" t="s">
        <v>1329</v>
      </c>
      <c r="H644" s="8" t="s">
        <v>1163</v>
      </c>
      <c r="I644" s="15">
        <v>1000000</v>
      </c>
      <c r="J644" s="15">
        <v>1000000</v>
      </c>
      <c r="K644" s="15">
        <v>1000000</v>
      </c>
      <c r="L644" s="15">
        <v>3000000</v>
      </c>
      <c r="M644" s="15">
        <v>3000000</v>
      </c>
      <c r="N644" s="15">
        <v>1000000</v>
      </c>
      <c r="O644" s="15">
        <v>1000000</v>
      </c>
      <c r="P644" s="15">
        <v>3000000</v>
      </c>
      <c r="Q644" s="15">
        <v>3000000</v>
      </c>
      <c r="R644" s="15">
        <v>1000000</v>
      </c>
      <c r="S644" s="15">
        <v>3000000</v>
      </c>
      <c r="T644" s="15">
        <v>1000000</v>
      </c>
      <c r="U644" s="23">
        <v>0.45390000000000003</v>
      </c>
      <c r="V644"/>
      <c r="W644"/>
      <c r="X644"/>
    </row>
    <row r="645" spans="1:24" s="21" customFormat="1" x14ac:dyDescent="0.3">
      <c r="A645" s="7" t="s">
        <v>281</v>
      </c>
      <c r="B645" s="7" t="s">
        <v>1116</v>
      </c>
      <c r="C645" s="7">
        <v>1301</v>
      </c>
      <c r="D645" s="7" t="s">
        <v>8</v>
      </c>
      <c r="E645" s="7">
        <v>913</v>
      </c>
      <c r="F645" s="7">
        <v>111547</v>
      </c>
      <c r="G645" s="7" t="s">
        <v>1329</v>
      </c>
      <c r="H645" s="8" t="s">
        <v>1846</v>
      </c>
      <c r="I645" s="15">
        <v>2000000</v>
      </c>
      <c r="J645" s="15">
        <v>1000000</v>
      </c>
      <c r="K645" s="15">
        <v>1000000</v>
      </c>
      <c r="L645" s="15">
        <v>1000000</v>
      </c>
      <c r="M645" s="15">
        <v>1000000</v>
      </c>
      <c r="N645" s="15">
        <v>1000000</v>
      </c>
      <c r="O645" s="15">
        <v>1000000</v>
      </c>
      <c r="P645" s="15">
        <v>1000000</v>
      </c>
      <c r="Q645" s="15">
        <v>2000000</v>
      </c>
      <c r="R645" s="15">
        <v>2000000</v>
      </c>
      <c r="S645" s="15">
        <v>2000000</v>
      </c>
      <c r="T645" s="15">
        <v>2000000</v>
      </c>
      <c r="U645" s="23">
        <v>0.45390000000000003</v>
      </c>
      <c r="V645"/>
      <c r="W645"/>
      <c r="X645"/>
    </row>
    <row r="646" spans="1:24" s="21" customFormat="1" x14ac:dyDescent="0.3">
      <c r="A646" s="7" t="s">
        <v>281</v>
      </c>
      <c r="B646" s="7" t="s">
        <v>1116</v>
      </c>
      <c r="C646" s="7">
        <v>1301</v>
      </c>
      <c r="D646" s="7" t="s">
        <v>1220</v>
      </c>
      <c r="E646" s="7">
        <v>905</v>
      </c>
      <c r="F646" s="7">
        <v>250015</v>
      </c>
      <c r="G646" s="7" t="s">
        <v>1329</v>
      </c>
      <c r="H646" s="8" t="s">
        <v>1147</v>
      </c>
      <c r="I646" s="15">
        <v>2000000</v>
      </c>
      <c r="J646" s="15">
        <v>2000000</v>
      </c>
      <c r="K646" s="15">
        <v>1000000</v>
      </c>
      <c r="L646" s="15">
        <v>2000000</v>
      </c>
      <c r="M646" s="15">
        <v>2000000</v>
      </c>
      <c r="N646" s="15">
        <v>2000000</v>
      </c>
      <c r="O646" s="15">
        <v>2000000</v>
      </c>
      <c r="P646" s="15">
        <v>2000000</v>
      </c>
      <c r="Q646" s="15">
        <v>2000000</v>
      </c>
      <c r="R646" s="15">
        <v>2000000</v>
      </c>
      <c r="S646" s="15">
        <v>2000000</v>
      </c>
      <c r="T646" s="15">
        <v>2000000</v>
      </c>
      <c r="U646" s="23">
        <v>0.45390000000000003</v>
      </c>
      <c r="V646"/>
      <c r="W646"/>
      <c r="X646"/>
    </row>
    <row r="647" spans="1:24" s="21" customFormat="1" x14ac:dyDescent="0.3">
      <c r="A647" s="7" t="s">
        <v>281</v>
      </c>
      <c r="B647" s="7" t="s">
        <v>1116</v>
      </c>
      <c r="C647" s="7">
        <v>1301</v>
      </c>
      <c r="D647" s="7" t="s">
        <v>1222</v>
      </c>
      <c r="E647" s="7">
        <v>905</v>
      </c>
      <c r="F647" s="7" t="s">
        <v>1190</v>
      </c>
      <c r="G647" s="7" t="s">
        <v>1329</v>
      </c>
      <c r="H647" s="8" t="s">
        <v>1151</v>
      </c>
      <c r="I647" s="15">
        <v>10000000</v>
      </c>
      <c r="J647" s="15">
        <v>13000000</v>
      </c>
      <c r="K647" s="15">
        <v>8000000</v>
      </c>
      <c r="L647" s="15">
        <v>10000000</v>
      </c>
      <c r="M647" s="15">
        <v>10000000</v>
      </c>
      <c r="N647" s="15">
        <v>13000000</v>
      </c>
      <c r="O647" s="15">
        <v>13000000</v>
      </c>
      <c r="P647" s="15">
        <v>13000000</v>
      </c>
      <c r="Q647" s="15">
        <v>15000000</v>
      </c>
      <c r="R647" s="15">
        <v>15000000</v>
      </c>
      <c r="S647" s="15">
        <v>15000000</v>
      </c>
      <c r="T647" s="15">
        <v>15000000</v>
      </c>
      <c r="U647" s="23">
        <v>0.45390000000000003</v>
      </c>
      <c r="V647"/>
      <c r="W647"/>
      <c r="X647"/>
    </row>
    <row r="648" spans="1:24" s="21" customFormat="1" x14ac:dyDescent="0.3">
      <c r="A648" s="7" t="s">
        <v>281</v>
      </c>
      <c r="B648" s="7" t="s">
        <v>1116</v>
      </c>
      <c r="C648" s="7">
        <v>1301</v>
      </c>
      <c r="D648" s="7" t="s">
        <v>8</v>
      </c>
      <c r="E648" s="7">
        <v>903</v>
      </c>
      <c r="F648" s="7">
        <v>250286</v>
      </c>
      <c r="G648" s="7" t="s">
        <v>1329</v>
      </c>
      <c r="H648" s="8" t="s">
        <v>1847</v>
      </c>
      <c r="I648" s="15">
        <v>3000000</v>
      </c>
      <c r="J648" s="15">
        <v>2000000</v>
      </c>
      <c r="K648" s="15">
        <v>1000000</v>
      </c>
      <c r="L648" s="15">
        <v>1000000</v>
      </c>
      <c r="M648" s="15">
        <v>1000000</v>
      </c>
      <c r="N648" s="15">
        <v>3000000</v>
      </c>
      <c r="O648" s="15">
        <v>3000000</v>
      </c>
      <c r="P648" s="15">
        <v>2000000</v>
      </c>
      <c r="Q648" s="15">
        <v>3000000</v>
      </c>
      <c r="R648" s="15">
        <v>2000000</v>
      </c>
      <c r="S648" s="15">
        <v>3000000</v>
      </c>
      <c r="T648" s="15">
        <v>3000000</v>
      </c>
      <c r="U648" s="23">
        <v>0.45390000000000003</v>
      </c>
      <c r="V648"/>
      <c r="W648"/>
      <c r="X648"/>
    </row>
    <row r="649" spans="1:24" s="21" customFormat="1" x14ac:dyDescent="0.3">
      <c r="A649" s="7" t="s">
        <v>281</v>
      </c>
      <c r="B649" s="7" t="s">
        <v>1116</v>
      </c>
      <c r="C649" s="7">
        <v>1301</v>
      </c>
      <c r="D649" s="7" t="s">
        <v>1216</v>
      </c>
      <c r="E649" s="7">
        <v>905</v>
      </c>
      <c r="F649" s="7">
        <v>110218</v>
      </c>
      <c r="G649" s="7" t="s">
        <v>1895</v>
      </c>
      <c r="H649" s="8" t="s">
        <v>1180</v>
      </c>
      <c r="I649" s="15">
        <v>24000000</v>
      </c>
      <c r="J649" s="15">
        <v>24000000</v>
      </c>
      <c r="K649" s="15">
        <v>18000000</v>
      </c>
      <c r="L649" s="15">
        <v>20000000</v>
      </c>
      <c r="M649" s="15">
        <v>20000000</v>
      </c>
      <c r="N649" s="15">
        <v>24000000</v>
      </c>
      <c r="O649" s="15">
        <v>24000000</v>
      </c>
      <c r="P649" s="15">
        <v>24000000</v>
      </c>
      <c r="Q649" s="15">
        <v>23000000</v>
      </c>
      <c r="R649" s="15">
        <v>27000000</v>
      </c>
      <c r="S649" s="15">
        <v>23000000</v>
      </c>
      <c r="T649" s="15">
        <v>20000000</v>
      </c>
      <c r="U649" s="23">
        <v>0.45390000000000003</v>
      </c>
      <c r="V649"/>
      <c r="W649"/>
      <c r="X649"/>
    </row>
    <row r="650" spans="1:24" s="21" customFormat="1" x14ac:dyDescent="0.3">
      <c r="A650" s="7" t="s">
        <v>281</v>
      </c>
      <c r="B650" s="7" t="s">
        <v>1116</v>
      </c>
      <c r="C650" s="7">
        <v>1301</v>
      </c>
      <c r="D650" s="7" t="s">
        <v>8</v>
      </c>
      <c r="E650" s="7">
        <v>913</v>
      </c>
      <c r="F650" s="7">
        <v>110125</v>
      </c>
      <c r="G650" s="7" t="s">
        <v>1895</v>
      </c>
      <c r="H650" s="8" t="s">
        <v>1848</v>
      </c>
      <c r="I650" s="15">
        <v>14000000</v>
      </c>
      <c r="J650" s="15">
        <v>14000000</v>
      </c>
      <c r="K650" s="15">
        <v>10000000</v>
      </c>
      <c r="L650" s="15">
        <v>10000000</v>
      </c>
      <c r="M650" s="15">
        <v>10000000</v>
      </c>
      <c r="N650" s="15">
        <v>18000000</v>
      </c>
      <c r="O650" s="15">
        <v>20000000</v>
      </c>
      <c r="P650" s="15">
        <v>15000000</v>
      </c>
      <c r="Q650" s="15">
        <v>16000000</v>
      </c>
      <c r="R650" s="15">
        <v>18000000</v>
      </c>
      <c r="S650" s="15">
        <v>16000000</v>
      </c>
      <c r="T650" s="15">
        <v>17000000</v>
      </c>
      <c r="U650" s="23">
        <v>0.45390000000000003</v>
      </c>
      <c r="V650"/>
      <c r="W650"/>
      <c r="X650"/>
    </row>
    <row r="651" spans="1:24" s="21" customFormat="1" x14ac:dyDescent="0.3">
      <c r="A651" s="7" t="s">
        <v>281</v>
      </c>
      <c r="B651" s="7" t="s">
        <v>1116</v>
      </c>
      <c r="C651" s="7">
        <v>1301</v>
      </c>
      <c r="D651" s="7" t="s">
        <v>8</v>
      </c>
      <c r="E651" s="7">
        <v>913</v>
      </c>
      <c r="F651" s="7">
        <v>110874</v>
      </c>
      <c r="G651" s="7" t="s">
        <v>1895</v>
      </c>
      <c r="H651" s="8" t="s">
        <v>1849</v>
      </c>
      <c r="I651" s="15">
        <v>2000000</v>
      </c>
      <c r="J651" s="15">
        <v>2000000</v>
      </c>
      <c r="K651" s="15">
        <v>2000000</v>
      </c>
      <c r="L651" s="15">
        <v>3000000</v>
      </c>
      <c r="M651" s="15">
        <v>3000000</v>
      </c>
      <c r="N651" s="15">
        <v>2000000</v>
      </c>
      <c r="O651" s="15">
        <v>5000000</v>
      </c>
      <c r="P651" s="15">
        <v>2000000</v>
      </c>
      <c r="Q651" s="15">
        <v>2000000</v>
      </c>
      <c r="R651" s="15">
        <v>3000000</v>
      </c>
      <c r="S651" s="15">
        <v>2000000</v>
      </c>
      <c r="T651" s="15">
        <v>3000000</v>
      </c>
      <c r="U651" s="23">
        <v>0.45390000000000003</v>
      </c>
      <c r="V651"/>
      <c r="W651"/>
      <c r="X651"/>
    </row>
    <row r="652" spans="1:24" s="21" customFormat="1" x14ac:dyDescent="0.3">
      <c r="A652" s="7" t="s">
        <v>281</v>
      </c>
      <c r="B652" s="7" t="s">
        <v>1116</v>
      </c>
      <c r="C652" s="7">
        <v>1301</v>
      </c>
      <c r="D652" s="7" t="s">
        <v>8</v>
      </c>
      <c r="E652" s="7">
        <v>913</v>
      </c>
      <c r="F652" s="7" t="s">
        <v>444</v>
      </c>
      <c r="G652" s="16" t="s">
        <v>1895</v>
      </c>
      <c r="H652" s="8" t="s">
        <v>1850</v>
      </c>
      <c r="I652" s="15">
        <v>8000000</v>
      </c>
      <c r="J652" s="15">
        <v>8000000</v>
      </c>
      <c r="K652" s="15">
        <v>9000000</v>
      </c>
      <c r="L652" s="15">
        <v>10000000</v>
      </c>
      <c r="M652" s="15">
        <v>10000000</v>
      </c>
      <c r="N652" s="15">
        <v>10000000</v>
      </c>
      <c r="O652" s="15">
        <v>10000000</v>
      </c>
      <c r="P652" s="15">
        <v>8000000</v>
      </c>
      <c r="Q652" s="15">
        <v>12000000</v>
      </c>
      <c r="R652" s="15">
        <v>11000000</v>
      </c>
      <c r="S652" s="15">
        <v>12000000</v>
      </c>
      <c r="T652" s="15">
        <v>10000000</v>
      </c>
      <c r="U652" s="23">
        <v>0.45390000000000003</v>
      </c>
      <c r="V652"/>
      <c r="W652"/>
      <c r="X652"/>
    </row>
    <row r="653" spans="1:24" s="21" customFormat="1" x14ac:dyDescent="0.3">
      <c r="A653" s="7" t="s">
        <v>281</v>
      </c>
      <c r="B653" s="7" t="s">
        <v>1116</v>
      </c>
      <c r="C653" s="7">
        <v>1301</v>
      </c>
      <c r="D653" s="7" t="s">
        <v>8</v>
      </c>
      <c r="E653" s="7">
        <v>999</v>
      </c>
      <c r="F653" s="7" t="s">
        <v>8</v>
      </c>
      <c r="G653" s="16" t="s">
        <v>1895</v>
      </c>
      <c r="H653" s="8" t="s">
        <v>1777</v>
      </c>
      <c r="I653" s="15">
        <v>10000000</v>
      </c>
      <c r="J653" s="15">
        <v>10000000</v>
      </c>
      <c r="K653" s="15">
        <v>10000000</v>
      </c>
      <c r="L653" s="15">
        <v>10000000</v>
      </c>
      <c r="M653" s="15">
        <v>10000000</v>
      </c>
      <c r="N653" s="15">
        <v>22000000</v>
      </c>
      <c r="O653" s="15">
        <v>28000000</v>
      </c>
      <c r="P653" s="15">
        <v>21000000</v>
      </c>
      <c r="Q653" s="15">
        <v>24000000</v>
      </c>
      <c r="R653" s="15">
        <v>27000000</v>
      </c>
      <c r="S653" s="15">
        <v>24000000</v>
      </c>
      <c r="T653" s="15">
        <v>24000000</v>
      </c>
      <c r="U653" s="23">
        <v>0.45390000000000003</v>
      </c>
      <c r="V653"/>
      <c r="W653"/>
      <c r="X653"/>
    </row>
    <row r="654" spans="1:24" s="21" customFormat="1" x14ac:dyDescent="0.3">
      <c r="A654" s="7" t="s">
        <v>281</v>
      </c>
      <c r="B654" s="7" t="s">
        <v>1116</v>
      </c>
      <c r="C654" s="7">
        <v>1301</v>
      </c>
      <c r="D654" s="7" t="s">
        <v>252</v>
      </c>
      <c r="E654" s="7">
        <v>913</v>
      </c>
      <c r="F654" s="7" t="s">
        <v>252</v>
      </c>
      <c r="G654" s="16" t="s">
        <v>1895</v>
      </c>
      <c r="H654" s="8" t="s">
        <v>1831</v>
      </c>
      <c r="I654" s="15">
        <v>10000000</v>
      </c>
      <c r="J654" s="15">
        <v>10000000</v>
      </c>
      <c r="K654" s="15">
        <v>10000000</v>
      </c>
      <c r="L654" s="15">
        <v>10000000</v>
      </c>
      <c r="M654" s="15">
        <v>10000000</v>
      </c>
      <c r="N654" s="15">
        <v>10000000</v>
      </c>
      <c r="O654" s="15">
        <v>20000000</v>
      </c>
      <c r="P654" s="15">
        <v>10000000</v>
      </c>
      <c r="Q654" s="15">
        <v>10000000</v>
      </c>
      <c r="R654" s="15">
        <v>10000000</v>
      </c>
      <c r="S654" s="15">
        <v>10000000</v>
      </c>
      <c r="T654" s="15">
        <v>10000000</v>
      </c>
      <c r="U654" s="23">
        <v>0.45390000000000003</v>
      </c>
      <c r="V654"/>
      <c r="W654"/>
      <c r="X654"/>
    </row>
    <row r="655" spans="1:24" s="21" customFormat="1" x14ac:dyDescent="0.3">
      <c r="A655" s="7" t="s">
        <v>281</v>
      </c>
      <c r="B655" s="7" t="s">
        <v>1116</v>
      </c>
      <c r="C655" s="7">
        <v>1301</v>
      </c>
      <c r="D655" s="7" t="s">
        <v>1208</v>
      </c>
      <c r="E655" s="7">
        <v>907</v>
      </c>
      <c r="F655" s="7" t="s">
        <v>1208</v>
      </c>
      <c r="G655" s="16" t="s">
        <v>1896</v>
      </c>
      <c r="H655" s="8" t="s">
        <v>1851</v>
      </c>
      <c r="I655" s="15">
        <v>150000000</v>
      </c>
      <c r="J655" s="15">
        <v>100000000</v>
      </c>
      <c r="K655" s="15">
        <v>100000000</v>
      </c>
      <c r="L655" s="15">
        <v>100000000</v>
      </c>
      <c r="M655" s="15">
        <v>110000000</v>
      </c>
      <c r="N655" s="15">
        <v>110000000</v>
      </c>
      <c r="O655" s="15">
        <v>109000000</v>
      </c>
      <c r="P655" s="15">
        <v>133000000</v>
      </c>
      <c r="Q655" s="15">
        <v>150000000</v>
      </c>
      <c r="R655" s="15">
        <v>150000000</v>
      </c>
      <c r="S655" s="15">
        <v>200000000</v>
      </c>
      <c r="T655" s="15">
        <v>240000000</v>
      </c>
      <c r="U655" s="23">
        <v>0.45390000000000003</v>
      </c>
      <c r="V655"/>
      <c r="W655"/>
      <c r="X655"/>
    </row>
    <row r="656" spans="1:24" s="21" customFormat="1" x14ac:dyDescent="0.3">
      <c r="A656" s="7" t="s">
        <v>281</v>
      </c>
      <c r="B656" s="7" t="s">
        <v>1116</v>
      </c>
      <c r="C656" s="7">
        <v>1301</v>
      </c>
      <c r="D656" s="7" t="s">
        <v>8</v>
      </c>
      <c r="E656" s="7">
        <v>907</v>
      </c>
      <c r="F656" s="7">
        <v>131886</v>
      </c>
      <c r="G656" s="16" t="s">
        <v>1896</v>
      </c>
      <c r="H656" s="8" t="s">
        <v>1852</v>
      </c>
      <c r="I656" s="15">
        <v>10000000</v>
      </c>
      <c r="J656" s="15">
        <v>7000000</v>
      </c>
      <c r="K656" s="15">
        <v>8000000</v>
      </c>
      <c r="L656" s="15">
        <v>8000000</v>
      </c>
      <c r="M656" s="15">
        <v>11000000</v>
      </c>
      <c r="N656" s="15">
        <v>10000000</v>
      </c>
      <c r="O656" s="15">
        <v>7000000</v>
      </c>
      <c r="P656" s="15">
        <v>8000000</v>
      </c>
      <c r="Q656" s="15">
        <v>12000000</v>
      </c>
      <c r="R656" s="15">
        <v>12000000</v>
      </c>
      <c r="S656" s="15">
        <v>12000000</v>
      </c>
      <c r="T656" s="15">
        <v>14000000</v>
      </c>
      <c r="U656" s="23">
        <v>0.45390000000000003</v>
      </c>
      <c r="V656"/>
      <c r="W656"/>
      <c r="X656"/>
    </row>
    <row r="657" spans="1:24" s="21" customFormat="1" x14ac:dyDescent="0.3">
      <c r="A657" s="7" t="s">
        <v>281</v>
      </c>
      <c r="B657" s="7" t="s">
        <v>1116</v>
      </c>
      <c r="C657" s="7">
        <v>1301</v>
      </c>
      <c r="D657" s="7" t="s">
        <v>1795</v>
      </c>
      <c r="E657" s="7">
        <v>913</v>
      </c>
      <c r="F657" s="7" t="s">
        <v>1900</v>
      </c>
      <c r="G657" s="16" t="s">
        <v>1896</v>
      </c>
      <c r="H657" s="8" t="s">
        <v>1853</v>
      </c>
      <c r="I657" s="15">
        <v>10000000</v>
      </c>
      <c r="J657" s="15">
        <v>7000000</v>
      </c>
      <c r="K657" s="15">
        <v>8000000</v>
      </c>
      <c r="L657" s="15">
        <v>8000000</v>
      </c>
      <c r="M657" s="15">
        <v>11000000</v>
      </c>
      <c r="N657" s="15">
        <v>10000000</v>
      </c>
      <c r="O657" s="15">
        <v>7000000</v>
      </c>
      <c r="P657" s="15">
        <v>8000000</v>
      </c>
      <c r="Q657" s="15">
        <v>12000000</v>
      </c>
      <c r="R657" s="15">
        <v>12000000</v>
      </c>
      <c r="S657" s="15">
        <v>12000000</v>
      </c>
      <c r="T657" s="15">
        <v>14000000</v>
      </c>
      <c r="U657" s="23">
        <v>0.45390000000000003</v>
      </c>
      <c r="V657"/>
      <c r="W657"/>
      <c r="X657"/>
    </row>
    <row r="658" spans="1:24" s="21" customFormat="1" x14ac:dyDescent="0.3">
      <c r="A658" s="7" t="s">
        <v>281</v>
      </c>
      <c r="B658" s="7" t="s">
        <v>1116</v>
      </c>
      <c r="C658" s="7">
        <v>1301</v>
      </c>
      <c r="D658" s="7" t="s">
        <v>1328</v>
      </c>
      <c r="E658" s="7">
        <v>907</v>
      </c>
      <c r="F658" s="7">
        <v>131799</v>
      </c>
      <c r="G658" s="16" t="s">
        <v>1896</v>
      </c>
      <c r="H658" s="8" t="s">
        <v>1854</v>
      </c>
      <c r="I658" s="15">
        <v>5000000</v>
      </c>
      <c r="J658" s="15">
        <v>4000000</v>
      </c>
      <c r="K658" s="15">
        <v>5000000</v>
      </c>
      <c r="L658" s="15">
        <v>5000000</v>
      </c>
      <c r="M658" s="15">
        <v>6000000</v>
      </c>
      <c r="N658" s="15">
        <v>5000000</v>
      </c>
      <c r="O658" s="15">
        <v>4000000</v>
      </c>
      <c r="P658" s="15">
        <v>5000000</v>
      </c>
      <c r="Q658" s="15">
        <v>7000000</v>
      </c>
      <c r="R658" s="15">
        <v>7000000</v>
      </c>
      <c r="S658" s="15">
        <v>7000000</v>
      </c>
      <c r="T658" s="15">
        <v>8000000</v>
      </c>
      <c r="U658" s="23">
        <v>0.45390000000000003</v>
      </c>
      <c r="V658"/>
      <c r="W658"/>
      <c r="X658"/>
    </row>
    <row r="659" spans="1:24" s="21" customFormat="1" x14ac:dyDescent="0.3">
      <c r="A659" s="7" t="s">
        <v>281</v>
      </c>
      <c r="B659" s="7" t="s">
        <v>1116</v>
      </c>
      <c r="C659" s="7">
        <v>1301</v>
      </c>
      <c r="D659" s="7" t="s">
        <v>1209</v>
      </c>
      <c r="E659" s="7">
        <v>907</v>
      </c>
      <c r="F659" s="7">
        <v>131432</v>
      </c>
      <c r="G659" s="16" t="s">
        <v>1896</v>
      </c>
      <c r="H659" s="8" t="s">
        <v>1855</v>
      </c>
      <c r="I659" s="15">
        <v>3000000</v>
      </c>
      <c r="J659" s="15">
        <v>2000000</v>
      </c>
      <c r="K659" s="15">
        <v>3000000</v>
      </c>
      <c r="L659" s="15">
        <v>3000000</v>
      </c>
      <c r="M659" s="15">
        <v>4000000</v>
      </c>
      <c r="N659" s="15">
        <v>3000000</v>
      </c>
      <c r="O659" s="15">
        <v>2000000</v>
      </c>
      <c r="P659" s="15">
        <v>3000000</v>
      </c>
      <c r="Q659" s="15">
        <v>4000000</v>
      </c>
      <c r="R659" s="15">
        <v>4000000</v>
      </c>
      <c r="S659" s="15">
        <v>4000000</v>
      </c>
      <c r="T659" s="15">
        <v>5000000</v>
      </c>
      <c r="U659" s="23">
        <v>0.45390000000000003</v>
      </c>
      <c r="V659"/>
      <c r="W659"/>
      <c r="X659"/>
    </row>
    <row r="660" spans="1:24" s="21" customFormat="1" x14ac:dyDescent="0.3">
      <c r="A660" s="7" t="s">
        <v>281</v>
      </c>
      <c r="B660" s="7" t="s">
        <v>1116</v>
      </c>
      <c r="C660" s="7">
        <v>1301</v>
      </c>
      <c r="D660" s="7" t="s">
        <v>295</v>
      </c>
      <c r="E660" s="7">
        <v>921</v>
      </c>
      <c r="F660" s="7" t="s">
        <v>295</v>
      </c>
      <c r="G660" s="16" t="s">
        <v>1896</v>
      </c>
      <c r="H660" s="8" t="s">
        <v>288</v>
      </c>
      <c r="I660" s="15">
        <v>20000000</v>
      </c>
      <c r="J660" s="15">
        <v>20000000</v>
      </c>
      <c r="K660" s="15">
        <v>20000000</v>
      </c>
      <c r="L660" s="15">
        <v>25000000</v>
      </c>
      <c r="M660" s="15">
        <v>25000000</v>
      </c>
      <c r="N660" s="15">
        <v>20000000</v>
      </c>
      <c r="O660" s="15">
        <v>20000000</v>
      </c>
      <c r="P660" s="15">
        <v>20000000</v>
      </c>
      <c r="Q660" s="15">
        <v>30000000</v>
      </c>
      <c r="R660" s="15">
        <v>30000000</v>
      </c>
      <c r="S660" s="15">
        <v>30000000</v>
      </c>
      <c r="T660" s="15">
        <v>40000000</v>
      </c>
      <c r="U660" s="23">
        <v>0.45390000000000003</v>
      </c>
      <c r="V660"/>
      <c r="W660"/>
      <c r="X660"/>
    </row>
    <row r="661" spans="1:24" s="21" customFormat="1" x14ac:dyDescent="0.3">
      <c r="A661" s="7" t="s">
        <v>281</v>
      </c>
      <c r="B661" s="7" t="s">
        <v>1116</v>
      </c>
      <c r="C661" s="7">
        <v>1301</v>
      </c>
      <c r="D661" s="7" t="s">
        <v>292</v>
      </c>
      <c r="E661" s="7">
        <v>921</v>
      </c>
      <c r="F661" s="7" t="s">
        <v>292</v>
      </c>
      <c r="G661" s="16" t="s">
        <v>1896</v>
      </c>
      <c r="H661" s="8" t="s">
        <v>1856</v>
      </c>
      <c r="I661" s="15">
        <v>10000000</v>
      </c>
      <c r="J661" s="15">
        <v>12000000</v>
      </c>
      <c r="K661" s="15">
        <v>14000000</v>
      </c>
      <c r="L661" s="15">
        <v>14000000</v>
      </c>
      <c r="M661" s="15">
        <v>18000000</v>
      </c>
      <c r="N661" s="15">
        <v>16000000</v>
      </c>
      <c r="O661" s="15">
        <v>12000000</v>
      </c>
      <c r="P661" s="15">
        <v>14000000</v>
      </c>
      <c r="Q661" s="15">
        <v>20000000</v>
      </c>
      <c r="R661" s="15">
        <v>20000000</v>
      </c>
      <c r="S661" s="15">
        <v>20000000</v>
      </c>
      <c r="T661" s="15">
        <v>24000000</v>
      </c>
      <c r="U661" s="23">
        <v>0.45390000000000003</v>
      </c>
      <c r="V661"/>
      <c r="W661"/>
      <c r="X661"/>
    </row>
    <row r="662" spans="1:24" s="21" customFormat="1" x14ac:dyDescent="0.3">
      <c r="A662" s="7" t="s">
        <v>281</v>
      </c>
      <c r="B662" s="7" t="s">
        <v>1116</v>
      </c>
      <c r="C662" s="7">
        <v>1301</v>
      </c>
      <c r="D662" s="7" t="s">
        <v>8</v>
      </c>
      <c r="E662" s="7">
        <v>921</v>
      </c>
      <c r="F662" s="7" t="s">
        <v>8</v>
      </c>
      <c r="G662" s="16" t="s">
        <v>1896</v>
      </c>
      <c r="H662" s="8" t="s">
        <v>1857</v>
      </c>
      <c r="I662" s="15">
        <v>10000000</v>
      </c>
      <c r="J662" s="15">
        <v>9000000</v>
      </c>
      <c r="K662" s="15">
        <v>10000000</v>
      </c>
      <c r="L662" s="15">
        <v>10000000</v>
      </c>
      <c r="M662" s="15">
        <v>14000000</v>
      </c>
      <c r="N662" s="15">
        <v>12000000</v>
      </c>
      <c r="O662" s="15">
        <v>9000000</v>
      </c>
      <c r="P662" s="15">
        <v>11000000</v>
      </c>
      <c r="Q662" s="15">
        <v>15000000</v>
      </c>
      <c r="R662" s="15">
        <v>15000000</v>
      </c>
      <c r="S662" s="15">
        <v>15000000</v>
      </c>
      <c r="T662" s="15">
        <v>18000000</v>
      </c>
      <c r="U662" s="23">
        <v>0.45390000000000003</v>
      </c>
      <c r="V662"/>
      <c r="W662"/>
      <c r="X662"/>
    </row>
    <row r="663" spans="1:24" s="21" customFormat="1" x14ac:dyDescent="0.3">
      <c r="A663" s="7" t="s">
        <v>281</v>
      </c>
      <c r="B663" s="7" t="s">
        <v>1116</v>
      </c>
      <c r="C663" s="7">
        <v>1301</v>
      </c>
      <c r="D663" s="7" t="s">
        <v>8</v>
      </c>
      <c r="E663" s="7">
        <v>921</v>
      </c>
      <c r="F663" s="7" t="s">
        <v>8</v>
      </c>
      <c r="G663" s="16" t="s">
        <v>1896</v>
      </c>
      <c r="H663" s="8" t="s">
        <v>287</v>
      </c>
      <c r="I663" s="15">
        <v>10000000</v>
      </c>
      <c r="J663" s="15">
        <v>9000000</v>
      </c>
      <c r="K663" s="15">
        <v>10000000</v>
      </c>
      <c r="L663" s="15">
        <v>10000000</v>
      </c>
      <c r="M663" s="15">
        <v>14000000</v>
      </c>
      <c r="N663" s="15">
        <v>12000000</v>
      </c>
      <c r="O663" s="15">
        <v>9000000</v>
      </c>
      <c r="P663" s="15">
        <v>11000000</v>
      </c>
      <c r="Q663" s="15">
        <v>15000000</v>
      </c>
      <c r="R663" s="15">
        <v>15000000</v>
      </c>
      <c r="S663" s="15">
        <v>15000000</v>
      </c>
      <c r="T663" s="15">
        <v>18000000</v>
      </c>
      <c r="U663" s="23">
        <v>0.45390000000000003</v>
      </c>
      <c r="V663"/>
      <c r="W663"/>
      <c r="X663"/>
    </row>
    <row r="664" spans="1:24" s="21" customFormat="1" x14ac:dyDescent="0.3">
      <c r="A664" s="7" t="s">
        <v>281</v>
      </c>
      <c r="B664" s="7" t="s">
        <v>1116</v>
      </c>
      <c r="C664" s="7">
        <v>1301</v>
      </c>
      <c r="D664" s="7" t="s">
        <v>293</v>
      </c>
      <c r="E664" s="7">
        <v>907</v>
      </c>
      <c r="F664" s="7" t="s">
        <v>293</v>
      </c>
      <c r="G664" s="7" t="s">
        <v>1896</v>
      </c>
      <c r="H664" s="8" t="s">
        <v>1858</v>
      </c>
      <c r="I664" s="15">
        <v>30000000</v>
      </c>
      <c r="J664" s="15">
        <v>15000000</v>
      </c>
      <c r="K664" s="15">
        <v>30000000</v>
      </c>
      <c r="L664" s="15">
        <v>35000000</v>
      </c>
      <c r="M664" s="15">
        <v>35000000</v>
      </c>
      <c r="N664" s="15">
        <v>30000000</v>
      </c>
      <c r="O664" s="15">
        <v>30000000</v>
      </c>
      <c r="P664" s="15">
        <v>35000000</v>
      </c>
      <c r="Q664" s="15">
        <v>40000000</v>
      </c>
      <c r="R664" s="15">
        <v>40000000</v>
      </c>
      <c r="S664" s="15">
        <v>50000000</v>
      </c>
      <c r="T664" s="15">
        <v>60000000</v>
      </c>
      <c r="U664" s="23">
        <v>0.45390000000000003</v>
      </c>
      <c r="V664"/>
      <c r="W664"/>
      <c r="X664"/>
    </row>
    <row r="665" spans="1:24" s="21" customFormat="1" x14ac:dyDescent="0.3">
      <c r="A665" s="7" t="s">
        <v>281</v>
      </c>
      <c r="B665" s="7" t="s">
        <v>1116</v>
      </c>
      <c r="C665" s="7">
        <v>1301</v>
      </c>
      <c r="D665" s="7" t="s">
        <v>8</v>
      </c>
      <c r="E665" s="7">
        <v>913</v>
      </c>
      <c r="F665" s="7">
        <v>111630</v>
      </c>
      <c r="G665" s="7" t="s">
        <v>1195</v>
      </c>
      <c r="H665" s="8" t="s">
        <v>1315</v>
      </c>
      <c r="I665" s="15">
        <v>10000000</v>
      </c>
      <c r="J665" s="15">
        <v>11000000</v>
      </c>
      <c r="K665" s="15">
        <v>15000000</v>
      </c>
      <c r="L665" s="15">
        <v>15000000</v>
      </c>
      <c r="M665" s="15">
        <v>15000000</v>
      </c>
      <c r="N665" s="15">
        <v>15000000</v>
      </c>
      <c r="O665" s="15">
        <v>15000000</v>
      </c>
      <c r="P665" s="15">
        <v>14000000</v>
      </c>
      <c r="Q665" s="15">
        <v>20000000</v>
      </c>
      <c r="R665" s="15">
        <v>21000000</v>
      </c>
      <c r="S665" s="15">
        <v>20000000</v>
      </c>
      <c r="T665" s="15">
        <v>20000000</v>
      </c>
      <c r="U665" s="23">
        <v>0.45390000000000003</v>
      </c>
      <c r="V665"/>
      <c r="W665"/>
      <c r="X665"/>
    </row>
    <row r="666" spans="1:24" s="21" customFormat="1" x14ac:dyDescent="0.3">
      <c r="A666" s="7" t="s">
        <v>281</v>
      </c>
      <c r="B666" s="7" t="s">
        <v>1116</v>
      </c>
      <c r="C666" s="7">
        <v>1301</v>
      </c>
      <c r="D666" s="7" t="s">
        <v>8</v>
      </c>
      <c r="E666" s="7">
        <v>907</v>
      </c>
      <c r="F666" s="7">
        <v>132025</v>
      </c>
      <c r="G666" s="7" t="s">
        <v>1195</v>
      </c>
      <c r="H666" s="8" t="s">
        <v>1859</v>
      </c>
      <c r="I666" s="15">
        <v>4000000</v>
      </c>
      <c r="J666" s="15">
        <v>3000000</v>
      </c>
      <c r="K666" s="15">
        <v>4000000</v>
      </c>
      <c r="L666" s="15">
        <v>2000000</v>
      </c>
      <c r="M666" s="15">
        <v>3000000</v>
      </c>
      <c r="N666" s="15">
        <v>4000000</v>
      </c>
      <c r="O666" s="15">
        <v>4000000</v>
      </c>
      <c r="P666" s="15">
        <v>4000000</v>
      </c>
      <c r="Q666" s="15">
        <v>6000000</v>
      </c>
      <c r="R666" s="15">
        <v>7000000</v>
      </c>
      <c r="S666" s="15">
        <v>9000000</v>
      </c>
      <c r="T666" s="15">
        <v>10000000</v>
      </c>
      <c r="U666" s="23">
        <v>0.45390000000000003</v>
      </c>
      <c r="V666"/>
      <c r="W666"/>
      <c r="X666"/>
    </row>
    <row r="667" spans="1:24" s="21" customFormat="1" x14ac:dyDescent="0.3">
      <c r="A667" s="7" t="s">
        <v>281</v>
      </c>
      <c r="B667" s="7" t="s">
        <v>1116</v>
      </c>
      <c r="C667" s="7">
        <v>1301</v>
      </c>
      <c r="D667" s="7" t="s">
        <v>8</v>
      </c>
      <c r="E667" s="7">
        <v>907</v>
      </c>
      <c r="F667" s="7">
        <v>132022</v>
      </c>
      <c r="G667" s="7" t="s">
        <v>1195</v>
      </c>
      <c r="H667" s="8" t="s">
        <v>1860</v>
      </c>
      <c r="I667" s="15">
        <v>1000000</v>
      </c>
      <c r="J667" s="15">
        <v>1000000</v>
      </c>
      <c r="K667" s="15">
        <v>1000000</v>
      </c>
      <c r="L667" s="15">
        <v>1000000</v>
      </c>
      <c r="M667" s="15">
        <v>1000000</v>
      </c>
      <c r="N667" s="15">
        <v>2000000</v>
      </c>
      <c r="O667" s="15">
        <v>1000000</v>
      </c>
      <c r="P667" s="15">
        <v>1000000</v>
      </c>
      <c r="Q667" s="15">
        <v>3000000</v>
      </c>
      <c r="R667" s="15">
        <v>3000000</v>
      </c>
      <c r="S667" s="15">
        <v>3000000</v>
      </c>
      <c r="T667" s="15">
        <v>3000000</v>
      </c>
      <c r="U667" s="23">
        <v>0.45390000000000003</v>
      </c>
      <c r="V667"/>
      <c r="W667"/>
      <c r="X667"/>
    </row>
    <row r="668" spans="1:24" s="21" customFormat="1" x14ac:dyDescent="0.3">
      <c r="A668" s="7" t="s">
        <v>281</v>
      </c>
      <c r="B668" s="7" t="s">
        <v>1116</v>
      </c>
      <c r="C668" s="7">
        <v>1301</v>
      </c>
      <c r="D668" s="7" t="s">
        <v>8</v>
      </c>
      <c r="E668" s="7">
        <v>907</v>
      </c>
      <c r="F668" s="7">
        <v>132023</v>
      </c>
      <c r="G668" s="7" t="s">
        <v>1195</v>
      </c>
      <c r="H668" s="8" t="s">
        <v>1861</v>
      </c>
      <c r="I668" s="15">
        <v>1000000</v>
      </c>
      <c r="J668" s="15">
        <v>1000000</v>
      </c>
      <c r="K668" s="15">
        <v>2000000</v>
      </c>
      <c r="L668" s="15">
        <v>2000000</v>
      </c>
      <c r="M668" s="15">
        <v>3000000</v>
      </c>
      <c r="N668" s="15">
        <v>3000000</v>
      </c>
      <c r="O668" s="15">
        <v>3000000</v>
      </c>
      <c r="P668" s="15">
        <v>3000000</v>
      </c>
      <c r="Q668" s="15">
        <v>3000000</v>
      </c>
      <c r="R668" s="15">
        <v>4000000</v>
      </c>
      <c r="S668" s="15">
        <v>4000000</v>
      </c>
      <c r="T668" s="15">
        <v>4000000</v>
      </c>
      <c r="U668" s="23">
        <v>0.45390000000000003</v>
      </c>
      <c r="V668"/>
      <c r="W668"/>
      <c r="X668"/>
    </row>
    <row r="669" spans="1:24" s="21" customFormat="1" x14ac:dyDescent="0.3">
      <c r="A669" s="7" t="s">
        <v>281</v>
      </c>
      <c r="B669" s="7" t="s">
        <v>1116</v>
      </c>
      <c r="C669" s="7">
        <v>1301</v>
      </c>
      <c r="D669" s="7" t="s">
        <v>8</v>
      </c>
      <c r="E669" s="7">
        <v>907</v>
      </c>
      <c r="F669" s="7">
        <v>132099</v>
      </c>
      <c r="G669" s="7" t="s">
        <v>1195</v>
      </c>
      <c r="H669" s="8" t="s">
        <v>1862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  <c r="P669" s="15">
        <v>0</v>
      </c>
      <c r="Q669" s="15">
        <v>0</v>
      </c>
      <c r="R669" s="15">
        <v>1000000</v>
      </c>
      <c r="S669" s="15">
        <v>1000000</v>
      </c>
      <c r="T669" s="15">
        <v>1000000</v>
      </c>
      <c r="U669" s="23">
        <v>0.45390000000000003</v>
      </c>
      <c r="V669"/>
      <c r="W669"/>
      <c r="X669"/>
    </row>
    <row r="670" spans="1:24" s="21" customFormat="1" x14ac:dyDescent="0.3">
      <c r="A670" s="7" t="s">
        <v>281</v>
      </c>
      <c r="B670" s="7" t="s">
        <v>1116</v>
      </c>
      <c r="C670" s="7">
        <v>1301</v>
      </c>
      <c r="D670" s="7" t="s">
        <v>8</v>
      </c>
      <c r="E670" s="7">
        <v>907</v>
      </c>
      <c r="F670" s="7">
        <v>132026</v>
      </c>
      <c r="G670" s="7" t="s">
        <v>1195</v>
      </c>
      <c r="H670" s="8" t="s">
        <v>1863</v>
      </c>
      <c r="I670" s="15">
        <v>2000000</v>
      </c>
      <c r="J670" s="15">
        <v>2000000</v>
      </c>
      <c r="K670" s="15">
        <v>2000000</v>
      </c>
      <c r="L670" s="15">
        <v>3000000</v>
      </c>
      <c r="M670" s="15">
        <v>3000000</v>
      </c>
      <c r="N670" s="15">
        <v>4000000</v>
      </c>
      <c r="O670" s="15">
        <v>4000000</v>
      </c>
      <c r="P670" s="15">
        <v>4000000</v>
      </c>
      <c r="Q670" s="15">
        <v>4000000</v>
      </c>
      <c r="R670" s="15">
        <v>4000000</v>
      </c>
      <c r="S670" s="15">
        <v>5000000</v>
      </c>
      <c r="T670" s="15">
        <v>5000000</v>
      </c>
      <c r="U670" s="23">
        <v>0.45390000000000003</v>
      </c>
      <c r="V670"/>
      <c r="W670"/>
      <c r="X670"/>
    </row>
    <row r="671" spans="1:24" s="21" customFormat="1" x14ac:dyDescent="0.3">
      <c r="A671" s="7" t="s">
        <v>281</v>
      </c>
      <c r="B671" s="7" t="s">
        <v>1116</v>
      </c>
      <c r="C671" s="7">
        <v>1301</v>
      </c>
      <c r="D671" s="7" t="s">
        <v>8</v>
      </c>
      <c r="E671" s="7">
        <v>907</v>
      </c>
      <c r="F671" s="7">
        <v>132028</v>
      </c>
      <c r="G671" s="7" t="s">
        <v>1195</v>
      </c>
      <c r="H671" s="8" t="s">
        <v>1864</v>
      </c>
      <c r="I671" s="15">
        <v>1000000</v>
      </c>
      <c r="J671" s="15">
        <v>1000000</v>
      </c>
      <c r="K671" s="15">
        <v>1000000</v>
      </c>
      <c r="L671" s="15">
        <v>1000000</v>
      </c>
      <c r="M671" s="15">
        <v>1000000</v>
      </c>
      <c r="N671" s="15">
        <v>1000000</v>
      </c>
      <c r="O671" s="15">
        <v>1000000</v>
      </c>
      <c r="P671" s="15">
        <v>1000000</v>
      </c>
      <c r="Q671" s="15">
        <v>2000000</v>
      </c>
      <c r="R671" s="15">
        <v>2000000</v>
      </c>
      <c r="S671" s="15">
        <v>2000000</v>
      </c>
      <c r="T671" s="15">
        <v>2000000</v>
      </c>
      <c r="U671" s="23">
        <v>0.45390000000000003</v>
      </c>
      <c r="V671"/>
      <c r="W671"/>
      <c r="X671"/>
    </row>
    <row r="672" spans="1:24" s="21" customFormat="1" x14ac:dyDescent="0.3">
      <c r="A672" s="7" t="s">
        <v>281</v>
      </c>
      <c r="B672" s="7" t="s">
        <v>1116</v>
      </c>
      <c r="C672" s="7">
        <v>1301</v>
      </c>
      <c r="D672" s="7" t="s">
        <v>1325</v>
      </c>
      <c r="E672" s="7">
        <v>907</v>
      </c>
      <c r="F672" s="7">
        <v>131430</v>
      </c>
      <c r="G672" s="7" t="s">
        <v>1195</v>
      </c>
      <c r="H672" s="8" t="s">
        <v>1130</v>
      </c>
      <c r="I672" s="15">
        <v>10000000</v>
      </c>
      <c r="J672" s="15">
        <v>15000000</v>
      </c>
      <c r="K672" s="15">
        <v>19000000</v>
      </c>
      <c r="L672" s="15">
        <v>19000000</v>
      </c>
      <c r="M672" s="15">
        <v>19000000</v>
      </c>
      <c r="N672" s="15">
        <v>19000000</v>
      </c>
      <c r="O672" s="15">
        <v>17000000</v>
      </c>
      <c r="P672" s="15">
        <v>17000000</v>
      </c>
      <c r="Q672" s="15">
        <v>22000000</v>
      </c>
      <c r="R672" s="15">
        <v>22000000</v>
      </c>
      <c r="S672" s="15">
        <v>22000000</v>
      </c>
      <c r="T672" s="15">
        <v>22000000</v>
      </c>
      <c r="U672" s="23">
        <v>0.45390000000000003</v>
      </c>
      <c r="V672"/>
      <c r="W672"/>
      <c r="X672"/>
    </row>
    <row r="673" spans="1:24" s="21" customFormat="1" x14ac:dyDescent="0.3">
      <c r="A673" s="7" t="s">
        <v>281</v>
      </c>
      <c r="B673" s="7" t="s">
        <v>1116</v>
      </c>
      <c r="C673" s="7">
        <v>1301</v>
      </c>
      <c r="D673" s="7" t="s">
        <v>1325</v>
      </c>
      <c r="E673" s="7">
        <v>907</v>
      </c>
      <c r="F673" s="7">
        <v>131506</v>
      </c>
      <c r="G673" s="7" t="s">
        <v>1195</v>
      </c>
      <c r="H673" s="8" t="s">
        <v>1865</v>
      </c>
      <c r="I673" s="15">
        <v>4000000</v>
      </c>
      <c r="J673" s="15">
        <v>3000000</v>
      </c>
      <c r="K673" s="15">
        <v>5000000</v>
      </c>
      <c r="L673" s="15">
        <v>5000000</v>
      </c>
      <c r="M673" s="15">
        <v>6000000</v>
      </c>
      <c r="N673" s="15">
        <v>5000000</v>
      </c>
      <c r="O673" s="15">
        <v>5000000</v>
      </c>
      <c r="P673" s="15">
        <v>5000000</v>
      </c>
      <c r="Q673" s="15">
        <v>7000000</v>
      </c>
      <c r="R673" s="15">
        <v>6000000</v>
      </c>
      <c r="S673" s="15">
        <v>7000000</v>
      </c>
      <c r="T673" s="15">
        <v>7000000</v>
      </c>
      <c r="U673" s="23">
        <v>0.45390000000000003</v>
      </c>
      <c r="V673"/>
      <c r="W673"/>
      <c r="X673"/>
    </row>
    <row r="674" spans="1:24" s="21" customFormat="1" x14ac:dyDescent="0.3">
      <c r="A674" s="7" t="s">
        <v>281</v>
      </c>
      <c r="B674" s="7" t="s">
        <v>1116</v>
      </c>
      <c r="C674" s="7">
        <v>1301</v>
      </c>
      <c r="D674" s="7" t="s">
        <v>1217</v>
      </c>
      <c r="E674" s="7">
        <v>907</v>
      </c>
      <c r="F674" s="7">
        <v>130516</v>
      </c>
      <c r="G674" s="7" t="s">
        <v>1195</v>
      </c>
      <c r="H674" s="8" t="s">
        <v>1142</v>
      </c>
      <c r="I674" s="15">
        <v>4000000</v>
      </c>
      <c r="J674" s="15">
        <v>2000000</v>
      </c>
      <c r="K674" s="15">
        <v>4000000</v>
      </c>
      <c r="L674" s="15">
        <v>4000000</v>
      </c>
      <c r="M674" s="15">
        <v>4000000</v>
      </c>
      <c r="N674" s="15">
        <v>2000000</v>
      </c>
      <c r="O674" s="15">
        <v>2000000</v>
      </c>
      <c r="P674" s="15">
        <v>3000000</v>
      </c>
      <c r="Q674" s="15">
        <v>6000000</v>
      </c>
      <c r="R674" s="15">
        <v>6000000</v>
      </c>
      <c r="S674" s="15">
        <v>6000000</v>
      </c>
      <c r="T674" s="15">
        <v>6000000</v>
      </c>
      <c r="U674" s="23">
        <v>0.45390000000000003</v>
      </c>
      <c r="V674"/>
      <c r="W674"/>
      <c r="X674"/>
    </row>
    <row r="675" spans="1:24" s="21" customFormat="1" x14ac:dyDescent="0.3">
      <c r="A675" s="7" t="s">
        <v>281</v>
      </c>
      <c r="B675" s="7" t="s">
        <v>1116</v>
      </c>
      <c r="C675" s="7">
        <v>1301</v>
      </c>
      <c r="D675" s="7" t="s">
        <v>1217</v>
      </c>
      <c r="E675" s="7">
        <v>907</v>
      </c>
      <c r="F675" s="7">
        <v>130685</v>
      </c>
      <c r="G675" s="7" t="s">
        <v>1195</v>
      </c>
      <c r="H675" s="8" t="s">
        <v>1141</v>
      </c>
      <c r="I675" s="15">
        <v>2000000</v>
      </c>
      <c r="J675" s="15">
        <v>2000000</v>
      </c>
      <c r="K675" s="15">
        <v>2000000</v>
      </c>
      <c r="L675" s="15">
        <v>2000000</v>
      </c>
      <c r="M675" s="15">
        <v>2000000</v>
      </c>
      <c r="N675" s="15">
        <v>2000000</v>
      </c>
      <c r="O675" s="15">
        <v>2000000</v>
      </c>
      <c r="P675" s="15">
        <v>3000000</v>
      </c>
      <c r="Q675" s="15">
        <v>3000000</v>
      </c>
      <c r="R675" s="15">
        <v>3000000</v>
      </c>
      <c r="S675" s="15">
        <v>3000000</v>
      </c>
      <c r="T675" s="15">
        <v>3000000</v>
      </c>
      <c r="U675" s="23">
        <v>0.45390000000000003</v>
      </c>
      <c r="V675"/>
      <c r="W675"/>
      <c r="X675"/>
    </row>
    <row r="676" spans="1:24" s="21" customFormat="1" x14ac:dyDescent="0.3">
      <c r="A676" s="7" t="s">
        <v>281</v>
      </c>
      <c r="B676" s="7" t="s">
        <v>1116</v>
      </c>
      <c r="C676" s="7">
        <v>1301</v>
      </c>
      <c r="D676" s="7" t="s">
        <v>1217</v>
      </c>
      <c r="E676" s="7">
        <v>907</v>
      </c>
      <c r="F676" s="7">
        <v>130469</v>
      </c>
      <c r="G676" s="7" t="s">
        <v>1195</v>
      </c>
      <c r="H676" s="8" t="s">
        <v>1140</v>
      </c>
      <c r="I676" s="15">
        <v>3000000</v>
      </c>
      <c r="J676" s="15">
        <v>2000000</v>
      </c>
      <c r="K676" s="15">
        <v>3000000</v>
      </c>
      <c r="L676" s="15">
        <v>2000000</v>
      </c>
      <c r="M676" s="15">
        <v>2000000</v>
      </c>
      <c r="N676" s="15">
        <v>2000000</v>
      </c>
      <c r="O676" s="15">
        <v>2000000</v>
      </c>
      <c r="P676" s="15">
        <v>3000000</v>
      </c>
      <c r="Q676" s="15">
        <v>3000000</v>
      </c>
      <c r="R676" s="15">
        <v>3000000</v>
      </c>
      <c r="S676" s="15">
        <v>3000000</v>
      </c>
      <c r="T676" s="15">
        <v>4000000</v>
      </c>
      <c r="U676" s="23">
        <v>0.45390000000000003</v>
      </c>
      <c r="V676"/>
      <c r="W676"/>
      <c r="X676"/>
    </row>
    <row r="677" spans="1:24" s="21" customFormat="1" x14ac:dyDescent="0.3">
      <c r="A677" s="7" t="s">
        <v>281</v>
      </c>
      <c r="B677" s="7" t="s">
        <v>1116</v>
      </c>
      <c r="C677" s="7">
        <v>1301</v>
      </c>
      <c r="D677" s="7" t="s">
        <v>8</v>
      </c>
      <c r="E677" s="7">
        <v>907</v>
      </c>
      <c r="F677" s="7">
        <v>131963</v>
      </c>
      <c r="G677" s="7" t="s">
        <v>1195</v>
      </c>
      <c r="H677" s="8" t="s">
        <v>1866</v>
      </c>
      <c r="I677" s="15">
        <v>15000000</v>
      </c>
      <c r="J677" s="15">
        <v>14000000</v>
      </c>
      <c r="K677" s="15">
        <v>16000000</v>
      </c>
      <c r="L677" s="15">
        <v>15000000</v>
      </c>
      <c r="M677" s="15">
        <v>14000000</v>
      </c>
      <c r="N677" s="15">
        <v>15000000</v>
      </c>
      <c r="O677" s="15">
        <v>11000000</v>
      </c>
      <c r="P677" s="15">
        <v>12000000</v>
      </c>
      <c r="Q677" s="15">
        <v>15000000</v>
      </c>
      <c r="R677" s="15">
        <v>16000000</v>
      </c>
      <c r="S677" s="15">
        <v>18000000</v>
      </c>
      <c r="T677" s="15">
        <v>20000000</v>
      </c>
      <c r="U677" s="23">
        <v>0.45390000000000003</v>
      </c>
      <c r="V677"/>
      <c r="W677"/>
      <c r="X677"/>
    </row>
    <row r="678" spans="1:24" s="21" customFormat="1" x14ac:dyDescent="0.3">
      <c r="A678" s="7" t="s">
        <v>281</v>
      </c>
      <c r="B678" s="7" t="s">
        <v>1116</v>
      </c>
      <c r="C678" s="7">
        <v>1301</v>
      </c>
      <c r="D678" s="7" t="s">
        <v>8</v>
      </c>
      <c r="E678" s="7">
        <v>907</v>
      </c>
      <c r="F678" s="7">
        <v>131964</v>
      </c>
      <c r="G678" s="7" t="s">
        <v>1195</v>
      </c>
      <c r="H678" s="8" t="s">
        <v>1867</v>
      </c>
      <c r="I678" s="15">
        <v>4000000</v>
      </c>
      <c r="J678" s="15">
        <v>2000000</v>
      </c>
      <c r="K678" s="15">
        <v>3000000</v>
      </c>
      <c r="L678" s="15">
        <v>3000000</v>
      </c>
      <c r="M678" s="15">
        <v>3000000</v>
      </c>
      <c r="N678" s="15">
        <v>3000000</v>
      </c>
      <c r="O678" s="15">
        <v>2000000</v>
      </c>
      <c r="P678" s="15">
        <v>2000000</v>
      </c>
      <c r="Q678" s="15">
        <v>5000000</v>
      </c>
      <c r="R678" s="15">
        <v>7000000</v>
      </c>
      <c r="S678" s="15">
        <v>8000000</v>
      </c>
      <c r="T678" s="15">
        <v>9000000</v>
      </c>
      <c r="U678" s="23">
        <v>0.45390000000000003</v>
      </c>
      <c r="V678"/>
      <c r="W678"/>
      <c r="X678"/>
    </row>
    <row r="679" spans="1:24" s="21" customFormat="1" x14ac:dyDescent="0.3">
      <c r="A679" s="7" t="s">
        <v>281</v>
      </c>
      <c r="B679" s="7" t="s">
        <v>1116</v>
      </c>
      <c r="C679" s="7">
        <v>1301</v>
      </c>
      <c r="D679" s="7" t="s">
        <v>8</v>
      </c>
      <c r="E679" s="7">
        <v>907</v>
      </c>
      <c r="F679" s="7">
        <v>132104</v>
      </c>
      <c r="G679" s="7" t="s">
        <v>1195</v>
      </c>
      <c r="H679" s="8" t="s">
        <v>1868</v>
      </c>
      <c r="I679" s="15">
        <v>1000000</v>
      </c>
      <c r="J679" s="15">
        <v>1000000</v>
      </c>
      <c r="K679" s="15">
        <v>1000000</v>
      </c>
      <c r="L679" s="15">
        <v>1000000</v>
      </c>
      <c r="M679" s="15">
        <v>1000000</v>
      </c>
      <c r="N679" s="15">
        <v>1000000</v>
      </c>
      <c r="O679" s="15">
        <v>1000000</v>
      </c>
      <c r="P679" s="15">
        <v>1000000</v>
      </c>
      <c r="Q679" s="15">
        <v>1000000</v>
      </c>
      <c r="R679" s="15">
        <v>2000000</v>
      </c>
      <c r="S679" s="15">
        <v>2000000</v>
      </c>
      <c r="T679" s="15">
        <v>2000000</v>
      </c>
      <c r="U679" s="23">
        <v>0.45390000000000003</v>
      </c>
      <c r="V679"/>
      <c r="W679"/>
      <c r="X679"/>
    </row>
    <row r="680" spans="1:24" s="21" customFormat="1" x14ac:dyDescent="0.3">
      <c r="A680" s="7" t="s">
        <v>281</v>
      </c>
      <c r="B680" s="7" t="s">
        <v>1116</v>
      </c>
      <c r="C680" s="7">
        <v>1301</v>
      </c>
      <c r="D680" s="7" t="s">
        <v>8</v>
      </c>
      <c r="E680" s="7">
        <v>907</v>
      </c>
      <c r="F680" s="7">
        <v>131883</v>
      </c>
      <c r="G680" s="7" t="s">
        <v>1195</v>
      </c>
      <c r="H680" s="8" t="s">
        <v>1869</v>
      </c>
      <c r="I680" s="15">
        <v>22000000</v>
      </c>
      <c r="J680" s="15">
        <v>17000000</v>
      </c>
      <c r="K680" s="15">
        <v>21000000</v>
      </c>
      <c r="L680" s="15">
        <v>21000000</v>
      </c>
      <c r="M680" s="15">
        <v>21000000</v>
      </c>
      <c r="N680" s="15">
        <v>18000000</v>
      </c>
      <c r="O680" s="15">
        <v>18000000</v>
      </c>
      <c r="P680" s="15">
        <v>16000000</v>
      </c>
      <c r="Q680" s="15">
        <v>22000000</v>
      </c>
      <c r="R680" s="15">
        <v>21000000</v>
      </c>
      <c r="S680" s="15">
        <v>23000000</v>
      </c>
      <c r="T680" s="15">
        <v>27000000</v>
      </c>
      <c r="U680" s="23">
        <v>0.45390000000000003</v>
      </c>
      <c r="V680"/>
      <c r="W680"/>
      <c r="X680"/>
    </row>
    <row r="681" spans="1:24" s="21" customFormat="1" x14ac:dyDescent="0.3">
      <c r="A681" s="7" t="s">
        <v>281</v>
      </c>
      <c r="B681" s="7" t="s">
        <v>1116</v>
      </c>
      <c r="C681" s="7">
        <v>1301</v>
      </c>
      <c r="D681" s="7" t="s">
        <v>8</v>
      </c>
      <c r="E681" s="7">
        <v>907</v>
      </c>
      <c r="F681" s="7">
        <v>131815</v>
      </c>
      <c r="G681" s="7" t="s">
        <v>1195</v>
      </c>
      <c r="H681" s="8" t="s">
        <v>1134</v>
      </c>
      <c r="I681" s="15">
        <v>8000000</v>
      </c>
      <c r="J681" s="15">
        <v>4000000</v>
      </c>
      <c r="K681" s="15">
        <v>5000000</v>
      </c>
      <c r="L681" s="15">
        <v>5000000</v>
      </c>
      <c r="M681" s="15">
        <v>7000000</v>
      </c>
      <c r="N681" s="15">
        <v>7000000</v>
      </c>
      <c r="O681" s="15">
        <v>4000000</v>
      </c>
      <c r="P681" s="15">
        <v>4000000</v>
      </c>
      <c r="Q681" s="15">
        <v>9000000</v>
      </c>
      <c r="R681" s="15">
        <v>9000000</v>
      </c>
      <c r="S681" s="15">
        <v>10000000</v>
      </c>
      <c r="T681" s="15">
        <v>10000000</v>
      </c>
      <c r="U681" s="23">
        <v>0.45390000000000003</v>
      </c>
      <c r="V681"/>
      <c r="W681"/>
      <c r="X681"/>
    </row>
    <row r="682" spans="1:24" s="21" customFormat="1" x14ac:dyDescent="0.3">
      <c r="A682" s="7" t="s">
        <v>281</v>
      </c>
      <c r="B682" s="7" t="s">
        <v>1116</v>
      </c>
      <c r="C682" s="7">
        <v>1301</v>
      </c>
      <c r="D682" s="7" t="s">
        <v>8</v>
      </c>
      <c r="E682" s="7">
        <v>907</v>
      </c>
      <c r="F682" s="7">
        <v>131813</v>
      </c>
      <c r="G682" s="7" t="s">
        <v>1195</v>
      </c>
      <c r="H682" s="8" t="s">
        <v>1132</v>
      </c>
      <c r="I682" s="15">
        <v>14000000</v>
      </c>
      <c r="J682" s="15">
        <v>14000000</v>
      </c>
      <c r="K682" s="15">
        <v>13000000</v>
      </c>
      <c r="L682" s="15">
        <v>14000000</v>
      </c>
      <c r="M682" s="15">
        <v>15000000</v>
      </c>
      <c r="N682" s="15">
        <v>15000000</v>
      </c>
      <c r="O682" s="15">
        <v>14000000</v>
      </c>
      <c r="P682" s="15">
        <v>14000000</v>
      </c>
      <c r="Q682" s="15">
        <v>15000000</v>
      </c>
      <c r="R682" s="15">
        <v>14000000</v>
      </c>
      <c r="S682" s="15">
        <v>15000000</v>
      </c>
      <c r="T682" s="15">
        <v>15000000</v>
      </c>
      <c r="U682" s="23">
        <v>0.45390000000000003</v>
      </c>
      <c r="V682"/>
      <c r="W682"/>
      <c r="X682"/>
    </row>
    <row r="683" spans="1:24" s="21" customFormat="1" x14ac:dyDescent="0.3">
      <c r="A683" s="7" t="s">
        <v>281</v>
      </c>
      <c r="B683" s="7" t="s">
        <v>1116</v>
      </c>
      <c r="C683" s="7">
        <v>1301</v>
      </c>
      <c r="D683" s="7" t="s">
        <v>8</v>
      </c>
      <c r="E683" s="7">
        <v>907</v>
      </c>
      <c r="F683" s="7">
        <v>132050</v>
      </c>
      <c r="G683" s="7" t="s">
        <v>1195</v>
      </c>
      <c r="H683" s="8" t="s">
        <v>1870</v>
      </c>
      <c r="I683" s="15">
        <v>9000000</v>
      </c>
      <c r="J683" s="15">
        <v>11000000</v>
      </c>
      <c r="K683" s="15">
        <v>9000000</v>
      </c>
      <c r="L683" s="15">
        <v>10000000</v>
      </c>
      <c r="M683" s="15">
        <v>10000000</v>
      </c>
      <c r="N683" s="15">
        <v>8000000</v>
      </c>
      <c r="O683" s="15">
        <v>7000000</v>
      </c>
      <c r="P683" s="15">
        <v>7000000</v>
      </c>
      <c r="Q683" s="15">
        <v>14000000</v>
      </c>
      <c r="R683" s="15">
        <v>15000000</v>
      </c>
      <c r="S683" s="15">
        <v>16000000</v>
      </c>
      <c r="T683" s="15">
        <v>20000000</v>
      </c>
      <c r="U683" s="23">
        <v>0.45390000000000003</v>
      </c>
      <c r="V683"/>
      <c r="W683"/>
      <c r="X683"/>
    </row>
    <row r="684" spans="1:24" s="21" customFormat="1" x14ac:dyDescent="0.3">
      <c r="A684" s="7" t="s">
        <v>281</v>
      </c>
      <c r="B684" s="7" t="s">
        <v>1116</v>
      </c>
      <c r="C684" s="7">
        <v>1301</v>
      </c>
      <c r="D684" s="7" t="s">
        <v>8</v>
      </c>
      <c r="E684" s="7">
        <v>907</v>
      </c>
      <c r="F684" s="7">
        <v>131829</v>
      </c>
      <c r="G684" s="7" t="s">
        <v>1195</v>
      </c>
      <c r="H684" s="8" t="s">
        <v>1129</v>
      </c>
      <c r="I684" s="15">
        <v>8000000</v>
      </c>
      <c r="J684" s="15">
        <v>10000000</v>
      </c>
      <c r="K684" s="15">
        <v>8000000</v>
      </c>
      <c r="L684" s="15">
        <v>8000000</v>
      </c>
      <c r="M684" s="15">
        <v>8000000</v>
      </c>
      <c r="N684" s="15">
        <v>8000000</v>
      </c>
      <c r="O684" s="15">
        <v>8000000</v>
      </c>
      <c r="P684" s="15">
        <v>8000000</v>
      </c>
      <c r="Q684" s="15">
        <v>10000000</v>
      </c>
      <c r="R684" s="15">
        <v>11000000</v>
      </c>
      <c r="S684" s="15">
        <v>13000000</v>
      </c>
      <c r="T684" s="15">
        <v>15000000</v>
      </c>
      <c r="U684" s="23">
        <v>0.45390000000000003</v>
      </c>
      <c r="V684"/>
      <c r="W684"/>
      <c r="X684"/>
    </row>
    <row r="685" spans="1:24" s="21" customFormat="1" x14ac:dyDescent="0.3">
      <c r="A685" s="7" t="s">
        <v>281</v>
      </c>
      <c r="B685" s="7" t="s">
        <v>1116</v>
      </c>
      <c r="C685" s="7">
        <v>1301</v>
      </c>
      <c r="D685" s="7" t="s">
        <v>8</v>
      </c>
      <c r="E685" s="7">
        <v>907</v>
      </c>
      <c r="F685" s="7">
        <v>131716</v>
      </c>
      <c r="G685" s="7" t="s">
        <v>1195</v>
      </c>
      <c r="H685" s="8" t="s">
        <v>1317</v>
      </c>
      <c r="I685" s="15">
        <v>4000000</v>
      </c>
      <c r="J685" s="15">
        <v>3000000</v>
      </c>
      <c r="K685" s="15">
        <v>3000000</v>
      </c>
      <c r="L685" s="15">
        <v>3000000</v>
      </c>
      <c r="M685" s="15">
        <v>3000000</v>
      </c>
      <c r="N685" s="15">
        <v>3000000</v>
      </c>
      <c r="O685" s="15">
        <v>3000000</v>
      </c>
      <c r="P685" s="15">
        <v>3000000</v>
      </c>
      <c r="Q685" s="15">
        <v>4000000</v>
      </c>
      <c r="R685" s="15">
        <v>5000000</v>
      </c>
      <c r="S685" s="15">
        <v>6000000</v>
      </c>
      <c r="T685" s="15">
        <v>6000000</v>
      </c>
      <c r="U685" s="23">
        <v>0.45390000000000003</v>
      </c>
      <c r="V685"/>
      <c r="W685"/>
      <c r="X685"/>
    </row>
    <row r="686" spans="1:24" s="21" customFormat="1" x14ac:dyDescent="0.3">
      <c r="A686" s="7" t="s">
        <v>281</v>
      </c>
      <c r="B686" s="7" t="s">
        <v>1116</v>
      </c>
      <c r="C686" s="7">
        <v>1301</v>
      </c>
      <c r="D686" s="7" t="s">
        <v>8</v>
      </c>
      <c r="E686" s="7">
        <v>907</v>
      </c>
      <c r="F686" s="7">
        <v>131635</v>
      </c>
      <c r="G686" s="7" t="s">
        <v>1195</v>
      </c>
      <c r="H686" s="8" t="s">
        <v>1133</v>
      </c>
      <c r="I686" s="15">
        <v>9000000</v>
      </c>
      <c r="J686" s="15">
        <v>10000000</v>
      </c>
      <c r="K686" s="15">
        <v>12000000</v>
      </c>
      <c r="L686" s="15">
        <v>10000000</v>
      </c>
      <c r="M686" s="15">
        <v>11000000</v>
      </c>
      <c r="N686" s="15">
        <v>9000000</v>
      </c>
      <c r="O686" s="15">
        <v>11000000</v>
      </c>
      <c r="P686" s="15">
        <v>10000000</v>
      </c>
      <c r="Q686" s="15">
        <v>10000000</v>
      </c>
      <c r="R686" s="15">
        <v>12000000</v>
      </c>
      <c r="S686" s="15">
        <v>13000000</v>
      </c>
      <c r="T686" s="15">
        <v>13000000</v>
      </c>
      <c r="U686" s="23">
        <v>0.45390000000000003</v>
      </c>
      <c r="V686"/>
      <c r="W686"/>
      <c r="X686"/>
    </row>
    <row r="687" spans="1:24" s="21" customFormat="1" x14ac:dyDescent="0.3">
      <c r="A687" s="7" t="s">
        <v>281</v>
      </c>
      <c r="B687" s="7" t="s">
        <v>1116</v>
      </c>
      <c r="C687" s="7">
        <v>1301</v>
      </c>
      <c r="D687" s="7" t="s">
        <v>8</v>
      </c>
      <c r="E687" s="7">
        <v>907</v>
      </c>
      <c r="F687" s="7">
        <v>132199</v>
      </c>
      <c r="G687" s="7" t="s">
        <v>1195</v>
      </c>
      <c r="H687" s="8" t="s">
        <v>1871</v>
      </c>
      <c r="I687" s="15">
        <v>7000000</v>
      </c>
      <c r="J687" s="15">
        <v>3000000</v>
      </c>
      <c r="K687" s="15">
        <v>6000000</v>
      </c>
      <c r="L687" s="15">
        <v>6000000</v>
      </c>
      <c r="M687" s="15">
        <v>6000000</v>
      </c>
      <c r="N687" s="15">
        <v>7000000</v>
      </c>
      <c r="O687" s="15">
        <v>4000000</v>
      </c>
      <c r="P687" s="15">
        <v>3000000</v>
      </c>
      <c r="Q687" s="15">
        <v>8000000</v>
      </c>
      <c r="R687" s="15">
        <v>12000000</v>
      </c>
      <c r="S687" s="15">
        <v>14000000</v>
      </c>
      <c r="T687" s="15">
        <v>15000000</v>
      </c>
      <c r="U687" s="23">
        <v>0.45390000000000003</v>
      </c>
      <c r="V687"/>
      <c r="W687"/>
      <c r="X687"/>
    </row>
    <row r="688" spans="1:24" s="21" customFormat="1" x14ac:dyDescent="0.3">
      <c r="A688" s="7" t="s">
        <v>281</v>
      </c>
      <c r="B688" s="7" t="s">
        <v>1116</v>
      </c>
      <c r="C688" s="7">
        <v>1301</v>
      </c>
      <c r="D688" s="7" t="s">
        <v>8</v>
      </c>
      <c r="E688" s="7">
        <v>907</v>
      </c>
      <c r="F688" s="7">
        <v>131985</v>
      </c>
      <c r="G688" s="7" t="s">
        <v>1195</v>
      </c>
      <c r="H688" s="8" t="s">
        <v>1872</v>
      </c>
      <c r="I688" s="15">
        <v>8000000</v>
      </c>
      <c r="J688" s="15">
        <v>6000000</v>
      </c>
      <c r="K688" s="15">
        <v>8000000</v>
      </c>
      <c r="L688" s="15">
        <v>8000000</v>
      </c>
      <c r="M688" s="15">
        <v>8000000</v>
      </c>
      <c r="N688" s="15">
        <v>8000000</v>
      </c>
      <c r="O688" s="15">
        <v>6000000</v>
      </c>
      <c r="P688" s="15">
        <v>6000000</v>
      </c>
      <c r="Q688" s="15">
        <v>13000000</v>
      </c>
      <c r="R688" s="15">
        <v>14000000</v>
      </c>
      <c r="S688" s="15">
        <v>15000000</v>
      </c>
      <c r="T688" s="15">
        <v>18000000</v>
      </c>
      <c r="U688" s="23">
        <v>0.45390000000000003</v>
      </c>
      <c r="V688"/>
      <c r="W688"/>
      <c r="X688"/>
    </row>
    <row r="689" spans="1:24" s="21" customFormat="1" x14ac:dyDescent="0.3">
      <c r="A689" s="7" t="s">
        <v>281</v>
      </c>
      <c r="B689" s="7" t="s">
        <v>1116</v>
      </c>
      <c r="C689" s="7">
        <v>1301</v>
      </c>
      <c r="D689" s="7" t="s">
        <v>8</v>
      </c>
      <c r="E689" s="7">
        <v>907</v>
      </c>
      <c r="F689" s="7">
        <v>131992</v>
      </c>
      <c r="G689" s="7" t="s">
        <v>1195</v>
      </c>
      <c r="H689" s="8" t="s">
        <v>1873</v>
      </c>
      <c r="I689" s="15">
        <v>2000000</v>
      </c>
      <c r="J689" s="15">
        <v>1000000</v>
      </c>
      <c r="K689" s="15">
        <v>2000000</v>
      </c>
      <c r="L689" s="15">
        <v>2000000</v>
      </c>
      <c r="M689" s="15">
        <v>2000000</v>
      </c>
      <c r="N689" s="15">
        <v>1000000</v>
      </c>
      <c r="O689" s="15">
        <v>1000000</v>
      </c>
      <c r="P689" s="15">
        <v>1000000</v>
      </c>
      <c r="Q689" s="15">
        <v>3000000</v>
      </c>
      <c r="R689" s="15">
        <v>3000000</v>
      </c>
      <c r="S689" s="15">
        <v>3000000</v>
      </c>
      <c r="T689" s="15">
        <v>3000000</v>
      </c>
      <c r="U689" s="23">
        <v>0.45390000000000003</v>
      </c>
      <c r="V689"/>
      <c r="W689"/>
      <c r="X689"/>
    </row>
    <row r="690" spans="1:24" x14ac:dyDescent="0.3">
      <c r="A690" s="7" t="s">
        <v>281</v>
      </c>
      <c r="B690" s="7" t="s">
        <v>1116</v>
      </c>
      <c r="C690" s="7">
        <v>1301</v>
      </c>
      <c r="D690" s="7" t="s">
        <v>8</v>
      </c>
      <c r="E690" s="7">
        <v>907</v>
      </c>
      <c r="F690" s="7">
        <v>131945</v>
      </c>
      <c r="G690" s="7" t="s">
        <v>1195</v>
      </c>
      <c r="H690" s="8" t="s">
        <v>1874</v>
      </c>
      <c r="I690" s="15">
        <v>1000000</v>
      </c>
      <c r="J690" s="15">
        <v>0</v>
      </c>
      <c r="K690" s="15">
        <v>1000000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1000000</v>
      </c>
      <c r="R690" s="15">
        <v>1000000</v>
      </c>
      <c r="S690" s="15">
        <v>1000000</v>
      </c>
      <c r="T690" s="15">
        <v>1000000</v>
      </c>
      <c r="U690" s="23">
        <v>0.45390000000000003</v>
      </c>
    </row>
    <row r="691" spans="1:24" x14ac:dyDescent="0.3">
      <c r="A691" s="7" t="s">
        <v>281</v>
      </c>
      <c r="B691" s="7" t="s">
        <v>1116</v>
      </c>
      <c r="C691" s="7">
        <v>1301</v>
      </c>
      <c r="D691" s="7" t="s">
        <v>8</v>
      </c>
      <c r="E691" s="7">
        <v>907</v>
      </c>
      <c r="F691" s="7">
        <v>131839</v>
      </c>
      <c r="G691" s="7" t="s">
        <v>1195</v>
      </c>
      <c r="H691" s="8" t="s">
        <v>1143</v>
      </c>
      <c r="I691" s="15">
        <v>1000000</v>
      </c>
      <c r="J691" s="15">
        <v>0</v>
      </c>
      <c r="K691" s="15">
        <v>1000000</v>
      </c>
      <c r="L691" s="15">
        <v>1000000</v>
      </c>
      <c r="M691" s="15">
        <v>1000000</v>
      </c>
      <c r="N691" s="15">
        <v>1000000</v>
      </c>
      <c r="O691" s="15">
        <v>0</v>
      </c>
      <c r="P691" s="15">
        <v>1000000</v>
      </c>
      <c r="Q691" s="15">
        <v>2000000</v>
      </c>
      <c r="R691" s="15">
        <v>2000000</v>
      </c>
      <c r="S691" s="15">
        <v>2000000</v>
      </c>
      <c r="T691" s="15">
        <v>2000000</v>
      </c>
      <c r="U691" s="23">
        <v>0.45390000000000003</v>
      </c>
    </row>
    <row r="692" spans="1:24" x14ac:dyDescent="0.3">
      <c r="A692" s="7" t="s">
        <v>281</v>
      </c>
      <c r="B692" s="7" t="s">
        <v>1116</v>
      </c>
      <c r="C692" s="7">
        <v>1301</v>
      </c>
      <c r="D692" s="2" t="s">
        <v>1215</v>
      </c>
      <c r="E692" s="2">
        <v>907</v>
      </c>
      <c r="F692" s="2">
        <v>130024</v>
      </c>
      <c r="G692" s="2" t="s">
        <v>1195</v>
      </c>
      <c r="H692" s="8" t="s">
        <v>1136</v>
      </c>
      <c r="I692" s="15">
        <v>3000000</v>
      </c>
      <c r="J692" s="15">
        <v>2000000</v>
      </c>
      <c r="K692" s="15">
        <v>3000000</v>
      </c>
      <c r="L692" s="15">
        <v>2000000</v>
      </c>
      <c r="M692" s="15">
        <v>2000000</v>
      </c>
      <c r="N692" s="15">
        <v>2000000</v>
      </c>
      <c r="O692" s="15">
        <v>2000000</v>
      </c>
      <c r="P692" s="15">
        <v>3000000</v>
      </c>
      <c r="Q692" s="15">
        <v>3000000</v>
      </c>
      <c r="R692" s="15">
        <v>3000000</v>
      </c>
      <c r="S692" s="15">
        <v>3000000</v>
      </c>
      <c r="T692" s="15">
        <v>3000000</v>
      </c>
      <c r="U692" s="23">
        <v>0.45390000000000003</v>
      </c>
    </row>
    <row r="693" spans="1:24" s="21" customFormat="1" x14ac:dyDescent="0.3">
      <c r="A693" s="7" t="s">
        <v>281</v>
      </c>
      <c r="B693" s="7" t="s">
        <v>1116</v>
      </c>
      <c r="C693" s="7">
        <v>1301</v>
      </c>
      <c r="D693" s="6" t="s">
        <v>8</v>
      </c>
      <c r="E693" s="7">
        <v>907</v>
      </c>
      <c r="F693" s="6" t="s">
        <v>1327</v>
      </c>
      <c r="G693" s="7" t="s">
        <v>1195</v>
      </c>
      <c r="H693" s="13" t="s">
        <v>1326</v>
      </c>
      <c r="I693" s="15">
        <v>10000000</v>
      </c>
      <c r="J693" s="15">
        <v>24000000</v>
      </c>
      <c r="K693" s="15">
        <v>28000000</v>
      </c>
      <c r="L693" s="15">
        <v>29000000</v>
      </c>
      <c r="M693" s="15">
        <v>39000000</v>
      </c>
      <c r="N693" s="15">
        <v>39000000</v>
      </c>
      <c r="O693" s="15">
        <v>39000000</v>
      </c>
      <c r="P693" s="15">
        <v>39000000</v>
      </c>
      <c r="Q693" s="15">
        <v>39000000</v>
      </c>
      <c r="R693" s="15">
        <v>39000000</v>
      </c>
      <c r="S693" s="15">
        <v>39000000</v>
      </c>
      <c r="T693" s="15">
        <v>39000000</v>
      </c>
      <c r="U693" s="23">
        <v>0.45390000000000003</v>
      </c>
      <c r="V693"/>
      <c r="W693"/>
      <c r="X693"/>
    </row>
    <row r="694" spans="1:24" x14ac:dyDescent="0.3">
      <c r="A694" s="7" t="s">
        <v>281</v>
      </c>
      <c r="B694" s="7" t="s">
        <v>1116</v>
      </c>
      <c r="C694" s="7">
        <v>1301</v>
      </c>
      <c r="D694" s="2" t="s">
        <v>8</v>
      </c>
      <c r="E694" s="2">
        <v>907</v>
      </c>
      <c r="F694" s="2" t="s">
        <v>1901</v>
      </c>
      <c r="G694" s="2" t="s">
        <v>1195</v>
      </c>
      <c r="H694" s="8" t="s">
        <v>1875</v>
      </c>
      <c r="I694" s="15">
        <v>3000000</v>
      </c>
      <c r="J694" s="15">
        <v>4000000</v>
      </c>
      <c r="K694" s="15">
        <v>3000000</v>
      </c>
      <c r="L694" s="15">
        <v>4000000</v>
      </c>
      <c r="M694" s="15">
        <v>3000000</v>
      </c>
      <c r="N694" s="15">
        <v>3000000</v>
      </c>
      <c r="O694" s="15">
        <v>4000000</v>
      </c>
      <c r="P694" s="15">
        <v>3000000</v>
      </c>
      <c r="Q694" s="15">
        <v>4000000</v>
      </c>
      <c r="R694" s="15">
        <v>3000000</v>
      </c>
      <c r="S694" s="15">
        <v>5000000</v>
      </c>
      <c r="T694" s="15">
        <v>6000000</v>
      </c>
      <c r="U694" s="23">
        <v>0.45390000000000003</v>
      </c>
    </row>
    <row r="695" spans="1:24" x14ac:dyDescent="0.3">
      <c r="A695" s="7" t="s">
        <v>281</v>
      </c>
      <c r="B695" s="7" t="s">
        <v>1116</v>
      </c>
      <c r="C695" s="7">
        <v>1301</v>
      </c>
      <c r="D695" s="2" t="s">
        <v>8</v>
      </c>
      <c r="E695" s="2">
        <v>999</v>
      </c>
      <c r="F695" s="2" t="s">
        <v>8</v>
      </c>
      <c r="G695" s="2" t="s">
        <v>1195</v>
      </c>
      <c r="H695" s="8" t="s">
        <v>1876</v>
      </c>
      <c r="I695" s="15">
        <v>2000000</v>
      </c>
      <c r="J695" s="15">
        <v>0</v>
      </c>
      <c r="K695" s="15">
        <v>1000000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2000000</v>
      </c>
      <c r="R695" s="15">
        <v>2000000</v>
      </c>
      <c r="S695" s="15">
        <v>2000000</v>
      </c>
      <c r="T695" s="15">
        <v>3000000</v>
      </c>
      <c r="U695" s="23">
        <v>0.45390000000000003</v>
      </c>
    </row>
    <row r="696" spans="1:24" x14ac:dyDescent="0.3">
      <c r="A696" s="7" t="s">
        <v>281</v>
      </c>
      <c r="B696" s="7" t="s">
        <v>1116</v>
      </c>
      <c r="C696" s="7">
        <v>1301</v>
      </c>
      <c r="D696" s="2" t="s">
        <v>927</v>
      </c>
      <c r="E696" s="2">
        <v>901</v>
      </c>
      <c r="F696" s="2">
        <v>111400</v>
      </c>
      <c r="G696" s="2" t="s">
        <v>1195</v>
      </c>
      <c r="H696" s="8" t="s">
        <v>1877</v>
      </c>
      <c r="I696" s="15">
        <v>1000000</v>
      </c>
      <c r="J696" s="15">
        <v>1000000</v>
      </c>
      <c r="K696" s="15">
        <v>1000000</v>
      </c>
      <c r="L696" s="15">
        <v>1000000</v>
      </c>
      <c r="M696" s="15">
        <v>1000000</v>
      </c>
      <c r="N696" s="15">
        <v>2000000</v>
      </c>
      <c r="O696" s="15">
        <v>2000000</v>
      </c>
      <c r="P696" s="15">
        <v>2000000</v>
      </c>
      <c r="Q696" s="15">
        <v>2000000</v>
      </c>
      <c r="R696" s="15">
        <v>2000000</v>
      </c>
      <c r="S696" s="15">
        <v>2000000</v>
      </c>
      <c r="T696" s="15">
        <v>3000000</v>
      </c>
      <c r="U696" s="23">
        <v>0.45390000000000003</v>
      </c>
    </row>
    <row r="697" spans="1:24" x14ac:dyDescent="0.3">
      <c r="A697" s="7" t="s">
        <v>281</v>
      </c>
      <c r="B697" s="7" t="s">
        <v>1116</v>
      </c>
      <c r="C697" s="7">
        <v>1301</v>
      </c>
      <c r="D697" s="2" t="s">
        <v>927</v>
      </c>
      <c r="E697" s="2">
        <v>901</v>
      </c>
      <c r="F697" s="2">
        <v>111398</v>
      </c>
      <c r="G697" s="2" t="s">
        <v>1195</v>
      </c>
      <c r="H697" s="8" t="s">
        <v>1878</v>
      </c>
      <c r="I697" s="15">
        <v>1000000</v>
      </c>
      <c r="J697" s="15">
        <v>1000000</v>
      </c>
      <c r="K697" s="15">
        <v>1000000</v>
      </c>
      <c r="L697" s="15">
        <v>1000000</v>
      </c>
      <c r="M697" s="15">
        <v>1000000</v>
      </c>
      <c r="N697" s="15">
        <v>1000000</v>
      </c>
      <c r="O697" s="15">
        <v>1000000</v>
      </c>
      <c r="P697" s="15">
        <v>1000000</v>
      </c>
      <c r="Q697" s="15">
        <v>1000000</v>
      </c>
      <c r="R697" s="15">
        <v>1000000</v>
      </c>
      <c r="S697" s="15">
        <v>1000000</v>
      </c>
      <c r="T697" s="15">
        <v>2000000</v>
      </c>
      <c r="U697" s="23">
        <v>0.45390000000000003</v>
      </c>
    </row>
    <row r="698" spans="1:24" x14ac:dyDescent="0.3">
      <c r="A698" s="7" t="s">
        <v>281</v>
      </c>
      <c r="B698" s="7" t="s">
        <v>1116</v>
      </c>
      <c r="C698" s="7">
        <v>1301</v>
      </c>
      <c r="D698" s="2" t="s">
        <v>927</v>
      </c>
      <c r="E698" s="2">
        <v>901</v>
      </c>
      <c r="F698" s="2">
        <v>111397</v>
      </c>
      <c r="G698" s="2" t="s">
        <v>1195</v>
      </c>
      <c r="H698" s="8" t="s">
        <v>1879</v>
      </c>
      <c r="I698" s="15">
        <v>2000000</v>
      </c>
      <c r="J698" s="15">
        <v>1000000</v>
      </c>
      <c r="K698" s="15">
        <v>2000000</v>
      </c>
      <c r="L698" s="15">
        <v>1000000</v>
      </c>
      <c r="M698" s="15">
        <v>1000000</v>
      </c>
      <c r="N698" s="15">
        <v>1000000</v>
      </c>
      <c r="O698" s="15">
        <v>1000000</v>
      </c>
      <c r="P698" s="15">
        <v>1000000</v>
      </c>
      <c r="Q698" s="15">
        <v>2000000</v>
      </c>
      <c r="R698" s="15">
        <v>2000000</v>
      </c>
      <c r="S698" s="15">
        <v>2000000</v>
      </c>
      <c r="T698" s="15">
        <v>2000000</v>
      </c>
      <c r="U698" s="23">
        <v>0.45390000000000003</v>
      </c>
    </row>
    <row r="699" spans="1:24" x14ac:dyDescent="0.3">
      <c r="A699" s="7" t="s">
        <v>281</v>
      </c>
      <c r="B699" s="7" t="s">
        <v>1116</v>
      </c>
      <c r="C699" s="7">
        <v>1301</v>
      </c>
      <c r="D699" s="2" t="s">
        <v>927</v>
      </c>
      <c r="E699" s="2">
        <v>901</v>
      </c>
      <c r="F699" s="2">
        <v>111452</v>
      </c>
      <c r="G699" s="2" t="s">
        <v>1195</v>
      </c>
      <c r="H699" s="8" t="s">
        <v>1880</v>
      </c>
      <c r="I699" s="15">
        <v>6000000</v>
      </c>
      <c r="J699" s="15">
        <v>6000000</v>
      </c>
      <c r="K699" s="15">
        <v>6000000</v>
      </c>
      <c r="L699" s="15">
        <v>6000000</v>
      </c>
      <c r="M699" s="15">
        <v>6000000</v>
      </c>
      <c r="N699" s="15">
        <v>6000000</v>
      </c>
      <c r="O699" s="15">
        <v>6000000</v>
      </c>
      <c r="P699" s="15">
        <v>6000000</v>
      </c>
      <c r="Q699" s="15">
        <v>6000000</v>
      </c>
      <c r="R699" s="15">
        <v>7000000</v>
      </c>
      <c r="S699" s="15">
        <v>7000000</v>
      </c>
      <c r="T699" s="15">
        <v>7000000</v>
      </c>
      <c r="U699" s="23">
        <v>0.45390000000000003</v>
      </c>
    </row>
    <row r="700" spans="1:24" x14ac:dyDescent="0.3">
      <c r="A700" s="7" t="s">
        <v>281</v>
      </c>
      <c r="B700" s="7" t="s">
        <v>1116</v>
      </c>
      <c r="C700" s="7">
        <v>1301</v>
      </c>
      <c r="D700" s="2" t="s">
        <v>927</v>
      </c>
      <c r="E700" s="2">
        <v>901</v>
      </c>
      <c r="F700" s="2">
        <v>111395</v>
      </c>
      <c r="G700" s="2" t="s">
        <v>1195</v>
      </c>
      <c r="H700" s="8" t="s">
        <v>1881</v>
      </c>
      <c r="I700" s="15">
        <v>6000000</v>
      </c>
      <c r="J700" s="15">
        <v>6000000</v>
      </c>
      <c r="K700" s="15">
        <v>6000000</v>
      </c>
      <c r="L700" s="15">
        <v>6000000</v>
      </c>
      <c r="M700" s="15">
        <v>6000000</v>
      </c>
      <c r="N700" s="15">
        <v>6000000</v>
      </c>
      <c r="O700" s="15">
        <v>6000000</v>
      </c>
      <c r="P700" s="15">
        <v>8000000</v>
      </c>
      <c r="Q700" s="15">
        <v>8000000</v>
      </c>
      <c r="R700" s="15">
        <v>8000000</v>
      </c>
      <c r="S700" s="15">
        <v>7000000</v>
      </c>
      <c r="T700" s="15">
        <v>7000000</v>
      </c>
      <c r="U700" s="23">
        <v>0.45390000000000003</v>
      </c>
    </row>
    <row r="701" spans="1:24" x14ac:dyDescent="0.3">
      <c r="A701" s="7" t="s">
        <v>281</v>
      </c>
      <c r="B701" s="7" t="s">
        <v>1116</v>
      </c>
      <c r="C701" s="7">
        <v>1301</v>
      </c>
      <c r="D701" s="2" t="s">
        <v>927</v>
      </c>
      <c r="E701" s="2">
        <v>901</v>
      </c>
      <c r="F701" s="2">
        <v>111083</v>
      </c>
      <c r="G701" s="2" t="s">
        <v>1195</v>
      </c>
      <c r="H701" s="8" t="s">
        <v>1882</v>
      </c>
      <c r="I701" s="15">
        <v>8000000</v>
      </c>
      <c r="J701" s="15">
        <v>8000000</v>
      </c>
      <c r="K701" s="15">
        <v>7000000</v>
      </c>
      <c r="L701" s="15">
        <v>7000000</v>
      </c>
      <c r="M701" s="15">
        <v>7000000</v>
      </c>
      <c r="N701" s="15">
        <v>9000000</v>
      </c>
      <c r="O701" s="15">
        <v>9000000</v>
      </c>
      <c r="P701" s="15">
        <v>9000000</v>
      </c>
      <c r="Q701" s="15">
        <v>7000000</v>
      </c>
      <c r="R701" s="15">
        <v>7000000</v>
      </c>
      <c r="S701" s="15">
        <v>8000000</v>
      </c>
      <c r="T701" s="15">
        <v>8000000</v>
      </c>
      <c r="U701" s="23">
        <v>0.45390000000000003</v>
      </c>
    </row>
    <row r="702" spans="1:24" x14ac:dyDescent="0.3">
      <c r="A702" s="7" t="s">
        <v>281</v>
      </c>
      <c r="B702" s="7" t="s">
        <v>1116</v>
      </c>
      <c r="C702" s="7">
        <v>1301</v>
      </c>
      <c r="D702" s="2" t="s">
        <v>927</v>
      </c>
      <c r="E702" s="2">
        <v>901</v>
      </c>
      <c r="F702" s="2">
        <v>111394</v>
      </c>
      <c r="G702" s="2" t="s">
        <v>1195</v>
      </c>
      <c r="H702" s="8" t="s">
        <v>1883</v>
      </c>
      <c r="I702" s="15">
        <v>6000000</v>
      </c>
      <c r="J702" s="15">
        <v>5000000</v>
      </c>
      <c r="K702" s="15">
        <v>5000000</v>
      </c>
      <c r="L702" s="15">
        <v>6000000</v>
      </c>
      <c r="M702" s="15">
        <v>6000000</v>
      </c>
      <c r="N702" s="15">
        <v>6000000</v>
      </c>
      <c r="O702" s="15">
        <v>6000000</v>
      </c>
      <c r="P702" s="15">
        <v>6000000</v>
      </c>
      <c r="Q702" s="15">
        <v>5000000</v>
      </c>
      <c r="R702" s="15">
        <v>5000000</v>
      </c>
      <c r="S702" s="15">
        <v>5000000</v>
      </c>
      <c r="T702" s="15">
        <v>6000000</v>
      </c>
      <c r="U702" s="23">
        <v>0.45390000000000003</v>
      </c>
    </row>
    <row r="703" spans="1:24" x14ac:dyDescent="0.3">
      <c r="A703" s="7" t="s">
        <v>281</v>
      </c>
      <c r="B703" s="7" t="s">
        <v>1116</v>
      </c>
      <c r="C703" s="7">
        <v>1301</v>
      </c>
      <c r="D703" s="2" t="s">
        <v>927</v>
      </c>
      <c r="E703" s="2">
        <v>901</v>
      </c>
      <c r="F703" s="2">
        <v>111016</v>
      </c>
      <c r="G703" s="2" t="s">
        <v>1195</v>
      </c>
      <c r="H703" s="8" t="s">
        <v>1884</v>
      </c>
      <c r="I703" s="15">
        <v>2000000</v>
      </c>
      <c r="J703" s="15">
        <v>2000000</v>
      </c>
      <c r="K703" s="15">
        <v>4000000</v>
      </c>
      <c r="L703" s="15">
        <v>6000000</v>
      </c>
      <c r="M703" s="15">
        <v>7000000</v>
      </c>
      <c r="N703" s="15">
        <v>8000000</v>
      </c>
      <c r="O703" s="15">
        <v>8000000</v>
      </c>
      <c r="P703" s="15">
        <v>8000000</v>
      </c>
      <c r="Q703" s="15">
        <v>7000000</v>
      </c>
      <c r="R703" s="15">
        <v>7000000</v>
      </c>
      <c r="S703" s="15">
        <v>7000000</v>
      </c>
      <c r="T703" s="15">
        <v>8000000</v>
      </c>
      <c r="U703" s="23">
        <v>0.45390000000000003</v>
      </c>
    </row>
    <row r="704" spans="1:24" x14ac:dyDescent="0.3">
      <c r="A704" s="7" t="s">
        <v>281</v>
      </c>
      <c r="B704" s="7" t="s">
        <v>1116</v>
      </c>
      <c r="C704" s="7">
        <v>1301</v>
      </c>
      <c r="D704" s="2" t="s">
        <v>927</v>
      </c>
      <c r="E704" s="2">
        <v>901</v>
      </c>
      <c r="F704" s="2">
        <v>111568</v>
      </c>
      <c r="G704" s="2" t="s">
        <v>1195</v>
      </c>
      <c r="H704" s="8" t="s">
        <v>1885</v>
      </c>
      <c r="I704" s="15">
        <v>1000000</v>
      </c>
      <c r="J704" s="15">
        <v>0</v>
      </c>
      <c r="K704" s="15">
        <v>1000000</v>
      </c>
      <c r="L704" s="15">
        <v>1000000</v>
      </c>
      <c r="M704" s="15">
        <v>1000000</v>
      </c>
      <c r="N704" s="15">
        <v>1000000</v>
      </c>
      <c r="O704" s="15">
        <v>1000000</v>
      </c>
      <c r="P704" s="15">
        <v>1000000</v>
      </c>
      <c r="Q704" s="15">
        <v>1000000</v>
      </c>
      <c r="R704" s="15">
        <v>1000000</v>
      </c>
      <c r="S704" s="15">
        <v>1000000</v>
      </c>
      <c r="T704" s="15">
        <v>1000000</v>
      </c>
      <c r="U704" s="23">
        <v>0.45390000000000003</v>
      </c>
    </row>
    <row r="705" spans="1:22" x14ac:dyDescent="0.3">
      <c r="A705" s="7" t="s">
        <v>281</v>
      </c>
      <c r="B705" s="7" t="s">
        <v>1116</v>
      </c>
      <c r="C705" s="7">
        <v>1301</v>
      </c>
      <c r="D705" s="2" t="s">
        <v>927</v>
      </c>
      <c r="E705" s="2">
        <v>901</v>
      </c>
      <c r="F705" s="2">
        <v>131392</v>
      </c>
      <c r="G705" s="2" t="s">
        <v>1195</v>
      </c>
      <c r="H705" s="8" t="s">
        <v>1886</v>
      </c>
      <c r="I705" s="15">
        <v>1000000</v>
      </c>
      <c r="J705" s="15">
        <v>1000000</v>
      </c>
      <c r="K705" s="15">
        <v>0</v>
      </c>
      <c r="L705" s="15">
        <v>0</v>
      </c>
      <c r="M705" s="15">
        <v>0</v>
      </c>
      <c r="N705" s="15">
        <v>1000000</v>
      </c>
      <c r="O705" s="15">
        <v>1000000</v>
      </c>
      <c r="P705" s="15">
        <v>1000000</v>
      </c>
      <c r="Q705" s="15">
        <v>1000000</v>
      </c>
      <c r="R705" s="15">
        <v>1000000</v>
      </c>
      <c r="S705" s="15">
        <v>1000000</v>
      </c>
      <c r="T705" s="15">
        <v>1000000</v>
      </c>
      <c r="U705" s="23">
        <v>0.45390000000000003</v>
      </c>
    </row>
    <row r="706" spans="1:22" x14ac:dyDescent="0.3">
      <c r="A706" s="7" t="s">
        <v>281</v>
      </c>
      <c r="B706" s="7" t="s">
        <v>1116</v>
      </c>
      <c r="C706" s="7">
        <v>1301</v>
      </c>
      <c r="D706" s="2" t="s">
        <v>927</v>
      </c>
      <c r="E706" s="2">
        <v>901</v>
      </c>
      <c r="F706" s="2">
        <v>111496</v>
      </c>
      <c r="G706" s="2" t="s">
        <v>1195</v>
      </c>
      <c r="H706" s="8" t="s">
        <v>1887</v>
      </c>
      <c r="I706" s="15">
        <v>1000000</v>
      </c>
      <c r="J706" s="15">
        <v>1000000</v>
      </c>
      <c r="K706" s="15">
        <v>0</v>
      </c>
      <c r="L706" s="15">
        <v>0</v>
      </c>
      <c r="M706" s="15">
        <v>0</v>
      </c>
      <c r="N706" s="15">
        <v>1000000</v>
      </c>
      <c r="O706" s="15">
        <v>1000000</v>
      </c>
      <c r="P706" s="15">
        <v>1000000</v>
      </c>
      <c r="Q706" s="15">
        <v>1000000</v>
      </c>
      <c r="R706" s="15">
        <v>1000000</v>
      </c>
      <c r="S706" s="15">
        <v>1000000</v>
      </c>
      <c r="T706" s="15">
        <v>1000000</v>
      </c>
      <c r="U706" s="23">
        <v>0.45390000000000003</v>
      </c>
    </row>
    <row r="707" spans="1:22" x14ac:dyDescent="0.3">
      <c r="A707" s="7" t="s">
        <v>281</v>
      </c>
      <c r="B707" s="7" t="s">
        <v>1116</v>
      </c>
      <c r="C707" s="7">
        <v>1301</v>
      </c>
      <c r="D707" s="2" t="s">
        <v>8</v>
      </c>
      <c r="E707" s="2">
        <v>907</v>
      </c>
      <c r="F707" s="2">
        <v>131754</v>
      </c>
      <c r="G707" s="2" t="s">
        <v>1897</v>
      </c>
      <c r="H707" s="8" t="s">
        <v>1888</v>
      </c>
      <c r="I707" s="15">
        <v>2000000</v>
      </c>
      <c r="J707" s="15">
        <v>2000000</v>
      </c>
      <c r="K707" s="15">
        <v>2000000</v>
      </c>
      <c r="L707" s="15">
        <v>2000000</v>
      </c>
      <c r="M707" s="15">
        <v>3000000</v>
      </c>
      <c r="N707" s="15">
        <v>3000000</v>
      </c>
      <c r="O707" s="15">
        <v>3000000</v>
      </c>
      <c r="P707" s="15">
        <v>3000000</v>
      </c>
      <c r="Q707" s="15">
        <v>3000000</v>
      </c>
      <c r="R707" s="15">
        <v>3000000</v>
      </c>
      <c r="S707" s="15">
        <v>2000000</v>
      </c>
      <c r="T707" s="15">
        <v>3000000</v>
      </c>
      <c r="U707" s="23">
        <v>0.45390000000000003</v>
      </c>
    </row>
    <row r="708" spans="1:22" x14ac:dyDescent="0.3">
      <c r="A708" s="7" t="s">
        <v>281</v>
      </c>
      <c r="B708" s="7" t="s">
        <v>1116</v>
      </c>
      <c r="C708" s="7">
        <v>1301</v>
      </c>
      <c r="D708" s="2" t="s">
        <v>8</v>
      </c>
      <c r="E708" s="2">
        <v>907</v>
      </c>
      <c r="F708" s="2">
        <v>131818</v>
      </c>
      <c r="G708" s="2" t="s">
        <v>1897</v>
      </c>
      <c r="H708" s="8" t="s">
        <v>1145</v>
      </c>
      <c r="I708" s="15">
        <v>2000000</v>
      </c>
      <c r="J708" s="15">
        <v>2000000</v>
      </c>
      <c r="K708" s="15">
        <v>2000000</v>
      </c>
      <c r="L708" s="15">
        <v>2000000</v>
      </c>
      <c r="M708" s="15">
        <v>2000000</v>
      </c>
      <c r="N708" s="15">
        <v>2000000</v>
      </c>
      <c r="O708" s="15">
        <v>2000000</v>
      </c>
      <c r="P708" s="15">
        <v>2000000</v>
      </c>
      <c r="Q708" s="15">
        <v>2000000</v>
      </c>
      <c r="R708" s="15">
        <v>2000000</v>
      </c>
      <c r="S708" s="15">
        <v>2000000</v>
      </c>
      <c r="T708" s="15">
        <v>2000000</v>
      </c>
      <c r="U708" s="23">
        <v>0.45390000000000003</v>
      </c>
    </row>
    <row r="709" spans="1:22" x14ac:dyDescent="0.3">
      <c r="A709" s="7" t="s">
        <v>281</v>
      </c>
      <c r="B709" s="7" t="s">
        <v>1116</v>
      </c>
      <c r="C709" s="7">
        <v>1301</v>
      </c>
      <c r="D709" s="2" t="s">
        <v>8</v>
      </c>
      <c r="E709" s="2">
        <v>907</v>
      </c>
      <c r="F709" s="2">
        <v>131789</v>
      </c>
      <c r="G709" s="2" t="s">
        <v>1897</v>
      </c>
      <c r="H709" s="8" t="s">
        <v>1122</v>
      </c>
      <c r="I709" s="15">
        <v>3000000</v>
      </c>
      <c r="J709" s="15">
        <v>2000000</v>
      </c>
      <c r="K709" s="15">
        <v>3000000</v>
      </c>
      <c r="L709" s="15">
        <v>3000000</v>
      </c>
      <c r="M709" s="15">
        <v>3000000</v>
      </c>
      <c r="N709" s="15">
        <v>4000000</v>
      </c>
      <c r="O709" s="15">
        <v>3000000</v>
      </c>
      <c r="P709" s="15">
        <v>3000000</v>
      </c>
      <c r="Q709" s="15">
        <v>5000000</v>
      </c>
      <c r="R709" s="15">
        <v>5000000</v>
      </c>
      <c r="S709" s="15">
        <v>2000000</v>
      </c>
      <c r="T709" s="15">
        <v>5000000</v>
      </c>
      <c r="U709" s="23">
        <v>0.45390000000000003</v>
      </c>
    </row>
    <row r="710" spans="1:22" x14ac:dyDescent="0.3">
      <c r="A710" s="7" t="s">
        <v>281</v>
      </c>
      <c r="B710" s="7" t="s">
        <v>1116</v>
      </c>
      <c r="C710" s="7">
        <v>1301</v>
      </c>
      <c r="D710" s="2" t="s">
        <v>8</v>
      </c>
      <c r="E710" s="2">
        <v>907</v>
      </c>
      <c r="F710" s="2">
        <v>131585</v>
      </c>
      <c r="G710" s="2" t="s">
        <v>1897</v>
      </c>
      <c r="H710" s="8" t="s">
        <v>1889</v>
      </c>
      <c r="I710" s="15">
        <v>5000000</v>
      </c>
      <c r="J710" s="15">
        <v>5000000</v>
      </c>
      <c r="K710" s="15">
        <v>7000000</v>
      </c>
      <c r="L710" s="15">
        <v>8000000</v>
      </c>
      <c r="M710" s="15">
        <v>9000000</v>
      </c>
      <c r="N710" s="15">
        <v>9000000</v>
      </c>
      <c r="O710" s="15">
        <v>9000000</v>
      </c>
      <c r="P710" s="15">
        <v>9000000</v>
      </c>
      <c r="Q710" s="15">
        <v>9000000</v>
      </c>
      <c r="R710" s="15">
        <v>10000000</v>
      </c>
      <c r="S710" s="15">
        <v>7000000</v>
      </c>
      <c r="T710" s="15">
        <v>8000000</v>
      </c>
      <c r="U710" s="23">
        <v>0.45390000000000003</v>
      </c>
    </row>
    <row r="711" spans="1:22" x14ac:dyDescent="0.3">
      <c r="A711" s="7" t="s">
        <v>281</v>
      </c>
      <c r="B711" s="7" t="s">
        <v>1116</v>
      </c>
      <c r="C711" s="7">
        <v>1301</v>
      </c>
      <c r="D711" s="2" t="s">
        <v>8</v>
      </c>
      <c r="E711" s="2">
        <v>907</v>
      </c>
      <c r="F711" s="2">
        <v>131675</v>
      </c>
      <c r="G711" s="2" t="s">
        <v>1897</v>
      </c>
      <c r="H711" s="8" t="s">
        <v>1118</v>
      </c>
      <c r="I711" s="15">
        <v>10000000</v>
      </c>
      <c r="J711" s="15">
        <v>10000000</v>
      </c>
      <c r="K711" s="15">
        <v>11000000</v>
      </c>
      <c r="L711" s="15">
        <v>11000000</v>
      </c>
      <c r="M711" s="15">
        <v>15000000</v>
      </c>
      <c r="N711" s="15">
        <v>15000000</v>
      </c>
      <c r="O711" s="15">
        <v>15000000</v>
      </c>
      <c r="P711" s="15">
        <v>15000000</v>
      </c>
      <c r="Q711" s="15">
        <v>15000000</v>
      </c>
      <c r="R711" s="15">
        <v>15000000</v>
      </c>
      <c r="S711" s="15">
        <v>10000000</v>
      </c>
      <c r="T711" s="15">
        <v>15000000</v>
      </c>
      <c r="U711" s="23">
        <v>0.45390000000000003</v>
      </c>
    </row>
    <row r="712" spans="1:22" x14ac:dyDescent="0.3">
      <c r="A712" s="7" t="s">
        <v>281</v>
      </c>
      <c r="B712" s="7" t="s">
        <v>1116</v>
      </c>
      <c r="C712" s="7">
        <v>1301</v>
      </c>
      <c r="D712" s="2" t="s">
        <v>8</v>
      </c>
      <c r="E712" s="2">
        <v>907</v>
      </c>
      <c r="F712" s="2">
        <v>131519</v>
      </c>
      <c r="G712" s="2" t="s">
        <v>1897</v>
      </c>
      <c r="H712" s="8" t="s">
        <v>1890</v>
      </c>
      <c r="I712" s="15">
        <v>4000000</v>
      </c>
      <c r="J712" s="15">
        <v>4000000</v>
      </c>
      <c r="K712" s="15">
        <v>4000000</v>
      </c>
      <c r="L712" s="15">
        <v>4000000</v>
      </c>
      <c r="M712" s="15">
        <v>4000000</v>
      </c>
      <c r="N712" s="15">
        <v>4000000</v>
      </c>
      <c r="O712" s="15">
        <v>4000000</v>
      </c>
      <c r="P712" s="15">
        <v>4000000</v>
      </c>
      <c r="Q712" s="15">
        <v>4000000</v>
      </c>
      <c r="R712" s="15">
        <v>4000000</v>
      </c>
      <c r="S712" s="15">
        <v>3000000</v>
      </c>
      <c r="T712" s="15">
        <v>4000000</v>
      </c>
      <c r="U712" s="23">
        <v>0.45390000000000003</v>
      </c>
    </row>
    <row r="713" spans="1:22" x14ac:dyDescent="0.3">
      <c r="A713" s="7" t="s">
        <v>281</v>
      </c>
      <c r="B713" s="7" t="s">
        <v>1116</v>
      </c>
      <c r="C713" s="7">
        <v>1301</v>
      </c>
      <c r="D713" s="2" t="s">
        <v>8</v>
      </c>
      <c r="E713" s="2">
        <v>907</v>
      </c>
      <c r="F713" s="2">
        <v>132107</v>
      </c>
      <c r="G713" s="2" t="s">
        <v>1897</v>
      </c>
      <c r="H713" s="8" t="s">
        <v>1891</v>
      </c>
      <c r="I713" s="15">
        <v>4000000</v>
      </c>
      <c r="J713" s="15">
        <v>4000000</v>
      </c>
      <c r="K713" s="15">
        <v>5000000</v>
      </c>
      <c r="L713" s="15">
        <v>5000000</v>
      </c>
      <c r="M713" s="15">
        <v>5000000</v>
      </c>
      <c r="N713" s="15">
        <v>5000000</v>
      </c>
      <c r="O713" s="15">
        <v>5000000</v>
      </c>
      <c r="P713" s="15">
        <v>5000000</v>
      </c>
      <c r="Q713" s="15">
        <v>7000000</v>
      </c>
      <c r="R713" s="15">
        <v>5000000</v>
      </c>
      <c r="S713" s="15">
        <v>4000000</v>
      </c>
      <c r="T713" s="15">
        <v>4000000</v>
      </c>
      <c r="U713" s="23">
        <v>0.45390000000000003</v>
      </c>
    </row>
    <row r="714" spans="1:22" x14ac:dyDescent="0.3">
      <c r="A714" s="7" t="s">
        <v>281</v>
      </c>
      <c r="B714" s="7" t="s">
        <v>1116</v>
      </c>
      <c r="C714" s="7">
        <v>1301</v>
      </c>
      <c r="D714" s="2" t="s">
        <v>8</v>
      </c>
      <c r="E714" s="2">
        <v>907</v>
      </c>
      <c r="F714" s="2">
        <v>132134</v>
      </c>
      <c r="G714" s="2" t="s">
        <v>1897</v>
      </c>
      <c r="H714" s="8" t="s">
        <v>1892</v>
      </c>
      <c r="I714" s="15">
        <v>4000000</v>
      </c>
      <c r="J714" s="15">
        <v>3000000</v>
      </c>
      <c r="K714" s="15">
        <v>4000000</v>
      </c>
      <c r="L714" s="15">
        <v>4000000</v>
      </c>
      <c r="M714" s="15">
        <v>5000000</v>
      </c>
      <c r="N714" s="15">
        <v>4000000</v>
      </c>
      <c r="O714" s="15">
        <v>4000000</v>
      </c>
      <c r="P714" s="15">
        <v>5000000</v>
      </c>
      <c r="Q714" s="15">
        <v>6000000</v>
      </c>
      <c r="R714" s="15">
        <v>6000000</v>
      </c>
      <c r="S714" s="15">
        <v>3000000</v>
      </c>
      <c r="T714" s="15">
        <v>6000000</v>
      </c>
      <c r="U714" s="23">
        <v>0.45390000000000003</v>
      </c>
    </row>
    <row r="715" spans="1:22" x14ac:dyDescent="0.3">
      <c r="A715" s="7" t="s">
        <v>281</v>
      </c>
      <c r="B715" s="7" t="s">
        <v>1116</v>
      </c>
      <c r="C715" s="7">
        <v>1301</v>
      </c>
      <c r="D715" s="2" t="s">
        <v>8</v>
      </c>
      <c r="E715" s="2">
        <v>907</v>
      </c>
      <c r="F715" s="2" t="s">
        <v>8</v>
      </c>
      <c r="G715" s="2" t="s">
        <v>1897</v>
      </c>
      <c r="H715" s="8" t="s">
        <v>1893</v>
      </c>
      <c r="I715" s="15">
        <v>5000000</v>
      </c>
      <c r="J715" s="15">
        <v>5000000</v>
      </c>
      <c r="K715" s="15">
        <v>6000000</v>
      </c>
      <c r="L715" s="15">
        <v>6000000</v>
      </c>
      <c r="M715" s="15">
        <v>6000000</v>
      </c>
      <c r="N715" s="15">
        <v>6000000</v>
      </c>
      <c r="O715" s="15">
        <v>6000000</v>
      </c>
      <c r="P715" s="15">
        <v>6000000</v>
      </c>
      <c r="Q715" s="15">
        <v>6000000</v>
      </c>
      <c r="R715" s="15">
        <v>6000000</v>
      </c>
      <c r="S715" s="15">
        <v>6000000</v>
      </c>
      <c r="T715" s="15">
        <v>6000000</v>
      </c>
      <c r="U715" s="23">
        <v>0.45390000000000003</v>
      </c>
    </row>
    <row r="716" spans="1:22" x14ac:dyDescent="0.3">
      <c r="A716" s="7" t="s">
        <v>281</v>
      </c>
      <c r="B716" s="7" t="s">
        <v>1116</v>
      </c>
      <c r="C716" s="7">
        <v>1301</v>
      </c>
      <c r="D716" s="2" t="s">
        <v>252</v>
      </c>
      <c r="E716" s="2">
        <v>907</v>
      </c>
      <c r="F716" s="2" t="s">
        <v>252</v>
      </c>
      <c r="G716" s="2" t="s">
        <v>1897</v>
      </c>
      <c r="H716" s="8" t="s">
        <v>290</v>
      </c>
      <c r="I716" s="15">
        <v>3000000</v>
      </c>
      <c r="J716" s="15">
        <v>5000000</v>
      </c>
      <c r="K716" s="15">
        <v>5000000</v>
      </c>
      <c r="L716" s="15">
        <v>5000000</v>
      </c>
      <c r="M716" s="15">
        <v>5000000</v>
      </c>
      <c r="N716" s="15">
        <v>5000000</v>
      </c>
      <c r="O716" s="15">
        <v>5000000</v>
      </c>
      <c r="P716" s="15">
        <v>5000000</v>
      </c>
      <c r="Q716" s="15">
        <v>5000000</v>
      </c>
      <c r="R716" s="15">
        <v>5000000</v>
      </c>
      <c r="S716" s="15">
        <v>5000000</v>
      </c>
      <c r="T716" s="15">
        <v>5000000</v>
      </c>
      <c r="U716" s="23">
        <v>0.45390000000000003</v>
      </c>
    </row>
    <row r="718" spans="1:22" x14ac:dyDescent="0.3">
      <c r="A718" s="7" t="s">
        <v>281</v>
      </c>
      <c r="B718" s="7" t="s">
        <v>557</v>
      </c>
      <c r="C718" s="7">
        <v>1308</v>
      </c>
      <c r="D718" s="6" t="s">
        <v>558</v>
      </c>
      <c r="E718" s="7">
        <v>999</v>
      </c>
      <c r="F718" s="6" t="s">
        <v>558</v>
      </c>
      <c r="H718" s="13" t="s">
        <v>2488</v>
      </c>
      <c r="I718" s="1">
        <v>58338000</v>
      </c>
      <c r="J718" s="1">
        <v>58338000</v>
      </c>
      <c r="K718" s="1">
        <v>58338000</v>
      </c>
      <c r="L718" s="1">
        <v>58338000</v>
      </c>
      <c r="M718" s="1">
        <v>58338000</v>
      </c>
      <c r="N718" s="1">
        <v>58338000</v>
      </c>
      <c r="O718" s="1">
        <v>58338000</v>
      </c>
      <c r="P718" s="1">
        <v>58338000</v>
      </c>
      <c r="Q718" s="1">
        <v>58338000</v>
      </c>
      <c r="R718" s="1">
        <v>58338000</v>
      </c>
      <c r="S718" s="1">
        <v>58338000</v>
      </c>
      <c r="T718" s="1">
        <v>58338000</v>
      </c>
      <c r="U718" s="23">
        <v>0.48659999999999998</v>
      </c>
    </row>
    <row r="719" spans="1:22" x14ac:dyDescent="0.3"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2" x14ac:dyDescent="0.3">
      <c r="A720" s="7" t="s">
        <v>281</v>
      </c>
      <c r="B720" s="7" t="s">
        <v>659</v>
      </c>
      <c r="C720" s="7">
        <v>1312</v>
      </c>
      <c r="D720" s="6" t="s">
        <v>8</v>
      </c>
      <c r="E720" s="7">
        <v>923</v>
      </c>
      <c r="F720" s="2" t="s">
        <v>1189</v>
      </c>
      <c r="G720" s="2" t="s">
        <v>2484</v>
      </c>
      <c r="H720" s="8" t="s">
        <v>1902</v>
      </c>
      <c r="I720" s="1">
        <v>19000000</v>
      </c>
      <c r="J720" s="1">
        <v>22000000</v>
      </c>
      <c r="K720" s="1">
        <v>25000000</v>
      </c>
      <c r="L720" s="1">
        <v>17000000</v>
      </c>
      <c r="M720" s="1">
        <v>23000000</v>
      </c>
      <c r="N720" s="1">
        <v>25000000</v>
      </c>
      <c r="O720" s="1">
        <v>26000000</v>
      </c>
      <c r="P720" s="1">
        <v>26000000</v>
      </c>
      <c r="Q720" s="1">
        <v>15000000</v>
      </c>
      <c r="R720" s="1">
        <v>16000000</v>
      </c>
      <c r="S720" s="1">
        <v>16000000</v>
      </c>
      <c r="T720" s="1">
        <v>20000000</v>
      </c>
      <c r="U720" s="21">
        <v>0.53120000000000001</v>
      </c>
      <c r="V720" s="2"/>
    </row>
    <row r="721" spans="1:21" x14ac:dyDescent="0.3">
      <c r="A721" s="7" t="s">
        <v>281</v>
      </c>
      <c r="B721" s="7" t="s">
        <v>659</v>
      </c>
      <c r="C721" s="7">
        <v>1312</v>
      </c>
      <c r="D721" s="2" t="s">
        <v>8</v>
      </c>
      <c r="E721" s="2">
        <v>923</v>
      </c>
      <c r="F721" s="2" t="s">
        <v>2224</v>
      </c>
      <c r="G721" s="2" t="s">
        <v>2484</v>
      </c>
      <c r="H721" s="8" t="s">
        <v>1903</v>
      </c>
      <c r="I721" s="1">
        <v>1000000</v>
      </c>
      <c r="J721" s="1">
        <v>4000000</v>
      </c>
      <c r="K721" s="1">
        <v>4000000</v>
      </c>
      <c r="L721" s="1">
        <v>4000000</v>
      </c>
      <c r="M721" s="1">
        <v>6000000</v>
      </c>
      <c r="N721" s="1">
        <v>6000000</v>
      </c>
      <c r="O721" s="1">
        <v>7000000</v>
      </c>
      <c r="P721" s="1">
        <v>7000000</v>
      </c>
      <c r="Q721" s="1">
        <v>5000000</v>
      </c>
      <c r="R721" s="1">
        <v>5000000</v>
      </c>
      <c r="S721" s="1">
        <v>5000000</v>
      </c>
      <c r="T721" s="1">
        <v>6000000</v>
      </c>
      <c r="U721" s="21">
        <v>0.53120000000000001</v>
      </c>
    </row>
    <row r="722" spans="1:21" x14ac:dyDescent="0.3">
      <c r="A722" s="7" t="s">
        <v>281</v>
      </c>
      <c r="B722" s="7" t="s">
        <v>659</v>
      </c>
      <c r="C722" s="7">
        <v>1312</v>
      </c>
      <c r="D722" s="2" t="s">
        <v>8</v>
      </c>
      <c r="E722" s="2">
        <v>917</v>
      </c>
      <c r="F722" s="2" t="s">
        <v>2225</v>
      </c>
      <c r="G722" s="2" t="s">
        <v>2484</v>
      </c>
      <c r="H722" s="8" t="s">
        <v>1904</v>
      </c>
      <c r="I722" s="1">
        <v>1000000</v>
      </c>
      <c r="J722" s="1">
        <v>2000000</v>
      </c>
      <c r="K722" s="1">
        <v>2000000</v>
      </c>
      <c r="L722" s="1">
        <v>3000000</v>
      </c>
      <c r="M722" s="1">
        <v>4000000</v>
      </c>
      <c r="N722" s="1">
        <v>4000000</v>
      </c>
      <c r="O722" s="1">
        <v>4000000</v>
      </c>
      <c r="P722" s="1">
        <v>4000000</v>
      </c>
      <c r="Q722" s="1">
        <v>3000000</v>
      </c>
      <c r="R722" s="1">
        <v>3000000</v>
      </c>
      <c r="S722" s="1">
        <v>3000000</v>
      </c>
      <c r="T722" s="1">
        <v>3000000</v>
      </c>
      <c r="U722" s="21">
        <v>0.53120000000000001</v>
      </c>
    </row>
    <row r="723" spans="1:21" x14ac:dyDescent="0.3">
      <c r="A723" s="7" t="s">
        <v>281</v>
      </c>
      <c r="B723" s="7" t="s">
        <v>659</v>
      </c>
      <c r="C723" s="7">
        <v>1312</v>
      </c>
      <c r="D723" s="2" t="s">
        <v>8</v>
      </c>
      <c r="E723" s="2">
        <v>917</v>
      </c>
      <c r="F723" s="2" t="s">
        <v>2226</v>
      </c>
      <c r="G723" s="2" t="s">
        <v>2484</v>
      </c>
      <c r="H723" s="8" t="s">
        <v>1905</v>
      </c>
      <c r="I723" s="1">
        <v>7000000</v>
      </c>
      <c r="J723" s="1">
        <v>8000000</v>
      </c>
      <c r="K723" s="1">
        <v>12000000</v>
      </c>
      <c r="L723" s="1">
        <v>14000000</v>
      </c>
      <c r="M723" s="1">
        <v>16000000</v>
      </c>
      <c r="N723" s="1">
        <v>16000000</v>
      </c>
      <c r="O723" s="1">
        <v>16000000</v>
      </c>
      <c r="P723" s="1">
        <v>16000000</v>
      </c>
      <c r="Q723" s="1">
        <v>14000000</v>
      </c>
      <c r="R723" s="1">
        <v>14000000</v>
      </c>
      <c r="S723" s="1">
        <v>7000000</v>
      </c>
      <c r="T723" s="1">
        <v>10000000</v>
      </c>
      <c r="U723" s="21">
        <v>0.53120000000000001</v>
      </c>
    </row>
    <row r="724" spans="1:21" x14ac:dyDescent="0.3">
      <c r="A724" s="7" t="s">
        <v>281</v>
      </c>
      <c r="B724" s="7" t="s">
        <v>659</v>
      </c>
      <c r="C724" s="7">
        <v>1312</v>
      </c>
      <c r="D724" s="2" t="s">
        <v>8</v>
      </c>
      <c r="E724" s="2">
        <v>917</v>
      </c>
      <c r="F724" s="2" t="s">
        <v>2227</v>
      </c>
      <c r="G724" s="2" t="s">
        <v>2484</v>
      </c>
      <c r="H724" s="8" t="s">
        <v>1906</v>
      </c>
      <c r="I724" s="1">
        <v>2000000</v>
      </c>
      <c r="J724" s="1">
        <v>2000000</v>
      </c>
      <c r="K724" s="1">
        <v>3000000</v>
      </c>
      <c r="L724" s="1">
        <v>3000000</v>
      </c>
      <c r="M724" s="1">
        <v>2000000</v>
      </c>
      <c r="N724" s="1">
        <v>3000000</v>
      </c>
      <c r="O724" s="1">
        <v>3000000</v>
      </c>
      <c r="P724" s="1">
        <v>2000000</v>
      </c>
      <c r="Q724" s="1">
        <v>3000000</v>
      </c>
      <c r="R724" s="1">
        <v>3000000</v>
      </c>
      <c r="S724" s="1">
        <v>2000000</v>
      </c>
      <c r="T724" s="1">
        <v>3000000</v>
      </c>
      <c r="U724" s="21">
        <v>0.53120000000000001</v>
      </c>
    </row>
    <row r="725" spans="1:21" x14ac:dyDescent="0.3">
      <c r="A725" s="7" t="s">
        <v>281</v>
      </c>
      <c r="B725" s="7" t="s">
        <v>659</v>
      </c>
      <c r="C725" s="7">
        <v>1312</v>
      </c>
      <c r="D725" s="2" t="s">
        <v>8</v>
      </c>
      <c r="E725" s="2">
        <v>917</v>
      </c>
      <c r="F725" s="2" t="s">
        <v>2228</v>
      </c>
      <c r="G725" s="2" t="s">
        <v>2484</v>
      </c>
      <c r="H725" s="8" t="s">
        <v>1907</v>
      </c>
      <c r="I725" s="1">
        <v>0</v>
      </c>
      <c r="J725" s="1">
        <v>0</v>
      </c>
      <c r="K725" s="1">
        <v>1000000</v>
      </c>
      <c r="L725" s="1">
        <v>2000000</v>
      </c>
      <c r="M725" s="1">
        <v>3000000</v>
      </c>
      <c r="N725" s="1">
        <v>2000000</v>
      </c>
      <c r="O725" s="1">
        <v>2000000</v>
      </c>
      <c r="P725" s="1">
        <v>2000000</v>
      </c>
      <c r="Q725" s="1">
        <v>3000000</v>
      </c>
      <c r="R725" s="1">
        <v>4000000</v>
      </c>
      <c r="S725" s="1">
        <v>2000000</v>
      </c>
      <c r="T725" s="1">
        <v>3000000</v>
      </c>
      <c r="U725" s="21">
        <v>0.53120000000000001</v>
      </c>
    </row>
    <row r="726" spans="1:21" x14ac:dyDescent="0.3">
      <c r="A726" s="7" t="s">
        <v>281</v>
      </c>
      <c r="B726" s="7" t="s">
        <v>659</v>
      </c>
      <c r="C726" s="7">
        <v>1312</v>
      </c>
      <c r="D726" s="2" t="s">
        <v>8</v>
      </c>
      <c r="E726" s="2">
        <v>917</v>
      </c>
      <c r="F726" s="2" t="s">
        <v>2229</v>
      </c>
      <c r="G726" s="2" t="s">
        <v>2484</v>
      </c>
      <c r="H726" s="8" t="s">
        <v>1908</v>
      </c>
      <c r="I726" s="1">
        <v>1000000</v>
      </c>
      <c r="J726" s="1">
        <v>2000000</v>
      </c>
      <c r="K726" s="1">
        <v>1000000</v>
      </c>
      <c r="L726" s="1">
        <v>2000000</v>
      </c>
      <c r="M726" s="1">
        <v>3000000</v>
      </c>
      <c r="N726" s="1">
        <v>3000000</v>
      </c>
      <c r="O726" s="1">
        <v>3000000</v>
      </c>
      <c r="P726" s="1">
        <v>3000000</v>
      </c>
      <c r="Q726" s="1">
        <v>3000000</v>
      </c>
      <c r="R726" s="1">
        <v>3000000</v>
      </c>
      <c r="S726" s="1">
        <v>1000000</v>
      </c>
      <c r="T726" s="1">
        <v>3000000</v>
      </c>
      <c r="U726" s="21">
        <v>0.53120000000000001</v>
      </c>
    </row>
    <row r="727" spans="1:21" x14ac:dyDescent="0.3">
      <c r="A727" s="7" t="s">
        <v>281</v>
      </c>
      <c r="B727" s="7" t="s">
        <v>659</v>
      </c>
      <c r="C727" s="7">
        <v>1312</v>
      </c>
      <c r="D727" s="2" t="s">
        <v>8</v>
      </c>
      <c r="E727" s="2">
        <v>917</v>
      </c>
      <c r="F727" s="2" t="s">
        <v>2230</v>
      </c>
      <c r="G727" s="2" t="s">
        <v>2484</v>
      </c>
      <c r="H727" s="8" t="s">
        <v>1909</v>
      </c>
      <c r="I727" s="1">
        <v>0</v>
      </c>
      <c r="J727" s="1">
        <v>0</v>
      </c>
      <c r="K727" s="1">
        <v>2000000</v>
      </c>
      <c r="L727" s="1">
        <v>2000000</v>
      </c>
      <c r="M727" s="1">
        <v>2000000</v>
      </c>
      <c r="N727" s="1">
        <v>3000000</v>
      </c>
      <c r="O727" s="1">
        <v>2000000</v>
      </c>
      <c r="P727" s="1">
        <v>2000000</v>
      </c>
      <c r="Q727" s="1">
        <v>3000000</v>
      </c>
      <c r="R727" s="1">
        <v>2000000</v>
      </c>
      <c r="S727" s="1">
        <v>1000000</v>
      </c>
      <c r="T727" s="1">
        <v>5000000</v>
      </c>
      <c r="U727" s="21">
        <v>0.53120000000000001</v>
      </c>
    </row>
    <row r="728" spans="1:21" x14ac:dyDescent="0.3">
      <c r="A728" s="7" t="s">
        <v>281</v>
      </c>
      <c r="B728" s="7" t="s">
        <v>659</v>
      </c>
      <c r="C728" s="7">
        <v>1312</v>
      </c>
      <c r="D728" s="2" t="s">
        <v>8</v>
      </c>
      <c r="E728" s="2">
        <v>917</v>
      </c>
      <c r="F728" s="2" t="s">
        <v>2231</v>
      </c>
      <c r="G728" s="2" t="s">
        <v>2484</v>
      </c>
      <c r="H728" s="8" t="s">
        <v>1910</v>
      </c>
      <c r="I728" s="1">
        <v>0</v>
      </c>
      <c r="J728" s="1">
        <v>0</v>
      </c>
      <c r="K728" s="1">
        <v>0</v>
      </c>
      <c r="L728" s="1">
        <v>1000000</v>
      </c>
      <c r="M728" s="1">
        <v>1000000</v>
      </c>
      <c r="N728" s="1">
        <v>2000000</v>
      </c>
      <c r="O728" s="1">
        <v>1000000</v>
      </c>
      <c r="P728" s="1">
        <v>1000000</v>
      </c>
      <c r="Q728" s="1">
        <v>1000000</v>
      </c>
      <c r="R728" s="1">
        <v>2000000</v>
      </c>
      <c r="S728" s="1">
        <v>1000000</v>
      </c>
      <c r="T728" s="1">
        <v>2000000</v>
      </c>
      <c r="U728" s="21">
        <v>0.53120000000000001</v>
      </c>
    </row>
    <row r="729" spans="1:21" x14ac:dyDescent="0.3">
      <c r="A729" s="7" t="s">
        <v>281</v>
      </c>
      <c r="B729" s="7" t="s">
        <v>659</v>
      </c>
      <c r="C729" s="7">
        <v>1312</v>
      </c>
      <c r="D729" s="2" t="s">
        <v>8</v>
      </c>
      <c r="E729" s="2">
        <v>917</v>
      </c>
      <c r="F729" s="2" t="s">
        <v>2232</v>
      </c>
      <c r="G729" s="2" t="s">
        <v>2484</v>
      </c>
      <c r="H729" s="8" t="s">
        <v>1911</v>
      </c>
      <c r="I729" s="1">
        <v>0</v>
      </c>
      <c r="J729" s="1">
        <v>0</v>
      </c>
      <c r="K729" s="1">
        <v>0</v>
      </c>
      <c r="L729" s="1">
        <v>1000000</v>
      </c>
      <c r="M729" s="1">
        <v>1000000</v>
      </c>
      <c r="N729" s="1">
        <v>1000000</v>
      </c>
      <c r="O729" s="1">
        <v>1000000</v>
      </c>
      <c r="P729" s="1">
        <v>1000000</v>
      </c>
      <c r="Q729" s="1">
        <v>1000000</v>
      </c>
      <c r="R729" s="1">
        <v>1000000</v>
      </c>
      <c r="S729" s="1">
        <v>1000000</v>
      </c>
      <c r="T729" s="1">
        <v>1000000</v>
      </c>
      <c r="U729" s="21">
        <v>0.53120000000000001</v>
      </c>
    </row>
    <row r="730" spans="1:21" x14ac:dyDescent="0.3">
      <c r="A730" s="7" t="s">
        <v>281</v>
      </c>
      <c r="B730" s="7" t="s">
        <v>659</v>
      </c>
      <c r="C730" s="7">
        <v>1312</v>
      </c>
      <c r="D730" s="2" t="s">
        <v>8</v>
      </c>
      <c r="E730" s="2">
        <v>917</v>
      </c>
      <c r="F730" s="2" t="s">
        <v>2233</v>
      </c>
      <c r="G730" s="2" t="s">
        <v>2484</v>
      </c>
      <c r="H730" s="8" t="s">
        <v>1912</v>
      </c>
      <c r="I730" s="1">
        <v>1000000</v>
      </c>
      <c r="J730" s="1">
        <v>0</v>
      </c>
      <c r="K730" s="1">
        <v>0</v>
      </c>
      <c r="L730" s="1">
        <v>1000000</v>
      </c>
      <c r="M730" s="1">
        <v>0</v>
      </c>
      <c r="N730" s="1">
        <v>0</v>
      </c>
      <c r="O730" s="1">
        <v>1000000</v>
      </c>
      <c r="P730" s="1">
        <v>0</v>
      </c>
      <c r="Q730" s="1">
        <v>0</v>
      </c>
      <c r="R730" s="1">
        <v>0</v>
      </c>
      <c r="S730" s="1">
        <v>1000000</v>
      </c>
      <c r="T730" s="1">
        <v>0</v>
      </c>
      <c r="U730" s="21">
        <v>0.53120000000000001</v>
      </c>
    </row>
    <row r="731" spans="1:21" x14ac:dyDescent="0.3">
      <c r="A731" s="7" t="s">
        <v>281</v>
      </c>
      <c r="B731" s="7" t="s">
        <v>659</v>
      </c>
      <c r="C731" s="7">
        <v>1312</v>
      </c>
      <c r="D731" s="2" t="s">
        <v>8</v>
      </c>
      <c r="E731" s="2">
        <v>917</v>
      </c>
      <c r="F731" s="2" t="s">
        <v>2234</v>
      </c>
      <c r="G731" s="2" t="s">
        <v>2484</v>
      </c>
      <c r="H731" s="8" t="s">
        <v>1913</v>
      </c>
      <c r="I731" s="1">
        <v>0</v>
      </c>
      <c r="J731" s="1">
        <v>0</v>
      </c>
      <c r="K731" s="1">
        <v>0</v>
      </c>
      <c r="L731" s="1">
        <v>1000000</v>
      </c>
      <c r="M731" s="1">
        <v>0</v>
      </c>
      <c r="N731" s="1">
        <v>0</v>
      </c>
      <c r="O731" s="1">
        <v>1000000</v>
      </c>
      <c r="P731" s="1">
        <v>0</v>
      </c>
      <c r="Q731" s="1">
        <v>0</v>
      </c>
      <c r="R731" s="1">
        <v>1000000</v>
      </c>
      <c r="S731" s="1">
        <v>0</v>
      </c>
      <c r="T731" s="1">
        <v>1000000</v>
      </c>
      <c r="U731" s="21">
        <v>0.53120000000000001</v>
      </c>
    </row>
    <row r="732" spans="1:21" x14ac:dyDescent="0.3">
      <c r="A732" s="7" t="s">
        <v>281</v>
      </c>
      <c r="B732" s="7" t="s">
        <v>659</v>
      </c>
      <c r="C732" s="7">
        <v>1312</v>
      </c>
      <c r="D732" s="2" t="s">
        <v>8</v>
      </c>
      <c r="E732" s="2">
        <v>917</v>
      </c>
      <c r="F732" s="2" t="s">
        <v>2235</v>
      </c>
      <c r="G732" s="2" t="s">
        <v>2484</v>
      </c>
      <c r="H732" s="8" t="s">
        <v>1914</v>
      </c>
      <c r="I732" s="1">
        <v>0</v>
      </c>
      <c r="J732" s="1">
        <v>0</v>
      </c>
      <c r="K732" s="1">
        <v>0</v>
      </c>
      <c r="L732" s="1">
        <v>0</v>
      </c>
      <c r="M732" s="1">
        <v>1000000</v>
      </c>
      <c r="N732" s="1">
        <v>0</v>
      </c>
      <c r="O732" s="1">
        <v>0</v>
      </c>
      <c r="P732" s="1">
        <v>1000000</v>
      </c>
      <c r="Q732" s="1">
        <v>0</v>
      </c>
      <c r="R732" s="1">
        <v>0</v>
      </c>
      <c r="S732" s="1">
        <v>1000000</v>
      </c>
      <c r="T732" s="1">
        <v>0</v>
      </c>
      <c r="U732" s="21">
        <v>0.53120000000000001</v>
      </c>
    </row>
    <row r="733" spans="1:21" x14ac:dyDescent="0.3">
      <c r="A733" s="7" t="s">
        <v>281</v>
      </c>
      <c r="B733" s="7" t="s">
        <v>659</v>
      </c>
      <c r="C733" s="7">
        <v>1312</v>
      </c>
      <c r="D733" s="2" t="s">
        <v>8</v>
      </c>
      <c r="E733" s="2">
        <v>917</v>
      </c>
      <c r="F733" s="2" t="s">
        <v>2236</v>
      </c>
      <c r="G733" s="2" t="s">
        <v>2484</v>
      </c>
      <c r="H733" s="8" t="s">
        <v>1915</v>
      </c>
      <c r="I733" s="1">
        <v>0</v>
      </c>
      <c r="J733" s="1">
        <v>1000000</v>
      </c>
      <c r="K733" s="1">
        <v>0</v>
      </c>
      <c r="L733" s="1">
        <v>1000000</v>
      </c>
      <c r="M733" s="1">
        <v>0</v>
      </c>
      <c r="N733" s="1">
        <v>0</v>
      </c>
      <c r="O733" s="1">
        <v>1000000</v>
      </c>
      <c r="P733" s="1">
        <v>0</v>
      </c>
      <c r="Q733" s="1">
        <v>0</v>
      </c>
      <c r="R733" s="1">
        <v>1000000</v>
      </c>
      <c r="S733" s="1">
        <v>0</v>
      </c>
      <c r="T733" s="1">
        <v>0</v>
      </c>
      <c r="U733" s="21">
        <v>0.53120000000000001</v>
      </c>
    </row>
    <row r="734" spans="1:21" x14ac:dyDescent="0.3">
      <c r="A734" s="7" t="s">
        <v>281</v>
      </c>
      <c r="B734" s="7" t="s">
        <v>659</v>
      </c>
      <c r="C734" s="7">
        <v>1312</v>
      </c>
      <c r="D734" s="2" t="s">
        <v>8</v>
      </c>
      <c r="E734" s="2">
        <v>917</v>
      </c>
      <c r="F734" s="2" t="s">
        <v>2237</v>
      </c>
      <c r="G734" s="2" t="s">
        <v>2484</v>
      </c>
      <c r="H734" s="8" t="s">
        <v>1916</v>
      </c>
      <c r="I734" s="1">
        <v>0</v>
      </c>
      <c r="J734" s="1">
        <v>0</v>
      </c>
      <c r="K734" s="1">
        <v>1000000</v>
      </c>
      <c r="L734" s="1">
        <v>0</v>
      </c>
      <c r="M734" s="1">
        <v>1000000</v>
      </c>
      <c r="N734" s="1">
        <v>0</v>
      </c>
      <c r="O734" s="1">
        <v>1000000</v>
      </c>
      <c r="P734" s="1">
        <v>1000000</v>
      </c>
      <c r="Q734" s="1">
        <v>0</v>
      </c>
      <c r="R734" s="1">
        <v>1000000</v>
      </c>
      <c r="S734" s="1">
        <v>0</v>
      </c>
      <c r="T734" s="1">
        <v>1000000</v>
      </c>
      <c r="U734" s="21">
        <v>0.53120000000000001</v>
      </c>
    </row>
    <row r="735" spans="1:21" x14ac:dyDescent="0.3">
      <c r="A735" s="7" t="s">
        <v>281</v>
      </c>
      <c r="B735" s="7" t="s">
        <v>659</v>
      </c>
      <c r="C735" s="7">
        <v>1312</v>
      </c>
      <c r="D735" s="2" t="s">
        <v>8</v>
      </c>
      <c r="E735" s="2">
        <v>917</v>
      </c>
      <c r="F735" s="2" t="s">
        <v>2238</v>
      </c>
      <c r="G735" s="2" t="s">
        <v>2484</v>
      </c>
      <c r="H735" s="8" t="s">
        <v>1917</v>
      </c>
      <c r="I735" s="1">
        <v>5000000</v>
      </c>
      <c r="J735" s="1">
        <v>5000000</v>
      </c>
      <c r="K735" s="1">
        <v>15000000</v>
      </c>
      <c r="L735" s="1">
        <v>25000000</v>
      </c>
      <c r="M735" s="1">
        <v>30000000</v>
      </c>
      <c r="N735" s="1">
        <v>35000000</v>
      </c>
      <c r="O735" s="1">
        <v>35000000</v>
      </c>
      <c r="P735" s="1">
        <v>40000000</v>
      </c>
      <c r="Q735" s="1">
        <v>40000000</v>
      </c>
      <c r="R735" s="1">
        <v>45000000</v>
      </c>
      <c r="S735" s="1">
        <v>40000000</v>
      </c>
      <c r="T735" s="1">
        <v>40000000</v>
      </c>
      <c r="U735" s="21">
        <v>0.53120000000000001</v>
      </c>
    </row>
    <row r="736" spans="1:21" x14ac:dyDescent="0.3">
      <c r="A736" s="7" t="s">
        <v>281</v>
      </c>
      <c r="B736" s="7" t="s">
        <v>659</v>
      </c>
      <c r="C736" s="7">
        <v>1312</v>
      </c>
      <c r="D736" s="2" t="s">
        <v>252</v>
      </c>
      <c r="E736" s="2">
        <v>999</v>
      </c>
      <c r="F736" s="2" t="s">
        <v>252</v>
      </c>
      <c r="G736" s="2" t="s">
        <v>2484</v>
      </c>
      <c r="H736" s="8" t="s">
        <v>1777</v>
      </c>
      <c r="I736" s="1">
        <v>5000000</v>
      </c>
      <c r="J736" s="1">
        <v>15000000</v>
      </c>
      <c r="K736" s="1">
        <v>20000000</v>
      </c>
      <c r="L736" s="1">
        <v>40000000</v>
      </c>
      <c r="M736" s="1">
        <v>50000000</v>
      </c>
      <c r="N736" s="1">
        <v>65000000</v>
      </c>
      <c r="O736" s="1">
        <v>75000000</v>
      </c>
      <c r="P736" s="1">
        <v>70000000</v>
      </c>
      <c r="Q736" s="1">
        <v>55000000</v>
      </c>
      <c r="R736" s="1">
        <v>70000000</v>
      </c>
      <c r="S736" s="1">
        <v>75000000</v>
      </c>
      <c r="T736" s="1">
        <v>60000000</v>
      </c>
      <c r="U736" s="21">
        <v>0.53120000000000001</v>
      </c>
    </row>
    <row r="737" spans="1:21" x14ac:dyDescent="0.3">
      <c r="A737" s="7" t="s">
        <v>281</v>
      </c>
      <c r="B737" s="7" t="s">
        <v>659</v>
      </c>
      <c r="C737" s="7">
        <v>1312</v>
      </c>
      <c r="D737" s="2" t="s">
        <v>8</v>
      </c>
      <c r="E737" s="2">
        <v>917</v>
      </c>
      <c r="F737" s="2" t="s">
        <v>673</v>
      </c>
      <c r="G737" s="2" t="s">
        <v>654</v>
      </c>
      <c r="H737" s="8" t="s">
        <v>572</v>
      </c>
      <c r="I737" s="1">
        <v>300000</v>
      </c>
      <c r="J737" s="1">
        <v>300000</v>
      </c>
      <c r="K737" s="1">
        <v>500000</v>
      </c>
      <c r="L737" s="1">
        <v>1000000</v>
      </c>
      <c r="M737" s="1">
        <v>500000</v>
      </c>
      <c r="N737" s="1">
        <v>500000</v>
      </c>
      <c r="O737" s="1">
        <v>500000</v>
      </c>
      <c r="P737" s="1">
        <v>1500000</v>
      </c>
      <c r="Q737" s="1">
        <v>2000000</v>
      </c>
      <c r="R737" s="1">
        <v>2500000</v>
      </c>
      <c r="S737" s="1">
        <v>2000000</v>
      </c>
      <c r="T737" s="1">
        <v>2500000</v>
      </c>
      <c r="U737" s="21">
        <v>0.53120000000000001</v>
      </c>
    </row>
    <row r="738" spans="1:21" x14ac:dyDescent="0.3">
      <c r="A738" s="7" t="s">
        <v>281</v>
      </c>
      <c r="B738" s="7" t="s">
        <v>659</v>
      </c>
      <c r="C738" s="7">
        <v>1312</v>
      </c>
      <c r="D738" s="2" t="s">
        <v>8</v>
      </c>
      <c r="E738" s="2">
        <v>917</v>
      </c>
      <c r="F738" s="2" t="s">
        <v>681</v>
      </c>
      <c r="G738" s="2" t="s">
        <v>654</v>
      </c>
      <c r="H738" s="8" t="s">
        <v>580</v>
      </c>
      <c r="I738" s="1">
        <v>100000</v>
      </c>
      <c r="J738" s="1">
        <v>100000</v>
      </c>
      <c r="K738" s="1">
        <v>100000</v>
      </c>
      <c r="L738" s="1">
        <v>100000</v>
      </c>
      <c r="M738" s="1">
        <v>100000</v>
      </c>
      <c r="N738" s="1">
        <v>100000</v>
      </c>
      <c r="O738" s="1">
        <v>100000</v>
      </c>
      <c r="P738" s="1">
        <v>100000</v>
      </c>
      <c r="Q738" s="1">
        <v>100000</v>
      </c>
      <c r="R738" s="1">
        <v>100000</v>
      </c>
      <c r="S738" s="1">
        <v>100000</v>
      </c>
      <c r="T738" s="1">
        <v>100000</v>
      </c>
      <c r="U738" s="21">
        <v>0.53120000000000001</v>
      </c>
    </row>
    <row r="739" spans="1:21" x14ac:dyDescent="0.3">
      <c r="A739" s="7" t="s">
        <v>281</v>
      </c>
      <c r="B739" s="7" t="s">
        <v>659</v>
      </c>
      <c r="C739" s="7">
        <v>1312</v>
      </c>
      <c r="D739" s="2" t="s">
        <v>8</v>
      </c>
      <c r="E739" s="2">
        <v>917</v>
      </c>
      <c r="F739" s="2" t="s">
        <v>2239</v>
      </c>
      <c r="G739" s="2" t="s">
        <v>654</v>
      </c>
      <c r="H739" s="8" t="s">
        <v>1918</v>
      </c>
      <c r="I739" s="1">
        <v>100000</v>
      </c>
      <c r="J739" s="1">
        <v>100000</v>
      </c>
      <c r="K739" s="1">
        <v>100000</v>
      </c>
      <c r="L739" s="1">
        <v>100000</v>
      </c>
      <c r="M739" s="1">
        <v>100000</v>
      </c>
      <c r="N739" s="1">
        <v>100000</v>
      </c>
      <c r="O739" s="1">
        <v>100000</v>
      </c>
      <c r="P739" s="1">
        <v>100000</v>
      </c>
      <c r="Q739" s="1">
        <v>100000</v>
      </c>
      <c r="R739" s="1">
        <v>100000</v>
      </c>
      <c r="S739" s="1">
        <v>100000</v>
      </c>
      <c r="T739" s="1">
        <v>100000</v>
      </c>
      <c r="U739" s="21">
        <v>0.53120000000000001</v>
      </c>
    </row>
    <row r="740" spans="1:21" x14ac:dyDescent="0.3">
      <c r="A740" s="7" t="s">
        <v>281</v>
      </c>
      <c r="B740" s="7" t="s">
        <v>659</v>
      </c>
      <c r="C740" s="7">
        <v>1312</v>
      </c>
      <c r="D740" s="2" t="s">
        <v>8</v>
      </c>
      <c r="E740" s="2">
        <v>917</v>
      </c>
      <c r="F740" s="2" t="s">
        <v>2240</v>
      </c>
      <c r="G740" s="2" t="s">
        <v>654</v>
      </c>
      <c r="H740" s="8" t="s">
        <v>1919</v>
      </c>
      <c r="I740" s="1">
        <v>100000</v>
      </c>
      <c r="J740" s="1">
        <v>100000</v>
      </c>
      <c r="K740" s="1">
        <v>100000</v>
      </c>
      <c r="L740" s="1">
        <v>100000</v>
      </c>
      <c r="M740" s="1">
        <v>500000</v>
      </c>
      <c r="N740" s="1">
        <v>100000</v>
      </c>
      <c r="O740" s="1">
        <v>100000</v>
      </c>
      <c r="P740" s="1">
        <v>100000</v>
      </c>
      <c r="Q740" s="1">
        <v>100000</v>
      </c>
      <c r="R740" s="1">
        <v>100000</v>
      </c>
      <c r="S740" s="1">
        <v>100000</v>
      </c>
      <c r="T740" s="1">
        <v>100000</v>
      </c>
      <c r="U740" s="21">
        <v>0.53120000000000001</v>
      </c>
    </row>
    <row r="741" spans="1:21" x14ac:dyDescent="0.3">
      <c r="A741" s="7" t="s">
        <v>281</v>
      </c>
      <c r="B741" s="7" t="s">
        <v>659</v>
      </c>
      <c r="C741" s="7">
        <v>1312</v>
      </c>
      <c r="D741" s="2" t="s">
        <v>8</v>
      </c>
      <c r="E741" s="2">
        <v>917</v>
      </c>
      <c r="F741" s="2" t="s">
        <v>677</v>
      </c>
      <c r="G741" s="2" t="s">
        <v>654</v>
      </c>
      <c r="H741" s="8" t="s">
        <v>1920</v>
      </c>
      <c r="I741" s="1">
        <v>100000</v>
      </c>
      <c r="J741" s="1">
        <v>100000</v>
      </c>
      <c r="K741" s="1">
        <v>200000</v>
      </c>
      <c r="L741" s="1">
        <v>200000</v>
      </c>
      <c r="M741" s="1">
        <v>400000</v>
      </c>
      <c r="N741" s="1">
        <v>200000</v>
      </c>
      <c r="O741" s="1">
        <v>200000</v>
      </c>
      <c r="P741" s="1">
        <v>200000</v>
      </c>
      <c r="Q741" s="1">
        <v>200000</v>
      </c>
      <c r="R741" s="1">
        <v>200000</v>
      </c>
      <c r="S741" s="1">
        <v>200000</v>
      </c>
      <c r="T741" s="1">
        <v>200000</v>
      </c>
      <c r="U741" s="21">
        <v>0.53120000000000001</v>
      </c>
    </row>
    <row r="742" spans="1:21" x14ac:dyDescent="0.3">
      <c r="A742" s="7" t="s">
        <v>281</v>
      </c>
      <c r="B742" s="7" t="s">
        <v>659</v>
      </c>
      <c r="C742" s="7">
        <v>1312</v>
      </c>
      <c r="D742" s="2" t="s">
        <v>8</v>
      </c>
      <c r="E742" s="2">
        <v>917</v>
      </c>
      <c r="F742" s="2" t="s">
        <v>2241</v>
      </c>
      <c r="G742" s="2" t="s">
        <v>654</v>
      </c>
      <c r="H742" s="8" t="s">
        <v>1921</v>
      </c>
      <c r="I742" s="1">
        <v>100000</v>
      </c>
      <c r="J742" s="1">
        <v>100000</v>
      </c>
      <c r="K742" s="1">
        <v>100000</v>
      </c>
      <c r="L742" s="1">
        <v>100000</v>
      </c>
      <c r="M742" s="1">
        <v>300000</v>
      </c>
      <c r="N742" s="1">
        <v>100000</v>
      </c>
      <c r="O742" s="1">
        <v>100000</v>
      </c>
      <c r="P742" s="1">
        <v>100000</v>
      </c>
      <c r="Q742" s="1">
        <v>100000</v>
      </c>
      <c r="R742" s="1">
        <v>200000</v>
      </c>
      <c r="S742" s="1">
        <v>200000</v>
      </c>
      <c r="T742" s="1">
        <v>200000</v>
      </c>
      <c r="U742" s="21">
        <v>0.53120000000000001</v>
      </c>
    </row>
    <row r="743" spans="1:21" x14ac:dyDescent="0.3">
      <c r="A743" s="7" t="s">
        <v>281</v>
      </c>
      <c r="B743" s="7" t="s">
        <v>659</v>
      </c>
      <c r="C743" s="7">
        <v>1312</v>
      </c>
      <c r="D743" s="2" t="s">
        <v>8</v>
      </c>
      <c r="E743" s="2">
        <v>917</v>
      </c>
      <c r="F743" s="2" t="s">
        <v>2242</v>
      </c>
      <c r="G743" s="2" t="s">
        <v>654</v>
      </c>
      <c r="H743" s="8" t="s">
        <v>1922</v>
      </c>
      <c r="I743" s="1">
        <v>100000</v>
      </c>
      <c r="J743" s="1">
        <v>100000</v>
      </c>
      <c r="K743" s="1">
        <v>100000</v>
      </c>
      <c r="L743" s="1">
        <v>100000</v>
      </c>
      <c r="M743" s="1">
        <v>100000</v>
      </c>
      <c r="N743" s="1">
        <v>100000</v>
      </c>
      <c r="O743" s="1">
        <v>100000</v>
      </c>
      <c r="P743" s="1">
        <v>100000</v>
      </c>
      <c r="Q743" s="1">
        <v>100000</v>
      </c>
      <c r="R743" s="1">
        <v>100000</v>
      </c>
      <c r="S743" s="1">
        <v>100000</v>
      </c>
      <c r="T743" s="1">
        <v>100000</v>
      </c>
      <c r="U743" s="21">
        <v>0.53120000000000001</v>
      </c>
    </row>
    <row r="744" spans="1:21" x14ac:dyDescent="0.3">
      <c r="A744" s="7" t="s">
        <v>281</v>
      </c>
      <c r="B744" s="7" t="s">
        <v>659</v>
      </c>
      <c r="C744" s="7">
        <v>1312</v>
      </c>
      <c r="D744" s="2" t="s">
        <v>8</v>
      </c>
      <c r="E744" s="2">
        <v>917</v>
      </c>
      <c r="F744" s="2" t="s">
        <v>663</v>
      </c>
      <c r="G744" s="2" t="s">
        <v>654</v>
      </c>
      <c r="H744" s="8" t="s">
        <v>1923</v>
      </c>
      <c r="I744" s="1">
        <v>100000</v>
      </c>
      <c r="J744" s="1">
        <v>100000</v>
      </c>
      <c r="K744" s="1">
        <v>100000</v>
      </c>
      <c r="L744" s="1">
        <v>100000</v>
      </c>
      <c r="M744" s="1">
        <v>300000</v>
      </c>
      <c r="N744" s="1">
        <v>100000</v>
      </c>
      <c r="O744" s="1">
        <v>100000</v>
      </c>
      <c r="P744" s="1">
        <v>100000</v>
      </c>
      <c r="Q744" s="1">
        <v>100000</v>
      </c>
      <c r="R744" s="1">
        <v>100000</v>
      </c>
      <c r="S744" s="1">
        <v>100000</v>
      </c>
      <c r="T744" s="1">
        <v>100000</v>
      </c>
      <c r="U744" s="21">
        <v>0.53120000000000001</v>
      </c>
    </row>
    <row r="745" spans="1:21" x14ac:dyDescent="0.3">
      <c r="A745" s="7" t="s">
        <v>281</v>
      </c>
      <c r="B745" s="7" t="s">
        <v>659</v>
      </c>
      <c r="C745" s="7">
        <v>1312</v>
      </c>
      <c r="D745" s="2" t="s">
        <v>8</v>
      </c>
      <c r="E745" s="2">
        <v>917</v>
      </c>
      <c r="F745" s="2" t="s">
        <v>683</v>
      </c>
      <c r="G745" s="2" t="s">
        <v>654</v>
      </c>
      <c r="H745" s="8" t="s">
        <v>582</v>
      </c>
      <c r="I745" s="1">
        <v>100000</v>
      </c>
      <c r="J745" s="1">
        <v>200000</v>
      </c>
      <c r="K745" s="1">
        <v>200000</v>
      </c>
      <c r="L745" s="1">
        <v>500000</v>
      </c>
      <c r="M745" s="1">
        <v>300000</v>
      </c>
      <c r="N745" s="1">
        <v>400000</v>
      </c>
      <c r="O745" s="1">
        <v>400000</v>
      </c>
      <c r="P745" s="1">
        <v>400000</v>
      </c>
      <c r="Q745" s="1">
        <v>500000</v>
      </c>
      <c r="R745" s="1">
        <v>500000</v>
      </c>
      <c r="S745" s="1">
        <v>500000</v>
      </c>
      <c r="T745" s="1">
        <v>500000</v>
      </c>
      <c r="U745" s="21">
        <v>0.53120000000000001</v>
      </c>
    </row>
    <row r="746" spans="1:21" x14ac:dyDescent="0.3">
      <c r="A746" s="7" t="s">
        <v>281</v>
      </c>
      <c r="B746" s="7" t="s">
        <v>659</v>
      </c>
      <c r="C746" s="7">
        <v>1312</v>
      </c>
      <c r="D746" s="2" t="s">
        <v>8</v>
      </c>
      <c r="E746" s="2">
        <v>917</v>
      </c>
      <c r="F746" s="2" t="s">
        <v>669</v>
      </c>
      <c r="G746" s="2" t="s">
        <v>654</v>
      </c>
      <c r="H746" s="8" t="s">
        <v>568</v>
      </c>
      <c r="I746" s="1">
        <v>200000</v>
      </c>
      <c r="J746" s="1">
        <v>200000</v>
      </c>
      <c r="K746" s="1">
        <v>300000</v>
      </c>
      <c r="L746" s="1">
        <v>300000</v>
      </c>
      <c r="M746" s="1">
        <v>200000</v>
      </c>
      <c r="N746" s="1">
        <v>300000</v>
      </c>
      <c r="O746" s="1">
        <v>300000</v>
      </c>
      <c r="P746" s="1">
        <v>300000</v>
      </c>
      <c r="Q746" s="1">
        <v>500000</v>
      </c>
      <c r="R746" s="1">
        <v>700000</v>
      </c>
      <c r="S746" s="1">
        <v>1000000</v>
      </c>
      <c r="T746" s="1">
        <v>1000000</v>
      </c>
      <c r="U746" s="21">
        <v>0.53120000000000001</v>
      </c>
    </row>
    <row r="747" spans="1:21" x14ac:dyDescent="0.3">
      <c r="A747" s="7" t="s">
        <v>281</v>
      </c>
      <c r="B747" s="7" t="s">
        <v>659</v>
      </c>
      <c r="C747" s="7">
        <v>1312</v>
      </c>
      <c r="D747" s="2" t="s">
        <v>8</v>
      </c>
      <c r="E747" s="2">
        <v>917</v>
      </c>
      <c r="F747" s="2" t="s">
        <v>2243</v>
      </c>
      <c r="G747" s="2" t="s">
        <v>654</v>
      </c>
      <c r="H747" s="8" t="s">
        <v>1924</v>
      </c>
      <c r="I747" s="1">
        <v>200000</v>
      </c>
      <c r="J747" s="1">
        <v>200000</v>
      </c>
      <c r="K747" s="1">
        <v>200000</v>
      </c>
      <c r="L747" s="1">
        <v>200000</v>
      </c>
      <c r="M747" s="1">
        <v>300000</v>
      </c>
      <c r="N747" s="1">
        <v>500000</v>
      </c>
      <c r="O747" s="1">
        <v>500000</v>
      </c>
      <c r="P747" s="1">
        <v>300000</v>
      </c>
      <c r="Q747" s="1">
        <v>1000000</v>
      </c>
      <c r="R747" s="1">
        <v>1000000</v>
      </c>
      <c r="S747" s="1">
        <v>1000000</v>
      </c>
      <c r="T747" s="1">
        <v>1000000</v>
      </c>
      <c r="U747" s="21">
        <v>0.53120000000000001</v>
      </c>
    </row>
    <row r="748" spans="1:21" x14ac:dyDescent="0.3">
      <c r="A748" s="7" t="s">
        <v>281</v>
      </c>
      <c r="B748" s="7" t="s">
        <v>659</v>
      </c>
      <c r="C748" s="7">
        <v>1312</v>
      </c>
      <c r="D748" s="2" t="s">
        <v>8</v>
      </c>
      <c r="E748" s="2">
        <v>917</v>
      </c>
      <c r="F748" s="2" t="s">
        <v>2244</v>
      </c>
      <c r="G748" s="2" t="s">
        <v>654</v>
      </c>
      <c r="H748" s="8" t="s">
        <v>1925</v>
      </c>
      <c r="I748" s="1">
        <v>100000</v>
      </c>
      <c r="J748" s="1">
        <v>100000</v>
      </c>
      <c r="K748" s="1">
        <v>100000</v>
      </c>
      <c r="L748" s="1">
        <v>100000</v>
      </c>
      <c r="M748" s="1">
        <v>100000</v>
      </c>
      <c r="N748" s="1">
        <v>100000</v>
      </c>
      <c r="O748" s="1">
        <v>100000</v>
      </c>
      <c r="P748" s="1">
        <v>100000</v>
      </c>
      <c r="Q748" s="1">
        <v>100000</v>
      </c>
      <c r="R748" s="1">
        <v>100000</v>
      </c>
      <c r="S748" s="1">
        <v>100000</v>
      </c>
      <c r="T748" s="1">
        <v>100000</v>
      </c>
      <c r="U748" s="21">
        <v>0.53120000000000001</v>
      </c>
    </row>
    <row r="749" spans="1:21" x14ac:dyDescent="0.3">
      <c r="A749" s="7" t="s">
        <v>281</v>
      </c>
      <c r="B749" s="7" t="s">
        <v>659</v>
      </c>
      <c r="C749" s="7">
        <v>1312</v>
      </c>
      <c r="D749" s="2" t="s">
        <v>8</v>
      </c>
      <c r="E749" s="2">
        <v>917</v>
      </c>
      <c r="F749" s="2" t="s">
        <v>2245</v>
      </c>
      <c r="G749" s="2" t="s">
        <v>654</v>
      </c>
      <c r="H749" s="8" t="s">
        <v>1926</v>
      </c>
      <c r="I749" s="1">
        <v>100000</v>
      </c>
      <c r="J749" s="1">
        <v>100000</v>
      </c>
      <c r="K749" s="1">
        <v>100000</v>
      </c>
      <c r="L749" s="1">
        <v>100000</v>
      </c>
      <c r="M749" s="1">
        <v>100000</v>
      </c>
      <c r="N749" s="1">
        <v>100000</v>
      </c>
      <c r="O749" s="1">
        <v>100000</v>
      </c>
      <c r="P749" s="1">
        <v>100000</v>
      </c>
      <c r="Q749" s="1">
        <v>100000</v>
      </c>
      <c r="R749" s="1">
        <v>100000</v>
      </c>
      <c r="S749" s="1">
        <v>100000</v>
      </c>
      <c r="T749" s="1">
        <v>100000</v>
      </c>
      <c r="U749" s="21">
        <v>0.53120000000000001</v>
      </c>
    </row>
    <row r="750" spans="1:21" x14ac:dyDescent="0.3">
      <c r="A750" s="7" t="s">
        <v>281</v>
      </c>
      <c r="B750" s="7" t="s">
        <v>659</v>
      </c>
      <c r="C750" s="7">
        <v>1312</v>
      </c>
      <c r="D750" s="2" t="s">
        <v>8</v>
      </c>
      <c r="E750" s="2">
        <v>917</v>
      </c>
      <c r="F750" s="2" t="s">
        <v>672</v>
      </c>
      <c r="G750" s="2" t="s">
        <v>654</v>
      </c>
      <c r="H750" s="8" t="s">
        <v>1927</v>
      </c>
      <c r="I750" s="1">
        <v>100000</v>
      </c>
      <c r="J750" s="1">
        <v>100000</v>
      </c>
      <c r="K750" s="1">
        <v>100000</v>
      </c>
      <c r="L750" s="1">
        <v>100000</v>
      </c>
      <c r="M750" s="1">
        <v>100000</v>
      </c>
      <c r="N750" s="1">
        <v>100000</v>
      </c>
      <c r="O750" s="1">
        <v>100000</v>
      </c>
      <c r="P750" s="1">
        <v>100000</v>
      </c>
      <c r="Q750" s="1">
        <v>100000</v>
      </c>
      <c r="R750" s="1">
        <v>200000</v>
      </c>
      <c r="S750" s="1">
        <v>200000</v>
      </c>
      <c r="T750" s="1">
        <v>200000</v>
      </c>
      <c r="U750" s="21">
        <v>0.53120000000000001</v>
      </c>
    </row>
    <row r="751" spans="1:21" x14ac:dyDescent="0.3">
      <c r="A751" s="7" t="s">
        <v>281</v>
      </c>
      <c r="B751" s="7" t="s">
        <v>659</v>
      </c>
      <c r="C751" s="7">
        <v>1312</v>
      </c>
      <c r="D751" s="2" t="s">
        <v>8</v>
      </c>
      <c r="E751" s="2">
        <v>917</v>
      </c>
      <c r="F751" s="2" t="s">
        <v>2246</v>
      </c>
      <c r="G751" s="2" t="s">
        <v>654</v>
      </c>
      <c r="H751" s="8" t="s">
        <v>1928</v>
      </c>
      <c r="I751" s="1">
        <v>100000</v>
      </c>
      <c r="J751" s="1">
        <v>200000</v>
      </c>
      <c r="K751" s="1">
        <v>200000</v>
      </c>
      <c r="L751" s="1">
        <v>500000</v>
      </c>
      <c r="M751" s="1">
        <v>500000</v>
      </c>
      <c r="N751" s="1">
        <v>400000</v>
      </c>
      <c r="O751" s="1">
        <v>400000</v>
      </c>
      <c r="P751" s="1">
        <v>400000</v>
      </c>
      <c r="Q751" s="1">
        <v>500000</v>
      </c>
      <c r="R751" s="1">
        <v>500000</v>
      </c>
      <c r="S751" s="1">
        <v>500000</v>
      </c>
      <c r="T751" s="1">
        <v>500000</v>
      </c>
      <c r="U751" s="21">
        <v>0.53120000000000001</v>
      </c>
    </row>
    <row r="752" spans="1:21" x14ac:dyDescent="0.3">
      <c r="A752" s="7" t="s">
        <v>281</v>
      </c>
      <c r="B752" s="7" t="s">
        <v>659</v>
      </c>
      <c r="C752" s="7">
        <v>1312</v>
      </c>
      <c r="D752" s="2" t="s">
        <v>8</v>
      </c>
      <c r="E752" s="2">
        <v>917</v>
      </c>
      <c r="F752" s="2" t="s">
        <v>2247</v>
      </c>
      <c r="G752" s="2" t="s">
        <v>654</v>
      </c>
      <c r="H752" s="8" t="s">
        <v>1929</v>
      </c>
      <c r="I752" s="1">
        <v>1000000</v>
      </c>
      <c r="J752" s="1">
        <v>1000000</v>
      </c>
      <c r="K752" s="1">
        <v>2000000</v>
      </c>
      <c r="L752" s="1">
        <v>2000000</v>
      </c>
      <c r="M752" s="1">
        <v>2000000</v>
      </c>
      <c r="N752" s="1">
        <v>2500000</v>
      </c>
      <c r="O752" s="1">
        <v>3000000</v>
      </c>
      <c r="P752" s="1">
        <v>4000000</v>
      </c>
      <c r="Q752" s="1">
        <v>3000000</v>
      </c>
      <c r="R752" s="1">
        <v>4000000</v>
      </c>
      <c r="S752" s="1">
        <v>3000000</v>
      </c>
      <c r="T752" s="1">
        <v>2000000</v>
      </c>
      <c r="U752" s="21">
        <v>0.53120000000000001</v>
      </c>
    </row>
    <row r="753" spans="1:21" x14ac:dyDescent="0.3">
      <c r="A753" s="7" t="s">
        <v>281</v>
      </c>
      <c r="B753" s="7" t="s">
        <v>659</v>
      </c>
      <c r="C753" s="7">
        <v>1312</v>
      </c>
      <c r="D753" s="2" t="s">
        <v>8</v>
      </c>
      <c r="E753" s="2">
        <v>917</v>
      </c>
      <c r="F753" s="2" t="s">
        <v>682</v>
      </c>
      <c r="G753" s="2" t="s">
        <v>654</v>
      </c>
      <c r="H753" s="8" t="s">
        <v>581</v>
      </c>
      <c r="I753" s="1">
        <v>100000</v>
      </c>
      <c r="J753" s="1">
        <v>100000</v>
      </c>
      <c r="K753" s="1">
        <v>100000</v>
      </c>
      <c r="L753" s="1">
        <v>100000</v>
      </c>
      <c r="M753" s="1">
        <v>100000</v>
      </c>
      <c r="N753" s="1">
        <v>100000</v>
      </c>
      <c r="O753" s="1">
        <v>100000</v>
      </c>
      <c r="P753" s="1">
        <v>100000</v>
      </c>
      <c r="Q753" s="1">
        <v>100000</v>
      </c>
      <c r="R753" s="1">
        <v>100000</v>
      </c>
      <c r="S753" s="1">
        <v>100000</v>
      </c>
      <c r="T753" s="1">
        <v>100000</v>
      </c>
      <c r="U753" s="21">
        <v>0.53120000000000001</v>
      </c>
    </row>
    <row r="754" spans="1:21" x14ac:dyDescent="0.3">
      <c r="A754" s="7" t="s">
        <v>281</v>
      </c>
      <c r="B754" s="7" t="s">
        <v>659</v>
      </c>
      <c r="C754" s="7">
        <v>1312</v>
      </c>
      <c r="D754" s="2" t="s">
        <v>8</v>
      </c>
      <c r="E754" s="2">
        <v>917</v>
      </c>
      <c r="F754" s="2" t="s">
        <v>668</v>
      </c>
      <c r="G754" s="2" t="s">
        <v>654</v>
      </c>
      <c r="H754" s="8" t="s">
        <v>567</v>
      </c>
      <c r="I754" s="1">
        <v>100000</v>
      </c>
      <c r="J754" s="1">
        <v>100000</v>
      </c>
      <c r="K754" s="1">
        <v>200000</v>
      </c>
      <c r="L754" s="1">
        <v>200000</v>
      </c>
      <c r="M754" s="1">
        <v>200000</v>
      </c>
      <c r="N754" s="1">
        <v>100000</v>
      </c>
      <c r="O754" s="1">
        <v>100000</v>
      </c>
      <c r="P754" s="1">
        <v>100000</v>
      </c>
      <c r="Q754" s="1">
        <v>100000</v>
      </c>
      <c r="R754" s="1">
        <v>200000</v>
      </c>
      <c r="S754" s="1">
        <v>200000</v>
      </c>
      <c r="T754" s="1">
        <v>200000</v>
      </c>
      <c r="U754" s="21">
        <v>0.53120000000000001</v>
      </c>
    </row>
    <row r="755" spans="1:21" x14ac:dyDescent="0.3">
      <c r="A755" s="7" t="s">
        <v>281</v>
      </c>
      <c r="B755" s="7" t="s">
        <v>659</v>
      </c>
      <c r="C755" s="7">
        <v>1312</v>
      </c>
      <c r="D755" s="2" t="s">
        <v>8</v>
      </c>
      <c r="E755" s="2">
        <v>917</v>
      </c>
      <c r="F755" s="2" t="s">
        <v>2248</v>
      </c>
      <c r="G755" s="2" t="s">
        <v>654</v>
      </c>
      <c r="H755" s="8" t="s">
        <v>1930</v>
      </c>
      <c r="I755" s="1">
        <v>100000</v>
      </c>
      <c r="J755" s="1">
        <v>100000</v>
      </c>
      <c r="K755" s="1">
        <v>100000</v>
      </c>
      <c r="L755" s="1">
        <v>100000</v>
      </c>
      <c r="M755" s="1">
        <v>100000</v>
      </c>
      <c r="N755" s="1">
        <v>100000</v>
      </c>
      <c r="O755" s="1">
        <v>100000</v>
      </c>
      <c r="P755" s="1">
        <v>100000</v>
      </c>
      <c r="Q755" s="1">
        <v>300000</v>
      </c>
      <c r="R755" s="1">
        <v>100000</v>
      </c>
      <c r="S755" s="1">
        <v>100000</v>
      </c>
      <c r="T755" s="1">
        <v>100000</v>
      </c>
      <c r="U755" s="21">
        <v>0.53120000000000001</v>
      </c>
    </row>
    <row r="756" spans="1:21" x14ac:dyDescent="0.3">
      <c r="A756" s="7" t="s">
        <v>281</v>
      </c>
      <c r="B756" s="7" t="s">
        <v>659</v>
      </c>
      <c r="C756" s="7">
        <v>1312</v>
      </c>
      <c r="D756" s="2" t="s">
        <v>8</v>
      </c>
      <c r="E756" s="2">
        <v>917</v>
      </c>
      <c r="F756" s="2" t="s">
        <v>2249</v>
      </c>
      <c r="G756" s="2" t="s">
        <v>654</v>
      </c>
      <c r="H756" s="8" t="s">
        <v>1931</v>
      </c>
      <c r="I756" s="1">
        <v>100000</v>
      </c>
      <c r="J756" s="1">
        <v>100000</v>
      </c>
      <c r="K756" s="1">
        <v>100000</v>
      </c>
      <c r="L756" s="1">
        <v>100000</v>
      </c>
      <c r="M756" s="1">
        <v>100000</v>
      </c>
      <c r="N756" s="1">
        <v>100000</v>
      </c>
      <c r="O756" s="1">
        <v>100000</v>
      </c>
      <c r="P756" s="1">
        <v>100000</v>
      </c>
      <c r="Q756" s="1">
        <v>100000</v>
      </c>
      <c r="R756" s="1">
        <v>200000</v>
      </c>
      <c r="S756" s="1">
        <v>200000</v>
      </c>
      <c r="T756" s="1">
        <v>200000</v>
      </c>
      <c r="U756" s="21">
        <v>0.53120000000000001</v>
      </c>
    </row>
    <row r="757" spans="1:21" x14ac:dyDescent="0.3">
      <c r="A757" s="7" t="s">
        <v>281</v>
      </c>
      <c r="B757" s="7" t="s">
        <v>659</v>
      </c>
      <c r="C757" s="7">
        <v>1312</v>
      </c>
      <c r="D757" s="2" t="s">
        <v>8</v>
      </c>
      <c r="E757" s="2">
        <v>917</v>
      </c>
      <c r="F757" s="2" t="s">
        <v>2250</v>
      </c>
      <c r="G757" s="2" t="s">
        <v>654</v>
      </c>
      <c r="H757" s="8" t="s">
        <v>1932</v>
      </c>
      <c r="I757" s="1">
        <v>100000</v>
      </c>
      <c r="J757" s="1">
        <v>100000</v>
      </c>
      <c r="K757" s="1">
        <v>200000</v>
      </c>
      <c r="L757" s="1">
        <v>200000</v>
      </c>
      <c r="M757" s="1">
        <v>200000</v>
      </c>
      <c r="N757" s="1">
        <v>200000</v>
      </c>
      <c r="O757" s="1">
        <v>200000</v>
      </c>
      <c r="P757" s="1">
        <v>200000</v>
      </c>
      <c r="Q757" s="1">
        <v>500000</v>
      </c>
      <c r="R757" s="1">
        <v>200000</v>
      </c>
      <c r="S757" s="1">
        <v>300000</v>
      </c>
      <c r="T757" s="1">
        <v>300000</v>
      </c>
      <c r="U757" s="21">
        <v>0.53120000000000001</v>
      </c>
    </row>
    <row r="758" spans="1:21" x14ac:dyDescent="0.3">
      <c r="A758" s="7" t="s">
        <v>281</v>
      </c>
      <c r="B758" s="7" t="s">
        <v>659</v>
      </c>
      <c r="C758" s="7">
        <v>1312</v>
      </c>
      <c r="D758" s="2" t="s">
        <v>8</v>
      </c>
      <c r="E758" s="2">
        <v>917</v>
      </c>
      <c r="F758" s="2" t="s">
        <v>674</v>
      </c>
      <c r="G758" s="2" t="s">
        <v>654</v>
      </c>
      <c r="H758" s="8" t="s">
        <v>1933</v>
      </c>
      <c r="I758" s="1">
        <v>100000</v>
      </c>
      <c r="J758" s="1">
        <v>100000</v>
      </c>
      <c r="K758" s="1">
        <v>200000</v>
      </c>
      <c r="L758" s="1">
        <v>200000</v>
      </c>
      <c r="M758" s="1">
        <v>200000</v>
      </c>
      <c r="N758" s="1">
        <v>200000</v>
      </c>
      <c r="O758" s="1">
        <v>200000</v>
      </c>
      <c r="P758" s="1">
        <v>200000</v>
      </c>
      <c r="Q758" s="1">
        <v>200000</v>
      </c>
      <c r="R758" s="1">
        <v>200000</v>
      </c>
      <c r="S758" s="1">
        <v>300000</v>
      </c>
      <c r="T758" s="1">
        <v>300000</v>
      </c>
      <c r="U758" s="21">
        <v>0.53120000000000001</v>
      </c>
    </row>
    <row r="759" spans="1:21" x14ac:dyDescent="0.3">
      <c r="A759" s="7" t="s">
        <v>281</v>
      </c>
      <c r="B759" s="7" t="s">
        <v>659</v>
      </c>
      <c r="C759" s="7">
        <v>1312</v>
      </c>
      <c r="D759" s="2" t="s">
        <v>8</v>
      </c>
      <c r="E759" s="2">
        <v>917</v>
      </c>
      <c r="F759" s="2" t="s">
        <v>2251</v>
      </c>
      <c r="G759" s="2" t="s">
        <v>654</v>
      </c>
      <c r="H759" s="8" t="s">
        <v>1934</v>
      </c>
      <c r="I759" s="1">
        <v>100000</v>
      </c>
      <c r="J759" s="1">
        <v>100000</v>
      </c>
      <c r="K759" s="1">
        <v>200000</v>
      </c>
      <c r="L759" s="1">
        <v>200000</v>
      </c>
      <c r="M759" s="1">
        <v>200000</v>
      </c>
      <c r="N759" s="1">
        <v>200000</v>
      </c>
      <c r="O759" s="1">
        <v>200000</v>
      </c>
      <c r="P759" s="1">
        <v>200000</v>
      </c>
      <c r="Q759" s="1">
        <v>200000</v>
      </c>
      <c r="R759" s="1">
        <v>200000</v>
      </c>
      <c r="S759" s="1">
        <v>300000</v>
      </c>
      <c r="T759" s="1">
        <v>500000</v>
      </c>
      <c r="U759" s="21">
        <v>0.53120000000000001</v>
      </c>
    </row>
    <row r="760" spans="1:21" x14ac:dyDescent="0.3">
      <c r="A760" s="7" t="s">
        <v>281</v>
      </c>
      <c r="B760" s="7" t="s">
        <v>659</v>
      </c>
      <c r="C760" s="7">
        <v>1312</v>
      </c>
      <c r="D760" s="2" t="s">
        <v>8</v>
      </c>
      <c r="E760" s="2">
        <v>917</v>
      </c>
      <c r="F760" s="2" t="s">
        <v>2252</v>
      </c>
      <c r="G760" s="2" t="s">
        <v>654</v>
      </c>
      <c r="H760" s="8" t="s">
        <v>1935</v>
      </c>
      <c r="I760" s="1">
        <v>100000</v>
      </c>
      <c r="J760" s="1">
        <v>200000</v>
      </c>
      <c r="K760" s="1">
        <v>300000</v>
      </c>
      <c r="L760" s="1">
        <v>300000</v>
      </c>
      <c r="M760" s="1">
        <v>300000</v>
      </c>
      <c r="N760" s="1">
        <v>300000</v>
      </c>
      <c r="O760" s="1">
        <v>100000</v>
      </c>
      <c r="P760" s="1">
        <v>300000</v>
      </c>
      <c r="Q760" s="1">
        <v>500000</v>
      </c>
      <c r="R760" s="1">
        <v>300000</v>
      </c>
      <c r="S760" s="1">
        <v>300000</v>
      </c>
      <c r="T760" s="1">
        <v>500000</v>
      </c>
      <c r="U760" s="21">
        <v>0.53120000000000001</v>
      </c>
    </row>
    <row r="761" spans="1:21" x14ac:dyDescent="0.3">
      <c r="A761" s="7" t="s">
        <v>281</v>
      </c>
      <c r="B761" s="7" t="s">
        <v>659</v>
      </c>
      <c r="C761" s="7">
        <v>1312</v>
      </c>
      <c r="D761" s="2" t="s">
        <v>8</v>
      </c>
      <c r="E761" s="2">
        <v>917</v>
      </c>
      <c r="F761" s="2" t="s">
        <v>2253</v>
      </c>
      <c r="G761" s="2" t="s">
        <v>654</v>
      </c>
      <c r="H761" s="8" t="s">
        <v>1936</v>
      </c>
      <c r="I761" s="1">
        <v>100000</v>
      </c>
      <c r="J761" s="1">
        <v>100000</v>
      </c>
      <c r="K761" s="1">
        <v>100000</v>
      </c>
      <c r="L761" s="1">
        <v>100000</v>
      </c>
      <c r="M761" s="1">
        <v>100000</v>
      </c>
      <c r="N761" s="1">
        <v>100000</v>
      </c>
      <c r="O761" s="1">
        <v>100000</v>
      </c>
      <c r="P761" s="1">
        <v>100000</v>
      </c>
      <c r="Q761" s="1">
        <v>100000</v>
      </c>
      <c r="R761" s="1">
        <v>100000</v>
      </c>
      <c r="S761" s="1">
        <v>100000</v>
      </c>
      <c r="T761" s="1">
        <v>100000</v>
      </c>
      <c r="U761" s="21">
        <v>0.53120000000000001</v>
      </c>
    </row>
    <row r="762" spans="1:21" x14ac:dyDescent="0.3">
      <c r="A762" s="7" t="s">
        <v>281</v>
      </c>
      <c r="B762" s="7" t="s">
        <v>659</v>
      </c>
      <c r="C762" s="7">
        <v>1312</v>
      </c>
      <c r="D762" s="2" t="s">
        <v>8</v>
      </c>
      <c r="E762" s="2">
        <v>917</v>
      </c>
      <c r="F762" s="2" t="s">
        <v>667</v>
      </c>
      <c r="G762" s="2" t="s">
        <v>654</v>
      </c>
      <c r="H762" s="8" t="s">
        <v>566</v>
      </c>
      <c r="I762" s="1">
        <v>100000</v>
      </c>
      <c r="J762" s="1">
        <v>100000</v>
      </c>
      <c r="K762" s="1">
        <v>100000</v>
      </c>
      <c r="L762" s="1">
        <v>100000</v>
      </c>
      <c r="M762" s="1">
        <v>200000</v>
      </c>
      <c r="N762" s="1">
        <v>100000</v>
      </c>
      <c r="O762" s="1">
        <v>100000</v>
      </c>
      <c r="P762" s="1">
        <v>100000</v>
      </c>
      <c r="Q762" s="1">
        <v>100000</v>
      </c>
      <c r="R762" s="1">
        <v>100000</v>
      </c>
      <c r="S762" s="1">
        <v>200000</v>
      </c>
      <c r="T762" s="1">
        <v>200000</v>
      </c>
      <c r="U762" s="21">
        <v>0.53120000000000001</v>
      </c>
    </row>
    <row r="763" spans="1:21" x14ac:dyDescent="0.3">
      <c r="A763" s="7" t="s">
        <v>281</v>
      </c>
      <c r="B763" s="7" t="s">
        <v>659</v>
      </c>
      <c r="C763" s="7">
        <v>1312</v>
      </c>
      <c r="D763" s="2" t="s">
        <v>8</v>
      </c>
      <c r="E763" s="2">
        <v>917</v>
      </c>
      <c r="F763" s="2" t="s">
        <v>2254</v>
      </c>
      <c r="G763" s="2" t="s">
        <v>654</v>
      </c>
      <c r="H763" s="8" t="s">
        <v>1937</v>
      </c>
      <c r="I763" s="1">
        <v>100000</v>
      </c>
      <c r="J763" s="1">
        <v>100000</v>
      </c>
      <c r="K763" s="1">
        <v>100000</v>
      </c>
      <c r="L763" s="1">
        <v>100000</v>
      </c>
      <c r="M763" s="1">
        <v>100000</v>
      </c>
      <c r="N763" s="1">
        <v>100000</v>
      </c>
      <c r="O763" s="1">
        <v>100000</v>
      </c>
      <c r="P763" s="1">
        <v>100000</v>
      </c>
      <c r="Q763" s="1">
        <v>500000</v>
      </c>
      <c r="R763" s="1">
        <v>100000</v>
      </c>
      <c r="S763" s="1">
        <v>100000</v>
      </c>
      <c r="T763" s="1">
        <v>100000</v>
      </c>
      <c r="U763" s="21">
        <v>0.53120000000000001</v>
      </c>
    </row>
    <row r="764" spans="1:21" x14ac:dyDescent="0.3">
      <c r="A764" s="7" t="s">
        <v>281</v>
      </c>
      <c r="B764" s="7" t="s">
        <v>659</v>
      </c>
      <c r="C764" s="7">
        <v>1312</v>
      </c>
      <c r="D764" s="2" t="s">
        <v>8</v>
      </c>
      <c r="E764" s="2">
        <v>917</v>
      </c>
      <c r="F764" s="2" t="s">
        <v>2255</v>
      </c>
      <c r="G764" s="2" t="s">
        <v>654</v>
      </c>
      <c r="H764" s="8" t="s">
        <v>1938</v>
      </c>
      <c r="I764" s="1">
        <v>100000</v>
      </c>
      <c r="J764" s="1">
        <v>100000</v>
      </c>
      <c r="K764" s="1">
        <v>100000</v>
      </c>
      <c r="L764" s="1">
        <v>100000</v>
      </c>
      <c r="M764" s="1">
        <v>100000</v>
      </c>
      <c r="N764" s="1">
        <v>100000</v>
      </c>
      <c r="O764" s="1">
        <v>100000</v>
      </c>
      <c r="P764" s="1">
        <v>100000</v>
      </c>
      <c r="Q764" s="1">
        <v>100000</v>
      </c>
      <c r="R764" s="1">
        <v>100000</v>
      </c>
      <c r="S764" s="1">
        <v>100000</v>
      </c>
      <c r="T764" s="1">
        <v>100000</v>
      </c>
      <c r="U764" s="21">
        <v>0.53120000000000001</v>
      </c>
    </row>
    <row r="765" spans="1:21" x14ac:dyDescent="0.3">
      <c r="A765" s="7" t="s">
        <v>281</v>
      </c>
      <c r="B765" s="7" t="s">
        <v>659</v>
      </c>
      <c r="C765" s="7">
        <v>1312</v>
      </c>
      <c r="D765" s="2" t="s">
        <v>8</v>
      </c>
      <c r="E765" s="2">
        <v>917</v>
      </c>
      <c r="F765" s="2" t="s">
        <v>664</v>
      </c>
      <c r="G765" s="2" t="s">
        <v>654</v>
      </c>
      <c r="H765" s="8" t="s">
        <v>1939</v>
      </c>
      <c r="I765" s="1">
        <v>100000</v>
      </c>
      <c r="J765" s="1">
        <v>200000</v>
      </c>
      <c r="K765" s="1">
        <v>300000</v>
      </c>
      <c r="L765" s="1">
        <v>300000</v>
      </c>
      <c r="M765" s="1">
        <v>200000</v>
      </c>
      <c r="N765" s="1">
        <v>300000</v>
      </c>
      <c r="O765" s="1">
        <v>100000</v>
      </c>
      <c r="P765" s="1">
        <v>300000</v>
      </c>
      <c r="Q765" s="1">
        <v>300000</v>
      </c>
      <c r="R765" s="1">
        <v>300000</v>
      </c>
      <c r="S765" s="1">
        <v>300000</v>
      </c>
      <c r="T765" s="1">
        <v>500000</v>
      </c>
      <c r="U765" s="21">
        <v>0.53120000000000001</v>
      </c>
    </row>
    <row r="766" spans="1:21" x14ac:dyDescent="0.3">
      <c r="A766" s="7" t="s">
        <v>281</v>
      </c>
      <c r="B766" s="7" t="s">
        <v>659</v>
      </c>
      <c r="C766" s="7">
        <v>1312</v>
      </c>
      <c r="D766" s="2" t="s">
        <v>8</v>
      </c>
      <c r="E766" s="2">
        <v>917</v>
      </c>
      <c r="F766" s="2" t="s">
        <v>661</v>
      </c>
      <c r="G766" s="2" t="s">
        <v>654</v>
      </c>
      <c r="H766" s="8" t="s">
        <v>1940</v>
      </c>
      <c r="I766" s="1">
        <v>100000</v>
      </c>
      <c r="J766" s="1">
        <v>100000</v>
      </c>
      <c r="K766" s="1">
        <v>100000</v>
      </c>
      <c r="L766" s="1">
        <v>100000</v>
      </c>
      <c r="M766" s="1">
        <v>100000</v>
      </c>
      <c r="N766" s="1">
        <v>100000</v>
      </c>
      <c r="O766" s="1">
        <v>100000</v>
      </c>
      <c r="P766" s="1">
        <v>100000</v>
      </c>
      <c r="Q766" s="1">
        <v>100000</v>
      </c>
      <c r="R766" s="1">
        <v>100000</v>
      </c>
      <c r="S766" s="1">
        <v>100000</v>
      </c>
      <c r="T766" s="1">
        <v>100000</v>
      </c>
      <c r="U766" s="21">
        <v>0.53120000000000001</v>
      </c>
    </row>
    <row r="767" spans="1:21" x14ac:dyDescent="0.3">
      <c r="A767" s="7" t="s">
        <v>281</v>
      </c>
      <c r="B767" s="7" t="s">
        <v>659</v>
      </c>
      <c r="C767" s="7">
        <v>1312</v>
      </c>
      <c r="D767" s="2" t="s">
        <v>8</v>
      </c>
      <c r="E767" s="2">
        <v>917</v>
      </c>
      <c r="F767" s="2" t="s">
        <v>2256</v>
      </c>
      <c r="G767" s="2" t="s">
        <v>654</v>
      </c>
      <c r="H767" s="8" t="s">
        <v>1941</v>
      </c>
      <c r="I767" s="1">
        <v>100000</v>
      </c>
      <c r="J767" s="1">
        <v>100000</v>
      </c>
      <c r="K767" s="1">
        <v>100000</v>
      </c>
      <c r="L767" s="1">
        <v>100000</v>
      </c>
      <c r="M767" s="1">
        <v>100000</v>
      </c>
      <c r="N767" s="1">
        <v>100000</v>
      </c>
      <c r="O767" s="1">
        <v>100000</v>
      </c>
      <c r="P767" s="1">
        <v>100000</v>
      </c>
      <c r="Q767" s="1">
        <v>100000</v>
      </c>
      <c r="R767" s="1">
        <v>100000</v>
      </c>
      <c r="S767" s="1">
        <v>100000</v>
      </c>
      <c r="T767" s="1">
        <v>100000</v>
      </c>
      <c r="U767" s="21">
        <v>0.53120000000000001</v>
      </c>
    </row>
    <row r="768" spans="1:21" x14ac:dyDescent="0.3">
      <c r="A768" s="7" t="s">
        <v>281</v>
      </c>
      <c r="B768" s="7" t="s">
        <v>659</v>
      </c>
      <c r="C768" s="7">
        <v>1312</v>
      </c>
      <c r="D768" s="2" t="s">
        <v>8</v>
      </c>
      <c r="E768" s="2">
        <v>917</v>
      </c>
      <c r="F768" s="2" t="s">
        <v>2257</v>
      </c>
      <c r="G768" s="2" t="s">
        <v>654</v>
      </c>
      <c r="H768" s="8" t="s">
        <v>1942</v>
      </c>
      <c r="I768" s="1">
        <v>100000</v>
      </c>
      <c r="J768" s="1">
        <v>100000</v>
      </c>
      <c r="K768" s="1">
        <v>100000</v>
      </c>
      <c r="L768" s="1">
        <v>100000</v>
      </c>
      <c r="M768" s="1">
        <v>100000</v>
      </c>
      <c r="N768" s="1">
        <v>100000</v>
      </c>
      <c r="O768" s="1">
        <v>100000</v>
      </c>
      <c r="P768" s="1">
        <v>100000</v>
      </c>
      <c r="Q768" s="1">
        <v>100000</v>
      </c>
      <c r="R768" s="1">
        <v>100000</v>
      </c>
      <c r="S768" s="1">
        <v>100000</v>
      </c>
      <c r="T768" s="1">
        <v>100000</v>
      </c>
      <c r="U768" s="21">
        <v>0.53120000000000001</v>
      </c>
    </row>
    <row r="769" spans="1:21" x14ac:dyDescent="0.3">
      <c r="A769" s="7" t="s">
        <v>281</v>
      </c>
      <c r="B769" s="7" t="s">
        <v>659</v>
      </c>
      <c r="C769" s="7">
        <v>1312</v>
      </c>
      <c r="D769" s="2" t="s">
        <v>8</v>
      </c>
      <c r="E769" s="2">
        <v>917</v>
      </c>
      <c r="F769" s="2" t="s">
        <v>2258</v>
      </c>
      <c r="G769" s="2" t="s">
        <v>654</v>
      </c>
      <c r="H769" s="8" t="s">
        <v>1943</v>
      </c>
      <c r="I769" s="1">
        <v>100000</v>
      </c>
      <c r="J769" s="1">
        <v>100000</v>
      </c>
      <c r="K769" s="1">
        <v>100000</v>
      </c>
      <c r="L769" s="1">
        <v>100000</v>
      </c>
      <c r="M769" s="1">
        <v>200000</v>
      </c>
      <c r="N769" s="1">
        <v>200000</v>
      </c>
      <c r="O769" s="1">
        <v>200000</v>
      </c>
      <c r="P769" s="1">
        <v>200000</v>
      </c>
      <c r="Q769" s="1">
        <v>200000</v>
      </c>
      <c r="R769" s="1">
        <v>100000</v>
      </c>
      <c r="S769" s="1">
        <v>100000</v>
      </c>
      <c r="T769" s="1">
        <v>100000</v>
      </c>
      <c r="U769" s="21">
        <v>0.53120000000000001</v>
      </c>
    </row>
    <row r="770" spans="1:21" x14ac:dyDescent="0.3">
      <c r="A770" s="7" t="s">
        <v>281</v>
      </c>
      <c r="B770" s="7" t="s">
        <v>659</v>
      </c>
      <c r="C770" s="7">
        <v>1312</v>
      </c>
      <c r="D770" s="2" t="s">
        <v>8</v>
      </c>
      <c r="E770" s="2">
        <v>917</v>
      </c>
      <c r="F770" s="2" t="s">
        <v>2259</v>
      </c>
      <c r="G770" s="2" t="s">
        <v>654</v>
      </c>
      <c r="H770" s="8" t="s">
        <v>1944</v>
      </c>
      <c r="I770" s="1">
        <v>100000</v>
      </c>
      <c r="J770" s="1">
        <v>100000</v>
      </c>
      <c r="K770" s="1">
        <v>100000</v>
      </c>
      <c r="L770" s="1">
        <v>100000</v>
      </c>
      <c r="M770" s="1">
        <v>100000</v>
      </c>
      <c r="N770" s="1">
        <v>200000</v>
      </c>
      <c r="O770" s="1">
        <v>200000</v>
      </c>
      <c r="P770" s="1">
        <v>200000</v>
      </c>
      <c r="Q770" s="1">
        <v>100000</v>
      </c>
      <c r="R770" s="1">
        <v>100000</v>
      </c>
      <c r="S770" s="1">
        <v>100000</v>
      </c>
      <c r="T770" s="1">
        <v>100000</v>
      </c>
      <c r="U770" s="21">
        <v>0.53120000000000001</v>
      </c>
    </row>
    <row r="771" spans="1:21" x14ac:dyDescent="0.3">
      <c r="A771" s="7" t="s">
        <v>281</v>
      </c>
      <c r="B771" s="7" t="s">
        <v>659</v>
      </c>
      <c r="C771" s="7">
        <v>1312</v>
      </c>
      <c r="D771" s="2" t="s">
        <v>8</v>
      </c>
      <c r="E771" s="2">
        <v>917</v>
      </c>
      <c r="F771" s="2" t="s">
        <v>675</v>
      </c>
      <c r="G771" s="2" t="s">
        <v>654</v>
      </c>
      <c r="H771" s="8" t="s">
        <v>574</v>
      </c>
      <c r="I771" s="1">
        <v>100000</v>
      </c>
      <c r="J771" s="1">
        <v>100000</v>
      </c>
      <c r="K771" s="1">
        <v>100000</v>
      </c>
      <c r="L771" s="1">
        <v>100000</v>
      </c>
      <c r="M771" s="1">
        <v>100000</v>
      </c>
      <c r="N771" s="1">
        <v>100000</v>
      </c>
      <c r="O771" s="1">
        <v>100000</v>
      </c>
      <c r="P771" s="1">
        <v>100000</v>
      </c>
      <c r="Q771" s="1">
        <v>100000</v>
      </c>
      <c r="R771" s="1">
        <v>100000</v>
      </c>
      <c r="S771" s="1">
        <v>100000</v>
      </c>
      <c r="T771" s="1">
        <v>100000</v>
      </c>
      <c r="U771" s="21">
        <v>0.53120000000000001</v>
      </c>
    </row>
    <row r="772" spans="1:21" x14ac:dyDescent="0.3">
      <c r="A772" s="7" t="s">
        <v>281</v>
      </c>
      <c r="B772" s="7" t="s">
        <v>659</v>
      </c>
      <c r="C772" s="7">
        <v>1312</v>
      </c>
      <c r="D772" s="2" t="s">
        <v>8</v>
      </c>
      <c r="E772" s="2">
        <v>917</v>
      </c>
      <c r="F772" s="2" t="s">
        <v>2260</v>
      </c>
      <c r="G772" s="2" t="s">
        <v>654</v>
      </c>
      <c r="H772" s="8" t="s">
        <v>1945</v>
      </c>
      <c r="I772" s="1">
        <v>300000</v>
      </c>
      <c r="J772" s="1">
        <v>300000</v>
      </c>
      <c r="K772" s="1">
        <v>300000</v>
      </c>
      <c r="L772" s="1">
        <v>700000</v>
      </c>
      <c r="M772" s="1">
        <v>100000</v>
      </c>
      <c r="N772" s="1">
        <v>300000</v>
      </c>
      <c r="O772" s="1">
        <v>700000</v>
      </c>
      <c r="P772" s="1">
        <v>1000000</v>
      </c>
      <c r="Q772" s="1">
        <v>1000000</v>
      </c>
      <c r="R772" s="1">
        <v>1000000</v>
      </c>
      <c r="S772" s="1">
        <v>1500000</v>
      </c>
      <c r="T772" s="1">
        <v>1000000</v>
      </c>
      <c r="U772" s="21">
        <v>0.53120000000000001</v>
      </c>
    </row>
    <row r="773" spans="1:21" x14ac:dyDescent="0.3">
      <c r="A773" s="7" t="s">
        <v>281</v>
      </c>
      <c r="B773" s="7" t="s">
        <v>659</v>
      </c>
      <c r="C773" s="7">
        <v>1312</v>
      </c>
      <c r="D773" s="2" t="s">
        <v>8</v>
      </c>
      <c r="E773" s="2">
        <v>917</v>
      </c>
      <c r="F773" s="2" t="s">
        <v>678</v>
      </c>
      <c r="G773" s="2" t="s">
        <v>654</v>
      </c>
      <c r="H773" s="8" t="s">
        <v>1946</v>
      </c>
      <c r="I773" s="1">
        <v>100000</v>
      </c>
      <c r="J773" s="1">
        <v>100000</v>
      </c>
      <c r="K773" s="1">
        <v>100000</v>
      </c>
      <c r="L773" s="1">
        <v>100000</v>
      </c>
      <c r="M773" s="1">
        <v>200000</v>
      </c>
      <c r="N773" s="1">
        <v>100000</v>
      </c>
      <c r="O773" s="1">
        <v>100000</v>
      </c>
      <c r="P773" s="1">
        <v>100000</v>
      </c>
      <c r="Q773" s="1">
        <v>100000</v>
      </c>
      <c r="R773" s="1">
        <v>100000</v>
      </c>
      <c r="S773" s="1">
        <v>200000</v>
      </c>
      <c r="T773" s="1">
        <v>200000</v>
      </c>
      <c r="U773" s="21">
        <v>0.53120000000000001</v>
      </c>
    </row>
    <row r="774" spans="1:21" x14ac:dyDescent="0.3">
      <c r="A774" s="7" t="s">
        <v>281</v>
      </c>
      <c r="B774" s="7" t="s">
        <v>659</v>
      </c>
      <c r="C774" s="7">
        <v>1312</v>
      </c>
      <c r="D774" s="2" t="s">
        <v>8</v>
      </c>
      <c r="E774" s="2">
        <v>917</v>
      </c>
      <c r="F774" s="2" t="s">
        <v>666</v>
      </c>
      <c r="G774" s="2" t="s">
        <v>654</v>
      </c>
      <c r="H774" s="8" t="s">
        <v>565</v>
      </c>
      <c r="I774" s="1">
        <v>100000</v>
      </c>
      <c r="J774" s="1">
        <v>200000</v>
      </c>
      <c r="K774" s="1">
        <v>400000</v>
      </c>
      <c r="L774" s="1">
        <v>400000</v>
      </c>
      <c r="M774" s="1">
        <v>300000</v>
      </c>
      <c r="N774" s="1">
        <v>400000</v>
      </c>
      <c r="O774" s="1">
        <v>300000</v>
      </c>
      <c r="P774" s="1">
        <v>300000</v>
      </c>
      <c r="Q774" s="1">
        <v>500000</v>
      </c>
      <c r="R774" s="1">
        <v>700000</v>
      </c>
      <c r="S774" s="1">
        <v>700000</v>
      </c>
      <c r="T774" s="1">
        <v>1000000</v>
      </c>
      <c r="U774" s="21">
        <v>0.53120000000000001</v>
      </c>
    </row>
    <row r="775" spans="1:21" x14ac:dyDescent="0.3">
      <c r="A775" s="7" t="s">
        <v>281</v>
      </c>
      <c r="B775" s="7" t="s">
        <v>659</v>
      </c>
      <c r="C775" s="7">
        <v>1312</v>
      </c>
      <c r="D775" s="2" t="s">
        <v>8</v>
      </c>
      <c r="E775" s="2">
        <v>917</v>
      </c>
      <c r="F775" s="2" t="s">
        <v>2261</v>
      </c>
      <c r="G775" s="2" t="s">
        <v>654</v>
      </c>
      <c r="H775" s="8" t="s">
        <v>1947</v>
      </c>
      <c r="I775" s="1">
        <v>100000</v>
      </c>
      <c r="J775" s="1">
        <v>200000</v>
      </c>
      <c r="K775" s="1">
        <v>400000</v>
      </c>
      <c r="L775" s="1">
        <v>400000</v>
      </c>
      <c r="M775" s="1">
        <v>300000</v>
      </c>
      <c r="N775" s="1">
        <v>400000</v>
      </c>
      <c r="O775" s="1">
        <v>400000</v>
      </c>
      <c r="P775" s="1">
        <v>400000</v>
      </c>
      <c r="Q775" s="1">
        <v>500000</v>
      </c>
      <c r="R775" s="1">
        <v>700000</v>
      </c>
      <c r="S775" s="1">
        <v>700000</v>
      </c>
      <c r="T775" s="1">
        <v>700000</v>
      </c>
      <c r="U775" s="21">
        <v>0.53120000000000001</v>
      </c>
    </row>
    <row r="776" spans="1:21" x14ac:dyDescent="0.3">
      <c r="A776" s="7" t="s">
        <v>281</v>
      </c>
      <c r="B776" s="7" t="s">
        <v>659</v>
      </c>
      <c r="C776" s="7">
        <v>1312</v>
      </c>
      <c r="D776" s="2" t="s">
        <v>8</v>
      </c>
      <c r="E776" s="2">
        <v>917</v>
      </c>
      <c r="F776" s="2" t="s">
        <v>676</v>
      </c>
      <c r="G776" s="2" t="s">
        <v>654</v>
      </c>
      <c r="H776" s="8" t="s">
        <v>575</v>
      </c>
      <c r="I776" s="1">
        <v>300000</v>
      </c>
      <c r="J776" s="1">
        <v>300000</v>
      </c>
      <c r="K776" s="1">
        <v>500000</v>
      </c>
      <c r="L776" s="1">
        <v>600000</v>
      </c>
      <c r="M776" s="1">
        <v>300000</v>
      </c>
      <c r="N776" s="1">
        <v>300000</v>
      </c>
      <c r="O776" s="1">
        <v>500000</v>
      </c>
      <c r="P776" s="1">
        <v>1000000</v>
      </c>
      <c r="Q776" s="1">
        <v>1000000</v>
      </c>
      <c r="R776" s="1">
        <v>1000000</v>
      </c>
      <c r="S776" s="1">
        <v>1000000</v>
      </c>
      <c r="T776" s="1">
        <v>1000000</v>
      </c>
      <c r="U776" s="21">
        <v>0.53120000000000001</v>
      </c>
    </row>
    <row r="777" spans="1:21" x14ac:dyDescent="0.3">
      <c r="A777" s="7" t="s">
        <v>281</v>
      </c>
      <c r="B777" s="7" t="s">
        <v>659</v>
      </c>
      <c r="C777" s="7">
        <v>1312</v>
      </c>
      <c r="D777" s="2" t="s">
        <v>8</v>
      </c>
      <c r="E777" s="2">
        <v>917</v>
      </c>
      <c r="F777" s="2" t="s">
        <v>665</v>
      </c>
      <c r="G777" s="2" t="s">
        <v>654</v>
      </c>
      <c r="H777" s="8" t="s">
        <v>1948</v>
      </c>
      <c r="I777" s="1">
        <v>100000</v>
      </c>
      <c r="J777" s="1">
        <v>100000</v>
      </c>
      <c r="K777" s="1">
        <v>200000</v>
      </c>
      <c r="L777" s="1">
        <v>200000</v>
      </c>
      <c r="M777" s="1">
        <v>200000</v>
      </c>
      <c r="N777" s="1">
        <v>200000</v>
      </c>
      <c r="O777" s="1">
        <v>200000</v>
      </c>
      <c r="P777" s="1">
        <v>200000</v>
      </c>
      <c r="Q777" s="1">
        <v>200000</v>
      </c>
      <c r="R777" s="1">
        <v>200000</v>
      </c>
      <c r="S777" s="1">
        <v>300000</v>
      </c>
      <c r="T777" s="1">
        <v>500000</v>
      </c>
      <c r="U777" s="21">
        <v>0.53120000000000001</v>
      </c>
    </row>
    <row r="778" spans="1:21" x14ac:dyDescent="0.3">
      <c r="A778" s="7" t="s">
        <v>281</v>
      </c>
      <c r="B778" s="7" t="s">
        <v>659</v>
      </c>
      <c r="C778" s="7">
        <v>1312</v>
      </c>
      <c r="D778" s="2" t="s">
        <v>8</v>
      </c>
      <c r="E778" s="2">
        <v>917</v>
      </c>
      <c r="F778" s="2" t="s">
        <v>2262</v>
      </c>
      <c r="G778" s="2" t="s">
        <v>654</v>
      </c>
      <c r="H778" s="8" t="s">
        <v>1949</v>
      </c>
      <c r="I778" s="1">
        <v>100000</v>
      </c>
      <c r="J778" s="1">
        <v>100000</v>
      </c>
      <c r="K778" s="1">
        <v>200000</v>
      </c>
      <c r="L778" s="1">
        <v>200000</v>
      </c>
      <c r="M778" s="1">
        <v>200000</v>
      </c>
      <c r="N778" s="1">
        <v>200000</v>
      </c>
      <c r="O778" s="1">
        <v>200000</v>
      </c>
      <c r="P778" s="1">
        <v>200000</v>
      </c>
      <c r="Q778" s="1">
        <v>200000</v>
      </c>
      <c r="R778" s="1">
        <v>200000</v>
      </c>
      <c r="S778" s="1">
        <v>300000</v>
      </c>
      <c r="T778" s="1">
        <v>500000</v>
      </c>
      <c r="U778" s="21">
        <v>0.53120000000000001</v>
      </c>
    </row>
    <row r="779" spans="1:21" x14ac:dyDescent="0.3">
      <c r="A779" s="7" t="s">
        <v>281</v>
      </c>
      <c r="B779" s="7" t="s">
        <v>659</v>
      </c>
      <c r="C779" s="7">
        <v>1312</v>
      </c>
      <c r="D779" s="2" t="s">
        <v>8</v>
      </c>
      <c r="E779" s="2">
        <v>917</v>
      </c>
      <c r="F779" s="2" t="s">
        <v>2263</v>
      </c>
      <c r="G779" s="2" t="s">
        <v>654</v>
      </c>
      <c r="H779" s="8" t="s">
        <v>1950</v>
      </c>
      <c r="I779" s="1">
        <v>100000</v>
      </c>
      <c r="J779" s="1">
        <v>100000</v>
      </c>
      <c r="K779" s="1">
        <v>100000</v>
      </c>
      <c r="L779" s="1">
        <v>100000</v>
      </c>
      <c r="M779" s="1">
        <v>100000</v>
      </c>
      <c r="N779" s="1">
        <v>100000</v>
      </c>
      <c r="O779" s="1">
        <v>100000</v>
      </c>
      <c r="P779" s="1">
        <v>100000</v>
      </c>
      <c r="Q779" s="1">
        <v>100000</v>
      </c>
      <c r="R779" s="1">
        <v>100000</v>
      </c>
      <c r="S779" s="1">
        <v>100000</v>
      </c>
      <c r="T779" s="1">
        <v>100000</v>
      </c>
      <c r="U779" s="21">
        <v>0.53120000000000001</v>
      </c>
    </row>
    <row r="780" spans="1:21" x14ac:dyDescent="0.3">
      <c r="A780" s="7" t="s">
        <v>281</v>
      </c>
      <c r="B780" s="7" t="s">
        <v>659</v>
      </c>
      <c r="C780" s="7">
        <v>1312</v>
      </c>
      <c r="D780" s="2" t="s">
        <v>8</v>
      </c>
      <c r="E780" s="2">
        <v>917</v>
      </c>
      <c r="F780" s="2" t="s">
        <v>2264</v>
      </c>
      <c r="G780" s="2" t="s">
        <v>654</v>
      </c>
      <c r="H780" s="8" t="s">
        <v>1951</v>
      </c>
      <c r="I780" s="1">
        <v>100000</v>
      </c>
      <c r="J780" s="1">
        <v>100000</v>
      </c>
      <c r="K780" s="1">
        <v>100000</v>
      </c>
      <c r="L780" s="1">
        <v>100000</v>
      </c>
      <c r="M780" s="1">
        <v>200000</v>
      </c>
      <c r="N780" s="1">
        <v>100000</v>
      </c>
      <c r="O780" s="1">
        <v>100000</v>
      </c>
      <c r="P780" s="1">
        <v>100000</v>
      </c>
      <c r="Q780" s="1">
        <v>100000</v>
      </c>
      <c r="R780" s="1">
        <v>100000</v>
      </c>
      <c r="S780" s="1">
        <v>200000</v>
      </c>
      <c r="T780" s="1">
        <v>200000</v>
      </c>
      <c r="U780" s="21">
        <v>0.53120000000000001</v>
      </c>
    </row>
    <row r="781" spans="1:21" x14ac:dyDescent="0.3">
      <c r="A781" s="7" t="s">
        <v>281</v>
      </c>
      <c r="B781" s="7" t="s">
        <v>659</v>
      </c>
      <c r="C781" s="7">
        <v>1312</v>
      </c>
      <c r="D781" s="2" t="s">
        <v>8</v>
      </c>
      <c r="E781" s="2">
        <v>917</v>
      </c>
      <c r="F781" s="2" t="s">
        <v>2265</v>
      </c>
      <c r="G781" s="2" t="s">
        <v>654</v>
      </c>
      <c r="H781" s="8" t="s">
        <v>1952</v>
      </c>
      <c r="I781" s="1">
        <v>100000</v>
      </c>
      <c r="J781" s="1">
        <v>100000</v>
      </c>
      <c r="K781" s="1">
        <v>100000</v>
      </c>
      <c r="L781" s="1">
        <v>100000</v>
      </c>
      <c r="M781" s="1">
        <v>200000</v>
      </c>
      <c r="N781" s="1">
        <v>100000</v>
      </c>
      <c r="O781" s="1">
        <v>100000</v>
      </c>
      <c r="P781" s="1">
        <v>100000</v>
      </c>
      <c r="Q781" s="1">
        <v>100000</v>
      </c>
      <c r="R781" s="1">
        <v>100000</v>
      </c>
      <c r="S781" s="1">
        <v>200000</v>
      </c>
      <c r="T781" s="1">
        <v>210000</v>
      </c>
      <c r="U781" s="21">
        <v>0.53120000000000001</v>
      </c>
    </row>
    <row r="782" spans="1:21" x14ac:dyDescent="0.3">
      <c r="A782" s="7" t="s">
        <v>281</v>
      </c>
      <c r="B782" s="7" t="s">
        <v>659</v>
      </c>
      <c r="C782" s="7">
        <v>1312</v>
      </c>
      <c r="D782" s="2" t="s">
        <v>252</v>
      </c>
      <c r="E782" s="2">
        <v>999</v>
      </c>
      <c r="F782" s="2" t="s">
        <v>252</v>
      </c>
      <c r="G782" s="2" t="s">
        <v>654</v>
      </c>
      <c r="H782" s="8" t="s">
        <v>1777</v>
      </c>
      <c r="I782" s="1">
        <v>1900000</v>
      </c>
      <c r="J782" s="1">
        <v>3000000</v>
      </c>
      <c r="K782" s="1">
        <v>5000000</v>
      </c>
      <c r="L782" s="1">
        <v>4000000</v>
      </c>
      <c r="M782" s="1">
        <v>5000000</v>
      </c>
      <c r="N782" s="1">
        <v>4000000</v>
      </c>
      <c r="O782" s="1">
        <v>4000000</v>
      </c>
      <c r="P782" s="1">
        <v>4000000</v>
      </c>
      <c r="Q782" s="1">
        <v>3000000</v>
      </c>
      <c r="R782" s="1">
        <v>2000000</v>
      </c>
      <c r="S782" s="1">
        <v>1890000</v>
      </c>
      <c r="T782" s="1">
        <v>1900000</v>
      </c>
      <c r="U782" s="21">
        <v>0.53120000000000001</v>
      </c>
    </row>
    <row r="783" spans="1:21" x14ac:dyDescent="0.3">
      <c r="A783" s="7" t="s">
        <v>281</v>
      </c>
      <c r="B783" s="7" t="s">
        <v>659</v>
      </c>
      <c r="C783" s="7">
        <v>1312</v>
      </c>
      <c r="D783" s="2" t="s">
        <v>8</v>
      </c>
      <c r="E783" s="2">
        <v>917</v>
      </c>
      <c r="F783" s="2" t="s">
        <v>700</v>
      </c>
      <c r="G783" s="2" t="s">
        <v>655</v>
      </c>
      <c r="H783" s="8" t="s">
        <v>1953</v>
      </c>
      <c r="I783" s="1">
        <v>1000000</v>
      </c>
      <c r="J783" s="1">
        <v>100000</v>
      </c>
      <c r="K783" s="1">
        <v>100000</v>
      </c>
      <c r="L783" s="1">
        <v>500000</v>
      </c>
      <c r="M783" s="1">
        <v>1500000</v>
      </c>
      <c r="N783" s="1">
        <v>2000000</v>
      </c>
      <c r="O783" s="1">
        <v>100000</v>
      </c>
      <c r="P783" s="1">
        <v>500000</v>
      </c>
      <c r="Q783" s="1">
        <v>2000000</v>
      </c>
      <c r="R783" s="1">
        <v>2000000</v>
      </c>
      <c r="S783" s="1">
        <v>500000</v>
      </c>
      <c r="T783" s="1">
        <v>2000000</v>
      </c>
      <c r="U783" s="21">
        <v>0.53120000000000001</v>
      </c>
    </row>
    <row r="784" spans="1:21" x14ac:dyDescent="0.3">
      <c r="A784" s="7" t="s">
        <v>281</v>
      </c>
      <c r="B784" s="7" t="s">
        <v>659</v>
      </c>
      <c r="C784" s="7">
        <v>1312</v>
      </c>
      <c r="D784" s="2" t="s">
        <v>8</v>
      </c>
      <c r="E784" s="2">
        <v>917</v>
      </c>
      <c r="F784" s="2" t="s">
        <v>689</v>
      </c>
      <c r="G784" s="2" t="s">
        <v>655</v>
      </c>
      <c r="H784" s="8" t="s">
        <v>588</v>
      </c>
      <c r="I784" s="1">
        <v>100000</v>
      </c>
      <c r="J784" s="1">
        <v>0</v>
      </c>
      <c r="K784" s="1">
        <v>100000</v>
      </c>
      <c r="L784" s="1">
        <v>500000</v>
      </c>
      <c r="M784" s="1">
        <v>500000</v>
      </c>
      <c r="N784" s="1">
        <v>500000</v>
      </c>
      <c r="O784" s="1">
        <v>0</v>
      </c>
      <c r="P784" s="1">
        <v>500000</v>
      </c>
      <c r="Q784" s="1">
        <v>500000</v>
      </c>
      <c r="R784" s="1">
        <v>500000</v>
      </c>
      <c r="S784" s="1">
        <v>500000</v>
      </c>
      <c r="T784" s="1">
        <v>500000</v>
      </c>
      <c r="U784" s="21">
        <v>0.53120000000000001</v>
      </c>
    </row>
    <row r="785" spans="1:21" x14ac:dyDescent="0.3">
      <c r="A785" s="7" t="s">
        <v>281</v>
      </c>
      <c r="B785" s="7" t="s">
        <v>659</v>
      </c>
      <c r="C785" s="7">
        <v>1312</v>
      </c>
      <c r="D785" s="2" t="s">
        <v>8</v>
      </c>
      <c r="E785" s="2">
        <v>917</v>
      </c>
      <c r="F785" s="2" t="s">
        <v>2266</v>
      </c>
      <c r="G785" s="2" t="s">
        <v>655</v>
      </c>
      <c r="H785" s="8" t="s">
        <v>1954</v>
      </c>
      <c r="I785" s="1">
        <v>200000</v>
      </c>
      <c r="J785" s="1">
        <v>200000</v>
      </c>
      <c r="K785" s="1">
        <v>200000</v>
      </c>
      <c r="L785" s="1">
        <v>500000</v>
      </c>
      <c r="M785" s="1">
        <v>500000</v>
      </c>
      <c r="N785" s="1">
        <v>500000</v>
      </c>
      <c r="O785" s="1">
        <v>200000</v>
      </c>
      <c r="P785" s="1">
        <v>500000</v>
      </c>
      <c r="Q785" s="1">
        <v>500000</v>
      </c>
      <c r="R785" s="1">
        <v>500000</v>
      </c>
      <c r="S785" s="1">
        <v>500000</v>
      </c>
      <c r="T785" s="1">
        <v>500000</v>
      </c>
      <c r="U785" s="21">
        <v>0.53120000000000001</v>
      </c>
    </row>
    <row r="786" spans="1:21" x14ac:dyDescent="0.3">
      <c r="A786" s="7" t="s">
        <v>281</v>
      </c>
      <c r="B786" s="7" t="s">
        <v>659</v>
      </c>
      <c r="C786" s="7">
        <v>1312</v>
      </c>
      <c r="D786" s="2" t="s">
        <v>8</v>
      </c>
      <c r="E786" s="2">
        <v>917</v>
      </c>
      <c r="F786" s="2" t="s">
        <v>2267</v>
      </c>
      <c r="G786" s="2" t="s">
        <v>655</v>
      </c>
      <c r="H786" s="8" t="s">
        <v>1955</v>
      </c>
      <c r="I786" s="1">
        <v>100000</v>
      </c>
      <c r="J786" s="1">
        <v>200000</v>
      </c>
      <c r="K786" s="1">
        <v>100000</v>
      </c>
      <c r="L786" s="1">
        <v>500000</v>
      </c>
      <c r="M786" s="1">
        <v>500000</v>
      </c>
      <c r="N786" s="1">
        <v>0</v>
      </c>
      <c r="O786" s="1">
        <v>200000</v>
      </c>
      <c r="P786" s="1">
        <v>500000</v>
      </c>
      <c r="Q786" s="1">
        <v>500000</v>
      </c>
      <c r="R786" s="1">
        <v>500000</v>
      </c>
      <c r="S786" s="1">
        <v>500000</v>
      </c>
      <c r="T786" s="1">
        <v>500000</v>
      </c>
      <c r="U786" s="21">
        <v>0.53120000000000001</v>
      </c>
    </row>
    <row r="787" spans="1:21" x14ac:dyDescent="0.3">
      <c r="A787" s="7" t="s">
        <v>281</v>
      </c>
      <c r="B787" s="7" t="s">
        <v>659</v>
      </c>
      <c r="C787" s="7">
        <v>1312</v>
      </c>
      <c r="D787" s="2" t="s">
        <v>8</v>
      </c>
      <c r="E787" s="2">
        <v>917</v>
      </c>
      <c r="F787" s="2" t="s">
        <v>2268</v>
      </c>
      <c r="G787" s="2" t="s">
        <v>655</v>
      </c>
      <c r="H787" s="8" t="s">
        <v>1956</v>
      </c>
      <c r="I787" s="1">
        <v>200000</v>
      </c>
      <c r="J787" s="1">
        <v>200000</v>
      </c>
      <c r="K787" s="1">
        <v>200000</v>
      </c>
      <c r="L787" s="1">
        <v>500000</v>
      </c>
      <c r="M787" s="1">
        <v>200000</v>
      </c>
      <c r="N787" s="1">
        <v>0</v>
      </c>
      <c r="O787" s="1">
        <v>200000</v>
      </c>
      <c r="P787" s="1">
        <v>500000</v>
      </c>
      <c r="Q787" s="1">
        <v>500000</v>
      </c>
      <c r="R787" s="1">
        <v>0</v>
      </c>
      <c r="S787" s="1">
        <v>500000</v>
      </c>
      <c r="T787" s="1">
        <v>500000</v>
      </c>
      <c r="U787" s="21">
        <v>0.53120000000000001</v>
      </c>
    </row>
    <row r="788" spans="1:21" x14ac:dyDescent="0.3">
      <c r="A788" s="7" t="s">
        <v>281</v>
      </c>
      <c r="B788" s="7" t="s">
        <v>659</v>
      </c>
      <c r="C788" s="7">
        <v>1312</v>
      </c>
      <c r="D788" s="2" t="s">
        <v>8</v>
      </c>
      <c r="E788" s="2">
        <v>917</v>
      </c>
      <c r="F788" s="2" t="s">
        <v>2269</v>
      </c>
      <c r="G788" s="2" t="s">
        <v>655</v>
      </c>
      <c r="H788" s="8" t="s">
        <v>1957</v>
      </c>
      <c r="I788" s="1">
        <v>200000</v>
      </c>
      <c r="J788" s="1">
        <v>0</v>
      </c>
      <c r="K788" s="1">
        <v>200000</v>
      </c>
      <c r="L788" s="1">
        <v>500000</v>
      </c>
      <c r="M788" s="1">
        <v>500000</v>
      </c>
      <c r="N788" s="1">
        <v>500000</v>
      </c>
      <c r="O788" s="1">
        <v>0</v>
      </c>
      <c r="P788" s="1">
        <v>500000</v>
      </c>
      <c r="Q788" s="1">
        <v>0</v>
      </c>
      <c r="R788" s="1">
        <v>500000</v>
      </c>
      <c r="S788" s="1">
        <v>500000</v>
      </c>
      <c r="T788" s="1">
        <v>500000</v>
      </c>
      <c r="U788" s="21">
        <v>0.53120000000000001</v>
      </c>
    </row>
    <row r="789" spans="1:21" x14ac:dyDescent="0.3">
      <c r="A789" s="7" t="s">
        <v>281</v>
      </c>
      <c r="B789" s="7" t="s">
        <v>659</v>
      </c>
      <c r="C789" s="7">
        <v>1312</v>
      </c>
      <c r="D789" s="2" t="s">
        <v>8</v>
      </c>
      <c r="E789" s="2">
        <v>917</v>
      </c>
      <c r="F789" s="2" t="s">
        <v>2270</v>
      </c>
      <c r="G789" s="2" t="s">
        <v>655</v>
      </c>
      <c r="H789" s="8" t="s">
        <v>1958</v>
      </c>
      <c r="I789" s="1">
        <v>0</v>
      </c>
      <c r="J789" s="1">
        <v>400000</v>
      </c>
      <c r="K789" s="1">
        <v>400000</v>
      </c>
      <c r="L789" s="1">
        <v>1000000</v>
      </c>
      <c r="M789" s="1">
        <v>500000</v>
      </c>
      <c r="N789" s="1">
        <v>1000000</v>
      </c>
      <c r="O789" s="1">
        <v>400000</v>
      </c>
      <c r="P789" s="1">
        <v>1000000</v>
      </c>
      <c r="Q789" s="1">
        <v>0</v>
      </c>
      <c r="R789" s="1">
        <v>0</v>
      </c>
      <c r="S789" s="1">
        <v>1000000</v>
      </c>
      <c r="T789" s="1">
        <v>0</v>
      </c>
      <c r="U789" s="21">
        <v>0.53120000000000001</v>
      </c>
    </row>
    <row r="790" spans="1:21" x14ac:dyDescent="0.3">
      <c r="A790" s="7" t="s">
        <v>281</v>
      </c>
      <c r="B790" s="7" t="s">
        <v>659</v>
      </c>
      <c r="C790" s="7">
        <v>1312</v>
      </c>
      <c r="D790" s="2" t="s">
        <v>8</v>
      </c>
      <c r="E790" s="2">
        <v>917</v>
      </c>
      <c r="F790" s="2" t="s">
        <v>2271</v>
      </c>
      <c r="G790" s="2" t="s">
        <v>655</v>
      </c>
      <c r="H790" s="8" t="s">
        <v>1959</v>
      </c>
      <c r="I790" s="1">
        <v>200000</v>
      </c>
      <c r="J790" s="1">
        <v>200000</v>
      </c>
      <c r="K790" s="1">
        <v>200000</v>
      </c>
      <c r="L790" s="1">
        <v>200000</v>
      </c>
      <c r="M790" s="1">
        <v>500000</v>
      </c>
      <c r="N790" s="1">
        <v>200000</v>
      </c>
      <c r="O790" s="1">
        <v>200000</v>
      </c>
      <c r="P790" s="1">
        <v>200000</v>
      </c>
      <c r="Q790" s="1">
        <v>200000</v>
      </c>
      <c r="R790" s="1">
        <v>200000</v>
      </c>
      <c r="S790" s="1">
        <v>200000</v>
      </c>
      <c r="T790" s="1">
        <v>300000</v>
      </c>
      <c r="U790" s="21">
        <v>0.53120000000000001</v>
      </c>
    </row>
    <row r="791" spans="1:21" x14ac:dyDescent="0.3">
      <c r="A791" s="7" t="s">
        <v>281</v>
      </c>
      <c r="B791" s="7" t="s">
        <v>659</v>
      </c>
      <c r="C791" s="7">
        <v>1312</v>
      </c>
      <c r="D791" s="2" t="s">
        <v>8</v>
      </c>
      <c r="E791" s="2">
        <v>917</v>
      </c>
      <c r="F791" s="2" t="s">
        <v>2272</v>
      </c>
      <c r="G791" s="2" t="s">
        <v>655</v>
      </c>
      <c r="H791" s="8" t="s">
        <v>1960</v>
      </c>
      <c r="I791" s="1">
        <v>0</v>
      </c>
      <c r="J791" s="1">
        <v>0</v>
      </c>
      <c r="K791" s="1">
        <v>100000</v>
      </c>
      <c r="L791" s="1">
        <v>1000000</v>
      </c>
      <c r="M791" s="1">
        <v>500000</v>
      </c>
      <c r="N791" s="1">
        <v>1000000</v>
      </c>
      <c r="O791" s="1">
        <v>0</v>
      </c>
      <c r="P791" s="1">
        <v>1000000</v>
      </c>
      <c r="Q791" s="1">
        <v>1000000</v>
      </c>
      <c r="R791" s="1">
        <v>1000000</v>
      </c>
      <c r="S791" s="1">
        <v>1000000</v>
      </c>
      <c r="T791" s="1">
        <v>0</v>
      </c>
      <c r="U791" s="21">
        <v>0.53120000000000001</v>
      </c>
    </row>
    <row r="792" spans="1:21" x14ac:dyDescent="0.3">
      <c r="A792" s="7" t="s">
        <v>281</v>
      </c>
      <c r="B792" s="7" t="s">
        <v>659</v>
      </c>
      <c r="C792" s="7">
        <v>1312</v>
      </c>
      <c r="D792" s="2" t="s">
        <v>8</v>
      </c>
      <c r="E792" s="2">
        <v>917</v>
      </c>
      <c r="F792" s="2" t="s">
        <v>691</v>
      </c>
      <c r="G792" s="2" t="s">
        <v>655</v>
      </c>
      <c r="H792" s="8" t="s">
        <v>1961</v>
      </c>
      <c r="I792" s="1">
        <v>100000</v>
      </c>
      <c r="J792" s="1">
        <v>100000</v>
      </c>
      <c r="K792" s="1">
        <v>100000</v>
      </c>
      <c r="L792" s="1">
        <v>100000</v>
      </c>
      <c r="M792" s="1">
        <v>500000</v>
      </c>
      <c r="N792" s="1">
        <v>100000</v>
      </c>
      <c r="O792" s="1">
        <v>100000</v>
      </c>
      <c r="P792" s="1">
        <v>100000</v>
      </c>
      <c r="Q792" s="1">
        <v>100000</v>
      </c>
      <c r="R792" s="1">
        <v>100000</v>
      </c>
      <c r="S792" s="1">
        <v>100000</v>
      </c>
      <c r="T792" s="1">
        <v>1000000</v>
      </c>
      <c r="U792" s="21">
        <v>0.53120000000000001</v>
      </c>
    </row>
    <row r="793" spans="1:21" x14ac:dyDescent="0.3">
      <c r="A793" s="7" t="s">
        <v>281</v>
      </c>
      <c r="B793" s="7" t="s">
        <v>659</v>
      </c>
      <c r="C793" s="7">
        <v>1312</v>
      </c>
      <c r="D793" s="2" t="s">
        <v>8</v>
      </c>
      <c r="E793" s="2">
        <v>917</v>
      </c>
      <c r="F793" s="2" t="s">
        <v>697</v>
      </c>
      <c r="G793" s="2" t="s">
        <v>655</v>
      </c>
      <c r="H793" s="8" t="s">
        <v>1962</v>
      </c>
      <c r="I793" s="1">
        <v>200000</v>
      </c>
      <c r="J793" s="1">
        <v>200000</v>
      </c>
      <c r="K793" s="1">
        <v>200000</v>
      </c>
      <c r="L793" s="1">
        <v>200000</v>
      </c>
      <c r="M793" s="1">
        <v>0</v>
      </c>
      <c r="N793" s="1">
        <v>200000</v>
      </c>
      <c r="O793" s="1">
        <v>200000</v>
      </c>
      <c r="P793" s="1">
        <v>1000000</v>
      </c>
      <c r="Q793" s="1">
        <v>200000</v>
      </c>
      <c r="R793" s="1">
        <v>200000</v>
      </c>
      <c r="S793" s="1">
        <v>1000000</v>
      </c>
      <c r="T793" s="1">
        <v>100000</v>
      </c>
      <c r="U793" s="21">
        <v>0.53120000000000001</v>
      </c>
    </row>
    <row r="794" spans="1:21" x14ac:dyDescent="0.3">
      <c r="A794" s="7" t="s">
        <v>281</v>
      </c>
      <c r="B794" s="7" t="s">
        <v>659</v>
      </c>
      <c r="C794" s="7">
        <v>1312</v>
      </c>
      <c r="D794" s="2" t="s">
        <v>8</v>
      </c>
      <c r="E794" s="2">
        <v>917</v>
      </c>
      <c r="F794" s="2" t="s">
        <v>694</v>
      </c>
      <c r="G794" s="2" t="s">
        <v>655</v>
      </c>
      <c r="H794" s="8" t="s">
        <v>1963</v>
      </c>
      <c r="I794" s="1">
        <v>100000</v>
      </c>
      <c r="J794" s="1">
        <v>0</v>
      </c>
      <c r="K794" s="1">
        <v>100000</v>
      </c>
      <c r="L794" s="1">
        <v>100000</v>
      </c>
      <c r="M794" s="1">
        <v>100000</v>
      </c>
      <c r="N794" s="1">
        <v>100000</v>
      </c>
      <c r="O794" s="1">
        <v>0</v>
      </c>
      <c r="P794" s="1">
        <v>100000</v>
      </c>
      <c r="Q794" s="1">
        <v>100000</v>
      </c>
      <c r="R794" s="1">
        <v>100000</v>
      </c>
      <c r="S794" s="1">
        <v>100000</v>
      </c>
      <c r="T794" s="1">
        <v>2000000</v>
      </c>
      <c r="U794" s="21">
        <v>0.53120000000000001</v>
      </c>
    </row>
    <row r="795" spans="1:21" x14ac:dyDescent="0.3">
      <c r="A795" s="7" t="s">
        <v>281</v>
      </c>
      <c r="B795" s="7" t="s">
        <v>659</v>
      </c>
      <c r="C795" s="7">
        <v>1312</v>
      </c>
      <c r="D795" s="2" t="s">
        <v>8</v>
      </c>
      <c r="E795" s="2">
        <v>917</v>
      </c>
      <c r="F795" s="2" t="s">
        <v>2273</v>
      </c>
      <c r="G795" s="2" t="s">
        <v>655</v>
      </c>
      <c r="H795" s="8" t="s">
        <v>1964</v>
      </c>
      <c r="I795" s="1">
        <v>100000</v>
      </c>
      <c r="J795" s="1">
        <v>100000</v>
      </c>
      <c r="K795" s="1">
        <v>100000</v>
      </c>
      <c r="L795" s="1">
        <v>100000</v>
      </c>
      <c r="M795" s="1">
        <v>500000</v>
      </c>
      <c r="N795" s="1">
        <v>100000</v>
      </c>
      <c r="O795" s="1">
        <v>100000</v>
      </c>
      <c r="P795" s="1">
        <v>1000000</v>
      </c>
      <c r="Q795" s="1">
        <v>100000</v>
      </c>
      <c r="R795" s="1">
        <v>100000</v>
      </c>
      <c r="S795" s="1">
        <v>1000000</v>
      </c>
      <c r="T795" s="1">
        <v>100000</v>
      </c>
      <c r="U795" s="21">
        <v>0.53120000000000001</v>
      </c>
    </row>
    <row r="796" spans="1:21" x14ac:dyDescent="0.3">
      <c r="A796" s="7" t="s">
        <v>281</v>
      </c>
      <c r="B796" s="7" t="s">
        <v>659</v>
      </c>
      <c r="C796" s="7">
        <v>1312</v>
      </c>
      <c r="D796" s="2" t="s">
        <v>8</v>
      </c>
      <c r="E796" s="2">
        <v>917</v>
      </c>
      <c r="F796" s="2" t="s">
        <v>2274</v>
      </c>
      <c r="G796" s="2" t="s">
        <v>655</v>
      </c>
      <c r="H796" s="8" t="s">
        <v>1965</v>
      </c>
      <c r="I796" s="1">
        <v>200000</v>
      </c>
      <c r="J796" s="1">
        <v>0</v>
      </c>
      <c r="K796" s="1">
        <v>200000</v>
      </c>
      <c r="L796" s="1">
        <v>1000000</v>
      </c>
      <c r="M796" s="1">
        <v>500000</v>
      </c>
      <c r="N796" s="1">
        <v>1000000</v>
      </c>
      <c r="O796" s="1">
        <v>0</v>
      </c>
      <c r="P796" s="1">
        <v>1000000</v>
      </c>
      <c r="Q796" s="1">
        <v>1000000</v>
      </c>
      <c r="R796" s="1">
        <v>1000000</v>
      </c>
      <c r="S796" s="1">
        <v>1000000</v>
      </c>
      <c r="T796" s="1">
        <v>1000000</v>
      </c>
      <c r="U796" s="21">
        <v>0.53120000000000001</v>
      </c>
    </row>
    <row r="797" spans="1:21" x14ac:dyDescent="0.3">
      <c r="A797" s="7" t="s">
        <v>281</v>
      </c>
      <c r="B797" s="7" t="s">
        <v>659</v>
      </c>
      <c r="C797" s="7">
        <v>1312</v>
      </c>
      <c r="D797" s="2" t="s">
        <v>8</v>
      </c>
      <c r="E797" s="2">
        <v>917</v>
      </c>
      <c r="F797" s="2" t="s">
        <v>2275</v>
      </c>
      <c r="G797" s="2" t="s">
        <v>655</v>
      </c>
      <c r="H797" s="8" t="s">
        <v>1966</v>
      </c>
      <c r="I797" s="1">
        <v>100000</v>
      </c>
      <c r="J797" s="1">
        <v>100000</v>
      </c>
      <c r="K797" s="1">
        <v>100000</v>
      </c>
      <c r="L797" s="1">
        <v>1000000</v>
      </c>
      <c r="M797" s="1">
        <v>500000</v>
      </c>
      <c r="N797" s="1">
        <v>1000000</v>
      </c>
      <c r="O797" s="1">
        <v>100000</v>
      </c>
      <c r="P797" s="1">
        <v>1000000</v>
      </c>
      <c r="Q797" s="1">
        <v>1000000</v>
      </c>
      <c r="R797" s="1">
        <v>1000000</v>
      </c>
      <c r="S797" s="1">
        <v>1000000</v>
      </c>
      <c r="T797" s="1">
        <v>1000000</v>
      </c>
      <c r="U797" s="21">
        <v>0.53120000000000001</v>
      </c>
    </row>
    <row r="798" spans="1:21" x14ac:dyDescent="0.3">
      <c r="A798" s="7" t="s">
        <v>281</v>
      </c>
      <c r="B798" s="7" t="s">
        <v>659</v>
      </c>
      <c r="C798" s="7">
        <v>1312</v>
      </c>
      <c r="D798" s="2" t="s">
        <v>8</v>
      </c>
      <c r="E798" s="2">
        <v>917</v>
      </c>
      <c r="F798" s="2" t="s">
        <v>2276</v>
      </c>
      <c r="G798" s="2" t="s">
        <v>655</v>
      </c>
      <c r="H798" s="8" t="s">
        <v>1967</v>
      </c>
      <c r="I798" s="1">
        <v>600000</v>
      </c>
      <c r="J798" s="1">
        <v>0</v>
      </c>
      <c r="K798" s="1">
        <v>600000</v>
      </c>
      <c r="L798" s="1">
        <v>200000</v>
      </c>
      <c r="M798" s="1">
        <v>600000</v>
      </c>
      <c r="N798" s="1">
        <v>200000</v>
      </c>
      <c r="O798" s="1">
        <v>0</v>
      </c>
      <c r="P798" s="1">
        <v>200000</v>
      </c>
      <c r="Q798" s="1">
        <v>200000</v>
      </c>
      <c r="R798" s="1">
        <v>200000</v>
      </c>
      <c r="S798" s="1">
        <v>200000</v>
      </c>
      <c r="T798" s="1">
        <v>200000</v>
      </c>
      <c r="U798" s="21">
        <v>0.53120000000000001</v>
      </c>
    </row>
    <row r="799" spans="1:21" x14ac:dyDescent="0.3">
      <c r="A799" s="7" t="s">
        <v>281</v>
      </c>
      <c r="B799" s="7" t="s">
        <v>659</v>
      </c>
      <c r="C799" s="7">
        <v>1312</v>
      </c>
      <c r="D799" s="2" t="s">
        <v>8</v>
      </c>
      <c r="E799" s="2">
        <v>917</v>
      </c>
      <c r="F799" s="2" t="s">
        <v>2277</v>
      </c>
      <c r="G799" s="2" t="s">
        <v>655</v>
      </c>
      <c r="H799" s="8" t="s">
        <v>1968</v>
      </c>
      <c r="I799" s="1">
        <v>0</v>
      </c>
      <c r="J799" s="1">
        <v>100000</v>
      </c>
      <c r="K799" s="1">
        <v>100000</v>
      </c>
      <c r="L799" s="1">
        <v>100000</v>
      </c>
      <c r="M799" s="1">
        <v>100000</v>
      </c>
      <c r="N799" s="1">
        <v>100000</v>
      </c>
      <c r="O799" s="1">
        <v>100000</v>
      </c>
      <c r="P799" s="1">
        <v>100000</v>
      </c>
      <c r="Q799" s="1">
        <v>100000</v>
      </c>
      <c r="R799" s="1">
        <v>100000</v>
      </c>
      <c r="S799" s="1">
        <v>100000</v>
      </c>
      <c r="T799" s="1">
        <v>1000000</v>
      </c>
      <c r="U799" s="21">
        <v>0.53120000000000001</v>
      </c>
    </row>
    <row r="800" spans="1:21" x14ac:dyDescent="0.3">
      <c r="A800" s="7" t="s">
        <v>281</v>
      </c>
      <c r="B800" s="7" t="s">
        <v>659</v>
      </c>
      <c r="C800" s="7">
        <v>1312</v>
      </c>
      <c r="D800" s="2" t="s">
        <v>8</v>
      </c>
      <c r="E800" s="2">
        <v>917</v>
      </c>
      <c r="F800" s="2" t="s">
        <v>2278</v>
      </c>
      <c r="G800" s="2" t="s">
        <v>655</v>
      </c>
      <c r="H800" s="8" t="s">
        <v>1969</v>
      </c>
      <c r="I800" s="1">
        <v>200000</v>
      </c>
      <c r="J800" s="1">
        <v>100000</v>
      </c>
      <c r="K800" s="1">
        <v>200000</v>
      </c>
      <c r="L800" s="1">
        <v>200000</v>
      </c>
      <c r="M800" s="1">
        <v>200000</v>
      </c>
      <c r="N800" s="1">
        <v>200000</v>
      </c>
      <c r="O800" s="1">
        <v>100000</v>
      </c>
      <c r="P800" s="1">
        <v>200000</v>
      </c>
      <c r="Q800" s="1">
        <v>200000</v>
      </c>
      <c r="R800" s="1">
        <v>200000</v>
      </c>
      <c r="S800" s="1">
        <v>200000</v>
      </c>
      <c r="T800" s="1">
        <v>200000</v>
      </c>
      <c r="U800" s="21">
        <v>0.53120000000000001</v>
      </c>
    </row>
    <row r="801" spans="1:21" x14ac:dyDescent="0.3">
      <c r="A801" s="7" t="s">
        <v>281</v>
      </c>
      <c r="B801" s="7" t="s">
        <v>659</v>
      </c>
      <c r="C801" s="7">
        <v>1312</v>
      </c>
      <c r="D801" s="2" t="s">
        <v>8</v>
      </c>
      <c r="E801" s="2">
        <v>917</v>
      </c>
      <c r="F801" s="2" t="s">
        <v>703</v>
      </c>
      <c r="G801" s="2" t="s">
        <v>655</v>
      </c>
      <c r="H801" s="8" t="s">
        <v>1970</v>
      </c>
      <c r="I801" s="1">
        <v>100000</v>
      </c>
      <c r="J801" s="1">
        <v>0</v>
      </c>
      <c r="K801" s="1">
        <v>100000</v>
      </c>
      <c r="L801" s="1">
        <v>100000</v>
      </c>
      <c r="M801" s="1">
        <v>100000</v>
      </c>
      <c r="N801" s="1">
        <v>100000</v>
      </c>
      <c r="O801" s="1">
        <v>500000</v>
      </c>
      <c r="P801" s="1">
        <v>100000</v>
      </c>
      <c r="Q801" s="1">
        <v>1000000</v>
      </c>
      <c r="R801" s="1">
        <v>100000</v>
      </c>
      <c r="S801" s="1">
        <v>1000000</v>
      </c>
      <c r="T801" s="1">
        <v>1000000</v>
      </c>
      <c r="U801" s="21">
        <v>0.53120000000000001</v>
      </c>
    </row>
    <row r="802" spans="1:21" x14ac:dyDescent="0.3">
      <c r="A802" s="7" t="s">
        <v>281</v>
      </c>
      <c r="B802" s="7" t="s">
        <v>659</v>
      </c>
      <c r="C802" s="7">
        <v>1312</v>
      </c>
      <c r="D802" s="2" t="s">
        <v>8</v>
      </c>
      <c r="E802" s="2">
        <v>917</v>
      </c>
      <c r="F802" s="2" t="s">
        <v>2279</v>
      </c>
      <c r="G802" s="2" t="s">
        <v>655</v>
      </c>
      <c r="H802" s="8" t="s">
        <v>1971</v>
      </c>
      <c r="I802" s="1">
        <v>0</v>
      </c>
      <c r="J802" s="1">
        <v>100000</v>
      </c>
      <c r="K802" s="1">
        <v>100000</v>
      </c>
      <c r="L802" s="1">
        <v>100000</v>
      </c>
      <c r="M802" s="1">
        <v>100000</v>
      </c>
      <c r="N802" s="1">
        <v>100000</v>
      </c>
      <c r="O802" s="1">
        <v>700000</v>
      </c>
      <c r="P802" s="1">
        <v>100000</v>
      </c>
      <c r="Q802" s="1">
        <v>100000</v>
      </c>
      <c r="R802" s="1">
        <v>100000</v>
      </c>
      <c r="S802" s="1">
        <v>100000</v>
      </c>
      <c r="T802" s="1">
        <v>100000</v>
      </c>
      <c r="U802" s="21">
        <v>0.53120000000000001</v>
      </c>
    </row>
    <row r="803" spans="1:21" x14ac:dyDescent="0.3">
      <c r="A803" s="7" t="s">
        <v>281</v>
      </c>
      <c r="B803" s="7" t="s">
        <v>659</v>
      </c>
      <c r="C803" s="7">
        <v>1312</v>
      </c>
      <c r="D803" s="2" t="s">
        <v>8</v>
      </c>
      <c r="E803" s="2">
        <v>917</v>
      </c>
      <c r="F803" s="2" t="s">
        <v>2280</v>
      </c>
      <c r="G803" s="2" t="s">
        <v>655</v>
      </c>
      <c r="H803" s="8" t="s">
        <v>1972</v>
      </c>
      <c r="I803" s="1">
        <v>100000</v>
      </c>
      <c r="J803" s="1">
        <v>100000</v>
      </c>
      <c r="K803" s="1">
        <v>100000</v>
      </c>
      <c r="L803" s="1">
        <v>0</v>
      </c>
      <c r="M803" s="1">
        <v>100000</v>
      </c>
      <c r="N803" s="1">
        <v>0</v>
      </c>
      <c r="O803" s="1">
        <v>100000</v>
      </c>
      <c r="P803" s="1">
        <v>0</v>
      </c>
      <c r="Q803" s="1">
        <v>200000</v>
      </c>
      <c r="R803" s="1">
        <v>0</v>
      </c>
      <c r="S803" s="1">
        <v>200000</v>
      </c>
      <c r="T803" s="1">
        <v>500000</v>
      </c>
      <c r="U803" s="21">
        <v>0.53120000000000001</v>
      </c>
    </row>
    <row r="804" spans="1:21" x14ac:dyDescent="0.3">
      <c r="A804" s="7" t="s">
        <v>281</v>
      </c>
      <c r="B804" s="7" t="s">
        <v>659</v>
      </c>
      <c r="C804" s="7">
        <v>1312</v>
      </c>
      <c r="D804" s="2" t="s">
        <v>8</v>
      </c>
      <c r="E804" s="2">
        <v>917</v>
      </c>
      <c r="F804" s="2" t="s">
        <v>2281</v>
      </c>
      <c r="G804" s="2" t="s">
        <v>655</v>
      </c>
      <c r="H804" s="8" t="s">
        <v>1973</v>
      </c>
      <c r="I804" s="1">
        <v>200000</v>
      </c>
      <c r="J804" s="1">
        <v>200000</v>
      </c>
      <c r="K804" s="1">
        <v>200000</v>
      </c>
      <c r="L804" s="1">
        <v>200000</v>
      </c>
      <c r="M804" s="1">
        <v>200000</v>
      </c>
      <c r="N804" s="1">
        <v>200000</v>
      </c>
      <c r="O804" s="1">
        <v>0</v>
      </c>
      <c r="P804" s="1">
        <v>200000</v>
      </c>
      <c r="Q804" s="1">
        <v>0</v>
      </c>
      <c r="R804" s="1">
        <v>200000</v>
      </c>
      <c r="S804" s="1">
        <v>0</v>
      </c>
      <c r="T804" s="1">
        <v>200000</v>
      </c>
      <c r="U804" s="21">
        <v>0.53120000000000001</v>
      </c>
    </row>
    <row r="805" spans="1:21" x14ac:dyDescent="0.3">
      <c r="A805" s="7" t="s">
        <v>281</v>
      </c>
      <c r="B805" s="7" t="s">
        <v>659</v>
      </c>
      <c r="C805" s="7">
        <v>1312</v>
      </c>
      <c r="D805" s="2" t="s">
        <v>8</v>
      </c>
      <c r="E805" s="2">
        <v>917</v>
      </c>
      <c r="F805" s="2" t="s">
        <v>2282</v>
      </c>
      <c r="G805" s="2" t="s">
        <v>655</v>
      </c>
      <c r="H805" s="8" t="s">
        <v>1974</v>
      </c>
      <c r="I805" s="1">
        <v>100000</v>
      </c>
      <c r="J805" s="1">
        <v>0</v>
      </c>
      <c r="K805" s="1">
        <v>100000</v>
      </c>
      <c r="L805" s="1">
        <v>200000</v>
      </c>
      <c r="M805" s="1">
        <v>100000</v>
      </c>
      <c r="N805" s="1">
        <v>200000</v>
      </c>
      <c r="O805" s="1">
        <v>500000</v>
      </c>
      <c r="P805" s="1">
        <v>200000</v>
      </c>
      <c r="Q805" s="1">
        <v>200000</v>
      </c>
      <c r="R805" s="1">
        <v>200000</v>
      </c>
      <c r="S805" s="1">
        <v>200000</v>
      </c>
      <c r="T805" s="1">
        <v>200000</v>
      </c>
      <c r="U805" s="21">
        <v>0.53120000000000001</v>
      </c>
    </row>
    <row r="806" spans="1:21" x14ac:dyDescent="0.3">
      <c r="A806" s="7" t="s">
        <v>281</v>
      </c>
      <c r="B806" s="7" t="s">
        <v>659</v>
      </c>
      <c r="C806" s="7">
        <v>1312</v>
      </c>
      <c r="D806" s="2" t="s">
        <v>8</v>
      </c>
      <c r="E806" s="2">
        <v>917</v>
      </c>
      <c r="F806" s="2" t="s">
        <v>2283</v>
      </c>
      <c r="G806" s="2" t="s">
        <v>655</v>
      </c>
      <c r="H806" s="8" t="s">
        <v>1975</v>
      </c>
      <c r="I806" s="1">
        <v>0</v>
      </c>
      <c r="J806" s="1">
        <v>200000</v>
      </c>
      <c r="K806" s="1">
        <v>100000</v>
      </c>
      <c r="L806" s="1">
        <v>0</v>
      </c>
      <c r="M806" s="1">
        <v>100000</v>
      </c>
      <c r="N806" s="1">
        <v>0</v>
      </c>
      <c r="O806" s="1">
        <v>100000</v>
      </c>
      <c r="P806" s="1">
        <v>0</v>
      </c>
      <c r="Q806" s="1">
        <v>0</v>
      </c>
      <c r="R806" s="1">
        <v>1000000</v>
      </c>
      <c r="S806" s="1">
        <v>1000000</v>
      </c>
      <c r="T806" s="1">
        <v>0</v>
      </c>
      <c r="U806" s="21">
        <v>0.53120000000000001</v>
      </c>
    </row>
    <row r="807" spans="1:21" x14ac:dyDescent="0.3">
      <c r="A807" s="7" t="s">
        <v>281</v>
      </c>
      <c r="B807" s="7" t="s">
        <v>659</v>
      </c>
      <c r="C807" s="7">
        <v>1312</v>
      </c>
      <c r="D807" s="2" t="s">
        <v>8</v>
      </c>
      <c r="E807" s="2">
        <v>917</v>
      </c>
      <c r="F807" s="2" t="s">
        <v>686</v>
      </c>
      <c r="G807" s="2" t="s">
        <v>655</v>
      </c>
      <c r="H807" s="8" t="s">
        <v>585</v>
      </c>
      <c r="I807" s="1">
        <v>100000</v>
      </c>
      <c r="J807" s="1">
        <v>100000</v>
      </c>
      <c r="K807" s="1">
        <v>100000</v>
      </c>
      <c r="L807" s="1">
        <v>100000</v>
      </c>
      <c r="M807" s="1">
        <v>100000</v>
      </c>
      <c r="N807" s="1">
        <v>100000</v>
      </c>
      <c r="O807" s="1">
        <v>100000</v>
      </c>
      <c r="P807" s="1">
        <v>100000</v>
      </c>
      <c r="Q807" s="1">
        <v>100000</v>
      </c>
      <c r="R807" s="1">
        <v>100000</v>
      </c>
      <c r="S807" s="1">
        <v>100000</v>
      </c>
      <c r="T807" s="1">
        <v>100000</v>
      </c>
      <c r="U807" s="21">
        <v>0.53120000000000001</v>
      </c>
    </row>
    <row r="808" spans="1:21" x14ac:dyDescent="0.3">
      <c r="A808" s="7" t="s">
        <v>281</v>
      </c>
      <c r="B808" s="7" t="s">
        <v>659</v>
      </c>
      <c r="C808" s="7">
        <v>1312</v>
      </c>
      <c r="D808" s="2" t="s">
        <v>8</v>
      </c>
      <c r="E808" s="2">
        <v>917</v>
      </c>
      <c r="F808" s="2" t="s">
        <v>2284</v>
      </c>
      <c r="G808" s="2" t="s">
        <v>655</v>
      </c>
      <c r="H808" s="8" t="s">
        <v>1976</v>
      </c>
      <c r="I808" s="1">
        <v>100000</v>
      </c>
      <c r="J808" s="1">
        <v>100000</v>
      </c>
      <c r="K808" s="1">
        <v>100000</v>
      </c>
      <c r="L808" s="1">
        <v>0</v>
      </c>
      <c r="M808" s="1">
        <v>100000</v>
      </c>
      <c r="N808" s="1">
        <v>0</v>
      </c>
      <c r="O808" s="1">
        <v>100000</v>
      </c>
      <c r="P808" s="1">
        <v>0</v>
      </c>
      <c r="Q808" s="1">
        <v>0</v>
      </c>
      <c r="R808" s="1">
        <v>100000</v>
      </c>
      <c r="S808" s="1">
        <v>0</v>
      </c>
      <c r="T808" s="1">
        <v>1000000</v>
      </c>
      <c r="U808" s="21">
        <v>0.53120000000000001</v>
      </c>
    </row>
    <row r="809" spans="1:21" x14ac:dyDescent="0.3">
      <c r="A809" s="7" t="s">
        <v>281</v>
      </c>
      <c r="B809" s="7" t="s">
        <v>659</v>
      </c>
      <c r="C809" s="7">
        <v>1312</v>
      </c>
      <c r="D809" s="2" t="s">
        <v>8</v>
      </c>
      <c r="E809" s="2">
        <v>917</v>
      </c>
      <c r="F809" s="2" t="s">
        <v>2285</v>
      </c>
      <c r="G809" s="2" t="s">
        <v>655</v>
      </c>
      <c r="H809" s="8" t="s">
        <v>1977</v>
      </c>
      <c r="I809" s="1">
        <v>200000</v>
      </c>
      <c r="J809" s="1">
        <v>200000</v>
      </c>
      <c r="K809" s="1">
        <v>200000</v>
      </c>
      <c r="L809" s="1">
        <v>200000</v>
      </c>
      <c r="M809" s="1">
        <v>200000</v>
      </c>
      <c r="N809" s="1">
        <v>200000</v>
      </c>
      <c r="O809" s="1">
        <v>0</v>
      </c>
      <c r="P809" s="1">
        <v>200000</v>
      </c>
      <c r="Q809" s="1">
        <v>200000</v>
      </c>
      <c r="R809" s="1">
        <v>200000</v>
      </c>
      <c r="S809" s="1">
        <v>200000</v>
      </c>
      <c r="T809" s="1">
        <v>0</v>
      </c>
      <c r="U809" s="21">
        <v>0.53120000000000001</v>
      </c>
    </row>
    <row r="810" spans="1:21" x14ac:dyDescent="0.3">
      <c r="A810" s="7" t="s">
        <v>281</v>
      </c>
      <c r="B810" s="7" t="s">
        <v>659</v>
      </c>
      <c r="C810" s="7">
        <v>1312</v>
      </c>
      <c r="D810" s="2" t="s">
        <v>8</v>
      </c>
      <c r="E810" s="2">
        <v>917</v>
      </c>
      <c r="F810" s="2" t="s">
        <v>2286</v>
      </c>
      <c r="G810" s="2" t="s">
        <v>655</v>
      </c>
      <c r="H810" s="8" t="s">
        <v>1978</v>
      </c>
      <c r="I810" s="1">
        <v>100000</v>
      </c>
      <c r="J810" s="1">
        <v>0</v>
      </c>
      <c r="K810" s="1">
        <v>100000</v>
      </c>
      <c r="L810" s="1">
        <v>100000</v>
      </c>
      <c r="M810" s="1">
        <v>100000</v>
      </c>
      <c r="N810" s="1">
        <v>100000</v>
      </c>
      <c r="O810" s="1">
        <v>0</v>
      </c>
      <c r="P810" s="1">
        <v>100000</v>
      </c>
      <c r="Q810" s="1">
        <v>100000</v>
      </c>
      <c r="R810" s="1">
        <v>100000</v>
      </c>
      <c r="S810" s="1">
        <v>100000</v>
      </c>
      <c r="T810" s="1">
        <v>1000000</v>
      </c>
      <c r="U810" s="21">
        <v>0.53120000000000001</v>
      </c>
    </row>
    <row r="811" spans="1:21" x14ac:dyDescent="0.3">
      <c r="A811" s="7" t="s">
        <v>281</v>
      </c>
      <c r="B811" s="7" t="s">
        <v>659</v>
      </c>
      <c r="C811" s="7">
        <v>1312</v>
      </c>
      <c r="D811" s="2" t="s">
        <v>8</v>
      </c>
      <c r="E811" s="2">
        <v>917</v>
      </c>
      <c r="F811" s="2" t="s">
        <v>714</v>
      </c>
      <c r="G811" s="2" t="s">
        <v>655</v>
      </c>
      <c r="H811" s="8" t="s">
        <v>1979</v>
      </c>
      <c r="I811" s="1">
        <v>100000</v>
      </c>
      <c r="J811" s="1">
        <v>0</v>
      </c>
      <c r="K811" s="1">
        <v>200000</v>
      </c>
      <c r="L811" s="1">
        <v>200000</v>
      </c>
      <c r="M811" s="1">
        <v>200000</v>
      </c>
      <c r="N811" s="1">
        <v>200000</v>
      </c>
      <c r="O811" s="1">
        <v>0</v>
      </c>
      <c r="P811" s="1">
        <v>200000</v>
      </c>
      <c r="Q811" s="1">
        <v>200000</v>
      </c>
      <c r="R811" s="1">
        <v>200000</v>
      </c>
      <c r="S811" s="1">
        <v>200000</v>
      </c>
      <c r="T811" s="1">
        <v>0</v>
      </c>
      <c r="U811" s="21">
        <v>0.53120000000000001</v>
      </c>
    </row>
    <row r="812" spans="1:21" x14ac:dyDescent="0.3">
      <c r="A812" s="7" t="s">
        <v>281</v>
      </c>
      <c r="B812" s="7" t="s">
        <v>659</v>
      </c>
      <c r="C812" s="7">
        <v>1312</v>
      </c>
      <c r="D812" s="2" t="s">
        <v>8</v>
      </c>
      <c r="E812" s="2">
        <v>917</v>
      </c>
      <c r="F812" s="2" t="s">
        <v>2287</v>
      </c>
      <c r="G812" s="2" t="s">
        <v>655</v>
      </c>
      <c r="H812" s="8" t="s">
        <v>1980</v>
      </c>
      <c r="I812" s="1">
        <v>200000</v>
      </c>
      <c r="J812" s="1">
        <v>0</v>
      </c>
      <c r="K812" s="1">
        <v>200000</v>
      </c>
      <c r="L812" s="1">
        <v>200000</v>
      </c>
      <c r="M812" s="1">
        <v>200000</v>
      </c>
      <c r="N812" s="1">
        <v>200000</v>
      </c>
      <c r="O812" s="1">
        <v>0</v>
      </c>
      <c r="P812" s="1">
        <v>200000</v>
      </c>
      <c r="Q812" s="1">
        <v>200000</v>
      </c>
      <c r="R812" s="1">
        <v>200000</v>
      </c>
      <c r="S812" s="1">
        <v>200000</v>
      </c>
      <c r="T812" s="1">
        <v>100000</v>
      </c>
      <c r="U812" s="21">
        <v>0.53120000000000001</v>
      </c>
    </row>
    <row r="813" spans="1:21" x14ac:dyDescent="0.3">
      <c r="A813" s="7" t="s">
        <v>281</v>
      </c>
      <c r="B813" s="7" t="s">
        <v>659</v>
      </c>
      <c r="C813" s="7">
        <v>1312</v>
      </c>
      <c r="D813" s="2" t="s">
        <v>8</v>
      </c>
      <c r="E813" s="2">
        <v>917</v>
      </c>
      <c r="F813" s="2" t="s">
        <v>2288</v>
      </c>
      <c r="G813" s="2" t="s">
        <v>655</v>
      </c>
      <c r="H813" s="8" t="s">
        <v>1981</v>
      </c>
      <c r="I813" s="1">
        <v>200000</v>
      </c>
      <c r="J813" s="1">
        <v>200000</v>
      </c>
      <c r="K813" s="1">
        <v>200000</v>
      </c>
      <c r="L813" s="1">
        <v>200000</v>
      </c>
      <c r="M813" s="1">
        <v>200000</v>
      </c>
      <c r="N813" s="1">
        <v>200000</v>
      </c>
      <c r="O813" s="1">
        <v>500000</v>
      </c>
      <c r="P813" s="1">
        <v>200000</v>
      </c>
      <c r="Q813" s="1">
        <v>200000</v>
      </c>
      <c r="R813" s="1">
        <v>200000</v>
      </c>
      <c r="S813" s="1">
        <v>200000</v>
      </c>
      <c r="T813" s="1">
        <v>200000</v>
      </c>
      <c r="U813" s="21">
        <v>0.53120000000000001</v>
      </c>
    </row>
    <row r="814" spans="1:21" x14ac:dyDescent="0.3">
      <c r="A814" s="7" t="s">
        <v>281</v>
      </c>
      <c r="B814" s="7" t="s">
        <v>659</v>
      </c>
      <c r="C814" s="7">
        <v>1312</v>
      </c>
      <c r="D814" s="2" t="s">
        <v>8</v>
      </c>
      <c r="E814" s="2">
        <v>917</v>
      </c>
      <c r="F814" s="2" t="s">
        <v>704</v>
      </c>
      <c r="G814" s="2" t="s">
        <v>655</v>
      </c>
      <c r="H814" s="8" t="s">
        <v>603</v>
      </c>
      <c r="I814" s="1">
        <v>100000</v>
      </c>
      <c r="J814" s="1">
        <v>100000</v>
      </c>
      <c r="K814" s="1">
        <v>100000</v>
      </c>
      <c r="L814" s="1">
        <v>0</v>
      </c>
      <c r="M814" s="1">
        <v>100000</v>
      </c>
      <c r="N814" s="1">
        <v>0</v>
      </c>
      <c r="O814" s="1">
        <v>100000</v>
      </c>
      <c r="P814" s="1">
        <v>500000</v>
      </c>
      <c r="Q814" s="1">
        <v>0</v>
      </c>
      <c r="R814" s="1">
        <v>100000</v>
      </c>
      <c r="S814" s="1">
        <v>0</v>
      </c>
      <c r="T814" s="1">
        <v>100000</v>
      </c>
      <c r="U814" s="21">
        <v>0.53120000000000001</v>
      </c>
    </row>
    <row r="815" spans="1:21" x14ac:dyDescent="0.3">
      <c r="A815" s="7" t="s">
        <v>281</v>
      </c>
      <c r="B815" s="7" t="s">
        <v>659</v>
      </c>
      <c r="C815" s="7">
        <v>1312</v>
      </c>
      <c r="D815" s="2" t="s">
        <v>8</v>
      </c>
      <c r="E815" s="2">
        <v>917</v>
      </c>
      <c r="F815" s="2" t="s">
        <v>2289</v>
      </c>
      <c r="G815" s="2" t="s">
        <v>655</v>
      </c>
      <c r="H815" s="8" t="s">
        <v>1982</v>
      </c>
      <c r="I815" s="1">
        <v>100000</v>
      </c>
      <c r="J815" s="1">
        <v>100000</v>
      </c>
      <c r="K815" s="1">
        <v>100000</v>
      </c>
      <c r="L815" s="1">
        <v>100000</v>
      </c>
      <c r="M815" s="1">
        <v>100000</v>
      </c>
      <c r="N815" s="1">
        <v>100000</v>
      </c>
      <c r="O815" s="1">
        <v>100000</v>
      </c>
      <c r="P815" s="1">
        <v>100000</v>
      </c>
      <c r="Q815" s="1">
        <v>100000</v>
      </c>
      <c r="R815" s="1">
        <v>100000</v>
      </c>
      <c r="S815" s="1">
        <v>100000</v>
      </c>
      <c r="T815" s="1">
        <v>100000</v>
      </c>
      <c r="U815" s="21">
        <v>0.53120000000000001</v>
      </c>
    </row>
    <row r="816" spans="1:21" x14ac:dyDescent="0.3">
      <c r="A816" s="7" t="s">
        <v>281</v>
      </c>
      <c r="B816" s="7" t="s">
        <v>659</v>
      </c>
      <c r="C816" s="7">
        <v>1312</v>
      </c>
      <c r="D816" s="2" t="s">
        <v>8</v>
      </c>
      <c r="E816" s="2">
        <v>917</v>
      </c>
      <c r="F816" s="2" t="s">
        <v>702</v>
      </c>
      <c r="G816" s="2" t="s">
        <v>655</v>
      </c>
      <c r="H816" s="8" t="s">
        <v>601</v>
      </c>
      <c r="I816" s="1">
        <v>100000</v>
      </c>
      <c r="J816" s="1">
        <v>0</v>
      </c>
      <c r="K816" s="1">
        <v>100000</v>
      </c>
      <c r="L816" s="1">
        <v>100000</v>
      </c>
      <c r="M816" s="1">
        <v>100000</v>
      </c>
      <c r="N816" s="1">
        <v>100000</v>
      </c>
      <c r="O816" s="1">
        <v>100000</v>
      </c>
      <c r="P816" s="1">
        <v>100000</v>
      </c>
      <c r="Q816" s="1">
        <v>100000</v>
      </c>
      <c r="R816" s="1">
        <v>100000</v>
      </c>
      <c r="S816" s="1">
        <v>100000</v>
      </c>
      <c r="T816" s="1">
        <v>100000</v>
      </c>
      <c r="U816" s="21">
        <v>0.53120000000000001</v>
      </c>
    </row>
    <row r="817" spans="1:21" x14ac:dyDescent="0.3">
      <c r="A817" s="7" t="s">
        <v>281</v>
      </c>
      <c r="B817" s="7" t="s">
        <v>659</v>
      </c>
      <c r="C817" s="7">
        <v>1312</v>
      </c>
      <c r="D817" s="2" t="s">
        <v>8</v>
      </c>
      <c r="E817" s="2">
        <v>917</v>
      </c>
      <c r="F817" s="2" t="s">
        <v>693</v>
      </c>
      <c r="G817" s="2" t="s">
        <v>655</v>
      </c>
      <c r="H817" s="8" t="s">
        <v>1983</v>
      </c>
      <c r="I817" s="1">
        <v>100000</v>
      </c>
      <c r="J817" s="1">
        <v>100000</v>
      </c>
      <c r="K817" s="1">
        <v>100000</v>
      </c>
      <c r="L817" s="1">
        <v>0</v>
      </c>
      <c r="M817" s="1">
        <v>100000</v>
      </c>
      <c r="N817" s="1">
        <v>0</v>
      </c>
      <c r="O817" s="1">
        <v>500000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21">
        <v>0.53120000000000001</v>
      </c>
    </row>
    <row r="818" spans="1:21" x14ac:dyDescent="0.3">
      <c r="A818" s="7" t="s">
        <v>281</v>
      </c>
      <c r="B818" s="7" t="s">
        <v>659</v>
      </c>
      <c r="C818" s="7">
        <v>1312</v>
      </c>
      <c r="D818" s="2" t="s">
        <v>8</v>
      </c>
      <c r="E818" s="2">
        <v>917</v>
      </c>
      <c r="F818" s="2" t="s">
        <v>2290</v>
      </c>
      <c r="G818" s="2" t="s">
        <v>655</v>
      </c>
      <c r="H818" s="8" t="s">
        <v>1984</v>
      </c>
      <c r="I818" s="1">
        <v>500000</v>
      </c>
      <c r="J818" s="1">
        <v>0</v>
      </c>
      <c r="K818" s="1">
        <v>500000</v>
      </c>
      <c r="L818" s="1">
        <v>200000</v>
      </c>
      <c r="M818" s="1">
        <v>0</v>
      </c>
      <c r="N818" s="1">
        <v>200000</v>
      </c>
      <c r="O818" s="1">
        <v>0</v>
      </c>
      <c r="P818" s="1">
        <v>200000</v>
      </c>
      <c r="Q818" s="1">
        <v>200000</v>
      </c>
      <c r="R818" s="1">
        <v>200000</v>
      </c>
      <c r="S818" s="1">
        <v>200000</v>
      </c>
      <c r="T818" s="1">
        <v>200000</v>
      </c>
      <c r="U818" s="21">
        <v>0.53120000000000001</v>
      </c>
    </row>
    <row r="819" spans="1:21" x14ac:dyDescent="0.3">
      <c r="A819" s="7" t="s">
        <v>281</v>
      </c>
      <c r="B819" s="7" t="s">
        <v>659</v>
      </c>
      <c r="C819" s="7">
        <v>1312</v>
      </c>
      <c r="D819" s="2" t="s">
        <v>8</v>
      </c>
      <c r="E819" s="2">
        <v>917</v>
      </c>
      <c r="F819" s="2" t="s">
        <v>2291</v>
      </c>
      <c r="G819" s="2" t="s">
        <v>655</v>
      </c>
      <c r="H819" s="8" t="s">
        <v>1985</v>
      </c>
      <c r="I819" s="1">
        <v>100000</v>
      </c>
      <c r="J819" s="1">
        <v>200000</v>
      </c>
      <c r="K819" s="1">
        <v>100000</v>
      </c>
      <c r="L819" s="1">
        <v>0</v>
      </c>
      <c r="M819" s="1">
        <v>100000</v>
      </c>
      <c r="N819" s="1">
        <v>0</v>
      </c>
      <c r="O819" s="1">
        <v>500000</v>
      </c>
      <c r="P819" s="1">
        <v>0</v>
      </c>
      <c r="Q819" s="1">
        <v>0</v>
      </c>
      <c r="R819" s="1">
        <v>0</v>
      </c>
      <c r="S819" s="1">
        <v>0</v>
      </c>
      <c r="T819" s="1">
        <v>1000000</v>
      </c>
      <c r="U819" s="21">
        <v>0.53120000000000001</v>
      </c>
    </row>
    <row r="820" spans="1:21" x14ac:dyDescent="0.3">
      <c r="A820" s="7" t="s">
        <v>281</v>
      </c>
      <c r="B820" s="7" t="s">
        <v>659</v>
      </c>
      <c r="C820" s="7">
        <v>1312</v>
      </c>
      <c r="D820" s="2" t="s">
        <v>8</v>
      </c>
      <c r="E820" s="2">
        <v>917</v>
      </c>
      <c r="F820" s="2" t="s">
        <v>2292</v>
      </c>
      <c r="G820" s="2" t="s">
        <v>655</v>
      </c>
      <c r="H820" s="8" t="s">
        <v>1986</v>
      </c>
      <c r="I820" s="1">
        <v>100000</v>
      </c>
      <c r="J820" s="1">
        <v>0</v>
      </c>
      <c r="K820" s="1">
        <v>100000</v>
      </c>
      <c r="L820" s="1">
        <v>100000</v>
      </c>
      <c r="M820" s="1">
        <v>100000</v>
      </c>
      <c r="N820" s="1">
        <v>100000</v>
      </c>
      <c r="O820" s="1">
        <v>500000</v>
      </c>
      <c r="P820" s="1">
        <v>100000</v>
      </c>
      <c r="Q820" s="1">
        <v>100000</v>
      </c>
      <c r="R820" s="1">
        <v>100000</v>
      </c>
      <c r="S820" s="1">
        <v>100000</v>
      </c>
      <c r="T820" s="1">
        <v>100000</v>
      </c>
      <c r="U820" s="21">
        <v>0.53120000000000001</v>
      </c>
    </row>
    <row r="821" spans="1:21" x14ac:dyDescent="0.3">
      <c r="A821" s="7" t="s">
        <v>281</v>
      </c>
      <c r="B821" s="7" t="s">
        <v>659</v>
      </c>
      <c r="C821" s="7">
        <v>1312</v>
      </c>
      <c r="D821" s="2" t="s">
        <v>8</v>
      </c>
      <c r="E821" s="2">
        <v>917</v>
      </c>
      <c r="F821" s="2" t="s">
        <v>695</v>
      </c>
      <c r="G821" s="2" t="s">
        <v>655</v>
      </c>
      <c r="H821" s="8" t="s">
        <v>1987</v>
      </c>
      <c r="I821" s="1">
        <v>200000</v>
      </c>
      <c r="J821" s="1">
        <v>200000</v>
      </c>
      <c r="K821" s="1">
        <v>200000</v>
      </c>
      <c r="L821" s="1">
        <v>0</v>
      </c>
      <c r="M821" s="1">
        <v>200000</v>
      </c>
      <c r="N821" s="1">
        <v>0</v>
      </c>
      <c r="O821" s="1">
        <v>500000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21">
        <v>0.53120000000000001</v>
      </c>
    </row>
    <row r="822" spans="1:21" x14ac:dyDescent="0.3">
      <c r="A822" s="7" t="s">
        <v>281</v>
      </c>
      <c r="B822" s="7" t="s">
        <v>659</v>
      </c>
      <c r="C822" s="7">
        <v>1312</v>
      </c>
      <c r="D822" s="2" t="s">
        <v>8</v>
      </c>
      <c r="E822" s="2">
        <v>917</v>
      </c>
      <c r="F822" s="2" t="s">
        <v>698</v>
      </c>
      <c r="G822" s="2" t="s">
        <v>655</v>
      </c>
      <c r="H822" s="8" t="s">
        <v>1988</v>
      </c>
      <c r="I822" s="1">
        <v>100000</v>
      </c>
      <c r="J822" s="1">
        <v>0</v>
      </c>
      <c r="K822" s="1">
        <v>100000</v>
      </c>
      <c r="L822" s="1">
        <v>100000</v>
      </c>
      <c r="M822" s="1">
        <v>100000</v>
      </c>
      <c r="N822" s="1">
        <v>100000</v>
      </c>
      <c r="O822" s="1">
        <v>500000</v>
      </c>
      <c r="P822" s="1">
        <v>100000</v>
      </c>
      <c r="Q822" s="1">
        <v>100000</v>
      </c>
      <c r="R822" s="1">
        <v>100000</v>
      </c>
      <c r="S822" s="1">
        <v>100000</v>
      </c>
      <c r="T822" s="1">
        <v>100000</v>
      </c>
      <c r="U822" s="21">
        <v>0.53120000000000001</v>
      </c>
    </row>
    <row r="823" spans="1:21" x14ac:dyDescent="0.3">
      <c r="A823" s="7" t="s">
        <v>281</v>
      </c>
      <c r="B823" s="7" t="s">
        <v>659</v>
      </c>
      <c r="C823" s="7">
        <v>1312</v>
      </c>
      <c r="D823" s="2" t="s">
        <v>8</v>
      </c>
      <c r="E823" s="2">
        <v>917</v>
      </c>
      <c r="F823" s="2" t="s">
        <v>2293</v>
      </c>
      <c r="G823" s="2" t="s">
        <v>655</v>
      </c>
      <c r="H823" s="8" t="s">
        <v>1989</v>
      </c>
      <c r="I823" s="1">
        <v>200000</v>
      </c>
      <c r="J823" s="1">
        <v>0</v>
      </c>
      <c r="K823" s="1">
        <v>200000</v>
      </c>
      <c r="L823" s="1">
        <v>200000</v>
      </c>
      <c r="M823" s="1">
        <v>200000</v>
      </c>
      <c r="N823" s="1">
        <v>200000</v>
      </c>
      <c r="O823" s="1">
        <v>500000</v>
      </c>
      <c r="P823" s="1">
        <v>200000</v>
      </c>
      <c r="Q823" s="1">
        <v>200000</v>
      </c>
      <c r="R823" s="1">
        <v>200000</v>
      </c>
      <c r="S823" s="1">
        <v>200000</v>
      </c>
      <c r="T823" s="1">
        <v>200000</v>
      </c>
      <c r="U823" s="21">
        <v>0.53120000000000001</v>
      </c>
    </row>
    <row r="824" spans="1:21" x14ac:dyDescent="0.3">
      <c r="A824" s="7" t="s">
        <v>281</v>
      </c>
      <c r="B824" s="7" t="s">
        <v>659</v>
      </c>
      <c r="C824" s="7">
        <v>1312</v>
      </c>
      <c r="D824" s="2" t="s">
        <v>8</v>
      </c>
      <c r="E824" s="2">
        <v>917</v>
      </c>
      <c r="F824" s="2" t="s">
        <v>2294</v>
      </c>
      <c r="G824" s="2" t="s">
        <v>655</v>
      </c>
      <c r="H824" s="8" t="s">
        <v>1990</v>
      </c>
      <c r="I824" s="1">
        <v>200000</v>
      </c>
      <c r="J824" s="1">
        <v>200000</v>
      </c>
      <c r="K824" s="1">
        <v>200000</v>
      </c>
      <c r="L824" s="1">
        <v>0</v>
      </c>
      <c r="M824" s="1">
        <v>200000</v>
      </c>
      <c r="N824" s="1">
        <v>0</v>
      </c>
      <c r="O824" s="1">
        <v>1100000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21">
        <v>0.53120000000000001</v>
      </c>
    </row>
    <row r="825" spans="1:21" x14ac:dyDescent="0.3">
      <c r="A825" s="7" t="s">
        <v>281</v>
      </c>
      <c r="B825" s="7" t="s">
        <v>659</v>
      </c>
      <c r="C825" s="7">
        <v>1312</v>
      </c>
      <c r="D825" s="2" t="s">
        <v>8</v>
      </c>
      <c r="E825" s="2">
        <v>917</v>
      </c>
      <c r="F825" s="2" t="s">
        <v>696</v>
      </c>
      <c r="G825" s="2" t="s">
        <v>655</v>
      </c>
      <c r="H825" s="8" t="s">
        <v>1991</v>
      </c>
      <c r="I825" s="1">
        <v>100000</v>
      </c>
      <c r="J825" s="1">
        <v>200000</v>
      </c>
      <c r="K825" s="1">
        <v>100000</v>
      </c>
      <c r="L825" s="1">
        <v>100000</v>
      </c>
      <c r="M825" s="1">
        <v>100000</v>
      </c>
      <c r="N825" s="1">
        <v>100000</v>
      </c>
      <c r="O825" s="1">
        <v>1000000</v>
      </c>
      <c r="P825" s="1">
        <v>100000</v>
      </c>
      <c r="Q825" s="1">
        <v>100000</v>
      </c>
      <c r="R825" s="1">
        <v>100000</v>
      </c>
      <c r="S825" s="1">
        <v>100000</v>
      </c>
      <c r="T825" s="1">
        <v>100000</v>
      </c>
      <c r="U825" s="21">
        <v>0.53120000000000001</v>
      </c>
    </row>
    <row r="826" spans="1:21" x14ac:dyDescent="0.3">
      <c r="A826" s="7" t="s">
        <v>281</v>
      </c>
      <c r="B826" s="7" t="s">
        <v>659</v>
      </c>
      <c r="C826" s="7">
        <v>1312</v>
      </c>
      <c r="D826" s="2" t="s">
        <v>8</v>
      </c>
      <c r="E826" s="2">
        <v>917</v>
      </c>
      <c r="F826" s="2" t="s">
        <v>2295</v>
      </c>
      <c r="G826" s="2" t="s">
        <v>655</v>
      </c>
      <c r="H826" s="8" t="s">
        <v>1992</v>
      </c>
      <c r="I826" s="1">
        <v>100000</v>
      </c>
      <c r="J826" s="1">
        <v>0</v>
      </c>
      <c r="K826" s="1">
        <v>100000</v>
      </c>
      <c r="L826" s="1">
        <v>0</v>
      </c>
      <c r="M826" s="1">
        <v>100000</v>
      </c>
      <c r="N826" s="1">
        <v>0</v>
      </c>
      <c r="O826" s="1">
        <v>500000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21">
        <v>0.53120000000000001</v>
      </c>
    </row>
    <row r="827" spans="1:21" x14ac:dyDescent="0.3">
      <c r="A827" s="7" t="s">
        <v>281</v>
      </c>
      <c r="B827" s="7" t="s">
        <v>659</v>
      </c>
      <c r="C827" s="7">
        <v>1312</v>
      </c>
      <c r="D827" s="2" t="s">
        <v>8</v>
      </c>
      <c r="E827" s="2">
        <v>917</v>
      </c>
      <c r="F827" s="2" t="s">
        <v>2296</v>
      </c>
      <c r="G827" s="2" t="s">
        <v>655</v>
      </c>
      <c r="H827" s="8" t="s">
        <v>1993</v>
      </c>
      <c r="I827" s="1">
        <v>0</v>
      </c>
      <c r="J827" s="1">
        <v>100000</v>
      </c>
      <c r="K827" s="1">
        <v>0</v>
      </c>
      <c r="L827" s="1">
        <v>200000</v>
      </c>
      <c r="M827" s="1">
        <v>0</v>
      </c>
      <c r="N827" s="1">
        <v>200000</v>
      </c>
      <c r="O827" s="1">
        <v>300000</v>
      </c>
      <c r="P827" s="1">
        <v>200000</v>
      </c>
      <c r="Q827" s="1">
        <v>200000</v>
      </c>
      <c r="R827" s="1">
        <v>200000</v>
      </c>
      <c r="S827" s="1">
        <v>200000</v>
      </c>
      <c r="T827" s="1">
        <v>200000</v>
      </c>
      <c r="U827" s="21">
        <v>0.53120000000000001</v>
      </c>
    </row>
    <row r="828" spans="1:21" x14ac:dyDescent="0.3">
      <c r="A828" s="7" t="s">
        <v>281</v>
      </c>
      <c r="B828" s="7" t="s">
        <v>659</v>
      </c>
      <c r="C828" s="7">
        <v>1312</v>
      </c>
      <c r="D828" s="2" t="s">
        <v>8</v>
      </c>
      <c r="E828" s="2">
        <v>917</v>
      </c>
      <c r="F828" s="2" t="s">
        <v>2297</v>
      </c>
      <c r="G828" s="2" t="s">
        <v>655</v>
      </c>
      <c r="H828" s="8" t="s">
        <v>1994</v>
      </c>
      <c r="I828" s="1">
        <v>0</v>
      </c>
      <c r="J828" s="1">
        <v>0</v>
      </c>
      <c r="K828" s="1">
        <v>0</v>
      </c>
      <c r="L828" s="1">
        <v>200000</v>
      </c>
      <c r="M828" s="1">
        <v>0</v>
      </c>
      <c r="N828" s="1">
        <v>200000</v>
      </c>
      <c r="O828" s="1">
        <v>100000</v>
      </c>
      <c r="P828" s="1">
        <v>200000</v>
      </c>
      <c r="Q828" s="1">
        <v>200000</v>
      </c>
      <c r="R828" s="1">
        <v>200000</v>
      </c>
      <c r="S828" s="1">
        <v>200000</v>
      </c>
      <c r="T828" s="1">
        <v>100000</v>
      </c>
      <c r="U828" s="21">
        <v>0.53120000000000001</v>
      </c>
    </row>
    <row r="829" spans="1:21" x14ac:dyDescent="0.3">
      <c r="A829" s="7" t="s">
        <v>281</v>
      </c>
      <c r="B829" s="7" t="s">
        <v>659</v>
      </c>
      <c r="C829" s="7">
        <v>1312</v>
      </c>
      <c r="D829" s="2" t="s">
        <v>8</v>
      </c>
      <c r="E829" s="2">
        <v>917</v>
      </c>
      <c r="F829" s="2" t="s">
        <v>2298</v>
      </c>
      <c r="G829" s="2" t="s">
        <v>655</v>
      </c>
      <c r="H829" s="8" t="s">
        <v>1995</v>
      </c>
      <c r="I829" s="1">
        <v>100000</v>
      </c>
      <c r="J829" s="1">
        <v>100000</v>
      </c>
      <c r="K829" s="1">
        <v>100000</v>
      </c>
      <c r="L829" s="1">
        <v>100000</v>
      </c>
      <c r="M829" s="1">
        <v>100000</v>
      </c>
      <c r="N829" s="1">
        <v>100000</v>
      </c>
      <c r="O829" s="1">
        <v>100000</v>
      </c>
      <c r="P829" s="1">
        <v>100000</v>
      </c>
      <c r="Q829" s="1">
        <v>100000</v>
      </c>
      <c r="R829" s="1">
        <v>100000</v>
      </c>
      <c r="S829" s="1">
        <v>100000</v>
      </c>
      <c r="T829" s="1">
        <v>100000</v>
      </c>
      <c r="U829" s="21">
        <v>0.53120000000000001</v>
      </c>
    </row>
    <row r="830" spans="1:21" x14ac:dyDescent="0.3">
      <c r="A830" s="7" t="s">
        <v>281</v>
      </c>
      <c r="B830" s="7" t="s">
        <v>659</v>
      </c>
      <c r="C830" s="7">
        <v>1312</v>
      </c>
      <c r="D830" s="2" t="s">
        <v>8</v>
      </c>
      <c r="E830" s="2">
        <v>917</v>
      </c>
      <c r="F830" s="2" t="s">
        <v>2299</v>
      </c>
      <c r="G830" s="2" t="s">
        <v>655</v>
      </c>
      <c r="H830" s="8" t="s">
        <v>1996</v>
      </c>
      <c r="I830" s="1">
        <v>100000</v>
      </c>
      <c r="J830" s="1">
        <v>0</v>
      </c>
      <c r="K830" s="1">
        <v>100000</v>
      </c>
      <c r="L830" s="1">
        <v>0</v>
      </c>
      <c r="M830" s="1">
        <v>100000</v>
      </c>
      <c r="N830" s="1">
        <v>0</v>
      </c>
      <c r="O830" s="1">
        <v>500000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21">
        <v>0.53120000000000001</v>
      </c>
    </row>
    <row r="831" spans="1:21" x14ac:dyDescent="0.3">
      <c r="A831" s="7" t="s">
        <v>281</v>
      </c>
      <c r="B831" s="7" t="s">
        <v>659</v>
      </c>
      <c r="C831" s="7">
        <v>1312</v>
      </c>
      <c r="D831" s="2" t="s">
        <v>8</v>
      </c>
      <c r="E831" s="2">
        <v>917</v>
      </c>
      <c r="F831" s="2" t="s">
        <v>713</v>
      </c>
      <c r="G831" s="2" t="s">
        <v>655</v>
      </c>
      <c r="H831" s="8" t="s">
        <v>612</v>
      </c>
      <c r="I831" s="1">
        <v>100000</v>
      </c>
      <c r="J831" s="1">
        <v>100000</v>
      </c>
      <c r="K831" s="1">
        <v>100000</v>
      </c>
      <c r="L831" s="1">
        <v>100000</v>
      </c>
      <c r="M831" s="1">
        <v>100000</v>
      </c>
      <c r="N831" s="1">
        <v>100000</v>
      </c>
      <c r="O831" s="1">
        <v>300000</v>
      </c>
      <c r="P831" s="1">
        <v>100000</v>
      </c>
      <c r="Q831" s="1">
        <v>100000</v>
      </c>
      <c r="R831" s="1">
        <v>100000</v>
      </c>
      <c r="S831" s="1">
        <v>100000</v>
      </c>
      <c r="T831" s="1">
        <v>100000</v>
      </c>
      <c r="U831" s="21">
        <v>0.53120000000000001</v>
      </c>
    </row>
    <row r="832" spans="1:21" x14ac:dyDescent="0.3">
      <c r="A832" s="7" t="s">
        <v>281</v>
      </c>
      <c r="B832" s="7" t="s">
        <v>659</v>
      </c>
      <c r="C832" s="7">
        <v>1312</v>
      </c>
      <c r="D832" s="2" t="s">
        <v>8</v>
      </c>
      <c r="E832" s="2">
        <v>917</v>
      </c>
      <c r="F832" s="2" t="s">
        <v>709</v>
      </c>
      <c r="G832" s="2" t="s">
        <v>655</v>
      </c>
      <c r="H832" s="8" t="s">
        <v>608</v>
      </c>
      <c r="I832" s="1">
        <v>100000</v>
      </c>
      <c r="J832" s="1">
        <v>200000</v>
      </c>
      <c r="K832" s="1">
        <v>100000</v>
      </c>
      <c r="L832" s="1">
        <v>1000000</v>
      </c>
      <c r="M832" s="1">
        <v>100000</v>
      </c>
      <c r="N832" s="1">
        <v>1000000</v>
      </c>
      <c r="O832" s="1">
        <v>500000</v>
      </c>
      <c r="P832" s="1">
        <v>100000</v>
      </c>
      <c r="Q832" s="1">
        <v>1000000</v>
      </c>
      <c r="R832" s="1">
        <v>1000000</v>
      </c>
      <c r="S832" s="1">
        <v>100000</v>
      </c>
      <c r="T832" s="1">
        <v>100000</v>
      </c>
      <c r="U832" s="21">
        <v>0.53120000000000001</v>
      </c>
    </row>
    <row r="833" spans="1:21" x14ac:dyDescent="0.3">
      <c r="A833" s="7" t="s">
        <v>281</v>
      </c>
      <c r="B833" s="7" t="s">
        <v>659</v>
      </c>
      <c r="C833" s="7">
        <v>1312</v>
      </c>
      <c r="D833" s="2" t="s">
        <v>8</v>
      </c>
      <c r="E833" s="2">
        <v>917</v>
      </c>
      <c r="F833" s="2" t="s">
        <v>706</v>
      </c>
      <c r="G833" s="2" t="s">
        <v>655</v>
      </c>
      <c r="H833" s="8" t="s">
        <v>1997</v>
      </c>
      <c r="I833" s="1">
        <v>0</v>
      </c>
      <c r="J833" s="1">
        <v>0</v>
      </c>
      <c r="K833" s="1">
        <v>0</v>
      </c>
      <c r="L833" s="1">
        <v>200000</v>
      </c>
      <c r="M833" s="1">
        <v>0</v>
      </c>
      <c r="N833" s="1">
        <v>200000</v>
      </c>
      <c r="O833" s="1">
        <v>300000</v>
      </c>
      <c r="P833" s="1">
        <v>0</v>
      </c>
      <c r="Q833" s="1">
        <v>200000</v>
      </c>
      <c r="R833" s="1">
        <v>200000</v>
      </c>
      <c r="S833" s="1">
        <v>0</v>
      </c>
      <c r="T833" s="1">
        <v>0</v>
      </c>
      <c r="U833" s="21">
        <v>0.53120000000000001</v>
      </c>
    </row>
    <row r="834" spans="1:21" x14ac:dyDescent="0.3">
      <c r="A834" s="7" t="s">
        <v>281</v>
      </c>
      <c r="B834" s="7" t="s">
        <v>659</v>
      </c>
      <c r="C834" s="7">
        <v>1312</v>
      </c>
      <c r="D834" s="2" t="s">
        <v>8</v>
      </c>
      <c r="E834" s="2">
        <v>917</v>
      </c>
      <c r="F834" s="2" t="s">
        <v>2300</v>
      </c>
      <c r="G834" s="2" t="s">
        <v>655</v>
      </c>
      <c r="H834" s="8" t="s">
        <v>1998</v>
      </c>
      <c r="I834" s="1">
        <v>0</v>
      </c>
      <c r="J834" s="1">
        <v>200000</v>
      </c>
      <c r="K834" s="1">
        <v>0</v>
      </c>
      <c r="L834" s="1">
        <v>200000</v>
      </c>
      <c r="M834" s="1">
        <v>0</v>
      </c>
      <c r="N834" s="1">
        <v>200000</v>
      </c>
      <c r="O834" s="1">
        <v>300000</v>
      </c>
      <c r="P834" s="1">
        <v>0</v>
      </c>
      <c r="Q834" s="1">
        <v>200000</v>
      </c>
      <c r="R834" s="1">
        <v>200000</v>
      </c>
      <c r="S834" s="1">
        <v>0</v>
      </c>
      <c r="T834" s="1">
        <v>0</v>
      </c>
      <c r="U834" s="21">
        <v>0.53120000000000001</v>
      </c>
    </row>
    <row r="835" spans="1:21" x14ac:dyDescent="0.3">
      <c r="A835" s="7" t="s">
        <v>281</v>
      </c>
      <c r="B835" s="7" t="s">
        <v>659</v>
      </c>
      <c r="C835" s="7">
        <v>1312</v>
      </c>
      <c r="D835" s="2" t="s">
        <v>8</v>
      </c>
      <c r="E835" s="2">
        <v>917</v>
      </c>
      <c r="F835" s="2" t="s">
        <v>2301</v>
      </c>
      <c r="G835" s="2" t="s">
        <v>655</v>
      </c>
      <c r="H835" s="8" t="s">
        <v>1999</v>
      </c>
      <c r="I835" s="1">
        <v>100000</v>
      </c>
      <c r="J835" s="1">
        <v>100000</v>
      </c>
      <c r="K835" s="1">
        <v>100000</v>
      </c>
      <c r="L835" s="1">
        <v>1000000</v>
      </c>
      <c r="M835" s="1">
        <v>100000</v>
      </c>
      <c r="N835" s="1">
        <v>1000000</v>
      </c>
      <c r="O835" s="1">
        <v>500000</v>
      </c>
      <c r="P835" s="1">
        <v>100000</v>
      </c>
      <c r="Q835" s="1">
        <v>1000000</v>
      </c>
      <c r="R835" s="1">
        <v>1000000</v>
      </c>
      <c r="S835" s="1">
        <v>100000</v>
      </c>
      <c r="T835" s="1">
        <v>100000</v>
      </c>
      <c r="U835" s="21">
        <v>0.53120000000000001</v>
      </c>
    </row>
    <row r="836" spans="1:21" x14ac:dyDescent="0.3">
      <c r="A836" s="7" t="s">
        <v>281</v>
      </c>
      <c r="B836" s="7" t="s">
        <v>659</v>
      </c>
      <c r="C836" s="7">
        <v>1312</v>
      </c>
      <c r="D836" s="2" t="s">
        <v>8</v>
      </c>
      <c r="E836" s="2">
        <v>917</v>
      </c>
      <c r="F836" s="2" t="s">
        <v>2302</v>
      </c>
      <c r="G836" s="2" t="s">
        <v>655</v>
      </c>
      <c r="H836" s="8" t="s">
        <v>2000</v>
      </c>
      <c r="I836" s="1">
        <v>100000</v>
      </c>
      <c r="J836" s="1">
        <v>0</v>
      </c>
      <c r="K836" s="1">
        <v>100000</v>
      </c>
      <c r="L836" s="1">
        <v>0</v>
      </c>
      <c r="M836" s="1">
        <v>100000</v>
      </c>
      <c r="N836" s="1">
        <v>0</v>
      </c>
      <c r="O836" s="1">
        <v>500000</v>
      </c>
      <c r="P836" s="1">
        <v>100000</v>
      </c>
      <c r="Q836" s="1">
        <v>0</v>
      </c>
      <c r="R836" s="1">
        <v>0</v>
      </c>
      <c r="S836" s="1">
        <v>100000</v>
      </c>
      <c r="T836" s="1">
        <v>100000</v>
      </c>
      <c r="U836" s="21">
        <v>0.53120000000000001</v>
      </c>
    </row>
    <row r="837" spans="1:21" x14ac:dyDescent="0.3">
      <c r="A837" s="7" t="s">
        <v>281</v>
      </c>
      <c r="B837" s="7" t="s">
        <v>659</v>
      </c>
      <c r="C837" s="7">
        <v>1312</v>
      </c>
      <c r="D837" s="2" t="s">
        <v>8</v>
      </c>
      <c r="E837" s="2">
        <v>917</v>
      </c>
      <c r="F837" s="2" t="s">
        <v>687</v>
      </c>
      <c r="G837" s="2" t="s">
        <v>655</v>
      </c>
      <c r="H837" s="8" t="s">
        <v>2001</v>
      </c>
      <c r="I837" s="1">
        <v>100000</v>
      </c>
      <c r="J837" s="1">
        <v>100000</v>
      </c>
      <c r="K837" s="1">
        <v>100000</v>
      </c>
      <c r="L837" s="1">
        <v>100000</v>
      </c>
      <c r="M837" s="1">
        <v>100000</v>
      </c>
      <c r="N837" s="1">
        <v>100000</v>
      </c>
      <c r="O837" s="1">
        <v>100000</v>
      </c>
      <c r="P837" s="1">
        <v>100000</v>
      </c>
      <c r="Q837" s="1">
        <v>100000</v>
      </c>
      <c r="R837" s="1">
        <v>100000</v>
      </c>
      <c r="S837" s="1">
        <v>100000</v>
      </c>
      <c r="T837" s="1">
        <v>100000</v>
      </c>
      <c r="U837" s="21">
        <v>0.53120000000000001</v>
      </c>
    </row>
    <row r="838" spans="1:21" x14ac:dyDescent="0.3">
      <c r="A838" s="7" t="s">
        <v>281</v>
      </c>
      <c r="B838" s="7" t="s">
        <v>659</v>
      </c>
      <c r="C838" s="7">
        <v>1312</v>
      </c>
      <c r="D838" s="2" t="s">
        <v>8</v>
      </c>
      <c r="E838" s="2">
        <v>917</v>
      </c>
      <c r="F838" s="2" t="s">
        <v>2303</v>
      </c>
      <c r="G838" s="2" t="s">
        <v>655</v>
      </c>
      <c r="H838" s="8" t="s">
        <v>2002</v>
      </c>
      <c r="I838" s="1">
        <v>200000</v>
      </c>
      <c r="J838" s="1">
        <v>200000</v>
      </c>
      <c r="K838" s="1">
        <v>200000</v>
      </c>
      <c r="L838" s="1">
        <v>200000</v>
      </c>
      <c r="M838" s="1">
        <v>200000</v>
      </c>
      <c r="N838" s="1">
        <v>200000</v>
      </c>
      <c r="O838" s="1">
        <v>100000</v>
      </c>
      <c r="P838" s="1">
        <v>200000</v>
      </c>
      <c r="Q838" s="1">
        <v>200000</v>
      </c>
      <c r="R838" s="1">
        <v>200000</v>
      </c>
      <c r="S838" s="1">
        <v>200000</v>
      </c>
      <c r="T838" s="1">
        <v>100000</v>
      </c>
      <c r="U838" s="21">
        <v>0.53120000000000001</v>
      </c>
    </row>
    <row r="839" spans="1:21" x14ac:dyDescent="0.3">
      <c r="A839" s="7" t="s">
        <v>281</v>
      </c>
      <c r="B839" s="7" t="s">
        <v>659</v>
      </c>
      <c r="C839" s="7">
        <v>1312</v>
      </c>
      <c r="D839" s="2" t="s">
        <v>8</v>
      </c>
      <c r="E839" s="2">
        <v>917</v>
      </c>
      <c r="F839" s="2" t="s">
        <v>688</v>
      </c>
      <c r="G839" s="2" t="s">
        <v>655</v>
      </c>
      <c r="H839" s="8" t="s">
        <v>2003</v>
      </c>
      <c r="I839" s="1">
        <v>100000</v>
      </c>
      <c r="J839" s="1">
        <v>100000</v>
      </c>
      <c r="K839" s="1">
        <v>100000</v>
      </c>
      <c r="L839" s="1">
        <v>0</v>
      </c>
      <c r="M839" s="1">
        <v>100000</v>
      </c>
      <c r="N839" s="1">
        <v>0</v>
      </c>
      <c r="O839" s="1">
        <v>100000</v>
      </c>
      <c r="P839" s="1">
        <v>100000</v>
      </c>
      <c r="Q839" s="1">
        <v>0</v>
      </c>
      <c r="R839" s="1">
        <v>0</v>
      </c>
      <c r="S839" s="1">
        <v>100000</v>
      </c>
      <c r="T839" s="1">
        <v>100000</v>
      </c>
      <c r="U839" s="21">
        <v>0.53120000000000001</v>
      </c>
    </row>
    <row r="840" spans="1:21" x14ac:dyDescent="0.3">
      <c r="A840" s="7" t="s">
        <v>281</v>
      </c>
      <c r="B840" s="7" t="s">
        <v>659</v>
      </c>
      <c r="C840" s="7">
        <v>1312</v>
      </c>
      <c r="D840" s="2" t="s">
        <v>8</v>
      </c>
      <c r="E840" s="2">
        <v>917</v>
      </c>
      <c r="F840" s="2" t="s">
        <v>692</v>
      </c>
      <c r="G840" s="2" t="s">
        <v>655</v>
      </c>
      <c r="H840" s="8" t="s">
        <v>2004</v>
      </c>
      <c r="I840" s="1">
        <v>200000</v>
      </c>
      <c r="J840" s="1">
        <v>200000</v>
      </c>
      <c r="K840" s="1">
        <v>200000</v>
      </c>
      <c r="L840" s="1">
        <v>0</v>
      </c>
      <c r="M840" s="1">
        <v>200000</v>
      </c>
      <c r="N840" s="1">
        <v>0</v>
      </c>
      <c r="O840" s="1">
        <v>100000</v>
      </c>
      <c r="P840" s="1">
        <v>200000</v>
      </c>
      <c r="Q840" s="1">
        <v>0</v>
      </c>
      <c r="R840" s="1">
        <v>0</v>
      </c>
      <c r="S840" s="1">
        <v>200000</v>
      </c>
      <c r="T840" s="1">
        <v>100000</v>
      </c>
      <c r="U840" s="21">
        <v>0.53120000000000001</v>
      </c>
    </row>
    <row r="841" spans="1:21" x14ac:dyDescent="0.3">
      <c r="A841" s="7" t="s">
        <v>281</v>
      </c>
      <c r="B841" s="7" t="s">
        <v>659</v>
      </c>
      <c r="C841" s="7">
        <v>1312</v>
      </c>
      <c r="D841" s="2" t="s">
        <v>8</v>
      </c>
      <c r="E841" s="2">
        <v>917</v>
      </c>
      <c r="F841" s="2" t="s">
        <v>2304</v>
      </c>
      <c r="G841" s="2" t="s">
        <v>655</v>
      </c>
      <c r="H841" s="8" t="s">
        <v>2005</v>
      </c>
      <c r="I841" s="1">
        <v>200000</v>
      </c>
      <c r="J841" s="1">
        <v>200000</v>
      </c>
      <c r="K841" s="1">
        <v>200000</v>
      </c>
      <c r="L841" s="1">
        <v>0</v>
      </c>
      <c r="M841" s="1">
        <v>200000</v>
      </c>
      <c r="N841" s="1">
        <v>0</v>
      </c>
      <c r="O841" s="1">
        <v>100000</v>
      </c>
      <c r="P841" s="1">
        <v>200000</v>
      </c>
      <c r="Q841" s="1">
        <v>0</v>
      </c>
      <c r="R841" s="1">
        <v>0</v>
      </c>
      <c r="S841" s="1">
        <v>200000</v>
      </c>
      <c r="T841" s="1">
        <v>100000</v>
      </c>
      <c r="U841" s="21">
        <v>0.53120000000000001</v>
      </c>
    </row>
    <row r="842" spans="1:21" x14ac:dyDescent="0.3">
      <c r="A842" s="7" t="s">
        <v>281</v>
      </c>
      <c r="B842" s="7" t="s">
        <v>659</v>
      </c>
      <c r="C842" s="7">
        <v>1312</v>
      </c>
      <c r="D842" s="2" t="s">
        <v>8</v>
      </c>
      <c r="E842" s="2">
        <v>917</v>
      </c>
      <c r="F842" s="2" t="s">
        <v>2305</v>
      </c>
      <c r="G842" s="2" t="s">
        <v>655</v>
      </c>
      <c r="H842" s="8" t="s">
        <v>2006</v>
      </c>
      <c r="I842" s="1">
        <v>0</v>
      </c>
      <c r="J842" s="1">
        <v>200000</v>
      </c>
      <c r="K842" s="1">
        <v>100000</v>
      </c>
      <c r="L842" s="1">
        <v>100000</v>
      </c>
      <c r="M842" s="1">
        <v>100000</v>
      </c>
      <c r="N842" s="1">
        <v>100000</v>
      </c>
      <c r="O842" s="1">
        <v>500000</v>
      </c>
      <c r="P842" s="1">
        <v>100000</v>
      </c>
      <c r="Q842" s="1">
        <v>100000</v>
      </c>
      <c r="R842" s="1">
        <v>100000</v>
      </c>
      <c r="S842" s="1">
        <v>100000</v>
      </c>
      <c r="T842" s="1">
        <v>100000</v>
      </c>
      <c r="U842" s="21">
        <v>0.53120000000000001</v>
      </c>
    </row>
    <row r="843" spans="1:21" x14ac:dyDescent="0.3">
      <c r="A843" s="7" t="s">
        <v>281</v>
      </c>
      <c r="B843" s="7" t="s">
        <v>659</v>
      </c>
      <c r="C843" s="7">
        <v>1312</v>
      </c>
      <c r="D843" s="2" t="s">
        <v>8</v>
      </c>
      <c r="E843" s="2">
        <v>917</v>
      </c>
      <c r="F843" s="2" t="s">
        <v>2306</v>
      </c>
      <c r="G843" s="2" t="s">
        <v>655</v>
      </c>
      <c r="H843" s="8" t="s">
        <v>2007</v>
      </c>
      <c r="I843" s="1">
        <v>400000</v>
      </c>
      <c r="J843" s="1">
        <v>100000</v>
      </c>
      <c r="K843" s="1">
        <v>400000</v>
      </c>
      <c r="L843" s="1">
        <v>400000</v>
      </c>
      <c r="M843" s="1">
        <v>500000</v>
      </c>
      <c r="N843" s="1">
        <v>400000</v>
      </c>
      <c r="O843" s="1">
        <v>500000</v>
      </c>
      <c r="P843" s="1">
        <v>0</v>
      </c>
      <c r="Q843" s="1">
        <v>400000</v>
      </c>
      <c r="R843" s="1">
        <v>400000</v>
      </c>
      <c r="S843" s="1">
        <v>400000</v>
      </c>
      <c r="T843" s="1">
        <v>400000</v>
      </c>
      <c r="U843" s="21">
        <v>0.53120000000000001</v>
      </c>
    </row>
    <row r="844" spans="1:21" x14ac:dyDescent="0.3">
      <c r="A844" s="7" t="s">
        <v>281</v>
      </c>
      <c r="B844" s="7" t="s">
        <v>659</v>
      </c>
      <c r="C844" s="7">
        <v>1312</v>
      </c>
      <c r="D844" s="2" t="s">
        <v>8</v>
      </c>
      <c r="E844" s="2">
        <v>917</v>
      </c>
      <c r="F844" s="2" t="s">
        <v>2307</v>
      </c>
      <c r="G844" s="2" t="s">
        <v>655</v>
      </c>
      <c r="H844" s="8" t="s">
        <v>2008</v>
      </c>
      <c r="I844" s="1">
        <v>0</v>
      </c>
      <c r="J844" s="1">
        <v>0</v>
      </c>
      <c r="K844" s="1">
        <v>200000</v>
      </c>
      <c r="L844" s="1">
        <v>200000</v>
      </c>
      <c r="M844" s="1">
        <v>500000</v>
      </c>
      <c r="N844" s="1">
        <v>200000</v>
      </c>
      <c r="O844" s="1">
        <v>0</v>
      </c>
      <c r="P844" s="1">
        <v>0</v>
      </c>
      <c r="Q844" s="1">
        <v>200000</v>
      </c>
      <c r="R844" s="1">
        <v>200000</v>
      </c>
      <c r="S844" s="1">
        <v>0</v>
      </c>
      <c r="T844" s="1">
        <v>0</v>
      </c>
      <c r="U844" s="21">
        <v>0.53120000000000001</v>
      </c>
    </row>
    <row r="845" spans="1:21" x14ac:dyDescent="0.3">
      <c r="A845" s="7" t="s">
        <v>281</v>
      </c>
      <c r="B845" s="7" t="s">
        <v>659</v>
      </c>
      <c r="C845" s="7">
        <v>1312</v>
      </c>
      <c r="D845" s="2" t="s">
        <v>8</v>
      </c>
      <c r="E845" s="2">
        <v>917</v>
      </c>
      <c r="F845" s="2" t="s">
        <v>712</v>
      </c>
      <c r="G845" s="2" t="s">
        <v>655</v>
      </c>
      <c r="H845" s="8" t="s">
        <v>2009</v>
      </c>
      <c r="I845" s="1">
        <v>100000</v>
      </c>
      <c r="J845" s="1">
        <v>100000</v>
      </c>
      <c r="K845" s="1">
        <v>100000</v>
      </c>
      <c r="L845" s="1">
        <v>100000</v>
      </c>
      <c r="M845" s="1">
        <v>500000</v>
      </c>
      <c r="N845" s="1">
        <v>100000</v>
      </c>
      <c r="O845" s="1">
        <v>500000</v>
      </c>
      <c r="P845" s="1">
        <v>100000</v>
      </c>
      <c r="Q845" s="1">
        <v>100000</v>
      </c>
      <c r="R845" s="1">
        <v>100000</v>
      </c>
      <c r="S845" s="1">
        <v>100000</v>
      </c>
      <c r="T845" s="1">
        <v>100000</v>
      </c>
      <c r="U845" s="21">
        <v>0.53120000000000001</v>
      </c>
    </row>
    <row r="846" spans="1:21" x14ac:dyDescent="0.3">
      <c r="A846" s="7" t="s">
        <v>281</v>
      </c>
      <c r="B846" s="7" t="s">
        <v>659</v>
      </c>
      <c r="C846" s="7">
        <v>1312</v>
      </c>
      <c r="D846" s="2" t="s">
        <v>8</v>
      </c>
      <c r="E846" s="2">
        <v>917</v>
      </c>
      <c r="F846" s="2" t="s">
        <v>2308</v>
      </c>
      <c r="G846" s="2" t="s">
        <v>655</v>
      </c>
      <c r="H846" s="8" t="s">
        <v>2010</v>
      </c>
      <c r="I846" s="1">
        <v>100000</v>
      </c>
      <c r="J846" s="1">
        <v>100000</v>
      </c>
      <c r="K846" s="1">
        <v>100000</v>
      </c>
      <c r="L846" s="1">
        <v>0</v>
      </c>
      <c r="M846" s="1">
        <v>100000</v>
      </c>
      <c r="N846" s="1">
        <v>0</v>
      </c>
      <c r="O846" s="1">
        <v>300000</v>
      </c>
      <c r="P846" s="1">
        <v>100000</v>
      </c>
      <c r="Q846" s="1">
        <v>0</v>
      </c>
      <c r="R846" s="1">
        <v>0</v>
      </c>
      <c r="S846" s="1">
        <v>100000</v>
      </c>
      <c r="T846" s="1">
        <v>100000</v>
      </c>
      <c r="U846" s="21">
        <v>0.53120000000000001</v>
      </c>
    </row>
    <row r="847" spans="1:21" x14ac:dyDescent="0.3">
      <c r="A847" s="7" t="s">
        <v>281</v>
      </c>
      <c r="B847" s="7" t="s">
        <v>659</v>
      </c>
      <c r="C847" s="7">
        <v>1312</v>
      </c>
      <c r="D847" s="2" t="s">
        <v>8</v>
      </c>
      <c r="E847" s="2">
        <v>917</v>
      </c>
      <c r="F847" s="2" t="s">
        <v>2309</v>
      </c>
      <c r="G847" s="2" t="s">
        <v>655</v>
      </c>
      <c r="H847" s="8" t="s">
        <v>2011</v>
      </c>
      <c r="I847" s="1">
        <v>0</v>
      </c>
      <c r="J847" s="1">
        <v>0</v>
      </c>
      <c r="K847" s="1">
        <v>100000</v>
      </c>
      <c r="L847" s="1">
        <v>100000</v>
      </c>
      <c r="M847" s="1">
        <v>100000</v>
      </c>
      <c r="N847" s="1">
        <v>100000</v>
      </c>
      <c r="O847" s="1">
        <v>100000</v>
      </c>
      <c r="P847" s="1">
        <v>100000</v>
      </c>
      <c r="Q847" s="1">
        <v>100000</v>
      </c>
      <c r="R847" s="1">
        <v>100000</v>
      </c>
      <c r="S847" s="1">
        <v>100000</v>
      </c>
      <c r="T847" s="1">
        <v>100000</v>
      </c>
      <c r="U847" s="21">
        <v>0.53120000000000001</v>
      </c>
    </row>
    <row r="848" spans="1:21" x14ac:dyDescent="0.3">
      <c r="A848" s="7" t="s">
        <v>281</v>
      </c>
      <c r="B848" s="7" t="s">
        <v>659</v>
      </c>
      <c r="C848" s="7">
        <v>1312</v>
      </c>
      <c r="D848" s="2" t="s">
        <v>8</v>
      </c>
      <c r="E848" s="2">
        <v>917</v>
      </c>
      <c r="F848" s="2" t="s">
        <v>2310</v>
      </c>
      <c r="G848" s="2" t="s">
        <v>655</v>
      </c>
      <c r="H848" s="8" t="s">
        <v>2012</v>
      </c>
      <c r="I848" s="1">
        <v>100000</v>
      </c>
      <c r="J848" s="1">
        <v>100000</v>
      </c>
      <c r="K848" s="1">
        <v>100000</v>
      </c>
      <c r="L848" s="1">
        <v>100000</v>
      </c>
      <c r="M848" s="1">
        <v>100000</v>
      </c>
      <c r="N848" s="1">
        <v>500000</v>
      </c>
      <c r="O848" s="1">
        <v>300000</v>
      </c>
      <c r="P848" s="1">
        <v>100000</v>
      </c>
      <c r="Q848" s="1">
        <v>100000</v>
      </c>
      <c r="R848" s="1">
        <v>100000</v>
      </c>
      <c r="S848" s="1">
        <v>100000</v>
      </c>
      <c r="T848" s="1">
        <v>100000</v>
      </c>
      <c r="U848" s="21">
        <v>0.53120000000000001</v>
      </c>
    </row>
    <row r="849" spans="1:21" x14ac:dyDescent="0.3">
      <c r="A849" s="7" t="s">
        <v>281</v>
      </c>
      <c r="B849" s="7" t="s">
        <v>659</v>
      </c>
      <c r="C849" s="7">
        <v>1312</v>
      </c>
      <c r="D849" s="2" t="s">
        <v>8</v>
      </c>
      <c r="E849" s="2">
        <v>917</v>
      </c>
      <c r="F849" s="2" t="s">
        <v>2311</v>
      </c>
      <c r="G849" s="2" t="s">
        <v>655</v>
      </c>
      <c r="H849" s="8" t="s">
        <v>2013</v>
      </c>
      <c r="I849" s="1">
        <v>100000</v>
      </c>
      <c r="J849" s="1">
        <v>0</v>
      </c>
      <c r="K849" s="1">
        <v>100000</v>
      </c>
      <c r="L849" s="1">
        <v>100000</v>
      </c>
      <c r="M849" s="1">
        <v>100000</v>
      </c>
      <c r="N849" s="1">
        <v>500000</v>
      </c>
      <c r="O849" s="1">
        <v>500000</v>
      </c>
      <c r="P849" s="1">
        <v>100000</v>
      </c>
      <c r="Q849" s="1">
        <v>100000</v>
      </c>
      <c r="R849" s="1">
        <v>100000</v>
      </c>
      <c r="S849" s="1">
        <v>100000</v>
      </c>
      <c r="T849" s="1">
        <v>100000</v>
      </c>
      <c r="U849" s="21">
        <v>0.53120000000000001</v>
      </c>
    </row>
    <row r="850" spans="1:21" x14ac:dyDescent="0.3">
      <c r="A850" s="7" t="s">
        <v>281</v>
      </c>
      <c r="B850" s="7" t="s">
        <v>659</v>
      </c>
      <c r="C850" s="7">
        <v>1312</v>
      </c>
      <c r="D850" s="2" t="s">
        <v>8</v>
      </c>
      <c r="E850" s="2">
        <v>917</v>
      </c>
      <c r="F850" s="2" t="s">
        <v>2312</v>
      </c>
      <c r="G850" s="2" t="s">
        <v>655</v>
      </c>
      <c r="H850" s="8" t="s">
        <v>2014</v>
      </c>
      <c r="I850" s="1">
        <v>0</v>
      </c>
      <c r="J850" s="1">
        <v>100000</v>
      </c>
      <c r="K850" s="1">
        <v>0</v>
      </c>
      <c r="L850" s="1">
        <v>200000</v>
      </c>
      <c r="M850" s="1">
        <v>0</v>
      </c>
      <c r="N850" s="1">
        <v>200000</v>
      </c>
      <c r="O850" s="1">
        <v>0</v>
      </c>
      <c r="P850" s="1">
        <v>0</v>
      </c>
      <c r="Q850" s="1">
        <v>200000</v>
      </c>
      <c r="R850" s="1">
        <v>200000</v>
      </c>
      <c r="S850" s="1">
        <v>0</v>
      </c>
      <c r="T850" s="1">
        <v>0</v>
      </c>
      <c r="U850" s="21">
        <v>0.53120000000000001</v>
      </c>
    </row>
    <row r="851" spans="1:21" x14ac:dyDescent="0.3">
      <c r="A851" s="7" t="s">
        <v>281</v>
      </c>
      <c r="B851" s="7" t="s">
        <v>659</v>
      </c>
      <c r="C851" s="7">
        <v>1312</v>
      </c>
      <c r="D851" s="2" t="s">
        <v>8</v>
      </c>
      <c r="E851" s="2">
        <v>917</v>
      </c>
      <c r="F851" s="2" t="s">
        <v>711</v>
      </c>
      <c r="G851" s="2" t="s">
        <v>655</v>
      </c>
      <c r="H851" s="8" t="s">
        <v>2015</v>
      </c>
      <c r="I851" s="1">
        <v>0</v>
      </c>
      <c r="J851" s="1">
        <v>100000</v>
      </c>
      <c r="K851" s="1">
        <v>100000</v>
      </c>
      <c r="L851" s="1">
        <v>100000</v>
      </c>
      <c r="M851" s="1">
        <v>100000</v>
      </c>
      <c r="N851" s="1">
        <v>100000</v>
      </c>
      <c r="O851" s="1">
        <v>0</v>
      </c>
      <c r="P851" s="1">
        <v>1000000</v>
      </c>
      <c r="Q851" s="1">
        <v>100000</v>
      </c>
      <c r="R851" s="1">
        <v>100000</v>
      </c>
      <c r="S851" s="1">
        <v>1000000</v>
      </c>
      <c r="T851" s="1">
        <v>100000</v>
      </c>
      <c r="U851" s="21">
        <v>0.53120000000000001</v>
      </c>
    </row>
    <row r="852" spans="1:21" x14ac:dyDescent="0.3">
      <c r="A852" s="7" t="s">
        <v>281</v>
      </c>
      <c r="B852" s="7" t="s">
        <v>659</v>
      </c>
      <c r="C852" s="7">
        <v>1312</v>
      </c>
      <c r="D852" s="2" t="s">
        <v>8</v>
      </c>
      <c r="E852" s="2">
        <v>917</v>
      </c>
      <c r="F852" s="2" t="s">
        <v>690</v>
      </c>
      <c r="G852" s="2" t="s">
        <v>655</v>
      </c>
      <c r="H852" s="8" t="s">
        <v>2016</v>
      </c>
      <c r="I852" s="1">
        <v>0</v>
      </c>
      <c r="J852" s="1">
        <v>100000</v>
      </c>
      <c r="K852" s="1">
        <v>200000</v>
      </c>
      <c r="L852" s="1">
        <v>0</v>
      </c>
      <c r="M852" s="1">
        <v>200000</v>
      </c>
      <c r="N852" s="1">
        <v>0</v>
      </c>
      <c r="O852" s="1">
        <v>100000</v>
      </c>
      <c r="P852" s="1">
        <v>0</v>
      </c>
      <c r="Q852" s="1">
        <v>0</v>
      </c>
      <c r="R852" s="1">
        <v>1000000</v>
      </c>
      <c r="S852" s="1">
        <v>0</v>
      </c>
      <c r="T852" s="1">
        <v>100000</v>
      </c>
      <c r="U852" s="21">
        <v>0.53120000000000001</v>
      </c>
    </row>
    <row r="853" spans="1:21" x14ac:dyDescent="0.3">
      <c r="A853" s="7" t="s">
        <v>281</v>
      </c>
      <c r="B853" s="7" t="s">
        <v>659</v>
      </c>
      <c r="C853" s="7">
        <v>1312</v>
      </c>
      <c r="D853" s="2" t="s">
        <v>8</v>
      </c>
      <c r="E853" s="2">
        <v>917</v>
      </c>
      <c r="F853" s="2" t="s">
        <v>2313</v>
      </c>
      <c r="G853" s="2" t="s">
        <v>655</v>
      </c>
      <c r="H853" s="8" t="s">
        <v>2017</v>
      </c>
      <c r="I853" s="1">
        <v>0</v>
      </c>
      <c r="J853" s="1">
        <v>100000</v>
      </c>
      <c r="K853" s="1">
        <v>200000</v>
      </c>
      <c r="L853" s="1">
        <v>200000</v>
      </c>
      <c r="M853" s="1">
        <v>200000</v>
      </c>
      <c r="N853" s="1">
        <v>200000</v>
      </c>
      <c r="O853" s="1">
        <v>100000</v>
      </c>
      <c r="P853" s="1">
        <v>0</v>
      </c>
      <c r="Q853" s="1">
        <v>200000</v>
      </c>
      <c r="R853" s="1">
        <v>200000</v>
      </c>
      <c r="S853" s="1">
        <v>0</v>
      </c>
      <c r="T853" s="1">
        <v>100000</v>
      </c>
      <c r="U853" s="21">
        <v>0.53120000000000001</v>
      </c>
    </row>
    <row r="854" spans="1:21" x14ac:dyDescent="0.3">
      <c r="A854" s="7" t="s">
        <v>281</v>
      </c>
      <c r="B854" s="7" t="s">
        <v>659</v>
      </c>
      <c r="C854" s="7">
        <v>1312</v>
      </c>
      <c r="D854" s="2" t="s">
        <v>8</v>
      </c>
      <c r="E854" s="2">
        <v>917</v>
      </c>
      <c r="F854" s="2" t="s">
        <v>2314</v>
      </c>
      <c r="G854" s="2" t="s">
        <v>655</v>
      </c>
      <c r="H854" s="8" t="s">
        <v>2018</v>
      </c>
      <c r="I854" s="1">
        <v>100000</v>
      </c>
      <c r="J854" s="1">
        <v>0</v>
      </c>
      <c r="K854" s="1">
        <v>100000</v>
      </c>
      <c r="L854" s="1">
        <v>100000</v>
      </c>
      <c r="M854" s="1">
        <v>100000</v>
      </c>
      <c r="N854" s="1">
        <v>500000</v>
      </c>
      <c r="O854" s="1">
        <v>100000</v>
      </c>
      <c r="P854" s="1">
        <v>100000</v>
      </c>
      <c r="Q854" s="1">
        <v>100000</v>
      </c>
      <c r="R854" s="1">
        <v>0</v>
      </c>
      <c r="S854" s="1">
        <v>100000</v>
      </c>
      <c r="T854" s="1">
        <v>100000</v>
      </c>
      <c r="U854" s="21">
        <v>0.53120000000000001</v>
      </c>
    </row>
    <row r="855" spans="1:21" x14ac:dyDescent="0.3">
      <c r="A855" s="7" t="s">
        <v>281</v>
      </c>
      <c r="B855" s="7" t="s">
        <v>659</v>
      </c>
      <c r="C855" s="7">
        <v>1312</v>
      </c>
      <c r="D855" s="2" t="s">
        <v>8</v>
      </c>
      <c r="E855" s="2">
        <v>917</v>
      </c>
      <c r="F855" s="2" t="s">
        <v>2315</v>
      </c>
      <c r="G855" s="2" t="s">
        <v>655</v>
      </c>
      <c r="H855" s="8" t="s">
        <v>2019</v>
      </c>
      <c r="I855" s="1">
        <v>0</v>
      </c>
      <c r="J855" s="1">
        <v>100000</v>
      </c>
      <c r="K855" s="1">
        <v>200000</v>
      </c>
      <c r="L855" s="1">
        <v>100000</v>
      </c>
      <c r="M855" s="1">
        <v>500000</v>
      </c>
      <c r="N855" s="1">
        <v>0</v>
      </c>
      <c r="O855" s="1">
        <v>0</v>
      </c>
      <c r="P855" s="1">
        <v>0</v>
      </c>
      <c r="Q855" s="1">
        <v>100000</v>
      </c>
      <c r="R855" s="1">
        <v>100000</v>
      </c>
      <c r="S855" s="1">
        <v>0</v>
      </c>
      <c r="T855" s="1">
        <v>0</v>
      </c>
      <c r="U855" s="21">
        <v>0.53120000000000001</v>
      </c>
    </row>
    <row r="856" spans="1:21" x14ac:dyDescent="0.3">
      <c r="A856" s="7" t="s">
        <v>281</v>
      </c>
      <c r="B856" s="7" t="s">
        <v>659</v>
      </c>
      <c r="C856" s="7">
        <v>1312</v>
      </c>
      <c r="D856" s="2" t="s">
        <v>252</v>
      </c>
      <c r="E856" s="2">
        <v>999</v>
      </c>
      <c r="F856" s="2" t="s">
        <v>252</v>
      </c>
      <c r="G856" s="2" t="s">
        <v>655</v>
      </c>
      <c r="H856" s="8" t="s">
        <v>1777</v>
      </c>
      <c r="I856" s="1">
        <v>1000000</v>
      </c>
      <c r="J856" s="1">
        <v>3000000</v>
      </c>
      <c r="K856" s="1">
        <v>4000000</v>
      </c>
      <c r="L856" s="1">
        <v>4000000</v>
      </c>
      <c r="M856" s="1">
        <v>4000000</v>
      </c>
      <c r="N856" s="1">
        <v>3000000</v>
      </c>
      <c r="O856" s="1">
        <v>3000000</v>
      </c>
      <c r="P856" s="1">
        <v>4000000</v>
      </c>
      <c r="Q856" s="1">
        <v>3000000</v>
      </c>
      <c r="R856" s="1">
        <v>2000000</v>
      </c>
      <c r="S856" s="1">
        <v>2000000</v>
      </c>
      <c r="T856" s="1">
        <v>4000000</v>
      </c>
      <c r="U856" s="21">
        <v>0.53120000000000001</v>
      </c>
    </row>
    <row r="857" spans="1:21" x14ac:dyDescent="0.3">
      <c r="A857" s="7" t="s">
        <v>281</v>
      </c>
      <c r="B857" s="7" t="s">
        <v>659</v>
      </c>
      <c r="C857" s="7">
        <v>1312</v>
      </c>
      <c r="D857" s="2" t="s">
        <v>8</v>
      </c>
      <c r="E857" s="2">
        <v>917</v>
      </c>
      <c r="F857" s="2" t="s">
        <v>735</v>
      </c>
      <c r="G857" s="2" t="s">
        <v>657</v>
      </c>
      <c r="H857" s="8" t="s">
        <v>2020</v>
      </c>
      <c r="I857" s="1">
        <v>20000</v>
      </c>
      <c r="J857" s="1">
        <v>10000</v>
      </c>
      <c r="K857" s="1">
        <v>10000</v>
      </c>
      <c r="L857" s="1">
        <v>10000</v>
      </c>
      <c r="M857" s="1">
        <v>10000</v>
      </c>
      <c r="N857" s="1">
        <v>10000</v>
      </c>
      <c r="O857" s="1">
        <v>10000</v>
      </c>
      <c r="P857" s="1">
        <v>10000</v>
      </c>
      <c r="Q857" s="1">
        <v>10000</v>
      </c>
      <c r="R857" s="1">
        <v>10000</v>
      </c>
      <c r="S857" s="1">
        <v>10000</v>
      </c>
      <c r="T857" s="1">
        <v>1400000</v>
      </c>
      <c r="U857" s="21">
        <v>0.53120000000000001</v>
      </c>
    </row>
    <row r="858" spans="1:21" x14ac:dyDescent="0.3">
      <c r="A858" s="7" t="s">
        <v>281</v>
      </c>
      <c r="B858" s="7" t="s">
        <v>659</v>
      </c>
      <c r="C858" s="7">
        <v>1312</v>
      </c>
      <c r="D858" s="2" t="s">
        <v>8</v>
      </c>
      <c r="E858" s="2">
        <v>917</v>
      </c>
      <c r="F858" s="2" t="s">
        <v>743</v>
      </c>
      <c r="G858" s="2" t="s">
        <v>657</v>
      </c>
      <c r="H858" s="8" t="s">
        <v>2021</v>
      </c>
      <c r="I858" s="1">
        <v>10000</v>
      </c>
      <c r="J858" s="1">
        <v>10000</v>
      </c>
      <c r="K858" s="1">
        <v>10000</v>
      </c>
      <c r="L858" s="1">
        <v>10000</v>
      </c>
      <c r="M858" s="1">
        <v>10000</v>
      </c>
      <c r="N858" s="1">
        <v>10000</v>
      </c>
      <c r="O858" s="1">
        <v>10000</v>
      </c>
      <c r="P858" s="1">
        <v>10000</v>
      </c>
      <c r="Q858" s="1">
        <v>10000</v>
      </c>
      <c r="R858" s="1">
        <v>10000</v>
      </c>
      <c r="S858" s="1">
        <v>10000</v>
      </c>
      <c r="T858" s="1">
        <v>1400000</v>
      </c>
      <c r="U858" s="21">
        <v>0.53120000000000001</v>
      </c>
    </row>
    <row r="859" spans="1:21" x14ac:dyDescent="0.3">
      <c r="A859" s="7" t="s">
        <v>281</v>
      </c>
      <c r="B859" s="7" t="s">
        <v>659</v>
      </c>
      <c r="C859" s="7">
        <v>1312</v>
      </c>
      <c r="D859" s="2" t="s">
        <v>8</v>
      </c>
      <c r="E859" s="2">
        <v>917</v>
      </c>
      <c r="F859" s="2" t="s">
        <v>740</v>
      </c>
      <c r="G859" s="2" t="s">
        <v>657</v>
      </c>
      <c r="H859" s="8" t="s">
        <v>2022</v>
      </c>
      <c r="I859" s="1">
        <v>0</v>
      </c>
      <c r="J859" s="1">
        <v>10000</v>
      </c>
      <c r="K859" s="1">
        <v>10000</v>
      </c>
      <c r="L859" s="1">
        <v>10000</v>
      </c>
      <c r="M859" s="1">
        <v>10000</v>
      </c>
      <c r="N859" s="1">
        <v>10000</v>
      </c>
      <c r="O859" s="1">
        <v>10000</v>
      </c>
      <c r="P859" s="1">
        <v>10000</v>
      </c>
      <c r="Q859" s="1">
        <v>10000</v>
      </c>
      <c r="R859" s="1">
        <v>10000</v>
      </c>
      <c r="S859" s="1">
        <v>10000</v>
      </c>
      <c r="T859" s="1">
        <v>900000</v>
      </c>
      <c r="U859" s="21">
        <v>0.53120000000000001</v>
      </c>
    </row>
    <row r="860" spans="1:21" x14ac:dyDescent="0.3">
      <c r="A860" s="7" t="s">
        <v>281</v>
      </c>
      <c r="B860" s="7" t="s">
        <v>659</v>
      </c>
      <c r="C860" s="7">
        <v>1312</v>
      </c>
      <c r="D860" s="2" t="s">
        <v>8</v>
      </c>
      <c r="E860" s="2">
        <v>917</v>
      </c>
      <c r="F860" s="2" t="s">
        <v>739</v>
      </c>
      <c r="G860" s="2" t="s">
        <v>657</v>
      </c>
      <c r="H860" s="8" t="s">
        <v>638</v>
      </c>
      <c r="I860" s="1">
        <v>120000</v>
      </c>
      <c r="J860" s="1">
        <v>10000</v>
      </c>
      <c r="K860" s="1">
        <v>10000</v>
      </c>
      <c r="L860" s="1">
        <v>10000</v>
      </c>
      <c r="M860" s="1">
        <v>10000</v>
      </c>
      <c r="N860" s="1">
        <v>10000</v>
      </c>
      <c r="O860" s="1">
        <v>10000</v>
      </c>
      <c r="P860" s="1">
        <v>10000</v>
      </c>
      <c r="Q860" s="1">
        <v>10000</v>
      </c>
      <c r="R860" s="1">
        <v>10000</v>
      </c>
      <c r="S860" s="1">
        <v>10000</v>
      </c>
      <c r="T860" s="1">
        <v>400000</v>
      </c>
      <c r="U860" s="21">
        <v>0.53120000000000001</v>
      </c>
    </row>
    <row r="861" spans="1:21" x14ac:dyDescent="0.3">
      <c r="A861" s="7" t="s">
        <v>281</v>
      </c>
      <c r="B861" s="7" t="s">
        <v>659</v>
      </c>
      <c r="C861" s="7">
        <v>1312</v>
      </c>
      <c r="D861" s="2" t="s">
        <v>8</v>
      </c>
      <c r="E861" s="2">
        <v>917</v>
      </c>
      <c r="F861" s="2" t="s">
        <v>741</v>
      </c>
      <c r="G861" s="2" t="s">
        <v>657</v>
      </c>
      <c r="H861" s="8" t="s">
        <v>640</v>
      </c>
      <c r="I861" s="1">
        <v>90000</v>
      </c>
      <c r="J861" s="1">
        <v>90000</v>
      </c>
      <c r="K861" s="1">
        <v>90000</v>
      </c>
      <c r="L861" s="1">
        <v>90000</v>
      </c>
      <c r="M861" s="1">
        <v>90000</v>
      </c>
      <c r="N861" s="1">
        <v>90000</v>
      </c>
      <c r="O861" s="1">
        <v>90000</v>
      </c>
      <c r="P861" s="1">
        <v>90000</v>
      </c>
      <c r="Q861" s="1">
        <v>90000</v>
      </c>
      <c r="R861" s="1">
        <v>90000</v>
      </c>
      <c r="S861" s="1">
        <v>90000</v>
      </c>
      <c r="T861" s="1">
        <v>700000</v>
      </c>
      <c r="U861" s="21">
        <v>0.53120000000000001</v>
      </c>
    </row>
    <row r="862" spans="1:21" x14ac:dyDescent="0.3">
      <c r="A862" s="7" t="s">
        <v>281</v>
      </c>
      <c r="B862" s="7" t="s">
        <v>659</v>
      </c>
      <c r="C862" s="7">
        <v>1312</v>
      </c>
      <c r="D862" s="2" t="s">
        <v>8</v>
      </c>
      <c r="E862" s="2">
        <v>917</v>
      </c>
      <c r="F862" s="2" t="s">
        <v>737</v>
      </c>
      <c r="G862" s="2" t="s">
        <v>657</v>
      </c>
      <c r="H862" s="8" t="s">
        <v>636</v>
      </c>
      <c r="I862" s="1">
        <v>0</v>
      </c>
      <c r="J862" s="1">
        <v>0</v>
      </c>
      <c r="K862" s="1">
        <v>0</v>
      </c>
      <c r="L862" s="1">
        <v>700000</v>
      </c>
      <c r="M862" s="1">
        <v>700000</v>
      </c>
      <c r="N862" s="1">
        <v>700000</v>
      </c>
      <c r="O862" s="1">
        <v>900000</v>
      </c>
      <c r="P862" s="1">
        <v>900000</v>
      </c>
      <c r="Q862" s="1">
        <v>900000</v>
      </c>
      <c r="R862" s="1">
        <v>900000</v>
      </c>
      <c r="S862" s="1">
        <v>900000</v>
      </c>
      <c r="T862" s="1">
        <v>1600000</v>
      </c>
      <c r="U862" s="21">
        <v>0.53120000000000001</v>
      </c>
    </row>
    <row r="863" spans="1:21" x14ac:dyDescent="0.3">
      <c r="A863" s="7" t="s">
        <v>281</v>
      </c>
      <c r="B863" s="7" t="s">
        <v>659</v>
      </c>
      <c r="C863" s="7">
        <v>1312</v>
      </c>
      <c r="D863" s="2" t="s">
        <v>8</v>
      </c>
      <c r="E863" s="2">
        <v>917</v>
      </c>
      <c r="F863" s="2" t="s">
        <v>731</v>
      </c>
      <c r="G863" s="2" t="s">
        <v>657</v>
      </c>
      <c r="H863" s="8" t="s">
        <v>630</v>
      </c>
      <c r="I863" s="1">
        <v>300000</v>
      </c>
      <c r="J863" s="1">
        <v>300000</v>
      </c>
      <c r="K863" s="1">
        <v>300000</v>
      </c>
      <c r="L863" s="1">
        <v>300000</v>
      </c>
      <c r="M863" s="1">
        <v>300000</v>
      </c>
      <c r="N863" s="1">
        <v>300000</v>
      </c>
      <c r="O863" s="1">
        <v>300000</v>
      </c>
      <c r="P863" s="1">
        <v>300000</v>
      </c>
      <c r="Q863" s="1">
        <v>300000</v>
      </c>
      <c r="R863" s="1">
        <v>300000</v>
      </c>
      <c r="S863" s="1">
        <v>300000</v>
      </c>
      <c r="T863" s="1">
        <v>300000</v>
      </c>
      <c r="U863" s="21">
        <v>0.53120000000000001</v>
      </c>
    </row>
    <row r="864" spans="1:21" x14ac:dyDescent="0.3">
      <c r="A864" s="7" t="s">
        <v>281</v>
      </c>
      <c r="B864" s="7" t="s">
        <v>659</v>
      </c>
      <c r="C864" s="7">
        <v>1312</v>
      </c>
      <c r="D864" s="2" t="s">
        <v>8</v>
      </c>
      <c r="E864" s="2">
        <v>917</v>
      </c>
      <c r="F864" s="2" t="s">
        <v>744</v>
      </c>
      <c r="G864" s="2" t="s">
        <v>657</v>
      </c>
      <c r="H864" s="8" t="s">
        <v>643</v>
      </c>
      <c r="I864" s="1">
        <v>0</v>
      </c>
      <c r="J864" s="1">
        <v>120000</v>
      </c>
      <c r="K864" s="1">
        <v>120000</v>
      </c>
      <c r="L864" s="1">
        <v>120000</v>
      </c>
      <c r="M864" s="1">
        <v>120000</v>
      </c>
      <c r="N864" s="1">
        <v>120000</v>
      </c>
      <c r="O864" s="1">
        <v>120000</v>
      </c>
      <c r="P864" s="1">
        <v>120000</v>
      </c>
      <c r="Q864" s="1">
        <v>120000</v>
      </c>
      <c r="R864" s="1">
        <v>120000</v>
      </c>
      <c r="S864" s="1">
        <v>120000</v>
      </c>
      <c r="T864" s="1">
        <v>120000</v>
      </c>
      <c r="U864" s="21">
        <v>0.53120000000000001</v>
      </c>
    </row>
    <row r="865" spans="1:21" x14ac:dyDescent="0.3">
      <c r="A865" s="7" t="s">
        <v>281</v>
      </c>
      <c r="B865" s="7" t="s">
        <v>659</v>
      </c>
      <c r="C865" s="7">
        <v>1312</v>
      </c>
      <c r="D865" s="2" t="s">
        <v>8</v>
      </c>
      <c r="E865" s="2">
        <v>917</v>
      </c>
      <c r="F865" s="2" t="s">
        <v>2316</v>
      </c>
      <c r="G865" s="2" t="s">
        <v>657</v>
      </c>
      <c r="H865" s="8" t="s">
        <v>2023</v>
      </c>
      <c r="I865" s="1">
        <v>120000</v>
      </c>
      <c r="J865" s="1">
        <v>0</v>
      </c>
      <c r="K865" s="1">
        <v>100000</v>
      </c>
      <c r="L865" s="1">
        <v>0</v>
      </c>
      <c r="M865" s="1">
        <v>0</v>
      </c>
      <c r="N865" s="1">
        <v>0</v>
      </c>
      <c r="O865" s="1">
        <v>800000</v>
      </c>
      <c r="P865" s="1">
        <v>800000</v>
      </c>
      <c r="Q865" s="1">
        <v>800000</v>
      </c>
      <c r="R865" s="1">
        <v>800000</v>
      </c>
      <c r="S865" s="1">
        <v>800000</v>
      </c>
      <c r="T865" s="1">
        <v>0</v>
      </c>
      <c r="U865" s="21">
        <v>0.53120000000000001</v>
      </c>
    </row>
    <row r="866" spans="1:21" x14ac:dyDescent="0.3">
      <c r="A866" s="7" t="s">
        <v>281</v>
      </c>
      <c r="B866" s="7" t="s">
        <v>659</v>
      </c>
      <c r="C866" s="7">
        <v>1312</v>
      </c>
      <c r="D866" s="2" t="s">
        <v>8</v>
      </c>
      <c r="E866" s="2">
        <v>917</v>
      </c>
      <c r="F866" s="2" t="s">
        <v>745</v>
      </c>
      <c r="G866" s="2" t="s">
        <v>657</v>
      </c>
      <c r="H866" s="8" t="s">
        <v>644</v>
      </c>
      <c r="I866" s="1">
        <v>200000</v>
      </c>
      <c r="J866" s="1">
        <v>0</v>
      </c>
      <c r="K866" s="1">
        <v>100000</v>
      </c>
      <c r="L866" s="1">
        <v>0</v>
      </c>
      <c r="M866" s="1">
        <v>0</v>
      </c>
      <c r="N866" s="1">
        <v>0</v>
      </c>
      <c r="O866" s="1">
        <v>600000</v>
      </c>
      <c r="P866" s="1">
        <v>600000</v>
      </c>
      <c r="Q866" s="1">
        <v>600000</v>
      </c>
      <c r="R866" s="1">
        <v>600000</v>
      </c>
      <c r="S866" s="1">
        <v>600000</v>
      </c>
      <c r="T866" s="1">
        <v>0</v>
      </c>
      <c r="U866" s="21">
        <v>0.53120000000000001</v>
      </c>
    </row>
    <row r="867" spans="1:21" x14ac:dyDescent="0.3">
      <c r="A867" s="7" t="s">
        <v>281</v>
      </c>
      <c r="B867" s="7" t="s">
        <v>659</v>
      </c>
      <c r="C867" s="7">
        <v>1312</v>
      </c>
      <c r="D867" s="2" t="s">
        <v>8</v>
      </c>
      <c r="E867" s="2">
        <v>917</v>
      </c>
      <c r="F867" s="2" t="s">
        <v>2317</v>
      </c>
      <c r="G867" s="2" t="s">
        <v>657</v>
      </c>
      <c r="H867" s="8" t="s">
        <v>2024</v>
      </c>
      <c r="I867" s="1">
        <v>0</v>
      </c>
      <c r="J867" s="1">
        <v>300000</v>
      </c>
      <c r="K867" s="1">
        <v>300000</v>
      </c>
      <c r="L867" s="1">
        <v>300000</v>
      </c>
      <c r="M867" s="1">
        <v>300000</v>
      </c>
      <c r="N867" s="1">
        <v>300000</v>
      </c>
      <c r="O867" s="1">
        <v>300000</v>
      </c>
      <c r="P867" s="1">
        <v>300000</v>
      </c>
      <c r="Q867" s="1">
        <v>300000</v>
      </c>
      <c r="R867" s="1">
        <v>300000</v>
      </c>
      <c r="S867" s="1">
        <v>300000</v>
      </c>
      <c r="T867" s="1">
        <v>300000</v>
      </c>
      <c r="U867" s="21">
        <v>0.53120000000000001</v>
      </c>
    </row>
    <row r="868" spans="1:21" x14ac:dyDescent="0.3">
      <c r="A868" s="7" t="s">
        <v>281</v>
      </c>
      <c r="B868" s="7" t="s">
        <v>659</v>
      </c>
      <c r="C868" s="7">
        <v>1312</v>
      </c>
      <c r="D868" s="2" t="s">
        <v>8</v>
      </c>
      <c r="E868" s="2">
        <v>917</v>
      </c>
      <c r="F868" s="2" t="s">
        <v>2318</v>
      </c>
      <c r="G868" s="2" t="s">
        <v>657</v>
      </c>
      <c r="H868" s="8" t="s">
        <v>2025</v>
      </c>
      <c r="I868" s="1">
        <v>1100000</v>
      </c>
      <c r="J868" s="1">
        <v>1200000</v>
      </c>
      <c r="K868" s="1">
        <v>1200000</v>
      </c>
      <c r="L868" s="1">
        <v>1600000</v>
      </c>
      <c r="M868" s="1">
        <v>1600000</v>
      </c>
      <c r="N868" s="1">
        <v>1600000</v>
      </c>
      <c r="O868" s="1">
        <v>1200000</v>
      </c>
      <c r="P868" s="1">
        <v>1200000</v>
      </c>
      <c r="Q868" s="1">
        <v>1200000</v>
      </c>
      <c r="R868" s="1">
        <v>1200000</v>
      </c>
      <c r="S868" s="1">
        <v>1200000</v>
      </c>
      <c r="T868" s="1">
        <v>1200000</v>
      </c>
      <c r="U868" s="21">
        <v>0.53120000000000001</v>
      </c>
    </row>
    <row r="869" spans="1:21" x14ac:dyDescent="0.3">
      <c r="A869" s="7" t="s">
        <v>281</v>
      </c>
      <c r="B869" s="7" t="s">
        <v>659</v>
      </c>
      <c r="C869" s="7">
        <v>1312</v>
      </c>
      <c r="D869" s="2" t="s">
        <v>8</v>
      </c>
      <c r="E869" s="2">
        <v>917</v>
      </c>
      <c r="F869" s="2" t="s">
        <v>2319</v>
      </c>
      <c r="G869" s="2" t="s">
        <v>657</v>
      </c>
      <c r="H869" s="8" t="s">
        <v>2026</v>
      </c>
      <c r="I869" s="1">
        <v>120000</v>
      </c>
      <c r="J869" s="1">
        <v>120000</v>
      </c>
      <c r="K869" s="1">
        <v>120000</v>
      </c>
      <c r="L869" s="1">
        <v>120000</v>
      </c>
      <c r="M869" s="1">
        <v>120000</v>
      </c>
      <c r="N869" s="1">
        <v>120000</v>
      </c>
      <c r="O869" s="1">
        <v>120000</v>
      </c>
      <c r="P869" s="1">
        <v>120000</v>
      </c>
      <c r="Q869" s="1">
        <v>120000</v>
      </c>
      <c r="R869" s="1">
        <v>120000</v>
      </c>
      <c r="S869" s="1">
        <v>120000</v>
      </c>
      <c r="T869" s="1">
        <v>120000</v>
      </c>
      <c r="U869" s="21">
        <v>0.53120000000000001</v>
      </c>
    </row>
    <row r="870" spans="1:21" x14ac:dyDescent="0.3">
      <c r="A870" s="7" t="s">
        <v>281</v>
      </c>
      <c r="B870" s="7" t="s">
        <v>659</v>
      </c>
      <c r="C870" s="7">
        <v>1312</v>
      </c>
      <c r="D870" s="2" t="s">
        <v>8</v>
      </c>
      <c r="E870" s="2">
        <v>917</v>
      </c>
      <c r="F870" s="2" t="s">
        <v>2320</v>
      </c>
      <c r="G870" s="2" t="s">
        <v>657</v>
      </c>
      <c r="H870" s="8" t="s">
        <v>2027</v>
      </c>
      <c r="I870" s="1">
        <v>0</v>
      </c>
      <c r="J870" s="1">
        <v>300000</v>
      </c>
      <c r="K870" s="1">
        <v>300000</v>
      </c>
      <c r="L870" s="1">
        <v>300000</v>
      </c>
      <c r="M870" s="1">
        <v>300000</v>
      </c>
      <c r="N870" s="1">
        <v>300000</v>
      </c>
      <c r="O870" s="1">
        <v>300000</v>
      </c>
      <c r="P870" s="1">
        <v>300000</v>
      </c>
      <c r="Q870" s="1">
        <v>300000</v>
      </c>
      <c r="R870" s="1">
        <v>300000</v>
      </c>
      <c r="S870" s="1">
        <v>300000</v>
      </c>
      <c r="T870" s="1">
        <v>300000</v>
      </c>
      <c r="U870" s="21">
        <v>0.53120000000000001</v>
      </c>
    </row>
    <row r="871" spans="1:21" x14ac:dyDescent="0.3">
      <c r="A871" s="7" t="s">
        <v>281</v>
      </c>
      <c r="B871" s="7" t="s">
        <v>659</v>
      </c>
      <c r="C871" s="7">
        <v>1312</v>
      </c>
      <c r="D871" s="2" t="s">
        <v>8</v>
      </c>
      <c r="E871" s="2">
        <v>917</v>
      </c>
      <c r="F871" s="2" t="s">
        <v>2321</v>
      </c>
      <c r="G871" s="2" t="s">
        <v>657</v>
      </c>
      <c r="H871" s="8" t="s">
        <v>2028</v>
      </c>
      <c r="I871" s="1">
        <v>500000</v>
      </c>
      <c r="J871" s="1">
        <v>500000</v>
      </c>
      <c r="K871" s="1">
        <v>500000</v>
      </c>
      <c r="L871" s="1">
        <v>500000</v>
      </c>
      <c r="M871" s="1">
        <v>500000</v>
      </c>
      <c r="N871" s="1">
        <v>500000</v>
      </c>
      <c r="O871" s="1">
        <v>500000</v>
      </c>
      <c r="P871" s="1">
        <v>500000</v>
      </c>
      <c r="Q871" s="1">
        <v>500000</v>
      </c>
      <c r="R871" s="1">
        <v>500000</v>
      </c>
      <c r="S871" s="1">
        <v>500000</v>
      </c>
      <c r="T871" s="1">
        <v>500000</v>
      </c>
      <c r="U871" s="21">
        <v>0.53120000000000001</v>
      </c>
    </row>
    <row r="872" spans="1:21" x14ac:dyDescent="0.3">
      <c r="A872" s="7" t="s">
        <v>281</v>
      </c>
      <c r="B872" s="7" t="s">
        <v>659</v>
      </c>
      <c r="C872" s="7">
        <v>1312</v>
      </c>
      <c r="D872" s="2" t="s">
        <v>8</v>
      </c>
      <c r="E872" s="2">
        <v>917</v>
      </c>
      <c r="F872" s="2" t="s">
        <v>2322</v>
      </c>
      <c r="G872" s="2" t="s">
        <v>657</v>
      </c>
      <c r="H872" s="8" t="s">
        <v>2029</v>
      </c>
      <c r="I872" s="1">
        <v>300000</v>
      </c>
      <c r="J872" s="1">
        <v>300000</v>
      </c>
      <c r="K872" s="1">
        <v>300000</v>
      </c>
      <c r="L872" s="1">
        <v>300000</v>
      </c>
      <c r="M872" s="1">
        <v>300000</v>
      </c>
      <c r="N872" s="1">
        <v>300000</v>
      </c>
      <c r="O872" s="1">
        <v>300000</v>
      </c>
      <c r="P872" s="1">
        <v>300000</v>
      </c>
      <c r="Q872" s="1">
        <v>300000</v>
      </c>
      <c r="R872" s="1">
        <v>300000</v>
      </c>
      <c r="S872" s="1">
        <v>300000</v>
      </c>
      <c r="T872" s="1">
        <v>300000</v>
      </c>
      <c r="U872" s="21">
        <v>0.53120000000000001</v>
      </c>
    </row>
    <row r="873" spans="1:21" x14ac:dyDescent="0.3">
      <c r="A873" s="7" t="s">
        <v>281</v>
      </c>
      <c r="B873" s="7" t="s">
        <v>659</v>
      </c>
      <c r="C873" s="7">
        <v>1312</v>
      </c>
      <c r="D873" s="2" t="s">
        <v>8</v>
      </c>
      <c r="E873" s="2">
        <v>917</v>
      </c>
      <c r="F873" s="2" t="s">
        <v>2323</v>
      </c>
      <c r="G873" s="2" t="s">
        <v>657</v>
      </c>
      <c r="H873" s="8" t="s">
        <v>2030</v>
      </c>
      <c r="I873" s="1">
        <v>1100000</v>
      </c>
      <c r="J873" s="1">
        <v>1200000</v>
      </c>
      <c r="K873" s="1">
        <v>1200000</v>
      </c>
      <c r="L873" s="1">
        <v>2100000</v>
      </c>
      <c r="M873" s="1">
        <v>2100000</v>
      </c>
      <c r="N873" s="1">
        <v>2100000</v>
      </c>
      <c r="O873" s="1">
        <v>1200000</v>
      </c>
      <c r="P873" s="1">
        <v>1200000</v>
      </c>
      <c r="Q873" s="1">
        <v>1200000</v>
      </c>
      <c r="R873" s="1">
        <v>1200000</v>
      </c>
      <c r="S873" s="1">
        <v>1200000</v>
      </c>
      <c r="T873" s="1">
        <v>1200000</v>
      </c>
      <c r="U873" s="21">
        <v>0.53120000000000001</v>
      </c>
    </row>
    <row r="874" spans="1:21" x14ac:dyDescent="0.3">
      <c r="A874" s="7" t="s">
        <v>281</v>
      </c>
      <c r="B874" s="7" t="s">
        <v>659</v>
      </c>
      <c r="C874" s="7">
        <v>1312</v>
      </c>
      <c r="D874" s="2" t="s">
        <v>8</v>
      </c>
      <c r="E874" s="2">
        <v>917</v>
      </c>
      <c r="F874" s="2" t="e">
        <v>#N/A</v>
      </c>
      <c r="G874" s="2" t="s">
        <v>657</v>
      </c>
      <c r="H874" s="8" t="s">
        <v>2031</v>
      </c>
      <c r="I874" s="1">
        <v>300000</v>
      </c>
      <c r="J874" s="1">
        <v>300000</v>
      </c>
      <c r="K874" s="1">
        <v>300000</v>
      </c>
      <c r="L874" s="1">
        <v>300000</v>
      </c>
      <c r="M874" s="1">
        <v>300000</v>
      </c>
      <c r="N874" s="1">
        <v>300000</v>
      </c>
      <c r="O874" s="1">
        <v>300000</v>
      </c>
      <c r="P874" s="1">
        <v>300000</v>
      </c>
      <c r="Q874" s="1">
        <v>300000</v>
      </c>
      <c r="R874" s="1">
        <v>300000</v>
      </c>
      <c r="S874" s="1">
        <v>300000</v>
      </c>
      <c r="T874" s="1">
        <v>300000</v>
      </c>
      <c r="U874" s="21">
        <v>0.53120000000000001</v>
      </c>
    </row>
    <row r="875" spans="1:21" x14ac:dyDescent="0.3">
      <c r="A875" s="7" t="s">
        <v>281</v>
      </c>
      <c r="B875" s="7" t="s">
        <v>659</v>
      </c>
      <c r="C875" s="7">
        <v>1312</v>
      </c>
      <c r="D875" s="2" t="s">
        <v>8</v>
      </c>
      <c r="E875" s="2">
        <v>917</v>
      </c>
      <c r="F875" s="2" t="e">
        <v>#N/A</v>
      </c>
      <c r="G875" s="2" t="s">
        <v>657</v>
      </c>
      <c r="H875" s="8" t="s">
        <v>2032</v>
      </c>
      <c r="I875" s="1">
        <v>300000</v>
      </c>
      <c r="J875" s="1">
        <v>300000</v>
      </c>
      <c r="K875" s="1">
        <v>300000</v>
      </c>
      <c r="L875" s="1">
        <v>300000</v>
      </c>
      <c r="M875" s="1">
        <v>300000</v>
      </c>
      <c r="N875" s="1">
        <v>300000</v>
      </c>
      <c r="O875" s="1">
        <v>300000</v>
      </c>
      <c r="P875" s="1">
        <v>300000</v>
      </c>
      <c r="Q875" s="1">
        <v>300000</v>
      </c>
      <c r="R875" s="1">
        <v>300000</v>
      </c>
      <c r="S875" s="1">
        <v>300000</v>
      </c>
      <c r="T875" s="1">
        <v>300000</v>
      </c>
      <c r="U875" s="21">
        <v>0.53120000000000001</v>
      </c>
    </row>
    <row r="876" spans="1:21" x14ac:dyDescent="0.3">
      <c r="A876" s="7" t="s">
        <v>281</v>
      </c>
      <c r="B876" s="7" t="s">
        <v>659</v>
      </c>
      <c r="C876" s="7">
        <v>1312</v>
      </c>
      <c r="D876" s="2" t="s">
        <v>8</v>
      </c>
      <c r="E876" s="2">
        <v>917</v>
      </c>
      <c r="F876" s="2" t="s">
        <v>2324</v>
      </c>
      <c r="G876" s="2" t="s">
        <v>657</v>
      </c>
      <c r="H876" s="8" t="s">
        <v>2033</v>
      </c>
      <c r="I876" s="1">
        <v>200000</v>
      </c>
      <c r="J876" s="1">
        <v>0</v>
      </c>
      <c r="K876" s="1">
        <v>100000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21">
        <v>0.53120000000000001</v>
      </c>
    </row>
    <row r="877" spans="1:21" x14ac:dyDescent="0.3">
      <c r="A877" s="7" t="s">
        <v>281</v>
      </c>
      <c r="B877" s="7" t="s">
        <v>659</v>
      </c>
      <c r="C877" s="7">
        <v>1312</v>
      </c>
      <c r="D877" s="2" t="s">
        <v>8</v>
      </c>
      <c r="E877" s="2">
        <v>917</v>
      </c>
      <c r="F877" s="2" t="s">
        <v>2325</v>
      </c>
      <c r="G877" s="2" t="s">
        <v>657</v>
      </c>
      <c r="H877" s="8" t="s">
        <v>2034</v>
      </c>
      <c r="I877" s="1">
        <v>200000</v>
      </c>
      <c r="J877" s="1">
        <v>0</v>
      </c>
      <c r="K877" s="1">
        <v>100000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21">
        <v>0.53120000000000001</v>
      </c>
    </row>
    <row r="878" spans="1:21" x14ac:dyDescent="0.3">
      <c r="A878" s="7" t="s">
        <v>281</v>
      </c>
      <c r="B878" s="7" t="s">
        <v>659</v>
      </c>
      <c r="C878" s="7">
        <v>1312</v>
      </c>
      <c r="D878" s="2" t="s">
        <v>8</v>
      </c>
      <c r="E878" s="2">
        <v>917</v>
      </c>
      <c r="F878" s="2" t="s">
        <v>2326</v>
      </c>
      <c r="G878" s="2" t="s">
        <v>657</v>
      </c>
      <c r="H878" s="8" t="s">
        <v>2035</v>
      </c>
      <c r="I878" s="1">
        <v>200000</v>
      </c>
      <c r="J878" s="1">
        <v>200000</v>
      </c>
      <c r="K878" s="1">
        <v>200000</v>
      </c>
      <c r="L878" s="1">
        <v>200000</v>
      </c>
      <c r="M878" s="1">
        <v>200000</v>
      </c>
      <c r="N878" s="1">
        <v>200000</v>
      </c>
      <c r="O878" s="1">
        <v>300000</v>
      </c>
      <c r="P878" s="1">
        <v>300000</v>
      </c>
      <c r="Q878" s="1">
        <v>300000</v>
      </c>
      <c r="R878" s="1">
        <v>300000</v>
      </c>
      <c r="S878" s="1">
        <v>300000</v>
      </c>
      <c r="T878" s="1">
        <v>200000</v>
      </c>
      <c r="U878" s="21">
        <v>0.53120000000000001</v>
      </c>
    </row>
    <row r="879" spans="1:21" x14ac:dyDescent="0.3">
      <c r="A879" s="7" t="s">
        <v>281</v>
      </c>
      <c r="B879" s="7" t="s">
        <v>659</v>
      </c>
      <c r="C879" s="7">
        <v>1312</v>
      </c>
      <c r="D879" s="2" t="s">
        <v>8</v>
      </c>
      <c r="E879" s="2">
        <v>917</v>
      </c>
      <c r="F879" s="2" t="s">
        <v>2327</v>
      </c>
      <c r="G879" s="2" t="s">
        <v>657</v>
      </c>
      <c r="H879" s="8" t="s">
        <v>2036</v>
      </c>
      <c r="I879" s="1">
        <v>180000</v>
      </c>
      <c r="J879" s="1">
        <v>180000</v>
      </c>
      <c r="K879" s="1">
        <v>180000</v>
      </c>
      <c r="L879" s="1">
        <v>180000</v>
      </c>
      <c r="M879" s="1">
        <v>180000</v>
      </c>
      <c r="N879" s="1">
        <v>180000</v>
      </c>
      <c r="O879" s="1">
        <v>600000</v>
      </c>
      <c r="P879" s="1">
        <v>600000</v>
      </c>
      <c r="Q879" s="1">
        <v>600000</v>
      </c>
      <c r="R879" s="1">
        <v>600000</v>
      </c>
      <c r="S879" s="1">
        <v>600000</v>
      </c>
      <c r="T879" s="1">
        <v>180000</v>
      </c>
      <c r="U879" s="21">
        <v>0.53120000000000001</v>
      </c>
    </row>
    <row r="880" spans="1:21" x14ac:dyDescent="0.3">
      <c r="A880" s="7" t="s">
        <v>281</v>
      </c>
      <c r="B880" s="7" t="s">
        <v>659</v>
      </c>
      <c r="C880" s="7">
        <v>1312</v>
      </c>
      <c r="D880" s="2" t="s">
        <v>8</v>
      </c>
      <c r="E880" s="2">
        <v>917</v>
      </c>
      <c r="F880" s="2" t="e">
        <v>#N/A</v>
      </c>
      <c r="G880" s="2" t="s">
        <v>657</v>
      </c>
      <c r="H880" s="8" t="s">
        <v>2037</v>
      </c>
      <c r="I880" s="1">
        <v>300000</v>
      </c>
      <c r="J880" s="1">
        <v>300000</v>
      </c>
      <c r="K880" s="1">
        <v>300000</v>
      </c>
      <c r="L880" s="1">
        <v>700000</v>
      </c>
      <c r="M880" s="1">
        <v>700000</v>
      </c>
      <c r="N880" s="1">
        <v>700000</v>
      </c>
      <c r="O880" s="1">
        <v>300000</v>
      </c>
      <c r="P880" s="1">
        <v>300000</v>
      </c>
      <c r="Q880" s="1">
        <v>300000</v>
      </c>
      <c r="R880" s="1">
        <v>300000</v>
      </c>
      <c r="S880" s="1">
        <v>300000</v>
      </c>
      <c r="T880" s="1">
        <v>600000</v>
      </c>
      <c r="U880" s="21">
        <v>0.53120000000000001</v>
      </c>
    </row>
    <row r="881" spans="1:21" x14ac:dyDescent="0.3">
      <c r="A881" s="7" t="s">
        <v>281</v>
      </c>
      <c r="B881" s="7" t="s">
        <v>659</v>
      </c>
      <c r="C881" s="7">
        <v>1312</v>
      </c>
      <c r="D881" s="2" t="s">
        <v>8</v>
      </c>
      <c r="E881" s="2">
        <v>917</v>
      </c>
      <c r="F881" s="2" t="s">
        <v>2328</v>
      </c>
      <c r="G881" s="2" t="s">
        <v>657</v>
      </c>
      <c r="H881" s="8" t="s">
        <v>2038</v>
      </c>
      <c r="I881" s="1">
        <v>10000</v>
      </c>
      <c r="J881" s="1">
        <v>10000</v>
      </c>
      <c r="K881" s="1">
        <v>10000</v>
      </c>
      <c r="L881" s="1">
        <v>10000</v>
      </c>
      <c r="M881" s="1">
        <v>10000</v>
      </c>
      <c r="N881" s="1">
        <v>10000</v>
      </c>
      <c r="O881" s="1">
        <v>10000</v>
      </c>
      <c r="P881" s="1">
        <v>10000</v>
      </c>
      <c r="Q881" s="1">
        <v>10000</v>
      </c>
      <c r="R881" s="1">
        <v>10000</v>
      </c>
      <c r="S881" s="1">
        <v>10000</v>
      </c>
      <c r="T881" s="1">
        <v>10000</v>
      </c>
      <c r="U881" s="21">
        <v>0.53120000000000001</v>
      </c>
    </row>
    <row r="882" spans="1:21" x14ac:dyDescent="0.3">
      <c r="A882" s="7" t="s">
        <v>281</v>
      </c>
      <c r="B882" s="7" t="s">
        <v>659</v>
      </c>
      <c r="C882" s="7">
        <v>1312</v>
      </c>
      <c r="D882" s="2" t="s">
        <v>8</v>
      </c>
      <c r="E882" s="2">
        <v>917</v>
      </c>
      <c r="F882" s="2" t="s">
        <v>2329</v>
      </c>
      <c r="G882" s="2" t="s">
        <v>657</v>
      </c>
      <c r="H882" s="8" t="s">
        <v>2039</v>
      </c>
      <c r="I882" s="1">
        <v>0</v>
      </c>
      <c r="J882" s="1">
        <v>10000</v>
      </c>
      <c r="K882" s="1">
        <v>10000</v>
      </c>
      <c r="L882" s="1">
        <v>100000</v>
      </c>
      <c r="M882" s="1">
        <v>100000</v>
      </c>
      <c r="N882" s="1">
        <v>100000</v>
      </c>
      <c r="O882" s="1">
        <v>20000</v>
      </c>
      <c r="P882" s="1">
        <v>20000</v>
      </c>
      <c r="Q882" s="1">
        <v>20000</v>
      </c>
      <c r="R882" s="1">
        <v>20000</v>
      </c>
      <c r="S882" s="1">
        <v>20000</v>
      </c>
      <c r="T882" s="1">
        <v>1100000</v>
      </c>
      <c r="U882" s="21">
        <v>0.53120000000000001</v>
      </c>
    </row>
    <row r="883" spans="1:21" x14ac:dyDescent="0.3">
      <c r="A883" s="7" t="s">
        <v>281</v>
      </c>
      <c r="B883" s="7" t="s">
        <v>659</v>
      </c>
      <c r="C883" s="7">
        <v>1312</v>
      </c>
      <c r="D883" s="2" t="s">
        <v>8</v>
      </c>
      <c r="E883" s="2">
        <v>917</v>
      </c>
      <c r="F883" s="2" t="s">
        <v>2330</v>
      </c>
      <c r="G883" s="2" t="s">
        <v>657</v>
      </c>
      <c r="H883" s="8" t="s">
        <v>2040</v>
      </c>
      <c r="I883" s="1">
        <v>10000</v>
      </c>
      <c r="J883" s="1">
        <v>10000</v>
      </c>
      <c r="K883" s="1">
        <v>10000</v>
      </c>
      <c r="L883" s="1">
        <v>10000</v>
      </c>
      <c r="M883" s="1">
        <v>10000</v>
      </c>
      <c r="N883" s="1">
        <v>10000</v>
      </c>
      <c r="O883" s="1">
        <v>1100000</v>
      </c>
      <c r="P883" s="1">
        <v>1100000</v>
      </c>
      <c r="Q883" s="1">
        <v>1100000</v>
      </c>
      <c r="R883" s="1">
        <v>1100000</v>
      </c>
      <c r="S883" s="1">
        <v>1100000</v>
      </c>
      <c r="T883" s="1">
        <v>10000</v>
      </c>
      <c r="U883" s="21">
        <v>0.53120000000000001</v>
      </c>
    </row>
    <row r="884" spans="1:21" x14ac:dyDescent="0.3">
      <c r="A884" s="7" t="s">
        <v>281</v>
      </c>
      <c r="B884" s="7" t="s">
        <v>659</v>
      </c>
      <c r="C884" s="7">
        <v>1312</v>
      </c>
      <c r="D884" s="2" t="s">
        <v>8</v>
      </c>
      <c r="E884" s="2">
        <v>917</v>
      </c>
      <c r="F884" s="2" t="s">
        <v>2331</v>
      </c>
      <c r="G884" s="2" t="s">
        <v>657</v>
      </c>
      <c r="H884" s="8" t="s">
        <v>2041</v>
      </c>
      <c r="I884" s="1">
        <v>10000</v>
      </c>
      <c r="J884" s="1">
        <v>10000</v>
      </c>
      <c r="K884" s="1">
        <v>10000</v>
      </c>
      <c r="L884" s="1">
        <v>600000</v>
      </c>
      <c r="M884" s="1">
        <v>600000</v>
      </c>
      <c r="N884" s="1">
        <v>600000</v>
      </c>
      <c r="O884" s="1">
        <v>20000</v>
      </c>
      <c r="P884" s="1">
        <v>20000</v>
      </c>
      <c r="Q884" s="1">
        <v>20000</v>
      </c>
      <c r="R884" s="1">
        <v>20000</v>
      </c>
      <c r="S884" s="1">
        <v>20000</v>
      </c>
      <c r="T884" s="1">
        <v>10000</v>
      </c>
      <c r="U884" s="21">
        <v>0.53120000000000001</v>
      </c>
    </row>
    <row r="885" spans="1:21" x14ac:dyDescent="0.3">
      <c r="A885" s="7" t="s">
        <v>281</v>
      </c>
      <c r="B885" s="7" t="s">
        <v>659</v>
      </c>
      <c r="C885" s="7">
        <v>1312</v>
      </c>
      <c r="D885" s="2" t="s">
        <v>8</v>
      </c>
      <c r="E885" s="2">
        <v>917</v>
      </c>
      <c r="F885" s="2" t="s">
        <v>2332</v>
      </c>
      <c r="G885" s="2" t="s">
        <v>657</v>
      </c>
      <c r="H885" s="8" t="s">
        <v>2042</v>
      </c>
      <c r="I885" s="1">
        <v>10000</v>
      </c>
      <c r="J885" s="1">
        <v>10000</v>
      </c>
      <c r="K885" s="1">
        <v>10000</v>
      </c>
      <c r="L885" s="1">
        <v>1100000</v>
      </c>
      <c r="M885" s="1">
        <v>1100000</v>
      </c>
      <c r="N885" s="1">
        <v>1100000</v>
      </c>
      <c r="O885" s="1">
        <v>1100000</v>
      </c>
      <c r="P885" s="1">
        <v>1100000</v>
      </c>
      <c r="Q885" s="1">
        <v>1100000</v>
      </c>
      <c r="R885" s="1">
        <v>1100000</v>
      </c>
      <c r="S885" s="1">
        <v>1100000</v>
      </c>
      <c r="T885" s="1">
        <v>1100000</v>
      </c>
      <c r="U885" s="21">
        <v>0.53120000000000001</v>
      </c>
    </row>
    <row r="886" spans="1:21" x14ac:dyDescent="0.3">
      <c r="A886" s="7" t="s">
        <v>281</v>
      </c>
      <c r="B886" s="7" t="s">
        <v>659</v>
      </c>
      <c r="C886" s="7">
        <v>1312</v>
      </c>
      <c r="D886" s="2" t="s">
        <v>8</v>
      </c>
      <c r="E886" s="2">
        <v>917</v>
      </c>
      <c r="F886" s="2" t="s">
        <v>2333</v>
      </c>
      <c r="G886" s="2" t="s">
        <v>657</v>
      </c>
      <c r="H886" s="8" t="s">
        <v>2043</v>
      </c>
      <c r="I886" s="1">
        <v>10000</v>
      </c>
      <c r="J886" s="1">
        <v>300000</v>
      </c>
      <c r="K886" s="1">
        <v>300000</v>
      </c>
      <c r="L886" s="1">
        <v>300000</v>
      </c>
      <c r="M886" s="1">
        <v>300000</v>
      </c>
      <c r="N886" s="1">
        <v>300000</v>
      </c>
      <c r="O886" s="1">
        <v>30000</v>
      </c>
      <c r="P886" s="1">
        <v>30000</v>
      </c>
      <c r="Q886" s="1">
        <v>30000</v>
      </c>
      <c r="R886" s="1">
        <v>30000</v>
      </c>
      <c r="S886" s="1">
        <v>30000</v>
      </c>
      <c r="T886" s="1">
        <v>300000</v>
      </c>
      <c r="U886" s="21">
        <v>0.53120000000000001</v>
      </c>
    </row>
    <row r="887" spans="1:21" x14ac:dyDescent="0.3">
      <c r="A887" s="7" t="s">
        <v>281</v>
      </c>
      <c r="B887" s="7" t="s">
        <v>659</v>
      </c>
      <c r="C887" s="7">
        <v>1312</v>
      </c>
      <c r="D887" s="2" t="s">
        <v>8</v>
      </c>
      <c r="E887" s="2">
        <v>917</v>
      </c>
      <c r="F887" s="2" t="s">
        <v>2334</v>
      </c>
      <c r="G887" s="2" t="s">
        <v>657</v>
      </c>
      <c r="H887" s="8" t="s">
        <v>2044</v>
      </c>
      <c r="I887" s="1">
        <v>500000</v>
      </c>
      <c r="J887" s="1">
        <v>200000</v>
      </c>
      <c r="K887" s="1">
        <v>1100000</v>
      </c>
      <c r="L887" s="1">
        <v>600000</v>
      </c>
      <c r="M887" s="1">
        <v>600000</v>
      </c>
      <c r="N887" s="1">
        <v>280000</v>
      </c>
      <c r="O887" s="1">
        <v>200000</v>
      </c>
      <c r="P887" s="1">
        <v>200000</v>
      </c>
      <c r="Q887" s="1">
        <v>200000</v>
      </c>
      <c r="R887" s="1">
        <v>200000</v>
      </c>
      <c r="S887" s="1">
        <v>200000</v>
      </c>
      <c r="T887" s="1">
        <v>600000</v>
      </c>
      <c r="U887" s="21">
        <v>0.53120000000000001</v>
      </c>
    </row>
    <row r="888" spans="1:21" x14ac:dyDescent="0.3">
      <c r="A888" s="7" t="s">
        <v>281</v>
      </c>
      <c r="B888" s="7" t="s">
        <v>659</v>
      </c>
      <c r="C888" s="7">
        <v>1312</v>
      </c>
      <c r="D888" s="2" t="s">
        <v>252</v>
      </c>
      <c r="E888" s="2">
        <v>999</v>
      </c>
      <c r="F888" s="2" t="s">
        <v>252</v>
      </c>
      <c r="G888" s="2" t="s">
        <v>657</v>
      </c>
      <c r="H888" s="8" t="s">
        <v>1777</v>
      </c>
      <c r="I888" s="1">
        <v>500000</v>
      </c>
      <c r="J888" s="1">
        <v>1300000</v>
      </c>
      <c r="K888" s="1">
        <v>2000000</v>
      </c>
      <c r="L888" s="1">
        <v>4000000</v>
      </c>
      <c r="M888" s="1">
        <v>4000000</v>
      </c>
      <c r="N888" s="1">
        <v>4000000</v>
      </c>
      <c r="O888" s="1">
        <v>7000000</v>
      </c>
      <c r="P888" s="1">
        <v>7000000</v>
      </c>
      <c r="Q888" s="1">
        <v>7000000</v>
      </c>
      <c r="R888" s="1">
        <v>7000000</v>
      </c>
      <c r="S888" s="1">
        <v>7000000</v>
      </c>
      <c r="T888" s="1">
        <v>6100000</v>
      </c>
      <c r="U888" s="21">
        <v>0.53120000000000001</v>
      </c>
    </row>
    <row r="889" spans="1:21" x14ac:dyDescent="0.3">
      <c r="A889" s="7" t="s">
        <v>281</v>
      </c>
      <c r="B889" s="7" t="s">
        <v>659</v>
      </c>
      <c r="C889" s="7">
        <v>1312</v>
      </c>
      <c r="D889" s="2" t="s">
        <v>8</v>
      </c>
      <c r="E889" s="2">
        <v>917</v>
      </c>
      <c r="F889" s="2" t="s">
        <v>2335</v>
      </c>
      <c r="G889" s="2" t="s">
        <v>656</v>
      </c>
      <c r="H889" s="8" t="s">
        <v>2045</v>
      </c>
      <c r="I889" s="1">
        <v>100000</v>
      </c>
      <c r="J889" s="1">
        <v>100000</v>
      </c>
      <c r="K889" s="1">
        <v>100000</v>
      </c>
      <c r="L889" s="1">
        <v>100000</v>
      </c>
      <c r="M889" s="1">
        <v>100000</v>
      </c>
      <c r="N889" s="1">
        <v>100000</v>
      </c>
      <c r="O889" s="1">
        <v>300000</v>
      </c>
      <c r="P889" s="1">
        <v>300000</v>
      </c>
      <c r="Q889" s="1">
        <v>300000</v>
      </c>
      <c r="R889" s="1">
        <v>300000</v>
      </c>
      <c r="S889" s="1">
        <v>300000</v>
      </c>
      <c r="T889" s="1">
        <v>300000</v>
      </c>
      <c r="U889" s="21">
        <v>0.53120000000000001</v>
      </c>
    </row>
    <row r="890" spans="1:21" x14ac:dyDescent="0.3">
      <c r="A890" s="7" t="s">
        <v>281</v>
      </c>
      <c r="B890" s="7" t="s">
        <v>659</v>
      </c>
      <c r="C890" s="7">
        <v>1312</v>
      </c>
      <c r="D890" s="2" t="s">
        <v>8</v>
      </c>
      <c r="E890" s="2">
        <v>917</v>
      </c>
      <c r="F890" s="2" t="s">
        <v>2336</v>
      </c>
      <c r="G890" s="2" t="s">
        <v>656</v>
      </c>
      <c r="H890" s="8" t="s">
        <v>2046</v>
      </c>
      <c r="I890" s="1">
        <v>200000</v>
      </c>
      <c r="J890" s="1">
        <v>120000</v>
      </c>
      <c r="K890" s="1">
        <v>120000</v>
      </c>
      <c r="L890" s="1">
        <v>120000</v>
      </c>
      <c r="M890" s="1">
        <v>120000</v>
      </c>
      <c r="N890" s="1">
        <v>120000</v>
      </c>
      <c r="O890" s="1">
        <v>300000</v>
      </c>
      <c r="P890" s="1">
        <v>300000</v>
      </c>
      <c r="Q890" s="1">
        <v>300000</v>
      </c>
      <c r="R890" s="1">
        <v>300000</v>
      </c>
      <c r="S890" s="1">
        <v>300000</v>
      </c>
      <c r="T890" s="1">
        <v>300000</v>
      </c>
      <c r="U890" s="21">
        <v>0.53120000000000001</v>
      </c>
    </row>
    <row r="891" spans="1:21" x14ac:dyDescent="0.3">
      <c r="A891" s="7" t="s">
        <v>281</v>
      </c>
      <c r="B891" s="7" t="s">
        <v>659</v>
      </c>
      <c r="C891" s="7">
        <v>1312</v>
      </c>
      <c r="D891" s="2" t="s">
        <v>8</v>
      </c>
      <c r="E891" s="2">
        <v>917</v>
      </c>
      <c r="F891" s="2" t="s">
        <v>2337</v>
      </c>
      <c r="G891" s="2" t="s">
        <v>656</v>
      </c>
      <c r="H891" s="8" t="s">
        <v>2047</v>
      </c>
      <c r="I891" s="1">
        <v>100000</v>
      </c>
      <c r="J891" s="1">
        <v>100000</v>
      </c>
      <c r="K891" s="1">
        <v>100000</v>
      </c>
      <c r="L891" s="1">
        <v>150000</v>
      </c>
      <c r="M891" s="1">
        <v>150000</v>
      </c>
      <c r="N891" s="1">
        <v>150000</v>
      </c>
      <c r="O891" s="1">
        <v>200000</v>
      </c>
      <c r="P891" s="1">
        <v>200000</v>
      </c>
      <c r="Q891" s="1">
        <v>200000</v>
      </c>
      <c r="R891" s="1">
        <v>300000</v>
      </c>
      <c r="S891" s="1">
        <v>300000</v>
      </c>
      <c r="T891" s="1">
        <v>300000</v>
      </c>
      <c r="U891" s="21">
        <v>0.53120000000000001</v>
      </c>
    </row>
    <row r="892" spans="1:21" x14ac:dyDescent="0.3">
      <c r="A892" s="7" t="s">
        <v>281</v>
      </c>
      <c r="B892" s="7" t="s">
        <v>659</v>
      </c>
      <c r="C892" s="7">
        <v>1312</v>
      </c>
      <c r="D892" s="2" t="s">
        <v>8</v>
      </c>
      <c r="E892" s="2">
        <v>917</v>
      </c>
      <c r="F892" s="2" t="s">
        <v>2338</v>
      </c>
      <c r="G892" s="2" t="s">
        <v>656</v>
      </c>
      <c r="H892" s="8" t="s">
        <v>2048</v>
      </c>
      <c r="I892" s="1">
        <v>100000</v>
      </c>
      <c r="J892" s="1">
        <v>100000</v>
      </c>
      <c r="K892" s="1">
        <v>150000</v>
      </c>
      <c r="L892" s="1">
        <v>200000</v>
      </c>
      <c r="M892" s="1">
        <v>200000</v>
      </c>
      <c r="N892" s="1">
        <v>200000</v>
      </c>
      <c r="O892" s="1">
        <v>300000</v>
      </c>
      <c r="P892" s="1">
        <v>300000</v>
      </c>
      <c r="Q892" s="1">
        <v>300000</v>
      </c>
      <c r="R892" s="1">
        <v>400000</v>
      </c>
      <c r="S892" s="1">
        <v>400000</v>
      </c>
      <c r="T892" s="1">
        <v>400000</v>
      </c>
      <c r="U892" s="21">
        <v>0.53120000000000001</v>
      </c>
    </row>
    <row r="893" spans="1:21" x14ac:dyDescent="0.3">
      <c r="A893" s="7" t="s">
        <v>281</v>
      </c>
      <c r="B893" s="7" t="s">
        <v>659</v>
      </c>
      <c r="C893" s="7">
        <v>1312</v>
      </c>
      <c r="D893" s="2" t="s">
        <v>8</v>
      </c>
      <c r="E893" s="2">
        <v>917</v>
      </c>
      <c r="F893" s="2" t="s">
        <v>2339</v>
      </c>
      <c r="G893" s="2" t="s">
        <v>656</v>
      </c>
      <c r="H893" s="8" t="s">
        <v>2049</v>
      </c>
      <c r="I893" s="1">
        <v>200000</v>
      </c>
      <c r="J893" s="1">
        <v>200000</v>
      </c>
      <c r="K893" s="1">
        <v>200000</v>
      </c>
      <c r="L893" s="1">
        <v>200000</v>
      </c>
      <c r="M893" s="1">
        <v>200000</v>
      </c>
      <c r="N893" s="1">
        <v>200000</v>
      </c>
      <c r="O893" s="1">
        <v>300000</v>
      </c>
      <c r="P893" s="1">
        <v>300000</v>
      </c>
      <c r="Q893" s="1">
        <v>300000</v>
      </c>
      <c r="R893" s="1">
        <v>350000</v>
      </c>
      <c r="S893" s="1">
        <v>350000</v>
      </c>
      <c r="T893" s="1">
        <v>350000</v>
      </c>
      <c r="U893" s="21">
        <v>0.53120000000000001</v>
      </c>
    </row>
    <row r="894" spans="1:21" x14ac:dyDescent="0.3">
      <c r="A894" s="7" t="s">
        <v>281</v>
      </c>
      <c r="B894" s="7" t="s">
        <v>659</v>
      </c>
      <c r="C894" s="7">
        <v>1312</v>
      </c>
      <c r="D894" s="2" t="s">
        <v>8</v>
      </c>
      <c r="E894" s="2">
        <v>917</v>
      </c>
      <c r="F894" s="2" t="s">
        <v>715</v>
      </c>
      <c r="G894" s="2" t="s">
        <v>656</v>
      </c>
      <c r="H894" s="8" t="s">
        <v>2050</v>
      </c>
      <c r="I894" s="1">
        <v>100000</v>
      </c>
      <c r="J894" s="1">
        <v>300000</v>
      </c>
      <c r="K894" s="1">
        <v>400000</v>
      </c>
      <c r="L894" s="1">
        <v>500000</v>
      </c>
      <c r="M894" s="1">
        <v>500000</v>
      </c>
      <c r="N894" s="1">
        <v>500000</v>
      </c>
      <c r="O894" s="1">
        <v>500000</v>
      </c>
      <c r="P894" s="1">
        <v>500000</v>
      </c>
      <c r="Q894" s="1">
        <v>500000</v>
      </c>
      <c r="R894" s="1">
        <v>600000</v>
      </c>
      <c r="S894" s="1">
        <v>500000</v>
      </c>
      <c r="T894" s="1">
        <v>600000</v>
      </c>
      <c r="U894" s="21">
        <v>0.53120000000000001</v>
      </c>
    </row>
    <row r="895" spans="1:21" x14ac:dyDescent="0.3">
      <c r="A895" s="7" t="s">
        <v>281</v>
      </c>
      <c r="B895" s="7" t="s">
        <v>659</v>
      </c>
      <c r="C895" s="7">
        <v>1312</v>
      </c>
      <c r="D895" s="2" t="s">
        <v>8</v>
      </c>
      <c r="E895" s="2">
        <v>917</v>
      </c>
      <c r="F895" s="2" t="s">
        <v>730</v>
      </c>
      <c r="G895" s="2" t="s">
        <v>656</v>
      </c>
      <c r="H895" s="8" t="s">
        <v>2051</v>
      </c>
      <c r="I895" s="1">
        <v>100000</v>
      </c>
      <c r="J895" s="1">
        <v>50000</v>
      </c>
      <c r="K895" s="1">
        <v>100000</v>
      </c>
      <c r="L895" s="1">
        <v>200000</v>
      </c>
      <c r="M895" s="1">
        <v>200000</v>
      </c>
      <c r="N895" s="1">
        <v>200000</v>
      </c>
      <c r="O895" s="1">
        <v>300000</v>
      </c>
      <c r="P895" s="1">
        <v>300000</v>
      </c>
      <c r="Q895" s="1">
        <v>300000</v>
      </c>
      <c r="R895" s="1">
        <v>100000</v>
      </c>
      <c r="S895" s="1">
        <v>100000</v>
      </c>
      <c r="T895" s="1">
        <v>100000</v>
      </c>
      <c r="U895" s="21">
        <v>0.53120000000000001</v>
      </c>
    </row>
    <row r="896" spans="1:21" x14ac:dyDescent="0.3">
      <c r="A896" s="7" t="s">
        <v>281</v>
      </c>
      <c r="B896" s="7" t="s">
        <v>659</v>
      </c>
      <c r="C896" s="7">
        <v>1312</v>
      </c>
      <c r="D896" s="2" t="s">
        <v>8</v>
      </c>
      <c r="E896" s="2">
        <v>917</v>
      </c>
      <c r="F896" s="2" t="s">
        <v>2340</v>
      </c>
      <c r="G896" s="2" t="s">
        <v>656</v>
      </c>
      <c r="H896" s="8" t="s">
        <v>2052</v>
      </c>
      <c r="I896" s="1">
        <v>200000</v>
      </c>
      <c r="J896" s="1">
        <v>200000</v>
      </c>
      <c r="K896" s="1">
        <v>400000</v>
      </c>
      <c r="L896" s="1">
        <v>400000</v>
      </c>
      <c r="M896" s="1">
        <v>400000</v>
      </c>
      <c r="N896" s="1">
        <v>400000</v>
      </c>
      <c r="O896" s="1">
        <v>400000</v>
      </c>
      <c r="P896" s="1">
        <v>400000</v>
      </c>
      <c r="Q896" s="1">
        <v>400000</v>
      </c>
      <c r="R896" s="1">
        <v>400000</v>
      </c>
      <c r="S896" s="1">
        <v>300000</v>
      </c>
      <c r="T896" s="1">
        <v>400000</v>
      </c>
      <c r="U896" s="21">
        <v>0.53120000000000001</v>
      </c>
    </row>
    <row r="897" spans="1:21" x14ac:dyDescent="0.3">
      <c r="A897" s="7" t="s">
        <v>281</v>
      </c>
      <c r="B897" s="7" t="s">
        <v>659</v>
      </c>
      <c r="C897" s="7">
        <v>1312</v>
      </c>
      <c r="D897" s="2" t="s">
        <v>8</v>
      </c>
      <c r="E897" s="2">
        <v>917</v>
      </c>
      <c r="F897" s="2" t="s">
        <v>2341</v>
      </c>
      <c r="G897" s="2" t="s">
        <v>656</v>
      </c>
      <c r="H897" s="8" t="s">
        <v>2053</v>
      </c>
      <c r="I897" s="1">
        <v>200000</v>
      </c>
      <c r="J897" s="1">
        <v>200000</v>
      </c>
      <c r="K897" s="1">
        <v>200000</v>
      </c>
      <c r="L897" s="1">
        <v>200000</v>
      </c>
      <c r="M897" s="1">
        <v>200000</v>
      </c>
      <c r="N897" s="1">
        <v>200000</v>
      </c>
      <c r="O897" s="1">
        <v>400000</v>
      </c>
      <c r="P897" s="1">
        <v>400000</v>
      </c>
      <c r="Q897" s="1">
        <v>400000</v>
      </c>
      <c r="R897" s="1">
        <v>400000</v>
      </c>
      <c r="S897" s="1">
        <v>300000</v>
      </c>
      <c r="T897" s="1">
        <v>400000</v>
      </c>
      <c r="U897" s="21">
        <v>0.53120000000000001</v>
      </c>
    </row>
    <row r="898" spans="1:21" x14ac:dyDescent="0.3">
      <c r="A898" s="7" t="s">
        <v>281</v>
      </c>
      <c r="B898" s="7" t="s">
        <v>659</v>
      </c>
      <c r="C898" s="7">
        <v>1312</v>
      </c>
      <c r="D898" s="2" t="s">
        <v>8</v>
      </c>
      <c r="E898" s="2">
        <v>917</v>
      </c>
      <c r="F898" s="2" t="s">
        <v>720</v>
      </c>
      <c r="G898" s="2" t="s">
        <v>656</v>
      </c>
      <c r="H898" s="8" t="s">
        <v>619</v>
      </c>
      <c r="I898" s="1">
        <v>100000</v>
      </c>
      <c r="J898" s="1">
        <v>200000</v>
      </c>
      <c r="K898" s="1">
        <v>300000</v>
      </c>
      <c r="L898" s="1">
        <v>400000</v>
      </c>
      <c r="M898" s="1">
        <v>400000</v>
      </c>
      <c r="N898" s="1">
        <v>400000</v>
      </c>
      <c r="O898" s="1">
        <v>400000</v>
      </c>
      <c r="P898" s="1">
        <v>400000</v>
      </c>
      <c r="Q898" s="1">
        <v>400000</v>
      </c>
      <c r="R898" s="1">
        <v>400000</v>
      </c>
      <c r="S898" s="1">
        <v>400000</v>
      </c>
      <c r="T898" s="1">
        <v>400000</v>
      </c>
      <c r="U898" s="21">
        <v>0.53120000000000001</v>
      </c>
    </row>
    <row r="899" spans="1:21" x14ac:dyDescent="0.3">
      <c r="A899" s="7" t="s">
        <v>281</v>
      </c>
      <c r="B899" s="7" t="s">
        <v>659</v>
      </c>
      <c r="C899" s="7">
        <v>1312</v>
      </c>
      <c r="D899" s="2" t="s">
        <v>8</v>
      </c>
      <c r="E899" s="2">
        <v>917</v>
      </c>
      <c r="F899" s="2" t="s">
        <v>2342</v>
      </c>
      <c r="G899" s="2" t="s">
        <v>656</v>
      </c>
      <c r="H899" s="8" t="s">
        <v>2054</v>
      </c>
      <c r="I899" s="1">
        <v>200000</v>
      </c>
      <c r="J899" s="1">
        <v>200000</v>
      </c>
      <c r="K899" s="1">
        <v>200000</v>
      </c>
      <c r="L899" s="1">
        <v>200000</v>
      </c>
      <c r="M899" s="1">
        <v>200000</v>
      </c>
      <c r="N899" s="1">
        <v>200000</v>
      </c>
      <c r="O899" s="1">
        <v>300000</v>
      </c>
      <c r="P899" s="1">
        <v>300000</v>
      </c>
      <c r="Q899" s="1">
        <v>300000</v>
      </c>
      <c r="R899" s="1">
        <v>400000</v>
      </c>
      <c r="S899" s="1">
        <v>400000</v>
      </c>
      <c r="T899" s="1">
        <v>400000</v>
      </c>
      <c r="U899" s="21">
        <v>0.53120000000000001</v>
      </c>
    </row>
    <row r="900" spans="1:21" x14ac:dyDescent="0.3">
      <c r="A900" s="7" t="s">
        <v>281</v>
      </c>
      <c r="B900" s="7" t="s">
        <v>659</v>
      </c>
      <c r="C900" s="7">
        <v>1312</v>
      </c>
      <c r="D900" s="2" t="s">
        <v>8</v>
      </c>
      <c r="E900" s="2">
        <v>917</v>
      </c>
      <c r="F900" s="2" t="s">
        <v>2343</v>
      </c>
      <c r="G900" s="2" t="s">
        <v>656</v>
      </c>
      <c r="H900" s="8" t="s">
        <v>2055</v>
      </c>
      <c r="I900" s="1">
        <v>100000</v>
      </c>
      <c r="J900" s="1">
        <v>200000</v>
      </c>
      <c r="K900" s="1">
        <v>300000</v>
      </c>
      <c r="L900" s="1">
        <v>300000</v>
      </c>
      <c r="M900" s="1">
        <v>300000</v>
      </c>
      <c r="N900" s="1">
        <v>300000</v>
      </c>
      <c r="O900" s="1">
        <v>300000</v>
      </c>
      <c r="P900" s="1">
        <v>300000</v>
      </c>
      <c r="Q900" s="1">
        <v>300000</v>
      </c>
      <c r="R900" s="1">
        <v>300000</v>
      </c>
      <c r="S900" s="1">
        <v>300000</v>
      </c>
      <c r="T900" s="1">
        <v>300000</v>
      </c>
      <c r="U900" s="21">
        <v>0.53120000000000001</v>
      </c>
    </row>
    <row r="901" spans="1:21" x14ac:dyDescent="0.3">
      <c r="A901" s="7" t="s">
        <v>281</v>
      </c>
      <c r="B901" s="7" t="s">
        <v>659</v>
      </c>
      <c r="C901" s="7">
        <v>1312</v>
      </c>
      <c r="D901" s="2" t="s">
        <v>8</v>
      </c>
      <c r="E901" s="2">
        <v>917</v>
      </c>
      <c r="F901" s="2" t="s">
        <v>719</v>
      </c>
      <c r="G901" s="2" t="s">
        <v>656</v>
      </c>
      <c r="H901" s="8" t="s">
        <v>618</v>
      </c>
      <c r="I901" s="1">
        <v>100000</v>
      </c>
      <c r="J901" s="1">
        <v>100000</v>
      </c>
      <c r="K901" s="1">
        <v>100000</v>
      </c>
      <c r="L901" s="1">
        <v>100000</v>
      </c>
      <c r="M901" s="1">
        <v>100000</v>
      </c>
      <c r="N901" s="1">
        <v>100000</v>
      </c>
      <c r="O901" s="1">
        <v>200000</v>
      </c>
      <c r="P901" s="1">
        <v>200000</v>
      </c>
      <c r="Q901" s="1">
        <v>200000</v>
      </c>
      <c r="R901" s="1">
        <v>300000</v>
      </c>
      <c r="S901" s="1">
        <v>300000</v>
      </c>
      <c r="T901" s="1">
        <v>300000</v>
      </c>
      <c r="U901" s="21">
        <v>0.53120000000000001</v>
      </c>
    </row>
    <row r="902" spans="1:21" x14ac:dyDescent="0.3">
      <c r="A902" s="7" t="s">
        <v>281</v>
      </c>
      <c r="B902" s="7" t="s">
        <v>659</v>
      </c>
      <c r="C902" s="7">
        <v>1312</v>
      </c>
      <c r="D902" s="2" t="s">
        <v>8</v>
      </c>
      <c r="E902" s="2">
        <v>917</v>
      </c>
      <c r="F902" s="2" t="s">
        <v>718</v>
      </c>
      <c r="G902" s="2" t="s">
        <v>656</v>
      </c>
      <c r="H902" s="8" t="s">
        <v>2056</v>
      </c>
      <c r="I902" s="1">
        <v>100000</v>
      </c>
      <c r="J902" s="1">
        <v>200000</v>
      </c>
      <c r="K902" s="1">
        <v>200000</v>
      </c>
      <c r="L902" s="1">
        <v>200000</v>
      </c>
      <c r="M902" s="1">
        <v>200000</v>
      </c>
      <c r="N902" s="1">
        <v>200000</v>
      </c>
      <c r="O902" s="1">
        <v>300000</v>
      </c>
      <c r="P902" s="1">
        <v>300000</v>
      </c>
      <c r="Q902" s="1">
        <v>300000</v>
      </c>
      <c r="R902" s="1">
        <v>300000</v>
      </c>
      <c r="S902" s="1">
        <v>300000</v>
      </c>
      <c r="T902" s="1">
        <v>300000</v>
      </c>
      <c r="U902" s="21">
        <v>0.53120000000000001</v>
      </c>
    </row>
    <row r="903" spans="1:21" x14ac:dyDescent="0.3">
      <c r="A903" s="7" t="s">
        <v>281</v>
      </c>
      <c r="B903" s="7" t="s">
        <v>659</v>
      </c>
      <c r="C903" s="7">
        <v>1312</v>
      </c>
      <c r="D903" s="2" t="s">
        <v>8</v>
      </c>
      <c r="E903" s="2">
        <v>917</v>
      </c>
      <c r="F903" s="2" t="s">
        <v>721</v>
      </c>
      <c r="G903" s="2" t="s">
        <v>656</v>
      </c>
      <c r="H903" s="8" t="s">
        <v>2057</v>
      </c>
      <c r="I903" s="1">
        <v>100000</v>
      </c>
      <c r="J903" s="1">
        <v>100000</v>
      </c>
      <c r="K903" s="1">
        <v>100000</v>
      </c>
      <c r="L903" s="1">
        <v>100000</v>
      </c>
      <c r="M903" s="1">
        <v>100000</v>
      </c>
      <c r="N903" s="1">
        <v>100000</v>
      </c>
      <c r="O903" s="1">
        <v>200000</v>
      </c>
      <c r="P903" s="1">
        <v>200000</v>
      </c>
      <c r="Q903" s="1">
        <v>200000</v>
      </c>
      <c r="R903" s="1">
        <v>200000</v>
      </c>
      <c r="S903" s="1">
        <v>200000</v>
      </c>
      <c r="T903" s="1">
        <v>200000</v>
      </c>
      <c r="U903" s="21">
        <v>0.53120000000000001</v>
      </c>
    </row>
    <row r="904" spans="1:21" x14ac:dyDescent="0.3">
      <c r="A904" s="7" t="s">
        <v>281</v>
      </c>
      <c r="B904" s="7" t="s">
        <v>659</v>
      </c>
      <c r="C904" s="7">
        <v>1312</v>
      </c>
      <c r="D904" s="2" t="s">
        <v>8</v>
      </c>
      <c r="E904" s="2">
        <v>917</v>
      </c>
      <c r="F904" s="2" t="s">
        <v>2344</v>
      </c>
      <c r="G904" s="2" t="s">
        <v>656</v>
      </c>
      <c r="H904" s="8" t="s">
        <v>2058</v>
      </c>
      <c r="I904" s="1">
        <v>100000</v>
      </c>
      <c r="J904" s="1">
        <v>200000</v>
      </c>
      <c r="K904" s="1">
        <v>200000</v>
      </c>
      <c r="L904" s="1">
        <v>200000</v>
      </c>
      <c r="M904" s="1">
        <v>200000</v>
      </c>
      <c r="N904" s="1">
        <v>200000</v>
      </c>
      <c r="O904" s="1">
        <v>200000</v>
      </c>
      <c r="P904" s="1">
        <v>200000</v>
      </c>
      <c r="Q904" s="1">
        <v>200000</v>
      </c>
      <c r="R904" s="1">
        <v>200000</v>
      </c>
      <c r="S904" s="1">
        <v>200000</v>
      </c>
      <c r="T904" s="1">
        <v>200000</v>
      </c>
      <c r="U904" s="21">
        <v>0.53120000000000001</v>
      </c>
    </row>
    <row r="905" spans="1:21" x14ac:dyDescent="0.3">
      <c r="A905" s="7" t="s">
        <v>281</v>
      </c>
      <c r="B905" s="7" t="s">
        <v>659</v>
      </c>
      <c r="C905" s="7">
        <v>1312</v>
      </c>
      <c r="D905" s="2" t="s">
        <v>8</v>
      </c>
      <c r="E905" s="2">
        <v>917</v>
      </c>
      <c r="F905" s="2" t="s">
        <v>2345</v>
      </c>
      <c r="G905" s="2" t="s">
        <v>656</v>
      </c>
      <c r="H905" s="8" t="s">
        <v>2059</v>
      </c>
      <c r="I905" s="1">
        <v>200000</v>
      </c>
      <c r="J905" s="1">
        <v>200000</v>
      </c>
      <c r="K905" s="1">
        <v>300000</v>
      </c>
      <c r="L905" s="1">
        <v>400000</v>
      </c>
      <c r="M905" s="1">
        <v>400000</v>
      </c>
      <c r="N905" s="1">
        <v>400000</v>
      </c>
      <c r="O905" s="1">
        <v>500000</v>
      </c>
      <c r="P905" s="1">
        <v>500000</v>
      </c>
      <c r="Q905" s="1">
        <v>500000</v>
      </c>
      <c r="R905" s="1">
        <v>500000</v>
      </c>
      <c r="S905" s="1">
        <v>500000</v>
      </c>
      <c r="T905" s="1">
        <v>500000</v>
      </c>
      <c r="U905" s="21">
        <v>0.53120000000000001</v>
      </c>
    </row>
    <row r="906" spans="1:21" x14ac:dyDescent="0.3">
      <c r="A906" s="7" t="s">
        <v>281</v>
      </c>
      <c r="B906" s="7" t="s">
        <v>659</v>
      </c>
      <c r="C906" s="7">
        <v>1312</v>
      </c>
      <c r="D906" s="2" t="s">
        <v>8</v>
      </c>
      <c r="E906" s="2">
        <v>917</v>
      </c>
      <c r="F906" s="2" t="s">
        <v>2346</v>
      </c>
      <c r="G906" s="2" t="s">
        <v>656</v>
      </c>
      <c r="H906" s="8" t="s">
        <v>2060</v>
      </c>
      <c r="I906" s="1">
        <v>200000</v>
      </c>
      <c r="J906" s="1">
        <v>200000</v>
      </c>
      <c r="K906" s="1">
        <v>300000</v>
      </c>
      <c r="L906" s="1">
        <v>400000</v>
      </c>
      <c r="M906" s="1">
        <v>400000</v>
      </c>
      <c r="N906" s="1">
        <v>400000</v>
      </c>
      <c r="O906" s="1">
        <v>400000</v>
      </c>
      <c r="P906" s="1">
        <v>400000</v>
      </c>
      <c r="Q906" s="1">
        <v>400000</v>
      </c>
      <c r="R906" s="1">
        <v>500000</v>
      </c>
      <c r="S906" s="1">
        <v>500000</v>
      </c>
      <c r="T906" s="1">
        <v>500000</v>
      </c>
      <c r="U906" s="21">
        <v>0.53120000000000001</v>
      </c>
    </row>
    <row r="907" spans="1:21" x14ac:dyDescent="0.3">
      <c r="A907" s="7" t="s">
        <v>281</v>
      </c>
      <c r="B907" s="7" t="s">
        <v>659</v>
      </c>
      <c r="C907" s="7">
        <v>1312</v>
      </c>
      <c r="D907" s="2" t="s">
        <v>8</v>
      </c>
      <c r="E907" s="2">
        <v>917</v>
      </c>
      <c r="F907" s="2" t="s">
        <v>716</v>
      </c>
      <c r="G907" s="2" t="s">
        <v>656</v>
      </c>
      <c r="H907" s="8" t="s">
        <v>615</v>
      </c>
      <c r="I907" s="1">
        <v>200000</v>
      </c>
      <c r="J907" s="1">
        <v>200000</v>
      </c>
      <c r="K907" s="1">
        <v>200000</v>
      </c>
      <c r="L907" s="1">
        <v>400000</v>
      </c>
      <c r="M907" s="1">
        <v>400000</v>
      </c>
      <c r="N907" s="1">
        <v>400000</v>
      </c>
      <c r="O907" s="1">
        <v>300000</v>
      </c>
      <c r="P907" s="1">
        <v>300000</v>
      </c>
      <c r="Q907" s="1">
        <v>300000</v>
      </c>
      <c r="R907" s="1">
        <v>300000</v>
      </c>
      <c r="S907" s="1">
        <v>300000</v>
      </c>
      <c r="T907" s="1">
        <v>300000</v>
      </c>
      <c r="U907" s="21">
        <v>0.53120000000000001</v>
      </c>
    </row>
    <row r="908" spans="1:21" x14ac:dyDescent="0.3">
      <c r="A908" s="7" t="s">
        <v>281</v>
      </c>
      <c r="B908" s="7" t="s">
        <v>659</v>
      </c>
      <c r="C908" s="7">
        <v>1312</v>
      </c>
      <c r="D908" s="2" t="s">
        <v>8</v>
      </c>
      <c r="E908" s="2">
        <v>917</v>
      </c>
      <c r="F908" s="2" t="s">
        <v>2347</v>
      </c>
      <c r="G908" s="2" t="s">
        <v>656</v>
      </c>
      <c r="H908" s="8" t="s">
        <v>2061</v>
      </c>
      <c r="I908" s="1">
        <v>100000</v>
      </c>
      <c r="J908" s="1">
        <v>100000</v>
      </c>
      <c r="K908" s="1">
        <v>100000</v>
      </c>
      <c r="L908" s="1">
        <v>200000</v>
      </c>
      <c r="M908" s="1">
        <v>200000</v>
      </c>
      <c r="N908" s="1">
        <v>200000</v>
      </c>
      <c r="O908" s="1">
        <v>300000</v>
      </c>
      <c r="P908" s="1">
        <v>300000</v>
      </c>
      <c r="Q908" s="1">
        <v>300000</v>
      </c>
      <c r="R908" s="1">
        <v>300000</v>
      </c>
      <c r="S908" s="1">
        <v>300000</v>
      </c>
      <c r="T908" s="1">
        <v>300000</v>
      </c>
      <c r="U908" s="21">
        <v>0.53120000000000001</v>
      </c>
    </row>
    <row r="909" spans="1:21" x14ac:dyDescent="0.3">
      <c r="A909" s="7" t="s">
        <v>281</v>
      </c>
      <c r="B909" s="7" t="s">
        <v>659</v>
      </c>
      <c r="C909" s="7">
        <v>1312</v>
      </c>
      <c r="D909" s="2" t="s">
        <v>8</v>
      </c>
      <c r="E909" s="2">
        <v>917</v>
      </c>
      <c r="F909" s="2" t="s">
        <v>2348</v>
      </c>
      <c r="G909" s="2" t="s">
        <v>656</v>
      </c>
      <c r="H909" s="8" t="s">
        <v>2062</v>
      </c>
      <c r="I909" s="1">
        <v>100000</v>
      </c>
      <c r="J909" s="1">
        <v>100000</v>
      </c>
      <c r="K909" s="1">
        <v>100000</v>
      </c>
      <c r="L909" s="1">
        <v>200000</v>
      </c>
      <c r="M909" s="1">
        <v>200000</v>
      </c>
      <c r="N909" s="1">
        <v>200000</v>
      </c>
      <c r="O909" s="1">
        <v>300000</v>
      </c>
      <c r="P909" s="1">
        <v>300000</v>
      </c>
      <c r="Q909" s="1">
        <v>300000</v>
      </c>
      <c r="R909" s="1">
        <v>300000</v>
      </c>
      <c r="S909" s="1">
        <v>300000</v>
      </c>
      <c r="T909" s="1">
        <v>300000</v>
      </c>
      <c r="U909" s="21">
        <v>0.53120000000000001</v>
      </c>
    </row>
    <row r="910" spans="1:21" x14ac:dyDescent="0.3">
      <c r="A910" s="7" t="s">
        <v>281</v>
      </c>
      <c r="B910" s="7" t="s">
        <v>659</v>
      </c>
      <c r="C910" s="7">
        <v>1312</v>
      </c>
      <c r="D910" s="2" t="s">
        <v>8</v>
      </c>
      <c r="E910" s="2">
        <v>917</v>
      </c>
      <c r="F910" s="2" t="s">
        <v>2349</v>
      </c>
      <c r="G910" s="2" t="s">
        <v>656</v>
      </c>
      <c r="H910" s="8" t="s">
        <v>2063</v>
      </c>
      <c r="I910" s="1">
        <v>100000</v>
      </c>
      <c r="J910" s="1">
        <v>100000</v>
      </c>
      <c r="K910" s="1">
        <v>100000</v>
      </c>
      <c r="L910" s="1">
        <v>200000</v>
      </c>
      <c r="M910" s="1">
        <v>200000</v>
      </c>
      <c r="N910" s="1">
        <v>200000</v>
      </c>
      <c r="O910" s="1">
        <v>300000</v>
      </c>
      <c r="P910" s="1">
        <v>300000</v>
      </c>
      <c r="Q910" s="1">
        <v>300000</v>
      </c>
      <c r="R910" s="1">
        <v>100000</v>
      </c>
      <c r="S910" s="1">
        <v>100000</v>
      </c>
      <c r="T910" s="1">
        <v>100000</v>
      </c>
      <c r="U910" s="21">
        <v>0.53120000000000001</v>
      </c>
    </row>
    <row r="911" spans="1:21" x14ac:dyDescent="0.3">
      <c r="A911" s="7" t="s">
        <v>281</v>
      </c>
      <c r="B911" s="7" t="s">
        <v>659</v>
      </c>
      <c r="C911" s="7">
        <v>1312</v>
      </c>
      <c r="D911" s="2" t="s">
        <v>8</v>
      </c>
      <c r="E911" s="2">
        <v>917</v>
      </c>
      <c r="F911" s="2" t="s">
        <v>2350</v>
      </c>
      <c r="G911" s="2" t="s">
        <v>656</v>
      </c>
      <c r="H911" s="8" t="s">
        <v>2064</v>
      </c>
      <c r="I911" s="1">
        <v>100000</v>
      </c>
      <c r="J911" s="1">
        <v>100000</v>
      </c>
      <c r="K911" s="1">
        <v>100000</v>
      </c>
      <c r="L911" s="1">
        <v>100000</v>
      </c>
      <c r="M911" s="1">
        <v>100000</v>
      </c>
      <c r="N911" s="1">
        <v>100000</v>
      </c>
      <c r="O911" s="1">
        <v>200000</v>
      </c>
      <c r="P911" s="1">
        <v>200000</v>
      </c>
      <c r="Q911" s="1">
        <v>200000</v>
      </c>
      <c r="R911" s="1">
        <v>100000</v>
      </c>
      <c r="S911" s="1">
        <v>100000</v>
      </c>
      <c r="T911" s="1">
        <v>100000</v>
      </c>
      <c r="U911" s="21">
        <v>0.53120000000000001</v>
      </c>
    </row>
    <row r="912" spans="1:21" x14ac:dyDescent="0.3">
      <c r="A912" s="7" t="s">
        <v>281</v>
      </c>
      <c r="B912" s="7" t="s">
        <v>659</v>
      </c>
      <c r="C912" s="7">
        <v>1312</v>
      </c>
      <c r="D912" s="2" t="s">
        <v>8</v>
      </c>
      <c r="E912" s="2">
        <v>917</v>
      </c>
      <c r="F912" s="2" t="s">
        <v>2351</v>
      </c>
      <c r="G912" s="2" t="s">
        <v>656</v>
      </c>
      <c r="H912" s="8" t="s">
        <v>2065</v>
      </c>
      <c r="I912" s="1">
        <v>100000</v>
      </c>
      <c r="J912" s="1">
        <v>200000</v>
      </c>
      <c r="K912" s="1">
        <v>200000</v>
      </c>
      <c r="L912" s="1">
        <v>300000</v>
      </c>
      <c r="M912" s="1">
        <v>300000</v>
      </c>
      <c r="N912" s="1">
        <v>300000</v>
      </c>
      <c r="O912" s="1">
        <v>200000</v>
      </c>
      <c r="P912" s="1">
        <v>200000</v>
      </c>
      <c r="Q912" s="1">
        <v>200000</v>
      </c>
      <c r="R912" s="1">
        <v>300000</v>
      </c>
      <c r="S912" s="1">
        <v>300000</v>
      </c>
      <c r="T912" s="1">
        <v>300000</v>
      </c>
      <c r="U912" s="21">
        <v>0.53120000000000001</v>
      </c>
    </row>
    <row r="913" spans="1:21" x14ac:dyDescent="0.3">
      <c r="A913" s="7" t="s">
        <v>281</v>
      </c>
      <c r="B913" s="7" t="s">
        <v>659</v>
      </c>
      <c r="C913" s="7">
        <v>1312</v>
      </c>
      <c r="D913" s="2" t="s">
        <v>8</v>
      </c>
      <c r="E913" s="2">
        <v>917</v>
      </c>
      <c r="F913" s="2" t="s">
        <v>2352</v>
      </c>
      <c r="G913" s="2" t="s">
        <v>656</v>
      </c>
      <c r="H913" s="8" t="s">
        <v>2066</v>
      </c>
      <c r="I913" s="1">
        <v>100000</v>
      </c>
      <c r="J913" s="1">
        <v>200000</v>
      </c>
      <c r="K913" s="1">
        <v>300000</v>
      </c>
      <c r="L913" s="1">
        <v>300000</v>
      </c>
      <c r="M913" s="1">
        <v>300000</v>
      </c>
      <c r="N913" s="1">
        <v>300000</v>
      </c>
      <c r="O913" s="1">
        <v>300000</v>
      </c>
      <c r="P913" s="1">
        <v>300000</v>
      </c>
      <c r="Q913" s="1">
        <v>300000</v>
      </c>
      <c r="R913" s="1">
        <v>300000</v>
      </c>
      <c r="S913" s="1">
        <v>300000</v>
      </c>
      <c r="T913" s="1">
        <v>300000</v>
      </c>
      <c r="U913" s="21">
        <v>0.53120000000000001</v>
      </c>
    </row>
    <row r="914" spans="1:21" x14ac:dyDescent="0.3">
      <c r="A914" s="7" t="s">
        <v>281</v>
      </c>
      <c r="B914" s="7" t="s">
        <v>659</v>
      </c>
      <c r="C914" s="7">
        <v>1312</v>
      </c>
      <c r="D914" s="2" t="s">
        <v>8</v>
      </c>
      <c r="E914" s="2">
        <v>917</v>
      </c>
      <c r="F914" s="2" t="s">
        <v>725</v>
      </c>
      <c r="G914" s="2" t="s">
        <v>656</v>
      </c>
      <c r="H914" s="8" t="s">
        <v>2067</v>
      </c>
      <c r="I914" s="1">
        <v>100000</v>
      </c>
      <c r="J914" s="1">
        <v>200000</v>
      </c>
      <c r="K914" s="1">
        <v>200000</v>
      </c>
      <c r="L914" s="1">
        <v>300000</v>
      </c>
      <c r="M914" s="1">
        <v>300000</v>
      </c>
      <c r="N914" s="1">
        <v>300000</v>
      </c>
      <c r="O914" s="1">
        <v>200000</v>
      </c>
      <c r="P914" s="1">
        <v>200000</v>
      </c>
      <c r="Q914" s="1">
        <v>200000</v>
      </c>
      <c r="R914" s="1">
        <v>200000</v>
      </c>
      <c r="S914" s="1">
        <v>200000</v>
      </c>
      <c r="T914" s="1">
        <v>200000</v>
      </c>
      <c r="U914" s="21">
        <v>0.53120000000000001</v>
      </c>
    </row>
    <row r="915" spans="1:21" x14ac:dyDescent="0.3">
      <c r="A915" s="7" t="s">
        <v>281</v>
      </c>
      <c r="B915" s="7" t="s">
        <v>659</v>
      </c>
      <c r="C915" s="7">
        <v>1312</v>
      </c>
      <c r="D915" s="2" t="s">
        <v>8</v>
      </c>
      <c r="E915" s="2">
        <v>917</v>
      </c>
      <c r="F915" s="2" t="s">
        <v>2353</v>
      </c>
      <c r="G915" s="2" t="s">
        <v>656</v>
      </c>
      <c r="H915" s="8" t="s">
        <v>2068</v>
      </c>
      <c r="I915" s="1">
        <v>100000</v>
      </c>
      <c r="J915" s="1">
        <v>200000</v>
      </c>
      <c r="K915" s="1">
        <v>200000</v>
      </c>
      <c r="L915" s="1">
        <v>200000</v>
      </c>
      <c r="M915" s="1">
        <v>200000</v>
      </c>
      <c r="N915" s="1">
        <v>200000</v>
      </c>
      <c r="O915" s="1">
        <v>200000</v>
      </c>
      <c r="P915" s="1">
        <v>200000</v>
      </c>
      <c r="Q915" s="1">
        <v>200000</v>
      </c>
      <c r="R915" s="1">
        <v>200000</v>
      </c>
      <c r="S915" s="1">
        <v>200000</v>
      </c>
      <c r="T915" s="1">
        <v>200000</v>
      </c>
      <c r="U915" s="21">
        <v>0.53120000000000001</v>
      </c>
    </row>
    <row r="916" spans="1:21" x14ac:dyDescent="0.3">
      <c r="A916" s="7" t="s">
        <v>281</v>
      </c>
      <c r="B916" s="7" t="s">
        <v>659</v>
      </c>
      <c r="C916" s="7">
        <v>1312</v>
      </c>
      <c r="D916" s="2" t="s">
        <v>8</v>
      </c>
      <c r="E916" s="2">
        <v>917</v>
      </c>
      <c r="F916" s="2" t="s">
        <v>2354</v>
      </c>
      <c r="G916" s="2" t="s">
        <v>656</v>
      </c>
      <c r="H916" s="8" t="s">
        <v>2069</v>
      </c>
      <c r="I916" s="1">
        <v>100000</v>
      </c>
      <c r="J916" s="1">
        <v>100000</v>
      </c>
      <c r="K916" s="1">
        <v>200000</v>
      </c>
      <c r="L916" s="1">
        <v>300000</v>
      </c>
      <c r="M916" s="1">
        <v>300000</v>
      </c>
      <c r="N916" s="1">
        <v>200000</v>
      </c>
      <c r="O916" s="1">
        <v>200000</v>
      </c>
      <c r="P916" s="1">
        <v>200000</v>
      </c>
      <c r="Q916" s="1">
        <v>200000</v>
      </c>
      <c r="R916" s="1">
        <v>100000</v>
      </c>
      <c r="S916" s="1">
        <v>100000</v>
      </c>
      <c r="T916" s="1">
        <v>100000</v>
      </c>
      <c r="U916" s="21">
        <v>0.53120000000000001</v>
      </c>
    </row>
    <row r="917" spans="1:21" x14ac:dyDescent="0.3">
      <c r="A917" s="7" t="s">
        <v>281</v>
      </c>
      <c r="B917" s="7" t="s">
        <v>659</v>
      </c>
      <c r="C917" s="7">
        <v>1312</v>
      </c>
      <c r="D917" s="2" t="s">
        <v>8</v>
      </c>
      <c r="E917" s="2">
        <v>917</v>
      </c>
      <c r="F917" s="2" t="s">
        <v>2355</v>
      </c>
      <c r="G917" s="2" t="s">
        <v>656</v>
      </c>
      <c r="H917" s="8" t="s">
        <v>2070</v>
      </c>
      <c r="I917" s="1">
        <v>100000</v>
      </c>
      <c r="J917" s="1">
        <v>100000</v>
      </c>
      <c r="K917" s="1">
        <v>100000</v>
      </c>
      <c r="L917" s="1">
        <v>200000</v>
      </c>
      <c r="M917" s="1">
        <v>200000</v>
      </c>
      <c r="N917" s="1">
        <v>200000</v>
      </c>
      <c r="O917" s="1">
        <v>200000</v>
      </c>
      <c r="P917" s="1">
        <v>200000</v>
      </c>
      <c r="Q917" s="1">
        <v>100000</v>
      </c>
      <c r="R917" s="1">
        <v>100000</v>
      </c>
      <c r="S917" s="1">
        <v>100000</v>
      </c>
      <c r="T917" s="1">
        <v>100000</v>
      </c>
      <c r="U917" s="21">
        <v>0.53120000000000001</v>
      </c>
    </row>
    <row r="918" spans="1:21" x14ac:dyDescent="0.3">
      <c r="A918" s="7" t="s">
        <v>281</v>
      </c>
      <c r="B918" s="7" t="s">
        <v>659</v>
      </c>
      <c r="C918" s="7">
        <v>1312</v>
      </c>
      <c r="D918" s="2" t="s">
        <v>8</v>
      </c>
      <c r="E918" s="2">
        <v>917</v>
      </c>
      <c r="F918" s="2" t="s">
        <v>2356</v>
      </c>
      <c r="G918" s="2" t="s">
        <v>656</v>
      </c>
      <c r="H918" s="8" t="s">
        <v>2071</v>
      </c>
      <c r="I918" s="1">
        <v>100000</v>
      </c>
      <c r="J918" s="1">
        <v>100000</v>
      </c>
      <c r="K918" s="1">
        <v>100000</v>
      </c>
      <c r="L918" s="1">
        <v>200000</v>
      </c>
      <c r="M918" s="1">
        <v>200000</v>
      </c>
      <c r="N918" s="1">
        <v>200000</v>
      </c>
      <c r="O918" s="1">
        <v>100000</v>
      </c>
      <c r="P918" s="1">
        <v>100000</v>
      </c>
      <c r="Q918" s="1">
        <v>100000</v>
      </c>
      <c r="R918" s="1">
        <v>100000</v>
      </c>
      <c r="S918" s="1">
        <v>100000</v>
      </c>
      <c r="T918" s="1">
        <v>100000</v>
      </c>
      <c r="U918" s="21">
        <v>0.53120000000000001</v>
      </c>
    </row>
    <row r="919" spans="1:21" x14ac:dyDescent="0.3">
      <c r="A919" s="7" t="s">
        <v>281</v>
      </c>
      <c r="B919" s="7" t="s">
        <v>659</v>
      </c>
      <c r="C919" s="7">
        <v>1312</v>
      </c>
      <c r="D919" s="2" t="s">
        <v>8</v>
      </c>
      <c r="E919" s="2">
        <v>917</v>
      </c>
      <c r="F919" s="2" t="s">
        <v>2357</v>
      </c>
      <c r="G919" s="2" t="s">
        <v>656</v>
      </c>
      <c r="H919" s="8" t="s">
        <v>2072</v>
      </c>
      <c r="I919" s="1">
        <v>100000</v>
      </c>
      <c r="J919" s="1">
        <v>100000</v>
      </c>
      <c r="K919" s="1">
        <v>100000</v>
      </c>
      <c r="L919" s="1">
        <v>100000</v>
      </c>
      <c r="M919" s="1">
        <v>100000</v>
      </c>
      <c r="N919" s="1">
        <v>200000</v>
      </c>
      <c r="O919" s="1">
        <v>100000</v>
      </c>
      <c r="P919" s="1">
        <v>100000</v>
      </c>
      <c r="Q919" s="1">
        <v>100000</v>
      </c>
      <c r="R919" s="1">
        <v>100000</v>
      </c>
      <c r="S919" s="1">
        <v>100000</v>
      </c>
      <c r="T919" s="1">
        <v>100000</v>
      </c>
      <c r="U919" s="21">
        <v>0.53120000000000001</v>
      </c>
    </row>
    <row r="920" spans="1:21" x14ac:dyDescent="0.3">
      <c r="A920" s="7" t="s">
        <v>281</v>
      </c>
      <c r="B920" s="7" t="s">
        <v>659</v>
      </c>
      <c r="C920" s="7">
        <v>1312</v>
      </c>
      <c r="D920" s="2" t="s">
        <v>8</v>
      </c>
      <c r="E920" s="2">
        <v>917</v>
      </c>
      <c r="F920" s="2" t="s">
        <v>2358</v>
      </c>
      <c r="G920" s="2" t="s">
        <v>656</v>
      </c>
      <c r="H920" s="8" t="s">
        <v>2073</v>
      </c>
      <c r="I920" s="1">
        <v>100000</v>
      </c>
      <c r="J920" s="1">
        <v>100000</v>
      </c>
      <c r="K920" s="1">
        <v>100000</v>
      </c>
      <c r="L920" s="1">
        <v>200000</v>
      </c>
      <c r="M920" s="1">
        <v>200000</v>
      </c>
      <c r="N920" s="1">
        <v>200000</v>
      </c>
      <c r="O920" s="1">
        <v>100000</v>
      </c>
      <c r="P920" s="1">
        <v>100000</v>
      </c>
      <c r="Q920" s="1">
        <v>100000</v>
      </c>
      <c r="R920" s="1">
        <v>100000</v>
      </c>
      <c r="S920" s="1">
        <v>100000</v>
      </c>
      <c r="T920" s="1">
        <v>100000</v>
      </c>
      <c r="U920" s="21">
        <v>0.53120000000000001</v>
      </c>
    </row>
    <row r="921" spans="1:21" x14ac:dyDescent="0.3">
      <c r="A921" s="7" t="s">
        <v>281</v>
      </c>
      <c r="B921" s="7" t="s">
        <v>659</v>
      </c>
      <c r="C921" s="7">
        <v>1312</v>
      </c>
      <c r="D921" s="2" t="s">
        <v>8</v>
      </c>
      <c r="E921" s="2">
        <v>917</v>
      </c>
      <c r="F921" s="2" t="s">
        <v>2359</v>
      </c>
      <c r="G921" s="2" t="s">
        <v>656</v>
      </c>
      <c r="H921" s="8" t="s">
        <v>2074</v>
      </c>
      <c r="I921" s="1">
        <v>100000</v>
      </c>
      <c r="J921" s="1">
        <v>100000</v>
      </c>
      <c r="K921" s="1">
        <v>100000</v>
      </c>
      <c r="L921" s="1">
        <v>200000</v>
      </c>
      <c r="M921" s="1">
        <v>100000</v>
      </c>
      <c r="N921" s="1">
        <v>100000</v>
      </c>
      <c r="O921" s="1">
        <v>100000</v>
      </c>
      <c r="P921" s="1">
        <v>100000</v>
      </c>
      <c r="Q921" s="1">
        <v>100000</v>
      </c>
      <c r="R921" s="1">
        <v>100000</v>
      </c>
      <c r="S921" s="1">
        <v>100000</v>
      </c>
      <c r="T921" s="1">
        <v>100000</v>
      </c>
      <c r="U921" s="21">
        <v>0.53120000000000001</v>
      </c>
    </row>
    <row r="922" spans="1:21" x14ac:dyDescent="0.3">
      <c r="A922" s="7" t="s">
        <v>281</v>
      </c>
      <c r="B922" s="7" t="s">
        <v>659</v>
      </c>
      <c r="C922" s="7">
        <v>1312</v>
      </c>
      <c r="D922" s="2" t="s">
        <v>8</v>
      </c>
      <c r="E922" s="2">
        <v>917</v>
      </c>
      <c r="F922" s="2" t="s">
        <v>2360</v>
      </c>
      <c r="G922" s="2" t="s">
        <v>656</v>
      </c>
      <c r="H922" s="8" t="s">
        <v>2075</v>
      </c>
      <c r="I922" s="1">
        <v>100000</v>
      </c>
      <c r="J922" s="1">
        <v>100000</v>
      </c>
      <c r="K922" s="1">
        <v>100000</v>
      </c>
      <c r="L922" s="1">
        <v>300000</v>
      </c>
      <c r="M922" s="1">
        <v>300000</v>
      </c>
      <c r="N922" s="1">
        <v>200000</v>
      </c>
      <c r="O922" s="1">
        <v>100000</v>
      </c>
      <c r="P922" s="1">
        <v>100000</v>
      </c>
      <c r="Q922" s="1">
        <v>100000</v>
      </c>
      <c r="R922" s="1">
        <v>100000</v>
      </c>
      <c r="S922" s="1">
        <v>100000</v>
      </c>
      <c r="T922" s="1">
        <v>100000</v>
      </c>
      <c r="U922" s="21">
        <v>0.53120000000000001</v>
      </c>
    </row>
    <row r="923" spans="1:21" x14ac:dyDescent="0.3">
      <c r="A923" s="7" t="s">
        <v>281</v>
      </c>
      <c r="B923" s="7" t="s">
        <v>659</v>
      </c>
      <c r="C923" s="7">
        <v>1312</v>
      </c>
      <c r="D923" s="2" t="s">
        <v>8</v>
      </c>
      <c r="E923" s="2">
        <v>917</v>
      </c>
      <c r="F923" s="2" t="s">
        <v>726</v>
      </c>
      <c r="G923" s="2" t="s">
        <v>656</v>
      </c>
      <c r="H923" s="8" t="s">
        <v>2076</v>
      </c>
      <c r="I923" s="1">
        <v>100000</v>
      </c>
      <c r="J923" s="1">
        <v>200000</v>
      </c>
      <c r="K923" s="1">
        <v>200000</v>
      </c>
      <c r="L923" s="1">
        <v>200000</v>
      </c>
      <c r="M923" s="1">
        <v>200000</v>
      </c>
      <c r="N923" s="1">
        <v>200000</v>
      </c>
      <c r="O923" s="1">
        <v>200000</v>
      </c>
      <c r="P923" s="1">
        <v>200000</v>
      </c>
      <c r="Q923" s="1">
        <v>200000</v>
      </c>
      <c r="R923" s="1">
        <v>300000</v>
      </c>
      <c r="S923" s="1">
        <v>300000</v>
      </c>
      <c r="T923" s="1">
        <v>200000</v>
      </c>
      <c r="U923" s="21">
        <v>0.53120000000000001</v>
      </c>
    </row>
    <row r="924" spans="1:21" x14ac:dyDescent="0.3">
      <c r="A924" s="7" t="s">
        <v>281</v>
      </c>
      <c r="B924" s="7" t="s">
        <v>659</v>
      </c>
      <c r="C924" s="7">
        <v>1312</v>
      </c>
      <c r="D924" s="2" t="s">
        <v>8</v>
      </c>
      <c r="E924" s="2">
        <v>917</v>
      </c>
      <c r="F924" s="2" t="s">
        <v>729</v>
      </c>
      <c r="G924" s="2" t="s">
        <v>656</v>
      </c>
      <c r="H924" s="8" t="s">
        <v>2077</v>
      </c>
      <c r="I924" s="1">
        <v>100000</v>
      </c>
      <c r="J924" s="1">
        <v>200000</v>
      </c>
      <c r="K924" s="1">
        <v>200000</v>
      </c>
      <c r="L924" s="1">
        <v>200000</v>
      </c>
      <c r="M924" s="1">
        <v>200000</v>
      </c>
      <c r="N924" s="1">
        <v>200000</v>
      </c>
      <c r="O924" s="1">
        <v>200000</v>
      </c>
      <c r="P924" s="1">
        <v>200000</v>
      </c>
      <c r="Q924" s="1">
        <v>200000</v>
      </c>
      <c r="R924" s="1">
        <v>300000</v>
      </c>
      <c r="S924" s="1">
        <v>300000</v>
      </c>
      <c r="T924" s="1">
        <v>100000</v>
      </c>
      <c r="U924" s="21">
        <v>0.53120000000000001</v>
      </c>
    </row>
    <row r="925" spans="1:21" x14ac:dyDescent="0.3">
      <c r="A925" s="7" t="s">
        <v>281</v>
      </c>
      <c r="B925" s="7" t="s">
        <v>659</v>
      </c>
      <c r="C925" s="7">
        <v>1312</v>
      </c>
      <c r="D925" s="2" t="s">
        <v>8</v>
      </c>
      <c r="E925" s="2">
        <v>917</v>
      </c>
      <c r="F925" s="2" t="s">
        <v>2361</v>
      </c>
      <c r="G925" s="2" t="s">
        <v>656</v>
      </c>
      <c r="H925" s="8" t="s">
        <v>2078</v>
      </c>
      <c r="I925" s="1">
        <v>100000</v>
      </c>
      <c r="J925" s="1">
        <v>100000</v>
      </c>
      <c r="K925" s="1">
        <v>100000</v>
      </c>
      <c r="L925" s="1">
        <v>200000</v>
      </c>
      <c r="M925" s="1">
        <v>200000</v>
      </c>
      <c r="N925" s="1">
        <v>200000</v>
      </c>
      <c r="O925" s="1">
        <v>100000</v>
      </c>
      <c r="P925" s="1">
        <v>100000</v>
      </c>
      <c r="Q925" s="1">
        <v>100000</v>
      </c>
      <c r="R925" s="1">
        <v>300000</v>
      </c>
      <c r="S925" s="1">
        <v>100000</v>
      </c>
      <c r="T925" s="1">
        <v>200000</v>
      </c>
      <c r="U925" s="21">
        <v>0.53120000000000001</v>
      </c>
    </row>
    <row r="926" spans="1:21" x14ac:dyDescent="0.3">
      <c r="A926" s="7" t="s">
        <v>281</v>
      </c>
      <c r="B926" s="7" t="s">
        <v>659</v>
      </c>
      <c r="C926" s="7">
        <v>1312</v>
      </c>
      <c r="D926" s="2" t="s">
        <v>8</v>
      </c>
      <c r="E926" s="2">
        <v>917</v>
      </c>
      <c r="F926" s="2" t="s">
        <v>2362</v>
      </c>
      <c r="G926" s="2" t="s">
        <v>656</v>
      </c>
      <c r="H926" s="8" t="s">
        <v>2079</v>
      </c>
      <c r="I926" s="1">
        <v>100000</v>
      </c>
      <c r="J926" s="1">
        <v>100000</v>
      </c>
      <c r="K926" s="1">
        <v>100000</v>
      </c>
      <c r="L926" s="1">
        <v>300000</v>
      </c>
      <c r="M926" s="1">
        <v>300000</v>
      </c>
      <c r="N926" s="1">
        <v>200000</v>
      </c>
      <c r="O926" s="1">
        <v>100000</v>
      </c>
      <c r="P926" s="1">
        <v>100000</v>
      </c>
      <c r="Q926" s="1">
        <v>100000</v>
      </c>
      <c r="R926" s="1">
        <v>200000</v>
      </c>
      <c r="S926" s="1">
        <v>100000</v>
      </c>
      <c r="T926" s="1">
        <v>100000</v>
      </c>
      <c r="U926" s="21">
        <v>0.53120000000000001</v>
      </c>
    </row>
    <row r="927" spans="1:21" x14ac:dyDescent="0.3">
      <c r="A927" s="7" t="s">
        <v>281</v>
      </c>
      <c r="B927" s="7" t="s">
        <v>659</v>
      </c>
      <c r="C927" s="7">
        <v>1312</v>
      </c>
      <c r="D927" s="2" t="s">
        <v>8</v>
      </c>
      <c r="E927" s="2">
        <v>917</v>
      </c>
      <c r="F927" s="2" t="s">
        <v>2363</v>
      </c>
      <c r="G927" s="2" t="s">
        <v>656</v>
      </c>
      <c r="H927" s="8" t="s">
        <v>2080</v>
      </c>
      <c r="I927" s="1">
        <v>100000</v>
      </c>
      <c r="J927" s="1">
        <v>100000</v>
      </c>
      <c r="K927" s="1">
        <v>100000</v>
      </c>
      <c r="L927" s="1">
        <v>200000</v>
      </c>
      <c r="M927" s="1">
        <v>200000</v>
      </c>
      <c r="N927" s="1">
        <v>200000</v>
      </c>
      <c r="O927" s="1">
        <v>100000</v>
      </c>
      <c r="P927" s="1">
        <v>100000</v>
      </c>
      <c r="Q927" s="1">
        <v>100000</v>
      </c>
      <c r="R927" s="1">
        <v>100000</v>
      </c>
      <c r="S927" s="1">
        <v>100000</v>
      </c>
      <c r="T927" s="1">
        <v>200000</v>
      </c>
      <c r="U927" s="21">
        <v>0.53120000000000001</v>
      </c>
    </row>
    <row r="928" spans="1:21" x14ac:dyDescent="0.3">
      <c r="A928" s="7" t="s">
        <v>281</v>
      </c>
      <c r="B928" s="7" t="s">
        <v>659</v>
      </c>
      <c r="C928" s="7">
        <v>1312</v>
      </c>
      <c r="D928" s="2" t="s">
        <v>8</v>
      </c>
      <c r="E928" s="2">
        <v>917</v>
      </c>
      <c r="F928" s="2" t="s">
        <v>2364</v>
      </c>
      <c r="G928" s="2" t="s">
        <v>656</v>
      </c>
      <c r="H928" s="8" t="s">
        <v>2081</v>
      </c>
      <c r="I928" s="1">
        <v>100000</v>
      </c>
      <c r="J928" s="1">
        <v>200000</v>
      </c>
      <c r="K928" s="1">
        <v>400000</v>
      </c>
      <c r="L928" s="1">
        <v>500000</v>
      </c>
      <c r="M928" s="1">
        <v>700000</v>
      </c>
      <c r="N928" s="1">
        <v>500000</v>
      </c>
      <c r="O928" s="1">
        <v>800000</v>
      </c>
      <c r="P928" s="1">
        <v>800000</v>
      </c>
      <c r="Q928" s="1">
        <v>200000</v>
      </c>
      <c r="R928" s="1">
        <v>800000</v>
      </c>
      <c r="S928" s="1">
        <v>800000</v>
      </c>
      <c r="T928" s="1">
        <v>800000</v>
      </c>
      <c r="U928" s="21">
        <v>0.53120000000000001</v>
      </c>
    </row>
    <row r="929" spans="1:21" x14ac:dyDescent="0.3">
      <c r="A929" s="7" t="s">
        <v>281</v>
      </c>
      <c r="B929" s="7" t="s">
        <v>659</v>
      </c>
      <c r="C929" s="7">
        <v>1312</v>
      </c>
      <c r="D929" s="2" t="s">
        <v>8</v>
      </c>
      <c r="E929" s="2">
        <v>917</v>
      </c>
      <c r="F929" s="2" t="s">
        <v>724</v>
      </c>
      <c r="G929" s="2" t="s">
        <v>656</v>
      </c>
      <c r="H929" s="8" t="s">
        <v>623</v>
      </c>
      <c r="I929" s="1">
        <v>100000</v>
      </c>
      <c r="J929" s="1">
        <v>100000</v>
      </c>
      <c r="K929" s="1">
        <v>200000</v>
      </c>
      <c r="L929" s="1">
        <v>200000</v>
      </c>
      <c r="M929" s="1">
        <v>200000</v>
      </c>
      <c r="N929" s="1">
        <v>200000</v>
      </c>
      <c r="O929" s="1">
        <v>200000</v>
      </c>
      <c r="P929" s="1">
        <v>200000</v>
      </c>
      <c r="Q929" s="1">
        <v>900000</v>
      </c>
      <c r="R929" s="1">
        <v>300000</v>
      </c>
      <c r="S929" s="1">
        <v>200000</v>
      </c>
      <c r="T929" s="1">
        <v>200000</v>
      </c>
      <c r="U929" s="21">
        <v>0.53120000000000001</v>
      </c>
    </row>
    <row r="930" spans="1:21" x14ac:dyDescent="0.3">
      <c r="A930" s="7" t="s">
        <v>281</v>
      </c>
      <c r="B930" s="7" t="s">
        <v>659</v>
      </c>
      <c r="C930" s="7">
        <v>1312</v>
      </c>
      <c r="D930" s="2" t="s">
        <v>8</v>
      </c>
      <c r="E930" s="2">
        <v>917</v>
      </c>
      <c r="F930" s="2" t="s">
        <v>2365</v>
      </c>
      <c r="G930" s="2" t="s">
        <v>656</v>
      </c>
      <c r="H930" s="8" t="s">
        <v>2082</v>
      </c>
      <c r="I930" s="1">
        <v>100000</v>
      </c>
      <c r="J930" s="1">
        <v>100000</v>
      </c>
      <c r="K930" s="1">
        <v>100000</v>
      </c>
      <c r="L930" s="1">
        <v>200000</v>
      </c>
      <c r="M930" s="1">
        <v>200000</v>
      </c>
      <c r="N930" s="1">
        <v>200000</v>
      </c>
      <c r="O930" s="1">
        <v>100000</v>
      </c>
      <c r="P930" s="1">
        <v>100000</v>
      </c>
      <c r="Q930" s="1">
        <v>100000</v>
      </c>
      <c r="R930" s="1">
        <v>100000</v>
      </c>
      <c r="S930" s="1">
        <v>200000</v>
      </c>
      <c r="T930" s="1">
        <v>200000</v>
      </c>
      <c r="U930" s="21">
        <v>0.53120000000000001</v>
      </c>
    </row>
    <row r="931" spans="1:21" x14ac:dyDescent="0.3">
      <c r="A931" s="7" t="s">
        <v>281</v>
      </c>
      <c r="B931" s="7" t="s">
        <v>659</v>
      </c>
      <c r="C931" s="7">
        <v>1312</v>
      </c>
      <c r="D931" s="2" t="s">
        <v>8</v>
      </c>
      <c r="E931" s="2">
        <v>917</v>
      </c>
      <c r="F931" s="2" t="s">
        <v>722</v>
      </c>
      <c r="G931" s="2" t="s">
        <v>656</v>
      </c>
      <c r="H931" s="8" t="s">
        <v>621</v>
      </c>
      <c r="I931" s="1">
        <v>100000</v>
      </c>
      <c r="J931" s="1">
        <v>100000</v>
      </c>
      <c r="K931" s="1">
        <v>300000</v>
      </c>
      <c r="L931" s="1">
        <v>500000</v>
      </c>
      <c r="M931" s="1">
        <v>500000</v>
      </c>
      <c r="N931" s="1">
        <v>400000</v>
      </c>
      <c r="O931" s="1">
        <v>300000</v>
      </c>
      <c r="P931" s="1">
        <v>300000</v>
      </c>
      <c r="Q931" s="1">
        <v>600000</v>
      </c>
      <c r="R931" s="1">
        <v>900000</v>
      </c>
      <c r="S931" s="1">
        <v>300000</v>
      </c>
      <c r="T931" s="1">
        <v>600000</v>
      </c>
      <c r="U931" s="21">
        <v>0.53120000000000001</v>
      </c>
    </row>
    <row r="932" spans="1:21" x14ac:dyDescent="0.3">
      <c r="A932" s="7" t="s">
        <v>281</v>
      </c>
      <c r="B932" s="7" t="s">
        <v>659</v>
      </c>
      <c r="C932" s="7">
        <v>1312</v>
      </c>
      <c r="D932" s="2" t="s">
        <v>8</v>
      </c>
      <c r="E932" s="2">
        <v>917</v>
      </c>
      <c r="F932" s="2" t="s">
        <v>723</v>
      </c>
      <c r="G932" s="2" t="s">
        <v>656</v>
      </c>
      <c r="H932" s="8" t="s">
        <v>622</v>
      </c>
      <c r="I932" s="1">
        <v>100000</v>
      </c>
      <c r="J932" s="1">
        <v>100000</v>
      </c>
      <c r="K932" s="1">
        <v>100000</v>
      </c>
      <c r="L932" s="1">
        <v>700000</v>
      </c>
      <c r="M932" s="1">
        <v>200000</v>
      </c>
      <c r="N932" s="1">
        <v>100000</v>
      </c>
      <c r="O932" s="1">
        <v>100000</v>
      </c>
      <c r="P932" s="1">
        <v>100000</v>
      </c>
      <c r="Q932" s="1">
        <v>100000</v>
      </c>
      <c r="R932" s="1">
        <v>300000</v>
      </c>
      <c r="S932" s="1">
        <v>100000</v>
      </c>
      <c r="T932" s="1">
        <v>380000</v>
      </c>
      <c r="U932" s="21">
        <v>0.53120000000000001</v>
      </c>
    </row>
    <row r="933" spans="1:21" x14ac:dyDescent="0.3">
      <c r="A933" s="7" t="s">
        <v>281</v>
      </c>
      <c r="B933" s="7" t="s">
        <v>659</v>
      </c>
      <c r="C933" s="7">
        <v>1312</v>
      </c>
      <c r="D933" s="2" t="s">
        <v>8</v>
      </c>
      <c r="E933" s="2">
        <v>917</v>
      </c>
      <c r="F933" s="2" t="s">
        <v>2366</v>
      </c>
      <c r="G933" s="2" t="s">
        <v>656</v>
      </c>
      <c r="H933" s="8" t="s">
        <v>2083</v>
      </c>
      <c r="I933" s="1">
        <v>200000</v>
      </c>
      <c r="J933" s="1">
        <v>100000</v>
      </c>
      <c r="K933" s="1">
        <v>300000</v>
      </c>
      <c r="L933" s="1">
        <v>700000</v>
      </c>
      <c r="M933" s="1">
        <v>400000</v>
      </c>
      <c r="N933" s="1">
        <v>200000</v>
      </c>
      <c r="O933" s="1">
        <v>200000</v>
      </c>
      <c r="P933" s="1">
        <v>400000</v>
      </c>
      <c r="Q933" s="1">
        <v>400000</v>
      </c>
      <c r="R933" s="1">
        <v>300000</v>
      </c>
      <c r="S933" s="1">
        <v>400000</v>
      </c>
      <c r="T933" s="1">
        <v>400000</v>
      </c>
      <c r="U933" s="21">
        <v>0.53120000000000001</v>
      </c>
    </row>
    <row r="934" spans="1:21" x14ac:dyDescent="0.3">
      <c r="A934" s="7" t="s">
        <v>281</v>
      </c>
      <c r="B934" s="7" t="s">
        <v>659</v>
      </c>
      <c r="C934" s="7">
        <v>1312</v>
      </c>
      <c r="D934" s="2" t="s">
        <v>252</v>
      </c>
      <c r="E934" s="2">
        <v>999</v>
      </c>
      <c r="F934" s="2" t="s">
        <v>252</v>
      </c>
      <c r="G934" s="2" t="s">
        <v>656</v>
      </c>
      <c r="H934" s="8" t="s">
        <v>1777</v>
      </c>
      <c r="I934" s="1">
        <v>500000</v>
      </c>
      <c r="J934" s="1">
        <v>1100000</v>
      </c>
      <c r="K934" s="1">
        <v>2000000</v>
      </c>
      <c r="L934" s="1">
        <v>3500000</v>
      </c>
      <c r="M934" s="1">
        <v>3500000</v>
      </c>
      <c r="N934" s="1">
        <v>4900000</v>
      </c>
      <c r="O934" s="1">
        <v>6200000</v>
      </c>
      <c r="P934" s="1">
        <v>6120000</v>
      </c>
      <c r="Q934" s="1">
        <v>6200000</v>
      </c>
      <c r="R934" s="1">
        <v>6300000</v>
      </c>
      <c r="S934" s="1">
        <v>6500000</v>
      </c>
      <c r="T934" s="1">
        <v>7500000</v>
      </c>
      <c r="U934" s="21">
        <v>0.53120000000000001</v>
      </c>
    </row>
    <row r="935" spans="1:21" x14ac:dyDescent="0.3">
      <c r="A935" s="7" t="s">
        <v>281</v>
      </c>
      <c r="B935" s="7" t="s">
        <v>659</v>
      </c>
      <c r="C935" s="7">
        <v>1312</v>
      </c>
      <c r="D935" s="2" t="s">
        <v>8</v>
      </c>
      <c r="E935" s="2">
        <v>917</v>
      </c>
      <c r="F935" s="2" t="s">
        <v>2367</v>
      </c>
      <c r="G935" s="2" t="s">
        <v>658</v>
      </c>
      <c r="H935" s="8" t="s">
        <v>2084</v>
      </c>
      <c r="I935" s="1">
        <v>40000</v>
      </c>
      <c r="J935" s="1">
        <v>40000</v>
      </c>
      <c r="K935" s="1">
        <v>40000</v>
      </c>
      <c r="L935" s="1">
        <v>40000</v>
      </c>
      <c r="M935" s="1">
        <v>40000</v>
      </c>
      <c r="N935" s="1">
        <v>40000</v>
      </c>
      <c r="O935" s="1">
        <v>40000</v>
      </c>
      <c r="P935" s="1">
        <v>40000</v>
      </c>
      <c r="Q935" s="1">
        <v>40000</v>
      </c>
      <c r="R935" s="1">
        <v>10000</v>
      </c>
      <c r="S935" s="1">
        <v>40000</v>
      </c>
      <c r="T935" s="1">
        <v>40000</v>
      </c>
      <c r="U935" s="21">
        <v>0.53120000000000001</v>
      </c>
    </row>
    <row r="936" spans="1:21" x14ac:dyDescent="0.3">
      <c r="A936" s="7" t="s">
        <v>281</v>
      </c>
      <c r="B936" s="7" t="s">
        <v>659</v>
      </c>
      <c r="C936" s="7">
        <v>1312</v>
      </c>
      <c r="D936" s="2" t="s">
        <v>8</v>
      </c>
      <c r="E936" s="2">
        <v>917</v>
      </c>
      <c r="F936" s="2" t="s">
        <v>2368</v>
      </c>
      <c r="G936" s="2" t="s">
        <v>658</v>
      </c>
      <c r="H936" s="8" t="s">
        <v>2085</v>
      </c>
      <c r="I936" s="1">
        <v>20000</v>
      </c>
      <c r="J936" s="1">
        <v>20000</v>
      </c>
      <c r="K936" s="1">
        <v>20000</v>
      </c>
      <c r="L936" s="1">
        <v>20000</v>
      </c>
      <c r="M936" s="1">
        <v>20000</v>
      </c>
      <c r="N936" s="1">
        <v>20000</v>
      </c>
      <c r="O936" s="1">
        <v>20000</v>
      </c>
      <c r="P936" s="1">
        <v>20000</v>
      </c>
      <c r="Q936" s="1">
        <v>20000</v>
      </c>
      <c r="R936" s="1">
        <v>10000</v>
      </c>
      <c r="S936" s="1">
        <v>20000</v>
      </c>
      <c r="T936" s="1">
        <v>20000</v>
      </c>
      <c r="U936" s="21">
        <v>0.53120000000000001</v>
      </c>
    </row>
    <row r="937" spans="1:21" x14ac:dyDescent="0.3">
      <c r="A937" s="7" t="s">
        <v>281</v>
      </c>
      <c r="B937" s="7" t="s">
        <v>659</v>
      </c>
      <c r="C937" s="7">
        <v>1312</v>
      </c>
      <c r="D937" s="2" t="s">
        <v>8</v>
      </c>
      <c r="E937" s="2">
        <v>917</v>
      </c>
      <c r="F937" s="2" t="s">
        <v>2369</v>
      </c>
      <c r="G937" s="2" t="s">
        <v>658</v>
      </c>
      <c r="H937" s="8" t="s">
        <v>2086</v>
      </c>
      <c r="I937" s="1">
        <v>30000</v>
      </c>
      <c r="J937" s="1">
        <v>30000</v>
      </c>
      <c r="K937" s="1">
        <v>30000</v>
      </c>
      <c r="L937" s="1">
        <v>30000</v>
      </c>
      <c r="M937" s="1">
        <v>30000</v>
      </c>
      <c r="N937" s="1">
        <v>30000</v>
      </c>
      <c r="O937" s="1">
        <v>30000</v>
      </c>
      <c r="P937" s="1">
        <v>30000</v>
      </c>
      <c r="Q937" s="1">
        <v>30000</v>
      </c>
      <c r="R937" s="1">
        <v>30000</v>
      </c>
      <c r="S937" s="1">
        <v>30000</v>
      </c>
      <c r="T937" s="1">
        <v>30000</v>
      </c>
      <c r="U937" s="21">
        <v>0.53120000000000001</v>
      </c>
    </row>
    <row r="938" spans="1:21" x14ac:dyDescent="0.3">
      <c r="A938" s="7" t="s">
        <v>281</v>
      </c>
      <c r="B938" s="7" t="s">
        <v>659</v>
      </c>
      <c r="C938" s="7">
        <v>1312</v>
      </c>
      <c r="D938" s="2" t="s">
        <v>8</v>
      </c>
      <c r="E938" s="2">
        <v>917</v>
      </c>
      <c r="F938" s="2" t="s">
        <v>2370</v>
      </c>
      <c r="G938" s="2" t="s">
        <v>658</v>
      </c>
      <c r="H938" s="8" t="s">
        <v>2087</v>
      </c>
      <c r="I938" s="1">
        <v>100000</v>
      </c>
      <c r="J938" s="1">
        <v>100000</v>
      </c>
      <c r="K938" s="1">
        <v>100000</v>
      </c>
      <c r="L938" s="1">
        <v>100000</v>
      </c>
      <c r="M938" s="1">
        <v>100000</v>
      </c>
      <c r="N938" s="1">
        <v>200000</v>
      </c>
      <c r="O938" s="1">
        <v>200000</v>
      </c>
      <c r="P938" s="1">
        <v>200000</v>
      </c>
      <c r="Q938" s="1">
        <v>200000</v>
      </c>
      <c r="R938" s="1">
        <v>200000</v>
      </c>
      <c r="S938" s="1">
        <v>1000000</v>
      </c>
      <c r="T938" s="1">
        <v>1000000</v>
      </c>
      <c r="U938" s="21">
        <v>0.53120000000000001</v>
      </c>
    </row>
    <row r="939" spans="1:21" x14ac:dyDescent="0.3">
      <c r="A939" s="7" t="s">
        <v>281</v>
      </c>
      <c r="B939" s="7" t="s">
        <v>659</v>
      </c>
      <c r="C939" s="7">
        <v>1312</v>
      </c>
      <c r="D939" s="2" t="s">
        <v>8</v>
      </c>
      <c r="E939" s="2">
        <v>917</v>
      </c>
      <c r="F939" s="2" t="e">
        <v>#N/A</v>
      </c>
      <c r="G939" s="2" t="s">
        <v>658</v>
      </c>
      <c r="H939" s="8" t="s">
        <v>2088</v>
      </c>
      <c r="I939" s="1">
        <v>500000</v>
      </c>
      <c r="J939" s="1">
        <v>500000</v>
      </c>
      <c r="K939" s="1">
        <v>500000</v>
      </c>
      <c r="L939" s="1">
        <v>500000</v>
      </c>
      <c r="M939" s="1">
        <v>500000</v>
      </c>
      <c r="N939" s="1">
        <v>2000000</v>
      </c>
      <c r="O939" s="1">
        <v>2000000</v>
      </c>
      <c r="P939" s="1">
        <v>2000000</v>
      </c>
      <c r="Q939" s="1">
        <v>1000000</v>
      </c>
      <c r="R939" s="1">
        <v>1000000</v>
      </c>
      <c r="S939" s="1">
        <v>1000000</v>
      </c>
      <c r="T939" s="1">
        <v>1000000</v>
      </c>
      <c r="U939" s="21">
        <v>0.53120000000000001</v>
      </c>
    </row>
    <row r="940" spans="1:21" x14ac:dyDescent="0.3">
      <c r="A940" s="7" t="s">
        <v>281</v>
      </c>
      <c r="B940" s="7" t="s">
        <v>659</v>
      </c>
      <c r="C940" s="7">
        <v>1312</v>
      </c>
      <c r="D940" s="2" t="s">
        <v>8</v>
      </c>
      <c r="E940" s="2">
        <v>917</v>
      </c>
      <c r="F940" s="2" t="s">
        <v>2371</v>
      </c>
      <c r="G940" s="2" t="s">
        <v>658</v>
      </c>
      <c r="H940" s="8" t="s">
        <v>2089</v>
      </c>
      <c r="I940" s="1">
        <v>30000</v>
      </c>
      <c r="J940" s="1">
        <v>30000</v>
      </c>
      <c r="K940" s="1">
        <v>30000</v>
      </c>
      <c r="L940" s="1">
        <v>30000</v>
      </c>
      <c r="M940" s="1">
        <v>30000</v>
      </c>
      <c r="N940" s="1">
        <v>100000</v>
      </c>
      <c r="O940" s="1">
        <v>100000</v>
      </c>
      <c r="P940" s="1">
        <v>100000</v>
      </c>
      <c r="Q940" s="1">
        <v>100000</v>
      </c>
      <c r="R940" s="1">
        <v>90000</v>
      </c>
      <c r="S940" s="1">
        <v>100000</v>
      </c>
      <c r="T940" s="1">
        <v>100000</v>
      </c>
      <c r="U940" s="21">
        <v>0.53120000000000001</v>
      </c>
    </row>
    <row r="941" spans="1:21" x14ac:dyDescent="0.3">
      <c r="A941" s="7" t="s">
        <v>281</v>
      </c>
      <c r="B941" s="7" t="s">
        <v>659</v>
      </c>
      <c r="C941" s="7">
        <v>1312</v>
      </c>
      <c r="D941" s="2" t="s">
        <v>8</v>
      </c>
      <c r="E941" s="2">
        <v>917</v>
      </c>
      <c r="F941" s="2" t="s">
        <v>2372</v>
      </c>
      <c r="G941" s="2" t="s">
        <v>658</v>
      </c>
      <c r="H941" s="8" t="s">
        <v>2090</v>
      </c>
      <c r="I941" s="1">
        <v>100000</v>
      </c>
      <c r="J941" s="1">
        <v>100000</v>
      </c>
      <c r="K941" s="1">
        <v>100000</v>
      </c>
      <c r="L941" s="1">
        <v>100000</v>
      </c>
      <c r="M941" s="1">
        <v>100000</v>
      </c>
      <c r="N941" s="1">
        <v>500000</v>
      </c>
      <c r="O941" s="1">
        <v>500000</v>
      </c>
      <c r="P941" s="1">
        <v>500000</v>
      </c>
      <c r="Q941" s="1">
        <v>500000</v>
      </c>
      <c r="R941" s="1">
        <v>100000</v>
      </c>
      <c r="S941" s="1">
        <v>10000</v>
      </c>
      <c r="T941" s="1">
        <v>10000</v>
      </c>
      <c r="U941" s="21">
        <v>0.53120000000000001</v>
      </c>
    </row>
    <row r="942" spans="1:21" x14ac:dyDescent="0.3">
      <c r="A942" s="7" t="s">
        <v>281</v>
      </c>
      <c r="B942" s="7" t="s">
        <v>659</v>
      </c>
      <c r="C942" s="7">
        <v>1312</v>
      </c>
      <c r="D942" s="2" t="s">
        <v>8</v>
      </c>
      <c r="E942" s="2">
        <v>917</v>
      </c>
      <c r="F942" s="2" t="e">
        <v>#N/A</v>
      </c>
      <c r="G942" s="2" t="s">
        <v>658</v>
      </c>
      <c r="H942" s="8" t="s">
        <v>2091</v>
      </c>
      <c r="I942" s="1">
        <v>100000</v>
      </c>
      <c r="J942" s="1">
        <v>100000</v>
      </c>
      <c r="K942" s="1">
        <v>100000</v>
      </c>
      <c r="L942" s="1">
        <v>100000</v>
      </c>
      <c r="M942" s="1">
        <v>50000</v>
      </c>
      <c r="N942" s="1">
        <v>200000</v>
      </c>
      <c r="O942" s="1">
        <v>200000</v>
      </c>
      <c r="P942" s="1">
        <v>200000</v>
      </c>
      <c r="Q942" s="1">
        <v>200000</v>
      </c>
      <c r="R942" s="1">
        <v>90000</v>
      </c>
      <c r="S942" s="1">
        <v>300000</v>
      </c>
      <c r="T942" s="1">
        <v>300000</v>
      </c>
      <c r="U942" s="21">
        <v>0.53120000000000001</v>
      </c>
    </row>
    <row r="943" spans="1:21" x14ac:dyDescent="0.3">
      <c r="A943" s="7" t="s">
        <v>281</v>
      </c>
      <c r="B943" s="7" t="s">
        <v>659</v>
      </c>
      <c r="C943" s="7">
        <v>1312</v>
      </c>
      <c r="D943" s="2" t="s">
        <v>8</v>
      </c>
      <c r="E943" s="2">
        <v>917</v>
      </c>
      <c r="F943" s="2" t="s">
        <v>2373</v>
      </c>
      <c r="G943" s="2" t="s">
        <v>658</v>
      </c>
      <c r="H943" s="8" t="s">
        <v>2092</v>
      </c>
      <c r="I943" s="1">
        <v>90000</v>
      </c>
      <c r="J943" s="1">
        <v>90000</v>
      </c>
      <c r="K943" s="1">
        <v>100000</v>
      </c>
      <c r="L943" s="1">
        <v>100000</v>
      </c>
      <c r="M943" s="1">
        <v>100000</v>
      </c>
      <c r="N943" s="1">
        <v>300000</v>
      </c>
      <c r="O943" s="1">
        <v>300000</v>
      </c>
      <c r="P943" s="1">
        <v>300000</v>
      </c>
      <c r="Q943" s="1">
        <v>100000</v>
      </c>
      <c r="R943" s="1">
        <v>100000</v>
      </c>
      <c r="S943" s="1">
        <v>100000</v>
      </c>
      <c r="T943" s="1">
        <v>100000</v>
      </c>
      <c r="U943" s="21">
        <v>0.53120000000000001</v>
      </c>
    </row>
    <row r="944" spans="1:21" x14ac:dyDescent="0.3">
      <c r="A944" s="7" t="s">
        <v>281</v>
      </c>
      <c r="B944" s="7" t="s">
        <v>659</v>
      </c>
      <c r="C944" s="7">
        <v>1312</v>
      </c>
      <c r="D944" s="2" t="s">
        <v>8</v>
      </c>
      <c r="E944" s="2">
        <v>917</v>
      </c>
      <c r="F944" s="2" t="e">
        <v>#N/A</v>
      </c>
      <c r="G944" s="2" t="s">
        <v>658</v>
      </c>
      <c r="H944" s="8" t="s">
        <v>2093</v>
      </c>
      <c r="I944" s="1">
        <v>50000</v>
      </c>
      <c r="J944" s="1">
        <v>50000</v>
      </c>
      <c r="K944" s="1">
        <v>50000</v>
      </c>
      <c r="L944" s="1">
        <v>50000</v>
      </c>
      <c r="M944" s="1">
        <v>50000</v>
      </c>
      <c r="N944" s="1">
        <v>50000</v>
      </c>
      <c r="O944" s="1">
        <v>50000</v>
      </c>
      <c r="P944" s="1">
        <v>50000</v>
      </c>
      <c r="Q944" s="1">
        <v>50000</v>
      </c>
      <c r="R944" s="1">
        <v>50000</v>
      </c>
      <c r="S944" s="1">
        <v>10000</v>
      </c>
      <c r="T944" s="1">
        <v>10000</v>
      </c>
      <c r="U944" s="21">
        <v>0.53120000000000001</v>
      </c>
    </row>
    <row r="945" spans="1:21" x14ac:dyDescent="0.3">
      <c r="A945" s="7" t="s">
        <v>281</v>
      </c>
      <c r="B945" s="7" t="s">
        <v>659</v>
      </c>
      <c r="C945" s="7">
        <v>1312</v>
      </c>
      <c r="D945" s="2" t="s">
        <v>8</v>
      </c>
      <c r="E945" s="2">
        <v>917</v>
      </c>
      <c r="F945" s="2" t="s">
        <v>2374</v>
      </c>
      <c r="G945" s="2" t="s">
        <v>658</v>
      </c>
      <c r="H945" s="8" t="s">
        <v>2094</v>
      </c>
      <c r="I945" s="1">
        <v>20000</v>
      </c>
      <c r="J945" s="1">
        <v>20000</v>
      </c>
      <c r="K945" s="1">
        <v>20000</v>
      </c>
      <c r="L945" s="1">
        <v>20000</v>
      </c>
      <c r="M945" s="1">
        <v>20000</v>
      </c>
      <c r="N945" s="1">
        <v>20000</v>
      </c>
      <c r="O945" s="1">
        <v>20000</v>
      </c>
      <c r="P945" s="1">
        <v>20000</v>
      </c>
      <c r="Q945" s="1">
        <v>20000</v>
      </c>
      <c r="R945" s="1">
        <v>20000</v>
      </c>
      <c r="S945" s="1">
        <v>20000</v>
      </c>
      <c r="T945" s="1">
        <v>20000</v>
      </c>
      <c r="U945" s="21">
        <v>0.53120000000000001</v>
      </c>
    </row>
    <row r="946" spans="1:21" x14ac:dyDescent="0.3">
      <c r="A946" s="7" t="s">
        <v>281</v>
      </c>
      <c r="B946" s="7" t="s">
        <v>659</v>
      </c>
      <c r="C946" s="7">
        <v>1312</v>
      </c>
      <c r="D946" s="2" t="s">
        <v>8</v>
      </c>
      <c r="E946" s="2">
        <v>917</v>
      </c>
      <c r="F946" s="2" t="s">
        <v>752</v>
      </c>
      <c r="G946" s="2" t="s">
        <v>658</v>
      </c>
      <c r="H946" s="8" t="s">
        <v>2095</v>
      </c>
      <c r="I946" s="1">
        <v>90000</v>
      </c>
      <c r="J946" s="1">
        <v>90000</v>
      </c>
      <c r="K946" s="1">
        <v>90000</v>
      </c>
      <c r="L946" s="1">
        <v>90000</v>
      </c>
      <c r="M946" s="1">
        <v>20000</v>
      </c>
      <c r="N946" s="1">
        <v>100000</v>
      </c>
      <c r="O946" s="1">
        <v>100000</v>
      </c>
      <c r="P946" s="1">
        <v>100000</v>
      </c>
      <c r="Q946" s="1">
        <v>100000</v>
      </c>
      <c r="R946" s="1">
        <v>100000</v>
      </c>
      <c r="S946" s="1">
        <v>100000</v>
      </c>
      <c r="T946" s="1">
        <v>100000</v>
      </c>
      <c r="U946" s="21">
        <v>0.53120000000000001</v>
      </c>
    </row>
    <row r="947" spans="1:21" x14ac:dyDescent="0.3">
      <c r="A947" s="7" t="s">
        <v>281</v>
      </c>
      <c r="B947" s="7" t="s">
        <v>659</v>
      </c>
      <c r="C947" s="7">
        <v>1312</v>
      </c>
      <c r="D947" s="2" t="s">
        <v>8</v>
      </c>
      <c r="E947" s="2">
        <v>917</v>
      </c>
      <c r="F947" s="2" t="s">
        <v>2375</v>
      </c>
      <c r="G947" s="2" t="s">
        <v>658</v>
      </c>
      <c r="H947" s="8" t="s">
        <v>2096</v>
      </c>
      <c r="I947" s="1">
        <v>100000</v>
      </c>
      <c r="J947" s="1">
        <v>100000</v>
      </c>
      <c r="K947" s="1">
        <v>1000000</v>
      </c>
      <c r="L947" s="1">
        <v>1000000</v>
      </c>
      <c r="M947" s="1">
        <v>1000000</v>
      </c>
      <c r="N947" s="1">
        <v>2000000</v>
      </c>
      <c r="O947" s="1">
        <v>2000000</v>
      </c>
      <c r="P947" s="1">
        <v>2000000</v>
      </c>
      <c r="Q947" s="1">
        <v>2000000</v>
      </c>
      <c r="R947" s="1">
        <v>2000000</v>
      </c>
      <c r="S947" s="1">
        <v>2000000</v>
      </c>
      <c r="T947" s="1">
        <v>2000000</v>
      </c>
      <c r="U947" s="21">
        <v>0.53120000000000001</v>
      </c>
    </row>
    <row r="948" spans="1:21" x14ac:dyDescent="0.3">
      <c r="A948" s="7" t="s">
        <v>281</v>
      </c>
      <c r="B948" s="7" t="s">
        <v>659</v>
      </c>
      <c r="C948" s="7">
        <v>1312</v>
      </c>
      <c r="D948" s="2" t="s">
        <v>8</v>
      </c>
      <c r="E948" s="2">
        <v>917</v>
      </c>
      <c r="F948" s="2" t="e">
        <v>#N/A</v>
      </c>
      <c r="G948" s="2" t="s">
        <v>658</v>
      </c>
      <c r="H948" s="8" t="s">
        <v>2097</v>
      </c>
      <c r="I948" s="1">
        <v>100000</v>
      </c>
      <c r="J948" s="1">
        <v>100000</v>
      </c>
      <c r="K948" s="1">
        <v>40000</v>
      </c>
      <c r="L948" s="1">
        <v>100000</v>
      </c>
      <c r="M948" s="1">
        <v>10000</v>
      </c>
      <c r="N948" s="1">
        <v>100000</v>
      </c>
      <c r="O948" s="1">
        <v>100000</v>
      </c>
      <c r="P948" s="1">
        <v>100000</v>
      </c>
      <c r="Q948" s="1">
        <v>100000</v>
      </c>
      <c r="R948" s="1">
        <v>100000</v>
      </c>
      <c r="S948" s="1">
        <v>100000</v>
      </c>
      <c r="T948" s="1">
        <v>100000</v>
      </c>
      <c r="U948" s="21">
        <v>0.53120000000000001</v>
      </c>
    </row>
    <row r="949" spans="1:21" x14ac:dyDescent="0.3">
      <c r="A949" s="7" t="s">
        <v>281</v>
      </c>
      <c r="B949" s="7" t="s">
        <v>659</v>
      </c>
      <c r="C949" s="7">
        <v>1312</v>
      </c>
      <c r="D949" s="2" t="s">
        <v>8</v>
      </c>
      <c r="E949" s="2">
        <v>917</v>
      </c>
      <c r="F949" s="2" t="s">
        <v>2376</v>
      </c>
      <c r="G949" s="2" t="s">
        <v>658</v>
      </c>
      <c r="H949" s="8" t="s">
        <v>2098</v>
      </c>
      <c r="I949" s="1">
        <v>10000</v>
      </c>
      <c r="J949" s="1">
        <v>10000</v>
      </c>
      <c r="K949" s="1">
        <v>20000</v>
      </c>
      <c r="L949" s="1">
        <v>20000</v>
      </c>
      <c r="M949" s="1">
        <v>10000</v>
      </c>
      <c r="N949" s="1">
        <v>20000</v>
      </c>
      <c r="O949" s="1">
        <v>20000</v>
      </c>
      <c r="P949" s="1">
        <v>20000</v>
      </c>
      <c r="Q949" s="1">
        <v>20000</v>
      </c>
      <c r="R949" s="1">
        <v>20000</v>
      </c>
      <c r="S949" s="1">
        <v>20000</v>
      </c>
      <c r="T949" s="1">
        <v>20000</v>
      </c>
      <c r="U949" s="21">
        <v>0.53120000000000001</v>
      </c>
    </row>
    <row r="950" spans="1:21" x14ac:dyDescent="0.3">
      <c r="A950" s="7" t="s">
        <v>281</v>
      </c>
      <c r="B950" s="7" t="s">
        <v>659</v>
      </c>
      <c r="C950" s="7">
        <v>1312</v>
      </c>
      <c r="D950" s="2" t="s">
        <v>8</v>
      </c>
      <c r="E950" s="2">
        <v>917</v>
      </c>
      <c r="F950" s="2" t="s">
        <v>2377</v>
      </c>
      <c r="G950" s="2" t="s">
        <v>658</v>
      </c>
      <c r="H950" s="8" t="s">
        <v>2099</v>
      </c>
      <c r="I950" s="1">
        <v>100000</v>
      </c>
      <c r="J950" s="1">
        <v>100000</v>
      </c>
      <c r="K950" s="1">
        <v>400000</v>
      </c>
      <c r="L950" s="1">
        <v>100000</v>
      </c>
      <c r="M950" s="1">
        <v>100000</v>
      </c>
      <c r="N950" s="1">
        <v>400000</v>
      </c>
      <c r="O950" s="1">
        <v>400000</v>
      </c>
      <c r="P950" s="1">
        <v>200000</v>
      </c>
      <c r="Q950" s="1">
        <v>400000</v>
      </c>
      <c r="R950" s="1">
        <v>200000</v>
      </c>
      <c r="S950" s="1">
        <v>500000</v>
      </c>
      <c r="T950" s="1">
        <v>400000</v>
      </c>
      <c r="U950" s="21">
        <v>0.53120000000000001</v>
      </c>
    </row>
    <row r="951" spans="1:21" x14ac:dyDescent="0.3">
      <c r="A951" s="7" t="s">
        <v>281</v>
      </c>
      <c r="B951" s="7" t="s">
        <v>659</v>
      </c>
      <c r="C951" s="7">
        <v>1312</v>
      </c>
      <c r="D951" s="2" t="s">
        <v>8</v>
      </c>
      <c r="E951" s="2">
        <v>917</v>
      </c>
      <c r="F951" s="2" t="s">
        <v>2378</v>
      </c>
      <c r="G951" s="2" t="s">
        <v>658</v>
      </c>
      <c r="H951" s="8" t="s">
        <v>2100</v>
      </c>
      <c r="I951" s="1">
        <v>400000</v>
      </c>
      <c r="J951" s="1">
        <v>100000</v>
      </c>
      <c r="K951" s="1">
        <v>200000</v>
      </c>
      <c r="L951" s="1">
        <v>100000</v>
      </c>
      <c r="M951" s="1">
        <v>100000</v>
      </c>
      <c r="N951" s="1">
        <v>400000</v>
      </c>
      <c r="O951" s="1">
        <v>400000</v>
      </c>
      <c r="P951" s="1">
        <v>200000</v>
      </c>
      <c r="Q951" s="1">
        <v>400000</v>
      </c>
      <c r="R951" s="1">
        <v>200000</v>
      </c>
      <c r="S951" s="1">
        <v>500000</v>
      </c>
      <c r="T951" s="1">
        <v>400000</v>
      </c>
      <c r="U951" s="21">
        <v>0.53120000000000001</v>
      </c>
    </row>
    <row r="952" spans="1:21" x14ac:dyDescent="0.3">
      <c r="A952" s="7" t="s">
        <v>281</v>
      </c>
      <c r="B952" s="7" t="s">
        <v>659</v>
      </c>
      <c r="C952" s="7">
        <v>1312</v>
      </c>
      <c r="D952" s="2" t="s">
        <v>8</v>
      </c>
      <c r="E952" s="2">
        <v>917</v>
      </c>
      <c r="F952" s="2" t="s">
        <v>2379</v>
      </c>
      <c r="G952" s="2" t="s">
        <v>658</v>
      </c>
      <c r="H952" s="8" t="s">
        <v>2101</v>
      </c>
      <c r="I952" s="1">
        <v>100000</v>
      </c>
      <c r="J952" s="1">
        <v>100000</v>
      </c>
      <c r="K952" s="1">
        <v>200000</v>
      </c>
      <c r="L952" s="1">
        <v>100000</v>
      </c>
      <c r="M952" s="1">
        <v>100000</v>
      </c>
      <c r="N952" s="1">
        <v>400000</v>
      </c>
      <c r="O952" s="1">
        <v>400000</v>
      </c>
      <c r="P952" s="1">
        <v>200000</v>
      </c>
      <c r="Q952" s="1">
        <v>400000</v>
      </c>
      <c r="R952" s="1">
        <v>200000</v>
      </c>
      <c r="S952" s="1">
        <v>500000</v>
      </c>
      <c r="T952" s="1">
        <v>400000</v>
      </c>
      <c r="U952" s="21">
        <v>0.53120000000000001</v>
      </c>
    </row>
    <row r="953" spans="1:21" x14ac:dyDescent="0.3">
      <c r="A953" s="7" t="s">
        <v>281</v>
      </c>
      <c r="B953" s="7" t="s">
        <v>659</v>
      </c>
      <c r="C953" s="7">
        <v>1312</v>
      </c>
      <c r="D953" s="2" t="s">
        <v>8</v>
      </c>
      <c r="E953" s="2">
        <v>917</v>
      </c>
      <c r="F953" s="2" t="s">
        <v>2380</v>
      </c>
      <c r="G953" s="2" t="s">
        <v>658</v>
      </c>
      <c r="H953" s="8" t="s">
        <v>2102</v>
      </c>
      <c r="I953" s="1">
        <v>400000</v>
      </c>
      <c r="J953" s="1">
        <v>100000</v>
      </c>
      <c r="K953" s="1">
        <v>200000</v>
      </c>
      <c r="L953" s="1">
        <v>100000</v>
      </c>
      <c r="M953" s="1">
        <v>100000</v>
      </c>
      <c r="N953" s="1">
        <v>400000</v>
      </c>
      <c r="O953" s="1">
        <v>400000</v>
      </c>
      <c r="P953" s="1">
        <v>200000</v>
      </c>
      <c r="Q953" s="1">
        <v>400000</v>
      </c>
      <c r="R953" s="1">
        <v>200000</v>
      </c>
      <c r="S953" s="1">
        <v>500000</v>
      </c>
      <c r="T953" s="1">
        <v>400000</v>
      </c>
      <c r="U953" s="21">
        <v>0.53120000000000001</v>
      </c>
    </row>
    <row r="954" spans="1:21" x14ac:dyDescent="0.3">
      <c r="A954" s="7" t="s">
        <v>281</v>
      </c>
      <c r="B954" s="7" t="s">
        <v>659</v>
      </c>
      <c r="C954" s="7">
        <v>1312</v>
      </c>
      <c r="D954" s="2" t="s">
        <v>8</v>
      </c>
      <c r="E954" s="2">
        <v>917</v>
      </c>
      <c r="F954" s="2" t="e">
        <v>#N/A</v>
      </c>
      <c r="G954" s="2" t="s">
        <v>658</v>
      </c>
      <c r="H954" s="8" t="s">
        <v>2103</v>
      </c>
      <c r="I954" s="1">
        <v>100000</v>
      </c>
      <c r="J954" s="1">
        <v>100000</v>
      </c>
      <c r="K954" s="1">
        <v>0</v>
      </c>
      <c r="L954" s="1">
        <v>0</v>
      </c>
      <c r="M954" s="1">
        <v>0</v>
      </c>
      <c r="N954" s="1">
        <v>100000</v>
      </c>
      <c r="O954" s="1">
        <v>100000</v>
      </c>
      <c r="P954" s="1">
        <v>100000</v>
      </c>
      <c r="Q954" s="1">
        <v>100000</v>
      </c>
      <c r="R954" s="1">
        <v>100000</v>
      </c>
      <c r="S954" s="1">
        <v>10000</v>
      </c>
      <c r="T954" s="1">
        <v>10000</v>
      </c>
      <c r="U954" s="21">
        <v>0.53120000000000001</v>
      </c>
    </row>
    <row r="955" spans="1:21" x14ac:dyDescent="0.3">
      <c r="A955" s="7" t="s">
        <v>281</v>
      </c>
      <c r="B955" s="7" t="s">
        <v>659</v>
      </c>
      <c r="C955" s="7">
        <v>1312</v>
      </c>
      <c r="D955" s="2" t="s">
        <v>8</v>
      </c>
      <c r="E955" s="2">
        <v>917</v>
      </c>
      <c r="F955" s="2" t="s">
        <v>2381</v>
      </c>
      <c r="G955" s="2" t="s">
        <v>658</v>
      </c>
      <c r="H955" s="8" t="s">
        <v>2104</v>
      </c>
      <c r="I955" s="1">
        <v>50000</v>
      </c>
      <c r="J955" s="1">
        <v>50000</v>
      </c>
      <c r="K955" s="1">
        <v>100000</v>
      </c>
      <c r="L955" s="1">
        <v>100000</v>
      </c>
      <c r="M955" s="1">
        <v>10000</v>
      </c>
      <c r="N955" s="1">
        <v>100000</v>
      </c>
      <c r="O955" s="1">
        <v>100000</v>
      </c>
      <c r="P955" s="1">
        <v>100000</v>
      </c>
      <c r="Q955" s="1">
        <v>100000</v>
      </c>
      <c r="R955" s="1">
        <v>100000</v>
      </c>
      <c r="S955" s="1">
        <v>10000</v>
      </c>
      <c r="T955" s="1">
        <v>10000</v>
      </c>
      <c r="U955" s="21">
        <v>0.53120000000000001</v>
      </c>
    </row>
    <row r="956" spans="1:21" x14ac:dyDescent="0.3">
      <c r="A956" s="7" t="s">
        <v>281</v>
      </c>
      <c r="B956" s="7" t="s">
        <v>659</v>
      </c>
      <c r="C956" s="7">
        <v>1312</v>
      </c>
      <c r="D956" s="2" t="s">
        <v>8</v>
      </c>
      <c r="E956" s="2">
        <v>917</v>
      </c>
      <c r="F956" s="2" t="s">
        <v>2382</v>
      </c>
      <c r="G956" s="2" t="s">
        <v>658</v>
      </c>
      <c r="H956" s="8" t="s">
        <v>2105</v>
      </c>
      <c r="I956" s="1">
        <v>10000</v>
      </c>
      <c r="J956" s="1">
        <v>10000</v>
      </c>
      <c r="K956" s="1">
        <v>90000</v>
      </c>
      <c r="L956" s="1">
        <v>30000</v>
      </c>
      <c r="M956" s="1">
        <v>30000</v>
      </c>
      <c r="N956" s="1">
        <v>30000</v>
      </c>
      <c r="O956" s="1">
        <v>30000</v>
      </c>
      <c r="P956" s="1">
        <v>30000</v>
      </c>
      <c r="Q956" s="1">
        <v>30000</v>
      </c>
      <c r="R956" s="1">
        <v>30000</v>
      </c>
      <c r="S956" s="1">
        <v>10000</v>
      </c>
      <c r="T956" s="1">
        <v>10000</v>
      </c>
      <c r="U956" s="21">
        <v>0.53120000000000001</v>
      </c>
    </row>
    <row r="957" spans="1:21" x14ac:dyDescent="0.3">
      <c r="A957" s="7" t="s">
        <v>281</v>
      </c>
      <c r="B957" s="7" t="s">
        <v>659</v>
      </c>
      <c r="C957" s="7">
        <v>1312</v>
      </c>
      <c r="D957" s="2" t="s">
        <v>8</v>
      </c>
      <c r="E957" s="2">
        <v>917</v>
      </c>
      <c r="F957" s="2" t="s">
        <v>2383</v>
      </c>
      <c r="G957" s="2" t="s">
        <v>658</v>
      </c>
      <c r="H957" s="8" t="s">
        <v>2106</v>
      </c>
      <c r="I957" s="1">
        <v>10000</v>
      </c>
      <c r="J957" s="1">
        <v>10000</v>
      </c>
      <c r="K957" s="1">
        <v>200000</v>
      </c>
      <c r="L957" s="1">
        <v>90000</v>
      </c>
      <c r="M957" s="1">
        <v>90000</v>
      </c>
      <c r="N957" s="1">
        <v>200000</v>
      </c>
      <c r="O957" s="1">
        <v>200000</v>
      </c>
      <c r="P957" s="1">
        <v>200000</v>
      </c>
      <c r="Q957" s="1">
        <v>200000</v>
      </c>
      <c r="R957" s="1">
        <v>200000</v>
      </c>
      <c r="S957" s="1">
        <v>200000</v>
      </c>
      <c r="T957" s="1">
        <v>200000</v>
      </c>
      <c r="U957" s="21">
        <v>0.53120000000000001</v>
      </c>
    </row>
    <row r="958" spans="1:21" x14ac:dyDescent="0.3">
      <c r="A958" s="7" t="s">
        <v>281</v>
      </c>
      <c r="B958" s="7" t="s">
        <v>659</v>
      </c>
      <c r="C958" s="7">
        <v>1312</v>
      </c>
      <c r="D958" s="2" t="s">
        <v>8</v>
      </c>
      <c r="E958" s="2">
        <v>917</v>
      </c>
      <c r="F958" s="2" t="s">
        <v>753</v>
      </c>
      <c r="G958" s="2" t="s">
        <v>658</v>
      </c>
      <c r="H958" s="8" t="s">
        <v>2107</v>
      </c>
      <c r="I958" s="1">
        <v>50000</v>
      </c>
      <c r="J958" s="1">
        <v>50000</v>
      </c>
      <c r="K958" s="1">
        <v>0</v>
      </c>
      <c r="L958" s="1">
        <v>0</v>
      </c>
      <c r="M958" s="1">
        <v>0</v>
      </c>
      <c r="N958" s="1">
        <v>100000</v>
      </c>
      <c r="O958" s="1">
        <v>0</v>
      </c>
      <c r="P958" s="1">
        <v>0</v>
      </c>
      <c r="Q958" s="1">
        <v>0</v>
      </c>
      <c r="R958" s="1">
        <v>100000</v>
      </c>
      <c r="S958" s="1">
        <v>10000</v>
      </c>
      <c r="T958" s="1">
        <v>10000</v>
      </c>
      <c r="U958" s="21">
        <v>0.53120000000000001</v>
      </c>
    </row>
    <row r="959" spans="1:21" x14ac:dyDescent="0.3">
      <c r="A959" s="7" t="s">
        <v>281</v>
      </c>
      <c r="B959" s="7" t="s">
        <v>659</v>
      </c>
      <c r="C959" s="7">
        <v>1312</v>
      </c>
      <c r="D959" s="2" t="s">
        <v>8</v>
      </c>
      <c r="E959" s="2">
        <v>917</v>
      </c>
      <c r="F959" s="2" t="s">
        <v>754</v>
      </c>
      <c r="G959" s="2" t="s">
        <v>658</v>
      </c>
      <c r="H959" s="8" t="s">
        <v>2108</v>
      </c>
      <c r="I959" s="1">
        <v>200000</v>
      </c>
      <c r="J959" s="1">
        <v>500000</v>
      </c>
      <c r="K959" s="1">
        <v>200000</v>
      </c>
      <c r="L959" s="1">
        <v>200000</v>
      </c>
      <c r="M959" s="1">
        <v>200000</v>
      </c>
      <c r="N959" s="1">
        <v>200000</v>
      </c>
      <c r="O959" s="1">
        <v>200000</v>
      </c>
      <c r="P959" s="1">
        <v>200000</v>
      </c>
      <c r="Q959" s="1">
        <v>200000</v>
      </c>
      <c r="R959" s="1">
        <v>500000</v>
      </c>
      <c r="S959" s="1">
        <v>500000</v>
      </c>
      <c r="T959" s="1">
        <v>500000</v>
      </c>
      <c r="U959" s="21">
        <v>0.53120000000000001</v>
      </c>
    </row>
    <row r="960" spans="1:21" x14ac:dyDescent="0.3">
      <c r="A960" s="7" t="s">
        <v>281</v>
      </c>
      <c r="B960" s="7" t="s">
        <v>659</v>
      </c>
      <c r="C960" s="7">
        <v>1312</v>
      </c>
      <c r="D960" s="2" t="s">
        <v>8</v>
      </c>
      <c r="E960" s="2">
        <v>917</v>
      </c>
      <c r="F960" s="2" t="s">
        <v>2384</v>
      </c>
      <c r="G960" s="2" t="s">
        <v>658</v>
      </c>
      <c r="H960" s="8" t="s">
        <v>2109</v>
      </c>
      <c r="I960" s="1">
        <v>200000</v>
      </c>
      <c r="J960" s="1">
        <v>200000</v>
      </c>
      <c r="K960" s="1">
        <v>300000</v>
      </c>
      <c r="L960" s="1">
        <v>300000</v>
      </c>
      <c r="M960" s="1">
        <v>300000</v>
      </c>
      <c r="N960" s="1">
        <v>300000</v>
      </c>
      <c r="O960" s="1">
        <v>300000</v>
      </c>
      <c r="P960" s="1">
        <v>300000</v>
      </c>
      <c r="Q960" s="1">
        <v>300000</v>
      </c>
      <c r="R960" s="1">
        <v>200000</v>
      </c>
      <c r="S960" s="1">
        <v>100000</v>
      </c>
      <c r="T960" s="1">
        <v>100000</v>
      </c>
      <c r="U960" s="21">
        <v>0.53120000000000001</v>
      </c>
    </row>
    <row r="961" spans="1:21" x14ac:dyDescent="0.3">
      <c r="A961" s="7" t="s">
        <v>281</v>
      </c>
      <c r="B961" s="7" t="s">
        <v>659</v>
      </c>
      <c r="C961" s="7">
        <v>1312</v>
      </c>
      <c r="D961" s="2" t="s">
        <v>8</v>
      </c>
      <c r="E961" s="2">
        <v>917</v>
      </c>
      <c r="F961" s="2" t="s">
        <v>2385</v>
      </c>
      <c r="G961" s="2" t="s">
        <v>658</v>
      </c>
      <c r="H961" s="8" t="s">
        <v>2110</v>
      </c>
      <c r="I961" s="1">
        <v>100000</v>
      </c>
      <c r="J961" s="1">
        <v>100000</v>
      </c>
      <c r="K961" s="1">
        <v>200000</v>
      </c>
      <c r="L961" s="1">
        <v>100000</v>
      </c>
      <c r="M961" s="1">
        <v>200000</v>
      </c>
      <c r="N961" s="1">
        <v>200000</v>
      </c>
      <c r="O961" s="1">
        <v>200000</v>
      </c>
      <c r="P961" s="1">
        <v>200000</v>
      </c>
      <c r="Q961" s="1">
        <v>200000</v>
      </c>
      <c r="R961" s="1">
        <v>200000</v>
      </c>
      <c r="S961" s="1">
        <v>100000</v>
      </c>
      <c r="T961" s="1">
        <v>100000</v>
      </c>
      <c r="U961" s="21">
        <v>0.53120000000000001</v>
      </c>
    </row>
    <row r="962" spans="1:21" x14ac:dyDescent="0.3">
      <c r="A962" s="7" t="s">
        <v>281</v>
      </c>
      <c r="B962" s="7" t="s">
        <v>659</v>
      </c>
      <c r="C962" s="7">
        <v>1312</v>
      </c>
      <c r="D962" s="2" t="s">
        <v>8</v>
      </c>
      <c r="E962" s="2">
        <v>917</v>
      </c>
      <c r="F962" s="2" t="s">
        <v>2386</v>
      </c>
      <c r="G962" s="2" t="s">
        <v>658</v>
      </c>
      <c r="H962" s="8" t="s">
        <v>2111</v>
      </c>
      <c r="I962" s="1">
        <v>200000</v>
      </c>
      <c r="J962" s="1">
        <v>200000</v>
      </c>
      <c r="K962" s="1">
        <v>200000</v>
      </c>
      <c r="L962" s="1">
        <v>100000</v>
      </c>
      <c r="M962" s="1">
        <v>200000</v>
      </c>
      <c r="N962" s="1">
        <v>200000</v>
      </c>
      <c r="O962" s="1">
        <v>200000</v>
      </c>
      <c r="P962" s="1">
        <v>200000</v>
      </c>
      <c r="Q962" s="1">
        <v>200000</v>
      </c>
      <c r="R962" s="1">
        <v>400000</v>
      </c>
      <c r="S962" s="1">
        <v>400000</v>
      </c>
      <c r="T962" s="1">
        <v>400000</v>
      </c>
      <c r="U962" s="21">
        <v>0.53120000000000001</v>
      </c>
    </row>
    <row r="963" spans="1:21" x14ac:dyDescent="0.3">
      <c r="A963" s="7" t="s">
        <v>281</v>
      </c>
      <c r="B963" s="7" t="s">
        <v>659</v>
      </c>
      <c r="C963" s="7">
        <v>1312</v>
      </c>
      <c r="D963" s="2" t="s">
        <v>8</v>
      </c>
      <c r="E963" s="2">
        <v>917</v>
      </c>
      <c r="F963" s="2" t="s">
        <v>2387</v>
      </c>
      <c r="G963" s="2" t="s">
        <v>658</v>
      </c>
      <c r="H963" s="8" t="s">
        <v>2112</v>
      </c>
      <c r="I963" s="1">
        <v>300000</v>
      </c>
      <c r="J963" s="1">
        <v>300000</v>
      </c>
      <c r="K963" s="1">
        <v>1000000</v>
      </c>
      <c r="L963" s="1">
        <v>200000</v>
      </c>
      <c r="M963" s="1">
        <v>300000</v>
      </c>
      <c r="N963" s="1">
        <v>1000000</v>
      </c>
      <c r="O963" s="1">
        <v>1000000</v>
      </c>
      <c r="P963" s="1">
        <v>1000000</v>
      </c>
      <c r="Q963" s="1">
        <v>1000000</v>
      </c>
      <c r="R963" s="1">
        <v>300000</v>
      </c>
      <c r="S963" s="1">
        <v>1000000</v>
      </c>
      <c r="T963" s="1">
        <v>1000000</v>
      </c>
      <c r="U963" s="21">
        <v>0.53120000000000001</v>
      </c>
    </row>
    <row r="964" spans="1:21" x14ac:dyDescent="0.3">
      <c r="A964" s="7" t="s">
        <v>281</v>
      </c>
      <c r="B964" s="7" t="s">
        <v>659</v>
      </c>
      <c r="C964" s="7">
        <v>1312</v>
      </c>
      <c r="D964" s="2" t="s">
        <v>8</v>
      </c>
      <c r="E964" s="2">
        <v>917</v>
      </c>
      <c r="F964" s="2" t="s">
        <v>2388</v>
      </c>
      <c r="G964" s="2" t="s">
        <v>658</v>
      </c>
      <c r="H964" s="8" t="s">
        <v>2113</v>
      </c>
      <c r="I964" s="1">
        <v>50000</v>
      </c>
      <c r="J964" s="1">
        <v>50000</v>
      </c>
      <c r="K964" s="1">
        <v>50000</v>
      </c>
      <c r="L964" s="1">
        <v>300000</v>
      </c>
      <c r="M964" s="1">
        <v>90000</v>
      </c>
      <c r="N964" s="1">
        <v>500000</v>
      </c>
      <c r="O964" s="1">
        <v>500000</v>
      </c>
      <c r="P964" s="1">
        <v>500000</v>
      </c>
      <c r="Q964" s="1">
        <v>500000</v>
      </c>
      <c r="R964" s="1">
        <v>300000</v>
      </c>
      <c r="S964" s="1">
        <v>500000</v>
      </c>
      <c r="T964" s="1">
        <v>500000</v>
      </c>
      <c r="U964" s="21">
        <v>0.53120000000000001</v>
      </c>
    </row>
    <row r="965" spans="1:21" x14ac:dyDescent="0.3">
      <c r="A965" s="7" t="s">
        <v>281</v>
      </c>
      <c r="B965" s="7" t="s">
        <v>659</v>
      </c>
      <c r="C965" s="7">
        <v>1312</v>
      </c>
      <c r="D965" s="2" t="s">
        <v>8</v>
      </c>
      <c r="E965" s="2">
        <v>917</v>
      </c>
      <c r="F965" s="2" t="s">
        <v>2389</v>
      </c>
      <c r="G965" s="2" t="s">
        <v>658</v>
      </c>
      <c r="H965" s="8" t="s">
        <v>2114</v>
      </c>
      <c r="I965" s="1">
        <v>500000</v>
      </c>
      <c r="J965" s="1">
        <v>500000</v>
      </c>
      <c r="K965" s="1">
        <v>500000</v>
      </c>
      <c r="L965" s="1">
        <v>200000</v>
      </c>
      <c r="M965" s="1">
        <v>90000</v>
      </c>
      <c r="N965" s="1">
        <v>500000</v>
      </c>
      <c r="O965" s="1">
        <v>500000</v>
      </c>
      <c r="P965" s="1">
        <v>500000</v>
      </c>
      <c r="Q965" s="1">
        <v>500000</v>
      </c>
      <c r="R965" s="1">
        <v>300000</v>
      </c>
      <c r="S965" s="1">
        <v>500000</v>
      </c>
      <c r="T965" s="1">
        <v>500000</v>
      </c>
      <c r="U965" s="21">
        <v>0.53120000000000001</v>
      </c>
    </row>
    <row r="966" spans="1:21" x14ac:dyDescent="0.3">
      <c r="A966" s="7" t="s">
        <v>281</v>
      </c>
      <c r="B966" s="7" t="s">
        <v>659</v>
      </c>
      <c r="C966" s="7">
        <v>1312</v>
      </c>
      <c r="D966" s="2" t="s">
        <v>8</v>
      </c>
      <c r="E966" s="2">
        <v>917</v>
      </c>
      <c r="F966" s="2" t="e">
        <v>#N/A</v>
      </c>
      <c r="G966" s="2" t="s">
        <v>658</v>
      </c>
      <c r="H966" s="8" t="s">
        <v>2115</v>
      </c>
      <c r="I966" s="1">
        <v>100000</v>
      </c>
      <c r="J966" s="1">
        <v>100000</v>
      </c>
      <c r="K966" s="1">
        <v>0</v>
      </c>
      <c r="L966" s="1">
        <v>0</v>
      </c>
      <c r="M966" s="1">
        <v>100000</v>
      </c>
      <c r="N966" s="1">
        <v>100000</v>
      </c>
      <c r="O966" s="1">
        <v>0</v>
      </c>
      <c r="P966" s="1">
        <v>0</v>
      </c>
      <c r="Q966" s="1">
        <v>0</v>
      </c>
      <c r="R966" s="1">
        <v>0</v>
      </c>
      <c r="S966" s="1">
        <v>100000</v>
      </c>
      <c r="T966" s="1">
        <v>100000</v>
      </c>
      <c r="U966" s="21">
        <v>0.53120000000000001</v>
      </c>
    </row>
    <row r="967" spans="1:21" x14ac:dyDescent="0.3">
      <c r="A967" s="7" t="s">
        <v>281</v>
      </c>
      <c r="B967" s="7" t="s">
        <v>659</v>
      </c>
      <c r="C967" s="7">
        <v>1312</v>
      </c>
      <c r="D967" s="2" t="s">
        <v>8</v>
      </c>
      <c r="E967" s="2">
        <v>917</v>
      </c>
      <c r="F967" s="2" t="s">
        <v>2390</v>
      </c>
      <c r="G967" s="2" t="s">
        <v>658</v>
      </c>
      <c r="H967" s="8" t="s">
        <v>2116</v>
      </c>
      <c r="I967" s="1">
        <v>200000</v>
      </c>
      <c r="J967" s="1">
        <v>200000</v>
      </c>
      <c r="K967" s="1">
        <v>300000</v>
      </c>
      <c r="L967" s="1">
        <v>300000</v>
      </c>
      <c r="M967" s="1">
        <v>200000</v>
      </c>
      <c r="N967" s="1">
        <v>300000</v>
      </c>
      <c r="O967" s="1">
        <v>100000</v>
      </c>
      <c r="P967" s="1">
        <v>100000</v>
      </c>
      <c r="Q967" s="1">
        <v>100000</v>
      </c>
      <c r="R967" s="1">
        <v>100000</v>
      </c>
      <c r="S967" s="1">
        <v>100000</v>
      </c>
      <c r="T967" s="1">
        <v>300000</v>
      </c>
      <c r="U967" s="21">
        <v>0.53120000000000001</v>
      </c>
    </row>
    <row r="968" spans="1:21" x14ac:dyDescent="0.3">
      <c r="A968" s="7" t="s">
        <v>281</v>
      </c>
      <c r="B968" s="7" t="s">
        <v>659</v>
      </c>
      <c r="C968" s="7">
        <v>1312</v>
      </c>
      <c r="D968" s="2" t="s">
        <v>8</v>
      </c>
      <c r="E968" s="2">
        <v>917</v>
      </c>
      <c r="F968" s="2" t="s">
        <v>751</v>
      </c>
      <c r="G968" s="2" t="s">
        <v>658</v>
      </c>
      <c r="H968" s="8" t="s">
        <v>2117</v>
      </c>
      <c r="I968" s="1">
        <v>100000</v>
      </c>
      <c r="J968" s="1">
        <v>100000</v>
      </c>
      <c r="K968" s="1">
        <v>100000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100000</v>
      </c>
      <c r="R968" s="1">
        <v>100000</v>
      </c>
      <c r="S968" s="1">
        <v>10000</v>
      </c>
      <c r="T968" s="1">
        <v>10000</v>
      </c>
      <c r="U968" s="21">
        <v>0.53120000000000001</v>
      </c>
    </row>
    <row r="969" spans="1:21" x14ac:dyDescent="0.3">
      <c r="A969" s="7" t="s">
        <v>281</v>
      </c>
      <c r="B969" s="7" t="s">
        <v>659</v>
      </c>
      <c r="C969" s="7">
        <v>1312</v>
      </c>
      <c r="D969" s="2" t="s">
        <v>8</v>
      </c>
      <c r="E969" s="2">
        <v>917</v>
      </c>
      <c r="F969" s="2" t="s">
        <v>748</v>
      </c>
      <c r="G969" s="2" t="s">
        <v>658</v>
      </c>
      <c r="H969" s="8" t="s">
        <v>647</v>
      </c>
      <c r="I969" s="1">
        <v>500000</v>
      </c>
      <c r="J969" s="1">
        <v>500000</v>
      </c>
      <c r="K969" s="1">
        <v>200000</v>
      </c>
      <c r="L969" s="1">
        <v>500000</v>
      </c>
      <c r="M969" s="1">
        <v>300000</v>
      </c>
      <c r="N969" s="1">
        <v>500000</v>
      </c>
      <c r="O969" s="1">
        <v>500000</v>
      </c>
      <c r="P969" s="1">
        <v>500000</v>
      </c>
      <c r="Q969" s="1">
        <v>500000</v>
      </c>
      <c r="R969" s="1">
        <v>1000000</v>
      </c>
      <c r="S969" s="1">
        <v>1000000</v>
      </c>
      <c r="T969" s="1">
        <v>1000000</v>
      </c>
      <c r="U969" s="21">
        <v>0.53120000000000001</v>
      </c>
    </row>
    <row r="970" spans="1:21" x14ac:dyDescent="0.3">
      <c r="A970" s="7" t="s">
        <v>281</v>
      </c>
      <c r="B970" s="7" t="s">
        <v>659</v>
      </c>
      <c r="C970" s="7">
        <v>1312</v>
      </c>
      <c r="D970" s="2" t="s">
        <v>8</v>
      </c>
      <c r="E970" s="2">
        <v>917</v>
      </c>
      <c r="F970" s="2" t="s">
        <v>2391</v>
      </c>
      <c r="G970" s="2" t="s">
        <v>658</v>
      </c>
      <c r="H970" s="8" t="s">
        <v>2118</v>
      </c>
      <c r="I970" s="1">
        <v>100000</v>
      </c>
      <c r="J970" s="1">
        <v>100000</v>
      </c>
      <c r="K970" s="1">
        <v>0</v>
      </c>
      <c r="L970" s="1">
        <v>0</v>
      </c>
      <c r="M970" s="1">
        <v>100000</v>
      </c>
      <c r="N970" s="1">
        <v>100000</v>
      </c>
      <c r="O970" s="1">
        <v>100000</v>
      </c>
      <c r="P970" s="1">
        <v>0</v>
      </c>
      <c r="Q970" s="1">
        <v>0</v>
      </c>
      <c r="R970" s="1">
        <v>0</v>
      </c>
      <c r="S970" s="1">
        <v>100000</v>
      </c>
      <c r="T970" s="1">
        <v>100000</v>
      </c>
      <c r="U970" s="21">
        <v>0.53120000000000001</v>
      </c>
    </row>
    <row r="971" spans="1:21" x14ac:dyDescent="0.3">
      <c r="A971" s="7" t="s">
        <v>281</v>
      </c>
      <c r="B971" s="7" t="s">
        <v>659</v>
      </c>
      <c r="C971" s="7">
        <v>1312</v>
      </c>
      <c r="D971" s="2" t="s">
        <v>8</v>
      </c>
      <c r="E971" s="2">
        <v>917</v>
      </c>
      <c r="F971" s="2" t="s">
        <v>2392</v>
      </c>
      <c r="G971" s="2" t="s">
        <v>658</v>
      </c>
      <c r="H971" s="8" t="s">
        <v>2119</v>
      </c>
      <c r="I971" s="1">
        <v>10000</v>
      </c>
      <c r="J971" s="1">
        <v>10000</v>
      </c>
      <c r="K971" s="1">
        <v>200000</v>
      </c>
      <c r="L971" s="1">
        <v>10000</v>
      </c>
      <c r="M971" s="1">
        <v>200000</v>
      </c>
      <c r="N971" s="1">
        <v>300000</v>
      </c>
      <c r="O971" s="1">
        <v>100000</v>
      </c>
      <c r="P971" s="1">
        <v>100000</v>
      </c>
      <c r="Q971" s="1">
        <v>100000</v>
      </c>
      <c r="R971" s="1">
        <v>200000</v>
      </c>
      <c r="S971" s="1">
        <v>200000</v>
      </c>
      <c r="T971" s="1">
        <v>300000</v>
      </c>
      <c r="U971" s="21">
        <v>0.53120000000000001</v>
      </c>
    </row>
    <row r="972" spans="1:21" x14ac:dyDescent="0.3">
      <c r="A972" s="7" t="s">
        <v>281</v>
      </c>
      <c r="B972" s="7" t="s">
        <v>659</v>
      </c>
      <c r="C972" s="7">
        <v>1312</v>
      </c>
      <c r="D972" s="2" t="s">
        <v>8</v>
      </c>
      <c r="E972" s="2">
        <v>917</v>
      </c>
      <c r="F972" s="2" t="e">
        <v>#N/A</v>
      </c>
      <c r="G972" s="2" t="s">
        <v>658</v>
      </c>
      <c r="H972" s="8" t="s">
        <v>2120</v>
      </c>
      <c r="I972" s="1">
        <v>10000</v>
      </c>
      <c r="J972" s="1">
        <v>300000</v>
      </c>
      <c r="K972" s="1">
        <v>100000</v>
      </c>
      <c r="L972" s="1">
        <v>0</v>
      </c>
      <c r="M972" s="1">
        <v>0</v>
      </c>
      <c r="N972" s="1">
        <v>0</v>
      </c>
      <c r="O972" s="1">
        <v>0</v>
      </c>
      <c r="P972" s="1">
        <v>100000</v>
      </c>
      <c r="Q972" s="1">
        <v>0</v>
      </c>
      <c r="R972" s="1">
        <v>0</v>
      </c>
      <c r="S972" s="1">
        <v>0</v>
      </c>
      <c r="T972" s="1">
        <v>0</v>
      </c>
      <c r="U972" s="21">
        <v>0.53120000000000001</v>
      </c>
    </row>
    <row r="973" spans="1:21" x14ac:dyDescent="0.3">
      <c r="A973" s="7" t="s">
        <v>281</v>
      </c>
      <c r="B973" s="7" t="s">
        <v>659</v>
      </c>
      <c r="C973" s="7">
        <v>1312</v>
      </c>
      <c r="D973" s="2" t="s">
        <v>8</v>
      </c>
      <c r="E973" s="2">
        <v>917</v>
      </c>
      <c r="F973" s="2" t="s">
        <v>750</v>
      </c>
      <c r="G973" s="2" t="s">
        <v>658</v>
      </c>
      <c r="H973" s="8" t="s">
        <v>2121</v>
      </c>
      <c r="I973" s="1">
        <v>200000</v>
      </c>
      <c r="J973" s="1">
        <v>200000</v>
      </c>
      <c r="K973" s="1">
        <v>200000</v>
      </c>
      <c r="L973" s="1">
        <v>200000</v>
      </c>
      <c r="M973" s="1">
        <v>100000</v>
      </c>
      <c r="N973" s="1">
        <v>200000</v>
      </c>
      <c r="O973" s="1">
        <v>200000</v>
      </c>
      <c r="P973" s="1">
        <v>200000</v>
      </c>
      <c r="Q973" s="1">
        <v>200000</v>
      </c>
      <c r="R973" s="1">
        <v>1000000</v>
      </c>
      <c r="S973" s="1">
        <v>1000000</v>
      </c>
      <c r="T973" s="1">
        <v>1000000</v>
      </c>
      <c r="U973" s="21">
        <v>0.53120000000000001</v>
      </c>
    </row>
    <row r="974" spans="1:21" x14ac:dyDescent="0.3">
      <c r="A974" s="7" t="s">
        <v>281</v>
      </c>
      <c r="B974" s="7" t="s">
        <v>659</v>
      </c>
      <c r="C974" s="7">
        <v>1312</v>
      </c>
      <c r="D974" s="2" t="s">
        <v>8</v>
      </c>
      <c r="E974" s="2">
        <v>917</v>
      </c>
      <c r="F974" s="2" t="s">
        <v>2393</v>
      </c>
      <c r="G974" s="2" t="s">
        <v>658</v>
      </c>
      <c r="H974" s="8" t="s">
        <v>2122</v>
      </c>
      <c r="I974" s="1">
        <v>50000</v>
      </c>
      <c r="J974" s="1">
        <v>50000</v>
      </c>
      <c r="K974" s="1">
        <v>10000</v>
      </c>
      <c r="L974" s="1">
        <v>10000</v>
      </c>
      <c r="M974" s="1">
        <v>10000</v>
      </c>
      <c r="N974" s="1">
        <v>10000</v>
      </c>
      <c r="O974" s="1">
        <v>10000</v>
      </c>
      <c r="P974" s="1">
        <v>10000</v>
      </c>
      <c r="Q974" s="1">
        <v>10000</v>
      </c>
      <c r="R974" s="1">
        <v>10000</v>
      </c>
      <c r="S974" s="1">
        <v>10000</v>
      </c>
      <c r="T974" s="1">
        <v>10000</v>
      </c>
      <c r="U974" s="21">
        <v>0.53120000000000001</v>
      </c>
    </row>
    <row r="975" spans="1:21" x14ac:dyDescent="0.3">
      <c r="A975" s="7" t="s">
        <v>281</v>
      </c>
      <c r="B975" s="7" t="s">
        <v>659</v>
      </c>
      <c r="C975" s="7">
        <v>1312</v>
      </c>
      <c r="D975" s="2" t="s">
        <v>8</v>
      </c>
      <c r="E975" s="2">
        <v>917</v>
      </c>
      <c r="F975" s="2" t="s">
        <v>2394</v>
      </c>
      <c r="G975" s="2" t="s">
        <v>658</v>
      </c>
      <c r="H975" s="8" t="s">
        <v>2123</v>
      </c>
      <c r="I975" s="1">
        <v>100000</v>
      </c>
      <c r="J975" s="1">
        <v>100000</v>
      </c>
      <c r="K975" s="1">
        <v>300000</v>
      </c>
      <c r="L975" s="1">
        <v>300000</v>
      </c>
      <c r="M975" s="1">
        <v>300000</v>
      </c>
      <c r="N975" s="1">
        <v>300000</v>
      </c>
      <c r="O975" s="1">
        <v>300000</v>
      </c>
      <c r="P975" s="1">
        <v>300000</v>
      </c>
      <c r="Q975" s="1">
        <v>300000</v>
      </c>
      <c r="R975" s="1">
        <v>300000</v>
      </c>
      <c r="S975" s="1">
        <v>140000</v>
      </c>
      <c r="T975" s="1">
        <v>200000</v>
      </c>
      <c r="U975" s="21">
        <v>0.53120000000000001</v>
      </c>
    </row>
    <row r="976" spans="1:21" x14ac:dyDescent="0.3">
      <c r="A976" s="7" t="s">
        <v>281</v>
      </c>
      <c r="B976" s="7" t="s">
        <v>659</v>
      </c>
      <c r="C976" s="7">
        <v>1312</v>
      </c>
      <c r="D976" s="2" t="s">
        <v>8</v>
      </c>
      <c r="E976" s="2">
        <v>917</v>
      </c>
      <c r="F976" s="2" t="e">
        <v>#N/A</v>
      </c>
      <c r="G976" s="2" t="s">
        <v>658</v>
      </c>
      <c r="H976" s="8" t="s">
        <v>2124</v>
      </c>
      <c r="I976" s="1">
        <v>100000</v>
      </c>
      <c r="J976" s="1">
        <v>100000</v>
      </c>
      <c r="K976" s="1">
        <v>100000</v>
      </c>
      <c r="L976" s="1">
        <v>100000</v>
      </c>
      <c r="M976" s="1">
        <v>100000</v>
      </c>
      <c r="N976" s="1">
        <v>100000</v>
      </c>
      <c r="O976" s="1">
        <v>100000</v>
      </c>
      <c r="P976" s="1">
        <v>100000</v>
      </c>
      <c r="Q976" s="1">
        <v>100000</v>
      </c>
      <c r="R976" s="1">
        <v>100000</v>
      </c>
      <c r="S976" s="1">
        <v>100000</v>
      </c>
      <c r="T976" s="1">
        <v>200000</v>
      </c>
      <c r="U976" s="21">
        <v>0.53120000000000001</v>
      </c>
    </row>
    <row r="977" spans="1:21" x14ac:dyDescent="0.3">
      <c r="A977" s="7" t="s">
        <v>281</v>
      </c>
      <c r="B977" s="7" t="s">
        <v>659</v>
      </c>
      <c r="C977" s="7">
        <v>1312</v>
      </c>
      <c r="D977" s="2" t="s">
        <v>8</v>
      </c>
      <c r="E977" s="2">
        <v>917</v>
      </c>
      <c r="F977" s="2" t="s">
        <v>2395</v>
      </c>
      <c r="G977" s="2" t="s">
        <v>658</v>
      </c>
      <c r="H977" s="8" t="s">
        <v>2125</v>
      </c>
      <c r="I977" s="1">
        <v>440000</v>
      </c>
      <c r="J977" s="1">
        <v>200000</v>
      </c>
      <c r="K977" s="1">
        <v>200000</v>
      </c>
      <c r="L977" s="1">
        <v>200000</v>
      </c>
      <c r="M977" s="1">
        <v>100000</v>
      </c>
      <c r="N977" s="1">
        <v>200000</v>
      </c>
      <c r="O977" s="1">
        <v>200000</v>
      </c>
      <c r="P977" s="1">
        <v>200000</v>
      </c>
      <c r="Q977" s="1">
        <v>200000</v>
      </c>
      <c r="R977" s="1">
        <v>500000</v>
      </c>
      <c r="S977" s="1">
        <v>500000</v>
      </c>
      <c r="T977" s="1">
        <v>500000</v>
      </c>
      <c r="U977" s="21">
        <v>0.53120000000000001</v>
      </c>
    </row>
    <row r="978" spans="1:21" x14ac:dyDescent="0.3">
      <c r="A978" s="7" t="s">
        <v>281</v>
      </c>
      <c r="B978" s="7" t="s">
        <v>659</v>
      </c>
      <c r="C978" s="7">
        <v>1312</v>
      </c>
      <c r="D978" s="2" t="s">
        <v>8</v>
      </c>
      <c r="E978" s="2">
        <v>917</v>
      </c>
      <c r="F978" s="2" t="s">
        <v>2396</v>
      </c>
      <c r="G978" s="2" t="s">
        <v>658</v>
      </c>
      <c r="H978" s="8" t="s">
        <v>2126</v>
      </c>
      <c r="I978" s="1">
        <v>100000</v>
      </c>
      <c r="J978" s="1">
        <v>300000</v>
      </c>
      <c r="K978" s="1">
        <v>300000</v>
      </c>
      <c r="L978" s="1">
        <v>300000</v>
      </c>
      <c r="M978" s="1">
        <v>300000</v>
      </c>
      <c r="N978" s="1">
        <v>300000</v>
      </c>
      <c r="O978" s="1">
        <v>300000</v>
      </c>
      <c r="P978" s="1">
        <v>300000</v>
      </c>
      <c r="Q978" s="1">
        <v>300000</v>
      </c>
      <c r="R978" s="1">
        <v>300000</v>
      </c>
      <c r="S978" s="1">
        <v>200000</v>
      </c>
      <c r="T978" s="1">
        <v>200000</v>
      </c>
      <c r="U978" s="21">
        <v>0.53120000000000001</v>
      </c>
    </row>
    <row r="979" spans="1:21" x14ac:dyDescent="0.3">
      <c r="A979" s="7" t="s">
        <v>281</v>
      </c>
      <c r="B979" s="7" t="s">
        <v>659</v>
      </c>
      <c r="C979" s="7">
        <v>1312</v>
      </c>
      <c r="D979" s="2" t="s">
        <v>8</v>
      </c>
      <c r="E979" s="2">
        <v>917</v>
      </c>
      <c r="F979" s="2" t="e">
        <v>#N/A</v>
      </c>
      <c r="G979" s="2" t="s">
        <v>658</v>
      </c>
      <c r="H979" s="8" t="s">
        <v>2127</v>
      </c>
      <c r="I979" s="1">
        <v>100000</v>
      </c>
      <c r="J979" s="1">
        <v>100000</v>
      </c>
      <c r="K979" s="1">
        <v>100000</v>
      </c>
      <c r="L979" s="1">
        <v>100000</v>
      </c>
      <c r="M979" s="1">
        <v>200000</v>
      </c>
      <c r="N979" s="1">
        <v>200000</v>
      </c>
      <c r="O979" s="1">
        <v>200000</v>
      </c>
      <c r="P979" s="1">
        <v>300000</v>
      </c>
      <c r="Q979" s="1">
        <v>300000</v>
      </c>
      <c r="R979" s="1">
        <v>100000</v>
      </c>
      <c r="S979" s="1">
        <v>100000</v>
      </c>
      <c r="T979" s="1">
        <v>100000</v>
      </c>
      <c r="U979" s="21">
        <v>0.53120000000000001</v>
      </c>
    </row>
    <row r="980" spans="1:21" x14ac:dyDescent="0.3">
      <c r="A980" s="7" t="s">
        <v>281</v>
      </c>
      <c r="B980" s="7" t="s">
        <v>659</v>
      </c>
      <c r="C980" s="7">
        <v>1312</v>
      </c>
      <c r="D980" s="2" t="s">
        <v>8</v>
      </c>
      <c r="E980" s="2">
        <v>917</v>
      </c>
      <c r="F980" s="2" t="s">
        <v>2397</v>
      </c>
      <c r="G980" s="2" t="s">
        <v>658</v>
      </c>
      <c r="H980" s="8" t="s">
        <v>2128</v>
      </c>
      <c r="I980" s="1">
        <v>100000</v>
      </c>
      <c r="J980" s="1">
        <v>100000</v>
      </c>
      <c r="K980" s="1">
        <v>100000</v>
      </c>
      <c r="L980" s="1">
        <v>100000</v>
      </c>
      <c r="M980" s="1">
        <v>400000</v>
      </c>
      <c r="N980" s="1">
        <v>400000</v>
      </c>
      <c r="O980" s="1">
        <v>500000</v>
      </c>
      <c r="P980" s="1">
        <v>200000</v>
      </c>
      <c r="Q980" s="1">
        <v>200000</v>
      </c>
      <c r="R980" s="1">
        <v>200000</v>
      </c>
      <c r="S980" s="1">
        <v>200000</v>
      </c>
      <c r="T980" s="1">
        <v>200000</v>
      </c>
      <c r="U980" s="21">
        <v>0.53120000000000001</v>
      </c>
    </row>
    <row r="981" spans="1:21" x14ac:dyDescent="0.3">
      <c r="A981" s="7" t="s">
        <v>281</v>
      </c>
      <c r="B981" s="7" t="s">
        <v>659</v>
      </c>
      <c r="C981" s="7">
        <v>1312</v>
      </c>
      <c r="D981" s="2" t="s">
        <v>8</v>
      </c>
      <c r="E981" s="2">
        <v>917</v>
      </c>
      <c r="F981" s="2" t="s">
        <v>2398</v>
      </c>
      <c r="G981" s="2" t="s">
        <v>658</v>
      </c>
      <c r="H981" s="8" t="s">
        <v>2129</v>
      </c>
      <c r="I981" s="1">
        <v>100000</v>
      </c>
      <c r="J981" s="1">
        <v>100000</v>
      </c>
      <c r="K981" s="1">
        <v>200000</v>
      </c>
      <c r="L981" s="1">
        <v>100000</v>
      </c>
      <c r="M981" s="1">
        <v>300000</v>
      </c>
      <c r="N981" s="1">
        <v>300000</v>
      </c>
      <c r="O981" s="1">
        <v>300000</v>
      </c>
      <c r="P981" s="1">
        <v>300000</v>
      </c>
      <c r="Q981" s="1">
        <v>300000</v>
      </c>
      <c r="R981" s="1">
        <v>300000</v>
      </c>
      <c r="S981" s="1">
        <v>300000</v>
      </c>
      <c r="T981" s="1">
        <v>300000</v>
      </c>
      <c r="U981" s="21">
        <v>0.53120000000000001</v>
      </c>
    </row>
    <row r="982" spans="1:21" x14ac:dyDescent="0.3">
      <c r="A982" s="7" t="s">
        <v>281</v>
      </c>
      <c r="B982" s="7" t="s">
        <v>659</v>
      </c>
      <c r="C982" s="7">
        <v>1312</v>
      </c>
      <c r="D982" s="2" t="s">
        <v>252</v>
      </c>
      <c r="E982" s="2">
        <v>999</v>
      </c>
      <c r="F982" s="2" t="s">
        <v>252</v>
      </c>
      <c r="G982" s="2" t="s">
        <v>658</v>
      </c>
      <c r="H982" s="8" t="s">
        <v>1777</v>
      </c>
      <c r="I982" s="1">
        <v>1000000</v>
      </c>
      <c r="J982" s="1">
        <v>1000000</v>
      </c>
      <c r="K982" s="1">
        <v>2000000</v>
      </c>
      <c r="L982" s="1">
        <v>3000000</v>
      </c>
      <c r="M982" s="1">
        <v>3000000</v>
      </c>
      <c r="N982" s="1">
        <v>4000000</v>
      </c>
      <c r="O982" s="1">
        <v>6000000</v>
      </c>
      <c r="P982" s="1">
        <v>7000000</v>
      </c>
      <c r="Q982" s="1">
        <v>8000000</v>
      </c>
      <c r="R982" s="1">
        <v>6000000</v>
      </c>
      <c r="S982" s="1">
        <v>6000000</v>
      </c>
      <c r="T982" s="1">
        <v>6000000</v>
      </c>
      <c r="U982" s="21">
        <v>0.53120000000000001</v>
      </c>
    </row>
    <row r="983" spans="1:21" x14ac:dyDescent="0.3">
      <c r="A983" s="7" t="s">
        <v>281</v>
      </c>
      <c r="B983" s="7" t="s">
        <v>659</v>
      </c>
      <c r="C983" s="7">
        <v>1312</v>
      </c>
      <c r="D983" s="2" t="s">
        <v>8</v>
      </c>
      <c r="E983" s="2">
        <v>917</v>
      </c>
      <c r="F983" s="2" t="s">
        <v>2399</v>
      </c>
      <c r="G983" s="2" t="s">
        <v>2485</v>
      </c>
      <c r="H983" s="8" t="s">
        <v>2130</v>
      </c>
      <c r="I983" s="1">
        <v>300000</v>
      </c>
      <c r="J983" s="1">
        <v>300000</v>
      </c>
      <c r="K983" s="1">
        <v>300000</v>
      </c>
      <c r="L983" s="1">
        <v>400000</v>
      </c>
      <c r="M983" s="1">
        <v>400000</v>
      </c>
      <c r="N983" s="1">
        <v>400000</v>
      </c>
      <c r="O983" s="1">
        <v>400000</v>
      </c>
      <c r="P983" s="1">
        <v>400000</v>
      </c>
      <c r="Q983" s="1">
        <v>400000</v>
      </c>
      <c r="R983" s="1">
        <v>900000</v>
      </c>
      <c r="S983" s="1">
        <v>900000</v>
      </c>
      <c r="T983" s="1">
        <v>2000000</v>
      </c>
      <c r="U983" s="21">
        <v>0.53120000000000001</v>
      </c>
    </row>
    <row r="984" spans="1:21" x14ac:dyDescent="0.3">
      <c r="A984" s="7" t="s">
        <v>281</v>
      </c>
      <c r="B984" s="7" t="s">
        <v>659</v>
      </c>
      <c r="C984" s="7">
        <v>1312</v>
      </c>
      <c r="D984" s="2" t="s">
        <v>8</v>
      </c>
      <c r="E984" s="2">
        <v>917</v>
      </c>
      <c r="F984" s="2" t="s">
        <v>2400</v>
      </c>
      <c r="G984" s="2" t="s">
        <v>2485</v>
      </c>
      <c r="H984" s="8" t="s">
        <v>2131</v>
      </c>
      <c r="I984" s="1">
        <v>100000</v>
      </c>
      <c r="J984" s="1">
        <v>100000</v>
      </c>
      <c r="K984" s="1">
        <v>100000</v>
      </c>
      <c r="L984" s="1">
        <v>100000</v>
      </c>
      <c r="M984" s="1">
        <v>100000</v>
      </c>
      <c r="N984" s="1">
        <v>100000</v>
      </c>
      <c r="O984" s="1">
        <v>100000</v>
      </c>
      <c r="P984" s="1">
        <v>100000</v>
      </c>
      <c r="Q984" s="1">
        <v>100000</v>
      </c>
      <c r="R984" s="1">
        <v>100000</v>
      </c>
      <c r="S984" s="1">
        <v>100000</v>
      </c>
      <c r="T984" s="1">
        <v>1000000</v>
      </c>
      <c r="U984" s="21">
        <v>0.53120000000000001</v>
      </c>
    </row>
    <row r="985" spans="1:21" x14ac:dyDescent="0.3">
      <c r="A985" s="7" t="s">
        <v>281</v>
      </c>
      <c r="B985" s="7" t="s">
        <v>659</v>
      </c>
      <c r="C985" s="7">
        <v>1312</v>
      </c>
      <c r="D985" s="2" t="s">
        <v>8</v>
      </c>
      <c r="E985" s="2">
        <v>917</v>
      </c>
      <c r="F985" s="2" t="e">
        <v>#N/A</v>
      </c>
      <c r="G985" s="2" t="s">
        <v>2485</v>
      </c>
      <c r="H985" s="8" t="s">
        <v>2132</v>
      </c>
      <c r="I985" s="1">
        <v>200000</v>
      </c>
      <c r="J985" s="1">
        <v>200000</v>
      </c>
      <c r="K985" s="1">
        <v>200000</v>
      </c>
      <c r="L985" s="1">
        <v>400000</v>
      </c>
      <c r="M985" s="1">
        <v>400000</v>
      </c>
      <c r="N985" s="1">
        <v>400000</v>
      </c>
      <c r="O985" s="1">
        <v>200000</v>
      </c>
      <c r="P985" s="1">
        <v>200000</v>
      </c>
      <c r="Q985" s="1">
        <v>200000</v>
      </c>
      <c r="R985" s="1">
        <v>200000</v>
      </c>
      <c r="S985" s="1">
        <v>200000</v>
      </c>
      <c r="T985" s="1">
        <v>200000</v>
      </c>
      <c r="U985" s="21">
        <v>0.53120000000000001</v>
      </c>
    </row>
    <row r="986" spans="1:21" x14ac:dyDescent="0.3">
      <c r="A986" s="7" t="s">
        <v>281</v>
      </c>
      <c r="B986" s="7" t="s">
        <v>659</v>
      </c>
      <c r="C986" s="7">
        <v>1312</v>
      </c>
      <c r="D986" s="2" t="s">
        <v>8</v>
      </c>
      <c r="E986" s="2">
        <v>917</v>
      </c>
      <c r="F986" s="2" t="s">
        <v>2401</v>
      </c>
      <c r="G986" s="2" t="s">
        <v>2485</v>
      </c>
      <c r="H986" s="8" t="s">
        <v>2133</v>
      </c>
      <c r="I986" s="1">
        <v>300000</v>
      </c>
      <c r="J986" s="1">
        <v>300000</v>
      </c>
      <c r="K986" s="1">
        <v>300000</v>
      </c>
      <c r="L986" s="1">
        <v>900000</v>
      </c>
      <c r="M986" s="1">
        <v>500000</v>
      </c>
      <c r="N986" s="1">
        <v>500000</v>
      </c>
      <c r="O986" s="1">
        <v>300000</v>
      </c>
      <c r="P986" s="1">
        <v>300000</v>
      </c>
      <c r="Q986" s="1">
        <v>300000</v>
      </c>
      <c r="R986" s="1">
        <v>300000</v>
      </c>
      <c r="S986" s="1">
        <v>300000</v>
      </c>
      <c r="T986" s="1">
        <v>1000000</v>
      </c>
      <c r="U986" s="21">
        <v>0.53120000000000001</v>
      </c>
    </row>
    <row r="987" spans="1:21" x14ac:dyDescent="0.3">
      <c r="A987" s="7" t="s">
        <v>281</v>
      </c>
      <c r="B987" s="7" t="s">
        <v>659</v>
      </c>
      <c r="C987" s="7">
        <v>1312</v>
      </c>
      <c r="D987" s="2" t="s">
        <v>8</v>
      </c>
      <c r="E987" s="2">
        <v>917</v>
      </c>
      <c r="F987" s="2" t="e">
        <v>#N/A</v>
      </c>
      <c r="G987" s="2" t="s">
        <v>2485</v>
      </c>
      <c r="H987" s="8" t="s">
        <v>2134</v>
      </c>
      <c r="I987" s="1">
        <v>300000</v>
      </c>
      <c r="J987" s="1">
        <v>500000</v>
      </c>
      <c r="K987" s="1">
        <v>500000</v>
      </c>
      <c r="L987" s="1">
        <v>500000</v>
      </c>
      <c r="M987" s="1">
        <v>1000000</v>
      </c>
      <c r="N987" s="1">
        <v>1000000</v>
      </c>
      <c r="O987" s="1">
        <v>1500000</v>
      </c>
      <c r="P987" s="1">
        <v>1500000</v>
      </c>
      <c r="Q987" s="1">
        <v>1500000</v>
      </c>
      <c r="R987" s="1">
        <v>1000000</v>
      </c>
      <c r="S987" s="1">
        <v>1000000</v>
      </c>
      <c r="T987" s="1">
        <v>1000000</v>
      </c>
      <c r="U987" s="21">
        <v>0.53120000000000001</v>
      </c>
    </row>
    <row r="988" spans="1:21" x14ac:dyDescent="0.3">
      <c r="A988" s="7" t="s">
        <v>281</v>
      </c>
      <c r="B988" s="7" t="s">
        <v>659</v>
      </c>
      <c r="C988" s="7">
        <v>1312</v>
      </c>
      <c r="D988" s="2" t="s">
        <v>8</v>
      </c>
      <c r="E988" s="2">
        <v>917</v>
      </c>
      <c r="F988" s="2" t="e">
        <v>#N/A</v>
      </c>
      <c r="G988" s="2" t="s">
        <v>2485</v>
      </c>
      <c r="H988" s="8" t="s">
        <v>2135</v>
      </c>
      <c r="I988" s="1">
        <v>100000</v>
      </c>
      <c r="J988" s="1">
        <v>200000</v>
      </c>
      <c r="K988" s="1">
        <v>200000</v>
      </c>
      <c r="L988" s="1">
        <v>200000</v>
      </c>
      <c r="M988" s="1">
        <v>200000</v>
      </c>
      <c r="N988" s="1">
        <v>200000</v>
      </c>
      <c r="O988" s="1">
        <v>200000</v>
      </c>
      <c r="P988" s="1">
        <v>200000</v>
      </c>
      <c r="Q988" s="1">
        <v>200000</v>
      </c>
      <c r="R988" s="1">
        <v>200000</v>
      </c>
      <c r="S988" s="1">
        <v>200000</v>
      </c>
      <c r="T988" s="1">
        <v>1000000</v>
      </c>
      <c r="U988" s="21">
        <v>0.53120000000000001</v>
      </c>
    </row>
    <row r="989" spans="1:21" x14ac:dyDescent="0.3">
      <c r="A989" s="7" t="s">
        <v>281</v>
      </c>
      <c r="B989" s="7" t="s">
        <v>659</v>
      </c>
      <c r="C989" s="7">
        <v>1312</v>
      </c>
      <c r="D989" s="2" t="s">
        <v>8</v>
      </c>
      <c r="E989" s="2">
        <v>917</v>
      </c>
      <c r="F989" s="2" t="s">
        <v>2402</v>
      </c>
      <c r="G989" s="2" t="s">
        <v>2485</v>
      </c>
      <c r="H989" s="8" t="s">
        <v>2136</v>
      </c>
      <c r="I989" s="1">
        <v>200000</v>
      </c>
      <c r="J989" s="1">
        <v>200000</v>
      </c>
      <c r="K989" s="1">
        <v>200000</v>
      </c>
      <c r="L989" s="1">
        <v>300000</v>
      </c>
      <c r="M989" s="1">
        <v>300000</v>
      </c>
      <c r="N989" s="1">
        <v>300000</v>
      </c>
      <c r="O989" s="1">
        <v>200000</v>
      </c>
      <c r="P989" s="1">
        <v>200000</v>
      </c>
      <c r="Q989" s="1">
        <v>200000</v>
      </c>
      <c r="R989" s="1">
        <v>200000</v>
      </c>
      <c r="S989" s="1">
        <v>200000</v>
      </c>
      <c r="T989" s="1">
        <v>1000000</v>
      </c>
      <c r="U989" s="21">
        <v>0.53120000000000001</v>
      </c>
    </row>
    <row r="990" spans="1:21" x14ac:dyDescent="0.3">
      <c r="A990" s="7" t="s">
        <v>281</v>
      </c>
      <c r="B990" s="7" t="s">
        <v>659</v>
      </c>
      <c r="C990" s="7">
        <v>1312</v>
      </c>
      <c r="D990" s="2" t="s">
        <v>8</v>
      </c>
      <c r="E990" s="2">
        <v>917</v>
      </c>
      <c r="F990" s="2" t="s">
        <v>2403</v>
      </c>
      <c r="G990" s="2" t="s">
        <v>2485</v>
      </c>
      <c r="H990" s="8" t="s">
        <v>2137</v>
      </c>
      <c r="I990" s="1">
        <v>198000</v>
      </c>
      <c r="J990" s="1">
        <v>198000</v>
      </c>
      <c r="K990" s="1">
        <v>198000</v>
      </c>
      <c r="L990" s="1">
        <v>198000</v>
      </c>
      <c r="M990" s="1">
        <v>198000</v>
      </c>
      <c r="N990" s="1">
        <v>198000</v>
      </c>
      <c r="O990" s="1">
        <v>198000</v>
      </c>
      <c r="P990" s="1">
        <v>198000</v>
      </c>
      <c r="Q990" s="1">
        <v>198000</v>
      </c>
      <c r="R990" s="1">
        <v>198000</v>
      </c>
      <c r="S990" s="1">
        <v>198000</v>
      </c>
      <c r="T990" s="1">
        <v>198000</v>
      </c>
      <c r="U990" s="21">
        <v>0.53120000000000001</v>
      </c>
    </row>
    <row r="991" spans="1:21" x14ac:dyDescent="0.3">
      <c r="A991" s="7" t="s">
        <v>281</v>
      </c>
      <c r="B991" s="7" t="s">
        <v>659</v>
      </c>
      <c r="C991" s="7">
        <v>1312</v>
      </c>
      <c r="D991" s="2" t="s">
        <v>8</v>
      </c>
      <c r="E991" s="2">
        <v>917</v>
      </c>
      <c r="F991" s="2" t="s">
        <v>2404</v>
      </c>
      <c r="G991" s="2" t="s">
        <v>2485</v>
      </c>
      <c r="H991" s="8" t="s">
        <v>2138</v>
      </c>
      <c r="I991" s="1">
        <v>100000</v>
      </c>
      <c r="J991" s="1">
        <v>100000</v>
      </c>
      <c r="K991" s="1">
        <v>100000</v>
      </c>
      <c r="L991" s="1">
        <v>100000</v>
      </c>
      <c r="M991" s="1">
        <v>100000</v>
      </c>
      <c r="N991" s="1">
        <v>100000</v>
      </c>
      <c r="O991" s="1">
        <v>100000</v>
      </c>
      <c r="P991" s="1">
        <v>100000</v>
      </c>
      <c r="Q991" s="1">
        <v>100000</v>
      </c>
      <c r="R991" s="1">
        <v>100000</v>
      </c>
      <c r="S991" s="1">
        <v>100000</v>
      </c>
      <c r="T991" s="1">
        <v>1000000</v>
      </c>
      <c r="U991" s="21">
        <v>0.53120000000000001</v>
      </c>
    </row>
    <row r="992" spans="1:21" x14ac:dyDescent="0.3">
      <c r="A992" s="7" t="s">
        <v>281</v>
      </c>
      <c r="B992" s="7" t="s">
        <v>659</v>
      </c>
      <c r="C992" s="7">
        <v>1312</v>
      </c>
      <c r="D992" s="2" t="s">
        <v>8</v>
      </c>
      <c r="E992" s="2">
        <v>917</v>
      </c>
      <c r="F992" s="2" t="s">
        <v>2405</v>
      </c>
      <c r="G992" s="2" t="s">
        <v>2485</v>
      </c>
      <c r="H992" s="8" t="s">
        <v>2139</v>
      </c>
      <c r="I992" s="1">
        <v>200000</v>
      </c>
      <c r="J992" s="1">
        <v>200000</v>
      </c>
      <c r="K992" s="1">
        <v>200000</v>
      </c>
      <c r="L992" s="1">
        <v>200000</v>
      </c>
      <c r="M992" s="1">
        <v>200000</v>
      </c>
      <c r="N992" s="1">
        <v>200000</v>
      </c>
      <c r="O992" s="1">
        <v>200000</v>
      </c>
      <c r="P992" s="1">
        <v>200000</v>
      </c>
      <c r="Q992" s="1">
        <v>200000</v>
      </c>
      <c r="R992" s="1">
        <v>200000</v>
      </c>
      <c r="S992" s="1">
        <v>200000</v>
      </c>
      <c r="T992" s="1">
        <v>200000</v>
      </c>
      <c r="U992" s="21">
        <v>0.53120000000000001</v>
      </c>
    </row>
    <row r="993" spans="1:21" x14ac:dyDescent="0.3">
      <c r="A993" s="7" t="s">
        <v>281</v>
      </c>
      <c r="B993" s="7" t="s">
        <v>659</v>
      </c>
      <c r="C993" s="7">
        <v>1312</v>
      </c>
      <c r="D993" s="2" t="s">
        <v>8</v>
      </c>
      <c r="E993" s="2">
        <v>917</v>
      </c>
      <c r="F993" s="2" t="s">
        <v>2406</v>
      </c>
      <c r="G993" s="2" t="s">
        <v>2485</v>
      </c>
      <c r="H993" s="8" t="s">
        <v>2140</v>
      </c>
      <c r="I993" s="1">
        <v>150000</v>
      </c>
      <c r="J993" s="1">
        <v>300000</v>
      </c>
      <c r="K993" s="1">
        <v>300000</v>
      </c>
      <c r="L993" s="1">
        <v>300000</v>
      </c>
      <c r="M993" s="1">
        <v>300000</v>
      </c>
      <c r="N993" s="1">
        <v>300000</v>
      </c>
      <c r="O993" s="1">
        <v>300000</v>
      </c>
      <c r="P993" s="1">
        <v>300000</v>
      </c>
      <c r="Q993" s="1">
        <v>300000</v>
      </c>
      <c r="R993" s="1">
        <v>300000</v>
      </c>
      <c r="S993" s="1">
        <v>300000</v>
      </c>
      <c r="T993" s="1">
        <v>300000</v>
      </c>
      <c r="U993" s="21">
        <v>0.53120000000000001</v>
      </c>
    </row>
    <row r="994" spans="1:21" x14ac:dyDescent="0.3">
      <c r="A994" s="7" t="s">
        <v>281</v>
      </c>
      <c r="B994" s="7" t="s">
        <v>659</v>
      </c>
      <c r="C994" s="7">
        <v>1312</v>
      </c>
      <c r="D994" s="2" t="s">
        <v>8</v>
      </c>
      <c r="E994" s="2">
        <v>917</v>
      </c>
      <c r="F994" s="2" t="s">
        <v>2407</v>
      </c>
      <c r="G994" s="2" t="s">
        <v>2485</v>
      </c>
      <c r="H994" s="8" t="s">
        <v>2141</v>
      </c>
      <c r="I994" s="1">
        <v>200000</v>
      </c>
      <c r="J994" s="1">
        <v>200000</v>
      </c>
      <c r="K994" s="1">
        <v>200000</v>
      </c>
      <c r="L994" s="1">
        <v>300000</v>
      </c>
      <c r="M994" s="1">
        <v>300000</v>
      </c>
      <c r="N994" s="1">
        <v>300000</v>
      </c>
      <c r="O994" s="1">
        <v>200000</v>
      </c>
      <c r="P994" s="1">
        <v>200000</v>
      </c>
      <c r="Q994" s="1">
        <v>200000</v>
      </c>
      <c r="R994" s="1">
        <v>200000</v>
      </c>
      <c r="S994" s="1">
        <v>200000</v>
      </c>
      <c r="T994" s="1">
        <v>200000</v>
      </c>
      <c r="U994" s="21">
        <v>0.53120000000000001</v>
      </c>
    </row>
    <row r="995" spans="1:21" x14ac:dyDescent="0.3">
      <c r="A995" s="7" t="s">
        <v>281</v>
      </c>
      <c r="B995" s="7" t="s">
        <v>659</v>
      </c>
      <c r="C995" s="7">
        <v>1312</v>
      </c>
      <c r="D995" s="2" t="s">
        <v>8</v>
      </c>
      <c r="E995" s="2">
        <v>917</v>
      </c>
      <c r="F995" s="2" t="e">
        <v>#N/A</v>
      </c>
      <c r="G995" s="2" t="s">
        <v>2485</v>
      </c>
      <c r="H995" s="8" t="s">
        <v>2142</v>
      </c>
      <c r="I995" s="1">
        <v>300000</v>
      </c>
      <c r="J995" s="1">
        <v>300000</v>
      </c>
      <c r="K995" s="1">
        <v>300000</v>
      </c>
      <c r="L995" s="1">
        <v>300000</v>
      </c>
      <c r="M995" s="1">
        <v>300000</v>
      </c>
      <c r="N995" s="1">
        <v>300000</v>
      </c>
      <c r="O995" s="1">
        <v>300000</v>
      </c>
      <c r="P995" s="1">
        <v>300000</v>
      </c>
      <c r="Q995" s="1">
        <v>300000</v>
      </c>
      <c r="R995" s="1">
        <v>300000</v>
      </c>
      <c r="S995" s="1">
        <v>300000</v>
      </c>
      <c r="T995" s="1">
        <v>500000</v>
      </c>
      <c r="U995" s="21">
        <v>0.53120000000000001</v>
      </c>
    </row>
    <row r="996" spans="1:21" x14ac:dyDescent="0.3">
      <c r="A996" s="7" t="s">
        <v>281</v>
      </c>
      <c r="B996" s="7" t="s">
        <v>659</v>
      </c>
      <c r="C996" s="7">
        <v>1312</v>
      </c>
      <c r="D996" s="2" t="s">
        <v>8</v>
      </c>
      <c r="E996" s="2">
        <v>917</v>
      </c>
      <c r="F996" s="2" t="s">
        <v>2408</v>
      </c>
      <c r="G996" s="2" t="s">
        <v>2485</v>
      </c>
      <c r="H996" s="8" t="s">
        <v>2143</v>
      </c>
      <c r="I996" s="1">
        <v>100000</v>
      </c>
      <c r="J996" s="1">
        <v>100000</v>
      </c>
      <c r="K996" s="1">
        <v>100000</v>
      </c>
      <c r="L996" s="1">
        <v>200000</v>
      </c>
      <c r="M996" s="1">
        <v>200000</v>
      </c>
      <c r="N996" s="1">
        <v>200000</v>
      </c>
      <c r="O996" s="1">
        <v>100000</v>
      </c>
      <c r="P996" s="1">
        <v>100000</v>
      </c>
      <c r="Q996" s="1">
        <v>100000</v>
      </c>
      <c r="R996" s="1">
        <v>100000</v>
      </c>
      <c r="S996" s="1">
        <v>100000</v>
      </c>
      <c r="T996" s="1">
        <v>500000</v>
      </c>
      <c r="U996" s="21">
        <v>0.53120000000000001</v>
      </c>
    </row>
    <row r="997" spans="1:21" x14ac:dyDescent="0.3">
      <c r="A997" s="7" t="s">
        <v>281</v>
      </c>
      <c r="B997" s="7" t="s">
        <v>659</v>
      </c>
      <c r="C997" s="7">
        <v>1312</v>
      </c>
      <c r="D997" s="2" t="s">
        <v>8</v>
      </c>
      <c r="E997" s="2">
        <v>917</v>
      </c>
      <c r="F997" s="2" t="s">
        <v>2409</v>
      </c>
      <c r="G997" s="2" t="s">
        <v>2485</v>
      </c>
      <c r="H997" s="8" t="s">
        <v>2144</v>
      </c>
      <c r="I997" s="1">
        <v>200000</v>
      </c>
      <c r="J997" s="1">
        <v>200000</v>
      </c>
      <c r="K997" s="1">
        <v>200000</v>
      </c>
      <c r="L997" s="1">
        <v>200000</v>
      </c>
      <c r="M997" s="1">
        <v>200000</v>
      </c>
      <c r="N997" s="1">
        <v>200000</v>
      </c>
      <c r="O997" s="1">
        <v>200000</v>
      </c>
      <c r="P997" s="1">
        <v>200000</v>
      </c>
      <c r="Q997" s="1">
        <v>200000</v>
      </c>
      <c r="R997" s="1">
        <v>200000</v>
      </c>
      <c r="S997" s="1">
        <v>200000</v>
      </c>
      <c r="T997" s="1">
        <v>500000</v>
      </c>
      <c r="U997" s="21">
        <v>0.53120000000000001</v>
      </c>
    </row>
    <row r="998" spans="1:21" x14ac:dyDescent="0.3">
      <c r="A998" s="7" t="s">
        <v>281</v>
      </c>
      <c r="B998" s="7" t="s">
        <v>659</v>
      </c>
      <c r="C998" s="7">
        <v>1312</v>
      </c>
      <c r="D998" s="2" t="s">
        <v>8</v>
      </c>
      <c r="E998" s="2">
        <v>917</v>
      </c>
      <c r="F998" s="2" t="s">
        <v>2410</v>
      </c>
      <c r="G998" s="2" t="s">
        <v>2485</v>
      </c>
      <c r="H998" s="8" t="s">
        <v>2145</v>
      </c>
      <c r="I998" s="1">
        <v>100000</v>
      </c>
      <c r="J998" s="1">
        <v>100000</v>
      </c>
      <c r="K998" s="1">
        <v>100000</v>
      </c>
      <c r="L998" s="1">
        <v>100000</v>
      </c>
      <c r="M998" s="1">
        <v>100000</v>
      </c>
      <c r="N998" s="1">
        <v>100000</v>
      </c>
      <c r="O998" s="1">
        <v>100000</v>
      </c>
      <c r="P998" s="1">
        <v>100000</v>
      </c>
      <c r="Q998" s="1">
        <v>100000</v>
      </c>
      <c r="R998" s="1">
        <v>100000</v>
      </c>
      <c r="S998" s="1">
        <v>100000</v>
      </c>
      <c r="T998" s="1">
        <v>100000</v>
      </c>
      <c r="U998" s="21">
        <v>0.53120000000000001</v>
      </c>
    </row>
    <row r="999" spans="1:21" x14ac:dyDescent="0.3">
      <c r="A999" s="7" t="s">
        <v>281</v>
      </c>
      <c r="B999" s="7" t="s">
        <v>659</v>
      </c>
      <c r="C999" s="7">
        <v>1312</v>
      </c>
      <c r="D999" s="2" t="s">
        <v>8</v>
      </c>
      <c r="E999" s="2">
        <v>917</v>
      </c>
      <c r="F999" s="2" t="s">
        <v>2411</v>
      </c>
      <c r="G999" s="2" t="s">
        <v>2485</v>
      </c>
      <c r="H999" s="8" t="s">
        <v>2146</v>
      </c>
      <c r="I999" s="1">
        <v>200000</v>
      </c>
      <c r="J999" s="1">
        <v>200000</v>
      </c>
      <c r="K999" s="1">
        <v>200000</v>
      </c>
      <c r="L999" s="1">
        <v>200000</v>
      </c>
      <c r="M999" s="1">
        <v>200000</v>
      </c>
      <c r="N999" s="1">
        <v>200000</v>
      </c>
      <c r="O999" s="1">
        <v>200000</v>
      </c>
      <c r="P999" s="1">
        <v>200000</v>
      </c>
      <c r="Q999" s="1">
        <v>200000</v>
      </c>
      <c r="R999" s="1">
        <v>200000</v>
      </c>
      <c r="S999" s="1">
        <v>200000</v>
      </c>
      <c r="T999" s="1">
        <v>200000</v>
      </c>
      <c r="U999" s="21">
        <v>0.53120000000000001</v>
      </c>
    </row>
    <row r="1000" spans="1:21" x14ac:dyDescent="0.3">
      <c r="A1000" s="7" t="s">
        <v>281</v>
      </c>
      <c r="B1000" s="7" t="s">
        <v>659</v>
      </c>
      <c r="C1000" s="7">
        <v>1312</v>
      </c>
      <c r="D1000" s="2" t="s">
        <v>8</v>
      </c>
      <c r="E1000" s="2">
        <v>917</v>
      </c>
      <c r="F1000" s="2" t="s">
        <v>2412</v>
      </c>
      <c r="G1000" s="2" t="s">
        <v>2485</v>
      </c>
      <c r="H1000" s="8" t="s">
        <v>2147</v>
      </c>
      <c r="I1000" s="1">
        <v>100000</v>
      </c>
      <c r="J1000" s="1">
        <v>100000</v>
      </c>
      <c r="K1000" s="1">
        <v>100000</v>
      </c>
      <c r="L1000" s="1">
        <v>100000</v>
      </c>
      <c r="M1000" s="1">
        <v>100000</v>
      </c>
      <c r="N1000" s="1">
        <v>100000</v>
      </c>
      <c r="O1000" s="1">
        <v>100000</v>
      </c>
      <c r="P1000" s="1">
        <v>100000</v>
      </c>
      <c r="Q1000" s="1">
        <v>100000</v>
      </c>
      <c r="R1000" s="1">
        <v>100000</v>
      </c>
      <c r="S1000" s="1">
        <v>100000</v>
      </c>
      <c r="T1000" s="1">
        <v>100000</v>
      </c>
      <c r="U1000" s="21">
        <v>0.53120000000000001</v>
      </c>
    </row>
    <row r="1001" spans="1:21" x14ac:dyDescent="0.3">
      <c r="A1001" s="7" t="s">
        <v>281</v>
      </c>
      <c r="B1001" s="7" t="s">
        <v>659</v>
      </c>
      <c r="C1001" s="7">
        <v>1312</v>
      </c>
      <c r="D1001" s="2" t="s">
        <v>8</v>
      </c>
      <c r="E1001" s="2">
        <v>917</v>
      </c>
      <c r="F1001" s="2" t="s">
        <v>2413</v>
      </c>
      <c r="G1001" s="2" t="s">
        <v>2485</v>
      </c>
      <c r="H1001" s="8" t="s">
        <v>2148</v>
      </c>
      <c r="I1001" s="1">
        <v>100000</v>
      </c>
      <c r="J1001" s="1">
        <v>100000</v>
      </c>
      <c r="K1001" s="1">
        <v>100000</v>
      </c>
      <c r="L1001" s="1">
        <v>100000</v>
      </c>
      <c r="M1001" s="1">
        <v>100000</v>
      </c>
      <c r="N1001" s="1">
        <v>100000</v>
      </c>
      <c r="O1001" s="1">
        <v>100000</v>
      </c>
      <c r="P1001" s="1">
        <v>100000</v>
      </c>
      <c r="Q1001" s="1">
        <v>100000</v>
      </c>
      <c r="R1001" s="1">
        <v>100000</v>
      </c>
      <c r="S1001" s="1">
        <v>100000</v>
      </c>
      <c r="T1001" s="1">
        <v>100000</v>
      </c>
      <c r="U1001" s="21">
        <v>0.53120000000000001</v>
      </c>
    </row>
    <row r="1002" spans="1:21" x14ac:dyDescent="0.3">
      <c r="A1002" s="7" t="s">
        <v>281</v>
      </c>
      <c r="B1002" s="7" t="s">
        <v>659</v>
      </c>
      <c r="C1002" s="7">
        <v>1312</v>
      </c>
      <c r="D1002" s="2" t="s">
        <v>8</v>
      </c>
      <c r="E1002" s="2">
        <v>917</v>
      </c>
      <c r="F1002" s="2" t="s">
        <v>2414</v>
      </c>
      <c r="G1002" s="2" t="s">
        <v>2485</v>
      </c>
      <c r="H1002" s="8" t="s">
        <v>2149</v>
      </c>
      <c r="I1002" s="1">
        <v>180000</v>
      </c>
      <c r="J1002" s="1">
        <v>180000</v>
      </c>
      <c r="K1002" s="1">
        <v>180000</v>
      </c>
      <c r="L1002" s="1">
        <v>180000</v>
      </c>
      <c r="M1002" s="1">
        <v>180000</v>
      </c>
      <c r="N1002" s="1">
        <v>180000</v>
      </c>
      <c r="O1002" s="1">
        <v>180000</v>
      </c>
      <c r="P1002" s="1">
        <v>180000</v>
      </c>
      <c r="Q1002" s="1">
        <v>180000</v>
      </c>
      <c r="R1002" s="1">
        <v>180000</v>
      </c>
      <c r="S1002" s="1">
        <v>180000</v>
      </c>
      <c r="T1002" s="1">
        <v>500000</v>
      </c>
      <c r="U1002" s="21">
        <v>0.53120000000000001</v>
      </c>
    </row>
    <row r="1003" spans="1:21" x14ac:dyDescent="0.3">
      <c r="A1003" s="7" t="s">
        <v>281</v>
      </c>
      <c r="B1003" s="7" t="s">
        <v>659</v>
      </c>
      <c r="C1003" s="7">
        <v>1312</v>
      </c>
      <c r="D1003" s="2" t="s">
        <v>8</v>
      </c>
      <c r="E1003" s="2">
        <v>917</v>
      </c>
      <c r="F1003" s="2" t="s">
        <v>2415</v>
      </c>
      <c r="G1003" s="2" t="s">
        <v>2485</v>
      </c>
      <c r="H1003" s="8" t="s">
        <v>2150</v>
      </c>
      <c r="I1003" s="1">
        <v>198000</v>
      </c>
      <c r="J1003" s="1">
        <v>198000</v>
      </c>
      <c r="K1003" s="1">
        <v>198000</v>
      </c>
      <c r="L1003" s="1">
        <v>198000</v>
      </c>
      <c r="M1003" s="1">
        <v>198000</v>
      </c>
      <c r="N1003" s="1">
        <v>198000</v>
      </c>
      <c r="O1003" s="1">
        <v>198000</v>
      </c>
      <c r="P1003" s="1">
        <v>198000</v>
      </c>
      <c r="Q1003" s="1">
        <v>198000</v>
      </c>
      <c r="R1003" s="1">
        <v>198000</v>
      </c>
      <c r="S1003" s="1">
        <v>198000</v>
      </c>
      <c r="T1003" s="1">
        <v>198000</v>
      </c>
      <c r="U1003" s="21">
        <v>0.53120000000000001</v>
      </c>
    </row>
    <row r="1004" spans="1:21" x14ac:dyDescent="0.3">
      <c r="A1004" s="7" t="s">
        <v>281</v>
      </c>
      <c r="B1004" s="7" t="s">
        <v>659</v>
      </c>
      <c r="C1004" s="7">
        <v>1312</v>
      </c>
      <c r="D1004" s="2" t="s">
        <v>8</v>
      </c>
      <c r="E1004" s="2">
        <v>917</v>
      </c>
      <c r="F1004" s="2" t="s">
        <v>2416</v>
      </c>
      <c r="G1004" s="2" t="s">
        <v>2485</v>
      </c>
      <c r="H1004" s="8" t="s">
        <v>2151</v>
      </c>
      <c r="I1004" s="1">
        <v>100000</v>
      </c>
      <c r="J1004" s="1">
        <v>100000</v>
      </c>
      <c r="K1004" s="1">
        <v>100000</v>
      </c>
      <c r="L1004" s="1">
        <v>100000</v>
      </c>
      <c r="M1004" s="1">
        <v>100000</v>
      </c>
      <c r="N1004" s="1">
        <v>100000</v>
      </c>
      <c r="O1004" s="1">
        <v>100000</v>
      </c>
      <c r="P1004" s="1">
        <v>100000</v>
      </c>
      <c r="Q1004" s="1">
        <v>100000</v>
      </c>
      <c r="R1004" s="1">
        <v>100000</v>
      </c>
      <c r="S1004" s="1">
        <v>100000</v>
      </c>
      <c r="T1004" s="1">
        <v>100000</v>
      </c>
      <c r="U1004" s="21">
        <v>0.53120000000000001</v>
      </c>
    </row>
    <row r="1005" spans="1:21" x14ac:dyDescent="0.3">
      <c r="A1005" s="7" t="s">
        <v>281</v>
      </c>
      <c r="B1005" s="7" t="s">
        <v>659</v>
      </c>
      <c r="C1005" s="7">
        <v>1312</v>
      </c>
      <c r="D1005" s="2" t="s">
        <v>8</v>
      </c>
      <c r="E1005" s="2">
        <v>917</v>
      </c>
      <c r="F1005" s="2" t="s">
        <v>2417</v>
      </c>
      <c r="G1005" s="2" t="s">
        <v>2485</v>
      </c>
      <c r="H1005" s="8" t="s">
        <v>2152</v>
      </c>
      <c r="I1005" s="1">
        <v>150000</v>
      </c>
      <c r="J1005" s="1">
        <v>198000</v>
      </c>
      <c r="K1005" s="1">
        <v>198000</v>
      </c>
      <c r="L1005" s="1">
        <v>198000</v>
      </c>
      <c r="M1005" s="1">
        <v>198000</v>
      </c>
      <c r="N1005" s="1">
        <v>198000</v>
      </c>
      <c r="O1005" s="1">
        <v>198000</v>
      </c>
      <c r="P1005" s="1">
        <v>198000</v>
      </c>
      <c r="Q1005" s="1">
        <v>198000</v>
      </c>
      <c r="R1005" s="1">
        <v>198000</v>
      </c>
      <c r="S1005" s="1">
        <v>198000</v>
      </c>
      <c r="T1005" s="1">
        <v>198000</v>
      </c>
      <c r="U1005" s="21">
        <v>0.53120000000000001</v>
      </c>
    </row>
    <row r="1006" spans="1:21" x14ac:dyDescent="0.3">
      <c r="A1006" s="7" t="s">
        <v>281</v>
      </c>
      <c r="B1006" s="7" t="s">
        <v>659</v>
      </c>
      <c r="C1006" s="7">
        <v>1312</v>
      </c>
      <c r="D1006" s="2" t="s">
        <v>8</v>
      </c>
      <c r="E1006" s="2">
        <v>917</v>
      </c>
      <c r="F1006" s="2" t="s">
        <v>2418</v>
      </c>
      <c r="G1006" s="2" t="s">
        <v>2485</v>
      </c>
      <c r="H1006" s="8" t="s">
        <v>2153</v>
      </c>
      <c r="I1006" s="1">
        <v>100000</v>
      </c>
      <c r="J1006" s="1">
        <v>100000</v>
      </c>
      <c r="K1006" s="1">
        <v>100000</v>
      </c>
      <c r="L1006" s="1">
        <v>100000</v>
      </c>
      <c r="M1006" s="1">
        <v>100000</v>
      </c>
      <c r="N1006" s="1">
        <v>100000</v>
      </c>
      <c r="O1006" s="1">
        <v>100000</v>
      </c>
      <c r="P1006" s="1">
        <v>100000</v>
      </c>
      <c r="Q1006" s="1">
        <v>100000</v>
      </c>
      <c r="R1006" s="1">
        <v>100000</v>
      </c>
      <c r="S1006" s="1">
        <v>100000</v>
      </c>
      <c r="T1006" s="1">
        <v>100000</v>
      </c>
      <c r="U1006" s="21">
        <v>0.53120000000000001</v>
      </c>
    </row>
    <row r="1007" spans="1:21" x14ac:dyDescent="0.3">
      <c r="A1007" s="7" t="s">
        <v>281</v>
      </c>
      <c r="B1007" s="7" t="s">
        <v>659</v>
      </c>
      <c r="C1007" s="7">
        <v>1312</v>
      </c>
      <c r="D1007" s="2" t="s">
        <v>8</v>
      </c>
      <c r="E1007" s="2">
        <v>917</v>
      </c>
      <c r="F1007" s="2" t="s">
        <v>2419</v>
      </c>
      <c r="G1007" s="2" t="s">
        <v>2485</v>
      </c>
      <c r="H1007" s="8" t="s">
        <v>2154</v>
      </c>
      <c r="I1007" s="1">
        <v>50000</v>
      </c>
      <c r="J1007" s="1">
        <v>50000</v>
      </c>
      <c r="K1007" s="1">
        <v>50000</v>
      </c>
      <c r="L1007" s="1">
        <v>50000</v>
      </c>
      <c r="M1007" s="1">
        <v>50000</v>
      </c>
      <c r="N1007" s="1">
        <v>50000</v>
      </c>
      <c r="O1007" s="1">
        <v>50000</v>
      </c>
      <c r="P1007" s="1">
        <v>50000</v>
      </c>
      <c r="Q1007" s="1">
        <v>50000</v>
      </c>
      <c r="R1007" s="1">
        <v>50000</v>
      </c>
      <c r="S1007" s="1">
        <v>50000</v>
      </c>
      <c r="T1007" s="1">
        <v>500000</v>
      </c>
      <c r="U1007" s="21">
        <v>0.53120000000000001</v>
      </c>
    </row>
    <row r="1008" spans="1:21" x14ac:dyDescent="0.3">
      <c r="A1008" s="7" t="s">
        <v>281</v>
      </c>
      <c r="B1008" s="7" t="s">
        <v>659</v>
      </c>
      <c r="C1008" s="7">
        <v>1312</v>
      </c>
      <c r="D1008" s="2" t="s">
        <v>8</v>
      </c>
      <c r="E1008" s="2">
        <v>917</v>
      </c>
      <c r="F1008" s="2" t="s">
        <v>2420</v>
      </c>
      <c r="G1008" s="2" t="s">
        <v>2485</v>
      </c>
      <c r="H1008" s="8" t="s">
        <v>2155</v>
      </c>
      <c r="I1008" s="1">
        <v>50000</v>
      </c>
      <c r="J1008" s="1">
        <v>50000</v>
      </c>
      <c r="K1008" s="1">
        <v>50000</v>
      </c>
      <c r="L1008" s="1">
        <v>50000</v>
      </c>
      <c r="M1008" s="1">
        <v>50000</v>
      </c>
      <c r="N1008" s="1">
        <v>50000</v>
      </c>
      <c r="O1008" s="1">
        <v>50000</v>
      </c>
      <c r="P1008" s="1">
        <v>50000</v>
      </c>
      <c r="Q1008" s="1">
        <v>50000</v>
      </c>
      <c r="R1008" s="1">
        <v>50000</v>
      </c>
      <c r="S1008" s="1">
        <v>50000</v>
      </c>
      <c r="T1008" s="1">
        <v>50000</v>
      </c>
      <c r="U1008" s="21">
        <v>0.53120000000000001</v>
      </c>
    </row>
    <row r="1009" spans="1:21" x14ac:dyDescent="0.3">
      <c r="A1009" s="7" t="s">
        <v>281</v>
      </c>
      <c r="B1009" s="7" t="s">
        <v>659</v>
      </c>
      <c r="C1009" s="7">
        <v>1312</v>
      </c>
      <c r="D1009" s="2" t="s">
        <v>8</v>
      </c>
      <c r="E1009" s="2">
        <v>917</v>
      </c>
      <c r="F1009" s="2" t="e">
        <v>#N/A</v>
      </c>
      <c r="G1009" s="2" t="s">
        <v>2485</v>
      </c>
      <c r="H1009" s="8" t="s">
        <v>2156</v>
      </c>
      <c r="I1009" s="1">
        <v>100000</v>
      </c>
      <c r="J1009" s="1">
        <v>100000</v>
      </c>
      <c r="K1009" s="1">
        <v>100000</v>
      </c>
      <c r="L1009" s="1">
        <v>100000</v>
      </c>
      <c r="M1009" s="1">
        <v>100000</v>
      </c>
      <c r="N1009" s="1">
        <v>100000</v>
      </c>
      <c r="O1009" s="1">
        <v>100000</v>
      </c>
      <c r="P1009" s="1">
        <v>100000</v>
      </c>
      <c r="Q1009" s="1">
        <v>100000</v>
      </c>
      <c r="R1009" s="1">
        <v>100000</v>
      </c>
      <c r="S1009" s="1">
        <v>100000</v>
      </c>
      <c r="T1009" s="1">
        <v>100000</v>
      </c>
      <c r="U1009" s="21">
        <v>0.53120000000000001</v>
      </c>
    </row>
    <row r="1010" spans="1:21" x14ac:dyDescent="0.3">
      <c r="A1010" s="7" t="s">
        <v>281</v>
      </c>
      <c r="B1010" s="7" t="s">
        <v>659</v>
      </c>
      <c r="C1010" s="7">
        <v>1312</v>
      </c>
      <c r="D1010" s="2" t="s">
        <v>8</v>
      </c>
      <c r="E1010" s="2">
        <v>917</v>
      </c>
      <c r="F1010" s="2" t="s">
        <v>2421</v>
      </c>
      <c r="G1010" s="2" t="s">
        <v>2485</v>
      </c>
      <c r="H1010" s="8" t="s">
        <v>2157</v>
      </c>
      <c r="I1010" s="1">
        <v>100000</v>
      </c>
      <c r="J1010" s="1">
        <v>100000</v>
      </c>
      <c r="K1010" s="1">
        <v>100000</v>
      </c>
      <c r="L1010" s="1">
        <v>100000</v>
      </c>
      <c r="M1010" s="1">
        <v>300000</v>
      </c>
      <c r="N1010" s="1">
        <v>100000</v>
      </c>
      <c r="O1010" s="1">
        <v>100000</v>
      </c>
      <c r="P1010" s="1">
        <v>100000</v>
      </c>
      <c r="Q1010" s="1">
        <v>100000</v>
      </c>
      <c r="R1010" s="1">
        <v>100000</v>
      </c>
      <c r="S1010" s="1">
        <v>100000</v>
      </c>
      <c r="T1010" s="1">
        <v>100000</v>
      </c>
      <c r="U1010" s="21">
        <v>0.53120000000000001</v>
      </c>
    </row>
    <row r="1011" spans="1:21" x14ac:dyDescent="0.3">
      <c r="A1011" s="7" t="s">
        <v>281</v>
      </c>
      <c r="B1011" s="7" t="s">
        <v>659</v>
      </c>
      <c r="C1011" s="7">
        <v>1312</v>
      </c>
      <c r="D1011" s="2" t="s">
        <v>8</v>
      </c>
      <c r="E1011" s="2">
        <v>917</v>
      </c>
      <c r="F1011" s="2" t="s">
        <v>2422</v>
      </c>
      <c r="G1011" s="2" t="s">
        <v>2485</v>
      </c>
      <c r="H1011" s="8" t="s">
        <v>2158</v>
      </c>
      <c r="I1011" s="1">
        <v>90000</v>
      </c>
      <c r="J1011" s="1">
        <v>90000</v>
      </c>
      <c r="K1011" s="1">
        <v>90000</v>
      </c>
      <c r="L1011" s="1">
        <v>90000</v>
      </c>
      <c r="M1011" s="1">
        <v>90000</v>
      </c>
      <c r="N1011" s="1">
        <v>90000</v>
      </c>
      <c r="O1011" s="1">
        <v>90000</v>
      </c>
      <c r="P1011" s="1">
        <v>90000</v>
      </c>
      <c r="Q1011" s="1">
        <v>90000</v>
      </c>
      <c r="R1011" s="1">
        <v>90000</v>
      </c>
      <c r="S1011" s="1">
        <v>90000</v>
      </c>
      <c r="T1011" s="1">
        <v>90000</v>
      </c>
      <c r="U1011" s="21">
        <v>0.53120000000000001</v>
      </c>
    </row>
    <row r="1012" spans="1:21" x14ac:dyDescent="0.3">
      <c r="A1012" s="7" t="s">
        <v>281</v>
      </c>
      <c r="B1012" s="7" t="s">
        <v>659</v>
      </c>
      <c r="C1012" s="7">
        <v>1312</v>
      </c>
      <c r="D1012" s="2" t="s">
        <v>8</v>
      </c>
      <c r="E1012" s="2">
        <v>917</v>
      </c>
      <c r="F1012" s="2" t="s">
        <v>2423</v>
      </c>
      <c r="G1012" s="2" t="s">
        <v>2485</v>
      </c>
      <c r="H1012" s="8" t="s">
        <v>2159</v>
      </c>
      <c r="I1012" s="1">
        <v>100000</v>
      </c>
      <c r="J1012" s="1">
        <v>198000</v>
      </c>
      <c r="K1012" s="1">
        <v>198000</v>
      </c>
      <c r="L1012" s="1">
        <v>198000</v>
      </c>
      <c r="M1012" s="1">
        <v>198000</v>
      </c>
      <c r="N1012" s="1">
        <v>198000</v>
      </c>
      <c r="O1012" s="1">
        <v>198000</v>
      </c>
      <c r="P1012" s="1">
        <v>198000</v>
      </c>
      <c r="Q1012" s="1">
        <v>198000</v>
      </c>
      <c r="R1012" s="1">
        <v>198000</v>
      </c>
      <c r="S1012" s="1">
        <v>198000</v>
      </c>
      <c r="T1012" s="1">
        <v>198000</v>
      </c>
      <c r="U1012" s="21">
        <v>0.53120000000000001</v>
      </c>
    </row>
    <row r="1013" spans="1:21" x14ac:dyDescent="0.3">
      <c r="A1013" s="7" t="s">
        <v>281</v>
      </c>
      <c r="B1013" s="7" t="s">
        <v>659</v>
      </c>
      <c r="C1013" s="7">
        <v>1312</v>
      </c>
      <c r="D1013" s="2" t="s">
        <v>8</v>
      </c>
      <c r="E1013" s="2">
        <v>917</v>
      </c>
      <c r="F1013" s="2" t="s">
        <v>2424</v>
      </c>
      <c r="G1013" s="2" t="s">
        <v>2485</v>
      </c>
      <c r="H1013" s="8" t="s">
        <v>2160</v>
      </c>
      <c r="I1013" s="1">
        <v>100000</v>
      </c>
      <c r="J1013" s="1">
        <v>198000</v>
      </c>
      <c r="K1013" s="1">
        <v>198000</v>
      </c>
      <c r="L1013" s="1">
        <v>198000</v>
      </c>
      <c r="M1013" s="1">
        <v>198000</v>
      </c>
      <c r="N1013" s="1">
        <v>198000</v>
      </c>
      <c r="O1013" s="1">
        <v>198000</v>
      </c>
      <c r="P1013" s="1">
        <v>198000</v>
      </c>
      <c r="Q1013" s="1">
        <v>198000</v>
      </c>
      <c r="R1013" s="1">
        <v>198000</v>
      </c>
      <c r="S1013" s="1">
        <v>198000</v>
      </c>
      <c r="T1013" s="1">
        <v>198000</v>
      </c>
      <c r="U1013" s="21">
        <v>0.53120000000000001</v>
      </c>
    </row>
    <row r="1014" spans="1:21" x14ac:dyDescent="0.3">
      <c r="A1014" s="7" t="s">
        <v>281</v>
      </c>
      <c r="B1014" s="7" t="s">
        <v>659</v>
      </c>
      <c r="C1014" s="7">
        <v>1312</v>
      </c>
      <c r="D1014" s="2" t="s">
        <v>8</v>
      </c>
      <c r="E1014" s="2">
        <v>917</v>
      </c>
      <c r="F1014" s="2" t="s">
        <v>528</v>
      </c>
      <c r="G1014" s="2" t="s">
        <v>2485</v>
      </c>
      <c r="H1014" s="8" t="s">
        <v>1508</v>
      </c>
      <c r="I1014" s="1">
        <v>60000</v>
      </c>
      <c r="J1014" s="1">
        <v>60000</v>
      </c>
      <c r="K1014" s="1">
        <v>60000</v>
      </c>
      <c r="L1014" s="1">
        <v>60000</v>
      </c>
      <c r="M1014" s="1">
        <v>300000</v>
      </c>
      <c r="N1014" s="1">
        <v>60000</v>
      </c>
      <c r="O1014" s="1">
        <v>60000</v>
      </c>
      <c r="P1014" s="1">
        <v>60000</v>
      </c>
      <c r="Q1014" s="1">
        <v>60000</v>
      </c>
      <c r="R1014" s="1">
        <v>60000</v>
      </c>
      <c r="S1014" s="1">
        <v>60000</v>
      </c>
      <c r="T1014" s="1">
        <v>60000</v>
      </c>
      <c r="U1014" s="21">
        <v>0.53120000000000001</v>
      </c>
    </row>
    <row r="1015" spans="1:21" x14ac:dyDescent="0.3">
      <c r="A1015" s="7" t="s">
        <v>281</v>
      </c>
      <c r="B1015" s="7" t="s">
        <v>659</v>
      </c>
      <c r="C1015" s="7">
        <v>1312</v>
      </c>
      <c r="D1015" s="2" t="s">
        <v>8</v>
      </c>
      <c r="E1015" s="2">
        <v>917</v>
      </c>
      <c r="F1015" s="2" t="s">
        <v>2425</v>
      </c>
      <c r="G1015" s="2" t="s">
        <v>2485</v>
      </c>
      <c r="H1015" s="8" t="s">
        <v>2161</v>
      </c>
      <c r="I1015" s="1">
        <v>100000</v>
      </c>
      <c r="J1015" s="1">
        <v>100000</v>
      </c>
      <c r="K1015" s="1">
        <v>100000</v>
      </c>
      <c r="L1015" s="1">
        <v>100000</v>
      </c>
      <c r="M1015" s="1">
        <v>100000</v>
      </c>
      <c r="N1015" s="1">
        <v>100000</v>
      </c>
      <c r="O1015" s="1">
        <v>100000</v>
      </c>
      <c r="P1015" s="1">
        <v>100000</v>
      </c>
      <c r="Q1015" s="1">
        <v>100000</v>
      </c>
      <c r="R1015" s="1">
        <v>100000</v>
      </c>
      <c r="S1015" s="1">
        <v>100000</v>
      </c>
      <c r="T1015" s="1">
        <v>100000</v>
      </c>
      <c r="U1015" s="21">
        <v>0.53120000000000001</v>
      </c>
    </row>
    <row r="1016" spans="1:21" x14ac:dyDescent="0.3">
      <c r="A1016" s="7" t="s">
        <v>281</v>
      </c>
      <c r="B1016" s="7" t="s">
        <v>659</v>
      </c>
      <c r="C1016" s="7">
        <v>1312</v>
      </c>
      <c r="D1016" s="2" t="s">
        <v>8</v>
      </c>
      <c r="E1016" s="2">
        <v>917</v>
      </c>
      <c r="F1016" s="2" t="s">
        <v>2426</v>
      </c>
      <c r="G1016" s="2" t="s">
        <v>2485</v>
      </c>
      <c r="H1016" s="8" t="s">
        <v>2162</v>
      </c>
      <c r="I1016" s="1">
        <v>100000</v>
      </c>
      <c r="J1016" s="1">
        <v>200000</v>
      </c>
      <c r="K1016" s="1">
        <v>200000</v>
      </c>
      <c r="L1016" s="1">
        <v>200000</v>
      </c>
      <c r="M1016" s="1">
        <v>200000</v>
      </c>
      <c r="N1016" s="1">
        <v>200000</v>
      </c>
      <c r="O1016" s="1">
        <v>200000</v>
      </c>
      <c r="P1016" s="1">
        <v>200000</v>
      </c>
      <c r="Q1016" s="1">
        <v>200000</v>
      </c>
      <c r="R1016" s="1">
        <v>200000</v>
      </c>
      <c r="S1016" s="1">
        <v>200000</v>
      </c>
      <c r="T1016" s="1">
        <v>200000</v>
      </c>
      <c r="U1016" s="21">
        <v>0.53120000000000001</v>
      </c>
    </row>
    <row r="1017" spans="1:21" x14ac:dyDescent="0.3">
      <c r="A1017" s="7" t="s">
        <v>281</v>
      </c>
      <c r="B1017" s="7" t="s">
        <v>659</v>
      </c>
      <c r="C1017" s="7">
        <v>1312</v>
      </c>
      <c r="D1017" s="2" t="s">
        <v>8</v>
      </c>
      <c r="E1017" s="2">
        <v>917</v>
      </c>
      <c r="F1017" s="2" t="s">
        <v>2427</v>
      </c>
      <c r="G1017" s="2" t="s">
        <v>2485</v>
      </c>
      <c r="H1017" s="8" t="s">
        <v>2163</v>
      </c>
      <c r="I1017" s="1">
        <v>100000</v>
      </c>
      <c r="J1017" s="1">
        <v>198000</v>
      </c>
      <c r="K1017" s="1">
        <v>198000</v>
      </c>
      <c r="L1017" s="1">
        <v>198000</v>
      </c>
      <c r="M1017" s="1">
        <v>198000</v>
      </c>
      <c r="N1017" s="1">
        <v>198000</v>
      </c>
      <c r="O1017" s="1">
        <v>198000</v>
      </c>
      <c r="P1017" s="1">
        <v>198000</v>
      </c>
      <c r="Q1017" s="1">
        <v>198000</v>
      </c>
      <c r="R1017" s="1">
        <v>198000</v>
      </c>
      <c r="S1017" s="1">
        <v>198000</v>
      </c>
      <c r="T1017" s="1">
        <v>198000</v>
      </c>
      <c r="U1017" s="21">
        <v>0.53120000000000001</v>
      </c>
    </row>
    <row r="1018" spans="1:21" x14ac:dyDescent="0.3">
      <c r="A1018" s="7" t="s">
        <v>281</v>
      </c>
      <c r="B1018" s="7" t="s">
        <v>659</v>
      </c>
      <c r="C1018" s="7">
        <v>1312</v>
      </c>
      <c r="D1018" s="2" t="s">
        <v>8</v>
      </c>
      <c r="E1018" s="2">
        <v>917</v>
      </c>
      <c r="F1018" s="2" t="s">
        <v>2428</v>
      </c>
      <c r="G1018" s="2" t="s">
        <v>2485</v>
      </c>
      <c r="H1018" s="8" t="s">
        <v>2164</v>
      </c>
      <c r="I1018" s="1">
        <v>100000</v>
      </c>
      <c r="J1018" s="1">
        <v>198000</v>
      </c>
      <c r="K1018" s="1">
        <v>198000</v>
      </c>
      <c r="L1018" s="1">
        <v>400000</v>
      </c>
      <c r="M1018" s="1">
        <v>400000</v>
      </c>
      <c r="N1018" s="1">
        <v>400000</v>
      </c>
      <c r="O1018" s="1">
        <v>500000</v>
      </c>
      <c r="P1018" s="1">
        <v>500000</v>
      </c>
      <c r="Q1018" s="1">
        <v>500000</v>
      </c>
      <c r="R1018" s="1">
        <v>500000</v>
      </c>
      <c r="S1018" s="1">
        <v>500000</v>
      </c>
      <c r="T1018" s="1">
        <v>1000000</v>
      </c>
      <c r="U1018" s="21">
        <v>0.53120000000000001</v>
      </c>
    </row>
    <row r="1019" spans="1:21" x14ac:dyDescent="0.3">
      <c r="A1019" s="7" t="s">
        <v>281</v>
      </c>
      <c r="B1019" s="7" t="s">
        <v>659</v>
      </c>
      <c r="C1019" s="7">
        <v>1312</v>
      </c>
      <c r="D1019" s="2" t="s">
        <v>8</v>
      </c>
      <c r="E1019" s="2">
        <v>917</v>
      </c>
      <c r="F1019" s="2" t="s">
        <v>2429</v>
      </c>
      <c r="G1019" s="2" t="s">
        <v>2485</v>
      </c>
      <c r="H1019" s="8" t="s">
        <v>2165</v>
      </c>
      <c r="I1019" s="1">
        <v>100000</v>
      </c>
      <c r="J1019" s="1">
        <v>300000</v>
      </c>
      <c r="K1019" s="1">
        <v>300000</v>
      </c>
      <c r="L1019" s="1">
        <v>300000</v>
      </c>
      <c r="M1019" s="1">
        <v>300000</v>
      </c>
      <c r="N1019" s="1">
        <v>300000</v>
      </c>
      <c r="O1019" s="1">
        <v>300000</v>
      </c>
      <c r="P1019" s="1">
        <v>300000</v>
      </c>
      <c r="Q1019" s="1">
        <v>300000</v>
      </c>
      <c r="R1019" s="1">
        <v>300000</v>
      </c>
      <c r="S1019" s="1">
        <v>500000</v>
      </c>
      <c r="T1019" s="1">
        <v>500000</v>
      </c>
      <c r="U1019" s="21">
        <v>0.53120000000000001</v>
      </c>
    </row>
    <row r="1020" spans="1:21" x14ac:dyDescent="0.3">
      <c r="A1020" s="7" t="s">
        <v>281</v>
      </c>
      <c r="B1020" s="7" t="s">
        <v>659</v>
      </c>
      <c r="C1020" s="7">
        <v>1312</v>
      </c>
      <c r="D1020" s="2" t="s">
        <v>8</v>
      </c>
      <c r="E1020" s="2">
        <v>917</v>
      </c>
      <c r="F1020" s="2" t="s">
        <v>2430</v>
      </c>
      <c r="G1020" s="2" t="s">
        <v>2485</v>
      </c>
      <c r="H1020" s="8" t="s">
        <v>2166</v>
      </c>
      <c r="I1020" s="1">
        <v>198000</v>
      </c>
      <c r="J1020" s="1">
        <v>198000</v>
      </c>
      <c r="K1020" s="1">
        <v>198000</v>
      </c>
      <c r="L1020" s="1">
        <v>198000</v>
      </c>
      <c r="M1020" s="1">
        <v>198000</v>
      </c>
      <c r="N1020" s="1">
        <v>198000</v>
      </c>
      <c r="O1020" s="1">
        <v>198000</v>
      </c>
      <c r="P1020" s="1">
        <v>198000</v>
      </c>
      <c r="Q1020" s="1">
        <v>198000</v>
      </c>
      <c r="R1020" s="1">
        <v>198000</v>
      </c>
      <c r="S1020" s="1">
        <v>198000</v>
      </c>
      <c r="T1020" s="1">
        <v>198000</v>
      </c>
      <c r="U1020" s="21">
        <v>0.53120000000000001</v>
      </c>
    </row>
    <row r="1021" spans="1:21" x14ac:dyDescent="0.3">
      <c r="A1021" s="7" t="s">
        <v>281</v>
      </c>
      <c r="B1021" s="7" t="s">
        <v>659</v>
      </c>
      <c r="C1021" s="7">
        <v>1312</v>
      </c>
      <c r="D1021" s="2" t="s">
        <v>8</v>
      </c>
      <c r="E1021" s="2">
        <v>917</v>
      </c>
      <c r="F1021" s="2" t="s">
        <v>2431</v>
      </c>
      <c r="G1021" s="2" t="s">
        <v>2485</v>
      </c>
      <c r="H1021" s="8" t="s">
        <v>2167</v>
      </c>
      <c r="I1021" s="1">
        <v>198000</v>
      </c>
      <c r="J1021" s="1">
        <v>198000</v>
      </c>
      <c r="K1021" s="1">
        <v>198000</v>
      </c>
      <c r="L1021" s="1">
        <v>198000</v>
      </c>
      <c r="M1021" s="1">
        <v>198000</v>
      </c>
      <c r="N1021" s="1">
        <v>198000</v>
      </c>
      <c r="O1021" s="1">
        <v>300000</v>
      </c>
      <c r="P1021" s="1">
        <v>300000</v>
      </c>
      <c r="Q1021" s="1">
        <v>300000</v>
      </c>
      <c r="R1021" s="1">
        <v>300000</v>
      </c>
      <c r="S1021" s="1">
        <v>300000</v>
      </c>
      <c r="T1021" s="1">
        <v>198000</v>
      </c>
      <c r="U1021" s="21">
        <v>0.53120000000000001</v>
      </c>
    </row>
    <row r="1022" spans="1:21" x14ac:dyDescent="0.3">
      <c r="A1022" s="7" t="s">
        <v>281</v>
      </c>
      <c r="B1022" s="7" t="s">
        <v>659</v>
      </c>
      <c r="C1022" s="7">
        <v>1312</v>
      </c>
      <c r="D1022" s="2" t="s">
        <v>8</v>
      </c>
      <c r="E1022" s="2">
        <v>917</v>
      </c>
      <c r="F1022" s="2" t="e">
        <v>#N/A</v>
      </c>
      <c r="G1022" s="2" t="s">
        <v>2485</v>
      </c>
      <c r="H1022" s="8" t="s">
        <v>2168</v>
      </c>
      <c r="I1022" s="1">
        <v>200000</v>
      </c>
      <c r="J1022" s="1">
        <v>400000</v>
      </c>
      <c r="K1022" s="1">
        <v>400000</v>
      </c>
      <c r="L1022" s="1">
        <v>400000</v>
      </c>
      <c r="M1022" s="1">
        <v>400000</v>
      </c>
      <c r="N1022" s="1">
        <v>400000</v>
      </c>
      <c r="O1022" s="1">
        <v>1600000</v>
      </c>
      <c r="P1022" s="1">
        <v>1600000</v>
      </c>
      <c r="Q1022" s="1">
        <v>2000000</v>
      </c>
      <c r="R1022" s="1">
        <v>1600000</v>
      </c>
      <c r="S1022" s="1">
        <v>1600000</v>
      </c>
      <c r="T1022" s="1">
        <v>400000</v>
      </c>
      <c r="U1022" s="21">
        <v>0.53120000000000001</v>
      </c>
    </row>
    <row r="1023" spans="1:21" x14ac:dyDescent="0.3">
      <c r="A1023" s="7" t="s">
        <v>281</v>
      </c>
      <c r="B1023" s="7" t="s">
        <v>659</v>
      </c>
      <c r="C1023" s="7">
        <v>1312</v>
      </c>
      <c r="D1023" s="2" t="s">
        <v>8</v>
      </c>
      <c r="E1023" s="2">
        <v>917</v>
      </c>
      <c r="F1023" s="2" t="s">
        <v>2432</v>
      </c>
      <c r="G1023" s="2" t="s">
        <v>2485</v>
      </c>
      <c r="H1023" s="8" t="s">
        <v>2169</v>
      </c>
      <c r="I1023" s="1">
        <v>500000</v>
      </c>
      <c r="J1023" s="1">
        <v>500000</v>
      </c>
      <c r="K1023" s="1">
        <v>500000</v>
      </c>
      <c r="L1023" s="1">
        <v>500000</v>
      </c>
      <c r="M1023" s="1">
        <v>500000</v>
      </c>
      <c r="N1023" s="1">
        <v>500000</v>
      </c>
      <c r="O1023" s="1">
        <v>3000000</v>
      </c>
      <c r="P1023" s="1">
        <v>3000000</v>
      </c>
      <c r="Q1023" s="1">
        <v>3000000</v>
      </c>
      <c r="R1023" s="1">
        <v>3000000</v>
      </c>
      <c r="S1023" s="1">
        <v>3000000</v>
      </c>
      <c r="T1023" s="1">
        <v>500000</v>
      </c>
      <c r="U1023" s="21">
        <v>0.53120000000000001</v>
      </c>
    </row>
    <row r="1024" spans="1:21" x14ac:dyDescent="0.3">
      <c r="A1024" s="7" t="s">
        <v>281</v>
      </c>
      <c r="B1024" s="7" t="s">
        <v>659</v>
      </c>
      <c r="C1024" s="7">
        <v>1312</v>
      </c>
      <c r="D1024" s="2" t="s">
        <v>8</v>
      </c>
      <c r="E1024" s="2">
        <v>917</v>
      </c>
      <c r="F1024" s="2" t="s">
        <v>2433</v>
      </c>
      <c r="G1024" s="2" t="s">
        <v>2485</v>
      </c>
      <c r="H1024" s="8" t="s">
        <v>2170</v>
      </c>
      <c r="I1024" s="1">
        <v>200000</v>
      </c>
      <c r="J1024" s="1">
        <v>200000</v>
      </c>
      <c r="K1024" s="1">
        <v>200000</v>
      </c>
      <c r="L1024" s="1">
        <v>400000</v>
      </c>
      <c r="M1024" s="1">
        <v>200000</v>
      </c>
      <c r="N1024" s="1">
        <v>200000</v>
      </c>
      <c r="O1024" s="1">
        <v>108000</v>
      </c>
      <c r="P1024" s="1">
        <v>200000</v>
      </c>
      <c r="Q1024" s="1">
        <v>200000</v>
      </c>
      <c r="R1024" s="1">
        <v>200000</v>
      </c>
      <c r="S1024" s="1">
        <v>200000</v>
      </c>
      <c r="T1024" s="1">
        <v>200000</v>
      </c>
      <c r="U1024" s="21">
        <v>0.53120000000000001</v>
      </c>
    </row>
    <row r="1025" spans="1:21" x14ac:dyDescent="0.3">
      <c r="A1025" s="7" t="s">
        <v>281</v>
      </c>
      <c r="B1025" s="7" t="s">
        <v>659</v>
      </c>
      <c r="C1025" s="7">
        <v>1312</v>
      </c>
      <c r="D1025" s="2" t="s">
        <v>252</v>
      </c>
      <c r="E1025" s="2">
        <v>999</v>
      </c>
      <c r="F1025" s="2" t="s">
        <v>252</v>
      </c>
      <c r="G1025" s="2" t="s">
        <v>2485</v>
      </c>
      <c r="H1025" s="8" t="s">
        <v>1777</v>
      </c>
      <c r="I1025" s="1">
        <v>400000</v>
      </c>
      <c r="J1025" s="1">
        <v>400000</v>
      </c>
      <c r="K1025" s="1">
        <v>1900000</v>
      </c>
      <c r="L1025" s="1">
        <v>5000000</v>
      </c>
      <c r="M1025" s="1">
        <v>5000000</v>
      </c>
      <c r="N1025" s="1">
        <v>5000000</v>
      </c>
      <c r="O1025" s="1">
        <v>5000000</v>
      </c>
      <c r="P1025" s="1">
        <v>5000000</v>
      </c>
      <c r="Q1025" s="1">
        <v>4000000</v>
      </c>
      <c r="R1025" s="1">
        <v>5000000</v>
      </c>
      <c r="S1025" s="1">
        <v>5000000</v>
      </c>
      <c r="T1025" s="1">
        <v>3000000</v>
      </c>
      <c r="U1025" s="21">
        <v>0.53120000000000001</v>
      </c>
    </row>
    <row r="1026" spans="1:21" x14ac:dyDescent="0.3">
      <c r="A1026" s="7" t="s">
        <v>281</v>
      </c>
      <c r="B1026" s="7" t="s">
        <v>659</v>
      </c>
      <c r="C1026" s="7">
        <v>1312</v>
      </c>
      <c r="D1026" s="2" t="s">
        <v>8</v>
      </c>
      <c r="E1026" s="2">
        <v>917</v>
      </c>
      <c r="F1026" s="2" t="s">
        <v>2434</v>
      </c>
      <c r="G1026" s="2" t="s">
        <v>2486</v>
      </c>
      <c r="H1026" s="8" t="s">
        <v>2171</v>
      </c>
      <c r="I1026" s="1">
        <v>400000</v>
      </c>
      <c r="J1026" s="1">
        <v>400000</v>
      </c>
      <c r="K1026" s="1">
        <v>400000</v>
      </c>
      <c r="L1026" s="1">
        <v>500000</v>
      </c>
      <c r="M1026" s="1">
        <v>500000</v>
      </c>
      <c r="N1026" s="1">
        <v>500000</v>
      </c>
      <c r="O1026" s="1">
        <v>500000</v>
      </c>
      <c r="P1026" s="1">
        <v>500000</v>
      </c>
      <c r="Q1026" s="1">
        <v>500000</v>
      </c>
      <c r="R1026" s="1">
        <v>500000</v>
      </c>
      <c r="S1026" s="1">
        <v>500000</v>
      </c>
      <c r="T1026" s="1">
        <v>500000</v>
      </c>
      <c r="U1026" s="21">
        <v>0.53120000000000001</v>
      </c>
    </row>
    <row r="1027" spans="1:21" x14ac:dyDescent="0.3">
      <c r="A1027" s="7" t="s">
        <v>281</v>
      </c>
      <c r="B1027" s="7" t="s">
        <v>659</v>
      </c>
      <c r="C1027" s="7">
        <v>1312</v>
      </c>
      <c r="D1027" s="2" t="s">
        <v>8</v>
      </c>
      <c r="E1027" s="2">
        <v>917</v>
      </c>
      <c r="F1027" s="2" t="s">
        <v>2435</v>
      </c>
      <c r="G1027" s="2" t="s">
        <v>2486</v>
      </c>
      <c r="H1027" s="8" t="s">
        <v>2172</v>
      </c>
      <c r="I1027" s="1">
        <v>200000</v>
      </c>
      <c r="J1027" s="1">
        <v>200000</v>
      </c>
      <c r="K1027" s="1">
        <v>200000</v>
      </c>
      <c r="L1027" s="1">
        <v>400000</v>
      </c>
      <c r="M1027" s="1">
        <v>400000</v>
      </c>
      <c r="N1027" s="1">
        <v>400000</v>
      </c>
      <c r="O1027" s="1">
        <v>400000</v>
      </c>
      <c r="P1027" s="1">
        <v>400000</v>
      </c>
      <c r="Q1027" s="1">
        <v>400000</v>
      </c>
      <c r="R1027" s="1">
        <v>500000</v>
      </c>
      <c r="S1027" s="1">
        <v>500000</v>
      </c>
      <c r="T1027" s="1">
        <v>500000</v>
      </c>
      <c r="U1027" s="21">
        <v>0.53120000000000001</v>
      </c>
    </row>
    <row r="1028" spans="1:21" x14ac:dyDescent="0.3">
      <c r="A1028" s="7" t="s">
        <v>281</v>
      </c>
      <c r="B1028" s="7" t="s">
        <v>659</v>
      </c>
      <c r="C1028" s="7">
        <v>1312</v>
      </c>
      <c r="D1028" s="2" t="s">
        <v>8</v>
      </c>
      <c r="E1028" s="2">
        <v>917</v>
      </c>
      <c r="F1028" s="2" t="s">
        <v>2436</v>
      </c>
      <c r="G1028" s="2" t="s">
        <v>2486</v>
      </c>
      <c r="H1028" s="8" t="s">
        <v>2173</v>
      </c>
      <c r="I1028" s="1">
        <v>200000</v>
      </c>
      <c r="J1028" s="1">
        <v>200000</v>
      </c>
      <c r="K1028" s="1">
        <v>200000</v>
      </c>
      <c r="L1028" s="1">
        <v>400000</v>
      </c>
      <c r="M1028" s="1">
        <v>400000</v>
      </c>
      <c r="N1028" s="1">
        <v>400000</v>
      </c>
      <c r="O1028" s="1">
        <v>400000</v>
      </c>
      <c r="P1028" s="1">
        <v>400000</v>
      </c>
      <c r="Q1028" s="1">
        <v>400000</v>
      </c>
      <c r="R1028" s="1">
        <v>500000</v>
      </c>
      <c r="S1028" s="1">
        <v>500000</v>
      </c>
      <c r="T1028" s="1">
        <v>500000</v>
      </c>
      <c r="U1028" s="21">
        <v>0.53120000000000001</v>
      </c>
    </row>
    <row r="1029" spans="1:21" x14ac:dyDescent="0.3">
      <c r="A1029" s="7" t="s">
        <v>281</v>
      </c>
      <c r="B1029" s="7" t="s">
        <v>659</v>
      </c>
      <c r="C1029" s="7">
        <v>1312</v>
      </c>
      <c r="D1029" s="2" t="s">
        <v>8</v>
      </c>
      <c r="E1029" s="2">
        <v>917</v>
      </c>
      <c r="F1029" s="2" t="s">
        <v>2437</v>
      </c>
      <c r="G1029" s="2" t="s">
        <v>2486</v>
      </c>
      <c r="H1029" s="8" t="s">
        <v>2174</v>
      </c>
      <c r="I1029" s="1">
        <v>200000</v>
      </c>
      <c r="J1029" s="1">
        <v>200000</v>
      </c>
      <c r="K1029" s="1">
        <v>200000</v>
      </c>
      <c r="L1029" s="1">
        <v>400000</v>
      </c>
      <c r="M1029" s="1">
        <v>400000</v>
      </c>
      <c r="N1029" s="1">
        <v>400000</v>
      </c>
      <c r="O1029" s="1">
        <v>400000</v>
      </c>
      <c r="P1029" s="1">
        <v>400000</v>
      </c>
      <c r="Q1029" s="1">
        <v>400000</v>
      </c>
      <c r="R1029" s="1">
        <v>500000</v>
      </c>
      <c r="S1029" s="1">
        <v>500000</v>
      </c>
      <c r="T1029" s="1">
        <v>500000</v>
      </c>
      <c r="U1029" s="21">
        <v>0.53120000000000001</v>
      </c>
    </row>
    <row r="1030" spans="1:21" x14ac:dyDescent="0.3">
      <c r="A1030" s="7" t="s">
        <v>281</v>
      </c>
      <c r="B1030" s="7" t="s">
        <v>659</v>
      </c>
      <c r="C1030" s="7">
        <v>1312</v>
      </c>
      <c r="D1030" s="2" t="s">
        <v>8</v>
      </c>
      <c r="E1030" s="2">
        <v>917</v>
      </c>
      <c r="F1030" s="2" t="s">
        <v>2438</v>
      </c>
      <c r="G1030" s="2" t="s">
        <v>2486</v>
      </c>
      <c r="H1030" s="8" t="s">
        <v>2175</v>
      </c>
      <c r="I1030" s="1">
        <v>200000</v>
      </c>
      <c r="J1030" s="1">
        <v>200000</v>
      </c>
      <c r="K1030" s="1">
        <v>200000</v>
      </c>
      <c r="L1030" s="1">
        <v>200000</v>
      </c>
      <c r="M1030" s="1">
        <v>200000</v>
      </c>
      <c r="N1030" s="1">
        <v>400000</v>
      </c>
      <c r="O1030" s="1">
        <v>400000</v>
      </c>
      <c r="P1030" s="1">
        <v>400000</v>
      </c>
      <c r="Q1030" s="1">
        <v>400000</v>
      </c>
      <c r="R1030" s="1">
        <v>300000</v>
      </c>
      <c r="S1030" s="1">
        <v>300000</v>
      </c>
      <c r="T1030" s="1">
        <v>300000</v>
      </c>
      <c r="U1030" s="21">
        <v>0.53120000000000001</v>
      </c>
    </row>
    <row r="1031" spans="1:21" x14ac:dyDescent="0.3">
      <c r="A1031" s="7" t="s">
        <v>281</v>
      </c>
      <c r="B1031" s="7" t="s">
        <v>659</v>
      </c>
      <c r="C1031" s="7">
        <v>1312</v>
      </c>
      <c r="D1031" s="2" t="s">
        <v>8</v>
      </c>
      <c r="E1031" s="2">
        <v>917</v>
      </c>
      <c r="F1031" s="2" t="s">
        <v>2439</v>
      </c>
      <c r="G1031" s="2" t="s">
        <v>2486</v>
      </c>
      <c r="H1031" s="8" t="s">
        <v>2176</v>
      </c>
      <c r="I1031" s="1">
        <v>200000</v>
      </c>
      <c r="J1031" s="1">
        <v>200000</v>
      </c>
      <c r="K1031" s="1">
        <v>200000</v>
      </c>
      <c r="L1031" s="1">
        <v>400000</v>
      </c>
      <c r="M1031" s="1">
        <v>400000</v>
      </c>
      <c r="N1031" s="1">
        <v>400000</v>
      </c>
      <c r="O1031" s="1">
        <v>400000</v>
      </c>
      <c r="P1031" s="1">
        <v>400000</v>
      </c>
      <c r="Q1031" s="1">
        <v>400000</v>
      </c>
      <c r="R1031" s="1">
        <v>500000</v>
      </c>
      <c r="S1031" s="1">
        <v>500000</v>
      </c>
      <c r="T1031" s="1">
        <v>500000</v>
      </c>
      <c r="U1031" s="21">
        <v>0.53120000000000001</v>
      </c>
    </row>
    <row r="1032" spans="1:21" x14ac:dyDescent="0.3">
      <c r="A1032" s="7" t="s">
        <v>281</v>
      </c>
      <c r="B1032" s="7" t="s">
        <v>659</v>
      </c>
      <c r="C1032" s="7">
        <v>1312</v>
      </c>
      <c r="D1032" s="2" t="s">
        <v>8</v>
      </c>
      <c r="E1032" s="2">
        <v>917</v>
      </c>
      <c r="F1032" s="2" t="s">
        <v>2440</v>
      </c>
      <c r="G1032" s="2" t="s">
        <v>2486</v>
      </c>
      <c r="H1032" s="8" t="s">
        <v>2177</v>
      </c>
      <c r="I1032" s="1">
        <v>250000</v>
      </c>
      <c r="J1032" s="1">
        <v>250000</v>
      </c>
      <c r="K1032" s="1">
        <v>250000</v>
      </c>
      <c r="L1032" s="1">
        <v>250000</v>
      </c>
      <c r="M1032" s="1">
        <v>250000</v>
      </c>
      <c r="N1032" s="1">
        <v>300000</v>
      </c>
      <c r="O1032" s="1">
        <v>300000</v>
      </c>
      <c r="P1032" s="1">
        <v>300000</v>
      </c>
      <c r="Q1032" s="1">
        <v>250000</v>
      </c>
      <c r="R1032" s="1">
        <v>500000</v>
      </c>
      <c r="S1032" s="1">
        <v>500000</v>
      </c>
      <c r="T1032" s="1">
        <v>500000</v>
      </c>
      <c r="U1032" s="21">
        <v>0.53120000000000001</v>
      </c>
    </row>
    <row r="1033" spans="1:21" x14ac:dyDescent="0.3">
      <c r="A1033" s="7" t="s">
        <v>281</v>
      </c>
      <c r="B1033" s="7" t="s">
        <v>659</v>
      </c>
      <c r="C1033" s="7">
        <v>1312</v>
      </c>
      <c r="D1033" s="2" t="s">
        <v>8</v>
      </c>
      <c r="E1033" s="2">
        <v>917</v>
      </c>
      <c r="F1033" s="2" t="s">
        <v>2441</v>
      </c>
      <c r="G1033" s="2" t="s">
        <v>2486</v>
      </c>
      <c r="H1033" s="8" t="s">
        <v>2178</v>
      </c>
      <c r="I1033" s="1">
        <v>200000</v>
      </c>
      <c r="J1033" s="1">
        <v>200000</v>
      </c>
      <c r="K1033" s="1">
        <v>200000</v>
      </c>
      <c r="L1033" s="1">
        <v>200000</v>
      </c>
      <c r="M1033" s="1">
        <v>200000</v>
      </c>
      <c r="N1033" s="1">
        <v>200000</v>
      </c>
      <c r="O1033" s="1">
        <v>200000</v>
      </c>
      <c r="P1033" s="1">
        <v>200000</v>
      </c>
      <c r="Q1033" s="1">
        <v>200000</v>
      </c>
      <c r="R1033" s="1">
        <v>300000</v>
      </c>
      <c r="S1033" s="1">
        <v>400000</v>
      </c>
      <c r="T1033" s="1">
        <v>400000</v>
      </c>
      <c r="U1033" s="21">
        <v>0.53120000000000001</v>
      </c>
    </row>
    <row r="1034" spans="1:21" x14ac:dyDescent="0.3">
      <c r="A1034" s="7" t="s">
        <v>281</v>
      </c>
      <c r="B1034" s="7" t="s">
        <v>659</v>
      </c>
      <c r="C1034" s="7">
        <v>1312</v>
      </c>
      <c r="D1034" s="2" t="s">
        <v>8</v>
      </c>
      <c r="E1034" s="2">
        <v>917</v>
      </c>
      <c r="F1034" s="2" t="s">
        <v>2442</v>
      </c>
      <c r="G1034" s="2" t="s">
        <v>2486</v>
      </c>
      <c r="H1034" s="8" t="s">
        <v>2179</v>
      </c>
      <c r="I1034" s="1">
        <v>200000</v>
      </c>
      <c r="J1034" s="1">
        <v>200000</v>
      </c>
      <c r="K1034" s="1">
        <v>200000</v>
      </c>
      <c r="L1034" s="1">
        <v>200000</v>
      </c>
      <c r="M1034" s="1">
        <v>200000</v>
      </c>
      <c r="N1034" s="1">
        <v>200000</v>
      </c>
      <c r="O1034" s="1">
        <v>200000</v>
      </c>
      <c r="P1034" s="1">
        <v>200000</v>
      </c>
      <c r="Q1034" s="1">
        <v>200000</v>
      </c>
      <c r="R1034" s="1">
        <v>200000</v>
      </c>
      <c r="S1034" s="1">
        <v>200000</v>
      </c>
      <c r="T1034" s="1">
        <v>200000</v>
      </c>
      <c r="U1034" s="21">
        <v>0.53120000000000001</v>
      </c>
    </row>
    <row r="1035" spans="1:21" x14ac:dyDescent="0.3">
      <c r="A1035" s="7" t="s">
        <v>281</v>
      </c>
      <c r="B1035" s="7" t="s">
        <v>659</v>
      </c>
      <c r="C1035" s="7">
        <v>1312</v>
      </c>
      <c r="D1035" s="2" t="s">
        <v>8</v>
      </c>
      <c r="E1035" s="2">
        <v>917</v>
      </c>
      <c r="F1035" s="2" t="s">
        <v>2443</v>
      </c>
      <c r="G1035" s="2" t="s">
        <v>2486</v>
      </c>
      <c r="H1035" s="8" t="s">
        <v>2180</v>
      </c>
      <c r="I1035" s="1">
        <v>200000</v>
      </c>
      <c r="J1035" s="1">
        <v>200000</v>
      </c>
      <c r="K1035" s="1">
        <v>200000</v>
      </c>
      <c r="L1035" s="1">
        <v>200000</v>
      </c>
      <c r="M1035" s="1">
        <v>200000</v>
      </c>
      <c r="N1035" s="1">
        <v>200000</v>
      </c>
      <c r="O1035" s="1">
        <v>200000</v>
      </c>
      <c r="P1035" s="1">
        <v>200000</v>
      </c>
      <c r="Q1035" s="1">
        <v>200000</v>
      </c>
      <c r="R1035" s="1">
        <v>200000</v>
      </c>
      <c r="S1035" s="1">
        <v>200000</v>
      </c>
      <c r="T1035" s="1">
        <v>200000</v>
      </c>
      <c r="U1035" s="21">
        <v>0.53120000000000001</v>
      </c>
    </row>
    <row r="1036" spans="1:21" x14ac:dyDescent="0.3">
      <c r="A1036" s="7" t="s">
        <v>281</v>
      </c>
      <c r="B1036" s="7" t="s">
        <v>659</v>
      </c>
      <c r="C1036" s="7">
        <v>1312</v>
      </c>
      <c r="D1036" s="2" t="s">
        <v>8</v>
      </c>
      <c r="E1036" s="2">
        <v>917</v>
      </c>
      <c r="F1036" s="2" t="s">
        <v>2444</v>
      </c>
      <c r="G1036" s="2" t="s">
        <v>2486</v>
      </c>
      <c r="H1036" s="8" t="s">
        <v>2181</v>
      </c>
      <c r="I1036" s="1">
        <v>700000</v>
      </c>
      <c r="J1036" s="1">
        <v>200000</v>
      </c>
      <c r="K1036" s="1">
        <v>200000</v>
      </c>
      <c r="L1036" s="1">
        <v>200000</v>
      </c>
      <c r="M1036" s="1">
        <v>200000</v>
      </c>
      <c r="N1036" s="1">
        <v>200000</v>
      </c>
      <c r="O1036" s="1">
        <v>200000</v>
      </c>
      <c r="P1036" s="1">
        <v>200000</v>
      </c>
      <c r="Q1036" s="1">
        <v>200000</v>
      </c>
      <c r="R1036" s="1">
        <v>200000</v>
      </c>
      <c r="S1036" s="1">
        <v>200000</v>
      </c>
      <c r="T1036" s="1">
        <v>200000</v>
      </c>
      <c r="U1036" s="21">
        <v>0.53120000000000001</v>
      </c>
    </row>
    <row r="1037" spans="1:21" x14ac:dyDescent="0.3">
      <c r="A1037" s="7" t="s">
        <v>281</v>
      </c>
      <c r="B1037" s="7" t="s">
        <v>659</v>
      </c>
      <c r="C1037" s="7">
        <v>1312</v>
      </c>
      <c r="D1037" s="2" t="s">
        <v>8</v>
      </c>
      <c r="E1037" s="2">
        <v>917</v>
      </c>
      <c r="F1037" s="2" t="s">
        <v>2445</v>
      </c>
      <c r="G1037" s="2" t="s">
        <v>2486</v>
      </c>
      <c r="H1037" s="8" t="s">
        <v>2182</v>
      </c>
      <c r="I1037" s="1">
        <v>200000</v>
      </c>
      <c r="J1037" s="1">
        <v>200000</v>
      </c>
      <c r="K1037" s="1">
        <v>200000</v>
      </c>
      <c r="L1037" s="1">
        <v>200000</v>
      </c>
      <c r="M1037" s="1">
        <v>200000</v>
      </c>
      <c r="N1037" s="1">
        <v>260000</v>
      </c>
      <c r="O1037" s="1">
        <v>200000</v>
      </c>
      <c r="P1037" s="1">
        <v>200000</v>
      </c>
      <c r="Q1037" s="1">
        <v>200000</v>
      </c>
      <c r="R1037" s="1">
        <v>200000</v>
      </c>
      <c r="S1037" s="1">
        <v>200000</v>
      </c>
      <c r="T1037" s="1">
        <v>200000</v>
      </c>
      <c r="U1037" s="21">
        <v>0.53120000000000001</v>
      </c>
    </row>
    <row r="1038" spans="1:21" x14ac:dyDescent="0.3">
      <c r="A1038" s="7" t="s">
        <v>281</v>
      </c>
      <c r="B1038" s="7" t="s">
        <v>659</v>
      </c>
      <c r="C1038" s="7">
        <v>1312</v>
      </c>
      <c r="D1038" s="2" t="s">
        <v>8</v>
      </c>
      <c r="E1038" s="2">
        <v>917</v>
      </c>
      <c r="F1038" s="2" t="s">
        <v>2446</v>
      </c>
      <c r="G1038" s="2" t="s">
        <v>2486</v>
      </c>
      <c r="H1038" s="8" t="s">
        <v>2183</v>
      </c>
      <c r="I1038" s="1">
        <v>100000</v>
      </c>
      <c r="J1038" s="1">
        <v>100000</v>
      </c>
      <c r="K1038" s="1">
        <v>100000</v>
      </c>
      <c r="L1038" s="1">
        <v>100000</v>
      </c>
      <c r="M1038" s="1">
        <v>150000</v>
      </c>
      <c r="N1038" s="1">
        <v>150000</v>
      </c>
      <c r="O1038" s="1">
        <v>150000</v>
      </c>
      <c r="P1038" s="1">
        <v>150000</v>
      </c>
      <c r="Q1038" s="1">
        <v>200000</v>
      </c>
      <c r="R1038" s="1">
        <v>200000</v>
      </c>
      <c r="S1038" s="1">
        <v>200000</v>
      </c>
      <c r="T1038" s="1">
        <v>200000</v>
      </c>
      <c r="U1038" s="21">
        <v>0.53120000000000001</v>
      </c>
    </row>
    <row r="1039" spans="1:21" x14ac:dyDescent="0.3">
      <c r="A1039" s="7" t="s">
        <v>281</v>
      </c>
      <c r="B1039" s="7" t="s">
        <v>659</v>
      </c>
      <c r="C1039" s="7">
        <v>1312</v>
      </c>
      <c r="D1039" s="2" t="s">
        <v>8</v>
      </c>
      <c r="E1039" s="2">
        <v>917</v>
      </c>
      <c r="F1039" s="2" t="s">
        <v>2447</v>
      </c>
      <c r="G1039" s="2" t="s">
        <v>2486</v>
      </c>
      <c r="H1039" s="8" t="s">
        <v>2184</v>
      </c>
      <c r="I1039" s="1">
        <v>100000</v>
      </c>
      <c r="J1039" s="1">
        <v>100000</v>
      </c>
      <c r="K1039" s="1">
        <v>100000</v>
      </c>
      <c r="L1039" s="1">
        <v>100000</v>
      </c>
      <c r="M1039" s="1">
        <v>150000</v>
      </c>
      <c r="N1039" s="1">
        <v>150000</v>
      </c>
      <c r="O1039" s="1">
        <v>150000</v>
      </c>
      <c r="P1039" s="1">
        <v>150000</v>
      </c>
      <c r="Q1039" s="1">
        <v>200000</v>
      </c>
      <c r="R1039" s="1">
        <v>200000</v>
      </c>
      <c r="S1039" s="1">
        <v>200000</v>
      </c>
      <c r="T1039" s="1">
        <v>200000</v>
      </c>
      <c r="U1039" s="21">
        <v>0.53120000000000001</v>
      </c>
    </row>
    <row r="1040" spans="1:21" x14ac:dyDescent="0.3">
      <c r="A1040" s="7" t="s">
        <v>281</v>
      </c>
      <c r="B1040" s="7" t="s">
        <v>659</v>
      </c>
      <c r="C1040" s="7">
        <v>1312</v>
      </c>
      <c r="D1040" s="2" t="s">
        <v>8</v>
      </c>
      <c r="E1040" s="2">
        <v>917</v>
      </c>
      <c r="F1040" s="2" t="s">
        <v>2448</v>
      </c>
      <c r="G1040" s="2" t="s">
        <v>2486</v>
      </c>
      <c r="H1040" s="8" t="s">
        <v>2185</v>
      </c>
      <c r="I1040" s="1">
        <v>100000</v>
      </c>
      <c r="J1040" s="1">
        <v>100000</v>
      </c>
      <c r="K1040" s="1">
        <v>100000</v>
      </c>
      <c r="L1040" s="1">
        <v>200000</v>
      </c>
      <c r="M1040" s="1">
        <v>200000</v>
      </c>
      <c r="N1040" s="1">
        <v>200000</v>
      </c>
      <c r="O1040" s="1">
        <v>200000</v>
      </c>
      <c r="P1040" s="1">
        <v>200000</v>
      </c>
      <c r="Q1040" s="1">
        <v>200000</v>
      </c>
      <c r="R1040" s="1">
        <v>200000</v>
      </c>
      <c r="S1040" s="1">
        <v>200000</v>
      </c>
      <c r="T1040" s="1">
        <v>200000</v>
      </c>
      <c r="U1040" s="21">
        <v>0.53120000000000001</v>
      </c>
    </row>
    <row r="1041" spans="1:21" x14ac:dyDescent="0.3">
      <c r="A1041" s="7" t="s">
        <v>281</v>
      </c>
      <c r="B1041" s="7" t="s">
        <v>659</v>
      </c>
      <c r="C1041" s="7">
        <v>1312</v>
      </c>
      <c r="D1041" s="2" t="s">
        <v>8</v>
      </c>
      <c r="E1041" s="2">
        <v>917</v>
      </c>
      <c r="F1041" s="2" t="s">
        <v>2449</v>
      </c>
      <c r="G1041" s="2" t="s">
        <v>2486</v>
      </c>
      <c r="H1041" s="8" t="s">
        <v>2186</v>
      </c>
      <c r="I1041" s="1">
        <v>100000</v>
      </c>
      <c r="J1041" s="1">
        <v>100000</v>
      </c>
      <c r="K1041" s="1">
        <v>100000</v>
      </c>
      <c r="L1041" s="1">
        <v>100000</v>
      </c>
      <c r="M1041" s="1">
        <v>150000</v>
      </c>
      <c r="N1041" s="1">
        <v>150000</v>
      </c>
      <c r="O1041" s="1">
        <v>150000</v>
      </c>
      <c r="P1041" s="1">
        <v>150000</v>
      </c>
      <c r="Q1041" s="1">
        <v>200000</v>
      </c>
      <c r="R1041" s="1">
        <v>200000</v>
      </c>
      <c r="S1041" s="1">
        <v>200000</v>
      </c>
      <c r="T1041" s="1">
        <v>200000</v>
      </c>
      <c r="U1041" s="21">
        <v>0.53120000000000001</v>
      </c>
    </row>
    <row r="1042" spans="1:21" x14ac:dyDescent="0.3">
      <c r="A1042" s="7" t="s">
        <v>281</v>
      </c>
      <c r="B1042" s="7" t="s">
        <v>659</v>
      </c>
      <c r="C1042" s="7">
        <v>1312</v>
      </c>
      <c r="D1042" s="2" t="s">
        <v>8</v>
      </c>
      <c r="E1042" s="2">
        <v>917</v>
      </c>
      <c r="F1042" s="2" t="s">
        <v>2450</v>
      </c>
      <c r="G1042" s="2" t="s">
        <v>2486</v>
      </c>
      <c r="H1042" s="8" t="s">
        <v>2187</v>
      </c>
      <c r="I1042" s="1">
        <v>150000</v>
      </c>
      <c r="J1042" s="1">
        <v>100000</v>
      </c>
      <c r="K1042" s="1">
        <v>100000</v>
      </c>
      <c r="L1042" s="1">
        <v>100000</v>
      </c>
      <c r="M1042" s="1">
        <v>150000</v>
      </c>
      <c r="N1042" s="1">
        <v>150000</v>
      </c>
      <c r="O1042" s="1">
        <v>150000</v>
      </c>
      <c r="P1042" s="1">
        <v>150000</v>
      </c>
      <c r="Q1042" s="1">
        <v>200000</v>
      </c>
      <c r="R1042" s="1">
        <v>200000</v>
      </c>
      <c r="S1042" s="1">
        <v>200000</v>
      </c>
      <c r="T1042" s="1">
        <v>200000</v>
      </c>
      <c r="U1042" s="21">
        <v>0.53120000000000001</v>
      </c>
    </row>
    <row r="1043" spans="1:21" x14ac:dyDescent="0.3">
      <c r="A1043" s="7" t="s">
        <v>281</v>
      </c>
      <c r="B1043" s="7" t="s">
        <v>659</v>
      </c>
      <c r="C1043" s="7">
        <v>1312</v>
      </c>
      <c r="D1043" s="2" t="s">
        <v>8</v>
      </c>
      <c r="E1043" s="2">
        <v>917</v>
      </c>
      <c r="F1043" s="2" t="s">
        <v>2451</v>
      </c>
      <c r="G1043" s="2" t="s">
        <v>2486</v>
      </c>
      <c r="H1043" s="8" t="s">
        <v>2188</v>
      </c>
      <c r="I1043" s="1">
        <v>100000</v>
      </c>
      <c r="J1043" s="1">
        <v>100000</v>
      </c>
      <c r="K1043" s="1">
        <v>100000</v>
      </c>
      <c r="L1043" s="1">
        <v>200000</v>
      </c>
      <c r="M1043" s="1">
        <v>200000</v>
      </c>
      <c r="N1043" s="1">
        <v>200000</v>
      </c>
      <c r="O1043" s="1">
        <v>200000</v>
      </c>
      <c r="P1043" s="1">
        <v>200000</v>
      </c>
      <c r="Q1043" s="1">
        <v>200000</v>
      </c>
      <c r="R1043" s="1">
        <v>200000</v>
      </c>
      <c r="S1043" s="1">
        <v>200000</v>
      </c>
      <c r="T1043" s="1">
        <v>200000</v>
      </c>
      <c r="U1043" s="21">
        <v>0.53120000000000001</v>
      </c>
    </row>
    <row r="1044" spans="1:21" x14ac:dyDescent="0.3">
      <c r="A1044" s="7" t="s">
        <v>281</v>
      </c>
      <c r="B1044" s="7" t="s">
        <v>659</v>
      </c>
      <c r="C1044" s="7">
        <v>1312</v>
      </c>
      <c r="D1044" s="2" t="s">
        <v>8</v>
      </c>
      <c r="E1044" s="2">
        <v>917</v>
      </c>
      <c r="F1044" s="2" t="s">
        <v>2452</v>
      </c>
      <c r="G1044" s="2" t="s">
        <v>2486</v>
      </c>
      <c r="H1044" s="8" t="s">
        <v>2189</v>
      </c>
      <c r="I1044" s="1">
        <v>70000</v>
      </c>
      <c r="J1044" s="1">
        <v>70000</v>
      </c>
      <c r="K1044" s="1">
        <v>70000</v>
      </c>
      <c r="L1044" s="1">
        <v>50000</v>
      </c>
      <c r="M1044" s="1">
        <v>100000</v>
      </c>
      <c r="N1044" s="1">
        <v>100000</v>
      </c>
      <c r="O1044" s="1">
        <v>100000</v>
      </c>
      <c r="P1044" s="1">
        <v>100000</v>
      </c>
      <c r="Q1044" s="1">
        <v>100000</v>
      </c>
      <c r="R1044" s="1">
        <v>100000</v>
      </c>
      <c r="S1044" s="1">
        <v>100000</v>
      </c>
      <c r="T1044" s="1">
        <v>100000</v>
      </c>
      <c r="U1044" s="21">
        <v>0.53120000000000001</v>
      </c>
    </row>
    <row r="1045" spans="1:21" x14ac:dyDescent="0.3">
      <c r="A1045" s="7" t="s">
        <v>281</v>
      </c>
      <c r="B1045" s="7" t="s">
        <v>659</v>
      </c>
      <c r="C1045" s="7">
        <v>1312</v>
      </c>
      <c r="D1045" s="2" t="s">
        <v>8</v>
      </c>
      <c r="E1045" s="2">
        <v>917</v>
      </c>
      <c r="F1045" s="2" t="s">
        <v>2453</v>
      </c>
      <c r="G1045" s="2" t="s">
        <v>2486</v>
      </c>
      <c r="H1045" s="8" t="s">
        <v>2190</v>
      </c>
      <c r="I1045" s="1">
        <v>50000</v>
      </c>
      <c r="J1045" s="1">
        <v>50000</v>
      </c>
      <c r="K1045" s="1">
        <v>50000</v>
      </c>
      <c r="L1045" s="1">
        <v>50000</v>
      </c>
      <c r="M1045" s="1">
        <v>50000</v>
      </c>
      <c r="N1045" s="1">
        <v>100000</v>
      </c>
      <c r="O1045" s="1">
        <v>100000</v>
      </c>
      <c r="P1045" s="1">
        <v>100000</v>
      </c>
      <c r="Q1045" s="1">
        <v>100000</v>
      </c>
      <c r="R1045" s="1">
        <v>200000</v>
      </c>
      <c r="S1045" s="1">
        <v>200000</v>
      </c>
      <c r="T1045" s="1">
        <v>200000</v>
      </c>
      <c r="U1045" s="21">
        <v>0.53120000000000001</v>
      </c>
    </row>
    <row r="1046" spans="1:21" x14ac:dyDescent="0.3">
      <c r="A1046" s="7" t="s">
        <v>281</v>
      </c>
      <c r="B1046" s="7" t="s">
        <v>659</v>
      </c>
      <c r="C1046" s="7">
        <v>1312</v>
      </c>
      <c r="D1046" s="2" t="s">
        <v>8</v>
      </c>
      <c r="E1046" s="2">
        <v>917</v>
      </c>
      <c r="F1046" s="2" t="s">
        <v>2454</v>
      </c>
      <c r="G1046" s="2" t="s">
        <v>2486</v>
      </c>
      <c r="H1046" s="8" t="s">
        <v>2191</v>
      </c>
      <c r="I1046" s="1">
        <v>50000</v>
      </c>
      <c r="J1046" s="1">
        <v>50000</v>
      </c>
      <c r="K1046" s="1">
        <v>50000</v>
      </c>
      <c r="L1046" s="1">
        <v>50000</v>
      </c>
      <c r="M1046" s="1">
        <v>50000</v>
      </c>
      <c r="N1046" s="1">
        <v>100000</v>
      </c>
      <c r="O1046" s="1">
        <v>100000</v>
      </c>
      <c r="P1046" s="1">
        <v>100000</v>
      </c>
      <c r="Q1046" s="1">
        <v>100000</v>
      </c>
      <c r="R1046" s="1">
        <v>200000</v>
      </c>
      <c r="S1046" s="1">
        <v>200000</v>
      </c>
      <c r="T1046" s="1">
        <v>200000</v>
      </c>
      <c r="U1046" s="21">
        <v>0.53120000000000001</v>
      </c>
    </row>
    <row r="1047" spans="1:21" x14ac:dyDescent="0.3">
      <c r="A1047" s="7" t="s">
        <v>281</v>
      </c>
      <c r="B1047" s="7" t="s">
        <v>659</v>
      </c>
      <c r="C1047" s="7">
        <v>1312</v>
      </c>
      <c r="D1047" s="2" t="s">
        <v>8</v>
      </c>
      <c r="E1047" s="2">
        <v>917</v>
      </c>
      <c r="F1047" s="2" t="s">
        <v>2455</v>
      </c>
      <c r="G1047" s="2" t="s">
        <v>2486</v>
      </c>
      <c r="H1047" s="8" t="s">
        <v>2192</v>
      </c>
      <c r="I1047" s="1">
        <v>50000</v>
      </c>
      <c r="J1047" s="1">
        <v>50000</v>
      </c>
      <c r="K1047" s="1">
        <v>50000</v>
      </c>
      <c r="L1047" s="1">
        <v>50000</v>
      </c>
      <c r="M1047" s="1">
        <v>50000</v>
      </c>
      <c r="N1047" s="1">
        <v>100000</v>
      </c>
      <c r="O1047" s="1">
        <v>100000</v>
      </c>
      <c r="P1047" s="1">
        <v>100000</v>
      </c>
      <c r="Q1047" s="1">
        <v>100000</v>
      </c>
      <c r="R1047" s="1">
        <v>200000</v>
      </c>
      <c r="S1047" s="1">
        <v>200000</v>
      </c>
      <c r="T1047" s="1">
        <v>200000</v>
      </c>
      <c r="U1047" s="21">
        <v>0.53120000000000001</v>
      </c>
    </row>
    <row r="1048" spans="1:21" x14ac:dyDescent="0.3">
      <c r="A1048" s="7" t="s">
        <v>281</v>
      </c>
      <c r="B1048" s="7" t="s">
        <v>659</v>
      </c>
      <c r="C1048" s="7">
        <v>1312</v>
      </c>
      <c r="D1048" s="2" t="s">
        <v>8</v>
      </c>
      <c r="E1048" s="2">
        <v>917</v>
      </c>
      <c r="F1048" s="2" t="s">
        <v>2456</v>
      </c>
      <c r="G1048" s="2" t="s">
        <v>2486</v>
      </c>
      <c r="H1048" s="8" t="s">
        <v>2193</v>
      </c>
      <c r="I1048" s="1">
        <v>50000</v>
      </c>
      <c r="J1048" s="1">
        <v>50000</v>
      </c>
      <c r="K1048" s="1">
        <v>50000</v>
      </c>
      <c r="L1048" s="1">
        <v>50000</v>
      </c>
      <c r="M1048" s="1">
        <v>50000</v>
      </c>
      <c r="N1048" s="1">
        <v>100000</v>
      </c>
      <c r="O1048" s="1">
        <v>100000</v>
      </c>
      <c r="P1048" s="1">
        <v>100000</v>
      </c>
      <c r="Q1048" s="1">
        <v>100000</v>
      </c>
      <c r="R1048" s="1">
        <v>200000</v>
      </c>
      <c r="S1048" s="1">
        <v>200000</v>
      </c>
      <c r="T1048" s="1">
        <v>200000</v>
      </c>
      <c r="U1048" s="21">
        <v>0.53120000000000001</v>
      </c>
    </row>
    <row r="1049" spans="1:21" x14ac:dyDescent="0.3">
      <c r="A1049" s="7" t="s">
        <v>281</v>
      </c>
      <c r="B1049" s="7" t="s">
        <v>659</v>
      </c>
      <c r="C1049" s="7">
        <v>1312</v>
      </c>
      <c r="D1049" s="2" t="s">
        <v>8</v>
      </c>
      <c r="E1049" s="2">
        <v>917</v>
      </c>
      <c r="F1049" s="2" t="s">
        <v>2457</v>
      </c>
      <c r="G1049" s="2" t="s">
        <v>2486</v>
      </c>
      <c r="H1049" s="8" t="s">
        <v>2194</v>
      </c>
      <c r="I1049" s="1">
        <v>50000</v>
      </c>
      <c r="J1049" s="1">
        <v>50000</v>
      </c>
      <c r="K1049" s="1">
        <v>50000</v>
      </c>
      <c r="L1049" s="1">
        <v>50000</v>
      </c>
      <c r="M1049" s="1">
        <v>50000</v>
      </c>
      <c r="N1049" s="1">
        <v>100000</v>
      </c>
      <c r="O1049" s="1">
        <v>100000</v>
      </c>
      <c r="P1049" s="1">
        <v>100000</v>
      </c>
      <c r="Q1049" s="1">
        <v>100000</v>
      </c>
      <c r="R1049" s="1">
        <v>200000</v>
      </c>
      <c r="S1049" s="1">
        <v>200000</v>
      </c>
      <c r="T1049" s="1">
        <v>200000</v>
      </c>
      <c r="U1049" s="21">
        <v>0.53120000000000001</v>
      </c>
    </row>
    <row r="1050" spans="1:21" x14ac:dyDescent="0.3">
      <c r="A1050" s="7" t="s">
        <v>281</v>
      </c>
      <c r="B1050" s="7" t="s">
        <v>659</v>
      </c>
      <c r="C1050" s="7">
        <v>1312</v>
      </c>
      <c r="D1050" s="2" t="s">
        <v>8</v>
      </c>
      <c r="E1050" s="2">
        <v>917</v>
      </c>
      <c r="F1050" s="2" t="s">
        <v>2458</v>
      </c>
      <c r="G1050" s="2" t="s">
        <v>2486</v>
      </c>
      <c r="H1050" s="8" t="s">
        <v>2195</v>
      </c>
      <c r="I1050" s="1">
        <v>50000</v>
      </c>
      <c r="J1050" s="1">
        <v>50000</v>
      </c>
      <c r="K1050" s="1">
        <v>50000</v>
      </c>
      <c r="L1050" s="1">
        <v>50000</v>
      </c>
      <c r="M1050" s="1">
        <v>50000</v>
      </c>
      <c r="N1050" s="1">
        <v>100000</v>
      </c>
      <c r="O1050" s="1">
        <v>100000</v>
      </c>
      <c r="P1050" s="1">
        <v>100000</v>
      </c>
      <c r="Q1050" s="1">
        <v>100000</v>
      </c>
      <c r="R1050" s="1">
        <v>200000</v>
      </c>
      <c r="S1050" s="1">
        <v>200000</v>
      </c>
      <c r="T1050" s="1">
        <v>200000</v>
      </c>
      <c r="U1050" s="21">
        <v>0.53120000000000001</v>
      </c>
    </row>
    <row r="1051" spans="1:21" x14ac:dyDescent="0.3">
      <c r="A1051" s="7" t="s">
        <v>281</v>
      </c>
      <c r="B1051" s="7" t="s">
        <v>659</v>
      </c>
      <c r="C1051" s="7">
        <v>1312</v>
      </c>
      <c r="D1051" s="2" t="s">
        <v>8</v>
      </c>
      <c r="E1051" s="2">
        <v>917</v>
      </c>
      <c r="F1051" s="2" t="s">
        <v>2459</v>
      </c>
      <c r="G1051" s="2" t="s">
        <v>2486</v>
      </c>
      <c r="H1051" s="8" t="s">
        <v>2196</v>
      </c>
      <c r="I1051" s="1">
        <v>50000</v>
      </c>
      <c r="J1051" s="1">
        <v>50000</v>
      </c>
      <c r="K1051" s="1">
        <v>50000</v>
      </c>
      <c r="L1051" s="1">
        <v>50000</v>
      </c>
      <c r="M1051" s="1">
        <v>70000</v>
      </c>
      <c r="N1051" s="1">
        <v>70000</v>
      </c>
      <c r="O1051" s="1">
        <v>70000</v>
      </c>
      <c r="P1051" s="1">
        <v>70000</v>
      </c>
      <c r="Q1051" s="1">
        <v>70000</v>
      </c>
      <c r="R1051" s="1">
        <v>70000</v>
      </c>
      <c r="S1051" s="1">
        <v>70000</v>
      </c>
      <c r="T1051" s="1">
        <v>70000</v>
      </c>
      <c r="U1051" s="21">
        <v>0.53120000000000001</v>
      </c>
    </row>
    <row r="1052" spans="1:21" x14ac:dyDescent="0.3">
      <c r="A1052" s="7" t="s">
        <v>281</v>
      </c>
      <c r="B1052" s="7" t="s">
        <v>659</v>
      </c>
      <c r="C1052" s="7">
        <v>1312</v>
      </c>
      <c r="D1052" s="2" t="s">
        <v>8</v>
      </c>
      <c r="E1052" s="2">
        <v>917</v>
      </c>
      <c r="F1052" s="2" t="s">
        <v>2460</v>
      </c>
      <c r="G1052" s="2" t="s">
        <v>2486</v>
      </c>
      <c r="H1052" s="8" t="s">
        <v>2197</v>
      </c>
      <c r="I1052" s="1">
        <v>100000</v>
      </c>
      <c r="J1052" s="1">
        <v>100000</v>
      </c>
      <c r="K1052" s="1">
        <v>100000</v>
      </c>
      <c r="L1052" s="1">
        <v>100000</v>
      </c>
      <c r="M1052" s="1">
        <v>100000</v>
      </c>
      <c r="N1052" s="1">
        <v>100000</v>
      </c>
      <c r="O1052" s="1">
        <v>100000</v>
      </c>
      <c r="P1052" s="1">
        <v>100000</v>
      </c>
      <c r="Q1052" s="1">
        <v>100000</v>
      </c>
      <c r="R1052" s="1">
        <v>100000</v>
      </c>
      <c r="S1052" s="1">
        <v>100000</v>
      </c>
      <c r="T1052" s="1">
        <v>100000</v>
      </c>
      <c r="U1052" s="21">
        <v>0.53120000000000001</v>
      </c>
    </row>
    <row r="1053" spans="1:21" x14ac:dyDescent="0.3">
      <c r="A1053" s="7" t="s">
        <v>281</v>
      </c>
      <c r="B1053" s="7" t="s">
        <v>659</v>
      </c>
      <c r="C1053" s="7">
        <v>1312</v>
      </c>
      <c r="D1053" s="2" t="s">
        <v>8</v>
      </c>
      <c r="E1053" s="2">
        <v>917</v>
      </c>
      <c r="F1053" s="2" t="s">
        <v>2461</v>
      </c>
      <c r="G1053" s="2" t="s">
        <v>2486</v>
      </c>
      <c r="H1053" s="8" t="s">
        <v>2198</v>
      </c>
      <c r="I1053" s="1">
        <v>40000</v>
      </c>
      <c r="J1053" s="1">
        <v>40000</v>
      </c>
      <c r="K1053" s="1">
        <v>40000</v>
      </c>
      <c r="L1053" s="1">
        <v>40000</v>
      </c>
      <c r="M1053" s="1">
        <v>90000</v>
      </c>
      <c r="N1053" s="1">
        <v>90000</v>
      </c>
      <c r="O1053" s="1">
        <v>90000</v>
      </c>
      <c r="P1053" s="1">
        <v>90000</v>
      </c>
      <c r="Q1053" s="1">
        <v>90000</v>
      </c>
      <c r="R1053" s="1">
        <v>90000</v>
      </c>
      <c r="S1053" s="1">
        <v>90000</v>
      </c>
      <c r="T1053" s="1">
        <v>90000</v>
      </c>
      <c r="U1053" s="21">
        <v>0.53120000000000001</v>
      </c>
    </row>
    <row r="1054" spans="1:21" x14ac:dyDescent="0.3">
      <c r="A1054" s="7" t="s">
        <v>281</v>
      </c>
      <c r="B1054" s="7" t="s">
        <v>659</v>
      </c>
      <c r="C1054" s="7">
        <v>1312</v>
      </c>
      <c r="D1054" s="2" t="s">
        <v>8</v>
      </c>
      <c r="E1054" s="2">
        <v>917</v>
      </c>
      <c r="F1054" s="2" t="s">
        <v>2462</v>
      </c>
      <c r="G1054" s="2" t="s">
        <v>2486</v>
      </c>
      <c r="H1054" s="8" t="s">
        <v>2199</v>
      </c>
      <c r="I1054" s="1">
        <v>40000</v>
      </c>
      <c r="J1054" s="1">
        <v>40000</v>
      </c>
      <c r="K1054" s="1">
        <v>40000</v>
      </c>
      <c r="L1054" s="1">
        <v>40000</v>
      </c>
      <c r="M1054" s="1">
        <v>90000</v>
      </c>
      <c r="N1054" s="1">
        <v>90000</v>
      </c>
      <c r="O1054" s="1">
        <v>90000</v>
      </c>
      <c r="P1054" s="1">
        <v>90000</v>
      </c>
      <c r="Q1054" s="1">
        <v>90000</v>
      </c>
      <c r="R1054" s="1">
        <v>90000</v>
      </c>
      <c r="S1054" s="1">
        <v>90000</v>
      </c>
      <c r="T1054" s="1">
        <v>90000</v>
      </c>
      <c r="U1054" s="21">
        <v>0.53120000000000001</v>
      </c>
    </row>
    <row r="1055" spans="1:21" x14ac:dyDescent="0.3">
      <c r="A1055" s="7" t="s">
        <v>281</v>
      </c>
      <c r="B1055" s="7" t="s">
        <v>659</v>
      </c>
      <c r="C1055" s="7">
        <v>1312</v>
      </c>
      <c r="D1055" s="2" t="s">
        <v>8</v>
      </c>
      <c r="E1055" s="2">
        <v>917</v>
      </c>
      <c r="F1055" s="2" t="s">
        <v>2463</v>
      </c>
      <c r="G1055" s="2" t="s">
        <v>2486</v>
      </c>
      <c r="H1055" s="8" t="s">
        <v>2200</v>
      </c>
      <c r="I1055" s="1">
        <v>30000</v>
      </c>
      <c r="J1055" s="1">
        <v>30000</v>
      </c>
      <c r="K1055" s="1">
        <v>30000</v>
      </c>
      <c r="L1055" s="1">
        <v>30000</v>
      </c>
      <c r="M1055" s="1">
        <v>30000</v>
      </c>
      <c r="N1055" s="1">
        <v>50000</v>
      </c>
      <c r="O1055" s="1">
        <v>50000</v>
      </c>
      <c r="P1055" s="1">
        <v>50000</v>
      </c>
      <c r="Q1055" s="1">
        <v>30000</v>
      </c>
      <c r="R1055" s="1">
        <v>30000</v>
      </c>
      <c r="S1055" s="1">
        <v>30000</v>
      </c>
      <c r="T1055" s="1">
        <v>30000</v>
      </c>
      <c r="U1055" s="21">
        <v>0.53120000000000001</v>
      </c>
    </row>
    <row r="1056" spans="1:21" x14ac:dyDescent="0.3">
      <c r="A1056" s="7" t="s">
        <v>281</v>
      </c>
      <c r="B1056" s="7" t="s">
        <v>659</v>
      </c>
      <c r="C1056" s="7">
        <v>1312</v>
      </c>
      <c r="D1056" s="2" t="s">
        <v>8</v>
      </c>
      <c r="E1056" s="2">
        <v>917</v>
      </c>
      <c r="F1056" s="2" t="s">
        <v>2464</v>
      </c>
      <c r="G1056" s="2" t="s">
        <v>2486</v>
      </c>
      <c r="H1056" s="8" t="s">
        <v>2201</v>
      </c>
      <c r="I1056" s="1">
        <v>20000</v>
      </c>
      <c r="J1056" s="1">
        <v>20000</v>
      </c>
      <c r="K1056" s="1">
        <v>20000</v>
      </c>
      <c r="L1056" s="1">
        <v>50000</v>
      </c>
      <c r="M1056" s="1">
        <v>50000</v>
      </c>
      <c r="N1056" s="1">
        <v>50000</v>
      </c>
      <c r="O1056" s="1">
        <v>50000</v>
      </c>
      <c r="P1056" s="1">
        <v>50000</v>
      </c>
      <c r="Q1056" s="1">
        <v>50000</v>
      </c>
      <c r="R1056" s="1">
        <v>100000</v>
      </c>
      <c r="S1056" s="1">
        <v>100000</v>
      </c>
      <c r="T1056" s="1">
        <v>100000</v>
      </c>
      <c r="U1056" s="21">
        <v>0.53120000000000001</v>
      </c>
    </row>
    <row r="1057" spans="1:21" x14ac:dyDescent="0.3">
      <c r="A1057" s="7" t="s">
        <v>281</v>
      </c>
      <c r="B1057" s="7" t="s">
        <v>659</v>
      </c>
      <c r="C1057" s="7">
        <v>1312</v>
      </c>
      <c r="D1057" s="2" t="s">
        <v>8</v>
      </c>
      <c r="E1057" s="2">
        <v>917</v>
      </c>
      <c r="F1057" s="2" t="s">
        <v>2465</v>
      </c>
      <c r="G1057" s="2" t="s">
        <v>2486</v>
      </c>
      <c r="H1057" s="8" t="s">
        <v>2202</v>
      </c>
      <c r="I1057" s="1">
        <v>20000</v>
      </c>
      <c r="J1057" s="1">
        <v>20000</v>
      </c>
      <c r="K1057" s="1">
        <v>20000</v>
      </c>
      <c r="L1057" s="1">
        <v>30000</v>
      </c>
      <c r="M1057" s="1">
        <v>30000</v>
      </c>
      <c r="N1057" s="1">
        <v>30000</v>
      </c>
      <c r="O1057" s="1">
        <v>30000</v>
      </c>
      <c r="P1057" s="1">
        <v>30000</v>
      </c>
      <c r="Q1057" s="1">
        <v>30000</v>
      </c>
      <c r="R1057" s="1">
        <v>60000</v>
      </c>
      <c r="S1057" s="1">
        <v>60000</v>
      </c>
      <c r="T1057" s="1">
        <v>60000</v>
      </c>
      <c r="U1057" s="21">
        <v>0.53120000000000001</v>
      </c>
    </row>
    <row r="1058" spans="1:21" x14ac:dyDescent="0.3">
      <c r="A1058" s="7" t="s">
        <v>281</v>
      </c>
      <c r="B1058" s="7" t="s">
        <v>659</v>
      </c>
      <c r="C1058" s="7">
        <v>1312</v>
      </c>
      <c r="D1058" s="2" t="s">
        <v>8</v>
      </c>
      <c r="E1058" s="2">
        <v>917</v>
      </c>
      <c r="F1058" s="2" t="s">
        <v>2466</v>
      </c>
      <c r="G1058" s="2" t="s">
        <v>2486</v>
      </c>
      <c r="H1058" s="8" t="s">
        <v>2203</v>
      </c>
      <c r="I1058" s="1">
        <v>20000</v>
      </c>
      <c r="J1058" s="1">
        <v>20000</v>
      </c>
      <c r="K1058" s="1">
        <v>20000</v>
      </c>
      <c r="L1058" s="1">
        <v>30000</v>
      </c>
      <c r="M1058" s="1">
        <v>30000</v>
      </c>
      <c r="N1058" s="1">
        <v>30000</v>
      </c>
      <c r="O1058" s="1">
        <v>30000</v>
      </c>
      <c r="P1058" s="1">
        <v>30000</v>
      </c>
      <c r="Q1058" s="1">
        <v>30000</v>
      </c>
      <c r="R1058" s="1">
        <v>60000</v>
      </c>
      <c r="S1058" s="1">
        <v>60000</v>
      </c>
      <c r="T1058" s="1">
        <v>60000</v>
      </c>
      <c r="U1058" s="21">
        <v>0.53120000000000001</v>
      </c>
    </row>
    <row r="1059" spans="1:21" x14ac:dyDescent="0.3">
      <c r="A1059" s="7" t="s">
        <v>281</v>
      </c>
      <c r="B1059" s="7" t="s">
        <v>659</v>
      </c>
      <c r="C1059" s="7">
        <v>1312</v>
      </c>
      <c r="D1059" s="2" t="s">
        <v>8</v>
      </c>
      <c r="E1059" s="2">
        <v>917</v>
      </c>
      <c r="F1059" s="2" t="s">
        <v>2467</v>
      </c>
      <c r="G1059" s="2" t="s">
        <v>2486</v>
      </c>
      <c r="H1059" s="8" t="s">
        <v>2204</v>
      </c>
      <c r="I1059" s="1">
        <v>10000</v>
      </c>
      <c r="J1059" s="1">
        <v>10000</v>
      </c>
      <c r="K1059" s="1">
        <v>10000</v>
      </c>
      <c r="L1059" s="1">
        <v>10000</v>
      </c>
      <c r="M1059" s="1">
        <v>10000</v>
      </c>
      <c r="N1059" s="1">
        <v>20000</v>
      </c>
      <c r="O1059" s="1">
        <v>20000</v>
      </c>
      <c r="P1059" s="1">
        <v>20000</v>
      </c>
      <c r="Q1059" s="1">
        <v>20000</v>
      </c>
      <c r="R1059" s="1">
        <v>20000</v>
      </c>
      <c r="S1059" s="1">
        <v>20000</v>
      </c>
      <c r="T1059" s="1">
        <v>20000</v>
      </c>
      <c r="U1059" s="21">
        <v>0.53120000000000001</v>
      </c>
    </row>
    <row r="1060" spans="1:21" x14ac:dyDescent="0.3">
      <c r="A1060" s="7" t="s">
        <v>281</v>
      </c>
      <c r="B1060" s="7" t="s">
        <v>659</v>
      </c>
      <c r="C1060" s="7">
        <v>1312</v>
      </c>
      <c r="D1060" s="2" t="s">
        <v>8</v>
      </c>
      <c r="E1060" s="2">
        <v>917</v>
      </c>
      <c r="F1060" s="2" t="s">
        <v>2468</v>
      </c>
      <c r="G1060" s="2" t="s">
        <v>2486</v>
      </c>
      <c r="H1060" s="8" t="s">
        <v>2205</v>
      </c>
      <c r="I1060" s="1">
        <v>20000</v>
      </c>
      <c r="J1060" s="1">
        <v>10000</v>
      </c>
      <c r="K1060" s="1">
        <v>10000</v>
      </c>
      <c r="L1060" s="1">
        <v>10000</v>
      </c>
      <c r="M1060" s="1">
        <v>10000</v>
      </c>
      <c r="N1060" s="1">
        <v>20000</v>
      </c>
      <c r="O1060" s="1">
        <v>20000</v>
      </c>
      <c r="P1060" s="1">
        <v>20000</v>
      </c>
      <c r="Q1060" s="1">
        <v>20000</v>
      </c>
      <c r="R1060" s="1">
        <v>20000</v>
      </c>
      <c r="S1060" s="1">
        <v>20000</v>
      </c>
      <c r="T1060" s="1">
        <v>20000</v>
      </c>
      <c r="U1060" s="21">
        <v>0.53120000000000001</v>
      </c>
    </row>
    <row r="1061" spans="1:21" x14ac:dyDescent="0.3">
      <c r="A1061" s="7" t="s">
        <v>281</v>
      </c>
      <c r="B1061" s="7" t="s">
        <v>659</v>
      </c>
      <c r="C1061" s="7">
        <v>1312</v>
      </c>
      <c r="D1061" s="2" t="s">
        <v>252</v>
      </c>
      <c r="E1061" s="2">
        <v>999</v>
      </c>
      <c r="F1061" s="2" t="s">
        <v>252</v>
      </c>
      <c r="G1061" s="2" t="s">
        <v>2486</v>
      </c>
      <c r="H1061" s="8" t="s">
        <v>1777</v>
      </c>
      <c r="I1061" s="1">
        <v>2000000</v>
      </c>
      <c r="J1061" s="1">
        <v>2000000</v>
      </c>
      <c r="K1061" s="1">
        <v>2000000</v>
      </c>
      <c r="L1061" s="1">
        <v>3000000</v>
      </c>
      <c r="M1061" s="1">
        <v>3000000</v>
      </c>
      <c r="N1061" s="1">
        <v>3000000</v>
      </c>
      <c r="O1061" s="1">
        <v>3000000</v>
      </c>
      <c r="P1061" s="1">
        <v>4000000</v>
      </c>
      <c r="Q1061" s="1">
        <v>7000000</v>
      </c>
      <c r="R1061" s="1">
        <v>6000000</v>
      </c>
      <c r="S1061" s="1">
        <v>7000000</v>
      </c>
      <c r="T1061" s="1">
        <v>7800000</v>
      </c>
      <c r="U1061" s="21">
        <v>0.53120000000000001</v>
      </c>
    </row>
    <row r="1062" spans="1:21" x14ac:dyDescent="0.3">
      <c r="A1062" s="7" t="s">
        <v>281</v>
      </c>
      <c r="B1062" s="7" t="s">
        <v>659</v>
      </c>
      <c r="C1062" s="7">
        <v>1312</v>
      </c>
      <c r="D1062" s="2" t="s">
        <v>8</v>
      </c>
      <c r="E1062" s="2">
        <v>917</v>
      </c>
      <c r="F1062" s="2" t="s">
        <v>2469</v>
      </c>
      <c r="G1062" s="2" t="s">
        <v>2487</v>
      </c>
      <c r="H1062" s="8" t="s">
        <v>2206</v>
      </c>
      <c r="I1062" s="1">
        <v>90000</v>
      </c>
      <c r="J1062" s="1">
        <v>90000</v>
      </c>
      <c r="K1062" s="1">
        <v>90000</v>
      </c>
      <c r="L1062" s="1">
        <v>90000</v>
      </c>
      <c r="M1062" s="1">
        <v>90000</v>
      </c>
      <c r="N1062" s="1">
        <v>90000</v>
      </c>
      <c r="O1062" s="1">
        <v>90000</v>
      </c>
      <c r="P1062" s="1">
        <v>90000</v>
      </c>
      <c r="Q1062" s="1">
        <v>90000</v>
      </c>
      <c r="R1062" s="1">
        <v>90000</v>
      </c>
      <c r="S1062" s="1">
        <v>90000</v>
      </c>
      <c r="T1062" s="1">
        <v>270000</v>
      </c>
      <c r="U1062" s="21">
        <v>0.53120000000000001</v>
      </c>
    </row>
    <row r="1063" spans="1:21" x14ac:dyDescent="0.3">
      <c r="A1063" s="7" t="s">
        <v>281</v>
      </c>
      <c r="B1063" s="7" t="s">
        <v>659</v>
      </c>
      <c r="C1063" s="7">
        <v>1312</v>
      </c>
      <c r="D1063" s="2" t="s">
        <v>8</v>
      </c>
      <c r="E1063" s="2">
        <v>917</v>
      </c>
      <c r="F1063" s="2" t="s">
        <v>2470</v>
      </c>
      <c r="G1063" s="2" t="s">
        <v>2487</v>
      </c>
      <c r="H1063" s="8" t="s">
        <v>2207</v>
      </c>
      <c r="I1063" s="1">
        <v>56000</v>
      </c>
      <c r="J1063" s="1">
        <v>56000</v>
      </c>
      <c r="K1063" s="1">
        <v>56000</v>
      </c>
      <c r="L1063" s="1">
        <v>56000</v>
      </c>
      <c r="M1063" s="1">
        <v>56000</v>
      </c>
      <c r="N1063" s="1">
        <v>56000</v>
      </c>
      <c r="O1063" s="1">
        <v>56000</v>
      </c>
      <c r="P1063" s="1">
        <v>56000</v>
      </c>
      <c r="Q1063" s="1">
        <v>56000</v>
      </c>
      <c r="R1063" s="1">
        <v>56000</v>
      </c>
      <c r="S1063" s="1">
        <v>56000</v>
      </c>
      <c r="T1063" s="1">
        <v>56000</v>
      </c>
      <c r="U1063" s="21">
        <v>0.53120000000000001</v>
      </c>
    </row>
    <row r="1064" spans="1:21" x14ac:dyDescent="0.3">
      <c r="A1064" s="7" t="s">
        <v>281</v>
      </c>
      <c r="B1064" s="7" t="s">
        <v>659</v>
      </c>
      <c r="C1064" s="7">
        <v>1312</v>
      </c>
      <c r="D1064" s="2" t="s">
        <v>8</v>
      </c>
      <c r="E1064" s="2">
        <v>917</v>
      </c>
      <c r="F1064" s="2" t="s">
        <v>2471</v>
      </c>
      <c r="G1064" s="2" t="s">
        <v>2487</v>
      </c>
      <c r="H1064" s="8" t="s">
        <v>2208</v>
      </c>
      <c r="I1064" s="1">
        <v>218500</v>
      </c>
      <c r="J1064" s="1">
        <v>218500</v>
      </c>
      <c r="K1064" s="1">
        <v>218500</v>
      </c>
      <c r="L1064" s="1">
        <v>218500</v>
      </c>
      <c r="M1064" s="1">
        <v>218500</v>
      </c>
      <c r="N1064" s="1">
        <v>218500</v>
      </c>
      <c r="O1064" s="1">
        <v>218500</v>
      </c>
      <c r="P1064" s="1">
        <v>218500</v>
      </c>
      <c r="Q1064" s="1">
        <v>218500</v>
      </c>
      <c r="R1064" s="1">
        <v>218500</v>
      </c>
      <c r="S1064" s="1">
        <v>218500</v>
      </c>
      <c r="T1064" s="1">
        <v>500000</v>
      </c>
      <c r="U1064" s="21">
        <v>0.53120000000000001</v>
      </c>
    </row>
    <row r="1065" spans="1:21" x14ac:dyDescent="0.3">
      <c r="A1065" s="7" t="s">
        <v>281</v>
      </c>
      <c r="B1065" s="7" t="s">
        <v>659</v>
      </c>
      <c r="C1065" s="7">
        <v>1312</v>
      </c>
      <c r="D1065" s="2" t="s">
        <v>8</v>
      </c>
      <c r="E1065" s="2">
        <v>917</v>
      </c>
      <c r="F1065" s="2" t="s">
        <v>2472</v>
      </c>
      <c r="G1065" s="2" t="s">
        <v>2487</v>
      </c>
      <c r="H1065" s="8" t="s">
        <v>2209</v>
      </c>
      <c r="I1065" s="1">
        <v>90000</v>
      </c>
      <c r="J1065" s="1">
        <v>50000</v>
      </c>
      <c r="K1065" s="1">
        <v>90000</v>
      </c>
      <c r="L1065" s="1">
        <v>90000</v>
      </c>
      <c r="M1065" s="1">
        <v>180000</v>
      </c>
      <c r="N1065" s="1">
        <v>180000</v>
      </c>
      <c r="O1065" s="1">
        <v>180000</v>
      </c>
      <c r="P1065" s="1">
        <v>180000</v>
      </c>
      <c r="Q1065" s="1">
        <v>180000</v>
      </c>
      <c r="R1065" s="1">
        <v>90000</v>
      </c>
      <c r="S1065" s="1">
        <v>90000</v>
      </c>
      <c r="T1065" s="1">
        <v>90000</v>
      </c>
      <c r="U1065" s="21">
        <v>0.53120000000000001</v>
      </c>
    </row>
    <row r="1066" spans="1:21" x14ac:dyDescent="0.3">
      <c r="A1066" s="7" t="s">
        <v>281</v>
      </c>
      <c r="B1066" s="7" t="s">
        <v>659</v>
      </c>
      <c r="C1066" s="7">
        <v>1312</v>
      </c>
      <c r="D1066" s="2" t="s">
        <v>8</v>
      </c>
      <c r="E1066" s="2">
        <v>917</v>
      </c>
      <c r="F1066" s="2" t="s">
        <v>2473</v>
      </c>
      <c r="G1066" s="2" t="s">
        <v>2487</v>
      </c>
      <c r="H1066" s="8" t="s">
        <v>2210</v>
      </c>
      <c r="I1066" s="1">
        <v>154100</v>
      </c>
      <c r="J1066" s="1">
        <v>154100</v>
      </c>
      <c r="K1066" s="1">
        <v>100000</v>
      </c>
      <c r="L1066" s="1">
        <v>154100</v>
      </c>
      <c r="M1066" s="1">
        <v>300000</v>
      </c>
      <c r="N1066" s="1">
        <v>154100</v>
      </c>
      <c r="O1066" s="1">
        <v>154100</v>
      </c>
      <c r="P1066" s="1">
        <v>154100</v>
      </c>
      <c r="Q1066" s="1">
        <v>800000</v>
      </c>
      <c r="R1066" s="1">
        <v>154100</v>
      </c>
      <c r="S1066" s="1">
        <v>154100</v>
      </c>
      <c r="T1066" s="1">
        <v>154100</v>
      </c>
      <c r="U1066" s="21">
        <v>0.53120000000000001</v>
      </c>
    </row>
    <row r="1067" spans="1:21" x14ac:dyDescent="0.3">
      <c r="A1067" s="7" t="s">
        <v>281</v>
      </c>
      <c r="B1067" s="7" t="s">
        <v>659</v>
      </c>
      <c r="C1067" s="7">
        <v>1312</v>
      </c>
      <c r="D1067" s="2" t="s">
        <v>8</v>
      </c>
      <c r="E1067" s="2">
        <v>917</v>
      </c>
      <c r="F1067" s="2" t="s">
        <v>2474</v>
      </c>
      <c r="G1067" s="2" t="s">
        <v>2487</v>
      </c>
      <c r="H1067" s="8" t="s">
        <v>2211</v>
      </c>
      <c r="I1067" s="1">
        <v>216600</v>
      </c>
      <c r="J1067" s="1">
        <v>216600</v>
      </c>
      <c r="K1067" s="1">
        <v>100000</v>
      </c>
      <c r="L1067" s="1">
        <v>216600</v>
      </c>
      <c r="M1067" s="1">
        <v>300000</v>
      </c>
      <c r="N1067" s="1">
        <v>216600</v>
      </c>
      <c r="O1067" s="1">
        <v>216600</v>
      </c>
      <c r="P1067" s="1">
        <v>216600</v>
      </c>
      <c r="Q1067" s="1">
        <v>100000</v>
      </c>
      <c r="R1067" s="1">
        <v>216600</v>
      </c>
      <c r="S1067" s="1">
        <v>216600</v>
      </c>
      <c r="T1067" s="1">
        <v>216600</v>
      </c>
      <c r="U1067" s="21">
        <v>0.53120000000000001</v>
      </c>
    </row>
    <row r="1068" spans="1:21" x14ac:dyDescent="0.3">
      <c r="A1068" s="7" t="s">
        <v>281</v>
      </c>
      <c r="B1068" s="7" t="s">
        <v>659</v>
      </c>
      <c r="C1068" s="7">
        <v>1312</v>
      </c>
      <c r="D1068" s="2" t="s">
        <v>8</v>
      </c>
      <c r="E1068" s="2">
        <v>917</v>
      </c>
      <c r="F1068" s="2" t="s">
        <v>2475</v>
      </c>
      <c r="G1068" s="2" t="s">
        <v>2487</v>
      </c>
      <c r="H1068" s="8" t="s">
        <v>2212</v>
      </c>
      <c r="I1068" s="1">
        <v>169100</v>
      </c>
      <c r="J1068" s="1">
        <v>50000</v>
      </c>
      <c r="K1068" s="1">
        <v>169100</v>
      </c>
      <c r="L1068" s="1">
        <v>169100</v>
      </c>
      <c r="M1068" s="1">
        <v>169100</v>
      </c>
      <c r="N1068" s="1">
        <v>169100</v>
      </c>
      <c r="O1068" s="1">
        <v>169100</v>
      </c>
      <c r="P1068" s="1">
        <v>169100</v>
      </c>
      <c r="Q1068" s="1">
        <v>169100</v>
      </c>
      <c r="R1068" s="1">
        <v>169100</v>
      </c>
      <c r="S1068" s="1">
        <v>169100</v>
      </c>
      <c r="T1068" s="1">
        <v>169100</v>
      </c>
      <c r="U1068" s="21">
        <v>0.53120000000000001</v>
      </c>
    </row>
    <row r="1069" spans="1:21" x14ac:dyDescent="0.3">
      <c r="A1069" s="7" t="s">
        <v>281</v>
      </c>
      <c r="B1069" s="7" t="s">
        <v>659</v>
      </c>
      <c r="C1069" s="7">
        <v>1312</v>
      </c>
      <c r="D1069" s="2" t="s">
        <v>8</v>
      </c>
      <c r="E1069" s="2">
        <v>917</v>
      </c>
      <c r="F1069" s="2" t="s">
        <v>2476</v>
      </c>
      <c r="G1069" s="2" t="s">
        <v>2487</v>
      </c>
      <c r="H1069" s="8" t="s">
        <v>2213</v>
      </c>
      <c r="I1069" s="1">
        <v>153700</v>
      </c>
      <c r="J1069" s="1">
        <v>153700</v>
      </c>
      <c r="K1069" s="1">
        <v>153700</v>
      </c>
      <c r="L1069" s="1">
        <v>153700</v>
      </c>
      <c r="M1069" s="1">
        <v>153700</v>
      </c>
      <c r="N1069" s="1">
        <v>153700</v>
      </c>
      <c r="O1069" s="1">
        <v>153700</v>
      </c>
      <c r="P1069" s="1">
        <v>153700</v>
      </c>
      <c r="Q1069" s="1">
        <v>153700</v>
      </c>
      <c r="R1069" s="1">
        <v>153700</v>
      </c>
      <c r="S1069" s="1">
        <v>153700</v>
      </c>
      <c r="T1069" s="1">
        <v>153700</v>
      </c>
      <c r="U1069" s="21">
        <v>0.53120000000000001</v>
      </c>
    </row>
    <row r="1070" spans="1:21" x14ac:dyDescent="0.3">
      <c r="A1070" s="7" t="s">
        <v>281</v>
      </c>
      <c r="B1070" s="7" t="s">
        <v>659</v>
      </c>
      <c r="C1070" s="7">
        <v>1312</v>
      </c>
      <c r="D1070" s="2" t="s">
        <v>8</v>
      </c>
      <c r="E1070" s="2">
        <v>917</v>
      </c>
      <c r="F1070" s="2" t="e">
        <v>#N/A</v>
      </c>
      <c r="G1070" s="2" t="s">
        <v>2487</v>
      </c>
      <c r="H1070" s="8" t="s">
        <v>2214</v>
      </c>
      <c r="I1070" s="1">
        <v>269000</v>
      </c>
      <c r="J1070" s="1">
        <v>200000</v>
      </c>
      <c r="K1070" s="1">
        <v>279000</v>
      </c>
      <c r="L1070" s="1">
        <v>279000</v>
      </c>
      <c r="M1070" s="1">
        <v>400000</v>
      </c>
      <c r="N1070" s="1">
        <v>279000</v>
      </c>
      <c r="O1070" s="1">
        <v>279000</v>
      </c>
      <c r="P1070" s="1">
        <v>279000</v>
      </c>
      <c r="Q1070" s="1">
        <v>279000</v>
      </c>
      <c r="R1070" s="1">
        <v>279000</v>
      </c>
      <c r="S1070" s="1">
        <v>279000</v>
      </c>
      <c r="T1070" s="1">
        <v>500000</v>
      </c>
      <c r="U1070" s="21">
        <v>0.53120000000000001</v>
      </c>
    </row>
    <row r="1071" spans="1:21" x14ac:dyDescent="0.3">
      <c r="A1071" s="7" t="s">
        <v>281</v>
      </c>
      <c r="B1071" s="7" t="s">
        <v>659</v>
      </c>
      <c r="C1071" s="7">
        <v>1312</v>
      </c>
      <c r="D1071" s="2" t="s">
        <v>8</v>
      </c>
      <c r="E1071" s="2">
        <v>917</v>
      </c>
      <c r="F1071" s="2" t="e">
        <v>#N/A</v>
      </c>
      <c r="G1071" s="2" t="s">
        <v>2487</v>
      </c>
      <c r="H1071" s="8" t="s">
        <v>2215</v>
      </c>
      <c r="I1071" s="1">
        <v>151500</v>
      </c>
      <c r="J1071" s="1">
        <v>100000</v>
      </c>
      <c r="K1071" s="1">
        <v>151500</v>
      </c>
      <c r="L1071" s="1">
        <v>151500</v>
      </c>
      <c r="M1071" s="1">
        <v>300000</v>
      </c>
      <c r="N1071" s="1">
        <v>151500</v>
      </c>
      <c r="O1071" s="1">
        <v>151500</v>
      </c>
      <c r="P1071" s="1">
        <v>151500</v>
      </c>
      <c r="Q1071" s="1">
        <v>100000</v>
      </c>
      <c r="R1071" s="1">
        <v>151500</v>
      </c>
      <c r="S1071" s="1">
        <v>151500</v>
      </c>
      <c r="T1071" s="1">
        <v>151500</v>
      </c>
      <c r="U1071" s="21">
        <v>0.53120000000000001</v>
      </c>
    </row>
    <row r="1072" spans="1:21" x14ac:dyDescent="0.3">
      <c r="A1072" s="7" t="s">
        <v>281</v>
      </c>
      <c r="B1072" s="7" t="s">
        <v>659</v>
      </c>
      <c r="C1072" s="7">
        <v>1312</v>
      </c>
      <c r="D1072" s="2" t="s">
        <v>8</v>
      </c>
      <c r="E1072" s="2">
        <v>917</v>
      </c>
      <c r="F1072" s="2" t="s">
        <v>2477</v>
      </c>
      <c r="G1072" s="2" t="s">
        <v>2487</v>
      </c>
      <c r="H1072" s="8" t="s">
        <v>2216</v>
      </c>
      <c r="I1072" s="1">
        <v>117000</v>
      </c>
      <c r="J1072" s="1">
        <v>117000</v>
      </c>
      <c r="K1072" s="1">
        <v>117000</v>
      </c>
      <c r="L1072" s="1">
        <v>117000</v>
      </c>
      <c r="M1072" s="1">
        <v>300000</v>
      </c>
      <c r="N1072" s="1">
        <v>117000</v>
      </c>
      <c r="O1072" s="1">
        <v>117000</v>
      </c>
      <c r="P1072" s="1">
        <v>117000</v>
      </c>
      <c r="Q1072" s="1">
        <v>117000</v>
      </c>
      <c r="R1072" s="1">
        <v>117000</v>
      </c>
      <c r="S1072" s="1">
        <v>117000</v>
      </c>
      <c r="T1072" s="1">
        <v>117000</v>
      </c>
      <c r="U1072" s="21">
        <v>0.53120000000000001</v>
      </c>
    </row>
    <row r="1073" spans="1:22" x14ac:dyDescent="0.3">
      <c r="A1073" s="7" t="s">
        <v>281</v>
      </c>
      <c r="B1073" s="7" t="s">
        <v>659</v>
      </c>
      <c r="C1073" s="7">
        <v>1312</v>
      </c>
      <c r="D1073" s="2" t="s">
        <v>8</v>
      </c>
      <c r="E1073" s="2">
        <v>917</v>
      </c>
      <c r="F1073" s="2" t="s">
        <v>2478</v>
      </c>
      <c r="G1073" s="2" t="s">
        <v>2487</v>
      </c>
      <c r="H1073" s="8" t="s">
        <v>2217</v>
      </c>
      <c r="I1073" s="1">
        <v>354600</v>
      </c>
      <c r="J1073" s="1">
        <v>254600</v>
      </c>
      <c r="K1073" s="1">
        <v>250000</v>
      </c>
      <c r="L1073" s="1">
        <v>354600</v>
      </c>
      <c r="M1073" s="1">
        <v>354600</v>
      </c>
      <c r="N1073" s="1">
        <v>354600</v>
      </c>
      <c r="O1073" s="1">
        <v>354600</v>
      </c>
      <c r="P1073" s="1">
        <v>354600</v>
      </c>
      <c r="Q1073" s="1">
        <v>200000</v>
      </c>
      <c r="R1073" s="1">
        <v>354600</v>
      </c>
      <c r="S1073" s="1">
        <v>354600</v>
      </c>
      <c r="T1073" s="1">
        <v>354600</v>
      </c>
      <c r="U1073" s="21">
        <v>0.53120000000000001</v>
      </c>
    </row>
    <row r="1074" spans="1:22" x14ac:dyDescent="0.3">
      <c r="A1074" s="7" t="s">
        <v>281</v>
      </c>
      <c r="B1074" s="7" t="s">
        <v>659</v>
      </c>
      <c r="C1074" s="7">
        <v>1312</v>
      </c>
      <c r="D1074" s="2" t="s">
        <v>8</v>
      </c>
      <c r="E1074" s="2">
        <v>917</v>
      </c>
      <c r="F1074" s="2" t="s">
        <v>2479</v>
      </c>
      <c r="G1074" s="2" t="s">
        <v>2487</v>
      </c>
      <c r="H1074" s="8" t="s">
        <v>2218</v>
      </c>
      <c r="I1074" s="1">
        <v>90000</v>
      </c>
      <c r="J1074" s="1">
        <v>50000</v>
      </c>
      <c r="K1074" s="1">
        <v>90000</v>
      </c>
      <c r="L1074" s="1">
        <v>180000</v>
      </c>
      <c r="M1074" s="1">
        <v>180000</v>
      </c>
      <c r="N1074" s="1">
        <v>270000</v>
      </c>
      <c r="O1074" s="1">
        <v>270000</v>
      </c>
      <c r="P1074" s="1">
        <v>270000</v>
      </c>
      <c r="Q1074" s="1">
        <v>100000</v>
      </c>
      <c r="R1074" s="1">
        <v>180000</v>
      </c>
      <c r="S1074" s="1">
        <v>180000</v>
      </c>
      <c r="T1074" s="1">
        <v>360000</v>
      </c>
      <c r="U1074" s="21">
        <v>0.53120000000000001</v>
      </c>
    </row>
    <row r="1075" spans="1:22" x14ac:dyDescent="0.3">
      <c r="A1075" s="7" t="s">
        <v>281</v>
      </c>
      <c r="B1075" s="7" t="s">
        <v>659</v>
      </c>
      <c r="C1075" s="7">
        <v>1312</v>
      </c>
      <c r="D1075" s="2" t="s">
        <v>8</v>
      </c>
      <c r="E1075" s="2">
        <v>917</v>
      </c>
      <c r="F1075" s="2" t="s">
        <v>2480</v>
      </c>
      <c r="G1075" s="2" t="s">
        <v>2487</v>
      </c>
      <c r="H1075" s="8" t="s">
        <v>2219</v>
      </c>
      <c r="I1075" s="1">
        <v>139000</v>
      </c>
      <c r="J1075" s="1">
        <v>139000</v>
      </c>
      <c r="K1075" s="1">
        <v>100000</v>
      </c>
      <c r="L1075" s="1">
        <v>139000</v>
      </c>
      <c r="M1075" s="1">
        <v>300000</v>
      </c>
      <c r="N1075" s="1">
        <v>139000</v>
      </c>
      <c r="O1075" s="1">
        <v>139000</v>
      </c>
      <c r="P1075" s="1">
        <v>139000</v>
      </c>
      <c r="Q1075" s="1">
        <v>139000</v>
      </c>
      <c r="R1075" s="1">
        <v>139000</v>
      </c>
      <c r="S1075" s="1">
        <v>139000</v>
      </c>
      <c r="T1075" s="1">
        <v>500000</v>
      </c>
      <c r="U1075" s="21">
        <v>0.53120000000000001</v>
      </c>
    </row>
    <row r="1076" spans="1:22" x14ac:dyDescent="0.3">
      <c r="A1076" s="7" t="s">
        <v>281</v>
      </c>
      <c r="B1076" s="7" t="s">
        <v>659</v>
      </c>
      <c r="C1076" s="7">
        <v>1312</v>
      </c>
      <c r="D1076" s="2" t="s">
        <v>8</v>
      </c>
      <c r="E1076" s="2">
        <v>917</v>
      </c>
      <c r="F1076" s="2" t="s">
        <v>2481</v>
      </c>
      <c r="G1076" s="2" t="s">
        <v>2487</v>
      </c>
      <c r="H1076" s="8" t="s">
        <v>2220</v>
      </c>
      <c r="I1076" s="1">
        <v>328000</v>
      </c>
      <c r="J1076" s="1">
        <v>200000</v>
      </c>
      <c r="K1076" s="1">
        <v>200000</v>
      </c>
      <c r="L1076" s="1">
        <v>328000</v>
      </c>
      <c r="M1076" s="1">
        <v>328000</v>
      </c>
      <c r="N1076" s="1">
        <v>328000</v>
      </c>
      <c r="O1076" s="1">
        <v>328000</v>
      </c>
      <c r="P1076" s="1">
        <v>328000</v>
      </c>
      <c r="Q1076" s="1">
        <v>150000</v>
      </c>
      <c r="R1076" s="1">
        <v>328000</v>
      </c>
      <c r="S1076" s="1">
        <v>328000</v>
      </c>
      <c r="T1076" s="1">
        <v>900000</v>
      </c>
      <c r="U1076" s="21">
        <v>0.53120000000000001</v>
      </c>
    </row>
    <row r="1077" spans="1:22" x14ac:dyDescent="0.3">
      <c r="A1077" s="7" t="s">
        <v>281</v>
      </c>
      <c r="B1077" s="7" t="s">
        <v>659</v>
      </c>
      <c r="C1077" s="7">
        <v>1312</v>
      </c>
      <c r="D1077" s="2" t="s">
        <v>8</v>
      </c>
      <c r="E1077" s="2">
        <v>917</v>
      </c>
      <c r="F1077" s="2" t="s">
        <v>2482</v>
      </c>
      <c r="G1077" s="2" t="s">
        <v>2487</v>
      </c>
      <c r="H1077" s="8" t="s">
        <v>2221</v>
      </c>
      <c r="I1077" s="1">
        <v>400000</v>
      </c>
      <c r="J1077" s="1">
        <v>500000</v>
      </c>
      <c r="K1077" s="1">
        <v>500000</v>
      </c>
      <c r="L1077" s="1">
        <v>1080000</v>
      </c>
      <c r="M1077" s="1">
        <v>990000</v>
      </c>
      <c r="N1077" s="1">
        <v>990000</v>
      </c>
      <c r="O1077" s="1">
        <v>1170000</v>
      </c>
      <c r="P1077" s="1">
        <v>1170000</v>
      </c>
      <c r="Q1077" s="1">
        <v>810000</v>
      </c>
      <c r="R1077" s="1">
        <v>900000</v>
      </c>
      <c r="S1077" s="1">
        <v>2000000</v>
      </c>
      <c r="T1077" s="1">
        <v>3000000</v>
      </c>
      <c r="U1077" s="21">
        <v>0.53120000000000001</v>
      </c>
    </row>
    <row r="1078" spans="1:22" x14ac:dyDescent="0.3">
      <c r="A1078" s="7" t="s">
        <v>281</v>
      </c>
      <c r="B1078" s="7" t="s">
        <v>659</v>
      </c>
      <c r="C1078" s="7">
        <v>1312</v>
      </c>
      <c r="D1078" s="2" t="s">
        <v>8</v>
      </c>
      <c r="E1078" s="2">
        <v>917</v>
      </c>
      <c r="F1078" s="2" t="s">
        <v>2483</v>
      </c>
      <c r="G1078" s="2" t="s">
        <v>2487</v>
      </c>
      <c r="H1078" s="8" t="s">
        <v>2222</v>
      </c>
      <c r="I1078" s="1">
        <v>90000</v>
      </c>
      <c r="J1078" s="1">
        <v>50000</v>
      </c>
      <c r="K1078" s="1">
        <v>90000</v>
      </c>
      <c r="L1078" s="1">
        <v>90000</v>
      </c>
      <c r="M1078" s="1">
        <v>180000</v>
      </c>
      <c r="N1078" s="1">
        <v>90000</v>
      </c>
      <c r="O1078" s="1">
        <v>90000</v>
      </c>
      <c r="P1078" s="1">
        <v>90000</v>
      </c>
      <c r="Q1078" s="1">
        <v>90000</v>
      </c>
      <c r="R1078" s="1">
        <v>90000</v>
      </c>
      <c r="S1078" s="1">
        <v>90000</v>
      </c>
      <c r="T1078" s="1">
        <v>90000</v>
      </c>
      <c r="U1078" s="21">
        <v>0.53120000000000001</v>
      </c>
    </row>
    <row r="1079" spans="1:22" x14ac:dyDescent="0.3">
      <c r="A1079" s="7" t="s">
        <v>281</v>
      </c>
      <c r="B1079" s="7" t="s">
        <v>659</v>
      </c>
      <c r="C1079" s="7">
        <v>1312</v>
      </c>
      <c r="D1079" s="2" t="s">
        <v>8</v>
      </c>
      <c r="E1079" s="2">
        <v>917</v>
      </c>
      <c r="F1079" s="2" t="e">
        <v>#N/A</v>
      </c>
      <c r="G1079" s="2" t="s">
        <v>2487</v>
      </c>
      <c r="H1079" s="8" t="s">
        <v>2223</v>
      </c>
      <c r="I1079" s="1">
        <v>90000</v>
      </c>
      <c r="J1079" s="1">
        <v>90000</v>
      </c>
      <c r="K1079" s="1">
        <v>90000</v>
      </c>
      <c r="L1079" s="1">
        <v>71000</v>
      </c>
      <c r="M1079" s="1">
        <v>180000</v>
      </c>
      <c r="N1079" s="1">
        <v>90000</v>
      </c>
      <c r="O1079" s="1">
        <v>90000</v>
      </c>
      <c r="P1079" s="1">
        <v>90000</v>
      </c>
      <c r="Q1079" s="1">
        <v>90000</v>
      </c>
      <c r="R1079" s="1">
        <v>90000</v>
      </c>
      <c r="S1079" s="1">
        <v>90000</v>
      </c>
      <c r="T1079" s="1">
        <v>90200</v>
      </c>
      <c r="U1079" s="21">
        <v>0.53120000000000001</v>
      </c>
    </row>
    <row r="1080" spans="1:22" x14ac:dyDescent="0.3">
      <c r="A1080" s="7" t="s">
        <v>281</v>
      </c>
      <c r="B1080" s="7" t="s">
        <v>659</v>
      </c>
      <c r="C1080" s="7">
        <v>1312</v>
      </c>
      <c r="D1080" s="2" t="s">
        <v>252</v>
      </c>
      <c r="E1080" s="2">
        <v>999</v>
      </c>
      <c r="F1080" s="2" t="s">
        <v>252</v>
      </c>
      <c r="G1080" s="2" t="s">
        <v>2487</v>
      </c>
      <c r="H1080" s="8" t="s">
        <v>1777</v>
      </c>
      <c r="I1080" s="1">
        <v>3900000</v>
      </c>
      <c r="J1080" s="1">
        <v>4900000</v>
      </c>
      <c r="K1080" s="1">
        <v>4900000</v>
      </c>
      <c r="L1080" s="1">
        <v>6000000</v>
      </c>
      <c r="M1080" s="1">
        <v>6000000</v>
      </c>
      <c r="N1080" s="1">
        <v>8000000</v>
      </c>
      <c r="O1080" s="1">
        <v>10000000</v>
      </c>
      <c r="P1080" s="1">
        <v>10000000</v>
      </c>
      <c r="Q1080" s="1">
        <v>11000000</v>
      </c>
      <c r="R1080" s="1">
        <v>11000000</v>
      </c>
      <c r="S1080" s="1">
        <v>12000000</v>
      </c>
      <c r="T1080" s="1">
        <v>12000000</v>
      </c>
      <c r="U1080" s="21">
        <v>0.53120000000000001</v>
      </c>
    </row>
    <row r="1082" spans="1:22" x14ac:dyDescent="0.3">
      <c r="A1082" s="2" t="s">
        <v>2491</v>
      </c>
      <c r="B1082" s="2" t="s">
        <v>2490</v>
      </c>
      <c r="C1082" s="2">
        <v>2506</v>
      </c>
      <c r="D1082" s="2" t="s">
        <v>8</v>
      </c>
      <c r="E1082" s="2">
        <v>901</v>
      </c>
      <c r="F1082" s="2" t="s">
        <v>2617</v>
      </c>
      <c r="G1082" s="2" t="s">
        <v>2741</v>
      </c>
      <c r="H1082" s="8" t="s">
        <v>2492</v>
      </c>
      <c r="I1082" s="1">
        <v>3429328.0049429885</v>
      </c>
      <c r="J1082" s="1">
        <v>4255803.4768476645</v>
      </c>
      <c r="K1082" s="1">
        <v>5264708.7901033862</v>
      </c>
      <c r="L1082" s="1">
        <v>7362161.0420076065</v>
      </c>
      <c r="M1082" s="1">
        <v>10000000</v>
      </c>
      <c r="N1082" s="1">
        <v>10749306.861550251</v>
      </c>
      <c r="O1082" s="1">
        <v>11311301.247432712</v>
      </c>
      <c r="P1082" s="1">
        <v>11948843.625437604</v>
      </c>
      <c r="Q1082" s="1">
        <v>12733044.087514764</v>
      </c>
      <c r="R1082" s="1">
        <v>9782397.2651882321</v>
      </c>
      <c r="S1082" s="1">
        <v>7588517.9164722823</v>
      </c>
      <c r="T1082" s="1">
        <v>6716442.7435381738</v>
      </c>
      <c r="U1082" s="21">
        <v>0.52370000000000005</v>
      </c>
      <c r="V1082" s="2"/>
    </row>
    <row r="1083" spans="1:22" x14ac:dyDescent="0.3">
      <c r="A1083" s="2" t="s">
        <v>2491</v>
      </c>
      <c r="B1083" s="2" t="s">
        <v>2490</v>
      </c>
      <c r="C1083" s="2">
        <v>2506</v>
      </c>
      <c r="D1083" s="2" t="s">
        <v>8</v>
      </c>
      <c r="E1083" s="2">
        <v>915</v>
      </c>
      <c r="F1083" s="2" t="s">
        <v>2618</v>
      </c>
      <c r="G1083" s="2" t="s">
        <v>2741</v>
      </c>
      <c r="H1083" s="8" t="s">
        <v>2493</v>
      </c>
      <c r="I1083" s="1">
        <v>2037007.7029498797</v>
      </c>
      <c r="J1083" s="1">
        <v>2527930.9684241456</v>
      </c>
      <c r="K1083" s="1">
        <v>3127216.861079121</v>
      </c>
      <c r="L1083" s="1">
        <v>4373095.4668993009</v>
      </c>
      <c r="M1083" s="1">
        <v>6584587.1048590187</v>
      </c>
      <c r="N1083" s="1">
        <v>6385047.1132503618</v>
      </c>
      <c r="O1083" s="1">
        <v>6718869.6264095241</v>
      </c>
      <c r="P1083" s="1">
        <v>7097567.3575921506</v>
      </c>
      <c r="Q1083" s="1">
        <v>7563379.4291133117</v>
      </c>
      <c r="R1083" s="1">
        <v>5810706.5156153068</v>
      </c>
      <c r="S1083" s="1">
        <v>4507550.5835389439</v>
      </c>
      <c r="T1083" s="1">
        <v>3989541.2702689348</v>
      </c>
      <c r="U1083" s="21">
        <v>0.52370000000000005</v>
      </c>
    </row>
    <row r="1084" spans="1:22" x14ac:dyDescent="0.3">
      <c r="A1084" s="2" t="s">
        <v>2491</v>
      </c>
      <c r="B1084" s="2" t="s">
        <v>2490</v>
      </c>
      <c r="C1084" s="2">
        <v>2506</v>
      </c>
      <c r="D1084" s="2" t="s">
        <v>8</v>
      </c>
      <c r="E1084" s="2">
        <v>915</v>
      </c>
      <c r="F1084" s="2" t="s">
        <v>919</v>
      </c>
      <c r="G1084" s="2" t="s">
        <v>2741</v>
      </c>
      <c r="H1084" s="8" t="s">
        <v>844</v>
      </c>
      <c r="I1084" s="1">
        <v>2072608.5827679958</v>
      </c>
      <c r="J1084" s="1">
        <v>2572111.7373358365</v>
      </c>
      <c r="K1084" s="1">
        <v>3181871.3778368337</v>
      </c>
      <c r="L1084" s="1">
        <v>4449524.2628850872</v>
      </c>
      <c r="M1084" s="1">
        <v>6699666.2446347456</v>
      </c>
      <c r="N1084" s="1">
        <v>6496638.8831698643</v>
      </c>
      <c r="O1084" s="1">
        <v>6836295.628155617</v>
      </c>
      <c r="P1084" s="1">
        <v>7221611.8774693729</v>
      </c>
      <c r="Q1084" s="1">
        <v>7695564.9685615636</v>
      </c>
      <c r="R1084" s="1">
        <v>5912260.5077878423</v>
      </c>
      <c r="S1084" s="1">
        <v>4586329.2579476181</v>
      </c>
      <c r="T1084" s="1">
        <v>4059266.6714476231</v>
      </c>
      <c r="U1084" s="21">
        <v>0.52370000000000005</v>
      </c>
    </row>
    <row r="1085" spans="1:22" x14ac:dyDescent="0.3">
      <c r="A1085" s="2" t="s">
        <v>2491</v>
      </c>
      <c r="B1085" s="2" t="s">
        <v>2490</v>
      </c>
      <c r="C1085" s="2">
        <v>2506</v>
      </c>
      <c r="D1085" s="2" t="s">
        <v>8</v>
      </c>
      <c r="E1085" s="2">
        <v>915</v>
      </c>
      <c r="F1085" s="2" t="s">
        <v>2619</v>
      </c>
      <c r="G1085" s="2" t="s">
        <v>2741</v>
      </c>
      <c r="H1085" s="8" t="s">
        <v>2494</v>
      </c>
      <c r="I1085" s="1">
        <v>1494062.8361831328</v>
      </c>
      <c r="J1085" s="1">
        <v>1854135.2135730644</v>
      </c>
      <c r="K1085" s="1">
        <v>2293687.1991487728</v>
      </c>
      <c r="L1085" s="1">
        <v>3207488.8115118388</v>
      </c>
      <c r="M1085" s="1">
        <v>4829528.5632616989</v>
      </c>
      <c r="N1085" s="1">
        <v>4683174.0426759114</v>
      </c>
      <c r="O1085" s="1">
        <v>4928019.3665645225</v>
      </c>
      <c r="P1085" s="1">
        <v>5205778.8494999446</v>
      </c>
      <c r="Q1085" s="1">
        <v>5547433.1808495056</v>
      </c>
      <c r="R1085" s="1">
        <v>4261918.4229769325</v>
      </c>
      <c r="S1085" s="1">
        <v>3306106.2063381071</v>
      </c>
      <c r="T1085" s="1">
        <v>2926167.3074165704</v>
      </c>
      <c r="U1085" s="21">
        <v>0.52370000000000005</v>
      </c>
    </row>
    <row r="1086" spans="1:22" x14ac:dyDescent="0.3">
      <c r="A1086" s="2" t="s">
        <v>2491</v>
      </c>
      <c r="B1086" s="2" t="s">
        <v>2490</v>
      </c>
      <c r="C1086" s="2">
        <v>2506</v>
      </c>
      <c r="D1086" s="2" t="s">
        <v>8</v>
      </c>
      <c r="E1086" s="2">
        <v>915</v>
      </c>
      <c r="F1086" s="2" t="s">
        <v>920</v>
      </c>
      <c r="G1086" s="2" t="s">
        <v>2741</v>
      </c>
      <c r="H1086" s="8" t="s">
        <v>2495</v>
      </c>
      <c r="I1086" s="1">
        <v>1480100.9175208947</v>
      </c>
      <c r="J1086" s="1">
        <v>1836808.4422929268</v>
      </c>
      <c r="K1086" s="1">
        <v>2272252.8435543696</v>
      </c>
      <c r="L1086" s="1">
        <v>3177515.0401202873</v>
      </c>
      <c r="M1086" s="1">
        <v>4784396.9373727394</v>
      </c>
      <c r="N1086" s="1">
        <v>4639410.0901289182</v>
      </c>
      <c r="O1086" s="1">
        <v>4881967.3506147237</v>
      </c>
      <c r="P1086" s="1">
        <v>5157131.1895019235</v>
      </c>
      <c r="Q1086" s="1">
        <v>5495592.7836590577</v>
      </c>
      <c r="R1086" s="1">
        <v>4222091.0764118349</v>
      </c>
      <c r="S1086" s="1">
        <v>3275210.8618962788</v>
      </c>
      <c r="T1086" s="1">
        <v>2898822.4669260448</v>
      </c>
      <c r="U1086" s="21">
        <v>0.52370000000000005</v>
      </c>
    </row>
    <row r="1087" spans="1:22" x14ac:dyDescent="0.3">
      <c r="A1087" s="2" t="s">
        <v>2491</v>
      </c>
      <c r="B1087" s="2" t="s">
        <v>2490</v>
      </c>
      <c r="C1087" s="2">
        <v>2506</v>
      </c>
      <c r="D1087" s="2" t="s">
        <v>8</v>
      </c>
      <c r="E1087" s="2">
        <v>915</v>
      </c>
      <c r="F1087" s="2" t="s">
        <v>2620</v>
      </c>
      <c r="G1087" s="2" t="s">
        <v>2741</v>
      </c>
      <c r="H1087" s="8" t="s">
        <v>2496</v>
      </c>
      <c r="I1087" s="1">
        <v>1399459.2638155757</v>
      </c>
      <c r="J1087" s="1">
        <v>1736731.9754973438</v>
      </c>
      <c r="K1087" s="1">
        <v>2148451.6724506095</v>
      </c>
      <c r="L1087" s="1">
        <v>3004391.6642237208</v>
      </c>
      <c r="M1087" s="1">
        <v>4523724.3869775711</v>
      </c>
      <c r="N1087" s="1">
        <v>4386636.9869868774</v>
      </c>
      <c r="O1087" s="1">
        <v>4615978.7846807474</v>
      </c>
      <c r="P1087" s="1">
        <v>4876150.6275863936</v>
      </c>
      <c r="Q1087" s="1">
        <v>5196171.5179067338</v>
      </c>
      <c r="R1087" s="1">
        <v>3992055.1359797441</v>
      </c>
      <c r="S1087" s="1">
        <v>3096764.6377162915</v>
      </c>
      <c r="T1087" s="1">
        <v>2740883.3461783896</v>
      </c>
      <c r="U1087" s="21">
        <v>0.52370000000000005</v>
      </c>
    </row>
    <row r="1088" spans="1:22" x14ac:dyDescent="0.3">
      <c r="A1088" s="2" t="s">
        <v>2491</v>
      </c>
      <c r="B1088" s="2" t="s">
        <v>2490</v>
      </c>
      <c r="C1088" s="2">
        <v>2506</v>
      </c>
      <c r="D1088" s="2" t="s">
        <v>8</v>
      </c>
      <c r="E1088" s="2">
        <v>915</v>
      </c>
      <c r="F1088" s="2" t="s">
        <v>2621</v>
      </c>
      <c r="G1088" s="2" t="s">
        <v>2741</v>
      </c>
      <c r="H1088" s="8" t="s">
        <v>2497</v>
      </c>
      <c r="I1088" s="1">
        <v>1441143.7427432474</v>
      </c>
      <c r="J1088" s="1">
        <v>1788462.5040718236</v>
      </c>
      <c r="K1088" s="1">
        <v>2212445.7384323613</v>
      </c>
      <c r="L1088" s="1">
        <v>3093880.8721313183</v>
      </c>
      <c r="M1088" s="1">
        <v>4658468.6405326426</v>
      </c>
      <c r="N1088" s="1">
        <v>4517297.9370947443</v>
      </c>
      <c r="O1088" s="1">
        <v>4753470.9399407664</v>
      </c>
      <c r="P1088" s="1">
        <v>5021392.2958073001</v>
      </c>
      <c r="Q1088" s="1">
        <v>5350945.3707391471</v>
      </c>
      <c r="R1088" s="1">
        <v>4110963.0188288293</v>
      </c>
      <c r="S1088" s="1">
        <v>3189005.2792429999</v>
      </c>
      <c r="T1088" s="1">
        <v>2822523.6604348216</v>
      </c>
      <c r="U1088" s="21">
        <v>0.52370000000000005</v>
      </c>
    </row>
    <row r="1089" spans="1:21" x14ac:dyDescent="0.3">
      <c r="A1089" s="2" t="s">
        <v>2491</v>
      </c>
      <c r="B1089" s="2" t="s">
        <v>2490</v>
      </c>
      <c r="C1089" s="2">
        <v>2506</v>
      </c>
      <c r="D1089" s="2" t="s">
        <v>8</v>
      </c>
      <c r="E1089" s="2">
        <v>915</v>
      </c>
      <c r="F1089" s="2" t="s">
        <v>2622</v>
      </c>
      <c r="G1089" s="2" t="s">
        <v>2741</v>
      </c>
      <c r="H1089" s="8" t="s">
        <v>2498</v>
      </c>
      <c r="I1089" s="1">
        <v>1335257.0816384242</v>
      </c>
      <c r="J1089" s="1">
        <v>1657056.9284511304</v>
      </c>
      <c r="K1089" s="1">
        <v>2049888.3993065199</v>
      </c>
      <c r="L1089" s="1">
        <v>2866560.9277776284</v>
      </c>
      <c r="M1089" s="1">
        <v>4316192.1031009387</v>
      </c>
      <c r="N1089" s="1">
        <v>4185393.7823681841</v>
      </c>
      <c r="O1089" s="1">
        <v>5000000</v>
      </c>
      <c r="P1089" s="1">
        <v>4652450.2891699756</v>
      </c>
      <c r="Q1089" s="1">
        <v>4957789.7664388046</v>
      </c>
      <c r="R1089" s="1">
        <v>3808913.934425497</v>
      </c>
      <c r="S1089" s="1">
        <v>2954696.1598612452</v>
      </c>
      <c r="T1089" s="1">
        <v>2615141.4282336766</v>
      </c>
      <c r="U1089" s="21">
        <v>0.52370000000000005</v>
      </c>
    </row>
    <row r="1090" spans="1:21" x14ac:dyDescent="0.3">
      <c r="A1090" s="2" t="s">
        <v>2491</v>
      </c>
      <c r="B1090" s="2" t="s">
        <v>2490</v>
      </c>
      <c r="C1090" s="2">
        <v>2506</v>
      </c>
      <c r="D1090" s="2" t="s">
        <v>8</v>
      </c>
      <c r="E1090" s="2">
        <v>915</v>
      </c>
      <c r="F1090" s="2" t="s">
        <v>917</v>
      </c>
      <c r="G1090" s="2" t="s">
        <v>2741</v>
      </c>
      <c r="H1090" s="8" t="s">
        <v>2499</v>
      </c>
      <c r="I1090" s="1">
        <v>1279235.6377951659</v>
      </c>
      <c r="J1090" s="1">
        <v>1587534.1953843271</v>
      </c>
      <c r="K1090" s="1">
        <v>1963884.2062369839</v>
      </c>
      <c r="L1090" s="1">
        <v>2746292.7904675286</v>
      </c>
      <c r="M1090" s="1">
        <v>4135103.8940619091</v>
      </c>
      <c r="N1090" s="1">
        <v>4009793.2886766223</v>
      </c>
      <c r="O1090" s="1">
        <v>4219432.9748266228</v>
      </c>
      <c r="P1090" s="1">
        <v>5000000</v>
      </c>
      <c r="Q1090" s="1">
        <v>4749782.9752324037</v>
      </c>
      <c r="R1090" s="1">
        <v>3649108.8594212192</v>
      </c>
      <c r="S1090" s="1">
        <v>2830730.2605076549</v>
      </c>
      <c r="T1090" s="1">
        <v>2505421.7340424997</v>
      </c>
      <c r="U1090" s="21">
        <v>0.52370000000000005</v>
      </c>
    </row>
    <row r="1091" spans="1:21" x14ac:dyDescent="0.3">
      <c r="A1091" s="2" t="s">
        <v>2491</v>
      </c>
      <c r="B1091" s="2" t="s">
        <v>2490</v>
      </c>
      <c r="C1091" s="2">
        <v>2506</v>
      </c>
      <c r="D1091" s="2" t="s">
        <v>8</v>
      </c>
      <c r="E1091" s="2">
        <v>915</v>
      </c>
      <c r="F1091" s="2" t="s">
        <v>2623</v>
      </c>
      <c r="G1091" s="2" t="s">
        <v>2741</v>
      </c>
      <c r="H1091" s="8" t="s">
        <v>2500</v>
      </c>
      <c r="I1091" s="1">
        <v>1222758.1336822943</v>
      </c>
      <c r="J1091" s="1">
        <v>1517445.4905358001</v>
      </c>
      <c r="K1091" s="1">
        <v>1877179.8688514798</v>
      </c>
      <c r="L1091" s="1">
        <v>2625045.5723739886</v>
      </c>
      <c r="M1091" s="1">
        <v>3952541.4792228783</v>
      </c>
      <c r="N1091" s="1">
        <v>3832763.2636662805</v>
      </c>
      <c r="O1091" s="1">
        <v>4033147.4804665027</v>
      </c>
      <c r="P1091" s="1">
        <v>4260469.0219314732</v>
      </c>
      <c r="Q1091" s="1">
        <v>4540082.8390000453</v>
      </c>
      <c r="R1091" s="1">
        <v>3488002.8406962482</v>
      </c>
      <c r="S1091" s="1">
        <v>2705755.1775700031</v>
      </c>
      <c r="T1091" s="1">
        <v>2394808.8320030086</v>
      </c>
      <c r="U1091" s="21">
        <v>0.52370000000000005</v>
      </c>
    </row>
    <row r="1092" spans="1:21" x14ac:dyDescent="0.3">
      <c r="A1092" s="2" t="s">
        <v>2491</v>
      </c>
      <c r="B1092" s="2" t="s">
        <v>2490</v>
      </c>
      <c r="C1092" s="2">
        <v>2506</v>
      </c>
      <c r="D1092" s="2" t="s">
        <v>8</v>
      </c>
      <c r="E1092" s="2">
        <v>915</v>
      </c>
      <c r="F1092" s="2" t="s">
        <v>2624</v>
      </c>
      <c r="G1092" s="2" t="s">
        <v>2741</v>
      </c>
      <c r="H1092" s="8" t="s">
        <v>2501</v>
      </c>
      <c r="I1092" s="1">
        <v>1075892.9729343909</v>
      </c>
      <c r="J1092" s="1">
        <v>1335185.5081608831</v>
      </c>
      <c r="K1092" s="1">
        <v>1651712.2840549976</v>
      </c>
      <c r="L1092" s="1">
        <v>3000000</v>
      </c>
      <c r="M1092" s="1">
        <v>3477802.7523082625</v>
      </c>
      <c r="N1092" s="1">
        <v>3372411.0670042518</v>
      </c>
      <c r="O1092" s="1">
        <v>3548727.1877509374</v>
      </c>
      <c r="P1092" s="1">
        <v>3748745.1981175914</v>
      </c>
      <c r="Q1092" s="1">
        <v>3994774.6724940864</v>
      </c>
      <c r="R1092" s="1">
        <v>3069059.7285818956</v>
      </c>
      <c r="S1092" s="1">
        <v>2380767.6283957516</v>
      </c>
      <c r="T1092" s="1">
        <v>2107168.9673525509</v>
      </c>
      <c r="U1092" s="21">
        <v>0.52370000000000005</v>
      </c>
    </row>
    <row r="1093" spans="1:21" x14ac:dyDescent="0.3">
      <c r="A1093" s="2" t="s">
        <v>2491</v>
      </c>
      <c r="B1093" s="2" t="s">
        <v>2490</v>
      </c>
      <c r="C1093" s="2">
        <v>2506</v>
      </c>
      <c r="D1093" s="2" t="s">
        <v>8</v>
      </c>
      <c r="E1093" s="2">
        <v>915</v>
      </c>
      <c r="F1093" s="2" t="s">
        <v>2625</v>
      </c>
      <c r="G1093" s="2" t="s">
        <v>2741</v>
      </c>
      <c r="H1093" s="8" t="s">
        <v>2502</v>
      </c>
      <c r="I1093" s="1">
        <v>936011.95840437431</v>
      </c>
      <c r="J1093" s="1">
        <v>1161592.8663594113</v>
      </c>
      <c r="K1093" s="1">
        <v>1436966.7695684063</v>
      </c>
      <c r="L1093" s="1">
        <v>2009452.2206931589</v>
      </c>
      <c r="M1093" s="1">
        <v>3025640.1398865618</v>
      </c>
      <c r="N1093" s="1">
        <v>2933950.8359849928</v>
      </c>
      <c r="O1093" s="1">
        <v>3087343.4146429361</v>
      </c>
      <c r="P1093" s="1">
        <v>3261356.3084057951</v>
      </c>
      <c r="Q1093" s="1">
        <v>3475398.5374467177</v>
      </c>
      <c r="R1093" s="1">
        <v>2670039.3805668214</v>
      </c>
      <c r="S1093" s="1">
        <v>2071234.8034792277</v>
      </c>
      <c r="T1093" s="1">
        <v>1833207.7645615961</v>
      </c>
      <c r="U1093" s="21">
        <v>0.52370000000000005</v>
      </c>
    </row>
    <row r="1094" spans="1:21" x14ac:dyDescent="0.3">
      <c r="A1094" s="2" t="s">
        <v>2491</v>
      </c>
      <c r="B1094" s="2" t="s">
        <v>2490</v>
      </c>
      <c r="C1094" s="2">
        <v>2506</v>
      </c>
      <c r="D1094" s="2" t="s">
        <v>8</v>
      </c>
      <c r="E1094" s="2">
        <v>915</v>
      </c>
      <c r="F1094" s="2" t="s">
        <v>2626</v>
      </c>
      <c r="G1094" s="2" t="s">
        <v>2741</v>
      </c>
      <c r="H1094" s="8" t="s">
        <v>2503</v>
      </c>
      <c r="I1094" s="1">
        <v>756902.38052876829</v>
      </c>
      <c r="J1094" s="1">
        <v>939317.49253660499</v>
      </c>
      <c r="K1094" s="1">
        <v>1161997.5138791751</v>
      </c>
      <c r="L1094" s="1">
        <v>1624935.6172695281</v>
      </c>
      <c r="M1094" s="1">
        <v>2446671.9724473469</v>
      </c>
      <c r="N1094" s="1">
        <v>2372527.7782744109</v>
      </c>
      <c r="O1094" s="1">
        <v>2496568.0823529679</v>
      </c>
      <c r="P1094" s="1">
        <v>2637282.9229585687</v>
      </c>
      <c r="Q1094" s="1">
        <v>2810367.3277464472</v>
      </c>
      <c r="R1094" s="1">
        <v>2159116.8201544429</v>
      </c>
      <c r="S1094" s="1">
        <v>1674895.8593007401</v>
      </c>
      <c r="T1094" s="1">
        <v>1482416.232550998</v>
      </c>
      <c r="U1094" s="21">
        <v>0.52370000000000005</v>
      </c>
    </row>
    <row r="1095" spans="1:21" x14ac:dyDescent="0.3">
      <c r="A1095" s="2" t="s">
        <v>2491</v>
      </c>
      <c r="B1095" s="2" t="s">
        <v>2490</v>
      </c>
      <c r="C1095" s="2">
        <v>2506</v>
      </c>
      <c r="D1095" s="2" t="s">
        <v>8</v>
      </c>
      <c r="E1095" s="2">
        <v>915</v>
      </c>
      <c r="F1095" s="2" t="s">
        <v>2627</v>
      </c>
      <c r="G1095" s="2" t="s">
        <v>2741</v>
      </c>
      <c r="H1095" s="8" t="s">
        <v>2504</v>
      </c>
      <c r="I1095" s="1">
        <v>660253.1623178114</v>
      </c>
      <c r="J1095" s="1">
        <v>819375.60354146431</v>
      </c>
      <c r="K1095" s="1">
        <v>1013621.5090355367</v>
      </c>
      <c r="L1095" s="1">
        <v>1417446.8299538835</v>
      </c>
      <c r="M1095" s="1">
        <v>2134255.2864402295</v>
      </c>
      <c r="N1095" s="1">
        <v>2069578.5990238313</v>
      </c>
      <c r="O1095" s="1">
        <v>2177780.1387858237</v>
      </c>
      <c r="P1095" s="1">
        <v>2300527.0357238273</v>
      </c>
      <c r="Q1095" s="1">
        <v>2451510.212087017</v>
      </c>
      <c r="R1095" s="1">
        <v>1883418.1857436574</v>
      </c>
      <c r="S1095" s="1">
        <v>1461027.6253640219</v>
      </c>
      <c r="T1095" s="1">
        <v>1293125.8119828985</v>
      </c>
      <c r="U1095" s="21">
        <v>0.52370000000000005</v>
      </c>
    </row>
    <row r="1096" spans="1:21" x14ac:dyDescent="0.3">
      <c r="A1096" s="2" t="s">
        <v>2491</v>
      </c>
      <c r="B1096" s="2" t="s">
        <v>2490</v>
      </c>
      <c r="C1096" s="2">
        <v>2506</v>
      </c>
      <c r="D1096" s="2" t="s">
        <v>8</v>
      </c>
      <c r="E1096" s="2">
        <v>915</v>
      </c>
      <c r="F1096" s="2" t="s">
        <v>921</v>
      </c>
      <c r="G1096" s="2" t="s">
        <v>2741</v>
      </c>
      <c r="H1096" s="8" t="s">
        <v>2505</v>
      </c>
      <c r="I1096" s="1">
        <v>584127.83035563782</v>
      </c>
      <c r="J1096" s="1">
        <v>724903.90180461446</v>
      </c>
      <c r="K1096" s="1">
        <v>896753.80091513623</v>
      </c>
      <c r="L1096" s="1">
        <v>1254019.1985129749</v>
      </c>
      <c r="M1096" s="1">
        <v>1888181.6567404731</v>
      </c>
      <c r="N1096" s="1">
        <v>1830962.0094123089</v>
      </c>
      <c r="O1096" s="1">
        <v>1926688.2160698227</v>
      </c>
      <c r="P1096" s="1">
        <v>2035282.7411449947</v>
      </c>
      <c r="Q1096" s="1">
        <v>2168857.9820717182</v>
      </c>
      <c r="R1096" s="1">
        <v>1666265.3680123328</v>
      </c>
      <c r="S1096" s="1">
        <v>1292575.2508289248</v>
      </c>
      <c r="T1096" s="1">
        <v>1144032.0441310613</v>
      </c>
      <c r="U1096" s="21">
        <v>0.52370000000000005</v>
      </c>
    </row>
    <row r="1097" spans="1:21" x14ac:dyDescent="0.3">
      <c r="A1097" s="2" t="s">
        <v>2491</v>
      </c>
      <c r="B1097" s="2" t="s">
        <v>2490</v>
      </c>
      <c r="C1097" s="2">
        <v>2506</v>
      </c>
      <c r="D1097" s="2" t="s">
        <v>8</v>
      </c>
      <c r="E1097" s="2">
        <v>905</v>
      </c>
      <c r="F1097" s="2" t="s">
        <v>2628</v>
      </c>
      <c r="G1097" s="2" t="s">
        <v>2741</v>
      </c>
      <c r="H1097" s="8" t="s">
        <v>2506</v>
      </c>
      <c r="I1097" s="1">
        <v>499435.47583709186</v>
      </c>
      <c r="J1097" s="1">
        <v>619800.50653215335</v>
      </c>
      <c r="K1097" s="1">
        <v>766733.98868205294</v>
      </c>
      <c r="L1097" s="1">
        <v>1072199.6839918776</v>
      </c>
      <c r="M1097" s="1">
        <v>1614415.2960952048</v>
      </c>
      <c r="N1097" s="1">
        <v>1565491.8921663535</v>
      </c>
      <c r="O1097" s="1">
        <v>1647338.8117746306</v>
      </c>
      <c r="P1097" s="1">
        <v>1740188.2797946713</v>
      </c>
      <c r="Q1097" s="1">
        <v>1854396.5241984271</v>
      </c>
      <c r="R1097" s="1">
        <v>1424674.5210503633</v>
      </c>
      <c r="S1097" s="1">
        <v>1105165.5166985516</v>
      </c>
      <c r="T1097" s="1">
        <v>978159.50317862246</v>
      </c>
      <c r="U1097" s="21">
        <v>0.52370000000000005</v>
      </c>
    </row>
    <row r="1098" spans="1:21" x14ac:dyDescent="0.3">
      <c r="A1098" s="2" t="s">
        <v>2491</v>
      </c>
      <c r="B1098" s="2" t="s">
        <v>2490</v>
      </c>
      <c r="C1098" s="2">
        <v>2506</v>
      </c>
      <c r="D1098" s="2" t="s">
        <v>8</v>
      </c>
      <c r="E1098" s="2">
        <v>915</v>
      </c>
      <c r="F1098" s="2" t="s">
        <v>2629</v>
      </c>
      <c r="G1098" s="2" t="s">
        <v>2741</v>
      </c>
      <c r="H1098" s="8" t="s">
        <v>2507</v>
      </c>
      <c r="I1098" s="1">
        <v>430732.9063506354</v>
      </c>
      <c r="J1098" s="1">
        <v>534540.46909409249</v>
      </c>
      <c r="K1098" s="1">
        <v>661261.71511805209</v>
      </c>
      <c r="L1098" s="1">
        <v>924707.41150293592</v>
      </c>
      <c r="M1098" s="1">
        <v>1392335.599265343</v>
      </c>
      <c r="N1098" s="1">
        <v>1350142.1208635129</v>
      </c>
      <c r="O1098" s="1">
        <v>1420730.1412672121</v>
      </c>
      <c r="P1098" s="1">
        <v>1500807.1945569303</v>
      </c>
      <c r="Q1098" s="1">
        <v>1599304.9013103037</v>
      </c>
      <c r="R1098" s="1">
        <v>1228695.6508790078</v>
      </c>
      <c r="S1098" s="1">
        <v>953138.44938268419</v>
      </c>
      <c r="T1098" s="1">
        <v>843603.44040929026</v>
      </c>
      <c r="U1098" s="21">
        <v>0.52370000000000005</v>
      </c>
    </row>
    <row r="1099" spans="1:21" x14ac:dyDescent="0.3">
      <c r="A1099" s="2" t="s">
        <v>2491</v>
      </c>
      <c r="B1099" s="2" t="s">
        <v>2490</v>
      </c>
      <c r="C1099" s="2">
        <v>2506</v>
      </c>
      <c r="D1099" s="2" t="s">
        <v>8</v>
      </c>
      <c r="E1099" s="2">
        <v>922</v>
      </c>
      <c r="F1099" s="2" t="s">
        <v>2630</v>
      </c>
      <c r="G1099" s="2" t="s">
        <v>2741</v>
      </c>
      <c r="H1099" s="8" t="s">
        <v>2508</v>
      </c>
      <c r="I1099" s="1">
        <v>854085.65386971785</v>
      </c>
      <c r="J1099" s="1">
        <v>1059922.1451040183</v>
      </c>
      <c r="K1099" s="1">
        <v>1311193.4008493463</v>
      </c>
      <c r="L1099" s="1">
        <v>1833570.9265470989</v>
      </c>
      <c r="M1099" s="1">
        <v>2760814.9810977909</v>
      </c>
      <c r="N1099" s="1">
        <v>2677150.9655128536</v>
      </c>
      <c r="O1099" s="1">
        <v>2817117.5542572606</v>
      </c>
      <c r="P1099" s="1">
        <v>2975899.6240980881</v>
      </c>
      <c r="Q1099" s="1">
        <v>3171207.3821931724</v>
      </c>
      <c r="R1099" s="1">
        <v>2436338.8840638269</v>
      </c>
      <c r="S1099" s="1">
        <v>1889945.8661435465</v>
      </c>
      <c r="T1099" s="1">
        <v>1672752.6162632811</v>
      </c>
      <c r="U1099" s="21">
        <v>0.52370000000000005</v>
      </c>
    </row>
    <row r="1100" spans="1:21" x14ac:dyDescent="0.3">
      <c r="A1100" s="2" t="s">
        <v>2491</v>
      </c>
      <c r="B1100" s="2" t="s">
        <v>2490</v>
      </c>
      <c r="C1100" s="2">
        <v>2506</v>
      </c>
      <c r="D1100" s="2" t="s">
        <v>8</v>
      </c>
      <c r="E1100" s="2">
        <v>915</v>
      </c>
      <c r="F1100" s="2" t="s">
        <v>2631</v>
      </c>
      <c r="G1100" s="2" t="s">
        <v>2741</v>
      </c>
      <c r="H1100" s="8" t="s">
        <v>2509</v>
      </c>
      <c r="I1100" s="1">
        <v>316004.9826964942</v>
      </c>
      <c r="J1100" s="1">
        <v>392162.86751295568</v>
      </c>
      <c r="K1100" s="1">
        <v>485131.25828754291</v>
      </c>
      <c r="L1100" s="1">
        <v>678406.83928019134</v>
      </c>
      <c r="M1100" s="1">
        <v>1021479.8555357892</v>
      </c>
      <c r="N1100" s="1">
        <v>990524.826988652</v>
      </c>
      <c r="O1100" s="1">
        <v>1042311.3653222071</v>
      </c>
      <c r="P1100" s="1">
        <v>1101059.4838571872</v>
      </c>
      <c r="Q1100" s="1">
        <v>1173321.8201201761</v>
      </c>
      <c r="R1100" s="1">
        <v>901426.24854207563</v>
      </c>
      <c r="S1100" s="1">
        <v>699265.12407981965</v>
      </c>
      <c r="T1100" s="1">
        <v>618905.32777690922</v>
      </c>
      <c r="U1100" s="21">
        <v>0.52370000000000005</v>
      </c>
    </row>
    <row r="1101" spans="1:21" x14ac:dyDescent="0.3">
      <c r="A1101" s="2" t="s">
        <v>2491</v>
      </c>
      <c r="B1101" s="2" t="s">
        <v>2490</v>
      </c>
      <c r="C1101" s="2">
        <v>2506</v>
      </c>
      <c r="D1101" s="2" t="s">
        <v>8</v>
      </c>
      <c r="E1101" s="2">
        <v>915</v>
      </c>
      <c r="F1101" s="2" t="s">
        <v>2632</v>
      </c>
      <c r="G1101" s="2" t="s">
        <v>2741</v>
      </c>
      <c r="H1101" s="8" t="s">
        <v>2510</v>
      </c>
      <c r="I1101" s="1">
        <v>288228.74854864948</v>
      </c>
      <c r="J1101" s="1">
        <v>357692.5008143647</v>
      </c>
      <c r="K1101" s="1">
        <v>442489.14768647222</v>
      </c>
      <c r="L1101" s="1">
        <v>618776.17442626378</v>
      </c>
      <c r="M1101" s="1">
        <v>931693.72810652875</v>
      </c>
      <c r="N1101" s="1">
        <v>903459.58741894888</v>
      </c>
      <c r="O1101" s="1">
        <v>950694.18798815331</v>
      </c>
      <c r="P1101" s="1">
        <v>1004278.4591614599</v>
      </c>
      <c r="Q1101" s="1">
        <v>1070189.0741478296</v>
      </c>
      <c r="R1101" s="1">
        <v>822192.6037657659</v>
      </c>
      <c r="S1101" s="1">
        <v>637801.05584859988</v>
      </c>
      <c r="T1101" s="1">
        <v>564504.7320869643</v>
      </c>
      <c r="U1101" s="21">
        <v>0.52370000000000005</v>
      </c>
    </row>
    <row r="1102" spans="1:21" x14ac:dyDescent="0.3">
      <c r="A1102" s="2" t="s">
        <v>2491</v>
      </c>
      <c r="B1102" s="2" t="s">
        <v>2490</v>
      </c>
      <c r="C1102" s="2">
        <v>2506</v>
      </c>
      <c r="D1102" s="2" t="s">
        <v>8</v>
      </c>
      <c r="E1102" s="2">
        <v>915</v>
      </c>
      <c r="F1102" s="2" t="s">
        <v>2633</v>
      </c>
      <c r="G1102" s="2" t="s">
        <v>2741</v>
      </c>
      <c r="H1102" s="8" t="s">
        <v>2511</v>
      </c>
      <c r="I1102" s="1">
        <v>256208.9230726618</v>
      </c>
      <c r="J1102" s="1">
        <v>317955.82809237787</v>
      </c>
      <c r="K1102" s="1">
        <v>393332.27018801583</v>
      </c>
      <c r="L1102" s="1">
        <v>550035.26910854154</v>
      </c>
      <c r="M1102" s="1">
        <v>828190.27565335343</v>
      </c>
      <c r="N1102" s="1">
        <v>803092.71402609651</v>
      </c>
      <c r="O1102" s="1">
        <v>845079.94189472997</v>
      </c>
      <c r="P1102" s="1">
        <v>892711.44458166324</v>
      </c>
      <c r="Q1102" s="1">
        <v>951299.93642970757</v>
      </c>
      <c r="R1102" s="1">
        <v>730853.81881529768</v>
      </c>
      <c r="S1102" s="1">
        <v>566946.64385983266</v>
      </c>
      <c r="T1102" s="1">
        <v>501792.93427772232</v>
      </c>
      <c r="U1102" s="21">
        <v>0.52370000000000005</v>
      </c>
    </row>
    <row r="1103" spans="1:21" x14ac:dyDescent="0.3">
      <c r="A1103" s="2" t="s">
        <v>2491</v>
      </c>
      <c r="B1103" s="2" t="s">
        <v>2490</v>
      </c>
      <c r="C1103" s="2">
        <v>2506</v>
      </c>
      <c r="D1103" s="2" t="s">
        <v>8</v>
      </c>
      <c r="E1103" s="2">
        <v>915</v>
      </c>
      <c r="F1103" s="2" t="s">
        <v>2634</v>
      </c>
      <c r="G1103" s="2" t="s">
        <v>2741</v>
      </c>
      <c r="H1103" s="8" t="s">
        <v>2512</v>
      </c>
      <c r="I1103" s="1">
        <v>178465.659017553</v>
      </c>
      <c r="J1103" s="1">
        <v>221476.26912621281</v>
      </c>
      <c r="K1103" s="1">
        <v>273980.71062523656</v>
      </c>
      <c r="L1103" s="1">
        <v>383134.22345760278</v>
      </c>
      <c r="M1103" s="1">
        <v>576886.71246819512</v>
      </c>
      <c r="N1103" s="1">
        <v>559404.67936089472</v>
      </c>
      <c r="O1103" s="1">
        <v>588651.42924778583</v>
      </c>
      <c r="P1103" s="1">
        <v>621829.77219960047</v>
      </c>
      <c r="Q1103" s="1">
        <v>662640.34851797635</v>
      </c>
      <c r="R1103" s="1">
        <v>509085.73696856084</v>
      </c>
      <c r="S1103" s="1">
        <v>394914.06158223364</v>
      </c>
      <c r="T1103" s="1">
        <v>349530.39742814831</v>
      </c>
      <c r="U1103" s="21">
        <v>0.52370000000000005</v>
      </c>
    </row>
    <row r="1104" spans="1:21" x14ac:dyDescent="0.3">
      <c r="A1104" s="2" t="s">
        <v>2491</v>
      </c>
      <c r="B1104" s="2" t="s">
        <v>2490</v>
      </c>
      <c r="C1104" s="2">
        <v>2506</v>
      </c>
      <c r="D1104" s="2" t="s">
        <v>8</v>
      </c>
      <c r="E1104" s="2">
        <v>915</v>
      </c>
      <c r="F1104" s="2" t="s">
        <v>2635</v>
      </c>
      <c r="G1104" s="2" t="s">
        <v>2741</v>
      </c>
      <c r="H1104" s="8" t="s">
        <v>2513</v>
      </c>
      <c r="I1104" s="1">
        <v>141185.79306525851</v>
      </c>
      <c r="J1104" s="1">
        <v>175211.8747878744</v>
      </c>
      <c r="K1104" s="1">
        <v>216748.61218203628</v>
      </c>
      <c r="L1104" s="1">
        <v>303100.94102744601</v>
      </c>
      <c r="M1104" s="1">
        <v>456380.28322648368</v>
      </c>
      <c r="N1104" s="1">
        <v>442550.08910266875</v>
      </c>
      <c r="O1104" s="1">
        <v>465687.45681863837</v>
      </c>
      <c r="P1104" s="1">
        <v>491935.14328128926</v>
      </c>
      <c r="Q1104" s="1">
        <v>524220.75842248264</v>
      </c>
      <c r="R1104" s="1">
        <v>402742.31977059809</v>
      </c>
      <c r="S1104" s="1">
        <v>312420.07725209527</v>
      </c>
      <c r="T1104" s="1">
        <v>276516.65106312931</v>
      </c>
      <c r="U1104" s="21">
        <v>0.52370000000000005</v>
      </c>
    </row>
    <row r="1105" spans="1:21" x14ac:dyDescent="0.3">
      <c r="A1105" s="2" t="s">
        <v>2491</v>
      </c>
      <c r="B1105" s="2" t="s">
        <v>2490</v>
      </c>
      <c r="C1105" s="2">
        <v>2506</v>
      </c>
      <c r="D1105" s="2" t="s">
        <v>8</v>
      </c>
      <c r="E1105" s="2">
        <v>915</v>
      </c>
      <c r="F1105" s="2" t="s">
        <v>2636</v>
      </c>
      <c r="G1105" s="2" t="s">
        <v>2741</v>
      </c>
      <c r="H1105" s="8" t="s">
        <v>2514</v>
      </c>
      <c r="I1105" s="1">
        <v>128314.12513950003</v>
      </c>
      <c r="J1105" s="1">
        <v>159238.10703153457</v>
      </c>
      <c r="K1105" s="1">
        <v>196988.01092885897</v>
      </c>
      <c r="L1105" s="1">
        <v>275467.74524912226</v>
      </c>
      <c r="M1105" s="1">
        <v>414772.87127647491</v>
      </c>
      <c r="N1105" s="1">
        <v>402203.55236004177</v>
      </c>
      <c r="O1105" s="1">
        <v>423231.52572796628</v>
      </c>
      <c r="P1105" s="1">
        <v>447086.25538787065</v>
      </c>
      <c r="Q1105" s="1">
        <v>476428.44606790598</v>
      </c>
      <c r="R1105" s="1">
        <v>366024.98945577914</v>
      </c>
      <c r="S1105" s="1">
        <v>283937.27172030899</v>
      </c>
      <c r="T1105" s="1">
        <v>251307.09965463672</v>
      </c>
      <c r="U1105" s="21">
        <v>0.52370000000000005</v>
      </c>
    </row>
    <row r="1106" spans="1:21" x14ac:dyDescent="0.3">
      <c r="A1106" s="2" t="s">
        <v>2491</v>
      </c>
      <c r="B1106" s="2" t="s">
        <v>2490</v>
      </c>
      <c r="C1106" s="2">
        <v>2506</v>
      </c>
      <c r="D1106" s="2" t="s">
        <v>8</v>
      </c>
      <c r="E1106" s="2">
        <v>915</v>
      </c>
      <c r="F1106" s="2" t="s">
        <v>920</v>
      </c>
      <c r="G1106" s="2" t="s">
        <v>2741</v>
      </c>
      <c r="H1106" s="8" t="s">
        <v>2495</v>
      </c>
      <c r="I1106" s="1">
        <v>110702.38247329413</v>
      </c>
      <c r="J1106" s="1">
        <v>137381.89626250041</v>
      </c>
      <c r="K1106" s="1">
        <v>169950.4408013685</v>
      </c>
      <c r="L1106" s="1">
        <v>237658.44688159568</v>
      </c>
      <c r="M1106" s="1">
        <v>357843.26149342925</v>
      </c>
      <c r="N1106" s="1">
        <v>346999.14321258507</v>
      </c>
      <c r="O1106" s="1">
        <v>365140.92415746109</v>
      </c>
      <c r="P1106" s="1">
        <v>385721.47523659427</v>
      </c>
      <c r="Q1106" s="1">
        <v>411036.30641152669</v>
      </c>
      <c r="R1106" s="1">
        <v>315786.26541282906</v>
      </c>
      <c r="S1106" s="1">
        <v>244965.48932732537</v>
      </c>
      <c r="T1106" s="1">
        <v>216813.96832949045</v>
      </c>
      <c r="U1106" s="21">
        <v>0.52370000000000005</v>
      </c>
    </row>
    <row r="1107" spans="1:21" x14ac:dyDescent="0.3">
      <c r="A1107" s="2" t="s">
        <v>2491</v>
      </c>
      <c r="B1107" s="2" t="s">
        <v>2490</v>
      </c>
      <c r="C1107" s="2">
        <v>2506</v>
      </c>
      <c r="D1107" s="2" t="s">
        <v>8</v>
      </c>
      <c r="E1107" s="2">
        <v>915</v>
      </c>
      <c r="F1107" s="2" t="s">
        <v>2637</v>
      </c>
      <c r="G1107" s="2" t="s">
        <v>2741</v>
      </c>
      <c r="H1107" s="8" t="s">
        <v>2515</v>
      </c>
      <c r="I1107" s="1">
        <v>100026.64726168774</v>
      </c>
      <c r="J1107" s="1">
        <v>124133.28575747673</v>
      </c>
      <c r="K1107" s="1">
        <v>153561.03829208744</v>
      </c>
      <c r="L1107" s="1">
        <v>214739.53047686873</v>
      </c>
      <c r="M1107" s="1">
        <v>323334.15860322659</v>
      </c>
      <c r="N1107" s="1">
        <v>313535.80765622959</v>
      </c>
      <c r="O1107" s="1">
        <v>329928.06121689425</v>
      </c>
      <c r="P1107" s="1">
        <v>348523.89878832345</v>
      </c>
      <c r="Q1107" s="1">
        <v>371397.45969867689</v>
      </c>
      <c r="R1107" s="1">
        <v>285332.98629010824</v>
      </c>
      <c r="S1107" s="1">
        <v>221341.90832019568</v>
      </c>
      <c r="T1107" s="1">
        <v>195905.21763822471</v>
      </c>
      <c r="U1107" s="21">
        <v>0.52370000000000005</v>
      </c>
    </row>
    <row r="1108" spans="1:21" x14ac:dyDescent="0.3">
      <c r="A1108" s="2" t="s">
        <v>2491</v>
      </c>
      <c r="B1108" s="2" t="s">
        <v>2490</v>
      </c>
      <c r="C1108" s="2">
        <v>2506</v>
      </c>
      <c r="D1108" s="2" t="s">
        <v>8</v>
      </c>
      <c r="E1108" s="2">
        <v>915</v>
      </c>
      <c r="F1108" s="2" t="s">
        <v>2638</v>
      </c>
      <c r="G1108" s="2" t="s">
        <v>2741</v>
      </c>
      <c r="H1108" s="8" t="s">
        <v>2516</v>
      </c>
      <c r="I1108" s="1">
        <v>74002.865374571775</v>
      </c>
      <c r="J1108" s="1">
        <v>91837.716107598768</v>
      </c>
      <c r="K1108" s="1">
        <v>113609.29466903605</v>
      </c>
      <c r="L1108" s="1">
        <v>158871.07085478792</v>
      </c>
      <c r="M1108" s="1">
        <v>239212.7984407591</v>
      </c>
      <c r="N1108" s="1">
        <v>231963.66967483718</v>
      </c>
      <c r="O1108" s="1">
        <v>244091.17536101793</v>
      </c>
      <c r="P1108" s="1">
        <v>257848.96193088696</v>
      </c>
      <c r="Q1108" s="1">
        <v>274771.54301328119</v>
      </c>
      <c r="R1108" s="1">
        <v>211098.33378809117</v>
      </c>
      <c r="S1108" s="1">
        <v>163755.71801699387</v>
      </c>
      <c r="T1108" s="1">
        <v>144936.85276813817</v>
      </c>
      <c r="U1108" s="21">
        <v>0.52370000000000005</v>
      </c>
    </row>
    <row r="1109" spans="1:21" x14ac:dyDescent="0.3">
      <c r="A1109" s="2" t="s">
        <v>2491</v>
      </c>
      <c r="B1109" s="2" t="s">
        <v>2490</v>
      </c>
      <c r="C1109" s="2">
        <v>2506</v>
      </c>
      <c r="D1109" s="2" t="s">
        <v>8</v>
      </c>
      <c r="E1109" s="2">
        <v>915</v>
      </c>
      <c r="F1109" s="2" t="s">
        <v>919</v>
      </c>
      <c r="G1109" s="2" t="s">
        <v>2741</v>
      </c>
      <c r="H1109" s="8" t="s">
        <v>844</v>
      </c>
      <c r="I1109" s="1">
        <v>69843.139487696477</v>
      </c>
      <c r="J1109" s="1">
        <v>86675.48727834117</v>
      </c>
      <c r="K1109" s="1">
        <v>107223.27810559068</v>
      </c>
      <c r="L1109" s="1">
        <v>149940.874668934</v>
      </c>
      <c r="M1109" s="1">
        <v>225766.56679676354</v>
      </c>
      <c r="N1109" s="1">
        <v>218924.91399048548</v>
      </c>
      <c r="O1109" s="1">
        <v>230370.72851388907</v>
      </c>
      <c r="P1109" s="1">
        <v>243355.18528563311</v>
      </c>
      <c r="Q1109" s="1">
        <v>259326.54240872682</v>
      </c>
      <c r="R1109" s="1">
        <v>199232.42563318487</v>
      </c>
      <c r="S1109" s="1">
        <v>154550.95417560346</v>
      </c>
      <c r="T1109" s="1">
        <v>136789.90365515125</v>
      </c>
      <c r="U1109" s="21">
        <v>0.52370000000000005</v>
      </c>
    </row>
    <row r="1110" spans="1:21" x14ac:dyDescent="0.3">
      <c r="A1110" s="2" t="s">
        <v>2491</v>
      </c>
      <c r="B1110" s="2" t="s">
        <v>2490</v>
      </c>
      <c r="C1110" s="2">
        <v>2506</v>
      </c>
      <c r="D1110" s="2" t="s">
        <v>8</v>
      </c>
      <c r="E1110" s="2">
        <v>915</v>
      </c>
      <c r="F1110" s="2" t="s">
        <v>2623</v>
      </c>
      <c r="G1110" s="2" t="s">
        <v>2741</v>
      </c>
      <c r="H1110" s="8" t="s">
        <v>2500</v>
      </c>
      <c r="I1110" s="1">
        <v>51325.650055800012</v>
      </c>
      <c r="J1110" s="1">
        <v>63695.242812613826</v>
      </c>
      <c r="K1110" s="1">
        <v>78795.204371543601</v>
      </c>
      <c r="L1110" s="1">
        <v>110187.09809964891</v>
      </c>
      <c r="M1110" s="1">
        <v>165909.14851058993</v>
      </c>
      <c r="N1110" s="1">
        <v>160881.42094401672</v>
      </c>
      <c r="O1110" s="1">
        <v>169292.61029118649</v>
      </c>
      <c r="P1110" s="1">
        <v>178834.50215514825</v>
      </c>
      <c r="Q1110" s="1">
        <v>190571.37842716239</v>
      </c>
      <c r="R1110" s="1">
        <v>146409.99578231169</v>
      </c>
      <c r="S1110" s="1">
        <v>113574.90868812359</v>
      </c>
      <c r="T1110" s="1">
        <v>100522.83986185468</v>
      </c>
      <c r="U1110" s="21">
        <v>0.52370000000000005</v>
      </c>
    </row>
    <row r="1111" spans="1:21" x14ac:dyDescent="0.3">
      <c r="A1111" s="2" t="s">
        <v>2491</v>
      </c>
      <c r="B1111" s="2" t="s">
        <v>2490</v>
      </c>
      <c r="C1111" s="2">
        <v>2506</v>
      </c>
      <c r="D1111" s="2" t="s">
        <v>8</v>
      </c>
      <c r="E1111" s="2">
        <v>915</v>
      </c>
      <c r="F1111" s="2" t="s">
        <v>2639</v>
      </c>
      <c r="G1111" s="2" t="s">
        <v>2741</v>
      </c>
      <c r="H1111" s="8" t="s">
        <v>2517</v>
      </c>
      <c r="I1111" s="1">
        <v>43610.029459176483</v>
      </c>
      <c r="J1111" s="1">
        <v>54120.1409518941</v>
      </c>
      <c r="K1111" s="1">
        <v>66950.173649023956</v>
      </c>
      <c r="L1111" s="1">
        <v>93623.024529113463</v>
      </c>
      <c r="M1111" s="1">
        <v>140968.55755801761</v>
      </c>
      <c r="N1111" s="1">
        <v>136696.63217465472</v>
      </c>
      <c r="O1111" s="1">
        <v>143843.39436506043</v>
      </c>
      <c r="P1111" s="1">
        <v>151950.88418411289</v>
      </c>
      <c r="Q1111" s="1">
        <v>161923.39343484386</v>
      </c>
      <c r="R1111" s="1">
        <v>124400.65001111449</v>
      </c>
      <c r="S1111" s="1">
        <v>96501.556401673646</v>
      </c>
      <c r="T1111" s="1">
        <v>85411.563281314433</v>
      </c>
      <c r="U1111" s="21">
        <v>0.52370000000000005</v>
      </c>
    </row>
    <row r="1112" spans="1:21" x14ac:dyDescent="0.3">
      <c r="A1112" s="2" t="s">
        <v>2491</v>
      </c>
      <c r="B1112" s="2" t="s">
        <v>2490</v>
      </c>
      <c r="C1112" s="2">
        <v>2506</v>
      </c>
      <c r="D1112" s="2" t="s">
        <v>8</v>
      </c>
      <c r="E1112" s="2">
        <v>915</v>
      </c>
      <c r="F1112" s="2" t="s">
        <v>2640</v>
      </c>
      <c r="G1112" s="2" t="s">
        <v>2741</v>
      </c>
      <c r="H1112" s="8" t="s">
        <v>2518</v>
      </c>
      <c r="I1112" s="1">
        <v>40225.220249614242</v>
      </c>
      <c r="J1112" s="1">
        <v>49919.585396474016</v>
      </c>
      <c r="K1112" s="1">
        <v>61753.810171188183</v>
      </c>
      <c r="L1112" s="1">
        <v>86356.43747143072</v>
      </c>
      <c r="M1112" s="1">
        <v>130027.22874447609</v>
      </c>
      <c r="N1112" s="1">
        <v>126086.87049279116</v>
      </c>
      <c r="O1112" s="1">
        <v>132678.93398703382</v>
      </c>
      <c r="P1112" s="1">
        <v>140157.15786551521</v>
      </c>
      <c r="Q1112" s="1">
        <v>149355.64697517021</v>
      </c>
      <c r="R1112" s="1">
        <v>114745.24571409798</v>
      </c>
      <c r="S1112" s="1">
        <v>89011.550985574504</v>
      </c>
      <c r="T1112" s="1">
        <v>78782.311946633941</v>
      </c>
      <c r="U1112" s="21">
        <v>0.52370000000000005</v>
      </c>
    </row>
    <row r="1113" spans="1:21" x14ac:dyDescent="0.3">
      <c r="A1113" s="2" t="s">
        <v>2491</v>
      </c>
      <c r="B1113" s="2" t="s">
        <v>2490</v>
      </c>
      <c r="C1113" s="2">
        <v>2506</v>
      </c>
      <c r="D1113" s="2" t="s">
        <v>8</v>
      </c>
      <c r="E1113" s="2">
        <v>901</v>
      </c>
      <c r="F1113" s="2" t="s">
        <v>2617</v>
      </c>
      <c r="G1113" s="2" t="s">
        <v>2741</v>
      </c>
      <c r="H1113" s="8" t="s">
        <v>2492</v>
      </c>
      <c r="I1113" s="1">
        <v>30658.521633331206</v>
      </c>
      <c r="J1113" s="1">
        <v>38047.291706734664</v>
      </c>
      <c r="K1113" s="1">
        <v>47067.002077935373</v>
      </c>
      <c r="L1113" s="1">
        <v>65818.426598190272</v>
      </c>
      <c r="M1113" s="1">
        <v>99103.064710325722</v>
      </c>
      <c r="N1113" s="1">
        <v>96099.835443892647</v>
      </c>
      <c r="O1113" s="1">
        <v>101124.11921393541</v>
      </c>
      <c r="P1113" s="1">
        <v>106823.80928734189</v>
      </c>
      <c r="Q1113" s="1">
        <v>113834.63671382499</v>
      </c>
      <c r="R1113" s="1">
        <v>87455.570813967483</v>
      </c>
      <c r="S1113" s="1">
        <v>67842.078789705818</v>
      </c>
      <c r="T1113" s="1">
        <v>60045.643010814529</v>
      </c>
      <c r="U1113" s="21">
        <v>0.52370000000000005</v>
      </c>
    </row>
    <row r="1114" spans="1:21" x14ac:dyDescent="0.3">
      <c r="A1114" s="2" t="s">
        <v>2491</v>
      </c>
      <c r="B1114" s="2" t="s">
        <v>2490</v>
      </c>
      <c r="C1114" s="2">
        <v>2506</v>
      </c>
      <c r="D1114" s="2" t="s">
        <v>8</v>
      </c>
      <c r="E1114" s="2">
        <v>915</v>
      </c>
      <c r="F1114" s="2" t="s">
        <v>2641</v>
      </c>
      <c r="G1114" s="2" t="s">
        <v>2741</v>
      </c>
      <c r="H1114" s="8" t="s">
        <v>2519</v>
      </c>
      <c r="I1114" s="1">
        <v>30594.112974437656</v>
      </c>
      <c r="J1114" s="1">
        <v>37967.360421636484</v>
      </c>
      <c r="K1114" s="1">
        <v>46968.121821469125</v>
      </c>
      <c r="L1114" s="1">
        <v>65680.152592731902</v>
      </c>
      <c r="M1114" s="1">
        <v>98894.864994547737</v>
      </c>
      <c r="N1114" s="1">
        <v>95897.945033296244</v>
      </c>
      <c r="O1114" s="1">
        <v>100911.67358533471</v>
      </c>
      <c r="P1114" s="1">
        <v>106599.38951993152</v>
      </c>
      <c r="Q1114" s="1">
        <v>113595.48831736737</v>
      </c>
      <c r="R1114" s="1">
        <v>87271.840623181852</v>
      </c>
      <c r="S1114" s="1">
        <v>67699.553414097201</v>
      </c>
      <c r="T1114" s="1">
        <v>59919.496701968281</v>
      </c>
      <c r="U1114" s="21">
        <v>0.52370000000000005</v>
      </c>
    </row>
    <row r="1115" spans="1:21" x14ac:dyDescent="0.3">
      <c r="A1115" s="2" t="s">
        <v>2491</v>
      </c>
      <c r="B1115" s="2" t="s">
        <v>2490</v>
      </c>
      <c r="C1115" s="2">
        <v>2506</v>
      </c>
      <c r="D1115" s="2" t="s">
        <v>8</v>
      </c>
      <c r="E1115" s="2">
        <v>915</v>
      </c>
      <c r="F1115" s="2" t="s">
        <v>2642</v>
      </c>
      <c r="G1115" s="2" t="s">
        <v>2741</v>
      </c>
      <c r="H1115" s="8" t="s">
        <v>2520</v>
      </c>
      <c r="I1115" s="1">
        <v>81584.301265167072</v>
      </c>
      <c r="J1115" s="1">
        <v>101246.29445769727</v>
      </c>
      <c r="K1115" s="1">
        <v>125248.32485725099</v>
      </c>
      <c r="L1115" s="1">
        <v>175147.07358061839</v>
      </c>
      <c r="M1115" s="1">
        <v>263719.63998546061</v>
      </c>
      <c r="N1115" s="1">
        <v>255727.8534221233</v>
      </c>
      <c r="O1115" s="1">
        <v>269097.79622755921</v>
      </c>
      <c r="P1115" s="1">
        <v>284265.03871981736</v>
      </c>
      <c r="Q1115" s="1">
        <v>302921.30217964633</v>
      </c>
      <c r="R1115" s="1">
        <v>232724.90832848495</v>
      </c>
      <c r="S1115" s="1">
        <v>180532.14243759253</v>
      </c>
      <c r="T1115" s="1">
        <v>159785.32453858206</v>
      </c>
      <c r="U1115" s="21">
        <v>0.52370000000000005</v>
      </c>
    </row>
    <row r="1116" spans="1:21" x14ac:dyDescent="0.3">
      <c r="A1116" s="2" t="s">
        <v>2491</v>
      </c>
      <c r="B1116" s="2" t="s">
        <v>2490</v>
      </c>
      <c r="C1116" s="2">
        <v>2506</v>
      </c>
      <c r="D1116" s="2" t="s">
        <v>8</v>
      </c>
      <c r="E1116" s="2">
        <v>901</v>
      </c>
      <c r="F1116" s="2" t="s">
        <v>2643</v>
      </c>
      <c r="G1116" s="2" t="s">
        <v>2741</v>
      </c>
      <c r="H1116" s="8" t="s">
        <v>2521</v>
      </c>
      <c r="I1116" s="1">
        <v>27715.851030132009</v>
      </c>
      <c r="J1116" s="1">
        <v>34395.431118811473</v>
      </c>
      <c r="K1116" s="1">
        <v>42549.410360633541</v>
      </c>
      <c r="L1116" s="1">
        <v>59501.032973810419</v>
      </c>
      <c r="M1116" s="1">
        <v>89590.940195718576</v>
      </c>
      <c r="N1116" s="1">
        <v>86875.967309769025</v>
      </c>
      <c r="O1116" s="1">
        <v>91418.009557240715</v>
      </c>
      <c r="P1116" s="1">
        <v>96570.631163780068</v>
      </c>
      <c r="Q1116" s="1">
        <v>102908.54435066768</v>
      </c>
      <c r="R1116" s="1">
        <v>79061.397722448295</v>
      </c>
      <c r="S1116" s="1">
        <v>61330.450691586739</v>
      </c>
      <c r="T1116" s="1">
        <v>54282.333525401533</v>
      </c>
      <c r="U1116" s="21">
        <v>0.52370000000000005</v>
      </c>
    </row>
    <row r="1117" spans="1:21" x14ac:dyDescent="0.3">
      <c r="A1117" s="2" t="s">
        <v>2491</v>
      </c>
      <c r="B1117" s="2" t="s">
        <v>2490</v>
      </c>
      <c r="C1117" s="2">
        <v>2506</v>
      </c>
      <c r="D1117" s="2" t="s">
        <v>8</v>
      </c>
      <c r="E1117" s="2">
        <v>915</v>
      </c>
      <c r="F1117" s="2" t="s">
        <v>2644</v>
      </c>
      <c r="G1117" s="2" t="s">
        <v>2741</v>
      </c>
      <c r="H1117" s="8" t="s">
        <v>2522</v>
      </c>
      <c r="I1117" s="1">
        <v>26166.017675505886</v>
      </c>
      <c r="J1117" s="1">
        <v>32472.084571136464</v>
      </c>
      <c r="K1117" s="1">
        <v>40170.104189414378</v>
      </c>
      <c r="L1117" s="1">
        <v>56173.814717468071</v>
      </c>
      <c r="M1117" s="1">
        <v>84581.134534810553</v>
      </c>
      <c r="N1117" s="1">
        <v>82017.97930479284</v>
      </c>
      <c r="O1117" s="1">
        <v>86306.036619036269</v>
      </c>
      <c r="P1117" s="1">
        <v>91170.530510467739</v>
      </c>
      <c r="Q1117" s="1">
        <v>97154.036060906306</v>
      </c>
      <c r="R1117" s="1">
        <v>74640.390006668691</v>
      </c>
      <c r="S1117" s="1">
        <v>57900.933841004182</v>
      </c>
      <c r="T1117" s="1">
        <v>51246.937968788661</v>
      </c>
      <c r="U1117" s="21">
        <v>0.52370000000000005</v>
      </c>
    </row>
    <row r="1118" spans="1:21" x14ac:dyDescent="0.3">
      <c r="A1118" s="2" t="s">
        <v>2491</v>
      </c>
      <c r="B1118" s="2" t="s">
        <v>2490</v>
      </c>
      <c r="C1118" s="2">
        <v>2506</v>
      </c>
      <c r="D1118" s="2" t="s">
        <v>8</v>
      </c>
      <c r="E1118" s="2">
        <v>901</v>
      </c>
      <c r="F1118" s="2" t="s">
        <v>2645</v>
      </c>
      <c r="G1118" s="2" t="s">
        <v>2741</v>
      </c>
      <c r="H1118" s="8" t="s">
        <v>2523</v>
      </c>
      <c r="I1118" s="1">
        <v>26085.506851888942</v>
      </c>
      <c r="J1118" s="1">
        <v>32372.170464763734</v>
      </c>
      <c r="K1118" s="1">
        <v>40046.503868831562</v>
      </c>
      <c r="L1118" s="1">
        <v>56000.972210645086</v>
      </c>
      <c r="M1118" s="1">
        <v>84320.884890088055</v>
      </c>
      <c r="N1118" s="1">
        <v>81765.616291547311</v>
      </c>
      <c r="O1118" s="1">
        <v>86040.479583285371</v>
      </c>
      <c r="P1118" s="1">
        <v>90890.005801204752</v>
      </c>
      <c r="Q1118" s="1">
        <v>96855.100565334273</v>
      </c>
      <c r="R1118" s="1">
        <v>74410.727268186616</v>
      </c>
      <c r="S1118" s="1">
        <v>57722.777121493396</v>
      </c>
      <c r="T1118" s="1">
        <v>51089.255082730844</v>
      </c>
      <c r="U1118" s="21">
        <v>0.52370000000000005</v>
      </c>
    </row>
    <row r="1119" spans="1:21" x14ac:dyDescent="0.3">
      <c r="A1119" s="2" t="s">
        <v>2491</v>
      </c>
      <c r="B1119" s="2" t="s">
        <v>2490</v>
      </c>
      <c r="C1119" s="2">
        <v>2506</v>
      </c>
      <c r="D1119" s="2" t="s">
        <v>8</v>
      </c>
      <c r="E1119" s="2">
        <v>915</v>
      </c>
      <c r="F1119" s="2" t="s">
        <v>2619</v>
      </c>
      <c r="G1119" s="2" t="s">
        <v>2741</v>
      </c>
      <c r="H1119" s="8" t="s">
        <v>2494</v>
      </c>
      <c r="I1119" s="1">
        <v>76485.282436094116</v>
      </c>
      <c r="J1119" s="1">
        <v>94918.401054091184</v>
      </c>
      <c r="K1119" s="1">
        <v>117420.30455367279</v>
      </c>
      <c r="L1119" s="1">
        <v>164200.38148182971</v>
      </c>
      <c r="M1119" s="1">
        <v>247237.16248636931</v>
      </c>
      <c r="N1119" s="1">
        <v>239744.86258324058</v>
      </c>
      <c r="O1119" s="1">
        <v>252279.18396333675</v>
      </c>
      <c r="P1119" s="1">
        <v>266498.47379982879</v>
      </c>
      <c r="Q1119" s="1">
        <v>283988.72079341841</v>
      </c>
      <c r="R1119" s="1">
        <v>218179.60155795459</v>
      </c>
      <c r="S1119" s="1">
        <v>169248.88353524299</v>
      </c>
      <c r="T1119" s="1">
        <v>149798.74175492066</v>
      </c>
      <c r="U1119" s="21">
        <v>0.52370000000000005</v>
      </c>
    </row>
    <row r="1120" spans="1:21" x14ac:dyDescent="0.3">
      <c r="A1120" s="2" t="s">
        <v>2491</v>
      </c>
      <c r="B1120" s="2" t="s">
        <v>2490</v>
      </c>
      <c r="C1120" s="2">
        <v>2506</v>
      </c>
      <c r="D1120" s="2" t="s">
        <v>8</v>
      </c>
      <c r="E1120" s="2">
        <v>915</v>
      </c>
      <c r="F1120" s="2" t="s">
        <v>2634</v>
      </c>
      <c r="G1120" s="2" t="s">
        <v>2741</v>
      </c>
      <c r="H1120" s="8" t="s">
        <v>2512</v>
      </c>
      <c r="I1120" s="1">
        <v>15624.131708162649</v>
      </c>
      <c r="J1120" s="1">
        <v>19389.581267957445</v>
      </c>
      <c r="K1120" s="1">
        <v>23986.187213102239</v>
      </c>
      <c r="L1120" s="1">
        <v>33542.248980334305</v>
      </c>
      <c r="M1120" s="1">
        <v>50504.696678958993</v>
      </c>
      <c r="N1120" s="1">
        <v>48974.197257958025</v>
      </c>
      <c r="O1120" s="1">
        <v>51534.662250405301</v>
      </c>
      <c r="P1120" s="1">
        <v>54439.326391346607</v>
      </c>
      <c r="Q1120" s="1">
        <v>58012.169609445016</v>
      </c>
      <c r="R1120" s="1">
        <v>44568.925186674285</v>
      </c>
      <c r="S1120" s="1">
        <v>34573.538380061153</v>
      </c>
      <c r="T1120" s="1">
        <v>30600.335075593997</v>
      </c>
      <c r="U1120" s="21">
        <v>0.52370000000000005</v>
      </c>
    </row>
    <row r="1121" spans="1:21" x14ac:dyDescent="0.3">
      <c r="A1121" s="2" t="s">
        <v>2491</v>
      </c>
      <c r="B1121" s="2" t="s">
        <v>2490</v>
      </c>
      <c r="C1121" s="2">
        <v>2506</v>
      </c>
      <c r="D1121" s="2" t="s">
        <v>8</v>
      </c>
      <c r="E1121" s="2">
        <v>915</v>
      </c>
      <c r="F1121" s="2" t="s">
        <v>2646</v>
      </c>
      <c r="G1121" s="2" t="s">
        <v>2741</v>
      </c>
      <c r="H1121" s="8" t="s">
        <v>2524</v>
      </c>
      <c r="I1121" s="1">
        <v>15297.056487218828</v>
      </c>
      <c r="J1121" s="1">
        <v>18983.680210818242</v>
      </c>
      <c r="K1121" s="1">
        <v>23484.060910734563</v>
      </c>
      <c r="L1121" s="1">
        <v>32840.076296365951</v>
      </c>
      <c r="M1121" s="1">
        <v>49447.432497273869</v>
      </c>
      <c r="N1121" s="1">
        <v>47948.972516648122</v>
      </c>
      <c r="O1121" s="1">
        <v>50455.836792667353</v>
      </c>
      <c r="P1121" s="1">
        <v>53299.694759965758</v>
      </c>
      <c r="Q1121" s="1">
        <v>56797.744158683687</v>
      </c>
      <c r="R1121" s="1">
        <v>43635.920311590926</v>
      </c>
      <c r="S1121" s="1">
        <v>33849.776707048601</v>
      </c>
      <c r="T1121" s="1">
        <v>29959.74835098414</v>
      </c>
      <c r="U1121" s="21">
        <v>0.52370000000000005</v>
      </c>
    </row>
    <row r="1122" spans="1:21" x14ac:dyDescent="0.3">
      <c r="A1122" s="2" t="s">
        <v>2491</v>
      </c>
      <c r="B1122" s="2" t="s">
        <v>2490</v>
      </c>
      <c r="C1122" s="2">
        <v>2506</v>
      </c>
      <c r="D1122" s="2" t="s">
        <v>8</v>
      </c>
      <c r="E1122" s="2">
        <v>901</v>
      </c>
      <c r="F1122" s="2" t="s">
        <v>2645</v>
      </c>
      <c r="G1122" s="2" t="s">
        <v>2741</v>
      </c>
      <c r="H1122" s="8" t="s">
        <v>2523</v>
      </c>
      <c r="I1122" s="1">
        <v>14673.097604187533</v>
      </c>
      <c r="J1122" s="1">
        <v>18209.345886429601</v>
      </c>
      <c r="K1122" s="1">
        <v>22526.158426217757</v>
      </c>
      <c r="L1122" s="1">
        <v>31500.546868487862</v>
      </c>
      <c r="M1122" s="1">
        <v>47430.497750674542</v>
      </c>
      <c r="N1122" s="1">
        <v>45993.159163995369</v>
      </c>
      <c r="O1122" s="1">
        <v>48397.76976559803</v>
      </c>
      <c r="P1122" s="1">
        <v>51125.628263177678</v>
      </c>
      <c r="Q1122" s="1">
        <v>54480.994068000538</v>
      </c>
      <c r="R1122" s="1">
        <v>41856.03408835498</v>
      </c>
      <c r="S1122" s="1">
        <v>32469.06213084004</v>
      </c>
      <c r="T1122" s="1">
        <v>28737.7059840361</v>
      </c>
      <c r="U1122" s="21">
        <v>0.52370000000000005</v>
      </c>
    </row>
    <row r="1123" spans="1:21" x14ac:dyDescent="0.3">
      <c r="A1123" s="2" t="s">
        <v>2491</v>
      </c>
      <c r="B1123" s="2" t="s">
        <v>2490</v>
      </c>
      <c r="C1123" s="2">
        <v>2506</v>
      </c>
      <c r="D1123" s="2" t="s">
        <v>8</v>
      </c>
      <c r="E1123" s="2">
        <v>915</v>
      </c>
      <c r="F1123" s="2" t="s">
        <v>2647</v>
      </c>
      <c r="G1123" s="2" t="s">
        <v>2741</v>
      </c>
      <c r="H1123" s="8" t="s">
        <v>2525</v>
      </c>
      <c r="I1123" s="1">
        <v>11633.814012648001</v>
      </c>
      <c r="J1123" s="1">
        <v>14437.588370859134</v>
      </c>
      <c r="K1123" s="1">
        <v>17860.246324216547</v>
      </c>
      <c r="L1123" s="1">
        <v>24975.742235920421</v>
      </c>
      <c r="M1123" s="1">
        <v>37606.073662400391</v>
      </c>
      <c r="N1123" s="1">
        <v>36466.455413977128</v>
      </c>
      <c r="O1123" s="1">
        <v>38372.991666002279</v>
      </c>
      <c r="P1123" s="1">
        <v>40535.820488500271</v>
      </c>
      <c r="Q1123" s="1">
        <v>43196.179110156801</v>
      </c>
      <c r="R1123" s="1">
        <v>33186.26571065731</v>
      </c>
      <c r="S1123" s="1">
        <v>25743.645969308011</v>
      </c>
      <c r="T1123" s="1">
        <v>22785.177035353729</v>
      </c>
      <c r="U1123" s="21">
        <v>0.52370000000000005</v>
      </c>
    </row>
    <row r="1124" spans="1:21" x14ac:dyDescent="0.3">
      <c r="A1124" s="2" t="s">
        <v>2491</v>
      </c>
      <c r="B1124" s="2" t="s">
        <v>2490</v>
      </c>
      <c r="C1124" s="2">
        <v>2506</v>
      </c>
      <c r="D1124" s="2" t="s">
        <v>8</v>
      </c>
      <c r="E1124" s="2">
        <v>915</v>
      </c>
      <c r="F1124" s="2" t="s">
        <v>2632</v>
      </c>
      <c r="G1124" s="2" t="s">
        <v>2741</v>
      </c>
      <c r="H1124" s="8" t="s">
        <v>2510</v>
      </c>
      <c r="I1124" s="1">
        <v>6038.3117712705889</v>
      </c>
      <c r="J1124" s="1">
        <v>7493.5579779545678</v>
      </c>
      <c r="K1124" s="1">
        <v>9270.0240437110097</v>
      </c>
      <c r="L1124" s="1">
        <v>12963.188011723401</v>
      </c>
      <c r="M1124" s="1">
        <v>19518.723354187052</v>
      </c>
      <c r="N1124" s="1">
        <v>18927.225993413733</v>
      </c>
      <c r="O1124" s="1">
        <v>19916.77768131606</v>
      </c>
      <c r="P1124" s="1">
        <v>21039.353194723324</v>
      </c>
      <c r="Q1124" s="1">
        <v>22420.162167901453</v>
      </c>
      <c r="R1124" s="1">
        <v>17224.705386154314</v>
      </c>
      <c r="S1124" s="1">
        <v>13361.753963308656</v>
      </c>
      <c r="T1124" s="1">
        <v>11826.216454335843</v>
      </c>
      <c r="U1124" s="21">
        <v>0.52370000000000005</v>
      </c>
    </row>
    <row r="1125" spans="1:21" x14ac:dyDescent="0.3">
      <c r="A1125" s="2" t="s">
        <v>2491</v>
      </c>
      <c r="B1125" s="2" t="s">
        <v>2490</v>
      </c>
      <c r="C1125" s="2">
        <v>2506</v>
      </c>
      <c r="D1125" s="2" t="s">
        <v>8</v>
      </c>
      <c r="E1125" s="2">
        <v>915</v>
      </c>
      <c r="F1125" s="2" t="s">
        <v>2648</v>
      </c>
      <c r="G1125" s="2" t="s">
        <v>2741</v>
      </c>
      <c r="H1125" s="8" t="s">
        <v>2526</v>
      </c>
      <c r="I1125" s="1">
        <v>6038.3117712705889</v>
      </c>
      <c r="J1125" s="1">
        <v>7493.5579779545678</v>
      </c>
      <c r="K1125" s="1">
        <v>9270.0240437110097</v>
      </c>
      <c r="L1125" s="1">
        <v>12963.188011723401</v>
      </c>
      <c r="M1125" s="1">
        <v>19518.723354187052</v>
      </c>
      <c r="N1125" s="1">
        <v>18927.225993413733</v>
      </c>
      <c r="O1125" s="1">
        <v>19916.77768131606</v>
      </c>
      <c r="P1125" s="1">
        <v>21039.353194723324</v>
      </c>
      <c r="Q1125" s="1">
        <v>22420.162167901453</v>
      </c>
      <c r="R1125" s="1">
        <v>17224.705386154314</v>
      </c>
      <c r="S1125" s="1">
        <v>13361.753963308656</v>
      </c>
      <c r="T1125" s="1">
        <v>11826.216454335843</v>
      </c>
      <c r="U1125" s="21">
        <v>0.52370000000000005</v>
      </c>
    </row>
    <row r="1126" spans="1:21" x14ac:dyDescent="0.3">
      <c r="A1126" s="2" t="s">
        <v>2491</v>
      </c>
      <c r="B1126" s="2" t="s">
        <v>2490</v>
      </c>
      <c r="C1126" s="2">
        <v>2506</v>
      </c>
      <c r="D1126" s="2" t="s">
        <v>8</v>
      </c>
      <c r="E1126" s="2">
        <v>915</v>
      </c>
      <c r="F1126" s="2" t="s">
        <v>2637</v>
      </c>
      <c r="G1126" s="2" t="s">
        <v>2741</v>
      </c>
      <c r="H1126" s="8" t="s">
        <v>2515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21">
        <v>0.52370000000000005</v>
      </c>
    </row>
    <row r="1127" spans="1:21" x14ac:dyDescent="0.3">
      <c r="A1127" s="2" t="s">
        <v>2491</v>
      </c>
      <c r="B1127" s="2" t="s">
        <v>2490</v>
      </c>
      <c r="C1127" s="2">
        <v>2506</v>
      </c>
      <c r="D1127" s="2" t="s">
        <v>8</v>
      </c>
      <c r="E1127" s="2">
        <v>915</v>
      </c>
      <c r="F1127" s="2" t="s">
        <v>920</v>
      </c>
      <c r="G1127" s="2" t="s">
        <v>2741</v>
      </c>
      <c r="H1127" s="8" t="s">
        <v>2495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21">
        <v>0.52370000000000005</v>
      </c>
    </row>
    <row r="1128" spans="1:21" x14ac:dyDescent="0.3">
      <c r="A1128" s="2" t="s">
        <v>2491</v>
      </c>
      <c r="B1128" s="2" t="s">
        <v>2490</v>
      </c>
      <c r="C1128" s="2">
        <v>2506</v>
      </c>
      <c r="D1128" s="2" t="s">
        <v>8</v>
      </c>
      <c r="E1128" s="2">
        <v>905</v>
      </c>
      <c r="F1128" s="2" t="s">
        <v>2649</v>
      </c>
      <c r="G1128" s="2" t="s">
        <v>2741</v>
      </c>
      <c r="H1128" s="8" t="s">
        <v>2527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21">
        <v>0.52370000000000005</v>
      </c>
    </row>
    <row r="1129" spans="1:21" x14ac:dyDescent="0.3">
      <c r="A1129" s="2" t="s">
        <v>2491</v>
      </c>
      <c r="B1129" s="2" t="s">
        <v>2490</v>
      </c>
      <c r="C1129" s="2">
        <v>2506</v>
      </c>
      <c r="D1129" s="2" t="s">
        <v>8</v>
      </c>
      <c r="E1129" s="2">
        <v>915</v>
      </c>
      <c r="F1129" s="2" t="s">
        <v>2650</v>
      </c>
      <c r="G1129" s="2" t="s">
        <v>2741</v>
      </c>
      <c r="H1129" s="8" t="s">
        <v>2528</v>
      </c>
      <c r="I1129" s="1">
        <v>2001868.0830587354</v>
      </c>
      <c r="J1129" s="1">
        <v>2484322.6240802156</v>
      </c>
      <c r="K1129" s="1">
        <v>3073270.4711580803</v>
      </c>
      <c r="L1129" s="1">
        <v>4297656.9144421881</v>
      </c>
      <c r="M1129" s="1">
        <v>6470998.9786728462</v>
      </c>
      <c r="N1129" s="1">
        <v>6274901.1730942465</v>
      </c>
      <c r="O1129" s="1">
        <v>6602965.0451807547</v>
      </c>
      <c r="P1129" s="1">
        <v>6975130.0105284126</v>
      </c>
      <c r="Q1129" s="1">
        <v>7432906.5409417739</v>
      </c>
      <c r="R1129" s="1">
        <v>5710468.2995486585</v>
      </c>
      <c r="S1129" s="1">
        <v>4429792.5986691341</v>
      </c>
      <c r="T1129" s="1">
        <v>3920719.2606249526</v>
      </c>
      <c r="U1129" s="21">
        <v>0.52370000000000005</v>
      </c>
    </row>
    <row r="1130" spans="1:21" x14ac:dyDescent="0.3">
      <c r="A1130" s="2" t="s">
        <v>2491</v>
      </c>
      <c r="B1130" s="2" t="s">
        <v>2490</v>
      </c>
      <c r="C1130" s="2">
        <v>2506</v>
      </c>
      <c r="D1130" s="2" t="s">
        <v>8</v>
      </c>
      <c r="E1130" s="2">
        <v>901</v>
      </c>
      <c r="F1130" s="2" t="s">
        <v>2651</v>
      </c>
      <c r="G1130" s="2" t="s">
        <v>2741</v>
      </c>
      <c r="H1130" s="8" t="s">
        <v>2529</v>
      </c>
      <c r="I1130" s="1">
        <v>237183.20906668343</v>
      </c>
      <c r="J1130" s="1">
        <v>294344.87583017268</v>
      </c>
      <c r="K1130" s="1">
        <v>364123.9694302897</v>
      </c>
      <c r="L1130" s="1">
        <v>509190.42421493644</v>
      </c>
      <c r="M1130" s="1">
        <v>766690.03148486908</v>
      </c>
      <c r="N1130" s="1">
        <v>743456.17945851549</v>
      </c>
      <c r="O1130" s="1">
        <v>782325.4948838501</v>
      </c>
      <c r="P1130" s="1">
        <v>826419.94922395586</v>
      </c>
      <c r="Q1130" s="1">
        <v>880657.74213234487</v>
      </c>
      <c r="R1130" s="1">
        <v>676581.6429277563</v>
      </c>
      <c r="S1130" s="1">
        <v>524845.98408044095</v>
      </c>
      <c r="T1130" s="1">
        <v>464530.49726618576</v>
      </c>
      <c r="U1130" s="21">
        <v>0.52370000000000005</v>
      </c>
    </row>
    <row r="1131" spans="1:21" x14ac:dyDescent="0.3">
      <c r="A1131" s="2" t="s">
        <v>2491</v>
      </c>
      <c r="B1131" s="2" t="s">
        <v>2490</v>
      </c>
      <c r="C1131" s="2">
        <v>2506</v>
      </c>
      <c r="D1131" s="2" t="s">
        <v>8</v>
      </c>
      <c r="E1131" s="2">
        <v>915</v>
      </c>
      <c r="F1131" s="2" t="s">
        <v>2652</v>
      </c>
      <c r="G1131" s="2" t="s">
        <v>2741</v>
      </c>
      <c r="H1131" s="8" t="s">
        <v>762</v>
      </c>
      <c r="I1131" s="1">
        <v>98759.943636781187</v>
      </c>
      <c r="J1131" s="1">
        <v>122561.30381721249</v>
      </c>
      <c r="K1131" s="1">
        <v>151616.39324825117</v>
      </c>
      <c r="L1131" s="1">
        <v>212020.14170285384</v>
      </c>
      <c r="M1131" s="1">
        <v>319239.56419292599</v>
      </c>
      <c r="N1131" s="1">
        <v>309565.29624783347</v>
      </c>
      <c r="O1131" s="1">
        <v>325749.96385441377</v>
      </c>
      <c r="P1131" s="1">
        <v>344110.31002925255</v>
      </c>
      <c r="Q1131" s="1">
        <v>366694.20790167712</v>
      </c>
      <c r="R1131" s="1">
        <v>281719.62587132386</v>
      </c>
      <c r="S1131" s="1">
        <v>218538.90926655935</v>
      </c>
      <c r="T1131" s="1">
        <v>193424.34023091514</v>
      </c>
      <c r="U1131" s="21">
        <v>0.52370000000000005</v>
      </c>
    </row>
    <row r="1132" spans="1:21" x14ac:dyDescent="0.3">
      <c r="A1132" s="2" t="s">
        <v>2491</v>
      </c>
      <c r="B1132" s="2" t="s">
        <v>2490</v>
      </c>
      <c r="C1132" s="2">
        <v>2506</v>
      </c>
      <c r="D1132" s="2" t="s">
        <v>8</v>
      </c>
      <c r="E1132" s="2">
        <v>901</v>
      </c>
      <c r="F1132" s="2" t="s">
        <v>2653</v>
      </c>
      <c r="G1132" s="2" t="s">
        <v>2741</v>
      </c>
      <c r="H1132" s="8" t="s">
        <v>2530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21">
        <v>0.52370000000000005</v>
      </c>
    </row>
    <row r="1133" spans="1:21" x14ac:dyDescent="0.3">
      <c r="A1133" s="2" t="s">
        <v>2491</v>
      </c>
      <c r="B1133" s="2" t="s">
        <v>2490</v>
      </c>
      <c r="C1133" s="2">
        <v>2506</v>
      </c>
      <c r="D1133" s="2" t="s">
        <v>8</v>
      </c>
      <c r="E1133" s="2">
        <v>915</v>
      </c>
      <c r="F1133" s="2" t="s">
        <v>2654</v>
      </c>
      <c r="G1133" s="2" t="s">
        <v>2741</v>
      </c>
      <c r="H1133" s="8" t="s">
        <v>2531</v>
      </c>
      <c r="I1133" s="1">
        <v>31479.732034224009</v>
      </c>
      <c r="J1133" s="1">
        <v>39066.415591736477</v>
      </c>
      <c r="K1133" s="1">
        <v>48327.72534788007</v>
      </c>
      <c r="L1133" s="1">
        <v>67581.420167784658</v>
      </c>
      <c r="M1133" s="1">
        <v>101757.61108649518</v>
      </c>
      <c r="N1133" s="1">
        <v>98673.938178996919</v>
      </c>
      <c r="O1133" s="1">
        <v>103832.80097859439</v>
      </c>
      <c r="P1133" s="1">
        <v>109685.16132182427</v>
      </c>
      <c r="Q1133" s="1">
        <v>116883.77876865958</v>
      </c>
      <c r="R1133" s="1">
        <v>89798.130746484487</v>
      </c>
      <c r="S1133" s="1">
        <v>69659.277328715791</v>
      </c>
      <c r="T1133" s="1">
        <v>61654.008448604196</v>
      </c>
      <c r="U1133" s="21">
        <v>0.52370000000000005</v>
      </c>
    </row>
    <row r="1134" spans="1:21" x14ac:dyDescent="0.3">
      <c r="A1134" s="2" t="s">
        <v>2491</v>
      </c>
      <c r="B1134" s="2" t="s">
        <v>2490</v>
      </c>
      <c r="C1134" s="2">
        <v>2506</v>
      </c>
      <c r="D1134" s="2" t="s">
        <v>8</v>
      </c>
      <c r="E1134" s="2">
        <v>901</v>
      </c>
      <c r="F1134" s="2" t="s">
        <v>2655</v>
      </c>
      <c r="G1134" s="2" t="s">
        <v>2741</v>
      </c>
      <c r="H1134" s="8" t="s">
        <v>2532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21">
        <v>0.52370000000000005</v>
      </c>
    </row>
    <row r="1135" spans="1:21" x14ac:dyDescent="0.3">
      <c r="A1135" s="2" t="s">
        <v>2491</v>
      </c>
      <c r="B1135" s="2" t="s">
        <v>2490</v>
      </c>
      <c r="C1135" s="2">
        <v>2506</v>
      </c>
      <c r="D1135" s="2" t="s">
        <v>8</v>
      </c>
      <c r="E1135" s="2">
        <v>915</v>
      </c>
      <c r="F1135" s="2">
        <v>131653</v>
      </c>
      <c r="G1135" s="2" t="s">
        <v>2741</v>
      </c>
      <c r="H1135" s="8" t="s">
        <v>2533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21">
        <v>0.52370000000000005</v>
      </c>
    </row>
    <row r="1136" spans="1:21" x14ac:dyDescent="0.3">
      <c r="A1136" s="2" t="s">
        <v>2491</v>
      </c>
      <c r="B1136" s="2" t="s">
        <v>2490</v>
      </c>
      <c r="C1136" s="2">
        <v>2506</v>
      </c>
      <c r="D1136" s="2" t="s">
        <v>8</v>
      </c>
      <c r="E1136" s="2">
        <v>915</v>
      </c>
      <c r="F1136" s="2" t="s">
        <v>2652</v>
      </c>
      <c r="G1136" s="2" t="s">
        <v>2741</v>
      </c>
      <c r="H1136" s="8" t="s">
        <v>762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21">
        <v>0.52370000000000005</v>
      </c>
    </row>
    <row r="1137" spans="1:21" x14ac:dyDescent="0.3">
      <c r="A1137" s="2" t="s">
        <v>2491</v>
      </c>
      <c r="B1137" s="2" t="s">
        <v>2490</v>
      </c>
      <c r="C1137" s="2">
        <v>2506</v>
      </c>
      <c r="D1137" s="2" t="s">
        <v>8</v>
      </c>
      <c r="E1137" s="2">
        <v>915</v>
      </c>
      <c r="F1137" s="2">
        <v>210852</v>
      </c>
      <c r="G1137" s="2" t="s">
        <v>2741</v>
      </c>
      <c r="H1137" s="8" t="s">
        <v>2534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21">
        <v>0.52370000000000005</v>
      </c>
    </row>
    <row r="1138" spans="1:21" x14ac:dyDescent="0.3">
      <c r="A1138" s="2" t="s">
        <v>2491</v>
      </c>
      <c r="B1138" s="2" t="s">
        <v>2490</v>
      </c>
      <c r="C1138" s="2">
        <v>2506</v>
      </c>
      <c r="D1138" s="2" t="s">
        <v>8</v>
      </c>
      <c r="E1138" s="2">
        <v>915</v>
      </c>
      <c r="F1138" s="2">
        <v>210852</v>
      </c>
      <c r="G1138" s="2" t="s">
        <v>2741</v>
      </c>
      <c r="H1138" s="8" t="s">
        <v>2534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21">
        <v>0.52370000000000005</v>
      </c>
    </row>
    <row r="1139" spans="1:21" x14ac:dyDescent="0.3">
      <c r="A1139" s="2" t="s">
        <v>2491</v>
      </c>
      <c r="B1139" s="2" t="s">
        <v>2490</v>
      </c>
      <c r="C1139" s="2">
        <v>2506</v>
      </c>
      <c r="D1139" s="2" t="s">
        <v>252</v>
      </c>
      <c r="E1139" s="2">
        <v>999</v>
      </c>
      <c r="F1139" s="2" t="s">
        <v>252</v>
      </c>
      <c r="G1139" s="2" t="s">
        <v>2741</v>
      </c>
      <c r="H1139" s="8" t="s">
        <v>1502</v>
      </c>
      <c r="I1139" s="1">
        <v>11863886.263995584</v>
      </c>
      <c r="J1139" s="1">
        <v>14723108.532768372</v>
      </c>
      <c r="K1139" s="1">
        <v>18213453.542156208</v>
      </c>
      <c r="L1139" s="1">
        <v>25469666.690879725</v>
      </c>
      <c r="M1139" s="1">
        <v>38349777.663723171</v>
      </c>
      <c r="N1139" s="1">
        <v>37187622.134249479</v>
      </c>
      <c r="O1139" s="1">
        <v>39131862.366010115</v>
      </c>
      <c r="P1139" s="1">
        <v>41337463.652975097</v>
      </c>
      <c r="Q1139" s="1">
        <v>44050433.971604869</v>
      </c>
      <c r="R1139" s="1">
        <v>33842562.850835852</v>
      </c>
      <c r="S1139" s="1">
        <v>26252756.616909441</v>
      </c>
      <c r="T1139" s="1">
        <v>23235780.506595217</v>
      </c>
      <c r="U1139" s="21">
        <v>0.52370000000000005</v>
      </c>
    </row>
    <row r="1140" spans="1:21" x14ac:dyDescent="0.3">
      <c r="A1140" s="2" t="s">
        <v>2491</v>
      </c>
      <c r="B1140" s="2" t="s">
        <v>2490</v>
      </c>
      <c r="C1140" s="2">
        <v>2506</v>
      </c>
      <c r="D1140" s="2" t="s">
        <v>8</v>
      </c>
      <c r="E1140" s="2">
        <v>905</v>
      </c>
      <c r="F1140" s="2" t="s">
        <v>2656</v>
      </c>
      <c r="G1140" s="2" t="s">
        <v>2742</v>
      </c>
      <c r="H1140" s="8" t="s">
        <v>2535</v>
      </c>
      <c r="I1140" s="1">
        <v>3311074.7135997205</v>
      </c>
      <c r="J1140" s="1">
        <v>4109050.8863337315</v>
      </c>
      <c r="K1140" s="1">
        <v>5083166.1842353558</v>
      </c>
      <c r="L1140" s="1">
        <v>7108292.1285173511</v>
      </c>
      <c r="M1140" s="1">
        <v>10702983.513916502</v>
      </c>
      <c r="N1140" s="1">
        <v>10378639.222232901</v>
      </c>
      <c r="O1140" s="1">
        <v>10921254.392784765</v>
      </c>
      <c r="P1140" s="1">
        <v>11536812.439031009</v>
      </c>
      <c r="Q1140" s="1">
        <v>12293971.368312273</v>
      </c>
      <c r="R1140" s="1">
        <v>9445071.5056900159</v>
      </c>
      <c r="S1140" s="1">
        <v>7326843.5538138393</v>
      </c>
      <c r="T1140" s="1">
        <v>6484840.0915325368</v>
      </c>
      <c r="U1140" s="21">
        <v>0.52370000000000005</v>
      </c>
    </row>
    <row r="1141" spans="1:21" x14ac:dyDescent="0.3">
      <c r="A1141" s="2" t="s">
        <v>2491</v>
      </c>
      <c r="B1141" s="2" t="s">
        <v>2490</v>
      </c>
      <c r="C1141" s="2">
        <v>2506</v>
      </c>
      <c r="D1141" s="2" t="s">
        <v>8</v>
      </c>
      <c r="E1141" s="2">
        <v>924</v>
      </c>
      <c r="F1141" s="2" t="s">
        <v>2657</v>
      </c>
      <c r="G1141" s="2" t="s">
        <v>2742</v>
      </c>
      <c r="H1141" s="8" t="s">
        <v>2536</v>
      </c>
      <c r="I1141" s="1">
        <v>805832.83358196437</v>
      </c>
      <c r="J1141" s="1">
        <v>1000040.2906846302</v>
      </c>
      <c r="K1141" s="1">
        <v>1237115.6087133801</v>
      </c>
      <c r="L1141" s="1">
        <v>1729980.6507911936</v>
      </c>
      <c r="M1141" s="1">
        <v>2604838.6940274425</v>
      </c>
      <c r="N1141" s="1">
        <v>2525901.3995743738</v>
      </c>
      <c r="O1141" s="1">
        <v>2657960.3708305657</v>
      </c>
      <c r="P1141" s="1">
        <v>2807771.8150131432</v>
      </c>
      <c r="Q1141" s="1">
        <v>2992045.3751803418</v>
      </c>
      <c r="R1141" s="1">
        <v>2298694.3494669134</v>
      </c>
      <c r="S1141" s="1">
        <v>1783170.6055834179</v>
      </c>
      <c r="T1141" s="1">
        <v>1578248.0065526327</v>
      </c>
      <c r="U1141" s="21">
        <v>0.52370000000000005</v>
      </c>
    </row>
    <row r="1142" spans="1:21" x14ac:dyDescent="0.3">
      <c r="A1142" s="2" t="s">
        <v>2491</v>
      </c>
      <c r="B1142" s="2" t="s">
        <v>2490</v>
      </c>
      <c r="C1142" s="2">
        <v>2506</v>
      </c>
      <c r="D1142" s="2" t="s">
        <v>8</v>
      </c>
      <c r="E1142" s="2">
        <v>905</v>
      </c>
      <c r="F1142" s="2" t="s">
        <v>2658</v>
      </c>
      <c r="G1142" s="2" t="s">
        <v>2742</v>
      </c>
      <c r="H1142" s="8" t="s">
        <v>2537</v>
      </c>
      <c r="I1142" s="1">
        <v>677364.39603053185</v>
      </c>
      <c r="J1142" s="1">
        <v>840610.68161588139</v>
      </c>
      <c r="K1142" s="1">
        <v>1039890.6971700707</v>
      </c>
      <c r="L1142" s="1">
        <v>1454181.6240706607</v>
      </c>
      <c r="M1142" s="1">
        <v>2189567.0109319165</v>
      </c>
      <c r="N1142" s="1">
        <v>2123214.151438945</v>
      </c>
      <c r="O1142" s="1">
        <v>2234219.8607840771</v>
      </c>
      <c r="P1142" s="1">
        <v>2360147.8872658517</v>
      </c>
      <c r="Q1142" s="1">
        <v>2515043.9694125899</v>
      </c>
      <c r="R1142" s="1">
        <v>1932229.1730957103</v>
      </c>
      <c r="S1142" s="1">
        <v>1498891.8668173801</v>
      </c>
      <c r="T1142" s="1">
        <v>1326638.6813663852</v>
      </c>
      <c r="U1142" s="21">
        <v>0.52370000000000005</v>
      </c>
    </row>
    <row r="1143" spans="1:21" x14ac:dyDescent="0.3">
      <c r="A1143" s="2" t="s">
        <v>2491</v>
      </c>
      <c r="B1143" s="2" t="s">
        <v>2490</v>
      </c>
      <c r="C1143" s="2">
        <v>2506</v>
      </c>
      <c r="D1143" s="2" t="s">
        <v>8</v>
      </c>
      <c r="E1143" s="2">
        <v>924</v>
      </c>
      <c r="F1143" s="2" t="s">
        <v>2659</v>
      </c>
      <c r="G1143" s="2" t="s">
        <v>2742</v>
      </c>
      <c r="H1143" s="8" t="s">
        <v>2538</v>
      </c>
      <c r="I1143" s="1">
        <v>1215746.982792319</v>
      </c>
      <c r="J1143" s="1">
        <v>1508744.6371058417</v>
      </c>
      <c r="K1143" s="1">
        <v>1866416.3409340596</v>
      </c>
      <c r="L1143" s="1">
        <v>2609993.8707381543</v>
      </c>
      <c r="M1143" s="1">
        <v>3929878.0726616275</v>
      </c>
      <c r="N1143" s="1">
        <v>3810786.651262817</v>
      </c>
      <c r="O1143" s="1">
        <v>4010021.8886031965</v>
      </c>
      <c r="P1143" s="1">
        <v>4236039.9951664889</v>
      </c>
      <c r="Q1143" s="1">
        <v>4514050.5395939816</v>
      </c>
      <c r="R1143" s="1">
        <v>3468003.0438867691</v>
      </c>
      <c r="S1143" s="1">
        <v>2690240.6965792724</v>
      </c>
      <c r="T1143" s="1">
        <v>2381077.2806754741</v>
      </c>
      <c r="U1143" s="21">
        <v>0.52370000000000005</v>
      </c>
    </row>
    <row r="1144" spans="1:21" x14ac:dyDescent="0.3">
      <c r="A1144" s="2" t="s">
        <v>2491</v>
      </c>
      <c r="B1144" s="2" t="s">
        <v>2490</v>
      </c>
      <c r="C1144" s="2">
        <v>2506</v>
      </c>
      <c r="D1144" s="2" t="s">
        <v>8</v>
      </c>
      <c r="E1144" s="2">
        <v>905</v>
      </c>
      <c r="F1144" s="2" t="s">
        <v>2660</v>
      </c>
      <c r="G1144" s="2" t="s">
        <v>2742</v>
      </c>
      <c r="H1144" s="8" t="s">
        <v>2539</v>
      </c>
      <c r="I1144" s="1">
        <v>356569.01932882972</v>
      </c>
      <c r="J1144" s="1">
        <v>442502.92477374838</v>
      </c>
      <c r="K1144" s="1">
        <v>547405.21980785043</v>
      </c>
      <c r="L1144" s="1">
        <v>765490.65563450218</v>
      </c>
      <c r="M1144" s="1">
        <v>1152602.3015351391</v>
      </c>
      <c r="N1144" s="1">
        <v>1117673.7251621846</v>
      </c>
      <c r="O1144" s="1">
        <v>1176107.8518346925</v>
      </c>
      <c r="P1144" s="1">
        <v>1242397.1832075175</v>
      </c>
      <c r="Q1144" s="1">
        <v>1323935.4873058787</v>
      </c>
      <c r="R1144" s="1">
        <v>1017137.9916139524</v>
      </c>
      <c r="S1144" s="1">
        <v>789026.41792666889</v>
      </c>
      <c r="T1144" s="1">
        <v>698351.22186903644</v>
      </c>
      <c r="U1144" s="21">
        <v>0.52370000000000005</v>
      </c>
    </row>
    <row r="1145" spans="1:21" x14ac:dyDescent="0.3">
      <c r="A1145" s="2" t="s">
        <v>2491</v>
      </c>
      <c r="B1145" s="2" t="s">
        <v>2490</v>
      </c>
      <c r="C1145" s="2">
        <v>2506</v>
      </c>
      <c r="D1145" s="2" t="s">
        <v>8</v>
      </c>
      <c r="E1145" s="2">
        <v>905</v>
      </c>
      <c r="F1145" s="2" t="s">
        <v>2660</v>
      </c>
      <c r="G1145" s="2" t="s">
        <v>2742</v>
      </c>
      <c r="H1145" s="8" t="s">
        <v>2539</v>
      </c>
      <c r="I1145" s="1">
        <v>351928.91219437332</v>
      </c>
      <c r="J1145" s="1">
        <v>436744.54177646682</v>
      </c>
      <c r="K1145" s="1">
        <v>540281.72133159428</v>
      </c>
      <c r="L1145" s="1">
        <v>755529.16582460445</v>
      </c>
      <c r="M1145" s="1">
        <v>1137603.2470109661</v>
      </c>
      <c r="N1145" s="1">
        <v>1103129.2034988014</v>
      </c>
      <c r="O1145" s="1">
        <v>1160802.9146742502</v>
      </c>
      <c r="P1145" s="1">
        <v>1226229.6091303281</v>
      </c>
      <c r="Q1145" s="1">
        <v>1306706.8382444114</v>
      </c>
      <c r="R1145" s="1">
        <v>1003901.7624527698</v>
      </c>
      <c r="S1145" s="1">
        <v>778758.65232553077</v>
      </c>
      <c r="T1145" s="1">
        <v>689263.43153590464</v>
      </c>
      <c r="U1145" s="21">
        <v>0.52370000000000005</v>
      </c>
    </row>
    <row r="1146" spans="1:21" x14ac:dyDescent="0.3">
      <c r="A1146" s="2" t="s">
        <v>2491</v>
      </c>
      <c r="B1146" s="2" t="s">
        <v>2490</v>
      </c>
      <c r="C1146" s="2">
        <v>2506</v>
      </c>
      <c r="D1146" s="2" t="s">
        <v>8</v>
      </c>
      <c r="E1146" s="2">
        <v>905</v>
      </c>
      <c r="F1146" s="2" t="s">
        <v>2661</v>
      </c>
      <c r="G1146" s="2" t="s">
        <v>2742</v>
      </c>
      <c r="H1146" s="8" t="s">
        <v>2540</v>
      </c>
      <c r="I1146" s="1">
        <v>268556.33135196799</v>
      </c>
      <c r="J1146" s="1">
        <v>333278.98849272064</v>
      </c>
      <c r="K1146" s="1">
        <v>412288.02735366469</v>
      </c>
      <c r="L1146" s="1">
        <v>576542.97209660301</v>
      </c>
      <c r="M1146" s="1">
        <v>868103.02866681083</v>
      </c>
      <c r="N1146" s="1">
        <v>841795.94694747322</v>
      </c>
      <c r="O1146" s="1">
        <v>885806.65408760437</v>
      </c>
      <c r="P1146" s="1">
        <v>935733.64907659788</v>
      </c>
      <c r="Q1146" s="1">
        <v>997145.68048228452</v>
      </c>
      <c r="R1146" s="1">
        <v>766075.66193136759</v>
      </c>
      <c r="S1146" s="1">
        <v>594269.35221973783</v>
      </c>
      <c r="T1146" s="1">
        <v>525975.70729316841</v>
      </c>
      <c r="U1146" s="21">
        <v>0.52370000000000005</v>
      </c>
    </row>
    <row r="1147" spans="1:21" x14ac:dyDescent="0.3">
      <c r="A1147" s="2" t="s">
        <v>2491</v>
      </c>
      <c r="B1147" s="2" t="s">
        <v>2490</v>
      </c>
      <c r="C1147" s="2">
        <v>2506</v>
      </c>
      <c r="D1147" s="2" t="s">
        <v>8</v>
      </c>
      <c r="E1147" s="2">
        <v>905</v>
      </c>
      <c r="F1147" s="2" t="s">
        <v>2662</v>
      </c>
      <c r="G1147" s="2" t="s">
        <v>2742</v>
      </c>
      <c r="H1147" s="8" t="s">
        <v>2541</v>
      </c>
      <c r="I1147" s="1">
        <v>242619.36696965227</v>
      </c>
      <c r="J1147" s="1">
        <v>301091.15955421457</v>
      </c>
      <c r="K1147" s="1">
        <v>372469.56607630843</v>
      </c>
      <c r="L1147" s="1">
        <v>520860.89431104634</v>
      </c>
      <c r="M1147" s="1">
        <v>784262.30437123578</v>
      </c>
      <c r="N1147" s="1">
        <v>760495.94041536376</v>
      </c>
      <c r="O1147" s="1">
        <v>800256.1272352793</v>
      </c>
      <c r="P1147" s="1">
        <v>845361.21136398322</v>
      </c>
      <c r="Q1147" s="1">
        <v>900842.11590628047</v>
      </c>
      <c r="R1147" s="1">
        <v>692088.66241568036</v>
      </c>
      <c r="S1147" s="1">
        <v>536875.27424574189</v>
      </c>
      <c r="T1147" s="1">
        <v>475177.37713521422</v>
      </c>
      <c r="U1147" s="21">
        <v>0.52370000000000005</v>
      </c>
    </row>
    <row r="1148" spans="1:21" x14ac:dyDescent="0.3">
      <c r="A1148" s="2" t="s">
        <v>2491</v>
      </c>
      <c r="B1148" s="2" t="s">
        <v>2490</v>
      </c>
      <c r="C1148" s="2">
        <v>2506</v>
      </c>
      <c r="D1148" s="2" t="s">
        <v>8</v>
      </c>
      <c r="E1148" s="2">
        <v>922</v>
      </c>
      <c r="F1148" s="2" t="s">
        <v>2663</v>
      </c>
      <c r="G1148" s="2" t="s">
        <v>2742</v>
      </c>
      <c r="H1148" s="8" t="s">
        <v>2542</v>
      </c>
      <c r="I1148" s="1">
        <v>238177.85320011768</v>
      </c>
      <c r="J1148" s="1">
        <v>295579.23135265242</v>
      </c>
      <c r="K1148" s="1">
        <v>365650.94839082321</v>
      </c>
      <c r="L1148" s="1">
        <v>511325.74935131194</v>
      </c>
      <c r="M1148" s="1">
        <v>769905.19897071156</v>
      </c>
      <c r="N1148" s="1">
        <v>746573.91418465273</v>
      </c>
      <c r="O1148" s="1">
        <v>785606.23076302232</v>
      </c>
      <c r="P1148" s="1">
        <v>829885.59823630878</v>
      </c>
      <c r="Q1148" s="1">
        <v>884350.84106722404</v>
      </c>
      <c r="R1148" s="1">
        <v>679418.93467608676</v>
      </c>
      <c r="S1148" s="1">
        <v>527046.96188606368</v>
      </c>
      <c r="T1148" s="1">
        <v>466478.53792102495</v>
      </c>
      <c r="U1148" s="21">
        <v>0.52370000000000005</v>
      </c>
    </row>
    <row r="1149" spans="1:21" x14ac:dyDescent="0.3">
      <c r="A1149" s="2" t="s">
        <v>2491</v>
      </c>
      <c r="B1149" s="2" t="s">
        <v>2490</v>
      </c>
      <c r="C1149" s="2">
        <v>2506</v>
      </c>
      <c r="D1149" s="2" t="s">
        <v>8</v>
      </c>
      <c r="E1149" s="2">
        <v>905</v>
      </c>
      <c r="F1149" s="2" t="s">
        <v>2664</v>
      </c>
      <c r="G1149" s="2" t="s">
        <v>2742</v>
      </c>
      <c r="H1149" s="8" t="s">
        <v>2543</v>
      </c>
      <c r="I1149" s="1">
        <v>206107.70845936946</v>
      </c>
      <c r="J1149" s="1">
        <v>255780.11231418257</v>
      </c>
      <c r="K1149" s="1">
        <v>316416.82069200248</v>
      </c>
      <c r="L1149" s="1">
        <v>442476.81746682542</v>
      </c>
      <c r="M1149" s="1">
        <v>666239.09048958472</v>
      </c>
      <c r="N1149" s="1">
        <v>646049.31390852202</v>
      </c>
      <c r="O1149" s="1">
        <v>679826.01152225491</v>
      </c>
      <c r="P1149" s="1">
        <v>718143.25571322278</v>
      </c>
      <c r="Q1149" s="1">
        <v>765274.86866436969</v>
      </c>
      <c r="R1149" s="1">
        <v>587936.61051406723</v>
      </c>
      <c r="S1149" s="1">
        <v>456081.20194760215</v>
      </c>
      <c r="T1149" s="1">
        <v>403668.18830799684</v>
      </c>
      <c r="U1149" s="21">
        <v>0.52370000000000005</v>
      </c>
    </row>
    <row r="1150" spans="1:21" x14ac:dyDescent="0.3">
      <c r="A1150" s="2" t="s">
        <v>2491</v>
      </c>
      <c r="B1150" s="2" t="s">
        <v>2490</v>
      </c>
      <c r="C1150" s="2">
        <v>2506</v>
      </c>
      <c r="D1150" s="2" t="s">
        <v>8</v>
      </c>
      <c r="E1150" s="2">
        <v>905</v>
      </c>
      <c r="F1150" s="2" t="s">
        <v>2665</v>
      </c>
      <c r="G1150" s="2" t="s">
        <v>2742</v>
      </c>
      <c r="H1150" s="8" t="s">
        <v>2544</v>
      </c>
      <c r="I1150" s="1">
        <v>132842.85896795298</v>
      </c>
      <c r="J1150" s="1">
        <v>164858.27551500048</v>
      </c>
      <c r="K1150" s="1">
        <v>203940.52896164221</v>
      </c>
      <c r="L1150" s="1">
        <v>285190.13625791483</v>
      </c>
      <c r="M1150" s="1">
        <v>429411.91379211511</v>
      </c>
      <c r="N1150" s="1">
        <v>416398.97185510211</v>
      </c>
      <c r="O1150" s="1">
        <v>438169.10898895335</v>
      </c>
      <c r="P1150" s="1">
        <v>462865.77028391312</v>
      </c>
      <c r="Q1150" s="1">
        <v>493243.56769383204</v>
      </c>
      <c r="R1150" s="1">
        <v>378943.51849539485</v>
      </c>
      <c r="S1150" s="1">
        <v>293958.58719279047</v>
      </c>
      <c r="T1150" s="1">
        <v>260176.76199538857</v>
      </c>
      <c r="U1150" s="21">
        <v>0.52370000000000005</v>
      </c>
    </row>
    <row r="1151" spans="1:21" x14ac:dyDescent="0.3">
      <c r="A1151" s="2" t="s">
        <v>2491</v>
      </c>
      <c r="B1151" s="2" t="s">
        <v>2490</v>
      </c>
      <c r="C1151" s="2">
        <v>2506</v>
      </c>
      <c r="D1151" s="2" t="s">
        <v>8</v>
      </c>
      <c r="E1151" s="2">
        <v>905</v>
      </c>
      <c r="F1151" s="2" t="s">
        <v>2666</v>
      </c>
      <c r="G1151" s="2" t="s">
        <v>2742</v>
      </c>
      <c r="H1151" s="8" t="s">
        <v>2545</v>
      </c>
      <c r="I1151" s="1">
        <v>115734.30894935297</v>
      </c>
      <c r="J1151" s="1">
        <v>143626.52791079588</v>
      </c>
      <c r="K1151" s="1">
        <v>177675.46083779438</v>
      </c>
      <c r="L1151" s="1">
        <v>248461.10355803187</v>
      </c>
      <c r="M1151" s="1">
        <v>374108.8642885852</v>
      </c>
      <c r="N1151" s="1">
        <v>362771.83154042985</v>
      </c>
      <c r="O1151" s="1">
        <v>381738.2388918912</v>
      </c>
      <c r="P1151" s="1">
        <v>403254.26956553041</v>
      </c>
      <c r="Q1151" s="1">
        <v>429719.7748847779</v>
      </c>
      <c r="R1151" s="1">
        <v>330140.18656795769</v>
      </c>
      <c r="S1151" s="1">
        <v>256100.28429674925</v>
      </c>
      <c r="T1151" s="1">
        <v>226669.14870810369</v>
      </c>
      <c r="U1151" s="21">
        <v>0.52370000000000005</v>
      </c>
    </row>
    <row r="1152" spans="1:21" x14ac:dyDescent="0.3">
      <c r="A1152" s="2" t="s">
        <v>2491</v>
      </c>
      <c r="B1152" s="2" t="s">
        <v>2490</v>
      </c>
      <c r="C1152" s="2">
        <v>2506</v>
      </c>
      <c r="D1152" s="2" t="s">
        <v>8</v>
      </c>
      <c r="E1152" s="2">
        <v>905</v>
      </c>
      <c r="F1152" s="2" t="s">
        <v>2667</v>
      </c>
      <c r="G1152" s="2" t="s">
        <v>2742</v>
      </c>
      <c r="H1152" s="8" t="s">
        <v>2546</v>
      </c>
      <c r="I1152" s="1">
        <v>107750.31894067297</v>
      </c>
      <c r="J1152" s="1">
        <v>133718.37902883373</v>
      </c>
      <c r="K1152" s="1">
        <v>165418.42904666538</v>
      </c>
      <c r="L1152" s="1">
        <v>231320.88829808647</v>
      </c>
      <c r="M1152" s="1">
        <v>348300.77452027117</v>
      </c>
      <c r="N1152" s="1">
        <v>337745.83272691618</v>
      </c>
      <c r="O1152" s="1">
        <v>355403.8328465955</v>
      </c>
      <c r="P1152" s="1">
        <v>375435.56923028507</v>
      </c>
      <c r="Q1152" s="1">
        <v>400075.33824055264</v>
      </c>
      <c r="R1152" s="1">
        <v>307365.29833515361</v>
      </c>
      <c r="S1152" s="1">
        <v>238433.07627859671</v>
      </c>
      <c r="T1152" s="1">
        <v>211032.26250737076</v>
      </c>
      <c r="U1152" s="21">
        <v>0.52370000000000005</v>
      </c>
    </row>
    <row r="1153" spans="1:21" x14ac:dyDescent="0.3">
      <c r="A1153" s="2" t="s">
        <v>2491</v>
      </c>
      <c r="B1153" s="2" t="s">
        <v>2490</v>
      </c>
      <c r="C1153" s="2">
        <v>2506</v>
      </c>
      <c r="D1153" s="2" t="s">
        <v>8</v>
      </c>
      <c r="E1153" s="2">
        <v>905</v>
      </c>
      <c r="F1153" s="2" t="s">
        <v>2668</v>
      </c>
      <c r="G1153" s="2" t="s">
        <v>2742</v>
      </c>
      <c r="H1153" s="8" t="s">
        <v>2547</v>
      </c>
      <c r="I1153" s="1">
        <v>103322.22364174119</v>
      </c>
      <c r="J1153" s="1">
        <v>128223.10317833371</v>
      </c>
      <c r="K1153" s="1">
        <v>158620.4114146106</v>
      </c>
      <c r="L1153" s="1">
        <v>221814.55042282265</v>
      </c>
      <c r="M1153" s="1">
        <v>333987.04406053404</v>
      </c>
      <c r="N1153" s="1">
        <v>323865.86699841276</v>
      </c>
      <c r="O1153" s="1">
        <v>340798.19588029705</v>
      </c>
      <c r="P1153" s="1">
        <v>360006.71022082132</v>
      </c>
      <c r="Q1153" s="1">
        <v>383633.88598409161</v>
      </c>
      <c r="R1153" s="1">
        <v>294733.84771864046</v>
      </c>
      <c r="S1153" s="1">
        <v>228634.45670550369</v>
      </c>
      <c r="T1153" s="1">
        <v>202359.70377419112</v>
      </c>
      <c r="U1153" s="21">
        <v>0.52370000000000005</v>
      </c>
    </row>
    <row r="1154" spans="1:21" x14ac:dyDescent="0.3">
      <c r="A1154" s="2" t="s">
        <v>2491</v>
      </c>
      <c r="B1154" s="2" t="s">
        <v>2490</v>
      </c>
      <c r="C1154" s="2">
        <v>2506</v>
      </c>
      <c r="D1154" s="2" t="s">
        <v>8</v>
      </c>
      <c r="E1154" s="2">
        <v>905</v>
      </c>
      <c r="F1154" s="2" t="s">
        <v>2669</v>
      </c>
      <c r="G1154" s="2" t="s">
        <v>2742</v>
      </c>
      <c r="H1154" s="8" t="s">
        <v>2548</v>
      </c>
      <c r="I1154" s="1">
        <v>102651.30011160002</v>
      </c>
      <c r="J1154" s="1">
        <v>127390.48562522765</v>
      </c>
      <c r="K1154" s="1">
        <v>157590.4087430872</v>
      </c>
      <c r="L1154" s="1">
        <v>220374.19619929782</v>
      </c>
      <c r="M1154" s="1">
        <v>331818.29702117987</v>
      </c>
      <c r="N1154" s="1">
        <v>321762.84188803344</v>
      </c>
      <c r="O1154" s="1">
        <v>338585.22058237297</v>
      </c>
      <c r="P1154" s="1">
        <v>357669.0043102965</v>
      </c>
      <c r="Q1154" s="1">
        <v>381142.75685432478</v>
      </c>
      <c r="R1154" s="1">
        <v>292819.99156462337</v>
      </c>
      <c r="S1154" s="1">
        <v>227149.81737624717</v>
      </c>
      <c r="T1154" s="1">
        <v>201045.67972370936</v>
      </c>
      <c r="U1154" s="21">
        <v>0.52370000000000005</v>
      </c>
    </row>
    <row r="1155" spans="1:21" x14ac:dyDescent="0.3">
      <c r="A1155" s="2" t="s">
        <v>2491</v>
      </c>
      <c r="B1155" s="2" t="s">
        <v>2490</v>
      </c>
      <c r="C1155" s="2">
        <v>2506</v>
      </c>
      <c r="D1155" s="2" t="s">
        <v>8</v>
      </c>
      <c r="E1155" s="2">
        <v>905</v>
      </c>
      <c r="F1155" s="2" t="s">
        <v>2670</v>
      </c>
      <c r="G1155" s="2" t="s">
        <v>2742</v>
      </c>
      <c r="H1155" s="8" t="s">
        <v>2549</v>
      </c>
      <c r="I1155" s="1">
        <v>102382.93069954355</v>
      </c>
      <c r="J1155" s="1">
        <v>127057.43860398524</v>
      </c>
      <c r="K1155" s="1">
        <v>157178.40767447778</v>
      </c>
      <c r="L1155" s="1">
        <v>219798.05450988791</v>
      </c>
      <c r="M1155" s="1">
        <v>330950.79820543824</v>
      </c>
      <c r="N1155" s="1">
        <v>320921.63184388174</v>
      </c>
      <c r="O1155" s="1">
        <v>337700.03046320338</v>
      </c>
      <c r="P1155" s="1">
        <v>356733.92194608663</v>
      </c>
      <c r="Q1155" s="1">
        <v>380146.30520241801</v>
      </c>
      <c r="R1155" s="1">
        <v>292054.44910301646</v>
      </c>
      <c r="S1155" s="1">
        <v>226555.96164454456</v>
      </c>
      <c r="T1155" s="1">
        <v>200520.07010351666</v>
      </c>
      <c r="U1155" s="21">
        <v>0.52370000000000005</v>
      </c>
    </row>
    <row r="1156" spans="1:21" x14ac:dyDescent="0.3">
      <c r="A1156" s="2" t="s">
        <v>2491</v>
      </c>
      <c r="B1156" s="2" t="s">
        <v>2490</v>
      </c>
      <c r="C1156" s="2">
        <v>2506</v>
      </c>
      <c r="D1156" s="2" t="s">
        <v>8</v>
      </c>
      <c r="E1156" s="2">
        <v>905</v>
      </c>
      <c r="F1156" s="2" t="s">
        <v>2671</v>
      </c>
      <c r="G1156" s="2" t="s">
        <v>2742</v>
      </c>
      <c r="H1156" s="8" t="s">
        <v>2550</v>
      </c>
      <c r="I1156" s="1">
        <v>84536.36479778825</v>
      </c>
      <c r="J1156" s="1">
        <v>104909.81169136395</v>
      </c>
      <c r="K1156" s="1">
        <v>129780.33661195415</v>
      </c>
      <c r="L1156" s="1">
        <v>181484.6321641276</v>
      </c>
      <c r="M1156" s="1">
        <v>273262.12695861876</v>
      </c>
      <c r="N1156" s="1">
        <v>264981.16390779224</v>
      </c>
      <c r="O1156" s="1">
        <v>278834.88753842481</v>
      </c>
      <c r="P1156" s="1">
        <v>294550.9447261265</v>
      </c>
      <c r="Q1156" s="1">
        <v>313882.27035062038</v>
      </c>
      <c r="R1156" s="1">
        <v>241145.8754061604</v>
      </c>
      <c r="S1156" s="1">
        <v>187064.55548632119</v>
      </c>
      <c r="T1156" s="1">
        <v>165567.03036070184</v>
      </c>
      <c r="U1156" s="21">
        <v>0.52370000000000005</v>
      </c>
    </row>
    <row r="1157" spans="1:21" x14ac:dyDescent="0.3">
      <c r="A1157" s="2" t="s">
        <v>2491</v>
      </c>
      <c r="B1157" s="2" t="s">
        <v>2490</v>
      </c>
      <c r="C1157" s="2">
        <v>2506</v>
      </c>
      <c r="D1157" s="2" t="s">
        <v>8</v>
      </c>
      <c r="E1157" s="2">
        <v>905</v>
      </c>
      <c r="F1157" s="2" t="s">
        <v>2672</v>
      </c>
      <c r="G1157" s="2" t="s">
        <v>2742</v>
      </c>
      <c r="H1157" s="8" t="s">
        <v>2551</v>
      </c>
      <c r="I1157" s="1">
        <v>66756.891249047068</v>
      </c>
      <c r="J1157" s="1">
        <v>82845.446534053277</v>
      </c>
      <c r="K1157" s="1">
        <v>102485.26581658283</v>
      </c>
      <c r="L1157" s="1">
        <v>143315.24524071981</v>
      </c>
      <c r="M1157" s="1">
        <v>215790.33041573464</v>
      </c>
      <c r="N1157" s="1">
        <v>209250.99848274069</v>
      </c>
      <c r="O1157" s="1">
        <v>220191.04214343865</v>
      </c>
      <c r="P1157" s="1">
        <v>232601.73809721897</v>
      </c>
      <c r="Q1157" s="1">
        <v>247867.34841179941</v>
      </c>
      <c r="R1157" s="1">
        <v>190428.68732470603</v>
      </c>
      <c r="S1157" s="1">
        <v>147721.61326102348</v>
      </c>
      <c r="T1157" s="1">
        <v>130745.39302293517</v>
      </c>
      <c r="U1157" s="21">
        <v>0.52370000000000005</v>
      </c>
    </row>
    <row r="1158" spans="1:21" x14ac:dyDescent="0.3">
      <c r="A1158" s="2" t="s">
        <v>2491</v>
      </c>
      <c r="B1158" s="2" t="s">
        <v>2490</v>
      </c>
      <c r="C1158" s="2">
        <v>2506</v>
      </c>
      <c r="D1158" s="2" t="s">
        <v>8</v>
      </c>
      <c r="E1158" s="2">
        <v>905</v>
      </c>
      <c r="F1158" s="2" t="s">
        <v>2673</v>
      </c>
      <c r="G1158" s="2" t="s">
        <v>2742</v>
      </c>
      <c r="H1158" s="8" t="s">
        <v>2552</v>
      </c>
      <c r="I1158" s="1">
        <v>62060.426538058833</v>
      </c>
      <c r="J1158" s="1">
        <v>77017.123662310842</v>
      </c>
      <c r="K1158" s="1">
        <v>95275.247115918726</v>
      </c>
      <c r="L1158" s="1">
        <v>133232.76567604608</v>
      </c>
      <c r="M1158" s="1">
        <v>200609.10114025581</v>
      </c>
      <c r="N1158" s="1">
        <v>194529.8227100856</v>
      </c>
      <c r="O1158" s="1">
        <v>204700.21505797061</v>
      </c>
      <c r="P1158" s="1">
        <v>216237.7967235453</v>
      </c>
      <c r="Q1158" s="1">
        <v>230429.44450343164</v>
      </c>
      <c r="R1158" s="1">
        <v>177031.694246586</v>
      </c>
      <c r="S1158" s="1">
        <v>137329.13795622787</v>
      </c>
      <c r="T1158" s="1">
        <v>121547.22466956284</v>
      </c>
      <c r="U1158" s="21">
        <v>0.52370000000000005</v>
      </c>
    </row>
    <row r="1159" spans="1:21" x14ac:dyDescent="0.3">
      <c r="A1159" s="2" t="s">
        <v>2491</v>
      </c>
      <c r="B1159" s="2" t="s">
        <v>2490</v>
      </c>
      <c r="C1159" s="2">
        <v>2506</v>
      </c>
      <c r="D1159" s="2" t="s">
        <v>8</v>
      </c>
      <c r="E1159" s="2">
        <v>905</v>
      </c>
      <c r="F1159" s="2" t="s">
        <v>2674</v>
      </c>
      <c r="G1159" s="2" t="s">
        <v>2742</v>
      </c>
      <c r="H1159" s="8" t="s">
        <v>2553</v>
      </c>
      <c r="I1159" s="1">
        <v>59376.732417494131</v>
      </c>
      <c r="J1159" s="1">
        <v>73686.653449886595</v>
      </c>
      <c r="K1159" s="1">
        <v>91155.236429824945</v>
      </c>
      <c r="L1159" s="1">
        <v>127471.34878194677</v>
      </c>
      <c r="M1159" s="1">
        <v>191934.11298283935</v>
      </c>
      <c r="N1159" s="1">
        <v>186117.72226856838</v>
      </c>
      <c r="O1159" s="1">
        <v>195848.31386627461</v>
      </c>
      <c r="P1159" s="1">
        <v>206886.97308144602</v>
      </c>
      <c r="Q1159" s="1">
        <v>220464.92798436433</v>
      </c>
      <c r="R1159" s="1">
        <v>169376.2696305174</v>
      </c>
      <c r="S1159" s="1">
        <v>131390.58063920177</v>
      </c>
      <c r="T1159" s="1">
        <v>116291.1284676358</v>
      </c>
      <c r="U1159" s="21">
        <v>0.52370000000000005</v>
      </c>
    </row>
    <row r="1160" spans="1:21" x14ac:dyDescent="0.3">
      <c r="A1160" s="2" t="s">
        <v>2491</v>
      </c>
      <c r="B1160" s="2" t="s">
        <v>2490</v>
      </c>
      <c r="C1160" s="2">
        <v>2506</v>
      </c>
      <c r="D1160" s="2" t="s">
        <v>8</v>
      </c>
      <c r="E1160" s="2">
        <v>924</v>
      </c>
      <c r="F1160" s="2" t="s">
        <v>2675</v>
      </c>
      <c r="G1160" s="2" t="s">
        <v>2742</v>
      </c>
      <c r="H1160" s="8" t="s">
        <v>2554</v>
      </c>
      <c r="I1160" s="1">
        <v>48977.417700305894</v>
      </c>
      <c r="J1160" s="1">
        <v>60781.081376742601</v>
      </c>
      <c r="K1160" s="1">
        <v>75190.195021211533</v>
      </c>
      <c r="L1160" s="1">
        <v>105145.85831731203</v>
      </c>
      <c r="M1160" s="1">
        <v>158318.53387285053</v>
      </c>
      <c r="N1160" s="1">
        <v>153520.83305768916</v>
      </c>
      <c r="O1160" s="1">
        <v>161547.19674845246</v>
      </c>
      <c r="P1160" s="1">
        <v>170652.53146831141</v>
      </c>
      <c r="Q1160" s="1">
        <v>181852.42647297846</v>
      </c>
      <c r="R1160" s="1">
        <v>139711.49924325166</v>
      </c>
      <c r="S1160" s="1">
        <v>108378.67103572577</v>
      </c>
      <c r="T1160" s="1">
        <v>95923.755685168508</v>
      </c>
      <c r="U1160" s="21">
        <v>0.52370000000000005</v>
      </c>
    </row>
    <row r="1161" spans="1:21" x14ac:dyDescent="0.3">
      <c r="A1161" s="2" t="s">
        <v>2491</v>
      </c>
      <c r="B1161" s="2" t="s">
        <v>2490</v>
      </c>
      <c r="C1161" s="2">
        <v>2506</v>
      </c>
      <c r="D1161" s="2" t="s">
        <v>8</v>
      </c>
      <c r="E1161" s="2">
        <v>905</v>
      </c>
      <c r="F1161" s="2" t="s">
        <v>2676</v>
      </c>
      <c r="G1161" s="2" t="s">
        <v>2742</v>
      </c>
      <c r="H1161" s="8" t="s">
        <v>2555</v>
      </c>
      <c r="I1161" s="1">
        <v>48306.494170164711</v>
      </c>
      <c r="J1161" s="1">
        <v>59948.463823636543</v>
      </c>
      <c r="K1161" s="1">
        <v>74160.192349688077</v>
      </c>
      <c r="L1161" s="1">
        <v>103705.50409378721</v>
      </c>
      <c r="M1161" s="1">
        <v>156149.78683349642</v>
      </c>
      <c r="N1161" s="1">
        <v>151417.80794730986</v>
      </c>
      <c r="O1161" s="1">
        <v>159334.22145052848</v>
      </c>
      <c r="P1161" s="1">
        <v>168314.82555778659</v>
      </c>
      <c r="Q1161" s="1">
        <v>179361.29734321163</v>
      </c>
      <c r="R1161" s="1">
        <v>137797.64308923451</v>
      </c>
      <c r="S1161" s="1">
        <v>106894.03170646925</v>
      </c>
      <c r="T1161" s="1">
        <v>94609.731634686745</v>
      </c>
      <c r="U1161" s="21">
        <v>0.52370000000000005</v>
      </c>
    </row>
    <row r="1162" spans="1:21" x14ac:dyDescent="0.3">
      <c r="A1162" s="2" t="s">
        <v>2491</v>
      </c>
      <c r="B1162" s="2" t="s">
        <v>2490</v>
      </c>
      <c r="C1162" s="2">
        <v>2506</v>
      </c>
      <c r="D1162" s="2" t="s">
        <v>8</v>
      </c>
      <c r="E1162" s="2">
        <v>905</v>
      </c>
      <c r="F1162" s="2" t="s">
        <v>2677</v>
      </c>
      <c r="G1162" s="2" t="s">
        <v>2742</v>
      </c>
      <c r="H1162" s="8" t="s">
        <v>2556</v>
      </c>
      <c r="I1162" s="1">
        <v>47971.03240509412</v>
      </c>
      <c r="J1162" s="1">
        <v>59532.155047083506</v>
      </c>
      <c r="K1162" s="1">
        <v>73645.191013926364</v>
      </c>
      <c r="L1162" s="1">
        <v>102985.3269820248</v>
      </c>
      <c r="M1162" s="1">
        <v>155065.41331381936</v>
      </c>
      <c r="N1162" s="1">
        <v>150366.29539212017</v>
      </c>
      <c r="O1162" s="1">
        <v>158227.73380156647</v>
      </c>
      <c r="P1162" s="1">
        <v>167145.97260252418</v>
      </c>
      <c r="Q1162" s="1">
        <v>178115.73277832824</v>
      </c>
      <c r="R1162" s="1">
        <v>136840.7150122259</v>
      </c>
      <c r="S1162" s="1">
        <v>106151.712041841</v>
      </c>
      <c r="T1162" s="1">
        <v>93952.719609445878</v>
      </c>
      <c r="U1162" s="21">
        <v>0.52370000000000005</v>
      </c>
    </row>
    <row r="1163" spans="1:21" x14ac:dyDescent="0.3">
      <c r="A1163" s="2" t="s">
        <v>2491</v>
      </c>
      <c r="B1163" s="2" t="s">
        <v>2490</v>
      </c>
      <c r="C1163" s="2">
        <v>2506</v>
      </c>
      <c r="D1163" s="2" t="s">
        <v>8</v>
      </c>
      <c r="E1163" s="2">
        <v>905</v>
      </c>
      <c r="F1163" s="2" t="s">
        <v>2678</v>
      </c>
      <c r="G1163" s="2" t="s">
        <v>2742</v>
      </c>
      <c r="H1163" s="8" t="s">
        <v>2557</v>
      </c>
      <c r="I1163" s="1">
        <v>81181.747147082366</v>
      </c>
      <c r="J1163" s="1">
        <v>100746.72392583363</v>
      </c>
      <c r="K1163" s="1">
        <v>124630.32325433691</v>
      </c>
      <c r="L1163" s="1">
        <v>174282.8610465035</v>
      </c>
      <c r="M1163" s="1">
        <v>262418.39176184818</v>
      </c>
      <c r="N1163" s="1">
        <v>254466.0383558957</v>
      </c>
      <c r="O1163" s="1">
        <v>267770.01104880485</v>
      </c>
      <c r="P1163" s="1">
        <v>282862.41517350246</v>
      </c>
      <c r="Q1163" s="1">
        <v>301426.6247017862</v>
      </c>
      <c r="R1163" s="1">
        <v>231576.59463607465</v>
      </c>
      <c r="S1163" s="1">
        <v>179641.35884003859</v>
      </c>
      <c r="T1163" s="1">
        <v>158996.910108293</v>
      </c>
      <c r="U1163" s="21">
        <v>0.52370000000000005</v>
      </c>
    </row>
    <row r="1164" spans="1:21" x14ac:dyDescent="0.3">
      <c r="A1164" s="2" t="s">
        <v>2491</v>
      </c>
      <c r="B1164" s="2" t="s">
        <v>2490</v>
      </c>
      <c r="C1164" s="2">
        <v>2506</v>
      </c>
      <c r="D1164" s="2" t="s">
        <v>8</v>
      </c>
      <c r="E1164" s="2">
        <v>905</v>
      </c>
      <c r="F1164" s="2" t="s">
        <v>2679</v>
      </c>
      <c r="G1164" s="2" t="s">
        <v>2742</v>
      </c>
      <c r="H1164" s="8" t="s">
        <v>2558</v>
      </c>
      <c r="I1164" s="1">
        <v>42268.182398894125</v>
      </c>
      <c r="J1164" s="1">
        <v>52454.905845681977</v>
      </c>
      <c r="K1164" s="1">
        <v>64890.168305977073</v>
      </c>
      <c r="L1164" s="1">
        <v>90742.3160820638</v>
      </c>
      <c r="M1164" s="1">
        <v>136631.06347930938</v>
      </c>
      <c r="N1164" s="1">
        <v>132490.58195389612</v>
      </c>
      <c r="O1164" s="1">
        <v>139417.4437692124</v>
      </c>
      <c r="P1164" s="1">
        <v>147275.47236306325</v>
      </c>
      <c r="Q1164" s="1">
        <v>156941.13517531019</v>
      </c>
      <c r="R1164" s="1">
        <v>120572.9377030802</v>
      </c>
      <c r="S1164" s="1">
        <v>93532.277743160594</v>
      </c>
      <c r="T1164" s="1">
        <v>82783.515180350922</v>
      </c>
      <c r="U1164" s="21">
        <v>0.52370000000000005</v>
      </c>
    </row>
    <row r="1165" spans="1:21" x14ac:dyDescent="0.3">
      <c r="A1165" s="2" t="s">
        <v>2491</v>
      </c>
      <c r="B1165" s="2" t="s">
        <v>2490</v>
      </c>
      <c r="C1165" s="2">
        <v>2506</v>
      </c>
      <c r="D1165" s="2" t="s">
        <v>8</v>
      </c>
      <c r="E1165" s="2">
        <v>905</v>
      </c>
      <c r="F1165" s="2" t="s">
        <v>2660</v>
      </c>
      <c r="G1165" s="2" t="s">
        <v>2742</v>
      </c>
      <c r="H1165" s="8" t="s">
        <v>2539</v>
      </c>
      <c r="I1165" s="1">
        <v>39584.488278329416</v>
      </c>
      <c r="J1165" s="1">
        <v>49124.435633257715</v>
      </c>
      <c r="K1165" s="1">
        <v>60770.157619883292</v>
      </c>
      <c r="L1165" s="1">
        <v>84980.899187964518</v>
      </c>
      <c r="M1165" s="1">
        <v>127956.0753218929</v>
      </c>
      <c r="N1165" s="1">
        <v>124078.48151237889</v>
      </c>
      <c r="O1165" s="1">
        <v>130565.54257751637</v>
      </c>
      <c r="P1165" s="1">
        <v>137924.648720964</v>
      </c>
      <c r="Q1165" s="1">
        <v>146976.61865624288</v>
      </c>
      <c r="R1165" s="1">
        <v>112917.5130870116</v>
      </c>
      <c r="S1165" s="1">
        <v>87593.720426134532</v>
      </c>
      <c r="T1165" s="1">
        <v>77527.418978423855</v>
      </c>
      <c r="U1165" s="21">
        <v>0.52370000000000005</v>
      </c>
    </row>
    <row r="1166" spans="1:21" x14ac:dyDescent="0.3">
      <c r="A1166" s="2" t="s">
        <v>2491</v>
      </c>
      <c r="B1166" s="2" t="s">
        <v>2490</v>
      </c>
      <c r="C1166" s="2">
        <v>2506</v>
      </c>
      <c r="D1166" s="2" t="s">
        <v>8</v>
      </c>
      <c r="E1166" s="2">
        <v>905</v>
      </c>
      <c r="F1166" s="2" t="s">
        <v>2669</v>
      </c>
      <c r="G1166" s="2" t="s">
        <v>2742</v>
      </c>
      <c r="H1166" s="8" t="s">
        <v>2548</v>
      </c>
      <c r="I1166" s="1">
        <v>37571.71768790589</v>
      </c>
      <c r="J1166" s="1">
        <v>46626.582973939541</v>
      </c>
      <c r="K1166" s="1">
        <v>57680.149605312959</v>
      </c>
      <c r="L1166" s="1">
        <v>80659.836517390053</v>
      </c>
      <c r="M1166" s="1">
        <v>121449.83420383056</v>
      </c>
      <c r="N1166" s="1">
        <v>117769.40618124101</v>
      </c>
      <c r="O1166" s="1">
        <v>123926.61668374439</v>
      </c>
      <c r="P1166" s="1">
        <v>130911.53098938959</v>
      </c>
      <c r="Q1166" s="1">
        <v>139503.2312669424</v>
      </c>
      <c r="R1166" s="1">
        <v>107175.94462496018</v>
      </c>
      <c r="S1166" s="1">
        <v>83139.802438364975</v>
      </c>
      <c r="T1166" s="1">
        <v>73585.346826978595</v>
      </c>
      <c r="U1166" s="21">
        <v>0.52370000000000005</v>
      </c>
    </row>
    <row r="1167" spans="1:21" x14ac:dyDescent="0.3">
      <c r="A1167" s="2" t="s">
        <v>2491</v>
      </c>
      <c r="B1167" s="2" t="s">
        <v>2490</v>
      </c>
      <c r="C1167" s="2">
        <v>2506</v>
      </c>
      <c r="D1167" s="2" t="s">
        <v>8</v>
      </c>
      <c r="E1167" s="2">
        <v>905</v>
      </c>
      <c r="F1167" s="2" t="s">
        <v>2680</v>
      </c>
      <c r="G1167" s="2" t="s">
        <v>2742</v>
      </c>
      <c r="H1167" s="8" t="s">
        <v>2559</v>
      </c>
      <c r="I1167" s="1">
        <v>37571.71768790589</v>
      </c>
      <c r="J1167" s="1">
        <v>46626.582973939541</v>
      </c>
      <c r="K1167" s="1">
        <v>57680.149605312959</v>
      </c>
      <c r="L1167" s="1">
        <v>80659.836517390053</v>
      </c>
      <c r="M1167" s="1">
        <v>121449.83420383056</v>
      </c>
      <c r="N1167" s="1">
        <v>117769.40618124101</v>
      </c>
      <c r="O1167" s="1">
        <v>123926.61668374439</v>
      </c>
      <c r="P1167" s="1">
        <v>130911.53098938959</v>
      </c>
      <c r="Q1167" s="1">
        <v>139503.2312669424</v>
      </c>
      <c r="R1167" s="1">
        <v>107175.94462496018</v>
      </c>
      <c r="S1167" s="1">
        <v>83139.802438364975</v>
      </c>
      <c r="T1167" s="1">
        <v>73585.346826978595</v>
      </c>
      <c r="U1167" s="21">
        <v>0.52370000000000005</v>
      </c>
    </row>
    <row r="1168" spans="1:21" x14ac:dyDescent="0.3">
      <c r="A1168" s="2" t="s">
        <v>2491</v>
      </c>
      <c r="B1168" s="2" t="s">
        <v>2490</v>
      </c>
      <c r="C1168" s="2">
        <v>2506</v>
      </c>
      <c r="D1168" s="2" t="s">
        <v>8</v>
      </c>
      <c r="E1168" s="2">
        <v>905</v>
      </c>
      <c r="F1168" s="2" t="s">
        <v>2681</v>
      </c>
      <c r="G1168" s="2" t="s">
        <v>2742</v>
      </c>
      <c r="H1168" s="8" t="s">
        <v>2560</v>
      </c>
      <c r="I1168" s="1">
        <v>32875.252976917654</v>
      </c>
      <c r="J1168" s="1">
        <v>40798.260102197091</v>
      </c>
      <c r="K1168" s="1">
        <v>50470.130904648839</v>
      </c>
      <c r="L1168" s="1">
        <v>70577.356952716291</v>
      </c>
      <c r="M1168" s="1">
        <v>106268.60492835173</v>
      </c>
      <c r="N1168" s="1">
        <v>103048.23040858586</v>
      </c>
      <c r="O1168" s="1">
        <v>108435.78959827631</v>
      </c>
      <c r="P1168" s="1">
        <v>114547.58961571587</v>
      </c>
      <c r="Q1168" s="1">
        <v>122065.32735857459</v>
      </c>
      <c r="R1168" s="1">
        <v>93778.951546840137</v>
      </c>
      <c r="S1168" s="1">
        <v>72747.327133569357</v>
      </c>
      <c r="T1168" s="1">
        <v>64387.178473606255</v>
      </c>
      <c r="U1168" s="21">
        <v>0.52370000000000005</v>
      </c>
    </row>
    <row r="1169" spans="1:21" x14ac:dyDescent="0.3">
      <c r="A1169" s="2" t="s">
        <v>2491</v>
      </c>
      <c r="B1169" s="2" t="s">
        <v>2490</v>
      </c>
      <c r="C1169" s="2">
        <v>2506</v>
      </c>
      <c r="D1169" s="2" t="s">
        <v>8</v>
      </c>
      <c r="E1169" s="2">
        <v>905</v>
      </c>
      <c r="F1169" s="2" t="s">
        <v>2682</v>
      </c>
      <c r="G1169" s="2" t="s">
        <v>2742</v>
      </c>
      <c r="H1169" s="8" t="s">
        <v>2561</v>
      </c>
      <c r="I1169" s="1">
        <v>32875.252976917654</v>
      </c>
      <c r="J1169" s="1">
        <v>40798.260102197091</v>
      </c>
      <c r="K1169" s="1">
        <v>50470.130904648839</v>
      </c>
      <c r="L1169" s="1">
        <v>70577.356952716291</v>
      </c>
      <c r="M1169" s="1">
        <v>106268.60492835173</v>
      </c>
      <c r="N1169" s="1">
        <v>103048.23040858586</v>
      </c>
      <c r="O1169" s="1">
        <v>108435.78959827631</v>
      </c>
      <c r="P1169" s="1">
        <v>114547.58961571587</v>
      </c>
      <c r="Q1169" s="1">
        <v>122065.32735857459</v>
      </c>
      <c r="R1169" s="1">
        <v>93778.951546840137</v>
      </c>
      <c r="S1169" s="1">
        <v>72747.327133569357</v>
      </c>
      <c r="T1169" s="1">
        <v>64387.178473606255</v>
      </c>
      <c r="U1169" s="21">
        <v>0.52370000000000005</v>
      </c>
    </row>
    <row r="1170" spans="1:21" x14ac:dyDescent="0.3">
      <c r="A1170" s="2" t="s">
        <v>2491</v>
      </c>
      <c r="B1170" s="2" t="s">
        <v>2490</v>
      </c>
      <c r="C1170" s="2">
        <v>2506</v>
      </c>
      <c r="D1170" s="2" t="s">
        <v>8</v>
      </c>
      <c r="E1170" s="2">
        <v>905</v>
      </c>
      <c r="F1170" s="2" t="s">
        <v>2683</v>
      </c>
      <c r="G1170" s="2" t="s">
        <v>2742</v>
      </c>
      <c r="H1170" s="8" t="s">
        <v>2562</v>
      </c>
      <c r="I1170" s="1">
        <v>32606.883564861182</v>
      </c>
      <c r="J1170" s="1">
        <v>40465.213080954665</v>
      </c>
      <c r="K1170" s="1">
        <v>50058.12983603945</v>
      </c>
      <c r="L1170" s="1">
        <v>70001.215263306367</v>
      </c>
      <c r="M1170" s="1">
        <v>105401.10611261008</v>
      </c>
      <c r="N1170" s="1">
        <v>102207.02036443414</v>
      </c>
      <c r="O1170" s="1">
        <v>107550.59947910672</v>
      </c>
      <c r="P1170" s="1">
        <v>113612.50725150594</v>
      </c>
      <c r="Q1170" s="1">
        <v>121068.87570666785</v>
      </c>
      <c r="R1170" s="1">
        <v>93013.409085233288</v>
      </c>
      <c r="S1170" s="1">
        <v>72153.471401866744</v>
      </c>
      <c r="T1170" s="1">
        <v>63861.568853413555</v>
      </c>
      <c r="U1170" s="21">
        <v>0.52370000000000005</v>
      </c>
    </row>
    <row r="1171" spans="1:21" x14ac:dyDescent="0.3">
      <c r="A1171" s="2" t="s">
        <v>2491</v>
      </c>
      <c r="B1171" s="2" t="s">
        <v>2490</v>
      </c>
      <c r="C1171" s="2">
        <v>2506</v>
      </c>
      <c r="D1171" s="2" t="s">
        <v>8</v>
      </c>
      <c r="E1171" s="2">
        <v>905</v>
      </c>
      <c r="F1171" s="2" t="s">
        <v>2684</v>
      </c>
      <c r="G1171" s="2" t="s">
        <v>2742</v>
      </c>
      <c r="H1171" s="8" t="s">
        <v>2563</v>
      </c>
      <c r="I1171" s="1">
        <v>28681.980913535299</v>
      </c>
      <c r="J1171" s="1">
        <v>35594.400395284196</v>
      </c>
      <c r="K1171" s="1">
        <v>44032.614207627303</v>
      </c>
      <c r="L1171" s="1">
        <v>61575.143055686152</v>
      </c>
      <c r="M1171" s="1">
        <v>92713.9359323885</v>
      </c>
      <c r="N1171" s="1">
        <v>89904.323468715229</v>
      </c>
      <c r="O1171" s="1">
        <v>94604.693986251281</v>
      </c>
      <c r="P1171" s="1">
        <v>99936.927674935781</v>
      </c>
      <c r="Q1171" s="1">
        <v>106495.77029753191</v>
      </c>
      <c r="R1171" s="1">
        <v>81817.350584232976</v>
      </c>
      <c r="S1171" s="1">
        <v>63468.331325716121</v>
      </c>
      <c r="T1171" s="1">
        <v>56174.528158095258</v>
      </c>
      <c r="U1171" s="21">
        <v>0.52370000000000005</v>
      </c>
    </row>
    <row r="1172" spans="1:21" x14ac:dyDescent="0.3">
      <c r="A1172" s="2" t="s">
        <v>2491</v>
      </c>
      <c r="B1172" s="2" t="s">
        <v>2490</v>
      </c>
      <c r="C1172" s="2">
        <v>2506</v>
      </c>
      <c r="D1172" s="2" t="s">
        <v>8</v>
      </c>
      <c r="E1172" s="2">
        <v>905</v>
      </c>
      <c r="F1172" s="2" t="s">
        <v>2685</v>
      </c>
      <c r="G1172" s="2" t="s">
        <v>2742</v>
      </c>
      <c r="H1172" s="8" t="s">
        <v>2564</v>
      </c>
      <c r="I1172" s="1">
        <v>28661.853207631066</v>
      </c>
      <c r="J1172" s="1">
        <v>35569.421868691017</v>
      </c>
      <c r="K1172" s="1">
        <v>44001.714127481602</v>
      </c>
      <c r="L1172" s="1">
        <v>61531.932428980414</v>
      </c>
      <c r="M1172" s="1">
        <v>92648.873521207875</v>
      </c>
      <c r="N1172" s="1">
        <v>89841.23271540385</v>
      </c>
      <c r="O1172" s="1">
        <v>94538.304727313574</v>
      </c>
      <c r="P1172" s="1">
        <v>99866.796497620046</v>
      </c>
      <c r="Q1172" s="1">
        <v>106421.03642363891</v>
      </c>
      <c r="R1172" s="1">
        <v>81759.934899612475</v>
      </c>
      <c r="S1172" s="1">
        <v>63423.79214583843</v>
      </c>
      <c r="T1172" s="1">
        <v>56135.107436580809</v>
      </c>
      <c r="U1172" s="21">
        <v>0.52370000000000005</v>
      </c>
    </row>
    <row r="1173" spans="1:21" x14ac:dyDescent="0.3">
      <c r="A1173" s="2" t="s">
        <v>2491</v>
      </c>
      <c r="B1173" s="2" t="s">
        <v>2490</v>
      </c>
      <c r="C1173" s="2">
        <v>2506</v>
      </c>
      <c r="D1173" s="2" t="s">
        <v>8</v>
      </c>
      <c r="E1173" s="2">
        <v>905</v>
      </c>
      <c r="F1173" s="2" t="s">
        <v>2686</v>
      </c>
      <c r="G1173" s="2" t="s">
        <v>2742</v>
      </c>
      <c r="H1173" s="8" t="s">
        <v>2565</v>
      </c>
      <c r="I1173" s="1">
        <v>28178.788265929416</v>
      </c>
      <c r="J1173" s="1">
        <v>34969.937230454649</v>
      </c>
      <c r="K1173" s="1">
        <v>43260.112203984718</v>
      </c>
      <c r="L1173" s="1">
        <v>60494.877388042536</v>
      </c>
      <c r="M1173" s="1">
        <v>91087.375652872914</v>
      </c>
      <c r="N1173" s="1">
        <v>88327.054635930734</v>
      </c>
      <c r="O1173" s="1">
        <v>92944.96251280827</v>
      </c>
      <c r="P1173" s="1">
        <v>98183.648242042182</v>
      </c>
      <c r="Q1173" s="1">
        <v>104627.42345020678</v>
      </c>
      <c r="R1173" s="1">
        <v>80381.958468720128</v>
      </c>
      <c r="S1173" s="1">
        <v>62354.851828773732</v>
      </c>
      <c r="T1173" s="1">
        <v>55189.010120233936</v>
      </c>
      <c r="U1173" s="21">
        <v>0.52370000000000005</v>
      </c>
    </row>
    <row r="1174" spans="1:21" x14ac:dyDescent="0.3">
      <c r="A1174" s="2" t="s">
        <v>2491</v>
      </c>
      <c r="B1174" s="2" t="s">
        <v>2490</v>
      </c>
      <c r="C1174" s="2">
        <v>2506</v>
      </c>
      <c r="D1174" s="2" t="s">
        <v>8</v>
      </c>
      <c r="E1174" s="2">
        <v>922</v>
      </c>
      <c r="F1174" s="2" t="s">
        <v>2687</v>
      </c>
      <c r="G1174" s="2" t="s">
        <v>2742</v>
      </c>
      <c r="H1174" s="8" t="s">
        <v>2566</v>
      </c>
      <c r="I1174" s="1">
        <v>28178.788265929416</v>
      </c>
      <c r="J1174" s="1">
        <v>34969.937230454649</v>
      </c>
      <c r="K1174" s="1">
        <v>43260.112203984718</v>
      </c>
      <c r="L1174" s="1">
        <v>60494.877388042536</v>
      </c>
      <c r="M1174" s="1">
        <v>91087.375652872914</v>
      </c>
      <c r="N1174" s="1">
        <v>88327.054635930734</v>
      </c>
      <c r="O1174" s="1">
        <v>92944.96251280827</v>
      </c>
      <c r="P1174" s="1">
        <v>98183.648242042182</v>
      </c>
      <c r="Q1174" s="1">
        <v>104627.42345020678</v>
      </c>
      <c r="R1174" s="1">
        <v>80381.958468720128</v>
      </c>
      <c r="S1174" s="1">
        <v>62354.851828773732</v>
      </c>
      <c r="T1174" s="1">
        <v>55189.010120233936</v>
      </c>
      <c r="U1174" s="21">
        <v>0.52370000000000005</v>
      </c>
    </row>
    <row r="1175" spans="1:21" x14ac:dyDescent="0.3">
      <c r="A1175" s="2" t="s">
        <v>2491</v>
      </c>
      <c r="B1175" s="2" t="s">
        <v>2490</v>
      </c>
      <c r="C1175" s="2">
        <v>2506</v>
      </c>
      <c r="D1175" s="2" t="s">
        <v>8</v>
      </c>
      <c r="E1175" s="2">
        <v>905</v>
      </c>
      <c r="F1175" s="2" t="s">
        <v>2656</v>
      </c>
      <c r="G1175" s="2" t="s">
        <v>2742</v>
      </c>
      <c r="H1175" s="8" t="s">
        <v>2535</v>
      </c>
      <c r="I1175" s="1">
        <v>28178.788265929416</v>
      </c>
      <c r="J1175" s="1">
        <v>34969.937230454649</v>
      </c>
      <c r="K1175" s="1">
        <v>43260.112203984718</v>
      </c>
      <c r="L1175" s="1">
        <v>60494.877388042536</v>
      </c>
      <c r="M1175" s="1">
        <v>91087.375652872914</v>
      </c>
      <c r="N1175" s="1">
        <v>88327.054635930734</v>
      </c>
      <c r="O1175" s="1">
        <v>92944.96251280827</v>
      </c>
      <c r="P1175" s="1">
        <v>98183.648242042182</v>
      </c>
      <c r="Q1175" s="1">
        <v>104627.42345020678</v>
      </c>
      <c r="R1175" s="1">
        <v>80381.958468720128</v>
      </c>
      <c r="S1175" s="1">
        <v>62354.851828773732</v>
      </c>
      <c r="T1175" s="1">
        <v>55189.010120233936</v>
      </c>
      <c r="U1175" s="21">
        <v>0.52370000000000005</v>
      </c>
    </row>
    <row r="1176" spans="1:21" x14ac:dyDescent="0.3">
      <c r="A1176" s="2" t="s">
        <v>2491</v>
      </c>
      <c r="B1176" s="2" t="s">
        <v>2490</v>
      </c>
      <c r="C1176" s="2">
        <v>2506</v>
      </c>
      <c r="D1176" s="2" t="s">
        <v>8</v>
      </c>
      <c r="E1176" s="2">
        <v>905</v>
      </c>
      <c r="F1176" s="2" t="s">
        <v>2656</v>
      </c>
      <c r="G1176" s="2" t="s">
        <v>2742</v>
      </c>
      <c r="H1176" s="8" t="s">
        <v>2535</v>
      </c>
      <c r="I1176" s="1">
        <v>25495.09414536471</v>
      </c>
      <c r="J1176" s="1">
        <v>31639.467018030402</v>
      </c>
      <c r="K1176" s="1">
        <v>39140.101517890937</v>
      </c>
      <c r="L1176" s="1">
        <v>54733.460493943254</v>
      </c>
      <c r="M1176" s="1">
        <v>82412.387495456438</v>
      </c>
      <c r="N1176" s="1">
        <v>79914.954194413542</v>
      </c>
      <c r="O1176" s="1">
        <v>84093.061321112255</v>
      </c>
      <c r="P1176" s="1">
        <v>88832.82459994292</v>
      </c>
      <c r="Q1176" s="1">
        <v>94662.906931139471</v>
      </c>
      <c r="R1176" s="1">
        <v>72726.533852651541</v>
      </c>
      <c r="S1176" s="1">
        <v>56416.294511747663</v>
      </c>
      <c r="T1176" s="1">
        <v>49932.913918306898</v>
      </c>
      <c r="U1176" s="21">
        <v>0.52370000000000005</v>
      </c>
    </row>
    <row r="1177" spans="1:21" x14ac:dyDescent="0.3">
      <c r="A1177" s="2" t="s">
        <v>2491</v>
      </c>
      <c r="B1177" s="2" t="s">
        <v>2490</v>
      </c>
      <c r="C1177" s="2">
        <v>2506</v>
      </c>
      <c r="D1177" s="2" t="s">
        <v>8</v>
      </c>
      <c r="E1177" s="2">
        <v>905</v>
      </c>
      <c r="F1177" s="2" t="s">
        <v>2688</v>
      </c>
      <c r="G1177" s="2" t="s">
        <v>2742</v>
      </c>
      <c r="H1177" s="8" t="s">
        <v>2567</v>
      </c>
      <c r="I1177" s="1">
        <v>23482.32355494118</v>
      </c>
      <c r="J1177" s="1">
        <v>29141.614358712206</v>
      </c>
      <c r="K1177" s="1">
        <v>36050.09350332059</v>
      </c>
      <c r="L1177" s="1">
        <v>50412.397823368781</v>
      </c>
      <c r="M1177" s="1">
        <v>75906.146377394078</v>
      </c>
      <c r="N1177" s="1">
        <v>73605.878863275619</v>
      </c>
      <c r="O1177" s="1">
        <v>77454.135427340225</v>
      </c>
      <c r="P1177" s="1">
        <v>81819.706868368477</v>
      </c>
      <c r="Q1177" s="1">
        <v>87189.519541838978</v>
      </c>
      <c r="R1177" s="1">
        <v>66984.965390600104</v>
      </c>
      <c r="S1177" s="1">
        <v>51962.376523978106</v>
      </c>
      <c r="T1177" s="1">
        <v>45990.841766861617</v>
      </c>
      <c r="U1177" s="21">
        <v>0.52370000000000005</v>
      </c>
    </row>
    <row r="1178" spans="1:21" x14ac:dyDescent="0.3">
      <c r="A1178" s="2" t="s">
        <v>2491</v>
      </c>
      <c r="B1178" s="2" t="s">
        <v>2490</v>
      </c>
      <c r="C1178" s="2">
        <v>2506</v>
      </c>
      <c r="D1178" s="2" t="s">
        <v>8</v>
      </c>
      <c r="E1178" s="2">
        <v>905</v>
      </c>
      <c r="F1178" s="2" t="s">
        <v>2689</v>
      </c>
      <c r="G1178" s="2" t="s">
        <v>2742</v>
      </c>
      <c r="H1178" s="8" t="s">
        <v>2568</v>
      </c>
      <c r="I1178" s="1">
        <v>23482.32355494118</v>
      </c>
      <c r="J1178" s="1">
        <v>29141.614358712206</v>
      </c>
      <c r="K1178" s="1">
        <v>36050.09350332059</v>
      </c>
      <c r="L1178" s="1">
        <v>50412.397823368781</v>
      </c>
      <c r="M1178" s="1">
        <v>75906.146377394078</v>
      </c>
      <c r="N1178" s="1">
        <v>73605.878863275619</v>
      </c>
      <c r="O1178" s="1">
        <v>77454.135427340225</v>
      </c>
      <c r="P1178" s="1">
        <v>81819.706868368477</v>
      </c>
      <c r="Q1178" s="1">
        <v>87189.519541838978</v>
      </c>
      <c r="R1178" s="1">
        <v>66984.965390600104</v>
      </c>
      <c r="S1178" s="1">
        <v>51962.376523978106</v>
      </c>
      <c r="T1178" s="1">
        <v>45990.841766861617</v>
      </c>
      <c r="U1178" s="21">
        <v>0.52370000000000005</v>
      </c>
    </row>
    <row r="1179" spans="1:21" x14ac:dyDescent="0.3">
      <c r="A1179" s="2" t="s">
        <v>2491</v>
      </c>
      <c r="B1179" s="2" t="s">
        <v>2490</v>
      </c>
      <c r="C1179" s="2">
        <v>2506</v>
      </c>
      <c r="D1179" s="2" t="s">
        <v>8</v>
      </c>
      <c r="E1179" s="2">
        <v>901</v>
      </c>
      <c r="F1179" s="2" t="s">
        <v>2690</v>
      </c>
      <c r="G1179" s="2" t="s">
        <v>2742</v>
      </c>
      <c r="H1179" s="8" t="s">
        <v>2569</v>
      </c>
      <c r="I1179" s="1">
        <v>20127.705904235296</v>
      </c>
      <c r="J1179" s="1">
        <v>24978.526593181894</v>
      </c>
      <c r="K1179" s="1">
        <v>30900.080145703367</v>
      </c>
      <c r="L1179" s="1">
        <v>43210.626705744668</v>
      </c>
      <c r="M1179" s="1">
        <v>65062.411180623501</v>
      </c>
      <c r="N1179" s="1">
        <v>63090.7533113791</v>
      </c>
      <c r="O1179" s="1">
        <v>66389.258937720195</v>
      </c>
      <c r="P1179" s="1">
        <v>70131.177315744411</v>
      </c>
      <c r="Q1179" s="1">
        <v>74733.873893004842</v>
      </c>
      <c r="R1179" s="1">
        <v>57415.684620514374</v>
      </c>
      <c r="S1179" s="1">
        <v>44539.179877695518</v>
      </c>
      <c r="T1179" s="1">
        <v>39420.721514452809</v>
      </c>
      <c r="U1179" s="21">
        <v>0.52370000000000005</v>
      </c>
    </row>
    <row r="1180" spans="1:21" x14ac:dyDescent="0.3">
      <c r="A1180" s="2" t="s">
        <v>2491</v>
      </c>
      <c r="B1180" s="2" t="s">
        <v>2490</v>
      </c>
      <c r="C1180" s="2">
        <v>2506</v>
      </c>
      <c r="D1180" s="2" t="s">
        <v>8</v>
      </c>
      <c r="E1180" s="2">
        <v>905</v>
      </c>
      <c r="F1180" s="2" t="s">
        <v>2691</v>
      </c>
      <c r="G1180" s="2" t="s">
        <v>2742</v>
      </c>
      <c r="H1180" s="8" t="s">
        <v>2570</v>
      </c>
      <c r="I1180" s="1">
        <v>18785.858843952945</v>
      </c>
      <c r="J1180" s="1">
        <v>23313.291486969771</v>
      </c>
      <c r="K1180" s="1">
        <v>28840.07480265648</v>
      </c>
      <c r="L1180" s="1">
        <v>40329.918258695026</v>
      </c>
      <c r="M1180" s="1">
        <v>60724.917101915278</v>
      </c>
      <c r="N1180" s="1">
        <v>58884.703090620504</v>
      </c>
      <c r="O1180" s="1">
        <v>61963.308341872194</v>
      </c>
      <c r="P1180" s="1">
        <v>65455.765494694795</v>
      </c>
      <c r="Q1180" s="1">
        <v>69751.6156334712</v>
      </c>
      <c r="R1180" s="1">
        <v>53587.972312480088</v>
      </c>
      <c r="S1180" s="1">
        <v>41569.901219182488</v>
      </c>
      <c r="T1180" s="1">
        <v>36792.673413489298</v>
      </c>
      <c r="U1180" s="21">
        <v>0.52370000000000005</v>
      </c>
    </row>
    <row r="1181" spans="1:21" x14ac:dyDescent="0.3">
      <c r="A1181" s="2" t="s">
        <v>2491</v>
      </c>
      <c r="B1181" s="2" t="s">
        <v>2490</v>
      </c>
      <c r="C1181" s="2">
        <v>2506</v>
      </c>
      <c r="D1181" s="2" t="s">
        <v>8</v>
      </c>
      <c r="E1181" s="2">
        <v>901</v>
      </c>
      <c r="F1181" s="2" t="s">
        <v>2692</v>
      </c>
      <c r="G1181" s="2" t="s">
        <v>2742</v>
      </c>
      <c r="H1181" s="8" t="s">
        <v>2571</v>
      </c>
      <c r="I1181" s="1">
        <v>16102.164723388238</v>
      </c>
      <c r="J1181" s="1">
        <v>19982.821274545513</v>
      </c>
      <c r="K1181" s="1">
        <v>24720.064116562695</v>
      </c>
      <c r="L1181" s="1">
        <v>34568.501364595737</v>
      </c>
      <c r="M1181" s="1">
        <v>52049.92894449881</v>
      </c>
      <c r="N1181" s="1">
        <v>50472.602649103283</v>
      </c>
      <c r="O1181" s="1">
        <v>53111.407150176157</v>
      </c>
      <c r="P1181" s="1">
        <v>56104.941852595526</v>
      </c>
      <c r="Q1181" s="1">
        <v>59787.099114403878</v>
      </c>
      <c r="R1181" s="1">
        <v>45932.547696411501</v>
      </c>
      <c r="S1181" s="1">
        <v>35631.343902156412</v>
      </c>
      <c r="T1181" s="1">
        <v>31536.577211562249</v>
      </c>
      <c r="U1181" s="21">
        <v>0.52370000000000005</v>
      </c>
    </row>
    <row r="1182" spans="1:21" x14ac:dyDescent="0.3">
      <c r="A1182" s="2" t="s">
        <v>2491</v>
      </c>
      <c r="B1182" s="2" t="s">
        <v>2490</v>
      </c>
      <c r="C1182" s="2">
        <v>2506</v>
      </c>
      <c r="D1182" s="2" t="s">
        <v>8</v>
      </c>
      <c r="E1182" s="2">
        <v>922</v>
      </c>
      <c r="F1182" s="2" t="s">
        <v>2693</v>
      </c>
      <c r="G1182" s="2" t="s">
        <v>2742</v>
      </c>
      <c r="H1182" s="8" t="s">
        <v>2572</v>
      </c>
      <c r="I1182" s="1">
        <v>15431.241193247062</v>
      </c>
      <c r="J1182" s="1">
        <v>19150.203721439451</v>
      </c>
      <c r="K1182" s="1">
        <v>23690.06144503925</v>
      </c>
      <c r="L1182" s="1">
        <v>33128.147141070913</v>
      </c>
      <c r="M1182" s="1">
        <v>49881.181905144695</v>
      </c>
      <c r="N1182" s="1">
        <v>48369.577538723985</v>
      </c>
      <c r="O1182" s="1">
        <v>50898.431852252157</v>
      </c>
      <c r="P1182" s="1">
        <v>53767.235942070714</v>
      </c>
      <c r="Q1182" s="1">
        <v>57295.969984637057</v>
      </c>
      <c r="R1182" s="1">
        <v>44018.691542394357</v>
      </c>
      <c r="S1182" s="1">
        <v>34146.7045728999</v>
      </c>
      <c r="T1182" s="1">
        <v>30222.55316108049</v>
      </c>
      <c r="U1182" s="21">
        <v>0.52370000000000005</v>
      </c>
    </row>
    <row r="1183" spans="1:21" x14ac:dyDescent="0.3">
      <c r="A1183" s="2" t="s">
        <v>2491</v>
      </c>
      <c r="B1183" s="2" t="s">
        <v>2490</v>
      </c>
      <c r="C1183" s="2">
        <v>2506</v>
      </c>
      <c r="D1183" s="2" t="s">
        <v>8</v>
      </c>
      <c r="E1183" s="2">
        <v>905</v>
      </c>
      <c r="F1183" s="2" t="s">
        <v>2694</v>
      </c>
      <c r="G1183" s="2" t="s">
        <v>2742</v>
      </c>
      <c r="H1183" s="8" t="s">
        <v>2573</v>
      </c>
      <c r="I1183" s="1">
        <v>14089.394132964708</v>
      </c>
      <c r="J1183" s="1">
        <v>17484.968615227324</v>
      </c>
      <c r="K1183" s="1">
        <v>21630.056101992359</v>
      </c>
      <c r="L1183" s="1">
        <v>30247.438694021268</v>
      </c>
      <c r="M1183" s="1">
        <v>45543.687826436457</v>
      </c>
      <c r="N1183" s="1">
        <v>44163.527317965367</v>
      </c>
      <c r="O1183" s="1">
        <v>46472.481256404135</v>
      </c>
      <c r="P1183" s="1">
        <v>49091.824121021091</v>
      </c>
      <c r="Q1183" s="1">
        <v>52313.711725103392</v>
      </c>
      <c r="R1183" s="1">
        <v>40190.979234360064</v>
      </c>
      <c r="S1183" s="1">
        <v>31177.425914386866</v>
      </c>
      <c r="T1183" s="1">
        <v>27594.505060116968</v>
      </c>
      <c r="U1183" s="21">
        <v>0.52370000000000005</v>
      </c>
    </row>
    <row r="1184" spans="1:21" x14ac:dyDescent="0.3">
      <c r="A1184" s="2" t="s">
        <v>2491</v>
      </c>
      <c r="B1184" s="2" t="s">
        <v>2490</v>
      </c>
      <c r="C1184" s="2">
        <v>2506</v>
      </c>
      <c r="D1184" s="2" t="s">
        <v>8</v>
      </c>
      <c r="E1184" s="2">
        <v>905</v>
      </c>
      <c r="F1184" s="2" t="s">
        <v>2695</v>
      </c>
      <c r="G1184" s="2" t="s">
        <v>2742</v>
      </c>
      <c r="H1184" s="8" t="s">
        <v>1296</v>
      </c>
      <c r="I1184" s="1">
        <v>14089.394132964708</v>
      </c>
      <c r="J1184" s="1">
        <v>17484.968615227324</v>
      </c>
      <c r="K1184" s="1">
        <v>21630.056101992359</v>
      </c>
      <c r="L1184" s="1">
        <v>30247.438694021268</v>
      </c>
      <c r="M1184" s="1">
        <v>45543.687826436457</v>
      </c>
      <c r="N1184" s="1">
        <v>44163.527317965367</v>
      </c>
      <c r="O1184" s="1">
        <v>46472.481256404135</v>
      </c>
      <c r="P1184" s="1">
        <v>49091.824121021091</v>
      </c>
      <c r="Q1184" s="1">
        <v>52313.711725103392</v>
      </c>
      <c r="R1184" s="1">
        <v>40190.979234360064</v>
      </c>
      <c r="S1184" s="1">
        <v>31177.425914386866</v>
      </c>
      <c r="T1184" s="1">
        <v>27594.505060116968</v>
      </c>
      <c r="U1184" s="21">
        <v>0.52370000000000005</v>
      </c>
    </row>
    <row r="1185" spans="1:21" x14ac:dyDescent="0.3">
      <c r="A1185" s="2" t="s">
        <v>2491</v>
      </c>
      <c r="B1185" s="2" t="s">
        <v>2490</v>
      </c>
      <c r="C1185" s="2">
        <v>2506</v>
      </c>
      <c r="D1185" s="2" t="s">
        <v>8</v>
      </c>
      <c r="E1185" s="2">
        <v>905</v>
      </c>
      <c r="F1185" s="2" t="s">
        <v>2696</v>
      </c>
      <c r="G1185" s="2" t="s">
        <v>2742</v>
      </c>
      <c r="H1185" s="8" t="s">
        <v>1294</v>
      </c>
      <c r="I1185" s="1">
        <v>10063.852952117648</v>
      </c>
      <c r="J1185" s="1">
        <v>12489.263296590947</v>
      </c>
      <c r="K1185" s="1">
        <v>15450.040072851683</v>
      </c>
      <c r="L1185" s="1">
        <v>21605.313352872334</v>
      </c>
      <c r="M1185" s="1">
        <v>32531.205590311751</v>
      </c>
      <c r="N1185" s="1">
        <v>31545.37665568955</v>
      </c>
      <c r="O1185" s="1">
        <v>33194.629468860097</v>
      </c>
      <c r="P1185" s="1">
        <v>35065.588657872206</v>
      </c>
      <c r="Q1185" s="1">
        <v>37366.936946502421</v>
      </c>
      <c r="R1185" s="1">
        <v>28707.842310257187</v>
      </c>
      <c r="S1185" s="1">
        <v>22269.589938847759</v>
      </c>
      <c r="T1185" s="1">
        <v>19710.360757226405</v>
      </c>
      <c r="U1185" s="21">
        <v>0.52370000000000005</v>
      </c>
    </row>
    <row r="1186" spans="1:21" x14ac:dyDescent="0.3">
      <c r="A1186" s="2" t="s">
        <v>2491</v>
      </c>
      <c r="B1186" s="2" t="s">
        <v>2490</v>
      </c>
      <c r="C1186" s="2">
        <v>2506</v>
      </c>
      <c r="D1186" s="2" t="s">
        <v>8</v>
      </c>
      <c r="E1186" s="2">
        <v>905</v>
      </c>
      <c r="F1186" s="2" t="s">
        <v>2697</v>
      </c>
      <c r="G1186" s="2" t="s">
        <v>2742</v>
      </c>
      <c r="H1186" s="8" t="s">
        <v>2574</v>
      </c>
      <c r="I1186" s="1">
        <v>10063.852952117648</v>
      </c>
      <c r="J1186" s="1">
        <v>12489.263296590947</v>
      </c>
      <c r="K1186" s="1">
        <v>15450.040072851683</v>
      </c>
      <c r="L1186" s="1">
        <v>21605.313352872334</v>
      </c>
      <c r="M1186" s="1">
        <v>32531.205590311751</v>
      </c>
      <c r="N1186" s="1">
        <v>31545.37665568955</v>
      </c>
      <c r="O1186" s="1">
        <v>33194.629468860097</v>
      </c>
      <c r="P1186" s="1">
        <v>35065.588657872206</v>
      </c>
      <c r="Q1186" s="1">
        <v>37366.936946502421</v>
      </c>
      <c r="R1186" s="1">
        <v>28707.842310257187</v>
      </c>
      <c r="S1186" s="1">
        <v>22269.589938847759</v>
      </c>
      <c r="T1186" s="1">
        <v>19710.360757226405</v>
      </c>
      <c r="U1186" s="21">
        <v>0.52370000000000005</v>
      </c>
    </row>
    <row r="1187" spans="1:21" x14ac:dyDescent="0.3">
      <c r="A1187" s="2" t="s">
        <v>2491</v>
      </c>
      <c r="B1187" s="2" t="s">
        <v>2490</v>
      </c>
      <c r="C1187" s="2">
        <v>2506</v>
      </c>
      <c r="D1187" s="2" t="s">
        <v>8</v>
      </c>
      <c r="E1187" s="2">
        <v>905</v>
      </c>
      <c r="F1187" s="2" t="s">
        <v>2698</v>
      </c>
      <c r="G1187" s="2" t="s">
        <v>2742</v>
      </c>
      <c r="H1187" s="8" t="s">
        <v>1295</v>
      </c>
      <c r="I1187" s="1">
        <v>10063.852952117648</v>
      </c>
      <c r="J1187" s="1">
        <v>12489.263296590947</v>
      </c>
      <c r="K1187" s="1">
        <v>15450.040072851683</v>
      </c>
      <c r="L1187" s="1">
        <v>21605.313352872334</v>
      </c>
      <c r="M1187" s="1">
        <v>32531.205590311751</v>
      </c>
      <c r="N1187" s="1">
        <v>31545.37665568955</v>
      </c>
      <c r="O1187" s="1">
        <v>33194.629468860097</v>
      </c>
      <c r="P1187" s="1">
        <v>35065.588657872206</v>
      </c>
      <c r="Q1187" s="1">
        <v>37366.936946502421</v>
      </c>
      <c r="R1187" s="1">
        <v>28707.842310257187</v>
      </c>
      <c r="S1187" s="1">
        <v>22269.589938847759</v>
      </c>
      <c r="T1187" s="1">
        <v>19710.360757226405</v>
      </c>
      <c r="U1187" s="21">
        <v>0.52370000000000005</v>
      </c>
    </row>
    <row r="1188" spans="1:21" x14ac:dyDescent="0.3">
      <c r="A1188" s="2" t="s">
        <v>2491</v>
      </c>
      <c r="B1188" s="2" t="s">
        <v>2490</v>
      </c>
      <c r="C1188" s="2">
        <v>2506</v>
      </c>
      <c r="D1188" s="2" t="s">
        <v>8</v>
      </c>
      <c r="E1188" s="2">
        <v>905</v>
      </c>
      <c r="F1188" s="2" t="s">
        <v>2699</v>
      </c>
      <c r="G1188" s="2" t="s">
        <v>2742</v>
      </c>
      <c r="H1188" s="8" t="s">
        <v>2575</v>
      </c>
      <c r="I1188" s="1">
        <v>10063.852952117648</v>
      </c>
      <c r="J1188" s="1">
        <v>12489.263296590947</v>
      </c>
      <c r="K1188" s="1">
        <v>15450.040072851683</v>
      </c>
      <c r="L1188" s="1">
        <v>21605.313352872334</v>
      </c>
      <c r="M1188" s="1">
        <v>32531.205590311751</v>
      </c>
      <c r="N1188" s="1">
        <v>31545.37665568955</v>
      </c>
      <c r="O1188" s="1">
        <v>33194.629468860097</v>
      </c>
      <c r="P1188" s="1">
        <v>35065.588657872206</v>
      </c>
      <c r="Q1188" s="1">
        <v>37366.936946502421</v>
      </c>
      <c r="R1188" s="1">
        <v>28707.842310257187</v>
      </c>
      <c r="S1188" s="1">
        <v>22269.589938847759</v>
      </c>
      <c r="T1188" s="1">
        <v>19710.360757226405</v>
      </c>
      <c r="U1188" s="21">
        <v>0.52370000000000005</v>
      </c>
    </row>
    <row r="1189" spans="1:21" x14ac:dyDescent="0.3">
      <c r="A1189" s="2" t="s">
        <v>2491</v>
      </c>
      <c r="B1189" s="2" t="s">
        <v>2490</v>
      </c>
      <c r="C1189" s="2">
        <v>2506</v>
      </c>
      <c r="D1189" s="2" t="s">
        <v>8</v>
      </c>
      <c r="E1189" s="2">
        <v>905</v>
      </c>
      <c r="F1189" s="2" t="s">
        <v>2700</v>
      </c>
      <c r="G1189" s="2" t="s">
        <v>2742</v>
      </c>
      <c r="H1189" s="8" t="s">
        <v>2576</v>
      </c>
      <c r="I1189" s="1">
        <v>9392.9294219764724</v>
      </c>
      <c r="J1189" s="1">
        <v>11656.645743484885</v>
      </c>
      <c r="K1189" s="1">
        <v>14420.03740132824</v>
      </c>
      <c r="L1189" s="1">
        <v>20164.959129347513</v>
      </c>
      <c r="M1189" s="1">
        <v>30362.458550957639</v>
      </c>
      <c r="N1189" s="1">
        <v>29442.351545310252</v>
      </c>
      <c r="O1189" s="1">
        <v>30981.654170936097</v>
      </c>
      <c r="P1189" s="1">
        <v>32727.882747347398</v>
      </c>
      <c r="Q1189" s="1">
        <v>34875.8078167356</v>
      </c>
      <c r="R1189" s="1">
        <v>26793.986156240044</v>
      </c>
      <c r="S1189" s="1">
        <v>20784.950609591244</v>
      </c>
      <c r="T1189" s="1">
        <v>18396.336706744649</v>
      </c>
      <c r="U1189" s="21">
        <v>0.52370000000000005</v>
      </c>
    </row>
    <row r="1190" spans="1:21" x14ac:dyDescent="0.3">
      <c r="A1190" s="2" t="s">
        <v>2491</v>
      </c>
      <c r="B1190" s="2" t="s">
        <v>2490</v>
      </c>
      <c r="C1190" s="2">
        <v>2506</v>
      </c>
      <c r="D1190" s="2" t="s">
        <v>8</v>
      </c>
      <c r="E1190" s="2">
        <v>905</v>
      </c>
      <c r="F1190" s="2" t="s">
        <v>2701</v>
      </c>
      <c r="G1190" s="2" t="s">
        <v>2742</v>
      </c>
      <c r="H1190" s="8" t="s">
        <v>2577</v>
      </c>
      <c r="I1190" s="1">
        <v>9392.9294219764724</v>
      </c>
      <c r="J1190" s="1">
        <v>11656.645743484885</v>
      </c>
      <c r="K1190" s="1">
        <v>14420.03740132824</v>
      </c>
      <c r="L1190" s="1">
        <v>20164.959129347513</v>
      </c>
      <c r="M1190" s="1">
        <v>30362.458550957639</v>
      </c>
      <c r="N1190" s="1">
        <v>29442.351545310252</v>
      </c>
      <c r="O1190" s="1">
        <v>30981.654170936097</v>
      </c>
      <c r="P1190" s="1">
        <v>32727.882747347398</v>
      </c>
      <c r="Q1190" s="1">
        <v>34875.8078167356</v>
      </c>
      <c r="R1190" s="1">
        <v>26793.986156240044</v>
      </c>
      <c r="S1190" s="1">
        <v>20784.950609591244</v>
      </c>
      <c r="T1190" s="1">
        <v>18396.336706744649</v>
      </c>
      <c r="U1190" s="21">
        <v>0.52370000000000005</v>
      </c>
    </row>
    <row r="1191" spans="1:21" x14ac:dyDescent="0.3">
      <c r="A1191" s="2" t="s">
        <v>2491</v>
      </c>
      <c r="B1191" s="2" t="s">
        <v>2490</v>
      </c>
      <c r="C1191" s="2">
        <v>2506</v>
      </c>
      <c r="D1191" s="2" t="s">
        <v>8</v>
      </c>
      <c r="E1191" s="2">
        <v>905</v>
      </c>
      <c r="F1191" s="2" t="s">
        <v>2702</v>
      </c>
      <c r="G1191" s="2" t="s">
        <v>2742</v>
      </c>
      <c r="H1191" s="8" t="s">
        <v>1297</v>
      </c>
      <c r="I1191" s="1">
        <v>9392.9294219764724</v>
      </c>
      <c r="J1191" s="1">
        <v>11656.645743484885</v>
      </c>
      <c r="K1191" s="1">
        <v>14420.03740132824</v>
      </c>
      <c r="L1191" s="1">
        <v>20164.959129347513</v>
      </c>
      <c r="M1191" s="1">
        <v>30362.458550957639</v>
      </c>
      <c r="N1191" s="1">
        <v>29442.351545310252</v>
      </c>
      <c r="O1191" s="1">
        <v>30981.654170936097</v>
      </c>
      <c r="P1191" s="1">
        <v>32727.882747347398</v>
      </c>
      <c r="Q1191" s="1">
        <v>34875.8078167356</v>
      </c>
      <c r="R1191" s="1">
        <v>26793.986156240044</v>
      </c>
      <c r="S1191" s="1">
        <v>20784.950609591244</v>
      </c>
      <c r="T1191" s="1">
        <v>18396.336706744649</v>
      </c>
      <c r="U1191" s="21">
        <v>0.52370000000000005</v>
      </c>
    </row>
    <row r="1192" spans="1:21" x14ac:dyDescent="0.3">
      <c r="A1192" s="2" t="s">
        <v>2491</v>
      </c>
      <c r="B1192" s="2" t="s">
        <v>2490</v>
      </c>
      <c r="C1192" s="2">
        <v>2506</v>
      </c>
      <c r="D1192" s="2" t="s">
        <v>8</v>
      </c>
      <c r="E1192" s="2">
        <v>905</v>
      </c>
      <c r="F1192" s="2" t="s">
        <v>2703</v>
      </c>
      <c r="G1192" s="2" t="s">
        <v>2742</v>
      </c>
      <c r="H1192" s="8" t="s">
        <v>2578</v>
      </c>
      <c r="I1192" s="1">
        <v>9392.9294219764724</v>
      </c>
      <c r="J1192" s="1">
        <v>11656.645743484885</v>
      </c>
      <c r="K1192" s="1">
        <v>14420.03740132824</v>
      </c>
      <c r="L1192" s="1">
        <v>20164.959129347513</v>
      </c>
      <c r="M1192" s="1">
        <v>30362.458550957639</v>
      </c>
      <c r="N1192" s="1">
        <v>29442.351545310252</v>
      </c>
      <c r="O1192" s="1">
        <v>30981.654170936097</v>
      </c>
      <c r="P1192" s="1">
        <v>32727.882747347398</v>
      </c>
      <c r="Q1192" s="1">
        <v>34875.8078167356</v>
      </c>
      <c r="R1192" s="1">
        <v>26793.986156240044</v>
      </c>
      <c r="S1192" s="1">
        <v>20784.950609591244</v>
      </c>
      <c r="T1192" s="1">
        <v>18396.336706744649</v>
      </c>
      <c r="U1192" s="21">
        <v>0.52370000000000005</v>
      </c>
    </row>
    <row r="1193" spans="1:21" x14ac:dyDescent="0.3">
      <c r="A1193" s="2" t="s">
        <v>2491</v>
      </c>
      <c r="B1193" s="2" t="s">
        <v>2490</v>
      </c>
      <c r="C1193" s="2">
        <v>2506</v>
      </c>
      <c r="D1193" s="2" t="s">
        <v>8</v>
      </c>
      <c r="E1193" s="2">
        <v>905</v>
      </c>
      <c r="F1193" s="2" t="s">
        <v>2704</v>
      </c>
      <c r="G1193" s="2" t="s">
        <v>2742</v>
      </c>
      <c r="H1193" s="8" t="s">
        <v>2579</v>
      </c>
      <c r="I1193" s="1">
        <v>8051.0823616941188</v>
      </c>
      <c r="J1193" s="1">
        <v>9991.4106372727565</v>
      </c>
      <c r="K1193" s="1">
        <v>12360.032058281347</v>
      </c>
      <c r="L1193" s="1">
        <v>17284.250682297868</v>
      </c>
      <c r="M1193" s="1">
        <v>26024.964472249405</v>
      </c>
      <c r="N1193" s="1">
        <v>25236.301324551641</v>
      </c>
      <c r="O1193" s="1">
        <v>26555.703575088079</v>
      </c>
      <c r="P1193" s="1">
        <v>28052.470926297763</v>
      </c>
      <c r="Q1193" s="1">
        <v>29893.549557201939</v>
      </c>
      <c r="R1193" s="1">
        <v>22966.27384820575</v>
      </c>
      <c r="S1193" s="1">
        <v>17815.671951078206</v>
      </c>
      <c r="T1193" s="1">
        <v>15768.288605781125</v>
      </c>
      <c r="U1193" s="21">
        <v>0.52370000000000005</v>
      </c>
    </row>
    <row r="1194" spans="1:21" x14ac:dyDescent="0.3">
      <c r="A1194" s="2" t="s">
        <v>2491</v>
      </c>
      <c r="B1194" s="2" t="s">
        <v>2490</v>
      </c>
      <c r="C1194" s="2">
        <v>2506</v>
      </c>
      <c r="D1194" s="2" t="s">
        <v>8</v>
      </c>
      <c r="E1194" s="2">
        <v>905</v>
      </c>
      <c r="F1194" s="2" t="s">
        <v>2705</v>
      </c>
      <c r="G1194" s="2" t="s">
        <v>2742</v>
      </c>
      <c r="H1194" s="8" t="s">
        <v>2580</v>
      </c>
      <c r="I1194" s="1">
        <v>6843.4200074400014</v>
      </c>
      <c r="J1194" s="1">
        <v>8492.6990416818426</v>
      </c>
      <c r="K1194" s="1">
        <v>10506.027249539144</v>
      </c>
      <c r="L1194" s="1">
        <v>14691.613079953187</v>
      </c>
      <c r="M1194" s="1">
        <v>22121.219801411989</v>
      </c>
      <c r="N1194" s="1">
        <v>21450.856125868897</v>
      </c>
      <c r="O1194" s="1">
        <v>22572.348038824864</v>
      </c>
      <c r="P1194" s="1">
        <v>23844.6002873531</v>
      </c>
      <c r="Q1194" s="1">
        <v>25409.517123621648</v>
      </c>
      <c r="R1194" s="1">
        <v>19521.332770974888</v>
      </c>
      <c r="S1194" s="1">
        <v>15143.321158416476</v>
      </c>
      <c r="T1194" s="1">
        <v>13403.045314913956</v>
      </c>
      <c r="U1194" s="21">
        <v>0.52370000000000005</v>
      </c>
    </row>
    <row r="1195" spans="1:21" x14ac:dyDescent="0.3">
      <c r="A1195" s="2" t="s">
        <v>2491</v>
      </c>
      <c r="B1195" s="2" t="s">
        <v>2490</v>
      </c>
      <c r="C1195" s="2">
        <v>2506</v>
      </c>
      <c r="D1195" s="2" t="s">
        <v>8</v>
      </c>
      <c r="E1195" s="2">
        <v>905</v>
      </c>
      <c r="F1195" s="2">
        <v>111651</v>
      </c>
      <c r="G1195" s="2" t="s">
        <v>2742</v>
      </c>
      <c r="H1195" s="8" t="s">
        <v>2581</v>
      </c>
      <c r="I1195" s="1">
        <v>6038.3117712705889</v>
      </c>
      <c r="J1195" s="1">
        <v>7493.5579779545678</v>
      </c>
      <c r="K1195" s="1">
        <v>9270.0240437110097</v>
      </c>
      <c r="L1195" s="1">
        <v>12963.188011723401</v>
      </c>
      <c r="M1195" s="1">
        <v>19518.723354187052</v>
      </c>
      <c r="N1195" s="1">
        <v>18927.225993413733</v>
      </c>
      <c r="O1195" s="1">
        <v>19916.77768131606</v>
      </c>
      <c r="P1195" s="1">
        <v>21039.353194723324</v>
      </c>
      <c r="Q1195" s="1">
        <v>22420.162167901453</v>
      </c>
      <c r="R1195" s="1">
        <v>17224.705386154314</v>
      </c>
      <c r="S1195" s="1">
        <v>13361.753963308656</v>
      </c>
      <c r="T1195" s="1">
        <v>11826.216454335843</v>
      </c>
      <c r="U1195" s="21">
        <v>0.52370000000000005</v>
      </c>
    </row>
    <row r="1196" spans="1:21" x14ac:dyDescent="0.3">
      <c r="A1196" s="2" t="s">
        <v>2491</v>
      </c>
      <c r="B1196" s="2" t="s">
        <v>2490</v>
      </c>
      <c r="C1196" s="2">
        <v>2506</v>
      </c>
      <c r="D1196" s="2" t="s">
        <v>8</v>
      </c>
      <c r="E1196" s="2">
        <v>905</v>
      </c>
      <c r="F1196" s="2" t="s">
        <v>2703</v>
      </c>
      <c r="G1196" s="2" t="s">
        <v>2742</v>
      </c>
      <c r="H1196" s="8" t="s">
        <v>2578</v>
      </c>
      <c r="I1196" s="1">
        <v>6038.3117712705889</v>
      </c>
      <c r="J1196" s="1">
        <v>7493.5579779545678</v>
      </c>
      <c r="K1196" s="1">
        <v>9270.0240437110097</v>
      </c>
      <c r="L1196" s="1">
        <v>12963.188011723401</v>
      </c>
      <c r="M1196" s="1">
        <v>19518.723354187052</v>
      </c>
      <c r="N1196" s="1">
        <v>18927.225993413733</v>
      </c>
      <c r="O1196" s="1">
        <v>19916.77768131606</v>
      </c>
      <c r="P1196" s="1">
        <v>21039.353194723324</v>
      </c>
      <c r="Q1196" s="1">
        <v>22420.162167901453</v>
      </c>
      <c r="R1196" s="1">
        <v>17224.705386154314</v>
      </c>
      <c r="S1196" s="1">
        <v>13361.753963308656</v>
      </c>
      <c r="T1196" s="1">
        <v>11826.216454335843</v>
      </c>
      <c r="U1196" s="21">
        <v>0.52370000000000005</v>
      </c>
    </row>
    <row r="1197" spans="1:21" x14ac:dyDescent="0.3">
      <c r="A1197" s="2" t="s">
        <v>2491</v>
      </c>
      <c r="B1197" s="2" t="s">
        <v>2490</v>
      </c>
      <c r="C1197" s="2">
        <v>2506</v>
      </c>
      <c r="D1197" s="2" t="s">
        <v>8</v>
      </c>
      <c r="E1197" s="2">
        <v>913</v>
      </c>
      <c r="F1197" s="2" t="s">
        <v>2706</v>
      </c>
      <c r="G1197" s="2" t="s">
        <v>2742</v>
      </c>
      <c r="H1197" s="8" t="s">
        <v>2582</v>
      </c>
      <c r="I1197" s="1">
        <v>5031.9264760588239</v>
      </c>
      <c r="J1197" s="1">
        <v>6244.6316482954735</v>
      </c>
      <c r="K1197" s="1">
        <v>7725.0200364258417</v>
      </c>
      <c r="L1197" s="1">
        <v>10802.656676436167</v>
      </c>
      <c r="M1197" s="1">
        <v>16265.602795155875</v>
      </c>
      <c r="N1197" s="1">
        <v>15772.688327844775</v>
      </c>
      <c r="O1197" s="1">
        <v>16597.314734430049</v>
      </c>
      <c r="P1197" s="1">
        <v>17532.794328936103</v>
      </c>
      <c r="Q1197" s="1">
        <v>18683.468473251211</v>
      </c>
      <c r="R1197" s="1">
        <v>14353.921155128593</v>
      </c>
      <c r="S1197" s="1">
        <v>11134.79496942388</v>
      </c>
      <c r="T1197" s="1">
        <v>9855.1803786132023</v>
      </c>
      <c r="U1197" s="21">
        <v>0.52370000000000005</v>
      </c>
    </row>
    <row r="1198" spans="1:21" x14ac:dyDescent="0.3">
      <c r="A1198" s="2" t="s">
        <v>2491</v>
      </c>
      <c r="B1198" s="2" t="s">
        <v>2490</v>
      </c>
      <c r="C1198" s="2">
        <v>2506</v>
      </c>
      <c r="D1198" s="2" t="s">
        <v>8</v>
      </c>
      <c r="E1198" s="2">
        <v>913</v>
      </c>
      <c r="F1198" s="2" t="s">
        <v>2707</v>
      </c>
      <c r="G1198" s="2" t="s">
        <v>2742</v>
      </c>
      <c r="H1198" s="8" t="s">
        <v>2583</v>
      </c>
      <c r="I1198" s="1">
        <v>5031.9264760588239</v>
      </c>
      <c r="J1198" s="1">
        <v>6244.6316482954735</v>
      </c>
      <c r="K1198" s="1">
        <v>7725.0200364258417</v>
      </c>
      <c r="L1198" s="1">
        <v>10802.656676436167</v>
      </c>
      <c r="M1198" s="1">
        <v>16265.602795155875</v>
      </c>
      <c r="N1198" s="1">
        <v>15772.688327844775</v>
      </c>
      <c r="O1198" s="1">
        <v>16597.314734430049</v>
      </c>
      <c r="P1198" s="1">
        <v>17532.794328936103</v>
      </c>
      <c r="Q1198" s="1">
        <v>18683.468473251211</v>
      </c>
      <c r="R1198" s="1">
        <v>14353.921155128593</v>
      </c>
      <c r="S1198" s="1">
        <v>11134.79496942388</v>
      </c>
      <c r="T1198" s="1">
        <v>9855.1803786132023</v>
      </c>
      <c r="U1198" s="21">
        <v>0.52370000000000005</v>
      </c>
    </row>
    <row r="1199" spans="1:21" x14ac:dyDescent="0.3">
      <c r="A1199" s="2" t="s">
        <v>2491</v>
      </c>
      <c r="B1199" s="2" t="s">
        <v>2490</v>
      </c>
      <c r="C1199" s="2">
        <v>2506</v>
      </c>
      <c r="D1199" s="2" t="s">
        <v>8</v>
      </c>
      <c r="E1199" s="2">
        <v>913</v>
      </c>
      <c r="F1199" s="2" t="s">
        <v>2708</v>
      </c>
      <c r="G1199" s="2" t="s">
        <v>2742</v>
      </c>
      <c r="H1199" s="8" t="s">
        <v>2584</v>
      </c>
      <c r="I1199" s="1">
        <v>4696.4647109882362</v>
      </c>
      <c r="J1199" s="1">
        <v>5828.3228717424427</v>
      </c>
      <c r="K1199" s="1">
        <v>7210.0187006641199</v>
      </c>
      <c r="L1199" s="1">
        <v>10082.479564673757</v>
      </c>
      <c r="M1199" s="1">
        <v>15181.22927547882</v>
      </c>
      <c r="N1199" s="1">
        <v>14721.175772655126</v>
      </c>
      <c r="O1199" s="1">
        <v>15490.827085468049</v>
      </c>
      <c r="P1199" s="1">
        <v>16363.941373673699</v>
      </c>
      <c r="Q1199" s="1">
        <v>17437.9039083678</v>
      </c>
      <c r="R1199" s="1">
        <v>13396.993078120022</v>
      </c>
      <c r="S1199" s="1">
        <v>10392.475304795622</v>
      </c>
      <c r="T1199" s="1">
        <v>9198.1683533723244</v>
      </c>
      <c r="U1199" s="21">
        <v>0.52370000000000005</v>
      </c>
    </row>
    <row r="1200" spans="1:21" x14ac:dyDescent="0.3">
      <c r="A1200" s="2" t="s">
        <v>2491</v>
      </c>
      <c r="B1200" s="2" t="s">
        <v>2490</v>
      </c>
      <c r="C1200" s="2">
        <v>2506</v>
      </c>
      <c r="D1200" s="2" t="s">
        <v>8</v>
      </c>
      <c r="E1200" s="2">
        <v>913</v>
      </c>
      <c r="F1200" s="2" t="s">
        <v>2709</v>
      </c>
      <c r="G1200" s="2" t="s">
        <v>2742</v>
      </c>
      <c r="H1200" s="8" t="s">
        <v>2585</v>
      </c>
      <c r="I1200" s="1">
        <v>4696.4647109882362</v>
      </c>
      <c r="J1200" s="1">
        <v>5828.3228717424427</v>
      </c>
      <c r="K1200" s="1">
        <v>7210.0187006641199</v>
      </c>
      <c r="L1200" s="1">
        <v>10082.479564673757</v>
      </c>
      <c r="M1200" s="1">
        <v>15181.22927547882</v>
      </c>
      <c r="N1200" s="1">
        <v>14721.175772655126</v>
      </c>
      <c r="O1200" s="1">
        <v>15490.827085468049</v>
      </c>
      <c r="P1200" s="1">
        <v>16363.941373673699</v>
      </c>
      <c r="Q1200" s="1">
        <v>17437.9039083678</v>
      </c>
      <c r="R1200" s="1">
        <v>13396.993078120022</v>
      </c>
      <c r="S1200" s="1">
        <v>10392.475304795622</v>
      </c>
      <c r="T1200" s="1">
        <v>9198.1683533723244</v>
      </c>
      <c r="U1200" s="21">
        <v>0.52370000000000005</v>
      </c>
    </row>
    <row r="1201" spans="1:21" x14ac:dyDescent="0.3">
      <c r="A1201" s="2" t="s">
        <v>2491</v>
      </c>
      <c r="B1201" s="2" t="s">
        <v>2490</v>
      </c>
      <c r="C1201" s="2">
        <v>2506</v>
      </c>
      <c r="D1201" s="2" t="s">
        <v>252</v>
      </c>
      <c r="E1201" s="2">
        <v>999</v>
      </c>
      <c r="F1201" s="2" t="s">
        <v>252</v>
      </c>
      <c r="G1201" s="2" t="s">
        <v>2742</v>
      </c>
      <c r="H1201" s="8" t="s">
        <v>1502</v>
      </c>
      <c r="I1201" s="1">
        <v>28201041.119333766</v>
      </c>
      <c r="J1201" s="1">
        <v>34997553.069695316</v>
      </c>
      <c r="K1201" s="1">
        <v>43294274.813322142</v>
      </c>
      <c r="L1201" s="1">
        <v>60542650.330779672</v>
      </c>
      <c r="M1201" s="1">
        <v>91159307.561309189</v>
      </c>
      <c r="N1201" s="1">
        <v>88396806.712560236</v>
      </c>
      <c r="O1201" s="1">
        <v>93018361.361827299</v>
      </c>
      <c r="P1201" s="1">
        <v>98261184.093137518</v>
      </c>
      <c r="Q1201" s="1">
        <v>104710047.96529026</v>
      </c>
      <c r="R1201" s="1">
        <v>80445436.284773752</v>
      </c>
      <c r="S1201" s="1">
        <v>62404093.597571619</v>
      </c>
      <c r="T1201" s="1">
        <v>55232593.007480428</v>
      </c>
      <c r="U1201" s="21">
        <v>0.52370000000000005</v>
      </c>
    </row>
    <row r="1202" spans="1:21" x14ac:dyDescent="0.3">
      <c r="A1202" s="2" t="s">
        <v>2491</v>
      </c>
      <c r="B1202" s="2" t="s">
        <v>2490</v>
      </c>
      <c r="C1202" s="2">
        <v>2506</v>
      </c>
      <c r="D1202" s="2" t="s">
        <v>8</v>
      </c>
      <c r="E1202" s="2">
        <v>905</v>
      </c>
      <c r="F1202" s="2" t="s">
        <v>2710</v>
      </c>
      <c r="G1202" s="2" t="s">
        <v>2743</v>
      </c>
      <c r="H1202" s="8" t="s">
        <v>2586</v>
      </c>
      <c r="I1202" s="1">
        <v>4025.5411808470594</v>
      </c>
      <c r="J1202" s="1">
        <v>4995.7053186363783</v>
      </c>
      <c r="K1202" s="1">
        <v>6180.0160291406737</v>
      </c>
      <c r="L1202" s="1">
        <v>8642.1253411489342</v>
      </c>
      <c r="M1202" s="1">
        <v>13012.482236124702</v>
      </c>
      <c r="N1202" s="1">
        <v>12618.150662275821</v>
      </c>
      <c r="O1202" s="1">
        <v>13277.851787544039</v>
      </c>
      <c r="P1202" s="1">
        <v>14026.235463148882</v>
      </c>
      <c r="Q1202" s="1">
        <v>14946.77477860097</v>
      </c>
      <c r="R1202" s="1">
        <v>11483.136924102875</v>
      </c>
      <c r="S1202" s="1">
        <v>8907.8359755391029</v>
      </c>
      <c r="T1202" s="1">
        <v>7884.1443028905624</v>
      </c>
      <c r="U1202" s="21">
        <v>0.52370000000000005</v>
      </c>
    </row>
    <row r="1203" spans="1:21" x14ac:dyDescent="0.3">
      <c r="A1203" s="2" t="s">
        <v>2491</v>
      </c>
      <c r="B1203" s="2" t="s">
        <v>2490</v>
      </c>
      <c r="C1203" s="2">
        <v>2506</v>
      </c>
      <c r="D1203" s="2" t="s">
        <v>8</v>
      </c>
      <c r="E1203" s="2">
        <v>922</v>
      </c>
      <c r="F1203" s="2" t="s">
        <v>2711</v>
      </c>
      <c r="G1203" s="2" t="s">
        <v>2743</v>
      </c>
      <c r="H1203" s="8" t="s">
        <v>2587</v>
      </c>
      <c r="I1203" s="1">
        <v>2012.7705904235297</v>
      </c>
      <c r="J1203" s="1">
        <v>2497.8526593181891</v>
      </c>
      <c r="K1203" s="1">
        <v>3090.0080145703369</v>
      </c>
      <c r="L1203" s="1">
        <v>4321.0626705744671</v>
      </c>
      <c r="M1203" s="1">
        <v>6506.2411180623512</v>
      </c>
      <c r="N1203" s="1">
        <v>6309.0753311379103</v>
      </c>
      <c r="O1203" s="1">
        <v>6638.9258937720197</v>
      </c>
      <c r="P1203" s="1">
        <v>7013.1177315744408</v>
      </c>
      <c r="Q1203" s="1">
        <v>7473.3873893004848</v>
      </c>
      <c r="R1203" s="1">
        <v>5741.5684620514376</v>
      </c>
      <c r="S1203" s="1">
        <v>4453.9179877695515</v>
      </c>
      <c r="T1203" s="1">
        <v>3942.0721514452812</v>
      </c>
      <c r="U1203" s="21">
        <v>0.52370000000000005</v>
      </c>
    </row>
    <row r="1204" spans="1:21" x14ac:dyDescent="0.3">
      <c r="A1204" s="2" t="s">
        <v>2491</v>
      </c>
      <c r="B1204" s="2" t="s">
        <v>2490</v>
      </c>
      <c r="C1204" s="2">
        <v>2506</v>
      </c>
      <c r="D1204" s="2" t="s">
        <v>8</v>
      </c>
      <c r="E1204" s="2">
        <v>922</v>
      </c>
      <c r="F1204" s="2" t="s">
        <v>2712</v>
      </c>
      <c r="G1204" s="2" t="s">
        <v>2743</v>
      </c>
      <c r="H1204" s="8" t="s">
        <v>2588</v>
      </c>
      <c r="I1204" s="1">
        <v>2012.7705904235297</v>
      </c>
      <c r="J1204" s="1">
        <v>2497.8526593181891</v>
      </c>
      <c r="K1204" s="1">
        <v>3090.0080145703369</v>
      </c>
      <c r="L1204" s="1">
        <v>4321.0626705744671</v>
      </c>
      <c r="M1204" s="1">
        <v>6506.2411180623512</v>
      </c>
      <c r="N1204" s="1">
        <v>6309.0753311379103</v>
      </c>
      <c r="O1204" s="1">
        <v>6638.9258937720197</v>
      </c>
      <c r="P1204" s="1">
        <v>7013.1177315744408</v>
      </c>
      <c r="Q1204" s="1">
        <v>7473.3873893004848</v>
      </c>
      <c r="R1204" s="1">
        <v>5741.5684620514376</v>
      </c>
      <c r="S1204" s="1">
        <v>4453.9179877695515</v>
      </c>
      <c r="T1204" s="1">
        <v>3942.0721514452812</v>
      </c>
      <c r="U1204" s="21">
        <v>0.52370000000000005</v>
      </c>
    </row>
    <row r="1205" spans="1:21" x14ac:dyDescent="0.3">
      <c r="A1205" s="2" t="s">
        <v>2491</v>
      </c>
      <c r="B1205" s="2" t="s">
        <v>2490</v>
      </c>
      <c r="C1205" s="2">
        <v>2506</v>
      </c>
      <c r="D1205" s="2" t="s">
        <v>8</v>
      </c>
      <c r="E1205" s="2">
        <v>905</v>
      </c>
      <c r="F1205" s="2" t="s">
        <v>2713</v>
      </c>
      <c r="G1205" s="2" t="s">
        <v>2743</v>
      </c>
      <c r="H1205" s="8" t="s">
        <v>2589</v>
      </c>
      <c r="I1205" s="1">
        <v>1006.3852952117649</v>
      </c>
      <c r="J1205" s="1">
        <v>1248.9263296590946</v>
      </c>
      <c r="K1205" s="1">
        <v>1545.0040072851684</v>
      </c>
      <c r="L1205" s="1">
        <v>2160.5313352872336</v>
      </c>
      <c r="M1205" s="1">
        <v>3253.1205590311756</v>
      </c>
      <c r="N1205" s="1">
        <v>3154.5376655689552</v>
      </c>
      <c r="O1205" s="1">
        <v>3319.4629468860098</v>
      </c>
      <c r="P1205" s="1">
        <v>3506.5588657872204</v>
      </c>
      <c r="Q1205" s="1">
        <v>3736.6936946502424</v>
      </c>
      <c r="R1205" s="1">
        <v>2870.7842310257188</v>
      </c>
      <c r="S1205" s="1">
        <v>2226.9589938847757</v>
      </c>
      <c r="T1205" s="1">
        <v>1971.0360757226406</v>
      </c>
      <c r="U1205" s="21">
        <v>0.52370000000000005</v>
      </c>
    </row>
    <row r="1206" spans="1:21" x14ac:dyDescent="0.3">
      <c r="A1206" s="2" t="s">
        <v>2491</v>
      </c>
      <c r="B1206" s="2" t="s">
        <v>2490</v>
      </c>
      <c r="C1206" s="2">
        <v>2506</v>
      </c>
      <c r="D1206" s="2" t="s">
        <v>8</v>
      </c>
      <c r="E1206" s="2">
        <v>905</v>
      </c>
      <c r="F1206" s="2" t="s">
        <v>2714</v>
      </c>
      <c r="G1206" s="2" t="s">
        <v>2743</v>
      </c>
      <c r="H1206" s="8" t="s">
        <v>2590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21">
        <v>0.52370000000000005</v>
      </c>
    </row>
    <row r="1207" spans="1:21" x14ac:dyDescent="0.3">
      <c r="A1207" s="2" t="s">
        <v>2491</v>
      </c>
      <c r="B1207" s="2" t="s">
        <v>2490</v>
      </c>
      <c r="C1207" s="2">
        <v>2506</v>
      </c>
      <c r="D1207" s="2" t="s">
        <v>8</v>
      </c>
      <c r="E1207" s="2">
        <v>905</v>
      </c>
      <c r="F1207" s="2" t="s">
        <v>2715</v>
      </c>
      <c r="G1207" s="2" t="s">
        <v>2743</v>
      </c>
      <c r="H1207" s="8" t="s">
        <v>2591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21">
        <v>0.52370000000000005</v>
      </c>
    </row>
    <row r="1208" spans="1:21" x14ac:dyDescent="0.3">
      <c r="A1208" s="2" t="s">
        <v>2491</v>
      </c>
      <c r="B1208" s="2" t="s">
        <v>2490</v>
      </c>
      <c r="C1208" s="2">
        <v>2506</v>
      </c>
      <c r="D1208" s="2" t="s">
        <v>8</v>
      </c>
      <c r="E1208" s="2">
        <v>905</v>
      </c>
      <c r="F1208" s="2" t="s">
        <v>2716</v>
      </c>
      <c r="G1208" s="2" t="s">
        <v>2743</v>
      </c>
      <c r="H1208" s="8" t="s">
        <v>2592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21">
        <v>0.52370000000000005</v>
      </c>
    </row>
    <row r="1209" spans="1:21" x14ac:dyDescent="0.3">
      <c r="A1209" s="2" t="s">
        <v>2491</v>
      </c>
      <c r="B1209" s="2" t="s">
        <v>2490</v>
      </c>
      <c r="C1209" s="2">
        <v>2506</v>
      </c>
      <c r="D1209" s="2" t="s">
        <v>8</v>
      </c>
      <c r="E1209" s="2">
        <v>905</v>
      </c>
      <c r="F1209" s="2" t="s">
        <v>2717</v>
      </c>
      <c r="G1209" s="2" t="s">
        <v>2743</v>
      </c>
      <c r="H1209" s="8" t="s">
        <v>2593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21">
        <v>0.52370000000000005</v>
      </c>
    </row>
    <row r="1210" spans="1:21" x14ac:dyDescent="0.3">
      <c r="A1210" s="2" t="s">
        <v>2491</v>
      </c>
      <c r="B1210" s="2" t="s">
        <v>2490</v>
      </c>
      <c r="C1210" s="2">
        <v>2506</v>
      </c>
      <c r="D1210" s="2" t="s">
        <v>8</v>
      </c>
      <c r="E1210" s="2">
        <v>905</v>
      </c>
      <c r="F1210" s="2" t="s">
        <v>2718</v>
      </c>
      <c r="G1210" s="2" t="s">
        <v>2743</v>
      </c>
      <c r="H1210" s="8" t="s">
        <v>2594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21">
        <v>0.52370000000000005</v>
      </c>
    </row>
    <row r="1211" spans="1:21" x14ac:dyDescent="0.3">
      <c r="A1211" s="2" t="s">
        <v>2491</v>
      </c>
      <c r="B1211" s="2" t="s">
        <v>2490</v>
      </c>
      <c r="C1211" s="2">
        <v>2506</v>
      </c>
      <c r="D1211" s="2" t="s">
        <v>8</v>
      </c>
      <c r="E1211" s="2">
        <v>905</v>
      </c>
      <c r="F1211" s="2" t="s">
        <v>2719</v>
      </c>
      <c r="G1211" s="2" t="s">
        <v>2743</v>
      </c>
      <c r="H1211" s="8" t="s">
        <v>2595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21">
        <v>0.52370000000000005</v>
      </c>
    </row>
    <row r="1212" spans="1:21" x14ac:dyDescent="0.3">
      <c r="A1212" s="2" t="s">
        <v>2491</v>
      </c>
      <c r="B1212" s="2" t="s">
        <v>2490</v>
      </c>
      <c r="C1212" s="2">
        <v>2506</v>
      </c>
      <c r="D1212" s="2" t="s">
        <v>8</v>
      </c>
      <c r="E1212" s="2">
        <v>905</v>
      </c>
      <c r="F1212" s="2" t="s">
        <v>2720</v>
      </c>
      <c r="G1212" s="2" t="s">
        <v>2743</v>
      </c>
      <c r="H1212" s="8" t="s">
        <v>2596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21">
        <v>0.52370000000000005</v>
      </c>
    </row>
    <row r="1213" spans="1:21" x14ac:dyDescent="0.3">
      <c r="A1213" s="2" t="s">
        <v>2491</v>
      </c>
      <c r="B1213" s="2" t="s">
        <v>2490</v>
      </c>
      <c r="C1213" s="2">
        <v>2506</v>
      </c>
      <c r="D1213" s="2" t="s">
        <v>8</v>
      </c>
      <c r="E1213" s="2">
        <v>905</v>
      </c>
      <c r="F1213" s="2" t="s">
        <v>2721</v>
      </c>
      <c r="G1213" s="2" t="s">
        <v>2743</v>
      </c>
      <c r="H1213" s="8" t="s">
        <v>2597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21">
        <v>0.52370000000000005</v>
      </c>
    </row>
    <row r="1214" spans="1:21" x14ac:dyDescent="0.3">
      <c r="A1214" s="2" t="s">
        <v>2491</v>
      </c>
      <c r="B1214" s="2" t="s">
        <v>2490</v>
      </c>
      <c r="C1214" s="2">
        <v>2506</v>
      </c>
      <c r="D1214" s="2" t="s">
        <v>8</v>
      </c>
      <c r="E1214" s="2">
        <v>905</v>
      </c>
      <c r="F1214" s="2" t="s">
        <v>2722</v>
      </c>
      <c r="G1214" s="2" t="s">
        <v>2743</v>
      </c>
      <c r="H1214" s="8" t="s">
        <v>2598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21">
        <v>0.52370000000000005</v>
      </c>
    </row>
    <row r="1215" spans="1:21" x14ac:dyDescent="0.3">
      <c r="A1215" s="2" t="s">
        <v>2491</v>
      </c>
      <c r="B1215" s="2" t="s">
        <v>2490</v>
      </c>
      <c r="C1215" s="2">
        <v>2506</v>
      </c>
      <c r="D1215" s="2" t="s">
        <v>8</v>
      </c>
      <c r="E1215" s="2">
        <v>922</v>
      </c>
      <c r="F1215" s="2" t="s">
        <v>2723</v>
      </c>
      <c r="G1215" s="2" t="s">
        <v>2743</v>
      </c>
      <c r="H1215" s="8" t="s">
        <v>2599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21">
        <v>0.52370000000000005</v>
      </c>
    </row>
    <row r="1216" spans="1:21" x14ac:dyDescent="0.3">
      <c r="A1216" s="2" t="s">
        <v>2491</v>
      </c>
      <c r="B1216" s="2" t="s">
        <v>2490</v>
      </c>
      <c r="C1216" s="2">
        <v>2506</v>
      </c>
      <c r="D1216" s="2" t="s">
        <v>8</v>
      </c>
      <c r="E1216" s="2">
        <v>905</v>
      </c>
      <c r="F1216" s="2" t="s">
        <v>2724</v>
      </c>
      <c r="G1216" s="2" t="s">
        <v>2743</v>
      </c>
      <c r="H1216" s="8" t="s">
        <v>2600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21">
        <v>0.52370000000000005</v>
      </c>
    </row>
    <row r="1217" spans="1:21" x14ac:dyDescent="0.3">
      <c r="A1217" s="2" t="s">
        <v>2491</v>
      </c>
      <c r="B1217" s="2" t="s">
        <v>2490</v>
      </c>
      <c r="C1217" s="2">
        <v>2506</v>
      </c>
      <c r="D1217" s="2" t="s">
        <v>8</v>
      </c>
      <c r="E1217" s="2">
        <v>901</v>
      </c>
      <c r="F1217" s="2" t="s">
        <v>2725</v>
      </c>
      <c r="G1217" s="2" t="s">
        <v>2743</v>
      </c>
      <c r="H1217" s="8" t="s">
        <v>2601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21">
        <v>0.52370000000000005</v>
      </c>
    </row>
    <row r="1218" spans="1:21" x14ac:dyDescent="0.3">
      <c r="A1218" s="2" t="s">
        <v>2491</v>
      </c>
      <c r="B1218" s="2" t="s">
        <v>2490</v>
      </c>
      <c r="C1218" s="2">
        <v>2506</v>
      </c>
      <c r="D1218" s="2" t="s">
        <v>8</v>
      </c>
      <c r="E1218" s="2">
        <v>905</v>
      </c>
      <c r="F1218" s="2" t="s">
        <v>2726</v>
      </c>
      <c r="G1218" s="2" t="s">
        <v>2743</v>
      </c>
      <c r="H1218" s="8" t="s">
        <v>2602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21">
        <v>0.52370000000000005</v>
      </c>
    </row>
    <row r="1219" spans="1:21" x14ac:dyDescent="0.3">
      <c r="A1219" s="2" t="s">
        <v>2491</v>
      </c>
      <c r="B1219" s="2" t="s">
        <v>2490</v>
      </c>
      <c r="C1219" s="2">
        <v>2506</v>
      </c>
      <c r="D1219" s="2" t="s">
        <v>8</v>
      </c>
      <c r="E1219" s="2">
        <v>905</v>
      </c>
      <c r="F1219" s="2" t="s">
        <v>2718</v>
      </c>
      <c r="G1219" s="2" t="s">
        <v>2743</v>
      </c>
      <c r="H1219" s="8" t="s">
        <v>2594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21">
        <v>0.52370000000000005</v>
      </c>
    </row>
    <row r="1220" spans="1:21" x14ac:dyDescent="0.3">
      <c r="A1220" s="2" t="s">
        <v>2491</v>
      </c>
      <c r="B1220" s="2" t="s">
        <v>2490</v>
      </c>
      <c r="C1220" s="2">
        <v>2506</v>
      </c>
      <c r="D1220" s="2" t="s">
        <v>8</v>
      </c>
      <c r="E1220" s="2">
        <v>905</v>
      </c>
      <c r="F1220" s="2" t="s">
        <v>2710</v>
      </c>
      <c r="G1220" s="2" t="s">
        <v>2743</v>
      </c>
      <c r="H1220" s="8" t="s">
        <v>2586</v>
      </c>
      <c r="I1220" s="1">
        <v>1995589.748394557</v>
      </c>
      <c r="J1220" s="1">
        <v>2476531.1971726376</v>
      </c>
      <c r="K1220" s="1">
        <v>3063631.9636586322</v>
      </c>
      <c r="L1220" s="1">
        <v>5000000</v>
      </c>
      <c r="M1220" s="1">
        <v>6450704.3860653304</v>
      </c>
      <c r="N1220" s="1">
        <v>6255221.5898675956</v>
      </c>
      <c r="O1220" s="1">
        <v>6582256.5755866067</v>
      </c>
      <c r="P1220" s="1">
        <v>6953254.3430442</v>
      </c>
      <c r="Q1220" s="1">
        <v>7409595.177327699</v>
      </c>
      <c r="R1220" s="1">
        <v>5692558.9121234054</v>
      </c>
      <c r="S1220" s="1">
        <v>4415899.7149857841</v>
      </c>
      <c r="T1220" s="1">
        <v>3908422.952066557</v>
      </c>
      <c r="U1220" s="21">
        <v>0.52370000000000005</v>
      </c>
    </row>
    <row r="1221" spans="1:21" x14ac:dyDescent="0.3">
      <c r="A1221" s="2" t="s">
        <v>2491</v>
      </c>
      <c r="B1221" s="2" t="s">
        <v>2490</v>
      </c>
      <c r="C1221" s="2">
        <v>2506</v>
      </c>
      <c r="D1221" s="2" t="s">
        <v>8</v>
      </c>
      <c r="E1221" s="2">
        <v>905</v>
      </c>
      <c r="F1221" s="2" t="s">
        <v>2727</v>
      </c>
      <c r="G1221" s="2" t="s">
        <v>2743</v>
      </c>
      <c r="H1221" s="8" t="s">
        <v>2603</v>
      </c>
      <c r="I1221" s="1">
        <v>1291883.1166233278</v>
      </c>
      <c r="J1221" s="1">
        <v>1603229.7439852965</v>
      </c>
      <c r="K1221" s="1">
        <v>1983300.6320974717</v>
      </c>
      <c r="L1221" s="1">
        <v>4000000</v>
      </c>
      <c r="M1221" s="1">
        <v>4175986.6191887171</v>
      </c>
      <c r="N1221" s="1">
        <v>4049437.0995786167</v>
      </c>
      <c r="O1221" s="1">
        <v>4261149.4402214931</v>
      </c>
      <c r="P1221" s="1">
        <v>4501321.9268104807</v>
      </c>
      <c r="Q1221" s="1">
        <v>4796742.8767882697</v>
      </c>
      <c r="R1221" s="1">
        <v>3685186.6747021736</v>
      </c>
      <c r="S1221" s="1">
        <v>2858716.9738075705</v>
      </c>
      <c r="T1221" s="1">
        <v>2530192.2043145243</v>
      </c>
      <c r="U1221" s="21">
        <v>0.52370000000000005</v>
      </c>
    </row>
    <row r="1222" spans="1:21" x14ac:dyDescent="0.3">
      <c r="A1222" s="2" t="s">
        <v>2491</v>
      </c>
      <c r="B1222" s="2" t="s">
        <v>2490</v>
      </c>
      <c r="C1222" s="2">
        <v>2506</v>
      </c>
      <c r="D1222" s="2" t="s">
        <v>8</v>
      </c>
      <c r="E1222" s="2">
        <v>905</v>
      </c>
      <c r="F1222" s="2" t="s">
        <v>2719</v>
      </c>
      <c r="G1222" s="2" t="s">
        <v>2743</v>
      </c>
      <c r="H1222" s="8" t="s">
        <v>2595</v>
      </c>
      <c r="I1222" s="1">
        <v>442076.8813982624</v>
      </c>
      <c r="J1222" s="1">
        <v>548618.36668200977</v>
      </c>
      <c r="K1222" s="1">
        <v>678677.00028817041</v>
      </c>
      <c r="L1222" s="1">
        <v>949060.92071429361</v>
      </c>
      <c r="M1222" s="1">
        <v>1429004.7742067424</v>
      </c>
      <c r="N1222" s="1">
        <v>1385700.069429806</v>
      </c>
      <c r="O1222" s="1">
        <v>1458147.1276045116</v>
      </c>
      <c r="P1222" s="1">
        <v>1540333.126092084</v>
      </c>
      <c r="Q1222" s="1">
        <v>1641424.9126364014</v>
      </c>
      <c r="R1222" s="1">
        <v>1261055.1307311296</v>
      </c>
      <c r="S1222" s="1">
        <v>978240.73116175341</v>
      </c>
      <c r="T1222" s="1">
        <v>865820.95905483584</v>
      </c>
      <c r="U1222" s="21">
        <v>0.52370000000000005</v>
      </c>
    </row>
    <row r="1223" spans="1:21" x14ac:dyDescent="0.3">
      <c r="A1223" s="2" t="s">
        <v>2491</v>
      </c>
      <c r="B1223" s="2" t="s">
        <v>2490</v>
      </c>
      <c r="C1223" s="2">
        <v>2506</v>
      </c>
      <c r="D1223" s="2" t="s">
        <v>8</v>
      </c>
      <c r="E1223" s="2">
        <v>905</v>
      </c>
      <c r="F1223" s="2" t="s">
        <v>2728</v>
      </c>
      <c r="G1223" s="2" t="s">
        <v>2743</v>
      </c>
      <c r="H1223" s="8" t="s">
        <v>2604</v>
      </c>
      <c r="I1223" s="1">
        <v>462223.37316134165</v>
      </c>
      <c r="J1223" s="1">
        <v>573620.20656667871</v>
      </c>
      <c r="K1223" s="1">
        <v>709605.92050867656</v>
      </c>
      <c r="L1223" s="1">
        <v>992311.87733829697</v>
      </c>
      <c r="M1223" s="1">
        <v>1494127.9103044679</v>
      </c>
      <c r="N1223" s="1">
        <v>1448849.707444276</v>
      </c>
      <c r="O1223" s="1">
        <v>1524598.3498505736</v>
      </c>
      <c r="P1223" s="1">
        <v>1610529.7591733232</v>
      </c>
      <c r="Q1223" s="1">
        <v>1716228.5381450397</v>
      </c>
      <c r="R1223" s="1">
        <v>1318524.4033239565</v>
      </c>
      <c r="S1223" s="1">
        <v>1022821.4809406681</v>
      </c>
      <c r="T1223" s="1">
        <v>905278.4732427022</v>
      </c>
      <c r="U1223" s="21">
        <v>0.52370000000000005</v>
      </c>
    </row>
    <row r="1224" spans="1:21" x14ac:dyDescent="0.3">
      <c r="A1224" s="2" t="s">
        <v>2491</v>
      </c>
      <c r="B1224" s="2" t="s">
        <v>2490</v>
      </c>
      <c r="C1224" s="2">
        <v>2506</v>
      </c>
      <c r="D1224" s="2" t="s">
        <v>8</v>
      </c>
      <c r="E1224" s="2">
        <v>905</v>
      </c>
      <c r="F1224" s="2" t="s">
        <v>2729</v>
      </c>
      <c r="G1224" s="2" t="s">
        <v>2743</v>
      </c>
      <c r="H1224" s="8" t="s">
        <v>2605</v>
      </c>
      <c r="I1224" s="1">
        <v>441564.29582123453</v>
      </c>
      <c r="J1224" s="1">
        <v>547982.24687143683</v>
      </c>
      <c r="K1224" s="1">
        <v>677890.07824712654</v>
      </c>
      <c r="L1224" s="1">
        <v>947960.49008752056</v>
      </c>
      <c r="M1224" s="1">
        <v>1427347.851468676</v>
      </c>
      <c r="N1224" s="1">
        <v>1384093.3582454761</v>
      </c>
      <c r="O1224" s="1">
        <v>1456456.4144768973</v>
      </c>
      <c r="P1224" s="1">
        <v>1538547.1187764429</v>
      </c>
      <c r="Q1224" s="1">
        <v>1639521.6899812594</v>
      </c>
      <c r="R1224" s="1">
        <v>1259592.9446294606</v>
      </c>
      <c r="S1224" s="1">
        <v>977106.46671420126</v>
      </c>
      <c r="T1224" s="1">
        <v>864817.04468026781</v>
      </c>
      <c r="U1224" s="21">
        <v>0.52370000000000005</v>
      </c>
    </row>
    <row r="1225" spans="1:21" x14ac:dyDescent="0.3">
      <c r="A1225" s="2" t="s">
        <v>2491</v>
      </c>
      <c r="B1225" s="2" t="s">
        <v>2490</v>
      </c>
      <c r="C1225" s="2">
        <v>2506</v>
      </c>
      <c r="D1225" s="2" t="s">
        <v>8</v>
      </c>
      <c r="E1225" s="2">
        <v>922</v>
      </c>
      <c r="F1225" s="2" t="s">
        <v>2730</v>
      </c>
      <c r="G1225" s="2" t="s">
        <v>2743</v>
      </c>
      <c r="H1225" s="8" t="s">
        <v>2606</v>
      </c>
      <c r="I1225" s="1">
        <v>245772.70756131579</v>
      </c>
      <c r="J1225" s="1">
        <v>305004.46205381304</v>
      </c>
      <c r="K1225" s="1">
        <v>377310.57863246859</v>
      </c>
      <c r="L1225" s="1">
        <v>527630.559161613</v>
      </c>
      <c r="M1225" s="1">
        <v>794455.41545620002</v>
      </c>
      <c r="N1225" s="1">
        <v>770380.15843414643</v>
      </c>
      <c r="O1225" s="1">
        <v>810657.11113552214</v>
      </c>
      <c r="P1225" s="1">
        <v>856348.42914344976</v>
      </c>
      <c r="Q1225" s="1">
        <v>912550.42281618447</v>
      </c>
      <c r="R1225" s="1">
        <v>701083.78633956076</v>
      </c>
      <c r="S1225" s="1">
        <v>543853.07909324742</v>
      </c>
      <c r="T1225" s="1">
        <v>481353.29017247848</v>
      </c>
      <c r="U1225" s="21">
        <v>0.52370000000000005</v>
      </c>
    </row>
    <row r="1226" spans="1:21" x14ac:dyDescent="0.3">
      <c r="A1226" s="2" t="s">
        <v>2491</v>
      </c>
      <c r="B1226" s="2" t="s">
        <v>2490</v>
      </c>
      <c r="C1226" s="2">
        <v>2506</v>
      </c>
      <c r="D1226" s="2" t="s">
        <v>8</v>
      </c>
      <c r="E1226" s="2">
        <v>905</v>
      </c>
      <c r="F1226" s="2" t="s">
        <v>2731</v>
      </c>
      <c r="G1226" s="2" t="s">
        <v>2743</v>
      </c>
      <c r="H1226" s="8" t="s">
        <v>2607</v>
      </c>
      <c r="I1226" s="1">
        <v>185301.02794263128</v>
      </c>
      <c r="J1226" s="1">
        <v>229958.97675725739</v>
      </c>
      <c r="K1226" s="1">
        <v>284474.3778427174</v>
      </c>
      <c r="L1226" s="1">
        <v>397808.55228687369</v>
      </c>
      <c r="M1226" s="1">
        <v>598981.90730513493</v>
      </c>
      <c r="N1226" s="1">
        <v>580830.29918543901</v>
      </c>
      <c r="O1226" s="1">
        <v>611197.22158303554</v>
      </c>
      <c r="P1226" s="1">
        <v>645646.32001602731</v>
      </c>
      <c r="Q1226" s="1">
        <v>688019.97209204081</v>
      </c>
      <c r="R1226" s="1">
        <v>528584.10346568748</v>
      </c>
      <c r="S1226" s="1">
        <v>410039.56706869905</v>
      </c>
      <c r="T1226" s="1">
        <v>362917.67445445649</v>
      </c>
      <c r="U1226" s="21">
        <v>0.52370000000000005</v>
      </c>
    </row>
    <row r="1227" spans="1:21" x14ac:dyDescent="0.3">
      <c r="A1227" s="2" t="s">
        <v>2491</v>
      </c>
      <c r="B1227" s="2" t="s">
        <v>2490</v>
      </c>
      <c r="C1227" s="2">
        <v>2506</v>
      </c>
      <c r="D1227" s="2" t="s">
        <v>8</v>
      </c>
      <c r="E1227" s="2">
        <v>905</v>
      </c>
      <c r="F1227" s="2" t="s">
        <v>2732</v>
      </c>
      <c r="G1227" s="2" t="s">
        <v>2743</v>
      </c>
      <c r="H1227" s="8" t="s">
        <v>2608</v>
      </c>
      <c r="I1227" s="1">
        <v>52171.013703777884</v>
      </c>
      <c r="J1227" s="1">
        <v>64744.340929527469</v>
      </c>
      <c r="K1227" s="1">
        <v>80093.007737663123</v>
      </c>
      <c r="L1227" s="1">
        <v>112001.94442129017</v>
      </c>
      <c r="M1227" s="1">
        <v>168641.76978017611</v>
      </c>
      <c r="N1227" s="1">
        <v>163531.23258309462</v>
      </c>
      <c r="O1227" s="1">
        <v>172080.95916657074</v>
      </c>
      <c r="P1227" s="1">
        <v>181780.0116024095</v>
      </c>
      <c r="Q1227" s="1">
        <v>193710.20113066855</v>
      </c>
      <c r="R1227" s="1">
        <v>148821.45453637323</v>
      </c>
      <c r="S1227" s="1">
        <v>115445.55424298679</v>
      </c>
      <c r="T1227" s="1">
        <v>102178.51016546169</v>
      </c>
      <c r="U1227" s="21">
        <v>0.52370000000000005</v>
      </c>
    </row>
    <row r="1228" spans="1:21" x14ac:dyDescent="0.3">
      <c r="A1228" s="2" t="s">
        <v>2491</v>
      </c>
      <c r="B1228" s="2" t="s">
        <v>2490</v>
      </c>
      <c r="C1228" s="2">
        <v>2506</v>
      </c>
      <c r="D1228" s="2" t="s">
        <v>8</v>
      </c>
      <c r="E1228" s="2">
        <v>905</v>
      </c>
      <c r="F1228" s="2" t="s">
        <v>2733</v>
      </c>
      <c r="G1228" s="2" t="s">
        <v>2743</v>
      </c>
      <c r="H1228" s="8" t="s">
        <v>2609</v>
      </c>
      <c r="I1228" s="1">
        <v>28838.171911352165</v>
      </c>
      <c r="J1228" s="1">
        <v>35788.233761647287</v>
      </c>
      <c r="K1228" s="1">
        <v>44272.398829557955</v>
      </c>
      <c r="L1228" s="1">
        <v>61910.457518922733</v>
      </c>
      <c r="M1228" s="1">
        <v>93218.820243150127</v>
      </c>
      <c r="N1228" s="1">
        <v>90393.907714411529</v>
      </c>
      <c r="O1228" s="1">
        <v>95119.874635607994</v>
      </c>
      <c r="P1228" s="1">
        <v>100481.14561090597</v>
      </c>
      <c r="Q1228" s="1">
        <v>107075.70515894164</v>
      </c>
      <c r="R1228" s="1">
        <v>82262.896296888168</v>
      </c>
      <c r="S1228" s="1">
        <v>63813.95536156703</v>
      </c>
      <c r="T1228" s="1">
        <v>56480.432957047407</v>
      </c>
      <c r="U1228" s="21">
        <v>0.52370000000000005</v>
      </c>
    </row>
    <row r="1229" spans="1:21" x14ac:dyDescent="0.3">
      <c r="A1229" s="2" t="s">
        <v>2491</v>
      </c>
      <c r="B1229" s="2" t="s">
        <v>2490</v>
      </c>
      <c r="C1229" s="2">
        <v>2506</v>
      </c>
      <c r="D1229" s="2" t="s">
        <v>8</v>
      </c>
      <c r="E1229" s="2">
        <v>922</v>
      </c>
      <c r="F1229" s="2" t="s">
        <v>2734</v>
      </c>
      <c r="G1229" s="2" t="s">
        <v>2743</v>
      </c>
      <c r="H1229" s="8" t="s">
        <v>2610</v>
      </c>
      <c r="I1229" s="1">
        <v>7084.9524782908247</v>
      </c>
      <c r="J1229" s="1">
        <v>8792.4413608000268</v>
      </c>
      <c r="K1229" s="1">
        <v>10876.828211287586</v>
      </c>
      <c r="L1229" s="1">
        <v>15210.140600422124</v>
      </c>
      <c r="M1229" s="1">
        <v>22901.968735579474</v>
      </c>
      <c r="N1229" s="1">
        <v>22207.945165605444</v>
      </c>
      <c r="O1229" s="1">
        <v>23369.01914607751</v>
      </c>
      <c r="P1229" s="1">
        <v>24686.174415142035</v>
      </c>
      <c r="Q1229" s="1">
        <v>26306.323610337706</v>
      </c>
      <c r="R1229" s="1">
        <v>20210.320986421058</v>
      </c>
      <c r="S1229" s="1">
        <v>15677.791316948826</v>
      </c>
      <c r="T1229" s="1">
        <v>13876.093973087391</v>
      </c>
      <c r="U1229" s="21">
        <v>0.52370000000000005</v>
      </c>
    </row>
    <row r="1230" spans="1:21" x14ac:dyDescent="0.3">
      <c r="A1230" s="2" t="s">
        <v>2491</v>
      </c>
      <c r="B1230" s="2" t="s">
        <v>2490</v>
      </c>
      <c r="C1230" s="2">
        <v>2506</v>
      </c>
      <c r="D1230" s="2" t="s">
        <v>8</v>
      </c>
      <c r="E1230" s="2">
        <v>907</v>
      </c>
      <c r="F1230" s="2" t="s">
        <v>2735</v>
      </c>
      <c r="G1230" s="2" t="s">
        <v>2743</v>
      </c>
      <c r="H1230" s="8" t="s">
        <v>2611</v>
      </c>
      <c r="I1230" s="1">
        <v>6440.8658893552956</v>
      </c>
      <c r="J1230" s="1">
        <v>7993.1285098182052</v>
      </c>
      <c r="K1230" s="1">
        <v>9888.0256466250776</v>
      </c>
      <c r="L1230" s="1">
        <v>13827.400545838294</v>
      </c>
      <c r="M1230" s="1">
        <v>20819.971577799522</v>
      </c>
      <c r="N1230" s="1">
        <v>20189.041059641313</v>
      </c>
      <c r="O1230" s="1">
        <v>21244.562860070466</v>
      </c>
      <c r="P1230" s="1">
        <v>22441.976741038212</v>
      </c>
      <c r="Q1230" s="1">
        <v>23914.839645761553</v>
      </c>
      <c r="R1230" s="1">
        <v>18373.019078564601</v>
      </c>
      <c r="S1230" s="1">
        <v>14252.537560862567</v>
      </c>
      <c r="T1230" s="1">
        <v>12614.630884624901</v>
      </c>
      <c r="U1230" s="21">
        <v>0.52370000000000005</v>
      </c>
    </row>
    <row r="1231" spans="1:21" x14ac:dyDescent="0.3">
      <c r="A1231" s="2" t="s">
        <v>2491</v>
      </c>
      <c r="B1231" s="2" t="s">
        <v>2490</v>
      </c>
      <c r="C1231" s="2">
        <v>2506</v>
      </c>
      <c r="D1231" s="2" t="s">
        <v>8</v>
      </c>
      <c r="E1231" s="2">
        <v>901</v>
      </c>
      <c r="F1231" s="2" t="s">
        <v>2736</v>
      </c>
      <c r="G1231" s="2" t="s">
        <v>2743</v>
      </c>
      <c r="H1231" s="8" t="s">
        <v>2612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21">
        <v>0.52370000000000005</v>
      </c>
    </row>
    <row r="1232" spans="1:21" x14ac:dyDescent="0.3">
      <c r="A1232" s="2" t="s">
        <v>2491</v>
      </c>
      <c r="B1232" s="2" t="s">
        <v>2490</v>
      </c>
      <c r="C1232" s="2">
        <v>2506</v>
      </c>
      <c r="D1232" s="2" t="s">
        <v>8</v>
      </c>
      <c r="E1232" s="2">
        <v>901</v>
      </c>
      <c r="F1232" s="2" t="s">
        <v>2736</v>
      </c>
      <c r="G1232" s="2" t="s">
        <v>2743</v>
      </c>
      <c r="H1232" s="8" t="s">
        <v>2612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21">
        <v>0.52370000000000005</v>
      </c>
    </row>
    <row r="1233" spans="1:21" x14ac:dyDescent="0.3">
      <c r="A1233" s="2" t="s">
        <v>2491</v>
      </c>
      <c r="B1233" s="2" t="s">
        <v>2490</v>
      </c>
      <c r="C1233" s="2">
        <v>2506</v>
      </c>
      <c r="D1233" s="2" t="s">
        <v>8</v>
      </c>
      <c r="E1233" s="2">
        <v>922</v>
      </c>
      <c r="F1233" s="2" t="s">
        <v>2737</v>
      </c>
      <c r="G1233" s="2" t="s">
        <v>2743</v>
      </c>
      <c r="H1233" s="8" t="s">
        <v>2613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21">
        <v>0.52370000000000005</v>
      </c>
    </row>
    <row r="1234" spans="1:21" x14ac:dyDescent="0.3">
      <c r="A1234" s="2" t="s">
        <v>2491</v>
      </c>
      <c r="B1234" s="2" t="s">
        <v>2490</v>
      </c>
      <c r="C1234" s="2">
        <v>2506</v>
      </c>
      <c r="D1234" s="2" t="s">
        <v>8</v>
      </c>
      <c r="E1234" s="2">
        <v>905</v>
      </c>
      <c r="F1234" s="2" t="s">
        <v>2738</v>
      </c>
      <c r="G1234" s="2" t="s">
        <v>2743</v>
      </c>
      <c r="H1234" s="8" t="s">
        <v>2614</v>
      </c>
      <c r="I1234" s="1">
        <v>740539.22655215533</v>
      </c>
      <c r="J1234" s="1">
        <v>919010.78303390136</v>
      </c>
      <c r="K1234" s="1">
        <v>1136876.7787233901</v>
      </c>
      <c r="L1234" s="1">
        <v>1589806.8181119815</v>
      </c>
      <c r="M1234" s="1">
        <v>2393778.4009045395</v>
      </c>
      <c r="N1234" s="1">
        <v>2321237.0988573707</v>
      </c>
      <c r="O1234" s="1">
        <v>2442595.8278118996</v>
      </c>
      <c r="P1234" s="1">
        <v>2580268.6135067795</v>
      </c>
      <c r="Q1234" s="1">
        <v>2749611.1794005646</v>
      </c>
      <c r="R1234" s="1">
        <v>2112439.7824141192</v>
      </c>
      <c r="S1234" s="1">
        <v>1638686.9906995029</v>
      </c>
      <c r="T1234" s="1">
        <v>1450368.4999837985</v>
      </c>
      <c r="U1234" s="21">
        <v>0.52370000000000005</v>
      </c>
    </row>
    <row r="1235" spans="1:21" x14ac:dyDescent="0.3">
      <c r="A1235" s="2" t="s">
        <v>2491</v>
      </c>
      <c r="B1235" s="2" t="s">
        <v>2490</v>
      </c>
      <c r="C1235" s="2">
        <v>2506</v>
      </c>
      <c r="D1235" s="2" t="s">
        <v>8</v>
      </c>
      <c r="E1235" s="2">
        <v>922</v>
      </c>
      <c r="F1235" s="2" t="s">
        <v>2739</v>
      </c>
      <c r="G1235" s="2" t="s">
        <v>2743</v>
      </c>
      <c r="H1235" s="8" t="s">
        <v>2615</v>
      </c>
      <c r="I1235" s="1">
        <v>469355.96121027245</v>
      </c>
      <c r="J1235" s="1">
        <v>582471.76377374923</v>
      </c>
      <c r="K1235" s="1">
        <v>720555.87890964223</v>
      </c>
      <c r="L1235" s="1">
        <v>1007624.2830885893</v>
      </c>
      <c r="M1235" s="1">
        <v>1517183.8600798415</v>
      </c>
      <c r="N1235" s="1">
        <v>1471206.9673927182</v>
      </c>
      <c r="O1235" s="1">
        <v>1548124.4902428035</v>
      </c>
      <c r="P1235" s="1">
        <v>1635381.9107081122</v>
      </c>
      <c r="Q1235" s="1">
        <v>1742711.7319235906</v>
      </c>
      <c r="R1235" s="1">
        <v>1338870.6080973125</v>
      </c>
      <c r="S1235" s="1">
        <v>1038604.6816499941</v>
      </c>
      <c r="T1235" s="1">
        <v>919247.8629233737</v>
      </c>
      <c r="U1235" s="21">
        <v>0.52370000000000005</v>
      </c>
    </row>
    <row r="1236" spans="1:21" x14ac:dyDescent="0.3">
      <c r="A1236" s="2" t="s">
        <v>2491</v>
      </c>
      <c r="B1236" s="2" t="s">
        <v>2490</v>
      </c>
      <c r="C1236" s="2">
        <v>2506</v>
      </c>
      <c r="D1236" s="2" t="s">
        <v>8</v>
      </c>
      <c r="E1236" s="2">
        <v>901</v>
      </c>
      <c r="F1236" s="2" t="s">
        <v>2740</v>
      </c>
      <c r="G1236" s="2" t="s">
        <v>2743</v>
      </c>
      <c r="H1236" s="8" t="s">
        <v>2616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21">
        <v>0.52370000000000005</v>
      </c>
    </row>
    <row r="1237" spans="1:21" x14ac:dyDescent="0.3">
      <c r="A1237" s="2" t="s">
        <v>2491</v>
      </c>
      <c r="B1237" s="2" t="s">
        <v>2490</v>
      </c>
      <c r="C1237" s="2">
        <v>2506</v>
      </c>
      <c r="D1237" s="2" t="s">
        <v>8</v>
      </c>
      <c r="E1237" s="2">
        <v>901</v>
      </c>
      <c r="F1237" s="2" t="s">
        <v>2740</v>
      </c>
      <c r="G1237" s="2" t="s">
        <v>2743</v>
      </c>
      <c r="H1237" s="8" t="s">
        <v>2616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21">
        <v>0.52370000000000005</v>
      </c>
    </row>
    <row r="1238" spans="1:21" x14ac:dyDescent="0.3">
      <c r="A1238" s="2" t="s">
        <v>2491</v>
      </c>
      <c r="B1238" s="2" t="s">
        <v>2490</v>
      </c>
      <c r="C1238" s="2">
        <v>2506</v>
      </c>
      <c r="D1238" s="2" t="s">
        <v>252</v>
      </c>
      <c r="E1238" s="2">
        <v>999</v>
      </c>
      <c r="F1238" s="2" t="s">
        <v>252</v>
      </c>
      <c r="G1238" s="2" t="s">
        <v>2743</v>
      </c>
      <c r="H1238" s="8" t="s">
        <v>1502</v>
      </c>
      <c r="I1238" s="1">
        <v>18573789.151009478</v>
      </c>
      <c r="J1238" s="1">
        <v>23050112.539006226</v>
      </c>
      <c r="K1238" s="1">
        <v>28514505.135670789</v>
      </c>
      <c r="L1238" s="1">
        <v>39874642.114410058</v>
      </c>
      <c r="M1238" s="1">
        <v>60039406.014517434</v>
      </c>
      <c r="N1238" s="1">
        <v>58219965.800341398</v>
      </c>
      <c r="O1238" s="1">
        <v>61263817.310720749</v>
      </c>
      <c r="P1238" s="1">
        <v>64716848.833756089</v>
      </c>
      <c r="Q1238" s="1">
        <v>68964204.004725665</v>
      </c>
      <c r="R1238" s="1">
        <v>52983028.725488923</v>
      </c>
      <c r="S1238" s="1">
        <v>41100627.162538551</v>
      </c>
      <c r="T1238" s="1">
        <v>36377328.498030208</v>
      </c>
      <c r="U1238" s="21">
        <v>0.52370000000000005</v>
      </c>
    </row>
  </sheetData>
  <autoFilter ref="A1:T691" xr:uid="{00000000-0009-0000-0000-000001000000}"/>
  <phoneticPr fontId="3" type="noConversion"/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E6368-5D4E-45A1-900D-EA524207F044}">
  <sheetPr>
    <tabColor rgb="FF00B050"/>
  </sheetPr>
  <dimension ref="A1:X1229"/>
  <sheetViews>
    <sheetView workbookViewId="0">
      <pane xSplit="8" ySplit="1" topLeftCell="Q2" activePane="bottomRight" state="frozen"/>
      <selection activeCell="V54" sqref="V2:V54"/>
      <selection pane="topRight" activeCell="V54" sqref="V2:V54"/>
      <selection pane="bottomLeft" activeCell="V54" sqref="V2:V54"/>
      <selection pane="bottomRight" activeCell="V54" sqref="V2:V54"/>
    </sheetView>
  </sheetViews>
  <sheetFormatPr defaultRowHeight="16.5" x14ac:dyDescent="0.3"/>
  <cols>
    <col min="1" max="1" width="14.375" style="2" bestFit="1" customWidth="1"/>
    <col min="2" max="2" width="16.5" style="2" bestFit="1" customWidth="1"/>
    <col min="3" max="6" width="11.5" style="2" customWidth="1"/>
    <col min="7" max="7" width="16.375" style="2" customWidth="1"/>
    <col min="8" max="8" width="44.375" style="8" customWidth="1"/>
    <col min="9" max="9" width="14.25" style="1" customWidth="1"/>
    <col min="10" max="20" width="14.25" style="2" customWidth="1"/>
    <col min="21" max="21" width="10.875" style="21" bestFit="1" customWidth="1"/>
    <col min="22" max="22" width="14.625" bestFit="1" customWidth="1"/>
    <col min="23" max="23" width="11.625" bestFit="1" customWidth="1"/>
  </cols>
  <sheetData>
    <row r="1" spans="1:24" x14ac:dyDescent="0.3">
      <c r="A1" s="3" t="s">
        <v>65</v>
      </c>
      <c r="B1" s="3" t="s">
        <v>160</v>
      </c>
      <c r="C1" s="3" t="s">
        <v>35</v>
      </c>
      <c r="D1" s="3" t="s">
        <v>36</v>
      </c>
      <c r="E1" s="3" t="s">
        <v>37</v>
      </c>
      <c r="F1" s="3" t="s">
        <v>38</v>
      </c>
      <c r="G1" s="3" t="s">
        <v>39</v>
      </c>
      <c r="H1" s="5" t="s">
        <v>40</v>
      </c>
      <c r="I1" s="5" t="s">
        <v>41</v>
      </c>
      <c r="J1" s="3" t="s">
        <v>42</v>
      </c>
      <c r="K1" s="3" t="s">
        <v>43</v>
      </c>
      <c r="L1" s="3" t="s">
        <v>44</v>
      </c>
      <c r="M1" s="3" t="s">
        <v>45</v>
      </c>
      <c r="N1" s="3" t="s">
        <v>46</v>
      </c>
      <c r="O1" s="3" t="s">
        <v>47</v>
      </c>
      <c r="P1" s="3" t="s">
        <v>48</v>
      </c>
      <c r="Q1" s="3" t="s">
        <v>49</v>
      </c>
      <c r="R1" s="3" t="s">
        <v>50</v>
      </c>
      <c r="S1" s="3" t="s">
        <v>51</v>
      </c>
      <c r="T1" s="3" t="s">
        <v>52</v>
      </c>
    </row>
    <row r="2" spans="1:24" x14ac:dyDescent="0.3">
      <c r="A2" s="7" t="s">
        <v>64</v>
      </c>
      <c r="B2" s="7" t="s">
        <v>161</v>
      </c>
      <c r="C2" s="7">
        <v>1501</v>
      </c>
      <c r="D2" s="7" t="s">
        <v>0</v>
      </c>
      <c r="E2" s="7">
        <v>908</v>
      </c>
      <c r="F2" s="7" t="s">
        <v>0</v>
      </c>
      <c r="G2" s="7"/>
      <c r="H2" s="8" t="s">
        <v>1</v>
      </c>
      <c r="I2" s="20">
        <v>195509143.55021498</v>
      </c>
      <c r="J2" s="20">
        <v>110872918.63210528</v>
      </c>
      <c r="K2" s="20">
        <v>210758259.64443779</v>
      </c>
      <c r="L2" s="20">
        <v>161071648.58220196</v>
      </c>
      <c r="M2" s="20">
        <v>183598853.15303573</v>
      </c>
      <c r="N2" s="20">
        <v>103983258.74751998</v>
      </c>
      <c r="O2" s="20">
        <v>102514415.49736021</v>
      </c>
      <c r="P2" s="20">
        <v>125566113.73838694</v>
      </c>
      <c r="Q2" s="20">
        <v>225205144.78261727</v>
      </c>
      <c r="R2" s="20">
        <v>235531493.48492786</v>
      </c>
      <c r="S2" s="20">
        <v>101813316.52222885</v>
      </c>
      <c r="T2" s="20">
        <v>233747280.70853707</v>
      </c>
      <c r="U2" s="21">
        <v>0.40289999999999998</v>
      </c>
    </row>
    <row r="3" spans="1:24" x14ac:dyDescent="0.3">
      <c r="A3" s="7" t="s">
        <v>64</v>
      </c>
      <c r="B3" s="7" t="s">
        <v>161</v>
      </c>
      <c r="C3" s="7">
        <v>1501</v>
      </c>
      <c r="D3" s="7" t="s">
        <v>2</v>
      </c>
      <c r="E3" s="7">
        <v>908</v>
      </c>
      <c r="F3" s="7" t="s">
        <v>2</v>
      </c>
      <c r="G3" s="7"/>
      <c r="H3" s="8" t="s">
        <v>3</v>
      </c>
      <c r="I3" s="20">
        <v>133638000.67178351</v>
      </c>
      <c r="J3" s="20">
        <v>93166567.363372311</v>
      </c>
      <c r="K3" s="20">
        <v>89425322.188368917</v>
      </c>
      <c r="L3" s="20">
        <v>97565022.328383118</v>
      </c>
      <c r="M3" s="20">
        <v>90559919.648364723</v>
      </c>
      <c r="N3" s="20">
        <v>100269973.2844705</v>
      </c>
      <c r="O3" s="20">
        <v>103088484.65202372</v>
      </c>
      <c r="P3" s="20">
        <v>114625089.04172426</v>
      </c>
      <c r="Q3" s="20">
        <v>230659518.81774256</v>
      </c>
      <c r="R3" s="20">
        <v>95074095.660038918</v>
      </c>
      <c r="S3" s="20">
        <v>98086105.424067289</v>
      </c>
      <c r="T3" s="20">
        <v>167509240.60195211</v>
      </c>
      <c r="U3" s="21">
        <v>0.39929999999999999</v>
      </c>
    </row>
    <row r="4" spans="1:24" x14ac:dyDescent="0.3">
      <c r="A4" s="7" t="s">
        <v>64</v>
      </c>
      <c r="B4" s="7" t="s">
        <v>161</v>
      </c>
      <c r="C4" s="7">
        <v>1501</v>
      </c>
      <c r="D4" s="7" t="s">
        <v>4</v>
      </c>
      <c r="E4" s="7">
        <v>909</v>
      </c>
      <c r="F4" s="7" t="s">
        <v>4</v>
      </c>
      <c r="G4" s="7"/>
      <c r="H4" s="8" t="s">
        <v>5</v>
      </c>
      <c r="I4" s="20">
        <v>356820562.31217724</v>
      </c>
      <c r="J4" s="20">
        <v>176721813.07293093</v>
      </c>
      <c r="K4" s="20">
        <v>526262326.44889921</v>
      </c>
      <c r="L4" s="20">
        <v>195176644.7311151</v>
      </c>
      <c r="M4" s="20">
        <v>195565213.68508393</v>
      </c>
      <c r="N4" s="20">
        <v>187335015.53742802</v>
      </c>
      <c r="O4" s="20">
        <v>184688764.81971535</v>
      </c>
      <c r="P4" s="20">
        <v>194111848.52734828</v>
      </c>
      <c r="Q4" s="20">
        <v>338582426.08740813</v>
      </c>
      <c r="R4" s="20">
        <v>330313806.62719655</v>
      </c>
      <c r="S4" s="20">
        <v>175845324.61562011</v>
      </c>
      <c r="T4" s="20">
        <v>410932067.82309389</v>
      </c>
      <c r="U4" s="21">
        <v>0.36299999999999999</v>
      </c>
    </row>
    <row r="5" spans="1:24" x14ac:dyDescent="0.3">
      <c r="A5" s="7" t="s">
        <v>64</v>
      </c>
      <c r="B5" s="7" t="s">
        <v>161</v>
      </c>
      <c r="C5" s="7">
        <v>1501</v>
      </c>
      <c r="D5" s="7"/>
      <c r="E5" s="7">
        <v>909</v>
      </c>
      <c r="F5" s="7"/>
      <c r="G5" s="7"/>
      <c r="H5" s="8" t="s">
        <v>1267</v>
      </c>
      <c r="I5" s="20">
        <v>59800948.261085026</v>
      </c>
      <c r="J5" s="20">
        <v>29559322.267889742</v>
      </c>
      <c r="K5" s="20">
        <v>90252874.619397163</v>
      </c>
      <c r="L5" s="20">
        <v>29717560.636510443</v>
      </c>
      <c r="M5" s="20">
        <v>29211172.604971968</v>
      </c>
      <c r="N5" s="20">
        <v>27711801.986863974</v>
      </c>
      <c r="O5" s="20">
        <v>27320351.538123928</v>
      </c>
      <c r="P5" s="20">
        <v>28988436.782895684</v>
      </c>
      <c r="Q5" s="20">
        <v>59116506.023073249</v>
      </c>
      <c r="R5" s="20">
        <v>57055392.447049543</v>
      </c>
      <c r="S5" s="20">
        <v>26173833.334893357</v>
      </c>
      <c r="T5" s="20">
        <v>79041708.002674639</v>
      </c>
      <c r="U5" s="21">
        <v>0.41710000000000003</v>
      </c>
    </row>
    <row r="6" spans="1:24" x14ac:dyDescent="0.3">
      <c r="A6" s="7" t="s">
        <v>64</v>
      </c>
      <c r="B6" s="7" t="s">
        <v>161</v>
      </c>
      <c r="C6" s="7">
        <v>1501</v>
      </c>
      <c r="D6" s="7" t="s">
        <v>15</v>
      </c>
      <c r="E6" s="7">
        <v>909</v>
      </c>
      <c r="F6" s="7" t="s">
        <v>14</v>
      </c>
      <c r="G6" s="7"/>
      <c r="H6" s="8" t="s">
        <v>54</v>
      </c>
      <c r="I6" s="20">
        <v>19544535.646247204</v>
      </c>
      <c r="J6" s="20">
        <v>9660770.348011829</v>
      </c>
      <c r="K6" s="20">
        <v>29511781.196722683</v>
      </c>
      <c r="L6" s="20">
        <v>9727070.1564956661</v>
      </c>
      <c r="M6" s="20">
        <v>9546985.806211289</v>
      </c>
      <c r="N6" s="20">
        <v>9056951.7290824987</v>
      </c>
      <c r="O6" s="20">
        <v>8929015.3422590476</v>
      </c>
      <c r="P6" s="20">
        <v>9474189.8332233671</v>
      </c>
      <c r="Q6" s="20">
        <v>19320841.773363862</v>
      </c>
      <c r="R6" s="20">
        <v>18647215.201730158</v>
      </c>
      <c r="S6" s="20">
        <v>8554302.7909750901</v>
      </c>
      <c r="T6" s="20">
        <v>25842612.277672403</v>
      </c>
      <c r="U6" s="21">
        <v>0.36370000000000002</v>
      </c>
    </row>
    <row r="7" spans="1:24" x14ac:dyDescent="0.3">
      <c r="A7" s="7" t="s">
        <v>64</v>
      </c>
      <c r="B7" s="7" t="s">
        <v>161</v>
      </c>
      <c r="C7" s="7">
        <v>1501</v>
      </c>
      <c r="D7" s="7" t="s">
        <v>6</v>
      </c>
      <c r="E7" s="7">
        <v>909</v>
      </c>
      <c r="F7" s="7" t="s">
        <v>6</v>
      </c>
      <c r="G7" s="7"/>
      <c r="H7" s="8" t="s">
        <v>7</v>
      </c>
      <c r="I7" s="20">
        <v>37348817.670366094</v>
      </c>
      <c r="J7" s="20">
        <v>36922683.333482482</v>
      </c>
      <c r="K7" s="20">
        <v>37597214.041282035</v>
      </c>
      <c r="L7" s="20">
        <v>47001181.600376979</v>
      </c>
      <c r="M7" s="20">
        <v>46168246.87307483</v>
      </c>
      <c r="N7" s="20">
        <v>43445278.551038377</v>
      </c>
      <c r="O7" s="20">
        <v>43179804.916718975</v>
      </c>
      <c r="P7" s="20">
        <v>45816212.993430272</v>
      </c>
      <c r="Q7" s="20">
        <v>52744782.457898028</v>
      </c>
      <c r="R7" s="20">
        <v>40724656.6499727</v>
      </c>
      <c r="S7" s="20">
        <v>37364404.31170018</v>
      </c>
      <c r="T7" s="20">
        <v>59966513.4630659</v>
      </c>
      <c r="U7" s="21">
        <v>0.35460000000000003</v>
      </c>
    </row>
    <row r="8" spans="1:24" x14ac:dyDescent="0.3">
      <c r="A8" s="7" t="s">
        <v>64</v>
      </c>
      <c r="B8" s="7" t="s">
        <v>161</v>
      </c>
      <c r="C8" s="7">
        <v>1501</v>
      </c>
      <c r="D8" s="7" t="s">
        <v>8</v>
      </c>
      <c r="E8" s="7">
        <v>999</v>
      </c>
      <c r="F8" s="7" t="s">
        <v>8</v>
      </c>
      <c r="G8" s="7"/>
      <c r="H8" s="8" t="s">
        <v>9</v>
      </c>
      <c r="I8" s="20">
        <v>28263214.891201101</v>
      </c>
      <c r="J8" s="20">
        <v>27940743.469423886</v>
      </c>
      <c r="K8" s="20">
        <v>28451185.500374146</v>
      </c>
      <c r="L8" s="20">
        <v>28132494.838537015</v>
      </c>
      <c r="M8" s="20">
        <v>27611657.425691452</v>
      </c>
      <c r="N8" s="20">
        <v>26194387.793239295</v>
      </c>
      <c r="O8" s="20">
        <v>25824371.983332928</v>
      </c>
      <c r="P8" s="20">
        <v>27401117.941406824</v>
      </c>
      <c r="Q8" s="20">
        <v>27939732.762304328</v>
      </c>
      <c r="R8" s="20">
        <v>26965606.137087613</v>
      </c>
      <c r="S8" s="20">
        <v>25593758.936011694</v>
      </c>
      <c r="T8" s="20">
        <v>19329733.96760517</v>
      </c>
      <c r="U8" s="21">
        <v>0.45340000000000003</v>
      </c>
      <c r="V8" s="9">
        <f>SUM(I2:T8)</f>
        <v>8245888984.1299305</v>
      </c>
      <c r="W8">
        <f>8245.88898412993*1000000</f>
        <v>8245888984.1299295</v>
      </c>
      <c r="X8" s="25">
        <v>0.98554372360309328</v>
      </c>
    </row>
    <row r="9" spans="1:24" x14ac:dyDescent="0.3">
      <c r="A9" s="7" t="s">
        <v>64</v>
      </c>
      <c r="B9" s="7" t="s">
        <v>162</v>
      </c>
      <c r="C9" s="7">
        <v>1504</v>
      </c>
      <c r="D9" s="7" t="s">
        <v>10</v>
      </c>
      <c r="E9" s="7">
        <v>908</v>
      </c>
      <c r="F9" s="7" t="s">
        <v>10</v>
      </c>
      <c r="G9" s="7"/>
      <c r="H9" s="8" t="s">
        <v>11</v>
      </c>
      <c r="I9" s="20">
        <v>1935000000</v>
      </c>
      <c r="J9" s="20">
        <v>539900000</v>
      </c>
      <c r="K9" s="20">
        <v>713800000</v>
      </c>
      <c r="L9" s="20">
        <v>1106800000</v>
      </c>
      <c r="M9" s="20">
        <v>906200000</v>
      </c>
      <c r="N9" s="20">
        <v>1036100000</v>
      </c>
      <c r="O9" s="20">
        <v>725800000</v>
      </c>
      <c r="P9" s="20">
        <v>689200000</v>
      </c>
      <c r="Q9" s="20">
        <v>2050300000</v>
      </c>
      <c r="R9" s="20">
        <v>873200000</v>
      </c>
      <c r="S9" s="20">
        <v>679000000</v>
      </c>
      <c r="T9" s="20">
        <v>2245000000</v>
      </c>
      <c r="U9" s="21">
        <v>0.39379999999999998</v>
      </c>
    </row>
    <row r="10" spans="1:24" x14ac:dyDescent="0.3">
      <c r="A10" s="7" t="s">
        <v>64</v>
      </c>
      <c r="B10" s="7" t="s">
        <v>162</v>
      </c>
      <c r="C10" s="7">
        <v>1504</v>
      </c>
      <c r="D10" s="7" t="s">
        <v>12</v>
      </c>
      <c r="E10" s="7">
        <v>908</v>
      </c>
      <c r="F10" s="7" t="s">
        <v>12</v>
      </c>
      <c r="G10" s="7"/>
      <c r="H10" s="8" t="s">
        <v>13</v>
      </c>
      <c r="I10" s="20">
        <v>230000000</v>
      </c>
      <c r="J10" s="20">
        <v>75000000</v>
      </c>
      <c r="K10" s="20">
        <v>100000000</v>
      </c>
      <c r="L10" s="20">
        <v>112000000</v>
      </c>
      <c r="M10" s="20">
        <v>98000000</v>
      </c>
      <c r="N10" s="20">
        <v>100000000</v>
      </c>
      <c r="O10" s="20">
        <v>98000000</v>
      </c>
      <c r="P10" s="20">
        <v>89000000</v>
      </c>
      <c r="Q10" s="20">
        <v>176000000</v>
      </c>
      <c r="R10" s="20">
        <v>106000000</v>
      </c>
      <c r="S10" s="20">
        <v>93000000</v>
      </c>
      <c r="T10" s="20">
        <v>273000000</v>
      </c>
      <c r="U10" s="21">
        <v>0.4355</v>
      </c>
    </row>
    <row r="11" spans="1:24" x14ac:dyDescent="0.3">
      <c r="A11" s="7" t="s">
        <v>64</v>
      </c>
      <c r="B11" s="7" t="s">
        <v>162</v>
      </c>
      <c r="C11" s="7">
        <v>1504</v>
      </c>
      <c r="D11" s="7" t="s">
        <v>14</v>
      </c>
      <c r="E11" s="7">
        <v>909</v>
      </c>
      <c r="F11" s="7" t="s">
        <v>15</v>
      </c>
      <c r="G11" s="7"/>
      <c r="H11" s="8" t="s">
        <v>53</v>
      </c>
      <c r="I11" s="20">
        <v>500000000</v>
      </c>
      <c r="J11" s="20">
        <v>200000000</v>
      </c>
      <c r="K11" s="20">
        <v>399900000</v>
      </c>
      <c r="L11" s="20">
        <v>499900000</v>
      </c>
      <c r="M11" s="20">
        <v>400100000</v>
      </c>
      <c r="N11" s="20">
        <v>400000000</v>
      </c>
      <c r="O11" s="20">
        <v>349900000</v>
      </c>
      <c r="P11" s="20">
        <v>400100000</v>
      </c>
      <c r="Q11" s="20">
        <v>500100000</v>
      </c>
      <c r="R11" s="20">
        <v>300100000</v>
      </c>
      <c r="S11" s="20">
        <v>450000000</v>
      </c>
      <c r="T11" s="20">
        <v>600000000</v>
      </c>
      <c r="U11" s="21">
        <v>0.44440000000000002</v>
      </c>
    </row>
    <row r="12" spans="1:24" x14ac:dyDescent="0.3">
      <c r="A12" s="7" t="s">
        <v>64</v>
      </c>
      <c r="B12" s="7" t="s">
        <v>162</v>
      </c>
      <c r="C12" s="7">
        <v>1504</v>
      </c>
      <c r="D12" s="7"/>
      <c r="E12" s="7"/>
      <c r="F12" s="7"/>
      <c r="G12" s="7"/>
      <c r="H12" s="8" t="s">
        <v>1268</v>
      </c>
      <c r="I12" s="20">
        <v>70000000</v>
      </c>
      <c r="J12" s="20">
        <v>40000000</v>
      </c>
      <c r="K12" s="20">
        <v>60000000</v>
      </c>
      <c r="L12" s="20">
        <v>60000000</v>
      </c>
      <c r="M12" s="20">
        <v>60000000</v>
      </c>
      <c r="N12" s="20">
        <v>100000000</v>
      </c>
      <c r="O12" s="20">
        <v>100000000</v>
      </c>
      <c r="P12" s="20">
        <v>90000000</v>
      </c>
      <c r="Q12" s="20">
        <v>120000000</v>
      </c>
      <c r="R12" s="20">
        <v>100000000</v>
      </c>
      <c r="S12" s="20">
        <v>100000000</v>
      </c>
      <c r="T12" s="20">
        <v>100000000</v>
      </c>
      <c r="U12" s="21">
        <v>0.36170000000000002</v>
      </c>
    </row>
    <row r="13" spans="1:24" x14ac:dyDescent="0.3">
      <c r="A13" s="7" t="s">
        <v>64</v>
      </c>
      <c r="B13" s="7" t="s">
        <v>162</v>
      </c>
      <c r="C13" s="7">
        <v>1504</v>
      </c>
      <c r="D13" s="7" t="s">
        <v>23</v>
      </c>
      <c r="E13" s="7">
        <v>909</v>
      </c>
      <c r="F13" s="7" t="s">
        <v>23</v>
      </c>
      <c r="G13" s="7"/>
      <c r="H13" s="8" t="s">
        <v>24</v>
      </c>
      <c r="I13" s="20">
        <v>1100000000</v>
      </c>
      <c r="J13" s="20">
        <v>1200000000</v>
      </c>
      <c r="K13" s="20">
        <v>1200000000</v>
      </c>
      <c r="L13" s="20">
        <v>1300000000</v>
      </c>
      <c r="M13" s="20">
        <v>1400000000</v>
      </c>
      <c r="N13" s="20">
        <v>1200000000</v>
      </c>
      <c r="O13" s="20">
        <v>1400000000</v>
      </c>
      <c r="P13" s="20">
        <v>1200000000</v>
      </c>
      <c r="Q13" s="20">
        <v>1400000000</v>
      </c>
      <c r="R13" s="20">
        <v>1000000000</v>
      </c>
      <c r="S13" s="20">
        <v>1400000000</v>
      </c>
      <c r="T13" s="20">
        <v>2200000000</v>
      </c>
      <c r="U13" s="24">
        <v>0.3775</v>
      </c>
    </row>
    <row r="14" spans="1:24" x14ac:dyDescent="0.3">
      <c r="A14" s="7" t="s">
        <v>64</v>
      </c>
      <c r="B14" s="7" t="s">
        <v>162</v>
      </c>
      <c r="C14" s="7">
        <v>1504</v>
      </c>
      <c r="D14" s="7" t="s">
        <v>58</v>
      </c>
      <c r="E14" s="7">
        <v>909</v>
      </c>
      <c r="F14" s="7" t="s">
        <v>58</v>
      </c>
      <c r="G14" s="7"/>
      <c r="H14" s="8" t="s">
        <v>59</v>
      </c>
      <c r="I14" s="20">
        <v>2250000000</v>
      </c>
      <c r="J14" s="20">
        <v>2250000000</v>
      </c>
      <c r="K14" s="20">
        <v>2250000000</v>
      </c>
      <c r="L14" s="20">
        <v>2250000000</v>
      </c>
      <c r="M14" s="20">
        <v>2250000000</v>
      </c>
      <c r="N14" s="20">
        <v>2250000000</v>
      </c>
      <c r="O14" s="20">
        <v>2250000000</v>
      </c>
      <c r="P14" s="20">
        <v>2250000000</v>
      </c>
      <c r="Q14" s="20">
        <v>2250000000</v>
      </c>
      <c r="R14" s="20">
        <v>2250000000</v>
      </c>
      <c r="S14" s="20">
        <v>2250000000</v>
      </c>
      <c r="T14" s="20">
        <v>2250000000</v>
      </c>
      <c r="U14" s="24">
        <v>0.12280000000000001</v>
      </c>
    </row>
    <row r="15" spans="1:24" x14ac:dyDescent="0.3">
      <c r="A15" s="7" t="s">
        <v>64</v>
      </c>
      <c r="B15" s="7" t="s">
        <v>162</v>
      </c>
      <c r="C15" s="7">
        <v>1504</v>
      </c>
      <c r="D15" s="7"/>
      <c r="E15" s="7">
        <v>909</v>
      </c>
      <c r="F15" s="7"/>
      <c r="G15" s="7"/>
      <c r="H15" s="8" t="s">
        <v>1269</v>
      </c>
      <c r="I15" s="20">
        <v>350000000</v>
      </c>
      <c r="J15" s="20">
        <v>350000000</v>
      </c>
      <c r="K15" s="20">
        <v>350000000</v>
      </c>
      <c r="L15" s="20">
        <v>350000000</v>
      </c>
      <c r="M15" s="20">
        <v>350000000</v>
      </c>
      <c r="N15" s="20">
        <v>400000000</v>
      </c>
      <c r="O15" s="20">
        <v>350000000</v>
      </c>
      <c r="P15" s="20">
        <v>350000000</v>
      </c>
      <c r="Q15" s="20">
        <v>380000000</v>
      </c>
      <c r="R15" s="20">
        <v>380000000</v>
      </c>
      <c r="S15" s="20">
        <v>390000000</v>
      </c>
      <c r="T15" s="20">
        <v>400000000</v>
      </c>
      <c r="U15" s="24">
        <v>0.13</v>
      </c>
    </row>
    <row r="16" spans="1:24" x14ac:dyDescent="0.3">
      <c r="A16" s="7" t="s">
        <v>64</v>
      </c>
      <c r="B16" s="7" t="s">
        <v>162</v>
      </c>
      <c r="C16" s="7">
        <v>1504</v>
      </c>
      <c r="D16" s="7" t="s">
        <v>8</v>
      </c>
      <c r="E16" s="7">
        <v>999</v>
      </c>
      <c r="F16" s="7" t="s">
        <v>8</v>
      </c>
      <c r="G16" s="7"/>
      <c r="H16" s="8" t="s">
        <v>9</v>
      </c>
      <c r="I16" s="20">
        <v>50000000</v>
      </c>
      <c r="J16" s="20">
        <v>30000000</v>
      </c>
      <c r="K16" s="20">
        <v>30000000</v>
      </c>
      <c r="L16" s="20">
        <v>30000000</v>
      </c>
      <c r="M16" s="20">
        <v>30000000</v>
      </c>
      <c r="N16" s="20">
        <v>30000000</v>
      </c>
      <c r="O16" s="20">
        <v>30000000</v>
      </c>
      <c r="P16" s="20">
        <v>30000000</v>
      </c>
      <c r="Q16" s="20">
        <v>50000000</v>
      </c>
      <c r="R16" s="20">
        <v>30000000</v>
      </c>
      <c r="S16" s="20">
        <v>30000000</v>
      </c>
      <c r="T16" s="20">
        <v>30000000</v>
      </c>
      <c r="U16" s="21">
        <v>0.40939999999999999</v>
      </c>
    </row>
    <row r="17" spans="1:21" x14ac:dyDescent="0.3">
      <c r="A17" s="7" t="s">
        <v>64</v>
      </c>
      <c r="B17" s="7" t="s">
        <v>163</v>
      </c>
      <c r="C17" s="7">
        <v>1505</v>
      </c>
      <c r="D17" s="7" t="s">
        <v>16</v>
      </c>
      <c r="E17" s="7">
        <v>909</v>
      </c>
      <c r="F17" s="7" t="s">
        <v>16</v>
      </c>
      <c r="G17" s="7"/>
      <c r="H17" s="8" t="s">
        <v>17</v>
      </c>
      <c r="I17" s="20">
        <v>250000000</v>
      </c>
      <c r="J17" s="20">
        <v>150000000</v>
      </c>
      <c r="K17" s="20">
        <v>150000000</v>
      </c>
      <c r="L17" s="20">
        <v>150000000</v>
      </c>
      <c r="M17" s="20">
        <v>500000000</v>
      </c>
      <c r="N17" s="20">
        <v>150000000</v>
      </c>
      <c r="O17" s="20">
        <v>150000000</v>
      </c>
      <c r="P17" s="20">
        <v>120000000</v>
      </c>
      <c r="Q17" s="20">
        <v>200000000</v>
      </c>
      <c r="R17" s="20">
        <v>430000000</v>
      </c>
      <c r="S17" s="20">
        <v>150000000</v>
      </c>
      <c r="T17" s="20">
        <v>600000000</v>
      </c>
      <c r="U17" s="24">
        <v>0.4037</v>
      </c>
    </row>
    <row r="18" spans="1:21" x14ac:dyDescent="0.3">
      <c r="A18" s="7" t="s">
        <v>64</v>
      </c>
      <c r="B18" s="7" t="s">
        <v>163</v>
      </c>
      <c r="C18" s="7">
        <v>1505</v>
      </c>
      <c r="D18" s="7" t="s">
        <v>18</v>
      </c>
      <c r="E18" s="7">
        <v>909</v>
      </c>
      <c r="F18" s="7" t="s">
        <v>18</v>
      </c>
      <c r="G18" s="7"/>
      <c r="H18" s="8" t="s">
        <v>19</v>
      </c>
      <c r="I18" s="20">
        <v>380000000</v>
      </c>
      <c r="J18" s="20">
        <v>100000000</v>
      </c>
      <c r="K18" s="20">
        <v>60000000</v>
      </c>
      <c r="L18" s="20">
        <v>90000000</v>
      </c>
      <c r="M18" s="20">
        <v>70000000</v>
      </c>
      <c r="N18" s="20">
        <v>90000000</v>
      </c>
      <c r="O18" s="20">
        <v>90000000</v>
      </c>
      <c r="P18" s="20">
        <v>100000000</v>
      </c>
      <c r="Q18" s="20">
        <v>350000000</v>
      </c>
      <c r="R18" s="20">
        <v>90000000</v>
      </c>
      <c r="S18" s="20">
        <v>80000000</v>
      </c>
      <c r="T18" s="20">
        <v>100000000</v>
      </c>
      <c r="U18" s="24">
        <v>0.1318</v>
      </c>
    </row>
    <row r="19" spans="1:21" x14ac:dyDescent="0.3">
      <c r="A19" s="7" t="s">
        <v>64</v>
      </c>
      <c r="B19" s="7" t="s">
        <v>163</v>
      </c>
      <c r="C19" s="7">
        <v>1505</v>
      </c>
      <c r="D19" s="7" t="s">
        <v>22</v>
      </c>
      <c r="E19" s="7">
        <v>909</v>
      </c>
      <c r="F19" s="7" t="s">
        <v>22</v>
      </c>
      <c r="G19" s="7"/>
      <c r="H19" s="8" t="s">
        <v>1264</v>
      </c>
      <c r="I19" s="20">
        <v>230000000</v>
      </c>
      <c r="J19" s="20">
        <v>100000000</v>
      </c>
      <c r="K19" s="20">
        <v>110000000</v>
      </c>
      <c r="L19" s="20">
        <v>110000000</v>
      </c>
      <c r="M19" s="20">
        <v>120000000</v>
      </c>
      <c r="N19" s="20">
        <v>120000000</v>
      </c>
      <c r="O19" s="20">
        <v>110000000</v>
      </c>
      <c r="P19" s="20">
        <v>120000000</v>
      </c>
      <c r="Q19" s="20">
        <v>220000000</v>
      </c>
      <c r="R19" s="20">
        <v>130000000</v>
      </c>
      <c r="S19" s="20">
        <v>150000000</v>
      </c>
      <c r="T19" s="20">
        <v>180000000</v>
      </c>
      <c r="U19" s="24">
        <v>0.4592</v>
      </c>
    </row>
    <row r="20" spans="1:21" x14ac:dyDescent="0.3">
      <c r="A20" s="7" t="s">
        <v>64</v>
      </c>
      <c r="B20" s="7" t="s">
        <v>163</v>
      </c>
      <c r="C20" s="7">
        <v>1505</v>
      </c>
      <c r="D20" s="7" t="s">
        <v>8</v>
      </c>
      <c r="E20" s="7">
        <v>999</v>
      </c>
      <c r="F20" s="7" t="s">
        <v>8</v>
      </c>
      <c r="G20" s="7"/>
      <c r="H20" s="8" t="s">
        <v>9</v>
      </c>
      <c r="I20" s="20">
        <v>13000000</v>
      </c>
      <c r="J20" s="20">
        <v>8000000</v>
      </c>
      <c r="K20" s="20">
        <v>15000000</v>
      </c>
      <c r="L20" s="20">
        <v>15000000</v>
      </c>
      <c r="M20" s="20">
        <v>8000000</v>
      </c>
      <c r="N20" s="20">
        <v>11000000</v>
      </c>
      <c r="O20" s="20">
        <v>6000000</v>
      </c>
      <c r="P20" s="20">
        <v>12000000</v>
      </c>
      <c r="Q20" s="20">
        <v>10000000</v>
      </c>
      <c r="R20" s="20">
        <v>20000000</v>
      </c>
      <c r="S20" s="20">
        <v>12000000</v>
      </c>
      <c r="T20" s="20">
        <v>20000000</v>
      </c>
      <c r="U20" s="24">
        <v>0.42749999999999999</v>
      </c>
    </row>
    <row r="21" spans="1:21" x14ac:dyDescent="0.3">
      <c r="A21" s="7" t="s">
        <v>64</v>
      </c>
      <c r="B21" s="7" t="s">
        <v>164</v>
      </c>
      <c r="C21" s="7">
        <v>1506</v>
      </c>
      <c r="D21" s="7" t="s">
        <v>29</v>
      </c>
      <c r="E21" s="7">
        <v>910</v>
      </c>
      <c r="F21" s="7" t="s">
        <v>29</v>
      </c>
      <c r="G21" s="7"/>
      <c r="H21" s="8" t="s">
        <v>30</v>
      </c>
      <c r="I21" s="20">
        <v>280000000</v>
      </c>
      <c r="J21" s="20">
        <v>280000000</v>
      </c>
      <c r="K21" s="20">
        <v>320000000</v>
      </c>
      <c r="L21" s="20">
        <v>350000000</v>
      </c>
      <c r="M21" s="20">
        <v>350000000</v>
      </c>
      <c r="N21" s="20">
        <v>350000000</v>
      </c>
      <c r="O21" s="20">
        <v>370000000</v>
      </c>
      <c r="P21" s="20">
        <v>370000000</v>
      </c>
      <c r="Q21" s="20">
        <v>360000000</v>
      </c>
      <c r="R21" s="20">
        <v>370000000</v>
      </c>
      <c r="S21" s="20">
        <v>400000000</v>
      </c>
      <c r="T21" s="20">
        <v>400000000</v>
      </c>
      <c r="U21" s="21">
        <v>0.2913</v>
      </c>
    </row>
    <row r="22" spans="1:21" x14ac:dyDescent="0.3">
      <c r="A22" s="7" t="s">
        <v>64</v>
      </c>
      <c r="B22" s="7" t="s">
        <v>164</v>
      </c>
      <c r="C22" s="7">
        <v>1506</v>
      </c>
      <c r="D22" s="7" t="s">
        <v>31</v>
      </c>
      <c r="E22" s="7">
        <v>910</v>
      </c>
      <c r="F22" s="7" t="s">
        <v>31</v>
      </c>
      <c r="G22" s="7"/>
      <c r="H22" s="8" t="s">
        <v>32</v>
      </c>
      <c r="I22" s="20">
        <v>25000000</v>
      </c>
      <c r="J22" s="20">
        <v>25000000</v>
      </c>
      <c r="K22" s="20">
        <v>27000000</v>
      </c>
      <c r="L22" s="20">
        <v>27000000</v>
      </c>
      <c r="M22" s="20">
        <v>27000000</v>
      </c>
      <c r="N22" s="20">
        <v>27000000</v>
      </c>
      <c r="O22" s="20">
        <v>27000000</v>
      </c>
      <c r="P22" s="20">
        <v>27000000</v>
      </c>
      <c r="Q22" s="20">
        <v>27000000</v>
      </c>
      <c r="R22" s="20">
        <v>27000000</v>
      </c>
      <c r="S22" s="20">
        <v>27000000</v>
      </c>
      <c r="T22" s="20">
        <v>27000000</v>
      </c>
      <c r="U22" s="21">
        <v>0.33410000000000001</v>
      </c>
    </row>
    <row r="23" spans="1:21" x14ac:dyDescent="0.3">
      <c r="A23" s="7" t="s">
        <v>64</v>
      </c>
      <c r="B23" s="7" t="s">
        <v>164</v>
      </c>
      <c r="C23" s="7">
        <v>1506</v>
      </c>
      <c r="D23" s="7" t="s">
        <v>33</v>
      </c>
      <c r="E23" s="7">
        <v>910</v>
      </c>
      <c r="F23" s="7" t="s">
        <v>33</v>
      </c>
      <c r="G23" s="7"/>
      <c r="H23" s="8" t="s">
        <v>34</v>
      </c>
      <c r="I23" s="20">
        <v>280000000</v>
      </c>
      <c r="J23" s="20">
        <v>280000000</v>
      </c>
      <c r="K23" s="20">
        <v>300000000</v>
      </c>
      <c r="L23" s="20">
        <v>300000000</v>
      </c>
      <c r="M23" s="20">
        <v>300000000</v>
      </c>
      <c r="N23" s="20">
        <v>300000000</v>
      </c>
      <c r="O23" s="20">
        <v>320000000</v>
      </c>
      <c r="P23" s="20">
        <v>320000000</v>
      </c>
      <c r="Q23" s="20">
        <v>300000000</v>
      </c>
      <c r="R23" s="20">
        <v>300000000</v>
      </c>
      <c r="S23" s="20">
        <v>300000000</v>
      </c>
      <c r="T23" s="20">
        <v>400000000</v>
      </c>
      <c r="U23" s="21">
        <v>0.38640000000000002</v>
      </c>
    </row>
    <row r="24" spans="1:21" x14ac:dyDescent="0.3">
      <c r="A24" s="7" t="s">
        <v>64</v>
      </c>
      <c r="B24" s="7" t="s">
        <v>164</v>
      </c>
      <c r="C24" s="7">
        <v>1506</v>
      </c>
      <c r="D24" s="7" t="s">
        <v>57</v>
      </c>
      <c r="E24" s="7">
        <v>910</v>
      </c>
      <c r="F24" s="7" t="s">
        <v>57</v>
      </c>
      <c r="G24" s="7"/>
      <c r="H24" s="8" t="s">
        <v>56</v>
      </c>
      <c r="I24" s="20">
        <v>80000000</v>
      </c>
      <c r="J24" s="20">
        <v>80000000</v>
      </c>
      <c r="K24" s="20">
        <v>80000000</v>
      </c>
      <c r="L24" s="20">
        <v>80000000</v>
      </c>
      <c r="M24" s="20">
        <v>80000000</v>
      </c>
      <c r="N24" s="20">
        <v>80000000</v>
      </c>
      <c r="O24" s="20">
        <v>100000000</v>
      </c>
      <c r="P24" s="20">
        <v>130000000</v>
      </c>
      <c r="Q24" s="20">
        <v>130000000</v>
      </c>
      <c r="R24" s="20">
        <v>150000000</v>
      </c>
      <c r="S24" s="20">
        <v>150000000</v>
      </c>
      <c r="T24" s="20">
        <v>160000000</v>
      </c>
      <c r="U24" s="21">
        <v>0.38600000000000001</v>
      </c>
    </row>
    <row r="25" spans="1:21" x14ac:dyDescent="0.3">
      <c r="A25" s="7" t="s">
        <v>64</v>
      </c>
      <c r="B25" s="7" t="s">
        <v>164</v>
      </c>
      <c r="C25" s="7">
        <v>1506</v>
      </c>
      <c r="D25" s="7" t="s">
        <v>8</v>
      </c>
      <c r="E25" s="7">
        <v>999</v>
      </c>
      <c r="F25" s="7" t="s">
        <v>8</v>
      </c>
      <c r="G25" s="7"/>
      <c r="H25" s="8" t="s">
        <v>9</v>
      </c>
      <c r="I25" s="20">
        <v>5000000</v>
      </c>
      <c r="J25" s="20">
        <v>5000000</v>
      </c>
      <c r="K25" s="20">
        <v>5000000</v>
      </c>
      <c r="L25" s="20">
        <v>5000000</v>
      </c>
      <c r="M25" s="20">
        <v>5000000</v>
      </c>
      <c r="N25" s="20">
        <v>5000000</v>
      </c>
      <c r="O25" s="20">
        <v>5000000</v>
      </c>
      <c r="P25" s="20">
        <v>5000000</v>
      </c>
      <c r="Q25" s="20">
        <v>5000000</v>
      </c>
      <c r="R25" s="20">
        <v>5000000</v>
      </c>
      <c r="S25" s="20">
        <v>5000000</v>
      </c>
      <c r="T25" s="20">
        <v>5000000</v>
      </c>
      <c r="U25" s="21">
        <v>0.42570000000000002</v>
      </c>
    </row>
    <row r="26" spans="1:21" x14ac:dyDescent="0.3">
      <c r="A26" s="7" t="s">
        <v>64</v>
      </c>
      <c r="B26" s="7" t="s">
        <v>165</v>
      </c>
      <c r="C26" s="7">
        <v>1510</v>
      </c>
      <c r="D26" s="7"/>
      <c r="E26" s="7"/>
      <c r="F26" s="7"/>
      <c r="G26" s="7"/>
      <c r="H26" s="8" t="s">
        <v>1271</v>
      </c>
      <c r="I26" s="20">
        <v>15000000</v>
      </c>
      <c r="J26" s="20">
        <v>10000000</v>
      </c>
      <c r="K26" s="20">
        <v>15000000</v>
      </c>
      <c r="L26" s="20">
        <v>20000000</v>
      </c>
      <c r="M26" s="20">
        <v>15000000</v>
      </c>
      <c r="N26" s="20">
        <v>10000000</v>
      </c>
      <c r="O26" s="20">
        <v>10000000</v>
      </c>
      <c r="P26" s="20">
        <v>25000000</v>
      </c>
      <c r="Q26" s="20">
        <v>50000000</v>
      </c>
      <c r="R26" s="20">
        <v>30000000</v>
      </c>
      <c r="S26" s="20">
        <v>20000000</v>
      </c>
      <c r="T26" s="20">
        <v>30000000</v>
      </c>
      <c r="U26" s="21">
        <v>0.46739999999999998</v>
      </c>
    </row>
    <row r="27" spans="1:21" x14ac:dyDescent="0.3">
      <c r="A27" s="7" t="s">
        <v>64</v>
      </c>
      <c r="B27" s="7" t="s">
        <v>165</v>
      </c>
      <c r="C27" s="7">
        <v>1510</v>
      </c>
      <c r="D27" s="7" t="s">
        <v>60</v>
      </c>
      <c r="E27" s="7">
        <v>908</v>
      </c>
      <c r="F27" s="7" t="s">
        <v>60</v>
      </c>
      <c r="G27" s="7"/>
      <c r="H27" s="8" t="s">
        <v>1272</v>
      </c>
      <c r="I27" s="20">
        <v>164900000</v>
      </c>
      <c r="J27" s="20">
        <v>45100000</v>
      </c>
      <c r="K27" s="20">
        <v>115200000</v>
      </c>
      <c r="L27" s="20">
        <v>54900000</v>
      </c>
      <c r="M27" s="20">
        <v>59900000</v>
      </c>
      <c r="N27" s="20">
        <v>130000000</v>
      </c>
      <c r="O27" s="20">
        <v>49800000</v>
      </c>
      <c r="P27" s="20">
        <v>99900000</v>
      </c>
      <c r="Q27" s="20">
        <v>165100000</v>
      </c>
      <c r="R27" s="20">
        <v>50000000</v>
      </c>
      <c r="S27" s="20">
        <v>150000000</v>
      </c>
      <c r="T27" s="20">
        <v>165000000</v>
      </c>
      <c r="U27" s="21">
        <v>0.49630000000000002</v>
      </c>
    </row>
    <row r="28" spans="1:21" x14ac:dyDescent="0.3">
      <c r="A28" s="7" t="s">
        <v>64</v>
      </c>
      <c r="B28" s="7" t="s">
        <v>165</v>
      </c>
      <c r="C28" s="7">
        <v>1510</v>
      </c>
      <c r="D28" s="7"/>
      <c r="E28" s="7"/>
      <c r="F28" s="7"/>
      <c r="G28" s="7"/>
      <c r="H28" s="8" t="s">
        <v>1273</v>
      </c>
      <c r="I28" s="20">
        <v>69900000</v>
      </c>
      <c r="J28" s="20">
        <v>20000000</v>
      </c>
      <c r="K28" s="20">
        <v>55100000</v>
      </c>
      <c r="L28" s="20">
        <v>25000000</v>
      </c>
      <c r="M28" s="20">
        <v>34900000</v>
      </c>
      <c r="N28" s="20">
        <v>55000000</v>
      </c>
      <c r="O28" s="20">
        <v>19900000</v>
      </c>
      <c r="P28" s="20">
        <v>54900000</v>
      </c>
      <c r="Q28" s="20">
        <v>75100000</v>
      </c>
      <c r="R28" s="20">
        <v>50000000</v>
      </c>
      <c r="S28" s="20">
        <v>25000000</v>
      </c>
      <c r="T28" s="20">
        <v>65000000</v>
      </c>
      <c r="U28" s="21">
        <v>0.4793</v>
      </c>
    </row>
    <row r="29" spans="1:21" x14ac:dyDescent="0.3">
      <c r="A29" s="7" t="s">
        <v>64</v>
      </c>
      <c r="B29" s="7" t="s">
        <v>165</v>
      </c>
      <c r="C29" s="7">
        <v>1510</v>
      </c>
      <c r="D29" s="7" t="s">
        <v>62</v>
      </c>
      <c r="E29" s="7">
        <v>908</v>
      </c>
      <c r="F29" s="7" t="s">
        <v>62</v>
      </c>
      <c r="G29" s="7"/>
      <c r="H29" s="8" t="s">
        <v>1274</v>
      </c>
      <c r="I29" s="20">
        <v>59900000</v>
      </c>
      <c r="J29" s="20">
        <v>30100000</v>
      </c>
      <c r="K29" s="20">
        <v>50100000</v>
      </c>
      <c r="L29" s="20">
        <v>35000000</v>
      </c>
      <c r="M29" s="20">
        <v>39900000</v>
      </c>
      <c r="N29" s="20">
        <v>45000000</v>
      </c>
      <c r="O29" s="20">
        <v>34900000</v>
      </c>
      <c r="P29" s="20">
        <v>45000000</v>
      </c>
      <c r="Q29" s="20">
        <v>50000000</v>
      </c>
      <c r="R29" s="20">
        <v>30000000</v>
      </c>
      <c r="S29" s="20">
        <v>50000000</v>
      </c>
      <c r="T29" s="20">
        <v>80000000</v>
      </c>
      <c r="U29" s="21">
        <v>0.39329999999999998</v>
      </c>
    </row>
    <row r="30" spans="1:21" x14ac:dyDescent="0.3">
      <c r="A30" s="7" t="s">
        <v>64</v>
      </c>
      <c r="B30" s="7" t="s">
        <v>165</v>
      </c>
      <c r="C30" s="7">
        <v>1510</v>
      </c>
      <c r="D30" s="7" t="s">
        <v>27</v>
      </c>
      <c r="E30" s="7">
        <v>910</v>
      </c>
      <c r="F30" s="7" t="s">
        <v>27</v>
      </c>
      <c r="G30" s="7"/>
      <c r="H30" s="8" t="s">
        <v>28</v>
      </c>
      <c r="I30" s="20">
        <v>480000000</v>
      </c>
      <c r="J30" s="20">
        <v>480000000</v>
      </c>
      <c r="K30" s="20">
        <v>480000000</v>
      </c>
      <c r="L30" s="20">
        <v>500000000</v>
      </c>
      <c r="M30" s="20">
        <v>500000000</v>
      </c>
      <c r="N30" s="20">
        <v>550000000</v>
      </c>
      <c r="O30" s="20">
        <v>550000000</v>
      </c>
      <c r="P30" s="20">
        <v>550000000</v>
      </c>
      <c r="Q30" s="20">
        <v>550000000</v>
      </c>
      <c r="R30" s="20">
        <v>600000000</v>
      </c>
      <c r="S30" s="20">
        <v>610000000</v>
      </c>
      <c r="T30" s="20">
        <v>650000000</v>
      </c>
      <c r="U30" s="21">
        <v>0.3553</v>
      </c>
    </row>
    <row r="31" spans="1:21" x14ac:dyDescent="0.3">
      <c r="A31" s="7" t="s">
        <v>64</v>
      </c>
      <c r="B31" s="7" t="s">
        <v>1270</v>
      </c>
      <c r="C31" s="7">
        <v>1511</v>
      </c>
      <c r="D31" s="7" t="s">
        <v>25</v>
      </c>
      <c r="E31" s="7">
        <v>910</v>
      </c>
      <c r="F31" s="7" t="s">
        <v>25</v>
      </c>
      <c r="G31" s="7"/>
      <c r="H31" s="8" t="s">
        <v>26</v>
      </c>
      <c r="I31" s="20">
        <v>1000100000</v>
      </c>
      <c r="J31" s="20">
        <v>1100000000</v>
      </c>
      <c r="K31" s="20">
        <v>1200300000</v>
      </c>
      <c r="L31" s="20">
        <v>999700000</v>
      </c>
      <c r="M31" s="20">
        <v>900300000</v>
      </c>
      <c r="N31" s="20">
        <v>899700000</v>
      </c>
      <c r="O31" s="20">
        <v>900300000</v>
      </c>
      <c r="P31" s="20">
        <v>900000000</v>
      </c>
      <c r="Q31" s="20">
        <v>1200400000</v>
      </c>
      <c r="R31" s="20">
        <v>1200300000</v>
      </c>
      <c r="S31" s="20">
        <v>999600000</v>
      </c>
      <c r="T31" s="20">
        <v>1700000000</v>
      </c>
      <c r="U31" s="24">
        <v>0.36969999999999997</v>
      </c>
    </row>
    <row r="32" spans="1:21" x14ac:dyDescent="0.3">
      <c r="A32" s="7" t="s">
        <v>64</v>
      </c>
      <c r="B32" s="7" t="s">
        <v>1270</v>
      </c>
      <c r="C32" s="7">
        <v>1511</v>
      </c>
      <c r="D32" s="7" t="s">
        <v>20</v>
      </c>
      <c r="E32" s="7">
        <v>909</v>
      </c>
      <c r="F32" s="7" t="s">
        <v>20</v>
      </c>
      <c r="G32" s="7"/>
      <c r="H32" s="8" t="s">
        <v>21</v>
      </c>
      <c r="I32" s="20">
        <v>80000000</v>
      </c>
      <c r="J32" s="20">
        <v>70000000</v>
      </c>
      <c r="K32" s="20">
        <v>70000000</v>
      </c>
      <c r="L32" s="20">
        <v>65000000</v>
      </c>
      <c r="M32" s="20">
        <v>70000000</v>
      </c>
      <c r="N32" s="20">
        <v>70000000</v>
      </c>
      <c r="O32" s="20">
        <v>70000000</v>
      </c>
      <c r="P32" s="20">
        <v>70000000</v>
      </c>
      <c r="Q32" s="20">
        <v>80000000</v>
      </c>
      <c r="R32" s="20">
        <v>80000000</v>
      </c>
      <c r="S32" s="20">
        <v>80000000</v>
      </c>
      <c r="T32" s="20">
        <v>95000000</v>
      </c>
      <c r="U32" s="24">
        <v>0.43319999999999997</v>
      </c>
    </row>
    <row r="33" spans="1:21" x14ac:dyDescent="0.3">
      <c r="A33" s="7" t="s">
        <v>64</v>
      </c>
      <c r="B33" s="7" t="s">
        <v>1270</v>
      </c>
      <c r="C33" s="7">
        <v>1511</v>
      </c>
      <c r="D33" s="7" t="s">
        <v>55</v>
      </c>
      <c r="E33" s="7">
        <v>909</v>
      </c>
      <c r="F33" s="7" t="s">
        <v>55</v>
      </c>
      <c r="G33" s="7"/>
      <c r="H33" s="8" t="s">
        <v>1263</v>
      </c>
      <c r="I33" s="20">
        <v>8000000</v>
      </c>
      <c r="J33" s="20">
        <v>6000000</v>
      </c>
      <c r="K33" s="20">
        <v>6000000</v>
      </c>
      <c r="L33" s="20">
        <v>6000000</v>
      </c>
      <c r="M33" s="20">
        <v>6000000</v>
      </c>
      <c r="N33" s="20">
        <v>7000000</v>
      </c>
      <c r="O33" s="20">
        <v>7000000</v>
      </c>
      <c r="P33" s="20">
        <v>7000000</v>
      </c>
      <c r="Q33" s="20">
        <v>8000000</v>
      </c>
      <c r="R33" s="20">
        <v>8000000</v>
      </c>
      <c r="S33" s="20">
        <v>11000000</v>
      </c>
      <c r="T33" s="20">
        <v>20000000</v>
      </c>
      <c r="U33" s="24">
        <v>0.40699999999999997</v>
      </c>
    </row>
    <row r="34" spans="1:21" x14ac:dyDescent="0.3">
      <c r="A34" s="7" t="s">
        <v>64</v>
      </c>
      <c r="B34" s="7" t="s">
        <v>1270</v>
      </c>
      <c r="C34" s="7">
        <v>1511</v>
      </c>
      <c r="D34" s="7" t="s">
        <v>8</v>
      </c>
      <c r="E34" s="7">
        <v>999</v>
      </c>
      <c r="F34" s="7" t="s">
        <v>8</v>
      </c>
      <c r="G34" s="7"/>
      <c r="H34" s="8" t="s">
        <v>9</v>
      </c>
      <c r="I34" s="20">
        <v>16000000</v>
      </c>
      <c r="J34" s="20">
        <v>16000000</v>
      </c>
      <c r="K34" s="20">
        <v>18000000</v>
      </c>
      <c r="L34" s="20">
        <v>20000000</v>
      </c>
      <c r="M34" s="20">
        <v>20000000</v>
      </c>
      <c r="N34" s="20">
        <v>20000000</v>
      </c>
      <c r="O34" s="20">
        <v>20000000</v>
      </c>
      <c r="P34" s="20">
        <v>20000000</v>
      </c>
      <c r="Q34" s="20">
        <v>20000000</v>
      </c>
      <c r="R34" s="20">
        <v>18000000</v>
      </c>
      <c r="S34" s="20">
        <v>16000000</v>
      </c>
      <c r="T34" s="20">
        <v>16000000</v>
      </c>
      <c r="U34" s="21">
        <v>0.27700000000000002</v>
      </c>
    </row>
    <row r="35" spans="1:21" x14ac:dyDescent="0.3">
      <c r="A35" s="7" t="s">
        <v>167</v>
      </c>
      <c r="B35" s="7" t="s">
        <v>121</v>
      </c>
      <c r="C35" s="16">
        <v>2802</v>
      </c>
      <c r="D35" s="7" t="s">
        <v>10</v>
      </c>
      <c r="E35" s="7">
        <v>908</v>
      </c>
      <c r="F35" s="7" t="s">
        <v>10</v>
      </c>
      <c r="G35" s="7"/>
      <c r="H35" s="8" t="s">
        <v>11</v>
      </c>
      <c r="I35" s="20">
        <v>507200000</v>
      </c>
      <c r="J35" s="20">
        <v>173000000</v>
      </c>
      <c r="K35" s="20">
        <v>232900000</v>
      </c>
      <c r="L35" s="20">
        <v>292700000</v>
      </c>
      <c r="M35" s="20">
        <v>234100000</v>
      </c>
      <c r="N35" s="20">
        <v>322200000</v>
      </c>
      <c r="O35" s="20">
        <v>194900000</v>
      </c>
      <c r="P35" s="20">
        <v>286100000</v>
      </c>
      <c r="Q35" s="20">
        <v>395400000</v>
      </c>
      <c r="R35" s="20">
        <v>419100000</v>
      </c>
      <c r="S35" s="20">
        <v>273900000</v>
      </c>
      <c r="T35" s="20">
        <v>369100000</v>
      </c>
    </row>
    <row r="36" spans="1:21" x14ac:dyDescent="0.3">
      <c r="A36" s="7" t="s">
        <v>167</v>
      </c>
      <c r="B36" s="7" t="s">
        <v>121</v>
      </c>
      <c r="C36" s="16">
        <v>2802</v>
      </c>
      <c r="D36" s="7" t="s">
        <v>0</v>
      </c>
      <c r="E36" s="7">
        <v>908</v>
      </c>
      <c r="F36" s="7" t="s">
        <v>0</v>
      </c>
      <c r="G36" s="7"/>
      <c r="H36" s="8" t="s">
        <v>1</v>
      </c>
      <c r="I36" s="20">
        <v>175100000</v>
      </c>
      <c r="J36" s="20">
        <v>55000000</v>
      </c>
      <c r="K36" s="20">
        <v>104900000</v>
      </c>
      <c r="L36" s="20">
        <v>62900000</v>
      </c>
      <c r="M36" s="20">
        <v>98000000</v>
      </c>
      <c r="N36" s="20">
        <v>110100000</v>
      </c>
      <c r="O36" s="20">
        <v>65000000</v>
      </c>
      <c r="P36" s="20">
        <v>143200000</v>
      </c>
      <c r="Q36" s="20">
        <v>154900000</v>
      </c>
      <c r="R36" s="20">
        <v>125000000</v>
      </c>
      <c r="S36" s="20">
        <v>91000000</v>
      </c>
      <c r="T36" s="20">
        <v>180100000</v>
      </c>
    </row>
    <row r="37" spans="1:21" x14ac:dyDescent="0.3">
      <c r="A37" s="7" t="s">
        <v>167</v>
      </c>
      <c r="B37" s="7" t="s">
        <v>121</v>
      </c>
      <c r="C37" s="16">
        <v>2802</v>
      </c>
      <c r="D37" s="7" t="s">
        <v>2</v>
      </c>
      <c r="E37" s="7">
        <v>908</v>
      </c>
      <c r="F37" s="7" t="s">
        <v>2</v>
      </c>
      <c r="G37" s="7"/>
      <c r="H37" s="8" t="s">
        <v>119</v>
      </c>
      <c r="I37" s="20">
        <v>6000000</v>
      </c>
      <c r="J37" s="20">
        <v>5000000</v>
      </c>
      <c r="K37" s="20">
        <v>5000000</v>
      </c>
      <c r="L37" s="20">
        <v>5000000</v>
      </c>
      <c r="M37" s="20">
        <v>5000000</v>
      </c>
      <c r="N37" s="20">
        <v>5000000</v>
      </c>
      <c r="O37" s="20">
        <v>5000000</v>
      </c>
      <c r="P37" s="20">
        <v>5000000</v>
      </c>
      <c r="Q37" s="20">
        <v>6000000</v>
      </c>
      <c r="R37" s="20">
        <v>6000000</v>
      </c>
      <c r="S37" s="20">
        <v>6000000</v>
      </c>
      <c r="T37" s="20">
        <v>6000000</v>
      </c>
    </row>
    <row r="38" spans="1:21" x14ac:dyDescent="0.3">
      <c r="A38" s="7" t="s">
        <v>167</v>
      </c>
      <c r="B38" s="7" t="s">
        <v>121</v>
      </c>
      <c r="C38" s="16">
        <v>2802</v>
      </c>
      <c r="D38" s="6" t="s">
        <v>140</v>
      </c>
      <c r="E38" s="7">
        <v>908</v>
      </c>
      <c r="F38" s="6" t="s">
        <v>140</v>
      </c>
      <c r="G38" s="7"/>
      <c r="H38" s="8" t="s">
        <v>122</v>
      </c>
      <c r="I38" s="20">
        <v>42000000</v>
      </c>
      <c r="J38" s="20">
        <v>13000000</v>
      </c>
      <c r="K38" s="20">
        <v>13000000</v>
      </c>
      <c r="L38" s="20">
        <v>13000000</v>
      </c>
      <c r="M38" s="20">
        <v>13000000</v>
      </c>
      <c r="N38" s="20">
        <v>13000000</v>
      </c>
      <c r="O38" s="20">
        <v>13000000</v>
      </c>
      <c r="P38" s="20">
        <v>28300000</v>
      </c>
      <c r="Q38" s="20">
        <v>25200000</v>
      </c>
      <c r="R38" s="20">
        <v>13000000</v>
      </c>
      <c r="S38" s="20">
        <v>13000000</v>
      </c>
      <c r="T38" s="20">
        <v>20000000</v>
      </c>
    </row>
    <row r="39" spans="1:21" x14ac:dyDescent="0.3">
      <c r="A39" s="7" t="s">
        <v>167</v>
      </c>
      <c r="B39" s="7" t="s">
        <v>121</v>
      </c>
      <c r="C39" s="16">
        <v>2802</v>
      </c>
      <c r="D39" s="6" t="s">
        <v>123</v>
      </c>
      <c r="E39" s="7">
        <v>909</v>
      </c>
      <c r="F39" s="6" t="s">
        <v>123</v>
      </c>
      <c r="G39" s="7"/>
      <c r="H39" s="8" t="s">
        <v>120</v>
      </c>
      <c r="I39" s="20">
        <v>70000000</v>
      </c>
      <c r="J39" s="20">
        <v>42000000</v>
      </c>
      <c r="K39" s="20">
        <v>42000000</v>
      </c>
      <c r="L39" s="20">
        <v>42000000</v>
      </c>
      <c r="M39" s="20">
        <v>44000000</v>
      </c>
      <c r="N39" s="20">
        <v>46000000</v>
      </c>
      <c r="O39" s="20">
        <v>42000000</v>
      </c>
      <c r="P39" s="20">
        <v>44000000</v>
      </c>
      <c r="Q39" s="20">
        <v>70000000</v>
      </c>
      <c r="R39" s="20">
        <v>46000000</v>
      </c>
      <c r="S39" s="20">
        <v>52000000</v>
      </c>
      <c r="T39" s="20">
        <v>65000000</v>
      </c>
    </row>
    <row r="40" spans="1:21" x14ac:dyDescent="0.3">
      <c r="A40" s="7" t="s">
        <v>167</v>
      </c>
      <c r="B40" s="7" t="s">
        <v>121</v>
      </c>
      <c r="C40" s="16">
        <v>2802</v>
      </c>
      <c r="D40" s="7" t="s">
        <v>4</v>
      </c>
      <c r="E40" s="7">
        <v>909</v>
      </c>
      <c r="F40" s="7" t="s">
        <v>4</v>
      </c>
      <c r="G40" s="7"/>
      <c r="H40" s="8" t="s">
        <v>5</v>
      </c>
      <c r="I40" s="20">
        <v>333100000</v>
      </c>
      <c r="J40" s="20">
        <v>242000000</v>
      </c>
      <c r="K40" s="20">
        <v>289300000</v>
      </c>
      <c r="L40" s="20">
        <v>248500000</v>
      </c>
      <c r="M40" s="20">
        <v>258300000</v>
      </c>
      <c r="N40" s="20">
        <v>256100000</v>
      </c>
      <c r="O40" s="20">
        <v>237500000</v>
      </c>
      <c r="P40" s="20">
        <v>258800000</v>
      </c>
      <c r="Q40" s="20">
        <v>324900000</v>
      </c>
      <c r="R40" s="20">
        <v>307300000</v>
      </c>
      <c r="S40" s="20">
        <v>279700000</v>
      </c>
      <c r="T40" s="20">
        <v>337100000</v>
      </c>
    </row>
    <row r="41" spans="1:21" x14ac:dyDescent="0.3">
      <c r="A41" s="7" t="s">
        <v>167</v>
      </c>
      <c r="B41" s="7" t="s">
        <v>121</v>
      </c>
      <c r="C41" s="16">
        <v>2802</v>
      </c>
      <c r="D41" s="7" t="s">
        <v>6</v>
      </c>
      <c r="E41" s="7">
        <v>909</v>
      </c>
      <c r="F41" s="7" t="s">
        <v>6</v>
      </c>
      <c r="G41" s="7"/>
      <c r="H41" s="8" t="s">
        <v>7</v>
      </c>
      <c r="I41" s="20">
        <v>10000000</v>
      </c>
      <c r="J41" s="20">
        <v>10000000</v>
      </c>
      <c r="K41" s="20">
        <v>10000000</v>
      </c>
      <c r="L41" s="20">
        <v>10000000</v>
      </c>
      <c r="M41" s="20">
        <v>10000000</v>
      </c>
      <c r="N41" s="20">
        <v>10000000</v>
      </c>
      <c r="O41" s="20">
        <v>10000000</v>
      </c>
      <c r="P41" s="20">
        <v>10000000</v>
      </c>
      <c r="Q41" s="20">
        <v>10000000</v>
      </c>
      <c r="R41" s="20">
        <v>10000000</v>
      </c>
      <c r="S41" s="20">
        <v>10000000</v>
      </c>
      <c r="T41" s="20">
        <v>10000000</v>
      </c>
    </row>
    <row r="42" spans="1:21" x14ac:dyDescent="0.3">
      <c r="A42" s="7" t="s">
        <v>167</v>
      </c>
      <c r="B42" s="7" t="s">
        <v>121</v>
      </c>
      <c r="C42" s="16">
        <v>2802</v>
      </c>
      <c r="D42" s="7"/>
      <c r="E42" s="7">
        <v>909</v>
      </c>
      <c r="F42" s="7"/>
      <c r="G42" s="7"/>
      <c r="H42" s="8" t="s">
        <v>1267</v>
      </c>
      <c r="I42" s="20">
        <v>32000000</v>
      </c>
      <c r="J42" s="20">
        <v>32000000</v>
      </c>
      <c r="K42" s="20">
        <v>50000000</v>
      </c>
      <c r="L42" s="20">
        <v>32000000</v>
      </c>
      <c r="M42" s="20">
        <v>50000000</v>
      </c>
      <c r="N42" s="20">
        <v>32000000</v>
      </c>
      <c r="O42" s="20">
        <v>32000000</v>
      </c>
      <c r="P42" s="20">
        <v>30000000</v>
      </c>
      <c r="Q42" s="20">
        <v>32000000</v>
      </c>
      <c r="R42" s="20">
        <v>50000000</v>
      </c>
      <c r="S42" s="20">
        <v>30000000</v>
      </c>
      <c r="T42" s="20">
        <v>30000000</v>
      </c>
    </row>
    <row r="43" spans="1:21" x14ac:dyDescent="0.3">
      <c r="A43" s="7" t="s">
        <v>139</v>
      </c>
      <c r="B43" s="7" t="s">
        <v>139</v>
      </c>
      <c r="C43" s="7">
        <v>3701</v>
      </c>
      <c r="D43" s="6" t="s">
        <v>133</v>
      </c>
      <c r="E43" s="7">
        <v>919</v>
      </c>
      <c r="F43" s="6" t="s">
        <v>133</v>
      </c>
      <c r="G43" s="7"/>
      <c r="H43" s="8" t="s">
        <v>124</v>
      </c>
      <c r="I43" s="15">
        <v>207800000</v>
      </c>
      <c r="J43" s="15">
        <v>159400000</v>
      </c>
      <c r="K43" s="15">
        <v>209500000</v>
      </c>
      <c r="L43" s="15">
        <v>156600000</v>
      </c>
      <c r="M43" s="15">
        <v>130600000</v>
      </c>
      <c r="N43" s="15">
        <v>235200000</v>
      </c>
      <c r="O43" s="15">
        <v>172100000</v>
      </c>
      <c r="P43" s="15">
        <v>118900000</v>
      </c>
      <c r="Q43" s="15">
        <v>201100000</v>
      </c>
      <c r="R43" s="15">
        <v>205500000</v>
      </c>
      <c r="S43" s="15">
        <v>135900000</v>
      </c>
      <c r="T43" s="15">
        <v>268800000</v>
      </c>
      <c r="U43" s="23"/>
    </row>
    <row r="44" spans="1:21" x14ac:dyDescent="0.3">
      <c r="A44" s="7" t="s">
        <v>139</v>
      </c>
      <c r="B44" s="7" t="s">
        <v>139</v>
      </c>
      <c r="C44" s="7">
        <v>3701</v>
      </c>
      <c r="D44" s="6" t="s">
        <v>142</v>
      </c>
      <c r="E44" s="7">
        <v>919</v>
      </c>
      <c r="F44" s="6" t="s">
        <v>142</v>
      </c>
      <c r="G44" s="7"/>
      <c r="H44" s="8" t="s">
        <v>125</v>
      </c>
      <c r="I44" s="15">
        <v>283900000</v>
      </c>
      <c r="J44" s="15">
        <v>116200000</v>
      </c>
      <c r="K44" s="15">
        <v>183400000</v>
      </c>
      <c r="L44" s="15">
        <v>142900000</v>
      </c>
      <c r="M44" s="15">
        <v>162600000</v>
      </c>
      <c r="N44" s="15">
        <v>170300000</v>
      </c>
      <c r="O44" s="15">
        <v>122800000</v>
      </c>
      <c r="P44" s="15">
        <v>101100000</v>
      </c>
      <c r="Q44" s="15">
        <v>211500000</v>
      </c>
      <c r="R44" s="15">
        <v>128700000</v>
      </c>
      <c r="S44" s="15">
        <v>110300000</v>
      </c>
      <c r="T44" s="15">
        <v>128700000</v>
      </c>
    </row>
    <row r="45" spans="1:21" x14ac:dyDescent="0.3">
      <c r="A45" s="7" t="s">
        <v>139</v>
      </c>
      <c r="B45" s="7" t="s">
        <v>139</v>
      </c>
      <c r="C45" s="7">
        <v>3701</v>
      </c>
      <c r="D45" s="6" t="s">
        <v>134</v>
      </c>
      <c r="E45" s="7">
        <v>919</v>
      </c>
      <c r="F45" s="6" t="s">
        <v>134</v>
      </c>
      <c r="G45" s="7"/>
      <c r="H45" s="8" t="s">
        <v>126</v>
      </c>
      <c r="I45" s="15">
        <v>104600000</v>
      </c>
      <c r="J45" s="15">
        <v>66800000</v>
      </c>
      <c r="K45" s="15">
        <v>104700000</v>
      </c>
      <c r="L45" s="15">
        <v>64200000</v>
      </c>
      <c r="M45" s="15">
        <v>59700000</v>
      </c>
      <c r="N45" s="15">
        <v>105100000</v>
      </c>
      <c r="O45" s="15">
        <v>83400000</v>
      </c>
      <c r="P45" s="15">
        <v>66500000</v>
      </c>
      <c r="Q45" s="15">
        <v>101400000</v>
      </c>
      <c r="R45" s="15">
        <v>87600000</v>
      </c>
      <c r="S45" s="15">
        <v>59900000</v>
      </c>
      <c r="T45" s="15">
        <v>114900000</v>
      </c>
    </row>
    <row r="46" spans="1:21" x14ac:dyDescent="0.3">
      <c r="A46" s="7" t="s">
        <v>139</v>
      </c>
      <c r="B46" s="7" t="s">
        <v>139</v>
      </c>
      <c r="C46" s="7">
        <v>3701</v>
      </c>
      <c r="D46" s="6" t="s">
        <v>136</v>
      </c>
      <c r="E46" s="7">
        <v>919</v>
      </c>
      <c r="F46" s="6" t="s">
        <v>136</v>
      </c>
      <c r="G46" s="7"/>
      <c r="H46" s="8" t="s">
        <v>127</v>
      </c>
      <c r="I46" s="15">
        <v>66200000</v>
      </c>
      <c r="J46" s="15">
        <v>51800000</v>
      </c>
      <c r="K46" s="15">
        <v>81900000</v>
      </c>
      <c r="L46" s="15">
        <v>55400000</v>
      </c>
      <c r="M46" s="15">
        <v>50400000</v>
      </c>
      <c r="N46" s="15">
        <v>76400000</v>
      </c>
      <c r="O46" s="15">
        <v>49500000</v>
      </c>
      <c r="P46" s="15">
        <v>65400000</v>
      </c>
      <c r="Q46" s="15">
        <v>59700000</v>
      </c>
      <c r="R46" s="15">
        <v>62800000</v>
      </c>
      <c r="S46" s="15">
        <v>55600000</v>
      </c>
      <c r="T46" s="15">
        <v>77100000</v>
      </c>
    </row>
    <row r="47" spans="1:21" x14ac:dyDescent="0.3">
      <c r="A47" s="7" t="s">
        <v>139</v>
      </c>
      <c r="B47" s="7" t="s">
        <v>139</v>
      </c>
      <c r="C47" s="7">
        <v>3701</v>
      </c>
      <c r="D47" s="6" t="s">
        <v>137</v>
      </c>
      <c r="E47" s="7">
        <v>919</v>
      </c>
      <c r="F47" s="6" t="s">
        <v>137</v>
      </c>
      <c r="G47" s="7"/>
      <c r="H47" s="8" t="s">
        <v>128</v>
      </c>
      <c r="I47" s="15">
        <v>67800000</v>
      </c>
      <c r="J47" s="15">
        <v>70500000</v>
      </c>
      <c r="K47" s="15">
        <v>90100000</v>
      </c>
      <c r="L47" s="15">
        <v>65000000</v>
      </c>
      <c r="M47" s="15">
        <v>60000000</v>
      </c>
      <c r="N47" s="15">
        <v>121300000</v>
      </c>
      <c r="O47" s="15">
        <v>66100000</v>
      </c>
      <c r="P47" s="15">
        <v>62600000</v>
      </c>
      <c r="Q47" s="15">
        <v>76400000</v>
      </c>
      <c r="R47" s="15">
        <v>135400000</v>
      </c>
      <c r="S47" s="15">
        <v>74200000</v>
      </c>
      <c r="T47" s="15">
        <v>110600000</v>
      </c>
    </row>
    <row r="48" spans="1:21" x14ac:dyDescent="0.3">
      <c r="A48" s="7" t="s">
        <v>139</v>
      </c>
      <c r="B48" s="7" t="s">
        <v>139</v>
      </c>
      <c r="C48" s="7">
        <v>3701</v>
      </c>
      <c r="D48" s="6"/>
      <c r="E48" s="7">
        <v>919</v>
      </c>
      <c r="F48" s="6"/>
      <c r="G48" s="7"/>
      <c r="H48" s="8" t="s">
        <v>1278</v>
      </c>
      <c r="I48" s="15">
        <v>19000000</v>
      </c>
      <c r="J48" s="15">
        <v>18000000</v>
      </c>
      <c r="K48" s="15">
        <v>22000000</v>
      </c>
      <c r="L48" s="15">
        <v>19000000</v>
      </c>
      <c r="M48" s="15">
        <v>19000000</v>
      </c>
      <c r="N48" s="15">
        <v>25000000</v>
      </c>
      <c r="O48" s="15">
        <v>19000000</v>
      </c>
      <c r="P48" s="15">
        <v>19000000</v>
      </c>
      <c r="Q48" s="15">
        <v>20000000</v>
      </c>
      <c r="R48" s="15">
        <v>25000000</v>
      </c>
      <c r="S48" s="15">
        <v>19000000</v>
      </c>
      <c r="T48" s="15">
        <v>23000000</v>
      </c>
    </row>
    <row r="49" spans="1:24" s="21" customFormat="1" x14ac:dyDescent="0.3">
      <c r="A49" s="7" t="s">
        <v>139</v>
      </c>
      <c r="B49" s="7" t="s">
        <v>139</v>
      </c>
      <c r="C49" s="7">
        <v>3701</v>
      </c>
      <c r="D49" s="6"/>
      <c r="E49" s="7">
        <v>919</v>
      </c>
      <c r="F49" s="6"/>
      <c r="G49" s="7"/>
      <c r="H49" s="8" t="s">
        <v>1276</v>
      </c>
      <c r="I49" s="15">
        <v>79600000</v>
      </c>
      <c r="J49" s="15">
        <v>79900000</v>
      </c>
      <c r="K49" s="15">
        <v>131000000</v>
      </c>
      <c r="L49" s="15">
        <v>81300000</v>
      </c>
      <c r="M49" s="15">
        <v>80800000</v>
      </c>
      <c r="N49" s="15">
        <v>119500000</v>
      </c>
      <c r="O49" s="15">
        <v>90100000</v>
      </c>
      <c r="P49" s="15">
        <v>89900000</v>
      </c>
      <c r="Q49" s="15">
        <v>114300000</v>
      </c>
      <c r="R49" s="15">
        <v>125700000</v>
      </c>
      <c r="S49" s="15">
        <v>80500000</v>
      </c>
      <c r="T49" s="15">
        <v>153400000</v>
      </c>
      <c r="V49"/>
      <c r="W49"/>
      <c r="X49"/>
    </row>
    <row r="50" spans="1:24" s="21" customFormat="1" x14ac:dyDescent="0.3">
      <c r="A50" s="7" t="s">
        <v>139</v>
      </c>
      <c r="B50" s="7" t="s">
        <v>139</v>
      </c>
      <c r="C50" s="7">
        <v>3701</v>
      </c>
      <c r="D50" s="6" t="s">
        <v>138</v>
      </c>
      <c r="E50" s="7">
        <v>905</v>
      </c>
      <c r="F50" s="6" t="s">
        <v>138</v>
      </c>
      <c r="G50" s="7"/>
      <c r="H50" s="8" t="s">
        <v>130</v>
      </c>
      <c r="I50" s="15">
        <v>80300000</v>
      </c>
      <c r="J50" s="15">
        <v>75500000</v>
      </c>
      <c r="K50" s="15">
        <v>75100000</v>
      </c>
      <c r="L50" s="15">
        <v>74500000</v>
      </c>
      <c r="M50" s="15">
        <v>75300000</v>
      </c>
      <c r="N50" s="15">
        <v>72000000</v>
      </c>
      <c r="O50" s="15">
        <v>75300000</v>
      </c>
      <c r="P50" s="15">
        <v>75000000</v>
      </c>
      <c r="Q50" s="15">
        <v>75200000</v>
      </c>
      <c r="R50" s="15">
        <v>75200000</v>
      </c>
      <c r="S50" s="15">
        <v>75200000</v>
      </c>
      <c r="T50" s="15">
        <v>75200000</v>
      </c>
      <c r="V50"/>
      <c r="W50"/>
      <c r="X50"/>
    </row>
    <row r="51" spans="1:24" s="21" customFormat="1" x14ac:dyDescent="0.3">
      <c r="A51" s="7" t="s">
        <v>139</v>
      </c>
      <c r="B51" s="7" t="s">
        <v>139</v>
      </c>
      <c r="C51" s="7">
        <v>3701</v>
      </c>
      <c r="D51" s="6" t="s">
        <v>141</v>
      </c>
      <c r="E51" s="7">
        <v>905</v>
      </c>
      <c r="F51" s="6" t="s">
        <v>141</v>
      </c>
      <c r="G51" s="7"/>
      <c r="H51" s="8" t="s">
        <v>131</v>
      </c>
      <c r="I51" s="15">
        <v>159000000</v>
      </c>
      <c r="J51" s="15">
        <v>159000000</v>
      </c>
      <c r="K51" s="15">
        <v>172600000</v>
      </c>
      <c r="L51" s="15">
        <v>168100000</v>
      </c>
      <c r="M51" s="15">
        <v>172600000</v>
      </c>
      <c r="N51" s="15">
        <v>177200000</v>
      </c>
      <c r="O51" s="15">
        <v>172700000</v>
      </c>
      <c r="P51" s="15">
        <v>172700000</v>
      </c>
      <c r="Q51" s="15">
        <v>158900000</v>
      </c>
      <c r="R51" s="15">
        <v>181600000</v>
      </c>
      <c r="S51" s="15">
        <v>186200000</v>
      </c>
      <c r="T51" s="15">
        <v>204300000</v>
      </c>
      <c r="V51"/>
      <c r="W51"/>
      <c r="X51"/>
    </row>
    <row r="52" spans="1:24" s="21" customFormat="1" x14ac:dyDescent="0.3">
      <c r="A52" s="7" t="s">
        <v>139</v>
      </c>
      <c r="B52" s="7" t="s">
        <v>139</v>
      </c>
      <c r="C52" s="7">
        <v>3701</v>
      </c>
      <c r="D52" s="6" t="s">
        <v>168</v>
      </c>
      <c r="E52" s="7">
        <v>905</v>
      </c>
      <c r="F52" s="6" t="s">
        <v>168</v>
      </c>
      <c r="G52" s="7"/>
      <c r="H52" s="8" t="s">
        <v>132</v>
      </c>
      <c r="I52" s="15">
        <v>157400000</v>
      </c>
      <c r="J52" s="15">
        <v>169400000</v>
      </c>
      <c r="K52" s="15">
        <v>195700000</v>
      </c>
      <c r="L52" s="15">
        <v>215600000</v>
      </c>
      <c r="M52" s="15">
        <v>208300000</v>
      </c>
      <c r="N52" s="15">
        <v>202500000</v>
      </c>
      <c r="O52" s="15">
        <v>215800000</v>
      </c>
      <c r="P52" s="15">
        <v>144200000</v>
      </c>
      <c r="Q52" s="15">
        <v>187000000</v>
      </c>
      <c r="R52" s="15">
        <v>244800000</v>
      </c>
      <c r="S52" s="15">
        <v>218000000</v>
      </c>
      <c r="T52" s="15">
        <v>286400000</v>
      </c>
      <c r="V52"/>
      <c r="W52"/>
      <c r="X52"/>
    </row>
    <row r="53" spans="1:24" s="21" customFormat="1" x14ac:dyDescent="0.3">
      <c r="A53" s="7" t="s">
        <v>139</v>
      </c>
      <c r="B53" s="7" t="s">
        <v>139</v>
      </c>
      <c r="C53" s="7">
        <v>3701</v>
      </c>
      <c r="D53" s="6"/>
      <c r="E53" s="7">
        <v>905</v>
      </c>
      <c r="F53" s="6"/>
      <c r="G53" s="7"/>
      <c r="H53" s="8" t="s">
        <v>1277</v>
      </c>
      <c r="I53" s="15">
        <v>179500000</v>
      </c>
      <c r="J53" s="15">
        <v>178600000</v>
      </c>
      <c r="K53" s="15">
        <v>178900000</v>
      </c>
      <c r="L53" s="15">
        <v>178100000</v>
      </c>
      <c r="M53" s="15">
        <v>176100000</v>
      </c>
      <c r="N53" s="15">
        <v>176100000</v>
      </c>
      <c r="O53" s="15">
        <v>174600000</v>
      </c>
      <c r="P53" s="15">
        <v>175100000</v>
      </c>
      <c r="Q53" s="15">
        <v>174800000</v>
      </c>
      <c r="R53" s="15">
        <v>174800000</v>
      </c>
      <c r="S53" s="15">
        <v>174800000</v>
      </c>
      <c r="T53" s="15">
        <v>174800000</v>
      </c>
      <c r="V53"/>
      <c r="W53"/>
      <c r="X53"/>
    </row>
    <row r="54" spans="1:24" s="21" customFormat="1" x14ac:dyDescent="0.3">
      <c r="A54" s="7" t="s">
        <v>139</v>
      </c>
      <c r="B54" s="7" t="s">
        <v>139</v>
      </c>
      <c r="C54" s="7">
        <v>3701</v>
      </c>
      <c r="D54" s="6"/>
      <c r="E54" s="7">
        <v>905</v>
      </c>
      <c r="F54" s="6"/>
      <c r="G54" s="7"/>
      <c r="H54" s="8" t="s">
        <v>1279</v>
      </c>
      <c r="I54" s="15">
        <v>40000000</v>
      </c>
      <c r="J54" s="15">
        <v>40000000</v>
      </c>
      <c r="K54" s="15">
        <v>40000000</v>
      </c>
      <c r="L54" s="15">
        <v>40000000</v>
      </c>
      <c r="M54" s="15">
        <v>40000000</v>
      </c>
      <c r="N54" s="15">
        <v>60000000</v>
      </c>
      <c r="O54" s="15">
        <v>60000000</v>
      </c>
      <c r="P54" s="15">
        <v>60000000</v>
      </c>
      <c r="Q54" s="15">
        <v>40000000</v>
      </c>
      <c r="R54" s="15">
        <v>40000000</v>
      </c>
      <c r="S54" s="15">
        <v>40000000</v>
      </c>
      <c r="T54" s="15">
        <v>40000000</v>
      </c>
      <c r="V54"/>
      <c r="W54"/>
      <c r="X54"/>
    </row>
    <row r="55" spans="1:24" s="21" customFormat="1" x14ac:dyDescent="0.3">
      <c r="A55" s="7" t="s">
        <v>149</v>
      </c>
      <c r="B55" s="7" t="s">
        <v>149</v>
      </c>
      <c r="C55" s="7">
        <v>3001</v>
      </c>
      <c r="D55" s="6" t="s">
        <v>152</v>
      </c>
      <c r="E55" s="7">
        <v>907</v>
      </c>
      <c r="F55" s="6" t="s">
        <v>152</v>
      </c>
      <c r="G55" s="7"/>
      <c r="H55" s="8" t="s">
        <v>143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V55"/>
      <c r="W55"/>
      <c r="X55"/>
    </row>
    <row r="56" spans="1:24" s="21" customFormat="1" x14ac:dyDescent="0.3">
      <c r="A56" s="7" t="s">
        <v>149</v>
      </c>
      <c r="B56" s="7" t="s">
        <v>149</v>
      </c>
      <c r="C56" s="7">
        <v>3001</v>
      </c>
      <c r="D56" s="6" t="s">
        <v>153</v>
      </c>
      <c r="E56" s="7">
        <v>907</v>
      </c>
      <c r="F56" s="6" t="s">
        <v>153</v>
      </c>
      <c r="G56" s="7"/>
      <c r="H56" s="8" t="s">
        <v>144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V56"/>
      <c r="W56"/>
      <c r="X56"/>
    </row>
    <row r="57" spans="1:24" s="21" customFormat="1" x14ac:dyDescent="0.3">
      <c r="A57" s="7" t="s">
        <v>149</v>
      </c>
      <c r="B57" s="7" t="s">
        <v>149</v>
      </c>
      <c r="C57" s="7">
        <v>3001</v>
      </c>
      <c r="D57" s="6" t="s">
        <v>154</v>
      </c>
      <c r="E57" s="7">
        <v>907</v>
      </c>
      <c r="F57" s="6" t="s">
        <v>154</v>
      </c>
      <c r="G57" s="7"/>
      <c r="H57" s="8" t="s">
        <v>145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V57"/>
      <c r="W57"/>
      <c r="X57"/>
    </row>
    <row r="58" spans="1:24" s="21" customFormat="1" x14ac:dyDescent="0.3">
      <c r="A58" s="7" t="s">
        <v>149</v>
      </c>
      <c r="B58" s="7" t="s">
        <v>149</v>
      </c>
      <c r="C58" s="7">
        <v>3001</v>
      </c>
      <c r="D58" s="7" t="s">
        <v>155</v>
      </c>
      <c r="E58" s="7">
        <v>907</v>
      </c>
      <c r="F58" s="7" t="s">
        <v>155</v>
      </c>
      <c r="G58" s="7"/>
      <c r="H58" s="8" t="s">
        <v>146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V58"/>
      <c r="W58"/>
      <c r="X58"/>
    </row>
    <row r="59" spans="1:24" s="21" customFormat="1" x14ac:dyDescent="0.3">
      <c r="A59" s="7" t="s">
        <v>149</v>
      </c>
      <c r="B59" s="7" t="s">
        <v>149</v>
      </c>
      <c r="C59" s="7">
        <v>3001</v>
      </c>
      <c r="D59" s="7" t="s">
        <v>156</v>
      </c>
      <c r="E59" s="7">
        <v>907</v>
      </c>
      <c r="F59" s="7" t="s">
        <v>156</v>
      </c>
      <c r="G59" s="7"/>
      <c r="H59" s="8" t="s">
        <v>147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V59"/>
      <c r="W59"/>
      <c r="X59"/>
    </row>
    <row r="60" spans="1:24" s="21" customFormat="1" x14ac:dyDescent="0.3">
      <c r="A60" s="7" t="s">
        <v>149</v>
      </c>
      <c r="B60" s="7" t="s">
        <v>149</v>
      </c>
      <c r="C60" s="7">
        <v>3001</v>
      </c>
      <c r="D60" s="6" t="s">
        <v>151</v>
      </c>
      <c r="E60" s="7">
        <v>907</v>
      </c>
      <c r="F60" s="6" t="s">
        <v>151</v>
      </c>
      <c r="G60" s="7"/>
      <c r="H60" s="8" t="s">
        <v>148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V60"/>
      <c r="W60"/>
      <c r="X60"/>
    </row>
    <row r="61" spans="1:24" s="21" customFormat="1" x14ac:dyDescent="0.3">
      <c r="A61" s="7" t="s">
        <v>149</v>
      </c>
      <c r="B61" s="7" t="s">
        <v>149</v>
      </c>
      <c r="C61" s="7">
        <v>3001</v>
      </c>
      <c r="D61" s="6" t="s">
        <v>8</v>
      </c>
      <c r="E61" s="7">
        <v>907</v>
      </c>
      <c r="F61" s="6" t="s">
        <v>8</v>
      </c>
      <c r="G61" s="7"/>
      <c r="H61" s="8" t="s">
        <v>150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V61"/>
      <c r="W61"/>
      <c r="X61"/>
    </row>
    <row r="62" spans="1:24" s="21" customFormat="1" x14ac:dyDescent="0.3">
      <c r="A62" s="7"/>
      <c r="B62" s="7"/>
      <c r="C62" s="16"/>
      <c r="D62" s="7"/>
      <c r="E62" s="7"/>
      <c r="F62" s="7"/>
      <c r="G62" s="7"/>
      <c r="H62" s="8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V62"/>
      <c r="W62"/>
      <c r="X62"/>
    </row>
    <row r="63" spans="1:24" s="21" customFormat="1" x14ac:dyDescent="0.3">
      <c r="A63" s="7"/>
      <c r="B63" s="7"/>
      <c r="C63" s="16"/>
      <c r="D63" s="7"/>
      <c r="E63" s="7"/>
      <c r="F63" s="7"/>
      <c r="G63" s="7"/>
      <c r="H63" s="8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V63"/>
      <c r="W63"/>
      <c r="X63"/>
    </row>
    <row r="64" spans="1:24" s="21" customFormat="1" x14ac:dyDescent="0.3">
      <c r="A64" s="7"/>
      <c r="B64" s="7"/>
      <c r="C64" s="16"/>
      <c r="D64" s="7"/>
      <c r="E64" s="7"/>
      <c r="F64" s="7"/>
      <c r="G64" s="7"/>
      <c r="H64" s="8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V64"/>
      <c r="W64"/>
      <c r="X64"/>
    </row>
    <row r="65" spans="1:24" s="21" customFormat="1" x14ac:dyDescent="0.3">
      <c r="A65" s="7" t="s">
        <v>167</v>
      </c>
      <c r="B65" s="7" t="s">
        <v>114</v>
      </c>
      <c r="C65" s="7">
        <v>2801</v>
      </c>
      <c r="D65" s="7" t="s">
        <v>8</v>
      </c>
      <c r="E65" s="7" t="s">
        <v>1464</v>
      </c>
      <c r="F65" s="7">
        <v>290027</v>
      </c>
      <c r="G65" s="7" t="s">
        <v>1457</v>
      </c>
      <c r="H65" s="8" t="s">
        <v>1335</v>
      </c>
      <c r="I65" s="15">
        <v>1089357.7333333332</v>
      </c>
      <c r="J65" s="15">
        <v>1089357.7333333332</v>
      </c>
      <c r="K65" s="15">
        <v>1089357.7333333332</v>
      </c>
      <c r="L65" s="15">
        <v>1089357.7333333332</v>
      </c>
      <c r="M65" s="15">
        <v>1089357.7333333332</v>
      </c>
      <c r="N65" s="15">
        <v>1089357.7333333332</v>
      </c>
      <c r="O65" s="15">
        <v>1089357.7333333332</v>
      </c>
      <c r="P65" s="15">
        <v>1089357.7333333332</v>
      </c>
      <c r="Q65" s="15">
        <v>1089357.7333333332</v>
      </c>
      <c r="R65" s="15">
        <v>1089357.7333333332</v>
      </c>
      <c r="S65" s="15">
        <v>1089357.7333333332</v>
      </c>
      <c r="T65" s="15">
        <v>1089357.7333333332</v>
      </c>
      <c r="U65" s="21">
        <v>0.40310000000000001</v>
      </c>
      <c r="V65"/>
      <c r="W65"/>
      <c r="X65"/>
    </row>
    <row r="66" spans="1:24" s="21" customFormat="1" x14ac:dyDescent="0.3">
      <c r="A66" s="7" t="s">
        <v>167</v>
      </c>
      <c r="B66" s="7" t="s">
        <v>114</v>
      </c>
      <c r="C66" s="7">
        <v>2801</v>
      </c>
      <c r="D66" s="7" t="s">
        <v>8</v>
      </c>
      <c r="E66" s="7" t="s">
        <v>1464</v>
      </c>
      <c r="F66" s="7">
        <v>111519</v>
      </c>
      <c r="G66" s="7" t="s">
        <v>1457</v>
      </c>
      <c r="H66" s="8" t="s">
        <v>1336</v>
      </c>
      <c r="I66" s="15">
        <v>15548128</v>
      </c>
      <c r="J66" s="15">
        <v>15548128</v>
      </c>
      <c r="K66" s="15">
        <v>15548128</v>
      </c>
      <c r="L66" s="15">
        <v>15548128</v>
      </c>
      <c r="M66" s="15">
        <v>15548128</v>
      </c>
      <c r="N66" s="15">
        <v>15548128</v>
      </c>
      <c r="O66" s="15">
        <v>15548128</v>
      </c>
      <c r="P66" s="15">
        <v>15548128</v>
      </c>
      <c r="Q66" s="15">
        <v>15548128</v>
      </c>
      <c r="R66" s="15">
        <v>15548128</v>
      </c>
      <c r="S66" s="15">
        <v>15548128</v>
      </c>
      <c r="T66" s="15">
        <v>15548128</v>
      </c>
      <c r="U66" s="21">
        <v>0.40310000000000001</v>
      </c>
      <c r="V66"/>
      <c r="W66"/>
      <c r="X66"/>
    </row>
    <row r="67" spans="1:24" s="21" customFormat="1" x14ac:dyDescent="0.3">
      <c r="A67" s="7" t="s">
        <v>167</v>
      </c>
      <c r="B67" s="7" t="s">
        <v>114</v>
      </c>
      <c r="C67" s="7">
        <v>2801</v>
      </c>
      <c r="D67" s="7" t="s">
        <v>8</v>
      </c>
      <c r="E67" s="7" t="s">
        <v>1465</v>
      </c>
      <c r="F67" s="7">
        <v>131876</v>
      </c>
      <c r="G67" s="7" t="s">
        <v>1457</v>
      </c>
      <c r="H67" s="8" t="s">
        <v>1337</v>
      </c>
      <c r="I67" s="15">
        <v>303808.21333333332</v>
      </c>
      <c r="J67" s="15">
        <v>303808.21333333332</v>
      </c>
      <c r="K67" s="15">
        <v>303808.21333333332</v>
      </c>
      <c r="L67" s="15">
        <v>303808.21333333332</v>
      </c>
      <c r="M67" s="15">
        <v>303808.21333333332</v>
      </c>
      <c r="N67" s="15">
        <v>303808.21333333332</v>
      </c>
      <c r="O67" s="15">
        <v>303808.21333333332</v>
      </c>
      <c r="P67" s="15">
        <v>303808.21333333332</v>
      </c>
      <c r="Q67" s="15">
        <v>303808.21333333332</v>
      </c>
      <c r="R67" s="15">
        <v>303808.21333333332</v>
      </c>
      <c r="S67" s="15">
        <v>303808.21333333332</v>
      </c>
      <c r="T67" s="15">
        <v>303808.21333333332</v>
      </c>
      <c r="U67" s="21">
        <v>0.40310000000000001</v>
      </c>
      <c r="V67"/>
      <c r="W67"/>
      <c r="X67"/>
    </row>
    <row r="68" spans="1:24" s="21" customFormat="1" x14ac:dyDescent="0.3">
      <c r="A68" s="7" t="s">
        <v>167</v>
      </c>
      <c r="B68" s="7" t="s">
        <v>114</v>
      </c>
      <c r="C68" s="7">
        <v>2801</v>
      </c>
      <c r="D68" s="7" t="s">
        <v>8</v>
      </c>
      <c r="E68" s="7" t="s">
        <v>1465</v>
      </c>
      <c r="F68" s="7">
        <v>132133</v>
      </c>
      <c r="G68" s="7" t="s">
        <v>1457</v>
      </c>
      <c r="H68" s="8" t="s">
        <v>1338</v>
      </c>
      <c r="I68" s="15">
        <v>412978.77333333337</v>
      </c>
      <c r="J68" s="15">
        <v>412978.77333333337</v>
      </c>
      <c r="K68" s="15">
        <v>412978.77333333337</v>
      </c>
      <c r="L68" s="15">
        <v>412978.77333333337</v>
      </c>
      <c r="M68" s="15">
        <v>412978.77333333337</v>
      </c>
      <c r="N68" s="15">
        <v>412978.77333333337</v>
      </c>
      <c r="O68" s="15">
        <v>412978.77333333337</v>
      </c>
      <c r="P68" s="15">
        <v>412978.77333333337</v>
      </c>
      <c r="Q68" s="15">
        <v>412978.77333333337</v>
      </c>
      <c r="R68" s="15">
        <v>412978.77333333337</v>
      </c>
      <c r="S68" s="15">
        <v>412978.77333333337</v>
      </c>
      <c r="T68" s="15">
        <v>412978.77333333337</v>
      </c>
      <c r="U68" s="21">
        <v>0.40310000000000001</v>
      </c>
      <c r="V68"/>
      <c r="W68"/>
      <c r="X68"/>
    </row>
    <row r="69" spans="1:24" s="21" customFormat="1" x14ac:dyDescent="0.3">
      <c r="A69" s="7" t="s">
        <v>167</v>
      </c>
      <c r="B69" s="7" t="s">
        <v>114</v>
      </c>
      <c r="C69" s="7">
        <v>2801</v>
      </c>
      <c r="D69" s="7" t="s">
        <v>8</v>
      </c>
      <c r="E69" s="7" t="s">
        <v>1465</v>
      </c>
      <c r="F69" s="7">
        <v>131868</v>
      </c>
      <c r="G69" s="7" t="s">
        <v>1457</v>
      </c>
      <c r="H69" s="8" t="s">
        <v>1339</v>
      </c>
      <c r="I69" s="15">
        <v>1183277.0133333334</v>
      </c>
      <c r="J69" s="15">
        <v>1183277.0133333334</v>
      </c>
      <c r="K69" s="15">
        <v>1183277.0133333334</v>
      </c>
      <c r="L69" s="15">
        <v>1183277.0133333334</v>
      </c>
      <c r="M69" s="15">
        <v>1183277.0133333334</v>
      </c>
      <c r="N69" s="15">
        <v>1183277.0133333334</v>
      </c>
      <c r="O69" s="15">
        <v>1183277.0133333334</v>
      </c>
      <c r="P69" s="15">
        <v>1183277.0133333334</v>
      </c>
      <c r="Q69" s="15">
        <v>1183277.0133333334</v>
      </c>
      <c r="R69" s="15">
        <v>1183277.0133333334</v>
      </c>
      <c r="S69" s="15">
        <v>1183277.0133333334</v>
      </c>
      <c r="T69" s="15">
        <v>1183277.0133333334</v>
      </c>
      <c r="U69" s="21">
        <v>0.40310000000000001</v>
      </c>
      <c r="V69"/>
      <c r="W69"/>
      <c r="X69"/>
    </row>
    <row r="70" spans="1:24" s="21" customFormat="1" x14ac:dyDescent="0.3">
      <c r="A70" s="7" t="s">
        <v>167</v>
      </c>
      <c r="B70" s="7" t="s">
        <v>114</v>
      </c>
      <c r="C70" s="7">
        <v>2801</v>
      </c>
      <c r="D70" s="7" t="s">
        <v>8</v>
      </c>
      <c r="E70" s="7">
        <v>907</v>
      </c>
      <c r="F70" s="7">
        <v>131723</v>
      </c>
      <c r="G70" s="7" t="s">
        <v>1457</v>
      </c>
      <c r="H70" s="8" t="s">
        <v>1340</v>
      </c>
      <c r="I70" s="15">
        <v>2090348.0533333335</v>
      </c>
      <c r="J70" s="15">
        <v>2090348.0533333335</v>
      </c>
      <c r="K70" s="15">
        <v>2090348.0533333335</v>
      </c>
      <c r="L70" s="15">
        <v>2090348.0533333335</v>
      </c>
      <c r="M70" s="15">
        <v>2090348.0533333335</v>
      </c>
      <c r="N70" s="15">
        <v>2090348.0533333335</v>
      </c>
      <c r="O70" s="15">
        <v>2090348.0533333335</v>
      </c>
      <c r="P70" s="15">
        <v>2090348.0533333335</v>
      </c>
      <c r="Q70" s="15">
        <v>2090348.0533333335</v>
      </c>
      <c r="R70" s="15">
        <v>2090348.0533333335</v>
      </c>
      <c r="S70" s="15">
        <v>2090348.0533333335</v>
      </c>
      <c r="T70" s="15">
        <v>2090348.0533333335</v>
      </c>
      <c r="U70" s="21">
        <v>0.40310000000000001</v>
      </c>
      <c r="V70"/>
      <c r="W70"/>
      <c r="X70"/>
    </row>
    <row r="71" spans="1:24" s="21" customFormat="1" x14ac:dyDescent="0.3">
      <c r="A71" s="7" t="s">
        <v>167</v>
      </c>
      <c r="B71" s="7" t="s">
        <v>114</v>
      </c>
      <c r="C71" s="7">
        <v>2801</v>
      </c>
      <c r="D71" s="7" t="s">
        <v>8</v>
      </c>
      <c r="E71" s="7">
        <v>907</v>
      </c>
      <c r="F71" s="7">
        <v>131752</v>
      </c>
      <c r="G71" s="7" t="s">
        <v>1457</v>
      </c>
      <c r="H71" s="8" t="s">
        <v>1341</v>
      </c>
      <c r="I71" s="15">
        <v>1480921.92</v>
      </c>
      <c r="J71" s="15">
        <v>1480921.92</v>
      </c>
      <c r="K71" s="15">
        <v>1480921.92</v>
      </c>
      <c r="L71" s="15">
        <v>1480921.92</v>
      </c>
      <c r="M71" s="15">
        <v>1480921.92</v>
      </c>
      <c r="N71" s="15">
        <v>1480921.92</v>
      </c>
      <c r="O71" s="15">
        <v>1480921.92</v>
      </c>
      <c r="P71" s="15">
        <v>1480921.92</v>
      </c>
      <c r="Q71" s="15">
        <v>1480921.92</v>
      </c>
      <c r="R71" s="15">
        <v>1480921.92</v>
      </c>
      <c r="S71" s="15">
        <v>1480921.92</v>
      </c>
      <c r="T71" s="15">
        <v>1480921.92</v>
      </c>
      <c r="U71" s="21">
        <v>0.40310000000000001</v>
      </c>
      <c r="V71"/>
      <c r="W71"/>
      <c r="X71"/>
    </row>
    <row r="72" spans="1:24" s="21" customFormat="1" x14ac:dyDescent="0.3">
      <c r="A72" s="7" t="s">
        <v>167</v>
      </c>
      <c r="B72" s="7" t="s">
        <v>114</v>
      </c>
      <c r="C72" s="7">
        <v>2801</v>
      </c>
      <c r="D72" s="7" t="s">
        <v>8</v>
      </c>
      <c r="E72" s="7">
        <v>907</v>
      </c>
      <c r="F72" s="7">
        <v>131811</v>
      </c>
      <c r="G72" s="7" t="s">
        <v>1457</v>
      </c>
      <c r="H72" s="8" t="s">
        <v>1342</v>
      </c>
      <c r="I72" s="15">
        <v>733553.70666666667</v>
      </c>
      <c r="J72" s="15">
        <v>733553.70666666667</v>
      </c>
      <c r="K72" s="15">
        <v>733553.70666666667</v>
      </c>
      <c r="L72" s="15">
        <v>733553.70666666667</v>
      </c>
      <c r="M72" s="15">
        <v>733553.70666666667</v>
      </c>
      <c r="N72" s="15">
        <v>733553.70666666667</v>
      </c>
      <c r="O72" s="15">
        <v>733553.70666666667</v>
      </c>
      <c r="P72" s="15">
        <v>733553.70666666667</v>
      </c>
      <c r="Q72" s="15">
        <v>733553.70666666667</v>
      </c>
      <c r="R72" s="15">
        <v>733553.70666666667</v>
      </c>
      <c r="S72" s="15">
        <v>733553.70666666667</v>
      </c>
      <c r="T72" s="15">
        <v>733553.70666666667</v>
      </c>
      <c r="U72" s="21">
        <v>0.40310000000000001</v>
      </c>
      <c r="V72"/>
      <c r="W72"/>
      <c r="X72"/>
    </row>
    <row r="73" spans="1:24" s="21" customFormat="1" x14ac:dyDescent="0.3">
      <c r="A73" s="7" t="s">
        <v>167</v>
      </c>
      <c r="B73" s="7" t="s">
        <v>114</v>
      </c>
      <c r="C73" s="7">
        <v>2801</v>
      </c>
      <c r="D73" s="7" t="s">
        <v>8</v>
      </c>
      <c r="E73" s="7" t="s">
        <v>1465</v>
      </c>
      <c r="F73" s="7">
        <v>132217</v>
      </c>
      <c r="G73" s="7" t="s">
        <v>1457</v>
      </c>
      <c r="H73" s="8" t="s">
        <v>1343</v>
      </c>
      <c r="I73" s="15">
        <v>1149734.1866666668</v>
      </c>
      <c r="J73" s="15">
        <v>1149734.1866666668</v>
      </c>
      <c r="K73" s="15">
        <v>1149734.1866666668</v>
      </c>
      <c r="L73" s="15">
        <v>1149734.1866666668</v>
      </c>
      <c r="M73" s="15">
        <v>1149734.1866666668</v>
      </c>
      <c r="N73" s="15">
        <v>1149734.1866666668</v>
      </c>
      <c r="O73" s="15">
        <v>1149734.1866666668</v>
      </c>
      <c r="P73" s="15">
        <v>1149734.1866666668</v>
      </c>
      <c r="Q73" s="15">
        <v>1149734.1866666668</v>
      </c>
      <c r="R73" s="15">
        <v>1149734.1866666668</v>
      </c>
      <c r="S73" s="15">
        <v>1149734.1866666668</v>
      </c>
      <c r="T73" s="15">
        <v>1149734.1866666668</v>
      </c>
      <c r="U73" s="21">
        <v>0.40310000000000001</v>
      </c>
      <c r="V73"/>
      <c r="W73"/>
      <c r="X73"/>
    </row>
    <row r="74" spans="1:24" s="21" customFormat="1" x14ac:dyDescent="0.3">
      <c r="A74" s="7" t="s">
        <v>167</v>
      </c>
      <c r="B74" s="7" t="s">
        <v>114</v>
      </c>
      <c r="C74" s="7">
        <v>2801</v>
      </c>
      <c r="D74" s="7" t="s">
        <v>8</v>
      </c>
      <c r="E74" s="7" t="s">
        <v>1464</v>
      </c>
      <c r="F74" s="7">
        <v>111751</v>
      </c>
      <c r="G74" s="7" t="s">
        <v>1458</v>
      </c>
      <c r="H74" s="8" t="s">
        <v>1344</v>
      </c>
      <c r="I74" s="15">
        <v>201600</v>
      </c>
      <c r="J74" s="15">
        <v>201600</v>
      </c>
      <c r="K74" s="15">
        <v>201600</v>
      </c>
      <c r="L74" s="15">
        <v>201600</v>
      </c>
      <c r="M74" s="15">
        <v>201600</v>
      </c>
      <c r="N74" s="15">
        <v>201600</v>
      </c>
      <c r="O74" s="15">
        <v>201600</v>
      </c>
      <c r="P74" s="15">
        <v>201600</v>
      </c>
      <c r="Q74" s="15">
        <v>201600</v>
      </c>
      <c r="R74" s="15">
        <v>201600</v>
      </c>
      <c r="S74" s="15">
        <v>201600</v>
      </c>
      <c r="T74" s="15">
        <v>201600</v>
      </c>
      <c r="U74" s="21">
        <v>0.40310000000000001</v>
      </c>
      <c r="V74"/>
      <c r="W74"/>
      <c r="X74"/>
    </row>
    <row r="75" spans="1:24" s="21" customFormat="1" x14ac:dyDescent="0.3">
      <c r="A75" s="7" t="s">
        <v>167</v>
      </c>
      <c r="B75" s="7" t="s">
        <v>114</v>
      </c>
      <c r="C75" s="7">
        <v>2801</v>
      </c>
      <c r="D75" s="7" t="s">
        <v>8</v>
      </c>
      <c r="E75" s="7" t="s">
        <v>1464</v>
      </c>
      <c r="F75" s="7">
        <v>111721</v>
      </c>
      <c r="G75" s="7" t="s">
        <v>1459</v>
      </c>
      <c r="H75" s="8" t="s">
        <v>1345</v>
      </c>
      <c r="I75" s="15">
        <v>137658.66666666666</v>
      </c>
      <c r="J75" s="15">
        <v>137658.66666666666</v>
      </c>
      <c r="K75" s="15">
        <v>137658.66666666666</v>
      </c>
      <c r="L75" s="15">
        <v>137658.66666666666</v>
      </c>
      <c r="M75" s="15">
        <v>137658.66666666666</v>
      </c>
      <c r="N75" s="15">
        <v>137658.66666666666</v>
      </c>
      <c r="O75" s="15">
        <v>137658.66666666666</v>
      </c>
      <c r="P75" s="15">
        <v>137658.66666666666</v>
      </c>
      <c r="Q75" s="15">
        <v>137658.66666666666</v>
      </c>
      <c r="R75" s="15">
        <v>137658.66666666666</v>
      </c>
      <c r="S75" s="15">
        <v>137658.66666666666</v>
      </c>
      <c r="T75" s="15">
        <v>137658.66666666666</v>
      </c>
      <c r="U75" s="21">
        <v>0.40310000000000001</v>
      </c>
      <c r="V75"/>
      <c r="W75"/>
      <c r="X75"/>
    </row>
    <row r="76" spans="1:24" s="21" customFormat="1" x14ac:dyDescent="0.3">
      <c r="A76" s="7" t="s">
        <v>167</v>
      </c>
      <c r="B76" s="7" t="s">
        <v>114</v>
      </c>
      <c r="C76" s="7">
        <v>2801</v>
      </c>
      <c r="D76" s="7" t="s">
        <v>8</v>
      </c>
      <c r="E76" s="7" t="s">
        <v>1464</v>
      </c>
      <c r="F76" s="7">
        <v>111733</v>
      </c>
      <c r="G76" s="7" t="s">
        <v>1459</v>
      </c>
      <c r="H76" s="8" t="s">
        <v>1346</v>
      </c>
      <c r="I76" s="15">
        <v>53760</v>
      </c>
      <c r="J76" s="15">
        <v>53760</v>
      </c>
      <c r="K76" s="15">
        <v>53760</v>
      </c>
      <c r="L76" s="15">
        <v>53760</v>
      </c>
      <c r="M76" s="15">
        <v>53760</v>
      </c>
      <c r="N76" s="15">
        <v>53760</v>
      </c>
      <c r="O76" s="15">
        <v>53760</v>
      </c>
      <c r="P76" s="15">
        <v>53760</v>
      </c>
      <c r="Q76" s="15">
        <v>53760</v>
      </c>
      <c r="R76" s="15">
        <v>53760</v>
      </c>
      <c r="S76" s="15">
        <v>53760</v>
      </c>
      <c r="T76" s="15">
        <v>53760</v>
      </c>
      <c r="U76" s="21">
        <v>0.40310000000000001</v>
      </c>
      <c r="V76"/>
      <c r="W76"/>
      <c r="X76"/>
    </row>
    <row r="77" spans="1:24" s="21" customFormat="1" x14ac:dyDescent="0.3">
      <c r="A77" s="7" t="s">
        <v>167</v>
      </c>
      <c r="B77" s="7" t="s">
        <v>114</v>
      </c>
      <c r="C77" s="7">
        <v>2801</v>
      </c>
      <c r="D77" s="7" t="s">
        <v>8</v>
      </c>
      <c r="E77" s="7" t="s">
        <v>1464</v>
      </c>
      <c r="F77" s="7">
        <v>111750</v>
      </c>
      <c r="G77" s="7" t="s">
        <v>1460</v>
      </c>
      <c r="H77" s="8" t="s">
        <v>1347</v>
      </c>
      <c r="I77" s="15">
        <v>116266.66666666667</v>
      </c>
      <c r="J77" s="15">
        <v>116266.66666666667</v>
      </c>
      <c r="K77" s="15">
        <v>116266.66666666667</v>
      </c>
      <c r="L77" s="15">
        <v>116266.66666666667</v>
      </c>
      <c r="M77" s="15">
        <v>116266.66666666667</v>
      </c>
      <c r="N77" s="15">
        <v>116266.66666666667</v>
      </c>
      <c r="O77" s="15">
        <v>116266.66666666667</v>
      </c>
      <c r="P77" s="15">
        <v>116266.66666666667</v>
      </c>
      <c r="Q77" s="15">
        <v>116266.66666666667</v>
      </c>
      <c r="R77" s="15">
        <v>116266.66666666667</v>
      </c>
      <c r="S77" s="15">
        <v>116266.66666666667</v>
      </c>
      <c r="T77" s="15">
        <v>116266.66666666667</v>
      </c>
      <c r="U77" s="21">
        <v>0.40310000000000001</v>
      </c>
      <c r="V77"/>
      <c r="W77"/>
      <c r="X77"/>
    </row>
    <row r="78" spans="1:24" s="21" customFormat="1" x14ac:dyDescent="0.3">
      <c r="A78" s="7" t="s">
        <v>167</v>
      </c>
      <c r="B78" s="7" t="s">
        <v>114</v>
      </c>
      <c r="C78" s="7">
        <v>2801</v>
      </c>
      <c r="D78" s="7" t="s">
        <v>8</v>
      </c>
      <c r="E78" s="7" t="s">
        <v>1464</v>
      </c>
      <c r="F78" s="7">
        <v>111715</v>
      </c>
      <c r="G78" s="7" t="s">
        <v>1460</v>
      </c>
      <c r="H78" s="8" t="s">
        <v>1348</v>
      </c>
      <c r="I78" s="15">
        <v>533914.66666666663</v>
      </c>
      <c r="J78" s="15">
        <v>533914.66666666663</v>
      </c>
      <c r="K78" s="15">
        <v>533914.66666666663</v>
      </c>
      <c r="L78" s="15">
        <v>533914.66666666663</v>
      </c>
      <c r="M78" s="15">
        <v>533914.66666666663</v>
      </c>
      <c r="N78" s="15">
        <v>533914.66666666663</v>
      </c>
      <c r="O78" s="15">
        <v>533914.66666666663</v>
      </c>
      <c r="P78" s="15">
        <v>533914.66666666663</v>
      </c>
      <c r="Q78" s="15">
        <v>533914.66666666663</v>
      </c>
      <c r="R78" s="15">
        <v>533914.66666666663</v>
      </c>
      <c r="S78" s="15">
        <v>533914.66666666663</v>
      </c>
      <c r="T78" s="15">
        <v>533914.66666666663</v>
      </c>
      <c r="U78" s="21">
        <v>0.40310000000000001</v>
      </c>
      <c r="V78"/>
      <c r="W78"/>
      <c r="X78"/>
    </row>
    <row r="79" spans="1:24" s="21" customFormat="1" x14ac:dyDescent="0.3">
      <c r="A79" s="7" t="s">
        <v>167</v>
      </c>
      <c r="B79" s="7" t="s">
        <v>114</v>
      </c>
      <c r="C79" s="7">
        <v>2801</v>
      </c>
      <c r="D79" s="7" t="s">
        <v>8</v>
      </c>
      <c r="E79" s="7" t="s">
        <v>1464</v>
      </c>
      <c r="F79" s="7">
        <v>111735</v>
      </c>
      <c r="G79" s="7" t="s">
        <v>1460</v>
      </c>
      <c r="H79" s="8" t="s">
        <v>1349</v>
      </c>
      <c r="I79" s="15">
        <v>267946.66666666669</v>
      </c>
      <c r="J79" s="15">
        <v>267946.66666666669</v>
      </c>
      <c r="K79" s="15">
        <v>267946.66666666669</v>
      </c>
      <c r="L79" s="15">
        <v>267946.66666666669</v>
      </c>
      <c r="M79" s="15">
        <v>267946.66666666669</v>
      </c>
      <c r="N79" s="15">
        <v>267946.66666666669</v>
      </c>
      <c r="O79" s="15">
        <v>267946.66666666669</v>
      </c>
      <c r="P79" s="15">
        <v>267946.66666666669</v>
      </c>
      <c r="Q79" s="15">
        <v>267946.66666666669</v>
      </c>
      <c r="R79" s="15">
        <v>267946.66666666669</v>
      </c>
      <c r="S79" s="15">
        <v>267946.66666666669</v>
      </c>
      <c r="T79" s="15">
        <v>267946.66666666669</v>
      </c>
      <c r="U79" s="21">
        <v>0.40310000000000001</v>
      </c>
      <c r="V79"/>
      <c r="W79"/>
      <c r="X79"/>
    </row>
    <row r="80" spans="1:24" s="21" customFormat="1" x14ac:dyDescent="0.3">
      <c r="A80" s="7" t="s">
        <v>167</v>
      </c>
      <c r="B80" s="7" t="s">
        <v>114</v>
      </c>
      <c r="C80" s="7">
        <v>2801</v>
      </c>
      <c r="D80" s="7" t="s">
        <v>8</v>
      </c>
      <c r="E80" s="7" t="s">
        <v>1466</v>
      </c>
      <c r="F80" s="7">
        <v>370692</v>
      </c>
      <c r="G80" s="7" t="s">
        <v>1460</v>
      </c>
      <c r="H80" s="8" t="s">
        <v>1350</v>
      </c>
      <c r="I80" s="15">
        <v>318501.33333333331</v>
      </c>
      <c r="J80" s="15">
        <v>318501.33333333331</v>
      </c>
      <c r="K80" s="15">
        <v>318501.33333333331</v>
      </c>
      <c r="L80" s="15">
        <v>318501.33333333331</v>
      </c>
      <c r="M80" s="15">
        <v>318501.33333333331</v>
      </c>
      <c r="N80" s="15">
        <v>318501.33333333331</v>
      </c>
      <c r="O80" s="15">
        <v>318501.33333333331</v>
      </c>
      <c r="P80" s="15">
        <v>318501.33333333331</v>
      </c>
      <c r="Q80" s="15">
        <v>318501.33333333331</v>
      </c>
      <c r="R80" s="15">
        <v>318501.33333333331</v>
      </c>
      <c r="S80" s="15">
        <v>318501.33333333331</v>
      </c>
      <c r="T80" s="15">
        <v>318501.33333333331</v>
      </c>
      <c r="U80" s="21">
        <v>0.40310000000000001</v>
      </c>
      <c r="V80"/>
      <c r="W80"/>
      <c r="X80"/>
    </row>
    <row r="81" spans="1:21" x14ac:dyDescent="0.3">
      <c r="A81" s="7" t="s">
        <v>167</v>
      </c>
      <c r="B81" s="7" t="s">
        <v>114</v>
      </c>
      <c r="C81" s="7">
        <v>2801</v>
      </c>
      <c r="D81" s="7" t="s">
        <v>8</v>
      </c>
      <c r="E81" s="7" t="s">
        <v>1465</v>
      </c>
      <c r="F81" s="7">
        <v>132060</v>
      </c>
      <c r="G81" s="7" t="s">
        <v>1460</v>
      </c>
      <c r="H81" s="8" t="s">
        <v>1351</v>
      </c>
      <c r="I81" s="15">
        <v>641873.92000000004</v>
      </c>
      <c r="J81" s="15">
        <v>641873.92000000004</v>
      </c>
      <c r="K81" s="15">
        <v>641873.92000000004</v>
      </c>
      <c r="L81" s="15">
        <v>641873.92000000004</v>
      </c>
      <c r="M81" s="15">
        <v>641873.92000000004</v>
      </c>
      <c r="N81" s="15">
        <v>641873.92000000004</v>
      </c>
      <c r="O81" s="15">
        <v>641873.92000000004</v>
      </c>
      <c r="P81" s="15">
        <v>641873.92000000004</v>
      </c>
      <c r="Q81" s="15">
        <v>641873.92000000004</v>
      </c>
      <c r="R81" s="15">
        <v>641873.92000000004</v>
      </c>
      <c r="S81" s="15">
        <v>641873.92000000004</v>
      </c>
      <c r="T81" s="15">
        <v>641873.92000000004</v>
      </c>
      <c r="U81" s="21">
        <v>0.40310000000000001</v>
      </c>
    </row>
    <row r="82" spans="1:21" x14ac:dyDescent="0.3">
      <c r="A82" s="7" t="s">
        <v>167</v>
      </c>
      <c r="B82" s="7" t="s">
        <v>114</v>
      </c>
      <c r="C82" s="7">
        <v>2801</v>
      </c>
      <c r="D82" s="7" t="s">
        <v>8</v>
      </c>
      <c r="E82" s="7" t="s">
        <v>1465</v>
      </c>
      <c r="F82" s="7">
        <v>132050</v>
      </c>
      <c r="G82" s="7" t="s">
        <v>1460</v>
      </c>
      <c r="H82" s="8" t="s">
        <v>1352</v>
      </c>
      <c r="I82" s="15">
        <v>729431.04000000004</v>
      </c>
      <c r="J82" s="15">
        <v>729431.04000000004</v>
      </c>
      <c r="K82" s="15">
        <v>729431.04000000004</v>
      </c>
      <c r="L82" s="15">
        <v>729431.04000000004</v>
      </c>
      <c r="M82" s="15">
        <v>729431.04000000004</v>
      </c>
      <c r="N82" s="15">
        <v>729431.04000000004</v>
      </c>
      <c r="O82" s="15">
        <v>729431.04000000004</v>
      </c>
      <c r="P82" s="15">
        <v>729431.04000000004</v>
      </c>
      <c r="Q82" s="15">
        <v>729431.04000000004</v>
      </c>
      <c r="R82" s="15">
        <v>729431.04000000004</v>
      </c>
      <c r="S82" s="15">
        <v>729431.04000000004</v>
      </c>
      <c r="T82" s="15">
        <v>729431.04000000004</v>
      </c>
      <c r="U82" s="21">
        <v>0.40310000000000001</v>
      </c>
    </row>
    <row r="83" spans="1:21" x14ac:dyDescent="0.3">
      <c r="A83" s="7" t="s">
        <v>167</v>
      </c>
      <c r="B83" s="7" t="s">
        <v>114</v>
      </c>
      <c r="C83" s="7">
        <v>2801</v>
      </c>
      <c r="D83" s="7" t="s">
        <v>8</v>
      </c>
      <c r="E83" s="7" t="s">
        <v>1464</v>
      </c>
      <c r="F83" s="7">
        <v>111742</v>
      </c>
      <c r="G83" s="7" t="s">
        <v>115</v>
      </c>
      <c r="H83" s="8" t="s">
        <v>1353</v>
      </c>
      <c r="I83" s="15">
        <v>171520</v>
      </c>
      <c r="J83" s="15">
        <v>171520</v>
      </c>
      <c r="K83" s="15">
        <v>171520</v>
      </c>
      <c r="L83" s="15">
        <v>171520</v>
      </c>
      <c r="M83" s="15">
        <v>171520</v>
      </c>
      <c r="N83" s="15">
        <v>171520</v>
      </c>
      <c r="O83" s="15">
        <v>171520</v>
      </c>
      <c r="P83" s="15">
        <v>171520</v>
      </c>
      <c r="Q83" s="15">
        <v>171520</v>
      </c>
      <c r="R83" s="15">
        <v>171520</v>
      </c>
      <c r="S83" s="15">
        <v>171520</v>
      </c>
      <c r="T83" s="15">
        <v>171520</v>
      </c>
      <c r="U83" s="21">
        <v>0.40310000000000001</v>
      </c>
    </row>
    <row r="84" spans="1:21" x14ac:dyDescent="0.3">
      <c r="A84" s="7" t="s">
        <v>167</v>
      </c>
      <c r="B84" s="7" t="s">
        <v>114</v>
      </c>
      <c r="C84" s="7">
        <v>2801</v>
      </c>
      <c r="D84" s="7" t="s">
        <v>1467</v>
      </c>
      <c r="E84" s="7" t="s">
        <v>1468</v>
      </c>
      <c r="F84" s="7">
        <v>150199</v>
      </c>
      <c r="G84" s="7" t="s">
        <v>115</v>
      </c>
      <c r="H84" s="8" t="s">
        <v>69</v>
      </c>
      <c r="I84" s="15">
        <v>20731788.800000001</v>
      </c>
      <c r="J84" s="15">
        <v>20731788.800000001</v>
      </c>
      <c r="K84" s="15">
        <v>20731788.800000001</v>
      </c>
      <c r="L84" s="15">
        <v>20731788.800000001</v>
      </c>
      <c r="M84" s="15">
        <v>20731788.800000001</v>
      </c>
      <c r="N84" s="15">
        <v>20731788.800000001</v>
      </c>
      <c r="O84" s="15">
        <v>20731788.800000001</v>
      </c>
      <c r="P84" s="15">
        <v>20731788.800000001</v>
      </c>
      <c r="Q84" s="15">
        <v>20731788.800000001</v>
      </c>
      <c r="R84" s="15">
        <v>20731788.800000001</v>
      </c>
      <c r="S84" s="15">
        <v>20731788.800000001</v>
      </c>
      <c r="T84" s="15">
        <v>20731788.800000001</v>
      </c>
      <c r="U84" s="21">
        <v>0.40310000000000001</v>
      </c>
    </row>
    <row r="85" spans="1:21" x14ac:dyDescent="0.3">
      <c r="A85" s="7" t="s">
        <v>167</v>
      </c>
      <c r="B85" s="7" t="s">
        <v>114</v>
      </c>
      <c r="C85" s="7">
        <v>2801</v>
      </c>
      <c r="D85" s="7" t="s">
        <v>8</v>
      </c>
      <c r="E85" s="7" t="s">
        <v>1465</v>
      </c>
      <c r="F85" s="7">
        <v>132101</v>
      </c>
      <c r="G85" s="7" t="s">
        <v>115</v>
      </c>
      <c r="H85" s="8" t="s">
        <v>1354</v>
      </c>
      <c r="I85" s="15">
        <v>1734813.5999999999</v>
      </c>
      <c r="J85" s="15">
        <v>1734813.5999999999</v>
      </c>
      <c r="K85" s="15">
        <v>1734813.5999999999</v>
      </c>
      <c r="L85" s="15">
        <v>1734813.5999999999</v>
      </c>
      <c r="M85" s="15">
        <v>1734813.5999999999</v>
      </c>
      <c r="N85" s="15">
        <v>1734813.5999999999</v>
      </c>
      <c r="O85" s="15">
        <v>1734813.5999999999</v>
      </c>
      <c r="P85" s="15">
        <v>1734813.5999999999</v>
      </c>
      <c r="Q85" s="15">
        <v>1734813.5999999999</v>
      </c>
      <c r="R85" s="15">
        <v>1734813.5999999999</v>
      </c>
      <c r="S85" s="15">
        <v>1734813.5999999999</v>
      </c>
      <c r="T85" s="15">
        <v>1734813.5999999999</v>
      </c>
      <c r="U85" s="21">
        <v>0.40310000000000001</v>
      </c>
    </row>
    <row r="86" spans="1:21" x14ac:dyDescent="0.3">
      <c r="A86" s="7" t="s">
        <v>167</v>
      </c>
      <c r="B86" s="7" t="s">
        <v>114</v>
      </c>
      <c r="C86" s="7">
        <v>2801</v>
      </c>
      <c r="D86" s="7" t="s">
        <v>1469</v>
      </c>
      <c r="E86" s="7">
        <v>907</v>
      </c>
      <c r="F86" s="7">
        <v>131442</v>
      </c>
      <c r="G86" s="7" t="s">
        <v>115</v>
      </c>
      <c r="H86" s="8" t="s">
        <v>68</v>
      </c>
      <c r="I86" s="15">
        <v>5378862.2933333339</v>
      </c>
      <c r="J86" s="15">
        <v>5378862.2933333339</v>
      </c>
      <c r="K86" s="15">
        <v>5378862.2933333339</v>
      </c>
      <c r="L86" s="15">
        <v>5378862.2933333339</v>
      </c>
      <c r="M86" s="15">
        <v>5378862.2933333339</v>
      </c>
      <c r="N86" s="15">
        <v>5378862.2933333339</v>
      </c>
      <c r="O86" s="15">
        <v>5378862.2933333339</v>
      </c>
      <c r="P86" s="15">
        <v>5378862.2933333339</v>
      </c>
      <c r="Q86" s="15">
        <v>5378862.2933333339</v>
      </c>
      <c r="R86" s="15">
        <v>5378862.2933333339</v>
      </c>
      <c r="S86" s="15">
        <v>5378862.2933333339</v>
      </c>
      <c r="T86" s="15">
        <v>5378862.2933333339</v>
      </c>
      <c r="U86" s="21">
        <v>0.40310000000000001</v>
      </c>
    </row>
    <row r="87" spans="1:21" s="14" customFormat="1" x14ac:dyDescent="0.3">
      <c r="A87" s="7" t="s">
        <v>167</v>
      </c>
      <c r="B87" s="7" t="s">
        <v>114</v>
      </c>
      <c r="C87" s="7">
        <v>2801</v>
      </c>
      <c r="D87" s="7" t="s">
        <v>8</v>
      </c>
      <c r="E87" s="7">
        <v>907</v>
      </c>
      <c r="F87" s="7">
        <v>370466</v>
      </c>
      <c r="G87" s="7" t="s">
        <v>115</v>
      </c>
      <c r="H87" s="8" t="s">
        <v>1355</v>
      </c>
      <c r="I87" s="15">
        <v>439301.8666666667</v>
      </c>
      <c r="J87" s="15">
        <v>439301.8666666667</v>
      </c>
      <c r="K87" s="15">
        <v>439301.8666666667</v>
      </c>
      <c r="L87" s="15">
        <v>439301.8666666667</v>
      </c>
      <c r="M87" s="15">
        <v>439301.8666666667</v>
      </c>
      <c r="N87" s="15">
        <v>439301.8666666667</v>
      </c>
      <c r="O87" s="15">
        <v>439301.8666666667</v>
      </c>
      <c r="P87" s="15">
        <v>439301.8666666667</v>
      </c>
      <c r="Q87" s="15">
        <v>439301.8666666667</v>
      </c>
      <c r="R87" s="15">
        <v>439301.8666666667</v>
      </c>
      <c r="S87" s="15">
        <v>439301.8666666667</v>
      </c>
      <c r="T87" s="15">
        <v>439301.8666666667</v>
      </c>
      <c r="U87" s="22">
        <v>0.40310000000000001</v>
      </c>
    </row>
    <row r="88" spans="1:21" x14ac:dyDescent="0.3">
      <c r="A88" s="7" t="s">
        <v>167</v>
      </c>
      <c r="B88" s="7" t="s">
        <v>114</v>
      </c>
      <c r="C88" s="7">
        <v>2801</v>
      </c>
      <c r="D88" s="7" t="s">
        <v>8</v>
      </c>
      <c r="E88" s="7" t="s">
        <v>1465</v>
      </c>
      <c r="F88" s="7">
        <v>370672</v>
      </c>
      <c r="G88" s="7" t="s">
        <v>115</v>
      </c>
      <c r="H88" s="8" t="s">
        <v>1356</v>
      </c>
      <c r="I88" s="15">
        <v>1025899.1786666667</v>
      </c>
      <c r="J88" s="15">
        <v>1025899.1786666667</v>
      </c>
      <c r="K88" s="15">
        <v>1025899.1786666667</v>
      </c>
      <c r="L88" s="15">
        <v>1025899.1786666667</v>
      </c>
      <c r="M88" s="15">
        <v>1025899.1786666667</v>
      </c>
      <c r="N88" s="15">
        <v>1025899.1786666667</v>
      </c>
      <c r="O88" s="15">
        <v>1025899.1786666667</v>
      </c>
      <c r="P88" s="15">
        <v>1025899.1786666667</v>
      </c>
      <c r="Q88" s="15">
        <v>1025899.1786666667</v>
      </c>
      <c r="R88" s="15">
        <v>1025899.1786666667</v>
      </c>
      <c r="S88" s="15">
        <v>1025899.1786666667</v>
      </c>
      <c r="T88" s="15">
        <v>1025899.1786666667</v>
      </c>
      <c r="U88" s="21">
        <v>0.40310000000000001</v>
      </c>
    </row>
    <row r="89" spans="1:21" x14ac:dyDescent="0.3">
      <c r="A89" s="7" t="s">
        <v>167</v>
      </c>
      <c r="B89" s="7" t="s">
        <v>114</v>
      </c>
      <c r="C89" s="7">
        <v>2801</v>
      </c>
      <c r="D89" s="7" t="s">
        <v>8</v>
      </c>
      <c r="E89" s="7">
        <v>907</v>
      </c>
      <c r="F89" s="7">
        <v>370495</v>
      </c>
      <c r="G89" s="7" t="s">
        <v>115</v>
      </c>
      <c r="H89" s="8" t="s">
        <v>77</v>
      </c>
      <c r="I89" s="15">
        <v>169965.33333333334</v>
      </c>
      <c r="J89" s="15">
        <v>169965.33333333334</v>
      </c>
      <c r="K89" s="15">
        <v>169965.33333333334</v>
      </c>
      <c r="L89" s="15">
        <v>169965.33333333334</v>
      </c>
      <c r="M89" s="15">
        <v>169965.33333333334</v>
      </c>
      <c r="N89" s="15">
        <v>169965.33333333334</v>
      </c>
      <c r="O89" s="15">
        <v>169965.33333333334</v>
      </c>
      <c r="P89" s="15">
        <v>169965.33333333334</v>
      </c>
      <c r="Q89" s="15">
        <v>169965.33333333334</v>
      </c>
      <c r="R89" s="15">
        <v>169965.33333333334</v>
      </c>
      <c r="S89" s="15">
        <v>169965.33333333334</v>
      </c>
      <c r="T89" s="15">
        <v>169965.33333333334</v>
      </c>
      <c r="U89" s="21">
        <v>0.40310000000000001</v>
      </c>
    </row>
    <row r="90" spans="1:21" x14ac:dyDescent="0.3">
      <c r="A90" s="7" t="s">
        <v>167</v>
      </c>
      <c r="B90" s="7" t="s">
        <v>114</v>
      </c>
      <c r="C90" s="7">
        <v>2801</v>
      </c>
      <c r="D90" s="7" t="s">
        <v>8</v>
      </c>
      <c r="E90" s="7" t="s">
        <v>1465</v>
      </c>
      <c r="F90" s="7">
        <v>131982</v>
      </c>
      <c r="G90" s="7" t="s">
        <v>115</v>
      </c>
      <c r="H90" s="8" t="s">
        <v>1357</v>
      </c>
      <c r="I90" s="15">
        <v>1063411.3493333336</v>
      </c>
      <c r="J90" s="15">
        <v>1063411.3493333336</v>
      </c>
      <c r="K90" s="15">
        <v>1063411.3493333336</v>
      </c>
      <c r="L90" s="15">
        <v>1063411.3493333336</v>
      </c>
      <c r="M90" s="15">
        <v>1063411.3493333336</v>
      </c>
      <c r="N90" s="15">
        <v>1063411.3493333336</v>
      </c>
      <c r="O90" s="15">
        <v>1063411.3493333336</v>
      </c>
      <c r="P90" s="15">
        <v>1063411.3493333336</v>
      </c>
      <c r="Q90" s="15">
        <v>1063411.3493333336</v>
      </c>
      <c r="R90" s="15">
        <v>1063411.3493333336</v>
      </c>
      <c r="S90" s="15">
        <v>1063411.3493333336</v>
      </c>
      <c r="T90" s="15">
        <v>1063411.3493333336</v>
      </c>
      <c r="U90" s="21">
        <v>0.40310000000000001</v>
      </c>
    </row>
    <row r="91" spans="1:21" x14ac:dyDescent="0.3">
      <c r="A91" s="7" t="s">
        <v>167</v>
      </c>
      <c r="B91" s="7" t="s">
        <v>114</v>
      </c>
      <c r="C91" s="7">
        <v>2801</v>
      </c>
      <c r="D91" s="7" t="s">
        <v>8</v>
      </c>
      <c r="E91" s="7" t="s">
        <v>1465</v>
      </c>
      <c r="F91" s="7">
        <v>370649</v>
      </c>
      <c r="G91" s="7" t="s">
        <v>115</v>
      </c>
      <c r="H91" s="8" t="s">
        <v>1358</v>
      </c>
      <c r="I91" s="15">
        <v>655936</v>
      </c>
      <c r="J91" s="15">
        <v>655936</v>
      </c>
      <c r="K91" s="15">
        <v>655936</v>
      </c>
      <c r="L91" s="15">
        <v>655936</v>
      </c>
      <c r="M91" s="15">
        <v>655936</v>
      </c>
      <c r="N91" s="15">
        <v>655936</v>
      </c>
      <c r="O91" s="15">
        <v>655936</v>
      </c>
      <c r="P91" s="15">
        <v>655936</v>
      </c>
      <c r="Q91" s="15">
        <v>655936</v>
      </c>
      <c r="R91" s="15">
        <v>655936</v>
      </c>
      <c r="S91" s="15">
        <v>655936</v>
      </c>
      <c r="T91" s="15">
        <v>655936</v>
      </c>
      <c r="U91" s="21">
        <v>0.40310000000000001</v>
      </c>
    </row>
    <row r="92" spans="1:21" x14ac:dyDescent="0.3">
      <c r="A92" s="7" t="s">
        <v>167</v>
      </c>
      <c r="B92" s="7" t="s">
        <v>114</v>
      </c>
      <c r="C92" s="7">
        <v>2801</v>
      </c>
      <c r="D92" s="7" t="s">
        <v>8</v>
      </c>
      <c r="E92" s="7" t="s">
        <v>1465</v>
      </c>
      <c r="F92" s="7">
        <v>131942</v>
      </c>
      <c r="G92" s="7" t="s">
        <v>115</v>
      </c>
      <c r="H92" s="8" t="s">
        <v>1359</v>
      </c>
      <c r="I92" s="15">
        <v>30925.664000000001</v>
      </c>
      <c r="J92" s="15">
        <v>30925.664000000001</v>
      </c>
      <c r="K92" s="15">
        <v>30925.664000000001</v>
      </c>
      <c r="L92" s="15">
        <v>30925.664000000001</v>
      </c>
      <c r="M92" s="15">
        <v>30925.664000000001</v>
      </c>
      <c r="N92" s="15">
        <v>30925.664000000001</v>
      </c>
      <c r="O92" s="15">
        <v>30925.664000000001</v>
      </c>
      <c r="P92" s="15">
        <v>30925.664000000001</v>
      </c>
      <c r="Q92" s="15">
        <v>30925.664000000001</v>
      </c>
      <c r="R92" s="15">
        <v>30925.664000000001</v>
      </c>
      <c r="S92" s="15">
        <v>30925.664000000001</v>
      </c>
      <c r="T92" s="15">
        <v>30925.664000000001</v>
      </c>
      <c r="U92" s="21">
        <v>0.40310000000000001</v>
      </c>
    </row>
    <row r="93" spans="1:21" x14ac:dyDescent="0.3">
      <c r="A93" s="7" t="s">
        <v>167</v>
      </c>
      <c r="B93" s="7" t="s">
        <v>114</v>
      </c>
      <c r="C93" s="7">
        <v>2801</v>
      </c>
      <c r="D93" s="7" t="s">
        <v>8</v>
      </c>
      <c r="E93" s="7">
        <v>907</v>
      </c>
      <c r="F93" s="7">
        <v>131735</v>
      </c>
      <c r="G93" s="7" t="s">
        <v>115</v>
      </c>
      <c r="H93" s="8" t="s">
        <v>70</v>
      </c>
      <c r="I93" s="15">
        <v>61459.456000000006</v>
      </c>
      <c r="J93" s="15">
        <v>61459.456000000006</v>
      </c>
      <c r="K93" s="15">
        <v>61459.456000000006</v>
      </c>
      <c r="L93" s="15">
        <v>61459.456000000006</v>
      </c>
      <c r="M93" s="15">
        <v>61459.456000000006</v>
      </c>
      <c r="N93" s="15">
        <v>61459.456000000006</v>
      </c>
      <c r="O93" s="15">
        <v>61459.456000000006</v>
      </c>
      <c r="P93" s="15">
        <v>61459.456000000006</v>
      </c>
      <c r="Q93" s="15">
        <v>61459.456000000006</v>
      </c>
      <c r="R93" s="15">
        <v>61459.456000000006</v>
      </c>
      <c r="S93" s="15">
        <v>61459.456000000006</v>
      </c>
      <c r="T93" s="15">
        <v>61459.456000000006</v>
      </c>
      <c r="U93" s="21">
        <v>0.40310000000000001</v>
      </c>
    </row>
    <row r="94" spans="1:21" x14ac:dyDescent="0.3">
      <c r="A94" s="7" t="s">
        <v>167</v>
      </c>
      <c r="B94" s="7" t="s">
        <v>114</v>
      </c>
      <c r="C94" s="7">
        <v>2801</v>
      </c>
      <c r="D94" s="7" t="s">
        <v>8</v>
      </c>
      <c r="E94" s="7" t="s">
        <v>1466</v>
      </c>
      <c r="F94" s="7">
        <v>370534</v>
      </c>
      <c r="G94" s="7" t="s">
        <v>115</v>
      </c>
      <c r="H94" s="8" t="s">
        <v>75</v>
      </c>
      <c r="I94" s="15">
        <v>330727.03999999998</v>
      </c>
      <c r="J94" s="15">
        <v>330727.03999999998</v>
      </c>
      <c r="K94" s="15">
        <v>330727.03999999998</v>
      </c>
      <c r="L94" s="15">
        <v>330727.03999999998</v>
      </c>
      <c r="M94" s="15">
        <v>330727.03999999998</v>
      </c>
      <c r="N94" s="15">
        <v>330727.03999999998</v>
      </c>
      <c r="O94" s="15">
        <v>330727.03999999998</v>
      </c>
      <c r="P94" s="15">
        <v>330727.03999999998</v>
      </c>
      <c r="Q94" s="15">
        <v>330727.03999999998</v>
      </c>
      <c r="R94" s="15">
        <v>330727.03999999998</v>
      </c>
      <c r="S94" s="15">
        <v>330727.03999999998</v>
      </c>
      <c r="T94" s="15">
        <v>330727.03999999998</v>
      </c>
      <c r="U94" s="21">
        <v>0.40310000000000001</v>
      </c>
    </row>
    <row r="95" spans="1:21" x14ac:dyDescent="0.3">
      <c r="A95" s="7" t="s">
        <v>167</v>
      </c>
      <c r="B95" s="7" t="s">
        <v>114</v>
      </c>
      <c r="C95" s="7">
        <v>2801</v>
      </c>
      <c r="D95" s="7" t="s">
        <v>8</v>
      </c>
      <c r="E95" s="7" t="s">
        <v>1466</v>
      </c>
      <c r="F95" s="7">
        <v>370410</v>
      </c>
      <c r="G95" s="7" t="s">
        <v>115</v>
      </c>
      <c r="H95" s="8" t="s">
        <v>1360</v>
      </c>
      <c r="I95" s="15">
        <v>1023139.5733333334</v>
      </c>
      <c r="J95" s="15">
        <v>1023139.5733333334</v>
      </c>
      <c r="K95" s="15">
        <v>1023139.5733333334</v>
      </c>
      <c r="L95" s="15">
        <v>1023139.5733333334</v>
      </c>
      <c r="M95" s="15">
        <v>1023139.5733333334</v>
      </c>
      <c r="N95" s="15">
        <v>1023139.5733333334</v>
      </c>
      <c r="O95" s="15">
        <v>1023139.5733333334</v>
      </c>
      <c r="P95" s="15">
        <v>1023139.5733333334</v>
      </c>
      <c r="Q95" s="15">
        <v>1023139.5733333334</v>
      </c>
      <c r="R95" s="15">
        <v>1023139.5733333334</v>
      </c>
      <c r="S95" s="15">
        <v>1023139.5733333334</v>
      </c>
      <c r="T95" s="15">
        <v>1023139.5733333334</v>
      </c>
      <c r="U95" s="21">
        <v>0.40310000000000001</v>
      </c>
    </row>
    <row r="96" spans="1:21" x14ac:dyDescent="0.3">
      <c r="A96" s="7" t="s">
        <v>167</v>
      </c>
      <c r="B96" s="7" t="s">
        <v>114</v>
      </c>
      <c r="C96" s="7">
        <v>2801</v>
      </c>
      <c r="D96" s="7" t="s">
        <v>8</v>
      </c>
      <c r="E96" s="7" t="s">
        <v>1466</v>
      </c>
      <c r="F96" s="7">
        <v>212426</v>
      </c>
      <c r="G96" s="7" t="s">
        <v>115</v>
      </c>
      <c r="H96" s="8" t="s">
        <v>1361</v>
      </c>
      <c r="I96" s="15">
        <v>320733.63199999998</v>
      </c>
      <c r="J96" s="15">
        <v>320733.63199999998</v>
      </c>
      <c r="K96" s="15">
        <v>320733.63199999998</v>
      </c>
      <c r="L96" s="15">
        <v>320733.63199999998</v>
      </c>
      <c r="M96" s="15">
        <v>320733.63199999998</v>
      </c>
      <c r="N96" s="15">
        <v>320733.63199999998</v>
      </c>
      <c r="O96" s="15">
        <v>320733.63199999998</v>
      </c>
      <c r="P96" s="15">
        <v>320733.63199999998</v>
      </c>
      <c r="Q96" s="15">
        <v>320733.63199999998</v>
      </c>
      <c r="R96" s="15">
        <v>320733.63199999998</v>
      </c>
      <c r="S96" s="15">
        <v>320733.63199999998</v>
      </c>
      <c r="T96" s="15">
        <v>320733.63199999998</v>
      </c>
      <c r="U96" s="21">
        <v>0.40310000000000001</v>
      </c>
    </row>
    <row r="97" spans="1:24" s="21" customFormat="1" x14ac:dyDescent="0.3">
      <c r="A97" s="7" t="s">
        <v>167</v>
      </c>
      <c r="B97" s="7" t="s">
        <v>114</v>
      </c>
      <c r="C97" s="7">
        <v>2801</v>
      </c>
      <c r="D97" s="7" t="s">
        <v>8</v>
      </c>
      <c r="E97" s="7" t="s">
        <v>1466</v>
      </c>
      <c r="F97" s="7">
        <v>370456</v>
      </c>
      <c r="G97" s="7" t="s">
        <v>115</v>
      </c>
      <c r="H97" s="8" t="s">
        <v>1362</v>
      </c>
      <c r="I97" s="15">
        <v>424074.23999999999</v>
      </c>
      <c r="J97" s="15">
        <v>424074.23999999999</v>
      </c>
      <c r="K97" s="15">
        <v>424074.23999999999</v>
      </c>
      <c r="L97" s="15">
        <v>424074.23999999999</v>
      </c>
      <c r="M97" s="15">
        <v>424074.23999999999</v>
      </c>
      <c r="N97" s="15">
        <v>424074.23999999999</v>
      </c>
      <c r="O97" s="15">
        <v>424074.23999999999</v>
      </c>
      <c r="P97" s="15">
        <v>424074.23999999999</v>
      </c>
      <c r="Q97" s="15">
        <v>424074.23999999999</v>
      </c>
      <c r="R97" s="15">
        <v>424074.23999999999</v>
      </c>
      <c r="S97" s="15">
        <v>424074.23999999999</v>
      </c>
      <c r="T97" s="15">
        <v>424074.23999999999</v>
      </c>
      <c r="U97" s="21">
        <v>0.40310000000000001</v>
      </c>
      <c r="V97"/>
      <c r="W97"/>
      <c r="X97"/>
    </row>
    <row r="98" spans="1:24" s="21" customFormat="1" x14ac:dyDescent="0.3">
      <c r="A98" s="7" t="s">
        <v>167</v>
      </c>
      <c r="B98" s="7" t="s">
        <v>114</v>
      </c>
      <c r="C98" s="7">
        <v>2801</v>
      </c>
      <c r="D98" s="7" t="s">
        <v>8</v>
      </c>
      <c r="E98" s="7">
        <v>907</v>
      </c>
      <c r="F98" s="7">
        <v>131538</v>
      </c>
      <c r="G98" s="7" t="s">
        <v>115</v>
      </c>
      <c r="H98" s="8" t="s">
        <v>66</v>
      </c>
      <c r="I98" s="15">
        <v>7405546.9653333323</v>
      </c>
      <c r="J98" s="15">
        <v>7405546.9653333323</v>
      </c>
      <c r="K98" s="15">
        <v>7405546.9653333323</v>
      </c>
      <c r="L98" s="15">
        <v>7405546.9653333323</v>
      </c>
      <c r="M98" s="15">
        <v>7405546.9653333323</v>
      </c>
      <c r="N98" s="15">
        <v>7405546.9653333323</v>
      </c>
      <c r="O98" s="15">
        <v>7405546.9653333323</v>
      </c>
      <c r="P98" s="15">
        <v>7405546.9653333323</v>
      </c>
      <c r="Q98" s="15">
        <v>7405546.9653333323</v>
      </c>
      <c r="R98" s="15">
        <v>7405546.9653333323</v>
      </c>
      <c r="S98" s="15">
        <v>7405546.9653333323</v>
      </c>
      <c r="T98" s="15">
        <v>7405546.9653333323</v>
      </c>
      <c r="U98" s="21">
        <v>0.40310000000000001</v>
      </c>
      <c r="V98"/>
      <c r="W98"/>
      <c r="X98"/>
    </row>
    <row r="99" spans="1:24" s="21" customFormat="1" x14ac:dyDescent="0.3">
      <c r="A99" s="7" t="s">
        <v>167</v>
      </c>
      <c r="B99" s="7" t="s">
        <v>114</v>
      </c>
      <c r="C99" s="7">
        <v>2801</v>
      </c>
      <c r="D99" s="7" t="s">
        <v>8</v>
      </c>
      <c r="E99" s="7">
        <v>907</v>
      </c>
      <c r="F99" s="7">
        <v>131884</v>
      </c>
      <c r="G99" s="7" t="s">
        <v>115</v>
      </c>
      <c r="H99" s="8" t="s">
        <v>1363</v>
      </c>
      <c r="I99" s="15">
        <v>1017778.6666666666</v>
      </c>
      <c r="J99" s="15">
        <v>1017778.6666666666</v>
      </c>
      <c r="K99" s="15">
        <v>1017778.6666666666</v>
      </c>
      <c r="L99" s="15">
        <v>1017778.6666666666</v>
      </c>
      <c r="M99" s="15">
        <v>1017778.6666666666</v>
      </c>
      <c r="N99" s="15">
        <v>1017778.6666666666</v>
      </c>
      <c r="O99" s="15">
        <v>1017778.6666666666</v>
      </c>
      <c r="P99" s="15">
        <v>1017778.6666666666</v>
      </c>
      <c r="Q99" s="15">
        <v>1017778.6666666666</v>
      </c>
      <c r="R99" s="15">
        <v>1017778.6666666666</v>
      </c>
      <c r="S99" s="15">
        <v>1017778.6666666666</v>
      </c>
      <c r="T99" s="15">
        <v>1017778.6666666666</v>
      </c>
      <c r="U99" s="21">
        <v>0.40310000000000001</v>
      </c>
      <c r="V99"/>
      <c r="W99"/>
      <c r="X99"/>
    </row>
    <row r="100" spans="1:24" s="21" customFormat="1" x14ac:dyDescent="0.3">
      <c r="A100" s="7" t="s">
        <v>167</v>
      </c>
      <c r="B100" s="7" t="s">
        <v>114</v>
      </c>
      <c r="C100" s="7">
        <v>2801</v>
      </c>
      <c r="D100" s="7" t="s">
        <v>8</v>
      </c>
      <c r="E100" s="7">
        <v>907</v>
      </c>
      <c r="F100" s="7">
        <v>370657</v>
      </c>
      <c r="G100" s="7" t="s">
        <v>115</v>
      </c>
      <c r="H100" s="8" t="s">
        <v>1364</v>
      </c>
      <c r="I100" s="15">
        <v>794029.8666666667</v>
      </c>
      <c r="J100" s="15">
        <v>794029.8666666667</v>
      </c>
      <c r="K100" s="15">
        <v>794029.8666666667</v>
      </c>
      <c r="L100" s="15">
        <v>794029.8666666667</v>
      </c>
      <c r="M100" s="15">
        <v>794029.8666666667</v>
      </c>
      <c r="N100" s="15">
        <v>794029.8666666667</v>
      </c>
      <c r="O100" s="15">
        <v>794029.8666666667</v>
      </c>
      <c r="P100" s="15">
        <v>794029.8666666667</v>
      </c>
      <c r="Q100" s="15">
        <v>794029.8666666667</v>
      </c>
      <c r="R100" s="15">
        <v>794029.8666666667</v>
      </c>
      <c r="S100" s="15">
        <v>794029.8666666667</v>
      </c>
      <c r="T100" s="15">
        <v>794029.8666666667</v>
      </c>
      <c r="U100" s="21">
        <v>0.40310000000000001</v>
      </c>
      <c r="V100"/>
      <c r="W100"/>
      <c r="X100"/>
    </row>
    <row r="101" spans="1:24" s="21" customFormat="1" x14ac:dyDescent="0.3">
      <c r="A101" s="7" t="s">
        <v>167</v>
      </c>
      <c r="B101" s="7" t="s">
        <v>114</v>
      </c>
      <c r="C101" s="7">
        <v>2801</v>
      </c>
      <c r="D101" s="7" t="s">
        <v>8</v>
      </c>
      <c r="E101" s="7">
        <v>907</v>
      </c>
      <c r="F101" s="7">
        <v>132203</v>
      </c>
      <c r="G101" s="7" t="s">
        <v>115</v>
      </c>
      <c r="H101" s="8" t="s">
        <v>1365</v>
      </c>
      <c r="I101" s="15">
        <v>275237.76000000001</v>
      </c>
      <c r="J101" s="15">
        <v>275237.76000000001</v>
      </c>
      <c r="K101" s="15">
        <v>275237.76000000001</v>
      </c>
      <c r="L101" s="15">
        <v>275237.76000000001</v>
      </c>
      <c r="M101" s="15">
        <v>275237.76000000001</v>
      </c>
      <c r="N101" s="15">
        <v>275237.76000000001</v>
      </c>
      <c r="O101" s="15">
        <v>275237.76000000001</v>
      </c>
      <c r="P101" s="15">
        <v>275237.76000000001</v>
      </c>
      <c r="Q101" s="15">
        <v>275237.76000000001</v>
      </c>
      <c r="R101" s="15">
        <v>275237.76000000001</v>
      </c>
      <c r="S101" s="15">
        <v>275237.76000000001</v>
      </c>
      <c r="T101" s="15">
        <v>275237.76000000001</v>
      </c>
      <c r="U101" s="21">
        <v>0.40310000000000001</v>
      </c>
      <c r="V101"/>
      <c r="W101"/>
      <c r="X101"/>
    </row>
    <row r="102" spans="1:24" s="21" customFormat="1" x14ac:dyDescent="0.3">
      <c r="A102" s="7" t="s">
        <v>167</v>
      </c>
      <c r="B102" s="7" t="s">
        <v>114</v>
      </c>
      <c r="C102" s="7">
        <v>2801</v>
      </c>
      <c r="D102" s="7" t="s">
        <v>8</v>
      </c>
      <c r="E102" s="7">
        <v>907</v>
      </c>
      <c r="F102" s="7">
        <v>132205</v>
      </c>
      <c r="G102" s="7" t="s">
        <v>115</v>
      </c>
      <c r="H102" s="8" t="s">
        <v>1366</v>
      </c>
      <c r="I102" s="15">
        <v>353142.304</v>
      </c>
      <c r="J102" s="15">
        <v>353142.304</v>
      </c>
      <c r="K102" s="15">
        <v>353142.304</v>
      </c>
      <c r="L102" s="15">
        <v>353142.304</v>
      </c>
      <c r="M102" s="15">
        <v>353142.304</v>
      </c>
      <c r="N102" s="15">
        <v>353142.304</v>
      </c>
      <c r="O102" s="15">
        <v>353142.304</v>
      </c>
      <c r="P102" s="15">
        <v>353142.304</v>
      </c>
      <c r="Q102" s="15">
        <v>353142.304</v>
      </c>
      <c r="R102" s="15">
        <v>353142.304</v>
      </c>
      <c r="S102" s="15">
        <v>353142.304</v>
      </c>
      <c r="T102" s="15">
        <v>353142.304</v>
      </c>
      <c r="U102" s="21">
        <v>0.40310000000000001</v>
      </c>
      <c r="V102"/>
      <c r="W102"/>
      <c r="X102"/>
    </row>
    <row r="103" spans="1:24" s="21" customFormat="1" x14ac:dyDescent="0.3">
      <c r="A103" s="7" t="s">
        <v>167</v>
      </c>
      <c r="B103" s="7" t="s">
        <v>114</v>
      </c>
      <c r="C103" s="7">
        <v>2801</v>
      </c>
      <c r="D103" s="7" t="s">
        <v>8</v>
      </c>
      <c r="E103" s="7">
        <v>907</v>
      </c>
      <c r="F103" s="7">
        <v>132174</v>
      </c>
      <c r="G103" s="7" t="s">
        <v>115</v>
      </c>
      <c r="H103" s="8" t="s">
        <v>1367</v>
      </c>
      <c r="I103" s="15">
        <v>725403.45600000012</v>
      </c>
      <c r="J103" s="15">
        <v>725403.45600000012</v>
      </c>
      <c r="K103" s="15">
        <v>725403.45600000012</v>
      </c>
      <c r="L103" s="15">
        <v>725403.45600000012</v>
      </c>
      <c r="M103" s="15">
        <v>725403.45600000012</v>
      </c>
      <c r="N103" s="15">
        <v>725403.45600000012</v>
      </c>
      <c r="O103" s="15">
        <v>725403.45600000012</v>
      </c>
      <c r="P103" s="15">
        <v>725403.45600000012</v>
      </c>
      <c r="Q103" s="15">
        <v>725403.45600000012</v>
      </c>
      <c r="R103" s="15">
        <v>725403.45600000012</v>
      </c>
      <c r="S103" s="15">
        <v>725403.45600000012</v>
      </c>
      <c r="T103" s="15">
        <v>725403.45600000012</v>
      </c>
      <c r="U103" s="21">
        <v>0.40310000000000001</v>
      </c>
      <c r="V103"/>
      <c r="W103"/>
      <c r="X103"/>
    </row>
    <row r="104" spans="1:24" s="21" customFormat="1" x14ac:dyDescent="0.3">
      <c r="A104" s="7" t="s">
        <v>167</v>
      </c>
      <c r="B104" s="7" t="s">
        <v>114</v>
      </c>
      <c r="C104" s="7">
        <v>2801</v>
      </c>
      <c r="D104" s="7" t="s">
        <v>8</v>
      </c>
      <c r="E104" s="7">
        <v>907</v>
      </c>
      <c r="F104" s="7">
        <v>132173</v>
      </c>
      <c r="G104" s="7" t="s">
        <v>115</v>
      </c>
      <c r="H104" s="8" t="s">
        <v>1368</v>
      </c>
      <c r="I104" s="15">
        <v>691106.24</v>
      </c>
      <c r="J104" s="15">
        <v>691106.24</v>
      </c>
      <c r="K104" s="15">
        <v>691106.24</v>
      </c>
      <c r="L104" s="15">
        <v>691106.24</v>
      </c>
      <c r="M104" s="15">
        <v>691106.24</v>
      </c>
      <c r="N104" s="15">
        <v>691106.24</v>
      </c>
      <c r="O104" s="15">
        <v>691106.24</v>
      </c>
      <c r="P104" s="15">
        <v>691106.24</v>
      </c>
      <c r="Q104" s="15">
        <v>691106.24</v>
      </c>
      <c r="R104" s="15">
        <v>691106.24</v>
      </c>
      <c r="S104" s="15">
        <v>691106.24</v>
      </c>
      <c r="T104" s="15">
        <v>691106.24</v>
      </c>
      <c r="U104" s="21">
        <v>0.40310000000000001</v>
      </c>
      <c r="V104"/>
      <c r="W104"/>
      <c r="X104"/>
    </row>
    <row r="105" spans="1:24" s="21" customFormat="1" x14ac:dyDescent="0.3">
      <c r="A105" s="7" t="s">
        <v>167</v>
      </c>
      <c r="B105" s="7" t="s">
        <v>114</v>
      </c>
      <c r="C105" s="7">
        <v>2801</v>
      </c>
      <c r="D105" s="7" t="s">
        <v>8</v>
      </c>
      <c r="E105" s="7">
        <v>907</v>
      </c>
      <c r="F105" s="7">
        <v>132136</v>
      </c>
      <c r="G105" s="7" t="s">
        <v>115</v>
      </c>
      <c r="H105" s="8" t="s">
        <v>1369</v>
      </c>
      <c r="I105" s="15">
        <v>603773.19466666668</v>
      </c>
      <c r="J105" s="15">
        <v>603773.19466666668</v>
      </c>
      <c r="K105" s="15">
        <v>603773.19466666668</v>
      </c>
      <c r="L105" s="15">
        <v>603773.19466666668</v>
      </c>
      <c r="M105" s="15">
        <v>603773.19466666668</v>
      </c>
      <c r="N105" s="15">
        <v>603773.19466666668</v>
      </c>
      <c r="O105" s="15">
        <v>603773.19466666668</v>
      </c>
      <c r="P105" s="15">
        <v>603773.19466666668</v>
      </c>
      <c r="Q105" s="15">
        <v>603773.19466666668</v>
      </c>
      <c r="R105" s="15">
        <v>603773.19466666668</v>
      </c>
      <c r="S105" s="15">
        <v>603773.19466666668</v>
      </c>
      <c r="T105" s="15">
        <v>603773.19466666668</v>
      </c>
      <c r="U105" s="21">
        <v>0.40310000000000001</v>
      </c>
      <c r="V105"/>
      <c r="W105"/>
      <c r="X105"/>
    </row>
    <row r="106" spans="1:24" s="21" customFormat="1" x14ac:dyDescent="0.3">
      <c r="A106" s="7" t="s">
        <v>167</v>
      </c>
      <c r="B106" s="7" t="s">
        <v>114</v>
      </c>
      <c r="C106" s="7">
        <v>2801</v>
      </c>
      <c r="D106" s="7" t="s">
        <v>8</v>
      </c>
      <c r="E106" s="7">
        <v>907</v>
      </c>
      <c r="F106" s="7">
        <v>132198</v>
      </c>
      <c r="G106" s="7" t="s">
        <v>115</v>
      </c>
      <c r="H106" s="8" t="s">
        <v>1370</v>
      </c>
      <c r="I106" s="15">
        <v>282023.55199999997</v>
      </c>
      <c r="J106" s="15">
        <v>282023.55199999997</v>
      </c>
      <c r="K106" s="15">
        <v>282023.55199999997</v>
      </c>
      <c r="L106" s="15">
        <v>282023.55199999997</v>
      </c>
      <c r="M106" s="15">
        <v>282023.55199999997</v>
      </c>
      <c r="N106" s="15">
        <v>282023.55199999997</v>
      </c>
      <c r="O106" s="15">
        <v>282023.55199999997</v>
      </c>
      <c r="P106" s="15">
        <v>282023.55199999997</v>
      </c>
      <c r="Q106" s="15">
        <v>282023.55199999997</v>
      </c>
      <c r="R106" s="15">
        <v>282023.55199999997</v>
      </c>
      <c r="S106" s="15">
        <v>282023.55199999997</v>
      </c>
      <c r="T106" s="15">
        <v>282023.55199999997</v>
      </c>
      <c r="U106" s="21">
        <v>0.40310000000000001</v>
      </c>
      <c r="V106"/>
      <c r="W106"/>
      <c r="X106"/>
    </row>
    <row r="107" spans="1:24" s="21" customFormat="1" x14ac:dyDescent="0.3">
      <c r="A107" s="7" t="s">
        <v>167</v>
      </c>
      <c r="B107" s="7" t="s">
        <v>114</v>
      </c>
      <c r="C107" s="7">
        <v>2801</v>
      </c>
      <c r="D107" s="7" t="s">
        <v>1470</v>
      </c>
      <c r="E107" s="7">
        <v>918</v>
      </c>
      <c r="F107" s="7">
        <v>131798</v>
      </c>
      <c r="G107" s="7" t="s">
        <v>115</v>
      </c>
      <c r="H107" s="8" t="s">
        <v>1371</v>
      </c>
      <c r="I107" s="15">
        <v>4710459.1359999999</v>
      </c>
      <c r="J107" s="15">
        <v>4710459.1359999999</v>
      </c>
      <c r="K107" s="15">
        <v>4710459.1359999999</v>
      </c>
      <c r="L107" s="15">
        <v>4710459.1359999999</v>
      </c>
      <c r="M107" s="15">
        <v>4710459.1359999999</v>
      </c>
      <c r="N107" s="15">
        <v>4710459.1359999999</v>
      </c>
      <c r="O107" s="15">
        <v>4710459.1359999999</v>
      </c>
      <c r="P107" s="15">
        <v>4710459.1359999999</v>
      </c>
      <c r="Q107" s="15">
        <v>4710459.1359999999</v>
      </c>
      <c r="R107" s="15">
        <v>4710459.1359999999</v>
      </c>
      <c r="S107" s="15">
        <v>4710459.1359999999</v>
      </c>
      <c r="T107" s="15">
        <v>4710459.1359999999</v>
      </c>
      <c r="U107" s="21">
        <v>0.40310000000000001</v>
      </c>
      <c r="V107"/>
      <c r="W107"/>
      <c r="X107"/>
    </row>
    <row r="108" spans="1:24" s="21" customFormat="1" x14ac:dyDescent="0.3">
      <c r="A108" s="7" t="s">
        <v>167</v>
      </c>
      <c r="B108" s="7" t="s">
        <v>114</v>
      </c>
      <c r="C108" s="7">
        <v>2801</v>
      </c>
      <c r="D108" s="7" t="s">
        <v>8</v>
      </c>
      <c r="E108" s="7" t="s">
        <v>1466</v>
      </c>
      <c r="F108" s="7">
        <v>370532</v>
      </c>
      <c r="G108" s="7" t="s">
        <v>115</v>
      </c>
      <c r="H108" s="8" t="s">
        <v>74</v>
      </c>
      <c r="I108" s="15">
        <v>249340.28800000003</v>
      </c>
      <c r="J108" s="15">
        <v>249340.28800000003</v>
      </c>
      <c r="K108" s="15">
        <v>249340.28800000003</v>
      </c>
      <c r="L108" s="15">
        <v>249340.28800000003</v>
      </c>
      <c r="M108" s="15">
        <v>249340.28800000003</v>
      </c>
      <c r="N108" s="15">
        <v>249340.28800000003</v>
      </c>
      <c r="O108" s="15">
        <v>249340.28800000003</v>
      </c>
      <c r="P108" s="15">
        <v>249340.28800000003</v>
      </c>
      <c r="Q108" s="15">
        <v>249340.28800000003</v>
      </c>
      <c r="R108" s="15">
        <v>249340.28800000003</v>
      </c>
      <c r="S108" s="15">
        <v>249340.28800000003</v>
      </c>
      <c r="T108" s="15">
        <v>249340.28800000003</v>
      </c>
      <c r="U108" s="21">
        <v>0.40310000000000001</v>
      </c>
      <c r="V108"/>
      <c r="W108"/>
      <c r="X108"/>
    </row>
    <row r="109" spans="1:24" s="21" customFormat="1" x14ac:dyDescent="0.3">
      <c r="A109" s="7" t="s">
        <v>167</v>
      </c>
      <c r="B109" s="7" t="s">
        <v>114</v>
      </c>
      <c r="C109" s="7">
        <v>2801</v>
      </c>
      <c r="D109" s="7" t="s">
        <v>8</v>
      </c>
      <c r="E109" s="7">
        <v>907</v>
      </c>
      <c r="F109" s="7">
        <v>131509</v>
      </c>
      <c r="G109" s="7" t="s">
        <v>115</v>
      </c>
      <c r="H109" s="8" t="s">
        <v>71</v>
      </c>
      <c r="I109" s="15">
        <v>311047.80800000002</v>
      </c>
      <c r="J109" s="15">
        <v>311047.80800000002</v>
      </c>
      <c r="K109" s="15">
        <v>311047.80800000002</v>
      </c>
      <c r="L109" s="15">
        <v>311047.80800000002</v>
      </c>
      <c r="M109" s="15">
        <v>311047.80800000002</v>
      </c>
      <c r="N109" s="15">
        <v>311047.80800000002</v>
      </c>
      <c r="O109" s="15">
        <v>311047.80800000002</v>
      </c>
      <c r="P109" s="15">
        <v>311047.80800000002</v>
      </c>
      <c r="Q109" s="15">
        <v>311047.80800000002</v>
      </c>
      <c r="R109" s="15">
        <v>311047.80800000002</v>
      </c>
      <c r="S109" s="15">
        <v>311047.80800000002</v>
      </c>
      <c r="T109" s="15">
        <v>311047.80800000002</v>
      </c>
      <c r="U109" s="21">
        <v>0.40310000000000001</v>
      </c>
      <c r="V109"/>
      <c r="W109"/>
      <c r="X109"/>
    </row>
    <row r="110" spans="1:24" s="21" customFormat="1" x14ac:dyDescent="0.3">
      <c r="A110" s="7" t="s">
        <v>167</v>
      </c>
      <c r="B110" s="7" t="s">
        <v>114</v>
      </c>
      <c r="C110" s="7">
        <v>2801</v>
      </c>
      <c r="D110" s="7" t="s">
        <v>8</v>
      </c>
      <c r="E110" s="7">
        <v>907</v>
      </c>
      <c r="F110" s="7">
        <v>131711</v>
      </c>
      <c r="G110" s="7" t="s">
        <v>115</v>
      </c>
      <c r="H110" s="8" t="s">
        <v>1372</v>
      </c>
      <c r="I110" s="15">
        <v>332748.79999999999</v>
      </c>
      <c r="J110" s="15">
        <v>332748.79999999999</v>
      </c>
      <c r="K110" s="15">
        <v>332748.79999999999</v>
      </c>
      <c r="L110" s="15">
        <v>332748.79999999999</v>
      </c>
      <c r="M110" s="15">
        <v>332748.79999999999</v>
      </c>
      <c r="N110" s="15">
        <v>332748.79999999999</v>
      </c>
      <c r="O110" s="15">
        <v>332748.79999999999</v>
      </c>
      <c r="P110" s="15">
        <v>332748.79999999999</v>
      </c>
      <c r="Q110" s="15">
        <v>332748.79999999999</v>
      </c>
      <c r="R110" s="15">
        <v>332748.79999999999</v>
      </c>
      <c r="S110" s="15">
        <v>332748.79999999999</v>
      </c>
      <c r="T110" s="15">
        <v>332748.79999999999</v>
      </c>
      <c r="U110" s="21">
        <v>0.40310000000000001</v>
      </c>
      <c r="V110"/>
      <c r="W110"/>
      <c r="X110"/>
    </row>
    <row r="111" spans="1:24" s="21" customFormat="1" x14ac:dyDescent="0.3">
      <c r="A111" s="7" t="s">
        <v>167</v>
      </c>
      <c r="B111" s="7" t="s">
        <v>114</v>
      </c>
      <c r="C111" s="7">
        <v>2801</v>
      </c>
      <c r="D111" s="7" t="s">
        <v>8</v>
      </c>
      <c r="E111" s="7">
        <v>907</v>
      </c>
      <c r="F111" s="7">
        <v>131498</v>
      </c>
      <c r="G111" s="7" t="s">
        <v>115</v>
      </c>
      <c r="H111" s="8" t="s">
        <v>73</v>
      </c>
      <c r="I111" s="15">
        <v>2174424.2133333334</v>
      </c>
      <c r="J111" s="15">
        <v>2174424.2133333334</v>
      </c>
      <c r="K111" s="15">
        <v>2174424.2133333334</v>
      </c>
      <c r="L111" s="15">
        <v>2174424.2133333334</v>
      </c>
      <c r="M111" s="15">
        <v>2174424.2133333334</v>
      </c>
      <c r="N111" s="15">
        <v>2174424.2133333334</v>
      </c>
      <c r="O111" s="15">
        <v>2174424.2133333334</v>
      </c>
      <c r="P111" s="15">
        <v>2174424.2133333334</v>
      </c>
      <c r="Q111" s="15">
        <v>2174424.2133333334</v>
      </c>
      <c r="R111" s="15">
        <v>2174424.2133333334</v>
      </c>
      <c r="S111" s="15">
        <v>2174424.2133333334</v>
      </c>
      <c r="T111" s="15">
        <v>2174424.2133333334</v>
      </c>
      <c r="U111" s="21">
        <v>0.40310000000000001</v>
      </c>
      <c r="V111"/>
      <c r="W111"/>
      <c r="X111"/>
    </row>
    <row r="112" spans="1:24" s="21" customFormat="1" x14ac:dyDescent="0.3">
      <c r="A112" s="7" t="s">
        <v>167</v>
      </c>
      <c r="B112" s="7" t="s">
        <v>114</v>
      </c>
      <c r="C112" s="7">
        <v>2801</v>
      </c>
      <c r="D112" s="7" t="s">
        <v>8</v>
      </c>
      <c r="E112" s="7">
        <v>907</v>
      </c>
      <c r="F112" s="7">
        <v>131887</v>
      </c>
      <c r="G112" s="7" t="s">
        <v>115</v>
      </c>
      <c r="H112" s="8" t="s">
        <v>1373</v>
      </c>
      <c r="I112" s="15">
        <v>142560</v>
      </c>
      <c r="J112" s="15">
        <v>142560</v>
      </c>
      <c r="K112" s="15">
        <v>142560</v>
      </c>
      <c r="L112" s="15">
        <v>142560</v>
      </c>
      <c r="M112" s="15">
        <v>142560</v>
      </c>
      <c r="N112" s="15">
        <v>142560</v>
      </c>
      <c r="O112" s="15">
        <v>142560</v>
      </c>
      <c r="P112" s="15">
        <v>142560</v>
      </c>
      <c r="Q112" s="15">
        <v>142560</v>
      </c>
      <c r="R112" s="15">
        <v>142560</v>
      </c>
      <c r="S112" s="15">
        <v>142560</v>
      </c>
      <c r="T112" s="15">
        <v>142560</v>
      </c>
      <c r="U112" s="21">
        <v>0.40310000000000001</v>
      </c>
      <c r="V112"/>
      <c r="W112"/>
      <c r="X112"/>
    </row>
    <row r="113" spans="1:24" s="21" customFormat="1" x14ac:dyDescent="0.3">
      <c r="A113" s="7" t="s">
        <v>167</v>
      </c>
      <c r="B113" s="7" t="s">
        <v>114</v>
      </c>
      <c r="C113" s="7">
        <v>2801</v>
      </c>
      <c r="D113" s="7" t="s">
        <v>8</v>
      </c>
      <c r="E113" s="7">
        <v>907</v>
      </c>
      <c r="F113" s="7">
        <v>111059</v>
      </c>
      <c r="G113" s="7" t="s">
        <v>115</v>
      </c>
      <c r="H113" s="8" t="s">
        <v>1374</v>
      </c>
      <c r="I113" s="15">
        <v>573420.41600000008</v>
      </c>
      <c r="J113" s="15">
        <v>573420.41600000008</v>
      </c>
      <c r="K113" s="15">
        <v>573420.41600000008</v>
      </c>
      <c r="L113" s="15">
        <v>573420.41600000008</v>
      </c>
      <c r="M113" s="15">
        <v>573420.41600000008</v>
      </c>
      <c r="N113" s="15">
        <v>573420.41600000008</v>
      </c>
      <c r="O113" s="15">
        <v>573420.41600000008</v>
      </c>
      <c r="P113" s="15">
        <v>573420.41600000008</v>
      </c>
      <c r="Q113" s="15">
        <v>573420.41600000008</v>
      </c>
      <c r="R113" s="15">
        <v>573420.41600000008</v>
      </c>
      <c r="S113" s="15">
        <v>573420.41600000008</v>
      </c>
      <c r="T113" s="15">
        <v>573420.41600000008</v>
      </c>
      <c r="U113" s="21">
        <v>0.40310000000000001</v>
      </c>
      <c r="V113"/>
      <c r="W113"/>
      <c r="X113"/>
    </row>
    <row r="114" spans="1:24" s="21" customFormat="1" x14ac:dyDescent="0.3">
      <c r="A114" s="7" t="s">
        <v>167</v>
      </c>
      <c r="B114" s="7" t="s">
        <v>114</v>
      </c>
      <c r="C114" s="7">
        <v>2801</v>
      </c>
      <c r="D114" s="7" t="s">
        <v>8</v>
      </c>
      <c r="E114" s="7">
        <v>907</v>
      </c>
      <c r="F114" s="7">
        <v>370646</v>
      </c>
      <c r="G114" s="7" t="s">
        <v>115</v>
      </c>
      <c r="H114" s="8" t="s">
        <v>1375</v>
      </c>
      <c r="I114" s="15">
        <v>547504.49066666665</v>
      </c>
      <c r="J114" s="15">
        <v>547504.49066666665</v>
      </c>
      <c r="K114" s="15">
        <v>547504.49066666665</v>
      </c>
      <c r="L114" s="15">
        <v>547504.49066666665</v>
      </c>
      <c r="M114" s="15">
        <v>547504.49066666665</v>
      </c>
      <c r="N114" s="15">
        <v>547504.49066666665</v>
      </c>
      <c r="O114" s="15">
        <v>547504.49066666665</v>
      </c>
      <c r="P114" s="15">
        <v>547504.49066666665</v>
      </c>
      <c r="Q114" s="15">
        <v>547504.49066666665</v>
      </c>
      <c r="R114" s="15">
        <v>547504.49066666665</v>
      </c>
      <c r="S114" s="15">
        <v>547504.49066666665</v>
      </c>
      <c r="T114" s="15">
        <v>547504.49066666665</v>
      </c>
      <c r="U114" s="21">
        <v>0.40310000000000001</v>
      </c>
      <c r="V114"/>
      <c r="W114"/>
      <c r="X114"/>
    </row>
    <row r="115" spans="1:24" s="21" customFormat="1" x14ac:dyDescent="0.3">
      <c r="A115" s="7" t="s">
        <v>167</v>
      </c>
      <c r="B115" s="7" t="s">
        <v>114</v>
      </c>
      <c r="C115" s="7">
        <v>2801</v>
      </c>
      <c r="D115" s="7" t="s">
        <v>1471</v>
      </c>
      <c r="E115" s="7">
        <v>907</v>
      </c>
      <c r="F115" s="7">
        <v>132031</v>
      </c>
      <c r="G115" s="7" t="s">
        <v>115</v>
      </c>
      <c r="H115" s="8" t="s">
        <v>1376</v>
      </c>
      <c r="I115" s="15">
        <v>1587417.4079999998</v>
      </c>
      <c r="J115" s="15">
        <v>1587417.4079999998</v>
      </c>
      <c r="K115" s="15">
        <v>1587417.4079999998</v>
      </c>
      <c r="L115" s="15">
        <v>1587417.4079999998</v>
      </c>
      <c r="M115" s="15">
        <v>1587417.4079999998</v>
      </c>
      <c r="N115" s="15">
        <v>1587417.4079999998</v>
      </c>
      <c r="O115" s="15">
        <v>1587417.4079999998</v>
      </c>
      <c r="P115" s="15">
        <v>1587417.4079999998</v>
      </c>
      <c r="Q115" s="15">
        <v>1587417.4079999998</v>
      </c>
      <c r="R115" s="15">
        <v>1587417.4079999998</v>
      </c>
      <c r="S115" s="15">
        <v>1587417.4079999998</v>
      </c>
      <c r="T115" s="15">
        <v>1587417.4079999998</v>
      </c>
      <c r="U115" s="21">
        <v>0.40310000000000001</v>
      </c>
      <c r="V115"/>
      <c r="W115"/>
      <c r="X115"/>
    </row>
    <row r="116" spans="1:24" s="21" customFormat="1" x14ac:dyDescent="0.3">
      <c r="A116" s="7" t="s">
        <v>167</v>
      </c>
      <c r="B116" s="7" t="s">
        <v>114</v>
      </c>
      <c r="C116" s="7">
        <v>2801</v>
      </c>
      <c r="D116" s="7" t="s">
        <v>1471</v>
      </c>
      <c r="E116" s="7">
        <v>907</v>
      </c>
      <c r="F116" s="7">
        <v>132115</v>
      </c>
      <c r="G116" s="7" t="s">
        <v>115</v>
      </c>
      <c r="H116" s="8" t="s">
        <v>1377</v>
      </c>
      <c r="I116" s="15">
        <v>103057.59999999999</v>
      </c>
      <c r="J116" s="15">
        <v>103057.59999999999</v>
      </c>
      <c r="K116" s="15">
        <v>103057.59999999999</v>
      </c>
      <c r="L116" s="15">
        <v>103057.59999999999</v>
      </c>
      <c r="M116" s="15">
        <v>103057.59999999999</v>
      </c>
      <c r="N116" s="15">
        <v>103057.59999999999</v>
      </c>
      <c r="O116" s="15">
        <v>103057.59999999999</v>
      </c>
      <c r="P116" s="15">
        <v>103057.59999999999</v>
      </c>
      <c r="Q116" s="15">
        <v>103057.59999999999</v>
      </c>
      <c r="R116" s="15">
        <v>103057.59999999999</v>
      </c>
      <c r="S116" s="15">
        <v>103057.59999999999</v>
      </c>
      <c r="T116" s="15">
        <v>103057.59999999999</v>
      </c>
      <c r="U116" s="21">
        <v>0.40310000000000001</v>
      </c>
      <c r="V116"/>
      <c r="W116"/>
      <c r="X116"/>
    </row>
    <row r="117" spans="1:24" s="21" customFormat="1" x14ac:dyDescent="0.3">
      <c r="A117" s="7" t="s">
        <v>167</v>
      </c>
      <c r="B117" s="7" t="s">
        <v>114</v>
      </c>
      <c r="C117" s="7">
        <v>2801</v>
      </c>
      <c r="D117" s="7" t="s">
        <v>1471</v>
      </c>
      <c r="E117" s="7">
        <v>907</v>
      </c>
      <c r="F117" s="7">
        <v>132097</v>
      </c>
      <c r="G117" s="7" t="s">
        <v>115</v>
      </c>
      <c r="H117" s="8" t="s">
        <v>1378</v>
      </c>
      <c r="I117" s="15">
        <v>555400.78933333338</v>
      </c>
      <c r="J117" s="15">
        <v>555400.78933333338</v>
      </c>
      <c r="K117" s="15">
        <v>555400.78933333338</v>
      </c>
      <c r="L117" s="15">
        <v>555400.78933333338</v>
      </c>
      <c r="M117" s="15">
        <v>555400.78933333338</v>
      </c>
      <c r="N117" s="15">
        <v>555400.78933333338</v>
      </c>
      <c r="O117" s="15">
        <v>555400.78933333338</v>
      </c>
      <c r="P117" s="15">
        <v>555400.78933333338</v>
      </c>
      <c r="Q117" s="15">
        <v>555400.78933333338</v>
      </c>
      <c r="R117" s="15">
        <v>555400.78933333338</v>
      </c>
      <c r="S117" s="15">
        <v>555400.78933333338</v>
      </c>
      <c r="T117" s="15">
        <v>555400.78933333338</v>
      </c>
      <c r="U117" s="21">
        <v>0.40310000000000001</v>
      </c>
      <c r="V117"/>
      <c r="W117"/>
      <c r="X117"/>
    </row>
    <row r="118" spans="1:24" s="21" customFormat="1" x14ac:dyDescent="0.3">
      <c r="A118" s="7" t="s">
        <v>167</v>
      </c>
      <c r="B118" s="7" t="s">
        <v>114</v>
      </c>
      <c r="C118" s="7">
        <v>2801</v>
      </c>
      <c r="D118" s="7" t="s">
        <v>1471</v>
      </c>
      <c r="E118" s="7">
        <v>907</v>
      </c>
      <c r="F118" s="7">
        <v>131852</v>
      </c>
      <c r="G118" s="7" t="s">
        <v>115</v>
      </c>
      <c r="H118" s="8" t="s">
        <v>1379</v>
      </c>
      <c r="I118" s="15">
        <v>1832383.1679999998</v>
      </c>
      <c r="J118" s="15">
        <v>1832383.1679999998</v>
      </c>
      <c r="K118" s="15">
        <v>1832383.1679999998</v>
      </c>
      <c r="L118" s="15">
        <v>1832383.1679999998</v>
      </c>
      <c r="M118" s="15">
        <v>1832383.1679999998</v>
      </c>
      <c r="N118" s="15">
        <v>1832383.1679999998</v>
      </c>
      <c r="O118" s="15">
        <v>1832383.1679999998</v>
      </c>
      <c r="P118" s="15">
        <v>1832383.1679999998</v>
      </c>
      <c r="Q118" s="15">
        <v>1832383.1679999998</v>
      </c>
      <c r="R118" s="15">
        <v>1832383.1679999998</v>
      </c>
      <c r="S118" s="15">
        <v>1832383.1679999998</v>
      </c>
      <c r="T118" s="15">
        <v>1832383.1679999998</v>
      </c>
      <c r="U118" s="21">
        <v>0.40310000000000001</v>
      </c>
      <c r="V118"/>
      <c r="W118"/>
      <c r="X118"/>
    </row>
    <row r="119" spans="1:24" s="21" customFormat="1" x14ac:dyDescent="0.3">
      <c r="A119" s="7" t="s">
        <v>167</v>
      </c>
      <c r="B119" s="7" t="s">
        <v>114</v>
      </c>
      <c r="C119" s="7">
        <v>2801</v>
      </c>
      <c r="D119" s="7" t="s">
        <v>1471</v>
      </c>
      <c r="E119" s="7">
        <v>907</v>
      </c>
      <c r="F119" s="7">
        <v>370587</v>
      </c>
      <c r="G119" s="7" t="s">
        <v>115</v>
      </c>
      <c r="H119" s="8" t="s">
        <v>1380</v>
      </c>
      <c r="I119" s="15">
        <v>3421525.8880000003</v>
      </c>
      <c r="J119" s="15">
        <v>3421525.8880000003</v>
      </c>
      <c r="K119" s="15">
        <v>3421525.8880000003</v>
      </c>
      <c r="L119" s="15">
        <v>3421525.8880000003</v>
      </c>
      <c r="M119" s="15">
        <v>3421525.8880000003</v>
      </c>
      <c r="N119" s="15">
        <v>3421525.8880000003</v>
      </c>
      <c r="O119" s="15">
        <v>3421525.8880000003</v>
      </c>
      <c r="P119" s="15">
        <v>3421525.8880000003</v>
      </c>
      <c r="Q119" s="15">
        <v>3421525.8880000003</v>
      </c>
      <c r="R119" s="15">
        <v>3421525.8880000003</v>
      </c>
      <c r="S119" s="15">
        <v>3421525.8880000003</v>
      </c>
      <c r="T119" s="15">
        <v>3421525.8880000003</v>
      </c>
      <c r="U119" s="21">
        <v>0.40310000000000001</v>
      </c>
      <c r="V119"/>
      <c r="W119"/>
      <c r="X119"/>
    </row>
    <row r="120" spans="1:24" s="21" customFormat="1" x14ac:dyDescent="0.3">
      <c r="A120" s="7" t="s">
        <v>167</v>
      </c>
      <c r="B120" s="7" t="s">
        <v>114</v>
      </c>
      <c r="C120" s="7">
        <v>2801</v>
      </c>
      <c r="D120" s="7" t="s">
        <v>8</v>
      </c>
      <c r="E120" s="7">
        <v>907</v>
      </c>
      <c r="F120" s="7">
        <v>131990</v>
      </c>
      <c r="G120" s="7" t="s">
        <v>115</v>
      </c>
      <c r="H120" s="8" t="s">
        <v>1381</v>
      </c>
      <c r="I120" s="15">
        <v>3392522.6240000003</v>
      </c>
      <c r="J120" s="15">
        <v>3392522.6240000003</v>
      </c>
      <c r="K120" s="15">
        <v>3392522.6240000003</v>
      </c>
      <c r="L120" s="15">
        <v>3392522.6240000003</v>
      </c>
      <c r="M120" s="15">
        <v>3392522.6240000003</v>
      </c>
      <c r="N120" s="15">
        <v>3392522.6240000003</v>
      </c>
      <c r="O120" s="15">
        <v>3392522.6240000003</v>
      </c>
      <c r="P120" s="15">
        <v>3392522.6240000003</v>
      </c>
      <c r="Q120" s="15">
        <v>3392522.6240000003</v>
      </c>
      <c r="R120" s="15">
        <v>3392522.6240000003</v>
      </c>
      <c r="S120" s="15">
        <v>3392522.6240000003</v>
      </c>
      <c r="T120" s="15">
        <v>3392522.6240000003</v>
      </c>
      <c r="U120" s="21">
        <v>0.40310000000000001</v>
      </c>
      <c r="V120"/>
      <c r="W120"/>
      <c r="X120"/>
    </row>
    <row r="121" spans="1:24" s="21" customFormat="1" x14ac:dyDescent="0.3">
      <c r="A121" s="7" t="s">
        <v>167</v>
      </c>
      <c r="B121" s="7" t="s">
        <v>114</v>
      </c>
      <c r="C121" s="7">
        <v>2801</v>
      </c>
      <c r="D121" s="7" t="s">
        <v>8</v>
      </c>
      <c r="E121" s="7">
        <v>907</v>
      </c>
      <c r="F121" s="7">
        <v>132032</v>
      </c>
      <c r="G121" s="7" t="s">
        <v>115</v>
      </c>
      <c r="H121" s="8" t="s">
        <v>1382</v>
      </c>
      <c r="I121" s="15">
        <v>1774325.9306666667</v>
      </c>
      <c r="J121" s="15">
        <v>1774325.9306666667</v>
      </c>
      <c r="K121" s="15">
        <v>1774325.9306666667</v>
      </c>
      <c r="L121" s="15">
        <v>1774325.9306666667</v>
      </c>
      <c r="M121" s="15">
        <v>1774325.9306666667</v>
      </c>
      <c r="N121" s="15">
        <v>1774325.9306666667</v>
      </c>
      <c r="O121" s="15">
        <v>1774325.9306666667</v>
      </c>
      <c r="P121" s="15">
        <v>1774325.9306666667</v>
      </c>
      <c r="Q121" s="15">
        <v>1774325.9306666667</v>
      </c>
      <c r="R121" s="15">
        <v>1774325.9306666667</v>
      </c>
      <c r="S121" s="15">
        <v>1774325.9306666667</v>
      </c>
      <c r="T121" s="15">
        <v>1774325.9306666667</v>
      </c>
      <c r="U121" s="21">
        <v>0.40310000000000001</v>
      </c>
      <c r="V121"/>
      <c r="W121"/>
      <c r="X121"/>
    </row>
    <row r="122" spans="1:24" s="21" customFormat="1" x14ac:dyDescent="0.3">
      <c r="A122" s="7" t="s">
        <v>167</v>
      </c>
      <c r="B122" s="7" t="s">
        <v>114</v>
      </c>
      <c r="C122" s="7">
        <v>2801</v>
      </c>
      <c r="D122" s="7" t="s">
        <v>8</v>
      </c>
      <c r="E122" s="7">
        <v>907</v>
      </c>
      <c r="F122" s="7">
        <v>150220</v>
      </c>
      <c r="G122" s="7" t="s">
        <v>115</v>
      </c>
      <c r="H122" s="8" t="s">
        <v>1383</v>
      </c>
      <c r="I122" s="15">
        <v>89969.472000000009</v>
      </c>
      <c r="J122" s="15">
        <v>89969.472000000009</v>
      </c>
      <c r="K122" s="15">
        <v>89969.472000000009</v>
      </c>
      <c r="L122" s="15">
        <v>89969.472000000009</v>
      </c>
      <c r="M122" s="15">
        <v>89969.472000000009</v>
      </c>
      <c r="N122" s="15">
        <v>89969.472000000009</v>
      </c>
      <c r="O122" s="15">
        <v>89969.472000000009</v>
      </c>
      <c r="P122" s="15">
        <v>89969.472000000009</v>
      </c>
      <c r="Q122" s="15">
        <v>89969.472000000009</v>
      </c>
      <c r="R122" s="15">
        <v>89969.472000000009</v>
      </c>
      <c r="S122" s="15">
        <v>89969.472000000009</v>
      </c>
      <c r="T122" s="15">
        <v>89969.472000000009</v>
      </c>
      <c r="U122" s="21">
        <v>0.40310000000000001</v>
      </c>
      <c r="V122"/>
      <c r="W122"/>
      <c r="X122"/>
    </row>
    <row r="123" spans="1:24" s="21" customFormat="1" x14ac:dyDescent="0.3">
      <c r="A123" s="7" t="s">
        <v>167</v>
      </c>
      <c r="B123" s="7" t="s">
        <v>114</v>
      </c>
      <c r="C123" s="7">
        <v>2801</v>
      </c>
      <c r="D123" s="7" t="s">
        <v>1471</v>
      </c>
      <c r="E123" s="7">
        <v>907</v>
      </c>
      <c r="F123" s="7">
        <v>132108</v>
      </c>
      <c r="G123" s="7" t="s">
        <v>115</v>
      </c>
      <c r="H123" s="8" t="s">
        <v>1384</v>
      </c>
      <c r="I123" s="15">
        <v>460963.2</v>
      </c>
      <c r="J123" s="15">
        <v>460963.2</v>
      </c>
      <c r="K123" s="15">
        <v>460963.2</v>
      </c>
      <c r="L123" s="15">
        <v>460963.2</v>
      </c>
      <c r="M123" s="15">
        <v>460963.2</v>
      </c>
      <c r="N123" s="15">
        <v>460963.2</v>
      </c>
      <c r="O123" s="15">
        <v>460963.2</v>
      </c>
      <c r="P123" s="15">
        <v>460963.2</v>
      </c>
      <c r="Q123" s="15">
        <v>460963.2</v>
      </c>
      <c r="R123" s="15">
        <v>460963.2</v>
      </c>
      <c r="S123" s="15">
        <v>460963.2</v>
      </c>
      <c r="T123" s="15">
        <v>460963.2</v>
      </c>
      <c r="U123" s="21">
        <v>0.40310000000000001</v>
      </c>
      <c r="V123"/>
      <c r="W123"/>
      <c r="X123"/>
    </row>
    <row r="124" spans="1:24" s="21" customFormat="1" x14ac:dyDescent="0.3">
      <c r="A124" s="7" t="s">
        <v>167</v>
      </c>
      <c r="B124" s="7" t="s">
        <v>114</v>
      </c>
      <c r="C124" s="7">
        <v>2801</v>
      </c>
      <c r="D124" s="7" t="s">
        <v>1471</v>
      </c>
      <c r="E124" s="7">
        <v>907</v>
      </c>
      <c r="F124" s="7">
        <v>370551</v>
      </c>
      <c r="G124" s="7" t="s">
        <v>115</v>
      </c>
      <c r="H124" s="8" t="s">
        <v>1385</v>
      </c>
      <c r="I124" s="15">
        <v>4880922.4960000003</v>
      </c>
      <c r="J124" s="15">
        <v>4880922.4960000003</v>
      </c>
      <c r="K124" s="15">
        <v>4880922.4960000003</v>
      </c>
      <c r="L124" s="15">
        <v>4880922.4960000003</v>
      </c>
      <c r="M124" s="15">
        <v>4880922.4960000003</v>
      </c>
      <c r="N124" s="15">
        <v>4880922.4960000003</v>
      </c>
      <c r="O124" s="15">
        <v>4880922.4960000003</v>
      </c>
      <c r="P124" s="15">
        <v>4880922.4960000003</v>
      </c>
      <c r="Q124" s="15">
        <v>4880922.4960000003</v>
      </c>
      <c r="R124" s="15">
        <v>4880922.4960000003</v>
      </c>
      <c r="S124" s="15">
        <v>4880922.4960000003</v>
      </c>
      <c r="T124" s="15">
        <v>4880922.4960000003</v>
      </c>
      <c r="U124" s="21">
        <v>0.40310000000000001</v>
      </c>
      <c r="V124"/>
      <c r="W124"/>
      <c r="X124"/>
    </row>
    <row r="125" spans="1:24" s="21" customFormat="1" x14ac:dyDescent="0.3">
      <c r="A125" s="7" t="s">
        <v>167</v>
      </c>
      <c r="B125" s="7" t="s">
        <v>114</v>
      </c>
      <c r="C125" s="7">
        <v>2801</v>
      </c>
      <c r="D125" s="7" t="s">
        <v>8</v>
      </c>
      <c r="E125" s="7">
        <v>907</v>
      </c>
      <c r="F125" s="7">
        <v>131993</v>
      </c>
      <c r="G125" s="7" t="s">
        <v>115</v>
      </c>
      <c r="H125" s="8" t="s">
        <v>1386</v>
      </c>
      <c r="I125" s="15">
        <v>1287212.2879999999</v>
      </c>
      <c r="J125" s="15">
        <v>1287212.2879999999</v>
      </c>
      <c r="K125" s="15">
        <v>1287212.2879999999</v>
      </c>
      <c r="L125" s="15">
        <v>1287212.2879999999</v>
      </c>
      <c r="M125" s="15">
        <v>1287212.2879999999</v>
      </c>
      <c r="N125" s="15">
        <v>1287212.2879999999</v>
      </c>
      <c r="O125" s="15">
        <v>1287212.2879999999</v>
      </c>
      <c r="P125" s="15">
        <v>1287212.2879999999</v>
      </c>
      <c r="Q125" s="15">
        <v>1287212.2879999999</v>
      </c>
      <c r="R125" s="15">
        <v>1287212.2879999999</v>
      </c>
      <c r="S125" s="15">
        <v>1287212.2879999999</v>
      </c>
      <c r="T125" s="15">
        <v>1287212.2879999999</v>
      </c>
      <c r="U125" s="21">
        <v>0.40310000000000001</v>
      </c>
      <c r="V125"/>
      <c r="W125"/>
      <c r="X125"/>
    </row>
    <row r="126" spans="1:24" s="21" customFormat="1" x14ac:dyDescent="0.3">
      <c r="A126" s="7" t="s">
        <v>167</v>
      </c>
      <c r="B126" s="7" t="s">
        <v>114</v>
      </c>
      <c r="C126" s="7">
        <v>2801</v>
      </c>
      <c r="D126" s="7" t="s">
        <v>8</v>
      </c>
      <c r="E126" s="7">
        <v>907</v>
      </c>
      <c r="F126" s="7">
        <v>131961</v>
      </c>
      <c r="G126" s="7" t="s">
        <v>115</v>
      </c>
      <c r="H126" s="8" t="s">
        <v>1387</v>
      </c>
      <c r="I126" s="15">
        <v>535252.09600000002</v>
      </c>
      <c r="J126" s="15">
        <v>535252.09600000002</v>
      </c>
      <c r="K126" s="15">
        <v>535252.09600000002</v>
      </c>
      <c r="L126" s="15">
        <v>535252.09600000002</v>
      </c>
      <c r="M126" s="15">
        <v>535252.09600000002</v>
      </c>
      <c r="N126" s="15">
        <v>535252.09600000002</v>
      </c>
      <c r="O126" s="15">
        <v>535252.09600000002</v>
      </c>
      <c r="P126" s="15">
        <v>535252.09600000002</v>
      </c>
      <c r="Q126" s="15">
        <v>535252.09600000002</v>
      </c>
      <c r="R126" s="15">
        <v>535252.09600000002</v>
      </c>
      <c r="S126" s="15">
        <v>535252.09600000002</v>
      </c>
      <c r="T126" s="15">
        <v>535252.09600000002</v>
      </c>
      <c r="U126" s="21">
        <v>0.40310000000000001</v>
      </c>
      <c r="V126"/>
      <c r="W126"/>
      <c r="X126"/>
    </row>
    <row r="127" spans="1:24" s="21" customFormat="1" x14ac:dyDescent="0.3">
      <c r="A127" s="7" t="s">
        <v>167</v>
      </c>
      <c r="B127" s="7" t="s">
        <v>114</v>
      </c>
      <c r="C127" s="7">
        <v>2801</v>
      </c>
      <c r="D127" s="7" t="s">
        <v>8</v>
      </c>
      <c r="E127" s="7">
        <v>907</v>
      </c>
      <c r="F127" s="7">
        <v>131507</v>
      </c>
      <c r="G127" s="7" t="s">
        <v>115</v>
      </c>
      <c r="H127" s="8" t="s">
        <v>67</v>
      </c>
      <c r="I127" s="15">
        <v>3018350.3573333337</v>
      </c>
      <c r="J127" s="15">
        <v>3018350.3573333337</v>
      </c>
      <c r="K127" s="15">
        <v>3018350.3573333337</v>
      </c>
      <c r="L127" s="15">
        <v>3018350.3573333337</v>
      </c>
      <c r="M127" s="15">
        <v>3018350.3573333337</v>
      </c>
      <c r="N127" s="15">
        <v>3018350.3573333337</v>
      </c>
      <c r="O127" s="15">
        <v>3018350.3573333337</v>
      </c>
      <c r="P127" s="15">
        <v>3018350.3573333337</v>
      </c>
      <c r="Q127" s="15">
        <v>3018350.3573333337</v>
      </c>
      <c r="R127" s="15">
        <v>3018350.3573333337</v>
      </c>
      <c r="S127" s="15">
        <v>3018350.3573333337</v>
      </c>
      <c r="T127" s="15">
        <v>3018350.3573333337</v>
      </c>
      <c r="U127" s="21">
        <v>0.40310000000000001</v>
      </c>
      <c r="V127"/>
      <c r="W127"/>
      <c r="X127"/>
    </row>
    <row r="128" spans="1:24" s="21" customFormat="1" x14ac:dyDescent="0.3">
      <c r="A128" s="7" t="s">
        <v>167</v>
      </c>
      <c r="B128" s="7" t="s">
        <v>114</v>
      </c>
      <c r="C128" s="7">
        <v>2801</v>
      </c>
      <c r="D128" s="7" t="s">
        <v>8</v>
      </c>
      <c r="E128" s="7">
        <v>907</v>
      </c>
      <c r="F128" s="7">
        <v>131984</v>
      </c>
      <c r="G128" s="7" t="s">
        <v>115</v>
      </c>
      <c r="H128" s="8" t="s">
        <v>1388</v>
      </c>
      <c r="I128" s="15">
        <v>5772677.1626666663</v>
      </c>
      <c r="J128" s="15">
        <v>5772677.1626666663</v>
      </c>
      <c r="K128" s="15">
        <v>5772677.1626666663</v>
      </c>
      <c r="L128" s="15">
        <v>5772677.1626666663</v>
      </c>
      <c r="M128" s="15">
        <v>5772677.1626666663</v>
      </c>
      <c r="N128" s="15">
        <v>5772677.1626666663</v>
      </c>
      <c r="O128" s="15">
        <v>5772677.1626666663</v>
      </c>
      <c r="P128" s="15">
        <v>5772677.1626666663</v>
      </c>
      <c r="Q128" s="15">
        <v>5772677.1626666663</v>
      </c>
      <c r="R128" s="15">
        <v>5772677.1626666663</v>
      </c>
      <c r="S128" s="15">
        <v>5772677.1626666663</v>
      </c>
      <c r="T128" s="15">
        <v>5772677.1626666663</v>
      </c>
      <c r="U128" s="21">
        <v>0.40310000000000001</v>
      </c>
      <c r="V128"/>
      <c r="W128"/>
      <c r="X128"/>
    </row>
    <row r="129" spans="1:21" x14ac:dyDescent="0.3">
      <c r="A129" s="7" t="s">
        <v>167</v>
      </c>
      <c r="B129" s="7" t="s">
        <v>114</v>
      </c>
      <c r="C129" s="7">
        <v>2801</v>
      </c>
      <c r="D129" s="7" t="s">
        <v>8</v>
      </c>
      <c r="E129" s="7">
        <v>907</v>
      </c>
      <c r="F129" s="7">
        <v>370484</v>
      </c>
      <c r="G129" s="7" t="s">
        <v>115</v>
      </c>
      <c r="H129" s="8" t="s">
        <v>1389</v>
      </c>
      <c r="I129" s="15">
        <v>88559.744000000006</v>
      </c>
      <c r="J129" s="15">
        <v>88559.744000000006</v>
      </c>
      <c r="K129" s="15">
        <v>88559.744000000006</v>
      </c>
      <c r="L129" s="15">
        <v>88559.744000000006</v>
      </c>
      <c r="M129" s="15">
        <v>88559.744000000006</v>
      </c>
      <c r="N129" s="15">
        <v>88559.744000000006</v>
      </c>
      <c r="O129" s="15">
        <v>88559.744000000006</v>
      </c>
      <c r="P129" s="15">
        <v>88559.744000000006</v>
      </c>
      <c r="Q129" s="15">
        <v>88559.744000000006</v>
      </c>
      <c r="R129" s="15">
        <v>88559.744000000006</v>
      </c>
      <c r="S129" s="15">
        <v>88559.744000000006</v>
      </c>
      <c r="T129" s="15">
        <v>88559.744000000006</v>
      </c>
      <c r="U129" s="21">
        <v>0.40310000000000001</v>
      </c>
    </row>
    <row r="130" spans="1:21" x14ac:dyDescent="0.3">
      <c r="A130" s="7" t="s">
        <v>167</v>
      </c>
      <c r="B130" s="7" t="s">
        <v>114</v>
      </c>
      <c r="C130" s="7">
        <v>2801</v>
      </c>
      <c r="D130" s="7" t="s">
        <v>1471</v>
      </c>
      <c r="E130" s="7">
        <v>907</v>
      </c>
      <c r="F130" s="7">
        <v>132019</v>
      </c>
      <c r="G130" s="7" t="s">
        <v>115</v>
      </c>
      <c r="H130" s="8" t="s">
        <v>1390</v>
      </c>
      <c r="I130" s="15">
        <v>1053472.96</v>
      </c>
      <c r="J130" s="15">
        <v>1053472.96</v>
      </c>
      <c r="K130" s="15">
        <v>1053472.96</v>
      </c>
      <c r="L130" s="15">
        <v>1053472.96</v>
      </c>
      <c r="M130" s="15">
        <v>1053472.96</v>
      </c>
      <c r="N130" s="15">
        <v>1053472.96</v>
      </c>
      <c r="O130" s="15">
        <v>1053472.96</v>
      </c>
      <c r="P130" s="15">
        <v>1053472.96</v>
      </c>
      <c r="Q130" s="15">
        <v>1053472.96</v>
      </c>
      <c r="R130" s="15">
        <v>1053472.96</v>
      </c>
      <c r="S130" s="15">
        <v>1053472.96</v>
      </c>
      <c r="T130" s="15">
        <v>1053472.96</v>
      </c>
      <c r="U130" s="21">
        <v>0.40310000000000001</v>
      </c>
    </row>
    <row r="131" spans="1:21" x14ac:dyDescent="0.3">
      <c r="A131" s="7" t="s">
        <v>167</v>
      </c>
      <c r="B131" s="7" t="s">
        <v>114</v>
      </c>
      <c r="C131" s="7">
        <v>2801</v>
      </c>
      <c r="D131" s="7" t="s">
        <v>1471</v>
      </c>
      <c r="E131" s="7">
        <v>907</v>
      </c>
      <c r="F131" s="7">
        <v>131890</v>
      </c>
      <c r="G131" s="7" t="s">
        <v>115</v>
      </c>
      <c r="H131" s="8" t="s">
        <v>1391</v>
      </c>
      <c r="I131" s="15">
        <v>2002718.08</v>
      </c>
      <c r="J131" s="15">
        <v>2002718.08</v>
      </c>
      <c r="K131" s="15">
        <v>2002718.08</v>
      </c>
      <c r="L131" s="15">
        <v>2002718.08</v>
      </c>
      <c r="M131" s="15">
        <v>2002718.08</v>
      </c>
      <c r="N131" s="15">
        <v>2002718.08</v>
      </c>
      <c r="O131" s="15">
        <v>2002718.08</v>
      </c>
      <c r="P131" s="15">
        <v>2002718.08</v>
      </c>
      <c r="Q131" s="15">
        <v>2002718.08</v>
      </c>
      <c r="R131" s="15">
        <v>2002718.08</v>
      </c>
      <c r="S131" s="15">
        <v>2002718.08</v>
      </c>
      <c r="T131" s="15">
        <v>2002718.08</v>
      </c>
      <c r="U131" s="21">
        <v>0.40310000000000001</v>
      </c>
    </row>
    <row r="132" spans="1:21" x14ac:dyDescent="0.3">
      <c r="A132" s="7" t="s">
        <v>167</v>
      </c>
      <c r="B132" s="7" t="s">
        <v>114</v>
      </c>
      <c r="C132" s="7">
        <v>2801</v>
      </c>
      <c r="D132" s="7" t="s">
        <v>1471</v>
      </c>
      <c r="E132" s="7">
        <v>907</v>
      </c>
      <c r="F132" s="7">
        <v>132096</v>
      </c>
      <c r="G132" s="7" t="s">
        <v>115</v>
      </c>
      <c r="H132" s="8" t="s">
        <v>1392</v>
      </c>
      <c r="I132" s="15">
        <v>1089228.2880000002</v>
      </c>
      <c r="J132" s="15">
        <v>1089228.2880000002</v>
      </c>
      <c r="K132" s="15">
        <v>1089228.2880000002</v>
      </c>
      <c r="L132" s="15">
        <v>1089228.2880000002</v>
      </c>
      <c r="M132" s="15">
        <v>1089228.2880000002</v>
      </c>
      <c r="N132" s="15">
        <v>1089228.2880000002</v>
      </c>
      <c r="O132" s="15">
        <v>1089228.2880000002</v>
      </c>
      <c r="P132" s="15">
        <v>1089228.2880000002</v>
      </c>
      <c r="Q132" s="15">
        <v>1089228.2880000002</v>
      </c>
      <c r="R132" s="15">
        <v>1089228.2880000002</v>
      </c>
      <c r="S132" s="15">
        <v>1089228.2880000002</v>
      </c>
      <c r="T132" s="15">
        <v>1089228.2880000002</v>
      </c>
      <c r="U132" s="21">
        <v>0.40310000000000001</v>
      </c>
    </row>
    <row r="133" spans="1:21" x14ac:dyDescent="0.3">
      <c r="A133" s="7" t="s">
        <v>167</v>
      </c>
      <c r="B133" s="7" t="s">
        <v>114</v>
      </c>
      <c r="C133" s="7">
        <v>2801</v>
      </c>
      <c r="D133" s="7" t="s">
        <v>1471</v>
      </c>
      <c r="E133" s="7">
        <v>907</v>
      </c>
      <c r="F133" s="7">
        <v>131874</v>
      </c>
      <c r="G133" s="7" t="s">
        <v>115</v>
      </c>
      <c r="H133" s="8" t="s">
        <v>1393</v>
      </c>
      <c r="I133" s="15">
        <v>1490004.7360000003</v>
      </c>
      <c r="J133" s="15">
        <v>1490004.7360000003</v>
      </c>
      <c r="K133" s="15">
        <v>1490004.7360000003</v>
      </c>
      <c r="L133" s="15">
        <v>1490004.7360000003</v>
      </c>
      <c r="M133" s="15">
        <v>1490004.7360000003</v>
      </c>
      <c r="N133" s="15">
        <v>1490004.7360000003</v>
      </c>
      <c r="O133" s="15">
        <v>1490004.7360000003</v>
      </c>
      <c r="P133" s="15">
        <v>1490004.7360000003</v>
      </c>
      <c r="Q133" s="15">
        <v>1490004.7360000003</v>
      </c>
      <c r="R133" s="15">
        <v>1490004.7360000003</v>
      </c>
      <c r="S133" s="15">
        <v>1490004.7360000003</v>
      </c>
      <c r="T133" s="15">
        <v>1490004.7360000003</v>
      </c>
      <c r="U133" s="21">
        <v>0.40310000000000001</v>
      </c>
    </row>
    <row r="134" spans="1:21" x14ac:dyDescent="0.3">
      <c r="A134" s="7" t="s">
        <v>167</v>
      </c>
      <c r="B134" s="7" t="s">
        <v>114</v>
      </c>
      <c r="C134" s="7">
        <v>2801</v>
      </c>
      <c r="D134" s="7" t="s">
        <v>1471</v>
      </c>
      <c r="E134" s="7">
        <v>907</v>
      </c>
      <c r="F134" s="7">
        <v>370667</v>
      </c>
      <c r="G134" s="7" t="s">
        <v>115</v>
      </c>
      <c r="H134" s="8" t="s">
        <v>1394</v>
      </c>
      <c r="I134" s="15">
        <v>665593.98399999994</v>
      </c>
      <c r="J134" s="15">
        <v>665593.98399999994</v>
      </c>
      <c r="K134" s="15">
        <v>665593.98399999994</v>
      </c>
      <c r="L134" s="15">
        <v>665593.98399999994</v>
      </c>
      <c r="M134" s="15">
        <v>665593.98399999994</v>
      </c>
      <c r="N134" s="15">
        <v>665593.98399999994</v>
      </c>
      <c r="O134" s="15">
        <v>665593.98399999994</v>
      </c>
      <c r="P134" s="15">
        <v>665593.98399999994</v>
      </c>
      <c r="Q134" s="15">
        <v>665593.98399999994</v>
      </c>
      <c r="R134" s="15">
        <v>665593.98399999994</v>
      </c>
      <c r="S134" s="15">
        <v>665593.98399999994</v>
      </c>
      <c r="T134" s="15">
        <v>665593.98399999994</v>
      </c>
      <c r="U134" s="21">
        <v>0.40310000000000001</v>
      </c>
    </row>
    <row r="135" spans="1:21" x14ac:dyDescent="0.3">
      <c r="A135" s="7" t="s">
        <v>167</v>
      </c>
      <c r="B135" s="7" t="s">
        <v>114</v>
      </c>
      <c r="C135" s="7">
        <v>2801</v>
      </c>
      <c r="D135" s="7" t="s">
        <v>1471</v>
      </c>
      <c r="E135" s="7">
        <v>907</v>
      </c>
      <c r="F135" s="7">
        <v>131994</v>
      </c>
      <c r="G135" s="7" t="s">
        <v>115</v>
      </c>
      <c r="H135" s="8" t="s">
        <v>1395</v>
      </c>
      <c r="I135" s="15">
        <v>1187537.2159999998</v>
      </c>
      <c r="J135" s="15">
        <v>1187537.2159999998</v>
      </c>
      <c r="K135" s="15">
        <v>1187537.2159999998</v>
      </c>
      <c r="L135" s="15">
        <v>1187537.2159999998</v>
      </c>
      <c r="M135" s="15">
        <v>1187537.2159999998</v>
      </c>
      <c r="N135" s="15">
        <v>1187537.2159999998</v>
      </c>
      <c r="O135" s="15">
        <v>1187537.2159999998</v>
      </c>
      <c r="P135" s="15">
        <v>1187537.2159999998</v>
      </c>
      <c r="Q135" s="15">
        <v>1187537.2159999998</v>
      </c>
      <c r="R135" s="15">
        <v>1187537.2159999998</v>
      </c>
      <c r="S135" s="15">
        <v>1187537.2159999998</v>
      </c>
      <c r="T135" s="15">
        <v>1187537.2159999998</v>
      </c>
      <c r="U135" s="21">
        <v>0.40310000000000001</v>
      </c>
    </row>
    <row r="136" spans="1:21" x14ac:dyDescent="0.3">
      <c r="A136" s="7" t="s">
        <v>167</v>
      </c>
      <c r="B136" s="7" t="s">
        <v>114</v>
      </c>
      <c r="C136" s="7">
        <v>2801</v>
      </c>
      <c r="D136" s="7" t="s">
        <v>1471</v>
      </c>
      <c r="E136" s="7">
        <v>907</v>
      </c>
      <c r="F136" s="7">
        <v>132042</v>
      </c>
      <c r="G136" s="7" t="s">
        <v>115</v>
      </c>
      <c r="H136" s="8" t="s">
        <v>1396</v>
      </c>
      <c r="I136" s="15">
        <v>1009258.6880000001</v>
      </c>
      <c r="J136" s="15">
        <v>1009258.6880000001</v>
      </c>
      <c r="K136" s="15">
        <v>1009258.6880000001</v>
      </c>
      <c r="L136" s="15">
        <v>1009258.6880000001</v>
      </c>
      <c r="M136" s="15">
        <v>1009258.6880000001</v>
      </c>
      <c r="N136" s="15">
        <v>1009258.6880000001</v>
      </c>
      <c r="O136" s="15">
        <v>1009258.6880000001</v>
      </c>
      <c r="P136" s="15">
        <v>1009258.6880000001</v>
      </c>
      <c r="Q136" s="15">
        <v>1009258.6880000001</v>
      </c>
      <c r="R136" s="15">
        <v>1009258.6880000001</v>
      </c>
      <c r="S136" s="15">
        <v>1009258.6880000001</v>
      </c>
      <c r="T136" s="15">
        <v>1009258.6880000001</v>
      </c>
      <c r="U136" s="21">
        <v>0.40310000000000001</v>
      </c>
    </row>
    <row r="137" spans="1:21" x14ac:dyDescent="0.3">
      <c r="A137" s="7" t="s">
        <v>167</v>
      </c>
      <c r="B137" s="7" t="s">
        <v>114</v>
      </c>
      <c r="C137" s="7">
        <v>2801</v>
      </c>
      <c r="D137" s="7" t="s">
        <v>1471</v>
      </c>
      <c r="E137" s="7">
        <v>907</v>
      </c>
      <c r="F137" s="7">
        <v>132109</v>
      </c>
      <c r="G137" s="7" t="s">
        <v>115</v>
      </c>
      <c r="H137" s="8" t="s">
        <v>1397</v>
      </c>
      <c r="I137" s="15">
        <v>845161.40799999994</v>
      </c>
      <c r="J137" s="15">
        <v>845161.40799999994</v>
      </c>
      <c r="K137" s="15">
        <v>845161.40799999994</v>
      </c>
      <c r="L137" s="15">
        <v>845161.40799999994</v>
      </c>
      <c r="M137" s="15">
        <v>845161.40799999994</v>
      </c>
      <c r="N137" s="15">
        <v>845161.40799999994</v>
      </c>
      <c r="O137" s="15">
        <v>845161.40799999994</v>
      </c>
      <c r="P137" s="15">
        <v>845161.40799999994</v>
      </c>
      <c r="Q137" s="15">
        <v>845161.40799999994</v>
      </c>
      <c r="R137" s="15">
        <v>845161.40799999994</v>
      </c>
      <c r="S137" s="15">
        <v>845161.40799999994</v>
      </c>
      <c r="T137" s="15">
        <v>845161.40799999994</v>
      </c>
      <c r="U137" s="21">
        <v>0.40310000000000001</v>
      </c>
    </row>
    <row r="138" spans="1:21" x14ac:dyDescent="0.3">
      <c r="A138" s="7" t="s">
        <v>167</v>
      </c>
      <c r="B138" s="7" t="s">
        <v>114</v>
      </c>
      <c r="C138" s="7">
        <v>2801</v>
      </c>
      <c r="D138" s="7" t="s">
        <v>1471</v>
      </c>
      <c r="E138" s="7">
        <v>907</v>
      </c>
      <c r="F138" s="7">
        <v>132218</v>
      </c>
      <c r="G138" s="7" t="s">
        <v>115</v>
      </c>
      <c r="H138" s="8" t="s">
        <v>1398</v>
      </c>
      <c r="I138" s="15">
        <v>333527.16800000001</v>
      </c>
      <c r="J138" s="15">
        <v>333527.16800000001</v>
      </c>
      <c r="K138" s="15">
        <v>333527.16800000001</v>
      </c>
      <c r="L138" s="15">
        <v>333527.16800000001</v>
      </c>
      <c r="M138" s="15">
        <v>333527.16800000001</v>
      </c>
      <c r="N138" s="15">
        <v>333527.16800000001</v>
      </c>
      <c r="O138" s="15">
        <v>333527.16800000001</v>
      </c>
      <c r="P138" s="15">
        <v>333527.16800000001</v>
      </c>
      <c r="Q138" s="15">
        <v>333527.16800000001</v>
      </c>
      <c r="R138" s="15">
        <v>333527.16800000001</v>
      </c>
      <c r="S138" s="15">
        <v>333527.16800000001</v>
      </c>
      <c r="T138" s="15">
        <v>333527.16800000001</v>
      </c>
      <c r="U138" s="21">
        <v>0.40310000000000001</v>
      </c>
    </row>
    <row r="139" spans="1:21" x14ac:dyDescent="0.3">
      <c r="A139" s="7" t="s">
        <v>167</v>
      </c>
      <c r="B139" s="7" t="s">
        <v>114</v>
      </c>
      <c r="C139" s="7">
        <v>2801</v>
      </c>
      <c r="D139" s="7" t="s">
        <v>1471</v>
      </c>
      <c r="E139" s="7">
        <v>907</v>
      </c>
      <c r="F139" s="7">
        <v>132116</v>
      </c>
      <c r="G139" s="7" t="s">
        <v>115</v>
      </c>
      <c r="H139" s="8" t="s">
        <v>1399</v>
      </c>
      <c r="I139" s="15">
        <v>1050036.416</v>
      </c>
      <c r="J139" s="15">
        <v>1050036.416</v>
      </c>
      <c r="K139" s="15">
        <v>1050036.416</v>
      </c>
      <c r="L139" s="15">
        <v>1050036.416</v>
      </c>
      <c r="M139" s="15">
        <v>1050036.416</v>
      </c>
      <c r="N139" s="15">
        <v>1050036.416</v>
      </c>
      <c r="O139" s="15">
        <v>1050036.416</v>
      </c>
      <c r="P139" s="15">
        <v>1050036.416</v>
      </c>
      <c r="Q139" s="15">
        <v>1050036.416</v>
      </c>
      <c r="R139" s="15">
        <v>1050036.416</v>
      </c>
      <c r="S139" s="15">
        <v>1050036.416</v>
      </c>
      <c r="T139" s="15">
        <v>1050036.416</v>
      </c>
      <c r="U139" s="21">
        <v>0.40310000000000001</v>
      </c>
    </row>
    <row r="140" spans="1:21" x14ac:dyDescent="0.3">
      <c r="A140" s="7" t="s">
        <v>167</v>
      </c>
      <c r="B140" s="7" t="s">
        <v>114</v>
      </c>
      <c r="C140" s="7">
        <v>2801</v>
      </c>
      <c r="D140" s="7" t="s">
        <v>1471</v>
      </c>
      <c r="E140" s="7">
        <v>907</v>
      </c>
      <c r="F140" s="7">
        <v>132021</v>
      </c>
      <c r="G140" s="7" t="s">
        <v>115</v>
      </c>
      <c r="H140" s="8" t="s">
        <v>1400</v>
      </c>
      <c r="I140" s="15">
        <v>225215.23199999999</v>
      </c>
      <c r="J140" s="15">
        <v>225215.23199999999</v>
      </c>
      <c r="K140" s="15">
        <v>225215.23199999999</v>
      </c>
      <c r="L140" s="15">
        <v>225215.23199999999</v>
      </c>
      <c r="M140" s="15">
        <v>225215.23199999999</v>
      </c>
      <c r="N140" s="15">
        <v>225215.23199999999</v>
      </c>
      <c r="O140" s="15">
        <v>225215.23199999999</v>
      </c>
      <c r="P140" s="15">
        <v>225215.23199999999</v>
      </c>
      <c r="Q140" s="15">
        <v>225215.23199999999</v>
      </c>
      <c r="R140" s="15">
        <v>225215.23199999999</v>
      </c>
      <c r="S140" s="15">
        <v>225215.23199999999</v>
      </c>
      <c r="T140" s="15">
        <v>225215.23199999999</v>
      </c>
      <c r="U140" s="21">
        <v>0.40310000000000001</v>
      </c>
    </row>
    <row r="141" spans="1:21" x14ac:dyDescent="0.3">
      <c r="A141" s="7" t="s">
        <v>167</v>
      </c>
      <c r="B141" s="7" t="s">
        <v>114</v>
      </c>
      <c r="C141" s="7">
        <v>2801</v>
      </c>
      <c r="D141" s="7" t="s">
        <v>1471</v>
      </c>
      <c r="E141" s="7">
        <v>907</v>
      </c>
      <c r="F141" s="7">
        <v>131971</v>
      </c>
      <c r="G141" s="7" t="s">
        <v>115</v>
      </c>
      <c r="H141" s="8" t="s">
        <v>1401</v>
      </c>
      <c r="I141" s="15">
        <v>1478088.32</v>
      </c>
      <c r="J141" s="15">
        <v>1478088.32</v>
      </c>
      <c r="K141" s="15">
        <v>1478088.32</v>
      </c>
      <c r="L141" s="15">
        <v>1478088.32</v>
      </c>
      <c r="M141" s="15">
        <v>1478088.32</v>
      </c>
      <c r="N141" s="15">
        <v>1478088.32</v>
      </c>
      <c r="O141" s="15">
        <v>1478088.32</v>
      </c>
      <c r="P141" s="15">
        <v>1478088.32</v>
      </c>
      <c r="Q141" s="15">
        <v>1478088.32</v>
      </c>
      <c r="R141" s="15">
        <v>1478088.32</v>
      </c>
      <c r="S141" s="15">
        <v>1478088.32</v>
      </c>
      <c r="T141" s="15">
        <v>1478088.32</v>
      </c>
      <c r="U141" s="21">
        <v>0.40310000000000001</v>
      </c>
    </row>
    <row r="142" spans="1:21" x14ac:dyDescent="0.3">
      <c r="A142" s="7" t="s">
        <v>167</v>
      </c>
      <c r="B142" s="7" t="s">
        <v>114</v>
      </c>
      <c r="C142" s="7">
        <v>2801</v>
      </c>
      <c r="D142" s="7" t="s">
        <v>1471</v>
      </c>
      <c r="E142" s="7">
        <v>907</v>
      </c>
      <c r="F142" s="7">
        <v>131991</v>
      </c>
      <c r="G142" s="7" t="s">
        <v>115</v>
      </c>
      <c r="H142" s="8" t="s">
        <v>1402</v>
      </c>
      <c r="I142" s="15">
        <v>1162854.0160000001</v>
      </c>
      <c r="J142" s="15">
        <v>1162854.0160000001</v>
      </c>
      <c r="K142" s="15">
        <v>1162854.0160000001</v>
      </c>
      <c r="L142" s="15">
        <v>1162854.0160000001</v>
      </c>
      <c r="M142" s="15">
        <v>1162854.0160000001</v>
      </c>
      <c r="N142" s="15">
        <v>1162854.0160000001</v>
      </c>
      <c r="O142" s="15">
        <v>1162854.0160000001</v>
      </c>
      <c r="P142" s="15">
        <v>1162854.0160000001</v>
      </c>
      <c r="Q142" s="15">
        <v>1162854.0160000001</v>
      </c>
      <c r="R142" s="15">
        <v>1162854.0160000001</v>
      </c>
      <c r="S142" s="15">
        <v>1162854.0160000001</v>
      </c>
      <c r="T142" s="15">
        <v>1162854.0160000001</v>
      </c>
      <c r="U142" s="21">
        <v>0.40310000000000001</v>
      </c>
    </row>
    <row r="143" spans="1:21" x14ac:dyDescent="0.3">
      <c r="A143" s="7" t="s">
        <v>167</v>
      </c>
      <c r="B143" s="7" t="s">
        <v>114</v>
      </c>
      <c r="C143" s="7">
        <v>2801</v>
      </c>
      <c r="D143" s="7" t="s">
        <v>1471</v>
      </c>
      <c r="E143" s="7">
        <v>907</v>
      </c>
      <c r="F143" s="7">
        <v>132090</v>
      </c>
      <c r="G143" s="7" t="s">
        <v>115</v>
      </c>
      <c r="H143" s="8" t="s">
        <v>1403</v>
      </c>
      <c r="I143" s="15">
        <v>1389662.848</v>
      </c>
      <c r="J143" s="15">
        <v>1389662.848</v>
      </c>
      <c r="K143" s="15">
        <v>1389662.848</v>
      </c>
      <c r="L143" s="15">
        <v>1389662.848</v>
      </c>
      <c r="M143" s="15">
        <v>1389662.848</v>
      </c>
      <c r="N143" s="15">
        <v>1389662.848</v>
      </c>
      <c r="O143" s="15">
        <v>1389662.848</v>
      </c>
      <c r="P143" s="15">
        <v>1389662.848</v>
      </c>
      <c r="Q143" s="15">
        <v>1389662.848</v>
      </c>
      <c r="R143" s="15">
        <v>1389662.848</v>
      </c>
      <c r="S143" s="15">
        <v>1389662.848</v>
      </c>
      <c r="T143" s="15">
        <v>1389662.848</v>
      </c>
      <c r="U143" s="21">
        <v>0.40310000000000001</v>
      </c>
    </row>
    <row r="144" spans="1:21" x14ac:dyDescent="0.3">
      <c r="A144" s="7" t="s">
        <v>167</v>
      </c>
      <c r="B144" s="7" t="s">
        <v>114</v>
      </c>
      <c r="C144" s="7">
        <v>2801</v>
      </c>
      <c r="D144" s="7" t="s">
        <v>1471</v>
      </c>
      <c r="E144" s="7">
        <v>907</v>
      </c>
      <c r="F144" s="7">
        <v>132214</v>
      </c>
      <c r="G144" s="7" t="s">
        <v>115</v>
      </c>
      <c r="H144" s="8" t="s">
        <v>1404</v>
      </c>
      <c r="I144" s="15">
        <v>126949.952</v>
      </c>
      <c r="J144" s="15">
        <v>126949.952</v>
      </c>
      <c r="K144" s="15">
        <v>126949.952</v>
      </c>
      <c r="L144" s="15">
        <v>126949.952</v>
      </c>
      <c r="M144" s="15">
        <v>126949.952</v>
      </c>
      <c r="N144" s="15">
        <v>126949.952</v>
      </c>
      <c r="O144" s="15">
        <v>126949.952</v>
      </c>
      <c r="P144" s="15">
        <v>126949.952</v>
      </c>
      <c r="Q144" s="15">
        <v>126949.952</v>
      </c>
      <c r="R144" s="15">
        <v>126949.952</v>
      </c>
      <c r="S144" s="15">
        <v>126949.952</v>
      </c>
      <c r="T144" s="15">
        <v>126949.952</v>
      </c>
      <c r="U144" s="21">
        <v>0.40310000000000001</v>
      </c>
    </row>
    <row r="145" spans="1:21" x14ac:dyDescent="0.3">
      <c r="A145" s="7" t="s">
        <v>167</v>
      </c>
      <c r="B145" s="7" t="s">
        <v>114</v>
      </c>
      <c r="C145" s="7">
        <v>2801</v>
      </c>
      <c r="D145" s="7" t="s">
        <v>1471</v>
      </c>
      <c r="E145" s="7">
        <v>907</v>
      </c>
      <c r="F145" s="7">
        <v>132248</v>
      </c>
      <c r="G145" s="7" t="s">
        <v>115</v>
      </c>
      <c r="H145" s="8" t="s">
        <v>1405</v>
      </c>
      <c r="I145" s="15">
        <v>1006678.6559999998</v>
      </c>
      <c r="J145" s="15">
        <v>1006678.6559999998</v>
      </c>
      <c r="K145" s="15">
        <v>1006678.6559999998</v>
      </c>
      <c r="L145" s="15">
        <v>1006678.6559999998</v>
      </c>
      <c r="M145" s="15">
        <v>1006678.6559999998</v>
      </c>
      <c r="N145" s="15">
        <v>1006678.6559999998</v>
      </c>
      <c r="O145" s="15">
        <v>1006678.6559999998</v>
      </c>
      <c r="P145" s="15">
        <v>1006678.6559999998</v>
      </c>
      <c r="Q145" s="15">
        <v>1006678.6559999998</v>
      </c>
      <c r="R145" s="15">
        <v>1006678.6559999998</v>
      </c>
      <c r="S145" s="15">
        <v>1006678.6559999998</v>
      </c>
      <c r="T145" s="15">
        <v>1006678.6559999998</v>
      </c>
      <c r="U145" s="21">
        <v>0.40310000000000001</v>
      </c>
    </row>
    <row r="146" spans="1:21" x14ac:dyDescent="0.3">
      <c r="A146" s="7" t="s">
        <v>167</v>
      </c>
      <c r="B146" s="7" t="s">
        <v>114</v>
      </c>
      <c r="C146" s="7">
        <v>2801</v>
      </c>
      <c r="D146" s="7" t="s">
        <v>1471</v>
      </c>
      <c r="E146" s="7">
        <v>907</v>
      </c>
      <c r="F146" s="7">
        <v>131888</v>
      </c>
      <c r="G146" s="7" t="s">
        <v>115</v>
      </c>
      <c r="H146" s="8" t="s">
        <v>1406</v>
      </c>
      <c r="I146" s="15">
        <v>775151.80800000008</v>
      </c>
      <c r="J146" s="15">
        <v>775151.80800000008</v>
      </c>
      <c r="K146" s="15">
        <v>775151.80800000008</v>
      </c>
      <c r="L146" s="15">
        <v>775151.80800000008</v>
      </c>
      <c r="M146" s="15">
        <v>775151.80800000008</v>
      </c>
      <c r="N146" s="15">
        <v>775151.80800000008</v>
      </c>
      <c r="O146" s="15">
        <v>775151.80800000008</v>
      </c>
      <c r="P146" s="15">
        <v>775151.80800000008</v>
      </c>
      <c r="Q146" s="15">
        <v>775151.80800000008</v>
      </c>
      <c r="R146" s="15">
        <v>775151.80800000008</v>
      </c>
      <c r="S146" s="15">
        <v>775151.80800000008</v>
      </c>
      <c r="T146" s="15">
        <v>775151.80800000008</v>
      </c>
      <c r="U146" s="21">
        <v>0.40310000000000001</v>
      </c>
    </row>
    <row r="147" spans="1:21" x14ac:dyDescent="0.3">
      <c r="A147" s="7" t="s">
        <v>167</v>
      </c>
      <c r="B147" s="7" t="s">
        <v>114</v>
      </c>
      <c r="C147" s="7">
        <v>2801</v>
      </c>
      <c r="D147" s="7" t="s">
        <v>1471</v>
      </c>
      <c r="E147" s="7">
        <v>907</v>
      </c>
      <c r="F147" s="7">
        <v>132091</v>
      </c>
      <c r="G147" s="7" t="s">
        <v>115</v>
      </c>
      <c r="H147" s="8" t="s">
        <v>1407</v>
      </c>
      <c r="I147" s="15">
        <v>458962.36800000002</v>
      </c>
      <c r="J147" s="15">
        <v>458962.36800000002</v>
      </c>
      <c r="K147" s="15">
        <v>458962.36800000002</v>
      </c>
      <c r="L147" s="15">
        <v>458962.36800000002</v>
      </c>
      <c r="M147" s="15">
        <v>458962.36800000002</v>
      </c>
      <c r="N147" s="15">
        <v>458962.36800000002</v>
      </c>
      <c r="O147" s="15">
        <v>458962.36800000002</v>
      </c>
      <c r="P147" s="15">
        <v>458962.36800000002</v>
      </c>
      <c r="Q147" s="15">
        <v>458962.36800000002</v>
      </c>
      <c r="R147" s="15">
        <v>458962.36800000002</v>
      </c>
      <c r="S147" s="15">
        <v>458962.36800000002</v>
      </c>
      <c r="T147" s="15">
        <v>458962.36800000002</v>
      </c>
      <c r="U147" s="21">
        <v>0.40310000000000001</v>
      </c>
    </row>
    <row r="148" spans="1:21" x14ac:dyDescent="0.3">
      <c r="A148" s="7" t="s">
        <v>167</v>
      </c>
      <c r="B148" s="7" t="s">
        <v>114</v>
      </c>
      <c r="C148" s="7">
        <v>2801</v>
      </c>
      <c r="D148" s="7" t="s">
        <v>1471</v>
      </c>
      <c r="E148" s="7">
        <v>907</v>
      </c>
      <c r="F148" s="7">
        <v>131979</v>
      </c>
      <c r="G148" s="7" t="s">
        <v>115</v>
      </c>
      <c r="H148" s="8" t="s">
        <v>1408</v>
      </c>
      <c r="I148" s="15">
        <v>979044.16</v>
      </c>
      <c r="J148" s="15">
        <v>979044.16</v>
      </c>
      <c r="K148" s="15">
        <v>979044.16</v>
      </c>
      <c r="L148" s="15">
        <v>979044.16</v>
      </c>
      <c r="M148" s="15">
        <v>979044.16</v>
      </c>
      <c r="N148" s="15">
        <v>979044.16</v>
      </c>
      <c r="O148" s="15">
        <v>979044.16</v>
      </c>
      <c r="P148" s="15">
        <v>979044.16</v>
      </c>
      <c r="Q148" s="15">
        <v>979044.16</v>
      </c>
      <c r="R148" s="15">
        <v>979044.16</v>
      </c>
      <c r="S148" s="15">
        <v>979044.16</v>
      </c>
      <c r="T148" s="15">
        <v>979044.16</v>
      </c>
      <c r="U148" s="21">
        <v>0.40310000000000001</v>
      </c>
    </row>
    <row r="149" spans="1:21" x14ac:dyDescent="0.3">
      <c r="A149" s="7" t="s">
        <v>167</v>
      </c>
      <c r="B149" s="7" t="s">
        <v>114</v>
      </c>
      <c r="C149" s="7">
        <v>2801</v>
      </c>
      <c r="D149" s="7" t="s">
        <v>1471</v>
      </c>
      <c r="E149" s="7">
        <v>907</v>
      </c>
      <c r="F149" s="7">
        <v>131889</v>
      </c>
      <c r="G149" s="7" t="s">
        <v>115</v>
      </c>
      <c r="H149" s="8" t="s">
        <v>1409</v>
      </c>
      <c r="I149" s="15">
        <v>941338.21866666677</v>
      </c>
      <c r="J149" s="15">
        <v>941338.21866666677</v>
      </c>
      <c r="K149" s="15">
        <v>941338.21866666677</v>
      </c>
      <c r="L149" s="15">
        <v>941338.21866666677</v>
      </c>
      <c r="M149" s="15">
        <v>941338.21866666677</v>
      </c>
      <c r="N149" s="15">
        <v>941338.21866666677</v>
      </c>
      <c r="O149" s="15">
        <v>941338.21866666677</v>
      </c>
      <c r="P149" s="15">
        <v>941338.21866666677</v>
      </c>
      <c r="Q149" s="15">
        <v>941338.21866666677</v>
      </c>
      <c r="R149" s="15">
        <v>941338.21866666677</v>
      </c>
      <c r="S149" s="15">
        <v>941338.21866666677</v>
      </c>
      <c r="T149" s="15">
        <v>941338.21866666677</v>
      </c>
      <c r="U149" s="21">
        <v>0.40310000000000001</v>
      </c>
    </row>
    <row r="150" spans="1:21" x14ac:dyDescent="0.3">
      <c r="A150" s="7" t="s">
        <v>167</v>
      </c>
      <c r="B150" s="7" t="s">
        <v>114</v>
      </c>
      <c r="C150" s="7">
        <v>2801</v>
      </c>
      <c r="D150" s="7" t="s">
        <v>1471</v>
      </c>
      <c r="E150" s="7">
        <v>907</v>
      </c>
      <c r="F150" s="7">
        <v>132166</v>
      </c>
      <c r="G150" s="7" t="s">
        <v>115</v>
      </c>
      <c r="H150" s="8" t="s">
        <v>1410</v>
      </c>
      <c r="I150" s="15">
        <v>757496.46933333343</v>
      </c>
      <c r="J150" s="15">
        <v>757496.46933333343</v>
      </c>
      <c r="K150" s="15">
        <v>757496.46933333343</v>
      </c>
      <c r="L150" s="15">
        <v>757496.46933333343</v>
      </c>
      <c r="M150" s="15">
        <v>757496.46933333343</v>
      </c>
      <c r="N150" s="15">
        <v>757496.46933333343</v>
      </c>
      <c r="O150" s="15">
        <v>757496.46933333343</v>
      </c>
      <c r="P150" s="15">
        <v>757496.46933333343</v>
      </c>
      <c r="Q150" s="15">
        <v>757496.46933333343</v>
      </c>
      <c r="R150" s="15">
        <v>757496.46933333343</v>
      </c>
      <c r="S150" s="15">
        <v>757496.46933333343</v>
      </c>
      <c r="T150" s="15">
        <v>757496.46933333343</v>
      </c>
      <c r="U150" s="21">
        <v>0.40310000000000001</v>
      </c>
    </row>
    <row r="151" spans="1:21" x14ac:dyDescent="0.3">
      <c r="A151" s="7" t="s">
        <v>167</v>
      </c>
      <c r="B151" s="7" t="s">
        <v>114</v>
      </c>
      <c r="C151" s="7">
        <v>2801</v>
      </c>
      <c r="D151" s="7" t="s">
        <v>1471</v>
      </c>
      <c r="E151" s="7">
        <v>907</v>
      </c>
      <c r="F151" s="7">
        <v>131989</v>
      </c>
      <c r="G151" s="7" t="s">
        <v>115</v>
      </c>
      <c r="H151" s="8" t="s">
        <v>1411</v>
      </c>
      <c r="I151" s="15">
        <v>1325649.5360000001</v>
      </c>
      <c r="J151" s="15">
        <v>1325649.5360000001</v>
      </c>
      <c r="K151" s="15">
        <v>1325649.5360000001</v>
      </c>
      <c r="L151" s="15">
        <v>1325649.5360000001</v>
      </c>
      <c r="M151" s="15">
        <v>1325649.5360000001</v>
      </c>
      <c r="N151" s="15">
        <v>1325649.5360000001</v>
      </c>
      <c r="O151" s="15">
        <v>1325649.5360000001</v>
      </c>
      <c r="P151" s="15">
        <v>1325649.5360000001</v>
      </c>
      <c r="Q151" s="15">
        <v>1325649.5360000001</v>
      </c>
      <c r="R151" s="15">
        <v>1325649.5360000001</v>
      </c>
      <c r="S151" s="15">
        <v>1325649.5360000001</v>
      </c>
      <c r="T151" s="15">
        <v>1325649.5360000001</v>
      </c>
      <c r="U151" s="21">
        <v>0.40310000000000001</v>
      </c>
    </row>
    <row r="152" spans="1:21" x14ac:dyDescent="0.3">
      <c r="A152" s="7" t="s">
        <v>167</v>
      </c>
      <c r="B152" s="7" t="s">
        <v>114</v>
      </c>
      <c r="C152" s="7">
        <v>2801</v>
      </c>
      <c r="D152" s="7" t="s">
        <v>1471</v>
      </c>
      <c r="E152" s="7">
        <v>907</v>
      </c>
      <c r="F152" s="7">
        <v>132085</v>
      </c>
      <c r="G152" s="7" t="s">
        <v>115</v>
      </c>
      <c r="H152" s="8" t="s">
        <v>1412</v>
      </c>
      <c r="I152" s="15">
        <v>957471.89333333343</v>
      </c>
      <c r="J152" s="15">
        <v>957471.89333333343</v>
      </c>
      <c r="K152" s="15">
        <v>957471.89333333343</v>
      </c>
      <c r="L152" s="15">
        <v>957471.89333333343</v>
      </c>
      <c r="M152" s="15">
        <v>957471.89333333343</v>
      </c>
      <c r="N152" s="15">
        <v>957471.89333333343</v>
      </c>
      <c r="O152" s="15">
        <v>957471.89333333343</v>
      </c>
      <c r="P152" s="15">
        <v>957471.89333333343</v>
      </c>
      <c r="Q152" s="15">
        <v>957471.89333333343</v>
      </c>
      <c r="R152" s="15">
        <v>957471.89333333343</v>
      </c>
      <c r="S152" s="15">
        <v>957471.89333333343</v>
      </c>
      <c r="T152" s="15">
        <v>957471.89333333343</v>
      </c>
      <c r="U152" s="21">
        <v>0.40310000000000001</v>
      </c>
    </row>
    <row r="153" spans="1:21" x14ac:dyDescent="0.3">
      <c r="A153" s="7" t="s">
        <v>167</v>
      </c>
      <c r="B153" s="7" t="s">
        <v>114</v>
      </c>
      <c r="C153" s="7">
        <v>2801</v>
      </c>
      <c r="D153" s="7" t="s">
        <v>1471</v>
      </c>
      <c r="E153" s="7">
        <v>907</v>
      </c>
      <c r="F153" s="7">
        <v>132024</v>
      </c>
      <c r="G153" s="7" t="s">
        <v>115</v>
      </c>
      <c r="H153" s="8" t="s">
        <v>1413</v>
      </c>
      <c r="I153" s="15">
        <v>940361.66399999999</v>
      </c>
      <c r="J153" s="15">
        <v>940361.66399999999</v>
      </c>
      <c r="K153" s="15">
        <v>940361.66399999999</v>
      </c>
      <c r="L153" s="15">
        <v>940361.66399999999</v>
      </c>
      <c r="M153" s="15">
        <v>940361.66399999999</v>
      </c>
      <c r="N153" s="15">
        <v>940361.66399999999</v>
      </c>
      <c r="O153" s="15">
        <v>940361.66399999999</v>
      </c>
      <c r="P153" s="15">
        <v>940361.66399999999</v>
      </c>
      <c r="Q153" s="15">
        <v>940361.66399999999</v>
      </c>
      <c r="R153" s="15">
        <v>940361.66399999999</v>
      </c>
      <c r="S153" s="15">
        <v>940361.66399999999</v>
      </c>
      <c r="T153" s="15">
        <v>940361.66399999999</v>
      </c>
      <c r="U153" s="21">
        <v>0.40310000000000001</v>
      </c>
    </row>
    <row r="154" spans="1:21" x14ac:dyDescent="0.3">
      <c r="A154" s="7" t="s">
        <v>167</v>
      </c>
      <c r="B154" s="7" t="s">
        <v>114</v>
      </c>
      <c r="C154" s="7">
        <v>2801</v>
      </c>
      <c r="D154" s="7" t="s">
        <v>1471</v>
      </c>
      <c r="E154" s="7">
        <v>907</v>
      </c>
      <c r="F154" s="7">
        <v>132202</v>
      </c>
      <c r="G154" s="7" t="s">
        <v>115</v>
      </c>
      <c r="H154" s="8" t="s">
        <v>1414</v>
      </c>
      <c r="I154" s="15">
        <v>233280</v>
      </c>
      <c r="J154" s="15">
        <v>233280</v>
      </c>
      <c r="K154" s="15">
        <v>233280</v>
      </c>
      <c r="L154" s="15">
        <v>233280</v>
      </c>
      <c r="M154" s="15">
        <v>233280</v>
      </c>
      <c r="N154" s="15">
        <v>233280</v>
      </c>
      <c r="O154" s="15">
        <v>233280</v>
      </c>
      <c r="P154" s="15">
        <v>233280</v>
      </c>
      <c r="Q154" s="15">
        <v>233280</v>
      </c>
      <c r="R154" s="15">
        <v>233280</v>
      </c>
      <c r="S154" s="15">
        <v>233280</v>
      </c>
      <c r="T154" s="15">
        <v>233280</v>
      </c>
      <c r="U154" s="21">
        <v>0.40310000000000001</v>
      </c>
    </row>
    <row r="155" spans="1:21" x14ac:dyDescent="0.3">
      <c r="A155" s="7" t="s">
        <v>167</v>
      </c>
      <c r="B155" s="7" t="s">
        <v>114</v>
      </c>
      <c r="C155" s="7">
        <v>2801</v>
      </c>
      <c r="D155" s="7" t="s">
        <v>1471</v>
      </c>
      <c r="E155" s="7">
        <v>907</v>
      </c>
      <c r="F155" s="7">
        <v>132105</v>
      </c>
      <c r="G155" s="7" t="s">
        <v>115</v>
      </c>
      <c r="H155" s="8" t="s">
        <v>1415</v>
      </c>
      <c r="I155" s="15">
        <v>751232.25600000005</v>
      </c>
      <c r="J155" s="15">
        <v>751232.25600000005</v>
      </c>
      <c r="K155" s="15">
        <v>751232.25600000005</v>
      </c>
      <c r="L155" s="15">
        <v>751232.25600000005</v>
      </c>
      <c r="M155" s="15">
        <v>751232.25600000005</v>
      </c>
      <c r="N155" s="15">
        <v>751232.25600000005</v>
      </c>
      <c r="O155" s="15">
        <v>751232.25600000005</v>
      </c>
      <c r="P155" s="15">
        <v>751232.25600000005</v>
      </c>
      <c r="Q155" s="15">
        <v>751232.25600000005</v>
      </c>
      <c r="R155" s="15">
        <v>751232.25600000005</v>
      </c>
      <c r="S155" s="15">
        <v>751232.25600000005</v>
      </c>
      <c r="T155" s="15">
        <v>751232.25600000005</v>
      </c>
      <c r="U155" s="21">
        <v>0.40310000000000001</v>
      </c>
    </row>
    <row r="156" spans="1:21" x14ac:dyDescent="0.3">
      <c r="A156" s="7" t="s">
        <v>167</v>
      </c>
      <c r="B156" s="7" t="s">
        <v>114</v>
      </c>
      <c r="C156" s="7">
        <v>2801</v>
      </c>
      <c r="D156" s="7" t="s">
        <v>1471</v>
      </c>
      <c r="E156" s="7">
        <v>907</v>
      </c>
      <c r="F156" s="7">
        <v>131881</v>
      </c>
      <c r="G156" s="7" t="s">
        <v>115</v>
      </c>
      <c r="H156" s="8" t="s">
        <v>1416</v>
      </c>
      <c r="I156" s="15">
        <v>1505897.4720000001</v>
      </c>
      <c r="J156" s="15">
        <v>1505897.4720000001</v>
      </c>
      <c r="K156" s="15">
        <v>1505897.4720000001</v>
      </c>
      <c r="L156" s="15">
        <v>1505897.4720000001</v>
      </c>
      <c r="M156" s="15">
        <v>1505897.4720000001</v>
      </c>
      <c r="N156" s="15">
        <v>1505897.4720000001</v>
      </c>
      <c r="O156" s="15">
        <v>1505897.4720000001</v>
      </c>
      <c r="P156" s="15">
        <v>1505897.4720000001</v>
      </c>
      <c r="Q156" s="15">
        <v>1505897.4720000001</v>
      </c>
      <c r="R156" s="15">
        <v>1505897.4720000001</v>
      </c>
      <c r="S156" s="15">
        <v>1505897.4720000001</v>
      </c>
      <c r="T156" s="15">
        <v>1505897.4720000001</v>
      </c>
      <c r="U156" s="21">
        <v>0.40310000000000001</v>
      </c>
    </row>
    <row r="157" spans="1:21" x14ac:dyDescent="0.3">
      <c r="A157" s="7" t="s">
        <v>167</v>
      </c>
      <c r="B157" s="7" t="s">
        <v>114</v>
      </c>
      <c r="C157" s="7">
        <v>2801</v>
      </c>
      <c r="D157" s="7" t="s">
        <v>1471</v>
      </c>
      <c r="E157" s="7">
        <v>907</v>
      </c>
      <c r="F157" s="7">
        <v>132082</v>
      </c>
      <c r="G157" s="7" t="s">
        <v>115</v>
      </c>
      <c r="H157" s="8" t="s">
        <v>1417</v>
      </c>
      <c r="I157" s="15">
        <v>1260519.1679999998</v>
      </c>
      <c r="J157" s="15">
        <v>1260519.1679999998</v>
      </c>
      <c r="K157" s="15">
        <v>1260519.1679999998</v>
      </c>
      <c r="L157" s="15">
        <v>1260519.1679999998</v>
      </c>
      <c r="M157" s="15">
        <v>1260519.1679999998</v>
      </c>
      <c r="N157" s="15">
        <v>1260519.1679999998</v>
      </c>
      <c r="O157" s="15">
        <v>1260519.1679999998</v>
      </c>
      <c r="P157" s="15">
        <v>1260519.1679999998</v>
      </c>
      <c r="Q157" s="15">
        <v>1260519.1679999998</v>
      </c>
      <c r="R157" s="15">
        <v>1260519.1679999998</v>
      </c>
      <c r="S157" s="15">
        <v>1260519.1679999998</v>
      </c>
      <c r="T157" s="15">
        <v>1260519.1679999998</v>
      </c>
      <c r="U157" s="21">
        <v>0.40310000000000001</v>
      </c>
    </row>
    <row r="158" spans="1:21" x14ac:dyDescent="0.3">
      <c r="A158" s="7" t="s">
        <v>167</v>
      </c>
      <c r="B158" s="7" t="s">
        <v>114</v>
      </c>
      <c r="C158" s="7">
        <v>2801</v>
      </c>
      <c r="D158" s="7" t="s">
        <v>1471</v>
      </c>
      <c r="E158" s="7">
        <v>907</v>
      </c>
      <c r="F158" s="7">
        <v>131968</v>
      </c>
      <c r="G158" s="7" t="s">
        <v>115</v>
      </c>
      <c r="H158" s="8" t="s">
        <v>1418</v>
      </c>
      <c r="I158" s="15">
        <v>1831143.9359999998</v>
      </c>
      <c r="J158" s="15">
        <v>1831143.9359999998</v>
      </c>
      <c r="K158" s="15">
        <v>1831143.9359999998</v>
      </c>
      <c r="L158" s="15">
        <v>1831143.9359999998</v>
      </c>
      <c r="M158" s="15">
        <v>1831143.9359999998</v>
      </c>
      <c r="N158" s="15">
        <v>1831143.9359999998</v>
      </c>
      <c r="O158" s="15">
        <v>1831143.9359999998</v>
      </c>
      <c r="P158" s="15">
        <v>1831143.9359999998</v>
      </c>
      <c r="Q158" s="15">
        <v>1831143.9359999998</v>
      </c>
      <c r="R158" s="15">
        <v>1831143.9359999998</v>
      </c>
      <c r="S158" s="15">
        <v>1831143.9359999998</v>
      </c>
      <c r="T158" s="15">
        <v>1831143.9359999998</v>
      </c>
      <c r="U158" s="21">
        <v>0.40310000000000001</v>
      </c>
    </row>
    <row r="159" spans="1:21" x14ac:dyDescent="0.3">
      <c r="A159" s="7" t="s">
        <v>167</v>
      </c>
      <c r="B159" s="7" t="s">
        <v>114</v>
      </c>
      <c r="C159" s="7">
        <v>2801</v>
      </c>
      <c r="D159" s="7" t="s">
        <v>8</v>
      </c>
      <c r="E159" s="7">
        <v>907</v>
      </c>
      <c r="F159" s="7">
        <v>131998</v>
      </c>
      <c r="G159" s="7" t="s">
        <v>115</v>
      </c>
      <c r="H159" s="8" t="s">
        <v>1419</v>
      </c>
      <c r="I159" s="15">
        <v>3031651.5840000003</v>
      </c>
      <c r="J159" s="15">
        <v>3031651.5840000003</v>
      </c>
      <c r="K159" s="15">
        <v>3031651.5840000003</v>
      </c>
      <c r="L159" s="15">
        <v>3031651.5840000003</v>
      </c>
      <c r="M159" s="15">
        <v>3031651.5840000003</v>
      </c>
      <c r="N159" s="15">
        <v>3031651.5840000003</v>
      </c>
      <c r="O159" s="15">
        <v>3031651.5840000003</v>
      </c>
      <c r="P159" s="15">
        <v>3031651.5840000003</v>
      </c>
      <c r="Q159" s="15">
        <v>3031651.5840000003</v>
      </c>
      <c r="R159" s="15">
        <v>3031651.5840000003</v>
      </c>
      <c r="S159" s="15">
        <v>3031651.5840000003</v>
      </c>
      <c r="T159" s="15">
        <v>3031651.5840000003</v>
      </c>
      <c r="U159" s="21">
        <v>0.40310000000000001</v>
      </c>
    </row>
    <row r="160" spans="1:21" x14ac:dyDescent="0.3">
      <c r="A160" s="7" t="s">
        <v>167</v>
      </c>
      <c r="B160" s="7" t="s">
        <v>114</v>
      </c>
      <c r="C160" s="7">
        <v>2801</v>
      </c>
      <c r="D160" s="7" t="s">
        <v>1472</v>
      </c>
      <c r="E160" s="7">
        <v>907</v>
      </c>
      <c r="F160" s="7">
        <v>131872</v>
      </c>
      <c r="G160" s="7" t="s">
        <v>115</v>
      </c>
      <c r="H160" s="8" t="s">
        <v>1420</v>
      </c>
      <c r="I160" s="15">
        <v>6230362.8799999999</v>
      </c>
      <c r="J160" s="15">
        <v>6230362.8799999999</v>
      </c>
      <c r="K160" s="15">
        <v>6230362.8799999999</v>
      </c>
      <c r="L160" s="15">
        <v>6230362.8799999999</v>
      </c>
      <c r="M160" s="15">
        <v>6230362.8799999999</v>
      </c>
      <c r="N160" s="15">
        <v>6230362.8799999999</v>
      </c>
      <c r="O160" s="15">
        <v>6230362.8799999999</v>
      </c>
      <c r="P160" s="15">
        <v>6230362.8799999999</v>
      </c>
      <c r="Q160" s="15">
        <v>6230362.8799999999</v>
      </c>
      <c r="R160" s="15">
        <v>6230362.8799999999</v>
      </c>
      <c r="S160" s="15">
        <v>6230362.8799999999</v>
      </c>
      <c r="T160" s="15">
        <v>6230362.8799999999</v>
      </c>
      <c r="U160" s="21">
        <v>0.40310000000000001</v>
      </c>
    </row>
    <row r="161" spans="1:21" x14ac:dyDescent="0.3">
      <c r="A161" s="7" t="s">
        <v>167</v>
      </c>
      <c r="B161" s="7" t="s">
        <v>114</v>
      </c>
      <c r="C161" s="7">
        <v>2801</v>
      </c>
      <c r="D161" s="7" t="s">
        <v>1472</v>
      </c>
      <c r="E161" s="7">
        <v>907</v>
      </c>
      <c r="F161" s="7">
        <v>132013</v>
      </c>
      <c r="G161" s="7" t="s">
        <v>115</v>
      </c>
      <c r="H161" s="8" t="s">
        <v>1421</v>
      </c>
      <c r="I161" s="15">
        <v>2445475.5840000003</v>
      </c>
      <c r="J161" s="15">
        <v>2445475.5840000003</v>
      </c>
      <c r="K161" s="15">
        <v>2445475.5840000003</v>
      </c>
      <c r="L161" s="15">
        <v>2445475.5840000003</v>
      </c>
      <c r="M161" s="15">
        <v>2445475.5840000003</v>
      </c>
      <c r="N161" s="15">
        <v>2445475.5840000003</v>
      </c>
      <c r="O161" s="15">
        <v>2445475.5840000003</v>
      </c>
      <c r="P161" s="15">
        <v>2445475.5840000003</v>
      </c>
      <c r="Q161" s="15">
        <v>2445475.5840000003</v>
      </c>
      <c r="R161" s="15">
        <v>2445475.5840000003</v>
      </c>
      <c r="S161" s="15">
        <v>2445475.5840000003</v>
      </c>
      <c r="T161" s="15">
        <v>2445475.5840000003</v>
      </c>
      <c r="U161" s="21">
        <v>0.40310000000000001</v>
      </c>
    </row>
    <row r="162" spans="1:21" x14ac:dyDescent="0.3">
      <c r="A162" s="7" t="s">
        <v>167</v>
      </c>
      <c r="B162" s="7" t="s">
        <v>114</v>
      </c>
      <c r="C162" s="7">
        <v>2801</v>
      </c>
      <c r="D162" s="7" t="s">
        <v>1472</v>
      </c>
      <c r="E162" s="7">
        <v>907</v>
      </c>
      <c r="F162" s="7">
        <v>132038</v>
      </c>
      <c r="G162" s="7" t="s">
        <v>115</v>
      </c>
      <c r="H162" s="8" t="s">
        <v>1422</v>
      </c>
      <c r="I162" s="15">
        <v>3940699.5840000003</v>
      </c>
      <c r="J162" s="15">
        <v>3940699.5840000003</v>
      </c>
      <c r="K162" s="15">
        <v>3940699.5840000003</v>
      </c>
      <c r="L162" s="15">
        <v>3940699.5840000003</v>
      </c>
      <c r="M162" s="15">
        <v>3940699.5840000003</v>
      </c>
      <c r="N162" s="15">
        <v>3940699.5840000003</v>
      </c>
      <c r="O162" s="15">
        <v>3940699.5840000003</v>
      </c>
      <c r="P162" s="15">
        <v>3940699.5840000003</v>
      </c>
      <c r="Q162" s="15">
        <v>3940699.5840000003</v>
      </c>
      <c r="R162" s="15">
        <v>3940699.5840000003</v>
      </c>
      <c r="S162" s="15">
        <v>3940699.5840000003</v>
      </c>
      <c r="T162" s="15">
        <v>3940699.5840000003</v>
      </c>
      <c r="U162" s="21">
        <v>0.40310000000000001</v>
      </c>
    </row>
    <row r="163" spans="1:21" x14ac:dyDescent="0.3">
      <c r="A163" s="7" t="s">
        <v>167</v>
      </c>
      <c r="B163" s="7" t="s">
        <v>114</v>
      </c>
      <c r="C163" s="7">
        <v>2801</v>
      </c>
      <c r="D163" s="7" t="s">
        <v>1472</v>
      </c>
      <c r="E163" s="7">
        <v>907</v>
      </c>
      <c r="F163" s="7">
        <v>132086</v>
      </c>
      <c r="G163" s="7" t="s">
        <v>115</v>
      </c>
      <c r="H163" s="8" t="s">
        <v>1423</v>
      </c>
      <c r="I163" s="15">
        <v>891280.89600000007</v>
      </c>
      <c r="J163" s="15">
        <v>891280.89600000007</v>
      </c>
      <c r="K163" s="15">
        <v>891280.89600000007</v>
      </c>
      <c r="L163" s="15">
        <v>891280.89600000007</v>
      </c>
      <c r="M163" s="15">
        <v>891280.89600000007</v>
      </c>
      <c r="N163" s="15">
        <v>891280.89600000007</v>
      </c>
      <c r="O163" s="15">
        <v>891280.89600000007</v>
      </c>
      <c r="P163" s="15">
        <v>891280.89600000007</v>
      </c>
      <c r="Q163" s="15">
        <v>891280.89600000007</v>
      </c>
      <c r="R163" s="15">
        <v>891280.89600000007</v>
      </c>
      <c r="S163" s="15">
        <v>891280.89600000007</v>
      </c>
      <c r="T163" s="15">
        <v>891280.89600000007</v>
      </c>
      <c r="U163" s="21">
        <v>0.40310000000000001</v>
      </c>
    </row>
    <row r="164" spans="1:21" x14ac:dyDescent="0.3">
      <c r="A164" s="7" t="s">
        <v>167</v>
      </c>
      <c r="B164" s="7" t="s">
        <v>114</v>
      </c>
      <c r="C164" s="7">
        <v>2801</v>
      </c>
      <c r="D164" s="7" t="s">
        <v>233</v>
      </c>
      <c r="E164" s="7">
        <v>918</v>
      </c>
      <c r="F164" s="7">
        <v>110001</v>
      </c>
      <c r="G164" s="7" t="s">
        <v>1461</v>
      </c>
      <c r="H164" s="8" t="s">
        <v>79</v>
      </c>
      <c r="I164" s="15">
        <v>18000000</v>
      </c>
      <c r="J164" s="15">
        <v>18000000</v>
      </c>
      <c r="K164" s="15">
        <v>18000000</v>
      </c>
      <c r="L164" s="15">
        <v>18000000</v>
      </c>
      <c r="M164" s="15">
        <v>18000000</v>
      </c>
      <c r="N164" s="15">
        <v>18000000</v>
      </c>
      <c r="O164" s="15">
        <v>20000000</v>
      </c>
      <c r="P164" s="15">
        <v>20000000</v>
      </c>
      <c r="Q164" s="15">
        <v>18000000</v>
      </c>
      <c r="R164" s="15">
        <v>18000000</v>
      </c>
      <c r="S164" s="15">
        <v>18000000</v>
      </c>
      <c r="T164" s="15">
        <v>18934039</v>
      </c>
      <c r="U164" s="21">
        <v>0.40310000000000001</v>
      </c>
    </row>
    <row r="165" spans="1:21" x14ac:dyDescent="0.3">
      <c r="A165" s="7" t="s">
        <v>167</v>
      </c>
      <c r="B165" s="7" t="s">
        <v>114</v>
      </c>
      <c r="C165" s="7">
        <v>2801</v>
      </c>
      <c r="D165" s="7" t="s">
        <v>8</v>
      </c>
      <c r="E165" s="7">
        <v>918</v>
      </c>
      <c r="F165" s="7">
        <v>110875</v>
      </c>
      <c r="G165" s="7" t="s">
        <v>1461</v>
      </c>
      <c r="H165" s="8" t="s">
        <v>1424</v>
      </c>
      <c r="I165" s="15">
        <v>7000000</v>
      </c>
      <c r="J165" s="15">
        <v>6000000</v>
      </c>
      <c r="K165" s="15">
        <v>6000000</v>
      </c>
      <c r="L165" s="15">
        <v>6000000</v>
      </c>
      <c r="M165" s="15">
        <v>7000000</v>
      </c>
      <c r="N165" s="15">
        <v>7000000</v>
      </c>
      <c r="O165" s="15">
        <v>7000000</v>
      </c>
      <c r="P165" s="15">
        <v>7000000</v>
      </c>
      <c r="Q165" s="15">
        <v>7000000</v>
      </c>
      <c r="R165" s="15">
        <v>7000000</v>
      </c>
      <c r="S165" s="15">
        <v>7000000</v>
      </c>
      <c r="T165" s="15">
        <v>7713587</v>
      </c>
      <c r="U165" s="21">
        <v>0.40310000000000001</v>
      </c>
    </row>
    <row r="166" spans="1:21" x14ac:dyDescent="0.3">
      <c r="A166" s="7" t="s">
        <v>167</v>
      </c>
      <c r="B166" s="7" t="s">
        <v>114</v>
      </c>
      <c r="C166" s="7">
        <v>2801</v>
      </c>
      <c r="D166" s="7" t="s">
        <v>1473</v>
      </c>
      <c r="E166" s="7">
        <v>918</v>
      </c>
      <c r="F166" s="7">
        <v>110836</v>
      </c>
      <c r="G166" s="7" t="s">
        <v>1461</v>
      </c>
      <c r="H166" s="8" t="s">
        <v>81</v>
      </c>
      <c r="I166" s="15">
        <v>19000000</v>
      </c>
      <c r="J166" s="15">
        <v>19000000</v>
      </c>
      <c r="K166" s="15">
        <v>19000000</v>
      </c>
      <c r="L166" s="15">
        <v>19000000</v>
      </c>
      <c r="M166" s="15">
        <v>19000000</v>
      </c>
      <c r="N166" s="15">
        <v>19000000</v>
      </c>
      <c r="O166" s="15">
        <v>22000000</v>
      </c>
      <c r="P166" s="15">
        <v>22000000</v>
      </c>
      <c r="Q166" s="15">
        <v>19000000</v>
      </c>
      <c r="R166" s="15">
        <v>19000000</v>
      </c>
      <c r="S166" s="15">
        <v>19000000</v>
      </c>
      <c r="T166" s="15">
        <v>19060288</v>
      </c>
      <c r="U166" s="21">
        <v>0.40310000000000001</v>
      </c>
    </row>
    <row r="167" spans="1:21" x14ac:dyDescent="0.3">
      <c r="A167" s="7" t="s">
        <v>167</v>
      </c>
      <c r="B167" s="7" t="s">
        <v>114</v>
      </c>
      <c r="C167" s="7">
        <v>2801</v>
      </c>
      <c r="D167" s="7" t="s">
        <v>8</v>
      </c>
      <c r="E167" s="7">
        <v>918</v>
      </c>
      <c r="F167" s="7">
        <v>110962</v>
      </c>
      <c r="G167" s="7" t="s">
        <v>1461</v>
      </c>
      <c r="H167" s="8" t="s">
        <v>1425</v>
      </c>
      <c r="I167" s="15">
        <v>2003481.5999999999</v>
      </c>
      <c r="J167" s="15">
        <v>2003481.5999999999</v>
      </c>
      <c r="K167" s="15">
        <v>2003481.5999999999</v>
      </c>
      <c r="L167" s="15">
        <v>2003481.5999999999</v>
      </c>
      <c r="M167" s="15">
        <v>2003481.5999999999</v>
      </c>
      <c r="N167" s="15">
        <v>2003481.5999999999</v>
      </c>
      <c r="O167" s="15">
        <v>2003481.5999999999</v>
      </c>
      <c r="P167" s="15">
        <v>2003481.5999999999</v>
      </c>
      <c r="Q167" s="15">
        <v>2003481.5999999999</v>
      </c>
      <c r="R167" s="15">
        <v>2003481.5999999999</v>
      </c>
      <c r="S167" s="15">
        <v>2003481.5999999999</v>
      </c>
      <c r="T167" s="15">
        <v>2003481.5999999999</v>
      </c>
      <c r="U167" s="21">
        <v>0.40310000000000001</v>
      </c>
    </row>
    <row r="168" spans="1:21" x14ac:dyDescent="0.3">
      <c r="A168" s="7" t="s">
        <v>167</v>
      </c>
      <c r="B168" s="7" t="s">
        <v>114</v>
      </c>
      <c r="C168" s="7">
        <v>2801</v>
      </c>
      <c r="D168" s="7" t="s">
        <v>8</v>
      </c>
      <c r="E168" s="7">
        <v>918</v>
      </c>
      <c r="F168" s="7">
        <v>111504</v>
      </c>
      <c r="G168" s="7" t="s">
        <v>1461</v>
      </c>
      <c r="H168" s="8" t="s">
        <v>1426</v>
      </c>
      <c r="I168" s="15">
        <v>3328684.8000000003</v>
      </c>
      <c r="J168" s="15">
        <v>3328684.8000000003</v>
      </c>
      <c r="K168" s="15">
        <v>3328684.8000000003</v>
      </c>
      <c r="L168" s="15">
        <v>3328684.8000000003</v>
      </c>
      <c r="M168" s="15">
        <v>3328684.8000000003</v>
      </c>
      <c r="N168" s="15">
        <v>3328684.8000000003</v>
      </c>
      <c r="O168" s="15">
        <v>3328684.8000000003</v>
      </c>
      <c r="P168" s="15">
        <v>3328684.8000000003</v>
      </c>
      <c r="Q168" s="15">
        <v>3328684.8000000003</v>
      </c>
      <c r="R168" s="15">
        <v>3328684.8000000003</v>
      </c>
      <c r="S168" s="15">
        <v>3328684.8000000003</v>
      </c>
      <c r="T168" s="15">
        <v>3328684.8000000003</v>
      </c>
      <c r="U168" s="21">
        <v>0.40310000000000001</v>
      </c>
    </row>
    <row r="169" spans="1:21" x14ac:dyDescent="0.3">
      <c r="A169" s="7" t="s">
        <v>167</v>
      </c>
      <c r="B169" s="7" t="s">
        <v>114</v>
      </c>
      <c r="C169" s="7">
        <v>2801</v>
      </c>
      <c r="D169" s="7" t="s">
        <v>8</v>
      </c>
      <c r="E169" s="7">
        <v>918</v>
      </c>
      <c r="F169" s="7">
        <v>110674</v>
      </c>
      <c r="G169" s="7" t="s">
        <v>1461</v>
      </c>
      <c r="H169" s="8" t="s">
        <v>1427</v>
      </c>
      <c r="I169" s="15">
        <v>6928810.666666667</v>
      </c>
      <c r="J169" s="15">
        <v>6928810.666666667</v>
      </c>
      <c r="K169" s="15">
        <v>6928810.666666667</v>
      </c>
      <c r="L169" s="15">
        <v>6928810.666666667</v>
      </c>
      <c r="M169" s="15">
        <v>6928810.666666667</v>
      </c>
      <c r="N169" s="15">
        <v>6928810.666666667</v>
      </c>
      <c r="O169" s="15">
        <v>6928810.666666667</v>
      </c>
      <c r="P169" s="15">
        <v>6928810.666666667</v>
      </c>
      <c r="Q169" s="15">
        <v>6928810.666666667</v>
      </c>
      <c r="R169" s="15">
        <v>6928810.666666667</v>
      </c>
      <c r="S169" s="15">
        <v>6928810.666666667</v>
      </c>
      <c r="T169" s="15">
        <v>6928810.666666667</v>
      </c>
      <c r="U169" s="21">
        <v>0.40310000000000001</v>
      </c>
    </row>
    <row r="170" spans="1:21" x14ac:dyDescent="0.3">
      <c r="A170" s="7" t="s">
        <v>167</v>
      </c>
      <c r="B170" s="7" t="s">
        <v>114</v>
      </c>
      <c r="C170" s="7">
        <v>2801</v>
      </c>
      <c r="D170" s="7" t="s">
        <v>8</v>
      </c>
      <c r="E170" s="7" t="s">
        <v>1468</v>
      </c>
      <c r="F170" s="7">
        <v>150184</v>
      </c>
      <c r="G170" s="7" t="s">
        <v>1461</v>
      </c>
      <c r="H170" s="8" t="s">
        <v>1428</v>
      </c>
      <c r="I170" s="15">
        <v>780166.65600000008</v>
      </c>
      <c r="J170" s="15">
        <v>780166.65600000008</v>
      </c>
      <c r="K170" s="15">
        <v>780166.65600000008</v>
      </c>
      <c r="L170" s="15">
        <v>780166.65600000008</v>
      </c>
      <c r="M170" s="15">
        <v>780166.65600000008</v>
      </c>
      <c r="N170" s="15">
        <v>780166.65600000008</v>
      </c>
      <c r="O170" s="15">
        <v>780166.65600000008</v>
      </c>
      <c r="P170" s="15">
        <v>780166.65600000008</v>
      </c>
      <c r="Q170" s="15">
        <v>780166.65600000008</v>
      </c>
      <c r="R170" s="15">
        <v>780166.65600000008</v>
      </c>
      <c r="S170" s="15">
        <v>780166.65600000008</v>
      </c>
      <c r="T170" s="15">
        <v>780166.65600000008</v>
      </c>
      <c r="U170" s="21">
        <v>0.40310000000000001</v>
      </c>
    </row>
    <row r="171" spans="1:21" x14ac:dyDescent="0.3">
      <c r="A171" s="7" t="s">
        <v>167</v>
      </c>
      <c r="B171" s="7" t="s">
        <v>114</v>
      </c>
      <c r="C171" s="7">
        <v>2801</v>
      </c>
      <c r="D171" s="7" t="s">
        <v>8</v>
      </c>
      <c r="E171" s="7" t="s">
        <v>1465</v>
      </c>
      <c r="F171" s="7">
        <v>132030</v>
      </c>
      <c r="G171" s="7" t="s">
        <v>1461</v>
      </c>
      <c r="H171" s="8" t="s">
        <v>1429</v>
      </c>
      <c r="I171" s="15">
        <v>327513.60000000003</v>
      </c>
      <c r="J171" s="15">
        <v>327513.60000000003</v>
      </c>
      <c r="K171" s="15">
        <v>327513.60000000003</v>
      </c>
      <c r="L171" s="15">
        <v>327513.60000000003</v>
      </c>
      <c r="M171" s="15">
        <v>327513.60000000003</v>
      </c>
      <c r="N171" s="15">
        <v>327513.60000000003</v>
      </c>
      <c r="O171" s="15">
        <v>327513.60000000003</v>
      </c>
      <c r="P171" s="15">
        <v>327513.60000000003</v>
      </c>
      <c r="Q171" s="15">
        <v>327513.60000000003</v>
      </c>
      <c r="R171" s="15">
        <v>327513.60000000003</v>
      </c>
      <c r="S171" s="15">
        <v>327513.60000000003</v>
      </c>
      <c r="T171" s="15">
        <v>327513.60000000003</v>
      </c>
      <c r="U171" s="21">
        <v>0.40310000000000001</v>
      </c>
    </row>
    <row r="172" spans="1:21" x14ac:dyDescent="0.3">
      <c r="A172" s="7" t="s">
        <v>167</v>
      </c>
      <c r="B172" s="7" t="s">
        <v>114</v>
      </c>
      <c r="C172" s="7">
        <v>2801</v>
      </c>
      <c r="D172" s="7" t="s">
        <v>8</v>
      </c>
      <c r="E172" s="7" t="s">
        <v>1465</v>
      </c>
      <c r="F172" s="7">
        <v>132043</v>
      </c>
      <c r="G172" s="7" t="s">
        <v>1461</v>
      </c>
      <c r="H172" s="8" t="s">
        <v>1430</v>
      </c>
      <c r="I172" s="15">
        <v>133862.39999999999</v>
      </c>
      <c r="J172" s="15">
        <v>133862.39999999999</v>
      </c>
      <c r="K172" s="15">
        <v>133862.39999999999</v>
      </c>
      <c r="L172" s="15">
        <v>133862.39999999999</v>
      </c>
      <c r="M172" s="15">
        <v>133862.39999999999</v>
      </c>
      <c r="N172" s="15">
        <v>133862.39999999999</v>
      </c>
      <c r="O172" s="15">
        <v>133862.39999999999</v>
      </c>
      <c r="P172" s="15">
        <v>133862.39999999999</v>
      </c>
      <c r="Q172" s="15">
        <v>133862.39999999999</v>
      </c>
      <c r="R172" s="15">
        <v>133862.39999999999</v>
      </c>
      <c r="S172" s="15">
        <v>133862.39999999999</v>
      </c>
      <c r="T172" s="15">
        <v>133862.39999999999</v>
      </c>
      <c r="U172" s="21">
        <v>0.40310000000000001</v>
      </c>
    </row>
    <row r="173" spans="1:21" x14ac:dyDescent="0.3">
      <c r="A173" s="7" t="s">
        <v>167</v>
      </c>
      <c r="B173" s="7" t="s">
        <v>114</v>
      </c>
      <c r="C173" s="7">
        <v>2801</v>
      </c>
      <c r="D173" s="7" t="s">
        <v>8</v>
      </c>
      <c r="E173" s="7" t="s">
        <v>1465</v>
      </c>
      <c r="F173" s="7">
        <v>132014</v>
      </c>
      <c r="G173" s="7" t="s">
        <v>1461</v>
      </c>
      <c r="H173" s="8" t="s">
        <v>1431</v>
      </c>
      <c r="I173" s="15">
        <v>616312.31999999995</v>
      </c>
      <c r="J173" s="15">
        <v>616312.31999999995</v>
      </c>
      <c r="K173" s="15">
        <v>616312.31999999995</v>
      </c>
      <c r="L173" s="15">
        <v>616312.31999999995</v>
      </c>
      <c r="M173" s="15">
        <v>616312.31999999995</v>
      </c>
      <c r="N173" s="15">
        <v>616312.31999999995</v>
      </c>
      <c r="O173" s="15">
        <v>616312.31999999995</v>
      </c>
      <c r="P173" s="15">
        <v>616312.31999999995</v>
      </c>
      <c r="Q173" s="15">
        <v>616312.31999999995</v>
      </c>
      <c r="R173" s="15">
        <v>616312.31999999995</v>
      </c>
      <c r="S173" s="15">
        <v>616312.31999999995</v>
      </c>
      <c r="T173" s="15">
        <v>616312.31999999995</v>
      </c>
      <c r="U173" s="21">
        <v>0.40310000000000001</v>
      </c>
    </row>
    <row r="174" spans="1:21" x14ac:dyDescent="0.3">
      <c r="A174" s="7" t="s">
        <v>167</v>
      </c>
      <c r="B174" s="7" t="s">
        <v>114</v>
      </c>
      <c r="C174" s="7">
        <v>2801</v>
      </c>
      <c r="D174" s="7" t="s">
        <v>8</v>
      </c>
      <c r="E174" s="7" t="s">
        <v>1465</v>
      </c>
      <c r="F174" s="7">
        <v>132015</v>
      </c>
      <c r="G174" s="7" t="s">
        <v>1461</v>
      </c>
      <c r="H174" s="8" t="s">
        <v>1432</v>
      </c>
      <c r="I174" s="15">
        <v>424481.28000000003</v>
      </c>
      <c r="J174" s="15">
        <v>424481.28000000003</v>
      </c>
      <c r="K174" s="15">
        <v>424481.28000000003</v>
      </c>
      <c r="L174" s="15">
        <v>424481.28000000003</v>
      </c>
      <c r="M174" s="15">
        <v>424481.28000000003</v>
      </c>
      <c r="N174" s="15">
        <v>424481.28000000003</v>
      </c>
      <c r="O174" s="15">
        <v>424481.28000000003</v>
      </c>
      <c r="P174" s="15">
        <v>424481.28000000003</v>
      </c>
      <c r="Q174" s="15">
        <v>424481.28000000003</v>
      </c>
      <c r="R174" s="15">
        <v>424481.28000000003</v>
      </c>
      <c r="S174" s="15">
        <v>424481.28000000003</v>
      </c>
      <c r="T174" s="15">
        <v>424481.28000000003</v>
      </c>
      <c r="U174" s="21">
        <v>0.40310000000000001</v>
      </c>
    </row>
    <row r="175" spans="1:21" x14ac:dyDescent="0.3">
      <c r="A175" s="7" t="s">
        <v>167</v>
      </c>
      <c r="B175" s="7" t="s">
        <v>114</v>
      </c>
      <c r="C175" s="7">
        <v>2801</v>
      </c>
      <c r="D175" s="7" t="s">
        <v>1474</v>
      </c>
      <c r="E175" s="7">
        <v>918</v>
      </c>
      <c r="F175" s="7">
        <v>111114</v>
      </c>
      <c r="G175" s="7" t="s">
        <v>1461</v>
      </c>
      <c r="H175" s="8" t="s">
        <v>82</v>
      </c>
      <c r="I175" s="15">
        <v>59552051.200000003</v>
      </c>
      <c r="J175" s="15">
        <v>59552051.200000003</v>
      </c>
      <c r="K175" s="15">
        <v>59552051.200000003</v>
      </c>
      <c r="L175" s="15">
        <v>59552051.200000003</v>
      </c>
      <c r="M175" s="15">
        <v>59552051.200000003</v>
      </c>
      <c r="N175" s="15">
        <v>59552051.200000003</v>
      </c>
      <c r="O175" s="15">
        <v>69552051.200000003</v>
      </c>
      <c r="P175" s="15">
        <v>69552051.200000003</v>
      </c>
      <c r="Q175" s="15">
        <v>59552051.200000003</v>
      </c>
      <c r="R175" s="15">
        <v>59552051.200000003</v>
      </c>
      <c r="S175" s="15">
        <v>59552051.200000003</v>
      </c>
      <c r="T175" s="15">
        <v>76376998.200000003</v>
      </c>
      <c r="U175" s="21">
        <v>0.40310000000000001</v>
      </c>
    </row>
    <row r="176" spans="1:21" x14ac:dyDescent="0.3">
      <c r="A176" s="7" t="s">
        <v>167</v>
      </c>
      <c r="B176" s="7" t="s">
        <v>114</v>
      </c>
      <c r="C176" s="7">
        <v>2801</v>
      </c>
      <c r="D176" s="7" t="s">
        <v>8</v>
      </c>
      <c r="E176" s="7">
        <v>907</v>
      </c>
      <c r="F176" s="7">
        <v>131576</v>
      </c>
      <c r="G176" s="7" t="s">
        <v>1461</v>
      </c>
      <c r="H176" s="8" t="s">
        <v>86</v>
      </c>
      <c r="I176" s="15">
        <v>8709988.2239999995</v>
      </c>
      <c r="J176" s="15">
        <v>8709988.2239999995</v>
      </c>
      <c r="K176" s="15">
        <v>8709988.2239999995</v>
      </c>
      <c r="L176" s="15">
        <v>8709988.2239999995</v>
      </c>
      <c r="M176" s="15">
        <v>8709988.2239999995</v>
      </c>
      <c r="N176" s="15">
        <v>8709988.2239999995</v>
      </c>
      <c r="O176" s="15">
        <v>8709988.2239999995</v>
      </c>
      <c r="P176" s="15">
        <v>8709988.2239999995</v>
      </c>
      <c r="Q176" s="15">
        <v>8709988.2239999995</v>
      </c>
      <c r="R176" s="15">
        <v>8709988.2239999995</v>
      </c>
      <c r="S176" s="15">
        <v>8709988.2239999995</v>
      </c>
      <c r="T176" s="15">
        <v>8709988.2239999995</v>
      </c>
      <c r="U176" s="21">
        <v>0.40310000000000001</v>
      </c>
    </row>
    <row r="177" spans="1:21" x14ac:dyDescent="0.3">
      <c r="A177" s="7" t="s">
        <v>167</v>
      </c>
      <c r="B177" s="7" t="s">
        <v>114</v>
      </c>
      <c r="C177" s="7">
        <v>2801</v>
      </c>
      <c r="D177" s="7" t="s">
        <v>8</v>
      </c>
      <c r="E177" s="7">
        <v>907</v>
      </c>
      <c r="F177" s="7">
        <v>132215</v>
      </c>
      <c r="G177" s="7" t="s">
        <v>1461</v>
      </c>
      <c r="H177" s="8" t="s">
        <v>1433</v>
      </c>
      <c r="I177" s="15">
        <v>176256</v>
      </c>
      <c r="J177" s="15">
        <v>176256</v>
      </c>
      <c r="K177" s="15">
        <v>176256</v>
      </c>
      <c r="L177" s="15">
        <v>176256</v>
      </c>
      <c r="M177" s="15">
        <v>176256</v>
      </c>
      <c r="N177" s="15">
        <v>176256</v>
      </c>
      <c r="O177" s="15">
        <v>176256</v>
      </c>
      <c r="P177" s="15">
        <v>176256</v>
      </c>
      <c r="Q177" s="15">
        <v>176256</v>
      </c>
      <c r="R177" s="15">
        <v>176256</v>
      </c>
      <c r="S177" s="15">
        <v>176256</v>
      </c>
      <c r="T177" s="15">
        <v>176256</v>
      </c>
      <c r="U177" s="21">
        <v>0.40310000000000001</v>
      </c>
    </row>
    <row r="178" spans="1:21" x14ac:dyDescent="0.3">
      <c r="A178" s="7" t="s">
        <v>167</v>
      </c>
      <c r="B178" s="7" t="s">
        <v>114</v>
      </c>
      <c r="C178" s="7">
        <v>2801</v>
      </c>
      <c r="D178" s="7" t="s">
        <v>8</v>
      </c>
      <c r="E178" s="7">
        <v>907</v>
      </c>
      <c r="F178" s="7">
        <v>131931</v>
      </c>
      <c r="G178" s="7" t="s">
        <v>1461</v>
      </c>
      <c r="H178" s="8" t="s">
        <v>1434</v>
      </c>
      <c r="I178" s="15">
        <v>5269772.8</v>
      </c>
      <c r="J178" s="15">
        <v>5269772.8</v>
      </c>
      <c r="K178" s="15">
        <v>5269772.8</v>
      </c>
      <c r="L178" s="15">
        <v>5269772.8</v>
      </c>
      <c r="M178" s="15">
        <v>5269772.8</v>
      </c>
      <c r="N178" s="15">
        <v>5269772.8</v>
      </c>
      <c r="O178" s="15">
        <v>5269772.8</v>
      </c>
      <c r="P178" s="15">
        <v>5269772.8</v>
      </c>
      <c r="Q178" s="15">
        <v>5269772.8</v>
      </c>
      <c r="R178" s="15">
        <v>5269772.8</v>
      </c>
      <c r="S178" s="15">
        <v>5269772.8</v>
      </c>
      <c r="T178" s="15">
        <v>5269772.8</v>
      </c>
      <c r="U178" s="21">
        <v>0.40310000000000001</v>
      </c>
    </row>
    <row r="179" spans="1:21" x14ac:dyDescent="0.3">
      <c r="A179" s="7" t="s">
        <v>167</v>
      </c>
      <c r="B179" s="7" t="s">
        <v>114</v>
      </c>
      <c r="C179" s="7">
        <v>2801</v>
      </c>
      <c r="D179" s="7" t="s">
        <v>234</v>
      </c>
      <c r="E179" s="7">
        <v>918</v>
      </c>
      <c r="F179" s="7">
        <v>110092</v>
      </c>
      <c r="G179" s="7" t="s">
        <v>1461</v>
      </c>
      <c r="H179" s="8" t="s">
        <v>80</v>
      </c>
      <c r="I179" s="15">
        <v>3600778.7519999999</v>
      </c>
      <c r="J179" s="15">
        <v>3600778.7519999999</v>
      </c>
      <c r="K179" s="15">
        <v>3600778.7519999999</v>
      </c>
      <c r="L179" s="15">
        <v>3600778.7519999999</v>
      </c>
      <c r="M179" s="15">
        <v>3600778.7519999999</v>
      </c>
      <c r="N179" s="15">
        <v>3600778.7519999999</v>
      </c>
      <c r="O179" s="15">
        <v>3600778.7519999999</v>
      </c>
      <c r="P179" s="15">
        <v>3600778.7519999999</v>
      </c>
      <c r="Q179" s="15">
        <v>3600778.7519999999</v>
      </c>
      <c r="R179" s="15">
        <v>3600778.7519999999</v>
      </c>
      <c r="S179" s="15">
        <v>3600778.7519999999</v>
      </c>
      <c r="T179" s="15">
        <v>3600778.7519999999</v>
      </c>
      <c r="U179" s="21">
        <v>0.40310000000000001</v>
      </c>
    </row>
    <row r="180" spans="1:21" x14ac:dyDescent="0.3">
      <c r="A180" s="7" t="s">
        <v>167</v>
      </c>
      <c r="B180" s="7" t="s">
        <v>114</v>
      </c>
      <c r="C180" s="7">
        <v>2801</v>
      </c>
      <c r="D180" s="7" t="s">
        <v>8</v>
      </c>
      <c r="E180" s="7" t="s">
        <v>1468</v>
      </c>
      <c r="F180" s="7">
        <v>370463</v>
      </c>
      <c r="G180" s="7" t="s">
        <v>1461</v>
      </c>
      <c r="H180" s="8" t="s">
        <v>87</v>
      </c>
      <c r="I180" s="15">
        <v>3409802.8800000004</v>
      </c>
      <c r="J180" s="15">
        <v>3409802.8800000004</v>
      </c>
      <c r="K180" s="15">
        <v>3409802.8800000004</v>
      </c>
      <c r="L180" s="15">
        <v>3409802.8800000004</v>
      </c>
      <c r="M180" s="15">
        <v>3409802.8800000004</v>
      </c>
      <c r="N180" s="15">
        <v>3409802.8800000004</v>
      </c>
      <c r="O180" s="15">
        <v>3409802.8800000004</v>
      </c>
      <c r="P180" s="15">
        <v>3409802.8800000004</v>
      </c>
      <c r="Q180" s="15">
        <v>3409802.8800000004</v>
      </c>
      <c r="R180" s="15">
        <v>3409802.8800000004</v>
      </c>
      <c r="S180" s="15">
        <v>3409802.8800000004</v>
      </c>
      <c r="T180" s="15">
        <v>3409802.8800000004</v>
      </c>
      <c r="U180" s="21">
        <v>0.40310000000000001</v>
      </c>
    </row>
    <row r="181" spans="1:21" x14ac:dyDescent="0.3">
      <c r="A181" s="7" t="s">
        <v>167</v>
      </c>
      <c r="B181" s="7" t="s">
        <v>114</v>
      </c>
      <c r="C181" s="7">
        <v>2801</v>
      </c>
      <c r="D181" s="7" t="s">
        <v>8</v>
      </c>
      <c r="E181" s="7" t="s">
        <v>1465</v>
      </c>
      <c r="F181" s="7">
        <v>131932</v>
      </c>
      <c r="G181" s="7" t="s">
        <v>1461</v>
      </c>
      <c r="H181" s="8" t="s">
        <v>1435</v>
      </c>
      <c r="I181" s="15">
        <v>35251.200000000004</v>
      </c>
      <c r="J181" s="15">
        <v>35251.200000000004</v>
      </c>
      <c r="K181" s="15">
        <v>35251.200000000004</v>
      </c>
      <c r="L181" s="15">
        <v>35251.200000000004</v>
      </c>
      <c r="M181" s="15">
        <v>35251.200000000004</v>
      </c>
      <c r="N181" s="15">
        <v>35251.200000000004</v>
      </c>
      <c r="O181" s="15">
        <v>35251.200000000004</v>
      </c>
      <c r="P181" s="15">
        <v>35251.200000000004</v>
      </c>
      <c r="Q181" s="15">
        <v>35251.200000000004</v>
      </c>
      <c r="R181" s="15">
        <v>35251.200000000004</v>
      </c>
      <c r="S181" s="15">
        <v>35251.200000000004</v>
      </c>
      <c r="T181" s="15">
        <v>35251.200000000004</v>
      </c>
      <c r="U181" s="21">
        <v>0.40310000000000001</v>
      </c>
    </row>
    <row r="182" spans="1:21" x14ac:dyDescent="0.3">
      <c r="A182" s="7" t="s">
        <v>167</v>
      </c>
      <c r="B182" s="7" t="s">
        <v>114</v>
      </c>
      <c r="C182" s="7">
        <v>2801</v>
      </c>
      <c r="D182" s="7" t="s">
        <v>8</v>
      </c>
      <c r="E182" s="7" t="s">
        <v>1465</v>
      </c>
      <c r="F182" s="7">
        <v>131978</v>
      </c>
      <c r="G182" s="7" t="s">
        <v>1461</v>
      </c>
      <c r="H182" s="8" t="s">
        <v>1436</v>
      </c>
      <c r="I182" s="15">
        <v>657696</v>
      </c>
      <c r="J182" s="15">
        <v>657696</v>
      </c>
      <c r="K182" s="15">
        <v>657696</v>
      </c>
      <c r="L182" s="15">
        <v>657696</v>
      </c>
      <c r="M182" s="15">
        <v>657696</v>
      </c>
      <c r="N182" s="15">
        <v>657696</v>
      </c>
      <c r="O182" s="15">
        <v>657696</v>
      </c>
      <c r="P182" s="15">
        <v>657696</v>
      </c>
      <c r="Q182" s="15">
        <v>657696</v>
      </c>
      <c r="R182" s="15">
        <v>657696</v>
      </c>
      <c r="S182" s="15">
        <v>657696</v>
      </c>
      <c r="T182" s="15">
        <v>657696</v>
      </c>
      <c r="U182" s="21">
        <v>0.40310000000000001</v>
      </c>
    </row>
    <row r="183" spans="1:21" x14ac:dyDescent="0.3">
      <c r="A183" s="7" t="s">
        <v>167</v>
      </c>
      <c r="B183" s="7" t="s">
        <v>114</v>
      </c>
      <c r="C183" s="7">
        <v>2801</v>
      </c>
      <c r="D183" s="7" t="s">
        <v>8</v>
      </c>
      <c r="E183" s="7" t="s">
        <v>1464</v>
      </c>
      <c r="F183" s="7">
        <v>110129</v>
      </c>
      <c r="G183" s="7" t="s">
        <v>1461</v>
      </c>
      <c r="H183" s="8" t="s">
        <v>1437</v>
      </c>
      <c r="I183" s="15">
        <v>2388172.8000000003</v>
      </c>
      <c r="J183" s="15">
        <v>2388172.8000000003</v>
      </c>
      <c r="K183" s="15">
        <v>2388172.8000000003</v>
      </c>
      <c r="L183" s="15">
        <v>2388172.8000000003</v>
      </c>
      <c r="M183" s="15">
        <v>2388172.8000000003</v>
      </c>
      <c r="N183" s="15">
        <v>2388172.8000000003</v>
      </c>
      <c r="O183" s="15">
        <v>2388172.8000000003</v>
      </c>
      <c r="P183" s="15">
        <v>2388172.8000000003</v>
      </c>
      <c r="Q183" s="15">
        <v>2388172.8000000003</v>
      </c>
      <c r="R183" s="15">
        <v>2388172.8000000003</v>
      </c>
      <c r="S183" s="15">
        <v>2388172.8000000003</v>
      </c>
      <c r="T183" s="15">
        <v>2388172.8000000003</v>
      </c>
      <c r="U183" s="21">
        <v>0.40310000000000001</v>
      </c>
    </row>
    <row r="184" spans="1:21" x14ac:dyDescent="0.3">
      <c r="A184" s="7" t="s">
        <v>167</v>
      </c>
      <c r="B184" s="7" t="s">
        <v>114</v>
      </c>
      <c r="C184" s="7">
        <v>2801</v>
      </c>
      <c r="D184" s="7" t="s">
        <v>8</v>
      </c>
      <c r="E184" s="7" t="s">
        <v>1465</v>
      </c>
      <c r="F184" s="7">
        <v>132069</v>
      </c>
      <c r="G184" s="7" t="s">
        <v>1461</v>
      </c>
      <c r="H184" s="8" t="s">
        <v>1438</v>
      </c>
      <c r="I184" s="15">
        <v>3384882.1759999995</v>
      </c>
      <c r="J184" s="15">
        <v>3384882.1759999995</v>
      </c>
      <c r="K184" s="15">
        <v>3384882.1759999995</v>
      </c>
      <c r="L184" s="15">
        <v>3384882.1759999995</v>
      </c>
      <c r="M184" s="15">
        <v>3384882.1759999995</v>
      </c>
      <c r="N184" s="15">
        <v>3384882.1759999995</v>
      </c>
      <c r="O184" s="15">
        <v>3384882.1759999995</v>
      </c>
      <c r="P184" s="15">
        <v>3384882.1759999995</v>
      </c>
      <c r="Q184" s="15">
        <v>3384882.1759999995</v>
      </c>
      <c r="R184" s="15">
        <v>3384882.1759999995</v>
      </c>
      <c r="S184" s="15">
        <v>3384882.1759999995</v>
      </c>
      <c r="T184" s="15">
        <v>3384882.1759999995</v>
      </c>
      <c r="U184" s="21">
        <v>0.40310000000000001</v>
      </c>
    </row>
    <row r="185" spans="1:21" x14ac:dyDescent="0.3">
      <c r="A185" s="7" t="s">
        <v>167</v>
      </c>
      <c r="B185" s="7" t="s">
        <v>114</v>
      </c>
      <c r="C185" s="7">
        <v>2801</v>
      </c>
      <c r="D185" s="7" t="s">
        <v>235</v>
      </c>
      <c r="E185" s="7" t="s">
        <v>1465</v>
      </c>
      <c r="F185" s="7">
        <v>212372</v>
      </c>
      <c r="G185" s="7" t="s">
        <v>1461</v>
      </c>
      <c r="H185" s="8" t="s">
        <v>84</v>
      </c>
      <c r="I185" s="15">
        <v>3788720.64</v>
      </c>
      <c r="J185" s="15">
        <v>3788720.64</v>
      </c>
      <c r="K185" s="15">
        <v>3788720.64</v>
      </c>
      <c r="L185" s="15">
        <v>3788720.64</v>
      </c>
      <c r="M185" s="15">
        <v>3788720.64</v>
      </c>
      <c r="N185" s="15">
        <v>3788720.64</v>
      </c>
      <c r="O185" s="15">
        <v>3788720.64</v>
      </c>
      <c r="P185" s="15">
        <v>3788720.64</v>
      </c>
      <c r="Q185" s="15">
        <v>3788720.64</v>
      </c>
      <c r="R185" s="15">
        <v>3788720.64</v>
      </c>
      <c r="S185" s="15">
        <v>3788720.64</v>
      </c>
      <c r="T185" s="15">
        <v>3788720.64</v>
      </c>
      <c r="U185" s="21">
        <v>0.40310000000000001</v>
      </c>
    </row>
    <row r="186" spans="1:21" x14ac:dyDescent="0.3">
      <c r="A186" s="7" t="s">
        <v>167</v>
      </c>
      <c r="B186" s="7" t="s">
        <v>114</v>
      </c>
      <c r="C186" s="7">
        <v>2801</v>
      </c>
      <c r="D186" s="7" t="s">
        <v>8</v>
      </c>
      <c r="E186" s="7" t="s">
        <v>1468</v>
      </c>
      <c r="F186" s="7">
        <v>370447</v>
      </c>
      <c r="G186" s="7" t="s">
        <v>1461</v>
      </c>
      <c r="H186" s="8" t="s">
        <v>85</v>
      </c>
      <c r="I186" s="15">
        <v>1353868.2879999999</v>
      </c>
      <c r="J186" s="15">
        <v>1353868.2879999999</v>
      </c>
      <c r="K186" s="15">
        <v>1353868.2879999999</v>
      </c>
      <c r="L186" s="15">
        <v>1353868.2879999999</v>
      </c>
      <c r="M186" s="15">
        <v>1353868.2879999999</v>
      </c>
      <c r="N186" s="15">
        <v>1353868.2879999999</v>
      </c>
      <c r="O186" s="15">
        <v>1353868.2879999999</v>
      </c>
      <c r="P186" s="15">
        <v>1353868.2879999999</v>
      </c>
      <c r="Q186" s="15">
        <v>1353868.2879999999</v>
      </c>
      <c r="R186" s="15">
        <v>1353868.2879999999</v>
      </c>
      <c r="S186" s="15">
        <v>1353868.2879999999</v>
      </c>
      <c r="T186" s="15">
        <v>1353868.2879999999</v>
      </c>
      <c r="U186" s="21">
        <v>0.40310000000000001</v>
      </c>
    </row>
    <row r="187" spans="1:21" x14ac:dyDescent="0.3">
      <c r="A187" s="7" t="s">
        <v>167</v>
      </c>
      <c r="B187" s="7" t="s">
        <v>114</v>
      </c>
      <c r="C187" s="7">
        <v>2801</v>
      </c>
      <c r="D187" s="7" t="s">
        <v>8</v>
      </c>
      <c r="E187" s="7">
        <v>918</v>
      </c>
      <c r="F187" s="7">
        <v>111597</v>
      </c>
      <c r="G187" s="7" t="s">
        <v>1461</v>
      </c>
      <c r="H187" s="8" t="s">
        <v>83</v>
      </c>
      <c r="I187" s="15">
        <v>3299084.8000000003</v>
      </c>
      <c r="J187" s="15">
        <v>3299084.8000000003</v>
      </c>
      <c r="K187" s="15">
        <v>3299084.8000000003</v>
      </c>
      <c r="L187" s="15">
        <v>3299084.8000000003</v>
      </c>
      <c r="M187" s="15">
        <v>3299084.8000000003</v>
      </c>
      <c r="N187" s="15">
        <v>3299084.8000000003</v>
      </c>
      <c r="O187" s="15">
        <v>3299084.8000000003</v>
      </c>
      <c r="P187" s="15">
        <v>3299084.8000000003</v>
      </c>
      <c r="Q187" s="15">
        <v>3299084.8000000003</v>
      </c>
      <c r="R187" s="15">
        <v>3299084.8000000003</v>
      </c>
      <c r="S187" s="15">
        <v>3299084.8000000003</v>
      </c>
      <c r="T187" s="15">
        <v>3299084.8000000003</v>
      </c>
      <c r="U187" s="21">
        <v>0.40310000000000001</v>
      </c>
    </row>
    <row r="188" spans="1:21" x14ac:dyDescent="0.3">
      <c r="A188" s="7" t="s">
        <v>167</v>
      </c>
      <c r="B188" s="7" t="s">
        <v>114</v>
      </c>
      <c r="C188" s="7">
        <v>2801</v>
      </c>
      <c r="D188" s="7" t="s">
        <v>1475</v>
      </c>
      <c r="E188" s="7">
        <v>918</v>
      </c>
      <c r="F188" s="7">
        <v>110321</v>
      </c>
      <c r="G188" s="7" t="s">
        <v>1461</v>
      </c>
      <c r="H188" s="8" t="s">
        <v>1439</v>
      </c>
      <c r="I188" s="15">
        <v>9979682.1333333347</v>
      </c>
      <c r="J188" s="15">
        <v>9979682.1333333347</v>
      </c>
      <c r="K188" s="15">
        <v>9979682.1333333347</v>
      </c>
      <c r="L188" s="15">
        <v>9979682.1333333347</v>
      </c>
      <c r="M188" s="15">
        <v>9979682.1333333347</v>
      </c>
      <c r="N188" s="15">
        <v>9979682.1333333347</v>
      </c>
      <c r="O188" s="15">
        <v>9979682.1333333347</v>
      </c>
      <c r="P188" s="15">
        <v>9979682.1333333347</v>
      </c>
      <c r="Q188" s="15">
        <v>9979682.1333333347</v>
      </c>
      <c r="R188" s="15">
        <v>9979682.1333333347</v>
      </c>
      <c r="S188" s="15">
        <v>9979682.1333333347</v>
      </c>
      <c r="T188" s="15">
        <v>9979682.1333333347</v>
      </c>
      <c r="U188" s="21">
        <v>0.40310000000000001</v>
      </c>
    </row>
    <row r="189" spans="1:21" x14ac:dyDescent="0.3">
      <c r="A189" s="7" t="s">
        <v>167</v>
      </c>
      <c r="B189" s="7" t="s">
        <v>114</v>
      </c>
      <c r="C189" s="7">
        <v>2801</v>
      </c>
      <c r="D189" s="7" t="s">
        <v>1471</v>
      </c>
      <c r="E189" s="7" t="s">
        <v>1465</v>
      </c>
      <c r="F189" s="7">
        <v>132098</v>
      </c>
      <c r="G189" s="7" t="s">
        <v>1462</v>
      </c>
      <c r="H189" s="8" t="s">
        <v>1440</v>
      </c>
      <c r="I189" s="15">
        <v>615672.96000000008</v>
      </c>
      <c r="J189" s="15">
        <v>615672.96000000008</v>
      </c>
      <c r="K189" s="15">
        <v>615672.96000000008</v>
      </c>
      <c r="L189" s="15">
        <v>615672.96000000008</v>
      </c>
      <c r="M189" s="15">
        <v>615672.96000000008</v>
      </c>
      <c r="N189" s="15">
        <v>615672.96000000008</v>
      </c>
      <c r="O189" s="15">
        <v>615672.96000000008</v>
      </c>
      <c r="P189" s="15">
        <v>615672.96000000008</v>
      </c>
      <c r="Q189" s="15">
        <v>615672.96000000008</v>
      </c>
      <c r="R189" s="15">
        <v>615672.96000000008</v>
      </c>
      <c r="S189" s="15">
        <v>615672.96000000008</v>
      </c>
      <c r="T189" s="15">
        <v>615672.96000000008</v>
      </c>
      <c r="U189" s="21">
        <v>0.40310000000000001</v>
      </c>
    </row>
    <row r="190" spans="1:21" x14ac:dyDescent="0.3">
      <c r="A190" s="7" t="s">
        <v>167</v>
      </c>
      <c r="B190" s="7" t="s">
        <v>114</v>
      </c>
      <c r="C190" s="7">
        <v>2801</v>
      </c>
      <c r="D190" s="7" t="s">
        <v>1471</v>
      </c>
      <c r="E190" s="7" t="s">
        <v>1465</v>
      </c>
      <c r="F190" s="7">
        <v>132915</v>
      </c>
      <c r="G190" s="7" t="s">
        <v>1462</v>
      </c>
      <c r="H190" s="8" t="s">
        <v>1441</v>
      </c>
      <c r="I190" s="15">
        <v>543505.28</v>
      </c>
      <c r="J190" s="15">
        <v>543505.28</v>
      </c>
      <c r="K190" s="15">
        <v>543505.28</v>
      </c>
      <c r="L190" s="15">
        <v>543505.28</v>
      </c>
      <c r="M190" s="15">
        <v>543505.28</v>
      </c>
      <c r="N190" s="15">
        <v>543505.28</v>
      </c>
      <c r="O190" s="15">
        <v>543505.28</v>
      </c>
      <c r="P190" s="15">
        <v>543505.28</v>
      </c>
      <c r="Q190" s="15">
        <v>543505.28</v>
      </c>
      <c r="R190" s="15">
        <v>543505.28</v>
      </c>
      <c r="S190" s="15">
        <v>543505.28</v>
      </c>
      <c r="T190" s="15">
        <v>543505.28</v>
      </c>
      <c r="U190" s="21">
        <v>0.40310000000000001</v>
      </c>
    </row>
    <row r="191" spans="1:21" x14ac:dyDescent="0.3">
      <c r="A191" s="7" t="s">
        <v>167</v>
      </c>
      <c r="B191" s="7" t="s">
        <v>114</v>
      </c>
      <c r="C191" s="7">
        <v>2801</v>
      </c>
      <c r="D191" s="7" t="s">
        <v>8</v>
      </c>
      <c r="E191" s="7">
        <v>918</v>
      </c>
      <c r="F191" s="7">
        <v>110014</v>
      </c>
      <c r="G191" s="7" t="s">
        <v>117</v>
      </c>
      <c r="H191" s="8" t="s">
        <v>88</v>
      </c>
      <c r="I191" s="15">
        <v>1495239.6799999999</v>
      </c>
      <c r="J191" s="15">
        <v>1495239.6799999999</v>
      </c>
      <c r="K191" s="15">
        <v>1495239.6799999999</v>
      </c>
      <c r="L191" s="15">
        <v>1495239.6799999999</v>
      </c>
      <c r="M191" s="15">
        <v>1495239.6799999999</v>
      </c>
      <c r="N191" s="15">
        <v>1495239.6799999999</v>
      </c>
      <c r="O191" s="15">
        <v>1495239.6799999999</v>
      </c>
      <c r="P191" s="15">
        <v>1495239.6799999999</v>
      </c>
      <c r="Q191" s="15">
        <v>1495239.6799999999</v>
      </c>
      <c r="R191" s="15">
        <v>1495239.6799999999</v>
      </c>
      <c r="S191" s="15">
        <v>1495239.6799999999</v>
      </c>
      <c r="T191" s="15">
        <v>1495239.6799999999</v>
      </c>
      <c r="U191" s="21">
        <v>0.40310000000000001</v>
      </c>
    </row>
    <row r="192" spans="1:21" x14ac:dyDescent="0.3">
      <c r="A192" s="7" t="s">
        <v>167</v>
      </c>
      <c r="B192" s="7" t="s">
        <v>114</v>
      </c>
      <c r="C192" s="7">
        <v>2801</v>
      </c>
      <c r="D192" s="7" t="s">
        <v>1476</v>
      </c>
      <c r="E192" s="7">
        <v>918</v>
      </c>
      <c r="F192" s="7">
        <v>111433</v>
      </c>
      <c r="G192" s="7" t="s">
        <v>117</v>
      </c>
      <c r="H192" s="8" t="s">
        <v>1442</v>
      </c>
      <c r="I192" s="15">
        <v>79297112</v>
      </c>
      <c r="J192" s="15">
        <v>99297112</v>
      </c>
      <c r="K192" s="15">
        <v>79297112</v>
      </c>
      <c r="L192" s="15">
        <v>79297112</v>
      </c>
      <c r="M192" s="15">
        <v>79297112</v>
      </c>
      <c r="N192" s="15">
        <v>79297112</v>
      </c>
      <c r="O192" s="15">
        <v>99297112</v>
      </c>
      <c r="P192" s="15">
        <v>99297112</v>
      </c>
      <c r="Q192" s="15">
        <v>99297112</v>
      </c>
      <c r="R192" s="15">
        <v>79297112</v>
      </c>
      <c r="S192" s="15">
        <v>99297112</v>
      </c>
      <c r="T192" s="15">
        <v>99297112</v>
      </c>
      <c r="U192" s="21">
        <v>0.40310000000000001</v>
      </c>
    </row>
    <row r="193" spans="1:21" x14ac:dyDescent="0.3">
      <c r="A193" s="7" t="s">
        <v>167</v>
      </c>
      <c r="B193" s="7" t="s">
        <v>114</v>
      </c>
      <c r="C193" s="7">
        <v>2801</v>
      </c>
      <c r="D193" s="7" t="s">
        <v>240</v>
      </c>
      <c r="E193" s="7">
        <v>918</v>
      </c>
      <c r="F193" s="7">
        <v>111522</v>
      </c>
      <c r="G193" s="7" t="s">
        <v>117</v>
      </c>
      <c r="H193" s="8" t="s">
        <v>96</v>
      </c>
      <c r="I193" s="15">
        <v>11610196</v>
      </c>
      <c r="J193" s="15">
        <v>11610196</v>
      </c>
      <c r="K193" s="15">
        <v>11610196</v>
      </c>
      <c r="L193" s="15">
        <v>11610196</v>
      </c>
      <c r="M193" s="15">
        <v>11610196</v>
      </c>
      <c r="N193" s="15">
        <v>11610196</v>
      </c>
      <c r="O193" s="15">
        <v>11610196</v>
      </c>
      <c r="P193" s="15">
        <v>11610196</v>
      </c>
      <c r="Q193" s="15">
        <v>11610196</v>
      </c>
      <c r="R193" s="15">
        <v>11610196</v>
      </c>
      <c r="S193" s="15">
        <v>11610196</v>
      </c>
      <c r="T193" s="15">
        <v>11610196</v>
      </c>
      <c r="U193" s="21">
        <v>0.40310000000000001</v>
      </c>
    </row>
    <row r="194" spans="1:21" x14ac:dyDescent="0.3">
      <c r="A194" s="7" t="s">
        <v>167</v>
      </c>
      <c r="B194" s="7" t="s">
        <v>114</v>
      </c>
      <c r="C194" s="7">
        <v>2801</v>
      </c>
      <c r="D194" s="7" t="s">
        <v>8</v>
      </c>
      <c r="E194" s="7">
        <v>918</v>
      </c>
      <c r="F194" s="7">
        <v>111056</v>
      </c>
      <c r="G194" s="7" t="s">
        <v>117</v>
      </c>
      <c r="H194" s="8" t="s">
        <v>1443</v>
      </c>
      <c r="I194" s="15">
        <v>308179.20000000001</v>
      </c>
      <c r="J194" s="15">
        <v>308179.20000000001</v>
      </c>
      <c r="K194" s="15">
        <v>308179.20000000001</v>
      </c>
      <c r="L194" s="15">
        <v>308179.20000000001</v>
      </c>
      <c r="M194" s="15">
        <v>308179.20000000001</v>
      </c>
      <c r="N194" s="15">
        <v>308179.20000000001</v>
      </c>
      <c r="O194" s="15">
        <v>308179.20000000001</v>
      </c>
      <c r="P194" s="15">
        <v>308179.20000000001</v>
      </c>
      <c r="Q194" s="15">
        <v>308179.20000000001</v>
      </c>
      <c r="R194" s="15">
        <v>308179.20000000001</v>
      </c>
      <c r="S194" s="15">
        <v>308179.20000000001</v>
      </c>
      <c r="T194" s="15">
        <v>308179.20000000001</v>
      </c>
      <c r="U194" s="21">
        <v>0.40310000000000001</v>
      </c>
    </row>
    <row r="195" spans="1:21" x14ac:dyDescent="0.3">
      <c r="A195" s="7" t="s">
        <v>167</v>
      </c>
      <c r="B195" s="7" t="s">
        <v>114</v>
      </c>
      <c r="C195" s="7">
        <v>2801</v>
      </c>
      <c r="D195" s="7" t="s">
        <v>8</v>
      </c>
      <c r="E195" s="7" t="s">
        <v>1464</v>
      </c>
      <c r="F195" s="7">
        <v>110579</v>
      </c>
      <c r="G195" s="7" t="s">
        <v>117</v>
      </c>
      <c r="H195" s="8" t="s">
        <v>1444</v>
      </c>
      <c r="I195" s="15">
        <v>29491.200000000001</v>
      </c>
      <c r="J195" s="15">
        <v>29491.200000000001</v>
      </c>
      <c r="K195" s="15">
        <v>29491.200000000001</v>
      </c>
      <c r="L195" s="15">
        <v>29491.200000000001</v>
      </c>
      <c r="M195" s="15">
        <v>29491.200000000001</v>
      </c>
      <c r="N195" s="15">
        <v>29491.200000000001</v>
      </c>
      <c r="O195" s="15">
        <v>29491.200000000001</v>
      </c>
      <c r="P195" s="15">
        <v>29491.200000000001</v>
      </c>
      <c r="Q195" s="15">
        <v>29491.200000000001</v>
      </c>
      <c r="R195" s="15">
        <v>29491.200000000001</v>
      </c>
      <c r="S195" s="15">
        <v>29491.200000000001</v>
      </c>
      <c r="T195" s="15">
        <v>29491.200000000001</v>
      </c>
      <c r="U195" s="21">
        <v>0.40310000000000001</v>
      </c>
    </row>
    <row r="196" spans="1:21" x14ac:dyDescent="0.3">
      <c r="A196" s="7" t="s">
        <v>167</v>
      </c>
      <c r="B196" s="7" t="s">
        <v>114</v>
      </c>
      <c r="C196" s="7">
        <v>2801</v>
      </c>
      <c r="D196" s="7" t="s">
        <v>238</v>
      </c>
      <c r="E196" s="7">
        <v>918</v>
      </c>
      <c r="F196" s="7">
        <v>110332</v>
      </c>
      <c r="G196" s="7" t="s">
        <v>117</v>
      </c>
      <c r="H196" s="8" t="s">
        <v>92</v>
      </c>
      <c r="I196" s="15">
        <v>31679461</v>
      </c>
      <c r="J196" s="15">
        <v>51679461</v>
      </c>
      <c r="K196" s="15">
        <v>31679461</v>
      </c>
      <c r="L196" s="15">
        <v>31679461</v>
      </c>
      <c r="M196" s="15">
        <v>31679461</v>
      </c>
      <c r="N196" s="15">
        <v>31679461</v>
      </c>
      <c r="O196" s="15">
        <v>51679461</v>
      </c>
      <c r="P196" s="15">
        <v>51679461</v>
      </c>
      <c r="Q196" s="15">
        <v>51679461</v>
      </c>
      <c r="R196" s="15">
        <v>31679461</v>
      </c>
      <c r="S196" s="15">
        <v>51679461</v>
      </c>
      <c r="T196" s="15">
        <v>51679461</v>
      </c>
      <c r="U196" s="21">
        <v>0.40310000000000001</v>
      </c>
    </row>
    <row r="197" spans="1:21" x14ac:dyDescent="0.3">
      <c r="A197" s="7" t="s">
        <v>167</v>
      </c>
      <c r="B197" s="7" t="s">
        <v>114</v>
      </c>
      <c r="C197" s="7">
        <v>2801</v>
      </c>
      <c r="D197" s="7" t="s">
        <v>8</v>
      </c>
      <c r="E197" s="7">
        <v>918</v>
      </c>
      <c r="F197" s="7">
        <v>110408</v>
      </c>
      <c r="G197" s="7" t="s">
        <v>117</v>
      </c>
      <c r="H197" s="8" t="s">
        <v>93</v>
      </c>
      <c r="I197" s="15">
        <v>263654.40000000002</v>
      </c>
      <c r="J197" s="15">
        <v>263654.40000000002</v>
      </c>
      <c r="K197" s="15">
        <v>263654.40000000002</v>
      </c>
      <c r="L197" s="15">
        <v>263654.40000000002</v>
      </c>
      <c r="M197" s="15">
        <v>263654.40000000002</v>
      </c>
      <c r="N197" s="15">
        <v>263654.40000000002</v>
      </c>
      <c r="O197" s="15">
        <v>263654.40000000002</v>
      </c>
      <c r="P197" s="15">
        <v>263654.40000000002</v>
      </c>
      <c r="Q197" s="15">
        <v>263654.40000000002</v>
      </c>
      <c r="R197" s="15">
        <v>263654.40000000002</v>
      </c>
      <c r="S197" s="15">
        <v>263654.40000000002</v>
      </c>
      <c r="T197" s="15">
        <v>263654.40000000002</v>
      </c>
      <c r="U197" s="21">
        <v>0.40310000000000001</v>
      </c>
    </row>
    <row r="198" spans="1:21" x14ac:dyDescent="0.3">
      <c r="A198" s="7" t="s">
        <v>167</v>
      </c>
      <c r="B198" s="7" t="s">
        <v>114</v>
      </c>
      <c r="C198" s="7">
        <v>2801</v>
      </c>
      <c r="D198" s="7" t="s">
        <v>236</v>
      </c>
      <c r="E198" s="7">
        <v>918</v>
      </c>
      <c r="F198" s="7">
        <v>110027</v>
      </c>
      <c r="G198" s="7" t="s">
        <v>117</v>
      </c>
      <c r="H198" s="8" t="s">
        <v>89</v>
      </c>
      <c r="I198" s="15">
        <v>4944120.7466666671</v>
      </c>
      <c r="J198" s="15">
        <v>4944120.7466666671</v>
      </c>
      <c r="K198" s="15">
        <v>4944120.7466666671</v>
      </c>
      <c r="L198" s="15">
        <v>4944120.7466666671</v>
      </c>
      <c r="M198" s="15">
        <v>4944120.7466666671</v>
      </c>
      <c r="N198" s="15">
        <v>4944120.7466666671</v>
      </c>
      <c r="O198" s="15">
        <v>4944120.7466666671</v>
      </c>
      <c r="P198" s="15">
        <v>4944120.7466666671</v>
      </c>
      <c r="Q198" s="15">
        <v>4944120.7466666671</v>
      </c>
      <c r="R198" s="15">
        <v>4944120.7466666671</v>
      </c>
      <c r="S198" s="15">
        <v>4944120.7466666671</v>
      </c>
      <c r="T198" s="15">
        <v>4944120.7466666671</v>
      </c>
      <c r="U198" s="21">
        <v>0.40310000000000001</v>
      </c>
    </row>
    <row r="199" spans="1:21" x14ac:dyDescent="0.3">
      <c r="A199" s="7" t="s">
        <v>167</v>
      </c>
      <c r="B199" s="7" t="s">
        <v>114</v>
      </c>
      <c r="C199" s="7">
        <v>2801</v>
      </c>
      <c r="D199" s="7" t="s">
        <v>1477</v>
      </c>
      <c r="E199" s="7">
        <v>918</v>
      </c>
      <c r="F199" s="7">
        <v>111166</v>
      </c>
      <c r="G199" s="7" t="s">
        <v>117</v>
      </c>
      <c r="H199" s="8" t="s">
        <v>95</v>
      </c>
      <c r="I199" s="15">
        <v>15582285</v>
      </c>
      <c r="J199" s="15">
        <v>35582285</v>
      </c>
      <c r="K199" s="15">
        <v>15582285</v>
      </c>
      <c r="L199" s="15">
        <v>15582285</v>
      </c>
      <c r="M199" s="15">
        <v>15582285</v>
      </c>
      <c r="N199" s="15">
        <v>15582285</v>
      </c>
      <c r="O199" s="15">
        <v>35582285</v>
      </c>
      <c r="P199" s="15">
        <v>35582285</v>
      </c>
      <c r="Q199" s="15">
        <v>35582285</v>
      </c>
      <c r="R199" s="15">
        <v>15582285</v>
      </c>
      <c r="S199" s="15">
        <v>35582285</v>
      </c>
      <c r="T199" s="15">
        <v>35582285</v>
      </c>
      <c r="U199" s="21">
        <v>0.40310000000000001</v>
      </c>
    </row>
    <row r="200" spans="1:21" x14ac:dyDescent="0.3">
      <c r="A200" s="7" t="s">
        <v>167</v>
      </c>
      <c r="B200" s="7" t="s">
        <v>114</v>
      </c>
      <c r="C200" s="7">
        <v>2801</v>
      </c>
      <c r="D200" s="7" t="s">
        <v>8</v>
      </c>
      <c r="E200" s="7">
        <v>901</v>
      </c>
      <c r="F200" s="7">
        <v>150206</v>
      </c>
      <c r="G200" s="7" t="s">
        <v>117</v>
      </c>
      <c r="H200" s="8" t="s">
        <v>1445</v>
      </c>
      <c r="I200" s="15">
        <v>8448</v>
      </c>
      <c r="J200" s="15">
        <v>8448</v>
      </c>
      <c r="K200" s="15">
        <v>8448</v>
      </c>
      <c r="L200" s="15">
        <v>8448</v>
      </c>
      <c r="M200" s="15">
        <v>8448</v>
      </c>
      <c r="N200" s="15">
        <v>8448</v>
      </c>
      <c r="O200" s="15">
        <v>8448</v>
      </c>
      <c r="P200" s="15">
        <v>8448</v>
      </c>
      <c r="Q200" s="15">
        <v>8448</v>
      </c>
      <c r="R200" s="15">
        <v>8448</v>
      </c>
      <c r="S200" s="15">
        <v>8448</v>
      </c>
      <c r="T200" s="15">
        <v>8448</v>
      </c>
      <c r="U200" s="21">
        <v>0.40310000000000001</v>
      </c>
    </row>
    <row r="201" spans="1:21" x14ac:dyDescent="0.3">
      <c r="A201" s="7" t="s">
        <v>167</v>
      </c>
      <c r="B201" s="7" t="s">
        <v>114</v>
      </c>
      <c r="C201" s="7">
        <v>2801</v>
      </c>
      <c r="D201" s="7" t="s">
        <v>239</v>
      </c>
      <c r="E201" s="7">
        <v>918</v>
      </c>
      <c r="F201" s="7">
        <v>110716</v>
      </c>
      <c r="G201" s="7" t="s">
        <v>117</v>
      </c>
      <c r="H201" s="8" t="s">
        <v>94</v>
      </c>
      <c r="I201" s="15">
        <v>200073495</v>
      </c>
      <c r="J201" s="15">
        <v>258001500</v>
      </c>
      <c r="K201" s="15">
        <v>200073495</v>
      </c>
      <c r="L201" s="15">
        <v>200073495</v>
      </c>
      <c r="M201" s="15">
        <v>200073495</v>
      </c>
      <c r="N201" s="15">
        <v>200073495</v>
      </c>
      <c r="O201" s="15">
        <v>258073495</v>
      </c>
      <c r="P201" s="15">
        <v>258073495</v>
      </c>
      <c r="Q201" s="15">
        <v>258073495</v>
      </c>
      <c r="R201" s="15">
        <v>200073495</v>
      </c>
      <c r="S201" s="15">
        <v>258073495</v>
      </c>
      <c r="T201" s="15">
        <v>260419096</v>
      </c>
      <c r="U201" s="21">
        <v>0.40310000000000001</v>
      </c>
    </row>
    <row r="202" spans="1:21" x14ac:dyDescent="0.3">
      <c r="A202" s="7" t="s">
        <v>167</v>
      </c>
      <c r="B202" s="7" t="s">
        <v>114</v>
      </c>
      <c r="C202" s="7">
        <v>2801</v>
      </c>
      <c r="D202" s="7" t="s">
        <v>8</v>
      </c>
      <c r="E202" s="7">
        <v>918</v>
      </c>
      <c r="F202" s="7">
        <v>110057</v>
      </c>
      <c r="G202" s="7" t="s">
        <v>117</v>
      </c>
      <c r="H202" s="8" t="s">
        <v>90</v>
      </c>
      <c r="I202" s="15">
        <v>1103001.6000000001</v>
      </c>
      <c r="J202" s="15">
        <v>1103001.6000000001</v>
      </c>
      <c r="K202" s="15">
        <v>1103001.6000000001</v>
      </c>
      <c r="L202" s="15">
        <v>1103001.6000000001</v>
      </c>
      <c r="M202" s="15">
        <v>1103001.6000000001</v>
      </c>
      <c r="N202" s="15">
        <v>1103001.6000000001</v>
      </c>
      <c r="O202" s="15">
        <v>1103001.6000000001</v>
      </c>
      <c r="P202" s="15">
        <v>1103001.6000000001</v>
      </c>
      <c r="Q202" s="15">
        <v>1103001.6000000001</v>
      </c>
      <c r="R202" s="15">
        <v>1103001.6000000001</v>
      </c>
      <c r="S202" s="15">
        <v>1103001.6000000001</v>
      </c>
      <c r="T202" s="15">
        <v>1103001.6000000001</v>
      </c>
      <c r="U202" s="21">
        <v>0.40310000000000001</v>
      </c>
    </row>
    <row r="203" spans="1:21" x14ac:dyDescent="0.3">
      <c r="A203" s="7" t="s">
        <v>167</v>
      </c>
      <c r="B203" s="7" t="s">
        <v>114</v>
      </c>
      <c r="C203" s="7">
        <v>2801</v>
      </c>
      <c r="D203" s="7" t="s">
        <v>8</v>
      </c>
      <c r="E203" s="7">
        <v>922</v>
      </c>
      <c r="F203" s="7">
        <v>370424</v>
      </c>
      <c r="G203" s="7" t="s">
        <v>117</v>
      </c>
      <c r="H203" s="8" t="s">
        <v>99</v>
      </c>
      <c r="I203" s="15">
        <v>7628221.4400000004</v>
      </c>
      <c r="J203" s="15">
        <v>7628221.4400000004</v>
      </c>
      <c r="K203" s="15">
        <v>7628221.4400000004</v>
      </c>
      <c r="L203" s="15">
        <v>7628221.4400000004</v>
      </c>
      <c r="M203" s="15">
        <v>7628221.4400000004</v>
      </c>
      <c r="N203" s="15">
        <v>7628221.4400000004</v>
      </c>
      <c r="O203" s="15">
        <v>7628221.4400000004</v>
      </c>
      <c r="P203" s="15">
        <v>7628221.4400000004</v>
      </c>
      <c r="Q203" s="15">
        <v>7628221.4400000004</v>
      </c>
      <c r="R203" s="15">
        <v>7628221.4400000004</v>
      </c>
      <c r="S203" s="15">
        <v>7628221.4400000004</v>
      </c>
      <c r="T203" s="15">
        <v>7628221.4400000004</v>
      </c>
      <c r="U203" s="21">
        <v>0.40310000000000001</v>
      </c>
    </row>
    <row r="204" spans="1:21" x14ac:dyDescent="0.3">
      <c r="A204" s="7" t="s">
        <v>167</v>
      </c>
      <c r="B204" s="7" t="s">
        <v>114</v>
      </c>
      <c r="C204" s="7">
        <v>2801</v>
      </c>
      <c r="D204" s="7" t="s">
        <v>8</v>
      </c>
      <c r="E204" s="7">
        <v>922</v>
      </c>
      <c r="F204" s="7">
        <v>370415</v>
      </c>
      <c r="G204" s="7" t="s">
        <v>117</v>
      </c>
      <c r="H204" s="8" t="s">
        <v>98</v>
      </c>
      <c r="I204" s="15">
        <v>313900.79999999999</v>
      </c>
      <c r="J204" s="15">
        <v>313900.79999999999</v>
      </c>
      <c r="K204" s="15">
        <v>313900.79999999999</v>
      </c>
      <c r="L204" s="15">
        <v>313900.79999999999</v>
      </c>
      <c r="M204" s="15">
        <v>313900.79999999999</v>
      </c>
      <c r="N204" s="15">
        <v>313900.79999999999</v>
      </c>
      <c r="O204" s="15">
        <v>313900.79999999999</v>
      </c>
      <c r="P204" s="15">
        <v>313900.79999999999</v>
      </c>
      <c r="Q204" s="15">
        <v>313900.79999999999</v>
      </c>
      <c r="R204" s="15">
        <v>313900.79999999999</v>
      </c>
      <c r="S204" s="15">
        <v>313900.79999999999</v>
      </c>
      <c r="T204" s="15">
        <v>313900.79999999999</v>
      </c>
      <c r="U204" s="21">
        <v>0.40310000000000001</v>
      </c>
    </row>
    <row r="205" spans="1:21" x14ac:dyDescent="0.3">
      <c r="A205" s="7" t="s">
        <v>167</v>
      </c>
      <c r="B205" s="7" t="s">
        <v>114</v>
      </c>
      <c r="C205" s="7">
        <v>2801</v>
      </c>
      <c r="D205" s="7" t="s">
        <v>8</v>
      </c>
      <c r="E205" s="7">
        <v>918</v>
      </c>
      <c r="F205" s="7">
        <v>111576</v>
      </c>
      <c r="G205" s="7" t="s">
        <v>117</v>
      </c>
      <c r="H205" s="8" t="s">
        <v>97</v>
      </c>
      <c r="I205" s="15">
        <v>755673.60000000009</v>
      </c>
      <c r="J205" s="15">
        <v>755673.60000000009</v>
      </c>
      <c r="K205" s="15">
        <v>755673.60000000009</v>
      </c>
      <c r="L205" s="15">
        <v>755673.60000000009</v>
      </c>
      <c r="M205" s="15">
        <v>755673.60000000009</v>
      </c>
      <c r="N205" s="15">
        <v>755673.60000000009</v>
      </c>
      <c r="O205" s="15">
        <v>755673.60000000009</v>
      </c>
      <c r="P205" s="15">
        <v>755673.60000000009</v>
      </c>
      <c r="Q205" s="15">
        <v>755673.60000000009</v>
      </c>
      <c r="R205" s="15">
        <v>755673.60000000009</v>
      </c>
      <c r="S205" s="15">
        <v>755673.60000000009</v>
      </c>
      <c r="T205" s="15">
        <v>755673.60000000009</v>
      </c>
      <c r="U205" s="21">
        <v>0.40310000000000001</v>
      </c>
    </row>
    <row r="206" spans="1:21" x14ac:dyDescent="0.3">
      <c r="A206" s="7" t="s">
        <v>167</v>
      </c>
      <c r="B206" s="7" t="s">
        <v>114</v>
      </c>
      <c r="C206" s="7">
        <v>2801</v>
      </c>
      <c r="D206" s="7" t="s">
        <v>8</v>
      </c>
      <c r="E206" s="7">
        <v>902</v>
      </c>
      <c r="F206" s="7">
        <v>370482</v>
      </c>
      <c r="G206" s="7" t="s">
        <v>117</v>
      </c>
      <c r="H206" s="8" t="s">
        <v>1446</v>
      </c>
      <c r="I206" s="15">
        <v>671884.80000000005</v>
      </c>
      <c r="J206" s="15">
        <v>671884.80000000005</v>
      </c>
      <c r="K206" s="15">
        <v>671884.80000000005</v>
      </c>
      <c r="L206" s="15">
        <v>671884.80000000005</v>
      </c>
      <c r="M206" s="15">
        <v>671884.80000000005</v>
      </c>
      <c r="N206" s="15">
        <v>671884.80000000005</v>
      </c>
      <c r="O206" s="15">
        <v>671884.80000000005</v>
      </c>
      <c r="P206" s="15">
        <v>671884.80000000005</v>
      </c>
      <c r="Q206" s="15">
        <v>671884.80000000005</v>
      </c>
      <c r="R206" s="15">
        <v>671884.80000000005</v>
      </c>
      <c r="S206" s="15">
        <v>671884.80000000005</v>
      </c>
      <c r="T206" s="15">
        <v>671884.80000000005</v>
      </c>
      <c r="U206" s="21">
        <v>0.40310000000000001</v>
      </c>
    </row>
    <row r="207" spans="1:21" x14ac:dyDescent="0.3">
      <c r="A207" s="7" t="s">
        <v>167</v>
      </c>
      <c r="B207" s="7" t="s">
        <v>114</v>
      </c>
      <c r="C207" s="7">
        <v>2801</v>
      </c>
      <c r="D207" s="7" t="s">
        <v>8</v>
      </c>
      <c r="E207" s="7" t="s">
        <v>1464</v>
      </c>
      <c r="F207" s="7">
        <v>111698</v>
      </c>
      <c r="G207" s="7" t="s">
        <v>117</v>
      </c>
      <c r="H207" s="8" t="s">
        <v>1447</v>
      </c>
      <c r="I207" s="15">
        <v>530227.20000000007</v>
      </c>
      <c r="J207" s="15">
        <v>530227.20000000007</v>
      </c>
      <c r="K207" s="15">
        <v>530227.20000000007</v>
      </c>
      <c r="L207" s="15">
        <v>530227.20000000007</v>
      </c>
      <c r="M207" s="15">
        <v>530227.20000000007</v>
      </c>
      <c r="N207" s="15">
        <v>530227.20000000007</v>
      </c>
      <c r="O207" s="15">
        <v>530227.20000000007</v>
      </c>
      <c r="P207" s="15">
        <v>530227.20000000007</v>
      </c>
      <c r="Q207" s="15">
        <v>530227.20000000007</v>
      </c>
      <c r="R207" s="15">
        <v>530227.20000000007</v>
      </c>
      <c r="S207" s="15">
        <v>530227.20000000007</v>
      </c>
      <c r="T207" s="15">
        <v>530227.20000000007</v>
      </c>
      <c r="U207" s="21">
        <v>0.40310000000000001</v>
      </c>
    </row>
    <row r="208" spans="1:21" x14ac:dyDescent="0.3">
      <c r="A208" s="7" t="s">
        <v>167</v>
      </c>
      <c r="B208" s="7" t="s">
        <v>114</v>
      </c>
      <c r="C208" s="7">
        <v>2801</v>
      </c>
      <c r="D208" s="7" t="s">
        <v>8</v>
      </c>
      <c r="E208" s="7">
        <v>922</v>
      </c>
      <c r="F208" s="7">
        <v>370522</v>
      </c>
      <c r="G208" s="7" t="s">
        <v>117</v>
      </c>
      <c r="H208" s="8" t="s">
        <v>1448</v>
      </c>
      <c r="I208" s="15">
        <v>3940055.0400000005</v>
      </c>
      <c r="J208" s="15">
        <v>3940055.0400000005</v>
      </c>
      <c r="K208" s="15">
        <v>3940055.0400000005</v>
      </c>
      <c r="L208" s="15">
        <v>3940055.0400000005</v>
      </c>
      <c r="M208" s="15">
        <v>3940055.0400000005</v>
      </c>
      <c r="N208" s="15">
        <v>3940055.0400000005</v>
      </c>
      <c r="O208" s="15">
        <v>3940055.0400000005</v>
      </c>
      <c r="P208" s="15">
        <v>3940055.0400000005</v>
      </c>
      <c r="Q208" s="15">
        <v>3940055.0400000005</v>
      </c>
      <c r="R208" s="15">
        <v>3940055.0400000005</v>
      </c>
      <c r="S208" s="15">
        <v>3940055.0400000005</v>
      </c>
      <c r="T208" s="15">
        <v>3940055.0400000005</v>
      </c>
      <c r="U208" s="21">
        <v>0.40310000000000001</v>
      </c>
    </row>
    <row r="209" spans="1:21" x14ac:dyDescent="0.3">
      <c r="A209" s="7" t="s">
        <v>167</v>
      </c>
      <c r="B209" s="7" t="s">
        <v>114</v>
      </c>
      <c r="C209" s="7">
        <v>2801</v>
      </c>
      <c r="D209" s="7" t="s">
        <v>237</v>
      </c>
      <c r="E209" s="7">
        <v>918</v>
      </c>
      <c r="F209" s="7">
        <v>110264</v>
      </c>
      <c r="G209" s="7" t="s">
        <v>117</v>
      </c>
      <c r="H209" s="8" t="s">
        <v>91</v>
      </c>
      <c r="I209" s="15">
        <v>25205530</v>
      </c>
      <c r="J209" s="15">
        <v>45205530</v>
      </c>
      <c r="K209" s="15">
        <v>25205530</v>
      </c>
      <c r="L209" s="15">
        <v>25205530</v>
      </c>
      <c r="M209" s="15">
        <v>25205530</v>
      </c>
      <c r="N209" s="15">
        <v>25205530</v>
      </c>
      <c r="O209" s="15">
        <v>45205530</v>
      </c>
      <c r="P209" s="15">
        <v>45205530</v>
      </c>
      <c r="Q209" s="15">
        <v>45205530</v>
      </c>
      <c r="R209" s="15">
        <v>25205530</v>
      </c>
      <c r="S209" s="15">
        <v>45205530</v>
      </c>
      <c r="T209" s="15">
        <v>45205530</v>
      </c>
      <c r="U209" s="21">
        <v>0.40310000000000001</v>
      </c>
    </row>
    <row r="210" spans="1:21" x14ac:dyDescent="0.3">
      <c r="A210" s="7" t="s">
        <v>167</v>
      </c>
      <c r="B210" s="7" t="s">
        <v>114</v>
      </c>
      <c r="C210" s="7">
        <v>2801</v>
      </c>
      <c r="D210" s="7" t="s">
        <v>8</v>
      </c>
      <c r="E210" s="7" t="s">
        <v>1466</v>
      </c>
      <c r="F210" s="7">
        <v>212475</v>
      </c>
      <c r="G210" s="7" t="s">
        <v>117</v>
      </c>
      <c r="H210" s="8" t="s">
        <v>1449</v>
      </c>
      <c r="I210" s="15">
        <v>651801.59999999998</v>
      </c>
      <c r="J210" s="15">
        <v>651801.59999999998</v>
      </c>
      <c r="K210" s="15">
        <v>651801.59999999998</v>
      </c>
      <c r="L210" s="15">
        <v>651801.59999999998</v>
      </c>
      <c r="M210" s="15">
        <v>651801.59999999998</v>
      </c>
      <c r="N210" s="15">
        <v>651801.59999999998</v>
      </c>
      <c r="O210" s="15">
        <v>651801.59999999998</v>
      </c>
      <c r="P210" s="15">
        <v>651801.59999999998</v>
      </c>
      <c r="Q210" s="15">
        <v>651801.59999999998</v>
      </c>
      <c r="R210" s="15">
        <v>651801.59999999998</v>
      </c>
      <c r="S210" s="15">
        <v>651801.59999999998</v>
      </c>
      <c r="T210" s="15">
        <v>651801.59999999998</v>
      </c>
      <c r="U210" s="21">
        <v>0.40310000000000001</v>
      </c>
    </row>
    <row r="211" spans="1:21" x14ac:dyDescent="0.3">
      <c r="A211" s="7" t="s">
        <v>167</v>
      </c>
      <c r="B211" s="7" t="s">
        <v>114</v>
      </c>
      <c r="C211" s="7">
        <v>2801</v>
      </c>
      <c r="D211" s="7" t="s">
        <v>8</v>
      </c>
      <c r="E211" s="7" t="s">
        <v>1464</v>
      </c>
      <c r="F211" s="7">
        <v>111726</v>
      </c>
      <c r="G211" s="7" t="s">
        <v>1463</v>
      </c>
      <c r="H211" s="8" t="s">
        <v>1450</v>
      </c>
      <c r="I211" s="15">
        <v>9600</v>
      </c>
      <c r="J211" s="15">
        <v>9600</v>
      </c>
      <c r="K211" s="15">
        <v>9600</v>
      </c>
      <c r="L211" s="15">
        <v>9600</v>
      </c>
      <c r="M211" s="15">
        <v>9600</v>
      </c>
      <c r="N211" s="15">
        <v>9600</v>
      </c>
      <c r="O211" s="15">
        <v>9600</v>
      </c>
      <c r="P211" s="15">
        <v>9600</v>
      </c>
      <c r="Q211" s="15">
        <v>9600</v>
      </c>
      <c r="R211" s="15">
        <v>9600</v>
      </c>
      <c r="S211" s="15">
        <v>9600</v>
      </c>
      <c r="T211" s="15">
        <v>9600</v>
      </c>
      <c r="U211" s="21">
        <v>0.40310000000000001</v>
      </c>
    </row>
    <row r="212" spans="1:21" x14ac:dyDescent="0.3">
      <c r="A212" s="7" t="s">
        <v>167</v>
      </c>
      <c r="B212" s="7" t="s">
        <v>114</v>
      </c>
      <c r="C212" s="7">
        <v>2801</v>
      </c>
      <c r="D212" s="7" t="s">
        <v>8</v>
      </c>
      <c r="E212" s="7">
        <v>918</v>
      </c>
      <c r="F212" s="7">
        <v>111077</v>
      </c>
      <c r="G212" s="7" t="s">
        <v>118</v>
      </c>
      <c r="H212" s="8" t="s">
        <v>109</v>
      </c>
      <c r="I212" s="15">
        <v>7168506.4533333331</v>
      </c>
      <c r="J212" s="15">
        <v>7168506.4533333331</v>
      </c>
      <c r="K212" s="15">
        <v>7168506.4533333331</v>
      </c>
      <c r="L212" s="15">
        <v>7168506.4533333331</v>
      </c>
      <c r="M212" s="15">
        <v>7168506.4533333331</v>
      </c>
      <c r="N212" s="15">
        <v>7168506.4533333331</v>
      </c>
      <c r="O212" s="15">
        <v>7168506.4533333331</v>
      </c>
      <c r="P212" s="15">
        <v>7168506.4533333331</v>
      </c>
      <c r="Q212" s="15">
        <v>7168506.4533333331</v>
      </c>
      <c r="R212" s="15">
        <v>7168506.4533333331</v>
      </c>
      <c r="S212" s="15">
        <v>7168506.4533333331</v>
      </c>
      <c r="T212" s="15">
        <v>7168506.4533333331</v>
      </c>
      <c r="U212" s="21">
        <v>0.40310000000000001</v>
      </c>
    </row>
    <row r="213" spans="1:21" x14ac:dyDescent="0.3">
      <c r="A213" s="7" t="s">
        <v>167</v>
      </c>
      <c r="B213" s="7" t="s">
        <v>114</v>
      </c>
      <c r="C213" s="7">
        <v>2801</v>
      </c>
      <c r="D213" s="7" t="s">
        <v>8</v>
      </c>
      <c r="E213" s="7">
        <v>918</v>
      </c>
      <c r="F213" s="7">
        <v>111096</v>
      </c>
      <c r="G213" s="7" t="s">
        <v>118</v>
      </c>
      <c r="H213" s="8" t="s">
        <v>113</v>
      </c>
      <c r="I213" s="15">
        <v>2182069.3333333335</v>
      </c>
      <c r="J213" s="15">
        <v>2182069.3333333335</v>
      </c>
      <c r="K213" s="15">
        <v>2182069.3333333335</v>
      </c>
      <c r="L213" s="15">
        <v>2182069.3333333335</v>
      </c>
      <c r="M213" s="15">
        <v>2182069.3333333335</v>
      </c>
      <c r="N213" s="15">
        <v>2182069.3333333335</v>
      </c>
      <c r="O213" s="15">
        <v>2182069.3333333335</v>
      </c>
      <c r="P213" s="15">
        <v>2182069.3333333335</v>
      </c>
      <c r="Q213" s="15">
        <v>2182069.3333333335</v>
      </c>
      <c r="R213" s="15">
        <v>2182069.3333333335</v>
      </c>
      <c r="S213" s="15">
        <v>2182069.3333333335</v>
      </c>
      <c r="T213" s="15">
        <v>2182069.3333333335</v>
      </c>
      <c r="U213" s="21">
        <v>0.40310000000000001</v>
      </c>
    </row>
    <row r="214" spans="1:21" x14ac:dyDescent="0.3">
      <c r="A214" s="7" t="s">
        <v>167</v>
      </c>
      <c r="B214" s="7" t="s">
        <v>114</v>
      </c>
      <c r="C214" s="7">
        <v>2801</v>
      </c>
      <c r="D214" s="7" t="s">
        <v>8</v>
      </c>
      <c r="E214" s="7">
        <v>918</v>
      </c>
      <c r="F214" s="7">
        <v>110876</v>
      </c>
      <c r="G214" s="7" t="s">
        <v>118</v>
      </c>
      <c r="H214" s="8" t="s">
        <v>1451</v>
      </c>
      <c r="I214" s="15">
        <v>6807017.8133333335</v>
      </c>
      <c r="J214" s="15">
        <v>6807017.8133333335</v>
      </c>
      <c r="K214" s="15">
        <v>6807017.8133333335</v>
      </c>
      <c r="L214" s="15">
        <v>6807017.8133333335</v>
      </c>
      <c r="M214" s="15">
        <v>6807017.8133333335</v>
      </c>
      <c r="N214" s="15">
        <v>6807017.8133333335</v>
      </c>
      <c r="O214" s="15">
        <v>6807017.8133333335</v>
      </c>
      <c r="P214" s="15">
        <v>6807017.8133333335</v>
      </c>
      <c r="Q214" s="15">
        <v>6807017.8133333335</v>
      </c>
      <c r="R214" s="15">
        <v>6807017.8133333335</v>
      </c>
      <c r="S214" s="15">
        <v>6807017.8133333335</v>
      </c>
      <c r="T214" s="15">
        <v>6807017.8133333335</v>
      </c>
      <c r="U214" s="21">
        <v>0.40310000000000001</v>
      </c>
    </row>
    <row r="215" spans="1:21" x14ac:dyDescent="0.3">
      <c r="A215" s="7" t="s">
        <v>167</v>
      </c>
      <c r="B215" s="7" t="s">
        <v>114</v>
      </c>
      <c r="C215" s="7">
        <v>2801</v>
      </c>
      <c r="D215" s="7" t="s">
        <v>1478</v>
      </c>
      <c r="E215" s="7">
        <v>918</v>
      </c>
      <c r="F215" s="7">
        <v>110235</v>
      </c>
      <c r="G215" s="7" t="s">
        <v>118</v>
      </c>
      <c r="H215" s="8" t="s">
        <v>107</v>
      </c>
      <c r="I215" s="15">
        <v>9670164.4800000004</v>
      </c>
      <c r="J215" s="15">
        <v>9670164.4800000004</v>
      </c>
      <c r="K215" s="15">
        <v>9670164.4800000004</v>
      </c>
      <c r="L215" s="15">
        <v>9670164.4800000004</v>
      </c>
      <c r="M215" s="15">
        <v>9670164.4800000004</v>
      </c>
      <c r="N215" s="15">
        <v>9670164.4800000004</v>
      </c>
      <c r="O215" s="15">
        <v>9670164.4800000004</v>
      </c>
      <c r="P215" s="15">
        <v>9670164.4800000004</v>
      </c>
      <c r="Q215" s="15">
        <v>9670164.4800000004</v>
      </c>
      <c r="R215" s="15">
        <v>9670164.4800000004</v>
      </c>
      <c r="S215" s="15">
        <v>9670164.4800000004</v>
      </c>
      <c r="T215" s="15">
        <v>9670164.4800000004</v>
      </c>
      <c r="U215" s="21">
        <v>0.40310000000000001</v>
      </c>
    </row>
    <row r="216" spans="1:21" x14ac:dyDescent="0.3">
      <c r="A216" s="7" t="s">
        <v>167</v>
      </c>
      <c r="B216" s="7" t="s">
        <v>114</v>
      </c>
      <c r="C216" s="7">
        <v>2801</v>
      </c>
      <c r="D216" s="7" t="s">
        <v>245</v>
      </c>
      <c r="E216" s="7">
        <v>918</v>
      </c>
      <c r="F216" s="7">
        <v>130111</v>
      </c>
      <c r="G216" s="7" t="s">
        <v>118</v>
      </c>
      <c r="H216" s="8" t="s">
        <v>112</v>
      </c>
      <c r="I216" s="15">
        <v>17811957.717333335</v>
      </c>
      <c r="J216" s="15">
        <v>17811957.717333335</v>
      </c>
      <c r="K216" s="15">
        <v>17811957.717333335</v>
      </c>
      <c r="L216" s="15">
        <v>17811957.717333335</v>
      </c>
      <c r="M216" s="15">
        <v>17811957.717333335</v>
      </c>
      <c r="N216" s="15">
        <v>17811957.717333335</v>
      </c>
      <c r="O216" s="15">
        <v>17811957.717333335</v>
      </c>
      <c r="P216" s="15">
        <v>17811957.717333335</v>
      </c>
      <c r="Q216" s="15">
        <v>17811957.717333335</v>
      </c>
      <c r="R216" s="15">
        <v>17811957.717333335</v>
      </c>
      <c r="S216" s="15">
        <v>17811957.717333335</v>
      </c>
      <c r="T216" s="15">
        <v>17811957.717333335</v>
      </c>
      <c r="U216" s="21">
        <v>0.40310000000000001</v>
      </c>
    </row>
    <row r="217" spans="1:21" x14ac:dyDescent="0.3">
      <c r="A217" s="7" t="s">
        <v>167</v>
      </c>
      <c r="B217" s="7" t="s">
        <v>114</v>
      </c>
      <c r="C217" s="7">
        <v>2801</v>
      </c>
      <c r="D217" s="7" t="s">
        <v>244</v>
      </c>
      <c r="E217" s="7">
        <v>918</v>
      </c>
      <c r="F217" s="7">
        <v>110370</v>
      </c>
      <c r="G217" s="7" t="s">
        <v>118</v>
      </c>
      <c r="H217" s="8" t="s">
        <v>106</v>
      </c>
      <c r="I217" s="15">
        <v>2533891.8400000003</v>
      </c>
      <c r="J217" s="15">
        <v>2533891.8400000003</v>
      </c>
      <c r="K217" s="15">
        <v>2533891.8400000003</v>
      </c>
      <c r="L217" s="15">
        <v>2533891.8400000003</v>
      </c>
      <c r="M217" s="15">
        <v>2533891.8400000003</v>
      </c>
      <c r="N217" s="15">
        <v>2533891.8400000003</v>
      </c>
      <c r="O217" s="15">
        <v>2533891.8400000003</v>
      </c>
      <c r="P217" s="15">
        <v>2533891.8400000003</v>
      </c>
      <c r="Q217" s="15">
        <v>2533891.8400000003</v>
      </c>
      <c r="R217" s="15">
        <v>2533891.8400000003</v>
      </c>
      <c r="S217" s="15">
        <v>2533891.8400000003</v>
      </c>
      <c r="T217" s="15">
        <v>2533891.8400000003</v>
      </c>
      <c r="U217" s="21">
        <v>0.40310000000000001</v>
      </c>
    </row>
    <row r="218" spans="1:21" x14ac:dyDescent="0.3">
      <c r="A218" s="7" t="s">
        <v>167</v>
      </c>
      <c r="B218" s="7" t="s">
        <v>114</v>
      </c>
      <c r="C218" s="7">
        <v>2801</v>
      </c>
      <c r="D218" s="7" t="s">
        <v>241</v>
      </c>
      <c r="E218" s="7">
        <v>918</v>
      </c>
      <c r="F218" s="7">
        <v>111224</v>
      </c>
      <c r="G218" s="7" t="s">
        <v>118</v>
      </c>
      <c r="H218" s="8" t="s">
        <v>101</v>
      </c>
      <c r="I218" s="15">
        <v>15188934.293333335</v>
      </c>
      <c r="J218" s="15">
        <v>15188934.293333335</v>
      </c>
      <c r="K218" s="15">
        <v>15188934.293333335</v>
      </c>
      <c r="L218" s="15">
        <v>15188934.293333335</v>
      </c>
      <c r="M218" s="15">
        <v>15188934.293333335</v>
      </c>
      <c r="N218" s="15">
        <v>15188934.293333335</v>
      </c>
      <c r="O218" s="15">
        <v>15188934.293333335</v>
      </c>
      <c r="P218" s="15">
        <v>15188934.293333335</v>
      </c>
      <c r="Q218" s="15">
        <v>15188934.293333335</v>
      </c>
      <c r="R218" s="15">
        <v>15188934.293333335</v>
      </c>
      <c r="S218" s="15">
        <v>15188934.293333335</v>
      </c>
      <c r="T218" s="15">
        <v>15188934.293333335</v>
      </c>
      <c r="U218" s="21">
        <v>0.40310000000000001</v>
      </c>
    </row>
    <row r="219" spans="1:21" x14ac:dyDescent="0.3">
      <c r="A219" s="7" t="s">
        <v>167</v>
      </c>
      <c r="B219" s="7" t="s">
        <v>114</v>
      </c>
      <c r="C219" s="7">
        <v>2801</v>
      </c>
      <c r="D219" s="7" t="s">
        <v>1479</v>
      </c>
      <c r="E219" s="7">
        <v>918</v>
      </c>
      <c r="F219" s="7">
        <v>111450</v>
      </c>
      <c r="G219" s="7" t="s">
        <v>118</v>
      </c>
      <c r="H219" s="8" t="s">
        <v>100</v>
      </c>
      <c r="I219" s="15">
        <v>24600069.120000001</v>
      </c>
      <c r="J219" s="15">
        <v>24600069.120000001</v>
      </c>
      <c r="K219" s="15">
        <v>24600069.120000001</v>
      </c>
      <c r="L219" s="15">
        <v>24600069.120000001</v>
      </c>
      <c r="M219" s="15">
        <v>24600069.120000001</v>
      </c>
      <c r="N219" s="15">
        <v>24600069.120000001</v>
      </c>
      <c r="O219" s="15">
        <v>24600069.120000001</v>
      </c>
      <c r="P219" s="15">
        <v>24600069.120000001</v>
      </c>
      <c r="Q219" s="15">
        <v>24600069.120000001</v>
      </c>
      <c r="R219" s="15">
        <v>24600069.120000001</v>
      </c>
      <c r="S219" s="15">
        <v>24600069.120000001</v>
      </c>
      <c r="T219" s="15">
        <v>24600069.120000001</v>
      </c>
      <c r="U219" s="21">
        <v>0.40310000000000001</v>
      </c>
    </row>
    <row r="220" spans="1:21" x14ac:dyDescent="0.3">
      <c r="A220" s="7" t="s">
        <v>167</v>
      </c>
      <c r="B220" s="7" t="s">
        <v>114</v>
      </c>
      <c r="C220" s="7">
        <v>2801</v>
      </c>
      <c r="D220" s="7" t="s">
        <v>8</v>
      </c>
      <c r="E220" s="7">
        <v>918</v>
      </c>
      <c r="F220" s="7">
        <v>111538</v>
      </c>
      <c r="G220" s="7" t="s">
        <v>118</v>
      </c>
      <c r="H220" s="8" t="s">
        <v>110</v>
      </c>
      <c r="I220" s="15">
        <v>6892391.6799999997</v>
      </c>
      <c r="J220" s="15">
        <v>6892391.6799999997</v>
      </c>
      <c r="K220" s="15">
        <v>6892391.6799999997</v>
      </c>
      <c r="L220" s="15">
        <v>6892391.6799999997</v>
      </c>
      <c r="M220" s="15">
        <v>6892391.6799999997</v>
      </c>
      <c r="N220" s="15">
        <v>6892391.6799999997</v>
      </c>
      <c r="O220" s="15">
        <v>6892391.6799999997</v>
      </c>
      <c r="P220" s="15">
        <v>6892391.6799999997</v>
      </c>
      <c r="Q220" s="15">
        <v>6892391.6799999997</v>
      </c>
      <c r="R220" s="15">
        <v>6892391.6799999997</v>
      </c>
      <c r="S220" s="15">
        <v>6892391.6799999997</v>
      </c>
      <c r="T220" s="15">
        <v>6892391.6799999997</v>
      </c>
      <c r="U220" s="21">
        <v>0.40310000000000001</v>
      </c>
    </row>
    <row r="221" spans="1:21" x14ac:dyDescent="0.3">
      <c r="A221" s="7" t="s">
        <v>167</v>
      </c>
      <c r="B221" s="7" t="s">
        <v>114</v>
      </c>
      <c r="C221" s="7">
        <v>2801</v>
      </c>
      <c r="D221" s="7" t="s">
        <v>243</v>
      </c>
      <c r="E221" s="7">
        <v>918</v>
      </c>
      <c r="F221" s="7">
        <v>110439</v>
      </c>
      <c r="G221" s="7" t="s">
        <v>118</v>
      </c>
      <c r="H221" s="8" t="s">
        <v>103</v>
      </c>
      <c r="I221" s="15">
        <v>70000000</v>
      </c>
      <c r="J221" s="15">
        <v>70000000</v>
      </c>
      <c r="K221" s="15">
        <v>70000000</v>
      </c>
      <c r="L221" s="15">
        <v>70000000</v>
      </c>
      <c r="M221" s="15">
        <v>65000000</v>
      </c>
      <c r="N221" s="15">
        <v>90000000</v>
      </c>
      <c r="O221" s="15">
        <v>90000000</v>
      </c>
      <c r="P221" s="15">
        <v>75000000</v>
      </c>
      <c r="Q221" s="15">
        <v>75000000</v>
      </c>
      <c r="R221" s="15">
        <v>75000000</v>
      </c>
      <c r="S221" s="15">
        <v>75000000</v>
      </c>
      <c r="T221" s="15">
        <v>75000000</v>
      </c>
      <c r="U221" s="21">
        <v>0.40310000000000001</v>
      </c>
    </row>
    <row r="222" spans="1:21" x14ac:dyDescent="0.3">
      <c r="A222" s="7" t="s">
        <v>167</v>
      </c>
      <c r="B222" s="7" t="s">
        <v>114</v>
      </c>
      <c r="C222" s="7">
        <v>2801</v>
      </c>
      <c r="D222" s="7" t="s">
        <v>8</v>
      </c>
      <c r="E222" s="7">
        <v>918</v>
      </c>
      <c r="F222" s="7">
        <v>111265</v>
      </c>
      <c r="G222" s="7" t="s">
        <v>118</v>
      </c>
      <c r="H222" s="8" t="s">
        <v>104</v>
      </c>
      <c r="I222" s="15">
        <v>15913425.066666668</v>
      </c>
      <c r="J222" s="15">
        <v>15913425.066666668</v>
      </c>
      <c r="K222" s="15">
        <v>15913425.066666668</v>
      </c>
      <c r="L222" s="15">
        <v>15913425.066666668</v>
      </c>
      <c r="M222" s="15">
        <v>15913425.066666668</v>
      </c>
      <c r="N222" s="15">
        <v>15913425.066666668</v>
      </c>
      <c r="O222" s="15">
        <v>15913425.066666668</v>
      </c>
      <c r="P222" s="15">
        <v>15913425.066666668</v>
      </c>
      <c r="Q222" s="15">
        <v>15913425.066666668</v>
      </c>
      <c r="R222" s="15">
        <v>15913425.066666668</v>
      </c>
      <c r="S222" s="15">
        <v>15913425.066666668</v>
      </c>
      <c r="T222" s="15">
        <v>15913425.066666668</v>
      </c>
      <c r="U222" s="21">
        <v>0.40310000000000001</v>
      </c>
    </row>
    <row r="223" spans="1:21" x14ac:dyDescent="0.3">
      <c r="A223" s="7" t="s">
        <v>167</v>
      </c>
      <c r="B223" s="7" t="s">
        <v>114</v>
      </c>
      <c r="C223" s="7">
        <v>2801</v>
      </c>
      <c r="D223" s="7" t="s">
        <v>8</v>
      </c>
      <c r="E223" s="7">
        <v>918</v>
      </c>
      <c r="F223" s="7">
        <v>111328</v>
      </c>
      <c r="G223" s="7" t="s">
        <v>118</v>
      </c>
      <c r="H223" s="8" t="s">
        <v>105</v>
      </c>
      <c r="I223" s="15">
        <v>2495131.9040000001</v>
      </c>
      <c r="J223" s="15">
        <v>2495131.9040000001</v>
      </c>
      <c r="K223" s="15">
        <v>2495131.9040000001</v>
      </c>
      <c r="L223" s="15">
        <v>2495131.9040000001</v>
      </c>
      <c r="M223" s="15">
        <v>2495131.9040000001</v>
      </c>
      <c r="N223" s="15">
        <v>2495131.9040000001</v>
      </c>
      <c r="O223" s="15">
        <v>2495131.9040000001</v>
      </c>
      <c r="P223" s="15">
        <v>2495131.9040000001</v>
      </c>
      <c r="Q223" s="15">
        <v>2495131.9040000001</v>
      </c>
      <c r="R223" s="15">
        <v>2495131.9040000001</v>
      </c>
      <c r="S223" s="15">
        <v>2495131.9040000001</v>
      </c>
      <c r="T223" s="15">
        <v>2495131.9040000001</v>
      </c>
      <c r="U223" s="21">
        <v>0.40310000000000001</v>
      </c>
    </row>
    <row r="224" spans="1:21" x14ac:dyDescent="0.3">
      <c r="A224" s="7" t="s">
        <v>167</v>
      </c>
      <c r="B224" s="7" t="s">
        <v>114</v>
      </c>
      <c r="C224" s="7">
        <v>2801</v>
      </c>
      <c r="D224" s="7" t="s">
        <v>242</v>
      </c>
      <c r="E224" s="7">
        <v>918</v>
      </c>
      <c r="F224" s="7">
        <v>111541</v>
      </c>
      <c r="G224" s="7" t="s">
        <v>118</v>
      </c>
      <c r="H224" s="8" t="s">
        <v>102</v>
      </c>
      <c r="I224" s="15">
        <v>12163645.696</v>
      </c>
      <c r="J224" s="15">
        <v>12163645.696</v>
      </c>
      <c r="K224" s="15">
        <v>12163645.696</v>
      </c>
      <c r="L224" s="15">
        <v>12163645.696</v>
      </c>
      <c r="M224" s="15">
        <v>12163645.696</v>
      </c>
      <c r="N224" s="15">
        <v>12163645.696</v>
      </c>
      <c r="O224" s="15">
        <v>12163645.696</v>
      </c>
      <c r="P224" s="15">
        <v>12163645.696</v>
      </c>
      <c r="Q224" s="15">
        <v>12163645.696</v>
      </c>
      <c r="R224" s="15">
        <v>12163645.696</v>
      </c>
      <c r="S224" s="15">
        <v>12163645.696</v>
      </c>
      <c r="T224" s="15">
        <v>12163645.696</v>
      </c>
      <c r="U224" s="21">
        <v>0.40310000000000001</v>
      </c>
    </row>
    <row r="225" spans="1:24" x14ac:dyDescent="0.3">
      <c r="A225" s="7" t="s">
        <v>167</v>
      </c>
      <c r="B225" s="7" t="s">
        <v>114</v>
      </c>
      <c r="C225" s="7">
        <v>2801</v>
      </c>
      <c r="D225" s="7" t="s">
        <v>8</v>
      </c>
      <c r="E225" s="7">
        <v>907</v>
      </c>
      <c r="F225" s="7">
        <v>370546</v>
      </c>
      <c r="G225" s="7" t="s">
        <v>118</v>
      </c>
      <c r="H225" s="8" t="s">
        <v>1452</v>
      </c>
      <c r="I225" s="15">
        <v>1282088.5333333334</v>
      </c>
      <c r="J225" s="15">
        <v>1282088.5333333334</v>
      </c>
      <c r="K225" s="15">
        <v>1282088.5333333334</v>
      </c>
      <c r="L225" s="15">
        <v>1282088.5333333334</v>
      </c>
      <c r="M225" s="15">
        <v>1282088.5333333334</v>
      </c>
      <c r="N225" s="15">
        <v>1282088.5333333334</v>
      </c>
      <c r="O225" s="15">
        <v>1282088.5333333334</v>
      </c>
      <c r="P225" s="15">
        <v>1282088.5333333334</v>
      </c>
      <c r="Q225" s="15">
        <v>1282088.5333333334</v>
      </c>
      <c r="R225" s="15">
        <v>1282088.5333333334</v>
      </c>
      <c r="S225" s="15">
        <v>1282088.5333333334</v>
      </c>
      <c r="T225" s="15">
        <v>1282088.5333333334</v>
      </c>
      <c r="U225" s="21">
        <v>0.40310000000000001</v>
      </c>
    </row>
    <row r="226" spans="1:24" x14ac:dyDescent="0.3">
      <c r="A226" s="7" t="s">
        <v>167</v>
      </c>
      <c r="B226" s="7" t="s">
        <v>114</v>
      </c>
      <c r="C226" s="7">
        <v>2801</v>
      </c>
      <c r="D226" s="7" t="s">
        <v>8</v>
      </c>
      <c r="E226" s="7">
        <v>907</v>
      </c>
      <c r="F226" s="7">
        <v>130798</v>
      </c>
      <c r="G226" s="7" t="s">
        <v>118</v>
      </c>
      <c r="H226" s="8" t="s">
        <v>111</v>
      </c>
      <c r="I226" s="15">
        <v>1952201.9840000002</v>
      </c>
      <c r="J226" s="15">
        <v>1952201.9840000002</v>
      </c>
      <c r="K226" s="15">
        <v>1952201.9840000002</v>
      </c>
      <c r="L226" s="15">
        <v>1952201.9840000002</v>
      </c>
      <c r="M226" s="15">
        <v>1952201.9840000002</v>
      </c>
      <c r="N226" s="15">
        <v>1952201.9840000002</v>
      </c>
      <c r="O226" s="15">
        <v>1952201.9840000002</v>
      </c>
      <c r="P226" s="15">
        <v>1952201.9840000002</v>
      </c>
      <c r="Q226" s="15">
        <v>1952201.9840000002</v>
      </c>
      <c r="R226" s="15">
        <v>1952201.9840000002</v>
      </c>
      <c r="S226" s="15">
        <v>1952201.9840000002</v>
      </c>
      <c r="T226" s="15">
        <v>1952201.9840000002</v>
      </c>
      <c r="U226" s="21">
        <v>0.40310000000000001</v>
      </c>
    </row>
    <row r="227" spans="1:24" x14ac:dyDescent="0.3">
      <c r="A227" s="7" t="s">
        <v>167</v>
      </c>
      <c r="B227" s="7" t="s">
        <v>114</v>
      </c>
      <c r="C227" s="7">
        <v>2801</v>
      </c>
      <c r="D227" s="7" t="s">
        <v>8</v>
      </c>
      <c r="E227" s="7" t="s">
        <v>1464</v>
      </c>
      <c r="F227" s="7">
        <v>111601</v>
      </c>
      <c r="G227" s="7" t="s">
        <v>118</v>
      </c>
      <c r="H227" s="8" t="s">
        <v>1453</v>
      </c>
      <c r="I227" s="15">
        <v>1168499.2</v>
      </c>
      <c r="J227" s="15">
        <v>1168499.2</v>
      </c>
      <c r="K227" s="15">
        <v>1168499.2</v>
      </c>
      <c r="L227" s="15">
        <v>1168499.2</v>
      </c>
      <c r="M227" s="15">
        <v>1168499.2</v>
      </c>
      <c r="N227" s="15">
        <v>1168499.2</v>
      </c>
      <c r="O227" s="15">
        <v>1168499.2</v>
      </c>
      <c r="P227" s="15">
        <v>1168499.2</v>
      </c>
      <c r="Q227" s="15">
        <v>1168499.2</v>
      </c>
      <c r="R227" s="15">
        <v>1168499.2</v>
      </c>
      <c r="S227" s="15">
        <v>1168499.2</v>
      </c>
      <c r="T227" s="15">
        <v>1168499.2</v>
      </c>
      <c r="U227" s="21">
        <v>0.40310000000000001</v>
      </c>
    </row>
    <row r="228" spans="1:24" x14ac:dyDescent="0.3">
      <c r="A228" s="7" t="s">
        <v>167</v>
      </c>
      <c r="B228" s="7" t="s">
        <v>114</v>
      </c>
      <c r="C228" s="7">
        <v>2801</v>
      </c>
      <c r="D228" s="7" t="s">
        <v>1480</v>
      </c>
      <c r="E228" s="7" t="s">
        <v>1464</v>
      </c>
      <c r="F228" s="7">
        <v>111041</v>
      </c>
      <c r="G228" s="7" t="s">
        <v>118</v>
      </c>
      <c r="H228" s="8" t="s">
        <v>1454</v>
      </c>
      <c r="I228" s="15">
        <v>90000000</v>
      </c>
      <c r="J228" s="15">
        <v>90000000</v>
      </c>
      <c r="K228" s="15">
        <v>90000000</v>
      </c>
      <c r="L228" s="15">
        <v>90000000</v>
      </c>
      <c r="M228" s="15">
        <v>97083333</v>
      </c>
      <c r="N228" s="15">
        <v>100000000</v>
      </c>
      <c r="O228" s="15">
        <v>110000000</v>
      </c>
      <c r="P228" s="15">
        <v>110000000</v>
      </c>
      <c r="Q228" s="15">
        <v>100000000</v>
      </c>
      <c r="R228" s="15">
        <v>100000000</v>
      </c>
      <c r="S228" s="15">
        <v>100000000</v>
      </c>
      <c r="T228" s="15">
        <v>97916666.666666672</v>
      </c>
      <c r="U228" s="21">
        <v>0.40310000000000001</v>
      </c>
    </row>
    <row r="229" spans="1:24" x14ac:dyDescent="0.3">
      <c r="A229" s="7" t="s">
        <v>167</v>
      </c>
      <c r="B229" s="7" t="s">
        <v>114</v>
      </c>
      <c r="C229" s="7">
        <v>2801</v>
      </c>
      <c r="D229" s="7" t="s">
        <v>1481</v>
      </c>
      <c r="E229" s="7" t="s">
        <v>1464</v>
      </c>
      <c r="F229" s="7">
        <v>110177</v>
      </c>
      <c r="G229" s="7" t="s">
        <v>118</v>
      </c>
      <c r="H229" s="8" t="s">
        <v>1455</v>
      </c>
      <c r="I229" s="15">
        <v>13682051.946666667</v>
      </c>
      <c r="J229" s="15">
        <v>13682051.946666667</v>
      </c>
      <c r="K229" s="15">
        <v>13682051.946666667</v>
      </c>
      <c r="L229" s="15">
        <v>13682051.946666667</v>
      </c>
      <c r="M229" s="15">
        <v>13682051.946666667</v>
      </c>
      <c r="N229" s="15">
        <v>13682051.946666667</v>
      </c>
      <c r="O229" s="15">
        <v>13682051.946666667</v>
      </c>
      <c r="P229" s="15">
        <v>13682051.946666667</v>
      </c>
      <c r="Q229" s="15">
        <v>13682051.946666667</v>
      </c>
      <c r="R229" s="15">
        <v>13682051.946666667</v>
      </c>
      <c r="S229" s="15">
        <v>13682051.946666667</v>
      </c>
      <c r="T229" s="15">
        <v>13682051.946666667</v>
      </c>
      <c r="U229" s="21">
        <v>0.40310000000000001</v>
      </c>
    </row>
    <row r="230" spans="1:24" x14ac:dyDescent="0.3">
      <c r="A230" s="7" t="s">
        <v>167</v>
      </c>
      <c r="B230" s="7" t="s">
        <v>114</v>
      </c>
      <c r="C230" s="7">
        <v>2801</v>
      </c>
      <c r="D230" s="7" t="s">
        <v>8</v>
      </c>
      <c r="E230" s="7" t="s">
        <v>1464</v>
      </c>
      <c r="F230" s="7">
        <v>111036</v>
      </c>
      <c r="G230" s="7" t="s">
        <v>118</v>
      </c>
      <c r="H230" s="8" t="s">
        <v>1456</v>
      </c>
      <c r="I230" s="15">
        <v>3486788.2666666671</v>
      </c>
      <c r="J230" s="15">
        <v>3486788.2666666671</v>
      </c>
      <c r="K230" s="15">
        <v>3486788.2666666671</v>
      </c>
      <c r="L230" s="15">
        <v>3486788.2666666671</v>
      </c>
      <c r="M230" s="15">
        <v>3486788.2666666671</v>
      </c>
      <c r="N230" s="15">
        <v>3486788.2666666671</v>
      </c>
      <c r="O230" s="15">
        <v>3486788.2666666671</v>
      </c>
      <c r="P230" s="15">
        <v>3486788.2666666671</v>
      </c>
      <c r="Q230" s="15">
        <v>3486788.2666666671</v>
      </c>
      <c r="R230" s="15">
        <v>3486788.2666666671</v>
      </c>
      <c r="S230" s="15">
        <v>3486788.2666666671</v>
      </c>
      <c r="T230" s="15">
        <v>3486788.2666666671</v>
      </c>
      <c r="U230" s="21">
        <v>0.40310000000000001</v>
      </c>
    </row>
    <row r="231" spans="1:24" x14ac:dyDescent="0.3">
      <c r="A231" s="7" t="s">
        <v>167</v>
      </c>
      <c r="B231" s="7" t="s">
        <v>114</v>
      </c>
      <c r="C231" s="7">
        <v>2801</v>
      </c>
      <c r="D231" s="7" t="s">
        <v>8</v>
      </c>
      <c r="E231" s="7">
        <v>918</v>
      </c>
      <c r="F231" s="7">
        <v>110752</v>
      </c>
      <c r="G231" s="7" t="s">
        <v>118</v>
      </c>
      <c r="H231" s="8" t="s">
        <v>108</v>
      </c>
      <c r="I231" s="15">
        <v>3772736</v>
      </c>
      <c r="J231" s="15">
        <v>3772736</v>
      </c>
      <c r="K231" s="15">
        <v>3772736</v>
      </c>
      <c r="L231" s="15">
        <v>3772736</v>
      </c>
      <c r="M231" s="15">
        <v>3772736</v>
      </c>
      <c r="N231" s="15">
        <v>3772736</v>
      </c>
      <c r="O231" s="15">
        <v>3772736</v>
      </c>
      <c r="P231" s="15">
        <v>3772736</v>
      </c>
      <c r="Q231" s="15">
        <v>3772736</v>
      </c>
      <c r="R231" s="15">
        <v>3772736</v>
      </c>
      <c r="S231" s="15">
        <v>3772736</v>
      </c>
      <c r="T231" s="15">
        <v>3772736</v>
      </c>
      <c r="U231" s="21">
        <v>0.40310000000000001</v>
      </c>
    </row>
    <row r="232" spans="1:24" x14ac:dyDescent="0.3">
      <c r="A232" s="7"/>
      <c r="B232" s="7"/>
      <c r="C232" s="7"/>
      <c r="D232" s="7"/>
      <c r="E232" s="7"/>
      <c r="F232" s="7"/>
      <c r="G232" s="7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</row>
    <row r="233" spans="1:24" x14ac:dyDescent="0.3">
      <c r="A233" s="7" t="s">
        <v>167</v>
      </c>
      <c r="B233" s="7" t="s">
        <v>157</v>
      </c>
      <c r="C233" s="7">
        <v>2803</v>
      </c>
      <c r="D233" s="6" t="s">
        <v>158</v>
      </c>
      <c r="E233" s="7">
        <v>999</v>
      </c>
      <c r="F233" s="6" t="s">
        <v>158</v>
      </c>
      <c r="G233" s="7"/>
      <c r="H233" s="13" t="s">
        <v>159</v>
      </c>
      <c r="I233" s="15">
        <v>107423000</v>
      </c>
      <c r="J233" s="15">
        <v>107189000</v>
      </c>
      <c r="K233" s="15">
        <v>107549000</v>
      </c>
      <c r="L233" s="15">
        <v>107109000</v>
      </c>
      <c r="M233" s="15">
        <v>107903000</v>
      </c>
      <c r="N233" s="15">
        <v>109305000</v>
      </c>
      <c r="O233" s="15">
        <v>109281000</v>
      </c>
      <c r="P233" s="15">
        <v>109051000</v>
      </c>
      <c r="Q233" s="15">
        <v>107725000</v>
      </c>
      <c r="R233" s="15">
        <v>109183000</v>
      </c>
      <c r="S233" s="15">
        <v>109448000</v>
      </c>
      <c r="T233" s="15">
        <v>111651000</v>
      </c>
      <c r="U233" s="21">
        <v>0.53320000000000001</v>
      </c>
    </row>
    <row r="234" spans="1:24" x14ac:dyDescent="0.3">
      <c r="A234" s="7"/>
      <c r="B234" s="7"/>
      <c r="C234" s="7"/>
      <c r="D234" s="6"/>
      <c r="E234" s="7"/>
      <c r="F234" s="6"/>
      <c r="G234" s="7"/>
      <c r="H234" s="13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</row>
    <row r="235" spans="1:24" x14ac:dyDescent="0.3">
      <c r="A235" s="7" t="s">
        <v>281</v>
      </c>
      <c r="B235" s="7" t="s">
        <v>555</v>
      </c>
      <c r="C235" s="7">
        <v>1306</v>
      </c>
      <c r="D235" s="7" t="s">
        <v>292</v>
      </c>
      <c r="E235" s="7">
        <v>921</v>
      </c>
      <c r="F235" s="7" t="s">
        <v>292</v>
      </c>
      <c r="G235" s="7" t="s">
        <v>424</v>
      </c>
      <c r="H235" s="8" t="s">
        <v>1482</v>
      </c>
      <c r="I235" s="15">
        <v>8333333.333333334</v>
      </c>
      <c r="J235" s="15">
        <v>8333333.333333334</v>
      </c>
      <c r="K235" s="15">
        <v>8333333.333333334</v>
      </c>
      <c r="L235" s="15">
        <v>8333333.333333334</v>
      </c>
      <c r="M235" s="15">
        <v>8333333.333333334</v>
      </c>
      <c r="N235" s="15">
        <v>8333333.333333334</v>
      </c>
      <c r="O235" s="15">
        <v>8333333.333333334</v>
      </c>
      <c r="P235" s="15">
        <v>8333333.333333334</v>
      </c>
      <c r="Q235" s="15">
        <v>8333333.333333334</v>
      </c>
      <c r="R235" s="15">
        <v>8333333.333333334</v>
      </c>
      <c r="S235" s="15">
        <v>8333333.333333334</v>
      </c>
      <c r="T235" s="15">
        <v>8333333.333333334</v>
      </c>
      <c r="U235" s="23">
        <v>0.53779999999999994</v>
      </c>
    </row>
    <row r="236" spans="1:24" s="21" customFormat="1" x14ac:dyDescent="0.3">
      <c r="A236" s="7" t="s">
        <v>281</v>
      </c>
      <c r="B236" s="7" t="s">
        <v>555</v>
      </c>
      <c r="C236" s="7">
        <v>1306</v>
      </c>
      <c r="D236" s="7" t="s">
        <v>293</v>
      </c>
      <c r="E236" s="7">
        <v>907</v>
      </c>
      <c r="F236" s="7" t="s">
        <v>293</v>
      </c>
      <c r="G236" s="7" t="s">
        <v>424</v>
      </c>
      <c r="H236" s="8" t="s">
        <v>1483</v>
      </c>
      <c r="I236" s="15">
        <v>15666666.666666666</v>
      </c>
      <c r="J236" s="15">
        <v>15666666.666666666</v>
      </c>
      <c r="K236" s="15">
        <v>15666666.666666666</v>
      </c>
      <c r="L236" s="15">
        <v>15666666.666666666</v>
      </c>
      <c r="M236" s="15">
        <v>15666666.666666666</v>
      </c>
      <c r="N236" s="15">
        <v>15666666.666666666</v>
      </c>
      <c r="O236" s="15">
        <v>15666666.666666666</v>
      </c>
      <c r="P236" s="15">
        <v>15666666.666666666</v>
      </c>
      <c r="Q236" s="15">
        <v>15666666.666666666</v>
      </c>
      <c r="R236" s="15">
        <v>15666666.666666666</v>
      </c>
      <c r="S236" s="15">
        <v>15666666.666666666</v>
      </c>
      <c r="T236" s="15">
        <v>15666666.666666666</v>
      </c>
      <c r="U236" s="23">
        <v>0.53779999999999994</v>
      </c>
      <c r="V236"/>
      <c r="W236"/>
      <c r="X236"/>
    </row>
    <row r="237" spans="1:24" s="21" customFormat="1" x14ac:dyDescent="0.3">
      <c r="A237" s="7" t="s">
        <v>281</v>
      </c>
      <c r="B237" s="7" t="s">
        <v>555</v>
      </c>
      <c r="C237" s="7">
        <v>1306</v>
      </c>
      <c r="D237" s="6" t="s">
        <v>8</v>
      </c>
      <c r="E237" s="7">
        <v>921</v>
      </c>
      <c r="F237" s="6" t="s">
        <v>8</v>
      </c>
      <c r="G237" s="7" t="s">
        <v>424</v>
      </c>
      <c r="H237" s="8" t="s">
        <v>320</v>
      </c>
      <c r="I237" s="15">
        <v>1000000</v>
      </c>
      <c r="J237" s="15">
        <v>1000000</v>
      </c>
      <c r="K237" s="15">
        <v>1000000</v>
      </c>
      <c r="L237" s="15">
        <v>1000000</v>
      </c>
      <c r="M237" s="15">
        <v>1000000</v>
      </c>
      <c r="N237" s="15">
        <v>1000000</v>
      </c>
      <c r="O237" s="15">
        <v>1000000</v>
      </c>
      <c r="P237" s="15">
        <v>1000000</v>
      </c>
      <c r="Q237" s="15">
        <v>1000000</v>
      </c>
      <c r="R237" s="15">
        <v>1000000</v>
      </c>
      <c r="S237" s="15">
        <v>1000000</v>
      </c>
      <c r="T237" s="15">
        <v>1000000</v>
      </c>
      <c r="U237" s="23">
        <v>0.53779999999999994</v>
      </c>
      <c r="V237"/>
      <c r="W237"/>
      <c r="X237"/>
    </row>
    <row r="238" spans="1:24" s="21" customFormat="1" x14ac:dyDescent="0.3">
      <c r="A238" s="7" t="s">
        <v>281</v>
      </c>
      <c r="B238" s="7" t="s">
        <v>555</v>
      </c>
      <c r="C238" s="7">
        <v>1306</v>
      </c>
      <c r="D238" s="7" t="s">
        <v>294</v>
      </c>
      <c r="E238" s="7">
        <v>921</v>
      </c>
      <c r="F238" s="7" t="s">
        <v>294</v>
      </c>
      <c r="G238" s="7" t="s">
        <v>424</v>
      </c>
      <c r="H238" s="8" t="s">
        <v>1484</v>
      </c>
      <c r="I238" s="15">
        <v>9583333.333333334</v>
      </c>
      <c r="J238" s="15">
        <v>9583333.333333334</v>
      </c>
      <c r="K238" s="15">
        <v>9583333.333333334</v>
      </c>
      <c r="L238" s="15">
        <v>9583333.333333334</v>
      </c>
      <c r="M238" s="15">
        <v>9583333.333333334</v>
      </c>
      <c r="N238" s="15">
        <v>9583333.333333334</v>
      </c>
      <c r="O238" s="15">
        <v>9583333.333333334</v>
      </c>
      <c r="P238" s="15">
        <v>9583333.333333334</v>
      </c>
      <c r="Q238" s="15">
        <v>9583333.333333334</v>
      </c>
      <c r="R238" s="15">
        <v>9583333.333333334</v>
      </c>
      <c r="S238" s="15">
        <v>9583333.333333334</v>
      </c>
      <c r="T238" s="15">
        <v>9583333.333333334</v>
      </c>
      <c r="U238" s="23">
        <v>0.53779999999999994</v>
      </c>
      <c r="V238"/>
      <c r="W238"/>
      <c r="X238"/>
    </row>
    <row r="239" spans="1:24" s="21" customFormat="1" x14ac:dyDescent="0.3">
      <c r="A239" s="7" t="s">
        <v>281</v>
      </c>
      <c r="B239" s="7" t="s">
        <v>555</v>
      </c>
      <c r="C239" s="7">
        <v>1306</v>
      </c>
      <c r="D239" s="6" t="s">
        <v>8</v>
      </c>
      <c r="E239" s="7">
        <v>921</v>
      </c>
      <c r="F239" s="6" t="s">
        <v>8</v>
      </c>
      <c r="G239" s="7" t="s">
        <v>424</v>
      </c>
      <c r="H239" s="8" t="s">
        <v>1485</v>
      </c>
      <c r="I239" s="15">
        <v>5000000</v>
      </c>
      <c r="J239" s="15">
        <v>5000000</v>
      </c>
      <c r="K239" s="15">
        <v>5000000</v>
      </c>
      <c r="L239" s="15">
        <v>5000000</v>
      </c>
      <c r="M239" s="15">
        <v>5000000</v>
      </c>
      <c r="N239" s="15">
        <v>5000000</v>
      </c>
      <c r="O239" s="15">
        <v>5000000</v>
      </c>
      <c r="P239" s="15">
        <v>5000000</v>
      </c>
      <c r="Q239" s="15">
        <v>5000000</v>
      </c>
      <c r="R239" s="15">
        <v>5000000</v>
      </c>
      <c r="S239" s="15">
        <v>5000000</v>
      </c>
      <c r="T239" s="15">
        <v>5000000</v>
      </c>
      <c r="U239" s="23">
        <v>0.53779999999999994</v>
      </c>
      <c r="V239"/>
      <c r="W239"/>
      <c r="X239"/>
    </row>
    <row r="240" spans="1:24" s="21" customFormat="1" x14ac:dyDescent="0.3">
      <c r="A240" s="7" t="s">
        <v>281</v>
      </c>
      <c r="B240" s="7" t="s">
        <v>555</v>
      </c>
      <c r="C240" s="7">
        <v>1306</v>
      </c>
      <c r="D240" s="7" t="s">
        <v>295</v>
      </c>
      <c r="E240" s="7">
        <v>921</v>
      </c>
      <c r="F240" s="7" t="s">
        <v>295</v>
      </c>
      <c r="G240" s="7" t="s">
        <v>424</v>
      </c>
      <c r="H240" s="8" t="s">
        <v>297</v>
      </c>
      <c r="I240" s="15">
        <v>14166666.666666666</v>
      </c>
      <c r="J240" s="15">
        <v>14166666.666666666</v>
      </c>
      <c r="K240" s="15">
        <v>14166666.666666666</v>
      </c>
      <c r="L240" s="15">
        <v>14166666.666666666</v>
      </c>
      <c r="M240" s="15">
        <v>14166666.666666666</v>
      </c>
      <c r="N240" s="15">
        <v>14166666.666666666</v>
      </c>
      <c r="O240" s="15">
        <v>14166666.666666666</v>
      </c>
      <c r="P240" s="15">
        <v>14166666.666666666</v>
      </c>
      <c r="Q240" s="15">
        <v>14166666.666666666</v>
      </c>
      <c r="R240" s="15">
        <v>14166666.666666666</v>
      </c>
      <c r="S240" s="15">
        <v>14166666.666666666</v>
      </c>
      <c r="T240" s="15">
        <v>14166666.666666666</v>
      </c>
      <c r="U240" s="23">
        <v>0.53779999999999994</v>
      </c>
      <c r="V240"/>
      <c r="W240"/>
      <c r="X240"/>
    </row>
    <row r="241" spans="1:24" s="21" customFormat="1" x14ac:dyDescent="0.3">
      <c r="A241" s="7" t="s">
        <v>281</v>
      </c>
      <c r="B241" s="7" t="s">
        <v>555</v>
      </c>
      <c r="C241" s="7">
        <v>1306</v>
      </c>
      <c r="D241" s="6" t="s">
        <v>8</v>
      </c>
      <c r="E241" s="7">
        <v>921</v>
      </c>
      <c r="F241" s="6" t="s">
        <v>8</v>
      </c>
      <c r="G241" s="7" t="s">
        <v>424</v>
      </c>
      <c r="H241" s="8" t="s">
        <v>1486</v>
      </c>
      <c r="I241" s="15">
        <v>416666.66666666669</v>
      </c>
      <c r="J241" s="15">
        <v>416666.66666666669</v>
      </c>
      <c r="K241" s="15">
        <v>416666.66666666669</v>
      </c>
      <c r="L241" s="15">
        <v>416666.66666666669</v>
      </c>
      <c r="M241" s="15">
        <v>416666.66666666669</v>
      </c>
      <c r="N241" s="15">
        <v>416666.66666666669</v>
      </c>
      <c r="O241" s="15">
        <v>416666.66666666669</v>
      </c>
      <c r="P241" s="15">
        <v>416666.66666666669</v>
      </c>
      <c r="Q241" s="15">
        <v>416666.66666666669</v>
      </c>
      <c r="R241" s="15">
        <v>416666.66666666669</v>
      </c>
      <c r="S241" s="15">
        <v>416666.66666666669</v>
      </c>
      <c r="T241" s="15">
        <v>416666.66666666669</v>
      </c>
      <c r="U241" s="23">
        <v>0.53779999999999994</v>
      </c>
      <c r="V241"/>
      <c r="W241"/>
      <c r="X241"/>
    </row>
    <row r="242" spans="1:24" s="21" customFormat="1" x14ac:dyDescent="0.3">
      <c r="A242" s="7" t="s">
        <v>281</v>
      </c>
      <c r="B242" s="7" t="s">
        <v>555</v>
      </c>
      <c r="C242" s="7">
        <v>1306</v>
      </c>
      <c r="D242" s="7" t="s">
        <v>253</v>
      </c>
      <c r="E242" s="7">
        <v>921</v>
      </c>
      <c r="F242" s="7" t="s">
        <v>253</v>
      </c>
      <c r="G242" s="7" t="s">
        <v>424</v>
      </c>
      <c r="H242" s="8" t="s">
        <v>304</v>
      </c>
      <c r="I242" s="15">
        <v>4166666.666666667</v>
      </c>
      <c r="J242" s="15">
        <v>4166666.666666667</v>
      </c>
      <c r="K242" s="15">
        <v>4166666.666666667</v>
      </c>
      <c r="L242" s="15">
        <v>4166666.666666667</v>
      </c>
      <c r="M242" s="15">
        <v>4166666.666666667</v>
      </c>
      <c r="N242" s="15">
        <v>4166666.666666667</v>
      </c>
      <c r="O242" s="15">
        <v>4166666.666666667</v>
      </c>
      <c r="P242" s="15">
        <v>4166666.666666667</v>
      </c>
      <c r="Q242" s="15">
        <v>4166666.666666667</v>
      </c>
      <c r="R242" s="15">
        <v>4166666.666666667</v>
      </c>
      <c r="S242" s="15">
        <v>4166666.666666667</v>
      </c>
      <c r="T242" s="15">
        <v>4166666.666666667</v>
      </c>
      <c r="U242" s="23">
        <v>0.53779999999999994</v>
      </c>
      <c r="V242"/>
      <c r="W242"/>
      <c r="X242"/>
    </row>
    <row r="243" spans="1:24" s="21" customFormat="1" x14ac:dyDescent="0.3">
      <c r="A243" s="7" t="s">
        <v>281</v>
      </c>
      <c r="B243" s="7" t="s">
        <v>555</v>
      </c>
      <c r="C243" s="7">
        <v>1306</v>
      </c>
      <c r="D243" s="6" t="s">
        <v>8</v>
      </c>
      <c r="E243" s="7">
        <v>925</v>
      </c>
      <c r="F243" s="7" t="s">
        <v>429</v>
      </c>
      <c r="G243" s="7" t="s">
        <v>424</v>
      </c>
      <c r="H243" s="8" t="s">
        <v>1487</v>
      </c>
      <c r="I243" s="15">
        <v>9000000</v>
      </c>
      <c r="J243" s="15">
        <v>9000000</v>
      </c>
      <c r="K243" s="15">
        <v>9000000</v>
      </c>
      <c r="L243" s="15">
        <v>9000000</v>
      </c>
      <c r="M243" s="15">
        <v>9000000</v>
      </c>
      <c r="N243" s="15">
        <v>9000000</v>
      </c>
      <c r="O243" s="15">
        <v>9000000</v>
      </c>
      <c r="P243" s="15">
        <v>9000000</v>
      </c>
      <c r="Q243" s="15">
        <v>9000000</v>
      </c>
      <c r="R243" s="15">
        <v>9000000</v>
      </c>
      <c r="S243" s="15">
        <v>9000000</v>
      </c>
      <c r="T243" s="15">
        <v>9000000</v>
      </c>
      <c r="U243" s="23">
        <v>0.53779999999999994</v>
      </c>
      <c r="V243"/>
      <c r="W243"/>
      <c r="X243"/>
    </row>
    <row r="244" spans="1:24" s="21" customFormat="1" x14ac:dyDescent="0.3">
      <c r="A244" s="7" t="s">
        <v>281</v>
      </c>
      <c r="B244" s="7" t="s">
        <v>555</v>
      </c>
      <c r="C244" s="7">
        <v>1306</v>
      </c>
      <c r="D244" s="6" t="s">
        <v>8</v>
      </c>
      <c r="E244" s="7">
        <v>907</v>
      </c>
      <c r="F244" s="7" t="s">
        <v>430</v>
      </c>
      <c r="G244" s="7" t="s">
        <v>424</v>
      </c>
      <c r="H244" s="8" t="s">
        <v>1488</v>
      </c>
      <c r="I244" s="15">
        <v>6000000</v>
      </c>
      <c r="J244" s="15">
        <v>6000000</v>
      </c>
      <c r="K244" s="15">
        <v>6000000</v>
      </c>
      <c r="L244" s="15">
        <v>6000000</v>
      </c>
      <c r="M244" s="15">
        <v>6000000</v>
      </c>
      <c r="N244" s="15">
        <v>6000000</v>
      </c>
      <c r="O244" s="15">
        <v>6000000</v>
      </c>
      <c r="P244" s="15">
        <v>6000000</v>
      </c>
      <c r="Q244" s="15">
        <v>6000000</v>
      </c>
      <c r="R244" s="15">
        <v>6000000</v>
      </c>
      <c r="S244" s="15">
        <v>6000000</v>
      </c>
      <c r="T244" s="15">
        <v>6000000</v>
      </c>
      <c r="U244" s="23">
        <v>0.53779999999999994</v>
      </c>
      <c r="V244"/>
      <c r="W244"/>
      <c r="X244"/>
    </row>
    <row r="245" spans="1:24" s="21" customFormat="1" x14ac:dyDescent="0.3">
      <c r="A245" s="7" t="s">
        <v>281</v>
      </c>
      <c r="B245" s="7" t="s">
        <v>555</v>
      </c>
      <c r="C245" s="7">
        <v>1306</v>
      </c>
      <c r="D245" s="6" t="s">
        <v>8</v>
      </c>
      <c r="E245" s="7">
        <v>905</v>
      </c>
      <c r="F245" s="7" t="s">
        <v>431</v>
      </c>
      <c r="G245" s="7" t="s">
        <v>424</v>
      </c>
      <c r="H245" s="8" t="s">
        <v>1489</v>
      </c>
      <c r="I245" s="15">
        <v>2000000</v>
      </c>
      <c r="J245" s="15">
        <v>2000000</v>
      </c>
      <c r="K245" s="15">
        <v>2000000</v>
      </c>
      <c r="L245" s="15">
        <v>2000000</v>
      </c>
      <c r="M245" s="15">
        <v>2000000</v>
      </c>
      <c r="N245" s="15">
        <v>2000000</v>
      </c>
      <c r="O245" s="15">
        <v>2000000</v>
      </c>
      <c r="P245" s="15">
        <v>2000000</v>
      </c>
      <c r="Q245" s="15">
        <v>2000000</v>
      </c>
      <c r="R245" s="15">
        <v>2000000</v>
      </c>
      <c r="S245" s="15">
        <v>2000000</v>
      </c>
      <c r="T245" s="15">
        <v>2000000</v>
      </c>
      <c r="U245" s="23">
        <v>0.53779999999999994</v>
      </c>
      <c r="V245"/>
      <c r="W245"/>
      <c r="X245"/>
    </row>
    <row r="246" spans="1:24" s="21" customFormat="1" x14ac:dyDescent="0.3">
      <c r="A246" s="7" t="s">
        <v>281</v>
      </c>
      <c r="B246" s="7" t="s">
        <v>555</v>
      </c>
      <c r="C246" s="7">
        <v>1306</v>
      </c>
      <c r="D246" s="6" t="s">
        <v>8</v>
      </c>
      <c r="E246" s="7">
        <v>922</v>
      </c>
      <c r="F246" s="7" t="s">
        <v>432</v>
      </c>
      <c r="G246" s="7" t="s">
        <v>424</v>
      </c>
      <c r="H246" s="8" t="s">
        <v>298</v>
      </c>
      <c r="I246" s="15">
        <v>2000000</v>
      </c>
      <c r="J246" s="15">
        <v>2000000</v>
      </c>
      <c r="K246" s="15">
        <v>2000000</v>
      </c>
      <c r="L246" s="15">
        <v>2000000</v>
      </c>
      <c r="M246" s="15">
        <v>2000000</v>
      </c>
      <c r="N246" s="15">
        <v>2000000</v>
      </c>
      <c r="O246" s="15">
        <v>2000000</v>
      </c>
      <c r="P246" s="15">
        <v>2000000</v>
      </c>
      <c r="Q246" s="15">
        <v>2000000</v>
      </c>
      <c r="R246" s="15">
        <v>2000000</v>
      </c>
      <c r="S246" s="15">
        <v>2000000</v>
      </c>
      <c r="T246" s="15">
        <v>2000000</v>
      </c>
      <c r="U246" s="23">
        <v>0.53779999999999994</v>
      </c>
      <c r="V246"/>
      <c r="W246"/>
      <c r="X246"/>
    </row>
    <row r="247" spans="1:24" s="21" customFormat="1" x14ac:dyDescent="0.3">
      <c r="A247" s="7" t="s">
        <v>281</v>
      </c>
      <c r="B247" s="7" t="s">
        <v>555</v>
      </c>
      <c r="C247" s="7">
        <v>1306</v>
      </c>
      <c r="D247" s="6" t="s">
        <v>8</v>
      </c>
      <c r="E247" s="7">
        <v>925</v>
      </c>
      <c r="F247" s="7">
        <v>212452</v>
      </c>
      <c r="G247" s="7" t="s">
        <v>424</v>
      </c>
      <c r="H247" s="8" t="s">
        <v>1490</v>
      </c>
      <c r="I247" s="15">
        <v>0</v>
      </c>
      <c r="J247" s="15">
        <v>0</v>
      </c>
      <c r="K247" s="15">
        <v>10000000</v>
      </c>
      <c r="L247" s="15">
        <v>0</v>
      </c>
      <c r="M247" s="15">
        <v>0</v>
      </c>
      <c r="N247" s="15">
        <v>0</v>
      </c>
      <c r="O247" s="15">
        <v>0</v>
      </c>
      <c r="P247" s="15">
        <v>10000000</v>
      </c>
      <c r="Q247" s="15">
        <v>0</v>
      </c>
      <c r="R247" s="15">
        <v>0</v>
      </c>
      <c r="S247" s="15">
        <v>10000000</v>
      </c>
      <c r="T247" s="15">
        <v>0</v>
      </c>
      <c r="U247" s="23">
        <v>0.53779999999999994</v>
      </c>
      <c r="V247"/>
      <c r="W247"/>
      <c r="X247"/>
    </row>
    <row r="248" spans="1:24" s="21" customFormat="1" x14ac:dyDescent="0.3">
      <c r="A248" s="7" t="s">
        <v>281</v>
      </c>
      <c r="B248" s="7" t="s">
        <v>555</v>
      </c>
      <c r="C248" s="7">
        <v>1306</v>
      </c>
      <c r="D248" s="6" t="s">
        <v>8</v>
      </c>
      <c r="E248" s="7">
        <v>907</v>
      </c>
      <c r="F248" s="7" t="s">
        <v>433</v>
      </c>
      <c r="G248" s="7" t="s">
        <v>424</v>
      </c>
      <c r="H248" s="8" t="s">
        <v>1491</v>
      </c>
      <c r="I248" s="15">
        <v>3000000</v>
      </c>
      <c r="J248" s="15">
        <v>3000000</v>
      </c>
      <c r="K248" s="15">
        <v>3000000</v>
      </c>
      <c r="L248" s="15">
        <v>3000000</v>
      </c>
      <c r="M248" s="15">
        <v>3000000</v>
      </c>
      <c r="N248" s="15">
        <v>3000000</v>
      </c>
      <c r="O248" s="15">
        <v>3000000</v>
      </c>
      <c r="P248" s="15">
        <v>3000000</v>
      </c>
      <c r="Q248" s="15">
        <v>3000000</v>
      </c>
      <c r="R248" s="15">
        <v>3000000</v>
      </c>
      <c r="S248" s="15">
        <v>3000000</v>
      </c>
      <c r="T248" s="15">
        <v>3000000</v>
      </c>
      <c r="U248" s="23">
        <v>0.53779999999999994</v>
      </c>
      <c r="V248"/>
      <c r="W248"/>
      <c r="X248"/>
    </row>
    <row r="249" spans="1:24" s="21" customFormat="1" x14ac:dyDescent="0.3">
      <c r="A249" s="7" t="s">
        <v>281</v>
      </c>
      <c r="B249" s="7" t="s">
        <v>555</v>
      </c>
      <c r="C249" s="7">
        <v>1306</v>
      </c>
      <c r="D249" s="6" t="s">
        <v>8</v>
      </c>
      <c r="E249" s="7">
        <v>905</v>
      </c>
      <c r="F249" s="7" t="s">
        <v>434</v>
      </c>
      <c r="G249" s="7" t="s">
        <v>424</v>
      </c>
      <c r="H249" s="8" t="s">
        <v>318</v>
      </c>
      <c r="I249" s="15">
        <v>1500000</v>
      </c>
      <c r="J249" s="15">
        <v>1500000</v>
      </c>
      <c r="K249" s="15">
        <v>1500000</v>
      </c>
      <c r="L249" s="15">
        <v>1500000</v>
      </c>
      <c r="M249" s="15">
        <v>1500000</v>
      </c>
      <c r="N249" s="15">
        <v>1500000</v>
      </c>
      <c r="O249" s="15">
        <v>1500000</v>
      </c>
      <c r="P249" s="15">
        <v>1500000</v>
      </c>
      <c r="Q249" s="15">
        <v>1500000</v>
      </c>
      <c r="R249" s="15">
        <v>1500000</v>
      </c>
      <c r="S249" s="15">
        <v>1500000</v>
      </c>
      <c r="T249" s="15">
        <v>1500000</v>
      </c>
      <c r="U249" s="23">
        <v>0.53779999999999994</v>
      </c>
      <c r="V249"/>
      <c r="W249"/>
      <c r="X249"/>
    </row>
    <row r="250" spans="1:24" s="21" customFormat="1" x14ac:dyDescent="0.3">
      <c r="A250" s="7" t="s">
        <v>281</v>
      </c>
      <c r="B250" s="7" t="s">
        <v>555</v>
      </c>
      <c r="C250" s="7">
        <v>1306</v>
      </c>
      <c r="D250" s="6" t="s">
        <v>8</v>
      </c>
      <c r="E250" s="7">
        <v>925</v>
      </c>
      <c r="F250" s="7" t="s">
        <v>435</v>
      </c>
      <c r="G250" s="7" t="s">
        <v>424</v>
      </c>
      <c r="H250" s="8" t="s">
        <v>1492</v>
      </c>
      <c r="I250" s="15">
        <v>1500000</v>
      </c>
      <c r="J250" s="15">
        <v>1500000</v>
      </c>
      <c r="K250" s="15">
        <v>1500000</v>
      </c>
      <c r="L250" s="15">
        <v>1500000</v>
      </c>
      <c r="M250" s="15">
        <v>1500000</v>
      </c>
      <c r="N250" s="15">
        <v>1500000</v>
      </c>
      <c r="O250" s="15">
        <v>1500000</v>
      </c>
      <c r="P250" s="15">
        <v>1500000</v>
      </c>
      <c r="Q250" s="15">
        <v>1500000</v>
      </c>
      <c r="R250" s="15">
        <v>1500000</v>
      </c>
      <c r="S250" s="15">
        <v>1500000</v>
      </c>
      <c r="T250" s="15">
        <v>1500000</v>
      </c>
      <c r="U250" s="23">
        <v>0.53779999999999994</v>
      </c>
      <c r="V250"/>
      <c r="W250"/>
      <c r="X250"/>
    </row>
    <row r="251" spans="1:24" s="21" customFormat="1" x14ac:dyDescent="0.3">
      <c r="A251" s="7" t="s">
        <v>281</v>
      </c>
      <c r="B251" s="7" t="s">
        <v>555</v>
      </c>
      <c r="C251" s="7">
        <v>1306</v>
      </c>
      <c r="D251" s="6" t="s">
        <v>8</v>
      </c>
      <c r="E251" s="7">
        <v>905</v>
      </c>
      <c r="F251" s="7" t="s">
        <v>436</v>
      </c>
      <c r="G251" s="7" t="s">
        <v>424</v>
      </c>
      <c r="H251" s="8" t="s">
        <v>1493</v>
      </c>
      <c r="I251" s="15">
        <v>1500000</v>
      </c>
      <c r="J251" s="15">
        <v>1500000</v>
      </c>
      <c r="K251" s="15">
        <v>1500000</v>
      </c>
      <c r="L251" s="15">
        <v>1500000</v>
      </c>
      <c r="M251" s="15">
        <v>1500000</v>
      </c>
      <c r="N251" s="15">
        <v>1500000</v>
      </c>
      <c r="O251" s="15">
        <v>1500000</v>
      </c>
      <c r="P251" s="15">
        <v>1500000</v>
      </c>
      <c r="Q251" s="15">
        <v>1500000</v>
      </c>
      <c r="R251" s="15">
        <v>1500000</v>
      </c>
      <c r="S251" s="15">
        <v>1500000</v>
      </c>
      <c r="T251" s="15">
        <v>1500000</v>
      </c>
      <c r="U251" s="23">
        <v>0.53779999999999994</v>
      </c>
      <c r="V251"/>
      <c r="W251"/>
      <c r="X251"/>
    </row>
    <row r="252" spans="1:24" s="21" customFormat="1" x14ac:dyDescent="0.3">
      <c r="A252" s="7" t="s">
        <v>281</v>
      </c>
      <c r="B252" s="7" t="s">
        <v>555</v>
      </c>
      <c r="C252" s="7">
        <v>1306</v>
      </c>
      <c r="D252" s="6" t="s">
        <v>8</v>
      </c>
      <c r="E252" s="7">
        <v>905</v>
      </c>
      <c r="F252" s="7" t="s">
        <v>437</v>
      </c>
      <c r="G252" s="7" t="s">
        <v>424</v>
      </c>
      <c r="H252" s="8" t="s">
        <v>330</v>
      </c>
      <c r="I252" s="15">
        <v>500000</v>
      </c>
      <c r="J252" s="15">
        <v>500000</v>
      </c>
      <c r="K252" s="15">
        <v>500000</v>
      </c>
      <c r="L252" s="15">
        <v>500000</v>
      </c>
      <c r="M252" s="15">
        <v>500000</v>
      </c>
      <c r="N252" s="15">
        <v>500000</v>
      </c>
      <c r="O252" s="15">
        <v>500000</v>
      </c>
      <c r="P252" s="15">
        <v>500000</v>
      </c>
      <c r="Q252" s="15">
        <v>500000</v>
      </c>
      <c r="R252" s="15">
        <v>500000</v>
      </c>
      <c r="S252" s="15">
        <v>500000</v>
      </c>
      <c r="T252" s="15">
        <v>500000</v>
      </c>
      <c r="U252" s="23">
        <v>0.53779999999999994</v>
      </c>
      <c r="V252"/>
      <c r="W252"/>
      <c r="X252"/>
    </row>
    <row r="253" spans="1:24" s="21" customFormat="1" x14ac:dyDescent="0.3">
      <c r="A253" s="7" t="s">
        <v>281</v>
      </c>
      <c r="B253" s="7" t="s">
        <v>555</v>
      </c>
      <c r="C253" s="7">
        <v>1306</v>
      </c>
      <c r="D253" s="6" t="s">
        <v>8</v>
      </c>
      <c r="E253" s="7">
        <v>925</v>
      </c>
      <c r="F253" s="7" t="s">
        <v>438</v>
      </c>
      <c r="G253" s="7" t="s">
        <v>424</v>
      </c>
      <c r="H253" s="8" t="s">
        <v>312</v>
      </c>
      <c r="I253" s="15">
        <v>500000</v>
      </c>
      <c r="J253" s="15">
        <v>500000</v>
      </c>
      <c r="K253" s="15">
        <v>500000</v>
      </c>
      <c r="L253" s="15">
        <v>500000</v>
      </c>
      <c r="M253" s="15">
        <v>500000</v>
      </c>
      <c r="N253" s="15">
        <v>500000</v>
      </c>
      <c r="O253" s="15">
        <v>500000</v>
      </c>
      <c r="P253" s="15">
        <v>500000</v>
      </c>
      <c r="Q253" s="15">
        <v>500000</v>
      </c>
      <c r="R253" s="15">
        <v>500000</v>
      </c>
      <c r="S253" s="15">
        <v>500000</v>
      </c>
      <c r="T253" s="15">
        <v>500000</v>
      </c>
      <c r="U253" s="23">
        <v>0.53779999999999994</v>
      </c>
      <c r="V253"/>
      <c r="W253"/>
      <c r="X253"/>
    </row>
    <row r="254" spans="1:24" s="21" customFormat="1" x14ac:dyDescent="0.3">
      <c r="A254" s="7" t="s">
        <v>281</v>
      </c>
      <c r="B254" s="7" t="s">
        <v>555</v>
      </c>
      <c r="C254" s="7">
        <v>1306</v>
      </c>
      <c r="D254" s="6" t="s">
        <v>8</v>
      </c>
      <c r="E254" s="7">
        <v>925</v>
      </c>
      <c r="F254" s="7" t="s">
        <v>439</v>
      </c>
      <c r="G254" s="7" t="s">
        <v>424</v>
      </c>
      <c r="H254" s="8" t="s">
        <v>327</v>
      </c>
      <c r="I254" s="15">
        <v>1000000</v>
      </c>
      <c r="J254" s="15">
        <v>1000000</v>
      </c>
      <c r="K254" s="15">
        <v>1000000</v>
      </c>
      <c r="L254" s="15">
        <v>1000000</v>
      </c>
      <c r="M254" s="15">
        <v>1000000</v>
      </c>
      <c r="N254" s="15">
        <v>1000000</v>
      </c>
      <c r="O254" s="15">
        <v>1000000</v>
      </c>
      <c r="P254" s="15">
        <v>1000000</v>
      </c>
      <c r="Q254" s="15">
        <v>1000000</v>
      </c>
      <c r="R254" s="15">
        <v>1000000</v>
      </c>
      <c r="S254" s="15">
        <v>1000000</v>
      </c>
      <c r="T254" s="15">
        <v>1000000</v>
      </c>
      <c r="U254" s="23">
        <v>0.53779999999999994</v>
      </c>
      <c r="V254"/>
      <c r="W254"/>
      <c r="X254"/>
    </row>
    <row r="255" spans="1:24" s="21" customFormat="1" x14ac:dyDescent="0.3">
      <c r="A255" s="7" t="s">
        <v>281</v>
      </c>
      <c r="B255" s="7" t="s">
        <v>555</v>
      </c>
      <c r="C255" s="7">
        <v>1306</v>
      </c>
      <c r="D255" s="6" t="s">
        <v>8</v>
      </c>
      <c r="E255" s="7">
        <v>907</v>
      </c>
      <c r="F255" s="7" t="s">
        <v>440</v>
      </c>
      <c r="G255" s="7" t="s">
        <v>424</v>
      </c>
      <c r="H255" s="8" t="s">
        <v>331</v>
      </c>
      <c r="I255" s="15">
        <v>2000000</v>
      </c>
      <c r="J255" s="15">
        <v>2000000</v>
      </c>
      <c r="K255" s="15">
        <v>2000000</v>
      </c>
      <c r="L255" s="15">
        <v>2000000</v>
      </c>
      <c r="M255" s="15">
        <v>2000000</v>
      </c>
      <c r="N255" s="15">
        <v>2000000</v>
      </c>
      <c r="O255" s="15">
        <v>2000000</v>
      </c>
      <c r="P255" s="15">
        <v>2000000</v>
      </c>
      <c r="Q255" s="15">
        <v>2000000</v>
      </c>
      <c r="R255" s="15">
        <v>2000000</v>
      </c>
      <c r="S255" s="15">
        <v>2000000</v>
      </c>
      <c r="T255" s="15">
        <v>2000000</v>
      </c>
      <c r="U255" s="23">
        <v>0.53779999999999994</v>
      </c>
      <c r="V255"/>
      <c r="W255"/>
      <c r="X255"/>
    </row>
    <row r="256" spans="1:24" s="21" customFormat="1" x14ac:dyDescent="0.3">
      <c r="A256" s="7" t="s">
        <v>281</v>
      </c>
      <c r="B256" s="7" t="s">
        <v>555</v>
      </c>
      <c r="C256" s="7">
        <v>1306</v>
      </c>
      <c r="D256" s="6" t="s">
        <v>8</v>
      </c>
      <c r="E256" s="7">
        <v>905</v>
      </c>
      <c r="F256" s="7" t="s">
        <v>441</v>
      </c>
      <c r="G256" s="7" t="s">
        <v>424</v>
      </c>
      <c r="H256" s="8" t="s">
        <v>305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2000000</v>
      </c>
      <c r="S256" s="15">
        <v>2000000</v>
      </c>
      <c r="T256" s="15">
        <v>2000000</v>
      </c>
      <c r="U256" s="23">
        <v>0.53779999999999994</v>
      </c>
      <c r="V256"/>
      <c r="W256"/>
      <c r="X256"/>
    </row>
    <row r="257" spans="1:24" s="21" customFormat="1" x14ac:dyDescent="0.3">
      <c r="A257" s="7" t="s">
        <v>281</v>
      </c>
      <c r="B257" s="7" t="s">
        <v>555</v>
      </c>
      <c r="C257" s="7">
        <v>1306</v>
      </c>
      <c r="D257" s="6" t="s">
        <v>8</v>
      </c>
      <c r="E257" s="7">
        <v>924</v>
      </c>
      <c r="F257" s="7" t="s">
        <v>442</v>
      </c>
      <c r="G257" s="7" t="s">
        <v>424</v>
      </c>
      <c r="H257" s="8" t="s">
        <v>1494</v>
      </c>
      <c r="I257" s="15">
        <v>2000000</v>
      </c>
      <c r="J257" s="15">
        <v>2000000</v>
      </c>
      <c r="K257" s="15">
        <v>2000000</v>
      </c>
      <c r="L257" s="15">
        <v>2000000</v>
      </c>
      <c r="M257" s="15">
        <v>2000000</v>
      </c>
      <c r="N257" s="15">
        <v>2000000</v>
      </c>
      <c r="O257" s="15">
        <v>2000000</v>
      </c>
      <c r="P257" s="15">
        <v>2000000</v>
      </c>
      <c r="Q257" s="15">
        <v>2000000</v>
      </c>
      <c r="R257" s="15">
        <v>2000000</v>
      </c>
      <c r="S257" s="15">
        <v>2000000</v>
      </c>
      <c r="T257" s="15">
        <v>2000000</v>
      </c>
      <c r="U257" s="23">
        <v>0.53779999999999994</v>
      </c>
      <c r="V257"/>
      <c r="W257"/>
      <c r="X257"/>
    </row>
    <row r="258" spans="1:24" s="21" customFormat="1" x14ac:dyDescent="0.3">
      <c r="A258" s="7" t="s">
        <v>281</v>
      </c>
      <c r="B258" s="7" t="s">
        <v>555</v>
      </c>
      <c r="C258" s="7">
        <v>1306</v>
      </c>
      <c r="D258" s="6" t="s">
        <v>8</v>
      </c>
      <c r="E258" s="7">
        <v>925</v>
      </c>
      <c r="F258" s="7" t="s">
        <v>443</v>
      </c>
      <c r="G258" s="7" t="s">
        <v>424</v>
      </c>
      <c r="H258" s="8" t="s">
        <v>321</v>
      </c>
      <c r="I258" s="15">
        <v>500000</v>
      </c>
      <c r="J258" s="15">
        <v>500000</v>
      </c>
      <c r="K258" s="15">
        <v>500000</v>
      </c>
      <c r="L258" s="15">
        <v>500000</v>
      </c>
      <c r="M258" s="15">
        <v>500000</v>
      </c>
      <c r="N258" s="15">
        <v>500000</v>
      </c>
      <c r="O258" s="15">
        <v>500000</v>
      </c>
      <c r="P258" s="15">
        <v>500000</v>
      </c>
      <c r="Q258" s="15">
        <v>500000</v>
      </c>
      <c r="R258" s="15">
        <v>500000</v>
      </c>
      <c r="S258" s="15">
        <v>500000</v>
      </c>
      <c r="T258" s="15">
        <v>500000</v>
      </c>
      <c r="U258" s="23">
        <v>0.53779999999999994</v>
      </c>
      <c r="V258"/>
      <c r="W258"/>
      <c r="X258"/>
    </row>
    <row r="259" spans="1:24" s="21" customFormat="1" x14ac:dyDescent="0.3">
      <c r="A259" s="7" t="s">
        <v>281</v>
      </c>
      <c r="B259" s="7" t="s">
        <v>555</v>
      </c>
      <c r="C259" s="7">
        <v>1306</v>
      </c>
      <c r="D259" s="6" t="s">
        <v>8</v>
      </c>
      <c r="E259" s="7">
        <v>913</v>
      </c>
      <c r="F259" s="7" t="s">
        <v>444</v>
      </c>
      <c r="G259" s="7" t="s">
        <v>424</v>
      </c>
      <c r="H259" s="8" t="s">
        <v>314</v>
      </c>
      <c r="I259" s="15">
        <v>1500000</v>
      </c>
      <c r="J259" s="15">
        <v>1500000</v>
      </c>
      <c r="K259" s="15">
        <v>500000</v>
      </c>
      <c r="L259" s="15">
        <v>1500000</v>
      </c>
      <c r="M259" s="15">
        <v>500000</v>
      </c>
      <c r="N259" s="15">
        <v>500000</v>
      </c>
      <c r="O259" s="15">
        <v>500000</v>
      </c>
      <c r="P259" s="15">
        <v>500000</v>
      </c>
      <c r="Q259" s="15">
        <v>500000</v>
      </c>
      <c r="R259" s="15">
        <v>500000</v>
      </c>
      <c r="S259" s="15">
        <v>500000</v>
      </c>
      <c r="T259" s="15">
        <v>500000</v>
      </c>
      <c r="U259" s="23">
        <v>0.53779999999999994</v>
      </c>
      <c r="V259"/>
      <c r="W259"/>
      <c r="X259"/>
    </row>
    <row r="260" spans="1:24" s="21" customFormat="1" x14ac:dyDescent="0.3">
      <c r="A260" s="7" t="s">
        <v>281</v>
      </c>
      <c r="B260" s="7" t="s">
        <v>555</v>
      </c>
      <c r="C260" s="7">
        <v>1306</v>
      </c>
      <c r="D260" s="6" t="s">
        <v>8</v>
      </c>
      <c r="E260" s="7">
        <v>905</v>
      </c>
      <c r="F260" s="7" t="s">
        <v>445</v>
      </c>
      <c r="G260" s="7" t="s">
        <v>424</v>
      </c>
      <c r="H260" s="8" t="s">
        <v>324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2000000</v>
      </c>
      <c r="O260" s="15">
        <v>2000000</v>
      </c>
      <c r="P260" s="15">
        <v>2000000</v>
      </c>
      <c r="Q260" s="15">
        <v>2000000</v>
      </c>
      <c r="R260" s="15">
        <v>0</v>
      </c>
      <c r="S260" s="15">
        <v>0</v>
      </c>
      <c r="T260" s="15">
        <v>0</v>
      </c>
      <c r="U260" s="23">
        <v>0.53779999999999994</v>
      </c>
      <c r="V260"/>
      <c r="W260"/>
      <c r="X260"/>
    </row>
    <row r="261" spans="1:24" s="21" customFormat="1" x14ac:dyDescent="0.3">
      <c r="A261" s="7" t="s">
        <v>281</v>
      </c>
      <c r="B261" s="7" t="s">
        <v>555</v>
      </c>
      <c r="C261" s="7">
        <v>1306</v>
      </c>
      <c r="D261" s="6" t="s">
        <v>8</v>
      </c>
      <c r="E261" s="7">
        <v>925</v>
      </c>
      <c r="F261" s="7" t="s">
        <v>446</v>
      </c>
      <c r="G261" s="7" t="s">
        <v>424</v>
      </c>
      <c r="H261" s="8" t="s">
        <v>309</v>
      </c>
      <c r="I261" s="15">
        <v>1000000</v>
      </c>
      <c r="J261" s="15">
        <v>1000000</v>
      </c>
      <c r="K261" s="15">
        <v>1000000</v>
      </c>
      <c r="L261" s="15">
        <v>1000000</v>
      </c>
      <c r="M261" s="15">
        <v>1000000</v>
      </c>
      <c r="N261" s="15">
        <v>1000000</v>
      </c>
      <c r="O261" s="15">
        <v>1000000</v>
      </c>
      <c r="P261" s="15">
        <v>1000000</v>
      </c>
      <c r="Q261" s="15">
        <v>1000000</v>
      </c>
      <c r="R261" s="15">
        <v>1000000</v>
      </c>
      <c r="S261" s="15">
        <v>1000000</v>
      </c>
      <c r="T261" s="15">
        <v>1000000</v>
      </c>
      <c r="U261" s="23">
        <v>0.53779999999999994</v>
      </c>
      <c r="V261"/>
      <c r="W261"/>
      <c r="X261"/>
    </row>
    <row r="262" spans="1:24" s="21" customFormat="1" x14ac:dyDescent="0.3">
      <c r="A262" s="7" t="s">
        <v>281</v>
      </c>
      <c r="B262" s="7" t="s">
        <v>555</v>
      </c>
      <c r="C262" s="7">
        <v>1306</v>
      </c>
      <c r="D262" s="6" t="s">
        <v>8</v>
      </c>
      <c r="E262" s="7">
        <v>925</v>
      </c>
      <c r="F262" s="7" t="s">
        <v>447</v>
      </c>
      <c r="G262" s="7" t="s">
        <v>424</v>
      </c>
      <c r="H262" s="8" t="s">
        <v>1495</v>
      </c>
      <c r="I262" s="15">
        <v>1000000</v>
      </c>
      <c r="J262" s="15">
        <v>1000000</v>
      </c>
      <c r="K262" s="15">
        <v>1000000</v>
      </c>
      <c r="L262" s="15">
        <v>1000000</v>
      </c>
      <c r="M262" s="15">
        <v>1000000</v>
      </c>
      <c r="N262" s="15">
        <v>1000000</v>
      </c>
      <c r="O262" s="15">
        <v>1000000</v>
      </c>
      <c r="P262" s="15">
        <v>1000000</v>
      </c>
      <c r="Q262" s="15">
        <v>1000000</v>
      </c>
      <c r="R262" s="15">
        <v>1000000</v>
      </c>
      <c r="S262" s="15">
        <v>1000000</v>
      </c>
      <c r="T262" s="15">
        <v>1000000</v>
      </c>
      <c r="U262" s="23">
        <v>0.53779999999999994</v>
      </c>
      <c r="V262"/>
      <c r="W262"/>
      <c r="X262"/>
    </row>
    <row r="263" spans="1:24" s="21" customFormat="1" x14ac:dyDescent="0.3">
      <c r="A263" s="7" t="s">
        <v>281</v>
      </c>
      <c r="B263" s="7" t="s">
        <v>555</v>
      </c>
      <c r="C263" s="7">
        <v>1306</v>
      </c>
      <c r="D263" s="6" t="s">
        <v>8</v>
      </c>
      <c r="E263" s="7">
        <v>925</v>
      </c>
      <c r="F263" s="7" t="s">
        <v>448</v>
      </c>
      <c r="G263" s="7" t="s">
        <v>424</v>
      </c>
      <c r="H263" s="8" t="s">
        <v>321</v>
      </c>
      <c r="I263" s="15">
        <v>500000</v>
      </c>
      <c r="J263" s="15">
        <v>500000</v>
      </c>
      <c r="K263" s="15">
        <v>500000</v>
      </c>
      <c r="L263" s="15">
        <v>500000</v>
      </c>
      <c r="M263" s="15">
        <v>500000</v>
      </c>
      <c r="N263" s="15">
        <v>500000</v>
      </c>
      <c r="O263" s="15">
        <v>500000</v>
      </c>
      <c r="P263" s="15">
        <v>500000</v>
      </c>
      <c r="Q263" s="15">
        <v>500000</v>
      </c>
      <c r="R263" s="15">
        <v>500000</v>
      </c>
      <c r="S263" s="15">
        <v>500000</v>
      </c>
      <c r="T263" s="15">
        <v>500000</v>
      </c>
      <c r="U263" s="23">
        <v>0.53779999999999994</v>
      </c>
      <c r="V263"/>
      <c r="W263"/>
      <c r="X263"/>
    </row>
    <row r="264" spans="1:24" s="21" customFormat="1" x14ac:dyDescent="0.3">
      <c r="A264" s="7" t="s">
        <v>281</v>
      </c>
      <c r="B264" s="7" t="s">
        <v>555</v>
      </c>
      <c r="C264" s="7">
        <v>1306</v>
      </c>
      <c r="D264" s="6" t="s">
        <v>8</v>
      </c>
      <c r="E264" s="7">
        <v>907</v>
      </c>
      <c r="F264" s="7" t="s">
        <v>449</v>
      </c>
      <c r="G264" s="7" t="s">
        <v>424</v>
      </c>
      <c r="H264" s="8" t="s">
        <v>316</v>
      </c>
      <c r="I264" s="15">
        <v>1500000</v>
      </c>
      <c r="J264" s="15">
        <v>1500000</v>
      </c>
      <c r="K264" s="15">
        <v>1500000</v>
      </c>
      <c r="L264" s="15">
        <v>1500000</v>
      </c>
      <c r="M264" s="15">
        <v>1500000</v>
      </c>
      <c r="N264" s="15">
        <v>1500000</v>
      </c>
      <c r="O264" s="15">
        <v>1500000</v>
      </c>
      <c r="P264" s="15">
        <v>1500000</v>
      </c>
      <c r="Q264" s="15">
        <v>1500000</v>
      </c>
      <c r="R264" s="15">
        <v>1500000</v>
      </c>
      <c r="S264" s="15">
        <v>1500000</v>
      </c>
      <c r="T264" s="15">
        <v>1500000</v>
      </c>
      <c r="U264" s="23">
        <v>0.53779999999999994</v>
      </c>
      <c r="V264"/>
      <c r="W264"/>
      <c r="X264"/>
    </row>
    <row r="265" spans="1:24" s="21" customFormat="1" x14ac:dyDescent="0.3">
      <c r="A265" s="7" t="s">
        <v>281</v>
      </c>
      <c r="B265" s="7" t="s">
        <v>555</v>
      </c>
      <c r="C265" s="7">
        <v>1306</v>
      </c>
      <c r="D265" s="6" t="s">
        <v>8</v>
      </c>
      <c r="E265" s="7">
        <v>905</v>
      </c>
      <c r="F265" s="7" t="s">
        <v>450</v>
      </c>
      <c r="G265" s="7" t="s">
        <v>424</v>
      </c>
      <c r="H265" s="8" t="s">
        <v>1496</v>
      </c>
      <c r="I265" s="15">
        <v>0</v>
      </c>
      <c r="J265" s="15">
        <v>0</v>
      </c>
      <c r="K265" s="15">
        <v>5000000</v>
      </c>
      <c r="L265" s="15">
        <v>5000000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5000000</v>
      </c>
      <c r="S265" s="15">
        <v>5000000</v>
      </c>
      <c r="T265" s="15">
        <v>0</v>
      </c>
      <c r="U265" s="23">
        <v>0.53779999999999994</v>
      </c>
      <c r="V265"/>
      <c r="W265"/>
      <c r="X265"/>
    </row>
    <row r="266" spans="1:24" s="21" customFormat="1" x14ac:dyDescent="0.3">
      <c r="A266" s="7" t="s">
        <v>281</v>
      </c>
      <c r="B266" s="7" t="s">
        <v>555</v>
      </c>
      <c r="C266" s="7">
        <v>1306</v>
      </c>
      <c r="D266" s="6" t="s">
        <v>8</v>
      </c>
      <c r="E266" s="7">
        <v>907</v>
      </c>
      <c r="F266" s="7" t="s">
        <v>451</v>
      </c>
      <c r="G266" s="7" t="s">
        <v>424</v>
      </c>
      <c r="H266" s="8" t="s">
        <v>1497</v>
      </c>
      <c r="I266" s="15">
        <v>2000000</v>
      </c>
      <c r="J266" s="15">
        <v>2000000</v>
      </c>
      <c r="K266" s="15">
        <v>2000000</v>
      </c>
      <c r="L266" s="15">
        <v>2000000</v>
      </c>
      <c r="M266" s="15">
        <v>2000000</v>
      </c>
      <c r="N266" s="15">
        <v>2000000</v>
      </c>
      <c r="O266" s="15">
        <v>2000000</v>
      </c>
      <c r="P266" s="15">
        <v>2000000</v>
      </c>
      <c r="Q266" s="15">
        <v>2000000</v>
      </c>
      <c r="R266" s="15">
        <v>2000000</v>
      </c>
      <c r="S266" s="15">
        <v>2000000</v>
      </c>
      <c r="T266" s="15">
        <v>2000000</v>
      </c>
      <c r="U266" s="23">
        <v>0.53779999999999994</v>
      </c>
      <c r="V266"/>
      <c r="W266"/>
      <c r="X266"/>
    </row>
    <row r="267" spans="1:24" s="21" customFormat="1" x14ac:dyDescent="0.3">
      <c r="A267" s="7" t="s">
        <v>281</v>
      </c>
      <c r="B267" s="7" t="s">
        <v>555</v>
      </c>
      <c r="C267" s="7">
        <v>1306</v>
      </c>
      <c r="D267" s="6" t="s">
        <v>8</v>
      </c>
      <c r="E267" s="7">
        <v>925</v>
      </c>
      <c r="F267" s="7" t="s">
        <v>452</v>
      </c>
      <c r="G267" s="7" t="s">
        <v>424</v>
      </c>
      <c r="H267" s="8" t="s">
        <v>323</v>
      </c>
      <c r="I267" s="15">
        <v>1000000</v>
      </c>
      <c r="J267" s="15">
        <v>1000000</v>
      </c>
      <c r="K267" s="15">
        <v>1000000</v>
      </c>
      <c r="L267" s="15">
        <v>1000000</v>
      </c>
      <c r="M267" s="15">
        <v>1000000</v>
      </c>
      <c r="N267" s="15">
        <v>1000000</v>
      </c>
      <c r="O267" s="15">
        <v>1000000</v>
      </c>
      <c r="P267" s="15">
        <v>1000000</v>
      </c>
      <c r="Q267" s="15">
        <v>1000000</v>
      </c>
      <c r="R267" s="15">
        <v>1000000</v>
      </c>
      <c r="S267" s="15">
        <v>1000000</v>
      </c>
      <c r="T267" s="15">
        <v>1000000</v>
      </c>
      <c r="U267" s="23">
        <v>0.53779999999999994</v>
      </c>
      <c r="V267"/>
      <c r="W267"/>
      <c r="X267"/>
    </row>
    <row r="268" spans="1:24" s="21" customFormat="1" x14ac:dyDescent="0.3">
      <c r="A268" s="7" t="s">
        <v>281</v>
      </c>
      <c r="B268" s="7" t="s">
        <v>555</v>
      </c>
      <c r="C268" s="7">
        <v>1306</v>
      </c>
      <c r="D268" s="6" t="s">
        <v>8</v>
      </c>
      <c r="E268" s="7">
        <v>905</v>
      </c>
      <c r="F268" s="7" t="s">
        <v>453</v>
      </c>
      <c r="G268" s="7" t="s">
        <v>424</v>
      </c>
      <c r="H268" s="8" t="s">
        <v>329</v>
      </c>
      <c r="I268" s="15">
        <v>400000</v>
      </c>
      <c r="J268" s="15">
        <v>400000</v>
      </c>
      <c r="K268" s="15">
        <v>400000</v>
      </c>
      <c r="L268" s="15">
        <v>400000</v>
      </c>
      <c r="M268" s="15">
        <v>400000</v>
      </c>
      <c r="N268" s="15">
        <v>400000</v>
      </c>
      <c r="O268" s="15">
        <v>400000</v>
      </c>
      <c r="P268" s="15">
        <v>400000</v>
      </c>
      <c r="Q268" s="15">
        <v>400000</v>
      </c>
      <c r="R268" s="15">
        <v>400000</v>
      </c>
      <c r="S268" s="15">
        <v>400000</v>
      </c>
      <c r="T268" s="15">
        <v>400000</v>
      </c>
      <c r="U268" s="23">
        <v>0.53779999999999994</v>
      </c>
      <c r="V268"/>
      <c r="W268"/>
      <c r="X268"/>
    </row>
    <row r="269" spans="1:24" s="21" customFormat="1" x14ac:dyDescent="0.3">
      <c r="A269" s="7" t="s">
        <v>281</v>
      </c>
      <c r="B269" s="7" t="s">
        <v>555</v>
      </c>
      <c r="C269" s="7">
        <v>1306</v>
      </c>
      <c r="D269" s="6" t="s">
        <v>8</v>
      </c>
      <c r="E269" s="7">
        <v>925</v>
      </c>
      <c r="F269" s="7" t="s">
        <v>454</v>
      </c>
      <c r="G269" s="7" t="s">
        <v>424</v>
      </c>
      <c r="H269" s="8" t="s">
        <v>1498</v>
      </c>
      <c r="I269" s="15">
        <v>500000</v>
      </c>
      <c r="J269" s="15">
        <v>500000</v>
      </c>
      <c r="K269" s="15">
        <v>500000</v>
      </c>
      <c r="L269" s="15">
        <v>500000</v>
      </c>
      <c r="M269" s="15">
        <v>500000</v>
      </c>
      <c r="N269" s="15">
        <v>500000</v>
      </c>
      <c r="O269" s="15">
        <v>500000</v>
      </c>
      <c r="P269" s="15">
        <v>500000</v>
      </c>
      <c r="Q269" s="15">
        <v>500000</v>
      </c>
      <c r="R269" s="15">
        <v>500000</v>
      </c>
      <c r="S269" s="15">
        <v>500000</v>
      </c>
      <c r="T269" s="15">
        <v>500000</v>
      </c>
      <c r="U269" s="23">
        <v>0.53779999999999994</v>
      </c>
      <c r="V269"/>
      <c r="W269"/>
      <c r="X269"/>
    </row>
    <row r="270" spans="1:24" s="21" customFormat="1" x14ac:dyDescent="0.3">
      <c r="A270" s="7" t="s">
        <v>281</v>
      </c>
      <c r="B270" s="7" t="s">
        <v>555</v>
      </c>
      <c r="C270" s="7">
        <v>1306</v>
      </c>
      <c r="D270" s="6" t="s">
        <v>8</v>
      </c>
      <c r="E270" s="7">
        <v>925</v>
      </c>
      <c r="F270" s="7" t="s">
        <v>455</v>
      </c>
      <c r="G270" s="7" t="s">
        <v>424</v>
      </c>
      <c r="H270" s="8" t="s">
        <v>1499</v>
      </c>
      <c r="I270" s="15">
        <v>1000000</v>
      </c>
      <c r="J270" s="15">
        <v>1000000</v>
      </c>
      <c r="K270" s="15">
        <v>1000000</v>
      </c>
      <c r="L270" s="15">
        <v>1000000</v>
      </c>
      <c r="M270" s="15">
        <v>1000000</v>
      </c>
      <c r="N270" s="15">
        <v>1000000</v>
      </c>
      <c r="O270" s="15">
        <v>1000000</v>
      </c>
      <c r="P270" s="15">
        <v>1000000</v>
      </c>
      <c r="Q270" s="15">
        <v>1000000</v>
      </c>
      <c r="R270" s="15">
        <v>1000000</v>
      </c>
      <c r="S270" s="15">
        <v>1000000</v>
      </c>
      <c r="T270" s="15">
        <v>1000000</v>
      </c>
      <c r="U270" s="23">
        <v>0.53779999999999994</v>
      </c>
      <c r="V270"/>
      <c r="W270"/>
      <c r="X270"/>
    </row>
    <row r="271" spans="1:24" s="21" customFormat="1" x14ac:dyDescent="0.3">
      <c r="A271" s="7" t="s">
        <v>281</v>
      </c>
      <c r="B271" s="7" t="s">
        <v>555</v>
      </c>
      <c r="C271" s="7">
        <v>1306</v>
      </c>
      <c r="D271" s="6" t="s">
        <v>8</v>
      </c>
      <c r="E271" s="7">
        <v>922</v>
      </c>
      <c r="F271" s="7" t="s">
        <v>456</v>
      </c>
      <c r="G271" s="7" t="s">
        <v>424</v>
      </c>
      <c r="H271" s="8" t="s">
        <v>328</v>
      </c>
      <c r="I271" s="15">
        <v>500000</v>
      </c>
      <c r="J271" s="15">
        <v>500000</v>
      </c>
      <c r="K271" s="15">
        <v>500000</v>
      </c>
      <c r="L271" s="15">
        <v>500000</v>
      </c>
      <c r="M271" s="15">
        <v>500000</v>
      </c>
      <c r="N271" s="15">
        <v>500000</v>
      </c>
      <c r="O271" s="15">
        <v>500000</v>
      </c>
      <c r="P271" s="15">
        <v>500000</v>
      </c>
      <c r="Q271" s="15">
        <v>500000</v>
      </c>
      <c r="R271" s="15">
        <v>500000</v>
      </c>
      <c r="S271" s="15">
        <v>500000</v>
      </c>
      <c r="T271" s="15">
        <v>500000</v>
      </c>
      <c r="U271" s="23">
        <v>0.53779999999999994</v>
      </c>
      <c r="V271"/>
      <c r="W271"/>
      <c r="X271"/>
    </row>
    <row r="272" spans="1:24" s="21" customFormat="1" x14ac:dyDescent="0.3">
      <c r="A272" s="7" t="s">
        <v>281</v>
      </c>
      <c r="B272" s="7" t="s">
        <v>555</v>
      </c>
      <c r="C272" s="7">
        <v>1306</v>
      </c>
      <c r="D272" s="6" t="s">
        <v>8</v>
      </c>
      <c r="E272" s="7">
        <v>913</v>
      </c>
      <c r="F272" s="7" t="s">
        <v>457</v>
      </c>
      <c r="G272" s="7" t="s">
        <v>424</v>
      </c>
      <c r="H272" s="8" t="s">
        <v>1500</v>
      </c>
      <c r="I272" s="15">
        <v>0</v>
      </c>
      <c r="J272" s="15">
        <v>0</v>
      </c>
      <c r="K272" s="15">
        <v>1000000</v>
      </c>
      <c r="L272" s="15">
        <v>0</v>
      </c>
      <c r="M272" s="15">
        <v>0</v>
      </c>
      <c r="N272" s="15">
        <v>0</v>
      </c>
      <c r="O272" s="15">
        <v>1000000</v>
      </c>
      <c r="P272" s="15">
        <v>0</v>
      </c>
      <c r="Q272" s="15">
        <v>0</v>
      </c>
      <c r="R272" s="15">
        <v>0</v>
      </c>
      <c r="S272" s="15">
        <v>1000000</v>
      </c>
      <c r="T272" s="15">
        <v>0</v>
      </c>
      <c r="U272" s="23">
        <v>0.53779999999999994</v>
      </c>
      <c r="V272"/>
      <c r="W272"/>
      <c r="X272"/>
    </row>
    <row r="273" spans="1:24" s="21" customFormat="1" x14ac:dyDescent="0.3">
      <c r="A273" s="7" t="s">
        <v>281</v>
      </c>
      <c r="B273" s="7" t="s">
        <v>555</v>
      </c>
      <c r="C273" s="7">
        <v>1306</v>
      </c>
      <c r="D273" s="6" t="s">
        <v>8</v>
      </c>
      <c r="E273" s="7">
        <v>925</v>
      </c>
      <c r="F273" s="7" t="s">
        <v>458</v>
      </c>
      <c r="G273" s="7" t="s">
        <v>424</v>
      </c>
      <c r="H273" s="8" t="s">
        <v>335</v>
      </c>
      <c r="I273" s="15">
        <v>1000000</v>
      </c>
      <c r="J273" s="15">
        <v>1000000</v>
      </c>
      <c r="K273" s="15">
        <v>1000000</v>
      </c>
      <c r="L273" s="15">
        <v>1000000</v>
      </c>
      <c r="M273" s="15">
        <v>1000000</v>
      </c>
      <c r="N273" s="15">
        <v>1000000</v>
      </c>
      <c r="O273" s="15">
        <v>1000000</v>
      </c>
      <c r="P273" s="15">
        <v>1000000</v>
      </c>
      <c r="Q273" s="15">
        <v>1000000</v>
      </c>
      <c r="R273" s="15">
        <v>1000000</v>
      </c>
      <c r="S273" s="15">
        <v>1000000</v>
      </c>
      <c r="T273" s="15">
        <v>1000000</v>
      </c>
      <c r="U273" s="23">
        <v>0.53779999999999994</v>
      </c>
      <c r="V273"/>
      <c r="W273"/>
      <c r="X273"/>
    </row>
    <row r="274" spans="1:24" s="21" customFormat="1" x14ac:dyDescent="0.3">
      <c r="A274" s="7" t="s">
        <v>281</v>
      </c>
      <c r="B274" s="7" t="s">
        <v>555</v>
      </c>
      <c r="C274" s="7">
        <v>1306</v>
      </c>
      <c r="D274" s="6" t="s">
        <v>8</v>
      </c>
      <c r="E274" s="7">
        <v>925</v>
      </c>
      <c r="F274" s="7" t="s">
        <v>459</v>
      </c>
      <c r="G274" s="7" t="s">
        <v>424</v>
      </c>
      <c r="H274" s="8" t="s">
        <v>1501</v>
      </c>
      <c r="I274" s="15">
        <v>500000</v>
      </c>
      <c r="J274" s="15">
        <v>500000</v>
      </c>
      <c r="K274" s="15">
        <v>500000</v>
      </c>
      <c r="L274" s="15">
        <v>500000</v>
      </c>
      <c r="M274" s="15">
        <v>500000</v>
      </c>
      <c r="N274" s="15">
        <v>500000</v>
      </c>
      <c r="O274" s="15">
        <v>500000</v>
      </c>
      <c r="P274" s="15">
        <v>500000</v>
      </c>
      <c r="Q274" s="15">
        <v>500000</v>
      </c>
      <c r="R274" s="15">
        <v>500000</v>
      </c>
      <c r="S274" s="15">
        <v>500000</v>
      </c>
      <c r="T274" s="15">
        <v>500000</v>
      </c>
      <c r="U274" s="23">
        <v>0.53779999999999994</v>
      </c>
      <c r="V274"/>
      <c r="W274"/>
      <c r="X274"/>
    </row>
    <row r="275" spans="1:24" s="21" customFormat="1" x14ac:dyDescent="0.3">
      <c r="A275" s="7" t="s">
        <v>281</v>
      </c>
      <c r="B275" s="7" t="s">
        <v>555</v>
      </c>
      <c r="C275" s="7">
        <v>1306</v>
      </c>
      <c r="D275" s="6" t="s">
        <v>8</v>
      </c>
      <c r="E275" s="7">
        <v>925</v>
      </c>
      <c r="F275" s="7" t="s">
        <v>460</v>
      </c>
      <c r="G275" s="7" t="s">
        <v>424</v>
      </c>
      <c r="H275" s="8" t="s">
        <v>1502</v>
      </c>
      <c r="I275" s="15">
        <v>200000</v>
      </c>
      <c r="J275" s="15">
        <v>200000</v>
      </c>
      <c r="K275" s="15">
        <v>200000</v>
      </c>
      <c r="L275" s="15">
        <v>200000</v>
      </c>
      <c r="M275" s="15">
        <v>200000</v>
      </c>
      <c r="N275" s="15">
        <v>200000</v>
      </c>
      <c r="O275" s="15">
        <v>200000</v>
      </c>
      <c r="P275" s="15">
        <v>200000</v>
      </c>
      <c r="Q275" s="15">
        <v>200000</v>
      </c>
      <c r="R275" s="15">
        <v>200000</v>
      </c>
      <c r="S275" s="15">
        <v>200000</v>
      </c>
      <c r="T275" s="15">
        <v>200000</v>
      </c>
      <c r="U275" s="23">
        <v>0.53779999999999994</v>
      </c>
      <c r="V275"/>
      <c r="W275"/>
      <c r="X275"/>
    </row>
    <row r="276" spans="1:24" s="21" customFormat="1" x14ac:dyDescent="0.3">
      <c r="A276" s="7" t="s">
        <v>281</v>
      </c>
      <c r="B276" s="7" t="s">
        <v>555</v>
      </c>
      <c r="C276" s="7">
        <v>1306</v>
      </c>
      <c r="D276" s="6" t="s">
        <v>8</v>
      </c>
      <c r="E276" s="7">
        <v>925</v>
      </c>
      <c r="F276" s="7" t="s">
        <v>461</v>
      </c>
      <c r="G276" s="7" t="s">
        <v>425</v>
      </c>
      <c r="H276" s="8" t="s">
        <v>340</v>
      </c>
      <c r="I276" s="15">
        <v>300000</v>
      </c>
      <c r="J276" s="15">
        <v>300000</v>
      </c>
      <c r="K276" s="15">
        <v>300000</v>
      </c>
      <c r="L276" s="15">
        <v>300000</v>
      </c>
      <c r="M276" s="15">
        <v>300000</v>
      </c>
      <c r="N276" s="15">
        <v>300000</v>
      </c>
      <c r="O276" s="15">
        <v>300000</v>
      </c>
      <c r="P276" s="15">
        <v>300000</v>
      </c>
      <c r="Q276" s="15">
        <v>300000</v>
      </c>
      <c r="R276" s="15">
        <v>300000</v>
      </c>
      <c r="S276" s="15">
        <v>300000</v>
      </c>
      <c r="T276" s="15">
        <v>300000</v>
      </c>
      <c r="U276" s="23">
        <v>0.53779999999999994</v>
      </c>
      <c r="V276"/>
      <c r="W276"/>
      <c r="X276"/>
    </row>
    <row r="277" spans="1:24" s="21" customFormat="1" x14ac:dyDescent="0.3">
      <c r="A277" s="7" t="s">
        <v>281</v>
      </c>
      <c r="B277" s="7" t="s">
        <v>555</v>
      </c>
      <c r="C277" s="7">
        <v>1306</v>
      </c>
      <c r="D277" s="6" t="s">
        <v>8</v>
      </c>
      <c r="E277" s="7">
        <v>925</v>
      </c>
      <c r="F277" s="7" t="s">
        <v>462</v>
      </c>
      <c r="G277" s="7" t="s">
        <v>425</v>
      </c>
      <c r="H277" s="8" t="s">
        <v>344</v>
      </c>
      <c r="I277" s="15">
        <v>1000000</v>
      </c>
      <c r="J277" s="15">
        <v>1000000</v>
      </c>
      <c r="K277" s="15">
        <v>1000000</v>
      </c>
      <c r="L277" s="15">
        <v>1000000</v>
      </c>
      <c r="M277" s="15">
        <v>1000000</v>
      </c>
      <c r="N277" s="15">
        <v>1000000</v>
      </c>
      <c r="O277" s="15">
        <v>1000000</v>
      </c>
      <c r="P277" s="15">
        <v>1000000</v>
      </c>
      <c r="Q277" s="15">
        <v>1000000</v>
      </c>
      <c r="R277" s="15">
        <v>1000000</v>
      </c>
      <c r="S277" s="15">
        <v>1000000</v>
      </c>
      <c r="T277" s="15">
        <v>1000000</v>
      </c>
      <c r="U277" s="23">
        <v>0.53779999999999994</v>
      </c>
      <c r="V277"/>
      <c r="W277"/>
      <c r="X277"/>
    </row>
    <row r="278" spans="1:24" s="21" customFormat="1" x14ac:dyDescent="0.3">
      <c r="A278" s="7" t="s">
        <v>281</v>
      </c>
      <c r="B278" s="7" t="s">
        <v>555</v>
      </c>
      <c r="C278" s="7">
        <v>1306</v>
      </c>
      <c r="D278" s="6" t="s">
        <v>8</v>
      </c>
      <c r="E278" s="7">
        <v>905</v>
      </c>
      <c r="F278" s="7" t="s">
        <v>463</v>
      </c>
      <c r="G278" s="7" t="s">
        <v>425</v>
      </c>
      <c r="H278" s="8" t="s">
        <v>345</v>
      </c>
      <c r="I278" s="15">
        <v>1000000</v>
      </c>
      <c r="J278" s="15">
        <v>1000000</v>
      </c>
      <c r="K278" s="15">
        <v>1000000</v>
      </c>
      <c r="L278" s="15">
        <v>1000000</v>
      </c>
      <c r="M278" s="15">
        <v>1000000</v>
      </c>
      <c r="N278" s="15">
        <v>1000000</v>
      </c>
      <c r="O278" s="15">
        <v>1000000</v>
      </c>
      <c r="P278" s="15">
        <v>1000000</v>
      </c>
      <c r="Q278" s="15">
        <v>1000000</v>
      </c>
      <c r="R278" s="15">
        <v>1000000</v>
      </c>
      <c r="S278" s="15">
        <v>1000000</v>
      </c>
      <c r="T278" s="15">
        <v>1000000</v>
      </c>
      <c r="U278" s="23">
        <v>0.53779999999999994</v>
      </c>
      <c r="V278"/>
      <c r="W278"/>
      <c r="X278"/>
    </row>
    <row r="279" spans="1:24" s="21" customFormat="1" x14ac:dyDescent="0.3">
      <c r="A279" s="7" t="s">
        <v>281</v>
      </c>
      <c r="B279" s="7" t="s">
        <v>555</v>
      </c>
      <c r="C279" s="7">
        <v>1306</v>
      </c>
      <c r="D279" s="6" t="s">
        <v>8</v>
      </c>
      <c r="E279" s="7">
        <v>913</v>
      </c>
      <c r="F279" s="7" t="s">
        <v>464</v>
      </c>
      <c r="G279" s="7" t="s">
        <v>425</v>
      </c>
      <c r="H279" s="8" t="s">
        <v>347</v>
      </c>
      <c r="I279" s="15">
        <v>0</v>
      </c>
      <c r="J279" s="15">
        <v>0</v>
      </c>
      <c r="K279" s="15">
        <v>0</v>
      </c>
      <c r="L279" s="15">
        <v>1000000</v>
      </c>
      <c r="M279" s="15">
        <v>0</v>
      </c>
      <c r="N279" s="15">
        <v>1000000</v>
      </c>
      <c r="O279" s="15">
        <v>0</v>
      </c>
      <c r="P279" s="15">
        <v>0</v>
      </c>
      <c r="Q279" s="15">
        <v>0</v>
      </c>
      <c r="R279" s="15">
        <v>1000000</v>
      </c>
      <c r="S279" s="15">
        <v>0</v>
      </c>
      <c r="T279" s="15">
        <v>0</v>
      </c>
      <c r="U279" s="23">
        <v>0.53779999999999994</v>
      </c>
      <c r="V279"/>
      <c r="W279"/>
      <c r="X279"/>
    </row>
    <row r="280" spans="1:24" s="21" customFormat="1" x14ac:dyDescent="0.3">
      <c r="A280" s="7" t="s">
        <v>281</v>
      </c>
      <c r="B280" s="7" t="s">
        <v>555</v>
      </c>
      <c r="C280" s="7">
        <v>1306</v>
      </c>
      <c r="D280" s="6" t="s">
        <v>8</v>
      </c>
      <c r="E280" s="7">
        <v>905</v>
      </c>
      <c r="F280" s="7" t="s">
        <v>465</v>
      </c>
      <c r="G280" s="7" t="s">
        <v>425</v>
      </c>
      <c r="H280" s="8" t="s">
        <v>1503</v>
      </c>
      <c r="I280" s="15">
        <v>0</v>
      </c>
      <c r="J280" s="15">
        <v>0</v>
      </c>
      <c r="K280" s="15">
        <v>0</v>
      </c>
      <c r="L280" s="15">
        <v>1000000</v>
      </c>
      <c r="M280" s="15">
        <v>0</v>
      </c>
      <c r="N280" s="15">
        <v>0</v>
      </c>
      <c r="O280" s="15">
        <v>0</v>
      </c>
      <c r="P280" s="15">
        <v>1000000</v>
      </c>
      <c r="Q280" s="15">
        <v>0</v>
      </c>
      <c r="R280" s="15">
        <v>0</v>
      </c>
      <c r="S280" s="15">
        <v>0</v>
      </c>
      <c r="T280" s="15">
        <v>1000000</v>
      </c>
      <c r="U280" s="23">
        <v>0.53779999999999994</v>
      </c>
      <c r="V280"/>
      <c r="W280"/>
      <c r="X280"/>
    </row>
    <row r="281" spans="1:24" s="21" customFormat="1" x14ac:dyDescent="0.3">
      <c r="A281" s="7" t="s">
        <v>281</v>
      </c>
      <c r="B281" s="7" t="s">
        <v>555</v>
      </c>
      <c r="C281" s="7">
        <v>1306</v>
      </c>
      <c r="D281" s="6" t="s">
        <v>8</v>
      </c>
      <c r="E281" s="7">
        <v>925</v>
      </c>
      <c r="F281" s="7" t="s">
        <v>466</v>
      </c>
      <c r="G281" s="7" t="s">
        <v>425</v>
      </c>
      <c r="H281" s="8" t="s">
        <v>1504</v>
      </c>
      <c r="I281" s="15">
        <v>1500000</v>
      </c>
      <c r="J281" s="15">
        <v>1500000</v>
      </c>
      <c r="K281" s="15">
        <v>1500000</v>
      </c>
      <c r="L281" s="15">
        <v>1500000</v>
      </c>
      <c r="M281" s="15">
        <v>1500000</v>
      </c>
      <c r="N281" s="15">
        <v>1500000</v>
      </c>
      <c r="O281" s="15">
        <v>1500000</v>
      </c>
      <c r="P281" s="15">
        <v>1500000</v>
      </c>
      <c r="Q281" s="15">
        <v>1500000</v>
      </c>
      <c r="R281" s="15">
        <v>1500000</v>
      </c>
      <c r="S281" s="15">
        <v>1500000</v>
      </c>
      <c r="T281" s="15">
        <v>1500000</v>
      </c>
      <c r="U281" s="23">
        <v>0.53779999999999994</v>
      </c>
      <c r="V281"/>
      <c r="W281"/>
      <c r="X281"/>
    </row>
    <row r="282" spans="1:24" s="21" customFormat="1" x14ac:dyDescent="0.3">
      <c r="A282" s="7" t="s">
        <v>281</v>
      </c>
      <c r="B282" s="7" t="s">
        <v>555</v>
      </c>
      <c r="C282" s="7">
        <v>1306</v>
      </c>
      <c r="D282" s="6" t="s">
        <v>8</v>
      </c>
      <c r="E282" s="7">
        <v>925</v>
      </c>
      <c r="F282" s="7" t="s">
        <v>467</v>
      </c>
      <c r="G282" s="7" t="s">
        <v>425</v>
      </c>
      <c r="H282" s="8" t="s">
        <v>341</v>
      </c>
      <c r="I282" s="15">
        <v>500000</v>
      </c>
      <c r="J282" s="15">
        <v>500000</v>
      </c>
      <c r="K282" s="15">
        <v>500000</v>
      </c>
      <c r="L282" s="15">
        <v>500000</v>
      </c>
      <c r="M282" s="15">
        <v>500000</v>
      </c>
      <c r="N282" s="15">
        <v>500000</v>
      </c>
      <c r="O282" s="15">
        <v>500000</v>
      </c>
      <c r="P282" s="15">
        <v>500000</v>
      </c>
      <c r="Q282" s="15">
        <v>500000</v>
      </c>
      <c r="R282" s="15">
        <v>500000</v>
      </c>
      <c r="S282" s="15">
        <v>500000</v>
      </c>
      <c r="T282" s="15">
        <v>500000</v>
      </c>
      <c r="U282" s="23">
        <v>0.53779999999999994</v>
      </c>
      <c r="V282"/>
      <c r="W282"/>
      <c r="X282"/>
    </row>
    <row r="283" spans="1:24" s="21" customFormat="1" x14ac:dyDescent="0.3">
      <c r="A283" s="7" t="s">
        <v>281</v>
      </c>
      <c r="B283" s="7" t="s">
        <v>555</v>
      </c>
      <c r="C283" s="7">
        <v>1306</v>
      </c>
      <c r="D283" s="6" t="s">
        <v>8</v>
      </c>
      <c r="E283" s="7">
        <v>925</v>
      </c>
      <c r="F283" s="7" t="s">
        <v>468</v>
      </c>
      <c r="G283" s="7" t="s">
        <v>425</v>
      </c>
      <c r="H283" s="8" t="s">
        <v>1505</v>
      </c>
      <c r="I283" s="15">
        <v>500000</v>
      </c>
      <c r="J283" s="15">
        <v>500000</v>
      </c>
      <c r="K283" s="15">
        <v>500000</v>
      </c>
      <c r="L283" s="15">
        <v>500000</v>
      </c>
      <c r="M283" s="15">
        <v>500000</v>
      </c>
      <c r="N283" s="15">
        <v>500000</v>
      </c>
      <c r="O283" s="15">
        <v>500000</v>
      </c>
      <c r="P283" s="15">
        <v>500000</v>
      </c>
      <c r="Q283" s="15">
        <v>500000</v>
      </c>
      <c r="R283" s="15">
        <v>500000</v>
      </c>
      <c r="S283" s="15">
        <v>500000</v>
      </c>
      <c r="T283" s="15">
        <v>500000</v>
      </c>
      <c r="U283" s="23">
        <v>0.53779999999999994</v>
      </c>
      <c r="V283"/>
      <c r="W283"/>
      <c r="X283"/>
    </row>
    <row r="284" spans="1:24" s="21" customFormat="1" x14ac:dyDescent="0.3">
      <c r="A284" s="7" t="s">
        <v>281</v>
      </c>
      <c r="B284" s="7" t="s">
        <v>555</v>
      </c>
      <c r="C284" s="7">
        <v>1306</v>
      </c>
      <c r="D284" s="7" t="s">
        <v>253</v>
      </c>
      <c r="E284" s="7">
        <v>999</v>
      </c>
      <c r="F284" s="7" t="s">
        <v>253</v>
      </c>
      <c r="G284" s="7" t="s">
        <v>425</v>
      </c>
      <c r="H284" s="8" t="s">
        <v>346</v>
      </c>
      <c r="I284" s="15">
        <v>21000000</v>
      </c>
      <c r="J284" s="15">
        <v>150000000</v>
      </c>
      <c r="K284" s="15">
        <v>30000000</v>
      </c>
      <c r="L284" s="15">
        <v>40000000</v>
      </c>
      <c r="M284" s="15">
        <v>50000000</v>
      </c>
      <c r="N284" s="15">
        <v>75000000</v>
      </c>
      <c r="O284" s="15">
        <v>50000000</v>
      </c>
      <c r="P284" s="15">
        <v>75000000</v>
      </c>
      <c r="Q284" s="15">
        <v>50000000</v>
      </c>
      <c r="R284" s="15">
        <v>120000000</v>
      </c>
      <c r="S284" s="15">
        <v>50000000</v>
      </c>
      <c r="T284" s="15">
        <v>120000000</v>
      </c>
      <c r="U284" s="23">
        <v>0.53779999999999994</v>
      </c>
      <c r="V284"/>
      <c r="W284"/>
      <c r="X284"/>
    </row>
    <row r="285" spans="1:24" s="21" customFormat="1" x14ac:dyDescent="0.3">
      <c r="A285" s="7" t="s">
        <v>281</v>
      </c>
      <c r="B285" s="7" t="s">
        <v>555</v>
      </c>
      <c r="C285" s="7">
        <v>1306</v>
      </c>
      <c r="D285" s="6" t="s">
        <v>8</v>
      </c>
      <c r="E285" s="7">
        <v>926</v>
      </c>
      <c r="F285" s="7" t="s">
        <v>469</v>
      </c>
      <c r="G285" s="7" t="s">
        <v>425</v>
      </c>
      <c r="H285" s="8" t="s">
        <v>355</v>
      </c>
      <c r="I285" s="15">
        <v>41666666.666666664</v>
      </c>
      <c r="J285" s="15">
        <v>41666666.666666664</v>
      </c>
      <c r="K285" s="15">
        <v>41666666.666666664</v>
      </c>
      <c r="L285" s="15">
        <v>41666666.666666664</v>
      </c>
      <c r="M285" s="15">
        <v>41666666.666666664</v>
      </c>
      <c r="N285" s="15">
        <v>41666666.666666664</v>
      </c>
      <c r="O285" s="15">
        <v>41666666.666666664</v>
      </c>
      <c r="P285" s="15">
        <v>41666666.666666664</v>
      </c>
      <c r="Q285" s="15">
        <v>41666666.666666664</v>
      </c>
      <c r="R285" s="15">
        <v>41666666.666666664</v>
      </c>
      <c r="S285" s="15">
        <v>41666666.666666664</v>
      </c>
      <c r="T285" s="15">
        <v>41666666.666666664</v>
      </c>
      <c r="U285" s="23">
        <v>0.53779999999999994</v>
      </c>
      <c r="V285"/>
      <c r="W285"/>
      <c r="X285"/>
    </row>
    <row r="286" spans="1:24" s="21" customFormat="1" x14ac:dyDescent="0.3">
      <c r="A286" s="7" t="s">
        <v>281</v>
      </c>
      <c r="B286" s="7" t="s">
        <v>555</v>
      </c>
      <c r="C286" s="7">
        <v>1306</v>
      </c>
      <c r="D286" s="6" t="s">
        <v>8</v>
      </c>
      <c r="E286" s="7">
        <v>926</v>
      </c>
      <c r="F286" s="7" t="s">
        <v>470</v>
      </c>
      <c r="G286" s="7" t="s">
        <v>425</v>
      </c>
      <c r="H286" s="8" t="s">
        <v>357</v>
      </c>
      <c r="I286" s="15">
        <v>41666666.666666664</v>
      </c>
      <c r="J286" s="15">
        <v>41666666.666666664</v>
      </c>
      <c r="K286" s="15">
        <v>41666666.666666664</v>
      </c>
      <c r="L286" s="15">
        <v>41666666.666666664</v>
      </c>
      <c r="M286" s="15">
        <v>41666666.666666664</v>
      </c>
      <c r="N286" s="15">
        <v>41666666.666666664</v>
      </c>
      <c r="O286" s="15">
        <v>41666666.666666664</v>
      </c>
      <c r="P286" s="15">
        <v>41666666.666666664</v>
      </c>
      <c r="Q286" s="15">
        <v>41666666.666666664</v>
      </c>
      <c r="R286" s="15">
        <v>41666666.666666664</v>
      </c>
      <c r="S286" s="15">
        <v>41666666.666666664</v>
      </c>
      <c r="T286" s="15">
        <v>41666666.666666664</v>
      </c>
      <c r="U286" s="23">
        <v>0.53779999999999994</v>
      </c>
      <c r="V286"/>
      <c r="W286"/>
      <c r="X286"/>
    </row>
    <row r="287" spans="1:24" s="21" customFormat="1" x14ac:dyDescent="0.3">
      <c r="A287" s="7" t="s">
        <v>281</v>
      </c>
      <c r="B287" s="7" t="s">
        <v>555</v>
      </c>
      <c r="C287" s="7">
        <v>1306</v>
      </c>
      <c r="D287" s="6" t="s">
        <v>8</v>
      </c>
      <c r="E287" s="7">
        <v>926</v>
      </c>
      <c r="F287" s="7" t="s">
        <v>471</v>
      </c>
      <c r="G287" s="7" t="s">
        <v>425</v>
      </c>
      <c r="H287" s="8" t="s">
        <v>1507</v>
      </c>
      <c r="I287" s="15">
        <v>58333333.333333336</v>
      </c>
      <c r="J287" s="15">
        <v>58333333.333333336</v>
      </c>
      <c r="K287" s="15">
        <v>58333333.333333336</v>
      </c>
      <c r="L287" s="15">
        <v>58333333.333333336</v>
      </c>
      <c r="M287" s="15">
        <v>58333333.333333336</v>
      </c>
      <c r="N287" s="15">
        <v>58333333.333333336</v>
      </c>
      <c r="O287" s="15">
        <v>58333333.333333336</v>
      </c>
      <c r="P287" s="15">
        <v>58333333.333333336</v>
      </c>
      <c r="Q287" s="15">
        <v>58333333.333333336</v>
      </c>
      <c r="R287" s="15">
        <v>58333333.333333336</v>
      </c>
      <c r="S287" s="15">
        <v>58333333.333333336</v>
      </c>
      <c r="T287" s="15">
        <v>58333333.333333336</v>
      </c>
      <c r="U287" s="23">
        <v>0.53779999999999994</v>
      </c>
      <c r="V287"/>
      <c r="W287"/>
      <c r="X287"/>
    </row>
    <row r="288" spans="1:24" s="21" customFormat="1" x14ac:dyDescent="0.3">
      <c r="A288" s="7" t="s">
        <v>281</v>
      </c>
      <c r="B288" s="7" t="s">
        <v>555</v>
      </c>
      <c r="C288" s="7">
        <v>1306</v>
      </c>
      <c r="D288" s="6" t="s">
        <v>8</v>
      </c>
      <c r="E288" s="7">
        <v>926</v>
      </c>
      <c r="F288" s="7" t="s">
        <v>472</v>
      </c>
      <c r="G288" s="7" t="s">
        <v>425</v>
      </c>
      <c r="H288" s="8" t="s">
        <v>354</v>
      </c>
      <c r="I288" s="15">
        <v>41666666.666666664</v>
      </c>
      <c r="J288" s="15">
        <v>41666666.666666664</v>
      </c>
      <c r="K288" s="15">
        <v>41666666.666666664</v>
      </c>
      <c r="L288" s="15">
        <v>41666666.666666664</v>
      </c>
      <c r="M288" s="15">
        <v>41666666.666666664</v>
      </c>
      <c r="N288" s="15">
        <v>41666666.666666664</v>
      </c>
      <c r="O288" s="15">
        <v>41666666.666666664</v>
      </c>
      <c r="P288" s="15">
        <v>41666666.666666664</v>
      </c>
      <c r="Q288" s="15">
        <v>41666666.666666664</v>
      </c>
      <c r="R288" s="15">
        <v>41666666.666666664</v>
      </c>
      <c r="S288" s="15">
        <v>41666666.666666664</v>
      </c>
      <c r="T288" s="15">
        <v>41666666.666666664</v>
      </c>
      <c r="U288" s="23">
        <v>0.53779999999999994</v>
      </c>
      <c r="V288"/>
      <c r="W288"/>
      <c r="X288"/>
    </row>
    <row r="289" spans="1:24" s="21" customFormat="1" x14ac:dyDescent="0.3">
      <c r="A289" s="7" t="s">
        <v>281</v>
      </c>
      <c r="B289" s="7" t="s">
        <v>555</v>
      </c>
      <c r="C289" s="7">
        <v>1306</v>
      </c>
      <c r="D289" s="6" t="s">
        <v>8</v>
      </c>
      <c r="E289" s="7">
        <v>926</v>
      </c>
      <c r="F289" s="7" t="s">
        <v>473</v>
      </c>
      <c r="G289" s="7" t="s">
        <v>425</v>
      </c>
      <c r="H289" s="8" t="s">
        <v>361</v>
      </c>
      <c r="I289" s="15">
        <v>58333333.333333336</v>
      </c>
      <c r="J289" s="15">
        <v>58333333.333333336</v>
      </c>
      <c r="K289" s="15">
        <v>58333333.333333336</v>
      </c>
      <c r="L289" s="15">
        <v>58333333.333333336</v>
      </c>
      <c r="M289" s="15">
        <v>58333333.333333336</v>
      </c>
      <c r="N289" s="15">
        <v>58333333.333333336</v>
      </c>
      <c r="O289" s="15">
        <v>58333333.333333336</v>
      </c>
      <c r="P289" s="15">
        <v>58333333.333333336</v>
      </c>
      <c r="Q289" s="15">
        <v>58333333.333333336</v>
      </c>
      <c r="R289" s="15">
        <v>58333333.333333336</v>
      </c>
      <c r="S289" s="15">
        <v>58333333.333333336</v>
      </c>
      <c r="T289" s="15">
        <v>58333333.333333336</v>
      </c>
      <c r="U289" s="23">
        <v>0.53779999999999994</v>
      </c>
      <c r="V289"/>
      <c r="W289"/>
      <c r="X289"/>
    </row>
    <row r="290" spans="1:24" s="21" customFormat="1" x14ac:dyDescent="0.3">
      <c r="A290" s="7" t="s">
        <v>281</v>
      </c>
      <c r="B290" s="7" t="s">
        <v>555</v>
      </c>
      <c r="C290" s="7">
        <v>1306</v>
      </c>
      <c r="D290" s="6" t="s">
        <v>8</v>
      </c>
      <c r="E290" s="7">
        <v>926</v>
      </c>
      <c r="F290" s="7" t="s">
        <v>474</v>
      </c>
      <c r="G290" s="7" t="s">
        <v>425</v>
      </c>
      <c r="H290" s="8" t="s">
        <v>361</v>
      </c>
      <c r="I290" s="15">
        <v>33333333.333333336</v>
      </c>
      <c r="J290" s="15">
        <v>33333333.333333336</v>
      </c>
      <c r="K290" s="15">
        <v>33333333.333333336</v>
      </c>
      <c r="L290" s="15">
        <v>33333333.333333336</v>
      </c>
      <c r="M290" s="15">
        <v>33333333.333333336</v>
      </c>
      <c r="N290" s="15">
        <v>33333333.333333336</v>
      </c>
      <c r="O290" s="15">
        <v>33333333.333333336</v>
      </c>
      <c r="P290" s="15">
        <v>33333333.333333336</v>
      </c>
      <c r="Q290" s="15">
        <v>33333333.333333336</v>
      </c>
      <c r="R290" s="15">
        <v>33333333.333333336</v>
      </c>
      <c r="S290" s="15">
        <v>33333333.333333336</v>
      </c>
      <c r="T290" s="15">
        <v>33333333.333333336</v>
      </c>
      <c r="U290" s="23">
        <v>0.53779999999999994</v>
      </c>
      <c r="V290"/>
      <c r="W290"/>
      <c r="X290"/>
    </row>
    <row r="291" spans="1:24" s="21" customFormat="1" x14ac:dyDescent="0.3">
      <c r="A291" s="7" t="s">
        <v>281</v>
      </c>
      <c r="B291" s="7" t="s">
        <v>555</v>
      </c>
      <c r="C291" s="7">
        <v>1306</v>
      </c>
      <c r="D291" s="6" t="s">
        <v>8</v>
      </c>
      <c r="E291" s="7">
        <v>926</v>
      </c>
      <c r="F291" s="7" t="s">
        <v>475</v>
      </c>
      <c r="G291" s="7" t="s">
        <v>425</v>
      </c>
      <c r="H291" s="8" t="s">
        <v>1506</v>
      </c>
      <c r="I291" s="15">
        <v>41666666.666666664</v>
      </c>
      <c r="J291" s="15">
        <v>41666666.666666664</v>
      </c>
      <c r="K291" s="15">
        <v>41666666.666666664</v>
      </c>
      <c r="L291" s="15">
        <v>41666666.666666664</v>
      </c>
      <c r="M291" s="15">
        <v>41666666.666666664</v>
      </c>
      <c r="N291" s="15">
        <v>41666666.666666664</v>
      </c>
      <c r="O291" s="15">
        <v>41666666.666666664</v>
      </c>
      <c r="P291" s="15">
        <v>41666666.666666664</v>
      </c>
      <c r="Q291" s="15">
        <v>41666666.666666664</v>
      </c>
      <c r="R291" s="15">
        <v>41666666.666666664</v>
      </c>
      <c r="S291" s="15">
        <v>41666666.666666664</v>
      </c>
      <c r="T291" s="15">
        <v>41666666.666666664</v>
      </c>
      <c r="U291" s="23">
        <v>0.53779999999999994</v>
      </c>
      <c r="V291"/>
      <c r="W291"/>
      <c r="X291"/>
    </row>
    <row r="292" spans="1:24" s="21" customFormat="1" x14ac:dyDescent="0.3">
      <c r="A292" s="7" t="s">
        <v>281</v>
      </c>
      <c r="B292" s="7" t="s">
        <v>555</v>
      </c>
      <c r="C292" s="7">
        <v>1306</v>
      </c>
      <c r="D292" s="6" t="s">
        <v>8</v>
      </c>
      <c r="E292" s="7">
        <v>926</v>
      </c>
      <c r="F292" s="7" t="s">
        <v>476</v>
      </c>
      <c r="G292" s="7" t="s">
        <v>425</v>
      </c>
      <c r="H292" s="8" t="s">
        <v>1502</v>
      </c>
      <c r="I292" s="15">
        <v>50000000</v>
      </c>
      <c r="J292" s="15">
        <v>50000000</v>
      </c>
      <c r="K292" s="15">
        <v>50000000</v>
      </c>
      <c r="L292" s="15">
        <v>50000000</v>
      </c>
      <c r="M292" s="15">
        <v>50000000</v>
      </c>
      <c r="N292" s="15">
        <v>50000000</v>
      </c>
      <c r="O292" s="15">
        <v>50000000</v>
      </c>
      <c r="P292" s="15">
        <v>50000000</v>
      </c>
      <c r="Q292" s="15">
        <v>50000000</v>
      </c>
      <c r="R292" s="15">
        <v>50000000</v>
      </c>
      <c r="S292" s="15">
        <v>50000000</v>
      </c>
      <c r="T292" s="15">
        <v>50000000</v>
      </c>
      <c r="U292" s="23">
        <v>0.53779999999999994</v>
      </c>
      <c r="V292"/>
      <c r="W292"/>
      <c r="X292"/>
    </row>
    <row r="293" spans="1:24" s="21" customFormat="1" x14ac:dyDescent="0.3">
      <c r="A293" s="7" t="s">
        <v>281</v>
      </c>
      <c r="B293" s="7" t="s">
        <v>555</v>
      </c>
      <c r="C293" s="7">
        <v>1306</v>
      </c>
      <c r="D293" s="6" t="s">
        <v>8</v>
      </c>
      <c r="E293" s="7">
        <v>926</v>
      </c>
      <c r="F293" s="7" t="s">
        <v>477</v>
      </c>
      <c r="G293" s="7" t="s">
        <v>1536</v>
      </c>
      <c r="H293" s="8" t="s">
        <v>1509</v>
      </c>
      <c r="I293" s="15">
        <v>25000000</v>
      </c>
      <c r="J293" s="15">
        <v>25000000</v>
      </c>
      <c r="K293" s="15">
        <v>25000000</v>
      </c>
      <c r="L293" s="15">
        <v>25000000</v>
      </c>
      <c r="M293" s="15">
        <v>25000000</v>
      </c>
      <c r="N293" s="15">
        <v>25000000</v>
      </c>
      <c r="O293" s="15">
        <v>25000000</v>
      </c>
      <c r="P293" s="15">
        <v>25000000</v>
      </c>
      <c r="Q293" s="15">
        <v>25000000</v>
      </c>
      <c r="R293" s="15">
        <v>25000000</v>
      </c>
      <c r="S293" s="15">
        <v>25000000</v>
      </c>
      <c r="T293" s="15">
        <v>25000000</v>
      </c>
      <c r="U293" s="23">
        <v>0.53779999999999994</v>
      </c>
      <c r="V293"/>
      <c r="W293"/>
      <c r="X293"/>
    </row>
    <row r="294" spans="1:24" s="21" customFormat="1" x14ac:dyDescent="0.3">
      <c r="A294" s="7" t="s">
        <v>281</v>
      </c>
      <c r="B294" s="7" t="s">
        <v>555</v>
      </c>
      <c r="C294" s="7">
        <v>1306</v>
      </c>
      <c r="D294" s="6" t="s">
        <v>8</v>
      </c>
      <c r="E294" s="7">
        <v>926</v>
      </c>
      <c r="F294" s="7" t="s">
        <v>478</v>
      </c>
      <c r="G294" s="7" t="s">
        <v>1536</v>
      </c>
      <c r="H294" s="8" t="s">
        <v>1510</v>
      </c>
      <c r="I294" s="15">
        <v>33333333.333333336</v>
      </c>
      <c r="J294" s="15">
        <v>33333333.333333336</v>
      </c>
      <c r="K294" s="15">
        <v>33333333.333333336</v>
      </c>
      <c r="L294" s="15">
        <v>33333333.333333336</v>
      </c>
      <c r="M294" s="15">
        <v>33333333.333333336</v>
      </c>
      <c r="N294" s="15">
        <v>33333333.333333336</v>
      </c>
      <c r="O294" s="15">
        <v>33333333.333333336</v>
      </c>
      <c r="P294" s="15">
        <v>33333333.333333336</v>
      </c>
      <c r="Q294" s="15">
        <v>33333333.333333336</v>
      </c>
      <c r="R294" s="15">
        <v>33333333.333333336</v>
      </c>
      <c r="S294" s="15">
        <v>33333333.333333336</v>
      </c>
      <c r="T294" s="15">
        <v>33333333.333333336</v>
      </c>
      <c r="U294" s="23">
        <v>0.53779999999999994</v>
      </c>
      <c r="V294"/>
      <c r="W294"/>
      <c r="X294"/>
    </row>
    <row r="295" spans="1:24" s="21" customFormat="1" x14ac:dyDescent="0.3">
      <c r="A295" s="7" t="s">
        <v>281</v>
      </c>
      <c r="B295" s="7" t="s">
        <v>555</v>
      </c>
      <c r="C295" s="7">
        <v>1306</v>
      </c>
      <c r="D295" s="6" t="s">
        <v>8</v>
      </c>
      <c r="E295" s="7">
        <v>926</v>
      </c>
      <c r="F295" s="7" t="s">
        <v>479</v>
      </c>
      <c r="G295" s="7" t="s">
        <v>1536</v>
      </c>
      <c r="H295" s="8" t="s">
        <v>1511</v>
      </c>
      <c r="I295" s="15">
        <v>20833333.333333332</v>
      </c>
      <c r="J295" s="15">
        <v>20833333.333333332</v>
      </c>
      <c r="K295" s="15">
        <v>20833333.333333332</v>
      </c>
      <c r="L295" s="15">
        <v>20833333.333333332</v>
      </c>
      <c r="M295" s="15">
        <v>20833333.333333332</v>
      </c>
      <c r="N295" s="15">
        <v>20833333.333333332</v>
      </c>
      <c r="O295" s="15">
        <v>20833333.333333332</v>
      </c>
      <c r="P295" s="15">
        <v>20833333.333333332</v>
      </c>
      <c r="Q295" s="15">
        <v>20833333.333333332</v>
      </c>
      <c r="R295" s="15">
        <v>20833333.333333332</v>
      </c>
      <c r="S295" s="15">
        <v>20833333.333333332</v>
      </c>
      <c r="T295" s="15">
        <v>20833333.333333332</v>
      </c>
      <c r="U295" s="23">
        <v>0.53779999999999994</v>
      </c>
      <c r="V295"/>
      <c r="W295"/>
      <c r="X295"/>
    </row>
    <row r="296" spans="1:24" s="21" customFormat="1" x14ac:dyDescent="0.3">
      <c r="A296" s="7" t="s">
        <v>281</v>
      </c>
      <c r="B296" s="7" t="s">
        <v>555</v>
      </c>
      <c r="C296" s="7">
        <v>1306</v>
      </c>
      <c r="D296" s="6" t="s">
        <v>8</v>
      </c>
      <c r="E296" s="7">
        <v>924</v>
      </c>
      <c r="F296" s="7" t="s">
        <v>480</v>
      </c>
      <c r="G296" s="7" t="s">
        <v>1536</v>
      </c>
      <c r="H296" s="8" t="s">
        <v>1512</v>
      </c>
      <c r="I296" s="15">
        <v>4166666.666666667</v>
      </c>
      <c r="J296" s="15">
        <v>4166666.666666667</v>
      </c>
      <c r="K296" s="15">
        <v>4166666.666666667</v>
      </c>
      <c r="L296" s="15">
        <v>4166666.666666667</v>
      </c>
      <c r="M296" s="15">
        <v>4166666.666666667</v>
      </c>
      <c r="N296" s="15">
        <v>4166666.666666667</v>
      </c>
      <c r="O296" s="15">
        <v>4166666.666666667</v>
      </c>
      <c r="P296" s="15">
        <v>4166666.666666667</v>
      </c>
      <c r="Q296" s="15">
        <v>4166666.666666667</v>
      </c>
      <c r="R296" s="15">
        <v>4166666.666666667</v>
      </c>
      <c r="S296" s="15">
        <v>4166666.666666667</v>
      </c>
      <c r="T296" s="15">
        <v>4166666.666666667</v>
      </c>
      <c r="U296" s="23">
        <v>0.53779999999999994</v>
      </c>
      <c r="V296"/>
      <c r="W296"/>
      <c r="X296"/>
    </row>
    <row r="297" spans="1:24" s="21" customFormat="1" x14ac:dyDescent="0.3">
      <c r="A297" s="7" t="s">
        <v>281</v>
      </c>
      <c r="B297" s="7" t="s">
        <v>555</v>
      </c>
      <c r="C297" s="7">
        <v>1306</v>
      </c>
      <c r="D297" s="6" t="s">
        <v>8</v>
      </c>
      <c r="E297" s="7">
        <v>924</v>
      </c>
      <c r="F297" s="7" t="s">
        <v>481</v>
      </c>
      <c r="G297" s="7" t="s">
        <v>1536</v>
      </c>
      <c r="H297" s="8" t="s">
        <v>370</v>
      </c>
      <c r="I297" s="15">
        <v>1666666.6666666667</v>
      </c>
      <c r="J297" s="15">
        <v>1666666.6666666667</v>
      </c>
      <c r="K297" s="15">
        <v>1666666.6666666667</v>
      </c>
      <c r="L297" s="15">
        <v>1666666.6666666667</v>
      </c>
      <c r="M297" s="15">
        <v>1666666.6666666667</v>
      </c>
      <c r="N297" s="15">
        <v>1666666.6666666667</v>
      </c>
      <c r="O297" s="15">
        <v>1666666.6666666667</v>
      </c>
      <c r="P297" s="15">
        <v>1666666.6666666667</v>
      </c>
      <c r="Q297" s="15">
        <v>1666666.6666666667</v>
      </c>
      <c r="R297" s="15">
        <v>1666666.6666666667</v>
      </c>
      <c r="S297" s="15">
        <v>1666666.6666666667</v>
      </c>
      <c r="T297" s="15">
        <v>1666666.6666666667</v>
      </c>
      <c r="U297" s="23">
        <v>0.53779999999999994</v>
      </c>
      <c r="V297"/>
      <c r="W297"/>
      <c r="X297"/>
    </row>
    <row r="298" spans="1:24" s="21" customFormat="1" x14ac:dyDescent="0.3">
      <c r="A298" s="7" t="s">
        <v>281</v>
      </c>
      <c r="B298" s="7" t="s">
        <v>555</v>
      </c>
      <c r="C298" s="7">
        <v>1306</v>
      </c>
      <c r="D298" s="6" t="s">
        <v>8</v>
      </c>
      <c r="E298" s="7">
        <v>924</v>
      </c>
      <c r="F298" s="7" t="s">
        <v>482</v>
      </c>
      <c r="G298" s="7" t="s">
        <v>1536</v>
      </c>
      <c r="H298" s="8" t="s">
        <v>1513</v>
      </c>
      <c r="I298" s="15">
        <v>1666666.6666666667</v>
      </c>
      <c r="J298" s="15">
        <v>1666666.6666666667</v>
      </c>
      <c r="K298" s="15">
        <v>1666666.6666666667</v>
      </c>
      <c r="L298" s="15">
        <v>1666666.6666666667</v>
      </c>
      <c r="M298" s="15">
        <v>1666666.6666666667</v>
      </c>
      <c r="N298" s="15">
        <v>1666666.6666666667</v>
      </c>
      <c r="O298" s="15">
        <v>1666666.6666666667</v>
      </c>
      <c r="P298" s="15">
        <v>1666666.6666666667</v>
      </c>
      <c r="Q298" s="15">
        <v>1666666.6666666667</v>
      </c>
      <c r="R298" s="15">
        <v>1666666.6666666667</v>
      </c>
      <c r="S298" s="15">
        <v>1666666.6666666667</v>
      </c>
      <c r="T298" s="15">
        <v>1666666.6666666667</v>
      </c>
      <c r="U298" s="23">
        <v>0.53779999999999994</v>
      </c>
      <c r="V298"/>
      <c r="W298"/>
      <c r="X298"/>
    </row>
    <row r="299" spans="1:24" s="21" customFormat="1" x14ac:dyDescent="0.3">
      <c r="A299" s="7" t="s">
        <v>281</v>
      </c>
      <c r="B299" s="7" t="s">
        <v>555</v>
      </c>
      <c r="C299" s="7">
        <v>1306</v>
      </c>
      <c r="D299" s="6" t="s">
        <v>8</v>
      </c>
      <c r="E299" s="7">
        <v>924</v>
      </c>
      <c r="F299" s="7" t="s">
        <v>483</v>
      </c>
      <c r="G299" s="7" t="s">
        <v>1536</v>
      </c>
      <c r="H299" s="8" t="s">
        <v>1514</v>
      </c>
      <c r="I299" s="15">
        <v>4166666.666666667</v>
      </c>
      <c r="J299" s="15">
        <v>4166666.666666667</v>
      </c>
      <c r="K299" s="15">
        <v>4166666.666666667</v>
      </c>
      <c r="L299" s="15">
        <v>4166666.666666667</v>
      </c>
      <c r="M299" s="15">
        <v>4166666.666666667</v>
      </c>
      <c r="N299" s="15">
        <v>4166666.666666667</v>
      </c>
      <c r="O299" s="15">
        <v>4166666.666666667</v>
      </c>
      <c r="P299" s="15">
        <v>4166666.666666667</v>
      </c>
      <c r="Q299" s="15">
        <v>4166666.666666667</v>
      </c>
      <c r="R299" s="15">
        <v>4166666.666666667</v>
      </c>
      <c r="S299" s="15">
        <v>4166666.666666667</v>
      </c>
      <c r="T299" s="15">
        <v>4166666.666666667</v>
      </c>
      <c r="U299" s="23">
        <v>0.53779999999999994</v>
      </c>
      <c r="V299"/>
      <c r="W299"/>
      <c r="X299"/>
    </row>
    <row r="300" spans="1:24" s="21" customFormat="1" x14ac:dyDescent="0.3">
      <c r="A300" s="7" t="s">
        <v>281</v>
      </c>
      <c r="B300" s="7" t="s">
        <v>555</v>
      </c>
      <c r="C300" s="7">
        <v>1306</v>
      </c>
      <c r="D300" s="6" t="s">
        <v>8</v>
      </c>
      <c r="E300" s="7">
        <v>924</v>
      </c>
      <c r="F300" s="7" t="s">
        <v>484</v>
      </c>
      <c r="G300" s="7" t="s">
        <v>1536</v>
      </c>
      <c r="H300" s="8" t="s">
        <v>1515</v>
      </c>
      <c r="I300" s="15">
        <v>4166666.666666667</v>
      </c>
      <c r="J300" s="15">
        <v>4166666.666666667</v>
      </c>
      <c r="K300" s="15">
        <v>4166666.666666667</v>
      </c>
      <c r="L300" s="15">
        <v>4166666.666666667</v>
      </c>
      <c r="M300" s="15">
        <v>4166666.666666667</v>
      </c>
      <c r="N300" s="15">
        <v>4166666.666666667</v>
      </c>
      <c r="O300" s="15">
        <v>4166666.666666667</v>
      </c>
      <c r="P300" s="15">
        <v>4166666.666666667</v>
      </c>
      <c r="Q300" s="15">
        <v>4166666.666666667</v>
      </c>
      <c r="R300" s="15">
        <v>4166666.666666667</v>
      </c>
      <c r="S300" s="15">
        <v>4166666.666666667</v>
      </c>
      <c r="T300" s="15">
        <v>4166666.666666667</v>
      </c>
      <c r="U300" s="23">
        <v>0.53779999999999994</v>
      </c>
      <c r="V300"/>
      <c r="W300"/>
      <c r="X300"/>
    </row>
    <row r="301" spans="1:24" s="21" customFormat="1" x14ac:dyDescent="0.3">
      <c r="A301" s="7" t="s">
        <v>281</v>
      </c>
      <c r="B301" s="7" t="s">
        <v>555</v>
      </c>
      <c r="C301" s="7">
        <v>1306</v>
      </c>
      <c r="D301" s="6" t="s">
        <v>8</v>
      </c>
      <c r="E301" s="7">
        <v>924</v>
      </c>
      <c r="F301" s="7" t="s">
        <v>485</v>
      </c>
      <c r="G301" s="7" t="s">
        <v>1536</v>
      </c>
      <c r="H301" s="8" t="s">
        <v>1516</v>
      </c>
      <c r="I301" s="15">
        <v>12500000</v>
      </c>
      <c r="J301" s="15">
        <v>12500000</v>
      </c>
      <c r="K301" s="15">
        <v>12500000</v>
      </c>
      <c r="L301" s="15">
        <v>12500000</v>
      </c>
      <c r="M301" s="15">
        <v>12500000</v>
      </c>
      <c r="N301" s="15">
        <v>12500000</v>
      </c>
      <c r="O301" s="15">
        <v>12500000</v>
      </c>
      <c r="P301" s="15">
        <v>12500000</v>
      </c>
      <c r="Q301" s="15">
        <v>12500000</v>
      </c>
      <c r="R301" s="15">
        <v>12500000</v>
      </c>
      <c r="S301" s="15">
        <v>12500000</v>
      </c>
      <c r="T301" s="15">
        <v>12500000</v>
      </c>
      <c r="U301" s="23">
        <v>0.53779999999999994</v>
      </c>
      <c r="V301"/>
      <c r="W301"/>
      <c r="X301"/>
    </row>
    <row r="302" spans="1:24" s="21" customFormat="1" x14ac:dyDescent="0.3">
      <c r="A302" s="7" t="s">
        <v>281</v>
      </c>
      <c r="B302" s="7" t="s">
        <v>555</v>
      </c>
      <c r="C302" s="7">
        <v>1306</v>
      </c>
      <c r="D302" s="6" t="s">
        <v>8</v>
      </c>
      <c r="E302" s="7">
        <v>924</v>
      </c>
      <c r="F302" s="7" t="s">
        <v>486</v>
      </c>
      <c r="G302" s="7" t="s">
        <v>1536</v>
      </c>
      <c r="H302" s="8" t="s">
        <v>1517</v>
      </c>
      <c r="I302" s="15">
        <v>20833333.333333332</v>
      </c>
      <c r="J302" s="15">
        <v>20833333.333333332</v>
      </c>
      <c r="K302" s="15">
        <v>20833333.333333332</v>
      </c>
      <c r="L302" s="15">
        <v>20833333.333333332</v>
      </c>
      <c r="M302" s="15">
        <v>20833333.333333332</v>
      </c>
      <c r="N302" s="15">
        <v>20833333.333333332</v>
      </c>
      <c r="O302" s="15">
        <v>20833333.333333332</v>
      </c>
      <c r="P302" s="15">
        <v>20833333.333333332</v>
      </c>
      <c r="Q302" s="15">
        <v>20833333.333333332</v>
      </c>
      <c r="R302" s="15">
        <v>20833333.333333332</v>
      </c>
      <c r="S302" s="15">
        <v>20833333.333333332</v>
      </c>
      <c r="T302" s="15">
        <v>20833333.333333332</v>
      </c>
      <c r="U302" s="23">
        <v>0.53779999999999994</v>
      </c>
      <c r="V302"/>
      <c r="W302"/>
      <c r="X302"/>
    </row>
    <row r="303" spans="1:24" s="21" customFormat="1" x14ac:dyDescent="0.3">
      <c r="A303" s="7" t="s">
        <v>281</v>
      </c>
      <c r="B303" s="7" t="s">
        <v>555</v>
      </c>
      <c r="C303" s="7">
        <v>1306</v>
      </c>
      <c r="D303" s="6" t="s">
        <v>8</v>
      </c>
      <c r="E303" s="7">
        <v>924</v>
      </c>
      <c r="F303" s="7" t="s">
        <v>487</v>
      </c>
      <c r="G303" s="7" t="s">
        <v>1536</v>
      </c>
      <c r="H303" s="8" t="s">
        <v>1518</v>
      </c>
      <c r="I303" s="15">
        <v>1666666.6666666667</v>
      </c>
      <c r="J303" s="15">
        <v>1666666.6666666667</v>
      </c>
      <c r="K303" s="15">
        <v>1666666.6666666667</v>
      </c>
      <c r="L303" s="15">
        <v>1666666.6666666667</v>
      </c>
      <c r="M303" s="15">
        <v>1666666.6666666667</v>
      </c>
      <c r="N303" s="15">
        <v>1666666.6666666667</v>
      </c>
      <c r="O303" s="15">
        <v>1666666.6666666667</v>
      </c>
      <c r="P303" s="15">
        <v>1666666.6666666667</v>
      </c>
      <c r="Q303" s="15">
        <v>1666666.6666666667</v>
      </c>
      <c r="R303" s="15">
        <v>1666666.6666666667</v>
      </c>
      <c r="S303" s="15">
        <v>1666666.6666666667</v>
      </c>
      <c r="T303" s="15">
        <v>1666666.6666666667</v>
      </c>
      <c r="U303" s="23">
        <v>0.53779999999999994</v>
      </c>
      <c r="V303"/>
      <c r="W303"/>
      <c r="X303"/>
    </row>
    <row r="304" spans="1:24" s="21" customFormat="1" x14ac:dyDescent="0.3">
      <c r="A304" s="7" t="s">
        <v>281</v>
      </c>
      <c r="B304" s="7" t="s">
        <v>555</v>
      </c>
      <c r="C304" s="7">
        <v>1306</v>
      </c>
      <c r="D304" s="6" t="s">
        <v>8</v>
      </c>
      <c r="E304" s="7">
        <v>924</v>
      </c>
      <c r="F304" s="7" t="s">
        <v>488</v>
      </c>
      <c r="G304" s="7" t="s">
        <v>1536</v>
      </c>
      <c r="H304" s="8" t="s">
        <v>1519</v>
      </c>
      <c r="I304" s="15">
        <v>20833333.333333332</v>
      </c>
      <c r="J304" s="15">
        <v>20833333.333333332</v>
      </c>
      <c r="K304" s="15">
        <v>20833333.333333332</v>
      </c>
      <c r="L304" s="15">
        <v>20833333.333333332</v>
      </c>
      <c r="M304" s="15">
        <v>20833333.333333332</v>
      </c>
      <c r="N304" s="15">
        <v>20833333.333333332</v>
      </c>
      <c r="O304" s="15">
        <v>20833333.333333332</v>
      </c>
      <c r="P304" s="15">
        <v>20833333.333333332</v>
      </c>
      <c r="Q304" s="15">
        <v>20833333.333333332</v>
      </c>
      <c r="R304" s="15">
        <v>20833333.333333332</v>
      </c>
      <c r="S304" s="15">
        <v>20833333.333333332</v>
      </c>
      <c r="T304" s="15">
        <v>20833333.333333332</v>
      </c>
      <c r="U304" s="23">
        <v>0.53779999999999994</v>
      </c>
      <c r="V304"/>
      <c r="W304"/>
      <c r="X304"/>
    </row>
    <row r="305" spans="1:24" s="21" customFormat="1" x14ac:dyDescent="0.3">
      <c r="A305" s="7" t="s">
        <v>281</v>
      </c>
      <c r="B305" s="7" t="s">
        <v>555</v>
      </c>
      <c r="C305" s="7">
        <v>1306</v>
      </c>
      <c r="D305" s="6" t="s">
        <v>8</v>
      </c>
      <c r="E305" s="7">
        <v>924</v>
      </c>
      <c r="F305" s="7" t="s">
        <v>489</v>
      </c>
      <c r="G305" s="7" t="s">
        <v>1536</v>
      </c>
      <c r="H305" s="8" t="s">
        <v>1520</v>
      </c>
      <c r="I305" s="15">
        <v>1666666.6666666667</v>
      </c>
      <c r="J305" s="15">
        <v>1666666.6666666667</v>
      </c>
      <c r="K305" s="15">
        <v>1666666.6666666667</v>
      </c>
      <c r="L305" s="15">
        <v>1666666.6666666667</v>
      </c>
      <c r="M305" s="15">
        <v>1666666.6666666667</v>
      </c>
      <c r="N305" s="15">
        <v>1666666.6666666667</v>
      </c>
      <c r="O305" s="15">
        <v>1666666.6666666667</v>
      </c>
      <c r="P305" s="15">
        <v>1666666.6666666667</v>
      </c>
      <c r="Q305" s="15">
        <v>1666666.6666666667</v>
      </c>
      <c r="R305" s="15">
        <v>1666666.6666666667</v>
      </c>
      <c r="S305" s="15">
        <v>1666666.6666666667</v>
      </c>
      <c r="T305" s="15">
        <v>1666666.6666666667</v>
      </c>
      <c r="U305" s="23">
        <v>0.53779999999999994</v>
      </c>
      <c r="V305"/>
      <c r="W305"/>
      <c r="X305"/>
    </row>
    <row r="306" spans="1:24" s="21" customFormat="1" x14ac:dyDescent="0.3">
      <c r="A306" s="7" t="s">
        <v>281</v>
      </c>
      <c r="B306" s="7" t="s">
        <v>555</v>
      </c>
      <c r="C306" s="7">
        <v>1306</v>
      </c>
      <c r="D306" s="6" t="s">
        <v>8</v>
      </c>
      <c r="E306" s="7">
        <v>924</v>
      </c>
      <c r="F306" s="7" t="s">
        <v>490</v>
      </c>
      <c r="G306" s="7" t="s">
        <v>1536</v>
      </c>
      <c r="H306" s="8" t="s">
        <v>1521</v>
      </c>
      <c r="I306" s="15">
        <v>8333333.333333334</v>
      </c>
      <c r="J306" s="15">
        <v>8333333.333333334</v>
      </c>
      <c r="K306" s="15">
        <v>8333333.333333334</v>
      </c>
      <c r="L306" s="15">
        <v>8333333.333333334</v>
      </c>
      <c r="M306" s="15">
        <v>8333333.333333334</v>
      </c>
      <c r="N306" s="15">
        <v>8333333.333333334</v>
      </c>
      <c r="O306" s="15">
        <v>8333333.333333334</v>
      </c>
      <c r="P306" s="15">
        <v>8333333.333333334</v>
      </c>
      <c r="Q306" s="15">
        <v>8333333.333333334</v>
      </c>
      <c r="R306" s="15">
        <v>8333333.333333334</v>
      </c>
      <c r="S306" s="15">
        <v>8333333.333333334</v>
      </c>
      <c r="T306" s="15">
        <v>8333333.333333334</v>
      </c>
      <c r="U306" s="23">
        <v>0.53779999999999994</v>
      </c>
      <c r="V306"/>
      <c r="W306"/>
      <c r="X306"/>
    </row>
    <row r="307" spans="1:24" s="21" customFormat="1" x14ac:dyDescent="0.3">
      <c r="A307" s="7" t="s">
        <v>281</v>
      </c>
      <c r="B307" s="7" t="s">
        <v>555</v>
      </c>
      <c r="C307" s="7">
        <v>1306</v>
      </c>
      <c r="D307" s="6" t="s">
        <v>8</v>
      </c>
      <c r="E307" s="7">
        <v>924</v>
      </c>
      <c r="F307" s="7" t="s">
        <v>491</v>
      </c>
      <c r="G307" s="7" t="s">
        <v>1536</v>
      </c>
      <c r="H307" s="8" t="s">
        <v>1522</v>
      </c>
      <c r="I307" s="15">
        <v>4166666.666666667</v>
      </c>
      <c r="J307" s="15">
        <v>4166666.666666667</v>
      </c>
      <c r="K307" s="15">
        <v>4166666.666666667</v>
      </c>
      <c r="L307" s="15">
        <v>4166666.666666667</v>
      </c>
      <c r="M307" s="15">
        <v>4166666.666666667</v>
      </c>
      <c r="N307" s="15">
        <v>4166666.666666667</v>
      </c>
      <c r="O307" s="15">
        <v>4166666.666666667</v>
      </c>
      <c r="P307" s="15">
        <v>4166666.666666667</v>
      </c>
      <c r="Q307" s="15">
        <v>4166666.666666667</v>
      </c>
      <c r="R307" s="15">
        <v>4166666.666666667</v>
      </c>
      <c r="S307" s="15">
        <v>4166666.666666667</v>
      </c>
      <c r="T307" s="15">
        <v>4166666.666666667</v>
      </c>
      <c r="U307" s="23">
        <v>0.53779999999999994</v>
      </c>
      <c r="V307"/>
      <c r="W307"/>
      <c r="X307"/>
    </row>
    <row r="308" spans="1:24" s="21" customFormat="1" x14ac:dyDescent="0.3">
      <c r="A308" s="7" t="s">
        <v>281</v>
      </c>
      <c r="B308" s="7" t="s">
        <v>555</v>
      </c>
      <c r="C308" s="7">
        <v>1306</v>
      </c>
      <c r="D308" s="6" t="s">
        <v>8</v>
      </c>
      <c r="E308" s="7">
        <v>924</v>
      </c>
      <c r="F308" s="7" t="s">
        <v>492</v>
      </c>
      <c r="G308" s="7" t="s">
        <v>1536</v>
      </c>
      <c r="H308" s="8" t="s">
        <v>1523</v>
      </c>
      <c r="I308" s="15">
        <v>1666666.6666666667</v>
      </c>
      <c r="J308" s="15">
        <v>1666666.6666666667</v>
      </c>
      <c r="K308" s="15">
        <v>1666666.6666666667</v>
      </c>
      <c r="L308" s="15">
        <v>1666666.6666666667</v>
      </c>
      <c r="M308" s="15">
        <v>1666666.6666666667</v>
      </c>
      <c r="N308" s="15">
        <v>1666666.6666666667</v>
      </c>
      <c r="O308" s="15">
        <v>1666666.6666666667</v>
      </c>
      <c r="P308" s="15">
        <v>1666666.6666666667</v>
      </c>
      <c r="Q308" s="15">
        <v>1666666.6666666667</v>
      </c>
      <c r="R308" s="15">
        <v>1666666.6666666667</v>
      </c>
      <c r="S308" s="15">
        <v>1666666.6666666667</v>
      </c>
      <c r="T308" s="15">
        <v>1666666.6666666667</v>
      </c>
      <c r="U308" s="23">
        <v>0.53779999999999994</v>
      </c>
      <c r="V308"/>
      <c r="W308"/>
      <c r="X308"/>
    </row>
    <row r="309" spans="1:24" s="21" customFormat="1" x14ac:dyDescent="0.3">
      <c r="A309" s="7" t="s">
        <v>281</v>
      </c>
      <c r="B309" s="7" t="s">
        <v>555</v>
      </c>
      <c r="C309" s="7">
        <v>1306</v>
      </c>
      <c r="D309" s="6" t="s">
        <v>8</v>
      </c>
      <c r="E309" s="7">
        <v>924</v>
      </c>
      <c r="F309" s="7" t="s">
        <v>493</v>
      </c>
      <c r="G309" s="7" t="s">
        <v>1536</v>
      </c>
      <c r="H309" s="8" t="s">
        <v>1524</v>
      </c>
      <c r="I309" s="15">
        <v>1666666.6666666667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23">
        <v>0.53779999999999994</v>
      </c>
      <c r="V309"/>
      <c r="W309"/>
      <c r="X309"/>
    </row>
    <row r="310" spans="1:24" s="21" customFormat="1" x14ac:dyDescent="0.3">
      <c r="A310" s="7" t="s">
        <v>281</v>
      </c>
      <c r="B310" s="7" t="s">
        <v>555</v>
      </c>
      <c r="C310" s="7">
        <v>1306</v>
      </c>
      <c r="D310" s="6" t="s">
        <v>8</v>
      </c>
      <c r="E310" s="7">
        <v>924</v>
      </c>
      <c r="F310" s="7" t="s">
        <v>494</v>
      </c>
      <c r="G310" s="7" t="s">
        <v>1536</v>
      </c>
      <c r="H310" s="8" t="s">
        <v>1525</v>
      </c>
      <c r="I310" s="15">
        <v>4166666.666666667</v>
      </c>
      <c r="J310" s="15">
        <v>4166666.666666667</v>
      </c>
      <c r="K310" s="15">
        <v>4166666.666666667</v>
      </c>
      <c r="L310" s="15">
        <v>4166666.666666667</v>
      </c>
      <c r="M310" s="15">
        <v>4166666.666666667</v>
      </c>
      <c r="N310" s="15">
        <v>4166666.666666667</v>
      </c>
      <c r="O310" s="15">
        <v>4166666.666666667</v>
      </c>
      <c r="P310" s="15">
        <v>4166666.666666667</v>
      </c>
      <c r="Q310" s="15">
        <v>4166666.666666667</v>
      </c>
      <c r="R310" s="15">
        <v>4166666.666666667</v>
      </c>
      <c r="S310" s="15">
        <v>4166666.666666667</v>
      </c>
      <c r="T310" s="15">
        <v>4166666.666666667</v>
      </c>
      <c r="U310" s="23">
        <v>0.53779999999999994</v>
      </c>
      <c r="V310"/>
      <c r="W310"/>
      <c r="X310"/>
    </row>
    <row r="311" spans="1:24" s="21" customFormat="1" x14ac:dyDescent="0.3">
      <c r="A311" s="7" t="s">
        <v>281</v>
      </c>
      <c r="B311" s="7" t="s">
        <v>555</v>
      </c>
      <c r="C311" s="7">
        <v>1306</v>
      </c>
      <c r="D311" s="6" t="s">
        <v>8</v>
      </c>
      <c r="E311" s="7">
        <v>923</v>
      </c>
      <c r="F311" s="7" t="s">
        <v>495</v>
      </c>
      <c r="G311" s="7" t="s">
        <v>1536</v>
      </c>
      <c r="H311" s="8" t="s">
        <v>1526</v>
      </c>
      <c r="I311" s="15">
        <v>4166666.666666667</v>
      </c>
      <c r="J311" s="15">
        <v>4166666.666666667</v>
      </c>
      <c r="K311" s="15">
        <v>4166666.666666667</v>
      </c>
      <c r="L311" s="15">
        <v>4166666.666666667</v>
      </c>
      <c r="M311" s="15">
        <v>4166666.666666667</v>
      </c>
      <c r="N311" s="15">
        <v>4166666.666666667</v>
      </c>
      <c r="O311" s="15">
        <v>4166666.666666667</v>
      </c>
      <c r="P311" s="15">
        <v>4166666.666666667</v>
      </c>
      <c r="Q311" s="15">
        <v>4166666.666666667</v>
      </c>
      <c r="R311" s="15">
        <v>4166666.666666667</v>
      </c>
      <c r="S311" s="15">
        <v>4166666.666666667</v>
      </c>
      <c r="T311" s="15">
        <v>4166666.666666667</v>
      </c>
      <c r="U311" s="23">
        <v>0.53779999999999994</v>
      </c>
      <c r="V311"/>
      <c r="W311"/>
      <c r="X311"/>
    </row>
    <row r="312" spans="1:24" s="21" customFormat="1" x14ac:dyDescent="0.3">
      <c r="A312" s="7" t="s">
        <v>281</v>
      </c>
      <c r="B312" s="7" t="s">
        <v>555</v>
      </c>
      <c r="C312" s="7">
        <v>1306</v>
      </c>
      <c r="D312" s="7" t="s">
        <v>253</v>
      </c>
      <c r="E312" s="7">
        <v>999</v>
      </c>
      <c r="F312" s="7" t="s">
        <v>253</v>
      </c>
      <c r="G312" s="7" t="s">
        <v>1536</v>
      </c>
      <c r="H312" s="8" t="s">
        <v>1527</v>
      </c>
      <c r="I312" s="15">
        <v>40000000</v>
      </c>
      <c r="J312" s="15">
        <v>41666666.666666664</v>
      </c>
      <c r="K312" s="15">
        <v>41666666.666666664</v>
      </c>
      <c r="L312" s="15">
        <v>41666666.666666664</v>
      </c>
      <c r="M312" s="15">
        <v>41666666.666666664</v>
      </c>
      <c r="N312" s="15">
        <v>41666666.666666664</v>
      </c>
      <c r="O312" s="15">
        <v>41666666.666666664</v>
      </c>
      <c r="P312" s="15">
        <v>41666666.666666664</v>
      </c>
      <c r="Q312" s="15">
        <v>41666666.666666664</v>
      </c>
      <c r="R312" s="15">
        <v>41666666.666666664</v>
      </c>
      <c r="S312" s="15">
        <v>41666666.666666664</v>
      </c>
      <c r="T312" s="15">
        <v>41666666.666666664</v>
      </c>
      <c r="U312" s="23">
        <v>0.53779999999999994</v>
      </c>
      <c r="V312"/>
      <c r="W312"/>
      <c r="X312"/>
    </row>
    <row r="313" spans="1:24" s="21" customFormat="1" x14ac:dyDescent="0.3">
      <c r="A313" s="7" t="s">
        <v>281</v>
      </c>
      <c r="B313" s="7" t="s">
        <v>555</v>
      </c>
      <c r="C313" s="7">
        <v>1306</v>
      </c>
      <c r="D313" s="6" t="s">
        <v>8</v>
      </c>
      <c r="E313" s="7">
        <v>924</v>
      </c>
      <c r="F313" s="7" t="s">
        <v>496</v>
      </c>
      <c r="G313" s="7" t="s">
        <v>1536</v>
      </c>
      <c r="H313" s="8" t="s">
        <v>1528</v>
      </c>
      <c r="I313" s="15">
        <v>6000000</v>
      </c>
      <c r="J313" s="15">
        <v>6000000</v>
      </c>
      <c r="K313" s="15">
        <v>6000000</v>
      </c>
      <c r="L313" s="15">
        <v>6000000</v>
      </c>
      <c r="M313" s="15">
        <v>6000000</v>
      </c>
      <c r="N313" s="15">
        <v>6000000</v>
      </c>
      <c r="O313" s="15">
        <v>6000000</v>
      </c>
      <c r="P313" s="15">
        <v>6000000</v>
      </c>
      <c r="Q313" s="15">
        <v>6000000</v>
      </c>
      <c r="R313" s="15">
        <v>6000000</v>
      </c>
      <c r="S313" s="15">
        <v>6000000</v>
      </c>
      <c r="T313" s="15">
        <v>6000000</v>
      </c>
      <c r="U313" s="23">
        <v>0.53779999999999994</v>
      </c>
      <c r="V313"/>
      <c r="W313"/>
      <c r="X313"/>
    </row>
    <row r="314" spans="1:24" s="21" customFormat="1" x14ac:dyDescent="0.3">
      <c r="A314" s="7" t="s">
        <v>281</v>
      </c>
      <c r="B314" s="7" t="s">
        <v>555</v>
      </c>
      <c r="C314" s="7">
        <v>1306</v>
      </c>
      <c r="D314" s="6" t="s">
        <v>8</v>
      </c>
      <c r="E314" s="7">
        <v>924</v>
      </c>
      <c r="F314" s="7" t="s">
        <v>497</v>
      </c>
      <c r="G314" s="7" t="s">
        <v>1536</v>
      </c>
      <c r="H314" s="8" t="s">
        <v>1529</v>
      </c>
      <c r="I314" s="15">
        <v>12000000</v>
      </c>
      <c r="J314" s="15">
        <v>12000000</v>
      </c>
      <c r="K314" s="15">
        <v>12000000</v>
      </c>
      <c r="L314" s="15">
        <v>12000000</v>
      </c>
      <c r="M314" s="15">
        <v>12000000</v>
      </c>
      <c r="N314" s="15">
        <v>12000000</v>
      </c>
      <c r="O314" s="15">
        <v>12000000</v>
      </c>
      <c r="P314" s="15">
        <v>12000000</v>
      </c>
      <c r="Q314" s="15">
        <v>12000000</v>
      </c>
      <c r="R314" s="15">
        <v>12000000</v>
      </c>
      <c r="S314" s="15">
        <v>12000000</v>
      </c>
      <c r="T314" s="15">
        <v>12000000</v>
      </c>
      <c r="U314" s="23">
        <v>0.53779999999999994</v>
      </c>
      <c r="V314"/>
      <c r="W314"/>
      <c r="X314"/>
    </row>
    <row r="315" spans="1:24" s="21" customFormat="1" x14ac:dyDescent="0.3">
      <c r="A315" s="7" t="s">
        <v>281</v>
      </c>
      <c r="B315" s="7" t="s">
        <v>555</v>
      </c>
      <c r="C315" s="7">
        <v>1306</v>
      </c>
      <c r="D315" s="6" t="s">
        <v>8</v>
      </c>
      <c r="E315" s="7">
        <v>926</v>
      </c>
      <c r="F315" s="7" t="s">
        <v>498</v>
      </c>
      <c r="G315" s="7" t="s">
        <v>1536</v>
      </c>
      <c r="H315" s="8" t="s">
        <v>1530</v>
      </c>
      <c r="I315" s="15">
        <v>10000000</v>
      </c>
      <c r="J315" s="15">
        <v>10000000</v>
      </c>
      <c r="K315" s="15">
        <v>10000000</v>
      </c>
      <c r="L315" s="15">
        <v>10000000</v>
      </c>
      <c r="M315" s="15">
        <v>10000000</v>
      </c>
      <c r="N315" s="15">
        <v>10000000</v>
      </c>
      <c r="O315" s="15">
        <v>10000000</v>
      </c>
      <c r="P315" s="15">
        <v>10000000</v>
      </c>
      <c r="Q315" s="15">
        <v>10000000</v>
      </c>
      <c r="R315" s="15">
        <v>10000000</v>
      </c>
      <c r="S315" s="15">
        <v>10000000</v>
      </c>
      <c r="T315" s="15">
        <v>10000000</v>
      </c>
      <c r="U315" s="23">
        <v>0.53779999999999994</v>
      </c>
      <c r="V315"/>
      <c r="W315"/>
      <c r="X315"/>
    </row>
    <row r="316" spans="1:24" s="21" customFormat="1" x14ac:dyDescent="0.3">
      <c r="A316" s="7" t="s">
        <v>281</v>
      </c>
      <c r="B316" s="7" t="s">
        <v>555</v>
      </c>
      <c r="C316" s="7">
        <v>1306</v>
      </c>
      <c r="D316" s="6" t="s">
        <v>8</v>
      </c>
      <c r="E316" s="7">
        <v>926</v>
      </c>
      <c r="F316" s="7" t="s">
        <v>499</v>
      </c>
      <c r="G316" s="7" t="s">
        <v>1536</v>
      </c>
      <c r="H316" s="8" t="s">
        <v>1531</v>
      </c>
      <c r="I316" s="15">
        <v>8000000</v>
      </c>
      <c r="J316" s="15">
        <v>8000000</v>
      </c>
      <c r="K316" s="15">
        <v>8000000</v>
      </c>
      <c r="L316" s="15">
        <v>8000000</v>
      </c>
      <c r="M316" s="15">
        <v>8000000</v>
      </c>
      <c r="N316" s="15">
        <v>8000000</v>
      </c>
      <c r="O316" s="15">
        <v>8000000</v>
      </c>
      <c r="P316" s="15">
        <v>8000000</v>
      </c>
      <c r="Q316" s="15">
        <v>8000000</v>
      </c>
      <c r="R316" s="15">
        <v>8000000</v>
      </c>
      <c r="S316" s="15">
        <v>8000000</v>
      </c>
      <c r="T316" s="15">
        <v>8000000</v>
      </c>
      <c r="U316" s="23">
        <v>0.53779999999999994</v>
      </c>
      <c r="V316"/>
      <c r="W316"/>
      <c r="X316"/>
    </row>
    <row r="317" spans="1:24" s="21" customFormat="1" x14ac:dyDescent="0.3">
      <c r="A317" s="7" t="s">
        <v>281</v>
      </c>
      <c r="B317" s="7" t="s">
        <v>555</v>
      </c>
      <c r="C317" s="7">
        <v>1306</v>
      </c>
      <c r="D317" s="6" t="s">
        <v>8</v>
      </c>
      <c r="E317" s="7">
        <v>905</v>
      </c>
      <c r="F317" s="7" t="s">
        <v>500</v>
      </c>
      <c r="G317" s="7" t="s">
        <v>1536</v>
      </c>
      <c r="H317" s="8" t="s">
        <v>1532</v>
      </c>
      <c r="I317" s="15">
        <v>2000000</v>
      </c>
      <c r="J317" s="15">
        <v>2000000</v>
      </c>
      <c r="K317" s="15">
        <v>2000000</v>
      </c>
      <c r="L317" s="15">
        <v>2000000</v>
      </c>
      <c r="M317" s="15">
        <v>2000000</v>
      </c>
      <c r="N317" s="15">
        <v>2000000</v>
      </c>
      <c r="O317" s="15">
        <v>2000000</v>
      </c>
      <c r="P317" s="15">
        <v>2000000</v>
      </c>
      <c r="Q317" s="15">
        <v>2000000</v>
      </c>
      <c r="R317" s="15">
        <v>2000000</v>
      </c>
      <c r="S317" s="15">
        <v>2000000</v>
      </c>
      <c r="T317" s="15">
        <v>2000000</v>
      </c>
      <c r="U317" s="23">
        <v>0.53779999999999994</v>
      </c>
      <c r="V317"/>
      <c r="W317"/>
      <c r="X317"/>
    </row>
    <row r="318" spans="1:24" s="21" customFormat="1" x14ac:dyDescent="0.3">
      <c r="A318" s="7" t="s">
        <v>281</v>
      </c>
      <c r="B318" s="7" t="s">
        <v>555</v>
      </c>
      <c r="C318" s="7">
        <v>1306</v>
      </c>
      <c r="D318" s="6" t="s">
        <v>8</v>
      </c>
      <c r="E318" s="7">
        <v>925</v>
      </c>
      <c r="F318" s="7" t="s">
        <v>501</v>
      </c>
      <c r="G318" s="7" t="s">
        <v>1536</v>
      </c>
      <c r="H318" s="8" t="s">
        <v>1533</v>
      </c>
      <c r="I318" s="15">
        <v>8000000</v>
      </c>
      <c r="J318" s="15">
        <v>8000000</v>
      </c>
      <c r="K318" s="15">
        <v>8000000</v>
      </c>
      <c r="L318" s="15">
        <v>8000000</v>
      </c>
      <c r="M318" s="15">
        <v>8000000</v>
      </c>
      <c r="N318" s="15">
        <v>8000000</v>
      </c>
      <c r="O318" s="15">
        <v>8000000</v>
      </c>
      <c r="P318" s="15">
        <v>8000000</v>
      </c>
      <c r="Q318" s="15">
        <v>8000000</v>
      </c>
      <c r="R318" s="15">
        <v>8000000</v>
      </c>
      <c r="S318" s="15">
        <v>8000000</v>
      </c>
      <c r="T318" s="15">
        <v>8000000</v>
      </c>
      <c r="U318" s="23">
        <v>0.53779999999999994</v>
      </c>
      <c r="V318"/>
      <c r="W318"/>
      <c r="X318"/>
    </row>
    <row r="319" spans="1:24" s="21" customFormat="1" x14ac:dyDescent="0.3">
      <c r="A319" s="7" t="s">
        <v>281</v>
      </c>
      <c r="B319" s="7" t="s">
        <v>555</v>
      </c>
      <c r="C319" s="7">
        <v>1306</v>
      </c>
      <c r="D319" s="6" t="s">
        <v>8</v>
      </c>
      <c r="E319" s="7">
        <v>925</v>
      </c>
      <c r="F319" s="7" t="s">
        <v>502</v>
      </c>
      <c r="G319" s="7" t="s">
        <v>1536</v>
      </c>
      <c r="H319" s="8" t="s">
        <v>1534</v>
      </c>
      <c r="I319" s="15">
        <v>4000000</v>
      </c>
      <c r="J319" s="15">
        <v>4000000</v>
      </c>
      <c r="K319" s="15">
        <v>4000000</v>
      </c>
      <c r="L319" s="15">
        <v>4000000</v>
      </c>
      <c r="M319" s="15">
        <v>4000000</v>
      </c>
      <c r="N319" s="15">
        <v>4000000</v>
      </c>
      <c r="O319" s="15">
        <v>4000000</v>
      </c>
      <c r="P319" s="15">
        <v>4000000</v>
      </c>
      <c r="Q319" s="15">
        <v>4000000</v>
      </c>
      <c r="R319" s="15">
        <v>4000000</v>
      </c>
      <c r="S319" s="15">
        <v>4000000</v>
      </c>
      <c r="T319" s="15">
        <v>4000000</v>
      </c>
      <c r="U319" s="23">
        <v>0.53779999999999994</v>
      </c>
      <c r="V319"/>
      <c r="W319"/>
      <c r="X319"/>
    </row>
    <row r="320" spans="1:24" s="21" customFormat="1" x14ac:dyDescent="0.3">
      <c r="A320" s="7" t="s">
        <v>281</v>
      </c>
      <c r="B320" s="7" t="s">
        <v>555</v>
      </c>
      <c r="C320" s="7">
        <v>1306</v>
      </c>
      <c r="D320" s="6" t="s">
        <v>8</v>
      </c>
      <c r="E320" s="7">
        <v>924</v>
      </c>
      <c r="F320" s="7" t="s">
        <v>503</v>
      </c>
      <c r="G320" s="7" t="s">
        <v>1536</v>
      </c>
      <c r="H320" s="8" t="s">
        <v>1535</v>
      </c>
      <c r="I320" s="15">
        <v>5000000</v>
      </c>
      <c r="J320" s="15">
        <v>5000000</v>
      </c>
      <c r="K320" s="15">
        <v>5000000</v>
      </c>
      <c r="L320" s="15">
        <v>5000000</v>
      </c>
      <c r="M320" s="15">
        <v>5000000</v>
      </c>
      <c r="N320" s="15">
        <v>5000000</v>
      </c>
      <c r="O320" s="15">
        <v>5000000</v>
      </c>
      <c r="P320" s="15">
        <v>5000000</v>
      </c>
      <c r="Q320" s="15">
        <v>5000000</v>
      </c>
      <c r="R320" s="15">
        <v>5000000</v>
      </c>
      <c r="S320" s="15">
        <v>5000000</v>
      </c>
      <c r="T320" s="15">
        <v>5000000</v>
      </c>
      <c r="U320" s="23">
        <v>0.53779999999999994</v>
      </c>
      <c r="V320"/>
      <c r="W320"/>
      <c r="X320"/>
    </row>
    <row r="321" spans="1:24" s="21" customFormat="1" x14ac:dyDescent="0.3">
      <c r="A321" s="7" t="s">
        <v>281</v>
      </c>
      <c r="B321" s="7" t="s">
        <v>555</v>
      </c>
      <c r="C321" s="7">
        <v>1306</v>
      </c>
      <c r="D321" s="6" t="s">
        <v>8</v>
      </c>
      <c r="E321" s="7">
        <v>926</v>
      </c>
      <c r="F321" s="7" t="s">
        <v>504</v>
      </c>
      <c r="G321" s="7" t="s">
        <v>1536</v>
      </c>
      <c r="H321" s="8" t="s">
        <v>1502</v>
      </c>
      <c r="I321" s="15">
        <v>2000000</v>
      </c>
      <c r="J321" s="15">
        <v>2000000</v>
      </c>
      <c r="K321" s="15">
        <v>2000000</v>
      </c>
      <c r="L321" s="15">
        <v>2000000</v>
      </c>
      <c r="M321" s="15">
        <v>2000000</v>
      </c>
      <c r="N321" s="15">
        <v>2000000</v>
      </c>
      <c r="O321" s="15">
        <v>2000000</v>
      </c>
      <c r="P321" s="15">
        <v>2000000</v>
      </c>
      <c r="Q321" s="15">
        <v>2000000</v>
      </c>
      <c r="R321" s="15">
        <v>2000000</v>
      </c>
      <c r="S321" s="15">
        <v>2000000</v>
      </c>
      <c r="T321" s="15">
        <v>2000000</v>
      </c>
      <c r="U321" s="23">
        <v>0.53779999999999994</v>
      </c>
      <c r="V321"/>
      <c r="W321"/>
      <c r="X321"/>
    </row>
    <row r="322" spans="1:24" s="21" customFormat="1" x14ac:dyDescent="0.3">
      <c r="A322" s="7"/>
      <c r="B322" s="7"/>
      <c r="C322" s="7"/>
      <c r="D322" s="6"/>
      <c r="E322" s="7"/>
      <c r="F322" s="7"/>
      <c r="G322" s="7"/>
      <c r="H322" s="8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V322"/>
      <c r="W322"/>
      <c r="X322"/>
    </row>
    <row r="323" spans="1:24" s="21" customFormat="1" x14ac:dyDescent="0.3">
      <c r="A323" s="7" t="s">
        <v>281</v>
      </c>
      <c r="B323" s="7" t="s">
        <v>755</v>
      </c>
      <c r="C323" s="7">
        <v>1302</v>
      </c>
      <c r="D323" s="7" t="s">
        <v>1556</v>
      </c>
      <c r="E323" s="7">
        <v>901</v>
      </c>
      <c r="F323" s="7">
        <v>150169</v>
      </c>
      <c r="G323" s="7" t="s">
        <v>1554</v>
      </c>
      <c r="H323" s="8" t="s">
        <v>836</v>
      </c>
      <c r="I323" s="15">
        <v>6000000</v>
      </c>
      <c r="J323" s="15">
        <v>5000000</v>
      </c>
      <c r="K323" s="15">
        <v>10000000</v>
      </c>
      <c r="L323" s="15">
        <v>7000000</v>
      </c>
      <c r="M323" s="15">
        <v>12000000</v>
      </c>
      <c r="N323" s="15">
        <v>10000000</v>
      </c>
      <c r="O323" s="15">
        <v>7000000</v>
      </c>
      <c r="P323" s="15">
        <v>7000000</v>
      </c>
      <c r="Q323" s="15">
        <v>12000000</v>
      </c>
      <c r="R323" s="15">
        <v>10000000</v>
      </c>
      <c r="S323" s="15">
        <v>10000000</v>
      </c>
      <c r="T323" s="15">
        <v>10000000</v>
      </c>
      <c r="U323" s="21">
        <v>0.47760000000000002</v>
      </c>
      <c r="V323" s="15"/>
      <c r="W323"/>
      <c r="X323"/>
    </row>
    <row r="324" spans="1:24" s="21" customFormat="1" x14ac:dyDescent="0.3">
      <c r="A324" s="7" t="s">
        <v>281</v>
      </c>
      <c r="B324" s="7" t="s">
        <v>755</v>
      </c>
      <c r="C324" s="7">
        <v>1302</v>
      </c>
      <c r="D324" s="7" t="s">
        <v>1557</v>
      </c>
      <c r="E324" s="7">
        <v>901</v>
      </c>
      <c r="F324" s="7">
        <v>150225</v>
      </c>
      <c r="G324" s="7" t="s">
        <v>1554</v>
      </c>
      <c r="H324" s="8" t="s">
        <v>1537</v>
      </c>
      <c r="I324" s="15">
        <v>8000000</v>
      </c>
      <c r="J324" s="15">
        <v>6000000</v>
      </c>
      <c r="K324" s="15">
        <v>8000000</v>
      </c>
      <c r="L324" s="15">
        <v>8000000</v>
      </c>
      <c r="M324" s="15">
        <v>10000000</v>
      </c>
      <c r="N324" s="15">
        <v>10000000</v>
      </c>
      <c r="O324" s="15">
        <v>10000000</v>
      </c>
      <c r="P324" s="15">
        <v>10000000</v>
      </c>
      <c r="Q324" s="15">
        <v>8000000</v>
      </c>
      <c r="R324" s="15">
        <v>9000000</v>
      </c>
      <c r="S324" s="15">
        <v>10000000</v>
      </c>
      <c r="T324" s="15">
        <v>9000000</v>
      </c>
      <c r="U324" s="21">
        <v>0.47760000000000002</v>
      </c>
      <c r="V324"/>
      <c r="W324"/>
      <c r="X324"/>
    </row>
    <row r="325" spans="1:24" s="21" customFormat="1" x14ac:dyDescent="0.3">
      <c r="A325" s="7" t="s">
        <v>281</v>
      </c>
      <c r="B325" s="7" t="s">
        <v>755</v>
      </c>
      <c r="C325" s="7">
        <v>1302</v>
      </c>
      <c r="D325" s="7" t="s">
        <v>1558</v>
      </c>
      <c r="E325" s="7">
        <v>901</v>
      </c>
      <c r="F325" s="7">
        <v>150189</v>
      </c>
      <c r="G325" s="7" t="s">
        <v>1554</v>
      </c>
      <c r="H325" s="8" t="s">
        <v>767</v>
      </c>
      <c r="I325" s="15">
        <v>5000000</v>
      </c>
      <c r="J325" s="15">
        <v>5000000</v>
      </c>
      <c r="K325" s="15">
        <v>6000000</v>
      </c>
      <c r="L325" s="15">
        <v>6000000</v>
      </c>
      <c r="M325" s="15">
        <v>7000000</v>
      </c>
      <c r="N325" s="15">
        <v>7000000</v>
      </c>
      <c r="O325" s="15">
        <v>7000000</v>
      </c>
      <c r="P325" s="15">
        <v>7000000</v>
      </c>
      <c r="Q325" s="15">
        <v>5000000</v>
      </c>
      <c r="R325" s="15">
        <v>8000000</v>
      </c>
      <c r="S325" s="15">
        <v>8000000</v>
      </c>
      <c r="T325" s="15">
        <v>9000000</v>
      </c>
      <c r="U325" s="21">
        <v>0.47760000000000002</v>
      </c>
      <c r="V325"/>
      <c r="W325"/>
      <c r="X325"/>
    </row>
    <row r="326" spans="1:24" s="21" customFormat="1" x14ac:dyDescent="0.3">
      <c r="A326" s="7" t="s">
        <v>281</v>
      </c>
      <c r="B326" s="7" t="s">
        <v>755</v>
      </c>
      <c r="C326" s="7">
        <v>1302</v>
      </c>
      <c r="D326" s="7" t="s">
        <v>8</v>
      </c>
      <c r="E326" s="7">
        <v>901</v>
      </c>
      <c r="F326" s="7">
        <v>150187</v>
      </c>
      <c r="G326" s="7" t="s">
        <v>1554</v>
      </c>
      <c r="H326" s="8" t="s">
        <v>798</v>
      </c>
      <c r="I326" s="15">
        <v>5000000</v>
      </c>
      <c r="J326" s="15">
        <v>3000000</v>
      </c>
      <c r="K326" s="15">
        <v>5000000</v>
      </c>
      <c r="L326" s="15">
        <v>4000000</v>
      </c>
      <c r="M326" s="15">
        <v>10000000</v>
      </c>
      <c r="N326" s="15">
        <v>5000000</v>
      </c>
      <c r="O326" s="15">
        <v>3000000</v>
      </c>
      <c r="P326" s="15">
        <v>3000000</v>
      </c>
      <c r="Q326" s="15">
        <v>5000000</v>
      </c>
      <c r="R326" s="15">
        <v>7000000</v>
      </c>
      <c r="S326" s="15">
        <v>6000000</v>
      </c>
      <c r="T326" s="15">
        <v>9000000</v>
      </c>
      <c r="U326" s="21">
        <v>0.47760000000000002</v>
      </c>
      <c r="V326"/>
      <c r="W326"/>
      <c r="X326"/>
    </row>
    <row r="327" spans="1:24" s="21" customFormat="1" x14ac:dyDescent="0.3">
      <c r="A327" s="7" t="s">
        <v>281</v>
      </c>
      <c r="B327" s="7" t="s">
        <v>755</v>
      </c>
      <c r="C327" s="7">
        <v>1302</v>
      </c>
      <c r="D327" s="7" t="s">
        <v>8</v>
      </c>
      <c r="E327" s="7">
        <v>901</v>
      </c>
      <c r="F327" s="7">
        <v>150131</v>
      </c>
      <c r="G327" s="7" t="s">
        <v>1554</v>
      </c>
      <c r="H327" s="8" t="s">
        <v>794</v>
      </c>
      <c r="I327" s="15">
        <v>2000000</v>
      </c>
      <c r="J327" s="15">
        <v>2000000</v>
      </c>
      <c r="K327" s="15">
        <v>2000000</v>
      </c>
      <c r="L327" s="15">
        <v>2000000</v>
      </c>
      <c r="M327" s="15">
        <v>5000000</v>
      </c>
      <c r="N327" s="15">
        <v>2000000</v>
      </c>
      <c r="O327" s="15">
        <v>2000000</v>
      </c>
      <c r="P327" s="15">
        <v>2000000</v>
      </c>
      <c r="Q327" s="15">
        <v>6000000</v>
      </c>
      <c r="R327" s="15">
        <v>5000000</v>
      </c>
      <c r="S327" s="15">
        <v>4000000</v>
      </c>
      <c r="T327" s="15">
        <v>6000000</v>
      </c>
      <c r="U327" s="21">
        <v>0.47760000000000002</v>
      </c>
      <c r="V327"/>
      <c r="W327"/>
      <c r="X327"/>
    </row>
    <row r="328" spans="1:24" s="21" customFormat="1" x14ac:dyDescent="0.3">
      <c r="A328" s="7" t="s">
        <v>281</v>
      </c>
      <c r="B328" s="7" t="s">
        <v>755</v>
      </c>
      <c r="C328" s="7">
        <v>1302</v>
      </c>
      <c r="D328" s="7" t="s">
        <v>8</v>
      </c>
      <c r="E328" s="7">
        <v>901</v>
      </c>
      <c r="F328" s="7">
        <v>150005</v>
      </c>
      <c r="G328" s="7" t="s">
        <v>1554</v>
      </c>
      <c r="H328" s="8" t="s">
        <v>1538</v>
      </c>
      <c r="I328" s="15">
        <v>3000000</v>
      </c>
      <c r="J328" s="15">
        <v>3000000</v>
      </c>
      <c r="K328" s="15">
        <v>3000000</v>
      </c>
      <c r="L328" s="15">
        <v>4000000</v>
      </c>
      <c r="M328" s="15">
        <v>5000000</v>
      </c>
      <c r="N328" s="15">
        <v>3000000</v>
      </c>
      <c r="O328" s="15">
        <v>4000000</v>
      </c>
      <c r="P328" s="15">
        <v>5000000</v>
      </c>
      <c r="Q328" s="15">
        <v>3000000</v>
      </c>
      <c r="R328" s="15">
        <v>4000000</v>
      </c>
      <c r="S328" s="15">
        <v>5000000</v>
      </c>
      <c r="T328" s="15">
        <v>6000000</v>
      </c>
      <c r="U328" s="21">
        <v>0.47760000000000002</v>
      </c>
      <c r="V328"/>
      <c r="W328"/>
      <c r="X328"/>
    </row>
    <row r="329" spans="1:24" s="21" customFormat="1" x14ac:dyDescent="0.3">
      <c r="A329" s="7" t="s">
        <v>281</v>
      </c>
      <c r="B329" s="7" t="s">
        <v>755</v>
      </c>
      <c r="C329" s="7">
        <v>1302</v>
      </c>
      <c r="D329" s="7" t="s">
        <v>8</v>
      </c>
      <c r="E329" s="7">
        <v>901</v>
      </c>
      <c r="F329" s="7">
        <v>150174</v>
      </c>
      <c r="G329" s="7" t="s">
        <v>1554</v>
      </c>
      <c r="H329" s="8" t="s">
        <v>1539</v>
      </c>
      <c r="I329" s="15">
        <v>2000000</v>
      </c>
      <c r="J329" s="15">
        <v>2000000</v>
      </c>
      <c r="K329" s="15">
        <v>2000000</v>
      </c>
      <c r="L329" s="15">
        <v>3000000</v>
      </c>
      <c r="M329" s="15">
        <v>3000000</v>
      </c>
      <c r="N329" s="15">
        <v>3000000</v>
      </c>
      <c r="O329" s="15">
        <v>2000000</v>
      </c>
      <c r="P329" s="15">
        <v>1000000</v>
      </c>
      <c r="Q329" s="15">
        <v>3000000</v>
      </c>
      <c r="R329" s="15">
        <v>2000000</v>
      </c>
      <c r="S329" s="15">
        <v>2000000</v>
      </c>
      <c r="T329" s="15">
        <v>4000000</v>
      </c>
      <c r="U329" s="21">
        <v>0.47760000000000002</v>
      </c>
      <c r="V329"/>
      <c r="W329"/>
      <c r="X329"/>
    </row>
    <row r="330" spans="1:24" s="21" customFormat="1" x14ac:dyDescent="0.3">
      <c r="A330" s="7" t="s">
        <v>281</v>
      </c>
      <c r="B330" s="7" t="s">
        <v>755</v>
      </c>
      <c r="C330" s="7">
        <v>1302</v>
      </c>
      <c r="D330" s="7" t="s">
        <v>810</v>
      </c>
      <c r="E330" s="7">
        <v>901</v>
      </c>
      <c r="F330" s="7">
        <v>150157</v>
      </c>
      <c r="G330" s="7" t="s">
        <v>1554</v>
      </c>
      <c r="H330" s="8" t="s">
        <v>768</v>
      </c>
      <c r="I330" s="15">
        <v>5000000</v>
      </c>
      <c r="J330" s="15">
        <v>3000000</v>
      </c>
      <c r="K330" s="15">
        <v>3000000</v>
      </c>
      <c r="L330" s="15">
        <v>5000000</v>
      </c>
      <c r="M330" s="15">
        <v>2000000</v>
      </c>
      <c r="N330" s="15">
        <v>3000000</v>
      </c>
      <c r="O330" s="15">
        <v>1000000</v>
      </c>
      <c r="P330" s="15">
        <v>1000000</v>
      </c>
      <c r="Q330" s="15">
        <v>5000000</v>
      </c>
      <c r="R330" s="15">
        <v>2000000</v>
      </c>
      <c r="S330" s="15">
        <v>3000000</v>
      </c>
      <c r="T330" s="15">
        <v>5000000</v>
      </c>
      <c r="U330" s="21">
        <v>0.47760000000000002</v>
      </c>
      <c r="V330"/>
      <c r="W330"/>
      <c r="X330"/>
    </row>
    <row r="331" spans="1:24" s="21" customFormat="1" x14ac:dyDescent="0.3">
      <c r="A331" s="7" t="s">
        <v>281</v>
      </c>
      <c r="B331" s="7" t="s">
        <v>755</v>
      </c>
      <c r="C331" s="7">
        <v>1302</v>
      </c>
      <c r="D331" s="7" t="s">
        <v>8</v>
      </c>
      <c r="E331" s="7">
        <v>901</v>
      </c>
      <c r="F331" s="7">
        <v>150218</v>
      </c>
      <c r="G331" s="7" t="s">
        <v>1554</v>
      </c>
      <c r="H331" s="8" t="s">
        <v>781</v>
      </c>
      <c r="I331" s="15">
        <v>3000000</v>
      </c>
      <c r="J331" s="15">
        <v>3000000</v>
      </c>
      <c r="K331" s="15">
        <v>3000000</v>
      </c>
      <c r="L331" s="15">
        <v>3000000</v>
      </c>
      <c r="M331" s="15">
        <v>5000000</v>
      </c>
      <c r="N331" s="15">
        <v>4000000</v>
      </c>
      <c r="O331" s="15">
        <v>3000000</v>
      </c>
      <c r="P331" s="15">
        <v>3000000</v>
      </c>
      <c r="Q331" s="15">
        <v>2000000</v>
      </c>
      <c r="R331" s="15">
        <v>3000000</v>
      </c>
      <c r="S331" s="15">
        <v>4000000</v>
      </c>
      <c r="T331" s="15">
        <v>6000000</v>
      </c>
      <c r="U331" s="21">
        <v>0.47760000000000002</v>
      </c>
      <c r="V331"/>
      <c r="W331"/>
      <c r="X331"/>
    </row>
    <row r="332" spans="1:24" s="21" customFormat="1" x14ac:dyDescent="0.3">
      <c r="A332" s="7" t="s">
        <v>281</v>
      </c>
      <c r="B332" s="7" t="s">
        <v>755</v>
      </c>
      <c r="C332" s="7">
        <v>1302</v>
      </c>
      <c r="D332" s="7" t="s">
        <v>8</v>
      </c>
      <c r="E332" s="7">
        <v>901</v>
      </c>
      <c r="F332" s="7">
        <v>150025</v>
      </c>
      <c r="G332" s="7" t="s">
        <v>1554</v>
      </c>
      <c r="H332" s="8" t="s">
        <v>1540</v>
      </c>
      <c r="I332" s="15">
        <v>5000000</v>
      </c>
      <c r="J332" s="15">
        <v>5000000</v>
      </c>
      <c r="K332" s="15">
        <v>4000000</v>
      </c>
      <c r="L332" s="15">
        <v>4000000</v>
      </c>
      <c r="M332" s="15">
        <v>5000000</v>
      </c>
      <c r="N332" s="15">
        <v>7000000</v>
      </c>
      <c r="O332" s="15">
        <v>7000000</v>
      </c>
      <c r="P332" s="15">
        <v>7000000</v>
      </c>
      <c r="Q332" s="15">
        <v>5000000</v>
      </c>
      <c r="R332" s="15">
        <v>3000000</v>
      </c>
      <c r="S332" s="15">
        <v>3000000</v>
      </c>
      <c r="T332" s="15">
        <v>8000000</v>
      </c>
      <c r="U332" s="21">
        <v>0.47760000000000002</v>
      </c>
      <c r="V332"/>
      <c r="W332"/>
      <c r="X332"/>
    </row>
    <row r="333" spans="1:24" s="21" customFormat="1" x14ac:dyDescent="0.3">
      <c r="A333" s="7" t="s">
        <v>281</v>
      </c>
      <c r="B333" s="7" t="s">
        <v>755</v>
      </c>
      <c r="C333" s="7">
        <v>1302</v>
      </c>
      <c r="D333" s="7" t="s">
        <v>8</v>
      </c>
      <c r="E333" s="7">
        <v>901</v>
      </c>
      <c r="F333" s="7">
        <v>150223</v>
      </c>
      <c r="G333" s="7" t="s">
        <v>1554</v>
      </c>
      <c r="H333" s="8" t="s">
        <v>1541</v>
      </c>
      <c r="I333" s="15">
        <v>5000000</v>
      </c>
      <c r="J333" s="15">
        <v>5000000</v>
      </c>
      <c r="K333" s="15">
        <v>4000000</v>
      </c>
      <c r="L333" s="15">
        <v>4000000</v>
      </c>
      <c r="M333" s="15">
        <v>4000000</v>
      </c>
      <c r="N333" s="15">
        <v>4000000</v>
      </c>
      <c r="O333" s="15">
        <v>4000000</v>
      </c>
      <c r="P333" s="15">
        <v>4000000</v>
      </c>
      <c r="Q333" s="15">
        <v>4000000</v>
      </c>
      <c r="R333" s="15">
        <v>4000000</v>
      </c>
      <c r="S333" s="15">
        <v>4000000</v>
      </c>
      <c r="T333" s="15">
        <v>4000000</v>
      </c>
      <c r="U333" s="21">
        <v>0.47760000000000002</v>
      </c>
      <c r="V333"/>
      <c r="W333"/>
      <c r="X333"/>
    </row>
    <row r="334" spans="1:24" s="21" customFormat="1" x14ac:dyDescent="0.3">
      <c r="A334" s="7" t="s">
        <v>281</v>
      </c>
      <c r="B334" s="7" t="s">
        <v>755</v>
      </c>
      <c r="C334" s="7">
        <v>1302</v>
      </c>
      <c r="D334" s="7" t="s">
        <v>8</v>
      </c>
      <c r="E334" s="7">
        <v>901</v>
      </c>
      <c r="F334" s="7">
        <v>150161</v>
      </c>
      <c r="G334" s="7" t="s">
        <v>1554</v>
      </c>
      <c r="H334" s="8" t="s">
        <v>770</v>
      </c>
      <c r="I334" s="15">
        <v>2000000</v>
      </c>
      <c r="J334" s="15">
        <v>2000000</v>
      </c>
      <c r="K334" s="15">
        <v>3000000</v>
      </c>
      <c r="L334" s="15">
        <v>5000000</v>
      </c>
      <c r="M334" s="15">
        <v>5000000</v>
      </c>
      <c r="N334" s="15">
        <v>5000000</v>
      </c>
      <c r="O334" s="15">
        <v>2000000</v>
      </c>
      <c r="P334" s="15">
        <v>2000000</v>
      </c>
      <c r="Q334" s="15">
        <v>4000000</v>
      </c>
      <c r="R334" s="15">
        <v>4000000</v>
      </c>
      <c r="S334" s="15">
        <v>3000000</v>
      </c>
      <c r="T334" s="15">
        <v>5000000</v>
      </c>
      <c r="U334" s="21">
        <v>0.47760000000000002</v>
      </c>
      <c r="V334"/>
      <c r="W334"/>
      <c r="X334"/>
    </row>
    <row r="335" spans="1:24" s="21" customFormat="1" x14ac:dyDescent="0.3">
      <c r="A335" s="7" t="s">
        <v>281</v>
      </c>
      <c r="B335" s="7" t="s">
        <v>755</v>
      </c>
      <c r="C335" s="7">
        <v>1302</v>
      </c>
      <c r="D335" s="7" t="s">
        <v>8</v>
      </c>
      <c r="E335" s="7">
        <v>905</v>
      </c>
      <c r="F335" s="7">
        <v>370681</v>
      </c>
      <c r="G335" s="7" t="s">
        <v>1554</v>
      </c>
      <c r="H335" s="8" t="s">
        <v>1542</v>
      </c>
      <c r="I335" s="15">
        <v>3000000</v>
      </c>
      <c r="J335" s="15">
        <v>2000000</v>
      </c>
      <c r="K335" s="15">
        <v>5000000</v>
      </c>
      <c r="L335" s="15">
        <v>3000000</v>
      </c>
      <c r="M335" s="15">
        <v>3000000</v>
      </c>
      <c r="N335" s="15">
        <v>3000000</v>
      </c>
      <c r="O335" s="15">
        <v>1000000</v>
      </c>
      <c r="P335" s="15">
        <v>1000000</v>
      </c>
      <c r="Q335" s="15">
        <v>4000000</v>
      </c>
      <c r="R335" s="15">
        <v>4000000</v>
      </c>
      <c r="S335" s="15">
        <v>3000000</v>
      </c>
      <c r="T335" s="15">
        <v>5000000</v>
      </c>
      <c r="U335" s="21">
        <v>0.47760000000000002</v>
      </c>
      <c r="V335"/>
      <c r="W335"/>
      <c r="X335"/>
    </row>
    <row r="336" spans="1:24" s="21" customFormat="1" x14ac:dyDescent="0.3">
      <c r="A336" s="7" t="s">
        <v>281</v>
      </c>
      <c r="B336" s="7" t="s">
        <v>755</v>
      </c>
      <c r="C336" s="7">
        <v>1302</v>
      </c>
      <c r="D336" s="7" t="s">
        <v>929</v>
      </c>
      <c r="E336" s="7">
        <v>901</v>
      </c>
      <c r="F336" s="7">
        <v>150104</v>
      </c>
      <c r="G336" s="7" t="s">
        <v>1554</v>
      </c>
      <c r="H336" s="8" t="s">
        <v>838</v>
      </c>
      <c r="I336" s="15">
        <v>6000000</v>
      </c>
      <c r="J336" s="15">
        <v>2000000</v>
      </c>
      <c r="K336" s="15">
        <v>7000000</v>
      </c>
      <c r="L336" s="15">
        <v>7000000</v>
      </c>
      <c r="M336" s="15">
        <v>10000000</v>
      </c>
      <c r="N336" s="15">
        <v>50000000</v>
      </c>
      <c r="O336" s="15">
        <v>80000000</v>
      </c>
      <c r="P336" s="15">
        <v>75000000</v>
      </c>
      <c r="Q336" s="15">
        <v>15000000</v>
      </c>
      <c r="R336" s="15">
        <v>7000000</v>
      </c>
      <c r="S336" s="15">
        <v>12000000</v>
      </c>
      <c r="T336" s="15">
        <v>10000000</v>
      </c>
      <c r="U336" s="21">
        <v>0.47760000000000002</v>
      </c>
      <c r="V336"/>
      <c r="W336"/>
      <c r="X336"/>
    </row>
    <row r="337" spans="1:24" s="21" customFormat="1" x14ac:dyDescent="0.3">
      <c r="A337" s="7" t="s">
        <v>281</v>
      </c>
      <c r="B337" s="7" t="s">
        <v>755</v>
      </c>
      <c r="C337" s="7">
        <v>1302</v>
      </c>
      <c r="D337" s="7" t="s">
        <v>8</v>
      </c>
      <c r="E337" s="7">
        <v>901</v>
      </c>
      <c r="F337" s="7">
        <v>150221</v>
      </c>
      <c r="G337" s="7" t="s">
        <v>1554</v>
      </c>
      <c r="H337" s="8" t="s">
        <v>1543</v>
      </c>
      <c r="I337" s="15">
        <v>1000000</v>
      </c>
      <c r="J337" s="15">
        <v>1000000</v>
      </c>
      <c r="K337" s="15">
        <v>3000000</v>
      </c>
      <c r="L337" s="15">
        <v>3000000</v>
      </c>
      <c r="M337" s="15">
        <v>3000000</v>
      </c>
      <c r="N337" s="15">
        <v>4000000</v>
      </c>
      <c r="O337" s="15">
        <v>1000000</v>
      </c>
      <c r="P337" s="15">
        <v>1000000</v>
      </c>
      <c r="Q337" s="15">
        <v>4000000</v>
      </c>
      <c r="R337" s="15">
        <v>3000000</v>
      </c>
      <c r="S337" s="15">
        <v>2000000</v>
      </c>
      <c r="T337" s="15">
        <v>4000000</v>
      </c>
      <c r="U337" s="21">
        <v>0.47760000000000002</v>
      </c>
      <c r="V337"/>
      <c r="W337"/>
      <c r="X337"/>
    </row>
    <row r="338" spans="1:24" s="21" customFormat="1" x14ac:dyDescent="0.3">
      <c r="A338" s="7" t="s">
        <v>281</v>
      </c>
      <c r="B338" s="7" t="s">
        <v>755</v>
      </c>
      <c r="C338" s="7">
        <v>1302</v>
      </c>
      <c r="D338" s="7" t="s">
        <v>8</v>
      </c>
      <c r="E338" s="7">
        <v>901</v>
      </c>
      <c r="F338" s="7">
        <v>150168</v>
      </c>
      <c r="G338" s="7" t="s">
        <v>1554</v>
      </c>
      <c r="H338" s="8" t="s">
        <v>1293</v>
      </c>
      <c r="I338" s="15">
        <v>1000000</v>
      </c>
      <c r="J338" s="15">
        <v>1000000</v>
      </c>
      <c r="K338" s="15">
        <v>1000000</v>
      </c>
      <c r="L338" s="15">
        <v>1000000</v>
      </c>
      <c r="M338" s="15">
        <v>1000000</v>
      </c>
      <c r="N338" s="15">
        <v>1000000</v>
      </c>
      <c r="O338" s="15">
        <v>1000000</v>
      </c>
      <c r="P338" s="15">
        <v>1000000</v>
      </c>
      <c r="Q338" s="15">
        <v>1000000</v>
      </c>
      <c r="R338" s="15">
        <v>1000000</v>
      </c>
      <c r="S338" s="15">
        <v>1000000</v>
      </c>
      <c r="T338" s="15">
        <v>1000000</v>
      </c>
      <c r="U338" s="21">
        <v>0.47760000000000002</v>
      </c>
      <c r="V338"/>
      <c r="W338"/>
      <c r="X338"/>
    </row>
    <row r="339" spans="1:24" s="21" customFormat="1" x14ac:dyDescent="0.3">
      <c r="A339" s="7" t="s">
        <v>281</v>
      </c>
      <c r="B339" s="7" t="s">
        <v>755</v>
      </c>
      <c r="C339" s="7">
        <v>1302</v>
      </c>
      <c r="D339" s="7" t="s">
        <v>8</v>
      </c>
      <c r="E339" s="7">
        <v>901</v>
      </c>
      <c r="F339" s="7">
        <v>150226</v>
      </c>
      <c r="G339" s="7" t="s">
        <v>1554</v>
      </c>
      <c r="H339" s="8" t="s">
        <v>1544</v>
      </c>
      <c r="I339" s="15">
        <v>1000000</v>
      </c>
      <c r="J339" s="15">
        <v>1000000</v>
      </c>
      <c r="K339" s="15">
        <v>2000000</v>
      </c>
      <c r="L339" s="15">
        <v>1000000</v>
      </c>
      <c r="M339" s="15">
        <v>1000000</v>
      </c>
      <c r="N339" s="15">
        <v>2000000</v>
      </c>
      <c r="O339" s="15">
        <v>1000000</v>
      </c>
      <c r="P339" s="15">
        <v>1000000</v>
      </c>
      <c r="Q339" s="15">
        <v>1000000</v>
      </c>
      <c r="R339" s="15">
        <v>1000000</v>
      </c>
      <c r="S339" s="15">
        <v>1000000</v>
      </c>
      <c r="T339" s="15">
        <v>1000000</v>
      </c>
      <c r="U339" s="21">
        <v>0.47760000000000002</v>
      </c>
      <c r="V339"/>
      <c r="W339"/>
      <c r="X339"/>
    </row>
    <row r="340" spans="1:24" s="21" customFormat="1" x14ac:dyDescent="0.3">
      <c r="A340" s="7" t="s">
        <v>281</v>
      </c>
      <c r="B340" s="7" t="s">
        <v>755</v>
      </c>
      <c r="C340" s="7">
        <v>1302</v>
      </c>
      <c r="D340" s="7" t="s">
        <v>8</v>
      </c>
      <c r="E340" s="7">
        <v>901</v>
      </c>
      <c r="F340" s="7">
        <v>150227</v>
      </c>
      <c r="G340" s="7" t="s">
        <v>1554</v>
      </c>
      <c r="H340" s="8" t="s">
        <v>1545</v>
      </c>
      <c r="I340" s="15">
        <v>1000000</v>
      </c>
      <c r="J340" s="15">
        <v>1000000</v>
      </c>
      <c r="K340" s="15">
        <v>1000000</v>
      </c>
      <c r="L340" s="15">
        <v>1000000</v>
      </c>
      <c r="M340" s="15">
        <v>1000000</v>
      </c>
      <c r="N340" s="15">
        <v>2000000</v>
      </c>
      <c r="O340" s="15">
        <v>1000000</v>
      </c>
      <c r="P340" s="15">
        <v>1000000</v>
      </c>
      <c r="Q340" s="15">
        <v>1000000</v>
      </c>
      <c r="R340" s="15">
        <v>1000000</v>
      </c>
      <c r="S340" s="15">
        <v>1000000</v>
      </c>
      <c r="T340" s="15">
        <v>1000000</v>
      </c>
      <c r="U340" s="21">
        <v>0.47760000000000002</v>
      </c>
      <c r="V340"/>
      <c r="W340"/>
      <c r="X340"/>
    </row>
    <row r="341" spans="1:24" s="21" customFormat="1" x14ac:dyDescent="0.3">
      <c r="A341" s="7" t="s">
        <v>281</v>
      </c>
      <c r="B341" s="7" t="s">
        <v>755</v>
      </c>
      <c r="C341" s="7">
        <v>1302</v>
      </c>
      <c r="D341" s="7" t="s">
        <v>806</v>
      </c>
      <c r="E341" s="7">
        <v>901</v>
      </c>
      <c r="F341" s="7">
        <v>150149</v>
      </c>
      <c r="G341" s="7" t="s">
        <v>1554</v>
      </c>
      <c r="H341" s="8" t="s">
        <v>774</v>
      </c>
      <c r="I341" s="15">
        <v>3000000</v>
      </c>
      <c r="J341" s="15">
        <v>2000000</v>
      </c>
      <c r="K341" s="15">
        <v>2000000</v>
      </c>
      <c r="L341" s="15">
        <v>2000000</v>
      </c>
      <c r="M341" s="15">
        <v>2000000</v>
      </c>
      <c r="N341" s="15">
        <v>4000000</v>
      </c>
      <c r="O341" s="15">
        <v>2000000</v>
      </c>
      <c r="P341" s="15">
        <v>2000000</v>
      </c>
      <c r="Q341" s="15">
        <v>2000000</v>
      </c>
      <c r="R341" s="15">
        <v>2000000</v>
      </c>
      <c r="S341" s="15">
        <v>3000000</v>
      </c>
      <c r="T341" s="15">
        <v>2000000</v>
      </c>
      <c r="U341" s="21">
        <v>0.47760000000000002</v>
      </c>
      <c r="V341"/>
      <c r="W341"/>
      <c r="X341"/>
    </row>
    <row r="342" spans="1:24" s="21" customFormat="1" x14ac:dyDescent="0.3">
      <c r="A342" s="7" t="s">
        <v>281</v>
      </c>
      <c r="B342" s="7" t="s">
        <v>755</v>
      </c>
      <c r="C342" s="7">
        <v>1302</v>
      </c>
      <c r="D342" s="7" t="s">
        <v>8</v>
      </c>
      <c r="E342" s="7">
        <v>901</v>
      </c>
      <c r="F342" s="7">
        <v>150030</v>
      </c>
      <c r="G342" s="7" t="s">
        <v>1554</v>
      </c>
      <c r="H342" s="8" t="s">
        <v>799</v>
      </c>
      <c r="I342" s="15">
        <v>0</v>
      </c>
      <c r="J342" s="15">
        <v>1000000</v>
      </c>
      <c r="K342" s="15">
        <v>1000000</v>
      </c>
      <c r="L342" s="15">
        <v>1000000</v>
      </c>
      <c r="M342" s="15">
        <v>1000000</v>
      </c>
      <c r="N342" s="15">
        <v>1000000</v>
      </c>
      <c r="O342" s="15">
        <v>1000000</v>
      </c>
      <c r="P342" s="15">
        <v>1000000</v>
      </c>
      <c r="Q342" s="15">
        <v>1000000</v>
      </c>
      <c r="R342" s="15">
        <v>1000000</v>
      </c>
      <c r="S342" s="15">
        <v>1000000</v>
      </c>
      <c r="T342" s="15">
        <v>1000000</v>
      </c>
      <c r="U342" s="21">
        <v>0.47760000000000002</v>
      </c>
      <c r="V342"/>
      <c r="W342"/>
      <c r="X342"/>
    </row>
    <row r="343" spans="1:24" s="21" customFormat="1" x14ac:dyDescent="0.3">
      <c r="A343" s="7" t="s">
        <v>281</v>
      </c>
      <c r="B343" s="7" t="s">
        <v>755</v>
      </c>
      <c r="C343" s="7">
        <v>1302</v>
      </c>
      <c r="D343" s="7" t="s">
        <v>812</v>
      </c>
      <c r="E343" s="7">
        <v>901</v>
      </c>
      <c r="F343" s="7">
        <v>150063</v>
      </c>
      <c r="G343" s="7" t="s">
        <v>1555</v>
      </c>
      <c r="H343" s="8" t="s">
        <v>793</v>
      </c>
      <c r="I343" s="15">
        <v>5000000</v>
      </c>
      <c r="J343" s="15">
        <v>5000000</v>
      </c>
      <c r="K343" s="15">
        <v>4000000</v>
      </c>
      <c r="L343" s="15">
        <v>4000000</v>
      </c>
      <c r="M343" s="15">
        <v>5000000</v>
      </c>
      <c r="N343" s="15">
        <v>5000000</v>
      </c>
      <c r="O343" s="15">
        <v>4000000</v>
      </c>
      <c r="P343" s="15">
        <v>5000000</v>
      </c>
      <c r="Q343" s="15">
        <v>5000000</v>
      </c>
      <c r="R343" s="15">
        <v>5000000</v>
      </c>
      <c r="S343" s="15">
        <v>5000000</v>
      </c>
      <c r="T343" s="15">
        <v>5000000</v>
      </c>
      <c r="U343" s="21">
        <v>0.47760000000000002</v>
      </c>
      <c r="V343"/>
      <c r="W343"/>
      <c r="X343"/>
    </row>
    <row r="344" spans="1:24" s="21" customFormat="1" x14ac:dyDescent="0.3">
      <c r="A344" s="7" t="s">
        <v>281</v>
      </c>
      <c r="B344" s="7" t="s">
        <v>755</v>
      </c>
      <c r="C344" s="7">
        <v>1302</v>
      </c>
      <c r="D344" s="7" t="s">
        <v>8</v>
      </c>
      <c r="E344" s="7">
        <v>901</v>
      </c>
      <c r="F344" s="7">
        <v>150193</v>
      </c>
      <c r="G344" s="7" t="s">
        <v>1555</v>
      </c>
      <c r="H344" s="8" t="s">
        <v>1546</v>
      </c>
      <c r="I344" s="15">
        <v>1000000</v>
      </c>
      <c r="J344" s="15">
        <v>1000000</v>
      </c>
      <c r="K344" s="15">
        <v>1000000</v>
      </c>
      <c r="L344" s="15">
        <v>1000000</v>
      </c>
      <c r="M344" s="15">
        <v>1000000</v>
      </c>
      <c r="N344" s="15">
        <v>1000000</v>
      </c>
      <c r="O344" s="15">
        <v>1000000</v>
      </c>
      <c r="P344" s="15">
        <v>1000000</v>
      </c>
      <c r="Q344" s="15">
        <v>1000000</v>
      </c>
      <c r="R344" s="15">
        <v>1000000</v>
      </c>
      <c r="S344" s="15">
        <v>1000000</v>
      </c>
      <c r="T344" s="15">
        <v>1000000</v>
      </c>
      <c r="U344" s="21">
        <v>0.47760000000000002</v>
      </c>
      <c r="V344"/>
      <c r="W344"/>
      <c r="X344"/>
    </row>
    <row r="345" spans="1:24" s="21" customFormat="1" x14ac:dyDescent="0.3">
      <c r="A345" s="7" t="s">
        <v>281</v>
      </c>
      <c r="B345" s="7" t="s">
        <v>755</v>
      </c>
      <c r="C345" s="7">
        <v>1302</v>
      </c>
      <c r="D345" s="7" t="s">
        <v>8</v>
      </c>
      <c r="E345" s="7">
        <v>901</v>
      </c>
      <c r="F345" s="7">
        <v>150146</v>
      </c>
      <c r="G345" s="7" t="s">
        <v>1555</v>
      </c>
      <c r="H345" s="8" t="s">
        <v>837</v>
      </c>
      <c r="I345" s="15">
        <v>3000000</v>
      </c>
      <c r="J345" s="15">
        <v>5000000</v>
      </c>
      <c r="K345" s="15">
        <v>4000000</v>
      </c>
      <c r="L345" s="15">
        <v>4000000</v>
      </c>
      <c r="M345" s="15">
        <v>4000000</v>
      </c>
      <c r="N345" s="15">
        <v>4000000</v>
      </c>
      <c r="O345" s="15">
        <v>4000000</v>
      </c>
      <c r="P345" s="15">
        <v>4000000</v>
      </c>
      <c r="Q345" s="15">
        <v>4000000</v>
      </c>
      <c r="R345" s="15">
        <v>4000000</v>
      </c>
      <c r="S345" s="15">
        <v>4000000</v>
      </c>
      <c r="T345" s="15">
        <v>5000000</v>
      </c>
      <c r="U345" s="21">
        <v>0.47760000000000002</v>
      </c>
      <c r="V345"/>
      <c r="W345"/>
      <c r="X345"/>
    </row>
    <row r="346" spans="1:24" s="21" customFormat="1" x14ac:dyDescent="0.3">
      <c r="A346" s="7" t="s">
        <v>281</v>
      </c>
      <c r="B346" s="7" t="s">
        <v>755</v>
      </c>
      <c r="C346" s="7">
        <v>1302</v>
      </c>
      <c r="D346" s="7" t="s">
        <v>8</v>
      </c>
      <c r="E346" s="7">
        <v>901</v>
      </c>
      <c r="F346" s="7">
        <v>150194</v>
      </c>
      <c r="G346" s="7" t="s">
        <v>1555</v>
      </c>
      <c r="H346" s="8" t="s">
        <v>796</v>
      </c>
      <c r="I346" s="15">
        <v>2000000</v>
      </c>
      <c r="J346" s="15">
        <v>2000000</v>
      </c>
      <c r="K346" s="15">
        <v>3000000</v>
      </c>
      <c r="L346" s="15">
        <v>2000000</v>
      </c>
      <c r="M346" s="15">
        <v>3000000</v>
      </c>
      <c r="N346" s="15">
        <v>3000000</v>
      </c>
      <c r="O346" s="15">
        <v>2000000</v>
      </c>
      <c r="P346" s="15">
        <v>2000000</v>
      </c>
      <c r="Q346" s="15">
        <v>3000000</v>
      </c>
      <c r="R346" s="15">
        <v>2000000</v>
      </c>
      <c r="S346" s="15">
        <v>1000000</v>
      </c>
      <c r="T346" s="15">
        <v>4000000</v>
      </c>
      <c r="U346" s="21">
        <v>0.47760000000000002</v>
      </c>
      <c r="V346"/>
      <c r="W346"/>
      <c r="X346"/>
    </row>
    <row r="347" spans="1:24" s="21" customFormat="1" x14ac:dyDescent="0.3">
      <c r="A347" s="7" t="s">
        <v>281</v>
      </c>
      <c r="B347" s="7" t="s">
        <v>755</v>
      </c>
      <c r="C347" s="7">
        <v>1302</v>
      </c>
      <c r="D347" s="7" t="s">
        <v>8</v>
      </c>
      <c r="E347" s="7">
        <v>901</v>
      </c>
      <c r="F347" s="7">
        <v>110928</v>
      </c>
      <c r="G347" s="7" t="s">
        <v>1555</v>
      </c>
      <c r="H347" s="8" t="s">
        <v>797</v>
      </c>
      <c r="I347" s="15">
        <v>2000000</v>
      </c>
      <c r="J347" s="15">
        <v>2000000</v>
      </c>
      <c r="K347" s="15">
        <v>3000000</v>
      </c>
      <c r="L347" s="15">
        <v>2000000</v>
      </c>
      <c r="M347" s="15">
        <v>2000000</v>
      </c>
      <c r="N347" s="15">
        <v>2000000</v>
      </c>
      <c r="O347" s="15">
        <v>2000000</v>
      </c>
      <c r="P347" s="15">
        <v>2000000</v>
      </c>
      <c r="Q347" s="15">
        <v>2000000</v>
      </c>
      <c r="R347" s="15">
        <v>2000000</v>
      </c>
      <c r="S347" s="15">
        <v>2000000</v>
      </c>
      <c r="T347" s="15">
        <v>2000000</v>
      </c>
      <c r="U347" s="21">
        <v>0.47760000000000002</v>
      </c>
      <c r="V347"/>
      <c r="W347"/>
      <c r="X347"/>
    </row>
    <row r="348" spans="1:24" s="21" customFormat="1" x14ac:dyDescent="0.3">
      <c r="A348" s="7" t="s">
        <v>281</v>
      </c>
      <c r="B348" s="7" t="s">
        <v>755</v>
      </c>
      <c r="C348" s="7">
        <v>1302</v>
      </c>
      <c r="D348" s="7" t="s">
        <v>8</v>
      </c>
      <c r="E348" s="7">
        <v>901</v>
      </c>
      <c r="F348" s="7">
        <v>150222</v>
      </c>
      <c r="G348" s="7" t="s">
        <v>1555</v>
      </c>
      <c r="H348" s="8" t="s">
        <v>1547</v>
      </c>
      <c r="I348" s="15">
        <v>1000000</v>
      </c>
      <c r="J348" s="15">
        <v>1000000</v>
      </c>
      <c r="K348" s="15">
        <v>1000000</v>
      </c>
      <c r="L348" s="15">
        <v>1000000</v>
      </c>
      <c r="M348" s="15">
        <v>1000000</v>
      </c>
      <c r="N348" s="15">
        <v>1000000</v>
      </c>
      <c r="O348" s="15">
        <v>1000000</v>
      </c>
      <c r="P348" s="15">
        <v>1000000</v>
      </c>
      <c r="Q348" s="15">
        <v>1000000</v>
      </c>
      <c r="R348" s="15">
        <v>1000000</v>
      </c>
      <c r="S348" s="15">
        <v>1000000</v>
      </c>
      <c r="T348" s="15">
        <v>1000000</v>
      </c>
      <c r="U348" s="21">
        <v>0.47760000000000002</v>
      </c>
      <c r="V348"/>
      <c r="W348"/>
      <c r="X348"/>
    </row>
    <row r="349" spans="1:24" s="21" customFormat="1" x14ac:dyDescent="0.3">
      <c r="A349" s="7" t="s">
        <v>281</v>
      </c>
      <c r="B349" s="7" t="s">
        <v>755</v>
      </c>
      <c r="C349" s="7">
        <v>1302</v>
      </c>
      <c r="D349" s="7" t="s">
        <v>8</v>
      </c>
      <c r="E349" s="7">
        <v>905</v>
      </c>
      <c r="F349" s="7">
        <v>370637</v>
      </c>
      <c r="G349" s="7" t="s">
        <v>1555</v>
      </c>
      <c r="H349" s="8" t="s">
        <v>1548</v>
      </c>
      <c r="I349" s="15">
        <v>1000000</v>
      </c>
      <c r="J349" s="15">
        <v>1000000</v>
      </c>
      <c r="K349" s="15">
        <v>1000000</v>
      </c>
      <c r="L349" s="15">
        <v>1000000</v>
      </c>
      <c r="M349" s="15">
        <v>1000000</v>
      </c>
      <c r="N349" s="15">
        <v>1000000</v>
      </c>
      <c r="O349" s="15">
        <v>1000000</v>
      </c>
      <c r="P349" s="15">
        <v>1000000</v>
      </c>
      <c r="Q349" s="15">
        <v>1000000</v>
      </c>
      <c r="R349" s="15">
        <v>1000000</v>
      </c>
      <c r="S349" s="15">
        <v>1000000</v>
      </c>
      <c r="T349" s="15">
        <v>1000000</v>
      </c>
      <c r="U349" s="21">
        <v>0.47760000000000002</v>
      </c>
      <c r="V349"/>
      <c r="W349"/>
      <c r="X349"/>
    </row>
    <row r="350" spans="1:24" s="21" customFormat="1" x14ac:dyDescent="0.3">
      <c r="A350" s="7" t="s">
        <v>281</v>
      </c>
      <c r="B350" s="7" t="s">
        <v>755</v>
      </c>
      <c r="C350" s="7">
        <v>1302</v>
      </c>
      <c r="D350" s="7" t="s">
        <v>8</v>
      </c>
      <c r="E350" s="7">
        <v>901</v>
      </c>
      <c r="F350" s="7">
        <v>150203</v>
      </c>
      <c r="G350" s="7" t="s">
        <v>1555</v>
      </c>
      <c r="H350" s="8" t="s">
        <v>791</v>
      </c>
      <c r="I350" s="15">
        <v>0</v>
      </c>
      <c r="J350" s="15">
        <v>0</v>
      </c>
      <c r="K350" s="15">
        <v>1000000</v>
      </c>
      <c r="L350" s="15">
        <v>0</v>
      </c>
      <c r="M350" s="15">
        <v>2000000</v>
      </c>
      <c r="N350" s="15">
        <v>1000000</v>
      </c>
      <c r="O350" s="15">
        <v>0</v>
      </c>
      <c r="P350" s="15">
        <v>1000000</v>
      </c>
      <c r="Q350" s="15">
        <v>1000000</v>
      </c>
      <c r="R350" s="15">
        <v>1000000</v>
      </c>
      <c r="S350" s="15">
        <v>1000000</v>
      </c>
      <c r="T350" s="15">
        <v>2000000</v>
      </c>
      <c r="U350" s="21">
        <v>0.47760000000000002</v>
      </c>
      <c r="V350"/>
      <c r="W350"/>
      <c r="X350"/>
    </row>
    <row r="351" spans="1:24" s="21" customFormat="1" x14ac:dyDescent="0.3">
      <c r="A351" s="7" t="s">
        <v>281</v>
      </c>
      <c r="B351" s="7" t="s">
        <v>755</v>
      </c>
      <c r="C351" s="7">
        <v>1302</v>
      </c>
      <c r="D351" s="7" t="s">
        <v>8</v>
      </c>
      <c r="E351" s="7">
        <v>901</v>
      </c>
      <c r="F351" s="7">
        <v>370689</v>
      </c>
      <c r="G351" s="7" t="s">
        <v>1555</v>
      </c>
      <c r="H351" s="8" t="s">
        <v>1549</v>
      </c>
      <c r="I351" s="15">
        <v>2000000</v>
      </c>
      <c r="J351" s="15">
        <v>2000000</v>
      </c>
      <c r="K351" s="15">
        <v>5000000</v>
      </c>
      <c r="L351" s="15">
        <v>4000000</v>
      </c>
      <c r="M351" s="15">
        <v>3000000</v>
      </c>
      <c r="N351" s="15">
        <v>4000000</v>
      </c>
      <c r="O351" s="15">
        <v>4000000</v>
      </c>
      <c r="P351" s="15">
        <v>4000000</v>
      </c>
      <c r="Q351" s="15">
        <v>2000000</v>
      </c>
      <c r="R351" s="15">
        <v>3000000</v>
      </c>
      <c r="S351" s="15">
        <v>2000000</v>
      </c>
      <c r="T351" s="15">
        <v>4000000</v>
      </c>
      <c r="U351" s="21">
        <v>0.47760000000000002</v>
      </c>
      <c r="V351"/>
      <c r="W351"/>
      <c r="X351"/>
    </row>
    <row r="352" spans="1:24" s="21" customFormat="1" x14ac:dyDescent="0.3">
      <c r="A352" s="7" t="s">
        <v>281</v>
      </c>
      <c r="B352" s="7" t="s">
        <v>755</v>
      </c>
      <c r="C352" s="7">
        <v>1302</v>
      </c>
      <c r="D352" s="7" t="s">
        <v>8</v>
      </c>
      <c r="E352" s="7">
        <v>901</v>
      </c>
      <c r="F352" s="7">
        <v>150195</v>
      </c>
      <c r="G352" s="7" t="s">
        <v>1555</v>
      </c>
      <c r="H352" s="8" t="s">
        <v>792</v>
      </c>
      <c r="I352" s="15">
        <v>1000000</v>
      </c>
      <c r="J352" s="15">
        <v>1000000</v>
      </c>
      <c r="K352" s="15">
        <v>1000000</v>
      </c>
      <c r="L352" s="15">
        <v>1000000</v>
      </c>
      <c r="M352" s="15">
        <v>1000000</v>
      </c>
      <c r="N352" s="15">
        <v>1000000</v>
      </c>
      <c r="O352" s="15">
        <v>1000000</v>
      </c>
      <c r="P352" s="15">
        <v>1000000</v>
      </c>
      <c r="Q352" s="15">
        <v>1000000</v>
      </c>
      <c r="R352" s="15">
        <v>1000000</v>
      </c>
      <c r="S352" s="15">
        <v>1000000</v>
      </c>
      <c r="T352" s="15">
        <v>1000000</v>
      </c>
      <c r="U352" s="21">
        <v>0.47760000000000002</v>
      </c>
      <c r="V352"/>
      <c r="W352"/>
      <c r="X352"/>
    </row>
    <row r="353" spans="1:24" s="21" customFormat="1" x14ac:dyDescent="0.3">
      <c r="A353" s="7" t="s">
        <v>281</v>
      </c>
      <c r="B353" s="7" t="s">
        <v>755</v>
      </c>
      <c r="C353" s="7">
        <v>1302</v>
      </c>
      <c r="D353" s="7" t="s">
        <v>806</v>
      </c>
      <c r="E353" s="7">
        <v>901</v>
      </c>
      <c r="F353" s="7">
        <v>150211</v>
      </c>
      <c r="G353" s="7" t="s">
        <v>1555</v>
      </c>
      <c r="H353" s="8" t="s">
        <v>795</v>
      </c>
      <c r="I353" s="15">
        <v>1000000</v>
      </c>
      <c r="J353" s="15">
        <v>1000000</v>
      </c>
      <c r="K353" s="15">
        <v>1000000</v>
      </c>
      <c r="L353" s="15">
        <v>1000000</v>
      </c>
      <c r="M353" s="15">
        <v>1000000</v>
      </c>
      <c r="N353" s="15">
        <v>1000000</v>
      </c>
      <c r="O353" s="15">
        <v>1000000</v>
      </c>
      <c r="P353" s="15">
        <v>1000000</v>
      </c>
      <c r="Q353" s="15">
        <v>1000000</v>
      </c>
      <c r="R353" s="15">
        <v>1000000</v>
      </c>
      <c r="S353" s="15">
        <v>1000000</v>
      </c>
      <c r="T353" s="15">
        <v>1000000</v>
      </c>
      <c r="U353" s="21">
        <v>0.47760000000000002</v>
      </c>
      <c r="V353"/>
      <c r="W353"/>
      <c r="X353"/>
    </row>
    <row r="354" spans="1:24" s="21" customFormat="1" x14ac:dyDescent="0.3">
      <c r="A354" s="7" t="s">
        <v>281</v>
      </c>
      <c r="B354" s="7" t="s">
        <v>755</v>
      </c>
      <c r="C354" s="7">
        <v>1302</v>
      </c>
      <c r="D354" s="7" t="s">
        <v>8</v>
      </c>
      <c r="E354" s="7">
        <v>901</v>
      </c>
      <c r="F354" s="7">
        <v>150212</v>
      </c>
      <c r="G354" s="7" t="s">
        <v>1555</v>
      </c>
      <c r="H354" s="8" t="s">
        <v>788</v>
      </c>
      <c r="I354" s="15">
        <v>1000000</v>
      </c>
      <c r="J354" s="15">
        <v>1000000</v>
      </c>
      <c r="K354" s="15">
        <v>1000000</v>
      </c>
      <c r="L354" s="15">
        <v>1000000</v>
      </c>
      <c r="M354" s="15">
        <v>1000000</v>
      </c>
      <c r="N354" s="15">
        <v>1000000</v>
      </c>
      <c r="O354" s="15">
        <v>1000000</v>
      </c>
      <c r="P354" s="15">
        <v>1000000</v>
      </c>
      <c r="Q354" s="15">
        <v>1000000</v>
      </c>
      <c r="R354" s="15">
        <v>1000000</v>
      </c>
      <c r="S354" s="15">
        <v>1000000</v>
      </c>
      <c r="T354" s="15">
        <v>1000000</v>
      </c>
      <c r="U354" s="21">
        <v>0.47760000000000002</v>
      </c>
      <c r="V354"/>
      <c r="W354"/>
      <c r="X354"/>
    </row>
    <row r="355" spans="1:24" s="21" customFormat="1" x14ac:dyDescent="0.3">
      <c r="A355" s="7" t="s">
        <v>281</v>
      </c>
      <c r="B355" s="7" t="s">
        <v>755</v>
      </c>
      <c r="C355" s="7">
        <v>1302</v>
      </c>
      <c r="D355" s="7" t="s">
        <v>8</v>
      </c>
      <c r="E355" s="7">
        <v>901</v>
      </c>
      <c r="F355" s="7">
        <v>150190</v>
      </c>
      <c r="G355" s="7" t="s">
        <v>1555</v>
      </c>
      <c r="H355" s="8" t="s">
        <v>1550</v>
      </c>
      <c r="I355" s="15">
        <v>1000000</v>
      </c>
      <c r="J355" s="15">
        <v>1000000</v>
      </c>
      <c r="K355" s="15">
        <v>2000000</v>
      </c>
      <c r="L355" s="15">
        <v>2000000</v>
      </c>
      <c r="M355" s="15">
        <v>2000000</v>
      </c>
      <c r="N355" s="15">
        <v>2000000</v>
      </c>
      <c r="O355" s="15">
        <v>5000000</v>
      </c>
      <c r="P355" s="15">
        <v>5000000</v>
      </c>
      <c r="Q355" s="15">
        <v>2000000</v>
      </c>
      <c r="R355" s="15">
        <v>2000000</v>
      </c>
      <c r="S355" s="15">
        <v>1000000</v>
      </c>
      <c r="T355" s="15">
        <v>4000000</v>
      </c>
      <c r="U355" s="21">
        <v>0.47760000000000002</v>
      </c>
      <c r="V355"/>
      <c r="W355"/>
      <c r="X355"/>
    </row>
    <row r="356" spans="1:24" s="21" customFormat="1" x14ac:dyDescent="0.3">
      <c r="A356" s="7" t="s">
        <v>281</v>
      </c>
      <c r="B356" s="7" t="s">
        <v>755</v>
      </c>
      <c r="C356" s="7">
        <v>1302</v>
      </c>
      <c r="D356" s="7" t="s">
        <v>806</v>
      </c>
      <c r="E356" s="7">
        <v>901</v>
      </c>
      <c r="F356" s="7">
        <v>150208</v>
      </c>
      <c r="G356" s="7" t="s">
        <v>1555</v>
      </c>
      <c r="H356" s="8" t="s">
        <v>790</v>
      </c>
      <c r="I356" s="15">
        <v>0</v>
      </c>
      <c r="J356" s="15">
        <v>1000000</v>
      </c>
      <c r="K356" s="15">
        <v>1000000</v>
      </c>
      <c r="L356" s="15">
        <v>1000000</v>
      </c>
      <c r="M356" s="15">
        <v>1000000</v>
      </c>
      <c r="N356" s="15">
        <v>1000000</v>
      </c>
      <c r="O356" s="15">
        <v>1000000</v>
      </c>
      <c r="P356" s="15">
        <v>1000000</v>
      </c>
      <c r="Q356" s="15">
        <v>1000000</v>
      </c>
      <c r="R356" s="15">
        <v>1000000</v>
      </c>
      <c r="S356" s="15">
        <v>1000000</v>
      </c>
      <c r="T356" s="15">
        <v>1000000</v>
      </c>
      <c r="U356" s="21">
        <v>0.47760000000000002</v>
      </c>
      <c r="V356"/>
      <c r="W356"/>
      <c r="X356"/>
    </row>
    <row r="357" spans="1:24" s="21" customFormat="1" x14ac:dyDescent="0.3">
      <c r="A357" s="7" t="s">
        <v>281</v>
      </c>
      <c r="B357" s="7" t="s">
        <v>755</v>
      </c>
      <c r="C357" s="7">
        <v>1302</v>
      </c>
      <c r="D357" s="7" t="s">
        <v>8</v>
      </c>
      <c r="E357" s="7">
        <v>901</v>
      </c>
      <c r="F357" s="7">
        <v>150123</v>
      </c>
      <c r="G357" s="7" t="s">
        <v>1555</v>
      </c>
      <c r="H357" s="8" t="s">
        <v>784</v>
      </c>
      <c r="I357" s="15">
        <v>2000000</v>
      </c>
      <c r="J357" s="15">
        <v>1000000</v>
      </c>
      <c r="K357" s="15">
        <v>2000000</v>
      </c>
      <c r="L357" s="15">
        <v>2000000</v>
      </c>
      <c r="M357" s="15">
        <v>2000000</v>
      </c>
      <c r="N357" s="15">
        <v>1000000</v>
      </c>
      <c r="O357" s="15">
        <v>1000000</v>
      </c>
      <c r="P357" s="15">
        <v>1000000</v>
      </c>
      <c r="Q357" s="15">
        <v>2000000</v>
      </c>
      <c r="R357" s="15">
        <v>2000000</v>
      </c>
      <c r="S357" s="15">
        <v>2000000</v>
      </c>
      <c r="T357" s="15">
        <v>3000000</v>
      </c>
      <c r="U357" s="21">
        <v>0.47760000000000002</v>
      </c>
      <c r="V357"/>
      <c r="W357"/>
      <c r="X357"/>
    </row>
    <row r="358" spans="1:24" s="21" customFormat="1" x14ac:dyDescent="0.3">
      <c r="A358" s="7" t="s">
        <v>281</v>
      </c>
      <c r="B358" s="7" t="s">
        <v>755</v>
      </c>
      <c r="C358" s="7">
        <v>1302</v>
      </c>
      <c r="D358" s="7" t="s">
        <v>806</v>
      </c>
      <c r="E358" s="7">
        <v>901</v>
      </c>
      <c r="F358" s="7">
        <v>150218</v>
      </c>
      <c r="G358" s="7" t="s">
        <v>1555</v>
      </c>
      <c r="H358" s="8" t="s">
        <v>786</v>
      </c>
      <c r="I358" s="15">
        <v>1000000</v>
      </c>
      <c r="J358" s="15">
        <v>1000000</v>
      </c>
      <c r="K358" s="15">
        <v>1000000</v>
      </c>
      <c r="L358" s="15">
        <v>1000000</v>
      </c>
      <c r="M358" s="15">
        <v>1000000</v>
      </c>
      <c r="N358" s="15">
        <v>1000000</v>
      </c>
      <c r="O358" s="15">
        <v>1000000</v>
      </c>
      <c r="P358" s="15">
        <v>1000000</v>
      </c>
      <c r="Q358" s="15">
        <v>1000000</v>
      </c>
      <c r="R358" s="15">
        <v>1000000</v>
      </c>
      <c r="S358" s="15">
        <v>1000000</v>
      </c>
      <c r="T358" s="15">
        <v>1000000</v>
      </c>
      <c r="U358" s="21">
        <v>0.47760000000000002</v>
      </c>
      <c r="V358"/>
      <c r="W358"/>
      <c r="X358"/>
    </row>
    <row r="359" spans="1:24" s="21" customFormat="1" x14ac:dyDescent="0.3">
      <c r="A359" s="7" t="s">
        <v>281</v>
      </c>
      <c r="B359" s="7" t="s">
        <v>755</v>
      </c>
      <c r="C359" s="7">
        <v>1302</v>
      </c>
      <c r="D359" s="7" t="s">
        <v>8</v>
      </c>
      <c r="E359" s="7">
        <v>901</v>
      </c>
      <c r="F359" s="7">
        <v>151181</v>
      </c>
      <c r="G359" s="7" t="s">
        <v>1555</v>
      </c>
      <c r="H359" s="8" t="s">
        <v>787</v>
      </c>
      <c r="I359" s="15">
        <v>0</v>
      </c>
      <c r="J359" s="15">
        <v>1000000</v>
      </c>
      <c r="K359" s="15">
        <v>1000000</v>
      </c>
      <c r="L359" s="15">
        <v>1000000</v>
      </c>
      <c r="M359" s="15">
        <v>1000000</v>
      </c>
      <c r="N359" s="15">
        <v>1000000</v>
      </c>
      <c r="O359" s="15">
        <v>1000000</v>
      </c>
      <c r="P359" s="15">
        <v>1000000</v>
      </c>
      <c r="Q359" s="15">
        <v>1000000</v>
      </c>
      <c r="R359" s="15">
        <v>1000000</v>
      </c>
      <c r="S359" s="15">
        <v>1000000</v>
      </c>
      <c r="T359" s="15">
        <v>1000000</v>
      </c>
      <c r="U359" s="21">
        <v>0.47760000000000002</v>
      </c>
      <c r="V359"/>
      <c r="W359"/>
      <c r="X359"/>
    </row>
    <row r="360" spans="1:24" s="21" customFormat="1" x14ac:dyDescent="0.3">
      <c r="A360" s="7" t="s">
        <v>281</v>
      </c>
      <c r="B360" s="7" t="s">
        <v>755</v>
      </c>
      <c r="C360" s="7">
        <v>1302</v>
      </c>
      <c r="D360" s="7" t="s">
        <v>8</v>
      </c>
      <c r="E360" s="7">
        <v>901</v>
      </c>
      <c r="F360" s="7">
        <v>150204</v>
      </c>
      <c r="G360" s="7" t="s">
        <v>1555</v>
      </c>
      <c r="H360" s="8" t="s">
        <v>789</v>
      </c>
      <c r="I360" s="15">
        <v>1000000</v>
      </c>
      <c r="J360" s="15">
        <v>1000000</v>
      </c>
      <c r="K360" s="15">
        <v>1000000</v>
      </c>
      <c r="L360" s="15">
        <v>1000000</v>
      </c>
      <c r="M360" s="15">
        <v>1000000</v>
      </c>
      <c r="N360" s="15">
        <v>2000000</v>
      </c>
      <c r="O360" s="15">
        <v>1000000</v>
      </c>
      <c r="P360" s="15">
        <v>1000000</v>
      </c>
      <c r="Q360" s="15">
        <v>1000000</v>
      </c>
      <c r="R360" s="15">
        <v>1000000</v>
      </c>
      <c r="S360" s="15">
        <v>1000000</v>
      </c>
      <c r="T360" s="15">
        <v>1000000</v>
      </c>
      <c r="U360" s="21">
        <v>0.47760000000000002</v>
      </c>
      <c r="V360"/>
      <c r="W360"/>
      <c r="X360"/>
    </row>
    <row r="361" spans="1:24" s="21" customFormat="1" x14ac:dyDescent="0.3">
      <c r="A361" s="7" t="s">
        <v>281</v>
      </c>
      <c r="B361" s="7" t="s">
        <v>755</v>
      </c>
      <c r="C361" s="7">
        <v>1302</v>
      </c>
      <c r="D361" s="7" t="s">
        <v>8</v>
      </c>
      <c r="E361" s="7">
        <v>901</v>
      </c>
      <c r="F361" s="7">
        <v>150136</v>
      </c>
      <c r="G361" s="7" t="s">
        <v>1555</v>
      </c>
      <c r="H361" s="8" t="s">
        <v>833</v>
      </c>
      <c r="I361" s="15">
        <v>0</v>
      </c>
      <c r="J361" s="15">
        <v>1000000</v>
      </c>
      <c r="K361" s="15">
        <v>1000000</v>
      </c>
      <c r="L361" s="15">
        <v>1000000</v>
      </c>
      <c r="M361" s="15">
        <v>1000000</v>
      </c>
      <c r="N361" s="15">
        <v>1000000</v>
      </c>
      <c r="O361" s="15">
        <v>1000000</v>
      </c>
      <c r="P361" s="15">
        <v>1000000</v>
      </c>
      <c r="Q361" s="15">
        <v>1000000</v>
      </c>
      <c r="R361" s="15">
        <v>1000000</v>
      </c>
      <c r="S361" s="15">
        <v>1000000</v>
      </c>
      <c r="T361" s="15">
        <v>1000000</v>
      </c>
      <c r="U361" s="21">
        <v>0.47760000000000002</v>
      </c>
      <c r="V361"/>
      <c r="W361"/>
      <c r="X361"/>
    </row>
    <row r="362" spans="1:24" s="21" customFormat="1" x14ac:dyDescent="0.3">
      <c r="A362" s="7" t="s">
        <v>281</v>
      </c>
      <c r="B362" s="7" t="s">
        <v>755</v>
      </c>
      <c r="C362" s="7">
        <v>1302</v>
      </c>
      <c r="D362" s="7" t="s">
        <v>8</v>
      </c>
      <c r="E362" s="7">
        <v>901</v>
      </c>
      <c r="F362" s="7">
        <v>150186</v>
      </c>
      <c r="G362" s="7" t="s">
        <v>1555</v>
      </c>
      <c r="H362" s="8" t="s">
        <v>1551</v>
      </c>
      <c r="I362" s="15">
        <v>1000000</v>
      </c>
      <c r="J362" s="15">
        <v>1000000</v>
      </c>
      <c r="K362" s="15">
        <v>1000000</v>
      </c>
      <c r="L362" s="15">
        <v>1000000</v>
      </c>
      <c r="M362" s="15">
        <v>1000000</v>
      </c>
      <c r="N362" s="15">
        <v>1000000</v>
      </c>
      <c r="O362" s="15">
        <v>1000000</v>
      </c>
      <c r="P362" s="15">
        <v>1000000</v>
      </c>
      <c r="Q362" s="15">
        <v>1000000</v>
      </c>
      <c r="R362" s="15">
        <v>1000000</v>
      </c>
      <c r="S362" s="15">
        <v>1000000</v>
      </c>
      <c r="T362" s="15">
        <v>1000000</v>
      </c>
      <c r="U362" s="21">
        <v>0.47760000000000002</v>
      </c>
      <c r="V362"/>
      <c r="W362"/>
      <c r="X362"/>
    </row>
    <row r="363" spans="1:24" s="21" customFormat="1" x14ac:dyDescent="0.3">
      <c r="A363" s="7" t="s">
        <v>281</v>
      </c>
      <c r="B363" s="7" t="s">
        <v>755</v>
      </c>
      <c r="C363" s="7">
        <v>1302</v>
      </c>
      <c r="D363" s="7" t="s">
        <v>8</v>
      </c>
      <c r="E363" s="7">
        <v>901</v>
      </c>
      <c r="F363" s="7">
        <v>370695</v>
      </c>
      <c r="G363" s="7" t="s">
        <v>1555</v>
      </c>
      <c r="H363" s="8" t="s">
        <v>1552</v>
      </c>
      <c r="I363" s="15">
        <v>1000000</v>
      </c>
      <c r="J363" s="15">
        <v>1000000</v>
      </c>
      <c r="K363" s="15">
        <v>1000000</v>
      </c>
      <c r="L363" s="15">
        <v>1000000</v>
      </c>
      <c r="M363" s="15">
        <v>1000000</v>
      </c>
      <c r="N363" s="15">
        <v>1000000</v>
      </c>
      <c r="O363" s="15">
        <v>1000000</v>
      </c>
      <c r="P363" s="15">
        <v>1000000</v>
      </c>
      <c r="Q363" s="15">
        <v>1000000</v>
      </c>
      <c r="R363" s="15">
        <v>1000000</v>
      </c>
      <c r="S363" s="15">
        <v>1000000</v>
      </c>
      <c r="T363" s="15">
        <v>1000000</v>
      </c>
      <c r="U363" s="21">
        <v>0.47760000000000002</v>
      </c>
      <c r="V363"/>
      <c r="W363"/>
      <c r="X363"/>
    </row>
    <row r="364" spans="1:24" s="21" customFormat="1" x14ac:dyDescent="0.3">
      <c r="A364" s="7" t="s">
        <v>281</v>
      </c>
      <c r="B364" s="7" t="s">
        <v>755</v>
      </c>
      <c r="C364" s="7">
        <v>1302</v>
      </c>
      <c r="D364" s="7" t="s">
        <v>252</v>
      </c>
      <c r="E364" s="7">
        <v>901</v>
      </c>
      <c r="F364" s="7" t="s">
        <v>252</v>
      </c>
      <c r="G364" s="7" t="s">
        <v>1555</v>
      </c>
      <c r="H364" s="8" t="s">
        <v>290</v>
      </c>
      <c r="I364" s="15">
        <v>10000000</v>
      </c>
      <c r="J364" s="15">
        <v>18000000</v>
      </c>
      <c r="K364" s="15">
        <v>8000000</v>
      </c>
      <c r="L364" s="15">
        <v>5000000</v>
      </c>
      <c r="M364" s="15">
        <v>10000000</v>
      </c>
      <c r="N364" s="15">
        <v>10000000</v>
      </c>
      <c r="O364" s="15">
        <v>8000000</v>
      </c>
      <c r="P364" s="15">
        <v>16000000</v>
      </c>
      <c r="Q364" s="15">
        <v>5000000</v>
      </c>
      <c r="R364" s="15">
        <v>11000000</v>
      </c>
      <c r="S364" s="15">
        <v>8000000</v>
      </c>
      <c r="T364" s="15">
        <v>5000000</v>
      </c>
      <c r="U364" s="21">
        <v>0.47760000000000002</v>
      </c>
      <c r="V364"/>
      <c r="W364"/>
      <c r="X364"/>
    </row>
    <row r="365" spans="1:24" s="21" customFormat="1" x14ac:dyDescent="0.3">
      <c r="A365" s="7" t="s">
        <v>281</v>
      </c>
      <c r="B365" s="7" t="s">
        <v>755</v>
      </c>
      <c r="C365" s="7">
        <v>1302</v>
      </c>
      <c r="D365" s="7" t="s">
        <v>804</v>
      </c>
      <c r="E365" s="7">
        <v>901</v>
      </c>
      <c r="F365" s="7">
        <v>150020</v>
      </c>
      <c r="G365" s="7" t="s">
        <v>802</v>
      </c>
      <c r="H365" s="8" t="s">
        <v>756</v>
      </c>
      <c r="I365" s="15">
        <v>30000000</v>
      </c>
      <c r="J365" s="15">
        <v>10000000</v>
      </c>
      <c r="K365" s="15">
        <v>15000000</v>
      </c>
      <c r="L365" s="15">
        <v>10000000</v>
      </c>
      <c r="M365" s="15">
        <v>15000000</v>
      </c>
      <c r="N365" s="15">
        <v>15000000</v>
      </c>
      <c r="O365" s="15">
        <v>18000000</v>
      </c>
      <c r="P365" s="15">
        <v>20000000</v>
      </c>
      <c r="Q365" s="15">
        <v>24000000</v>
      </c>
      <c r="R365" s="15">
        <v>25000000</v>
      </c>
      <c r="S365" s="15">
        <v>20000000</v>
      </c>
      <c r="T365" s="15">
        <v>25000000</v>
      </c>
      <c r="U365" s="21">
        <v>0.47760000000000002</v>
      </c>
      <c r="V365"/>
      <c r="W365"/>
      <c r="X365"/>
    </row>
    <row r="366" spans="1:24" s="21" customFormat="1" x14ac:dyDescent="0.3">
      <c r="A366" s="7" t="s">
        <v>281</v>
      </c>
      <c r="B366" s="7" t="s">
        <v>755</v>
      </c>
      <c r="C366" s="7">
        <v>1302</v>
      </c>
      <c r="D366" s="7" t="s">
        <v>808</v>
      </c>
      <c r="E366" s="7">
        <v>901</v>
      </c>
      <c r="F366" s="7">
        <v>150129</v>
      </c>
      <c r="G366" s="7" t="s">
        <v>802</v>
      </c>
      <c r="H366" s="8" t="s">
        <v>763</v>
      </c>
      <c r="I366" s="15">
        <v>15000000</v>
      </c>
      <c r="J366" s="15">
        <v>9000000</v>
      </c>
      <c r="K366" s="15">
        <v>12000000</v>
      </c>
      <c r="L366" s="15">
        <v>13000000</v>
      </c>
      <c r="M366" s="15">
        <v>15000000</v>
      </c>
      <c r="N366" s="15">
        <v>15000000</v>
      </c>
      <c r="O366" s="15">
        <v>12000000</v>
      </c>
      <c r="P366" s="15">
        <v>15000000</v>
      </c>
      <c r="Q366" s="15">
        <v>15000000</v>
      </c>
      <c r="R366" s="15">
        <v>15000000</v>
      </c>
      <c r="S366" s="15">
        <v>10000000</v>
      </c>
      <c r="T366" s="15">
        <v>15000000</v>
      </c>
      <c r="U366" s="21">
        <v>0.47760000000000002</v>
      </c>
      <c r="V366"/>
      <c r="W366"/>
      <c r="X366"/>
    </row>
    <row r="367" spans="1:24" s="21" customFormat="1" x14ac:dyDescent="0.3">
      <c r="A367" s="7" t="s">
        <v>281</v>
      </c>
      <c r="B367" s="7" t="s">
        <v>755</v>
      </c>
      <c r="C367" s="7">
        <v>1302</v>
      </c>
      <c r="D367" s="7" t="s">
        <v>807</v>
      </c>
      <c r="E367" s="7">
        <v>901</v>
      </c>
      <c r="F367" s="7">
        <v>150040</v>
      </c>
      <c r="G367" s="7" t="s">
        <v>802</v>
      </c>
      <c r="H367" s="8" t="s">
        <v>761</v>
      </c>
      <c r="I367" s="15">
        <v>11000000</v>
      </c>
      <c r="J367" s="15">
        <v>8000000</v>
      </c>
      <c r="K367" s="15">
        <v>12000000</v>
      </c>
      <c r="L367" s="15">
        <v>12000000</v>
      </c>
      <c r="M367" s="15">
        <v>10000000</v>
      </c>
      <c r="N367" s="15">
        <v>10000000</v>
      </c>
      <c r="O367" s="15">
        <v>9000000</v>
      </c>
      <c r="P367" s="15">
        <v>10000000</v>
      </c>
      <c r="Q367" s="15">
        <v>15000000</v>
      </c>
      <c r="R367" s="15">
        <v>10000000</v>
      </c>
      <c r="S367" s="15">
        <v>10000000</v>
      </c>
      <c r="T367" s="15">
        <v>12000000</v>
      </c>
      <c r="U367" s="21">
        <v>0.47760000000000002</v>
      </c>
      <c r="V367"/>
      <c r="W367"/>
      <c r="X367"/>
    </row>
    <row r="368" spans="1:24" s="21" customFormat="1" x14ac:dyDescent="0.3">
      <c r="A368" s="7" t="s">
        <v>281</v>
      </c>
      <c r="B368" s="7" t="s">
        <v>755</v>
      </c>
      <c r="C368" s="7">
        <v>1302</v>
      </c>
      <c r="D368" s="7" t="s">
        <v>807</v>
      </c>
      <c r="E368" s="7">
        <v>901</v>
      </c>
      <c r="F368" s="7">
        <v>150041</v>
      </c>
      <c r="G368" s="7" t="s">
        <v>802</v>
      </c>
      <c r="H368" s="8" t="s">
        <v>764</v>
      </c>
      <c r="I368" s="15">
        <v>11000000</v>
      </c>
      <c r="J368" s="15">
        <v>7000000</v>
      </c>
      <c r="K368" s="15">
        <v>8000000</v>
      </c>
      <c r="L368" s="15">
        <v>10000000</v>
      </c>
      <c r="M368" s="15">
        <v>7000000</v>
      </c>
      <c r="N368" s="15">
        <v>7000000</v>
      </c>
      <c r="O368" s="15">
        <v>7000000</v>
      </c>
      <c r="P368" s="15">
        <v>5000000</v>
      </c>
      <c r="Q368" s="15">
        <v>7000000</v>
      </c>
      <c r="R368" s="15">
        <v>7000000</v>
      </c>
      <c r="S368" s="15">
        <v>7000000</v>
      </c>
      <c r="T368" s="15">
        <v>10000000</v>
      </c>
      <c r="U368" s="21">
        <v>0.47760000000000002</v>
      </c>
      <c r="V368"/>
      <c r="W368"/>
      <c r="X368"/>
    </row>
    <row r="369" spans="1:24" s="21" customFormat="1" x14ac:dyDescent="0.3">
      <c r="A369" s="7" t="s">
        <v>281</v>
      </c>
      <c r="B369" s="7" t="s">
        <v>755</v>
      </c>
      <c r="C369" s="7">
        <v>1302</v>
      </c>
      <c r="D369" s="7" t="s">
        <v>8</v>
      </c>
      <c r="E369" s="7">
        <v>901</v>
      </c>
      <c r="F369" s="7">
        <v>150183</v>
      </c>
      <c r="G369" s="7" t="s">
        <v>802</v>
      </c>
      <c r="H369" s="8" t="s">
        <v>760</v>
      </c>
      <c r="I369" s="15">
        <v>11000000</v>
      </c>
      <c r="J369" s="15">
        <v>6000000</v>
      </c>
      <c r="K369" s="15">
        <v>5000000</v>
      </c>
      <c r="L369" s="15">
        <v>5000000</v>
      </c>
      <c r="M369" s="15">
        <v>10000000</v>
      </c>
      <c r="N369" s="15">
        <v>5000000</v>
      </c>
      <c r="O369" s="15">
        <v>5000000</v>
      </c>
      <c r="P369" s="15">
        <v>5000000</v>
      </c>
      <c r="Q369" s="15">
        <v>5000000</v>
      </c>
      <c r="R369" s="15">
        <v>5000000</v>
      </c>
      <c r="S369" s="15">
        <v>6000000</v>
      </c>
      <c r="T369" s="15">
        <v>9000000</v>
      </c>
      <c r="U369" s="21">
        <v>0.47760000000000002</v>
      </c>
      <c r="V369"/>
      <c r="W369"/>
      <c r="X369"/>
    </row>
    <row r="370" spans="1:24" s="21" customFormat="1" x14ac:dyDescent="0.3">
      <c r="A370" s="7" t="s">
        <v>281</v>
      </c>
      <c r="B370" s="7" t="s">
        <v>755</v>
      </c>
      <c r="C370" s="7">
        <v>1302</v>
      </c>
      <c r="D370" s="7" t="s">
        <v>806</v>
      </c>
      <c r="E370" s="7">
        <v>901</v>
      </c>
      <c r="F370" s="7">
        <v>150089</v>
      </c>
      <c r="G370" s="7" t="s">
        <v>802</v>
      </c>
      <c r="H370" s="8" t="s">
        <v>759</v>
      </c>
      <c r="I370" s="15">
        <v>10000000</v>
      </c>
      <c r="J370" s="15">
        <v>5000000</v>
      </c>
      <c r="K370" s="15">
        <v>5000000</v>
      </c>
      <c r="L370" s="15">
        <v>15000000</v>
      </c>
      <c r="M370" s="15">
        <v>10000000</v>
      </c>
      <c r="N370" s="15">
        <v>1000000</v>
      </c>
      <c r="O370" s="15">
        <v>1000000</v>
      </c>
      <c r="P370" s="15">
        <v>1000000</v>
      </c>
      <c r="Q370" s="15">
        <v>15000000</v>
      </c>
      <c r="R370" s="15">
        <v>5000000</v>
      </c>
      <c r="S370" s="15">
        <v>6000000</v>
      </c>
      <c r="T370" s="15">
        <v>10000000</v>
      </c>
      <c r="U370" s="21">
        <v>0.47760000000000002</v>
      </c>
      <c r="V370"/>
      <c r="W370"/>
      <c r="X370"/>
    </row>
    <row r="371" spans="1:24" s="21" customFormat="1" x14ac:dyDescent="0.3">
      <c r="A371" s="7" t="s">
        <v>281</v>
      </c>
      <c r="B371" s="7" t="s">
        <v>755</v>
      </c>
      <c r="C371" s="7">
        <v>1302</v>
      </c>
      <c r="D371" s="7" t="s">
        <v>806</v>
      </c>
      <c r="E371" s="7">
        <v>901</v>
      </c>
      <c r="F371" s="7">
        <v>150210</v>
      </c>
      <c r="G371" s="7" t="s">
        <v>802</v>
      </c>
      <c r="H371" s="8" t="s">
        <v>758</v>
      </c>
      <c r="I371" s="15">
        <v>6000000</v>
      </c>
      <c r="J371" s="15">
        <v>6000000</v>
      </c>
      <c r="K371" s="15">
        <v>10000000</v>
      </c>
      <c r="L371" s="15">
        <v>8000000</v>
      </c>
      <c r="M371" s="15">
        <v>8000000</v>
      </c>
      <c r="N371" s="15">
        <v>8000000</v>
      </c>
      <c r="O371" s="15">
        <v>8000000</v>
      </c>
      <c r="P371" s="15">
        <v>10000000</v>
      </c>
      <c r="Q371" s="15">
        <v>8000000</v>
      </c>
      <c r="R371" s="15">
        <v>10000000</v>
      </c>
      <c r="S371" s="15">
        <v>7000000</v>
      </c>
      <c r="T371" s="15">
        <v>9000000</v>
      </c>
      <c r="U371" s="21">
        <v>0.47760000000000002</v>
      </c>
      <c r="V371"/>
      <c r="W371"/>
      <c r="X371"/>
    </row>
    <row r="372" spans="1:24" s="21" customFormat="1" x14ac:dyDescent="0.3">
      <c r="A372" s="7" t="s">
        <v>281</v>
      </c>
      <c r="B372" s="7" t="s">
        <v>755</v>
      </c>
      <c r="C372" s="7">
        <v>1302</v>
      </c>
      <c r="D372" s="7" t="s">
        <v>8</v>
      </c>
      <c r="E372" s="7">
        <v>901</v>
      </c>
      <c r="F372" s="7">
        <v>370572</v>
      </c>
      <c r="G372" s="7" t="s">
        <v>802</v>
      </c>
      <c r="H372" s="8" t="s">
        <v>769</v>
      </c>
      <c r="I372" s="15">
        <v>6000000</v>
      </c>
      <c r="J372" s="15">
        <v>5000000</v>
      </c>
      <c r="K372" s="15">
        <v>7000000</v>
      </c>
      <c r="L372" s="15">
        <v>6000000</v>
      </c>
      <c r="M372" s="15">
        <v>10000000</v>
      </c>
      <c r="N372" s="15">
        <v>3000000</v>
      </c>
      <c r="O372" s="15">
        <v>3000000</v>
      </c>
      <c r="P372" s="15">
        <v>3000000</v>
      </c>
      <c r="Q372" s="15">
        <v>10000000</v>
      </c>
      <c r="R372" s="15">
        <v>7000000</v>
      </c>
      <c r="S372" s="15">
        <v>7000000</v>
      </c>
      <c r="T372" s="15">
        <v>9000000</v>
      </c>
      <c r="U372" s="21">
        <v>0.47760000000000002</v>
      </c>
      <c r="V372"/>
      <c r="W372"/>
      <c r="X372"/>
    </row>
    <row r="373" spans="1:24" s="21" customFormat="1" x14ac:dyDescent="0.3">
      <c r="A373" s="7" t="s">
        <v>281</v>
      </c>
      <c r="B373" s="7" t="s">
        <v>755</v>
      </c>
      <c r="C373" s="7">
        <v>1302</v>
      </c>
      <c r="D373" s="7" t="s">
        <v>8</v>
      </c>
      <c r="E373" s="7">
        <v>901</v>
      </c>
      <c r="F373" s="7">
        <v>150171</v>
      </c>
      <c r="G373" s="7" t="s">
        <v>802</v>
      </c>
      <c r="H373" s="8" t="s">
        <v>1553</v>
      </c>
      <c r="I373" s="15">
        <v>5000000</v>
      </c>
      <c r="J373" s="15">
        <v>3000000</v>
      </c>
      <c r="K373" s="15">
        <v>10000000</v>
      </c>
      <c r="L373" s="15">
        <v>2000000</v>
      </c>
      <c r="M373" s="15">
        <v>7000000</v>
      </c>
      <c r="N373" s="15">
        <v>5000000</v>
      </c>
      <c r="O373" s="15">
        <v>0</v>
      </c>
      <c r="P373" s="15">
        <v>0</v>
      </c>
      <c r="Q373" s="15">
        <v>10000000</v>
      </c>
      <c r="R373" s="15">
        <v>7000000</v>
      </c>
      <c r="S373" s="15">
        <v>10000000</v>
      </c>
      <c r="T373" s="15">
        <v>5000000</v>
      </c>
      <c r="U373" s="21">
        <v>0.47760000000000002</v>
      </c>
      <c r="V373"/>
      <c r="W373"/>
      <c r="X373"/>
    </row>
    <row r="374" spans="1:24" s="21" customFormat="1" x14ac:dyDescent="0.3">
      <c r="A374" s="7" t="s">
        <v>281</v>
      </c>
      <c r="B374" s="7" t="s">
        <v>755</v>
      </c>
      <c r="C374" s="7">
        <v>1302</v>
      </c>
      <c r="D374" s="7" t="s">
        <v>805</v>
      </c>
      <c r="E374" s="7">
        <v>901</v>
      </c>
      <c r="F374" s="7">
        <v>150101</v>
      </c>
      <c r="G374" s="7" t="s">
        <v>802</v>
      </c>
      <c r="H374" s="8" t="s">
        <v>757</v>
      </c>
      <c r="I374" s="15">
        <v>5000000</v>
      </c>
      <c r="J374" s="15">
        <v>5000000</v>
      </c>
      <c r="K374" s="15">
        <v>5000000</v>
      </c>
      <c r="L374" s="15">
        <v>6000000</v>
      </c>
      <c r="M374" s="15">
        <v>9000000</v>
      </c>
      <c r="N374" s="15">
        <v>6000000</v>
      </c>
      <c r="O374" s="15">
        <v>4000000</v>
      </c>
      <c r="P374" s="15">
        <v>6000000</v>
      </c>
      <c r="Q374" s="15">
        <v>7000000</v>
      </c>
      <c r="R374" s="15">
        <v>7000000</v>
      </c>
      <c r="S374" s="15">
        <v>7000000</v>
      </c>
      <c r="T374" s="15">
        <v>10000000</v>
      </c>
      <c r="U374" s="21">
        <v>0.47760000000000002</v>
      </c>
      <c r="V374"/>
      <c r="W374"/>
      <c r="X374"/>
    </row>
    <row r="375" spans="1:24" s="21" customFormat="1" x14ac:dyDescent="0.3">
      <c r="A375" s="7" t="s">
        <v>281</v>
      </c>
      <c r="B375" s="7" t="s">
        <v>755</v>
      </c>
      <c r="C375" s="7">
        <v>1302</v>
      </c>
      <c r="D375" s="7" t="s">
        <v>806</v>
      </c>
      <c r="E375" s="7">
        <v>901</v>
      </c>
      <c r="F375" s="7">
        <v>150010</v>
      </c>
      <c r="G375" s="7" t="s">
        <v>802</v>
      </c>
      <c r="H375" s="8" t="s">
        <v>766</v>
      </c>
      <c r="I375" s="15">
        <v>3000000</v>
      </c>
      <c r="J375" s="15">
        <v>5000000</v>
      </c>
      <c r="K375" s="15">
        <v>3000000</v>
      </c>
      <c r="L375" s="15">
        <v>7000000</v>
      </c>
      <c r="M375" s="15">
        <v>7000000</v>
      </c>
      <c r="N375" s="15">
        <v>8000000</v>
      </c>
      <c r="O375" s="15">
        <v>9000000</v>
      </c>
      <c r="P375" s="15">
        <v>9000000</v>
      </c>
      <c r="Q375" s="15">
        <v>8000000</v>
      </c>
      <c r="R375" s="15">
        <v>5000000</v>
      </c>
      <c r="S375" s="15">
        <v>5000000</v>
      </c>
      <c r="T375" s="15">
        <v>10000000</v>
      </c>
      <c r="U375" s="21">
        <v>0.47760000000000002</v>
      </c>
      <c r="V375"/>
      <c r="W375"/>
      <c r="X375"/>
    </row>
    <row r="376" spans="1:24" s="21" customFormat="1" x14ac:dyDescent="0.3">
      <c r="A376" s="7" t="s">
        <v>281</v>
      </c>
      <c r="B376" s="7" t="s">
        <v>755</v>
      </c>
      <c r="C376" s="7">
        <v>1302</v>
      </c>
      <c r="D376" s="7" t="s">
        <v>809</v>
      </c>
      <c r="E376" s="7">
        <v>901</v>
      </c>
      <c r="F376" s="7">
        <v>150006</v>
      </c>
      <c r="G376" s="7" t="s">
        <v>802</v>
      </c>
      <c r="H376" s="8" t="s">
        <v>765</v>
      </c>
      <c r="I376" s="15">
        <v>1000000</v>
      </c>
      <c r="J376" s="15">
        <v>2000000</v>
      </c>
      <c r="K376" s="15">
        <v>1000000</v>
      </c>
      <c r="L376" s="15">
        <v>2000000</v>
      </c>
      <c r="M376" s="15">
        <v>2000000</v>
      </c>
      <c r="N376" s="15">
        <v>2000000</v>
      </c>
      <c r="O376" s="15">
        <v>2000000</v>
      </c>
      <c r="P376" s="15">
        <v>2000000</v>
      </c>
      <c r="Q376" s="15">
        <v>3000000</v>
      </c>
      <c r="R376" s="15">
        <v>2000000</v>
      </c>
      <c r="S376" s="15">
        <v>3000000</v>
      </c>
      <c r="T376" s="15">
        <v>3000000</v>
      </c>
      <c r="U376" s="21">
        <v>0.47760000000000002</v>
      </c>
      <c r="V376"/>
      <c r="W376"/>
      <c r="X376"/>
    </row>
    <row r="377" spans="1:24" s="21" customFormat="1" x14ac:dyDescent="0.3">
      <c r="A377" s="7" t="s">
        <v>281</v>
      </c>
      <c r="B377" s="7" t="s">
        <v>755</v>
      </c>
      <c r="C377" s="7">
        <v>1302</v>
      </c>
      <c r="D377" s="7" t="s">
        <v>8</v>
      </c>
      <c r="E377" s="7">
        <v>901</v>
      </c>
      <c r="F377" s="7">
        <v>150007</v>
      </c>
      <c r="G377" s="7" t="s">
        <v>802</v>
      </c>
      <c r="H377" s="8" t="s">
        <v>771</v>
      </c>
      <c r="I377" s="15">
        <v>3000000</v>
      </c>
      <c r="J377" s="15">
        <v>2000000</v>
      </c>
      <c r="K377" s="15">
        <v>5000000</v>
      </c>
      <c r="L377" s="15">
        <v>3000000</v>
      </c>
      <c r="M377" s="15">
        <v>2000000</v>
      </c>
      <c r="N377" s="15">
        <v>2000000</v>
      </c>
      <c r="O377" s="15">
        <v>1000000</v>
      </c>
      <c r="P377" s="15">
        <v>1000000</v>
      </c>
      <c r="Q377" s="15">
        <v>3000000</v>
      </c>
      <c r="R377" s="15">
        <v>5000000</v>
      </c>
      <c r="S377" s="15">
        <v>2000000</v>
      </c>
      <c r="T377" s="15">
        <v>4000000</v>
      </c>
      <c r="U377" s="21">
        <v>0.47760000000000002</v>
      </c>
      <c r="V377"/>
      <c r="W377"/>
      <c r="X377"/>
    </row>
    <row r="378" spans="1:24" s="21" customFormat="1" x14ac:dyDescent="0.3">
      <c r="A378" s="7" t="s">
        <v>281</v>
      </c>
      <c r="B378" s="7" t="s">
        <v>755</v>
      </c>
      <c r="C378" s="7">
        <v>1302</v>
      </c>
      <c r="D378" s="7" t="s">
        <v>811</v>
      </c>
      <c r="E378" s="7">
        <v>901</v>
      </c>
      <c r="F378" s="7">
        <v>150016</v>
      </c>
      <c r="G378" s="7" t="s">
        <v>802</v>
      </c>
      <c r="H378" s="8" t="s">
        <v>773</v>
      </c>
      <c r="I378" s="15">
        <v>5000000</v>
      </c>
      <c r="J378" s="15">
        <v>3000000</v>
      </c>
      <c r="K378" s="15">
        <v>5000000</v>
      </c>
      <c r="L378" s="15">
        <v>5000000</v>
      </c>
      <c r="M378" s="15">
        <v>6000000</v>
      </c>
      <c r="N378" s="15">
        <v>6000000</v>
      </c>
      <c r="O378" s="15">
        <v>2000000</v>
      </c>
      <c r="P378" s="15">
        <v>2000000</v>
      </c>
      <c r="Q378" s="15">
        <v>6000000</v>
      </c>
      <c r="R378" s="15">
        <v>3000000</v>
      </c>
      <c r="S378" s="15">
        <v>3000000</v>
      </c>
      <c r="T378" s="15">
        <v>10000000</v>
      </c>
      <c r="U378" s="21">
        <v>0.47760000000000002</v>
      </c>
      <c r="V378"/>
      <c r="W378"/>
      <c r="X378"/>
    </row>
    <row r="379" spans="1:24" s="21" customFormat="1" x14ac:dyDescent="0.3">
      <c r="A379" s="7" t="s">
        <v>281</v>
      </c>
      <c r="B379" s="7" t="s">
        <v>755</v>
      </c>
      <c r="C379" s="7">
        <v>1302</v>
      </c>
      <c r="D379" s="7" t="s">
        <v>811</v>
      </c>
      <c r="E379" s="7">
        <v>901</v>
      </c>
      <c r="F379" s="7">
        <v>150177</v>
      </c>
      <c r="G379" s="7" t="s">
        <v>802</v>
      </c>
      <c r="H379" s="8" t="s">
        <v>782</v>
      </c>
      <c r="I379" s="15">
        <v>0</v>
      </c>
      <c r="J379" s="15">
        <v>1000000</v>
      </c>
      <c r="K379" s="15">
        <v>2000000</v>
      </c>
      <c r="L379" s="15">
        <v>2000000</v>
      </c>
      <c r="M379" s="15">
        <v>2000000</v>
      </c>
      <c r="N379" s="15">
        <v>3000000</v>
      </c>
      <c r="O379" s="15">
        <v>1000000</v>
      </c>
      <c r="P379" s="15">
        <v>1000000</v>
      </c>
      <c r="Q379" s="15">
        <v>1000000</v>
      </c>
      <c r="R379" s="15">
        <v>1000000</v>
      </c>
      <c r="S379" s="15">
        <v>1000000</v>
      </c>
      <c r="T379" s="15">
        <v>1000000</v>
      </c>
      <c r="U379" s="21">
        <v>0.47760000000000002</v>
      </c>
      <c r="V379"/>
      <c r="W379"/>
      <c r="X379"/>
    </row>
    <row r="380" spans="1:24" s="21" customFormat="1" x14ac:dyDescent="0.3">
      <c r="A380" s="7" t="s">
        <v>281</v>
      </c>
      <c r="B380" s="7" t="s">
        <v>755</v>
      </c>
      <c r="C380" s="7">
        <v>1302</v>
      </c>
      <c r="D380" s="7" t="s">
        <v>811</v>
      </c>
      <c r="E380" s="7">
        <v>901</v>
      </c>
      <c r="F380" s="7">
        <v>150085</v>
      </c>
      <c r="G380" s="7" t="s">
        <v>802</v>
      </c>
      <c r="H380" s="8" t="s">
        <v>780</v>
      </c>
      <c r="I380" s="15">
        <v>2000000</v>
      </c>
      <c r="J380" s="15">
        <v>1000000</v>
      </c>
      <c r="K380" s="15">
        <v>1000000</v>
      </c>
      <c r="L380" s="15">
        <v>3000000</v>
      </c>
      <c r="M380" s="15">
        <v>3000000</v>
      </c>
      <c r="N380" s="15">
        <v>2000000</v>
      </c>
      <c r="O380" s="15">
        <v>2000000</v>
      </c>
      <c r="P380" s="15">
        <v>2000000</v>
      </c>
      <c r="Q380" s="15">
        <v>3000000</v>
      </c>
      <c r="R380" s="15">
        <v>4000000</v>
      </c>
      <c r="S380" s="15">
        <v>3000000</v>
      </c>
      <c r="T380" s="15">
        <v>4000000</v>
      </c>
      <c r="U380" s="21">
        <v>0.47760000000000002</v>
      </c>
      <c r="V380"/>
      <c r="W380"/>
      <c r="X380"/>
    </row>
    <row r="381" spans="1:24" s="21" customFormat="1" x14ac:dyDescent="0.3">
      <c r="A381" s="7" t="s">
        <v>281</v>
      </c>
      <c r="B381" s="7" t="s">
        <v>755</v>
      </c>
      <c r="C381" s="7">
        <v>1302</v>
      </c>
      <c r="D381" s="7" t="s">
        <v>811</v>
      </c>
      <c r="E381" s="7">
        <v>901</v>
      </c>
      <c r="F381" s="7">
        <v>150172</v>
      </c>
      <c r="G381" s="7" t="s">
        <v>802</v>
      </c>
      <c r="H381" s="8" t="s">
        <v>775</v>
      </c>
      <c r="I381" s="15">
        <v>2000000</v>
      </c>
      <c r="J381" s="15">
        <v>1000000</v>
      </c>
      <c r="K381" s="15">
        <v>3000000</v>
      </c>
      <c r="L381" s="15">
        <v>1000000</v>
      </c>
      <c r="M381" s="15">
        <v>0</v>
      </c>
      <c r="N381" s="15">
        <v>3000000</v>
      </c>
      <c r="O381" s="15">
        <v>0</v>
      </c>
      <c r="P381" s="15">
        <v>0</v>
      </c>
      <c r="Q381" s="15">
        <v>0</v>
      </c>
      <c r="R381" s="15">
        <v>0</v>
      </c>
      <c r="S381" s="15">
        <v>3000000</v>
      </c>
      <c r="T381" s="15">
        <v>0</v>
      </c>
      <c r="U381" s="21">
        <v>0.47760000000000002</v>
      </c>
      <c r="V381"/>
      <c r="W381"/>
      <c r="X381"/>
    </row>
    <row r="382" spans="1:24" s="21" customFormat="1" x14ac:dyDescent="0.3">
      <c r="A382" s="7"/>
      <c r="B382" s="7"/>
      <c r="C382" s="7"/>
      <c r="D382" s="7"/>
      <c r="E382" s="7"/>
      <c r="F382" s="7"/>
      <c r="G382" s="7"/>
      <c r="H382" s="8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V382"/>
      <c r="W382"/>
      <c r="X382"/>
    </row>
    <row r="383" spans="1:24" s="21" customFormat="1" x14ac:dyDescent="0.3">
      <c r="A383" s="7" t="s">
        <v>281</v>
      </c>
      <c r="B383" s="7" t="s">
        <v>910</v>
      </c>
      <c r="C383" s="7">
        <v>1303</v>
      </c>
      <c r="D383" s="7" t="s">
        <v>924</v>
      </c>
      <c r="E383" s="7">
        <v>907</v>
      </c>
      <c r="F383" s="7" t="s">
        <v>1686</v>
      </c>
      <c r="G383" s="7" t="s">
        <v>1760</v>
      </c>
      <c r="H383" s="8" t="s">
        <v>829</v>
      </c>
      <c r="I383" s="15">
        <v>50000000</v>
      </c>
      <c r="J383" s="15">
        <v>50000000</v>
      </c>
      <c r="K383" s="15">
        <v>90000000</v>
      </c>
      <c r="L383" s="15">
        <v>82000000</v>
      </c>
      <c r="M383" s="15">
        <v>100000000</v>
      </c>
      <c r="N383" s="15">
        <v>105000000</v>
      </c>
      <c r="O383" s="15">
        <v>55000000</v>
      </c>
      <c r="P383" s="15">
        <v>96000000</v>
      </c>
      <c r="Q383" s="15">
        <v>148000000</v>
      </c>
      <c r="R383" s="15">
        <v>120000000</v>
      </c>
      <c r="S383" s="15">
        <v>100000000</v>
      </c>
      <c r="T383" s="15">
        <v>104000000</v>
      </c>
      <c r="U383" s="21">
        <v>0.46160000000000001</v>
      </c>
      <c r="V383" s="15"/>
      <c r="W383"/>
      <c r="X383"/>
    </row>
    <row r="384" spans="1:24" s="21" customFormat="1" x14ac:dyDescent="0.3">
      <c r="A384" s="7" t="s">
        <v>281</v>
      </c>
      <c r="B384" s="7" t="s">
        <v>910</v>
      </c>
      <c r="C384" s="7">
        <v>1303</v>
      </c>
      <c r="D384" s="7" t="s">
        <v>924</v>
      </c>
      <c r="E384" s="7">
        <v>901</v>
      </c>
      <c r="F384" s="7" t="s">
        <v>1687</v>
      </c>
      <c r="G384" s="7" t="s">
        <v>1760</v>
      </c>
      <c r="H384" s="8" t="s">
        <v>1559</v>
      </c>
      <c r="I384" s="15">
        <v>0</v>
      </c>
      <c r="J384" s="15">
        <v>10000000</v>
      </c>
      <c r="K384" s="15">
        <v>4200000</v>
      </c>
      <c r="L384" s="15">
        <v>6000000</v>
      </c>
      <c r="M384" s="15">
        <v>7000000</v>
      </c>
      <c r="N384" s="15">
        <v>10000000</v>
      </c>
      <c r="O384" s="15">
        <v>10000000</v>
      </c>
      <c r="P384" s="15">
        <v>15000000</v>
      </c>
      <c r="Q384" s="15">
        <v>18000000</v>
      </c>
      <c r="R384" s="15">
        <v>20000000</v>
      </c>
      <c r="S384" s="15">
        <v>10000000</v>
      </c>
      <c r="T384" s="15">
        <v>15000000</v>
      </c>
      <c r="U384" s="21">
        <v>0.46160000000000001</v>
      </c>
      <c r="V384"/>
      <c r="W384"/>
      <c r="X384"/>
    </row>
    <row r="385" spans="1:24" s="21" customFormat="1" x14ac:dyDescent="0.3">
      <c r="A385" s="7" t="s">
        <v>281</v>
      </c>
      <c r="B385" s="7" t="s">
        <v>910</v>
      </c>
      <c r="C385" s="7">
        <v>1303</v>
      </c>
      <c r="D385" s="7" t="s">
        <v>8</v>
      </c>
      <c r="E385" s="7">
        <v>901</v>
      </c>
      <c r="F385" s="7" t="s">
        <v>1688</v>
      </c>
      <c r="G385" s="7" t="s">
        <v>1760</v>
      </c>
      <c r="H385" s="8" t="s">
        <v>1560</v>
      </c>
      <c r="I385" s="15">
        <v>0</v>
      </c>
      <c r="J385" s="15">
        <v>0</v>
      </c>
      <c r="K385" s="15">
        <v>0</v>
      </c>
      <c r="L385" s="15">
        <v>10000000</v>
      </c>
      <c r="M385" s="15">
        <v>10000000</v>
      </c>
      <c r="N385" s="15">
        <v>10000000</v>
      </c>
      <c r="O385" s="15">
        <v>8000000</v>
      </c>
      <c r="P385" s="15">
        <v>10000000</v>
      </c>
      <c r="Q385" s="15">
        <v>10000000</v>
      </c>
      <c r="R385" s="15">
        <v>0</v>
      </c>
      <c r="S385" s="15">
        <v>0</v>
      </c>
      <c r="T385" s="15">
        <v>10000000</v>
      </c>
      <c r="U385" s="21">
        <v>0.46160000000000001</v>
      </c>
      <c r="V385"/>
      <c r="W385"/>
      <c r="X385"/>
    </row>
    <row r="386" spans="1:24" s="21" customFormat="1" x14ac:dyDescent="0.3">
      <c r="A386" s="7" t="s">
        <v>281</v>
      </c>
      <c r="B386" s="7" t="s">
        <v>910</v>
      </c>
      <c r="C386" s="7">
        <v>1303</v>
      </c>
      <c r="D386" s="7" t="s">
        <v>1689</v>
      </c>
      <c r="E386" s="7">
        <v>913</v>
      </c>
      <c r="F386" s="7" t="s">
        <v>1690</v>
      </c>
      <c r="G386" s="7" t="s">
        <v>1760</v>
      </c>
      <c r="H386" s="8" t="s">
        <v>1561</v>
      </c>
      <c r="I386" s="15">
        <v>20000000</v>
      </c>
      <c r="J386" s="15">
        <v>10000000</v>
      </c>
      <c r="K386" s="15">
        <v>30000000</v>
      </c>
      <c r="L386" s="15">
        <v>25000000</v>
      </c>
      <c r="M386" s="15">
        <v>30000000</v>
      </c>
      <c r="N386" s="15">
        <v>25000000</v>
      </c>
      <c r="O386" s="15">
        <v>40000000</v>
      </c>
      <c r="P386" s="15">
        <v>30000000</v>
      </c>
      <c r="Q386" s="15">
        <v>35000000</v>
      </c>
      <c r="R386" s="15">
        <v>30000000</v>
      </c>
      <c r="S386" s="15">
        <v>25000000</v>
      </c>
      <c r="T386" s="15">
        <v>50000000</v>
      </c>
      <c r="U386" s="21">
        <v>0.46160000000000001</v>
      </c>
      <c r="V386"/>
      <c r="W386"/>
      <c r="X386"/>
    </row>
    <row r="387" spans="1:24" s="21" customFormat="1" x14ac:dyDescent="0.3">
      <c r="A387" s="7" t="s">
        <v>281</v>
      </c>
      <c r="B387" s="7" t="s">
        <v>910</v>
      </c>
      <c r="C387" s="7">
        <v>1303</v>
      </c>
      <c r="D387" s="7" t="s">
        <v>925</v>
      </c>
      <c r="E387" s="7">
        <v>901</v>
      </c>
      <c r="F387" s="7" t="s">
        <v>1691</v>
      </c>
      <c r="G387" s="7" t="s">
        <v>1760</v>
      </c>
      <c r="H387" s="8" t="s">
        <v>814</v>
      </c>
      <c r="I387" s="15">
        <v>0</v>
      </c>
      <c r="J387" s="15">
        <v>2000000</v>
      </c>
      <c r="K387" s="15">
        <v>0</v>
      </c>
      <c r="L387" s="15">
        <v>0</v>
      </c>
      <c r="M387" s="15">
        <v>6000000</v>
      </c>
      <c r="N387" s="15">
        <v>4000000</v>
      </c>
      <c r="O387" s="15">
        <v>4000000</v>
      </c>
      <c r="P387" s="15">
        <v>4000000</v>
      </c>
      <c r="Q387" s="15">
        <v>6000000</v>
      </c>
      <c r="R387" s="15">
        <v>0</v>
      </c>
      <c r="S387" s="15">
        <v>0</v>
      </c>
      <c r="T387" s="15">
        <v>4000000</v>
      </c>
      <c r="U387" s="21">
        <v>0.46160000000000001</v>
      </c>
      <c r="V387"/>
      <c r="W387"/>
      <c r="X387"/>
    </row>
    <row r="388" spans="1:24" s="21" customFormat="1" x14ac:dyDescent="0.3">
      <c r="A388" s="7" t="s">
        <v>281</v>
      </c>
      <c r="B388" s="7" t="s">
        <v>910</v>
      </c>
      <c r="C388" s="7">
        <v>1303</v>
      </c>
      <c r="D388" s="7" t="s">
        <v>8</v>
      </c>
      <c r="E388" s="7">
        <v>901</v>
      </c>
      <c r="F388" s="7" t="s">
        <v>1692</v>
      </c>
      <c r="G388" s="7" t="s">
        <v>1760</v>
      </c>
      <c r="H388" s="8" t="s">
        <v>1562</v>
      </c>
      <c r="I388" s="15">
        <v>2400000</v>
      </c>
      <c r="J388" s="15">
        <v>3000000</v>
      </c>
      <c r="K388" s="15">
        <v>5000000</v>
      </c>
      <c r="L388" s="15">
        <v>5000000</v>
      </c>
      <c r="M388" s="15">
        <v>5000000</v>
      </c>
      <c r="N388" s="15">
        <v>8000000</v>
      </c>
      <c r="O388" s="15">
        <v>8000000</v>
      </c>
      <c r="P388" s="15">
        <v>8000000</v>
      </c>
      <c r="Q388" s="15">
        <v>8000000</v>
      </c>
      <c r="R388" s="15">
        <v>8000000</v>
      </c>
      <c r="S388" s="15">
        <v>4000000</v>
      </c>
      <c r="T388" s="15">
        <v>10000000</v>
      </c>
      <c r="U388" s="21">
        <v>0.46160000000000001</v>
      </c>
      <c r="V388"/>
      <c r="W388"/>
      <c r="X388"/>
    </row>
    <row r="389" spans="1:24" s="21" customFormat="1" x14ac:dyDescent="0.3">
      <c r="A389" s="7" t="s">
        <v>281</v>
      </c>
      <c r="B389" s="7" t="s">
        <v>910</v>
      </c>
      <c r="C389" s="7">
        <v>1303</v>
      </c>
      <c r="D389" s="7" t="s">
        <v>8</v>
      </c>
      <c r="E389" s="7">
        <v>901</v>
      </c>
      <c r="F389" s="7">
        <v>392103</v>
      </c>
      <c r="G389" s="7" t="s">
        <v>1760</v>
      </c>
      <c r="H389" s="8" t="s">
        <v>1563</v>
      </c>
      <c r="I389" s="15">
        <v>2000000</v>
      </c>
      <c r="J389" s="15">
        <v>2000000</v>
      </c>
      <c r="K389" s="15">
        <v>2000000</v>
      </c>
      <c r="L389" s="15">
        <v>2500000</v>
      </c>
      <c r="M389" s="15">
        <v>4500000</v>
      </c>
      <c r="N389" s="15">
        <v>4500000</v>
      </c>
      <c r="O389" s="15">
        <v>5000000</v>
      </c>
      <c r="P389" s="15">
        <v>6500000</v>
      </c>
      <c r="Q389" s="15">
        <v>7000000</v>
      </c>
      <c r="R389" s="15">
        <v>10000000</v>
      </c>
      <c r="S389" s="15">
        <v>4300000</v>
      </c>
      <c r="T389" s="15">
        <v>10000000</v>
      </c>
      <c r="U389" s="21">
        <v>0.46160000000000001</v>
      </c>
      <c r="V389"/>
      <c r="W389"/>
      <c r="X389"/>
    </row>
    <row r="390" spans="1:24" s="21" customFormat="1" x14ac:dyDescent="0.3">
      <c r="A390" s="7" t="s">
        <v>281</v>
      </c>
      <c r="B390" s="7" t="s">
        <v>910</v>
      </c>
      <c r="C390" s="7">
        <v>1303</v>
      </c>
      <c r="D390" s="7" t="s">
        <v>930</v>
      </c>
      <c r="E390" s="7">
        <v>901</v>
      </c>
      <c r="F390" s="7" t="s">
        <v>918</v>
      </c>
      <c r="G390" s="7" t="s">
        <v>1760</v>
      </c>
      <c r="H390" s="8" t="s">
        <v>1564</v>
      </c>
      <c r="I390" s="15">
        <v>0</v>
      </c>
      <c r="J390" s="15">
        <v>4000000</v>
      </c>
      <c r="K390" s="15">
        <v>1000000</v>
      </c>
      <c r="L390" s="15">
        <v>1000000</v>
      </c>
      <c r="M390" s="15">
        <v>2500000</v>
      </c>
      <c r="N390" s="15">
        <v>2500000</v>
      </c>
      <c r="O390" s="15">
        <v>2500000</v>
      </c>
      <c r="P390" s="15">
        <v>2500000</v>
      </c>
      <c r="Q390" s="15">
        <v>10000000</v>
      </c>
      <c r="R390" s="15">
        <v>1500000</v>
      </c>
      <c r="S390" s="15">
        <v>1500000</v>
      </c>
      <c r="T390" s="15">
        <v>3000000</v>
      </c>
      <c r="U390" s="21">
        <v>0.46160000000000001</v>
      </c>
      <c r="V390"/>
      <c r="W390"/>
      <c r="X390"/>
    </row>
    <row r="391" spans="1:24" s="21" customFormat="1" x14ac:dyDescent="0.3">
      <c r="A391" s="7" t="s">
        <v>281</v>
      </c>
      <c r="B391" s="7" t="s">
        <v>910</v>
      </c>
      <c r="C391" s="7">
        <v>1303</v>
      </c>
      <c r="D391" s="7" t="s">
        <v>8</v>
      </c>
      <c r="E391" s="7">
        <v>922</v>
      </c>
      <c r="F391" s="7">
        <v>393066</v>
      </c>
      <c r="G391" s="7" t="s">
        <v>1760</v>
      </c>
      <c r="H391" s="8" t="s">
        <v>1565</v>
      </c>
      <c r="I391" s="15">
        <v>2500000</v>
      </c>
      <c r="J391" s="15">
        <v>2500000</v>
      </c>
      <c r="K391" s="15">
        <v>3000000</v>
      </c>
      <c r="L391" s="15">
        <v>4000000</v>
      </c>
      <c r="M391" s="15">
        <v>5000000</v>
      </c>
      <c r="N391" s="15">
        <v>5000000</v>
      </c>
      <c r="O391" s="15">
        <v>5000000</v>
      </c>
      <c r="P391" s="15">
        <v>5000000</v>
      </c>
      <c r="Q391" s="15">
        <v>5000000</v>
      </c>
      <c r="R391" s="15">
        <v>5000000</v>
      </c>
      <c r="S391" s="15">
        <v>3000000</v>
      </c>
      <c r="T391" s="15">
        <v>5000000</v>
      </c>
      <c r="U391" s="21">
        <v>0.46160000000000001</v>
      </c>
      <c r="V391"/>
      <c r="W391"/>
      <c r="X391"/>
    </row>
    <row r="392" spans="1:24" s="21" customFormat="1" x14ac:dyDescent="0.3">
      <c r="A392" s="7" t="s">
        <v>281</v>
      </c>
      <c r="B392" s="7" t="s">
        <v>910</v>
      </c>
      <c r="C392" s="7">
        <v>1303</v>
      </c>
      <c r="D392" s="7" t="s">
        <v>924</v>
      </c>
      <c r="E392" s="7">
        <v>907</v>
      </c>
      <c r="F392" s="7" t="s">
        <v>1686</v>
      </c>
      <c r="G392" s="7" t="s">
        <v>1760</v>
      </c>
      <c r="H392" s="8" t="s">
        <v>829</v>
      </c>
      <c r="I392" s="15">
        <v>1000000</v>
      </c>
      <c r="J392" s="15">
        <v>500000</v>
      </c>
      <c r="K392" s="15">
        <v>500000</v>
      </c>
      <c r="L392" s="15">
        <v>1000000</v>
      </c>
      <c r="M392" s="15">
        <v>1000000</v>
      </c>
      <c r="N392" s="15">
        <v>1000000</v>
      </c>
      <c r="O392" s="15">
        <v>1000000</v>
      </c>
      <c r="P392" s="15">
        <v>500000</v>
      </c>
      <c r="Q392" s="15">
        <v>500000</v>
      </c>
      <c r="R392" s="15">
        <v>500000</v>
      </c>
      <c r="S392" s="15">
        <v>500000</v>
      </c>
      <c r="T392" s="15">
        <v>2000000</v>
      </c>
      <c r="U392" s="21">
        <v>0.46160000000000001</v>
      </c>
      <c r="V392"/>
      <c r="W392"/>
      <c r="X392"/>
    </row>
    <row r="393" spans="1:24" s="21" customFormat="1" x14ac:dyDescent="0.3">
      <c r="A393" s="7" t="s">
        <v>281</v>
      </c>
      <c r="B393" s="7" t="s">
        <v>910</v>
      </c>
      <c r="C393" s="7">
        <v>1303</v>
      </c>
      <c r="D393" s="7" t="s">
        <v>8</v>
      </c>
      <c r="E393" s="7">
        <v>901</v>
      </c>
      <c r="F393" s="7">
        <v>150216</v>
      </c>
      <c r="G393" s="7" t="s">
        <v>1760</v>
      </c>
      <c r="H393" s="8" t="s">
        <v>1566</v>
      </c>
      <c r="I393" s="15">
        <v>3000000</v>
      </c>
      <c r="J393" s="15">
        <v>5000000</v>
      </c>
      <c r="K393" s="15">
        <v>5000000</v>
      </c>
      <c r="L393" s="15">
        <v>8000000</v>
      </c>
      <c r="M393" s="15">
        <v>8000000</v>
      </c>
      <c r="N393" s="15">
        <v>10000000</v>
      </c>
      <c r="O393" s="15">
        <v>10000000</v>
      </c>
      <c r="P393" s="15">
        <v>10000000</v>
      </c>
      <c r="Q393" s="15">
        <v>8000000</v>
      </c>
      <c r="R393" s="15">
        <v>8000000</v>
      </c>
      <c r="S393" s="15">
        <v>5000000</v>
      </c>
      <c r="T393" s="15">
        <v>10000000</v>
      </c>
      <c r="U393" s="21">
        <v>0.46160000000000001</v>
      </c>
      <c r="V393"/>
      <c r="W393"/>
      <c r="X393"/>
    </row>
    <row r="394" spans="1:24" s="21" customFormat="1" x14ac:dyDescent="0.3">
      <c r="A394" s="7" t="s">
        <v>281</v>
      </c>
      <c r="B394" s="7" t="s">
        <v>910</v>
      </c>
      <c r="C394" s="7">
        <v>1303</v>
      </c>
      <c r="D394" s="7" t="s">
        <v>8</v>
      </c>
      <c r="E394" s="7">
        <v>901</v>
      </c>
      <c r="F394" s="7" t="s">
        <v>1693</v>
      </c>
      <c r="G394" s="7" t="s">
        <v>1760</v>
      </c>
      <c r="H394" s="8" t="s">
        <v>779</v>
      </c>
      <c r="I394" s="15">
        <v>0</v>
      </c>
      <c r="J394" s="15">
        <v>0</v>
      </c>
      <c r="K394" s="15">
        <v>1000000</v>
      </c>
      <c r="L394" s="15">
        <v>1000000</v>
      </c>
      <c r="M394" s="15">
        <v>1000000</v>
      </c>
      <c r="N394" s="15">
        <v>1000000</v>
      </c>
      <c r="O394" s="15">
        <v>1000000</v>
      </c>
      <c r="P394" s="15">
        <v>1000000</v>
      </c>
      <c r="Q394" s="15">
        <v>1000000</v>
      </c>
      <c r="R394" s="15">
        <v>1000000</v>
      </c>
      <c r="S394" s="15">
        <v>1100000</v>
      </c>
      <c r="T394" s="15">
        <v>1000000</v>
      </c>
      <c r="U394" s="21">
        <v>0.46160000000000001</v>
      </c>
      <c r="V394"/>
      <c r="W394"/>
      <c r="X394"/>
    </row>
    <row r="395" spans="1:24" s="21" customFormat="1" x14ac:dyDescent="0.3">
      <c r="A395" s="7" t="s">
        <v>281</v>
      </c>
      <c r="B395" s="7" t="s">
        <v>910</v>
      </c>
      <c r="C395" s="7">
        <v>1303</v>
      </c>
      <c r="D395" s="7" t="s">
        <v>8</v>
      </c>
      <c r="E395" s="7">
        <v>913</v>
      </c>
      <c r="F395" s="7" t="s">
        <v>1694</v>
      </c>
      <c r="G395" s="7" t="s">
        <v>915</v>
      </c>
      <c r="H395" s="8" t="s">
        <v>874</v>
      </c>
      <c r="I395" s="15">
        <v>24000000</v>
      </c>
      <c r="J395" s="15">
        <v>23000000</v>
      </c>
      <c r="K395" s="15">
        <v>35000000</v>
      </c>
      <c r="L395" s="15">
        <v>36000000</v>
      </c>
      <c r="M395" s="15">
        <v>36000000</v>
      </c>
      <c r="N395" s="15">
        <v>37000000</v>
      </c>
      <c r="O395" s="15">
        <v>33000000</v>
      </c>
      <c r="P395" s="15">
        <v>38000000</v>
      </c>
      <c r="Q395" s="15">
        <v>38000000</v>
      </c>
      <c r="R395" s="15">
        <v>36000000</v>
      </c>
      <c r="S395" s="15">
        <v>38000000</v>
      </c>
      <c r="T395" s="15">
        <v>39650000</v>
      </c>
      <c r="U395" s="21">
        <v>0.46160000000000001</v>
      </c>
      <c r="V395"/>
      <c r="W395"/>
      <c r="X395"/>
    </row>
    <row r="396" spans="1:24" s="21" customFormat="1" x14ac:dyDescent="0.3">
      <c r="A396" s="7" t="s">
        <v>281</v>
      </c>
      <c r="B396" s="7" t="s">
        <v>910</v>
      </c>
      <c r="C396" s="7">
        <v>1303</v>
      </c>
      <c r="D396" s="7" t="s">
        <v>8</v>
      </c>
      <c r="E396" s="7">
        <v>913</v>
      </c>
      <c r="F396" s="7" t="s">
        <v>1695</v>
      </c>
      <c r="G396" s="7" t="s">
        <v>915</v>
      </c>
      <c r="H396" s="8" t="s">
        <v>885</v>
      </c>
      <c r="I396" s="15">
        <v>12000000</v>
      </c>
      <c r="J396" s="15">
        <v>8000000</v>
      </c>
      <c r="K396" s="15">
        <v>16000000</v>
      </c>
      <c r="L396" s="15">
        <v>18000000</v>
      </c>
      <c r="M396" s="15">
        <v>20000000</v>
      </c>
      <c r="N396" s="15">
        <v>22000000</v>
      </c>
      <c r="O396" s="15">
        <v>24000000</v>
      </c>
      <c r="P396" s="15">
        <v>20000000</v>
      </c>
      <c r="Q396" s="15">
        <v>20000000</v>
      </c>
      <c r="R396" s="15">
        <v>20000000</v>
      </c>
      <c r="S396" s="15">
        <v>20000000</v>
      </c>
      <c r="T396" s="15">
        <v>22000000</v>
      </c>
      <c r="U396" s="21">
        <v>0.46160000000000001</v>
      </c>
      <c r="V396"/>
      <c r="W396"/>
      <c r="X396"/>
    </row>
    <row r="397" spans="1:24" s="21" customFormat="1" x14ac:dyDescent="0.3">
      <c r="A397" s="7" t="s">
        <v>281</v>
      </c>
      <c r="B397" s="7" t="s">
        <v>910</v>
      </c>
      <c r="C397" s="7">
        <v>1303</v>
      </c>
      <c r="D397" s="7" t="s">
        <v>8</v>
      </c>
      <c r="E397" s="7">
        <v>913</v>
      </c>
      <c r="F397" s="7" t="s">
        <v>1696</v>
      </c>
      <c r="G397" s="7" t="s">
        <v>915</v>
      </c>
      <c r="H397" s="8" t="s">
        <v>879</v>
      </c>
      <c r="I397" s="15">
        <v>4000000</v>
      </c>
      <c r="J397" s="15">
        <v>2000000</v>
      </c>
      <c r="K397" s="15">
        <v>5000000</v>
      </c>
      <c r="L397" s="15">
        <v>4000000</v>
      </c>
      <c r="M397" s="15">
        <v>6000000</v>
      </c>
      <c r="N397" s="15">
        <v>6000000</v>
      </c>
      <c r="O397" s="15">
        <v>6000000</v>
      </c>
      <c r="P397" s="15">
        <v>6000000</v>
      </c>
      <c r="Q397" s="15">
        <v>7000000</v>
      </c>
      <c r="R397" s="15">
        <v>7000000</v>
      </c>
      <c r="S397" s="15">
        <v>7000000</v>
      </c>
      <c r="T397" s="15">
        <v>6000000</v>
      </c>
      <c r="U397" s="21">
        <v>0.46160000000000001</v>
      </c>
      <c r="V397"/>
      <c r="W397"/>
      <c r="X397"/>
    </row>
    <row r="398" spans="1:24" s="21" customFormat="1" x14ac:dyDescent="0.3">
      <c r="A398" s="7" t="s">
        <v>281</v>
      </c>
      <c r="B398" s="7" t="s">
        <v>910</v>
      </c>
      <c r="C398" s="7">
        <v>1303</v>
      </c>
      <c r="D398" s="7" t="s">
        <v>8</v>
      </c>
      <c r="E398" s="7">
        <v>913</v>
      </c>
      <c r="F398" s="7" t="s">
        <v>1697</v>
      </c>
      <c r="G398" s="7" t="s">
        <v>915</v>
      </c>
      <c r="H398" s="8" t="s">
        <v>900</v>
      </c>
      <c r="I398" s="15">
        <v>500000</v>
      </c>
      <c r="J398" s="15">
        <v>300000</v>
      </c>
      <c r="K398" s="15">
        <v>1000000</v>
      </c>
      <c r="L398" s="15">
        <v>2000000</v>
      </c>
      <c r="M398" s="15">
        <v>2000000</v>
      </c>
      <c r="N398" s="15">
        <v>1000000</v>
      </c>
      <c r="O398" s="15">
        <v>1000000</v>
      </c>
      <c r="P398" s="15">
        <v>1000000</v>
      </c>
      <c r="Q398" s="15">
        <v>2000000</v>
      </c>
      <c r="R398" s="15">
        <v>2000000</v>
      </c>
      <c r="S398" s="15">
        <v>2000000</v>
      </c>
      <c r="T398" s="15">
        <v>2000000</v>
      </c>
      <c r="U398" s="21">
        <v>0.46160000000000001</v>
      </c>
      <c r="V398"/>
      <c r="W398"/>
      <c r="X398"/>
    </row>
    <row r="399" spans="1:24" s="21" customFormat="1" x14ac:dyDescent="0.3">
      <c r="A399" s="7" t="s">
        <v>281</v>
      </c>
      <c r="B399" s="7" t="s">
        <v>910</v>
      </c>
      <c r="C399" s="7">
        <v>1303</v>
      </c>
      <c r="D399" s="7" t="s">
        <v>8</v>
      </c>
      <c r="E399" s="7">
        <v>913</v>
      </c>
      <c r="F399" s="7" t="s">
        <v>1698</v>
      </c>
      <c r="G399" s="7" t="s">
        <v>915</v>
      </c>
      <c r="H399" s="8" t="s">
        <v>877</v>
      </c>
      <c r="I399" s="15">
        <v>500000</v>
      </c>
      <c r="J399" s="15">
        <v>500000</v>
      </c>
      <c r="K399" s="15">
        <v>500000</v>
      </c>
      <c r="L399" s="15">
        <v>1000000</v>
      </c>
      <c r="M399" s="15">
        <v>1000000</v>
      </c>
      <c r="N399" s="15">
        <v>1000000</v>
      </c>
      <c r="O399" s="15">
        <v>1000000</v>
      </c>
      <c r="P399" s="15">
        <v>1000000</v>
      </c>
      <c r="Q399" s="15">
        <v>1000000</v>
      </c>
      <c r="R399" s="15">
        <v>1000000</v>
      </c>
      <c r="S399" s="15">
        <v>1000000</v>
      </c>
      <c r="T399" s="15">
        <v>1000000</v>
      </c>
      <c r="U399" s="21">
        <v>0.46160000000000001</v>
      </c>
      <c r="V399"/>
      <c r="W399"/>
      <c r="X399"/>
    </row>
    <row r="400" spans="1:24" s="21" customFormat="1" x14ac:dyDescent="0.3">
      <c r="A400" s="7" t="s">
        <v>281</v>
      </c>
      <c r="B400" s="7" t="s">
        <v>910</v>
      </c>
      <c r="C400" s="7">
        <v>1303</v>
      </c>
      <c r="D400" s="7" t="s">
        <v>8</v>
      </c>
      <c r="E400" s="7">
        <v>913</v>
      </c>
      <c r="F400" s="7" t="s">
        <v>1699</v>
      </c>
      <c r="G400" s="7" t="s">
        <v>915</v>
      </c>
      <c r="H400" s="8" t="s">
        <v>883</v>
      </c>
      <c r="I400" s="15">
        <v>0</v>
      </c>
      <c r="J400" s="15">
        <v>0</v>
      </c>
      <c r="K400" s="15">
        <v>500000</v>
      </c>
      <c r="L400" s="15">
        <v>500000</v>
      </c>
      <c r="M400" s="15">
        <v>500000</v>
      </c>
      <c r="N400" s="15">
        <v>500000</v>
      </c>
      <c r="O400" s="15">
        <v>500000</v>
      </c>
      <c r="P400" s="15">
        <v>0</v>
      </c>
      <c r="Q400" s="15">
        <v>1000000</v>
      </c>
      <c r="R400" s="15">
        <v>1000000</v>
      </c>
      <c r="S400" s="15">
        <v>1000000</v>
      </c>
      <c r="T400" s="15">
        <v>1000000</v>
      </c>
      <c r="U400" s="21">
        <v>0.46160000000000001</v>
      </c>
      <c r="V400"/>
      <c r="W400"/>
      <c r="X400"/>
    </row>
    <row r="401" spans="1:24" s="21" customFormat="1" x14ac:dyDescent="0.3">
      <c r="A401" s="7" t="s">
        <v>281</v>
      </c>
      <c r="B401" s="7" t="s">
        <v>910</v>
      </c>
      <c r="C401" s="7">
        <v>1303</v>
      </c>
      <c r="D401" s="7" t="s">
        <v>8</v>
      </c>
      <c r="E401" s="7">
        <v>913</v>
      </c>
      <c r="F401" s="7" t="s">
        <v>1700</v>
      </c>
      <c r="G401" s="7" t="s">
        <v>915</v>
      </c>
      <c r="H401" s="8" t="s">
        <v>875</v>
      </c>
      <c r="I401" s="15">
        <v>500000</v>
      </c>
      <c r="J401" s="15">
        <v>500000</v>
      </c>
      <c r="K401" s="15">
        <v>500000</v>
      </c>
      <c r="L401" s="15">
        <v>500000</v>
      </c>
      <c r="M401" s="15">
        <v>500000</v>
      </c>
      <c r="N401" s="15">
        <v>500000</v>
      </c>
      <c r="O401" s="15">
        <v>500000</v>
      </c>
      <c r="P401" s="15">
        <v>500000</v>
      </c>
      <c r="Q401" s="15">
        <v>500000</v>
      </c>
      <c r="R401" s="15">
        <v>500000</v>
      </c>
      <c r="S401" s="15">
        <v>500000</v>
      </c>
      <c r="T401" s="15">
        <v>500000</v>
      </c>
      <c r="U401" s="21">
        <v>0.46160000000000001</v>
      </c>
      <c r="V401"/>
      <c r="W401"/>
      <c r="X401"/>
    </row>
    <row r="402" spans="1:24" s="21" customFormat="1" x14ac:dyDescent="0.3">
      <c r="A402" s="7" t="s">
        <v>281</v>
      </c>
      <c r="B402" s="7" t="s">
        <v>910</v>
      </c>
      <c r="C402" s="7">
        <v>1303</v>
      </c>
      <c r="D402" s="7" t="s">
        <v>8</v>
      </c>
      <c r="E402" s="7">
        <v>913</v>
      </c>
      <c r="F402" s="7">
        <v>110829</v>
      </c>
      <c r="G402" s="7" t="s">
        <v>915</v>
      </c>
      <c r="H402" s="8" t="s">
        <v>872</v>
      </c>
      <c r="I402" s="15">
        <v>500000</v>
      </c>
      <c r="J402" s="15">
        <v>300000</v>
      </c>
      <c r="K402" s="15">
        <v>300000</v>
      </c>
      <c r="L402" s="15">
        <v>1000000</v>
      </c>
      <c r="M402" s="15">
        <v>1000000</v>
      </c>
      <c r="N402" s="15">
        <v>300000</v>
      </c>
      <c r="O402" s="15">
        <v>300000</v>
      </c>
      <c r="P402" s="15">
        <v>300000</v>
      </c>
      <c r="Q402" s="15">
        <v>1000000</v>
      </c>
      <c r="R402" s="15">
        <v>300000</v>
      </c>
      <c r="S402" s="15">
        <v>300000</v>
      </c>
      <c r="T402" s="15">
        <v>300000</v>
      </c>
      <c r="U402" s="21">
        <v>0.46160000000000001</v>
      </c>
      <c r="V402"/>
      <c r="W402"/>
      <c r="X402"/>
    </row>
    <row r="403" spans="1:24" s="21" customFormat="1" x14ac:dyDescent="0.3">
      <c r="A403" s="7" t="s">
        <v>281</v>
      </c>
      <c r="B403" s="7" t="s">
        <v>910</v>
      </c>
      <c r="C403" s="7">
        <v>1303</v>
      </c>
      <c r="D403" s="7" t="s">
        <v>8</v>
      </c>
      <c r="E403" s="7">
        <v>913</v>
      </c>
      <c r="F403" s="7">
        <v>110221</v>
      </c>
      <c r="G403" s="7" t="s">
        <v>915</v>
      </c>
      <c r="H403" s="8" t="s">
        <v>870</v>
      </c>
      <c r="I403" s="15">
        <v>500000</v>
      </c>
      <c r="J403" s="15">
        <v>300000</v>
      </c>
      <c r="K403" s="15">
        <v>500000</v>
      </c>
      <c r="L403" s="15">
        <v>500000</v>
      </c>
      <c r="M403" s="15">
        <v>500000</v>
      </c>
      <c r="N403" s="15">
        <v>500000</v>
      </c>
      <c r="O403" s="15">
        <v>500000</v>
      </c>
      <c r="P403" s="15">
        <v>500000</v>
      </c>
      <c r="Q403" s="15">
        <v>500000</v>
      </c>
      <c r="R403" s="15">
        <v>500000</v>
      </c>
      <c r="S403" s="15">
        <v>500000</v>
      </c>
      <c r="T403" s="15">
        <v>500000</v>
      </c>
      <c r="U403" s="21">
        <v>0.46160000000000001</v>
      </c>
      <c r="V403"/>
      <c r="W403"/>
      <c r="X403"/>
    </row>
    <row r="404" spans="1:24" s="21" customFormat="1" x14ac:dyDescent="0.3">
      <c r="A404" s="7" t="s">
        <v>281</v>
      </c>
      <c r="B404" s="7" t="s">
        <v>910</v>
      </c>
      <c r="C404" s="7">
        <v>1303</v>
      </c>
      <c r="D404" s="7" t="s">
        <v>8</v>
      </c>
      <c r="E404" s="7">
        <v>913</v>
      </c>
      <c r="F404" s="7" t="s">
        <v>1701</v>
      </c>
      <c r="G404" s="7" t="s">
        <v>915</v>
      </c>
      <c r="H404" s="8" t="s">
        <v>1300</v>
      </c>
      <c r="I404" s="15">
        <v>200000</v>
      </c>
      <c r="J404" s="15">
        <v>300000</v>
      </c>
      <c r="K404" s="15">
        <v>200000</v>
      </c>
      <c r="L404" s="15">
        <v>500000</v>
      </c>
      <c r="M404" s="15">
        <v>500000</v>
      </c>
      <c r="N404" s="15">
        <v>500000</v>
      </c>
      <c r="O404" s="15">
        <v>500000</v>
      </c>
      <c r="P404" s="15">
        <v>500000</v>
      </c>
      <c r="Q404" s="15">
        <v>500000</v>
      </c>
      <c r="R404" s="15">
        <v>500000</v>
      </c>
      <c r="S404" s="15">
        <v>500000</v>
      </c>
      <c r="T404" s="15">
        <v>500000</v>
      </c>
      <c r="U404" s="21">
        <v>0.46160000000000001</v>
      </c>
      <c r="V404"/>
      <c r="W404"/>
      <c r="X404"/>
    </row>
    <row r="405" spans="1:24" s="21" customFormat="1" x14ac:dyDescent="0.3">
      <c r="A405" s="7" t="s">
        <v>281</v>
      </c>
      <c r="B405" s="7" t="s">
        <v>910</v>
      </c>
      <c r="C405" s="7">
        <v>1303</v>
      </c>
      <c r="D405" s="7" t="s">
        <v>8</v>
      </c>
      <c r="E405" s="7">
        <v>913</v>
      </c>
      <c r="F405" s="7" t="s">
        <v>1702</v>
      </c>
      <c r="G405" s="7" t="s">
        <v>915</v>
      </c>
      <c r="H405" s="8" t="s">
        <v>893</v>
      </c>
      <c r="I405" s="15">
        <v>200000</v>
      </c>
      <c r="J405" s="15">
        <v>200000</v>
      </c>
      <c r="K405" s="15">
        <v>200000</v>
      </c>
      <c r="L405" s="15">
        <v>200000</v>
      </c>
      <c r="M405" s="15">
        <v>200000</v>
      </c>
      <c r="N405" s="15">
        <v>200000</v>
      </c>
      <c r="O405" s="15">
        <v>200000</v>
      </c>
      <c r="P405" s="15">
        <v>200000</v>
      </c>
      <c r="Q405" s="15">
        <v>1000000</v>
      </c>
      <c r="R405" s="15">
        <v>1000000</v>
      </c>
      <c r="S405" s="15">
        <v>1000000</v>
      </c>
      <c r="T405" s="15">
        <v>200000</v>
      </c>
      <c r="U405" s="21">
        <v>0.46160000000000001</v>
      </c>
      <c r="V405"/>
      <c r="W405"/>
      <c r="X405"/>
    </row>
    <row r="406" spans="1:24" s="21" customFormat="1" x14ac:dyDescent="0.3">
      <c r="A406" s="7" t="s">
        <v>281</v>
      </c>
      <c r="B406" s="7" t="s">
        <v>910</v>
      </c>
      <c r="C406" s="7">
        <v>1303</v>
      </c>
      <c r="D406" s="7" t="s">
        <v>8</v>
      </c>
      <c r="E406" s="7">
        <v>913</v>
      </c>
      <c r="F406" s="7">
        <v>111680</v>
      </c>
      <c r="G406" s="7" t="s">
        <v>915</v>
      </c>
      <c r="H406" s="8" t="s">
        <v>1567</v>
      </c>
      <c r="I406" s="15">
        <v>200000</v>
      </c>
      <c r="J406" s="15">
        <v>200000</v>
      </c>
      <c r="K406" s="15">
        <v>200000</v>
      </c>
      <c r="L406" s="15">
        <v>200000</v>
      </c>
      <c r="M406" s="15">
        <v>200000</v>
      </c>
      <c r="N406" s="15">
        <v>200000</v>
      </c>
      <c r="O406" s="15">
        <v>300000</v>
      </c>
      <c r="P406" s="15">
        <v>300000</v>
      </c>
      <c r="Q406" s="15">
        <v>500000</v>
      </c>
      <c r="R406" s="15">
        <v>500000</v>
      </c>
      <c r="S406" s="15">
        <v>500000</v>
      </c>
      <c r="T406" s="15">
        <v>300000</v>
      </c>
      <c r="U406" s="21">
        <v>0.46160000000000001</v>
      </c>
      <c r="V406"/>
      <c r="W406"/>
      <c r="X406"/>
    </row>
    <row r="407" spans="1:24" s="21" customFormat="1" x14ac:dyDescent="0.3">
      <c r="A407" s="7" t="s">
        <v>281</v>
      </c>
      <c r="B407" s="7" t="s">
        <v>910</v>
      </c>
      <c r="C407" s="7">
        <v>1303</v>
      </c>
      <c r="D407" s="7" t="s">
        <v>8</v>
      </c>
      <c r="E407" s="7">
        <v>913</v>
      </c>
      <c r="F407" s="7" t="s">
        <v>1703</v>
      </c>
      <c r="G407" s="7" t="s">
        <v>915</v>
      </c>
      <c r="H407" s="8" t="s">
        <v>880</v>
      </c>
      <c r="I407" s="15">
        <v>200000</v>
      </c>
      <c r="J407" s="15">
        <v>200000</v>
      </c>
      <c r="K407" s="15">
        <v>1000000</v>
      </c>
      <c r="L407" s="15">
        <v>500000</v>
      </c>
      <c r="M407" s="15">
        <v>300000</v>
      </c>
      <c r="N407" s="15">
        <v>300000</v>
      </c>
      <c r="O407" s="15">
        <v>300000</v>
      </c>
      <c r="P407" s="15">
        <v>300000</v>
      </c>
      <c r="Q407" s="15">
        <v>300000</v>
      </c>
      <c r="R407" s="15">
        <v>300000</v>
      </c>
      <c r="S407" s="15">
        <v>300000</v>
      </c>
      <c r="T407" s="15">
        <v>300000</v>
      </c>
      <c r="U407" s="21">
        <v>0.46160000000000001</v>
      </c>
      <c r="V407"/>
      <c r="W407"/>
      <c r="X407"/>
    </row>
    <row r="408" spans="1:24" s="21" customFormat="1" x14ac:dyDescent="0.3">
      <c r="A408" s="7" t="s">
        <v>281</v>
      </c>
      <c r="B408" s="7" t="s">
        <v>910</v>
      </c>
      <c r="C408" s="7">
        <v>1303</v>
      </c>
      <c r="D408" s="7" t="s">
        <v>8</v>
      </c>
      <c r="E408" s="7">
        <v>913</v>
      </c>
      <c r="F408" s="7">
        <v>111135</v>
      </c>
      <c r="G408" s="7" t="s">
        <v>915</v>
      </c>
      <c r="H408" s="8" t="s">
        <v>881</v>
      </c>
      <c r="I408" s="15">
        <v>200000</v>
      </c>
      <c r="J408" s="15">
        <v>200000</v>
      </c>
      <c r="K408" s="15">
        <v>200000</v>
      </c>
      <c r="L408" s="15">
        <v>200000</v>
      </c>
      <c r="M408" s="15">
        <v>200000</v>
      </c>
      <c r="N408" s="15">
        <v>200000</v>
      </c>
      <c r="O408" s="15">
        <v>200000</v>
      </c>
      <c r="P408" s="15">
        <v>200000</v>
      </c>
      <c r="Q408" s="15">
        <v>200000</v>
      </c>
      <c r="R408" s="15">
        <v>200000</v>
      </c>
      <c r="S408" s="15">
        <v>200000</v>
      </c>
      <c r="T408" s="15">
        <v>200000</v>
      </c>
      <c r="U408" s="21">
        <v>0.46160000000000001</v>
      </c>
      <c r="V408"/>
      <c r="W408"/>
      <c r="X408"/>
    </row>
    <row r="409" spans="1:24" s="21" customFormat="1" x14ac:dyDescent="0.3">
      <c r="A409" s="7" t="s">
        <v>281</v>
      </c>
      <c r="B409" s="7" t="s">
        <v>910</v>
      </c>
      <c r="C409" s="7">
        <v>1303</v>
      </c>
      <c r="D409" s="7" t="s">
        <v>8</v>
      </c>
      <c r="E409" s="7">
        <v>913</v>
      </c>
      <c r="F409" s="7" t="s">
        <v>1704</v>
      </c>
      <c r="G409" s="7" t="s">
        <v>915</v>
      </c>
      <c r="H409" s="8" t="s">
        <v>871</v>
      </c>
      <c r="I409" s="15">
        <v>200000</v>
      </c>
      <c r="J409" s="15">
        <v>200000</v>
      </c>
      <c r="K409" s="15">
        <v>200000</v>
      </c>
      <c r="L409" s="15">
        <v>200000</v>
      </c>
      <c r="M409" s="15">
        <v>200000</v>
      </c>
      <c r="N409" s="15">
        <v>200000</v>
      </c>
      <c r="O409" s="15">
        <v>200000</v>
      </c>
      <c r="P409" s="15">
        <v>200000</v>
      </c>
      <c r="Q409" s="15">
        <v>200000</v>
      </c>
      <c r="R409" s="15">
        <v>200000</v>
      </c>
      <c r="S409" s="15">
        <v>200000</v>
      </c>
      <c r="T409" s="15">
        <v>0</v>
      </c>
      <c r="U409" s="21">
        <v>0.46160000000000001</v>
      </c>
      <c r="V409"/>
      <c r="W409"/>
      <c r="X409"/>
    </row>
    <row r="410" spans="1:24" s="21" customFormat="1" x14ac:dyDescent="0.3">
      <c r="A410" s="7" t="s">
        <v>281</v>
      </c>
      <c r="B410" s="7" t="s">
        <v>910</v>
      </c>
      <c r="C410" s="7">
        <v>1303</v>
      </c>
      <c r="D410" s="7" t="s">
        <v>8</v>
      </c>
      <c r="E410" s="7">
        <v>913</v>
      </c>
      <c r="F410" s="7" t="s">
        <v>1705</v>
      </c>
      <c r="G410" s="7" t="s">
        <v>915</v>
      </c>
      <c r="H410" s="8" t="s">
        <v>882</v>
      </c>
      <c r="I410" s="15">
        <v>0</v>
      </c>
      <c r="J410" s="15">
        <v>0</v>
      </c>
      <c r="K410" s="15">
        <v>0</v>
      </c>
      <c r="L410" s="15">
        <v>100000</v>
      </c>
      <c r="M410" s="15">
        <v>100000</v>
      </c>
      <c r="N410" s="15">
        <v>0</v>
      </c>
      <c r="O410" s="15">
        <v>200000</v>
      </c>
      <c r="P410" s="15">
        <v>200000</v>
      </c>
      <c r="Q410" s="15">
        <v>100000</v>
      </c>
      <c r="R410" s="15">
        <v>100000</v>
      </c>
      <c r="S410" s="15">
        <v>100000</v>
      </c>
      <c r="T410" s="15">
        <v>200000</v>
      </c>
      <c r="U410" s="21">
        <v>0.46160000000000001</v>
      </c>
      <c r="V410"/>
      <c r="W410"/>
      <c r="X410"/>
    </row>
    <row r="411" spans="1:24" s="21" customFormat="1" x14ac:dyDescent="0.3">
      <c r="A411" s="7" t="s">
        <v>281</v>
      </c>
      <c r="B411" s="7" t="s">
        <v>910</v>
      </c>
      <c r="C411" s="7">
        <v>1303</v>
      </c>
      <c r="D411" s="7" t="s">
        <v>8</v>
      </c>
      <c r="E411" s="7">
        <v>913</v>
      </c>
      <c r="F411" s="7">
        <v>111203</v>
      </c>
      <c r="G411" s="7" t="s">
        <v>915</v>
      </c>
      <c r="H411" s="8" t="s">
        <v>1568</v>
      </c>
      <c r="I411" s="15">
        <v>500000</v>
      </c>
      <c r="J411" s="15">
        <v>300000</v>
      </c>
      <c r="K411" s="15">
        <v>1400000</v>
      </c>
      <c r="L411" s="15">
        <v>1400000</v>
      </c>
      <c r="M411" s="15">
        <v>2000000</v>
      </c>
      <c r="N411" s="15">
        <v>1400000</v>
      </c>
      <c r="O411" s="15">
        <v>1400000</v>
      </c>
      <c r="P411" s="15">
        <v>2000000</v>
      </c>
      <c r="Q411" s="15">
        <v>1400000</v>
      </c>
      <c r="R411" s="15">
        <v>1400000</v>
      </c>
      <c r="S411" s="15">
        <v>1400000</v>
      </c>
      <c r="T411" s="15">
        <v>1400000</v>
      </c>
      <c r="U411" s="21">
        <v>0.46160000000000001</v>
      </c>
      <c r="V411"/>
      <c r="W411"/>
      <c r="X411"/>
    </row>
    <row r="412" spans="1:24" s="21" customFormat="1" x14ac:dyDescent="0.3">
      <c r="A412" s="7" t="s">
        <v>281</v>
      </c>
      <c r="B412" s="7" t="s">
        <v>910</v>
      </c>
      <c r="C412" s="7">
        <v>1303</v>
      </c>
      <c r="D412" s="7" t="s">
        <v>8</v>
      </c>
      <c r="E412" s="7">
        <v>913</v>
      </c>
      <c r="F412" s="7">
        <v>212148</v>
      </c>
      <c r="G412" s="7" t="s">
        <v>915</v>
      </c>
      <c r="H412" s="8" t="s">
        <v>1569</v>
      </c>
      <c r="I412" s="15">
        <v>1200000</v>
      </c>
      <c r="J412" s="15">
        <v>2000000</v>
      </c>
      <c r="K412" s="15">
        <v>1200000</v>
      </c>
      <c r="L412" s="15">
        <v>1200000</v>
      </c>
      <c r="M412" s="15">
        <v>1200000</v>
      </c>
      <c r="N412" s="15">
        <v>1200000</v>
      </c>
      <c r="O412" s="15">
        <v>1200000</v>
      </c>
      <c r="P412" s="15">
        <v>1200000</v>
      </c>
      <c r="Q412" s="15">
        <v>1200000</v>
      </c>
      <c r="R412" s="15">
        <v>1200000</v>
      </c>
      <c r="S412" s="15">
        <v>1200000</v>
      </c>
      <c r="T412" s="15">
        <v>1200000</v>
      </c>
      <c r="U412" s="21">
        <v>0.46160000000000001</v>
      </c>
      <c r="V412"/>
      <c r="W412"/>
      <c r="X412"/>
    </row>
    <row r="413" spans="1:24" s="21" customFormat="1" x14ac:dyDescent="0.3">
      <c r="A413" s="7" t="s">
        <v>281</v>
      </c>
      <c r="B413" s="7" t="s">
        <v>910</v>
      </c>
      <c r="C413" s="7">
        <v>1303</v>
      </c>
      <c r="D413" s="7" t="s">
        <v>8</v>
      </c>
      <c r="E413" s="7">
        <v>913</v>
      </c>
      <c r="F413" s="7">
        <v>111031</v>
      </c>
      <c r="G413" s="7" t="s">
        <v>915</v>
      </c>
      <c r="H413" s="8" t="s">
        <v>1570</v>
      </c>
      <c r="I413" s="15">
        <v>1000000</v>
      </c>
      <c r="J413" s="15">
        <v>1000000</v>
      </c>
      <c r="K413" s="15">
        <v>1000000</v>
      </c>
      <c r="L413" s="15">
        <v>1000000</v>
      </c>
      <c r="M413" s="15">
        <v>1000000</v>
      </c>
      <c r="N413" s="15">
        <v>1000000</v>
      </c>
      <c r="O413" s="15">
        <v>1000000</v>
      </c>
      <c r="P413" s="15">
        <v>1000000</v>
      </c>
      <c r="Q413" s="15">
        <v>1000000</v>
      </c>
      <c r="R413" s="15">
        <v>1000000</v>
      </c>
      <c r="S413" s="15">
        <v>1000000</v>
      </c>
      <c r="T413" s="15">
        <v>1000000</v>
      </c>
      <c r="U413" s="21">
        <v>0.46160000000000001</v>
      </c>
      <c r="V413"/>
      <c r="W413"/>
      <c r="X413"/>
    </row>
    <row r="414" spans="1:24" s="21" customFormat="1" x14ac:dyDescent="0.3">
      <c r="A414" s="7" t="s">
        <v>281</v>
      </c>
      <c r="B414" s="7" t="s">
        <v>910</v>
      </c>
      <c r="C414" s="7">
        <v>1303</v>
      </c>
      <c r="D414" s="7" t="s">
        <v>8</v>
      </c>
      <c r="E414" s="7">
        <v>913</v>
      </c>
      <c r="F414" s="7">
        <v>110002</v>
      </c>
      <c r="G414" s="7" t="s">
        <v>915</v>
      </c>
      <c r="H414" s="8" t="s">
        <v>1571</v>
      </c>
      <c r="I414" s="15">
        <v>1000000</v>
      </c>
      <c r="J414" s="15">
        <v>500000</v>
      </c>
      <c r="K414" s="15">
        <v>1000000</v>
      </c>
      <c r="L414" s="15">
        <v>1000000</v>
      </c>
      <c r="M414" s="15">
        <v>1000000</v>
      </c>
      <c r="N414" s="15">
        <v>1000000</v>
      </c>
      <c r="O414" s="15">
        <v>1000000</v>
      </c>
      <c r="P414" s="15">
        <v>1000000</v>
      </c>
      <c r="Q414" s="15">
        <v>1000000</v>
      </c>
      <c r="R414" s="15">
        <v>1000000</v>
      </c>
      <c r="S414" s="15">
        <v>1000000</v>
      </c>
      <c r="T414" s="15">
        <v>1000000</v>
      </c>
      <c r="U414" s="21">
        <v>0.46160000000000001</v>
      </c>
      <c r="V414"/>
      <c r="W414"/>
      <c r="X414"/>
    </row>
    <row r="415" spans="1:24" s="21" customFormat="1" x14ac:dyDescent="0.3">
      <c r="A415" s="7" t="s">
        <v>281</v>
      </c>
      <c r="B415" s="7" t="s">
        <v>910</v>
      </c>
      <c r="C415" s="7">
        <v>1303</v>
      </c>
      <c r="D415" s="7" t="s">
        <v>8</v>
      </c>
      <c r="E415" s="7">
        <v>913</v>
      </c>
      <c r="F415" s="7">
        <v>111079</v>
      </c>
      <c r="G415" s="7" t="s">
        <v>915</v>
      </c>
      <c r="H415" s="8" t="s">
        <v>1572</v>
      </c>
      <c r="I415" s="15">
        <v>0</v>
      </c>
      <c r="J415" s="15">
        <v>0</v>
      </c>
      <c r="K415" s="15">
        <v>500000</v>
      </c>
      <c r="L415" s="15">
        <v>500000</v>
      </c>
      <c r="M415" s="15">
        <v>500000</v>
      </c>
      <c r="N415" s="15">
        <v>500000</v>
      </c>
      <c r="O415" s="15">
        <v>500000</v>
      </c>
      <c r="P415" s="15">
        <v>500000</v>
      </c>
      <c r="Q415" s="15">
        <v>500000</v>
      </c>
      <c r="R415" s="15">
        <v>500000</v>
      </c>
      <c r="S415" s="15">
        <v>500000</v>
      </c>
      <c r="T415" s="15">
        <v>500000</v>
      </c>
      <c r="U415" s="21">
        <v>0.46160000000000001</v>
      </c>
      <c r="V415"/>
      <c r="W415"/>
      <c r="X415"/>
    </row>
    <row r="416" spans="1:24" s="21" customFormat="1" x14ac:dyDescent="0.3">
      <c r="A416" s="7" t="s">
        <v>281</v>
      </c>
      <c r="B416" s="7" t="s">
        <v>910</v>
      </c>
      <c r="C416" s="7">
        <v>1303</v>
      </c>
      <c r="D416" s="7" t="s">
        <v>8</v>
      </c>
      <c r="E416" s="7">
        <v>913</v>
      </c>
      <c r="F416" s="7">
        <v>111044</v>
      </c>
      <c r="G416" s="7" t="s">
        <v>915</v>
      </c>
      <c r="H416" s="8" t="s">
        <v>1573</v>
      </c>
      <c r="I416" s="15">
        <v>1000000</v>
      </c>
      <c r="J416" s="15">
        <v>1000000</v>
      </c>
      <c r="K416" s="15">
        <v>200000</v>
      </c>
      <c r="L416" s="15">
        <v>200000</v>
      </c>
      <c r="M416" s="15">
        <v>200000</v>
      </c>
      <c r="N416" s="15">
        <v>200000</v>
      </c>
      <c r="O416" s="15">
        <v>200000</v>
      </c>
      <c r="P416" s="15">
        <v>200000</v>
      </c>
      <c r="Q416" s="15">
        <v>200000</v>
      </c>
      <c r="R416" s="15">
        <v>200000</v>
      </c>
      <c r="S416" s="15">
        <v>200000</v>
      </c>
      <c r="T416" s="15">
        <v>200000</v>
      </c>
      <c r="U416" s="21">
        <v>0.46160000000000001</v>
      </c>
      <c r="V416"/>
      <c r="W416"/>
      <c r="X416"/>
    </row>
    <row r="417" spans="1:24" s="21" customFormat="1" x14ac:dyDescent="0.3">
      <c r="A417" s="7" t="s">
        <v>281</v>
      </c>
      <c r="B417" s="7" t="s">
        <v>910</v>
      </c>
      <c r="C417" s="7">
        <v>1303</v>
      </c>
      <c r="D417" s="7" t="s">
        <v>8</v>
      </c>
      <c r="E417" s="7">
        <v>913</v>
      </c>
      <c r="F417" s="7">
        <v>111465</v>
      </c>
      <c r="G417" s="7" t="s">
        <v>915</v>
      </c>
      <c r="H417" s="8" t="s">
        <v>1574</v>
      </c>
      <c r="I417" s="15">
        <v>300000</v>
      </c>
      <c r="J417" s="15">
        <v>200000</v>
      </c>
      <c r="K417" s="15">
        <v>200000</v>
      </c>
      <c r="L417" s="15">
        <v>200000</v>
      </c>
      <c r="M417" s="15">
        <v>200000</v>
      </c>
      <c r="N417" s="15">
        <v>200000</v>
      </c>
      <c r="O417" s="15">
        <v>200000</v>
      </c>
      <c r="P417" s="15">
        <v>200000</v>
      </c>
      <c r="Q417" s="15">
        <v>200000</v>
      </c>
      <c r="R417" s="15">
        <v>200000</v>
      </c>
      <c r="S417" s="15">
        <v>200000</v>
      </c>
      <c r="T417" s="15">
        <v>200000</v>
      </c>
      <c r="U417" s="21">
        <v>0.46160000000000001</v>
      </c>
      <c r="V417"/>
      <c r="W417"/>
      <c r="X417"/>
    </row>
    <row r="418" spans="1:24" s="21" customFormat="1" x14ac:dyDescent="0.3">
      <c r="A418" s="7" t="s">
        <v>281</v>
      </c>
      <c r="B418" s="7" t="s">
        <v>910</v>
      </c>
      <c r="C418" s="7">
        <v>1303</v>
      </c>
      <c r="D418" s="7" t="s">
        <v>8</v>
      </c>
      <c r="E418" s="7">
        <v>913</v>
      </c>
      <c r="F418" s="7">
        <v>110747</v>
      </c>
      <c r="G418" s="7" t="s">
        <v>915</v>
      </c>
      <c r="H418" s="8" t="s">
        <v>1575</v>
      </c>
      <c r="I418" s="15">
        <v>200000</v>
      </c>
      <c r="J418" s="15">
        <v>200000</v>
      </c>
      <c r="K418" s="15">
        <v>200000</v>
      </c>
      <c r="L418" s="15">
        <v>200000</v>
      </c>
      <c r="M418" s="15">
        <v>200000</v>
      </c>
      <c r="N418" s="15">
        <v>200000</v>
      </c>
      <c r="O418" s="15">
        <v>200000</v>
      </c>
      <c r="P418" s="15">
        <v>200000</v>
      </c>
      <c r="Q418" s="15">
        <v>200000</v>
      </c>
      <c r="R418" s="15">
        <v>200000</v>
      </c>
      <c r="S418" s="15">
        <v>200000</v>
      </c>
      <c r="T418" s="15">
        <v>200000</v>
      </c>
      <c r="U418" s="21">
        <v>0.46160000000000001</v>
      </c>
      <c r="V418"/>
      <c r="W418"/>
      <c r="X418"/>
    </row>
    <row r="419" spans="1:24" s="21" customFormat="1" x14ac:dyDescent="0.3">
      <c r="A419" s="7" t="s">
        <v>281</v>
      </c>
      <c r="B419" s="7" t="s">
        <v>910</v>
      </c>
      <c r="C419" s="7">
        <v>1303</v>
      </c>
      <c r="D419" s="7" t="s">
        <v>8</v>
      </c>
      <c r="E419" s="7">
        <v>913</v>
      </c>
      <c r="F419" s="7">
        <v>111240</v>
      </c>
      <c r="G419" s="7" t="s">
        <v>915</v>
      </c>
      <c r="H419" s="8" t="s">
        <v>1576</v>
      </c>
      <c r="I419" s="15">
        <v>200000</v>
      </c>
      <c r="J419" s="15">
        <v>200000</v>
      </c>
      <c r="K419" s="15">
        <v>200000</v>
      </c>
      <c r="L419" s="15">
        <v>200000</v>
      </c>
      <c r="M419" s="15">
        <v>200000</v>
      </c>
      <c r="N419" s="15">
        <v>200000</v>
      </c>
      <c r="O419" s="15">
        <v>200000</v>
      </c>
      <c r="P419" s="15">
        <v>200000</v>
      </c>
      <c r="Q419" s="15">
        <v>200000</v>
      </c>
      <c r="R419" s="15">
        <v>200000</v>
      </c>
      <c r="S419" s="15">
        <v>200000</v>
      </c>
      <c r="T419" s="15">
        <v>200000</v>
      </c>
      <c r="U419" s="21">
        <v>0.46160000000000001</v>
      </c>
      <c r="V419"/>
      <c r="W419"/>
      <c r="X419"/>
    </row>
    <row r="420" spans="1:24" s="21" customFormat="1" x14ac:dyDescent="0.3">
      <c r="A420" s="7" t="s">
        <v>281</v>
      </c>
      <c r="B420" s="7" t="s">
        <v>910</v>
      </c>
      <c r="C420" s="7">
        <v>1303</v>
      </c>
      <c r="D420" s="7" t="s">
        <v>8</v>
      </c>
      <c r="E420" s="7">
        <v>925</v>
      </c>
      <c r="F420" s="7" t="s">
        <v>1706</v>
      </c>
      <c r="G420" s="7" t="s">
        <v>915</v>
      </c>
      <c r="H420" s="8" t="s">
        <v>1577</v>
      </c>
      <c r="I420" s="15">
        <v>200000</v>
      </c>
      <c r="J420" s="15">
        <v>200000</v>
      </c>
      <c r="K420" s="15">
        <v>200000</v>
      </c>
      <c r="L420" s="15">
        <v>500000</v>
      </c>
      <c r="M420" s="15">
        <v>600000</v>
      </c>
      <c r="N420" s="15">
        <v>1000000</v>
      </c>
      <c r="O420" s="15">
        <v>800000</v>
      </c>
      <c r="P420" s="15">
        <v>500000</v>
      </c>
      <c r="Q420" s="15">
        <v>1000000</v>
      </c>
      <c r="R420" s="15">
        <v>1000000</v>
      </c>
      <c r="S420" s="15">
        <v>1500000</v>
      </c>
      <c r="T420" s="15">
        <v>2000000</v>
      </c>
      <c r="U420" s="21">
        <v>0.46160000000000001</v>
      </c>
      <c r="V420"/>
      <c r="W420"/>
      <c r="X420"/>
    </row>
    <row r="421" spans="1:24" s="21" customFormat="1" x14ac:dyDescent="0.3">
      <c r="A421" s="7" t="s">
        <v>281</v>
      </c>
      <c r="B421" s="7" t="s">
        <v>910</v>
      </c>
      <c r="C421" s="7">
        <v>1303</v>
      </c>
      <c r="D421" s="7" t="s">
        <v>8</v>
      </c>
      <c r="E421" s="7">
        <v>905</v>
      </c>
      <c r="F421" s="7" t="s">
        <v>1707</v>
      </c>
      <c r="G421" s="7" t="s">
        <v>915</v>
      </c>
      <c r="H421" s="8" t="s">
        <v>1578</v>
      </c>
      <c r="I421" s="15">
        <v>0</v>
      </c>
      <c r="J421" s="15">
        <v>0</v>
      </c>
      <c r="K421" s="15">
        <v>0</v>
      </c>
      <c r="L421" s="15">
        <v>200000</v>
      </c>
      <c r="M421" s="15">
        <v>200000</v>
      </c>
      <c r="N421" s="15">
        <v>200000</v>
      </c>
      <c r="O421" s="15">
        <v>200000</v>
      </c>
      <c r="P421" s="15">
        <v>200000</v>
      </c>
      <c r="Q421" s="15">
        <v>200000</v>
      </c>
      <c r="R421" s="15">
        <v>200000</v>
      </c>
      <c r="S421" s="15">
        <v>200000</v>
      </c>
      <c r="T421" s="15">
        <v>200000</v>
      </c>
      <c r="U421" s="21">
        <v>0.46160000000000001</v>
      </c>
      <c r="V421"/>
      <c r="W421"/>
      <c r="X421"/>
    </row>
    <row r="422" spans="1:24" s="21" customFormat="1" x14ac:dyDescent="0.3">
      <c r="A422" s="7" t="s">
        <v>281</v>
      </c>
      <c r="B422" s="7" t="s">
        <v>910</v>
      </c>
      <c r="C422" s="7">
        <v>1303</v>
      </c>
      <c r="D422" s="7" t="s">
        <v>8</v>
      </c>
      <c r="E422" s="7">
        <v>905</v>
      </c>
      <c r="F422" s="7" t="s">
        <v>1708</v>
      </c>
      <c r="G422" s="7" t="s">
        <v>915</v>
      </c>
      <c r="H422" s="8" t="s">
        <v>1579</v>
      </c>
      <c r="I422" s="15">
        <v>0</v>
      </c>
      <c r="J422" s="15">
        <v>0</v>
      </c>
      <c r="K422" s="15">
        <v>100000</v>
      </c>
      <c r="L422" s="15">
        <v>100000</v>
      </c>
      <c r="M422" s="15">
        <v>100000</v>
      </c>
      <c r="N422" s="15">
        <v>100000</v>
      </c>
      <c r="O422" s="15">
        <v>100000</v>
      </c>
      <c r="P422" s="15">
        <v>100000</v>
      </c>
      <c r="Q422" s="15">
        <v>100000</v>
      </c>
      <c r="R422" s="15">
        <v>100000</v>
      </c>
      <c r="S422" s="15">
        <v>1000000</v>
      </c>
      <c r="T422" s="15">
        <v>1000000</v>
      </c>
      <c r="U422" s="21">
        <v>0.46160000000000001</v>
      </c>
      <c r="V422"/>
      <c r="W422"/>
      <c r="X422"/>
    </row>
    <row r="423" spans="1:24" s="21" customFormat="1" x14ac:dyDescent="0.3">
      <c r="A423" s="7" t="s">
        <v>281</v>
      </c>
      <c r="B423" s="7" t="s">
        <v>910</v>
      </c>
      <c r="C423" s="7">
        <v>1303</v>
      </c>
      <c r="D423" s="7" t="s">
        <v>8</v>
      </c>
      <c r="E423" s="7">
        <v>905</v>
      </c>
      <c r="F423" s="7" t="s">
        <v>1709</v>
      </c>
      <c r="G423" s="7" t="s">
        <v>915</v>
      </c>
      <c r="H423" s="8" t="s">
        <v>1580</v>
      </c>
      <c r="I423" s="15">
        <v>0</v>
      </c>
      <c r="J423" s="15">
        <v>0</v>
      </c>
      <c r="K423" s="15">
        <v>200000</v>
      </c>
      <c r="L423" s="15">
        <v>100000</v>
      </c>
      <c r="M423" s="15">
        <v>100000</v>
      </c>
      <c r="N423" s="15">
        <v>100000</v>
      </c>
      <c r="O423" s="15">
        <v>100000</v>
      </c>
      <c r="P423" s="15">
        <v>100000</v>
      </c>
      <c r="Q423" s="15">
        <v>100000</v>
      </c>
      <c r="R423" s="15">
        <v>200000</v>
      </c>
      <c r="S423" s="15">
        <v>200000</v>
      </c>
      <c r="T423" s="15">
        <v>1000000</v>
      </c>
      <c r="U423" s="21">
        <v>0.46160000000000001</v>
      </c>
      <c r="V423"/>
      <c r="W423"/>
      <c r="X423"/>
    </row>
    <row r="424" spans="1:24" s="21" customFormat="1" x14ac:dyDescent="0.3">
      <c r="A424" s="7" t="s">
        <v>281</v>
      </c>
      <c r="B424" s="7" t="s">
        <v>910</v>
      </c>
      <c r="C424" s="7">
        <v>1303</v>
      </c>
      <c r="D424" s="7" t="s">
        <v>8</v>
      </c>
      <c r="E424" s="7">
        <v>905</v>
      </c>
      <c r="F424" s="7" t="s">
        <v>1710</v>
      </c>
      <c r="G424" s="7" t="s">
        <v>915</v>
      </c>
      <c r="H424" s="8" t="s">
        <v>1581</v>
      </c>
      <c r="I424" s="15">
        <v>1000000</v>
      </c>
      <c r="J424" s="15">
        <v>500000</v>
      </c>
      <c r="K424" s="15">
        <v>1000000</v>
      </c>
      <c r="L424" s="15">
        <v>1000000</v>
      </c>
      <c r="M424" s="15">
        <v>1000000</v>
      </c>
      <c r="N424" s="15">
        <v>1000000</v>
      </c>
      <c r="O424" s="15">
        <v>1000000</v>
      </c>
      <c r="P424" s="15">
        <v>500000</v>
      </c>
      <c r="Q424" s="15">
        <v>0</v>
      </c>
      <c r="R424" s="15">
        <v>1000000</v>
      </c>
      <c r="S424" s="15">
        <v>1000000</v>
      </c>
      <c r="T424" s="15">
        <v>2000000</v>
      </c>
      <c r="U424" s="21">
        <v>0.46160000000000001</v>
      </c>
      <c r="V424"/>
      <c r="W424"/>
      <c r="X424"/>
    </row>
    <row r="425" spans="1:24" s="21" customFormat="1" x14ac:dyDescent="0.3">
      <c r="A425" s="7" t="s">
        <v>281</v>
      </c>
      <c r="B425" s="7" t="s">
        <v>910</v>
      </c>
      <c r="C425" s="7">
        <v>1303</v>
      </c>
      <c r="D425" s="7" t="s">
        <v>8</v>
      </c>
      <c r="E425" s="7">
        <v>925</v>
      </c>
      <c r="F425" s="7" t="s">
        <v>1711</v>
      </c>
      <c r="G425" s="7" t="s">
        <v>915</v>
      </c>
      <c r="H425" s="8" t="s">
        <v>1582</v>
      </c>
      <c r="I425" s="15">
        <v>500000</v>
      </c>
      <c r="J425" s="15">
        <v>200000</v>
      </c>
      <c r="K425" s="15">
        <v>2000000</v>
      </c>
      <c r="L425" s="15">
        <v>500000</v>
      </c>
      <c r="M425" s="15">
        <v>500000</v>
      </c>
      <c r="N425" s="15">
        <v>500000</v>
      </c>
      <c r="O425" s="15">
        <v>500000</v>
      </c>
      <c r="P425" s="15">
        <v>500000</v>
      </c>
      <c r="Q425" s="15">
        <v>500000</v>
      </c>
      <c r="R425" s="15">
        <v>2000000</v>
      </c>
      <c r="S425" s="15">
        <v>500000</v>
      </c>
      <c r="T425" s="15">
        <v>0</v>
      </c>
      <c r="U425" s="21">
        <v>0.46160000000000001</v>
      </c>
      <c r="V425"/>
      <c r="W425"/>
      <c r="X425"/>
    </row>
    <row r="426" spans="1:24" s="21" customFormat="1" x14ac:dyDescent="0.3">
      <c r="A426" s="7" t="s">
        <v>281</v>
      </c>
      <c r="B426" s="7" t="s">
        <v>910</v>
      </c>
      <c r="C426" s="7">
        <v>1303</v>
      </c>
      <c r="D426" s="7" t="s">
        <v>558</v>
      </c>
      <c r="E426" s="7">
        <v>905</v>
      </c>
      <c r="F426" s="7" t="s">
        <v>1712</v>
      </c>
      <c r="G426" s="7" t="s">
        <v>915</v>
      </c>
      <c r="H426" s="8" t="s">
        <v>1583</v>
      </c>
      <c r="I426" s="15">
        <v>300000</v>
      </c>
      <c r="J426" s="15">
        <v>300000</v>
      </c>
      <c r="K426" s="15">
        <v>300000</v>
      </c>
      <c r="L426" s="15">
        <v>300000</v>
      </c>
      <c r="M426" s="15">
        <v>300000</v>
      </c>
      <c r="N426" s="15">
        <v>300000</v>
      </c>
      <c r="O426" s="15">
        <v>300000</v>
      </c>
      <c r="P426" s="15">
        <v>300000</v>
      </c>
      <c r="Q426" s="15">
        <v>300000</v>
      </c>
      <c r="R426" s="15">
        <v>300000</v>
      </c>
      <c r="S426" s="15">
        <v>300000</v>
      </c>
      <c r="T426" s="15">
        <v>300000</v>
      </c>
      <c r="U426" s="21">
        <v>0.46160000000000001</v>
      </c>
      <c r="V426"/>
      <c r="W426"/>
      <c r="X426"/>
    </row>
    <row r="427" spans="1:24" s="21" customFormat="1" x14ac:dyDescent="0.3">
      <c r="A427" s="7" t="s">
        <v>281</v>
      </c>
      <c r="B427" s="7" t="s">
        <v>910</v>
      </c>
      <c r="C427" s="7">
        <v>1303</v>
      </c>
      <c r="D427" s="7" t="s">
        <v>8</v>
      </c>
      <c r="E427" s="7">
        <v>905</v>
      </c>
      <c r="F427" s="7" t="s">
        <v>1713</v>
      </c>
      <c r="G427" s="7" t="s">
        <v>915</v>
      </c>
      <c r="H427" s="8" t="s">
        <v>1584</v>
      </c>
      <c r="I427" s="15">
        <v>1000000</v>
      </c>
      <c r="J427" s="15">
        <v>0</v>
      </c>
      <c r="K427" s="15">
        <v>500000</v>
      </c>
      <c r="L427" s="15">
        <v>1000000</v>
      </c>
      <c r="M427" s="15">
        <v>500000</v>
      </c>
      <c r="N427" s="15">
        <v>500000</v>
      </c>
      <c r="O427" s="15">
        <v>1000000</v>
      </c>
      <c r="P427" s="15">
        <v>500000</v>
      </c>
      <c r="Q427" s="15">
        <v>500000</v>
      </c>
      <c r="R427" s="15">
        <v>500000</v>
      </c>
      <c r="S427" s="15">
        <v>1000000</v>
      </c>
      <c r="T427" s="15">
        <v>500000</v>
      </c>
      <c r="U427" s="21">
        <v>0.46160000000000001</v>
      </c>
      <c r="V427"/>
      <c r="W427"/>
      <c r="X427"/>
    </row>
    <row r="428" spans="1:24" s="21" customFormat="1" x14ac:dyDescent="0.3">
      <c r="A428" s="7" t="s">
        <v>281</v>
      </c>
      <c r="B428" s="7" t="s">
        <v>910</v>
      </c>
      <c r="C428" s="7">
        <v>1303</v>
      </c>
      <c r="D428" s="7" t="s">
        <v>1689</v>
      </c>
      <c r="E428" s="7">
        <v>901</v>
      </c>
      <c r="F428" s="7" t="s">
        <v>1714</v>
      </c>
      <c r="G428" s="7" t="s">
        <v>915</v>
      </c>
      <c r="H428" s="8" t="s">
        <v>1585</v>
      </c>
      <c r="I428" s="15">
        <v>500000</v>
      </c>
      <c r="J428" s="15">
        <v>300000</v>
      </c>
      <c r="K428" s="15">
        <v>500000</v>
      </c>
      <c r="L428" s="15">
        <v>1000000</v>
      </c>
      <c r="M428" s="15">
        <v>1000000</v>
      </c>
      <c r="N428" s="15">
        <v>1000000</v>
      </c>
      <c r="O428" s="15">
        <v>1000000</v>
      </c>
      <c r="P428" s="15">
        <v>1000000</v>
      </c>
      <c r="Q428" s="15">
        <v>1000000</v>
      </c>
      <c r="R428" s="15">
        <v>1000000</v>
      </c>
      <c r="S428" s="15">
        <v>1000000</v>
      </c>
      <c r="T428" s="15">
        <v>1000000</v>
      </c>
      <c r="U428" s="21">
        <v>0.46160000000000001</v>
      </c>
      <c r="V428"/>
      <c r="W428"/>
      <c r="X428"/>
    </row>
    <row r="429" spans="1:24" s="21" customFormat="1" x14ac:dyDescent="0.3">
      <c r="A429" s="7" t="s">
        <v>281</v>
      </c>
      <c r="B429" s="7" t="s">
        <v>910</v>
      </c>
      <c r="C429" s="7">
        <v>1303</v>
      </c>
      <c r="D429" s="7" t="s">
        <v>8</v>
      </c>
      <c r="E429" s="7">
        <v>905</v>
      </c>
      <c r="F429" s="7" t="s">
        <v>1715</v>
      </c>
      <c r="G429" s="7" t="s">
        <v>915</v>
      </c>
      <c r="H429" s="8" t="s">
        <v>1586</v>
      </c>
      <c r="I429" s="15">
        <v>300000</v>
      </c>
      <c r="J429" s="15">
        <v>500000</v>
      </c>
      <c r="K429" s="15">
        <v>300000</v>
      </c>
      <c r="L429" s="15">
        <v>300000</v>
      </c>
      <c r="M429" s="15">
        <v>300000</v>
      </c>
      <c r="N429" s="15">
        <v>300000</v>
      </c>
      <c r="O429" s="15">
        <v>300000</v>
      </c>
      <c r="P429" s="15">
        <v>300000</v>
      </c>
      <c r="Q429" s="15">
        <v>300000</v>
      </c>
      <c r="R429" s="15">
        <v>300000</v>
      </c>
      <c r="S429" s="15">
        <v>300000</v>
      </c>
      <c r="T429" s="15">
        <v>300000</v>
      </c>
      <c r="U429" s="21">
        <v>0.46160000000000001</v>
      </c>
      <c r="V429"/>
      <c r="W429"/>
      <c r="X429"/>
    </row>
    <row r="430" spans="1:24" s="21" customFormat="1" x14ac:dyDescent="0.3">
      <c r="A430" s="7" t="s">
        <v>281</v>
      </c>
      <c r="B430" s="7" t="s">
        <v>910</v>
      </c>
      <c r="C430" s="7">
        <v>1303</v>
      </c>
      <c r="D430" s="7" t="s">
        <v>8</v>
      </c>
      <c r="E430" s="7">
        <v>905</v>
      </c>
      <c r="F430" s="7" t="s">
        <v>1716</v>
      </c>
      <c r="G430" s="7" t="s">
        <v>915</v>
      </c>
      <c r="H430" s="8" t="s">
        <v>1587</v>
      </c>
      <c r="I430" s="15">
        <v>200000</v>
      </c>
      <c r="J430" s="15">
        <v>200000</v>
      </c>
      <c r="K430" s="15">
        <v>200000</v>
      </c>
      <c r="L430" s="15">
        <v>200000</v>
      </c>
      <c r="M430" s="15">
        <v>200000</v>
      </c>
      <c r="N430" s="15">
        <v>200000</v>
      </c>
      <c r="O430" s="15">
        <v>200000</v>
      </c>
      <c r="P430" s="15">
        <v>200000</v>
      </c>
      <c r="Q430" s="15">
        <v>200000</v>
      </c>
      <c r="R430" s="15">
        <v>200000</v>
      </c>
      <c r="S430" s="15">
        <v>200000</v>
      </c>
      <c r="T430" s="15">
        <v>200000</v>
      </c>
      <c r="U430" s="21">
        <v>0.46160000000000001</v>
      </c>
      <c r="V430"/>
      <c r="W430"/>
      <c r="X430"/>
    </row>
    <row r="431" spans="1:24" s="21" customFormat="1" x14ac:dyDescent="0.3">
      <c r="A431" s="7" t="s">
        <v>281</v>
      </c>
      <c r="B431" s="7" t="s">
        <v>910</v>
      </c>
      <c r="C431" s="7">
        <v>1303</v>
      </c>
      <c r="D431" s="7" t="s">
        <v>8</v>
      </c>
      <c r="E431" s="7">
        <v>905</v>
      </c>
      <c r="F431" s="7" t="s">
        <v>1717</v>
      </c>
      <c r="G431" s="7" t="s">
        <v>915</v>
      </c>
      <c r="H431" s="8" t="s">
        <v>1588</v>
      </c>
      <c r="I431" s="15">
        <v>200000</v>
      </c>
      <c r="J431" s="15">
        <v>200000</v>
      </c>
      <c r="K431" s="15">
        <v>200000</v>
      </c>
      <c r="L431" s="15">
        <v>200000</v>
      </c>
      <c r="M431" s="15">
        <v>200000</v>
      </c>
      <c r="N431" s="15">
        <v>200000</v>
      </c>
      <c r="O431" s="15">
        <v>200000</v>
      </c>
      <c r="P431" s="15">
        <v>200000</v>
      </c>
      <c r="Q431" s="15">
        <v>200000</v>
      </c>
      <c r="R431" s="15">
        <v>200000</v>
      </c>
      <c r="S431" s="15">
        <v>200000</v>
      </c>
      <c r="T431" s="15">
        <v>200000</v>
      </c>
      <c r="U431" s="21">
        <v>0.46160000000000001</v>
      </c>
      <c r="V431"/>
      <c r="W431"/>
      <c r="X431"/>
    </row>
    <row r="432" spans="1:24" s="21" customFormat="1" x14ac:dyDescent="0.3">
      <c r="A432" s="7" t="s">
        <v>281</v>
      </c>
      <c r="B432" s="7" t="s">
        <v>910</v>
      </c>
      <c r="C432" s="7">
        <v>1303</v>
      </c>
      <c r="D432" s="7" t="s">
        <v>8</v>
      </c>
      <c r="E432" s="7">
        <v>924</v>
      </c>
      <c r="F432" s="7" t="s">
        <v>1718</v>
      </c>
      <c r="G432" s="7" t="s">
        <v>915</v>
      </c>
      <c r="H432" s="8" t="s">
        <v>1589</v>
      </c>
      <c r="I432" s="15">
        <v>200000</v>
      </c>
      <c r="J432" s="15">
        <v>300000</v>
      </c>
      <c r="K432" s="15">
        <v>200000</v>
      </c>
      <c r="L432" s="15">
        <v>200000</v>
      </c>
      <c r="M432" s="15">
        <v>200000</v>
      </c>
      <c r="N432" s="15">
        <v>200000</v>
      </c>
      <c r="O432" s="15">
        <v>200000</v>
      </c>
      <c r="P432" s="15">
        <v>200000</v>
      </c>
      <c r="Q432" s="15">
        <v>200000</v>
      </c>
      <c r="R432" s="15">
        <v>200000</v>
      </c>
      <c r="S432" s="15">
        <v>200000</v>
      </c>
      <c r="T432" s="15">
        <v>200000</v>
      </c>
      <c r="U432" s="21">
        <v>0.46160000000000001</v>
      </c>
      <c r="V432"/>
      <c r="W432"/>
      <c r="X432"/>
    </row>
    <row r="433" spans="1:24" s="21" customFormat="1" x14ac:dyDescent="0.3">
      <c r="A433" s="7" t="s">
        <v>281</v>
      </c>
      <c r="B433" s="7" t="s">
        <v>910</v>
      </c>
      <c r="C433" s="7">
        <v>1303</v>
      </c>
      <c r="D433" s="7" t="s">
        <v>8</v>
      </c>
      <c r="E433" s="7">
        <v>905</v>
      </c>
      <c r="F433" s="7" t="s">
        <v>1719</v>
      </c>
      <c r="G433" s="7" t="s">
        <v>915</v>
      </c>
      <c r="H433" s="8" t="s">
        <v>1590</v>
      </c>
      <c r="I433" s="15">
        <v>300000</v>
      </c>
      <c r="J433" s="15">
        <v>200000</v>
      </c>
      <c r="K433" s="15">
        <v>500000</v>
      </c>
      <c r="L433" s="15">
        <v>500000</v>
      </c>
      <c r="M433" s="15">
        <v>500000</v>
      </c>
      <c r="N433" s="15">
        <v>500000</v>
      </c>
      <c r="O433" s="15">
        <v>500000</v>
      </c>
      <c r="P433" s="15">
        <v>500000</v>
      </c>
      <c r="Q433" s="15">
        <v>500000</v>
      </c>
      <c r="R433" s="15">
        <v>500000</v>
      </c>
      <c r="S433" s="15">
        <v>500000</v>
      </c>
      <c r="T433" s="15">
        <v>500000</v>
      </c>
      <c r="U433" s="21">
        <v>0.46160000000000001</v>
      </c>
      <c r="V433"/>
      <c r="W433"/>
      <c r="X433"/>
    </row>
    <row r="434" spans="1:24" s="21" customFormat="1" x14ac:dyDescent="0.3">
      <c r="A434" s="7" t="s">
        <v>281</v>
      </c>
      <c r="B434" s="7" t="s">
        <v>910</v>
      </c>
      <c r="C434" s="7">
        <v>1303</v>
      </c>
      <c r="D434" s="7" t="s">
        <v>8</v>
      </c>
      <c r="E434" s="7">
        <v>925</v>
      </c>
      <c r="F434" s="7" t="s">
        <v>1720</v>
      </c>
      <c r="G434" s="7" t="s">
        <v>915</v>
      </c>
      <c r="H434" s="8" t="s">
        <v>1591</v>
      </c>
      <c r="I434" s="15">
        <v>200000</v>
      </c>
      <c r="J434" s="15">
        <v>500000</v>
      </c>
      <c r="K434" s="15">
        <v>500000</v>
      </c>
      <c r="L434" s="15">
        <v>500000</v>
      </c>
      <c r="M434" s="15">
        <v>300000</v>
      </c>
      <c r="N434" s="15">
        <v>300000</v>
      </c>
      <c r="O434" s="15">
        <v>300000</v>
      </c>
      <c r="P434" s="15">
        <v>200000</v>
      </c>
      <c r="Q434" s="15">
        <v>300000</v>
      </c>
      <c r="R434" s="15">
        <v>300000</v>
      </c>
      <c r="S434" s="15">
        <v>300000</v>
      </c>
      <c r="T434" s="15">
        <v>200000</v>
      </c>
      <c r="U434" s="21">
        <v>0.46160000000000001</v>
      </c>
      <c r="V434"/>
      <c r="W434"/>
      <c r="X434"/>
    </row>
    <row r="435" spans="1:24" s="21" customFormat="1" x14ac:dyDescent="0.3">
      <c r="A435" s="7" t="s">
        <v>281</v>
      </c>
      <c r="B435" s="7" t="s">
        <v>910</v>
      </c>
      <c r="C435" s="7">
        <v>1303</v>
      </c>
      <c r="D435" s="7" t="s">
        <v>8</v>
      </c>
      <c r="E435" s="7">
        <v>905</v>
      </c>
      <c r="F435" s="7" t="s">
        <v>1721</v>
      </c>
      <c r="G435" s="7" t="s">
        <v>915</v>
      </c>
      <c r="H435" s="8" t="s">
        <v>1592</v>
      </c>
      <c r="I435" s="15">
        <v>300000</v>
      </c>
      <c r="J435" s="15">
        <v>200000</v>
      </c>
      <c r="K435" s="15">
        <v>500000</v>
      </c>
      <c r="L435" s="15">
        <v>500000</v>
      </c>
      <c r="M435" s="15">
        <v>500000</v>
      </c>
      <c r="N435" s="15">
        <v>500000</v>
      </c>
      <c r="O435" s="15">
        <v>500000</v>
      </c>
      <c r="P435" s="15">
        <v>500000</v>
      </c>
      <c r="Q435" s="15">
        <v>500000</v>
      </c>
      <c r="R435" s="15">
        <v>500000</v>
      </c>
      <c r="S435" s="15">
        <v>500000</v>
      </c>
      <c r="T435" s="15">
        <v>500000</v>
      </c>
      <c r="U435" s="21">
        <v>0.46160000000000001</v>
      </c>
      <c r="V435"/>
      <c r="W435"/>
      <c r="X435"/>
    </row>
    <row r="436" spans="1:24" s="21" customFormat="1" x14ac:dyDescent="0.3">
      <c r="A436" s="7" t="s">
        <v>281</v>
      </c>
      <c r="B436" s="7" t="s">
        <v>910</v>
      </c>
      <c r="C436" s="7">
        <v>1303</v>
      </c>
      <c r="D436" s="7" t="s">
        <v>8</v>
      </c>
      <c r="E436" s="7">
        <v>905</v>
      </c>
      <c r="F436" s="7" t="s">
        <v>1722</v>
      </c>
      <c r="G436" s="7" t="s">
        <v>915</v>
      </c>
      <c r="H436" s="8" t="s">
        <v>1593</v>
      </c>
      <c r="I436" s="15">
        <v>500000</v>
      </c>
      <c r="J436" s="15">
        <v>200000</v>
      </c>
      <c r="K436" s="15">
        <v>500000</v>
      </c>
      <c r="L436" s="15">
        <v>500000</v>
      </c>
      <c r="M436" s="15">
        <v>500000</v>
      </c>
      <c r="N436" s="15">
        <v>500000</v>
      </c>
      <c r="O436" s="15">
        <v>500000</v>
      </c>
      <c r="P436" s="15">
        <v>500000</v>
      </c>
      <c r="Q436" s="15">
        <v>500000</v>
      </c>
      <c r="R436" s="15">
        <v>500000</v>
      </c>
      <c r="S436" s="15">
        <v>500000</v>
      </c>
      <c r="T436" s="15">
        <v>500000</v>
      </c>
      <c r="U436" s="21">
        <v>0.46160000000000001</v>
      </c>
      <c r="V436"/>
      <c r="W436"/>
      <c r="X436"/>
    </row>
    <row r="437" spans="1:24" s="21" customFormat="1" x14ac:dyDescent="0.3">
      <c r="A437" s="7" t="s">
        <v>281</v>
      </c>
      <c r="B437" s="7" t="s">
        <v>910</v>
      </c>
      <c r="C437" s="7">
        <v>1303</v>
      </c>
      <c r="D437" s="7" t="s">
        <v>8</v>
      </c>
      <c r="E437" s="7">
        <v>922</v>
      </c>
      <c r="F437" s="7" t="s">
        <v>1723</v>
      </c>
      <c r="G437" s="7" t="s">
        <v>915</v>
      </c>
      <c r="H437" s="8" t="s">
        <v>1594</v>
      </c>
      <c r="I437" s="15">
        <v>200000</v>
      </c>
      <c r="J437" s="15">
        <v>200000</v>
      </c>
      <c r="K437" s="15">
        <v>200000</v>
      </c>
      <c r="L437" s="15">
        <v>200000</v>
      </c>
      <c r="M437" s="15">
        <v>200000</v>
      </c>
      <c r="N437" s="15">
        <v>200000</v>
      </c>
      <c r="O437" s="15">
        <v>200000</v>
      </c>
      <c r="P437" s="15">
        <v>200000</v>
      </c>
      <c r="Q437" s="15">
        <v>200000</v>
      </c>
      <c r="R437" s="15">
        <v>200000</v>
      </c>
      <c r="S437" s="15">
        <v>200000</v>
      </c>
      <c r="T437" s="15">
        <v>200000</v>
      </c>
      <c r="U437" s="21">
        <v>0.46160000000000001</v>
      </c>
      <c r="V437"/>
      <c r="W437"/>
      <c r="X437"/>
    </row>
    <row r="438" spans="1:24" s="21" customFormat="1" x14ac:dyDescent="0.3">
      <c r="A438" s="7" t="s">
        <v>281</v>
      </c>
      <c r="B438" s="7" t="s">
        <v>910</v>
      </c>
      <c r="C438" s="7">
        <v>1303</v>
      </c>
      <c r="D438" s="7" t="s">
        <v>8</v>
      </c>
      <c r="E438" s="7">
        <v>905</v>
      </c>
      <c r="F438" s="7" t="s">
        <v>1724</v>
      </c>
      <c r="G438" s="7" t="s">
        <v>915</v>
      </c>
      <c r="H438" s="8" t="s">
        <v>1595</v>
      </c>
      <c r="I438" s="15">
        <v>200000</v>
      </c>
      <c r="J438" s="15">
        <v>300000</v>
      </c>
      <c r="K438" s="15">
        <v>400000</v>
      </c>
      <c r="L438" s="15">
        <v>400000</v>
      </c>
      <c r="M438" s="15">
        <v>400000</v>
      </c>
      <c r="N438" s="15">
        <v>400000</v>
      </c>
      <c r="O438" s="15">
        <v>400000</v>
      </c>
      <c r="P438" s="15">
        <v>400000</v>
      </c>
      <c r="Q438" s="15">
        <v>400000</v>
      </c>
      <c r="R438" s="15">
        <v>400000</v>
      </c>
      <c r="S438" s="15">
        <v>400000</v>
      </c>
      <c r="T438" s="15">
        <v>400000</v>
      </c>
      <c r="U438" s="21">
        <v>0.46160000000000001</v>
      </c>
      <c r="V438"/>
      <c r="W438"/>
      <c r="X438"/>
    </row>
    <row r="439" spans="1:24" s="21" customFormat="1" x14ac:dyDescent="0.3">
      <c r="A439" s="7" t="s">
        <v>281</v>
      </c>
      <c r="B439" s="7" t="s">
        <v>910</v>
      </c>
      <c r="C439" s="7">
        <v>1303</v>
      </c>
      <c r="D439" s="7" t="s">
        <v>8</v>
      </c>
      <c r="E439" s="7">
        <v>905</v>
      </c>
      <c r="F439" s="7" t="s">
        <v>1725</v>
      </c>
      <c r="G439" s="7" t="s">
        <v>915</v>
      </c>
      <c r="H439" s="8" t="s">
        <v>1596</v>
      </c>
      <c r="I439" s="15">
        <v>200000</v>
      </c>
      <c r="J439" s="15">
        <v>200000</v>
      </c>
      <c r="K439" s="15">
        <v>200000</v>
      </c>
      <c r="L439" s="15">
        <v>200000</v>
      </c>
      <c r="M439" s="15">
        <v>200000</v>
      </c>
      <c r="N439" s="15">
        <v>200000</v>
      </c>
      <c r="O439" s="15">
        <v>200000</v>
      </c>
      <c r="P439" s="15">
        <v>200000</v>
      </c>
      <c r="Q439" s="15">
        <v>200000</v>
      </c>
      <c r="R439" s="15">
        <v>200000</v>
      </c>
      <c r="S439" s="15">
        <v>200000</v>
      </c>
      <c r="T439" s="15">
        <v>200000</v>
      </c>
      <c r="U439" s="21">
        <v>0.46160000000000001</v>
      </c>
      <c r="V439"/>
      <c r="W439"/>
      <c r="X439"/>
    </row>
    <row r="440" spans="1:24" s="21" customFormat="1" x14ac:dyDescent="0.3">
      <c r="A440" s="7" t="s">
        <v>281</v>
      </c>
      <c r="B440" s="7" t="s">
        <v>910</v>
      </c>
      <c r="C440" s="7">
        <v>1303</v>
      </c>
      <c r="D440" s="7" t="s">
        <v>8</v>
      </c>
      <c r="E440" s="7">
        <v>905</v>
      </c>
      <c r="F440" s="7" t="s">
        <v>1726</v>
      </c>
      <c r="G440" s="7" t="s">
        <v>915</v>
      </c>
      <c r="H440" s="8" t="s">
        <v>1597</v>
      </c>
      <c r="I440" s="15">
        <v>200000</v>
      </c>
      <c r="J440" s="15">
        <v>200000</v>
      </c>
      <c r="K440" s="15">
        <v>200000</v>
      </c>
      <c r="L440" s="15">
        <v>200000</v>
      </c>
      <c r="M440" s="15">
        <v>200000</v>
      </c>
      <c r="N440" s="15">
        <v>200000</v>
      </c>
      <c r="O440" s="15">
        <v>200000</v>
      </c>
      <c r="P440" s="15">
        <v>200000</v>
      </c>
      <c r="Q440" s="15">
        <v>200000</v>
      </c>
      <c r="R440" s="15">
        <v>200000</v>
      </c>
      <c r="S440" s="15">
        <v>200000</v>
      </c>
      <c r="T440" s="15">
        <v>200000</v>
      </c>
      <c r="U440" s="21">
        <v>0.46160000000000001</v>
      </c>
      <c r="V440"/>
      <c r="W440"/>
      <c r="X440"/>
    </row>
    <row r="441" spans="1:24" s="21" customFormat="1" x14ac:dyDescent="0.3">
      <c r="A441" s="7" t="s">
        <v>281</v>
      </c>
      <c r="B441" s="7" t="s">
        <v>910</v>
      </c>
      <c r="C441" s="7">
        <v>1303</v>
      </c>
      <c r="D441" s="7" t="s">
        <v>8</v>
      </c>
      <c r="E441" s="7">
        <v>925</v>
      </c>
      <c r="F441" s="7" t="s">
        <v>1727</v>
      </c>
      <c r="G441" s="7" t="s">
        <v>915</v>
      </c>
      <c r="H441" s="8" t="s">
        <v>1598</v>
      </c>
      <c r="I441" s="15">
        <v>200000</v>
      </c>
      <c r="J441" s="15">
        <v>200000</v>
      </c>
      <c r="K441" s="15">
        <v>300000</v>
      </c>
      <c r="L441" s="15">
        <v>200000</v>
      </c>
      <c r="M441" s="15">
        <v>200000</v>
      </c>
      <c r="N441" s="15">
        <v>200000</v>
      </c>
      <c r="O441" s="15">
        <v>200000</v>
      </c>
      <c r="P441" s="15">
        <v>200000</v>
      </c>
      <c r="Q441" s="15">
        <v>200000</v>
      </c>
      <c r="R441" s="15">
        <v>200000</v>
      </c>
      <c r="S441" s="15">
        <v>200000</v>
      </c>
      <c r="T441" s="15">
        <v>200000</v>
      </c>
      <c r="U441" s="21">
        <v>0.46160000000000001</v>
      </c>
      <c r="V441"/>
      <c r="W441"/>
      <c r="X441"/>
    </row>
    <row r="442" spans="1:24" s="21" customFormat="1" x14ac:dyDescent="0.3">
      <c r="A442" s="7" t="s">
        <v>281</v>
      </c>
      <c r="B442" s="7" t="s">
        <v>910</v>
      </c>
      <c r="C442" s="7">
        <v>1303</v>
      </c>
      <c r="D442" s="7" t="s">
        <v>8</v>
      </c>
      <c r="E442" s="7">
        <v>901</v>
      </c>
      <c r="F442" s="7">
        <v>150197</v>
      </c>
      <c r="G442" s="7" t="s">
        <v>915</v>
      </c>
      <c r="H442" s="8" t="s">
        <v>1599</v>
      </c>
      <c r="I442" s="15">
        <v>10000000</v>
      </c>
      <c r="J442" s="15">
        <v>8000000</v>
      </c>
      <c r="K442" s="15">
        <v>12000000</v>
      </c>
      <c r="L442" s="15">
        <v>10000000</v>
      </c>
      <c r="M442" s="15">
        <v>10000000</v>
      </c>
      <c r="N442" s="15">
        <v>10000000</v>
      </c>
      <c r="O442" s="15">
        <v>12000000</v>
      </c>
      <c r="P442" s="15">
        <v>10000000</v>
      </c>
      <c r="Q442" s="15">
        <v>10000000</v>
      </c>
      <c r="R442" s="15">
        <v>12000000</v>
      </c>
      <c r="S442" s="15">
        <v>12000000</v>
      </c>
      <c r="T442" s="15">
        <v>12000000</v>
      </c>
      <c r="U442" s="21">
        <v>0.46160000000000001</v>
      </c>
      <c r="V442"/>
      <c r="W442"/>
      <c r="X442"/>
    </row>
    <row r="443" spans="1:24" s="21" customFormat="1" x14ac:dyDescent="0.3">
      <c r="A443" s="7" t="s">
        <v>281</v>
      </c>
      <c r="B443" s="7" t="s">
        <v>910</v>
      </c>
      <c r="C443" s="7">
        <v>1303</v>
      </c>
      <c r="D443" s="7" t="s">
        <v>8</v>
      </c>
      <c r="E443" s="7">
        <v>907</v>
      </c>
      <c r="F443" s="7">
        <v>370443</v>
      </c>
      <c r="G443" s="7" t="s">
        <v>915</v>
      </c>
      <c r="H443" s="8" t="s">
        <v>1600</v>
      </c>
      <c r="I443" s="15">
        <v>1000000</v>
      </c>
      <c r="J443" s="15">
        <v>500000</v>
      </c>
      <c r="K443" s="15">
        <v>1000000</v>
      </c>
      <c r="L443" s="15">
        <v>1000000</v>
      </c>
      <c r="M443" s="15">
        <v>1000000</v>
      </c>
      <c r="N443" s="15">
        <v>1000000</v>
      </c>
      <c r="O443" s="15">
        <v>500000</v>
      </c>
      <c r="P443" s="15">
        <v>500000</v>
      </c>
      <c r="Q443" s="15">
        <v>1000000</v>
      </c>
      <c r="R443" s="15">
        <v>1000000</v>
      </c>
      <c r="S443" s="15">
        <v>1000000</v>
      </c>
      <c r="T443" s="15">
        <v>1000000</v>
      </c>
      <c r="U443" s="21">
        <v>0.46160000000000001</v>
      </c>
      <c r="V443"/>
      <c r="W443"/>
      <c r="X443"/>
    </row>
    <row r="444" spans="1:24" s="21" customFormat="1" x14ac:dyDescent="0.3">
      <c r="A444" s="7" t="s">
        <v>281</v>
      </c>
      <c r="B444" s="7" t="s">
        <v>910</v>
      </c>
      <c r="C444" s="7">
        <v>1303</v>
      </c>
      <c r="D444" s="7" t="s">
        <v>927</v>
      </c>
      <c r="E444" s="7">
        <v>901</v>
      </c>
      <c r="F444" s="7" t="s">
        <v>1728</v>
      </c>
      <c r="G444" s="7" t="s">
        <v>915</v>
      </c>
      <c r="H444" s="8" t="s">
        <v>834</v>
      </c>
      <c r="I444" s="15">
        <v>500000</v>
      </c>
      <c r="J444" s="15">
        <v>500000</v>
      </c>
      <c r="K444" s="15">
        <v>1000000</v>
      </c>
      <c r="L444" s="15">
        <v>1000000</v>
      </c>
      <c r="M444" s="15">
        <v>1000000</v>
      </c>
      <c r="N444" s="15">
        <v>1000000</v>
      </c>
      <c r="O444" s="15">
        <v>1000000</v>
      </c>
      <c r="P444" s="15">
        <v>1000000</v>
      </c>
      <c r="Q444" s="15">
        <v>1000000</v>
      </c>
      <c r="R444" s="15">
        <v>1000000</v>
      </c>
      <c r="S444" s="15">
        <v>1000000</v>
      </c>
      <c r="T444" s="15">
        <v>1000000</v>
      </c>
      <c r="U444" s="21">
        <v>0.46160000000000001</v>
      </c>
      <c r="V444"/>
      <c r="W444"/>
      <c r="X444"/>
    </row>
    <row r="445" spans="1:24" s="21" customFormat="1" x14ac:dyDescent="0.3">
      <c r="A445" s="7" t="s">
        <v>281</v>
      </c>
      <c r="B445" s="7" t="s">
        <v>910</v>
      </c>
      <c r="C445" s="7">
        <v>1303</v>
      </c>
      <c r="D445" s="7" t="s">
        <v>8</v>
      </c>
      <c r="E445" s="7">
        <v>913</v>
      </c>
      <c r="F445" s="7">
        <v>110719</v>
      </c>
      <c r="G445" s="7" t="s">
        <v>916</v>
      </c>
      <c r="H445" s="8" t="s">
        <v>1601</v>
      </c>
      <c r="I445" s="15">
        <v>18000000</v>
      </c>
      <c r="J445" s="15">
        <v>18000000</v>
      </c>
      <c r="K445" s="15">
        <v>31500000</v>
      </c>
      <c r="L445" s="15">
        <v>28000000</v>
      </c>
      <c r="M445" s="15">
        <v>24000000</v>
      </c>
      <c r="N445" s="15">
        <v>27500000</v>
      </c>
      <c r="O445" s="15">
        <v>25500000</v>
      </c>
      <c r="P445" s="15">
        <v>26000000</v>
      </c>
      <c r="Q445" s="15">
        <v>28000000</v>
      </c>
      <c r="R445" s="15">
        <v>28000000</v>
      </c>
      <c r="S445" s="15">
        <v>28000000</v>
      </c>
      <c r="T445" s="15">
        <v>32000000</v>
      </c>
      <c r="U445" s="21">
        <v>0.46160000000000001</v>
      </c>
      <c r="V445"/>
      <c r="W445"/>
      <c r="X445"/>
    </row>
    <row r="446" spans="1:24" s="21" customFormat="1" x14ac:dyDescent="0.3">
      <c r="A446" s="7" t="s">
        <v>281</v>
      </c>
      <c r="B446" s="7" t="s">
        <v>910</v>
      </c>
      <c r="C446" s="7">
        <v>1303</v>
      </c>
      <c r="D446" s="7" t="s">
        <v>8</v>
      </c>
      <c r="E446" s="7">
        <v>913</v>
      </c>
      <c r="F446" s="7">
        <v>111278</v>
      </c>
      <c r="G446" s="7" t="s">
        <v>916</v>
      </c>
      <c r="H446" s="8" t="s">
        <v>1602</v>
      </c>
      <c r="I446" s="15">
        <v>12000000</v>
      </c>
      <c r="J446" s="15">
        <v>12000000</v>
      </c>
      <c r="K446" s="15">
        <v>20000000</v>
      </c>
      <c r="L446" s="15">
        <v>12000000</v>
      </c>
      <c r="M446" s="15">
        <v>24000000</v>
      </c>
      <c r="N446" s="15">
        <v>18000000</v>
      </c>
      <c r="O446" s="15">
        <v>12000000</v>
      </c>
      <c r="P446" s="15">
        <v>12000000</v>
      </c>
      <c r="Q446" s="15">
        <v>23500000</v>
      </c>
      <c r="R446" s="15">
        <v>18000000</v>
      </c>
      <c r="S446" s="15">
        <v>20000000</v>
      </c>
      <c r="T446" s="15">
        <v>20000000</v>
      </c>
      <c r="U446" s="21">
        <v>0.46160000000000001</v>
      </c>
      <c r="V446"/>
      <c r="W446"/>
      <c r="X446"/>
    </row>
    <row r="447" spans="1:24" s="21" customFormat="1" x14ac:dyDescent="0.3">
      <c r="A447" s="7" t="s">
        <v>281</v>
      </c>
      <c r="B447" s="7" t="s">
        <v>910</v>
      </c>
      <c r="C447" s="7">
        <v>1303</v>
      </c>
      <c r="D447" s="7" t="s">
        <v>8</v>
      </c>
      <c r="E447" s="7">
        <v>913</v>
      </c>
      <c r="F447" s="7">
        <v>110844</v>
      </c>
      <c r="G447" s="7" t="s">
        <v>916</v>
      </c>
      <c r="H447" s="8" t="s">
        <v>1603</v>
      </c>
      <c r="I447" s="15">
        <v>400000</v>
      </c>
      <c r="J447" s="15">
        <v>400000</v>
      </c>
      <c r="K447" s="15">
        <v>400000</v>
      </c>
      <c r="L447" s="15">
        <v>1500000</v>
      </c>
      <c r="M447" s="15">
        <v>600000</v>
      </c>
      <c r="N447" s="15">
        <v>1500000</v>
      </c>
      <c r="O447" s="15">
        <v>600000</v>
      </c>
      <c r="P447" s="15">
        <v>1500000</v>
      </c>
      <c r="Q447" s="15">
        <v>600000</v>
      </c>
      <c r="R447" s="15">
        <v>1500000</v>
      </c>
      <c r="S447" s="15">
        <v>2000000</v>
      </c>
      <c r="T447" s="15">
        <v>2000000</v>
      </c>
      <c r="U447" s="21">
        <v>0.46160000000000001</v>
      </c>
      <c r="V447"/>
      <c r="W447"/>
      <c r="X447"/>
    </row>
    <row r="448" spans="1:24" s="21" customFormat="1" x14ac:dyDescent="0.3">
      <c r="A448" s="7" t="s">
        <v>281</v>
      </c>
      <c r="B448" s="7" t="s">
        <v>910</v>
      </c>
      <c r="C448" s="7">
        <v>1303</v>
      </c>
      <c r="D448" s="7" t="s">
        <v>8</v>
      </c>
      <c r="E448" s="7">
        <v>913</v>
      </c>
      <c r="F448" s="7">
        <v>111626</v>
      </c>
      <c r="G448" s="7" t="s">
        <v>916</v>
      </c>
      <c r="H448" s="8" t="s">
        <v>1604</v>
      </c>
      <c r="I448" s="15">
        <v>6000000</v>
      </c>
      <c r="J448" s="15">
        <v>4000000</v>
      </c>
      <c r="K448" s="15">
        <v>8000000</v>
      </c>
      <c r="L448" s="15">
        <v>4000000</v>
      </c>
      <c r="M448" s="15">
        <v>8000000</v>
      </c>
      <c r="N448" s="15">
        <v>4000000</v>
      </c>
      <c r="O448" s="15">
        <v>6000000</v>
      </c>
      <c r="P448" s="15">
        <v>8000000</v>
      </c>
      <c r="Q448" s="15">
        <v>12000000</v>
      </c>
      <c r="R448" s="15">
        <v>12000000</v>
      </c>
      <c r="S448" s="15">
        <v>12000000</v>
      </c>
      <c r="T448" s="15">
        <v>12000000</v>
      </c>
      <c r="U448" s="21">
        <v>0.46160000000000001</v>
      </c>
      <c r="V448"/>
      <c r="W448"/>
      <c r="X448"/>
    </row>
    <row r="449" spans="1:24" s="21" customFormat="1" x14ac:dyDescent="0.3">
      <c r="A449" s="7" t="s">
        <v>281</v>
      </c>
      <c r="B449" s="7" t="s">
        <v>910</v>
      </c>
      <c r="C449" s="7">
        <v>1303</v>
      </c>
      <c r="D449" s="7" t="s">
        <v>8</v>
      </c>
      <c r="E449" s="7">
        <v>913</v>
      </c>
      <c r="F449" s="7">
        <v>110490</v>
      </c>
      <c r="G449" s="7" t="s">
        <v>916</v>
      </c>
      <c r="H449" s="8" t="s">
        <v>1605</v>
      </c>
      <c r="I449" s="15">
        <v>600000</v>
      </c>
      <c r="J449" s="15">
        <v>300000</v>
      </c>
      <c r="K449" s="15">
        <v>200000</v>
      </c>
      <c r="L449" s="15">
        <v>1000000</v>
      </c>
      <c r="M449" s="15">
        <v>800000</v>
      </c>
      <c r="N449" s="15">
        <v>800000</v>
      </c>
      <c r="O449" s="15">
        <v>1500000</v>
      </c>
      <c r="P449" s="15">
        <v>1200000</v>
      </c>
      <c r="Q449" s="15">
        <v>500000</v>
      </c>
      <c r="R449" s="15">
        <v>800000</v>
      </c>
      <c r="S449" s="15">
        <v>1000000</v>
      </c>
      <c r="T449" s="15">
        <v>1000000</v>
      </c>
      <c r="U449" s="21">
        <v>0.46160000000000001</v>
      </c>
      <c r="V449"/>
      <c r="W449"/>
      <c r="X449"/>
    </row>
    <row r="450" spans="1:24" s="21" customFormat="1" x14ac:dyDescent="0.3">
      <c r="A450" s="7" t="s">
        <v>281</v>
      </c>
      <c r="B450" s="7" t="s">
        <v>910</v>
      </c>
      <c r="C450" s="7">
        <v>1303</v>
      </c>
      <c r="D450" s="7" t="s">
        <v>8</v>
      </c>
      <c r="E450" s="7">
        <v>913</v>
      </c>
      <c r="F450" s="7">
        <v>111623</v>
      </c>
      <c r="G450" s="7" t="s">
        <v>916</v>
      </c>
      <c r="H450" s="8" t="s">
        <v>1606</v>
      </c>
      <c r="I450" s="15">
        <v>600000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400000</v>
      </c>
      <c r="Q450" s="15">
        <v>600000</v>
      </c>
      <c r="R450" s="15">
        <v>400000</v>
      </c>
      <c r="S450" s="15">
        <v>400000</v>
      </c>
      <c r="T450" s="15">
        <v>400000</v>
      </c>
      <c r="U450" s="21">
        <v>0.46160000000000001</v>
      </c>
      <c r="V450"/>
      <c r="W450"/>
      <c r="X450"/>
    </row>
    <row r="451" spans="1:24" s="21" customFormat="1" x14ac:dyDescent="0.3">
      <c r="A451" s="7" t="s">
        <v>281</v>
      </c>
      <c r="B451" s="7" t="s">
        <v>910</v>
      </c>
      <c r="C451" s="7">
        <v>1303</v>
      </c>
      <c r="D451" s="7" t="s">
        <v>8</v>
      </c>
      <c r="E451" s="7">
        <v>913</v>
      </c>
      <c r="F451" s="7">
        <v>111300</v>
      </c>
      <c r="G451" s="7" t="s">
        <v>916</v>
      </c>
      <c r="H451" s="8" t="s">
        <v>1607</v>
      </c>
      <c r="I451" s="15">
        <v>990000</v>
      </c>
      <c r="J451" s="15">
        <v>0</v>
      </c>
      <c r="K451" s="15">
        <v>190000</v>
      </c>
      <c r="L451" s="15">
        <v>190000</v>
      </c>
      <c r="M451" s="15">
        <v>280000</v>
      </c>
      <c r="N451" s="15">
        <v>280000</v>
      </c>
      <c r="O451" s="15">
        <v>990000</v>
      </c>
      <c r="P451" s="15">
        <v>0</v>
      </c>
      <c r="Q451" s="15">
        <v>0</v>
      </c>
      <c r="R451" s="15">
        <v>990000</v>
      </c>
      <c r="S451" s="15">
        <v>0</v>
      </c>
      <c r="T451" s="15">
        <v>0</v>
      </c>
      <c r="U451" s="21">
        <v>0.46160000000000001</v>
      </c>
      <c r="V451"/>
      <c r="W451"/>
      <c r="X451"/>
    </row>
    <row r="452" spans="1:24" s="21" customFormat="1" x14ac:dyDescent="0.3">
      <c r="A452" s="7" t="s">
        <v>281</v>
      </c>
      <c r="B452" s="7" t="s">
        <v>910</v>
      </c>
      <c r="C452" s="7">
        <v>1303</v>
      </c>
      <c r="D452" s="7" t="s">
        <v>8</v>
      </c>
      <c r="E452" s="7">
        <v>913</v>
      </c>
      <c r="F452" s="7">
        <v>111122</v>
      </c>
      <c r="G452" s="7" t="s">
        <v>916</v>
      </c>
      <c r="H452" s="8" t="s">
        <v>1608</v>
      </c>
      <c r="I452" s="15">
        <v>400000</v>
      </c>
      <c r="J452" s="15">
        <v>400000</v>
      </c>
      <c r="K452" s="15">
        <v>2000000</v>
      </c>
      <c r="L452" s="15">
        <v>2000000</v>
      </c>
      <c r="M452" s="15">
        <v>2000000</v>
      </c>
      <c r="N452" s="15">
        <v>2000000</v>
      </c>
      <c r="O452" s="15">
        <v>2000000</v>
      </c>
      <c r="P452" s="15">
        <v>2000000</v>
      </c>
      <c r="Q452" s="15">
        <v>1800000</v>
      </c>
      <c r="R452" s="15">
        <v>1200000</v>
      </c>
      <c r="S452" s="15">
        <v>2400000</v>
      </c>
      <c r="T452" s="15">
        <v>2500000</v>
      </c>
      <c r="U452" s="21">
        <v>0.46160000000000001</v>
      </c>
      <c r="V452"/>
      <c r="W452"/>
      <c r="X452"/>
    </row>
    <row r="453" spans="1:24" s="21" customFormat="1" x14ac:dyDescent="0.3">
      <c r="A453" s="7" t="s">
        <v>281</v>
      </c>
      <c r="B453" s="7" t="s">
        <v>910</v>
      </c>
      <c r="C453" s="7">
        <v>1303</v>
      </c>
      <c r="D453" s="7" t="s">
        <v>8</v>
      </c>
      <c r="E453" s="7">
        <v>913</v>
      </c>
      <c r="F453" s="7">
        <v>110894</v>
      </c>
      <c r="G453" s="7" t="s">
        <v>916</v>
      </c>
      <c r="H453" s="8" t="s">
        <v>1609</v>
      </c>
      <c r="I453" s="15">
        <v>400000</v>
      </c>
      <c r="J453" s="15">
        <v>400000</v>
      </c>
      <c r="K453" s="15">
        <v>200000</v>
      </c>
      <c r="L453" s="15">
        <v>400000</v>
      </c>
      <c r="M453" s="15">
        <v>400000</v>
      </c>
      <c r="N453" s="15">
        <v>600000</v>
      </c>
      <c r="O453" s="15">
        <v>800000</v>
      </c>
      <c r="P453" s="15">
        <v>400000</v>
      </c>
      <c r="Q453" s="15">
        <v>1200000</v>
      </c>
      <c r="R453" s="15">
        <v>800000</v>
      </c>
      <c r="S453" s="15">
        <v>2200000</v>
      </c>
      <c r="T453" s="15">
        <v>1200000</v>
      </c>
      <c r="U453" s="21">
        <v>0.46160000000000001</v>
      </c>
      <c r="V453"/>
      <c r="W453"/>
      <c r="X453"/>
    </row>
    <row r="454" spans="1:24" s="21" customFormat="1" x14ac:dyDescent="0.3">
      <c r="A454" s="7" t="s">
        <v>281</v>
      </c>
      <c r="B454" s="7" t="s">
        <v>910</v>
      </c>
      <c r="C454" s="7">
        <v>1303</v>
      </c>
      <c r="D454" s="7" t="s">
        <v>8</v>
      </c>
      <c r="E454" s="7">
        <v>913</v>
      </c>
      <c r="F454" s="7">
        <v>110889</v>
      </c>
      <c r="G454" s="7" t="s">
        <v>916</v>
      </c>
      <c r="H454" s="8" t="s">
        <v>1610</v>
      </c>
      <c r="I454" s="15">
        <v>400000</v>
      </c>
      <c r="J454" s="15">
        <v>300000</v>
      </c>
      <c r="K454" s="15">
        <v>400000</v>
      </c>
      <c r="L454" s="15">
        <v>400000</v>
      </c>
      <c r="M454" s="15">
        <v>600000</v>
      </c>
      <c r="N454" s="15">
        <v>600000</v>
      </c>
      <c r="O454" s="15">
        <v>400000</v>
      </c>
      <c r="P454" s="15">
        <v>400000</v>
      </c>
      <c r="Q454" s="15">
        <v>1200000</v>
      </c>
      <c r="R454" s="15">
        <v>1400000</v>
      </c>
      <c r="S454" s="15">
        <v>1800000</v>
      </c>
      <c r="T454" s="15">
        <v>1200000</v>
      </c>
      <c r="U454" s="21">
        <v>0.46160000000000001</v>
      </c>
      <c r="V454"/>
      <c r="W454"/>
      <c r="X454"/>
    </row>
    <row r="455" spans="1:24" s="21" customFormat="1" x14ac:dyDescent="0.3">
      <c r="A455" s="7" t="s">
        <v>281</v>
      </c>
      <c r="B455" s="7" t="s">
        <v>910</v>
      </c>
      <c r="C455" s="7">
        <v>1303</v>
      </c>
      <c r="D455" s="7" t="s">
        <v>8</v>
      </c>
      <c r="E455" s="7">
        <v>913</v>
      </c>
      <c r="F455" s="7">
        <v>110614</v>
      </c>
      <c r="G455" s="7" t="s">
        <v>916</v>
      </c>
      <c r="H455" s="8" t="s">
        <v>1611</v>
      </c>
      <c r="I455" s="15">
        <v>200000</v>
      </c>
      <c r="J455" s="15">
        <v>1500000</v>
      </c>
      <c r="K455" s="15">
        <v>1500000</v>
      </c>
      <c r="L455" s="15">
        <v>600000</v>
      </c>
      <c r="M455" s="15">
        <v>600000</v>
      </c>
      <c r="N455" s="15">
        <v>1500000</v>
      </c>
      <c r="O455" s="15">
        <v>600000</v>
      </c>
      <c r="P455" s="15">
        <v>800000</v>
      </c>
      <c r="Q455" s="15">
        <v>4500000</v>
      </c>
      <c r="R455" s="15">
        <v>4500000</v>
      </c>
      <c r="S455" s="15">
        <v>4500000</v>
      </c>
      <c r="T455" s="15">
        <v>4500000</v>
      </c>
      <c r="U455" s="21">
        <v>0.46160000000000001</v>
      </c>
      <c r="V455"/>
      <c r="W455"/>
      <c r="X455"/>
    </row>
    <row r="456" spans="1:24" s="21" customFormat="1" x14ac:dyDescent="0.3">
      <c r="A456" s="7" t="s">
        <v>281</v>
      </c>
      <c r="B456" s="7" t="s">
        <v>910</v>
      </c>
      <c r="C456" s="7">
        <v>1303</v>
      </c>
      <c r="D456" s="7" t="s">
        <v>8</v>
      </c>
      <c r="E456" s="7">
        <v>913</v>
      </c>
      <c r="F456" s="7">
        <v>111089</v>
      </c>
      <c r="G456" s="7" t="s">
        <v>916</v>
      </c>
      <c r="H456" s="8" t="s">
        <v>1612</v>
      </c>
      <c r="I456" s="15">
        <v>400000</v>
      </c>
      <c r="J456" s="15">
        <v>400000</v>
      </c>
      <c r="K456" s="15">
        <v>800000</v>
      </c>
      <c r="L456" s="15">
        <v>200000</v>
      </c>
      <c r="M456" s="15">
        <v>400000</v>
      </c>
      <c r="N456" s="15">
        <v>200000</v>
      </c>
      <c r="O456" s="15">
        <v>800000</v>
      </c>
      <c r="P456" s="15">
        <v>800000</v>
      </c>
      <c r="Q456" s="15">
        <v>800000</v>
      </c>
      <c r="R456" s="15">
        <v>600000</v>
      </c>
      <c r="S456" s="15">
        <v>600000</v>
      </c>
      <c r="T456" s="15">
        <v>800000</v>
      </c>
      <c r="U456" s="21">
        <v>0.46160000000000001</v>
      </c>
      <c r="V456"/>
      <c r="W456"/>
      <c r="X456"/>
    </row>
    <row r="457" spans="1:24" s="21" customFormat="1" x14ac:dyDescent="0.3">
      <c r="A457" s="7" t="s">
        <v>281</v>
      </c>
      <c r="B457" s="7" t="s">
        <v>910</v>
      </c>
      <c r="C457" s="7">
        <v>1303</v>
      </c>
      <c r="D457" s="7" t="s">
        <v>8</v>
      </c>
      <c r="E457" s="7">
        <v>913</v>
      </c>
      <c r="F457" s="7">
        <v>111058</v>
      </c>
      <c r="G457" s="7" t="s">
        <v>916</v>
      </c>
      <c r="H457" s="8" t="s">
        <v>1613</v>
      </c>
      <c r="I457" s="15">
        <v>300000</v>
      </c>
      <c r="J457" s="15">
        <v>400000</v>
      </c>
      <c r="K457" s="15">
        <v>300000</v>
      </c>
      <c r="L457" s="15">
        <v>300000</v>
      </c>
      <c r="M457" s="15">
        <v>400000</v>
      </c>
      <c r="N457" s="15">
        <v>1200000</v>
      </c>
      <c r="O457" s="15">
        <v>1200000</v>
      </c>
      <c r="P457" s="15">
        <v>800000</v>
      </c>
      <c r="Q457" s="15">
        <v>300000</v>
      </c>
      <c r="R457" s="15">
        <v>300000</v>
      </c>
      <c r="S457" s="15">
        <v>300000</v>
      </c>
      <c r="T457" s="15">
        <v>500000</v>
      </c>
      <c r="U457" s="21">
        <v>0.46160000000000001</v>
      </c>
      <c r="V457"/>
      <c r="W457"/>
      <c r="X457"/>
    </row>
    <row r="458" spans="1:24" s="21" customFormat="1" x14ac:dyDescent="0.3">
      <c r="A458" s="7" t="s">
        <v>281</v>
      </c>
      <c r="B458" s="7" t="s">
        <v>910</v>
      </c>
      <c r="C458" s="7">
        <v>1303</v>
      </c>
      <c r="D458" s="7" t="s">
        <v>8</v>
      </c>
      <c r="E458" s="7">
        <v>913</v>
      </c>
      <c r="F458" s="7">
        <v>111292</v>
      </c>
      <c r="G458" s="7" t="s">
        <v>916</v>
      </c>
      <c r="H458" s="8" t="s">
        <v>1614</v>
      </c>
      <c r="I458" s="15">
        <v>400000</v>
      </c>
      <c r="J458" s="15">
        <v>300000</v>
      </c>
      <c r="K458" s="15">
        <v>300000</v>
      </c>
      <c r="L458" s="15">
        <v>500000</v>
      </c>
      <c r="M458" s="15">
        <v>300000</v>
      </c>
      <c r="N458" s="15">
        <v>100000</v>
      </c>
      <c r="O458" s="15">
        <v>200000</v>
      </c>
      <c r="P458" s="15">
        <v>200000</v>
      </c>
      <c r="Q458" s="15">
        <v>800000</v>
      </c>
      <c r="R458" s="15">
        <v>400000</v>
      </c>
      <c r="S458" s="15">
        <v>500000</v>
      </c>
      <c r="T458" s="15">
        <v>600000</v>
      </c>
      <c r="U458" s="21">
        <v>0.46160000000000001</v>
      </c>
      <c r="V458"/>
      <c r="W458"/>
      <c r="X458"/>
    </row>
    <row r="459" spans="1:24" s="21" customFormat="1" x14ac:dyDescent="0.3">
      <c r="A459" s="7" t="s">
        <v>281</v>
      </c>
      <c r="B459" s="7" t="s">
        <v>910</v>
      </c>
      <c r="C459" s="7">
        <v>1303</v>
      </c>
      <c r="D459" s="7" t="s">
        <v>8</v>
      </c>
      <c r="E459" s="7">
        <v>913</v>
      </c>
      <c r="F459" s="7">
        <v>111338</v>
      </c>
      <c r="G459" s="7" t="s">
        <v>916</v>
      </c>
      <c r="H459" s="8" t="s">
        <v>1615</v>
      </c>
      <c r="I459" s="15">
        <v>200000</v>
      </c>
      <c r="J459" s="15">
        <v>100000</v>
      </c>
      <c r="K459" s="15">
        <v>100000</v>
      </c>
      <c r="L459" s="15">
        <v>100000</v>
      </c>
      <c r="M459" s="15">
        <v>200000</v>
      </c>
      <c r="N459" s="15">
        <v>100000</v>
      </c>
      <c r="O459" s="15">
        <v>100000</v>
      </c>
      <c r="P459" s="15">
        <v>200000</v>
      </c>
      <c r="Q459" s="15">
        <v>200000</v>
      </c>
      <c r="R459" s="15">
        <v>200000</v>
      </c>
      <c r="S459" s="15">
        <v>300000</v>
      </c>
      <c r="T459" s="15">
        <v>300000</v>
      </c>
      <c r="U459" s="21">
        <v>0.46160000000000001</v>
      </c>
      <c r="V459"/>
      <c r="W459"/>
      <c r="X459"/>
    </row>
    <row r="460" spans="1:24" s="21" customFormat="1" x14ac:dyDescent="0.3">
      <c r="A460" s="7" t="s">
        <v>281</v>
      </c>
      <c r="B460" s="7" t="s">
        <v>910</v>
      </c>
      <c r="C460" s="7">
        <v>1303</v>
      </c>
      <c r="D460" s="7" t="s">
        <v>8</v>
      </c>
      <c r="E460" s="7">
        <v>913</v>
      </c>
      <c r="F460" s="7">
        <v>111011</v>
      </c>
      <c r="G460" s="7" t="s">
        <v>916</v>
      </c>
      <c r="H460" s="8" t="s">
        <v>1616</v>
      </c>
      <c r="I460" s="15">
        <v>50000</v>
      </c>
      <c r="J460" s="15">
        <v>60000</v>
      </c>
      <c r="K460" s="15">
        <v>60000</v>
      </c>
      <c r="L460" s="15">
        <v>100000</v>
      </c>
      <c r="M460" s="15">
        <v>0</v>
      </c>
      <c r="N460" s="15">
        <v>100000</v>
      </c>
      <c r="O460" s="15">
        <v>50000</v>
      </c>
      <c r="P460" s="15">
        <v>100000</v>
      </c>
      <c r="Q460" s="15">
        <v>100000</v>
      </c>
      <c r="R460" s="15">
        <v>100000</v>
      </c>
      <c r="S460" s="15">
        <v>100000</v>
      </c>
      <c r="T460" s="15">
        <v>100000</v>
      </c>
      <c r="U460" s="21">
        <v>0.46160000000000001</v>
      </c>
      <c r="V460"/>
      <c r="W460"/>
      <c r="X460"/>
    </row>
    <row r="461" spans="1:24" s="21" customFormat="1" x14ac:dyDescent="0.3">
      <c r="A461" s="7" t="s">
        <v>281</v>
      </c>
      <c r="B461" s="7" t="s">
        <v>910</v>
      </c>
      <c r="C461" s="7">
        <v>1303</v>
      </c>
      <c r="D461" s="7" t="s">
        <v>8</v>
      </c>
      <c r="E461" s="7">
        <v>913</v>
      </c>
      <c r="F461" s="7">
        <v>110839</v>
      </c>
      <c r="G461" s="7" t="s">
        <v>916</v>
      </c>
      <c r="H461" s="8" t="s">
        <v>1617</v>
      </c>
      <c r="I461" s="15">
        <v>200000</v>
      </c>
      <c r="J461" s="15">
        <v>0</v>
      </c>
      <c r="K461" s="15">
        <v>0</v>
      </c>
      <c r="L461" s="15">
        <v>100000</v>
      </c>
      <c r="M461" s="15">
        <v>100000</v>
      </c>
      <c r="N461" s="15">
        <v>0</v>
      </c>
      <c r="O461" s="15">
        <v>100000</v>
      </c>
      <c r="P461" s="15">
        <v>100000</v>
      </c>
      <c r="Q461" s="15">
        <v>200000</v>
      </c>
      <c r="R461" s="15">
        <v>100000</v>
      </c>
      <c r="S461" s="15">
        <v>100000</v>
      </c>
      <c r="T461" s="15">
        <v>100000</v>
      </c>
      <c r="U461" s="21">
        <v>0.46160000000000001</v>
      </c>
      <c r="V461"/>
      <c r="W461"/>
      <c r="X461"/>
    </row>
    <row r="462" spans="1:24" s="21" customFormat="1" x14ac:dyDescent="0.3">
      <c r="A462" s="7" t="s">
        <v>281</v>
      </c>
      <c r="B462" s="7" t="s">
        <v>910</v>
      </c>
      <c r="C462" s="7">
        <v>1303</v>
      </c>
      <c r="D462" s="7" t="s">
        <v>8</v>
      </c>
      <c r="E462" s="7">
        <v>913</v>
      </c>
      <c r="F462" s="7">
        <v>111239</v>
      </c>
      <c r="G462" s="7" t="s">
        <v>916</v>
      </c>
      <c r="H462" s="8" t="s">
        <v>1618</v>
      </c>
      <c r="I462" s="15">
        <v>100000</v>
      </c>
      <c r="J462" s="15">
        <v>100000</v>
      </c>
      <c r="K462" s="15">
        <v>100000</v>
      </c>
      <c r="L462" s="15">
        <v>0</v>
      </c>
      <c r="M462" s="15">
        <v>0</v>
      </c>
      <c r="N462" s="15">
        <v>100000</v>
      </c>
      <c r="O462" s="15">
        <v>400000</v>
      </c>
      <c r="P462" s="15">
        <v>200000</v>
      </c>
      <c r="Q462" s="15">
        <v>100000</v>
      </c>
      <c r="R462" s="15">
        <v>300000</v>
      </c>
      <c r="S462" s="15">
        <v>100000</v>
      </c>
      <c r="T462" s="15">
        <v>100000</v>
      </c>
      <c r="U462" s="21">
        <v>0.46160000000000001</v>
      </c>
      <c r="V462"/>
      <c r="W462"/>
      <c r="X462"/>
    </row>
    <row r="463" spans="1:24" s="21" customFormat="1" x14ac:dyDescent="0.3">
      <c r="A463" s="7" t="s">
        <v>281</v>
      </c>
      <c r="B463" s="7" t="s">
        <v>910</v>
      </c>
      <c r="C463" s="7">
        <v>1303</v>
      </c>
      <c r="D463" s="7" t="s">
        <v>8</v>
      </c>
      <c r="E463" s="7">
        <v>913</v>
      </c>
      <c r="F463" s="7">
        <v>110937</v>
      </c>
      <c r="G463" s="7" t="s">
        <v>916</v>
      </c>
      <c r="H463" s="8" t="s">
        <v>1619</v>
      </c>
      <c r="I463" s="15">
        <v>100000</v>
      </c>
      <c r="J463" s="15">
        <v>100000</v>
      </c>
      <c r="K463" s="15">
        <v>100000</v>
      </c>
      <c r="L463" s="15">
        <v>0</v>
      </c>
      <c r="M463" s="15">
        <v>100000</v>
      </c>
      <c r="N463" s="15">
        <v>100000</v>
      </c>
      <c r="O463" s="15">
        <v>100000</v>
      </c>
      <c r="P463" s="15">
        <v>100000</v>
      </c>
      <c r="Q463" s="15">
        <v>100000</v>
      </c>
      <c r="R463" s="15">
        <v>100000</v>
      </c>
      <c r="S463" s="15">
        <v>200000</v>
      </c>
      <c r="T463" s="15">
        <v>300000</v>
      </c>
      <c r="U463" s="21">
        <v>0.46160000000000001</v>
      </c>
      <c r="V463"/>
      <c r="W463"/>
      <c r="X463"/>
    </row>
    <row r="464" spans="1:24" s="21" customFormat="1" x14ac:dyDescent="0.3">
      <c r="A464" s="7" t="s">
        <v>281</v>
      </c>
      <c r="B464" s="7" t="s">
        <v>910</v>
      </c>
      <c r="C464" s="7">
        <v>1303</v>
      </c>
      <c r="D464" s="7" t="s">
        <v>8</v>
      </c>
      <c r="E464" s="7">
        <v>913</v>
      </c>
      <c r="F464" s="7">
        <v>111138</v>
      </c>
      <c r="G464" s="7" t="s">
        <v>916</v>
      </c>
      <c r="H464" s="8" t="s">
        <v>1620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100000</v>
      </c>
      <c r="O464" s="15">
        <v>0</v>
      </c>
      <c r="P464" s="15">
        <v>100000</v>
      </c>
      <c r="Q464" s="15">
        <v>100000</v>
      </c>
      <c r="R464" s="15">
        <v>0</v>
      </c>
      <c r="S464" s="15">
        <v>0</v>
      </c>
      <c r="T464" s="15">
        <v>200000</v>
      </c>
      <c r="U464" s="21">
        <v>0.46160000000000001</v>
      </c>
      <c r="V464"/>
      <c r="W464"/>
      <c r="X464"/>
    </row>
    <row r="465" spans="1:24" s="21" customFormat="1" x14ac:dyDescent="0.3">
      <c r="A465" s="7" t="s">
        <v>281</v>
      </c>
      <c r="B465" s="7" t="s">
        <v>910</v>
      </c>
      <c r="C465" s="7">
        <v>1303</v>
      </c>
      <c r="D465" s="7" t="s">
        <v>8</v>
      </c>
      <c r="E465" s="7">
        <v>913</v>
      </c>
      <c r="F465" s="7">
        <v>111511</v>
      </c>
      <c r="G465" s="7" t="s">
        <v>916</v>
      </c>
      <c r="H465" s="8" t="s">
        <v>1621</v>
      </c>
      <c r="I465" s="15">
        <v>0</v>
      </c>
      <c r="J465" s="15">
        <v>100000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100000</v>
      </c>
      <c r="U465" s="21">
        <v>0.46160000000000001</v>
      </c>
      <c r="V465"/>
      <c r="W465"/>
      <c r="X465"/>
    </row>
    <row r="466" spans="1:24" s="21" customFormat="1" x14ac:dyDescent="0.3">
      <c r="A466" s="7" t="s">
        <v>281</v>
      </c>
      <c r="B466" s="7" t="s">
        <v>910</v>
      </c>
      <c r="C466" s="7">
        <v>1303</v>
      </c>
      <c r="D466" s="7" t="s">
        <v>8</v>
      </c>
      <c r="E466" s="7">
        <v>913</v>
      </c>
      <c r="F466" s="7">
        <v>110705</v>
      </c>
      <c r="G466" s="7" t="s">
        <v>916</v>
      </c>
      <c r="H466" s="8" t="s">
        <v>1622</v>
      </c>
      <c r="I466" s="15">
        <v>200000</v>
      </c>
      <c r="J466" s="15">
        <v>400000</v>
      </c>
      <c r="K466" s="15">
        <v>800000</v>
      </c>
      <c r="L466" s="15">
        <v>1200000</v>
      </c>
      <c r="M466" s="15">
        <v>800000</v>
      </c>
      <c r="N466" s="15">
        <v>400000</v>
      </c>
      <c r="O466" s="15">
        <v>300000</v>
      </c>
      <c r="P466" s="15">
        <v>800000</v>
      </c>
      <c r="Q466" s="15">
        <v>1400000</v>
      </c>
      <c r="R466" s="15">
        <v>600000</v>
      </c>
      <c r="S466" s="15">
        <v>600000</v>
      </c>
      <c r="T466" s="15">
        <v>1200000</v>
      </c>
      <c r="U466" s="21">
        <v>0.46160000000000001</v>
      </c>
      <c r="V466"/>
      <c r="W466"/>
      <c r="X466"/>
    </row>
    <row r="467" spans="1:24" s="21" customFormat="1" x14ac:dyDescent="0.3">
      <c r="A467" s="7" t="s">
        <v>281</v>
      </c>
      <c r="B467" s="7" t="s">
        <v>910</v>
      </c>
      <c r="C467" s="7">
        <v>1303</v>
      </c>
      <c r="D467" s="7" t="s">
        <v>8</v>
      </c>
      <c r="E467" s="7">
        <v>913</v>
      </c>
      <c r="F467" s="7">
        <v>111716</v>
      </c>
      <c r="G467" s="7" t="s">
        <v>916</v>
      </c>
      <c r="H467" s="8" t="s">
        <v>1623</v>
      </c>
      <c r="I467" s="15">
        <v>0</v>
      </c>
      <c r="J467" s="15">
        <v>300000</v>
      </c>
      <c r="K467" s="15">
        <v>300000</v>
      </c>
      <c r="L467" s="15">
        <v>0</v>
      </c>
      <c r="M467" s="15">
        <v>0</v>
      </c>
      <c r="N467" s="15">
        <v>0</v>
      </c>
      <c r="O467" s="15">
        <v>600000</v>
      </c>
      <c r="P467" s="15">
        <v>300000</v>
      </c>
      <c r="Q467" s="15">
        <v>0</v>
      </c>
      <c r="R467" s="15">
        <v>0</v>
      </c>
      <c r="S467" s="15">
        <v>400000</v>
      </c>
      <c r="T467" s="15">
        <v>600000</v>
      </c>
      <c r="U467" s="21">
        <v>0.46160000000000001</v>
      </c>
      <c r="V467"/>
      <c r="W467"/>
      <c r="X467"/>
    </row>
    <row r="468" spans="1:24" s="21" customFormat="1" x14ac:dyDescent="0.3">
      <c r="A468" s="7" t="s">
        <v>281</v>
      </c>
      <c r="B468" s="7" t="s">
        <v>910</v>
      </c>
      <c r="C468" s="7">
        <v>1303</v>
      </c>
      <c r="D468" s="7" t="s">
        <v>8</v>
      </c>
      <c r="E468" s="7">
        <v>913</v>
      </c>
      <c r="F468" s="7" t="s">
        <v>1729</v>
      </c>
      <c r="G468" s="7" t="s">
        <v>916</v>
      </c>
      <c r="H468" s="8" t="s">
        <v>1624</v>
      </c>
      <c r="I468" s="15">
        <v>300000</v>
      </c>
      <c r="J468" s="15">
        <v>200000</v>
      </c>
      <c r="K468" s="15">
        <v>300000</v>
      </c>
      <c r="L468" s="15">
        <v>100000</v>
      </c>
      <c r="M468" s="15">
        <v>100000</v>
      </c>
      <c r="N468" s="15">
        <v>100000</v>
      </c>
      <c r="O468" s="15">
        <v>100000</v>
      </c>
      <c r="P468" s="15">
        <v>100000</v>
      </c>
      <c r="Q468" s="15">
        <v>500000</v>
      </c>
      <c r="R468" s="15">
        <v>100000</v>
      </c>
      <c r="S468" s="15">
        <v>100000</v>
      </c>
      <c r="T468" s="15">
        <v>400000</v>
      </c>
      <c r="U468" s="21">
        <v>0.46160000000000001</v>
      </c>
      <c r="V468"/>
      <c r="W468"/>
      <c r="X468"/>
    </row>
    <row r="469" spans="1:24" s="21" customFormat="1" x14ac:dyDescent="0.3">
      <c r="A469" s="7" t="s">
        <v>281</v>
      </c>
      <c r="B469" s="7" t="s">
        <v>910</v>
      </c>
      <c r="C469" s="7">
        <v>1303</v>
      </c>
      <c r="D469" s="7" t="s">
        <v>8</v>
      </c>
      <c r="E469" s="7">
        <v>913</v>
      </c>
      <c r="F469" s="7">
        <v>111238</v>
      </c>
      <c r="G469" s="7" t="s">
        <v>916</v>
      </c>
      <c r="H469" s="8" t="s">
        <v>1625</v>
      </c>
      <c r="I469" s="15">
        <v>100000</v>
      </c>
      <c r="J469" s="15">
        <v>100000</v>
      </c>
      <c r="K469" s="15">
        <v>0</v>
      </c>
      <c r="L469" s="15">
        <v>0</v>
      </c>
      <c r="M469" s="15">
        <v>100000</v>
      </c>
      <c r="N469" s="15">
        <v>100000</v>
      </c>
      <c r="O469" s="15">
        <v>100000</v>
      </c>
      <c r="P469" s="15">
        <v>100000</v>
      </c>
      <c r="Q469" s="15">
        <v>0</v>
      </c>
      <c r="R469" s="15">
        <v>100000</v>
      </c>
      <c r="S469" s="15">
        <v>0</v>
      </c>
      <c r="T469" s="15">
        <v>0</v>
      </c>
      <c r="U469" s="21">
        <v>0.46160000000000001</v>
      </c>
      <c r="V469"/>
      <c r="W469"/>
      <c r="X469"/>
    </row>
    <row r="470" spans="1:24" s="21" customFormat="1" x14ac:dyDescent="0.3">
      <c r="A470" s="7" t="s">
        <v>281</v>
      </c>
      <c r="B470" s="7" t="s">
        <v>910</v>
      </c>
      <c r="C470" s="7">
        <v>1303</v>
      </c>
      <c r="D470" s="7" t="s">
        <v>8</v>
      </c>
      <c r="E470" s="7">
        <v>913</v>
      </c>
      <c r="F470" s="7">
        <v>110516</v>
      </c>
      <c r="G470" s="7" t="s">
        <v>916</v>
      </c>
      <c r="H470" s="8" t="s">
        <v>1626</v>
      </c>
      <c r="I470" s="15">
        <v>20000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50000</v>
      </c>
      <c r="Q470" s="15">
        <v>0</v>
      </c>
      <c r="R470" s="15">
        <v>0</v>
      </c>
      <c r="S470" s="15">
        <v>0</v>
      </c>
      <c r="T470" s="15">
        <v>50000</v>
      </c>
      <c r="U470" s="21">
        <v>0.46160000000000001</v>
      </c>
      <c r="V470"/>
      <c r="W470"/>
      <c r="X470"/>
    </row>
    <row r="471" spans="1:24" s="21" customFormat="1" x14ac:dyDescent="0.3">
      <c r="A471" s="7" t="s">
        <v>281</v>
      </c>
      <c r="B471" s="7" t="s">
        <v>910</v>
      </c>
      <c r="C471" s="7">
        <v>1303</v>
      </c>
      <c r="D471" s="7" t="s">
        <v>8</v>
      </c>
      <c r="E471" s="7">
        <v>913</v>
      </c>
      <c r="F471" s="7">
        <v>111236</v>
      </c>
      <c r="G471" s="7" t="s">
        <v>916</v>
      </c>
      <c r="H471" s="8" t="s">
        <v>1627</v>
      </c>
      <c r="I471" s="15">
        <v>100000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  <c r="P471" s="15">
        <v>0</v>
      </c>
      <c r="Q471" s="15">
        <v>200000</v>
      </c>
      <c r="R471" s="15">
        <v>0</v>
      </c>
      <c r="S471" s="15">
        <v>0</v>
      </c>
      <c r="T471" s="15">
        <v>100000</v>
      </c>
      <c r="U471" s="21">
        <v>0.46160000000000001</v>
      </c>
      <c r="V471"/>
      <c r="W471"/>
      <c r="X471"/>
    </row>
    <row r="472" spans="1:24" s="21" customFormat="1" x14ac:dyDescent="0.3">
      <c r="A472" s="7" t="s">
        <v>281</v>
      </c>
      <c r="B472" s="7" t="s">
        <v>910</v>
      </c>
      <c r="C472" s="7">
        <v>1303</v>
      </c>
      <c r="D472" s="7" t="s">
        <v>8</v>
      </c>
      <c r="E472" s="7">
        <v>913</v>
      </c>
      <c r="F472" s="7">
        <v>111617</v>
      </c>
      <c r="G472" s="7" t="s">
        <v>916</v>
      </c>
      <c r="H472" s="8" t="s">
        <v>1628</v>
      </c>
      <c r="I472" s="15">
        <v>0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300000</v>
      </c>
      <c r="P472" s="15">
        <v>200000</v>
      </c>
      <c r="Q472" s="15">
        <v>200000</v>
      </c>
      <c r="R472" s="15">
        <v>100000</v>
      </c>
      <c r="S472" s="15">
        <v>0</v>
      </c>
      <c r="T472" s="15">
        <v>100000</v>
      </c>
      <c r="U472" s="21">
        <v>0.46160000000000001</v>
      </c>
      <c r="V472"/>
      <c r="W472"/>
      <c r="X472"/>
    </row>
    <row r="473" spans="1:24" s="21" customFormat="1" x14ac:dyDescent="0.3">
      <c r="A473" s="7" t="s">
        <v>281</v>
      </c>
      <c r="B473" s="7" t="s">
        <v>910</v>
      </c>
      <c r="C473" s="7">
        <v>1303</v>
      </c>
      <c r="D473" s="7" t="s">
        <v>8</v>
      </c>
      <c r="E473" s="7">
        <v>913</v>
      </c>
      <c r="F473" s="7">
        <v>111629</v>
      </c>
      <c r="G473" s="7" t="s">
        <v>916</v>
      </c>
      <c r="H473" s="8" t="s">
        <v>1629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  <c r="P473" s="15">
        <v>100000</v>
      </c>
      <c r="Q473" s="15">
        <v>100000</v>
      </c>
      <c r="R473" s="15">
        <v>0</v>
      </c>
      <c r="S473" s="15">
        <v>0</v>
      </c>
      <c r="T473" s="15">
        <v>0</v>
      </c>
      <c r="U473" s="21">
        <v>0.46160000000000001</v>
      </c>
      <c r="V473"/>
      <c r="W473"/>
      <c r="X473"/>
    </row>
    <row r="474" spans="1:24" s="21" customFormat="1" x14ac:dyDescent="0.3">
      <c r="A474" s="7" t="s">
        <v>281</v>
      </c>
      <c r="B474" s="7" t="s">
        <v>910</v>
      </c>
      <c r="C474" s="7">
        <v>1303</v>
      </c>
      <c r="D474" s="7" t="s">
        <v>8</v>
      </c>
      <c r="E474" s="7">
        <v>913</v>
      </c>
      <c r="F474" s="7">
        <v>111656</v>
      </c>
      <c r="G474" s="7" t="s">
        <v>916</v>
      </c>
      <c r="H474" s="8" t="s">
        <v>908</v>
      </c>
      <c r="I474" s="15">
        <v>0</v>
      </c>
      <c r="J474" s="15">
        <v>200000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  <c r="P474" s="15">
        <v>200000</v>
      </c>
      <c r="Q474" s="15">
        <v>0</v>
      </c>
      <c r="R474" s="15">
        <v>0</v>
      </c>
      <c r="S474" s="15">
        <v>0</v>
      </c>
      <c r="T474" s="15">
        <v>0</v>
      </c>
      <c r="U474" s="21">
        <v>0.46160000000000001</v>
      </c>
      <c r="V474"/>
      <c r="W474"/>
      <c r="X474"/>
    </row>
    <row r="475" spans="1:24" s="21" customFormat="1" x14ac:dyDescent="0.3">
      <c r="A475" s="7" t="s">
        <v>281</v>
      </c>
      <c r="B475" s="7" t="s">
        <v>910</v>
      </c>
      <c r="C475" s="7">
        <v>1303</v>
      </c>
      <c r="D475" s="7" t="s">
        <v>8</v>
      </c>
      <c r="E475" s="7">
        <v>913</v>
      </c>
      <c r="F475" s="7">
        <v>111462</v>
      </c>
      <c r="G475" s="7" t="s">
        <v>916</v>
      </c>
      <c r="H475" s="8" t="s">
        <v>1630</v>
      </c>
      <c r="I475" s="15">
        <v>600000</v>
      </c>
      <c r="J475" s="15">
        <v>2000000</v>
      </c>
      <c r="K475" s="15">
        <v>1000000</v>
      </c>
      <c r="L475" s="15">
        <v>1000000</v>
      </c>
      <c r="M475" s="15">
        <v>3000000</v>
      </c>
      <c r="N475" s="15">
        <v>1200000</v>
      </c>
      <c r="O475" s="15">
        <v>3000000</v>
      </c>
      <c r="P475" s="15">
        <v>800000</v>
      </c>
      <c r="Q475" s="15">
        <v>3000000</v>
      </c>
      <c r="R475" s="15">
        <v>3000000</v>
      </c>
      <c r="S475" s="15">
        <v>3000000</v>
      </c>
      <c r="T475" s="15">
        <v>4000000</v>
      </c>
      <c r="U475" s="21">
        <v>0.46160000000000001</v>
      </c>
      <c r="V475"/>
      <c r="W475"/>
      <c r="X475"/>
    </row>
    <row r="476" spans="1:24" s="21" customFormat="1" x14ac:dyDescent="0.3">
      <c r="A476" s="7" t="s">
        <v>281</v>
      </c>
      <c r="B476" s="7" t="s">
        <v>910</v>
      </c>
      <c r="C476" s="7">
        <v>1303</v>
      </c>
      <c r="D476" s="7" t="s">
        <v>8</v>
      </c>
      <c r="E476" s="7">
        <v>913</v>
      </c>
      <c r="F476" s="7">
        <v>111710</v>
      </c>
      <c r="G476" s="7" t="s">
        <v>916</v>
      </c>
      <c r="H476" s="8" t="s">
        <v>1631</v>
      </c>
      <c r="I476" s="15">
        <v>200000</v>
      </c>
      <c r="J476" s="15">
        <v>200000</v>
      </c>
      <c r="K476" s="15">
        <v>0</v>
      </c>
      <c r="L476" s="15">
        <v>0</v>
      </c>
      <c r="M476" s="15">
        <v>100000</v>
      </c>
      <c r="N476" s="15">
        <v>100000</v>
      </c>
      <c r="O476" s="15">
        <v>200000</v>
      </c>
      <c r="P476" s="15">
        <v>300000</v>
      </c>
      <c r="Q476" s="15">
        <v>200000</v>
      </c>
      <c r="R476" s="15">
        <v>0</v>
      </c>
      <c r="S476" s="15">
        <v>0</v>
      </c>
      <c r="T476" s="15">
        <v>200000</v>
      </c>
      <c r="U476" s="21">
        <v>0.46160000000000001</v>
      </c>
      <c r="V476"/>
      <c r="W476"/>
      <c r="X476"/>
    </row>
    <row r="477" spans="1:24" s="21" customFormat="1" x14ac:dyDescent="0.3">
      <c r="A477" s="7" t="s">
        <v>281</v>
      </c>
      <c r="B477" s="7" t="s">
        <v>910</v>
      </c>
      <c r="C477" s="7">
        <v>1303</v>
      </c>
      <c r="D477" s="7" t="s">
        <v>8</v>
      </c>
      <c r="E477" s="7">
        <v>922</v>
      </c>
      <c r="F477" s="7" t="s">
        <v>1730</v>
      </c>
      <c r="G477" s="7" t="s">
        <v>916</v>
      </c>
      <c r="H477" s="8" t="s">
        <v>1632</v>
      </c>
      <c r="I477" s="15">
        <v>600000</v>
      </c>
      <c r="J477" s="15">
        <v>600000</v>
      </c>
      <c r="K477" s="15">
        <v>600000</v>
      </c>
      <c r="L477" s="15">
        <v>800000</v>
      </c>
      <c r="M477" s="15">
        <v>600000</v>
      </c>
      <c r="N477" s="15">
        <v>600000</v>
      </c>
      <c r="O477" s="15">
        <v>600000</v>
      </c>
      <c r="P477" s="15">
        <v>600000</v>
      </c>
      <c r="Q477" s="15">
        <v>600000</v>
      </c>
      <c r="R477" s="15">
        <v>800000</v>
      </c>
      <c r="S477" s="15">
        <v>1200000</v>
      </c>
      <c r="T477" s="15">
        <v>600000</v>
      </c>
      <c r="U477" s="21">
        <v>0.46160000000000001</v>
      </c>
      <c r="V477"/>
      <c r="W477"/>
      <c r="X477"/>
    </row>
    <row r="478" spans="1:24" s="21" customFormat="1" x14ac:dyDescent="0.3">
      <c r="A478" s="7" t="s">
        <v>281</v>
      </c>
      <c r="B478" s="7" t="s">
        <v>910</v>
      </c>
      <c r="C478" s="7">
        <v>1303</v>
      </c>
      <c r="D478" s="7" t="s">
        <v>8</v>
      </c>
      <c r="E478" s="7">
        <v>925</v>
      </c>
      <c r="F478" s="7" t="s">
        <v>1731</v>
      </c>
      <c r="G478" s="7" t="s">
        <v>916</v>
      </c>
      <c r="H478" s="8" t="s">
        <v>1633</v>
      </c>
      <c r="I478" s="15">
        <v>400000</v>
      </c>
      <c r="J478" s="15">
        <v>600000</v>
      </c>
      <c r="K478" s="15">
        <v>400000</v>
      </c>
      <c r="L478" s="15">
        <v>400000</v>
      </c>
      <c r="M478" s="15">
        <v>400000</v>
      </c>
      <c r="N478" s="15">
        <v>400000</v>
      </c>
      <c r="O478" s="15">
        <v>400000</v>
      </c>
      <c r="P478" s="15">
        <v>400000</v>
      </c>
      <c r="Q478" s="15">
        <v>400000</v>
      </c>
      <c r="R478" s="15">
        <v>400000</v>
      </c>
      <c r="S478" s="15">
        <v>400000</v>
      </c>
      <c r="T478" s="15">
        <v>400000</v>
      </c>
      <c r="U478" s="21">
        <v>0.46160000000000001</v>
      </c>
      <c r="V478"/>
      <c r="W478"/>
      <c r="X478"/>
    </row>
    <row r="479" spans="1:24" s="21" customFormat="1" x14ac:dyDescent="0.3">
      <c r="A479" s="7" t="s">
        <v>281</v>
      </c>
      <c r="B479" s="7" t="s">
        <v>910</v>
      </c>
      <c r="C479" s="7">
        <v>1303</v>
      </c>
      <c r="D479" s="7" t="s">
        <v>8</v>
      </c>
      <c r="E479" s="7">
        <v>905</v>
      </c>
      <c r="F479" s="7" t="s">
        <v>1732</v>
      </c>
      <c r="G479" s="7" t="s">
        <v>916</v>
      </c>
      <c r="H479" s="8" t="s">
        <v>1634</v>
      </c>
      <c r="I479" s="15">
        <v>400000</v>
      </c>
      <c r="J479" s="15">
        <v>400000</v>
      </c>
      <c r="K479" s="15">
        <v>600000</v>
      </c>
      <c r="L479" s="15">
        <v>400000</v>
      </c>
      <c r="M479" s="15">
        <v>400000</v>
      </c>
      <c r="N479" s="15">
        <v>400000</v>
      </c>
      <c r="O479" s="15">
        <v>400000</v>
      </c>
      <c r="P479" s="15">
        <v>400000</v>
      </c>
      <c r="Q479" s="15">
        <v>800000</v>
      </c>
      <c r="R479" s="15">
        <v>800000</v>
      </c>
      <c r="S479" s="15">
        <v>400000</v>
      </c>
      <c r="T479" s="15">
        <v>1200000</v>
      </c>
      <c r="U479" s="21">
        <v>0.46160000000000001</v>
      </c>
      <c r="V479"/>
      <c r="W479"/>
      <c r="X479"/>
    </row>
    <row r="480" spans="1:24" s="21" customFormat="1" x14ac:dyDescent="0.3">
      <c r="A480" s="7" t="s">
        <v>281</v>
      </c>
      <c r="B480" s="7" t="s">
        <v>910</v>
      </c>
      <c r="C480" s="7">
        <v>1303</v>
      </c>
      <c r="D480" s="7" t="s">
        <v>8</v>
      </c>
      <c r="E480" s="7">
        <v>925</v>
      </c>
      <c r="F480" s="7" t="s">
        <v>1733</v>
      </c>
      <c r="G480" s="7" t="s">
        <v>916</v>
      </c>
      <c r="H480" s="8" t="s">
        <v>1635</v>
      </c>
      <c r="I480" s="15">
        <v>100000</v>
      </c>
      <c r="J480" s="15">
        <v>200000</v>
      </c>
      <c r="K480" s="15">
        <v>400000</v>
      </c>
      <c r="L480" s="15">
        <v>200000</v>
      </c>
      <c r="M480" s="15">
        <v>200000</v>
      </c>
      <c r="N480" s="15">
        <v>200000</v>
      </c>
      <c r="O480" s="15">
        <v>100000</v>
      </c>
      <c r="P480" s="15">
        <v>100000</v>
      </c>
      <c r="Q480" s="15">
        <v>400000</v>
      </c>
      <c r="R480" s="15">
        <v>400000</v>
      </c>
      <c r="S480" s="15">
        <v>500000</v>
      </c>
      <c r="T480" s="15">
        <v>600000</v>
      </c>
      <c r="U480" s="21">
        <v>0.46160000000000001</v>
      </c>
      <c r="V480"/>
      <c r="W480"/>
      <c r="X480"/>
    </row>
    <row r="481" spans="1:24" s="21" customFormat="1" x14ac:dyDescent="0.3">
      <c r="A481" s="7" t="s">
        <v>281</v>
      </c>
      <c r="B481" s="7" t="s">
        <v>910</v>
      </c>
      <c r="C481" s="7">
        <v>1303</v>
      </c>
      <c r="D481" s="7" t="s">
        <v>8</v>
      </c>
      <c r="E481" s="7">
        <v>913</v>
      </c>
      <c r="F481" s="7">
        <v>111316</v>
      </c>
      <c r="G481" s="7" t="s">
        <v>1761</v>
      </c>
      <c r="H481" s="8" t="s">
        <v>1636</v>
      </c>
      <c r="I481" s="15">
        <v>500000</v>
      </c>
      <c r="J481" s="15">
        <v>2000000</v>
      </c>
      <c r="K481" s="15">
        <v>2000000</v>
      </c>
      <c r="L481" s="15">
        <v>2000000</v>
      </c>
      <c r="M481" s="15">
        <v>2500000</v>
      </c>
      <c r="N481" s="15">
        <v>1500000</v>
      </c>
      <c r="O481" s="15">
        <v>2000000</v>
      </c>
      <c r="P481" s="15">
        <v>2000000</v>
      </c>
      <c r="Q481" s="15">
        <v>2500000</v>
      </c>
      <c r="R481" s="15">
        <v>2500000</v>
      </c>
      <c r="S481" s="15">
        <v>1500000</v>
      </c>
      <c r="T481" s="15">
        <v>2000000</v>
      </c>
      <c r="U481" s="21">
        <v>0.46160000000000001</v>
      </c>
      <c r="V481"/>
      <c r="W481"/>
      <c r="X481"/>
    </row>
    <row r="482" spans="1:24" s="21" customFormat="1" x14ac:dyDescent="0.3">
      <c r="A482" s="7" t="s">
        <v>281</v>
      </c>
      <c r="B482" s="7" t="s">
        <v>910</v>
      </c>
      <c r="C482" s="7">
        <v>1303</v>
      </c>
      <c r="D482" s="7" t="s">
        <v>8</v>
      </c>
      <c r="E482" s="7">
        <v>913</v>
      </c>
      <c r="F482" s="7">
        <v>111280</v>
      </c>
      <c r="G482" s="7" t="s">
        <v>1761</v>
      </c>
      <c r="H482" s="8" t="s">
        <v>1637</v>
      </c>
      <c r="I482" s="15">
        <v>1500000</v>
      </c>
      <c r="J482" s="15">
        <v>2000000</v>
      </c>
      <c r="K482" s="15">
        <v>1500000</v>
      </c>
      <c r="L482" s="15">
        <v>3000000</v>
      </c>
      <c r="M482" s="15">
        <v>2000000</v>
      </c>
      <c r="N482" s="15">
        <v>1500000</v>
      </c>
      <c r="O482" s="15">
        <v>2000000</v>
      </c>
      <c r="P482" s="15">
        <v>1500000</v>
      </c>
      <c r="Q482" s="15">
        <v>2500000</v>
      </c>
      <c r="R482" s="15">
        <v>2500000</v>
      </c>
      <c r="S482" s="15">
        <v>1500000</v>
      </c>
      <c r="T482" s="15">
        <v>1500000</v>
      </c>
      <c r="U482" s="21">
        <v>0.46160000000000001</v>
      </c>
      <c r="V482"/>
      <c r="W482"/>
      <c r="X482"/>
    </row>
    <row r="483" spans="1:24" s="21" customFormat="1" x14ac:dyDescent="0.3">
      <c r="A483" s="7" t="s">
        <v>281</v>
      </c>
      <c r="B483" s="7" t="s">
        <v>910</v>
      </c>
      <c r="C483" s="7">
        <v>1303</v>
      </c>
      <c r="D483" s="7" t="s">
        <v>8</v>
      </c>
      <c r="E483" s="7">
        <v>913</v>
      </c>
      <c r="F483" s="7">
        <v>111189</v>
      </c>
      <c r="G483" s="7" t="s">
        <v>1761</v>
      </c>
      <c r="H483" s="8" t="s">
        <v>1638</v>
      </c>
      <c r="I483" s="15">
        <v>3000000</v>
      </c>
      <c r="J483" s="15">
        <v>2000000</v>
      </c>
      <c r="K483" s="15">
        <v>2500000</v>
      </c>
      <c r="L483" s="15">
        <v>2500000</v>
      </c>
      <c r="M483" s="15">
        <v>5000000</v>
      </c>
      <c r="N483" s="15">
        <v>3000000</v>
      </c>
      <c r="O483" s="15">
        <v>2000000</v>
      </c>
      <c r="P483" s="15">
        <v>4000000</v>
      </c>
      <c r="Q483" s="15">
        <v>3500000</v>
      </c>
      <c r="R483" s="15">
        <v>3000000</v>
      </c>
      <c r="S483" s="15">
        <v>6000000</v>
      </c>
      <c r="T483" s="15">
        <v>2000000</v>
      </c>
      <c r="U483" s="21">
        <v>0.46160000000000001</v>
      </c>
      <c r="V483"/>
      <c r="W483"/>
      <c r="X483"/>
    </row>
    <row r="484" spans="1:24" s="21" customFormat="1" x14ac:dyDescent="0.3">
      <c r="A484" s="7" t="s">
        <v>281</v>
      </c>
      <c r="B484" s="7" t="s">
        <v>910</v>
      </c>
      <c r="C484" s="7">
        <v>1303</v>
      </c>
      <c r="D484" s="7" t="s">
        <v>8</v>
      </c>
      <c r="E484" s="7">
        <v>913</v>
      </c>
      <c r="F484" s="7">
        <v>111574</v>
      </c>
      <c r="G484" s="7" t="s">
        <v>1761</v>
      </c>
      <c r="H484" s="8" t="s">
        <v>1639</v>
      </c>
      <c r="I484" s="15">
        <v>2500000</v>
      </c>
      <c r="J484" s="15">
        <v>2500000</v>
      </c>
      <c r="K484" s="15">
        <v>3000000</v>
      </c>
      <c r="L484" s="15">
        <v>3500000</v>
      </c>
      <c r="M484" s="15">
        <v>3000000</v>
      </c>
      <c r="N484" s="15">
        <v>3000000</v>
      </c>
      <c r="O484" s="15">
        <v>2500000</v>
      </c>
      <c r="P484" s="15">
        <v>3500000</v>
      </c>
      <c r="Q484" s="15">
        <v>3000000</v>
      </c>
      <c r="R484" s="15">
        <v>3000000</v>
      </c>
      <c r="S484" s="15">
        <v>2000000</v>
      </c>
      <c r="T484" s="15">
        <v>1500000</v>
      </c>
      <c r="U484" s="21">
        <v>0.46160000000000001</v>
      </c>
      <c r="V484"/>
      <c r="W484"/>
      <c r="X484"/>
    </row>
    <row r="485" spans="1:24" s="21" customFormat="1" x14ac:dyDescent="0.3">
      <c r="A485" s="7" t="s">
        <v>281</v>
      </c>
      <c r="B485" s="7" t="s">
        <v>910</v>
      </c>
      <c r="C485" s="7">
        <v>1303</v>
      </c>
      <c r="D485" s="7" t="s">
        <v>8</v>
      </c>
      <c r="E485" s="7">
        <v>905</v>
      </c>
      <c r="F485" s="7" t="s">
        <v>1734</v>
      </c>
      <c r="G485" s="7" t="s">
        <v>1761</v>
      </c>
      <c r="H485" s="8" t="s">
        <v>1640</v>
      </c>
      <c r="I485" s="15">
        <v>2000000</v>
      </c>
      <c r="J485" s="15">
        <v>2000000</v>
      </c>
      <c r="K485" s="15">
        <v>7500000</v>
      </c>
      <c r="L485" s="15">
        <v>6000000</v>
      </c>
      <c r="M485" s="15">
        <v>5000000</v>
      </c>
      <c r="N485" s="15">
        <v>7000000</v>
      </c>
      <c r="O485" s="15">
        <v>7000000</v>
      </c>
      <c r="P485" s="15">
        <v>6000000</v>
      </c>
      <c r="Q485" s="15">
        <v>5000000</v>
      </c>
      <c r="R485" s="15">
        <v>13000000</v>
      </c>
      <c r="S485" s="15">
        <v>12000000</v>
      </c>
      <c r="T485" s="15">
        <v>5000000</v>
      </c>
      <c r="U485" s="21">
        <v>0.46160000000000001</v>
      </c>
      <c r="V485"/>
      <c r="W485"/>
      <c r="X485"/>
    </row>
    <row r="486" spans="1:24" s="21" customFormat="1" x14ac:dyDescent="0.3">
      <c r="A486" s="7" t="s">
        <v>281</v>
      </c>
      <c r="B486" s="7" t="s">
        <v>910</v>
      </c>
      <c r="C486" s="7">
        <v>1303</v>
      </c>
      <c r="D486" s="7" t="s">
        <v>1211</v>
      </c>
      <c r="E486" s="7">
        <v>905</v>
      </c>
      <c r="F486" s="7" t="s">
        <v>499</v>
      </c>
      <c r="G486" s="7" t="s">
        <v>1761</v>
      </c>
      <c r="H486" s="8" t="s">
        <v>1641</v>
      </c>
      <c r="I486" s="15">
        <v>1500000</v>
      </c>
      <c r="J486" s="15">
        <v>1000000</v>
      </c>
      <c r="K486" s="15">
        <v>3000000</v>
      </c>
      <c r="L486" s="15">
        <v>2000000</v>
      </c>
      <c r="M486" s="15">
        <v>2000000</v>
      </c>
      <c r="N486" s="15">
        <v>3000000</v>
      </c>
      <c r="O486" s="15">
        <v>4000000</v>
      </c>
      <c r="P486" s="15">
        <v>2500000</v>
      </c>
      <c r="Q486" s="15">
        <v>3000000</v>
      </c>
      <c r="R486" s="15">
        <v>5000000</v>
      </c>
      <c r="S486" s="15">
        <v>2500000</v>
      </c>
      <c r="T486" s="15">
        <v>2000000</v>
      </c>
      <c r="U486" s="21">
        <v>0.46160000000000001</v>
      </c>
      <c r="V486"/>
      <c r="W486"/>
      <c r="X486"/>
    </row>
    <row r="487" spans="1:24" s="21" customFormat="1" x14ac:dyDescent="0.3">
      <c r="A487" s="7" t="s">
        <v>281</v>
      </c>
      <c r="B487" s="7" t="s">
        <v>910</v>
      </c>
      <c r="C487" s="7">
        <v>1303</v>
      </c>
      <c r="D487" s="7" t="s">
        <v>8</v>
      </c>
      <c r="E487" s="7">
        <v>922</v>
      </c>
      <c r="F487" s="7" t="s">
        <v>1735</v>
      </c>
      <c r="G487" s="7" t="s">
        <v>1761</v>
      </c>
      <c r="H487" s="8" t="s">
        <v>1642</v>
      </c>
      <c r="I487" s="15">
        <v>500000</v>
      </c>
      <c r="J487" s="15">
        <v>0</v>
      </c>
      <c r="K487" s="15">
        <v>500000</v>
      </c>
      <c r="L487" s="15">
        <v>500000</v>
      </c>
      <c r="M487" s="15">
        <v>1000000</v>
      </c>
      <c r="N487" s="15">
        <v>1000000</v>
      </c>
      <c r="O487" s="15">
        <v>500000</v>
      </c>
      <c r="P487" s="15">
        <v>500000</v>
      </c>
      <c r="Q487" s="15">
        <v>0</v>
      </c>
      <c r="R487" s="15">
        <v>500000</v>
      </c>
      <c r="S487" s="15">
        <v>500000</v>
      </c>
      <c r="T487" s="15">
        <v>500000</v>
      </c>
      <c r="U487" s="21">
        <v>0.46160000000000001</v>
      </c>
      <c r="V487"/>
      <c r="W487"/>
      <c r="X487"/>
    </row>
    <row r="488" spans="1:24" s="21" customFormat="1" x14ac:dyDescent="0.3">
      <c r="A488" s="7" t="s">
        <v>281</v>
      </c>
      <c r="B488" s="7" t="s">
        <v>910</v>
      </c>
      <c r="C488" s="7">
        <v>1303</v>
      </c>
      <c r="D488" s="7" t="s">
        <v>8</v>
      </c>
      <c r="E488" s="7">
        <v>905</v>
      </c>
      <c r="F488" s="7" t="s">
        <v>1736</v>
      </c>
      <c r="G488" s="7" t="s">
        <v>1761</v>
      </c>
      <c r="H488" s="8" t="s">
        <v>1643</v>
      </c>
      <c r="I488" s="15">
        <v>0</v>
      </c>
      <c r="J488" s="15">
        <v>0</v>
      </c>
      <c r="K488" s="15">
        <v>200000</v>
      </c>
      <c r="L488" s="15">
        <v>500000</v>
      </c>
      <c r="M488" s="15">
        <v>500000</v>
      </c>
      <c r="N488" s="15">
        <v>500000</v>
      </c>
      <c r="O488" s="15">
        <v>500000</v>
      </c>
      <c r="P488" s="15">
        <v>0</v>
      </c>
      <c r="Q488" s="15">
        <v>500000</v>
      </c>
      <c r="R488" s="15">
        <v>0</v>
      </c>
      <c r="S488" s="15">
        <v>0</v>
      </c>
      <c r="T488" s="15">
        <v>0</v>
      </c>
      <c r="U488" s="21">
        <v>0.46160000000000001</v>
      </c>
      <c r="V488"/>
      <c r="W488"/>
      <c r="X488"/>
    </row>
    <row r="489" spans="1:24" s="21" customFormat="1" x14ac:dyDescent="0.3">
      <c r="A489" s="7" t="s">
        <v>281</v>
      </c>
      <c r="B489" s="7" t="s">
        <v>910</v>
      </c>
      <c r="C489" s="7">
        <v>1303</v>
      </c>
      <c r="D489" s="7" t="s">
        <v>8</v>
      </c>
      <c r="E489" s="7">
        <v>905</v>
      </c>
      <c r="F489" s="7" t="s">
        <v>1737</v>
      </c>
      <c r="G489" s="7" t="s">
        <v>1761</v>
      </c>
      <c r="H489" s="8" t="s">
        <v>1644</v>
      </c>
      <c r="I489" s="15">
        <v>500000</v>
      </c>
      <c r="J489" s="15">
        <v>500000</v>
      </c>
      <c r="K489" s="15">
        <v>1000000</v>
      </c>
      <c r="L489" s="15">
        <v>0</v>
      </c>
      <c r="M489" s="15">
        <v>1000000</v>
      </c>
      <c r="N489" s="15">
        <v>500000</v>
      </c>
      <c r="O489" s="15">
        <v>500000</v>
      </c>
      <c r="P489" s="15">
        <v>0</v>
      </c>
      <c r="Q489" s="15">
        <v>500000</v>
      </c>
      <c r="R489" s="15">
        <v>500000</v>
      </c>
      <c r="S489" s="15">
        <v>1000000</v>
      </c>
      <c r="T489" s="15">
        <v>500000</v>
      </c>
      <c r="U489" s="21">
        <v>0.46160000000000001</v>
      </c>
      <c r="V489"/>
      <c r="W489"/>
      <c r="X489"/>
    </row>
    <row r="490" spans="1:24" s="21" customFormat="1" x14ac:dyDescent="0.3">
      <c r="A490" s="7" t="s">
        <v>281</v>
      </c>
      <c r="B490" s="7" t="s">
        <v>910</v>
      </c>
      <c r="C490" s="7">
        <v>1303</v>
      </c>
      <c r="D490" s="7" t="s">
        <v>558</v>
      </c>
      <c r="E490" s="7">
        <v>905</v>
      </c>
      <c r="F490" s="7" t="s">
        <v>500</v>
      </c>
      <c r="G490" s="7" t="s">
        <v>1761</v>
      </c>
      <c r="H490" s="8" t="s">
        <v>369</v>
      </c>
      <c r="I490" s="15">
        <v>1000000</v>
      </c>
      <c r="J490" s="15">
        <v>500000</v>
      </c>
      <c r="K490" s="15">
        <v>1500000</v>
      </c>
      <c r="L490" s="15">
        <v>500000</v>
      </c>
      <c r="M490" s="15">
        <v>1000000</v>
      </c>
      <c r="N490" s="15">
        <v>0</v>
      </c>
      <c r="O490" s="15">
        <v>500000</v>
      </c>
      <c r="P490" s="15">
        <v>500000</v>
      </c>
      <c r="Q490" s="15">
        <v>500000</v>
      </c>
      <c r="R490" s="15">
        <v>1000000</v>
      </c>
      <c r="S490" s="15">
        <v>1000000</v>
      </c>
      <c r="T490" s="15">
        <v>500000</v>
      </c>
      <c r="U490" s="21">
        <v>0.46160000000000001</v>
      </c>
      <c r="V490"/>
      <c r="W490"/>
      <c r="X490"/>
    </row>
    <row r="491" spans="1:24" s="21" customFormat="1" x14ac:dyDescent="0.3">
      <c r="A491" s="7" t="s">
        <v>281</v>
      </c>
      <c r="B491" s="7" t="s">
        <v>910</v>
      </c>
      <c r="C491" s="7">
        <v>1303</v>
      </c>
      <c r="D491" s="7" t="s">
        <v>8</v>
      </c>
      <c r="E491" s="7">
        <v>905</v>
      </c>
      <c r="F491" s="7" t="s">
        <v>1738</v>
      </c>
      <c r="G491" s="7" t="s">
        <v>1761</v>
      </c>
      <c r="H491" s="8" t="s">
        <v>1645</v>
      </c>
      <c r="I491" s="15">
        <v>0</v>
      </c>
      <c r="J491" s="15">
        <v>0</v>
      </c>
      <c r="K491" s="15">
        <v>500000</v>
      </c>
      <c r="L491" s="15">
        <v>500000</v>
      </c>
      <c r="M491" s="15">
        <v>0</v>
      </c>
      <c r="N491" s="15">
        <v>500000</v>
      </c>
      <c r="O491" s="15">
        <v>500000</v>
      </c>
      <c r="P491" s="15">
        <v>500000</v>
      </c>
      <c r="Q491" s="15">
        <v>0</v>
      </c>
      <c r="R491" s="15">
        <v>1000000</v>
      </c>
      <c r="S491" s="15">
        <v>1000000</v>
      </c>
      <c r="T491" s="15">
        <v>500000</v>
      </c>
      <c r="U491" s="21">
        <v>0.46160000000000001</v>
      </c>
      <c r="V491"/>
      <c r="W491"/>
      <c r="X491"/>
    </row>
    <row r="492" spans="1:24" s="21" customFormat="1" x14ac:dyDescent="0.3">
      <c r="A492" s="7" t="s">
        <v>281</v>
      </c>
      <c r="B492" s="7" t="s">
        <v>910</v>
      </c>
      <c r="C492" s="7">
        <v>1303</v>
      </c>
      <c r="D492" s="7" t="s">
        <v>252</v>
      </c>
      <c r="E492" s="7">
        <v>905</v>
      </c>
      <c r="F492" s="7" t="s">
        <v>252</v>
      </c>
      <c r="G492" s="7" t="s">
        <v>1761</v>
      </c>
      <c r="H492" s="8" t="s">
        <v>1646</v>
      </c>
      <c r="I492" s="15">
        <v>0</v>
      </c>
      <c r="J492" s="15">
        <v>0</v>
      </c>
      <c r="K492" s="15">
        <v>5000000</v>
      </c>
      <c r="L492" s="15">
        <v>4000000</v>
      </c>
      <c r="M492" s="15">
        <v>4000000</v>
      </c>
      <c r="N492" s="15">
        <v>4000000</v>
      </c>
      <c r="O492" s="15">
        <v>3000000</v>
      </c>
      <c r="P492" s="15">
        <v>3000000</v>
      </c>
      <c r="Q492" s="15">
        <v>5000000</v>
      </c>
      <c r="R492" s="15">
        <v>7000000</v>
      </c>
      <c r="S492" s="15">
        <v>6000000</v>
      </c>
      <c r="T492" s="15">
        <v>4000000</v>
      </c>
      <c r="U492" s="21">
        <v>0.46160000000000001</v>
      </c>
      <c r="V492"/>
      <c r="W492"/>
      <c r="X492"/>
    </row>
    <row r="493" spans="1:24" s="21" customFormat="1" x14ac:dyDescent="0.3">
      <c r="A493" s="7" t="s">
        <v>281</v>
      </c>
      <c r="B493" s="7" t="s">
        <v>910</v>
      </c>
      <c r="C493" s="7">
        <v>1303</v>
      </c>
      <c r="D493" s="7" t="s">
        <v>8</v>
      </c>
      <c r="E493" s="7">
        <v>913</v>
      </c>
      <c r="F493" s="7" t="s">
        <v>1739</v>
      </c>
      <c r="G493" s="7" t="s">
        <v>913</v>
      </c>
      <c r="H493" s="8" t="s">
        <v>1647</v>
      </c>
      <c r="I493" s="15">
        <v>2000000</v>
      </c>
      <c r="J493" s="15">
        <v>2000000</v>
      </c>
      <c r="K493" s="15">
        <v>3000000</v>
      </c>
      <c r="L493" s="15">
        <v>3000000</v>
      </c>
      <c r="M493" s="15">
        <v>2000000</v>
      </c>
      <c r="N493" s="15">
        <v>2000000</v>
      </c>
      <c r="O493" s="15">
        <v>2000000</v>
      </c>
      <c r="P493" s="15">
        <v>1000000</v>
      </c>
      <c r="Q493" s="15">
        <v>5000000</v>
      </c>
      <c r="R493" s="15">
        <v>1000000</v>
      </c>
      <c r="S493" s="15">
        <v>3000000</v>
      </c>
      <c r="T493" s="15">
        <v>4000000</v>
      </c>
      <c r="U493" s="21">
        <v>0.46160000000000001</v>
      </c>
      <c r="V493"/>
      <c r="W493"/>
      <c r="X493"/>
    </row>
    <row r="494" spans="1:24" s="21" customFormat="1" x14ac:dyDescent="0.3">
      <c r="A494" s="7" t="s">
        <v>281</v>
      </c>
      <c r="B494" s="7" t="s">
        <v>910</v>
      </c>
      <c r="C494" s="7">
        <v>1303</v>
      </c>
      <c r="D494" s="7" t="s">
        <v>8</v>
      </c>
      <c r="E494" s="7">
        <v>913</v>
      </c>
      <c r="F494" s="7" t="s">
        <v>1740</v>
      </c>
      <c r="G494" s="7" t="s">
        <v>913</v>
      </c>
      <c r="H494" s="8" t="s">
        <v>1648</v>
      </c>
      <c r="I494" s="15">
        <v>1000000</v>
      </c>
      <c r="J494" s="15">
        <v>0</v>
      </c>
      <c r="K494" s="15">
        <v>1000000</v>
      </c>
      <c r="L494" s="15">
        <v>0</v>
      </c>
      <c r="M494" s="15">
        <v>1000000</v>
      </c>
      <c r="N494" s="15">
        <v>0</v>
      </c>
      <c r="O494" s="15">
        <v>0</v>
      </c>
      <c r="P494" s="15">
        <v>0</v>
      </c>
      <c r="Q494" s="15">
        <v>1000000</v>
      </c>
      <c r="R494" s="15">
        <v>0</v>
      </c>
      <c r="S494" s="15">
        <v>0</v>
      </c>
      <c r="T494" s="15">
        <v>1000000</v>
      </c>
      <c r="U494" s="21">
        <v>0.46160000000000001</v>
      </c>
      <c r="V494"/>
      <c r="W494"/>
      <c r="X494"/>
    </row>
    <row r="495" spans="1:24" s="21" customFormat="1" x14ac:dyDescent="0.3">
      <c r="A495" s="7" t="s">
        <v>281</v>
      </c>
      <c r="B495" s="7" t="s">
        <v>910</v>
      </c>
      <c r="C495" s="7">
        <v>1303</v>
      </c>
      <c r="D495" s="7" t="s">
        <v>8</v>
      </c>
      <c r="E495" s="7">
        <v>913</v>
      </c>
      <c r="F495" s="7" t="s">
        <v>1741</v>
      </c>
      <c r="G495" s="7" t="s">
        <v>913</v>
      </c>
      <c r="H495" s="8" t="s">
        <v>1649</v>
      </c>
      <c r="I495" s="15">
        <v>1000000</v>
      </c>
      <c r="J495" s="15">
        <v>0</v>
      </c>
      <c r="K495" s="15">
        <v>1000000</v>
      </c>
      <c r="L495" s="15">
        <v>1000000</v>
      </c>
      <c r="M495" s="15">
        <v>1000000</v>
      </c>
      <c r="N495" s="15">
        <v>1000000</v>
      </c>
      <c r="O495" s="15">
        <v>1000000</v>
      </c>
      <c r="P495" s="15">
        <v>0</v>
      </c>
      <c r="Q495" s="15">
        <v>1000000</v>
      </c>
      <c r="R495" s="15">
        <v>0</v>
      </c>
      <c r="S495" s="15">
        <v>1000000</v>
      </c>
      <c r="T495" s="15">
        <v>2000000</v>
      </c>
      <c r="U495" s="21">
        <v>0.46160000000000001</v>
      </c>
      <c r="V495"/>
      <c r="W495"/>
      <c r="X495"/>
    </row>
    <row r="496" spans="1:24" s="21" customFormat="1" x14ac:dyDescent="0.3">
      <c r="A496" s="7" t="s">
        <v>281</v>
      </c>
      <c r="B496" s="7" t="s">
        <v>910</v>
      </c>
      <c r="C496" s="7">
        <v>1303</v>
      </c>
      <c r="D496" s="7" t="s">
        <v>8</v>
      </c>
      <c r="E496" s="7">
        <v>913</v>
      </c>
      <c r="F496" s="7" t="s">
        <v>1742</v>
      </c>
      <c r="G496" s="7" t="s">
        <v>913</v>
      </c>
      <c r="H496" s="8" t="s">
        <v>1650</v>
      </c>
      <c r="I496" s="15">
        <v>20000000</v>
      </c>
      <c r="J496" s="15">
        <v>10000000</v>
      </c>
      <c r="K496" s="15">
        <v>20000000</v>
      </c>
      <c r="L496" s="15">
        <v>20000000</v>
      </c>
      <c r="M496" s="15">
        <v>30000000</v>
      </c>
      <c r="N496" s="15">
        <v>20000000</v>
      </c>
      <c r="O496" s="15">
        <v>20000000</v>
      </c>
      <c r="P496" s="15">
        <v>20000000</v>
      </c>
      <c r="Q496" s="15">
        <v>20000000</v>
      </c>
      <c r="R496" s="15">
        <v>20000000</v>
      </c>
      <c r="S496" s="15">
        <v>10000000</v>
      </c>
      <c r="T496" s="15">
        <v>20000000</v>
      </c>
      <c r="U496" s="21">
        <v>0.46160000000000001</v>
      </c>
      <c r="V496"/>
      <c r="W496"/>
      <c r="X496"/>
    </row>
    <row r="497" spans="1:24" s="21" customFormat="1" x14ac:dyDescent="0.3">
      <c r="A497" s="7" t="s">
        <v>281</v>
      </c>
      <c r="B497" s="7" t="s">
        <v>910</v>
      </c>
      <c r="C497" s="7">
        <v>1303</v>
      </c>
      <c r="D497" s="7" t="s">
        <v>8</v>
      </c>
      <c r="E497" s="7">
        <v>913</v>
      </c>
      <c r="F497" s="7" t="s">
        <v>1743</v>
      </c>
      <c r="G497" s="7" t="s">
        <v>913</v>
      </c>
      <c r="H497" s="8" t="s">
        <v>1651</v>
      </c>
      <c r="I497" s="15">
        <v>20000000</v>
      </c>
      <c r="J497" s="15">
        <v>10000000</v>
      </c>
      <c r="K497" s="15">
        <v>15000000</v>
      </c>
      <c r="L497" s="15">
        <v>20000000</v>
      </c>
      <c r="M497" s="15">
        <v>20000000</v>
      </c>
      <c r="N497" s="15">
        <v>10000000</v>
      </c>
      <c r="O497" s="15">
        <v>20000000</v>
      </c>
      <c r="P497" s="15">
        <v>10000000</v>
      </c>
      <c r="Q497" s="15">
        <v>20000000</v>
      </c>
      <c r="R497" s="15">
        <v>10000000</v>
      </c>
      <c r="S497" s="15">
        <v>10000000</v>
      </c>
      <c r="T497" s="15">
        <v>20000000</v>
      </c>
      <c r="U497" s="21">
        <v>0.46160000000000001</v>
      </c>
      <c r="V497"/>
      <c r="W497"/>
      <c r="X497"/>
    </row>
    <row r="498" spans="1:24" s="21" customFormat="1" x14ac:dyDescent="0.3">
      <c r="A498" s="7" t="s">
        <v>281</v>
      </c>
      <c r="B498" s="7" t="s">
        <v>910</v>
      </c>
      <c r="C498" s="7">
        <v>1303</v>
      </c>
      <c r="D498" s="7" t="s">
        <v>8</v>
      </c>
      <c r="E498" s="7">
        <v>913</v>
      </c>
      <c r="F498" s="7" t="s">
        <v>1744</v>
      </c>
      <c r="G498" s="7" t="s">
        <v>913</v>
      </c>
      <c r="H498" s="8" t="s">
        <v>1652</v>
      </c>
      <c r="I498" s="15">
        <v>40000000</v>
      </c>
      <c r="J498" s="15">
        <v>10000000</v>
      </c>
      <c r="K498" s="15">
        <v>20000000</v>
      </c>
      <c r="L498" s="15">
        <v>20000000</v>
      </c>
      <c r="M498" s="15">
        <v>20000000</v>
      </c>
      <c r="N498" s="15">
        <v>40000000</v>
      </c>
      <c r="O498" s="15">
        <v>20000000</v>
      </c>
      <c r="P498" s="15">
        <v>10000000</v>
      </c>
      <c r="Q498" s="15">
        <v>50000000</v>
      </c>
      <c r="R498" s="15">
        <v>10000000</v>
      </c>
      <c r="S498" s="15">
        <v>20000000</v>
      </c>
      <c r="T498" s="15">
        <v>40000000</v>
      </c>
      <c r="U498" s="21">
        <v>0.46160000000000001</v>
      </c>
      <c r="V498"/>
      <c r="W498"/>
      <c r="X498"/>
    </row>
    <row r="499" spans="1:24" s="21" customFormat="1" x14ac:dyDescent="0.3">
      <c r="A499" s="7" t="s">
        <v>281</v>
      </c>
      <c r="B499" s="7" t="s">
        <v>910</v>
      </c>
      <c r="C499" s="7">
        <v>1303</v>
      </c>
      <c r="D499" s="7" t="s">
        <v>8</v>
      </c>
      <c r="E499" s="7">
        <v>907</v>
      </c>
      <c r="F499" s="7" t="s">
        <v>1745</v>
      </c>
      <c r="G499" s="7" t="s">
        <v>913</v>
      </c>
      <c r="H499" s="8" t="s">
        <v>1653</v>
      </c>
      <c r="I499" s="15">
        <v>0</v>
      </c>
      <c r="J499" s="15">
        <v>0</v>
      </c>
      <c r="K499" s="15">
        <v>0</v>
      </c>
      <c r="L499" s="15">
        <v>0</v>
      </c>
      <c r="M499" s="15">
        <v>1000000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21">
        <v>0.46160000000000001</v>
      </c>
      <c r="V499"/>
      <c r="W499"/>
      <c r="X499"/>
    </row>
    <row r="500" spans="1:24" s="21" customFormat="1" x14ac:dyDescent="0.3">
      <c r="A500" s="7" t="s">
        <v>281</v>
      </c>
      <c r="B500" s="7" t="s">
        <v>910</v>
      </c>
      <c r="C500" s="7">
        <v>1303</v>
      </c>
      <c r="D500" s="7" t="s">
        <v>8</v>
      </c>
      <c r="E500" s="7">
        <v>913</v>
      </c>
      <c r="F500" s="7" t="s">
        <v>1746</v>
      </c>
      <c r="G500" s="7" t="s">
        <v>913</v>
      </c>
      <c r="H500" s="8" t="s">
        <v>1654</v>
      </c>
      <c r="I500" s="15">
        <v>40000000</v>
      </c>
      <c r="J500" s="15">
        <v>20000000</v>
      </c>
      <c r="K500" s="15">
        <v>20000000</v>
      </c>
      <c r="L500" s="15">
        <v>30000000</v>
      </c>
      <c r="M500" s="15">
        <v>50000000</v>
      </c>
      <c r="N500" s="15">
        <v>30000000</v>
      </c>
      <c r="O500" s="15">
        <v>30000000</v>
      </c>
      <c r="P500" s="15">
        <v>40000000</v>
      </c>
      <c r="Q500" s="15">
        <v>40000000</v>
      </c>
      <c r="R500" s="15">
        <v>30000000</v>
      </c>
      <c r="S500" s="15">
        <v>30000000</v>
      </c>
      <c r="T500" s="15">
        <v>40000000</v>
      </c>
      <c r="U500" s="21">
        <v>0.46160000000000001</v>
      </c>
      <c r="V500"/>
      <c r="W500"/>
      <c r="X500"/>
    </row>
    <row r="501" spans="1:24" s="21" customFormat="1" x14ac:dyDescent="0.3">
      <c r="A501" s="7" t="s">
        <v>281</v>
      </c>
      <c r="B501" s="7" t="s">
        <v>910</v>
      </c>
      <c r="C501" s="7">
        <v>1303</v>
      </c>
      <c r="D501" s="7" t="s">
        <v>8</v>
      </c>
      <c r="E501" s="7">
        <v>913</v>
      </c>
      <c r="F501" s="7">
        <v>110072</v>
      </c>
      <c r="G501" s="7" t="s">
        <v>913</v>
      </c>
      <c r="H501" s="8" t="s">
        <v>1655</v>
      </c>
      <c r="I501" s="15">
        <v>1000000</v>
      </c>
      <c r="J501" s="15">
        <v>0</v>
      </c>
      <c r="K501" s="15">
        <v>0</v>
      </c>
      <c r="L501" s="15">
        <v>1000000</v>
      </c>
      <c r="M501" s="15">
        <v>0</v>
      </c>
      <c r="N501" s="15">
        <v>0</v>
      </c>
      <c r="O501" s="15">
        <v>0</v>
      </c>
      <c r="P501" s="15">
        <v>1000000</v>
      </c>
      <c r="Q501" s="15">
        <v>1000000</v>
      </c>
      <c r="R501" s="15">
        <v>0</v>
      </c>
      <c r="S501" s="15">
        <v>0</v>
      </c>
      <c r="T501" s="15">
        <v>0</v>
      </c>
      <c r="U501" s="21">
        <v>0.46160000000000001</v>
      </c>
      <c r="V501"/>
      <c r="W501"/>
      <c r="X501"/>
    </row>
    <row r="502" spans="1:24" s="21" customFormat="1" x14ac:dyDescent="0.3">
      <c r="A502" s="7" t="s">
        <v>281</v>
      </c>
      <c r="B502" s="7" t="s">
        <v>910</v>
      </c>
      <c r="C502" s="7">
        <v>1303</v>
      </c>
      <c r="D502" s="7" t="s">
        <v>8</v>
      </c>
      <c r="E502" s="7">
        <v>913</v>
      </c>
      <c r="F502" s="7">
        <v>111164</v>
      </c>
      <c r="G502" s="7" t="s">
        <v>913</v>
      </c>
      <c r="H502" s="8" t="s">
        <v>1656</v>
      </c>
      <c r="I502" s="15">
        <v>2000000</v>
      </c>
      <c r="J502" s="15">
        <v>2000000</v>
      </c>
      <c r="K502" s="15">
        <v>2000000</v>
      </c>
      <c r="L502" s="15">
        <v>2000000</v>
      </c>
      <c r="M502" s="15">
        <v>0</v>
      </c>
      <c r="N502" s="15">
        <v>2000000</v>
      </c>
      <c r="O502" s="15">
        <v>2000000</v>
      </c>
      <c r="P502" s="15">
        <v>2000000</v>
      </c>
      <c r="Q502" s="15">
        <v>3000000</v>
      </c>
      <c r="R502" s="15">
        <v>2000000</v>
      </c>
      <c r="S502" s="15">
        <v>2000000</v>
      </c>
      <c r="T502" s="15">
        <v>4000000</v>
      </c>
      <c r="U502" s="21">
        <v>0.46160000000000001</v>
      </c>
      <c r="V502"/>
      <c r="W502"/>
      <c r="X502"/>
    </row>
    <row r="503" spans="1:24" s="21" customFormat="1" x14ac:dyDescent="0.3">
      <c r="A503" s="7" t="s">
        <v>281</v>
      </c>
      <c r="B503" s="7" t="s">
        <v>910</v>
      </c>
      <c r="C503" s="7">
        <v>1303</v>
      </c>
      <c r="D503" s="7" t="s">
        <v>8</v>
      </c>
      <c r="E503" s="7">
        <v>913</v>
      </c>
      <c r="F503" s="7">
        <v>111412</v>
      </c>
      <c r="G503" s="7" t="s">
        <v>913</v>
      </c>
      <c r="H503" s="8" t="s">
        <v>1657</v>
      </c>
      <c r="I503" s="15">
        <v>5000000</v>
      </c>
      <c r="J503" s="15">
        <v>3000000</v>
      </c>
      <c r="K503" s="15">
        <v>4000000</v>
      </c>
      <c r="L503" s="15">
        <v>4000000</v>
      </c>
      <c r="M503" s="15">
        <v>5000000</v>
      </c>
      <c r="N503" s="15">
        <v>5000000</v>
      </c>
      <c r="O503" s="15">
        <v>3000000</v>
      </c>
      <c r="P503" s="15">
        <v>3000000</v>
      </c>
      <c r="Q503" s="15">
        <v>5000000</v>
      </c>
      <c r="R503" s="15">
        <v>3000000</v>
      </c>
      <c r="S503" s="15">
        <v>4000000</v>
      </c>
      <c r="T503" s="15">
        <v>6000000</v>
      </c>
      <c r="U503" s="21">
        <v>0.46160000000000001</v>
      </c>
      <c r="V503"/>
      <c r="W503"/>
      <c r="X503"/>
    </row>
    <row r="504" spans="1:24" s="21" customFormat="1" x14ac:dyDescent="0.3">
      <c r="A504" s="7" t="s">
        <v>281</v>
      </c>
      <c r="B504" s="7" t="s">
        <v>910</v>
      </c>
      <c r="C504" s="7">
        <v>1303</v>
      </c>
      <c r="D504" s="7" t="s">
        <v>8</v>
      </c>
      <c r="E504" s="7">
        <v>901</v>
      </c>
      <c r="F504" s="7">
        <v>150205</v>
      </c>
      <c r="G504" s="7" t="s">
        <v>913</v>
      </c>
      <c r="H504" s="8" t="s">
        <v>776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15">
        <v>0</v>
      </c>
      <c r="U504" s="21">
        <v>0.46160000000000001</v>
      </c>
      <c r="V504"/>
      <c r="W504"/>
      <c r="X504"/>
    </row>
    <row r="505" spans="1:24" s="21" customFormat="1" x14ac:dyDescent="0.3">
      <c r="A505" s="7" t="s">
        <v>281</v>
      </c>
      <c r="B505" s="7" t="s">
        <v>910</v>
      </c>
      <c r="C505" s="7">
        <v>1303</v>
      </c>
      <c r="D505" s="7" t="s">
        <v>1299</v>
      </c>
      <c r="E505" s="7">
        <v>913</v>
      </c>
      <c r="F505" s="7" t="s">
        <v>1747</v>
      </c>
      <c r="G505" s="7" t="s">
        <v>914</v>
      </c>
      <c r="H505" s="8" t="s">
        <v>1658</v>
      </c>
      <c r="I505" s="15">
        <v>10000000</v>
      </c>
      <c r="J505" s="15">
        <v>9000000</v>
      </c>
      <c r="K505" s="15">
        <v>11000000</v>
      </c>
      <c r="L505" s="15">
        <v>39000000</v>
      </c>
      <c r="M505" s="15">
        <v>18000000</v>
      </c>
      <c r="N505" s="15">
        <v>14000000</v>
      </c>
      <c r="O505" s="15">
        <v>17000000</v>
      </c>
      <c r="P505" s="15">
        <v>19000000</v>
      </c>
      <c r="Q505" s="15">
        <v>12000000</v>
      </c>
      <c r="R505" s="15">
        <v>18000000</v>
      </c>
      <c r="S505" s="15">
        <v>21000000</v>
      </c>
      <c r="T505" s="15">
        <v>18000000</v>
      </c>
      <c r="U505" s="21">
        <v>0.46160000000000001</v>
      </c>
      <c r="V505"/>
      <c r="W505"/>
      <c r="X505"/>
    </row>
    <row r="506" spans="1:24" s="21" customFormat="1" x14ac:dyDescent="0.3">
      <c r="A506" s="7" t="s">
        <v>281</v>
      </c>
      <c r="B506" s="7" t="s">
        <v>910</v>
      </c>
      <c r="C506" s="7">
        <v>1303</v>
      </c>
      <c r="D506" s="7" t="s">
        <v>8</v>
      </c>
      <c r="E506" s="7">
        <v>913</v>
      </c>
      <c r="F506" s="7" t="s">
        <v>1748</v>
      </c>
      <c r="G506" s="7" t="s">
        <v>914</v>
      </c>
      <c r="H506" s="8" t="s">
        <v>1659</v>
      </c>
      <c r="I506" s="15">
        <v>100000</v>
      </c>
      <c r="J506" s="15">
        <v>100000</v>
      </c>
      <c r="K506" s="15">
        <v>200000</v>
      </c>
      <c r="L506" s="15">
        <v>600000</v>
      </c>
      <c r="M506" s="15">
        <v>300000</v>
      </c>
      <c r="N506" s="15">
        <v>200000</v>
      </c>
      <c r="O506" s="15">
        <v>200000</v>
      </c>
      <c r="P506" s="15">
        <v>300000</v>
      </c>
      <c r="Q506" s="15">
        <v>200000</v>
      </c>
      <c r="R506" s="15">
        <v>300000</v>
      </c>
      <c r="S506" s="15">
        <v>300000</v>
      </c>
      <c r="T506" s="15">
        <v>300000</v>
      </c>
      <c r="U506" s="21">
        <v>0.46160000000000001</v>
      </c>
      <c r="V506"/>
      <c r="W506"/>
      <c r="X506"/>
    </row>
    <row r="507" spans="1:24" s="21" customFormat="1" x14ac:dyDescent="0.3">
      <c r="A507" s="7" t="s">
        <v>281</v>
      </c>
      <c r="B507" s="7" t="s">
        <v>910</v>
      </c>
      <c r="C507" s="7">
        <v>1303</v>
      </c>
      <c r="D507" s="7" t="s">
        <v>8</v>
      </c>
      <c r="E507" s="7">
        <v>913</v>
      </c>
      <c r="F507" s="7" t="s">
        <v>1749</v>
      </c>
      <c r="G507" s="7" t="s">
        <v>914</v>
      </c>
      <c r="H507" s="8" t="s">
        <v>1660</v>
      </c>
      <c r="I507" s="15">
        <v>1400000</v>
      </c>
      <c r="J507" s="15">
        <v>1100000</v>
      </c>
      <c r="K507" s="15">
        <v>1400000</v>
      </c>
      <c r="L507" s="15">
        <v>5300000</v>
      </c>
      <c r="M507" s="15">
        <v>2400000</v>
      </c>
      <c r="N507" s="15">
        <v>1900000</v>
      </c>
      <c r="O507" s="15">
        <v>2300000</v>
      </c>
      <c r="P507" s="15">
        <v>2600000</v>
      </c>
      <c r="Q507" s="15">
        <v>1600000</v>
      </c>
      <c r="R507" s="15">
        <v>2500000</v>
      </c>
      <c r="S507" s="15">
        <v>2900000</v>
      </c>
      <c r="T507" s="15">
        <v>2500000</v>
      </c>
      <c r="U507" s="21">
        <v>0.46160000000000001</v>
      </c>
      <c r="V507"/>
      <c r="W507"/>
      <c r="X507"/>
    </row>
    <row r="508" spans="1:24" s="21" customFormat="1" x14ac:dyDescent="0.3">
      <c r="A508" s="7" t="s">
        <v>281</v>
      </c>
      <c r="B508" s="7" t="s">
        <v>910</v>
      </c>
      <c r="C508" s="7">
        <v>1303</v>
      </c>
      <c r="D508" s="7" t="s">
        <v>8</v>
      </c>
      <c r="E508" s="7">
        <v>913</v>
      </c>
      <c r="F508" s="7" t="s">
        <v>1750</v>
      </c>
      <c r="G508" s="7" t="s">
        <v>914</v>
      </c>
      <c r="H508" s="8" t="s">
        <v>1661</v>
      </c>
      <c r="I508" s="15">
        <v>200000</v>
      </c>
      <c r="J508" s="15">
        <v>200000</v>
      </c>
      <c r="K508" s="15">
        <v>300000</v>
      </c>
      <c r="L508" s="15">
        <v>900000</v>
      </c>
      <c r="M508" s="15">
        <v>400000</v>
      </c>
      <c r="N508" s="15">
        <v>300000</v>
      </c>
      <c r="O508" s="15">
        <v>400000</v>
      </c>
      <c r="P508" s="15">
        <v>500000</v>
      </c>
      <c r="Q508" s="15">
        <v>300000</v>
      </c>
      <c r="R508" s="15">
        <v>400000</v>
      </c>
      <c r="S508" s="15">
        <v>500000</v>
      </c>
      <c r="T508" s="15">
        <v>400000</v>
      </c>
      <c r="U508" s="21">
        <v>0.46160000000000001</v>
      </c>
      <c r="V508"/>
      <c r="W508"/>
      <c r="X508"/>
    </row>
    <row r="509" spans="1:24" s="21" customFormat="1" x14ac:dyDescent="0.3">
      <c r="A509" s="7" t="s">
        <v>281</v>
      </c>
      <c r="B509" s="7" t="s">
        <v>910</v>
      </c>
      <c r="C509" s="7">
        <v>1303</v>
      </c>
      <c r="D509" s="7" t="s">
        <v>8</v>
      </c>
      <c r="E509" s="7">
        <v>913</v>
      </c>
      <c r="F509" s="7" t="s">
        <v>1751</v>
      </c>
      <c r="G509" s="7" t="s">
        <v>914</v>
      </c>
      <c r="H509" s="8" t="s">
        <v>1662</v>
      </c>
      <c r="I509" s="15">
        <v>3700000</v>
      </c>
      <c r="J509" s="15">
        <v>3000000</v>
      </c>
      <c r="K509" s="15">
        <v>3900000</v>
      </c>
      <c r="L509" s="15">
        <v>14200000</v>
      </c>
      <c r="M509" s="15">
        <v>6400000</v>
      </c>
      <c r="N509" s="15">
        <v>5100000</v>
      </c>
      <c r="O509" s="15">
        <v>6200000</v>
      </c>
      <c r="P509" s="15">
        <v>7100000</v>
      </c>
      <c r="Q509" s="15">
        <v>4300000</v>
      </c>
      <c r="R509" s="15">
        <v>6600000</v>
      </c>
      <c r="S509" s="15">
        <v>7900000</v>
      </c>
      <c r="T509" s="15">
        <v>6700000</v>
      </c>
      <c r="U509" s="21">
        <v>0.46160000000000001</v>
      </c>
      <c r="V509"/>
      <c r="W509"/>
      <c r="X509"/>
    </row>
    <row r="510" spans="1:24" s="21" customFormat="1" x14ac:dyDescent="0.3">
      <c r="A510" s="7" t="s">
        <v>281</v>
      </c>
      <c r="B510" s="7" t="s">
        <v>910</v>
      </c>
      <c r="C510" s="7">
        <v>1303</v>
      </c>
      <c r="D510" s="7" t="s">
        <v>8</v>
      </c>
      <c r="E510" s="7">
        <v>913</v>
      </c>
      <c r="F510" s="7">
        <v>111328</v>
      </c>
      <c r="G510" s="7" t="s">
        <v>914</v>
      </c>
      <c r="H510" s="8" t="s">
        <v>1663</v>
      </c>
      <c r="I510" s="15">
        <v>1500000</v>
      </c>
      <c r="J510" s="15">
        <v>1200000</v>
      </c>
      <c r="K510" s="15">
        <v>1600000</v>
      </c>
      <c r="L510" s="15">
        <v>5700000</v>
      </c>
      <c r="M510" s="15">
        <v>2600000</v>
      </c>
      <c r="N510" s="15">
        <v>2000000</v>
      </c>
      <c r="O510" s="15">
        <v>2500000</v>
      </c>
      <c r="P510" s="15">
        <v>2800000</v>
      </c>
      <c r="Q510" s="15">
        <v>1700000</v>
      </c>
      <c r="R510" s="15">
        <v>2600000</v>
      </c>
      <c r="S510" s="15">
        <v>3100000</v>
      </c>
      <c r="T510" s="15">
        <v>2700000</v>
      </c>
      <c r="U510" s="21">
        <v>0.46160000000000001</v>
      </c>
      <c r="V510"/>
      <c r="W510"/>
      <c r="X510"/>
    </row>
    <row r="511" spans="1:24" s="21" customFormat="1" x14ac:dyDescent="0.3">
      <c r="A511" s="7" t="s">
        <v>281</v>
      </c>
      <c r="B511" s="7" t="s">
        <v>910</v>
      </c>
      <c r="C511" s="7">
        <v>1303</v>
      </c>
      <c r="D511" s="7" t="s">
        <v>8</v>
      </c>
      <c r="E511" s="7">
        <v>901</v>
      </c>
      <c r="F511" s="7">
        <v>111449</v>
      </c>
      <c r="G511" s="7" t="s">
        <v>914</v>
      </c>
      <c r="H511" s="8" t="s">
        <v>1664</v>
      </c>
      <c r="I511" s="15">
        <v>1200000</v>
      </c>
      <c r="J511" s="15">
        <v>1000000</v>
      </c>
      <c r="K511" s="15">
        <v>1300000</v>
      </c>
      <c r="L511" s="15">
        <v>4700000</v>
      </c>
      <c r="M511" s="15">
        <v>2100000</v>
      </c>
      <c r="N511" s="15">
        <v>1700000</v>
      </c>
      <c r="O511" s="15">
        <v>2100000</v>
      </c>
      <c r="P511" s="15">
        <v>2400000</v>
      </c>
      <c r="Q511" s="15">
        <v>2000000</v>
      </c>
      <c r="R511" s="15">
        <v>2200000</v>
      </c>
      <c r="S511" s="15">
        <v>2600000</v>
      </c>
      <c r="T511" s="15">
        <v>2200000</v>
      </c>
      <c r="U511" s="21">
        <v>0.46160000000000001</v>
      </c>
      <c r="V511"/>
      <c r="W511"/>
      <c r="X511"/>
    </row>
    <row r="512" spans="1:24" s="21" customFormat="1" x14ac:dyDescent="0.3">
      <c r="A512" s="7" t="s">
        <v>281</v>
      </c>
      <c r="B512" s="7" t="s">
        <v>910</v>
      </c>
      <c r="C512" s="7">
        <v>1303</v>
      </c>
      <c r="D512" s="7" t="s">
        <v>1203</v>
      </c>
      <c r="E512" s="7">
        <v>905</v>
      </c>
      <c r="F512" s="7" t="s">
        <v>1752</v>
      </c>
      <c r="G512" s="7" t="s">
        <v>914</v>
      </c>
      <c r="H512" s="8" t="s">
        <v>1665</v>
      </c>
      <c r="I512" s="15">
        <v>4300000</v>
      </c>
      <c r="J512" s="15">
        <v>3500000</v>
      </c>
      <c r="K512" s="15">
        <v>4500000</v>
      </c>
      <c r="L512" s="15">
        <v>16600000.000000002</v>
      </c>
      <c r="M512" s="15">
        <v>7500000</v>
      </c>
      <c r="N512" s="15">
        <v>5900000</v>
      </c>
      <c r="O512" s="15">
        <v>7300000</v>
      </c>
      <c r="P512" s="15">
        <v>8300000.0000000009</v>
      </c>
      <c r="Q512" s="15">
        <v>5000000</v>
      </c>
      <c r="R512" s="15">
        <v>7700000</v>
      </c>
      <c r="S512" s="15">
        <v>9200000</v>
      </c>
      <c r="T512" s="15">
        <v>7800000</v>
      </c>
      <c r="U512" s="21">
        <v>0.46160000000000001</v>
      </c>
      <c r="V512"/>
      <c r="W512"/>
      <c r="X512"/>
    </row>
    <row r="513" spans="1:24" s="21" customFormat="1" x14ac:dyDescent="0.3">
      <c r="A513" s="7" t="s">
        <v>281</v>
      </c>
      <c r="B513" s="7" t="s">
        <v>910</v>
      </c>
      <c r="C513" s="7">
        <v>1303</v>
      </c>
      <c r="D513" s="7" t="s">
        <v>8</v>
      </c>
      <c r="E513" s="7">
        <v>907</v>
      </c>
      <c r="F513" s="7" t="s">
        <v>1753</v>
      </c>
      <c r="G513" s="7" t="s">
        <v>1762</v>
      </c>
      <c r="H513" s="8" t="s">
        <v>1666</v>
      </c>
      <c r="I513" s="15">
        <v>10000000</v>
      </c>
      <c r="J513" s="15">
        <v>5000000</v>
      </c>
      <c r="K513" s="15">
        <v>5000000</v>
      </c>
      <c r="L513" s="15">
        <v>10000000</v>
      </c>
      <c r="M513" s="15">
        <v>5000000</v>
      </c>
      <c r="N513" s="15">
        <v>5000000</v>
      </c>
      <c r="O513" s="15">
        <v>5000000</v>
      </c>
      <c r="P513" s="15">
        <v>5000000</v>
      </c>
      <c r="Q513" s="15">
        <v>5000000</v>
      </c>
      <c r="R513" s="15">
        <v>5000000</v>
      </c>
      <c r="S513" s="15">
        <v>10000000</v>
      </c>
      <c r="T513" s="15">
        <v>10000000</v>
      </c>
      <c r="U513" s="21">
        <v>0.46160000000000001</v>
      </c>
      <c r="V513"/>
      <c r="W513"/>
      <c r="X513"/>
    </row>
    <row r="514" spans="1:24" s="21" customFormat="1" x14ac:dyDescent="0.3">
      <c r="A514" s="7" t="s">
        <v>281</v>
      </c>
      <c r="B514" s="7" t="s">
        <v>910</v>
      </c>
      <c r="C514" s="7">
        <v>1303</v>
      </c>
      <c r="D514" s="7" t="s">
        <v>8</v>
      </c>
      <c r="E514" s="7">
        <v>913</v>
      </c>
      <c r="F514" s="7" t="s">
        <v>1754</v>
      </c>
      <c r="G514" s="7" t="s">
        <v>1762</v>
      </c>
      <c r="H514" s="8" t="s">
        <v>1667</v>
      </c>
      <c r="I514" s="15">
        <v>10000000</v>
      </c>
      <c r="J514" s="15">
        <v>5000000</v>
      </c>
      <c r="K514" s="15">
        <v>5000000</v>
      </c>
      <c r="L514" s="15">
        <v>10000000</v>
      </c>
      <c r="M514" s="15">
        <v>10000000</v>
      </c>
      <c r="N514" s="15">
        <v>10000000</v>
      </c>
      <c r="O514" s="15">
        <v>5000000</v>
      </c>
      <c r="P514" s="15">
        <v>5000000</v>
      </c>
      <c r="Q514" s="15">
        <v>10000000</v>
      </c>
      <c r="R514" s="15">
        <v>5000000</v>
      </c>
      <c r="S514" s="15">
        <v>12000000</v>
      </c>
      <c r="T514" s="15">
        <v>13000000</v>
      </c>
      <c r="U514" s="21">
        <v>0.46160000000000001</v>
      </c>
      <c r="V514"/>
      <c r="W514"/>
      <c r="X514"/>
    </row>
    <row r="515" spans="1:24" s="21" customFormat="1" x14ac:dyDescent="0.3">
      <c r="A515" s="7" t="s">
        <v>281</v>
      </c>
      <c r="B515" s="7" t="s">
        <v>910</v>
      </c>
      <c r="C515" s="7">
        <v>1303</v>
      </c>
      <c r="D515" s="7" t="s">
        <v>8</v>
      </c>
      <c r="E515" s="7">
        <v>913</v>
      </c>
      <c r="F515" s="7" t="s">
        <v>1755</v>
      </c>
      <c r="G515" s="7" t="s">
        <v>1762</v>
      </c>
      <c r="H515" s="8" t="s">
        <v>1668</v>
      </c>
      <c r="I515" s="15">
        <v>1000000</v>
      </c>
      <c r="J515" s="15">
        <v>0</v>
      </c>
      <c r="K515" s="15">
        <v>1000000</v>
      </c>
      <c r="L515" s="15">
        <v>1000000</v>
      </c>
      <c r="M515" s="15">
        <v>1000000</v>
      </c>
      <c r="N515" s="15">
        <v>1000000</v>
      </c>
      <c r="O515" s="15">
        <v>1000000</v>
      </c>
      <c r="P515" s="15">
        <v>1000000</v>
      </c>
      <c r="Q515" s="15">
        <v>1000000</v>
      </c>
      <c r="R515" s="15">
        <v>0</v>
      </c>
      <c r="S515" s="15">
        <v>1000000</v>
      </c>
      <c r="T515" s="15">
        <v>1000000</v>
      </c>
      <c r="U515" s="21">
        <v>0.46160000000000001</v>
      </c>
      <c r="V515"/>
      <c r="W515"/>
      <c r="X515"/>
    </row>
    <row r="516" spans="1:24" s="21" customFormat="1" x14ac:dyDescent="0.3">
      <c r="A516" s="7" t="s">
        <v>281</v>
      </c>
      <c r="B516" s="7" t="s">
        <v>910</v>
      </c>
      <c r="C516" s="7">
        <v>1303</v>
      </c>
      <c r="D516" s="7" t="s">
        <v>8</v>
      </c>
      <c r="E516" s="7">
        <v>913</v>
      </c>
      <c r="F516" s="7" t="s">
        <v>1756</v>
      </c>
      <c r="G516" s="7" t="s">
        <v>1762</v>
      </c>
      <c r="H516" s="8" t="s">
        <v>1669</v>
      </c>
      <c r="I516" s="15">
        <v>2000000</v>
      </c>
      <c r="J516" s="15">
        <v>0</v>
      </c>
      <c r="K516" s="15">
        <v>1000000</v>
      </c>
      <c r="L516" s="15">
        <v>1000000</v>
      </c>
      <c r="M516" s="15">
        <v>1000000</v>
      </c>
      <c r="N516" s="15">
        <v>0</v>
      </c>
      <c r="O516" s="15">
        <v>1000000</v>
      </c>
      <c r="P516" s="15">
        <v>1000000</v>
      </c>
      <c r="Q516" s="15">
        <v>1000000</v>
      </c>
      <c r="R516" s="15">
        <v>1000000</v>
      </c>
      <c r="S516" s="15">
        <v>0</v>
      </c>
      <c r="T516" s="15">
        <v>1000000</v>
      </c>
      <c r="U516" s="21">
        <v>0.46160000000000001</v>
      </c>
      <c r="V516"/>
      <c r="W516"/>
      <c r="X516"/>
    </row>
    <row r="517" spans="1:24" s="21" customFormat="1" x14ac:dyDescent="0.3">
      <c r="A517" s="7" t="s">
        <v>281</v>
      </c>
      <c r="B517" s="7" t="s">
        <v>910</v>
      </c>
      <c r="C517" s="7">
        <v>1303</v>
      </c>
      <c r="D517" s="7" t="s">
        <v>8</v>
      </c>
      <c r="E517" s="7">
        <v>913</v>
      </c>
      <c r="F517" s="7" t="s">
        <v>1757</v>
      </c>
      <c r="G517" s="7" t="s">
        <v>1762</v>
      </c>
      <c r="H517" s="8" t="s">
        <v>1670</v>
      </c>
      <c r="I517" s="15">
        <v>1000000</v>
      </c>
      <c r="J517" s="15">
        <v>0</v>
      </c>
      <c r="K517" s="15">
        <v>0</v>
      </c>
      <c r="L517" s="15">
        <v>1000000</v>
      </c>
      <c r="M517" s="15">
        <v>1000000</v>
      </c>
      <c r="N517" s="15">
        <v>1000000</v>
      </c>
      <c r="O517" s="15">
        <v>1000000</v>
      </c>
      <c r="P517" s="15">
        <v>1000000</v>
      </c>
      <c r="Q517" s="15">
        <v>1000000</v>
      </c>
      <c r="R517" s="15">
        <v>1000000</v>
      </c>
      <c r="S517" s="15">
        <v>1000000</v>
      </c>
      <c r="T517" s="15">
        <v>1000000</v>
      </c>
      <c r="U517" s="21">
        <v>0.46160000000000001</v>
      </c>
      <c r="V517"/>
      <c r="W517"/>
      <c r="X517"/>
    </row>
    <row r="518" spans="1:24" s="21" customFormat="1" x14ac:dyDescent="0.3">
      <c r="A518" s="7" t="s">
        <v>281</v>
      </c>
      <c r="B518" s="7" t="s">
        <v>910</v>
      </c>
      <c r="C518" s="7">
        <v>1303</v>
      </c>
      <c r="D518" s="7" t="s">
        <v>8</v>
      </c>
      <c r="E518" s="7">
        <v>913</v>
      </c>
      <c r="F518" s="7">
        <v>111313</v>
      </c>
      <c r="G518" s="7" t="s">
        <v>1762</v>
      </c>
      <c r="H518" s="8" t="s">
        <v>1671</v>
      </c>
      <c r="I518" s="15">
        <v>1000000</v>
      </c>
      <c r="J518" s="15">
        <v>0</v>
      </c>
      <c r="K518" s="15">
        <v>0</v>
      </c>
      <c r="L518" s="15">
        <v>1000000</v>
      </c>
      <c r="M518" s="15">
        <v>1000000</v>
      </c>
      <c r="N518" s="15">
        <v>0</v>
      </c>
      <c r="O518" s="15">
        <v>0</v>
      </c>
      <c r="P518" s="15">
        <v>0</v>
      </c>
      <c r="Q518" s="15">
        <v>0</v>
      </c>
      <c r="R518" s="15">
        <v>1000000</v>
      </c>
      <c r="S518" s="15">
        <v>0</v>
      </c>
      <c r="T518" s="15">
        <v>1000000</v>
      </c>
      <c r="U518" s="21">
        <v>0.46160000000000001</v>
      </c>
      <c r="V518"/>
      <c r="W518"/>
      <c r="X518"/>
    </row>
    <row r="519" spans="1:24" s="21" customFormat="1" x14ac:dyDescent="0.3">
      <c r="A519" s="7" t="s">
        <v>281</v>
      </c>
      <c r="B519" s="7" t="s">
        <v>910</v>
      </c>
      <c r="C519" s="7">
        <v>1303</v>
      </c>
      <c r="D519" s="7" t="s">
        <v>8</v>
      </c>
      <c r="E519" s="7">
        <v>913</v>
      </c>
      <c r="F519" s="7" t="s">
        <v>1758</v>
      </c>
      <c r="G519" s="7" t="s">
        <v>1762</v>
      </c>
      <c r="H519" s="8" t="s">
        <v>1672</v>
      </c>
      <c r="I519" s="15">
        <v>1000000</v>
      </c>
      <c r="J519" s="15">
        <v>0</v>
      </c>
      <c r="K519" s="15">
        <v>0</v>
      </c>
      <c r="L519" s="15">
        <v>1000000</v>
      </c>
      <c r="M519" s="15">
        <v>0</v>
      </c>
      <c r="N519" s="15">
        <v>0</v>
      </c>
      <c r="O519" s="15">
        <v>1000000</v>
      </c>
      <c r="P519" s="15">
        <v>0</v>
      </c>
      <c r="Q519" s="15">
        <v>0</v>
      </c>
      <c r="R519" s="15">
        <v>1000000</v>
      </c>
      <c r="S519" s="15">
        <v>0</v>
      </c>
      <c r="T519" s="15">
        <v>1000000</v>
      </c>
      <c r="U519" s="21">
        <v>0.46160000000000001</v>
      </c>
      <c r="V519"/>
      <c r="W519"/>
      <c r="X519"/>
    </row>
    <row r="520" spans="1:24" s="21" customFormat="1" x14ac:dyDescent="0.3">
      <c r="A520" s="7" t="s">
        <v>281</v>
      </c>
      <c r="B520" s="7" t="s">
        <v>910</v>
      </c>
      <c r="C520" s="7">
        <v>1303</v>
      </c>
      <c r="D520" s="7" t="s">
        <v>8</v>
      </c>
      <c r="E520" s="7">
        <v>913</v>
      </c>
      <c r="F520" s="7" t="s">
        <v>1759</v>
      </c>
      <c r="G520" s="7" t="s">
        <v>1762</v>
      </c>
      <c r="H520" s="8" t="s">
        <v>1673</v>
      </c>
      <c r="I520" s="15">
        <v>2000000</v>
      </c>
      <c r="J520" s="15">
        <v>1000000</v>
      </c>
      <c r="K520" s="15">
        <v>3000000</v>
      </c>
      <c r="L520" s="15">
        <v>1000000</v>
      </c>
      <c r="M520" s="15">
        <v>3000000</v>
      </c>
      <c r="N520" s="15">
        <v>2000000</v>
      </c>
      <c r="O520" s="15">
        <v>1000000</v>
      </c>
      <c r="P520" s="15">
        <v>3000000</v>
      </c>
      <c r="Q520" s="15">
        <v>3000000</v>
      </c>
      <c r="R520" s="15">
        <v>1000000</v>
      </c>
      <c r="S520" s="15">
        <v>2000000</v>
      </c>
      <c r="T520" s="15">
        <v>3000000</v>
      </c>
      <c r="U520" s="21">
        <v>0.46160000000000001</v>
      </c>
      <c r="V520"/>
      <c r="W520"/>
      <c r="X520"/>
    </row>
    <row r="521" spans="1:24" s="21" customFormat="1" x14ac:dyDescent="0.3">
      <c r="A521" s="7" t="s">
        <v>281</v>
      </c>
      <c r="B521" s="7" t="s">
        <v>910</v>
      </c>
      <c r="C521" s="7">
        <v>1303</v>
      </c>
      <c r="D521" s="7" t="s">
        <v>8</v>
      </c>
      <c r="E521" s="7">
        <v>913</v>
      </c>
      <c r="F521" s="7">
        <v>111456</v>
      </c>
      <c r="G521" s="7" t="s">
        <v>1762</v>
      </c>
      <c r="H521" s="8" t="s">
        <v>1674</v>
      </c>
      <c r="I521" s="15">
        <v>1000000</v>
      </c>
      <c r="J521" s="15">
        <v>0</v>
      </c>
      <c r="K521" s="15">
        <v>3000000</v>
      </c>
      <c r="L521" s="15">
        <v>2000000</v>
      </c>
      <c r="M521" s="15">
        <v>2000000</v>
      </c>
      <c r="N521" s="15">
        <v>0</v>
      </c>
      <c r="O521" s="15">
        <v>2000000</v>
      </c>
      <c r="P521" s="15">
        <v>2000000</v>
      </c>
      <c r="Q521" s="15">
        <v>2000000</v>
      </c>
      <c r="R521" s="15">
        <v>2000000</v>
      </c>
      <c r="S521" s="15">
        <v>2000000</v>
      </c>
      <c r="T521" s="15">
        <v>2000000</v>
      </c>
      <c r="U521" s="21">
        <v>0.46160000000000001</v>
      </c>
      <c r="V521"/>
      <c r="W521"/>
      <c r="X521"/>
    </row>
    <row r="522" spans="1:24" s="21" customFormat="1" x14ac:dyDescent="0.3">
      <c r="A522" s="7" t="s">
        <v>281</v>
      </c>
      <c r="B522" s="7" t="s">
        <v>910</v>
      </c>
      <c r="C522" s="7">
        <v>1303</v>
      </c>
      <c r="D522" s="7" t="s">
        <v>8</v>
      </c>
      <c r="E522" s="7">
        <v>913</v>
      </c>
      <c r="F522" s="7">
        <v>110770</v>
      </c>
      <c r="G522" s="7" t="s">
        <v>1762</v>
      </c>
      <c r="H522" s="8" t="s">
        <v>1675</v>
      </c>
      <c r="I522" s="15">
        <v>3000000</v>
      </c>
      <c r="J522" s="15">
        <v>3000000</v>
      </c>
      <c r="K522" s="15">
        <v>3000000</v>
      </c>
      <c r="L522" s="15">
        <v>4000000</v>
      </c>
      <c r="M522" s="15">
        <v>4000000</v>
      </c>
      <c r="N522" s="15">
        <v>3000000</v>
      </c>
      <c r="O522" s="15">
        <v>2000000</v>
      </c>
      <c r="P522" s="15">
        <v>2000000</v>
      </c>
      <c r="Q522" s="15">
        <v>3000000</v>
      </c>
      <c r="R522" s="15">
        <v>3000000</v>
      </c>
      <c r="S522" s="15">
        <v>2000000</v>
      </c>
      <c r="T522" s="15">
        <v>3000000</v>
      </c>
      <c r="U522" s="21">
        <v>0.46160000000000001</v>
      </c>
      <c r="V522"/>
      <c r="W522"/>
      <c r="X522"/>
    </row>
    <row r="523" spans="1:24" s="21" customFormat="1" x14ac:dyDescent="0.3">
      <c r="A523" s="7" t="s">
        <v>281</v>
      </c>
      <c r="B523" s="7" t="s">
        <v>910</v>
      </c>
      <c r="C523" s="7">
        <v>1303</v>
      </c>
      <c r="D523" s="7" t="s">
        <v>8</v>
      </c>
      <c r="E523" s="7">
        <v>913</v>
      </c>
      <c r="F523" s="7">
        <v>110025</v>
      </c>
      <c r="G523" s="7" t="s">
        <v>1760</v>
      </c>
      <c r="H523" s="8" t="s">
        <v>1676</v>
      </c>
      <c r="I523" s="15">
        <v>6000000</v>
      </c>
      <c r="J523" s="15">
        <v>10000000</v>
      </c>
      <c r="K523" s="15">
        <v>13000000</v>
      </c>
      <c r="L523" s="15">
        <v>18000000</v>
      </c>
      <c r="M523" s="15">
        <v>18000000</v>
      </c>
      <c r="N523" s="15">
        <v>25000000</v>
      </c>
      <c r="O523" s="15">
        <v>30000000</v>
      </c>
      <c r="P523" s="15">
        <v>30000000</v>
      </c>
      <c r="Q523" s="15">
        <v>30000000</v>
      </c>
      <c r="R523" s="15">
        <v>30000000</v>
      </c>
      <c r="S523" s="15">
        <v>25000000</v>
      </c>
      <c r="T523" s="15">
        <v>35000000</v>
      </c>
      <c r="U523" s="21">
        <v>0.46160000000000001</v>
      </c>
      <c r="V523"/>
      <c r="W523"/>
      <c r="X523"/>
    </row>
    <row r="524" spans="1:24" s="21" customFormat="1" x14ac:dyDescent="0.3">
      <c r="A524" s="7" t="s">
        <v>281</v>
      </c>
      <c r="B524" s="7" t="s">
        <v>910</v>
      </c>
      <c r="C524" s="7">
        <v>1303</v>
      </c>
      <c r="D524" s="7" t="s">
        <v>8</v>
      </c>
      <c r="E524" s="7">
        <v>913</v>
      </c>
      <c r="F524" s="7">
        <v>110925</v>
      </c>
      <c r="G524" s="7" t="s">
        <v>1760</v>
      </c>
      <c r="H524" s="8" t="s">
        <v>1677</v>
      </c>
      <c r="I524" s="15">
        <v>400000</v>
      </c>
      <c r="J524" s="15">
        <v>500000</v>
      </c>
      <c r="K524" s="15">
        <v>500000</v>
      </c>
      <c r="L524" s="15">
        <v>800000</v>
      </c>
      <c r="M524" s="15">
        <v>800000</v>
      </c>
      <c r="N524" s="15">
        <v>2000000</v>
      </c>
      <c r="O524" s="15">
        <v>2000000</v>
      </c>
      <c r="P524" s="15">
        <v>2000000</v>
      </c>
      <c r="Q524" s="15">
        <v>2000000</v>
      </c>
      <c r="R524" s="15">
        <v>2000000</v>
      </c>
      <c r="S524" s="15">
        <v>1100000</v>
      </c>
      <c r="T524" s="15">
        <v>1000000</v>
      </c>
      <c r="U524" s="21">
        <v>0.46160000000000001</v>
      </c>
      <c r="V524"/>
      <c r="W524"/>
      <c r="X524"/>
    </row>
    <row r="525" spans="1:24" s="21" customFormat="1" x14ac:dyDescent="0.3">
      <c r="A525" s="7" t="s">
        <v>281</v>
      </c>
      <c r="B525" s="7" t="s">
        <v>910</v>
      </c>
      <c r="C525" s="7">
        <v>1303</v>
      </c>
      <c r="D525" s="7" t="s">
        <v>8</v>
      </c>
      <c r="E525" s="7">
        <v>913</v>
      </c>
      <c r="F525" s="7">
        <v>111159</v>
      </c>
      <c r="G525" s="7" t="s">
        <v>1760</v>
      </c>
      <c r="H525" s="8" t="s">
        <v>1678</v>
      </c>
      <c r="I525" s="15">
        <v>2000000</v>
      </c>
      <c r="J525" s="15">
        <v>2000000</v>
      </c>
      <c r="K525" s="15">
        <v>2000000</v>
      </c>
      <c r="L525" s="15">
        <v>2000000</v>
      </c>
      <c r="M525" s="15">
        <v>3300000</v>
      </c>
      <c r="N525" s="15">
        <v>3300000</v>
      </c>
      <c r="O525" s="15">
        <v>3500000</v>
      </c>
      <c r="P525" s="15">
        <v>4000000</v>
      </c>
      <c r="Q525" s="15">
        <v>4000000</v>
      </c>
      <c r="R525" s="15">
        <v>4000000</v>
      </c>
      <c r="S525" s="15">
        <v>2200000</v>
      </c>
      <c r="T525" s="15">
        <v>2500000</v>
      </c>
      <c r="U525" s="21">
        <v>0.46160000000000001</v>
      </c>
      <c r="V525"/>
      <c r="W525"/>
      <c r="X525"/>
    </row>
    <row r="526" spans="1:24" s="21" customFormat="1" x14ac:dyDescent="0.3">
      <c r="A526" s="7" t="s">
        <v>281</v>
      </c>
      <c r="B526" s="7" t="s">
        <v>910</v>
      </c>
      <c r="C526" s="7">
        <v>1303</v>
      </c>
      <c r="D526" s="7" t="s">
        <v>8</v>
      </c>
      <c r="E526" s="7">
        <v>913</v>
      </c>
      <c r="F526" s="7">
        <v>110775</v>
      </c>
      <c r="G526" s="7" t="s">
        <v>1760</v>
      </c>
      <c r="H526" s="8" t="s">
        <v>1679</v>
      </c>
      <c r="I526" s="15">
        <v>400000</v>
      </c>
      <c r="J526" s="15">
        <v>400000</v>
      </c>
      <c r="K526" s="15">
        <v>400000</v>
      </c>
      <c r="L526" s="15">
        <v>500000</v>
      </c>
      <c r="M526" s="15">
        <v>1000000</v>
      </c>
      <c r="N526" s="15">
        <v>1000000</v>
      </c>
      <c r="O526" s="15">
        <v>2000000</v>
      </c>
      <c r="P526" s="15">
        <v>2000000</v>
      </c>
      <c r="Q526" s="15">
        <v>2000000</v>
      </c>
      <c r="R526" s="15">
        <v>2000000</v>
      </c>
      <c r="S526" s="15">
        <v>1000000</v>
      </c>
      <c r="T526" s="15">
        <v>1000000</v>
      </c>
      <c r="U526" s="21">
        <v>0.46160000000000001</v>
      </c>
      <c r="V526"/>
      <c r="W526"/>
      <c r="X526"/>
    </row>
    <row r="527" spans="1:24" s="21" customFormat="1" x14ac:dyDescent="0.3">
      <c r="A527" s="7" t="s">
        <v>281</v>
      </c>
      <c r="B527" s="7" t="s">
        <v>910</v>
      </c>
      <c r="C527" s="7">
        <v>1303</v>
      </c>
      <c r="D527" s="7" t="s">
        <v>8</v>
      </c>
      <c r="E527" s="7">
        <v>913</v>
      </c>
      <c r="F527" s="7">
        <v>110996</v>
      </c>
      <c r="G527" s="7" t="s">
        <v>1760</v>
      </c>
      <c r="H527" s="8" t="s">
        <v>1680</v>
      </c>
      <c r="I527" s="15">
        <v>2500000</v>
      </c>
      <c r="J527" s="15">
        <v>2500000</v>
      </c>
      <c r="K527" s="15">
        <v>3500000</v>
      </c>
      <c r="L527" s="15">
        <v>5000000</v>
      </c>
      <c r="M527" s="15">
        <v>5000000</v>
      </c>
      <c r="N527" s="15">
        <v>5000000</v>
      </c>
      <c r="O527" s="15">
        <v>5800000</v>
      </c>
      <c r="P527" s="15">
        <v>7900000</v>
      </c>
      <c r="Q527" s="15">
        <v>8000000</v>
      </c>
      <c r="R527" s="15">
        <v>5600000</v>
      </c>
      <c r="S527" s="15">
        <v>3200000</v>
      </c>
      <c r="T527" s="15">
        <v>3000000</v>
      </c>
      <c r="U527" s="21">
        <v>0.46160000000000001</v>
      </c>
      <c r="V527"/>
      <c r="W527"/>
      <c r="X527"/>
    </row>
    <row r="528" spans="1:24" s="21" customFormat="1" x14ac:dyDescent="0.3">
      <c r="A528" s="7" t="s">
        <v>281</v>
      </c>
      <c r="B528" s="7" t="s">
        <v>910</v>
      </c>
      <c r="C528" s="7">
        <v>1303</v>
      </c>
      <c r="D528" s="7" t="s">
        <v>8</v>
      </c>
      <c r="E528" s="7">
        <v>913</v>
      </c>
      <c r="F528" s="7">
        <v>110841</v>
      </c>
      <c r="G528" s="7" t="s">
        <v>1760</v>
      </c>
      <c r="H528" s="8" t="s">
        <v>1681</v>
      </c>
      <c r="I528" s="15">
        <v>1100000</v>
      </c>
      <c r="J528" s="15">
        <v>1200000</v>
      </c>
      <c r="K528" s="15">
        <v>1500000</v>
      </c>
      <c r="L528" s="15">
        <v>1500000</v>
      </c>
      <c r="M528" s="15">
        <v>1500000</v>
      </c>
      <c r="N528" s="15">
        <v>3000000</v>
      </c>
      <c r="O528" s="15">
        <v>5000000</v>
      </c>
      <c r="P528" s="15">
        <v>5000000</v>
      </c>
      <c r="Q528" s="15">
        <v>3000000</v>
      </c>
      <c r="R528" s="15">
        <v>3000000</v>
      </c>
      <c r="S528" s="15">
        <v>2000000</v>
      </c>
      <c r="T528" s="15">
        <v>2000000</v>
      </c>
      <c r="U528" s="21">
        <v>0.46160000000000001</v>
      </c>
      <c r="V528"/>
      <c r="W528"/>
      <c r="X528"/>
    </row>
    <row r="529" spans="1:24" s="21" customFormat="1" x14ac:dyDescent="0.3">
      <c r="A529" s="7" t="s">
        <v>281</v>
      </c>
      <c r="B529" s="7" t="s">
        <v>910</v>
      </c>
      <c r="C529" s="7">
        <v>1303</v>
      </c>
      <c r="D529" s="7" t="s">
        <v>8</v>
      </c>
      <c r="E529" s="7">
        <v>913</v>
      </c>
      <c r="F529" s="7">
        <v>111471</v>
      </c>
      <c r="G529" s="7" t="s">
        <v>1760</v>
      </c>
      <c r="H529" s="8" t="s">
        <v>1682</v>
      </c>
      <c r="I529" s="15">
        <v>1500000</v>
      </c>
      <c r="J529" s="15">
        <v>1500000</v>
      </c>
      <c r="K529" s="15">
        <v>2000000</v>
      </c>
      <c r="L529" s="15">
        <v>2000000</v>
      </c>
      <c r="M529" s="15">
        <v>2500000</v>
      </c>
      <c r="N529" s="15">
        <v>3000000</v>
      </c>
      <c r="O529" s="15">
        <v>4000000</v>
      </c>
      <c r="P529" s="15">
        <v>4000000</v>
      </c>
      <c r="Q529" s="15">
        <v>3000000</v>
      </c>
      <c r="R529" s="15">
        <v>3000000</v>
      </c>
      <c r="S529" s="15">
        <v>2000000</v>
      </c>
      <c r="T529" s="15">
        <v>1000000</v>
      </c>
      <c r="U529" s="21">
        <v>0.46160000000000001</v>
      </c>
      <c r="V529"/>
      <c r="W529"/>
      <c r="X529"/>
    </row>
    <row r="530" spans="1:24" s="21" customFormat="1" x14ac:dyDescent="0.3">
      <c r="A530" s="7" t="s">
        <v>281</v>
      </c>
      <c r="B530" s="7" t="s">
        <v>910</v>
      </c>
      <c r="C530" s="7">
        <v>1303</v>
      </c>
      <c r="D530" s="7" t="s">
        <v>8</v>
      </c>
      <c r="E530" s="7">
        <v>913</v>
      </c>
      <c r="F530" s="7">
        <v>111498</v>
      </c>
      <c r="G530" s="7" t="s">
        <v>1760</v>
      </c>
      <c r="H530" s="8" t="s">
        <v>1683</v>
      </c>
      <c r="I530" s="15">
        <v>300000</v>
      </c>
      <c r="J530" s="15">
        <v>300000</v>
      </c>
      <c r="K530" s="15">
        <v>300000</v>
      </c>
      <c r="L530" s="15">
        <v>500000</v>
      </c>
      <c r="M530" s="15">
        <v>500000</v>
      </c>
      <c r="N530" s="15">
        <v>1000000</v>
      </c>
      <c r="O530" s="15">
        <v>2000000</v>
      </c>
      <c r="P530" s="15">
        <v>2000000</v>
      </c>
      <c r="Q530" s="15">
        <v>2000000</v>
      </c>
      <c r="R530" s="15">
        <v>500000</v>
      </c>
      <c r="S530" s="15">
        <v>300000</v>
      </c>
      <c r="T530" s="15">
        <v>500000</v>
      </c>
      <c r="U530" s="21">
        <v>0.46160000000000001</v>
      </c>
      <c r="V530"/>
      <c r="W530"/>
      <c r="X530"/>
    </row>
    <row r="531" spans="1:24" s="21" customFormat="1" x14ac:dyDescent="0.3">
      <c r="A531" s="7" t="s">
        <v>281</v>
      </c>
      <c r="B531" s="7" t="s">
        <v>910</v>
      </c>
      <c r="C531" s="7">
        <v>1303</v>
      </c>
      <c r="D531" s="7" t="s">
        <v>8</v>
      </c>
      <c r="E531" s="7">
        <v>913</v>
      </c>
      <c r="F531" s="7">
        <v>111455</v>
      </c>
      <c r="G531" s="7" t="s">
        <v>1760</v>
      </c>
      <c r="H531" s="8" t="s">
        <v>1684</v>
      </c>
      <c r="I531" s="15">
        <v>490000</v>
      </c>
      <c r="J531" s="15">
        <v>300000</v>
      </c>
      <c r="K531" s="15">
        <v>300000</v>
      </c>
      <c r="L531" s="15">
        <v>500000</v>
      </c>
      <c r="M531" s="15">
        <v>500000</v>
      </c>
      <c r="N531" s="15">
        <v>1000000</v>
      </c>
      <c r="O531" s="15">
        <v>2000000</v>
      </c>
      <c r="P531" s="15">
        <v>2000000</v>
      </c>
      <c r="Q531" s="15">
        <v>2000000</v>
      </c>
      <c r="R531" s="15">
        <v>500000</v>
      </c>
      <c r="S531" s="15">
        <v>300000</v>
      </c>
      <c r="T531" s="15">
        <v>500000</v>
      </c>
      <c r="U531" s="21">
        <v>0.46160000000000001</v>
      </c>
      <c r="V531"/>
      <c r="W531"/>
      <c r="X531"/>
    </row>
    <row r="532" spans="1:24" s="21" customFormat="1" x14ac:dyDescent="0.3">
      <c r="A532" s="7" t="s">
        <v>281</v>
      </c>
      <c r="B532" s="7" t="s">
        <v>910</v>
      </c>
      <c r="C532" s="7">
        <v>1303</v>
      </c>
      <c r="D532" s="7" t="s">
        <v>8</v>
      </c>
      <c r="E532" s="7">
        <v>913</v>
      </c>
      <c r="F532" s="7">
        <v>110093</v>
      </c>
      <c r="G532" s="7" t="s">
        <v>1760</v>
      </c>
      <c r="H532" s="8" t="s">
        <v>1685</v>
      </c>
      <c r="I532" s="15">
        <v>1800000</v>
      </c>
      <c r="J532" s="15">
        <v>1520000</v>
      </c>
      <c r="K532" s="15">
        <v>1460000</v>
      </c>
      <c r="L532" s="15">
        <v>1160000</v>
      </c>
      <c r="M532" s="15">
        <v>1710000</v>
      </c>
      <c r="N532" s="15">
        <v>2630000</v>
      </c>
      <c r="O532" s="15">
        <v>3630000</v>
      </c>
      <c r="P532" s="15">
        <v>4270000</v>
      </c>
      <c r="Q532" s="15">
        <v>3660000</v>
      </c>
      <c r="R532" s="15">
        <v>2260000</v>
      </c>
      <c r="S532" s="15">
        <v>1560000</v>
      </c>
      <c r="T532" s="15">
        <v>3600000</v>
      </c>
      <c r="U532" s="21">
        <v>0.46160000000000001</v>
      </c>
      <c r="V532"/>
      <c r="W532"/>
      <c r="X532"/>
    </row>
    <row r="533" spans="1:24" s="21" customFormat="1" x14ac:dyDescent="0.3">
      <c r="A533" s="7"/>
      <c r="B533" s="7"/>
      <c r="C533" s="7"/>
      <c r="D533" s="7"/>
      <c r="E533" s="7"/>
      <c r="F533" s="7"/>
      <c r="G533" s="7"/>
      <c r="H533" s="8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V533"/>
      <c r="W533"/>
      <c r="X533"/>
    </row>
    <row r="534" spans="1:24" s="21" customFormat="1" x14ac:dyDescent="0.3">
      <c r="A534" s="7" t="s">
        <v>281</v>
      </c>
      <c r="B534" s="7" t="s">
        <v>1047</v>
      </c>
      <c r="C534" s="7">
        <v>1310</v>
      </c>
      <c r="D534" s="7" t="s">
        <v>1050</v>
      </c>
      <c r="E534" s="7">
        <v>915</v>
      </c>
      <c r="F534" s="7" t="s">
        <v>1787</v>
      </c>
      <c r="G534" s="7" t="s">
        <v>989</v>
      </c>
      <c r="H534" s="8" t="s">
        <v>1048</v>
      </c>
      <c r="I534" s="15">
        <v>10000000</v>
      </c>
      <c r="J534" s="15">
        <v>20000000</v>
      </c>
      <c r="K534" s="15">
        <v>30000000</v>
      </c>
      <c r="L534" s="15">
        <v>20000000</v>
      </c>
      <c r="M534" s="15">
        <v>50000000</v>
      </c>
      <c r="N534" s="15">
        <v>15000000</v>
      </c>
      <c r="O534" s="15">
        <v>15000000</v>
      </c>
      <c r="P534" s="15">
        <v>10000000</v>
      </c>
      <c r="Q534" s="15">
        <v>20000000</v>
      </c>
      <c r="R534" s="15">
        <v>25000000</v>
      </c>
      <c r="S534" s="15">
        <v>25000000</v>
      </c>
      <c r="T534" s="15">
        <v>30000000</v>
      </c>
      <c r="U534" s="21">
        <v>0.433</v>
      </c>
      <c r="V534" s="15"/>
      <c r="W534"/>
      <c r="X534"/>
    </row>
    <row r="535" spans="1:24" s="21" customFormat="1" x14ac:dyDescent="0.3">
      <c r="A535" s="7" t="s">
        <v>281</v>
      </c>
      <c r="B535" s="7" t="s">
        <v>1047</v>
      </c>
      <c r="C535" s="7">
        <v>1310</v>
      </c>
      <c r="D535" s="7" t="s">
        <v>1198</v>
      </c>
      <c r="E535" s="7">
        <v>923</v>
      </c>
      <c r="F535" s="7" t="s">
        <v>1788</v>
      </c>
      <c r="G535" s="7" t="s">
        <v>989</v>
      </c>
      <c r="H535" s="8" t="s">
        <v>1763</v>
      </c>
      <c r="I535" s="15">
        <v>15000000</v>
      </c>
      <c r="J535" s="15">
        <v>15000000</v>
      </c>
      <c r="K535" s="15">
        <v>25000000</v>
      </c>
      <c r="L535" s="15">
        <v>20000000</v>
      </c>
      <c r="M535" s="15">
        <v>30000000</v>
      </c>
      <c r="N535" s="15">
        <v>25000000</v>
      </c>
      <c r="O535" s="15">
        <v>20000000</v>
      </c>
      <c r="P535" s="15">
        <v>25000000</v>
      </c>
      <c r="Q535" s="15">
        <v>25000000</v>
      </c>
      <c r="R535" s="15">
        <v>30000000</v>
      </c>
      <c r="S535" s="15">
        <v>30000000</v>
      </c>
      <c r="T535" s="15">
        <v>40000000</v>
      </c>
      <c r="U535" s="21">
        <v>0.433</v>
      </c>
      <c r="V535"/>
      <c r="W535"/>
      <c r="X535"/>
    </row>
    <row r="536" spans="1:24" s="21" customFormat="1" x14ac:dyDescent="0.3">
      <c r="A536" s="7" t="s">
        <v>281</v>
      </c>
      <c r="B536" s="7" t="s">
        <v>1047</v>
      </c>
      <c r="C536" s="7">
        <v>1310</v>
      </c>
      <c r="D536" s="7" t="s">
        <v>8</v>
      </c>
      <c r="E536" s="7">
        <v>907</v>
      </c>
      <c r="F536" s="7">
        <v>370571</v>
      </c>
      <c r="G536" s="7" t="s">
        <v>989</v>
      </c>
      <c r="H536" s="8" t="s">
        <v>1764</v>
      </c>
      <c r="I536" s="15">
        <v>20000000</v>
      </c>
      <c r="J536" s="15">
        <v>10000000</v>
      </c>
      <c r="K536" s="15">
        <v>30000000</v>
      </c>
      <c r="L536" s="15">
        <v>20000000</v>
      </c>
      <c r="M536" s="15">
        <v>25000000</v>
      </c>
      <c r="N536" s="15">
        <v>20000000</v>
      </c>
      <c r="O536" s="15">
        <v>20000000</v>
      </c>
      <c r="P536" s="15">
        <v>30000000</v>
      </c>
      <c r="Q536" s="15">
        <v>25000000</v>
      </c>
      <c r="R536" s="15">
        <v>25000000</v>
      </c>
      <c r="S536" s="15">
        <v>30000000</v>
      </c>
      <c r="T536" s="15">
        <v>35000000</v>
      </c>
      <c r="U536" s="21">
        <v>0.433</v>
      </c>
      <c r="V536"/>
      <c r="W536"/>
      <c r="X536"/>
    </row>
    <row r="537" spans="1:24" s="21" customFormat="1" x14ac:dyDescent="0.3">
      <c r="A537" s="7" t="s">
        <v>281</v>
      </c>
      <c r="B537" s="7" t="s">
        <v>1047</v>
      </c>
      <c r="C537" s="7">
        <v>1310</v>
      </c>
      <c r="D537" s="7" t="s">
        <v>1198</v>
      </c>
      <c r="E537" s="7">
        <v>923</v>
      </c>
      <c r="F537" s="7" t="s">
        <v>995</v>
      </c>
      <c r="G537" s="7" t="s">
        <v>989</v>
      </c>
      <c r="H537" s="8" t="s">
        <v>1765</v>
      </c>
      <c r="I537" s="15">
        <v>10000000</v>
      </c>
      <c r="J537" s="15">
        <v>8000000</v>
      </c>
      <c r="K537" s="15">
        <v>10000000</v>
      </c>
      <c r="L537" s="15">
        <v>8000000</v>
      </c>
      <c r="M537" s="15">
        <v>10000000</v>
      </c>
      <c r="N537" s="15">
        <v>10000000</v>
      </c>
      <c r="O537" s="15">
        <v>8000000</v>
      </c>
      <c r="P537" s="15">
        <v>8000000</v>
      </c>
      <c r="Q537" s="15">
        <v>8000000</v>
      </c>
      <c r="R537" s="15">
        <v>8000000</v>
      </c>
      <c r="S537" s="15">
        <v>10000000</v>
      </c>
      <c r="T537" s="15">
        <v>12000000</v>
      </c>
      <c r="U537" s="21">
        <v>0.433</v>
      </c>
      <c r="V537"/>
      <c r="W537"/>
      <c r="X537"/>
    </row>
    <row r="538" spans="1:24" s="21" customFormat="1" x14ac:dyDescent="0.3">
      <c r="A538" s="7" t="s">
        <v>281</v>
      </c>
      <c r="B538" s="7" t="s">
        <v>1047</v>
      </c>
      <c r="C538" s="7">
        <v>1310</v>
      </c>
      <c r="D538" s="7" t="s">
        <v>997</v>
      </c>
      <c r="E538" s="7">
        <v>925</v>
      </c>
      <c r="F538" s="7" t="s">
        <v>997</v>
      </c>
      <c r="G538" s="7" t="s">
        <v>989</v>
      </c>
      <c r="H538" s="8" t="s">
        <v>951</v>
      </c>
      <c r="I538" s="15">
        <v>10000000</v>
      </c>
      <c r="J538" s="15">
        <v>10000000</v>
      </c>
      <c r="K538" s="15">
        <v>20000000</v>
      </c>
      <c r="L538" s="15">
        <v>12000000</v>
      </c>
      <c r="M538" s="15">
        <v>15000000</v>
      </c>
      <c r="N538" s="15">
        <v>15000000</v>
      </c>
      <c r="O538" s="15">
        <v>10000000</v>
      </c>
      <c r="P538" s="15">
        <v>10000000</v>
      </c>
      <c r="Q538" s="15">
        <v>10000000</v>
      </c>
      <c r="R538" s="15">
        <v>13000000</v>
      </c>
      <c r="S538" s="15">
        <v>15000000</v>
      </c>
      <c r="T538" s="15">
        <v>20000000</v>
      </c>
      <c r="U538" s="21">
        <v>0.433</v>
      </c>
      <c r="V538"/>
      <c r="W538"/>
      <c r="X538"/>
    </row>
    <row r="539" spans="1:24" s="21" customFormat="1" x14ac:dyDescent="0.3">
      <c r="A539" s="7" t="s">
        <v>281</v>
      </c>
      <c r="B539" s="7" t="s">
        <v>1047</v>
      </c>
      <c r="C539" s="7">
        <v>1310</v>
      </c>
      <c r="D539" s="7" t="s">
        <v>996</v>
      </c>
      <c r="E539" s="7">
        <v>922</v>
      </c>
      <c r="F539" s="7" t="s">
        <v>1789</v>
      </c>
      <c r="G539" s="7" t="s">
        <v>989</v>
      </c>
      <c r="H539" s="8" t="s">
        <v>1766</v>
      </c>
      <c r="I539" s="15">
        <v>8000000</v>
      </c>
      <c r="J539" s="15">
        <v>8000000</v>
      </c>
      <c r="K539" s="15">
        <v>10000000</v>
      </c>
      <c r="L539" s="15">
        <v>8000000</v>
      </c>
      <c r="M539" s="15">
        <v>10000000</v>
      </c>
      <c r="N539" s="15">
        <v>10000000</v>
      </c>
      <c r="O539" s="15">
        <v>8000000</v>
      </c>
      <c r="P539" s="15">
        <v>8000000</v>
      </c>
      <c r="Q539" s="15">
        <v>8000000</v>
      </c>
      <c r="R539" s="15">
        <v>10000000</v>
      </c>
      <c r="S539" s="15">
        <v>10000000</v>
      </c>
      <c r="T539" s="15">
        <v>12000000</v>
      </c>
      <c r="U539" s="21">
        <v>0.433</v>
      </c>
      <c r="V539"/>
      <c r="W539"/>
      <c r="X539"/>
    </row>
    <row r="540" spans="1:24" s="21" customFormat="1" x14ac:dyDescent="0.3">
      <c r="A540" s="7" t="s">
        <v>281</v>
      </c>
      <c r="B540" s="7" t="s">
        <v>1047</v>
      </c>
      <c r="C540" s="7">
        <v>1310</v>
      </c>
      <c r="D540" s="7" t="s">
        <v>8</v>
      </c>
      <c r="E540" s="7">
        <v>922</v>
      </c>
      <c r="F540" s="7" t="s">
        <v>1790</v>
      </c>
      <c r="G540" s="7" t="s">
        <v>989</v>
      </c>
      <c r="H540" s="8" t="s">
        <v>1767</v>
      </c>
      <c r="I540" s="15">
        <v>5000000</v>
      </c>
      <c r="J540" s="15">
        <v>3000000</v>
      </c>
      <c r="K540" s="15">
        <v>5000000</v>
      </c>
      <c r="L540" s="15">
        <v>5000000</v>
      </c>
      <c r="M540" s="15">
        <v>5000000</v>
      </c>
      <c r="N540" s="15">
        <v>5000000</v>
      </c>
      <c r="O540" s="15">
        <v>7000000</v>
      </c>
      <c r="P540" s="15">
        <v>7000000</v>
      </c>
      <c r="Q540" s="15">
        <v>5000000</v>
      </c>
      <c r="R540" s="15">
        <v>5000000</v>
      </c>
      <c r="S540" s="15">
        <v>8000000</v>
      </c>
      <c r="T540" s="15">
        <v>10000000</v>
      </c>
      <c r="U540" s="21">
        <v>0.433</v>
      </c>
      <c r="V540"/>
      <c r="W540"/>
      <c r="X540"/>
    </row>
    <row r="541" spans="1:24" s="21" customFormat="1" x14ac:dyDescent="0.3">
      <c r="A541" s="7" t="s">
        <v>281</v>
      </c>
      <c r="B541" s="7" t="s">
        <v>1047</v>
      </c>
      <c r="C541" s="7">
        <v>1310</v>
      </c>
      <c r="D541" s="7" t="s">
        <v>1216</v>
      </c>
      <c r="E541" s="7">
        <v>922</v>
      </c>
      <c r="F541" s="7" t="s">
        <v>1791</v>
      </c>
      <c r="G541" s="7" t="s">
        <v>989</v>
      </c>
      <c r="H541" s="8" t="s">
        <v>1303</v>
      </c>
      <c r="I541" s="15">
        <v>2000000</v>
      </c>
      <c r="J541" s="15">
        <v>1000000</v>
      </c>
      <c r="K541" s="15">
        <v>3000000</v>
      </c>
      <c r="L541" s="15">
        <v>3000000</v>
      </c>
      <c r="M541" s="15">
        <v>3000000</v>
      </c>
      <c r="N541" s="15">
        <v>3000000</v>
      </c>
      <c r="O541" s="15">
        <v>5000000</v>
      </c>
      <c r="P541" s="15">
        <v>5000000</v>
      </c>
      <c r="Q541" s="15">
        <v>2000000</v>
      </c>
      <c r="R541" s="15">
        <v>5000000</v>
      </c>
      <c r="S541" s="15">
        <v>8000000</v>
      </c>
      <c r="T541" s="15">
        <v>10000000</v>
      </c>
      <c r="U541" s="21">
        <v>0.433</v>
      </c>
      <c r="V541"/>
      <c r="W541"/>
      <c r="X541"/>
    </row>
    <row r="542" spans="1:24" s="21" customFormat="1" x14ac:dyDescent="0.3">
      <c r="A542" s="7" t="s">
        <v>281</v>
      </c>
      <c r="B542" s="7" t="s">
        <v>1047</v>
      </c>
      <c r="C542" s="7">
        <v>1310</v>
      </c>
      <c r="D542" s="7" t="s">
        <v>8</v>
      </c>
      <c r="E542" s="7">
        <v>922</v>
      </c>
      <c r="F542" s="7" t="s">
        <v>1792</v>
      </c>
      <c r="G542" s="7" t="s">
        <v>989</v>
      </c>
      <c r="H542" s="8" t="s">
        <v>1768</v>
      </c>
      <c r="I542" s="15">
        <v>5000000</v>
      </c>
      <c r="J542" s="15">
        <v>3000000</v>
      </c>
      <c r="K542" s="15">
        <v>5000000</v>
      </c>
      <c r="L542" s="15">
        <v>5000000</v>
      </c>
      <c r="M542" s="15">
        <v>5000000</v>
      </c>
      <c r="N542" s="15">
        <v>5000000</v>
      </c>
      <c r="O542" s="15">
        <v>7000000</v>
      </c>
      <c r="P542" s="15">
        <v>7000000</v>
      </c>
      <c r="Q542" s="15">
        <v>5000000</v>
      </c>
      <c r="R542" s="15">
        <v>5000000</v>
      </c>
      <c r="S542" s="15">
        <v>8000000</v>
      </c>
      <c r="T542" s="15">
        <v>10000000</v>
      </c>
      <c r="U542" s="21">
        <v>0.433</v>
      </c>
      <c r="V542"/>
      <c r="W542"/>
      <c r="X542"/>
    </row>
    <row r="543" spans="1:24" s="21" customFormat="1" x14ac:dyDescent="0.3">
      <c r="A543" s="7" t="s">
        <v>281</v>
      </c>
      <c r="B543" s="7" t="s">
        <v>1047</v>
      </c>
      <c r="C543" s="7">
        <v>1310</v>
      </c>
      <c r="D543" s="7" t="s">
        <v>558</v>
      </c>
      <c r="E543" s="7">
        <v>915</v>
      </c>
      <c r="F543" s="7" t="s">
        <v>1793</v>
      </c>
      <c r="G543" s="7" t="s">
        <v>989</v>
      </c>
      <c r="H543" s="8" t="s">
        <v>1769</v>
      </c>
      <c r="I543" s="15">
        <v>0</v>
      </c>
      <c r="J543" s="15">
        <v>0</v>
      </c>
      <c r="K543" s="15">
        <v>10000000</v>
      </c>
      <c r="L543" s="15">
        <v>5000000</v>
      </c>
      <c r="M543" s="15">
        <v>5000000</v>
      </c>
      <c r="N543" s="15">
        <v>5000000</v>
      </c>
      <c r="O543" s="15">
        <v>0</v>
      </c>
      <c r="P543" s="15">
        <v>0</v>
      </c>
      <c r="Q543" s="15">
        <v>10000000</v>
      </c>
      <c r="R543" s="15">
        <v>5000000</v>
      </c>
      <c r="S543" s="15">
        <v>10000000</v>
      </c>
      <c r="T543" s="15">
        <v>0</v>
      </c>
      <c r="U543" s="21">
        <v>0.433</v>
      </c>
      <c r="V543"/>
      <c r="W543"/>
      <c r="X543"/>
    </row>
    <row r="544" spans="1:24" s="21" customFormat="1" x14ac:dyDescent="0.3">
      <c r="A544" s="7" t="s">
        <v>281</v>
      </c>
      <c r="B544" s="7" t="s">
        <v>1047</v>
      </c>
      <c r="C544" s="7">
        <v>1310</v>
      </c>
      <c r="D544" s="7" t="s">
        <v>1334</v>
      </c>
      <c r="E544" s="7">
        <v>922</v>
      </c>
      <c r="F544" s="7" t="s">
        <v>1794</v>
      </c>
      <c r="G544" s="7" t="s">
        <v>989</v>
      </c>
      <c r="H544" s="8" t="s">
        <v>1770</v>
      </c>
      <c r="I544" s="15">
        <v>2000000</v>
      </c>
      <c r="J544" s="15">
        <v>1000000</v>
      </c>
      <c r="K544" s="15">
        <v>3000000</v>
      </c>
      <c r="L544" s="15">
        <v>3000000</v>
      </c>
      <c r="M544" s="15">
        <v>3000000</v>
      </c>
      <c r="N544" s="15">
        <v>3000000</v>
      </c>
      <c r="O544" s="15">
        <v>5000000</v>
      </c>
      <c r="P544" s="15">
        <v>5000000</v>
      </c>
      <c r="Q544" s="15">
        <v>2000000</v>
      </c>
      <c r="R544" s="15">
        <v>5000000</v>
      </c>
      <c r="S544" s="15">
        <v>8000000</v>
      </c>
      <c r="T544" s="15">
        <v>10000000</v>
      </c>
      <c r="U544" s="21">
        <v>0.433</v>
      </c>
      <c r="V544"/>
      <c r="W544"/>
      <c r="X544"/>
    </row>
    <row r="545" spans="1:24" s="21" customFormat="1" x14ac:dyDescent="0.3">
      <c r="A545" s="7" t="s">
        <v>281</v>
      </c>
      <c r="B545" s="7" t="s">
        <v>1047</v>
      </c>
      <c r="C545" s="7">
        <v>1310</v>
      </c>
      <c r="D545" s="7" t="s">
        <v>1795</v>
      </c>
      <c r="E545" s="7">
        <v>922</v>
      </c>
      <c r="F545" s="7" t="s">
        <v>1796</v>
      </c>
      <c r="G545" s="7" t="s">
        <v>989</v>
      </c>
      <c r="H545" s="8" t="s">
        <v>1771</v>
      </c>
      <c r="I545" s="15">
        <v>5000000</v>
      </c>
      <c r="J545" s="15">
        <v>3000000</v>
      </c>
      <c r="K545" s="15">
        <v>5000000</v>
      </c>
      <c r="L545" s="15">
        <v>5000000</v>
      </c>
      <c r="M545" s="15">
        <v>5000000</v>
      </c>
      <c r="N545" s="15">
        <v>5000000</v>
      </c>
      <c r="O545" s="15">
        <v>7000000</v>
      </c>
      <c r="P545" s="15">
        <v>7000000</v>
      </c>
      <c r="Q545" s="15">
        <v>5000000</v>
      </c>
      <c r="R545" s="15">
        <v>6000000</v>
      </c>
      <c r="S545" s="15">
        <v>8000000</v>
      </c>
      <c r="T545" s="15">
        <v>9000000</v>
      </c>
      <c r="U545" s="21">
        <v>0.433</v>
      </c>
      <c r="V545"/>
      <c r="W545"/>
      <c r="X545"/>
    </row>
    <row r="546" spans="1:24" s="21" customFormat="1" x14ac:dyDescent="0.3">
      <c r="A546" s="7" t="s">
        <v>281</v>
      </c>
      <c r="B546" s="7" t="s">
        <v>1047</v>
      </c>
      <c r="C546" s="7">
        <v>1310</v>
      </c>
      <c r="D546" s="7" t="s">
        <v>8</v>
      </c>
      <c r="E546" s="7">
        <v>925</v>
      </c>
      <c r="F546" s="7" t="s">
        <v>1797</v>
      </c>
      <c r="G546" s="7" t="s">
        <v>989</v>
      </c>
      <c r="H546" s="8" t="s">
        <v>1302</v>
      </c>
      <c r="I546" s="15">
        <v>2000000</v>
      </c>
      <c r="J546" s="15">
        <v>1000000</v>
      </c>
      <c r="K546" s="15">
        <v>3000000</v>
      </c>
      <c r="L546" s="15">
        <v>3000000</v>
      </c>
      <c r="M546" s="15">
        <v>3000000</v>
      </c>
      <c r="N546" s="15">
        <v>3000000</v>
      </c>
      <c r="O546" s="15">
        <v>5000000</v>
      </c>
      <c r="P546" s="15">
        <v>5000000</v>
      </c>
      <c r="Q546" s="15">
        <v>3000000</v>
      </c>
      <c r="R546" s="15">
        <v>5000000</v>
      </c>
      <c r="S546" s="15">
        <v>8000000</v>
      </c>
      <c r="T546" s="15">
        <v>9000000</v>
      </c>
      <c r="U546" s="21">
        <v>0.433</v>
      </c>
      <c r="V546"/>
      <c r="W546"/>
      <c r="X546"/>
    </row>
    <row r="547" spans="1:24" s="21" customFormat="1" x14ac:dyDescent="0.3">
      <c r="A547" s="7" t="s">
        <v>281</v>
      </c>
      <c r="B547" s="7" t="s">
        <v>1047</v>
      </c>
      <c r="C547" s="7">
        <v>1310</v>
      </c>
      <c r="D547" s="7" t="s">
        <v>8</v>
      </c>
      <c r="E547" s="7">
        <v>926</v>
      </c>
      <c r="F547" s="7" t="s">
        <v>1798</v>
      </c>
      <c r="G547" s="7" t="s">
        <v>989</v>
      </c>
      <c r="H547" s="8" t="s">
        <v>1772</v>
      </c>
      <c r="I547" s="15">
        <v>3000000</v>
      </c>
      <c r="J547" s="15">
        <v>1000000</v>
      </c>
      <c r="K547" s="15">
        <v>5000000</v>
      </c>
      <c r="L547" s="15">
        <v>3000000</v>
      </c>
      <c r="M547" s="15">
        <v>3000000</v>
      </c>
      <c r="N547" s="15">
        <v>3000000</v>
      </c>
      <c r="O547" s="15">
        <v>5000000</v>
      </c>
      <c r="P547" s="15">
        <v>5000000</v>
      </c>
      <c r="Q547" s="15">
        <v>2000000</v>
      </c>
      <c r="R547" s="15">
        <v>5000000</v>
      </c>
      <c r="S547" s="15">
        <v>7000000</v>
      </c>
      <c r="T547" s="15">
        <v>8000000</v>
      </c>
      <c r="U547" s="21">
        <v>0.433</v>
      </c>
      <c r="V547"/>
      <c r="W547"/>
      <c r="X547"/>
    </row>
    <row r="548" spans="1:24" s="21" customFormat="1" x14ac:dyDescent="0.3">
      <c r="A548" s="7" t="s">
        <v>281</v>
      </c>
      <c r="B548" s="7" t="s">
        <v>1047</v>
      </c>
      <c r="C548" s="7">
        <v>1310</v>
      </c>
      <c r="D548" s="7" t="s">
        <v>1223</v>
      </c>
      <c r="E548" s="7">
        <v>923</v>
      </c>
      <c r="F548" s="7" t="s">
        <v>1223</v>
      </c>
      <c r="G548" s="7" t="s">
        <v>989</v>
      </c>
      <c r="H548" s="8" t="s">
        <v>1773</v>
      </c>
      <c r="I548" s="15">
        <v>5000000</v>
      </c>
      <c r="J548" s="15">
        <v>3000000</v>
      </c>
      <c r="K548" s="15">
        <v>5000000</v>
      </c>
      <c r="L548" s="15">
        <v>5000000</v>
      </c>
      <c r="M548" s="15">
        <v>5000000</v>
      </c>
      <c r="N548" s="15">
        <v>5000000</v>
      </c>
      <c r="O548" s="15">
        <v>7000000</v>
      </c>
      <c r="P548" s="15">
        <v>7000000</v>
      </c>
      <c r="Q548" s="15">
        <v>5000000</v>
      </c>
      <c r="R548" s="15">
        <v>5000000</v>
      </c>
      <c r="S548" s="15">
        <v>8000000</v>
      </c>
      <c r="T548" s="15">
        <v>10000000</v>
      </c>
      <c r="U548" s="21">
        <v>0.433</v>
      </c>
      <c r="V548"/>
      <c r="W548"/>
      <c r="X548"/>
    </row>
    <row r="549" spans="1:24" s="21" customFormat="1" x14ac:dyDescent="0.3">
      <c r="A549" s="7" t="s">
        <v>281</v>
      </c>
      <c r="B549" s="7" t="s">
        <v>1047</v>
      </c>
      <c r="C549" s="7">
        <v>1310</v>
      </c>
      <c r="D549" s="7" t="s">
        <v>252</v>
      </c>
      <c r="E549" s="7">
        <v>925</v>
      </c>
      <c r="F549" s="7" t="s">
        <v>1799</v>
      </c>
      <c r="G549" s="7" t="s">
        <v>989</v>
      </c>
      <c r="H549" s="8" t="s">
        <v>1774</v>
      </c>
      <c r="I549" s="15">
        <v>5000000</v>
      </c>
      <c r="J549" s="15">
        <v>3000000</v>
      </c>
      <c r="K549" s="15">
        <v>5000000</v>
      </c>
      <c r="L549" s="15">
        <v>5000000</v>
      </c>
      <c r="M549" s="15">
        <v>5000000</v>
      </c>
      <c r="N549" s="15">
        <v>5000000</v>
      </c>
      <c r="O549" s="15">
        <v>7000000</v>
      </c>
      <c r="P549" s="15">
        <v>7000000</v>
      </c>
      <c r="Q549" s="15">
        <v>5000000</v>
      </c>
      <c r="R549" s="15">
        <v>5000000</v>
      </c>
      <c r="S549" s="15">
        <v>8000000</v>
      </c>
      <c r="T549" s="15">
        <v>10000000</v>
      </c>
      <c r="U549" s="21">
        <v>0.433</v>
      </c>
      <c r="V549"/>
      <c r="W549"/>
      <c r="X549"/>
    </row>
    <row r="550" spans="1:24" s="21" customFormat="1" x14ac:dyDescent="0.3">
      <c r="A550" s="7" t="s">
        <v>281</v>
      </c>
      <c r="B550" s="7" t="s">
        <v>1047</v>
      </c>
      <c r="C550" s="7">
        <v>1310</v>
      </c>
      <c r="D550" s="7" t="s">
        <v>8</v>
      </c>
      <c r="E550" s="7">
        <v>925</v>
      </c>
      <c r="F550" s="7" t="s">
        <v>1800</v>
      </c>
      <c r="G550" s="7" t="s">
        <v>989</v>
      </c>
      <c r="H550" s="8" t="s">
        <v>1775</v>
      </c>
      <c r="I550" s="15">
        <v>2000000</v>
      </c>
      <c r="J550" s="15">
        <v>1000000</v>
      </c>
      <c r="K550" s="15">
        <v>3000000</v>
      </c>
      <c r="L550" s="15">
        <v>3000000</v>
      </c>
      <c r="M550" s="15">
        <v>3000000</v>
      </c>
      <c r="N550" s="15">
        <v>3000000</v>
      </c>
      <c r="O550" s="15">
        <v>5000000</v>
      </c>
      <c r="P550" s="15">
        <v>5000000</v>
      </c>
      <c r="Q550" s="15">
        <v>2000000</v>
      </c>
      <c r="R550" s="15">
        <v>5000000</v>
      </c>
      <c r="S550" s="15">
        <v>8000000</v>
      </c>
      <c r="T550" s="15">
        <v>10000000</v>
      </c>
      <c r="U550" s="21">
        <v>0.433</v>
      </c>
      <c r="V550"/>
      <c r="W550"/>
      <c r="X550"/>
    </row>
    <row r="551" spans="1:24" s="21" customFormat="1" x14ac:dyDescent="0.3">
      <c r="A551" s="7" t="s">
        <v>281</v>
      </c>
      <c r="B551" s="7" t="s">
        <v>1047</v>
      </c>
      <c r="C551" s="7">
        <v>1310</v>
      </c>
      <c r="D551" s="7" t="s">
        <v>8</v>
      </c>
      <c r="E551" s="7">
        <v>922</v>
      </c>
      <c r="F551" s="7" t="s">
        <v>1801</v>
      </c>
      <c r="G551" s="7" t="s">
        <v>989</v>
      </c>
      <c r="H551" s="8" t="s">
        <v>1298</v>
      </c>
      <c r="I551" s="15">
        <v>3000000</v>
      </c>
      <c r="J551" s="15">
        <v>1000000</v>
      </c>
      <c r="K551" s="15">
        <v>5000000</v>
      </c>
      <c r="L551" s="15">
        <v>3000000</v>
      </c>
      <c r="M551" s="15">
        <v>3000000</v>
      </c>
      <c r="N551" s="15">
        <v>3000000</v>
      </c>
      <c r="O551" s="15">
        <v>5000000</v>
      </c>
      <c r="P551" s="15">
        <v>5000000</v>
      </c>
      <c r="Q551" s="15">
        <v>2000000</v>
      </c>
      <c r="R551" s="15">
        <v>5000000</v>
      </c>
      <c r="S551" s="15">
        <v>7000000</v>
      </c>
      <c r="T551" s="15">
        <v>8000000</v>
      </c>
      <c r="U551" s="21">
        <v>0.433</v>
      </c>
      <c r="V551"/>
      <c r="W551"/>
      <c r="X551"/>
    </row>
    <row r="552" spans="1:24" s="21" customFormat="1" x14ac:dyDescent="0.3">
      <c r="A552" s="7" t="s">
        <v>281</v>
      </c>
      <c r="B552" s="7" t="s">
        <v>1047</v>
      </c>
      <c r="C552" s="7">
        <v>1310</v>
      </c>
      <c r="D552" s="7" t="s">
        <v>1198</v>
      </c>
      <c r="E552" s="7">
        <v>925</v>
      </c>
      <c r="F552" s="7" t="s">
        <v>1802</v>
      </c>
      <c r="G552" s="7" t="s">
        <v>989</v>
      </c>
      <c r="H552" s="8" t="s">
        <v>1776</v>
      </c>
      <c r="I552" s="15">
        <v>8000000</v>
      </c>
      <c r="J552" s="15">
        <v>9000000</v>
      </c>
      <c r="K552" s="15">
        <v>10000000</v>
      </c>
      <c r="L552" s="15">
        <v>9000000</v>
      </c>
      <c r="M552" s="15">
        <v>9000000</v>
      </c>
      <c r="N552" s="15">
        <v>9000000</v>
      </c>
      <c r="O552" s="15">
        <v>11000000</v>
      </c>
      <c r="P552" s="15">
        <v>11000000</v>
      </c>
      <c r="Q552" s="15">
        <v>10000000</v>
      </c>
      <c r="R552" s="15">
        <v>10000000</v>
      </c>
      <c r="S552" s="15">
        <v>12000000</v>
      </c>
      <c r="T552" s="15">
        <v>12000000</v>
      </c>
      <c r="U552" s="21">
        <v>0.433</v>
      </c>
      <c r="V552"/>
      <c r="W552"/>
      <c r="X552"/>
    </row>
    <row r="553" spans="1:24" s="21" customFormat="1" x14ac:dyDescent="0.3">
      <c r="A553" s="7" t="s">
        <v>281</v>
      </c>
      <c r="B553" s="7" t="s">
        <v>1047</v>
      </c>
      <c r="C553" s="7">
        <v>1310</v>
      </c>
      <c r="D553" s="7" t="s">
        <v>8</v>
      </c>
      <c r="E553" s="7">
        <v>999</v>
      </c>
      <c r="F553" s="7" t="s">
        <v>8</v>
      </c>
      <c r="G553" s="7" t="s">
        <v>989</v>
      </c>
      <c r="H553" s="8" t="s">
        <v>1777</v>
      </c>
      <c r="I553" s="15">
        <v>44000000</v>
      </c>
      <c r="J553" s="15">
        <v>48000000</v>
      </c>
      <c r="K553" s="15">
        <v>48000000</v>
      </c>
      <c r="L553" s="15">
        <v>55000000</v>
      </c>
      <c r="M553" s="15">
        <v>50000000</v>
      </c>
      <c r="N553" s="15">
        <v>50000000</v>
      </c>
      <c r="O553" s="15">
        <v>65000000</v>
      </c>
      <c r="P553" s="15">
        <v>65000000</v>
      </c>
      <c r="Q553" s="15">
        <v>65000000</v>
      </c>
      <c r="R553" s="15">
        <v>65000000</v>
      </c>
      <c r="S553" s="15">
        <v>65000000</v>
      </c>
      <c r="T553" s="15">
        <v>70000000</v>
      </c>
      <c r="U553" s="21">
        <v>0.433</v>
      </c>
      <c r="V553"/>
      <c r="W553"/>
      <c r="X553"/>
    </row>
    <row r="554" spans="1:24" s="21" customFormat="1" x14ac:dyDescent="0.3">
      <c r="A554" s="7" t="s">
        <v>281</v>
      </c>
      <c r="B554" s="7" t="s">
        <v>1047</v>
      </c>
      <c r="C554" s="7">
        <v>1310</v>
      </c>
      <c r="D554" s="7" t="s">
        <v>1204</v>
      </c>
      <c r="E554" s="7">
        <v>907</v>
      </c>
      <c r="F554" s="7" t="s">
        <v>1803</v>
      </c>
      <c r="G554" s="7" t="s">
        <v>1304</v>
      </c>
      <c r="H554" s="8" t="s">
        <v>1309</v>
      </c>
      <c r="I554" s="15">
        <v>15000000</v>
      </c>
      <c r="J554" s="15">
        <v>20000000</v>
      </c>
      <c r="K554" s="15">
        <v>20000000</v>
      </c>
      <c r="L554" s="15">
        <v>20000000</v>
      </c>
      <c r="M554" s="15">
        <v>20000000</v>
      </c>
      <c r="N554" s="15">
        <v>20000000</v>
      </c>
      <c r="O554" s="15">
        <v>15000000</v>
      </c>
      <c r="P554" s="15">
        <v>15000000</v>
      </c>
      <c r="Q554" s="15">
        <v>20000000</v>
      </c>
      <c r="R554" s="15">
        <v>35000000</v>
      </c>
      <c r="S554" s="15">
        <v>35000000</v>
      </c>
      <c r="T554" s="15">
        <v>35000000</v>
      </c>
      <c r="U554" s="21">
        <v>0.433</v>
      </c>
      <c r="V554"/>
      <c r="W554"/>
      <c r="X554"/>
    </row>
    <row r="555" spans="1:24" s="21" customFormat="1" x14ac:dyDescent="0.3">
      <c r="A555" s="7" t="s">
        <v>281</v>
      </c>
      <c r="B555" s="7" t="s">
        <v>1047</v>
      </c>
      <c r="C555" s="7">
        <v>1310</v>
      </c>
      <c r="D555" s="7" t="s">
        <v>1201</v>
      </c>
      <c r="E555" s="7">
        <v>907</v>
      </c>
      <c r="F555" s="7" t="s">
        <v>1804</v>
      </c>
      <c r="G555" s="7" t="s">
        <v>1304</v>
      </c>
      <c r="H555" s="8" t="s">
        <v>1306</v>
      </c>
      <c r="I555" s="15">
        <v>15000000</v>
      </c>
      <c r="J555" s="15">
        <v>20000000</v>
      </c>
      <c r="K555" s="15">
        <v>20000000</v>
      </c>
      <c r="L555" s="15">
        <v>20000000</v>
      </c>
      <c r="M555" s="15">
        <v>20000000</v>
      </c>
      <c r="N555" s="15">
        <v>20000000</v>
      </c>
      <c r="O555" s="15">
        <v>15000000</v>
      </c>
      <c r="P555" s="15">
        <v>15000000</v>
      </c>
      <c r="Q555" s="15">
        <v>30000000</v>
      </c>
      <c r="R555" s="15">
        <v>30000000</v>
      </c>
      <c r="S555" s="15">
        <v>30000000</v>
      </c>
      <c r="T555" s="15">
        <v>30000000</v>
      </c>
      <c r="U555" s="21">
        <v>0.433</v>
      </c>
      <c r="V555"/>
      <c r="W555"/>
      <c r="X555"/>
    </row>
    <row r="556" spans="1:24" s="21" customFormat="1" x14ac:dyDescent="0.3">
      <c r="A556" s="7" t="s">
        <v>281</v>
      </c>
      <c r="B556" s="7" t="s">
        <v>1047</v>
      </c>
      <c r="C556" s="7">
        <v>1310</v>
      </c>
      <c r="D556" s="7" t="s">
        <v>1205</v>
      </c>
      <c r="E556" s="7">
        <v>907</v>
      </c>
      <c r="F556" s="7" t="s">
        <v>1805</v>
      </c>
      <c r="G556" s="7" t="s">
        <v>1304</v>
      </c>
      <c r="H556" s="8" t="s">
        <v>966</v>
      </c>
      <c r="I556" s="15">
        <v>5000000</v>
      </c>
      <c r="J556" s="15">
        <v>10000000</v>
      </c>
      <c r="K556" s="15">
        <v>10000000</v>
      </c>
      <c r="L556" s="15">
        <v>10000000</v>
      </c>
      <c r="M556" s="15">
        <v>10000000</v>
      </c>
      <c r="N556" s="15">
        <v>8000000</v>
      </c>
      <c r="O556" s="15">
        <v>8000000</v>
      </c>
      <c r="P556" s="15">
        <v>8000000</v>
      </c>
      <c r="Q556" s="15">
        <v>10000000</v>
      </c>
      <c r="R556" s="15">
        <v>10000000</v>
      </c>
      <c r="S556" s="15">
        <v>10000000</v>
      </c>
      <c r="T556" s="15">
        <v>10000000</v>
      </c>
      <c r="U556" s="21">
        <v>0.433</v>
      </c>
      <c r="V556"/>
      <c r="W556"/>
      <c r="X556"/>
    </row>
    <row r="557" spans="1:24" s="21" customFormat="1" x14ac:dyDescent="0.3">
      <c r="A557" s="7" t="s">
        <v>281</v>
      </c>
      <c r="B557" s="7" t="s">
        <v>1047</v>
      </c>
      <c r="C557" s="7">
        <v>1310</v>
      </c>
      <c r="D557" s="7" t="s">
        <v>930</v>
      </c>
      <c r="E557" s="7">
        <v>925</v>
      </c>
      <c r="F557" s="7" t="s">
        <v>1018</v>
      </c>
      <c r="G557" s="7" t="s">
        <v>1304</v>
      </c>
      <c r="H557" s="8" t="s">
        <v>847</v>
      </c>
      <c r="I557" s="15">
        <v>3000000</v>
      </c>
      <c r="J557" s="15">
        <v>3000000</v>
      </c>
      <c r="K557" s="15">
        <v>2000000</v>
      </c>
      <c r="L557" s="15">
        <v>5000000</v>
      </c>
      <c r="M557" s="15">
        <v>5000000</v>
      </c>
      <c r="N557" s="15">
        <v>5000000</v>
      </c>
      <c r="O557" s="15">
        <v>6000000</v>
      </c>
      <c r="P557" s="15">
        <v>10000000</v>
      </c>
      <c r="Q557" s="15">
        <v>10000000</v>
      </c>
      <c r="R557" s="15">
        <v>10000000</v>
      </c>
      <c r="S557" s="15">
        <v>6000000</v>
      </c>
      <c r="T557" s="15">
        <v>5000000</v>
      </c>
      <c r="U557" s="21">
        <v>0.433</v>
      </c>
      <c r="V557"/>
      <c r="W557"/>
      <c r="X557"/>
    </row>
    <row r="558" spans="1:24" s="21" customFormat="1" x14ac:dyDescent="0.3">
      <c r="A558" s="7" t="s">
        <v>281</v>
      </c>
      <c r="B558" s="7" t="s">
        <v>1047</v>
      </c>
      <c r="C558" s="7">
        <v>1310</v>
      </c>
      <c r="D558" s="7" t="s">
        <v>1202</v>
      </c>
      <c r="E558" s="7">
        <v>922</v>
      </c>
      <c r="F558" s="7" t="s">
        <v>1016</v>
      </c>
      <c r="G558" s="7" t="s">
        <v>1304</v>
      </c>
      <c r="H558" s="8" t="s">
        <v>963</v>
      </c>
      <c r="I558" s="15">
        <v>7000000</v>
      </c>
      <c r="J558" s="15">
        <v>7000000</v>
      </c>
      <c r="K558" s="15">
        <v>6000000</v>
      </c>
      <c r="L558" s="15">
        <v>6000000</v>
      </c>
      <c r="M558" s="15">
        <v>7000000</v>
      </c>
      <c r="N558" s="15">
        <v>7000000</v>
      </c>
      <c r="O558" s="15">
        <v>5000000</v>
      </c>
      <c r="P558" s="15">
        <v>5000000</v>
      </c>
      <c r="Q558" s="15">
        <v>7000000</v>
      </c>
      <c r="R558" s="15">
        <v>7000000</v>
      </c>
      <c r="S558" s="15">
        <v>10000000</v>
      </c>
      <c r="T558" s="15">
        <v>10000000</v>
      </c>
      <c r="U558" s="21">
        <v>0.433</v>
      </c>
      <c r="V558"/>
      <c r="W558"/>
      <c r="X558"/>
    </row>
    <row r="559" spans="1:24" s="21" customFormat="1" x14ac:dyDescent="0.3">
      <c r="A559" s="7" t="s">
        <v>281</v>
      </c>
      <c r="B559" s="7" t="s">
        <v>1047</v>
      </c>
      <c r="C559" s="7">
        <v>1310</v>
      </c>
      <c r="D559" s="7" t="s">
        <v>1212</v>
      </c>
      <c r="E559" s="7">
        <v>925</v>
      </c>
      <c r="F559" s="7" t="s">
        <v>1019</v>
      </c>
      <c r="G559" s="7" t="s">
        <v>1304</v>
      </c>
      <c r="H559" s="8" t="s">
        <v>1308</v>
      </c>
      <c r="I559" s="15">
        <v>8000000</v>
      </c>
      <c r="J559" s="15">
        <v>8000000</v>
      </c>
      <c r="K559" s="15">
        <v>8000000</v>
      </c>
      <c r="L559" s="15">
        <v>5000000</v>
      </c>
      <c r="M559" s="15">
        <v>5000000</v>
      </c>
      <c r="N559" s="15">
        <v>5000000</v>
      </c>
      <c r="O559" s="15">
        <v>5000000</v>
      </c>
      <c r="P559" s="15">
        <v>5000000</v>
      </c>
      <c r="Q559" s="15">
        <v>8000000</v>
      </c>
      <c r="R559" s="15">
        <v>10000000</v>
      </c>
      <c r="S559" s="15">
        <v>10000000</v>
      </c>
      <c r="T559" s="15">
        <v>10000000</v>
      </c>
      <c r="U559" s="21">
        <v>0.433</v>
      </c>
      <c r="V559"/>
      <c r="W559"/>
      <c r="X559"/>
    </row>
    <row r="560" spans="1:24" s="21" customFormat="1" x14ac:dyDescent="0.3">
      <c r="A560" s="7" t="s">
        <v>281</v>
      </c>
      <c r="B560" s="7" t="s">
        <v>1047</v>
      </c>
      <c r="C560" s="7">
        <v>1310</v>
      </c>
      <c r="D560" s="7" t="s">
        <v>8</v>
      </c>
      <c r="E560" s="7">
        <v>922</v>
      </c>
      <c r="F560" s="7">
        <v>370545</v>
      </c>
      <c r="G560" s="7" t="s">
        <v>1304</v>
      </c>
      <c r="H560" s="8" t="s">
        <v>1778</v>
      </c>
      <c r="I560" s="15">
        <v>8000000</v>
      </c>
      <c r="J560" s="15">
        <v>8000000</v>
      </c>
      <c r="K560" s="15">
        <v>6000000</v>
      </c>
      <c r="L560" s="15">
        <v>6000000</v>
      </c>
      <c r="M560" s="15">
        <v>6000000</v>
      </c>
      <c r="N560" s="15">
        <v>10000000</v>
      </c>
      <c r="O560" s="15">
        <v>7000000</v>
      </c>
      <c r="P560" s="15">
        <v>7000000</v>
      </c>
      <c r="Q560" s="15">
        <v>10000000</v>
      </c>
      <c r="R560" s="15">
        <v>12000000</v>
      </c>
      <c r="S560" s="15">
        <v>15000000</v>
      </c>
      <c r="T560" s="15">
        <v>15000000</v>
      </c>
      <c r="U560" s="21">
        <v>0.433</v>
      </c>
      <c r="V560"/>
      <c r="W560"/>
      <c r="X560"/>
    </row>
    <row r="561" spans="1:24" s="21" customFormat="1" x14ac:dyDescent="0.3">
      <c r="A561" s="7" t="s">
        <v>281</v>
      </c>
      <c r="B561" s="7" t="s">
        <v>1047</v>
      </c>
      <c r="C561" s="7">
        <v>1310</v>
      </c>
      <c r="D561" s="7" t="s">
        <v>1333</v>
      </c>
      <c r="E561" s="7">
        <v>925</v>
      </c>
      <c r="F561" s="7" t="s">
        <v>1011</v>
      </c>
      <c r="G561" s="7" t="s">
        <v>1304</v>
      </c>
      <c r="H561" s="8" t="s">
        <v>957</v>
      </c>
      <c r="I561" s="15">
        <v>5000000</v>
      </c>
      <c r="J561" s="15">
        <v>5000000</v>
      </c>
      <c r="K561" s="15">
        <v>5000000</v>
      </c>
      <c r="L561" s="15">
        <v>5000000</v>
      </c>
      <c r="M561" s="15">
        <v>5000000</v>
      </c>
      <c r="N561" s="15">
        <v>5000000</v>
      </c>
      <c r="O561" s="15">
        <v>5000000</v>
      </c>
      <c r="P561" s="15">
        <v>5000000</v>
      </c>
      <c r="Q561" s="15">
        <v>6000000</v>
      </c>
      <c r="R561" s="15">
        <v>8000000</v>
      </c>
      <c r="S561" s="15">
        <v>8000000</v>
      </c>
      <c r="T561" s="15">
        <v>8000000</v>
      </c>
      <c r="U561" s="21">
        <v>0.433</v>
      </c>
      <c r="V561"/>
      <c r="W561"/>
      <c r="X561"/>
    </row>
    <row r="562" spans="1:24" s="21" customFormat="1" x14ac:dyDescent="0.3">
      <c r="A562" s="7" t="s">
        <v>281</v>
      </c>
      <c r="B562" s="7" t="s">
        <v>1047</v>
      </c>
      <c r="C562" s="7">
        <v>1310</v>
      </c>
      <c r="D562" s="7" t="s">
        <v>8</v>
      </c>
      <c r="E562" s="7">
        <v>925</v>
      </c>
      <c r="F562" s="7" t="s">
        <v>1806</v>
      </c>
      <c r="G562" s="7" t="s">
        <v>1304</v>
      </c>
      <c r="H562" s="8" t="s">
        <v>1779</v>
      </c>
      <c r="I562" s="15">
        <v>7000000</v>
      </c>
      <c r="J562" s="15">
        <v>7000000</v>
      </c>
      <c r="K562" s="15">
        <v>7000000</v>
      </c>
      <c r="L562" s="15">
        <v>5000000</v>
      </c>
      <c r="M562" s="15">
        <v>5000000</v>
      </c>
      <c r="N562" s="15">
        <v>5000000</v>
      </c>
      <c r="O562" s="15">
        <v>5000000</v>
      </c>
      <c r="P562" s="15">
        <v>5000000</v>
      </c>
      <c r="Q562" s="15">
        <v>7000000</v>
      </c>
      <c r="R562" s="15">
        <v>8000000</v>
      </c>
      <c r="S562" s="15">
        <v>8000000</v>
      </c>
      <c r="T562" s="15">
        <v>8000000</v>
      </c>
      <c r="U562" s="21">
        <v>0.433</v>
      </c>
      <c r="V562"/>
      <c r="W562"/>
      <c r="X562"/>
    </row>
    <row r="563" spans="1:24" s="21" customFormat="1" x14ac:dyDescent="0.3">
      <c r="A563" s="7" t="s">
        <v>281</v>
      </c>
      <c r="B563" s="7" t="s">
        <v>1047</v>
      </c>
      <c r="C563" s="7">
        <v>1310</v>
      </c>
      <c r="D563" s="7" t="s">
        <v>8</v>
      </c>
      <c r="E563" s="7">
        <v>922</v>
      </c>
      <c r="F563" s="7" t="s">
        <v>1807</v>
      </c>
      <c r="G563" s="7" t="s">
        <v>1304</v>
      </c>
      <c r="H563" s="8" t="s">
        <v>1780</v>
      </c>
      <c r="I563" s="15">
        <v>4000000</v>
      </c>
      <c r="J563" s="15">
        <v>4000000</v>
      </c>
      <c r="K563" s="15">
        <v>4000000</v>
      </c>
      <c r="L563" s="15">
        <v>5000000</v>
      </c>
      <c r="M563" s="15">
        <v>5000000</v>
      </c>
      <c r="N563" s="15">
        <v>4000000</v>
      </c>
      <c r="O563" s="15">
        <v>4000000</v>
      </c>
      <c r="P563" s="15">
        <v>4000000</v>
      </c>
      <c r="Q563" s="15">
        <v>5000000</v>
      </c>
      <c r="R563" s="15">
        <v>5000000</v>
      </c>
      <c r="S563" s="15">
        <v>8000000</v>
      </c>
      <c r="T563" s="15">
        <v>8000000</v>
      </c>
      <c r="U563" s="21">
        <v>0.433</v>
      </c>
      <c r="V563"/>
      <c r="W563"/>
      <c r="X563"/>
    </row>
    <row r="564" spans="1:24" s="21" customFormat="1" x14ac:dyDescent="0.3">
      <c r="A564" s="7" t="s">
        <v>281</v>
      </c>
      <c r="B564" s="7" t="s">
        <v>1047</v>
      </c>
      <c r="C564" s="7">
        <v>1310</v>
      </c>
      <c r="D564" s="7" t="s">
        <v>8</v>
      </c>
      <c r="E564" s="7">
        <v>922</v>
      </c>
      <c r="F564" s="7" t="s">
        <v>1808</v>
      </c>
      <c r="G564" s="7" t="s">
        <v>1304</v>
      </c>
      <c r="H564" s="8" t="s">
        <v>1307</v>
      </c>
      <c r="I564" s="15">
        <v>4000000</v>
      </c>
      <c r="J564" s="15">
        <v>4000000</v>
      </c>
      <c r="K564" s="15">
        <v>4000000</v>
      </c>
      <c r="L564" s="15">
        <v>5000000</v>
      </c>
      <c r="M564" s="15">
        <v>5000000</v>
      </c>
      <c r="N564" s="15">
        <v>4000000</v>
      </c>
      <c r="O564" s="15">
        <v>4000000</v>
      </c>
      <c r="P564" s="15">
        <v>4000000</v>
      </c>
      <c r="Q564" s="15">
        <v>5000000</v>
      </c>
      <c r="R564" s="15">
        <v>5000000</v>
      </c>
      <c r="S564" s="15">
        <v>8000000</v>
      </c>
      <c r="T564" s="15">
        <v>8000000</v>
      </c>
      <c r="U564" s="21">
        <v>0.433</v>
      </c>
      <c r="V564"/>
      <c r="W564"/>
      <c r="X564"/>
    </row>
    <row r="565" spans="1:24" s="21" customFormat="1" x14ac:dyDescent="0.3">
      <c r="A565" s="7" t="s">
        <v>281</v>
      </c>
      <c r="B565" s="7" t="s">
        <v>1047</v>
      </c>
      <c r="C565" s="7">
        <v>1310</v>
      </c>
      <c r="D565" s="7" t="s">
        <v>1044</v>
      </c>
      <c r="E565" s="7">
        <v>922</v>
      </c>
      <c r="F565" s="7" t="s">
        <v>1044</v>
      </c>
      <c r="G565" s="7" t="s">
        <v>1304</v>
      </c>
      <c r="H565" s="8" t="s">
        <v>1781</v>
      </c>
      <c r="I565" s="15">
        <v>5000000</v>
      </c>
      <c r="J565" s="15">
        <v>5000000</v>
      </c>
      <c r="K565" s="15">
        <v>5000000</v>
      </c>
      <c r="L565" s="15">
        <v>5000000</v>
      </c>
      <c r="M565" s="15">
        <v>5000000</v>
      </c>
      <c r="N565" s="15">
        <v>4000000</v>
      </c>
      <c r="O565" s="15">
        <v>4000000</v>
      </c>
      <c r="P565" s="15">
        <v>4000000</v>
      </c>
      <c r="Q565" s="15">
        <v>7000000</v>
      </c>
      <c r="R565" s="15">
        <v>8000000</v>
      </c>
      <c r="S565" s="15">
        <v>9000000</v>
      </c>
      <c r="T565" s="15">
        <v>9000000</v>
      </c>
      <c r="U565" s="21">
        <v>0.433</v>
      </c>
      <c r="V565"/>
      <c r="W565"/>
      <c r="X565"/>
    </row>
    <row r="566" spans="1:24" s="21" customFormat="1" x14ac:dyDescent="0.3">
      <c r="A566" s="7" t="s">
        <v>281</v>
      </c>
      <c r="B566" s="7" t="s">
        <v>1047</v>
      </c>
      <c r="C566" s="7">
        <v>1310</v>
      </c>
      <c r="D566" s="7" t="s">
        <v>8</v>
      </c>
      <c r="E566" s="7">
        <v>925</v>
      </c>
      <c r="F566" s="7" t="s">
        <v>1809</v>
      </c>
      <c r="G566" s="7" t="s">
        <v>1304</v>
      </c>
      <c r="H566" s="8" t="s">
        <v>1782</v>
      </c>
      <c r="I566" s="15">
        <v>4000000</v>
      </c>
      <c r="J566" s="15">
        <v>4000000</v>
      </c>
      <c r="K566" s="15">
        <v>4000000</v>
      </c>
      <c r="L566" s="15">
        <v>4000000</v>
      </c>
      <c r="M566" s="15">
        <v>5000000</v>
      </c>
      <c r="N566" s="15">
        <v>4000000</v>
      </c>
      <c r="O566" s="15">
        <v>4000000</v>
      </c>
      <c r="P566" s="15">
        <v>4000000</v>
      </c>
      <c r="Q566" s="15">
        <v>5000000</v>
      </c>
      <c r="R566" s="15">
        <v>5000000</v>
      </c>
      <c r="S566" s="15">
        <v>6000000</v>
      </c>
      <c r="T566" s="15">
        <v>6000000</v>
      </c>
      <c r="U566" s="21">
        <v>0.433</v>
      </c>
      <c r="V566"/>
      <c r="W566"/>
      <c r="X566"/>
    </row>
    <row r="567" spans="1:24" s="21" customFormat="1" x14ac:dyDescent="0.3">
      <c r="A567" s="7" t="s">
        <v>281</v>
      </c>
      <c r="B567" s="7" t="s">
        <v>1047</v>
      </c>
      <c r="C567" s="7">
        <v>1310</v>
      </c>
      <c r="D567" s="7" t="s">
        <v>1810</v>
      </c>
      <c r="E567" s="7">
        <v>922</v>
      </c>
      <c r="F567" s="7" t="s">
        <v>1037</v>
      </c>
      <c r="G567" s="7" t="s">
        <v>1304</v>
      </c>
      <c r="H567" s="8" t="s">
        <v>1783</v>
      </c>
      <c r="I567" s="15">
        <v>4000000</v>
      </c>
      <c r="J567" s="15">
        <v>4000000</v>
      </c>
      <c r="K567" s="15">
        <v>4000000</v>
      </c>
      <c r="L567" s="15">
        <v>4000000</v>
      </c>
      <c r="M567" s="15">
        <v>4000000</v>
      </c>
      <c r="N567" s="15">
        <v>3000000</v>
      </c>
      <c r="O567" s="15">
        <v>3000000</v>
      </c>
      <c r="P567" s="15">
        <v>3000000</v>
      </c>
      <c r="Q567" s="15">
        <v>5000000</v>
      </c>
      <c r="R567" s="15">
        <v>7000000</v>
      </c>
      <c r="S567" s="15">
        <v>7000000</v>
      </c>
      <c r="T567" s="15">
        <v>7000000</v>
      </c>
      <c r="U567" s="21">
        <v>0.433</v>
      </c>
      <c r="V567"/>
      <c r="W567"/>
      <c r="X567"/>
    </row>
    <row r="568" spans="1:24" s="21" customFormat="1" x14ac:dyDescent="0.3">
      <c r="A568" s="7" t="s">
        <v>281</v>
      </c>
      <c r="B568" s="7" t="s">
        <v>1047</v>
      </c>
      <c r="C568" s="7">
        <v>1310</v>
      </c>
      <c r="D568" s="7" t="s">
        <v>1201</v>
      </c>
      <c r="E568" s="7">
        <v>922</v>
      </c>
      <c r="F568" s="7" t="s">
        <v>1013</v>
      </c>
      <c r="G568" s="7" t="s">
        <v>1304</v>
      </c>
      <c r="H568" s="8" t="s">
        <v>959</v>
      </c>
      <c r="I568" s="15">
        <v>4000000</v>
      </c>
      <c r="J568" s="15">
        <v>4000000</v>
      </c>
      <c r="K568" s="15">
        <v>4000000</v>
      </c>
      <c r="L568" s="15">
        <v>4000000</v>
      </c>
      <c r="M568" s="15">
        <v>4000000</v>
      </c>
      <c r="N568" s="15">
        <v>4000000</v>
      </c>
      <c r="O568" s="15">
        <v>3000000</v>
      </c>
      <c r="P568" s="15">
        <v>3000000</v>
      </c>
      <c r="Q568" s="15">
        <v>4000000</v>
      </c>
      <c r="R568" s="15">
        <v>4000000</v>
      </c>
      <c r="S568" s="15">
        <v>5000000</v>
      </c>
      <c r="T568" s="15">
        <v>5000000</v>
      </c>
      <c r="U568" s="21">
        <v>0.433</v>
      </c>
      <c r="V568"/>
      <c r="W568"/>
      <c r="X568"/>
    </row>
    <row r="569" spans="1:24" s="21" customFormat="1" x14ac:dyDescent="0.3">
      <c r="A569" s="7" t="s">
        <v>281</v>
      </c>
      <c r="B569" s="7" t="s">
        <v>1047</v>
      </c>
      <c r="C569" s="7">
        <v>1310</v>
      </c>
      <c r="D569" s="7" t="s">
        <v>8</v>
      </c>
      <c r="E569" s="7">
        <v>922</v>
      </c>
      <c r="F569" s="7" t="s">
        <v>1811</v>
      </c>
      <c r="G569" s="7" t="s">
        <v>1304</v>
      </c>
      <c r="H569" s="8" t="s">
        <v>1784</v>
      </c>
      <c r="I569" s="15">
        <v>4000000</v>
      </c>
      <c r="J569" s="15">
        <v>4000000</v>
      </c>
      <c r="K569" s="15">
        <v>4000000</v>
      </c>
      <c r="L569" s="15">
        <v>4000000</v>
      </c>
      <c r="M569" s="15">
        <v>4000000</v>
      </c>
      <c r="N569" s="15">
        <v>4000000</v>
      </c>
      <c r="O569" s="15">
        <v>3000000</v>
      </c>
      <c r="P569" s="15">
        <v>3000000</v>
      </c>
      <c r="Q569" s="15">
        <v>4000000</v>
      </c>
      <c r="R569" s="15">
        <v>4000000</v>
      </c>
      <c r="S569" s="15">
        <v>5000000</v>
      </c>
      <c r="T569" s="15">
        <v>5000000</v>
      </c>
      <c r="U569" s="21">
        <v>0.433</v>
      </c>
      <c r="V569"/>
      <c r="W569"/>
      <c r="X569"/>
    </row>
    <row r="570" spans="1:24" s="21" customFormat="1" x14ac:dyDescent="0.3">
      <c r="A570" s="7" t="s">
        <v>281</v>
      </c>
      <c r="B570" s="7" t="s">
        <v>1047</v>
      </c>
      <c r="C570" s="7">
        <v>1310</v>
      </c>
      <c r="D570" s="7" t="s">
        <v>8</v>
      </c>
      <c r="E570" s="7">
        <v>922</v>
      </c>
      <c r="F570" s="7" t="s">
        <v>1812</v>
      </c>
      <c r="G570" s="7" t="s">
        <v>1304</v>
      </c>
      <c r="H570" s="8" t="s">
        <v>1785</v>
      </c>
      <c r="I570" s="15">
        <v>4000000</v>
      </c>
      <c r="J570" s="15">
        <v>4000000</v>
      </c>
      <c r="K570" s="15">
        <v>4000000</v>
      </c>
      <c r="L570" s="15">
        <v>4000000</v>
      </c>
      <c r="M570" s="15">
        <v>4000000</v>
      </c>
      <c r="N570" s="15">
        <v>4000000</v>
      </c>
      <c r="O570" s="15">
        <v>3000000</v>
      </c>
      <c r="P570" s="15">
        <v>3000000</v>
      </c>
      <c r="Q570" s="15">
        <v>4000000</v>
      </c>
      <c r="R570" s="15">
        <v>4000000</v>
      </c>
      <c r="S570" s="15">
        <v>5000000</v>
      </c>
      <c r="T570" s="15">
        <v>5000000</v>
      </c>
      <c r="U570" s="21">
        <v>0.433</v>
      </c>
      <c r="V570"/>
      <c r="W570"/>
      <c r="X570"/>
    </row>
    <row r="571" spans="1:24" s="21" customFormat="1" x14ac:dyDescent="0.3">
      <c r="A571" s="7" t="s">
        <v>281</v>
      </c>
      <c r="B571" s="7" t="s">
        <v>1047</v>
      </c>
      <c r="C571" s="7">
        <v>1310</v>
      </c>
      <c r="D571" s="7" t="s">
        <v>8</v>
      </c>
      <c r="E571" s="7">
        <v>922</v>
      </c>
      <c r="F571" s="7" t="s">
        <v>1813</v>
      </c>
      <c r="G571" s="7" t="s">
        <v>1304</v>
      </c>
      <c r="H571" s="8" t="s">
        <v>1312</v>
      </c>
      <c r="I571" s="15">
        <v>4000000</v>
      </c>
      <c r="J571" s="15">
        <v>4000000</v>
      </c>
      <c r="K571" s="15">
        <v>4000000</v>
      </c>
      <c r="L571" s="15">
        <v>4000000</v>
      </c>
      <c r="M571" s="15">
        <v>4000000</v>
      </c>
      <c r="N571" s="15">
        <v>4000000</v>
      </c>
      <c r="O571" s="15">
        <v>3000000</v>
      </c>
      <c r="P571" s="15">
        <v>3000000</v>
      </c>
      <c r="Q571" s="15">
        <v>4000000</v>
      </c>
      <c r="R571" s="15">
        <v>4000000</v>
      </c>
      <c r="S571" s="15">
        <v>5000000</v>
      </c>
      <c r="T571" s="15">
        <v>5000000</v>
      </c>
      <c r="U571" s="21">
        <v>0.433</v>
      </c>
      <c r="V571"/>
      <c r="W571"/>
      <c r="X571"/>
    </row>
    <row r="572" spans="1:24" s="21" customFormat="1" x14ac:dyDescent="0.3">
      <c r="A572" s="7" t="s">
        <v>281</v>
      </c>
      <c r="B572" s="7" t="s">
        <v>1047</v>
      </c>
      <c r="C572" s="7">
        <v>1310</v>
      </c>
      <c r="D572" s="7" t="s">
        <v>1198</v>
      </c>
      <c r="E572" s="7">
        <v>922</v>
      </c>
      <c r="F572" s="7" t="s">
        <v>1012</v>
      </c>
      <c r="G572" s="7" t="s">
        <v>1304</v>
      </c>
      <c r="H572" s="8" t="s">
        <v>958</v>
      </c>
      <c r="I572" s="15">
        <v>4000000</v>
      </c>
      <c r="J572" s="15">
        <v>4000000</v>
      </c>
      <c r="K572" s="15">
        <v>4000000</v>
      </c>
      <c r="L572" s="15">
        <v>3000000</v>
      </c>
      <c r="M572" s="15">
        <v>3000000</v>
      </c>
      <c r="N572" s="15">
        <v>3000000</v>
      </c>
      <c r="O572" s="15">
        <v>2000000</v>
      </c>
      <c r="P572" s="15">
        <v>2000000</v>
      </c>
      <c r="Q572" s="15">
        <v>4000000</v>
      </c>
      <c r="R572" s="15">
        <v>4000000</v>
      </c>
      <c r="S572" s="15">
        <v>6000000</v>
      </c>
      <c r="T572" s="15">
        <v>6000000</v>
      </c>
      <c r="U572" s="21">
        <v>0.433</v>
      </c>
      <c r="V572"/>
      <c r="W572"/>
      <c r="X572"/>
    </row>
    <row r="573" spans="1:24" s="21" customFormat="1" x14ac:dyDescent="0.3">
      <c r="A573" s="7" t="s">
        <v>281</v>
      </c>
      <c r="B573" s="7" t="s">
        <v>1047</v>
      </c>
      <c r="C573" s="7">
        <v>1310</v>
      </c>
      <c r="D573" s="7" t="s">
        <v>1311</v>
      </c>
      <c r="E573" s="7">
        <v>907</v>
      </c>
      <c r="F573" s="7" t="s">
        <v>1814</v>
      </c>
      <c r="G573" s="7" t="s">
        <v>1304</v>
      </c>
      <c r="H573" s="8" t="s">
        <v>1310</v>
      </c>
      <c r="I573" s="15">
        <v>2000000</v>
      </c>
      <c r="J573" s="15">
        <v>5000000</v>
      </c>
      <c r="K573" s="15">
        <v>3000000</v>
      </c>
      <c r="L573" s="15">
        <v>5000000</v>
      </c>
      <c r="M573" s="15">
        <v>2000000</v>
      </c>
      <c r="N573" s="15">
        <v>2000000</v>
      </c>
      <c r="O573" s="15">
        <v>2000000</v>
      </c>
      <c r="P573" s="15">
        <v>2000000</v>
      </c>
      <c r="Q573" s="15">
        <v>5000000</v>
      </c>
      <c r="R573" s="15">
        <v>2000000</v>
      </c>
      <c r="S573" s="15">
        <v>5000000</v>
      </c>
      <c r="T573" s="15">
        <v>5000000</v>
      </c>
      <c r="U573" s="21">
        <v>0.433</v>
      </c>
      <c r="V573"/>
      <c r="W573"/>
      <c r="X573"/>
    </row>
    <row r="574" spans="1:24" s="21" customFormat="1" x14ac:dyDescent="0.3">
      <c r="A574" s="7" t="s">
        <v>281</v>
      </c>
      <c r="B574" s="7" t="s">
        <v>1047</v>
      </c>
      <c r="C574" s="7">
        <v>1310</v>
      </c>
      <c r="D574" s="7" t="s">
        <v>1198</v>
      </c>
      <c r="E574" s="7">
        <v>922</v>
      </c>
      <c r="F574" s="7" t="s">
        <v>1017</v>
      </c>
      <c r="G574" s="7" t="s">
        <v>1304</v>
      </c>
      <c r="H574" s="8" t="s">
        <v>965</v>
      </c>
      <c r="I574" s="15">
        <v>5000000</v>
      </c>
      <c r="J574" s="15">
        <v>5000000</v>
      </c>
      <c r="K574" s="15">
        <v>5000000</v>
      </c>
      <c r="L574" s="15">
        <v>5000000</v>
      </c>
      <c r="M574" s="15">
        <v>5000000</v>
      </c>
      <c r="N574" s="15">
        <v>4000000</v>
      </c>
      <c r="O574" s="15">
        <v>4000000</v>
      </c>
      <c r="P574" s="15">
        <v>4000000</v>
      </c>
      <c r="Q574" s="15">
        <v>4000000</v>
      </c>
      <c r="R574" s="15">
        <v>8000000</v>
      </c>
      <c r="S574" s="15">
        <v>8000000</v>
      </c>
      <c r="T574" s="15">
        <v>8000000</v>
      </c>
      <c r="U574" s="21">
        <v>0.433</v>
      </c>
      <c r="V574"/>
      <c r="W574"/>
      <c r="X574"/>
    </row>
    <row r="575" spans="1:24" s="21" customFormat="1" x14ac:dyDescent="0.3">
      <c r="A575" s="7" t="s">
        <v>281</v>
      </c>
      <c r="B575" s="7" t="s">
        <v>1047</v>
      </c>
      <c r="C575" s="7">
        <v>1310</v>
      </c>
      <c r="D575" s="7" t="s">
        <v>8</v>
      </c>
      <c r="E575" s="7">
        <v>922</v>
      </c>
      <c r="F575" s="7" t="s">
        <v>1815</v>
      </c>
      <c r="G575" s="7" t="s">
        <v>1304</v>
      </c>
      <c r="H575" s="8" t="s">
        <v>970</v>
      </c>
      <c r="I575" s="15">
        <v>2000000</v>
      </c>
      <c r="J575" s="15">
        <v>2000000</v>
      </c>
      <c r="K575" s="15">
        <v>2000000</v>
      </c>
      <c r="L575" s="15">
        <v>2000000</v>
      </c>
      <c r="M575" s="15">
        <v>1000000</v>
      </c>
      <c r="N575" s="15">
        <v>2000000</v>
      </c>
      <c r="O575" s="15">
        <v>1000000</v>
      </c>
      <c r="P575" s="15">
        <v>1000000</v>
      </c>
      <c r="Q575" s="15">
        <v>3000000</v>
      </c>
      <c r="R575" s="15">
        <v>3000000</v>
      </c>
      <c r="S575" s="15">
        <v>4000000</v>
      </c>
      <c r="T575" s="15">
        <v>4000000</v>
      </c>
      <c r="U575" s="21">
        <v>0.433</v>
      </c>
      <c r="V575"/>
      <c r="W575"/>
      <c r="X575"/>
    </row>
    <row r="576" spans="1:24" s="21" customFormat="1" x14ac:dyDescent="0.3">
      <c r="A576" s="7" t="s">
        <v>281</v>
      </c>
      <c r="B576" s="7" t="s">
        <v>1047</v>
      </c>
      <c r="C576" s="7">
        <v>1310</v>
      </c>
      <c r="D576" s="7" t="s">
        <v>8</v>
      </c>
      <c r="E576" s="7">
        <v>922</v>
      </c>
      <c r="F576" s="7" t="s">
        <v>1816</v>
      </c>
      <c r="G576" s="7" t="s">
        <v>1304</v>
      </c>
      <c r="H576" s="8" t="s">
        <v>973</v>
      </c>
      <c r="I576" s="15">
        <v>2000000</v>
      </c>
      <c r="J576" s="15">
        <v>2000000</v>
      </c>
      <c r="K576" s="15">
        <v>2000000</v>
      </c>
      <c r="L576" s="15">
        <v>2000000</v>
      </c>
      <c r="M576" s="15">
        <v>2000000</v>
      </c>
      <c r="N576" s="15">
        <v>1000000</v>
      </c>
      <c r="O576" s="15">
        <v>1000000</v>
      </c>
      <c r="P576" s="15">
        <v>1000000</v>
      </c>
      <c r="Q576" s="15">
        <v>2000000</v>
      </c>
      <c r="R576" s="15">
        <v>3000000</v>
      </c>
      <c r="S576" s="15">
        <v>4000000</v>
      </c>
      <c r="T576" s="15">
        <v>3000000</v>
      </c>
      <c r="U576" s="21">
        <v>0.433</v>
      </c>
      <c r="V576"/>
      <c r="W576"/>
      <c r="X576"/>
    </row>
    <row r="577" spans="1:24" s="21" customFormat="1" x14ac:dyDescent="0.3">
      <c r="A577" s="7" t="s">
        <v>281</v>
      </c>
      <c r="B577" s="7" t="s">
        <v>1047</v>
      </c>
      <c r="C577" s="7">
        <v>1310</v>
      </c>
      <c r="D577" s="7" t="s">
        <v>8</v>
      </c>
      <c r="E577" s="7">
        <v>922</v>
      </c>
      <c r="F577" s="7" t="s">
        <v>1817</v>
      </c>
      <c r="G577" s="7" t="s">
        <v>1304</v>
      </c>
      <c r="H577" s="8" t="s">
        <v>1786</v>
      </c>
      <c r="I577" s="15">
        <v>2000000</v>
      </c>
      <c r="J577" s="15">
        <v>2000000</v>
      </c>
      <c r="K577" s="15">
        <v>2000000</v>
      </c>
      <c r="L577" s="15">
        <v>2000000</v>
      </c>
      <c r="M577" s="15">
        <v>2000000</v>
      </c>
      <c r="N577" s="15">
        <v>1000000</v>
      </c>
      <c r="O577" s="15">
        <v>1000000</v>
      </c>
      <c r="P577" s="15">
        <v>1000000</v>
      </c>
      <c r="Q577" s="15">
        <v>2000000</v>
      </c>
      <c r="R577" s="15">
        <v>3000000</v>
      </c>
      <c r="S577" s="15">
        <v>4000000</v>
      </c>
      <c r="T577" s="15">
        <v>3000000</v>
      </c>
      <c r="U577" s="21">
        <v>0.433</v>
      </c>
      <c r="V577"/>
      <c r="W577"/>
      <c r="X577"/>
    </row>
    <row r="578" spans="1:24" s="21" customFormat="1" x14ac:dyDescent="0.3">
      <c r="A578" s="7" t="s">
        <v>281</v>
      </c>
      <c r="B578" s="7" t="s">
        <v>1047</v>
      </c>
      <c r="C578" s="7">
        <v>1310</v>
      </c>
      <c r="D578" s="7" t="s">
        <v>8</v>
      </c>
      <c r="E578" s="7">
        <v>922</v>
      </c>
      <c r="F578" s="7" t="s">
        <v>1818</v>
      </c>
      <c r="G578" s="7" t="s">
        <v>1304</v>
      </c>
      <c r="H578" s="8" t="s">
        <v>1305</v>
      </c>
      <c r="I578" s="15">
        <v>3000000</v>
      </c>
      <c r="J578" s="15">
        <v>2000000</v>
      </c>
      <c r="K578" s="15">
        <v>2000000</v>
      </c>
      <c r="L578" s="15">
        <v>2000000</v>
      </c>
      <c r="M578" s="15">
        <v>2000000</v>
      </c>
      <c r="N578" s="15">
        <v>1000000</v>
      </c>
      <c r="O578" s="15">
        <v>1000000</v>
      </c>
      <c r="P578" s="15">
        <v>1000000</v>
      </c>
      <c r="Q578" s="15">
        <v>2000000</v>
      </c>
      <c r="R578" s="15">
        <v>4000000</v>
      </c>
      <c r="S578" s="15">
        <v>5000000</v>
      </c>
      <c r="T578" s="15">
        <v>4000000</v>
      </c>
      <c r="U578" s="21">
        <v>0.433</v>
      </c>
      <c r="V578"/>
      <c r="W578"/>
      <c r="X578"/>
    </row>
    <row r="579" spans="1:24" s="21" customFormat="1" x14ac:dyDescent="0.3">
      <c r="A579" s="7" t="s">
        <v>281</v>
      </c>
      <c r="B579" s="7" t="s">
        <v>1047</v>
      </c>
      <c r="C579" s="7">
        <v>1310</v>
      </c>
      <c r="D579" s="7" t="s">
        <v>1201</v>
      </c>
      <c r="E579" s="7">
        <v>922</v>
      </c>
      <c r="F579" s="7" t="s">
        <v>1024</v>
      </c>
      <c r="G579" s="7" t="s">
        <v>1304</v>
      </c>
      <c r="H579" s="8" t="s">
        <v>1313</v>
      </c>
      <c r="I579" s="15">
        <v>3000000</v>
      </c>
      <c r="J579" s="15">
        <v>3000000</v>
      </c>
      <c r="K579" s="15">
        <v>2000000</v>
      </c>
      <c r="L579" s="15">
        <v>2000000</v>
      </c>
      <c r="M579" s="15">
        <v>2000000</v>
      </c>
      <c r="N579" s="15">
        <v>1000000</v>
      </c>
      <c r="O579" s="15">
        <v>1000000</v>
      </c>
      <c r="P579" s="15">
        <v>1000000</v>
      </c>
      <c r="Q579" s="15">
        <v>2000000</v>
      </c>
      <c r="R579" s="15">
        <v>4000000</v>
      </c>
      <c r="S579" s="15">
        <v>5000000</v>
      </c>
      <c r="T579" s="15">
        <v>4000000</v>
      </c>
      <c r="U579" s="21">
        <v>0.433</v>
      </c>
      <c r="V579"/>
      <c r="W579"/>
      <c r="X579"/>
    </row>
    <row r="580" spans="1:24" s="21" customFormat="1" x14ac:dyDescent="0.3">
      <c r="A580" s="7" t="s">
        <v>281</v>
      </c>
      <c r="B580" s="7" t="s">
        <v>1047</v>
      </c>
      <c r="C580" s="7">
        <v>1310</v>
      </c>
      <c r="D580" s="7" t="s">
        <v>1206</v>
      </c>
      <c r="E580" s="7">
        <v>922</v>
      </c>
      <c r="F580" s="7" t="s">
        <v>1022</v>
      </c>
      <c r="G580" s="7" t="s">
        <v>1304</v>
      </c>
      <c r="H580" s="8" t="s">
        <v>1170</v>
      </c>
      <c r="I580" s="15">
        <v>3000000</v>
      </c>
      <c r="J580" s="15">
        <v>3000000</v>
      </c>
      <c r="K580" s="15">
        <v>2000000</v>
      </c>
      <c r="L580" s="15">
        <v>2000000</v>
      </c>
      <c r="M580" s="15">
        <v>2000000</v>
      </c>
      <c r="N580" s="15">
        <v>1000000</v>
      </c>
      <c r="O580" s="15">
        <v>1000000</v>
      </c>
      <c r="P580" s="15">
        <v>1000000</v>
      </c>
      <c r="Q580" s="15">
        <v>2000000</v>
      </c>
      <c r="R580" s="15">
        <v>4000000</v>
      </c>
      <c r="S580" s="15">
        <v>5000000</v>
      </c>
      <c r="T580" s="15">
        <v>4000000</v>
      </c>
      <c r="U580" s="21">
        <v>0.433</v>
      </c>
      <c r="V580"/>
      <c r="W580"/>
      <c r="X580"/>
    </row>
    <row r="581" spans="1:24" s="21" customFormat="1" x14ac:dyDescent="0.3">
      <c r="A581" s="7" t="s">
        <v>281</v>
      </c>
      <c r="B581" s="7" t="s">
        <v>1047</v>
      </c>
      <c r="C581" s="7">
        <v>1310</v>
      </c>
      <c r="D581" s="7" t="s">
        <v>8</v>
      </c>
      <c r="E581" s="7">
        <v>999</v>
      </c>
      <c r="F581" s="7" t="s">
        <v>8</v>
      </c>
      <c r="G581" s="7" t="s">
        <v>1304</v>
      </c>
      <c r="H581" s="8" t="s">
        <v>1777</v>
      </c>
      <c r="I581" s="15">
        <v>100000000</v>
      </c>
      <c r="J581" s="15">
        <v>90000000</v>
      </c>
      <c r="K581" s="15">
        <v>94000000</v>
      </c>
      <c r="L581" s="15">
        <v>111000000</v>
      </c>
      <c r="M581" s="15">
        <v>107000000</v>
      </c>
      <c r="N581" s="15">
        <v>101000000</v>
      </c>
      <c r="O581" s="15">
        <v>110000000</v>
      </c>
      <c r="P581" s="15">
        <v>110000000</v>
      </c>
      <c r="Q581" s="15">
        <v>112000000</v>
      </c>
      <c r="R581" s="15">
        <v>116000000</v>
      </c>
      <c r="S581" s="15">
        <v>118000000</v>
      </c>
      <c r="T581" s="15">
        <v>131000000</v>
      </c>
      <c r="U581" s="21">
        <v>0.433</v>
      </c>
      <c r="V581"/>
      <c r="W581"/>
      <c r="X581"/>
    </row>
    <row r="582" spans="1:24" x14ac:dyDescent="0.3">
      <c r="A582" s="7"/>
      <c r="B582" s="7"/>
      <c r="C582" s="7"/>
      <c r="D582" s="7"/>
      <c r="E582" s="7"/>
      <c r="F582" s="7"/>
      <c r="G582" s="7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</row>
    <row r="583" spans="1:24" x14ac:dyDescent="0.3">
      <c r="A583" s="7" t="s">
        <v>281</v>
      </c>
      <c r="B583" s="7" t="s">
        <v>1116</v>
      </c>
      <c r="C583" s="7">
        <v>1301</v>
      </c>
      <c r="D583" s="7" t="s">
        <v>1198</v>
      </c>
      <c r="E583" s="7">
        <v>913</v>
      </c>
      <c r="F583" s="7">
        <v>110262</v>
      </c>
      <c r="G583" s="7" t="s">
        <v>1191</v>
      </c>
      <c r="H583" s="8" t="s">
        <v>1819</v>
      </c>
      <c r="I583" s="15">
        <v>70000000</v>
      </c>
      <c r="J583" s="15">
        <v>80000000</v>
      </c>
      <c r="K583" s="15">
        <v>100000000</v>
      </c>
      <c r="L583" s="15">
        <v>100000000</v>
      </c>
      <c r="M583" s="15">
        <v>100000000</v>
      </c>
      <c r="N583" s="15">
        <v>100000000</v>
      </c>
      <c r="O583" s="15">
        <v>100000000</v>
      </c>
      <c r="P583" s="15">
        <v>100000000</v>
      </c>
      <c r="Q583" s="15">
        <v>100000000</v>
      </c>
      <c r="R583" s="15">
        <v>110000000</v>
      </c>
      <c r="S583" s="15">
        <v>120000000</v>
      </c>
      <c r="T583" s="15">
        <v>120000000</v>
      </c>
      <c r="U583" s="23">
        <v>0.45390000000000003</v>
      </c>
      <c r="V583" s="15"/>
    </row>
    <row r="584" spans="1:24" x14ac:dyDescent="0.3">
      <c r="A584" s="7" t="s">
        <v>281</v>
      </c>
      <c r="B584" s="7" t="s">
        <v>1116</v>
      </c>
      <c r="C584" s="7">
        <v>1301</v>
      </c>
      <c r="D584" s="7" t="s">
        <v>1201</v>
      </c>
      <c r="E584" s="7">
        <v>913</v>
      </c>
      <c r="F584" s="7">
        <v>110065</v>
      </c>
      <c r="G584" s="7" t="s">
        <v>1193</v>
      </c>
      <c r="H584" s="8" t="s">
        <v>1164</v>
      </c>
      <c r="I584" s="15">
        <v>50000000</v>
      </c>
      <c r="J584" s="15">
        <v>60000000</v>
      </c>
      <c r="K584" s="15">
        <v>50000000</v>
      </c>
      <c r="L584" s="15">
        <v>49000000</v>
      </c>
      <c r="M584" s="15">
        <v>49000000</v>
      </c>
      <c r="N584" s="15">
        <v>70000000</v>
      </c>
      <c r="O584" s="15">
        <v>80000000</v>
      </c>
      <c r="P584" s="15">
        <v>70000000</v>
      </c>
      <c r="Q584" s="15">
        <v>80000000</v>
      </c>
      <c r="R584" s="15">
        <v>90000000</v>
      </c>
      <c r="S584" s="15">
        <v>80000000</v>
      </c>
      <c r="T584" s="15">
        <v>90000000</v>
      </c>
      <c r="U584" s="23">
        <v>0.45390000000000003</v>
      </c>
    </row>
    <row r="585" spans="1:24" s="21" customFormat="1" x14ac:dyDescent="0.3">
      <c r="A585" s="7" t="s">
        <v>281</v>
      </c>
      <c r="B585" s="7" t="s">
        <v>1116</v>
      </c>
      <c r="C585" s="7">
        <v>1301</v>
      </c>
      <c r="D585" s="7" t="s">
        <v>1203</v>
      </c>
      <c r="E585" s="7">
        <v>913</v>
      </c>
      <c r="F585" s="7">
        <v>110796</v>
      </c>
      <c r="G585" s="7" t="s">
        <v>1193</v>
      </c>
      <c r="H585" s="8" t="s">
        <v>1166</v>
      </c>
      <c r="I585" s="15">
        <v>90000000</v>
      </c>
      <c r="J585" s="15">
        <v>90000000</v>
      </c>
      <c r="K585" s="15">
        <v>90000000</v>
      </c>
      <c r="L585" s="15">
        <v>107000000</v>
      </c>
      <c r="M585" s="15">
        <v>90000000</v>
      </c>
      <c r="N585" s="15">
        <v>100000000</v>
      </c>
      <c r="O585" s="15">
        <v>120000000</v>
      </c>
      <c r="P585" s="15">
        <v>120000000</v>
      </c>
      <c r="Q585" s="15">
        <v>120000000</v>
      </c>
      <c r="R585" s="15">
        <v>120000000</v>
      </c>
      <c r="S585" s="15">
        <v>110000000</v>
      </c>
      <c r="T585" s="15">
        <v>110000000</v>
      </c>
      <c r="U585" s="23">
        <v>0.45390000000000003</v>
      </c>
      <c r="V585"/>
      <c r="W585"/>
      <c r="X585"/>
    </row>
    <row r="586" spans="1:24" s="21" customFormat="1" x14ac:dyDescent="0.3">
      <c r="A586" s="7" t="s">
        <v>281</v>
      </c>
      <c r="B586" s="7" t="s">
        <v>1116</v>
      </c>
      <c r="C586" s="7">
        <v>1301</v>
      </c>
      <c r="D586" s="7" t="s">
        <v>1202</v>
      </c>
      <c r="E586" s="7">
        <v>913</v>
      </c>
      <c r="F586" s="7">
        <v>110476</v>
      </c>
      <c r="G586" s="7" t="s">
        <v>1193</v>
      </c>
      <c r="H586" s="8" t="s">
        <v>1165</v>
      </c>
      <c r="I586" s="15">
        <v>70000000</v>
      </c>
      <c r="J586" s="15">
        <v>80000000</v>
      </c>
      <c r="K586" s="15">
        <v>70000000</v>
      </c>
      <c r="L586" s="15">
        <v>86000000</v>
      </c>
      <c r="M586" s="15">
        <v>72000000</v>
      </c>
      <c r="N586" s="15">
        <v>90000000</v>
      </c>
      <c r="O586" s="15">
        <v>90000000</v>
      </c>
      <c r="P586" s="15">
        <v>90000000</v>
      </c>
      <c r="Q586" s="15">
        <v>90000000</v>
      </c>
      <c r="R586" s="15">
        <v>90000000</v>
      </c>
      <c r="S586" s="15">
        <v>90000000</v>
      </c>
      <c r="T586" s="15">
        <v>100000000</v>
      </c>
      <c r="U586" s="23">
        <v>0.45390000000000003</v>
      </c>
      <c r="V586"/>
      <c r="W586"/>
      <c r="X586"/>
    </row>
    <row r="587" spans="1:24" s="21" customFormat="1" x14ac:dyDescent="0.3">
      <c r="A587" s="7" t="s">
        <v>281</v>
      </c>
      <c r="B587" s="7" t="s">
        <v>1116</v>
      </c>
      <c r="C587" s="7">
        <v>1301</v>
      </c>
      <c r="D587" s="7" t="s">
        <v>1204</v>
      </c>
      <c r="E587" s="7">
        <v>913</v>
      </c>
      <c r="F587" s="7">
        <v>110118</v>
      </c>
      <c r="G587" s="7" t="s">
        <v>1193</v>
      </c>
      <c r="H587" s="8" t="s">
        <v>1167</v>
      </c>
      <c r="I587" s="15">
        <v>30000000</v>
      </c>
      <c r="J587" s="15">
        <v>40000000</v>
      </c>
      <c r="K587" s="15">
        <v>39000000</v>
      </c>
      <c r="L587" s="15">
        <v>40000000</v>
      </c>
      <c r="M587" s="15">
        <v>40000000</v>
      </c>
      <c r="N587" s="15">
        <v>46000000</v>
      </c>
      <c r="O587" s="15">
        <v>60000000</v>
      </c>
      <c r="P587" s="15">
        <v>46000000</v>
      </c>
      <c r="Q587" s="15">
        <v>46000000</v>
      </c>
      <c r="R587" s="15">
        <v>50000000</v>
      </c>
      <c r="S587" s="15">
        <v>50000000</v>
      </c>
      <c r="T587" s="15">
        <v>55000000</v>
      </c>
      <c r="U587" s="23">
        <v>0.45390000000000003</v>
      </c>
      <c r="V587"/>
      <c r="W587"/>
      <c r="X587"/>
    </row>
    <row r="588" spans="1:24" s="21" customFormat="1" x14ac:dyDescent="0.3">
      <c r="A588" s="7" t="s">
        <v>281</v>
      </c>
      <c r="B588" s="7" t="s">
        <v>1116</v>
      </c>
      <c r="C588" s="7">
        <v>1301</v>
      </c>
      <c r="D588" s="7" t="s">
        <v>8</v>
      </c>
      <c r="E588" s="7">
        <v>913</v>
      </c>
      <c r="F588" s="7">
        <v>110510</v>
      </c>
      <c r="G588" s="7" t="s">
        <v>1193</v>
      </c>
      <c r="H588" s="8" t="s">
        <v>1316</v>
      </c>
      <c r="I588" s="15">
        <v>3000000</v>
      </c>
      <c r="J588" s="15">
        <v>5000000</v>
      </c>
      <c r="K588" s="15">
        <v>4000000</v>
      </c>
      <c r="L588" s="15">
        <v>6000000</v>
      </c>
      <c r="M588" s="15">
        <v>6000000</v>
      </c>
      <c r="N588" s="15">
        <v>6000000</v>
      </c>
      <c r="O588" s="15">
        <v>6000000</v>
      </c>
      <c r="P588" s="15">
        <v>6000000</v>
      </c>
      <c r="Q588" s="15">
        <v>6000000</v>
      </c>
      <c r="R588" s="15">
        <v>6000000</v>
      </c>
      <c r="S588" s="15">
        <v>6000000</v>
      </c>
      <c r="T588" s="15">
        <v>6000000</v>
      </c>
      <c r="U588" s="23">
        <v>0.45390000000000003</v>
      </c>
      <c r="V588"/>
      <c r="W588"/>
      <c r="X588"/>
    </row>
    <row r="589" spans="1:24" s="21" customFormat="1" x14ac:dyDescent="0.3">
      <c r="A589" s="7" t="s">
        <v>281</v>
      </c>
      <c r="B589" s="7" t="s">
        <v>1116</v>
      </c>
      <c r="C589" s="7">
        <v>1301</v>
      </c>
      <c r="D589" s="7" t="s">
        <v>8</v>
      </c>
      <c r="E589" s="7">
        <v>913</v>
      </c>
      <c r="F589" s="7">
        <v>110192</v>
      </c>
      <c r="G589" s="7" t="s">
        <v>1193</v>
      </c>
      <c r="H589" s="8" t="s">
        <v>1820</v>
      </c>
      <c r="I589" s="15">
        <v>3000000</v>
      </c>
      <c r="J589" s="15">
        <v>3000000</v>
      </c>
      <c r="K589" s="15">
        <v>2000000</v>
      </c>
      <c r="L589" s="15">
        <v>3000000</v>
      </c>
      <c r="M589" s="15">
        <v>3000000</v>
      </c>
      <c r="N589" s="15">
        <v>3000000</v>
      </c>
      <c r="O589" s="15">
        <v>3000000</v>
      </c>
      <c r="P589" s="15">
        <v>3000000</v>
      </c>
      <c r="Q589" s="15">
        <v>3000000</v>
      </c>
      <c r="R589" s="15">
        <v>3000000</v>
      </c>
      <c r="S589" s="15">
        <v>5000000</v>
      </c>
      <c r="T589" s="15">
        <v>5000000</v>
      </c>
      <c r="U589" s="23">
        <v>0.45390000000000003</v>
      </c>
      <c r="V589"/>
      <c r="W589"/>
      <c r="X589"/>
    </row>
    <row r="590" spans="1:24" s="21" customFormat="1" x14ac:dyDescent="0.3">
      <c r="A590" s="7" t="s">
        <v>281</v>
      </c>
      <c r="B590" s="7" t="s">
        <v>1116</v>
      </c>
      <c r="C590" s="7">
        <v>1301</v>
      </c>
      <c r="D590" s="7" t="s">
        <v>1205</v>
      </c>
      <c r="E590" s="7">
        <v>913</v>
      </c>
      <c r="F590" s="7">
        <v>111315</v>
      </c>
      <c r="G590" s="7" t="s">
        <v>1193</v>
      </c>
      <c r="H590" s="8" t="s">
        <v>1168</v>
      </c>
      <c r="I590" s="15">
        <v>10000000</v>
      </c>
      <c r="J590" s="15">
        <v>10000000</v>
      </c>
      <c r="K590" s="15">
        <v>9000000</v>
      </c>
      <c r="L590" s="15">
        <v>10000000</v>
      </c>
      <c r="M590" s="15">
        <v>10000000</v>
      </c>
      <c r="N590" s="15">
        <v>10000000</v>
      </c>
      <c r="O590" s="15">
        <v>10000000</v>
      </c>
      <c r="P590" s="15">
        <v>10000000</v>
      </c>
      <c r="Q590" s="15">
        <v>10000000</v>
      </c>
      <c r="R590" s="15">
        <v>10000000</v>
      </c>
      <c r="S590" s="15">
        <v>10000000</v>
      </c>
      <c r="T590" s="15">
        <v>10000000</v>
      </c>
      <c r="U590" s="23">
        <v>0.45390000000000003</v>
      </c>
      <c r="V590"/>
      <c r="W590"/>
      <c r="X590"/>
    </row>
    <row r="591" spans="1:24" s="21" customFormat="1" x14ac:dyDescent="0.3">
      <c r="A591" s="7" t="s">
        <v>281</v>
      </c>
      <c r="B591" s="7" t="s">
        <v>1116</v>
      </c>
      <c r="C591" s="7">
        <v>1301</v>
      </c>
      <c r="D591" s="7" t="s">
        <v>8</v>
      </c>
      <c r="E591" s="7">
        <v>907</v>
      </c>
      <c r="F591" s="7">
        <v>131794</v>
      </c>
      <c r="G591" s="7" t="s">
        <v>1193</v>
      </c>
      <c r="H591" s="8" t="s">
        <v>1318</v>
      </c>
      <c r="I591" s="15">
        <v>40000000</v>
      </c>
      <c r="J591" s="15">
        <v>50000000</v>
      </c>
      <c r="K591" s="15">
        <v>49000000</v>
      </c>
      <c r="L591" s="15">
        <v>50000000</v>
      </c>
      <c r="M591" s="15">
        <v>50000000</v>
      </c>
      <c r="N591" s="15">
        <v>50000000</v>
      </c>
      <c r="O591" s="15">
        <v>60000000</v>
      </c>
      <c r="P591" s="15">
        <v>60000000</v>
      </c>
      <c r="Q591" s="15">
        <v>60000000</v>
      </c>
      <c r="R591" s="15">
        <v>70000000</v>
      </c>
      <c r="S591" s="15">
        <v>70000000</v>
      </c>
      <c r="T591" s="15">
        <v>69000000</v>
      </c>
      <c r="U591" s="23">
        <v>0.45390000000000003</v>
      </c>
      <c r="V591"/>
      <c r="W591"/>
      <c r="X591"/>
    </row>
    <row r="592" spans="1:24" s="21" customFormat="1" x14ac:dyDescent="0.3">
      <c r="A592" s="7" t="s">
        <v>281</v>
      </c>
      <c r="B592" s="7" t="s">
        <v>1116</v>
      </c>
      <c r="C592" s="7">
        <v>1301</v>
      </c>
      <c r="D592" s="7" t="s">
        <v>8</v>
      </c>
      <c r="E592" s="7">
        <v>913</v>
      </c>
      <c r="F592" s="7" t="s">
        <v>8</v>
      </c>
      <c r="G592" s="7" t="s">
        <v>1193</v>
      </c>
      <c r="H592" s="8" t="s">
        <v>1777</v>
      </c>
      <c r="I592" s="15">
        <v>5000000</v>
      </c>
      <c r="J592" s="15">
        <v>10000000</v>
      </c>
      <c r="K592" s="15">
        <v>9000000</v>
      </c>
      <c r="L592" s="15">
        <v>10000000</v>
      </c>
      <c r="M592" s="15">
        <v>10000000</v>
      </c>
      <c r="N592" s="15">
        <v>10000000</v>
      </c>
      <c r="O592" s="15">
        <v>10000000</v>
      </c>
      <c r="P592" s="15">
        <v>10000000</v>
      </c>
      <c r="Q592" s="15">
        <v>10000000</v>
      </c>
      <c r="R592" s="15">
        <v>10000000</v>
      </c>
      <c r="S592" s="15">
        <v>10000000</v>
      </c>
      <c r="T592" s="15">
        <v>10000000</v>
      </c>
      <c r="U592" s="23">
        <v>0.45390000000000003</v>
      </c>
      <c r="V592"/>
      <c r="W592"/>
      <c r="X592"/>
    </row>
    <row r="593" spans="1:24" s="21" customFormat="1" x14ac:dyDescent="0.3">
      <c r="A593" s="7" t="s">
        <v>281</v>
      </c>
      <c r="B593" s="7" t="s">
        <v>1116</v>
      </c>
      <c r="C593" s="7">
        <v>1301</v>
      </c>
      <c r="D593" s="7" t="s">
        <v>252</v>
      </c>
      <c r="E593" s="7">
        <v>913</v>
      </c>
      <c r="F593" s="7" t="s">
        <v>252</v>
      </c>
      <c r="G593" s="7" t="s">
        <v>1193</v>
      </c>
      <c r="H593" s="8" t="s">
        <v>290</v>
      </c>
      <c r="I593" s="15">
        <v>20000000</v>
      </c>
      <c r="J593" s="15">
        <v>30000000</v>
      </c>
      <c r="K593" s="15">
        <v>19000000</v>
      </c>
      <c r="L593" s="15">
        <v>20000000</v>
      </c>
      <c r="M593" s="15">
        <v>20000000</v>
      </c>
      <c r="N593" s="15">
        <v>30000000</v>
      </c>
      <c r="O593" s="15">
        <v>50000000</v>
      </c>
      <c r="P593" s="15">
        <v>30000000</v>
      </c>
      <c r="Q593" s="15">
        <v>30000000</v>
      </c>
      <c r="R593" s="15">
        <v>30000000</v>
      </c>
      <c r="S593" s="15">
        <v>30000000</v>
      </c>
      <c r="T593" s="15">
        <v>30000000</v>
      </c>
      <c r="U593" s="23">
        <v>0.45390000000000003</v>
      </c>
      <c r="V593"/>
      <c r="W593"/>
      <c r="X593"/>
    </row>
    <row r="594" spans="1:24" s="21" customFormat="1" x14ac:dyDescent="0.3">
      <c r="A594" s="7" t="s">
        <v>281</v>
      </c>
      <c r="B594" s="7" t="s">
        <v>1116</v>
      </c>
      <c r="C594" s="7">
        <v>1301</v>
      </c>
      <c r="D594" s="7" t="s">
        <v>1319</v>
      </c>
      <c r="E594" s="7">
        <v>913</v>
      </c>
      <c r="F594" s="7">
        <v>110433</v>
      </c>
      <c r="G594" s="7" t="s">
        <v>1194</v>
      </c>
      <c r="H594" s="8" t="s">
        <v>1821</v>
      </c>
      <c r="I594" s="15">
        <v>65000000</v>
      </c>
      <c r="J594" s="15">
        <v>59000000</v>
      </c>
      <c r="K594" s="15">
        <v>59000000</v>
      </c>
      <c r="L594" s="15">
        <v>63000000</v>
      </c>
      <c r="M594" s="15">
        <v>63000000</v>
      </c>
      <c r="N594" s="15">
        <v>60000000</v>
      </c>
      <c r="O594" s="15">
        <v>55000000</v>
      </c>
      <c r="P594" s="15">
        <v>85000000</v>
      </c>
      <c r="Q594" s="15">
        <v>60000000</v>
      </c>
      <c r="R594" s="15">
        <v>80000000</v>
      </c>
      <c r="S594" s="15">
        <v>60000000</v>
      </c>
      <c r="T594" s="15">
        <v>60000000</v>
      </c>
      <c r="U594" s="23">
        <v>0.45390000000000003</v>
      </c>
      <c r="V594"/>
      <c r="W594"/>
      <c r="X594"/>
    </row>
    <row r="595" spans="1:24" s="21" customFormat="1" x14ac:dyDescent="0.3">
      <c r="A595" s="7" t="s">
        <v>281</v>
      </c>
      <c r="B595" s="7" t="s">
        <v>1116</v>
      </c>
      <c r="C595" s="7">
        <v>1301</v>
      </c>
      <c r="D595" s="7" t="s">
        <v>1211</v>
      </c>
      <c r="E595" s="7">
        <v>913</v>
      </c>
      <c r="F595" s="7">
        <v>110908</v>
      </c>
      <c r="G595" s="7" t="s">
        <v>1194</v>
      </c>
      <c r="H595" s="8" t="s">
        <v>1172</v>
      </c>
      <c r="I595" s="15">
        <v>28000000</v>
      </c>
      <c r="J595" s="15">
        <v>26000000</v>
      </c>
      <c r="K595" s="15">
        <v>27000000</v>
      </c>
      <c r="L595" s="15">
        <v>32000000</v>
      </c>
      <c r="M595" s="15">
        <v>22000000</v>
      </c>
      <c r="N595" s="15">
        <v>30000000</v>
      </c>
      <c r="O595" s="15">
        <v>28000000</v>
      </c>
      <c r="P595" s="15">
        <v>28000000</v>
      </c>
      <c r="Q595" s="15">
        <v>40000000</v>
      </c>
      <c r="R595" s="15">
        <v>40000000</v>
      </c>
      <c r="S595" s="15">
        <v>40000000</v>
      </c>
      <c r="T595" s="15">
        <v>40000000</v>
      </c>
      <c r="U595" s="23">
        <v>0.45390000000000003</v>
      </c>
      <c r="V595"/>
      <c r="W595"/>
      <c r="X595"/>
    </row>
    <row r="596" spans="1:24" s="21" customFormat="1" x14ac:dyDescent="0.3">
      <c r="A596" s="7" t="s">
        <v>281</v>
      </c>
      <c r="B596" s="7" t="s">
        <v>1116</v>
      </c>
      <c r="C596" s="7">
        <v>1301</v>
      </c>
      <c r="D596" s="7" t="s">
        <v>8</v>
      </c>
      <c r="E596" s="7">
        <v>913</v>
      </c>
      <c r="F596" s="7">
        <v>111510</v>
      </c>
      <c r="G596" s="7" t="s">
        <v>1194</v>
      </c>
      <c r="H596" s="8" t="s">
        <v>1179</v>
      </c>
      <c r="I596" s="15">
        <v>18000000</v>
      </c>
      <c r="J596" s="15">
        <v>17000000</v>
      </c>
      <c r="K596" s="15">
        <v>17000000</v>
      </c>
      <c r="L596" s="15">
        <v>20000000</v>
      </c>
      <c r="M596" s="15">
        <v>20000000</v>
      </c>
      <c r="N596" s="15">
        <v>20000000</v>
      </c>
      <c r="O596" s="15">
        <v>18000000</v>
      </c>
      <c r="P596" s="15">
        <v>17000000</v>
      </c>
      <c r="Q596" s="15">
        <v>25000000</v>
      </c>
      <c r="R596" s="15">
        <v>25000000</v>
      </c>
      <c r="S596" s="15">
        <v>25000000</v>
      </c>
      <c r="T596" s="15">
        <v>30000000</v>
      </c>
      <c r="U596" s="23">
        <v>0.45390000000000003</v>
      </c>
      <c r="V596"/>
      <c r="W596"/>
      <c r="X596"/>
    </row>
    <row r="597" spans="1:24" s="21" customFormat="1" x14ac:dyDescent="0.3">
      <c r="A597" s="7" t="s">
        <v>281</v>
      </c>
      <c r="B597" s="7" t="s">
        <v>1116</v>
      </c>
      <c r="C597" s="7">
        <v>1301</v>
      </c>
      <c r="D597" s="7" t="s">
        <v>1321</v>
      </c>
      <c r="E597" s="7">
        <v>913</v>
      </c>
      <c r="F597" s="7">
        <v>110233</v>
      </c>
      <c r="G597" s="7" t="s">
        <v>1194</v>
      </c>
      <c r="H597" s="8" t="s">
        <v>1320</v>
      </c>
      <c r="I597" s="15">
        <v>21000000</v>
      </c>
      <c r="J597" s="15">
        <v>10000000</v>
      </c>
      <c r="K597" s="15">
        <v>15000000</v>
      </c>
      <c r="L597" s="15">
        <v>24000000</v>
      </c>
      <c r="M597" s="15">
        <v>24000000</v>
      </c>
      <c r="N597" s="15">
        <v>22000000</v>
      </c>
      <c r="O597" s="15">
        <v>21000000</v>
      </c>
      <c r="P597" s="15">
        <v>21000000</v>
      </c>
      <c r="Q597" s="15">
        <v>30000000</v>
      </c>
      <c r="R597" s="15">
        <v>30000000</v>
      </c>
      <c r="S597" s="15">
        <v>30000000</v>
      </c>
      <c r="T597" s="15">
        <v>36000000</v>
      </c>
      <c r="U597" s="23">
        <v>0.45390000000000003</v>
      </c>
      <c r="V597"/>
      <c r="W597"/>
      <c r="X597"/>
    </row>
    <row r="598" spans="1:24" s="21" customFormat="1" x14ac:dyDescent="0.3">
      <c r="A598" s="7" t="s">
        <v>281</v>
      </c>
      <c r="B598" s="7" t="s">
        <v>1116</v>
      </c>
      <c r="C598" s="7">
        <v>1301</v>
      </c>
      <c r="D598" s="7" t="s">
        <v>1210</v>
      </c>
      <c r="E598" s="7">
        <v>913</v>
      </c>
      <c r="F598" s="7">
        <v>110743</v>
      </c>
      <c r="G598" s="7" t="s">
        <v>1194</v>
      </c>
      <c r="H598" s="8" t="s">
        <v>1171</v>
      </c>
      <c r="I598" s="15">
        <v>21000000</v>
      </c>
      <c r="J598" s="15">
        <v>19000000</v>
      </c>
      <c r="K598" s="15">
        <v>15000000</v>
      </c>
      <c r="L598" s="15">
        <v>24000000</v>
      </c>
      <c r="M598" s="15">
        <v>24000000</v>
      </c>
      <c r="N598" s="15">
        <v>22000000</v>
      </c>
      <c r="O598" s="15">
        <v>70000000</v>
      </c>
      <c r="P598" s="15">
        <v>21000000</v>
      </c>
      <c r="Q598" s="15">
        <v>50000000</v>
      </c>
      <c r="R598" s="15">
        <v>30000000</v>
      </c>
      <c r="S598" s="15">
        <v>30000000</v>
      </c>
      <c r="T598" s="15">
        <v>36000000</v>
      </c>
      <c r="U598" s="23">
        <v>0.45390000000000003</v>
      </c>
      <c r="V598"/>
      <c r="W598"/>
      <c r="X598"/>
    </row>
    <row r="599" spans="1:24" s="21" customFormat="1" x14ac:dyDescent="0.3">
      <c r="A599" s="7" t="s">
        <v>281</v>
      </c>
      <c r="B599" s="7" t="s">
        <v>1116</v>
      </c>
      <c r="C599" s="7">
        <v>1301</v>
      </c>
      <c r="D599" s="7" t="s">
        <v>1213</v>
      </c>
      <c r="E599" s="7">
        <v>913</v>
      </c>
      <c r="F599" s="7">
        <v>110858</v>
      </c>
      <c r="G599" s="7" t="s">
        <v>1194</v>
      </c>
      <c r="H599" s="8" t="s">
        <v>1175</v>
      </c>
      <c r="I599" s="15">
        <v>21000000</v>
      </c>
      <c r="J599" s="15">
        <v>19000000</v>
      </c>
      <c r="K599" s="15">
        <v>20000000</v>
      </c>
      <c r="L599" s="15">
        <v>24000000</v>
      </c>
      <c r="M599" s="15">
        <v>14000000</v>
      </c>
      <c r="N599" s="15">
        <v>24000000</v>
      </c>
      <c r="O599" s="15">
        <v>21000000</v>
      </c>
      <c r="P599" s="15">
        <v>21000000</v>
      </c>
      <c r="Q599" s="15">
        <v>10000000</v>
      </c>
      <c r="R599" s="15">
        <v>30000000</v>
      </c>
      <c r="S599" s="15">
        <v>10000000</v>
      </c>
      <c r="T599" s="15">
        <v>36000000</v>
      </c>
      <c r="U599" s="23">
        <v>0.45390000000000003</v>
      </c>
      <c r="V599"/>
      <c r="W599"/>
      <c r="X599"/>
    </row>
    <row r="600" spans="1:24" s="21" customFormat="1" x14ac:dyDescent="0.3">
      <c r="A600" s="7" t="s">
        <v>281</v>
      </c>
      <c r="B600" s="7" t="s">
        <v>1116</v>
      </c>
      <c r="C600" s="7">
        <v>1301</v>
      </c>
      <c r="D600" s="7" t="s">
        <v>8</v>
      </c>
      <c r="E600" s="7">
        <v>907</v>
      </c>
      <c r="F600" s="7">
        <v>131828</v>
      </c>
      <c r="G600" s="7" t="s">
        <v>1194</v>
      </c>
      <c r="H600" s="8" t="s">
        <v>1127</v>
      </c>
      <c r="I600" s="15">
        <v>9000000</v>
      </c>
      <c r="J600" s="15">
        <v>7000000</v>
      </c>
      <c r="K600" s="15">
        <v>8000000</v>
      </c>
      <c r="L600" s="15">
        <v>10000000</v>
      </c>
      <c r="M600" s="15">
        <v>10000000</v>
      </c>
      <c r="N600" s="15">
        <v>10000000</v>
      </c>
      <c r="O600" s="15">
        <v>9000000</v>
      </c>
      <c r="P600" s="15">
        <v>9000000</v>
      </c>
      <c r="Q600" s="15">
        <v>14000000</v>
      </c>
      <c r="R600" s="15">
        <v>13000000</v>
      </c>
      <c r="S600" s="15">
        <v>14000000</v>
      </c>
      <c r="T600" s="15">
        <v>16000000</v>
      </c>
      <c r="U600" s="23">
        <v>0.45390000000000003</v>
      </c>
      <c r="V600"/>
      <c r="W600"/>
      <c r="X600"/>
    </row>
    <row r="601" spans="1:24" s="21" customFormat="1" x14ac:dyDescent="0.3">
      <c r="A601" s="7" t="s">
        <v>281</v>
      </c>
      <c r="B601" s="7" t="s">
        <v>1116</v>
      </c>
      <c r="C601" s="7">
        <v>1301</v>
      </c>
      <c r="D601" s="7" t="s">
        <v>8</v>
      </c>
      <c r="E601" s="7">
        <v>913</v>
      </c>
      <c r="F601" s="7">
        <v>110253</v>
      </c>
      <c r="G601" s="7" t="s">
        <v>1194</v>
      </c>
      <c r="H601" s="8" t="s">
        <v>1323</v>
      </c>
      <c r="I601" s="15">
        <v>14000000</v>
      </c>
      <c r="J601" s="15">
        <v>13000000</v>
      </c>
      <c r="K601" s="15">
        <v>10000000</v>
      </c>
      <c r="L601" s="15">
        <v>16000000</v>
      </c>
      <c r="M601" s="15">
        <v>16000000</v>
      </c>
      <c r="N601" s="15">
        <v>16000000</v>
      </c>
      <c r="O601" s="15">
        <v>20000000</v>
      </c>
      <c r="P601" s="15">
        <v>14000000</v>
      </c>
      <c r="Q601" s="15">
        <v>20000000</v>
      </c>
      <c r="R601" s="15">
        <v>20000000</v>
      </c>
      <c r="S601" s="15">
        <v>20000000</v>
      </c>
      <c r="T601" s="15">
        <v>20000000</v>
      </c>
      <c r="U601" s="23">
        <v>0.45390000000000003</v>
      </c>
      <c r="V601"/>
      <c r="W601"/>
      <c r="X601"/>
    </row>
    <row r="602" spans="1:24" s="21" customFormat="1" x14ac:dyDescent="0.3">
      <c r="A602" s="7" t="s">
        <v>281</v>
      </c>
      <c r="B602" s="7" t="s">
        <v>1116</v>
      </c>
      <c r="C602" s="7">
        <v>1301</v>
      </c>
      <c r="D602" s="7" t="s">
        <v>1324</v>
      </c>
      <c r="E602" s="7">
        <v>913</v>
      </c>
      <c r="F602" s="7">
        <v>111297</v>
      </c>
      <c r="G602" s="7" t="s">
        <v>1194</v>
      </c>
      <c r="H602" s="8" t="s">
        <v>1178</v>
      </c>
      <c r="I602" s="15">
        <v>12000000</v>
      </c>
      <c r="J602" s="15">
        <v>11000000</v>
      </c>
      <c r="K602" s="15">
        <v>10000000</v>
      </c>
      <c r="L602" s="15">
        <v>14000000</v>
      </c>
      <c r="M602" s="15">
        <v>14000000</v>
      </c>
      <c r="N602" s="15">
        <v>14000000</v>
      </c>
      <c r="O602" s="15">
        <v>20000000</v>
      </c>
      <c r="P602" s="15">
        <v>13000000</v>
      </c>
      <c r="Q602" s="15">
        <v>19000000</v>
      </c>
      <c r="R602" s="15">
        <v>18000000</v>
      </c>
      <c r="S602" s="15">
        <v>19000000</v>
      </c>
      <c r="T602" s="15">
        <v>22000000</v>
      </c>
      <c r="U602" s="23">
        <v>0.45390000000000003</v>
      </c>
      <c r="V602"/>
      <c r="W602"/>
      <c r="X602"/>
    </row>
    <row r="603" spans="1:24" s="21" customFormat="1" x14ac:dyDescent="0.3">
      <c r="A603" s="7" t="s">
        <v>281</v>
      </c>
      <c r="B603" s="7" t="s">
        <v>1116</v>
      </c>
      <c r="C603" s="7">
        <v>1301</v>
      </c>
      <c r="D603" s="7" t="s">
        <v>1214</v>
      </c>
      <c r="E603" s="7">
        <v>913</v>
      </c>
      <c r="F603" s="7">
        <v>110560</v>
      </c>
      <c r="G603" s="7" t="s">
        <v>1194</v>
      </c>
      <c r="H603" s="8" t="s">
        <v>1176</v>
      </c>
      <c r="I603" s="15">
        <v>7000000</v>
      </c>
      <c r="J603" s="15">
        <v>6000000</v>
      </c>
      <c r="K603" s="15">
        <v>5000000</v>
      </c>
      <c r="L603" s="15">
        <v>8000000</v>
      </c>
      <c r="M603" s="15">
        <v>8000000</v>
      </c>
      <c r="N603" s="15">
        <v>8000000</v>
      </c>
      <c r="O603" s="15">
        <v>7000000</v>
      </c>
      <c r="P603" s="15">
        <v>7000000</v>
      </c>
      <c r="Q603" s="15">
        <v>10000000</v>
      </c>
      <c r="R603" s="15">
        <v>10000000</v>
      </c>
      <c r="S603" s="15">
        <v>10000000</v>
      </c>
      <c r="T603" s="15">
        <v>10000000</v>
      </c>
      <c r="U603" s="23">
        <v>0.45390000000000003</v>
      </c>
      <c r="V603"/>
      <c r="W603"/>
      <c r="X603"/>
    </row>
    <row r="604" spans="1:24" s="21" customFormat="1" x14ac:dyDescent="0.3">
      <c r="A604" s="7" t="s">
        <v>281</v>
      </c>
      <c r="B604" s="7" t="s">
        <v>1116</v>
      </c>
      <c r="C604" s="7">
        <v>1301</v>
      </c>
      <c r="D604" s="7" t="s">
        <v>8</v>
      </c>
      <c r="E604" s="7">
        <v>913</v>
      </c>
      <c r="F604" s="7">
        <v>110470</v>
      </c>
      <c r="G604" s="7" t="s">
        <v>1194</v>
      </c>
      <c r="H604" s="8" t="s">
        <v>1177</v>
      </c>
      <c r="I604" s="15">
        <v>5000000</v>
      </c>
      <c r="J604" s="15">
        <v>5000000</v>
      </c>
      <c r="K604" s="15">
        <v>3000000</v>
      </c>
      <c r="L604" s="15">
        <v>6000000</v>
      </c>
      <c r="M604" s="15">
        <v>6000000</v>
      </c>
      <c r="N604" s="15">
        <v>6000000</v>
      </c>
      <c r="O604" s="15">
        <v>6000000</v>
      </c>
      <c r="P604" s="15">
        <v>6000000</v>
      </c>
      <c r="Q604" s="15">
        <v>9000000</v>
      </c>
      <c r="R604" s="15">
        <v>8000000</v>
      </c>
      <c r="S604" s="15">
        <v>9000000</v>
      </c>
      <c r="T604" s="15">
        <v>10000000</v>
      </c>
      <c r="U604" s="23">
        <v>0.45390000000000003</v>
      </c>
      <c r="V604"/>
      <c r="W604"/>
      <c r="X604"/>
    </row>
    <row r="605" spans="1:24" s="21" customFormat="1" x14ac:dyDescent="0.3">
      <c r="A605" s="7" t="s">
        <v>281</v>
      </c>
      <c r="B605" s="7" t="s">
        <v>1116</v>
      </c>
      <c r="C605" s="7">
        <v>1301</v>
      </c>
      <c r="D605" s="7" t="s">
        <v>1898</v>
      </c>
      <c r="E605" s="7">
        <v>913</v>
      </c>
      <c r="F605" s="7">
        <v>110709</v>
      </c>
      <c r="G605" s="7" t="s">
        <v>1194</v>
      </c>
      <c r="H605" s="8" t="s">
        <v>1822</v>
      </c>
      <c r="I605" s="15">
        <v>5000000</v>
      </c>
      <c r="J605" s="15">
        <v>5000000</v>
      </c>
      <c r="K605" s="15">
        <v>3000000</v>
      </c>
      <c r="L605" s="15">
        <v>7000000</v>
      </c>
      <c r="M605" s="15">
        <v>7000000</v>
      </c>
      <c r="N605" s="15">
        <v>7000000</v>
      </c>
      <c r="O605" s="15">
        <v>6000000</v>
      </c>
      <c r="P605" s="15">
        <v>6000000</v>
      </c>
      <c r="Q605" s="15">
        <v>8000000</v>
      </c>
      <c r="R605" s="15">
        <v>8000000</v>
      </c>
      <c r="S605" s="15">
        <v>8000000</v>
      </c>
      <c r="T605" s="15">
        <v>9000000</v>
      </c>
      <c r="U605" s="23">
        <v>0.45390000000000003</v>
      </c>
      <c r="V605"/>
      <c r="W605"/>
      <c r="X605"/>
    </row>
    <row r="606" spans="1:24" s="21" customFormat="1" x14ac:dyDescent="0.3">
      <c r="A606" s="7" t="s">
        <v>281</v>
      </c>
      <c r="B606" s="7" t="s">
        <v>1116</v>
      </c>
      <c r="C606" s="7">
        <v>1301</v>
      </c>
      <c r="D606" s="7" t="s">
        <v>8</v>
      </c>
      <c r="E606" s="7">
        <v>999</v>
      </c>
      <c r="F606" s="7">
        <v>110845</v>
      </c>
      <c r="G606" s="7" t="s">
        <v>1194</v>
      </c>
      <c r="H606" s="8" t="s">
        <v>1823</v>
      </c>
      <c r="I606" s="15">
        <v>4000000</v>
      </c>
      <c r="J606" s="15">
        <v>4000000</v>
      </c>
      <c r="K606" s="15">
        <v>2000000</v>
      </c>
      <c r="L606" s="15">
        <v>6000000</v>
      </c>
      <c r="M606" s="15">
        <v>6000000</v>
      </c>
      <c r="N606" s="15">
        <v>6000000</v>
      </c>
      <c r="O606" s="15">
        <v>5000000</v>
      </c>
      <c r="P606" s="15">
        <v>5000000</v>
      </c>
      <c r="Q606" s="15">
        <v>8000000</v>
      </c>
      <c r="R606" s="15">
        <v>8000000</v>
      </c>
      <c r="S606" s="15">
        <v>8000000</v>
      </c>
      <c r="T606" s="15">
        <v>10000000</v>
      </c>
      <c r="U606" s="23">
        <v>0.45390000000000003</v>
      </c>
      <c r="V606"/>
      <c r="W606"/>
      <c r="X606"/>
    </row>
    <row r="607" spans="1:24" s="21" customFormat="1" x14ac:dyDescent="0.3">
      <c r="A607" s="7" t="s">
        <v>281</v>
      </c>
      <c r="B607" s="7" t="s">
        <v>1116</v>
      </c>
      <c r="C607" s="7">
        <v>1301</v>
      </c>
      <c r="D607" s="7" t="s">
        <v>1322</v>
      </c>
      <c r="E607" s="7">
        <v>913</v>
      </c>
      <c r="F607" s="7">
        <v>111026</v>
      </c>
      <c r="G607" s="7" t="s">
        <v>1194</v>
      </c>
      <c r="H607" s="8" t="s">
        <v>1824</v>
      </c>
      <c r="I607" s="15">
        <v>10000000</v>
      </c>
      <c r="J607" s="15">
        <v>10000000</v>
      </c>
      <c r="K607" s="15">
        <v>8000000</v>
      </c>
      <c r="L607" s="15">
        <v>12000000</v>
      </c>
      <c r="M607" s="15">
        <v>12000000</v>
      </c>
      <c r="N607" s="15">
        <v>12000000</v>
      </c>
      <c r="O607" s="15">
        <v>10000000</v>
      </c>
      <c r="P607" s="15">
        <v>10000000</v>
      </c>
      <c r="Q607" s="15">
        <v>16000000</v>
      </c>
      <c r="R607" s="15">
        <v>16000000</v>
      </c>
      <c r="S607" s="15">
        <v>16000000</v>
      </c>
      <c r="T607" s="15">
        <v>18000000</v>
      </c>
      <c r="U607" s="23">
        <v>0.45390000000000003</v>
      </c>
      <c r="V607"/>
      <c r="W607"/>
      <c r="X607"/>
    </row>
    <row r="608" spans="1:24" s="21" customFormat="1" x14ac:dyDescent="0.3">
      <c r="A608" s="7" t="s">
        <v>281</v>
      </c>
      <c r="B608" s="7" t="s">
        <v>1116</v>
      </c>
      <c r="C608" s="7">
        <v>1301</v>
      </c>
      <c r="D608" s="7" t="s">
        <v>252</v>
      </c>
      <c r="E608" s="7">
        <v>913</v>
      </c>
      <c r="F608" s="7" t="s">
        <v>252</v>
      </c>
      <c r="G608" s="7" t="s">
        <v>1194</v>
      </c>
      <c r="H608" s="8" t="s">
        <v>290</v>
      </c>
      <c r="I608" s="15">
        <v>11000000</v>
      </c>
      <c r="J608" s="15">
        <v>11000000</v>
      </c>
      <c r="K608" s="15">
        <v>7000000</v>
      </c>
      <c r="L608" s="15">
        <v>14000000</v>
      </c>
      <c r="M608" s="15">
        <v>14000000</v>
      </c>
      <c r="N608" s="15">
        <v>24000000</v>
      </c>
      <c r="O608" s="15">
        <v>11000000</v>
      </c>
      <c r="P608" s="15">
        <v>21000000</v>
      </c>
      <c r="Q608" s="15">
        <v>15000000</v>
      </c>
      <c r="R608" s="15">
        <v>25000000</v>
      </c>
      <c r="S608" s="15">
        <v>15000000</v>
      </c>
      <c r="T608" s="15">
        <v>20000000</v>
      </c>
      <c r="U608" s="23">
        <v>0.45390000000000003</v>
      </c>
      <c r="V608"/>
      <c r="W608"/>
      <c r="X608"/>
    </row>
    <row r="609" spans="1:24" s="21" customFormat="1" x14ac:dyDescent="0.3">
      <c r="A609" s="7" t="s">
        <v>281</v>
      </c>
      <c r="B609" s="7" t="s">
        <v>1116</v>
      </c>
      <c r="C609" s="7">
        <v>1301</v>
      </c>
      <c r="D609" s="7" t="s">
        <v>930</v>
      </c>
      <c r="E609" s="7">
        <v>913</v>
      </c>
      <c r="F609" s="7">
        <v>110431</v>
      </c>
      <c r="G609" s="7" t="s">
        <v>1894</v>
      </c>
      <c r="H609" s="8" t="s">
        <v>847</v>
      </c>
      <c r="I609" s="15">
        <v>15000000</v>
      </c>
      <c r="J609" s="15">
        <v>9000000</v>
      </c>
      <c r="K609" s="15">
        <v>9000000</v>
      </c>
      <c r="L609" s="15">
        <v>20000000</v>
      </c>
      <c r="M609" s="15">
        <v>20000000</v>
      </c>
      <c r="N609" s="15">
        <v>25000000</v>
      </c>
      <c r="O609" s="15">
        <v>20000000</v>
      </c>
      <c r="P609" s="15">
        <v>20000000</v>
      </c>
      <c r="Q609" s="15">
        <v>20000000</v>
      </c>
      <c r="R609" s="15">
        <v>20000000</v>
      </c>
      <c r="S609" s="15">
        <v>20000000</v>
      </c>
      <c r="T609" s="15">
        <v>20000000</v>
      </c>
      <c r="U609" s="23">
        <v>0.45390000000000003</v>
      </c>
      <c r="V609"/>
      <c r="W609"/>
      <c r="X609"/>
    </row>
    <row r="610" spans="1:24" s="21" customFormat="1" x14ac:dyDescent="0.3">
      <c r="A610" s="7" t="s">
        <v>281</v>
      </c>
      <c r="B610" s="7" t="s">
        <v>1116</v>
      </c>
      <c r="C610" s="7">
        <v>1301</v>
      </c>
      <c r="D610" s="7" t="s">
        <v>1206</v>
      </c>
      <c r="E610" s="7">
        <v>913</v>
      </c>
      <c r="F610" s="7">
        <v>110301</v>
      </c>
      <c r="G610" s="7" t="s">
        <v>1894</v>
      </c>
      <c r="H610" s="8" t="s">
        <v>1170</v>
      </c>
      <c r="I610" s="15">
        <v>10000000</v>
      </c>
      <c r="J610" s="15">
        <v>9000000</v>
      </c>
      <c r="K610" s="15">
        <v>8000000</v>
      </c>
      <c r="L610" s="15">
        <v>10000000</v>
      </c>
      <c r="M610" s="15">
        <v>10000000</v>
      </c>
      <c r="N610" s="15">
        <v>15000000</v>
      </c>
      <c r="O610" s="15">
        <v>20000000</v>
      </c>
      <c r="P610" s="15">
        <v>20000000</v>
      </c>
      <c r="Q610" s="15">
        <v>10000000</v>
      </c>
      <c r="R610" s="15">
        <v>25000000</v>
      </c>
      <c r="S610" s="15">
        <v>10000000</v>
      </c>
      <c r="T610" s="15">
        <v>20000000</v>
      </c>
      <c r="U610" s="23">
        <v>0.45390000000000003</v>
      </c>
      <c r="V610"/>
      <c r="W610"/>
      <c r="X610"/>
    </row>
    <row r="611" spans="1:24" s="21" customFormat="1" x14ac:dyDescent="0.3">
      <c r="A611" s="7" t="s">
        <v>281</v>
      </c>
      <c r="B611" s="7" t="s">
        <v>1116</v>
      </c>
      <c r="C611" s="7">
        <v>1301</v>
      </c>
      <c r="D611" s="7" t="s">
        <v>1330</v>
      </c>
      <c r="E611" s="7">
        <v>913</v>
      </c>
      <c r="F611" s="7">
        <v>111377</v>
      </c>
      <c r="G611" s="7" t="s">
        <v>1894</v>
      </c>
      <c r="H611" s="8" t="s">
        <v>1825</v>
      </c>
      <c r="I611" s="15">
        <v>5000000</v>
      </c>
      <c r="J611" s="15">
        <v>5000000</v>
      </c>
      <c r="K611" s="15">
        <v>5000000</v>
      </c>
      <c r="L611" s="15">
        <v>10000000</v>
      </c>
      <c r="M611" s="15">
        <v>10000000</v>
      </c>
      <c r="N611" s="15">
        <v>15000000</v>
      </c>
      <c r="O611" s="15">
        <v>20000000</v>
      </c>
      <c r="P611" s="15">
        <v>10000000</v>
      </c>
      <c r="Q611" s="15">
        <v>10000000</v>
      </c>
      <c r="R611" s="15">
        <v>15000000</v>
      </c>
      <c r="S611" s="15">
        <v>10000000</v>
      </c>
      <c r="T611" s="15">
        <v>15000000</v>
      </c>
      <c r="U611" s="23">
        <v>0.45390000000000003</v>
      </c>
      <c r="V611"/>
      <c r="W611"/>
      <c r="X611"/>
    </row>
    <row r="612" spans="1:24" s="21" customFormat="1" x14ac:dyDescent="0.3">
      <c r="A612" s="7" t="s">
        <v>281</v>
      </c>
      <c r="B612" s="7" t="s">
        <v>1116</v>
      </c>
      <c r="C612" s="7">
        <v>1301</v>
      </c>
      <c r="D612" s="7" t="s">
        <v>926</v>
      </c>
      <c r="E612" s="7">
        <v>913</v>
      </c>
      <c r="F612" s="7">
        <v>111156</v>
      </c>
      <c r="G612" s="7" t="s">
        <v>1894</v>
      </c>
      <c r="H612" s="8" t="s">
        <v>815</v>
      </c>
      <c r="I612" s="15">
        <v>5000000</v>
      </c>
      <c r="J612" s="15">
        <v>5000000</v>
      </c>
      <c r="K612" s="15">
        <v>4000000</v>
      </c>
      <c r="L612" s="15">
        <v>5000000</v>
      </c>
      <c r="M612" s="15">
        <v>5000000</v>
      </c>
      <c r="N612" s="15">
        <v>10000000</v>
      </c>
      <c r="O612" s="15">
        <v>20000000</v>
      </c>
      <c r="P612" s="15">
        <v>5000000</v>
      </c>
      <c r="Q612" s="15">
        <v>10000000</v>
      </c>
      <c r="R612" s="15">
        <v>10000000</v>
      </c>
      <c r="S612" s="15">
        <v>10000000</v>
      </c>
      <c r="T612" s="15">
        <v>10000000</v>
      </c>
      <c r="U612" s="23">
        <v>0.45390000000000003</v>
      </c>
      <c r="V612"/>
      <c r="W612"/>
      <c r="X612"/>
    </row>
    <row r="613" spans="1:24" s="21" customFormat="1" x14ac:dyDescent="0.3">
      <c r="A613" s="7" t="s">
        <v>281</v>
      </c>
      <c r="B613" s="7" t="s">
        <v>1116</v>
      </c>
      <c r="C613" s="7">
        <v>1301</v>
      </c>
      <c r="D613" s="7" t="s">
        <v>1333</v>
      </c>
      <c r="E613" s="7">
        <v>913</v>
      </c>
      <c r="F613" s="7">
        <v>110180</v>
      </c>
      <c r="G613" s="7" t="s">
        <v>1894</v>
      </c>
      <c r="H613" s="8" t="s">
        <v>1826</v>
      </c>
      <c r="I613" s="15">
        <v>5000000</v>
      </c>
      <c r="J613" s="15">
        <v>5000000</v>
      </c>
      <c r="K613" s="15">
        <v>4000000</v>
      </c>
      <c r="L613" s="15">
        <v>5000000</v>
      </c>
      <c r="M613" s="15">
        <v>5000000</v>
      </c>
      <c r="N613" s="15">
        <v>5000000</v>
      </c>
      <c r="O613" s="15">
        <v>5000000</v>
      </c>
      <c r="P613" s="15">
        <v>5000000</v>
      </c>
      <c r="Q613" s="15">
        <v>5000000</v>
      </c>
      <c r="R613" s="15">
        <v>5000000</v>
      </c>
      <c r="S613" s="15">
        <v>5000000</v>
      </c>
      <c r="T613" s="15">
        <v>5000000</v>
      </c>
      <c r="U613" s="23">
        <v>0.45390000000000003</v>
      </c>
      <c r="V613"/>
      <c r="W613"/>
      <c r="X613"/>
    </row>
    <row r="614" spans="1:24" s="21" customFormat="1" x14ac:dyDescent="0.3">
      <c r="A614" s="7" t="s">
        <v>281</v>
      </c>
      <c r="B614" s="7" t="s">
        <v>1116</v>
      </c>
      <c r="C614" s="7">
        <v>1301</v>
      </c>
      <c r="D614" s="7" t="s">
        <v>8</v>
      </c>
      <c r="E614" s="7">
        <v>913</v>
      </c>
      <c r="F614" s="7">
        <v>111366</v>
      </c>
      <c r="G614" s="7" t="s">
        <v>1894</v>
      </c>
      <c r="H614" s="8" t="s">
        <v>1827</v>
      </c>
      <c r="I614" s="15">
        <v>10000000</v>
      </c>
      <c r="J614" s="15">
        <v>10000000</v>
      </c>
      <c r="K614" s="15">
        <v>10000000</v>
      </c>
      <c r="L614" s="15">
        <v>10000000</v>
      </c>
      <c r="M614" s="15">
        <v>10000000</v>
      </c>
      <c r="N614" s="15">
        <v>25000000</v>
      </c>
      <c r="O614" s="15">
        <v>25000000</v>
      </c>
      <c r="P614" s="15">
        <v>25000000</v>
      </c>
      <c r="Q614" s="15">
        <v>10000000</v>
      </c>
      <c r="R614" s="15">
        <v>25000000</v>
      </c>
      <c r="S614" s="15">
        <v>10000000</v>
      </c>
      <c r="T614" s="15">
        <v>20000000</v>
      </c>
      <c r="U614" s="23">
        <v>0.45390000000000003</v>
      </c>
      <c r="V614"/>
      <c r="W614"/>
      <c r="X614"/>
    </row>
    <row r="615" spans="1:24" s="21" customFormat="1" x14ac:dyDescent="0.3">
      <c r="A615" s="7" t="s">
        <v>281</v>
      </c>
      <c r="B615" s="7" t="s">
        <v>1116</v>
      </c>
      <c r="C615" s="7">
        <v>1301</v>
      </c>
      <c r="D615" s="7" t="s">
        <v>8</v>
      </c>
      <c r="E615" s="7">
        <v>913</v>
      </c>
      <c r="F615" s="7">
        <v>110398</v>
      </c>
      <c r="G615" s="7" t="s">
        <v>1894</v>
      </c>
      <c r="H615" s="8" t="s">
        <v>1828</v>
      </c>
      <c r="I615" s="15">
        <v>5000000</v>
      </c>
      <c r="J615" s="15">
        <v>5000000</v>
      </c>
      <c r="K615" s="15">
        <v>9000000</v>
      </c>
      <c r="L615" s="15">
        <v>9000000</v>
      </c>
      <c r="M615" s="15">
        <v>9000000</v>
      </c>
      <c r="N615" s="15">
        <v>10000000</v>
      </c>
      <c r="O615" s="15">
        <v>10000000</v>
      </c>
      <c r="P615" s="15">
        <v>10000000</v>
      </c>
      <c r="Q615" s="15">
        <v>10000000</v>
      </c>
      <c r="R615" s="15">
        <v>10000000</v>
      </c>
      <c r="S615" s="15">
        <v>10000000</v>
      </c>
      <c r="T615" s="15">
        <v>10000000</v>
      </c>
      <c r="U615" s="23">
        <v>0.45390000000000003</v>
      </c>
      <c r="V615"/>
      <c r="W615"/>
      <c r="X615"/>
    </row>
    <row r="616" spans="1:24" s="21" customFormat="1" x14ac:dyDescent="0.3">
      <c r="A616" s="7" t="s">
        <v>281</v>
      </c>
      <c r="B616" s="7" t="s">
        <v>1116</v>
      </c>
      <c r="C616" s="7">
        <v>1301</v>
      </c>
      <c r="D616" s="7" t="s">
        <v>1810</v>
      </c>
      <c r="E616" s="7">
        <v>913</v>
      </c>
      <c r="F616" s="7">
        <v>110019</v>
      </c>
      <c r="G616" s="7" t="s">
        <v>1894</v>
      </c>
      <c r="H616" s="8" t="s">
        <v>1829</v>
      </c>
      <c r="I616" s="15">
        <v>5000000</v>
      </c>
      <c r="J616" s="15">
        <v>5000000</v>
      </c>
      <c r="K616" s="15">
        <v>9000000</v>
      </c>
      <c r="L616" s="15">
        <v>9000000</v>
      </c>
      <c r="M616" s="15">
        <v>9000000</v>
      </c>
      <c r="N616" s="15">
        <v>5000000</v>
      </c>
      <c r="O616" s="15">
        <v>5000000</v>
      </c>
      <c r="P616" s="15">
        <v>10000000</v>
      </c>
      <c r="Q616" s="15">
        <v>5000000</v>
      </c>
      <c r="R616" s="15">
        <v>15000000</v>
      </c>
      <c r="S616" s="15">
        <v>5000000</v>
      </c>
      <c r="T616" s="15">
        <v>15000000</v>
      </c>
      <c r="U616" s="23">
        <v>0.45390000000000003</v>
      </c>
      <c r="V616"/>
      <c r="W616"/>
      <c r="X616"/>
    </row>
    <row r="617" spans="1:24" s="21" customFormat="1" x14ac:dyDescent="0.3">
      <c r="A617" s="7" t="s">
        <v>281</v>
      </c>
      <c r="B617" s="7" t="s">
        <v>1116</v>
      </c>
      <c r="C617" s="7">
        <v>1301</v>
      </c>
      <c r="D617" s="7" t="s">
        <v>1212</v>
      </c>
      <c r="E617" s="7">
        <v>913</v>
      </c>
      <c r="F617" s="7">
        <v>110436</v>
      </c>
      <c r="G617" s="7" t="s">
        <v>1894</v>
      </c>
      <c r="H617" s="8" t="s">
        <v>1830</v>
      </c>
      <c r="I617" s="15">
        <v>10000000</v>
      </c>
      <c r="J617" s="15">
        <v>10000000</v>
      </c>
      <c r="K617" s="15">
        <v>9000000</v>
      </c>
      <c r="L617" s="15">
        <v>10000000</v>
      </c>
      <c r="M617" s="15">
        <v>10000000</v>
      </c>
      <c r="N617" s="15">
        <v>20000000</v>
      </c>
      <c r="O617" s="15">
        <v>25000000</v>
      </c>
      <c r="P617" s="15">
        <v>20000000</v>
      </c>
      <c r="Q617" s="15">
        <v>10000000</v>
      </c>
      <c r="R617" s="15">
        <v>30000000</v>
      </c>
      <c r="S617" s="15">
        <v>10000000</v>
      </c>
      <c r="T617" s="15">
        <v>20000000</v>
      </c>
      <c r="U617" s="23">
        <v>0.45390000000000003</v>
      </c>
      <c r="V617"/>
      <c r="W617"/>
      <c r="X617"/>
    </row>
    <row r="618" spans="1:24" s="21" customFormat="1" x14ac:dyDescent="0.3">
      <c r="A618" s="7" t="s">
        <v>281</v>
      </c>
      <c r="B618" s="7" t="s">
        <v>1116</v>
      </c>
      <c r="C618" s="7">
        <v>1301</v>
      </c>
      <c r="D618" s="7" t="s">
        <v>252</v>
      </c>
      <c r="E618" s="7">
        <v>913</v>
      </c>
      <c r="F618" s="7" t="s">
        <v>252</v>
      </c>
      <c r="G618" s="7" t="s">
        <v>1894</v>
      </c>
      <c r="H618" s="8" t="s">
        <v>1831</v>
      </c>
      <c r="I618" s="15">
        <v>10000000</v>
      </c>
      <c r="J618" s="15">
        <v>10000000</v>
      </c>
      <c r="K618" s="15">
        <v>9000000</v>
      </c>
      <c r="L618" s="15">
        <v>10000000</v>
      </c>
      <c r="M618" s="15">
        <v>10000000</v>
      </c>
      <c r="N618" s="15">
        <v>20000000</v>
      </c>
      <c r="O618" s="15">
        <v>10000000</v>
      </c>
      <c r="P618" s="15">
        <v>20000000</v>
      </c>
      <c r="Q618" s="15">
        <v>10000000</v>
      </c>
      <c r="R618" s="15">
        <v>20000000</v>
      </c>
      <c r="S618" s="15">
        <v>10000000</v>
      </c>
      <c r="T618" s="15">
        <v>10000000</v>
      </c>
      <c r="U618" s="23">
        <v>0.45390000000000003</v>
      </c>
      <c r="V618"/>
      <c r="W618"/>
      <c r="X618"/>
    </row>
    <row r="619" spans="1:24" s="21" customFormat="1" x14ac:dyDescent="0.3">
      <c r="A619" s="7" t="s">
        <v>281</v>
      </c>
      <c r="B619" s="7" t="s">
        <v>1116</v>
      </c>
      <c r="C619" s="7">
        <v>1301</v>
      </c>
      <c r="D619" s="7" t="s">
        <v>1218</v>
      </c>
      <c r="E619" s="7">
        <v>913</v>
      </c>
      <c r="F619" s="7">
        <v>110896</v>
      </c>
      <c r="G619" s="7" t="s">
        <v>1329</v>
      </c>
      <c r="H619" s="8" t="s">
        <v>1832</v>
      </c>
      <c r="I619" s="15">
        <v>10000000</v>
      </c>
      <c r="J619" s="15">
        <v>10000000</v>
      </c>
      <c r="K619" s="15">
        <v>20000000</v>
      </c>
      <c r="L619" s="15">
        <v>24000000</v>
      </c>
      <c r="M619" s="15">
        <v>24000000</v>
      </c>
      <c r="N619" s="15">
        <v>24000000</v>
      </c>
      <c r="O619" s="15">
        <v>24000000</v>
      </c>
      <c r="P619" s="15">
        <v>24000000</v>
      </c>
      <c r="Q619" s="15">
        <v>25000000</v>
      </c>
      <c r="R619" s="15">
        <v>25000000</v>
      </c>
      <c r="S619" s="15">
        <v>25000000</v>
      </c>
      <c r="T619" s="15">
        <v>25000000</v>
      </c>
      <c r="U619" s="23">
        <v>0.45390000000000003</v>
      </c>
      <c r="V619"/>
      <c r="W619"/>
      <c r="X619"/>
    </row>
    <row r="620" spans="1:24" s="21" customFormat="1" x14ac:dyDescent="0.3">
      <c r="A620" s="7" t="s">
        <v>281</v>
      </c>
      <c r="B620" s="7" t="s">
        <v>1116</v>
      </c>
      <c r="C620" s="7">
        <v>1301</v>
      </c>
      <c r="D620" s="7" t="s">
        <v>1331</v>
      </c>
      <c r="E620" s="7">
        <v>913</v>
      </c>
      <c r="F620" s="7">
        <v>111193</v>
      </c>
      <c r="G620" s="7" t="s">
        <v>1329</v>
      </c>
      <c r="H620" s="8" t="s">
        <v>1833</v>
      </c>
      <c r="I620" s="15">
        <v>10000000</v>
      </c>
      <c r="J620" s="15">
        <v>9000000</v>
      </c>
      <c r="K620" s="15">
        <v>8000000</v>
      </c>
      <c r="L620" s="15">
        <v>10000000</v>
      </c>
      <c r="M620" s="15">
        <v>10000000</v>
      </c>
      <c r="N620" s="15">
        <v>10000000</v>
      </c>
      <c r="O620" s="15">
        <v>10000000</v>
      </c>
      <c r="P620" s="15">
        <v>10000000</v>
      </c>
      <c r="Q620" s="15">
        <v>10000000</v>
      </c>
      <c r="R620" s="15">
        <v>10000000</v>
      </c>
      <c r="S620" s="15">
        <v>10000000</v>
      </c>
      <c r="T620" s="15">
        <v>10000000</v>
      </c>
      <c r="U620" s="23">
        <v>0.45390000000000003</v>
      </c>
      <c r="V620"/>
      <c r="W620"/>
      <c r="X620"/>
    </row>
    <row r="621" spans="1:24" s="21" customFormat="1" x14ac:dyDescent="0.3">
      <c r="A621" s="7" t="s">
        <v>281</v>
      </c>
      <c r="B621" s="7" t="s">
        <v>1116</v>
      </c>
      <c r="C621" s="7">
        <v>1301</v>
      </c>
      <c r="D621" s="7" t="s">
        <v>1219</v>
      </c>
      <c r="E621" s="7">
        <v>913</v>
      </c>
      <c r="F621" s="7">
        <v>110831</v>
      </c>
      <c r="G621" s="7" t="s">
        <v>1329</v>
      </c>
      <c r="H621" s="8" t="s">
        <v>1182</v>
      </c>
      <c r="I621" s="15">
        <v>14000000</v>
      </c>
      <c r="J621" s="15">
        <v>14000000</v>
      </c>
      <c r="K621" s="15">
        <v>12000000</v>
      </c>
      <c r="L621" s="15">
        <v>14000000</v>
      </c>
      <c r="M621" s="15">
        <v>14000000</v>
      </c>
      <c r="N621" s="15">
        <v>14000000</v>
      </c>
      <c r="O621" s="15">
        <v>14000000</v>
      </c>
      <c r="P621" s="15">
        <v>14000000</v>
      </c>
      <c r="Q621" s="15">
        <v>14000000</v>
      </c>
      <c r="R621" s="15">
        <v>14000000</v>
      </c>
      <c r="S621" s="15">
        <v>14000000</v>
      </c>
      <c r="T621" s="15">
        <v>14000000</v>
      </c>
      <c r="U621" s="23">
        <v>0.45390000000000003</v>
      </c>
      <c r="V621"/>
      <c r="W621"/>
      <c r="X621"/>
    </row>
    <row r="622" spans="1:24" s="21" customFormat="1" x14ac:dyDescent="0.3">
      <c r="A622" s="7" t="s">
        <v>281</v>
      </c>
      <c r="B622" s="7" t="s">
        <v>1116</v>
      </c>
      <c r="C622" s="7">
        <v>1301</v>
      </c>
      <c r="D622" s="7" t="s">
        <v>8</v>
      </c>
      <c r="E622" s="7">
        <v>913</v>
      </c>
      <c r="F622" s="7">
        <v>110891</v>
      </c>
      <c r="G622" s="7" t="s">
        <v>1329</v>
      </c>
      <c r="H622" s="8" t="s">
        <v>1834</v>
      </c>
      <c r="I622" s="15">
        <v>5000000</v>
      </c>
      <c r="J622" s="15">
        <v>5000000</v>
      </c>
      <c r="K622" s="15">
        <v>4000000</v>
      </c>
      <c r="L622" s="15">
        <v>5000000</v>
      </c>
      <c r="M622" s="15">
        <v>5000000</v>
      </c>
      <c r="N622" s="15">
        <v>5000000</v>
      </c>
      <c r="O622" s="15">
        <v>5000000</v>
      </c>
      <c r="P622" s="15">
        <v>5000000</v>
      </c>
      <c r="Q622" s="15">
        <v>5000000</v>
      </c>
      <c r="R622" s="15">
        <v>5000000</v>
      </c>
      <c r="S622" s="15">
        <v>5000000</v>
      </c>
      <c r="T622" s="15">
        <v>5000000</v>
      </c>
      <c r="U622" s="23">
        <v>0.45390000000000003</v>
      </c>
      <c r="V622"/>
      <c r="W622"/>
      <c r="X622"/>
    </row>
    <row r="623" spans="1:24" s="21" customFormat="1" x14ac:dyDescent="0.3">
      <c r="A623" s="7" t="s">
        <v>281</v>
      </c>
      <c r="B623" s="7" t="s">
        <v>1116</v>
      </c>
      <c r="C623" s="7">
        <v>1301</v>
      </c>
      <c r="D623" s="7" t="s">
        <v>1899</v>
      </c>
      <c r="E623" s="7">
        <v>913</v>
      </c>
      <c r="F623" s="7">
        <v>110998</v>
      </c>
      <c r="G623" s="7" t="s">
        <v>1329</v>
      </c>
      <c r="H623" s="8" t="s">
        <v>1835</v>
      </c>
      <c r="I623" s="15">
        <v>10000000</v>
      </c>
      <c r="J623" s="15">
        <v>15000000</v>
      </c>
      <c r="K623" s="15">
        <v>9000000</v>
      </c>
      <c r="L623" s="15">
        <v>18000000</v>
      </c>
      <c r="M623" s="15">
        <v>10000000</v>
      </c>
      <c r="N623" s="15">
        <v>18000000</v>
      </c>
      <c r="O623" s="15">
        <v>18000000</v>
      </c>
      <c r="P623" s="15">
        <v>18000000</v>
      </c>
      <c r="Q623" s="15">
        <v>15000000</v>
      </c>
      <c r="R623" s="15">
        <v>18000000</v>
      </c>
      <c r="S623" s="15">
        <v>15000000</v>
      </c>
      <c r="T623" s="15">
        <v>18000000</v>
      </c>
      <c r="U623" s="23">
        <v>0.45390000000000003</v>
      </c>
      <c r="V623"/>
      <c r="W623"/>
      <c r="X623"/>
    </row>
    <row r="624" spans="1:24" s="21" customFormat="1" x14ac:dyDescent="0.3">
      <c r="A624" s="7" t="s">
        <v>281</v>
      </c>
      <c r="B624" s="7" t="s">
        <v>1116</v>
      </c>
      <c r="C624" s="7">
        <v>1301</v>
      </c>
      <c r="D624" s="7" t="s">
        <v>1332</v>
      </c>
      <c r="E624" s="7">
        <v>913</v>
      </c>
      <c r="F624" s="7">
        <v>110173</v>
      </c>
      <c r="G624" s="7" t="s">
        <v>1329</v>
      </c>
      <c r="H624" s="8" t="s">
        <v>1836</v>
      </c>
      <c r="I624" s="15">
        <v>6000000</v>
      </c>
      <c r="J624" s="15">
        <v>5000000</v>
      </c>
      <c r="K624" s="15">
        <v>5000000</v>
      </c>
      <c r="L624" s="15">
        <v>6000000</v>
      </c>
      <c r="M624" s="15">
        <v>6000000</v>
      </c>
      <c r="N624" s="15">
        <v>6000000</v>
      </c>
      <c r="O624" s="15">
        <v>6000000</v>
      </c>
      <c r="P624" s="15">
        <v>6000000</v>
      </c>
      <c r="Q624" s="15">
        <v>6000000</v>
      </c>
      <c r="R624" s="15">
        <v>6000000</v>
      </c>
      <c r="S624" s="15">
        <v>6000000</v>
      </c>
      <c r="T624" s="15">
        <v>6000000</v>
      </c>
      <c r="U624" s="23">
        <v>0.45390000000000003</v>
      </c>
      <c r="V624"/>
      <c r="W624"/>
      <c r="X624"/>
    </row>
    <row r="625" spans="1:24" s="21" customFormat="1" x14ac:dyDescent="0.3">
      <c r="A625" s="7" t="s">
        <v>281</v>
      </c>
      <c r="B625" s="7" t="s">
        <v>1116</v>
      </c>
      <c r="C625" s="7">
        <v>1301</v>
      </c>
      <c r="D625" s="7" t="s">
        <v>8</v>
      </c>
      <c r="E625" s="7">
        <v>913</v>
      </c>
      <c r="F625" s="7">
        <v>110310</v>
      </c>
      <c r="G625" s="7" t="s">
        <v>1329</v>
      </c>
      <c r="H625" s="8" t="s">
        <v>1837</v>
      </c>
      <c r="I625" s="15">
        <v>3000000</v>
      </c>
      <c r="J625" s="15">
        <v>3000000</v>
      </c>
      <c r="K625" s="15">
        <v>2000000</v>
      </c>
      <c r="L625" s="15">
        <v>4000000</v>
      </c>
      <c r="M625" s="15">
        <v>4000000</v>
      </c>
      <c r="N625" s="15">
        <v>2000000</v>
      </c>
      <c r="O625" s="15">
        <v>4000000</v>
      </c>
      <c r="P625" s="15">
        <v>6000000</v>
      </c>
      <c r="Q625" s="15">
        <v>4000000</v>
      </c>
      <c r="R625" s="15">
        <v>2000000</v>
      </c>
      <c r="S625" s="15">
        <v>4000000</v>
      </c>
      <c r="T625" s="15">
        <v>4000000</v>
      </c>
      <c r="U625" s="23">
        <v>0.45390000000000003</v>
      </c>
      <c r="V625"/>
      <c r="W625"/>
      <c r="X625"/>
    </row>
    <row r="626" spans="1:24" s="21" customFormat="1" x14ac:dyDescent="0.3">
      <c r="A626" s="7" t="s">
        <v>281</v>
      </c>
      <c r="B626" s="7" t="s">
        <v>1116</v>
      </c>
      <c r="C626" s="7">
        <v>1301</v>
      </c>
      <c r="D626" s="7" t="s">
        <v>8</v>
      </c>
      <c r="E626" s="7">
        <v>913</v>
      </c>
      <c r="F626" s="7">
        <v>110758</v>
      </c>
      <c r="G626" s="7" t="s">
        <v>1329</v>
      </c>
      <c r="H626" s="8" t="s">
        <v>1838</v>
      </c>
      <c r="I626" s="15">
        <v>1000000</v>
      </c>
      <c r="J626" s="15">
        <v>1000000</v>
      </c>
      <c r="K626" s="15">
        <v>1000000</v>
      </c>
      <c r="L626" s="15">
        <v>2000000</v>
      </c>
      <c r="M626" s="15">
        <v>2000000</v>
      </c>
      <c r="N626" s="15">
        <v>2000000</v>
      </c>
      <c r="O626" s="15">
        <v>1000000</v>
      </c>
      <c r="P626" s="15">
        <v>1000000</v>
      </c>
      <c r="Q626" s="15">
        <v>2000000</v>
      </c>
      <c r="R626" s="15">
        <v>1000000</v>
      </c>
      <c r="S626" s="15">
        <v>2000000</v>
      </c>
      <c r="T626" s="15">
        <v>1000000</v>
      </c>
      <c r="U626" s="23">
        <v>0.45390000000000003</v>
      </c>
      <c r="V626"/>
      <c r="W626"/>
      <c r="X626"/>
    </row>
    <row r="627" spans="1:24" s="21" customFormat="1" x14ac:dyDescent="0.3">
      <c r="A627" s="7" t="s">
        <v>281</v>
      </c>
      <c r="B627" s="7" t="s">
        <v>1116</v>
      </c>
      <c r="C627" s="7">
        <v>1301</v>
      </c>
      <c r="D627" s="7" t="s">
        <v>8</v>
      </c>
      <c r="E627" s="7">
        <v>913</v>
      </c>
      <c r="F627" s="7">
        <v>111477</v>
      </c>
      <c r="G627" s="7" t="s">
        <v>1329</v>
      </c>
      <c r="H627" s="8" t="s">
        <v>1839</v>
      </c>
      <c r="I627" s="15">
        <v>1000000</v>
      </c>
      <c r="J627" s="15">
        <v>2000000</v>
      </c>
      <c r="K627" s="15">
        <v>1000000</v>
      </c>
      <c r="L627" s="15">
        <v>2000000</v>
      </c>
      <c r="M627" s="15">
        <v>2000000</v>
      </c>
      <c r="N627" s="15">
        <v>4000000</v>
      </c>
      <c r="O627" s="15">
        <v>4000000</v>
      </c>
      <c r="P627" s="15">
        <v>4000000</v>
      </c>
      <c r="Q627" s="15">
        <v>2000000</v>
      </c>
      <c r="R627" s="15">
        <v>1000000</v>
      </c>
      <c r="S627" s="15">
        <v>2000000</v>
      </c>
      <c r="T627" s="15">
        <v>1000000</v>
      </c>
      <c r="U627" s="23">
        <v>0.45390000000000003</v>
      </c>
      <c r="V627"/>
      <c r="W627"/>
      <c r="X627"/>
    </row>
    <row r="628" spans="1:24" s="21" customFormat="1" x14ac:dyDescent="0.3">
      <c r="A628" s="7" t="s">
        <v>281</v>
      </c>
      <c r="B628" s="7" t="s">
        <v>1116</v>
      </c>
      <c r="C628" s="7">
        <v>1301</v>
      </c>
      <c r="D628" s="7" t="s">
        <v>8</v>
      </c>
      <c r="E628" s="7">
        <v>913</v>
      </c>
      <c r="F628" s="7">
        <v>110132</v>
      </c>
      <c r="G628" s="7" t="s">
        <v>1329</v>
      </c>
      <c r="H628" s="8" t="s">
        <v>1840</v>
      </c>
      <c r="I628" s="15">
        <v>2000000</v>
      </c>
      <c r="J628" s="15">
        <v>2000000</v>
      </c>
      <c r="K628" s="15">
        <v>1000000</v>
      </c>
      <c r="L628" s="15">
        <v>2000000</v>
      </c>
      <c r="M628" s="15">
        <v>2000000</v>
      </c>
      <c r="N628" s="15">
        <v>2000000</v>
      </c>
      <c r="O628" s="15">
        <v>2000000</v>
      </c>
      <c r="P628" s="15">
        <v>2000000</v>
      </c>
      <c r="Q628" s="15">
        <v>2000000</v>
      </c>
      <c r="R628" s="15">
        <v>2000000</v>
      </c>
      <c r="S628" s="15">
        <v>2000000</v>
      </c>
      <c r="T628" s="15">
        <v>1000000</v>
      </c>
      <c r="U628" s="23">
        <v>0.45390000000000003</v>
      </c>
      <c r="V628"/>
      <c r="W628"/>
      <c r="X628"/>
    </row>
    <row r="629" spans="1:24" s="21" customFormat="1" x14ac:dyDescent="0.3">
      <c r="A629" s="7" t="s">
        <v>281</v>
      </c>
      <c r="B629" s="7" t="s">
        <v>1116</v>
      </c>
      <c r="C629" s="7">
        <v>1301</v>
      </c>
      <c r="D629" s="7" t="s">
        <v>8</v>
      </c>
      <c r="E629" s="7">
        <v>913</v>
      </c>
      <c r="F629" s="7">
        <v>111230</v>
      </c>
      <c r="G629" s="7" t="s">
        <v>1329</v>
      </c>
      <c r="H629" s="8" t="s">
        <v>1841</v>
      </c>
      <c r="I629" s="15">
        <v>2000000</v>
      </c>
      <c r="J629" s="15">
        <v>2000000</v>
      </c>
      <c r="K629" s="15">
        <v>1000000</v>
      </c>
      <c r="L629" s="15">
        <v>2000000</v>
      </c>
      <c r="M629" s="15">
        <v>2000000</v>
      </c>
      <c r="N629" s="15">
        <v>2000000</v>
      </c>
      <c r="O629" s="15">
        <v>2000000</v>
      </c>
      <c r="P629" s="15">
        <v>2000000</v>
      </c>
      <c r="Q629" s="15">
        <v>2000000</v>
      </c>
      <c r="R629" s="15">
        <v>2000000</v>
      </c>
      <c r="S629" s="15">
        <v>2000000</v>
      </c>
      <c r="T629" s="15">
        <v>1000000</v>
      </c>
      <c r="U629" s="23">
        <v>0.45390000000000003</v>
      </c>
      <c r="V629"/>
      <c r="W629"/>
      <c r="X629"/>
    </row>
    <row r="630" spans="1:24" s="21" customFormat="1" x14ac:dyDescent="0.3">
      <c r="A630" s="7" t="s">
        <v>281</v>
      </c>
      <c r="B630" s="7" t="s">
        <v>1116</v>
      </c>
      <c r="C630" s="7">
        <v>1301</v>
      </c>
      <c r="D630" s="7" t="s">
        <v>8</v>
      </c>
      <c r="E630" s="7">
        <v>913</v>
      </c>
      <c r="F630" s="7">
        <v>111019</v>
      </c>
      <c r="G630" s="7" t="s">
        <v>1329</v>
      </c>
      <c r="H630" s="8" t="s">
        <v>1842</v>
      </c>
      <c r="I630" s="15">
        <v>1000000</v>
      </c>
      <c r="J630" s="15">
        <v>2000000</v>
      </c>
      <c r="K630" s="15">
        <v>1000000</v>
      </c>
      <c r="L630" s="15">
        <v>1000000</v>
      </c>
      <c r="M630" s="15">
        <v>1000000</v>
      </c>
      <c r="N630" s="15">
        <v>1000000</v>
      </c>
      <c r="O630" s="15">
        <v>1000000</v>
      </c>
      <c r="P630" s="15">
        <v>2000000</v>
      </c>
      <c r="Q630" s="15">
        <v>1000000</v>
      </c>
      <c r="R630" s="15">
        <v>1000000</v>
      </c>
      <c r="S630" s="15">
        <v>1000000</v>
      </c>
      <c r="T630" s="15">
        <v>1000000</v>
      </c>
      <c r="U630" s="23">
        <v>0.45390000000000003</v>
      </c>
      <c r="V630"/>
      <c r="W630"/>
      <c r="X630"/>
    </row>
    <row r="631" spans="1:24" s="21" customFormat="1" x14ac:dyDescent="0.3">
      <c r="A631" s="7" t="s">
        <v>281</v>
      </c>
      <c r="B631" s="7" t="s">
        <v>1116</v>
      </c>
      <c r="C631" s="7">
        <v>1301</v>
      </c>
      <c r="D631" s="7" t="s">
        <v>8</v>
      </c>
      <c r="E631" s="7">
        <v>913</v>
      </c>
      <c r="F631" s="7">
        <v>111147</v>
      </c>
      <c r="G631" s="7" t="s">
        <v>1329</v>
      </c>
      <c r="H631" s="8" t="s">
        <v>1843</v>
      </c>
      <c r="I631" s="15">
        <v>2000000</v>
      </c>
      <c r="J631" s="15">
        <v>2000000</v>
      </c>
      <c r="K631" s="15">
        <v>1000000</v>
      </c>
      <c r="L631" s="15">
        <v>2000000</v>
      </c>
      <c r="M631" s="15">
        <v>2000000</v>
      </c>
      <c r="N631" s="15">
        <v>2000000</v>
      </c>
      <c r="O631" s="15">
        <v>2000000</v>
      </c>
      <c r="P631" s="15">
        <v>2000000</v>
      </c>
      <c r="Q631" s="15">
        <v>2000000</v>
      </c>
      <c r="R631" s="15">
        <v>2000000</v>
      </c>
      <c r="S631" s="15">
        <v>2000000</v>
      </c>
      <c r="T631" s="15">
        <v>1000000</v>
      </c>
      <c r="U631" s="23">
        <v>0.45390000000000003</v>
      </c>
      <c r="V631"/>
      <c r="W631"/>
      <c r="X631"/>
    </row>
    <row r="632" spans="1:24" s="21" customFormat="1" x14ac:dyDescent="0.3">
      <c r="A632" s="7" t="s">
        <v>281</v>
      </c>
      <c r="B632" s="7" t="s">
        <v>1116</v>
      </c>
      <c r="C632" s="7">
        <v>1301</v>
      </c>
      <c r="D632" s="7" t="s">
        <v>1221</v>
      </c>
      <c r="E632" s="7">
        <v>913</v>
      </c>
      <c r="F632" s="7">
        <v>111334</v>
      </c>
      <c r="G632" s="7" t="s">
        <v>1329</v>
      </c>
      <c r="H632" s="8" t="s">
        <v>1149</v>
      </c>
      <c r="I632" s="15">
        <v>8000000</v>
      </c>
      <c r="J632" s="15">
        <v>8000000</v>
      </c>
      <c r="K632" s="15">
        <v>3000000</v>
      </c>
      <c r="L632" s="15">
        <v>7000000</v>
      </c>
      <c r="M632" s="15">
        <v>7000000</v>
      </c>
      <c r="N632" s="15">
        <v>7000000</v>
      </c>
      <c r="O632" s="15">
        <v>7000000</v>
      </c>
      <c r="P632" s="15">
        <v>8000000</v>
      </c>
      <c r="Q632" s="15">
        <v>8000000</v>
      </c>
      <c r="R632" s="15">
        <v>8000000</v>
      </c>
      <c r="S632" s="15">
        <v>8000000</v>
      </c>
      <c r="T632" s="15">
        <v>7000000</v>
      </c>
      <c r="U632" s="23">
        <v>0.45390000000000003</v>
      </c>
      <c r="V632"/>
      <c r="W632"/>
      <c r="X632"/>
    </row>
    <row r="633" spans="1:24" s="21" customFormat="1" x14ac:dyDescent="0.3">
      <c r="A633" s="7" t="s">
        <v>281</v>
      </c>
      <c r="B633" s="7" t="s">
        <v>1116</v>
      </c>
      <c r="C633" s="7">
        <v>1301</v>
      </c>
      <c r="D633" s="7" t="s">
        <v>1334</v>
      </c>
      <c r="E633" s="7">
        <v>905</v>
      </c>
      <c r="F633" s="7">
        <v>250157</v>
      </c>
      <c r="G633" s="7" t="s">
        <v>1329</v>
      </c>
      <c r="H633" s="8" t="s">
        <v>1844</v>
      </c>
      <c r="I633" s="15">
        <v>8000000</v>
      </c>
      <c r="J633" s="15">
        <v>8000000</v>
      </c>
      <c r="K633" s="15">
        <v>3000000</v>
      </c>
      <c r="L633" s="15">
        <v>7000000</v>
      </c>
      <c r="M633" s="15">
        <v>7000000</v>
      </c>
      <c r="N633" s="15">
        <v>8000000</v>
      </c>
      <c r="O633" s="15">
        <v>7000000</v>
      </c>
      <c r="P633" s="15">
        <v>7000000</v>
      </c>
      <c r="Q633" s="15">
        <v>8000000</v>
      </c>
      <c r="R633" s="15">
        <v>8000000</v>
      </c>
      <c r="S633" s="15">
        <v>8000000</v>
      </c>
      <c r="T633" s="15">
        <v>7000000</v>
      </c>
      <c r="U633" s="23">
        <v>0.45390000000000003</v>
      </c>
      <c r="V633"/>
      <c r="W633"/>
      <c r="X633"/>
    </row>
    <row r="634" spans="1:24" s="21" customFormat="1" x14ac:dyDescent="0.3">
      <c r="A634" s="7" t="s">
        <v>281</v>
      </c>
      <c r="B634" s="7" t="s">
        <v>1116</v>
      </c>
      <c r="C634" s="7">
        <v>1301</v>
      </c>
      <c r="D634" s="7" t="s">
        <v>8</v>
      </c>
      <c r="E634" s="7">
        <v>905</v>
      </c>
      <c r="F634" s="7">
        <v>370381</v>
      </c>
      <c r="G634" s="7" t="s">
        <v>1329</v>
      </c>
      <c r="H634" s="8" t="s">
        <v>1845</v>
      </c>
      <c r="I634" s="15">
        <v>4000000</v>
      </c>
      <c r="J634" s="15">
        <v>4000000</v>
      </c>
      <c r="K634" s="15">
        <v>1000000</v>
      </c>
      <c r="L634" s="15">
        <v>3000000</v>
      </c>
      <c r="M634" s="15">
        <v>3000000</v>
      </c>
      <c r="N634" s="15">
        <v>4000000</v>
      </c>
      <c r="O634" s="15">
        <v>4000000</v>
      </c>
      <c r="P634" s="15">
        <v>3000000</v>
      </c>
      <c r="Q634" s="15">
        <v>4000000</v>
      </c>
      <c r="R634" s="15">
        <v>4000000</v>
      </c>
      <c r="S634" s="15">
        <v>4000000</v>
      </c>
      <c r="T634" s="15">
        <v>3000000</v>
      </c>
      <c r="U634" s="23">
        <v>0.45390000000000003</v>
      </c>
      <c r="V634"/>
      <c r="W634"/>
      <c r="X634"/>
    </row>
    <row r="635" spans="1:24" s="21" customFormat="1" x14ac:dyDescent="0.3">
      <c r="A635" s="7" t="s">
        <v>281</v>
      </c>
      <c r="B635" s="7" t="s">
        <v>1116</v>
      </c>
      <c r="C635" s="7">
        <v>1301</v>
      </c>
      <c r="D635" s="7" t="s">
        <v>8</v>
      </c>
      <c r="E635" s="7">
        <v>913</v>
      </c>
      <c r="F635" s="7">
        <v>131475</v>
      </c>
      <c r="G635" s="7" t="s">
        <v>1329</v>
      </c>
      <c r="H635" s="8" t="s">
        <v>1163</v>
      </c>
      <c r="I635" s="15">
        <v>1000000</v>
      </c>
      <c r="J635" s="15">
        <v>1000000</v>
      </c>
      <c r="K635" s="15">
        <v>1000000</v>
      </c>
      <c r="L635" s="15">
        <v>3000000</v>
      </c>
      <c r="M635" s="15">
        <v>3000000</v>
      </c>
      <c r="N635" s="15">
        <v>1000000</v>
      </c>
      <c r="O635" s="15">
        <v>1000000</v>
      </c>
      <c r="P635" s="15">
        <v>3000000</v>
      </c>
      <c r="Q635" s="15">
        <v>3000000</v>
      </c>
      <c r="R635" s="15">
        <v>1000000</v>
      </c>
      <c r="S635" s="15">
        <v>3000000</v>
      </c>
      <c r="T635" s="15">
        <v>1000000</v>
      </c>
      <c r="U635" s="23">
        <v>0.45390000000000003</v>
      </c>
      <c r="V635"/>
      <c r="W635"/>
      <c r="X635"/>
    </row>
    <row r="636" spans="1:24" s="21" customFormat="1" x14ac:dyDescent="0.3">
      <c r="A636" s="7" t="s">
        <v>281</v>
      </c>
      <c r="B636" s="7" t="s">
        <v>1116</v>
      </c>
      <c r="C636" s="7">
        <v>1301</v>
      </c>
      <c r="D636" s="7" t="s">
        <v>8</v>
      </c>
      <c r="E636" s="7">
        <v>913</v>
      </c>
      <c r="F636" s="7">
        <v>111547</v>
      </c>
      <c r="G636" s="7" t="s">
        <v>1329</v>
      </c>
      <c r="H636" s="8" t="s">
        <v>1846</v>
      </c>
      <c r="I636" s="15">
        <v>2000000</v>
      </c>
      <c r="J636" s="15">
        <v>1000000</v>
      </c>
      <c r="K636" s="15">
        <v>1000000</v>
      </c>
      <c r="L636" s="15">
        <v>1000000</v>
      </c>
      <c r="M636" s="15">
        <v>1000000</v>
      </c>
      <c r="N636" s="15">
        <v>1000000</v>
      </c>
      <c r="O636" s="15">
        <v>1000000</v>
      </c>
      <c r="P636" s="15">
        <v>1000000</v>
      </c>
      <c r="Q636" s="15">
        <v>2000000</v>
      </c>
      <c r="R636" s="15">
        <v>2000000</v>
      </c>
      <c r="S636" s="15">
        <v>2000000</v>
      </c>
      <c r="T636" s="15">
        <v>2000000</v>
      </c>
      <c r="U636" s="23">
        <v>0.45390000000000003</v>
      </c>
      <c r="V636"/>
      <c r="W636"/>
      <c r="X636"/>
    </row>
    <row r="637" spans="1:24" s="21" customFormat="1" x14ac:dyDescent="0.3">
      <c r="A637" s="7" t="s">
        <v>281</v>
      </c>
      <c r="B637" s="7" t="s">
        <v>1116</v>
      </c>
      <c r="C637" s="7">
        <v>1301</v>
      </c>
      <c r="D637" s="7" t="s">
        <v>1220</v>
      </c>
      <c r="E637" s="7">
        <v>905</v>
      </c>
      <c r="F637" s="7">
        <v>250015</v>
      </c>
      <c r="G637" s="7" t="s">
        <v>1329</v>
      </c>
      <c r="H637" s="8" t="s">
        <v>1147</v>
      </c>
      <c r="I637" s="15">
        <v>2000000</v>
      </c>
      <c r="J637" s="15">
        <v>2000000</v>
      </c>
      <c r="K637" s="15">
        <v>1000000</v>
      </c>
      <c r="L637" s="15">
        <v>2000000</v>
      </c>
      <c r="M637" s="15">
        <v>2000000</v>
      </c>
      <c r="N637" s="15">
        <v>2000000</v>
      </c>
      <c r="O637" s="15">
        <v>2000000</v>
      </c>
      <c r="P637" s="15">
        <v>2000000</v>
      </c>
      <c r="Q637" s="15">
        <v>2000000</v>
      </c>
      <c r="R637" s="15">
        <v>2000000</v>
      </c>
      <c r="S637" s="15">
        <v>2000000</v>
      </c>
      <c r="T637" s="15">
        <v>2000000</v>
      </c>
      <c r="U637" s="23">
        <v>0.45390000000000003</v>
      </c>
      <c r="V637"/>
      <c r="W637"/>
      <c r="X637"/>
    </row>
    <row r="638" spans="1:24" s="21" customFormat="1" x14ac:dyDescent="0.3">
      <c r="A638" s="7" t="s">
        <v>281</v>
      </c>
      <c r="B638" s="7" t="s">
        <v>1116</v>
      </c>
      <c r="C638" s="7">
        <v>1301</v>
      </c>
      <c r="D638" s="7" t="s">
        <v>1222</v>
      </c>
      <c r="E638" s="7">
        <v>905</v>
      </c>
      <c r="F638" s="7" t="s">
        <v>1190</v>
      </c>
      <c r="G638" s="7" t="s">
        <v>1329</v>
      </c>
      <c r="H638" s="8" t="s">
        <v>1151</v>
      </c>
      <c r="I638" s="15">
        <v>10000000</v>
      </c>
      <c r="J638" s="15">
        <v>13000000</v>
      </c>
      <c r="K638" s="15">
        <v>8000000</v>
      </c>
      <c r="L638" s="15">
        <v>10000000</v>
      </c>
      <c r="M638" s="15">
        <v>10000000</v>
      </c>
      <c r="N638" s="15">
        <v>13000000</v>
      </c>
      <c r="O638" s="15">
        <v>13000000</v>
      </c>
      <c r="P638" s="15">
        <v>13000000</v>
      </c>
      <c r="Q638" s="15">
        <v>15000000</v>
      </c>
      <c r="R638" s="15">
        <v>15000000</v>
      </c>
      <c r="S638" s="15">
        <v>15000000</v>
      </c>
      <c r="T638" s="15">
        <v>15000000</v>
      </c>
      <c r="U638" s="23">
        <v>0.45390000000000003</v>
      </c>
      <c r="V638"/>
      <c r="W638"/>
      <c r="X638"/>
    </row>
    <row r="639" spans="1:24" s="21" customFormat="1" x14ac:dyDescent="0.3">
      <c r="A639" s="7" t="s">
        <v>281</v>
      </c>
      <c r="B639" s="7" t="s">
        <v>1116</v>
      </c>
      <c r="C639" s="7">
        <v>1301</v>
      </c>
      <c r="D639" s="7" t="s">
        <v>8</v>
      </c>
      <c r="E639" s="7">
        <v>903</v>
      </c>
      <c r="F639" s="7">
        <v>250286</v>
      </c>
      <c r="G639" s="7" t="s">
        <v>1329</v>
      </c>
      <c r="H639" s="8" t="s">
        <v>1847</v>
      </c>
      <c r="I639" s="15">
        <v>3000000</v>
      </c>
      <c r="J639" s="15">
        <v>2000000</v>
      </c>
      <c r="K639" s="15">
        <v>1000000</v>
      </c>
      <c r="L639" s="15">
        <v>1000000</v>
      </c>
      <c r="M639" s="15">
        <v>1000000</v>
      </c>
      <c r="N639" s="15">
        <v>3000000</v>
      </c>
      <c r="O639" s="15">
        <v>3000000</v>
      </c>
      <c r="P639" s="15">
        <v>2000000</v>
      </c>
      <c r="Q639" s="15">
        <v>3000000</v>
      </c>
      <c r="R639" s="15">
        <v>2000000</v>
      </c>
      <c r="S639" s="15">
        <v>3000000</v>
      </c>
      <c r="T639" s="15">
        <v>3000000</v>
      </c>
      <c r="U639" s="23">
        <v>0.45390000000000003</v>
      </c>
      <c r="V639"/>
      <c r="W639"/>
      <c r="X639"/>
    </row>
    <row r="640" spans="1:24" s="21" customFormat="1" x14ac:dyDescent="0.3">
      <c r="A640" s="7" t="s">
        <v>281</v>
      </c>
      <c r="B640" s="7" t="s">
        <v>1116</v>
      </c>
      <c r="C640" s="7">
        <v>1301</v>
      </c>
      <c r="D640" s="7" t="s">
        <v>1216</v>
      </c>
      <c r="E640" s="7">
        <v>905</v>
      </c>
      <c r="F640" s="7">
        <v>110218</v>
      </c>
      <c r="G640" s="7" t="s">
        <v>1895</v>
      </c>
      <c r="H640" s="8" t="s">
        <v>1180</v>
      </c>
      <c r="I640" s="15">
        <v>24000000</v>
      </c>
      <c r="J640" s="15">
        <v>24000000</v>
      </c>
      <c r="K640" s="15">
        <v>18000000</v>
      </c>
      <c r="L640" s="15">
        <v>20000000</v>
      </c>
      <c r="M640" s="15">
        <v>20000000</v>
      </c>
      <c r="N640" s="15">
        <v>24000000</v>
      </c>
      <c r="O640" s="15">
        <v>24000000</v>
      </c>
      <c r="P640" s="15">
        <v>24000000</v>
      </c>
      <c r="Q640" s="15">
        <v>23000000</v>
      </c>
      <c r="R640" s="15">
        <v>27000000</v>
      </c>
      <c r="S640" s="15">
        <v>23000000</v>
      </c>
      <c r="T640" s="15">
        <v>20000000</v>
      </c>
      <c r="U640" s="23">
        <v>0.45390000000000003</v>
      </c>
      <c r="V640"/>
      <c r="W640"/>
      <c r="X640"/>
    </row>
    <row r="641" spans="1:24" s="21" customFormat="1" x14ac:dyDescent="0.3">
      <c r="A641" s="7" t="s">
        <v>281</v>
      </c>
      <c r="B641" s="7" t="s">
        <v>1116</v>
      </c>
      <c r="C641" s="7">
        <v>1301</v>
      </c>
      <c r="D641" s="7" t="s">
        <v>8</v>
      </c>
      <c r="E641" s="7">
        <v>913</v>
      </c>
      <c r="F641" s="7">
        <v>110125</v>
      </c>
      <c r="G641" s="7" t="s">
        <v>1895</v>
      </c>
      <c r="H641" s="8" t="s">
        <v>1848</v>
      </c>
      <c r="I641" s="15">
        <v>14000000</v>
      </c>
      <c r="J641" s="15">
        <v>14000000</v>
      </c>
      <c r="K641" s="15">
        <v>10000000</v>
      </c>
      <c r="L641" s="15">
        <v>10000000</v>
      </c>
      <c r="M641" s="15">
        <v>10000000</v>
      </c>
      <c r="N641" s="15">
        <v>18000000</v>
      </c>
      <c r="O641" s="15">
        <v>20000000</v>
      </c>
      <c r="P641" s="15">
        <v>15000000</v>
      </c>
      <c r="Q641" s="15">
        <v>16000000</v>
      </c>
      <c r="R641" s="15">
        <v>18000000</v>
      </c>
      <c r="S641" s="15">
        <v>16000000</v>
      </c>
      <c r="T641" s="15">
        <v>17000000</v>
      </c>
      <c r="U641" s="23">
        <v>0.45390000000000003</v>
      </c>
      <c r="V641"/>
      <c r="W641"/>
      <c r="X641"/>
    </row>
    <row r="642" spans="1:24" s="21" customFormat="1" x14ac:dyDescent="0.3">
      <c r="A642" s="7" t="s">
        <v>281</v>
      </c>
      <c r="B642" s="7" t="s">
        <v>1116</v>
      </c>
      <c r="C642" s="7">
        <v>1301</v>
      </c>
      <c r="D642" s="7" t="s">
        <v>8</v>
      </c>
      <c r="E642" s="7">
        <v>913</v>
      </c>
      <c r="F642" s="7">
        <v>110874</v>
      </c>
      <c r="G642" s="7" t="s">
        <v>1895</v>
      </c>
      <c r="H642" s="8" t="s">
        <v>1849</v>
      </c>
      <c r="I642" s="15">
        <v>2000000</v>
      </c>
      <c r="J642" s="15">
        <v>2000000</v>
      </c>
      <c r="K642" s="15">
        <v>2000000</v>
      </c>
      <c r="L642" s="15">
        <v>3000000</v>
      </c>
      <c r="M642" s="15">
        <v>3000000</v>
      </c>
      <c r="N642" s="15">
        <v>2000000</v>
      </c>
      <c r="O642" s="15">
        <v>5000000</v>
      </c>
      <c r="P642" s="15">
        <v>2000000</v>
      </c>
      <c r="Q642" s="15">
        <v>2000000</v>
      </c>
      <c r="R642" s="15">
        <v>3000000</v>
      </c>
      <c r="S642" s="15">
        <v>2000000</v>
      </c>
      <c r="T642" s="15">
        <v>3000000</v>
      </c>
      <c r="U642" s="23">
        <v>0.45390000000000003</v>
      </c>
      <c r="V642"/>
      <c r="W642"/>
      <c r="X642"/>
    </row>
    <row r="643" spans="1:24" s="21" customFormat="1" x14ac:dyDescent="0.3">
      <c r="A643" s="7" t="s">
        <v>281</v>
      </c>
      <c r="B643" s="7" t="s">
        <v>1116</v>
      </c>
      <c r="C643" s="7">
        <v>1301</v>
      </c>
      <c r="D643" s="7" t="s">
        <v>8</v>
      </c>
      <c r="E643" s="7">
        <v>913</v>
      </c>
      <c r="F643" s="7" t="s">
        <v>444</v>
      </c>
      <c r="G643" s="16" t="s">
        <v>1895</v>
      </c>
      <c r="H643" s="8" t="s">
        <v>1850</v>
      </c>
      <c r="I643" s="15">
        <v>8000000</v>
      </c>
      <c r="J643" s="15">
        <v>8000000</v>
      </c>
      <c r="K643" s="15">
        <v>9000000</v>
      </c>
      <c r="L643" s="15">
        <v>10000000</v>
      </c>
      <c r="M643" s="15">
        <v>10000000</v>
      </c>
      <c r="N643" s="15">
        <v>10000000</v>
      </c>
      <c r="O643" s="15">
        <v>10000000</v>
      </c>
      <c r="P643" s="15">
        <v>8000000</v>
      </c>
      <c r="Q643" s="15">
        <v>12000000</v>
      </c>
      <c r="R643" s="15">
        <v>11000000</v>
      </c>
      <c r="S643" s="15">
        <v>12000000</v>
      </c>
      <c r="T643" s="15">
        <v>10000000</v>
      </c>
      <c r="U643" s="23">
        <v>0.45390000000000003</v>
      </c>
      <c r="V643"/>
      <c r="W643"/>
      <c r="X643"/>
    </row>
    <row r="644" spans="1:24" s="21" customFormat="1" x14ac:dyDescent="0.3">
      <c r="A644" s="7" t="s">
        <v>281</v>
      </c>
      <c r="B644" s="7" t="s">
        <v>1116</v>
      </c>
      <c r="C644" s="7">
        <v>1301</v>
      </c>
      <c r="D644" s="7" t="s">
        <v>8</v>
      </c>
      <c r="E644" s="7">
        <v>999</v>
      </c>
      <c r="F644" s="7" t="s">
        <v>8</v>
      </c>
      <c r="G644" s="16" t="s">
        <v>1895</v>
      </c>
      <c r="H644" s="8" t="s">
        <v>1777</v>
      </c>
      <c r="I644" s="15">
        <v>10000000</v>
      </c>
      <c r="J644" s="15">
        <v>10000000</v>
      </c>
      <c r="K644" s="15">
        <v>10000000</v>
      </c>
      <c r="L644" s="15">
        <v>10000000</v>
      </c>
      <c r="M644" s="15">
        <v>10000000</v>
      </c>
      <c r="N644" s="15">
        <v>22000000</v>
      </c>
      <c r="O644" s="15">
        <v>28000000</v>
      </c>
      <c r="P644" s="15">
        <v>21000000</v>
      </c>
      <c r="Q644" s="15">
        <v>24000000</v>
      </c>
      <c r="R644" s="15">
        <v>27000000</v>
      </c>
      <c r="S644" s="15">
        <v>24000000</v>
      </c>
      <c r="T644" s="15">
        <v>24000000</v>
      </c>
      <c r="U644" s="23">
        <v>0.45390000000000003</v>
      </c>
      <c r="V644"/>
      <c r="W644"/>
      <c r="X644"/>
    </row>
    <row r="645" spans="1:24" s="21" customFormat="1" x14ac:dyDescent="0.3">
      <c r="A645" s="7" t="s">
        <v>281</v>
      </c>
      <c r="B645" s="7" t="s">
        <v>1116</v>
      </c>
      <c r="C645" s="7">
        <v>1301</v>
      </c>
      <c r="D645" s="7" t="s">
        <v>252</v>
      </c>
      <c r="E645" s="7">
        <v>913</v>
      </c>
      <c r="F645" s="7" t="s">
        <v>252</v>
      </c>
      <c r="G645" s="16" t="s">
        <v>1895</v>
      </c>
      <c r="H645" s="8" t="s">
        <v>1831</v>
      </c>
      <c r="I645" s="15">
        <v>10000000</v>
      </c>
      <c r="J645" s="15">
        <v>10000000</v>
      </c>
      <c r="K645" s="15">
        <v>10000000</v>
      </c>
      <c r="L645" s="15">
        <v>10000000</v>
      </c>
      <c r="M645" s="15">
        <v>10000000</v>
      </c>
      <c r="N645" s="15">
        <v>10000000</v>
      </c>
      <c r="O645" s="15">
        <v>20000000</v>
      </c>
      <c r="P645" s="15">
        <v>10000000</v>
      </c>
      <c r="Q645" s="15">
        <v>10000000</v>
      </c>
      <c r="R645" s="15">
        <v>10000000</v>
      </c>
      <c r="S645" s="15">
        <v>10000000</v>
      </c>
      <c r="T645" s="15">
        <v>10000000</v>
      </c>
      <c r="U645" s="23">
        <v>0.45390000000000003</v>
      </c>
      <c r="V645"/>
      <c r="W645"/>
      <c r="X645"/>
    </row>
    <row r="646" spans="1:24" s="21" customFormat="1" x14ac:dyDescent="0.3">
      <c r="A646" s="7" t="s">
        <v>281</v>
      </c>
      <c r="B646" s="7" t="s">
        <v>1116</v>
      </c>
      <c r="C646" s="7">
        <v>1301</v>
      </c>
      <c r="D646" s="7" t="s">
        <v>1208</v>
      </c>
      <c r="E646" s="7">
        <v>907</v>
      </c>
      <c r="F646" s="7" t="s">
        <v>1208</v>
      </c>
      <c r="G646" s="16" t="s">
        <v>1896</v>
      </c>
      <c r="H646" s="8" t="s">
        <v>1851</v>
      </c>
      <c r="I646" s="15">
        <v>150000000</v>
      </c>
      <c r="J646" s="15">
        <v>100000000</v>
      </c>
      <c r="K646" s="15">
        <v>100000000</v>
      </c>
      <c r="L646" s="15">
        <v>100000000</v>
      </c>
      <c r="M646" s="15">
        <v>110000000</v>
      </c>
      <c r="N646" s="15">
        <v>110000000</v>
      </c>
      <c r="O646" s="15">
        <v>109000000</v>
      </c>
      <c r="P646" s="15">
        <v>133000000</v>
      </c>
      <c r="Q646" s="15">
        <v>150000000</v>
      </c>
      <c r="R646" s="15">
        <v>150000000</v>
      </c>
      <c r="S646" s="15">
        <v>200000000</v>
      </c>
      <c r="T646" s="15">
        <v>240000000</v>
      </c>
      <c r="U646" s="23">
        <v>0.45390000000000003</v>
      </c>
      <c r="V646"/>
      <c r="W646"/>
      <c r="X646"/>
    </row>
    <row r="647" spans="1:24" s="21" customFormat="1" x14ac:dyDescent="0.3">
      <c r="A647" s="7" t="s">
        <v>281</v>
      </c>
      <c r="B647" s="7" t="s">
        <v>1116</v>
      </c>
      <c r="C647" s="7">
        <v>1301</v>
      </c>
      <c r="D647" s="7" t="s">
        <v>8</v>
      </c>
      <c r="E647" s="7">
        <v>907</v>
      </c>
      <c r="F647" s="7">
        <v>131886</v>
      </c>
      <c r="G647" s="16" t="s">
        <v>1896</v>
      </c>
      <c r="H647" s="8" t="s">
        <v>1852</v>
      </c>
      <c r="I647" s="15">
        <v>10000000</v>
      </c>
      <c r="J647" s="15">
        <v>7000000</v>
      </c>
      <c r="K647" s="15">
        <v>8000000</v>
      </c>
      <c r="L647" s="15">
        <v>8000000</v>
      </c>
      <c r="M647" s="15">
        <v>11000000</v>
      </c>
      <c r="N647" s="15">
        <v>10000000</v>
      </c>
      <c r="O647" s="15">
        <v>7000000</v>
      </c>
      <c r="P647" s="15">
        <v>8000000</v>
      </c>
      <c r="Q647" s="15">
        <v>12000000</v>
      </c>
      <c r="R647" s="15">
        <v>12000000</v>
      </c>
      <c r="S647" s="15">
        <v>12000000</v>
      </c>
      <c r="T647" s="15">
        <v>14000000</v>
      </c>
      <c r="U647" s="23">
        <v>0.45390000000000003</v>
      </c>
      <c r="V647"/>
      <c r="W647"/>
      <c r="X647"/>
    </row>
    <row r="648" spans="1:24" s="21" customFormat="1" x14ac:dyDescent="0.3">
      <c r="A648" s="7" t="s">
        <v>281</v>
      </c>
      <c r="B648" s="7" t="s">
        <v>1116</v>
      </c>
      <c r="C648" s="7">
        <v>1301</v>
      </c>
      <c r="D648" s="7" t="s">
        <v>1795</v>
      </c>
      <c r="E648" s="7">
        <v>913</v>
      </c>
      <c r="F648" s="7" t="s">
        <v>1900</v>
      </c>
      <c r="G648" s="16" t="s">
        <v>1896</v>
      </c>
      <c r="H648" s="8" t="s">
        <v>1853</v>
      </c>
      <c r="I648" s="15">
        <v>10000000</v>
      </c>
      <c r="J648" s="15">
        <v>7000000</v>
      </c>
      <c r="K648" s="15">
        <v>8000000</v>
      </c>
      <c r="L648" s="15">
        <v>8000000</v>
      </c>
      <c r="M648" s="15">
        <v>11000000</v>
      </c>
      <c r="N648" s="15">
        <v>10000000</v>
      </c>
      <c r="O648" s="15">
        <v>7000000</v>
      </c>
      <c r="P648" s="15">
        <v>8000000</v>
      </c>
      <c r="Q648" s="15">
        <v>12000000</v>
      </c>
      <c r="R648" s="15">
        <v>12000000</v>
      </c>
      <c r="S648" s="15">
        <v>12000000</v>
      </c>
      <c r="T648" s="15">
        <v>14000000</v>
      </c>
      <c r="U648" s="23">
        <v>0.45390000000000003</v>
      </c>
      <c r="V648"/>
      <c r="W648"/>
      <c r="X648"/>
    </row>
    <row r="649" spans="1:24" s="21" customFormat="1" x14ac:dyDescent="0.3">
      <c r="A649" s="7" t="s">
        <v>281</v>
      </c>
      <c r="B649" s="7" t="s">
        <v>1116</v>
      </c>
      <c r="C649" s="7">
        <v>1301</v>
      </c>
      <c r="D649" s="7" t="s">
        <v>1328</v>
      </c>
      <c r="E649" s="7">
        <v>907</v>
      </c>
      <c r="F649" s="7">
        <v>131799</v>
      </c>
      <c r="G649" s="16" t="s">
        <v>1896</v>
      </c>
      <c r="H649" s="8" t="s">
        <v>1854</v>
      </c>
      <c r="I649" s="15">
        <v>5000000</v>
      </c>
      <c r="J649" s="15">
        <v>4000000</v>
      </c>
      <c r="K649" s="15">
        <v>5000000</v>
      </c>
      <c r="L649" s="15">
        <v>5000000</v>
      </c>
      <c r="M649" s="15">
        <v>6000000</v>
      </c>
      <c r="N649" s="15">
        <v>5000000</v>
      </c>
      <c r="O649" s="15">
        <v>4000000</v>
      </c>
      <c r="P649" s="15">
        <v>5000000</v>
      </c>
      <c r="Q649" s="15">
        <v>7000000</v>
      </c>
      <c r="R649" s="15">
        <v>7000000</v>
      </c>
      <c r="S649" s="15">
        <v>7000000</v>
      </c>
      <c r="T649" s="15">
        <v>8000000</v>
      </c>
      <c r="U649" s="23">
        <v>0.45390000000000003</v>
      </c>
      <c r="V649"/>
      <c r="W649"/>
      <c r="X649"/>
    </row>
    <row r="650" spans="1:24" s="21" customFormat="1" x14ac:dyDescent="0.3">
      <c r="A650" s="7" t="s">
        <v>281</v>
      </c>
      <c r="B650" s="7" t="s">
        <v>1116</v>
      </c>
      <c r="C650" s="7">
        <v>1301</v>
      </c>
      <c r="D650" s="7" t="s">
        <v>1209</v>
      </c>
      <c r="E650" s="7">
        <v>907</v>
      </c>
      <c r="F650" s="7">
        <v>131432</v>
      </c>
      <c r="G650" s="16" t="s">
        <v>1896</v>
      </c>
      <c r="H650" s="8" t="s">
        <v>1855</v>
      </c>
      <c r="I650" s="15">
        <v>3000000</v>
      </c>
      <c r="J650" s="15">
        <v>2000000</v>
      </c>
      <c r="K650" s="15">
        <v>3000000</v>
      </c>
      <c r="L650" s="15">
        <v>3000000</v>
      </c>
      <c r="M650" s="15">
        <v>4000000</v>
      </c>
      <c r="N650" s="15">
        <v>3000000</v>
      </c>
      <c r="O650" s="15">
        <v>2000000</v>
      </c>
      <c r="P650" s="15">
        <v>3000000</v>
      </c>
      <c r="Q650" s="15">
        <v>4000000</v>
      </c>
      <c r="R650" s="15">
        <v>4000000</v>
      </c>
      <c r="S650" s="15">
        <v>4000000</v>
      </c>
      <c r="T650" s="15">
        <v>5000000</v>
      </c>
      <c r="U650" s="23">
        <v>0.45390000000000003</v>
      </c>
      <c r="V650"/>
      <c r="W650"/>
      <c r="X650"/>
    </row>
    <row r="651" spans="1:24" s="21" customFormat="1" x14ac:dyDescent="0.3">
      <c r="A651" s="7" t="s">
        <v>281</v>
      </c>
      <c r="B651" s="7" t="s">
        <v>1116</v>
      </c>
      <c r="C651" s="7">
        <v>1301</v>
      </c>
      <c r="D651" s="7" t="s">
        <v>295</v>
      </c>
      <c r="E651" s="7">
        <v>921</v>
      </c>
      <c r="F651" s="7" t="s">
        <v>295</v>
      </c>
      <c r="G651" s="16" t="s">
        <v>1896</v>
      </c>
      <c r="H651" s="8" t="s">
        <v>288</v>
      </c>
      <c r="I651" s="15">
        <v>20000000</v>
      </c>
      <c r="J651" s="15">
        <v>20000000</v>
      </c>
      <c r="K651" s="15">
        <v>20000000</v>
      </c>
      <c r="L651" s="15">
        <v>25000000</v>
      </c>
      <c r="M651" s="15">
        <v>25000000</v>
      </c>
      <c r="N651" s="15">
        <v>20000000</v>
      </c>
      <c r="O651" s="15">
        <v>20000000</v>
      </c>
      <c r="P651" s="15">
        <v>20000000</v>
      </c>
      <c r="Q651" s="15">
        <v>30000000</v>
      </c>
      <c r="R651" s="15">
        <v>30000000</v>
      </c>
      <c r="S651" s="15">
        <v>30000000</v>
      </c>
      <c r="T651" s="15">
        <v>40000000</v>
      </c>
      <c r="U651" s="23">
        <v>0.45390000000000003</v>
      </c>
      <c r="V651"/>
      <c r="W651"/>
      <c r="X651"/>
    </row>
    <row r="652" spans="1:24" s="21" customFormat="1" x14ac:dyDescent="0.3">
      <c r="A652" s="7" t="s">
        <v>281</v>
      </c>
      <c r="B652" s="7" t="s">
        <v>1116</v>
      </c>
      <c r="C652" s="7">
        <v>1301</v>
      </c>
      <c r="D652" s="7" t="s">
        <v>292</v>
      </c>
      <c r="E652" s="7">
        <v>921</v>
      </c>
      <c r="F652" s="7" t="s">
        <v>292</v>
      </c>
      <c r="G652" s="16" t="s">
        <v>1896</v>
      </c>
      <c r="H652" s="8" t="s">
        <v>1856</v>
      </c>
      <c r="I652" s="15">
        <v>10000000</v>
      </c>
      <c r="J652" s="15">
        <v>12000000</v>
      </c>
      <c r="K652" s="15">
        <v>14000000</v>
      </c>
      <c r="L652" s="15">
        <v>14000000</v>
      </c>
      <c r="M652" s="15">
        <v>18000000</v>
      </c>
      <c r="N652" s="15">
        <v>16000000</v>
      </c>
      <c r="O652" s="15">
        <v>12000000</v>
      </c>
      <c r="P652" s="15">
        <v>14000000</v>
      </c>
      <c r="Q652" s="15">
        <v>20000000</v>
      </c>
      <c r="R652" s="15">
        <v>20000000</v>
      </c>
      <c r="S652" s="15">
        <v>20000000</v>
      </c>
      <c r="T652" s="15">
        <v>24000000</v>
      </c>
      <c r="U652" s="23">
        <v>0.45390000000000003</v>
      </c>
      <c r="V652"/>
      <c r="W652"/>
      <c r="X652"/>
    </row>
    <row r="653" spans="1:24" s="21" customFormat="1" x14ac:dyDescent="0.3">
      <c r="A653" s="7" t="s">
        <v>281</v>
      </c>
      <c r="B653" s="7" t="s">
        <v>1116</v>
      </c>
      <c r="C653" s="7">
        <v>1301</v>
      </c>
      <c r="D653" s="7" t="s">
        <v>8</v>
      </c>
      <c r="E653" s="7">
        <v>921</v>
      </c>
      <c r="F653" s="7" t="s">
        <v>8</v>
      </c>
      <c r="G653" s="16" t="s">
        <v>1896</v>
      </c>
      <c r="H653" s="8" t="s">
        <v>1857</v>
      </c>
      <c r="I653" s="15">
        <v>10000000</v>
      </c>
      <c r="J653" s="15">
        <v>9000000</v>
      </c>
      <c r="K653" s="15">
        <v>10000000</v>
      </c>
      <c r="L653" s="15">
        <v>10000000</v>
      </c>
      <c r="M653" s="15">
        <v>14000000</v>
      </c>
      <c r="N653" s="15">
        <v>12000000</v>
      </c>
      <c r="O653" s="15">
        <v>9000000</v>
      </c>
      <c r="P653" s="15">
        <v>11000000</v>
      </c>
      <c r="Q653" s="15">
        <v>15000000</v>
      </c>
      <c r="R653" s="15">
        <v>15000000</v>
      </c>
      <c r="S653" s="15">
        <v>15000000</v>
      </c>
      <c r="T653" s="15">
        <v>18000000</v>
      </c>
      <c r="U653" s="23">
        <v>0.45390000000000003</v>
      </c>
      <c r="V653"/>
      <c r="W653"/>
      <c r="X653"/>
    </row>
    <row r="654" spans="1:24" s="21" customFormat="1" x14ac:dyDescent="0.3">
      <c r="A654" s="7" t="s">
        <v>281</v>
      </c>
      <c r="B654" s="7" t="s">
        <v>1116</v>
      </c>
      <c r="C654" s="7">
        <v>1301</v>
      </c>
      <c r="D654" s="7" t="s">
        <v>8</v>
      </c>
      <c r="E654" s="7">
        <v>921</v>
      </c>
      <c r="F654" s="7" t="s">
        <v>8</v>
      </c>
      <c r="G654" s="16" t="s">
        <v>1896</v>
      </c>
      <c r="H654" s="8" t="s">
        <v>287</v>
      </c>
      <c r="I654" s="15">
        <v>10000000</v>
      </c>
      <c r="J654" s="15">
        <v>9000000</v>
      </c>
      <c r="K654" s="15">
        <v>10000000</v>
      </c>
      <c r="L654" s="15">
        <v>10000000</v>
      </c>
      <c r="M654" s="15">
        <v>14000000</v>
      </c>
      <c r="N654" s="15">
        <v>12000000</v>
      </c>
      <c r="O654" s="15">
        <v>9000000</v>
      </c>
      <c r="P654" s="15">
        <v>11000000</v>
      </c>
      <c r="Q654" s="15">
        <v>15000000</v>
      </c>
      <c r="R654" s="15">
        <v>15000000</v>
      </c>
      <c r="S654" s="15">
        <v>15000000</v>
      </c>
      <c r="T654" s="15">
        <v>18000000</v>
      </c>
      <c r="U654" s="23">
        <v>0.45390000000000003</v>
      </c>
      <c r="V654"/>
      <c r="W654"/>
      <c r="X654"/>
    </row>
    <row r="655" spans="1:24" s="21" customFormat="1" x14ac:dyDescent="0.3">
      <c r="A655" s="7" t="s">
        <v>281</v>
      </c>
      <c r="B655" s="7" t="s">
        <v>1116</v>
      </c>
      <c r="C655" s="7">
        <v>1301</v>
      </c>
      <c r="D655" s="7" t="s">
        <v>293</v>
      </c>
      <c r="E655" s="7">
        <v>907</v>
      </c>
      <c r="F655" s="7" t="s">
        <v>293</v>
      </c>
      <c r="G655" s="7" t="s">
        <v>1896</v>
      </c>
      <c r="H655" s="8" t="s">
        <v>1858</v>
      </c>
      <c r="I655" s="15">
        <v>30000000</v>
      </c>
      <c r="J655" s="15">
        <v>15000000</v>
      </c>
      <c r="K655" s="15">
        <v>30000000</v>
      </c>
      <c r="L655" s="15">
        <v>35000000</v>
      </c>
      <c r="M655" s="15">
        <v>35000000</v>
      </c>
      <c r="N655" s="15">
        <v>30000000</v>
      </c>
      <c r="O655" s="15">
        <v>30000000</v>
      </c>
      <c r="P655" s="15">
        <v>35000000</v>
      </c>
      <c r="Q655" s="15">
        <v>40000000</v>
      </c>
      <c r="R655" s="15">
        <v>40000000</v>
      </c>
      <c r="S655" s="15">
        <v>50000000</v>
      </c>
      <c r="T655" s="15">
        <v>60000000</v>
      </c>
      <c r="U655" s="23">
        <v>0.45390000000000003</v>
      </c>
      <c r="V655"/>
      <c r="W655"/>
      <c r="X655"/>
    </row>
    <row r="656" spans="1:24" s="21" customFormat="1" x14ac:dyDescent="0.3">
      <c r="A656" s="7" t="s">
        <v>281</v>
      </c>
      <c r="B656" s="7" t="s">
        <v>1116</v>
      </c>
      <c r="C656" s="7">
        <v>1301</v>
      </c>
      <c r="D656" s="7" t="s">
        <v>8</v>
      </c>
      <c r="E656" s="7">
        <v>913</v>
      </c>
      <c r="F656" s="7">
        <v>111630</v>
      </c>
      <c r="G656" s="7" t="s">
        <v>1195</v>
      </c>
      <c r="H656" s="8" t="s">
        <v>1315</v>
      </c>
      <c r="I656" s="15">
        <v>10000000</v>
      </c>
      <c r="J656" s="15">
        <v>11000000</v>
      </c>
      <c r="K656" s="15">
        <v>15000000</v>
      </c>
      <c r="L656" s="15">
        <v>15000000</v>
      </c>
      <c r="M656" s="15">
        <v>15000000</v>
      </c>
      <c r="N656" s="15">
        <v>15000000</v>
      </c>
      <c r="O656" s="15">
        <v>15000000</v>
      </c>
      <c r="P656" s="15">
        <v>14000000</v>
      </c>
      <c r="Q656" s="15">
        <v>20000000</v>
      </c>
      <c r="R656" s="15">
        <v>21000000</v>
      </c>
      <c r="S656" s="15">
        <v>20000000</v>
      </c>
      <c r="T656" s="15">
        <v>20000000</v>
      </c>
      <c r="U656" s="23">
        <v>0.45390000000000003</v>
      </c>
      <c r="V656"/>
      <c r="W656"/>
      <c r="X656"/>
    </row>
    <row r="657" spans="1:24" s="21" customFormat="1" x14ac:dyDescent="0.3">
      <c r="A657" s="7" t="s">
        <v>281</v>
      </c>
      <c r="B657" s="7" t="s">
        <v>1116</v>
      </c>
      <c r="C657" s="7">
        <v>1301</v>
      </c>
      <c r="D657" s="7" t="s">
        <v>8</v>
      </c>
      <c r="E657" s="7">
        <v>907</v>
      </c>
      <c r="F657" s="7">
        <v>132025</v>
      </c>
      <c r="G657" s="7" t="s">
        <v>1195</v>
      </c>
      <c r="H657" s="8" t="s">
        <v>1859</v>
      </c>
      <c r="I657" s="15">
        <v>4000000</v>
      </c>
      <c r="J657" s="15">
        <v>3000000</v>
      </c>
      <c r="K657" s="15">
        <v>4000000</v>
      </c>
      <c r="L657" s="15">
        <v>2000000</v>
      </c>
      <c r="M657" s="15">
        <v>3000000</v>
      </c>
      <c r="N657" s="15">
        <v>4000000</v>
      </c>
      <c r="O657" s="15">
        <v>4000000</v>
      </c>
      <c r="P657" s="15">
        <v>4000000</v>
      </c>
      <c r="Q657" s="15">
        <v>6000000</v>
      </c>
      <c r="R657" s="15">
        <v>7000000</v>
      </c>
      <c r="S657" s="15">
        <v>9000000</v>
      </c>
      <c r="T657" s="15">
        <v>10000000</v>
      </c>
      <c r="U657" s="23">
        <v>0.45390000000000003</v>
      </c>
      <c r="V657"/>
      <c r="W657"/>
      <c r="X657"/>
    </row>
    <row r="658" spans="1:24" s="21" customFormat="1" x14ac:dyDescent="0.3">
      <c r="A658" s="7" t="s">
        <v>281</v>
      </c>
      <c r="B658" s="7" t="s">
        <v>1116</v>
      </c>
      <c r="C658" s="7">
        <v>1301</v>
      </c>
      <c r="D658" s="7" t="s">
        <v>8</v>
      </c>
      <c r="E658" s="7">
        <v>907</v>
      </c>
      <c r="F658" s="7">
        <v>132022</v>
      </c>
      <c r="G658" s="7" t="s">
        <v>1195</v>
      </c>
      <c r="H658" s="8" t="s">
        <v>1860</v>
      </c>
      <c r="I658" s="15">
        <v>1000000</v>
      </c>
      <c r="J658" s="15">
        <v>1000000</v>
      </c>
      <c r="K658" s="15">
        <v>1000000</v>
      </c>
      <c r="L658" s="15">
        <v>1000000</v>
      </c>
      <c r="M658" s="15">
        <v>1000000</v>
      </c>
      <c r="N658" s="15">
        <v>2000000</v>
      </c>
      <c r="O658" s="15">
        <v>1000000</v>
      </c>
      <c r="P658" s="15">
        <v>1000000</v>
      </c>
      <c r="Q658" s="15">
        <v>3000000</v>
      </c>
      <c r="R658" s="15">
        <v>3000000</v>
      </c>
      <c r="S658" s="15">
        <v>3000000</v>
      </c>
      <c r="T658" s="15">
        <v>3000000</v>
      </c>
      <c r="U658" s="23">
        <v>0.45390000000000003</v>
      </c>
      <c r="V658"/>
      <c r="W658"/>
      <c r="X658"/>
    </row>
    <row r="659" spans="1:24" s="21" customFormat="1" x14ac:dyDescent="0.3">
      <c r="A659" s="7" t="s">
        <v>281</v>
      </c>
      <c r="B659" s="7" t="s">
        <v>1116</v>
      </c>
      <c r="C659" s="7">
        <v>1301</v>
      </c>
      <c r="D659" s="7" t="s">
        <v>8</v>
      </c>
      <c r="E659" s="7">
        <v>907</v>
      </c>
      <c r="F659" s="7">
        <v>132023</v>
      </c>
      <c r="G659" s="7" t="s">
        <v>1195</v>
      </c>
      <c r="H659" s="8" t="s">
        <v>1861</v>
      </c>
      <c r="I659" s="15">
        <v>1000000</v>
      </c>
      <c r="J659" s="15">
        <v>1000000</v>
      </c>
      <c r="K659" s="15">
        <v>2000000</v>
      </c>
      <c r="L659" s="15">
        <v>2000000</v>
      </c>
      <c r="M659" s="15">
        <v>3000000</v>
      </c>
      <c r="N659" s="15">
        <v>3000000</v>
      </c>
      <c r="O659" s="15">
        <v>3000000</v>
      </c>
      <c r="P659" s="15">
        <v>3000000</v>
      </c>
      <c r="Q659" s="15">
        <v>3000000</v>
      </c>
      <c r="R659" s="15">
        <v>4000000</v>
      </c>
      <c r="S659" s="15">
        <v>4000000</v>
      </c>
      <c r="T659" s="15">
        <v>4000000</v>
      </c>
      <c r="U659" s="23">
        <v>0.45390000000000003</v>
      </c>
      <c r="V659"/>
      <c r="W659"/>
      <c r="X659"/>
    </row>
    <row r="660" spans="1:24" s="21" customFormat="1" x14ac:dyDescent="0.3">
      <c r="A660" s="7" t="s">
        <v>281</v>
      </c>
      <c r="B660" s="7" t="s">
        <v>1116</v>
      </c>
      <c r="C660" s="7">
        <v>1301</v>
      </c>
      <c r="D660" s="7" t="s">
        <v>8</v>
      </c>
      <c r="E660" s="7">
        <v>907</v>
      </c>
      <c r="F660" s="7">
        <v>132099</v>
      </c>
      <c r="G660" s="7" t="s">
        <v>1195</v>
      </c>
      <c r="H660" s="8" t="s">
        <v>1862</v>
      </c>
      <c r="I660" s="15">
        <v>0</v>
      </c>
      <c r="J660" s="15">
        <v>0</v>
      </c>
      <c r="K660" s="15">
        <v>0</v>
      </c>
      <c r="L660" s="15">
        <v>0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1000000</v>
      </c>
      <c r="S660" s="15">
        <v>1000000</v>
      </c>
      <c r="T660" s="15">
        <v>1000000</v>
      </c>
      <c r="U660" s="23">
        <v>0.45390000000000003</v>
      </c>
      <c r="V660"/>
      <c r="W660"/>
      <c r="X660"/>
    </row>
    <row r="661" spans="1:24" s="21" customFormat="1" x14ac:dyDescent="0.3">
      <c r="A661" s="7" t="s">
        <v>281</v>
      </c>
      <c r="B661" s="7" t="s">
        <v>1116</v>
      </c>
      <c r="C661" s="7">
        <v>1301</v>
      </c>
      <c r="D661" s="7" t="s">
        <v>8</v>
      </c>
      <c r="E661" s="7">
        <v>907</v>
      </c>
      <c r="F661" s="7">
        <v>132026</v>
      </c>
      <c r="G661" s="7" t="s">
        <v>1195</v>
      </c>
      <c r="H661" s="8" t="s">
        <v>1863</v>
      </c>
      <c r="I661" s="15">
        <v>2000000</v>
      </c>
      <c r="J661" s="15">
        <v>2000000</v>
      </c>
      <c r="K661" s="15">
        <v>2000000</v>
      </c>
      <c r="L661" s="15">
        <v>3000000</v>
      </c>
      <c r="M661" s="15">
        <v>3000000</v>
      </c>
      <c r="N661" s="15">
        <v>4000000</v>
      </c>
      <c r="O661" s="15">
        <v>4000000</v>
      </c>
      <c r="P661" s="15">
        <v>4000000</v>
      </c>
      <c r="Q661" s="15">
        <v>4000000</v>
      </c>
      <c r="R661" s="15">
        <v>4000000</v>
      </c>
      <c r="S661" s="15">
        <v>5000000</v>
      </c>
      <c r="T661" s="15">
        <v>5000000</v>
      </c>
      <c r="U661" s="23">
        <v>0.45390000000000003</v>
      </c>
      <c r="V661"/>
      <c r="W661"/>
      <c r="X661"/>
    </row>
    <row r="662" spans="1:24" s="21" customFormat="1" x14ac:dyDescent="0.3">
      <c r="A662" s="7" t="s">
        <v>281</v>
      </c>
      <c r="B662" s="7" t="s">
        <v>1116</v>
      </c>
      <c r="C662" s="7">
        <v>1301</v>
      </c>
      <c r="D662" s="7" t="s">
        <v>8</v>
      </c>
      <c r="E662" s="7">
        <v>907</v>
      </c>
      <c r="F662" s="7">
        <v>132028</v>
      </c>
      <c r="G662" s="7" t="s">
        <v>1195</v>
      </c>
      <c r="H662" s="8" t="s">
        <v>1864</v>
      </c>
      <c r="I662" s="15">
        <v>1000000</v>
      </c>
      <c r="J662" s="15">
        <v>1000000</v>
      </c>
      <c r="K662" s="15">
        <v>1000000</v>
      </c>
      <c r="L662" s="15">
        <v>1000000</v>
      </c>
      <c r="M662" s="15">
        <v>1000000</v>
      </c>
      <c r="N662" s="15">
        <v>1000000</v>
      </c>
      <c r="O662" s="15">
        <v>1000000</v>
      </c>
      <c r="P662" s="15">
        <v>1000000</v>
      </c>
      <c r="Q662" s="15">
        <v>2000000</v>
      </c>
      <c r="R662" s="15">
        <v>2000000</v>
      </c>
      <c r="S662" s="15">
        <v>2000000</v>
      </c>
      <c r="T662" s="15">
        <v>2000000</v>
      </c>
      <c r="U662" s="23">
        <v>0.45390000000000003</v>
      </c>
      <c r="V662"/>
      <c r="W662"/>
      <c r="X662"/>
    </row>
    <row r="663" spans="1:24" s="21" customFormat="1" x14ac:dyDescent="0.3">
      <c r="A663" s="7" t="s">
        <v>281</v>
      </c>
      <c r="B663" s="7" t="s">
        <v>1116</v>
      </c>
      <c r="C663" s="7">
        <v>1301</v>
      </c>
      <c r="D663" s="7" t="s">
        <v>1325</v>
      </c>
      <c r="E663" s="7">
        <v>907</v>
      </c>
      <c r="F663" s="7">
        <v>131430</v>
      </c>
      <c r="G663" s="7" t="s">
        <v>1195</v>
      </c>
      <c r="H663" s="8" t="s">
        <v>1130</v>
      </c>
      <c r="I663" s="15">
        <v>10000000</v>
      </c>
      <c r="J663" s="15">
        <v>15000000</v>
      </c>
      <c r="K663" s="15">
        <v>19000000</v>
      </c>
      <c r="L663" s="15">
        <v>19000000</v>
      </c>
      <c r="M663" s="15">
        <v>19000000</v>
      </c>
      <c r="N663" s="15">
        <v>19000000</v>
      </c>
      <c r="O663" s="15">
        <v>17000000</v>
      </c>
      <c r="P663" s="15">
        <v>17000000</v>
      </c>
      <c r="Q663" s="15">
        <v>22000000</v>
      </c>
      <c r="R663" s="15">
        <v>22000000</v>
      </c>
      <c r="S663" s="15">
        <v>22000000</v>
      </c>
      <c r="T663" s="15">
        <v>22000000</v>
      </c>
      <c r="U663" s="23">
        <v>0.45390000000000003</v>
      </c>
      <c r="V663"/>
      <c r="W663"/>
      <c r="X663"/>
    </row>
    <row r="664" spans="1:24" s="21" customFormat="1" x14ac:dyDescent="0.3">
      <c r="A664" s="7" t="s">
        <v>281</v>
      </c>
      <c r="B664" s="7" t="s">
        <v>1116</v>
      </c>
      <c r="C664" s="7">
        <v>1301</v>
      </c>
      <c r="D664" s="7" t="s">
        <v>1325</v>
      </c>
      <c r="E664" s="7">
        <v>907</v>
      </c>
      <c r="F664" s="7">
        <v>131506</v>
      </c>
      <c r="G664" s="7" t="s">
        <v>1195</v>
      </c>
      <c r="H664" s="8" t="s">
        <v>1865</v>
      </c>
      <c r="I664" s="15">
        <v>4000000</v>
      </c>
      <c r="J664" s="15">
        <v>3000000</v>
      </c>
      <c r="K664" s="15">
        <v>5000000</v>
      </c>
      <c r="L664" s="15">
        <v>5000000</v>
      </c>
      <c r="M664" s="15">
        <v>6000000</v>
      </c>
      <c r="N664" s="15">
        <v>5000000</v>
      </c>
      <c r="O664" s="15">
        <v>5000000</v>
      </c>
      <c r="P664" s="15">
        <v>5000000</v>
      </c>
      <c r="Q664" s="15">
        <v>7000000</v>
      </c>
      <c r="R664" s="15">
        <v>6000000</v>
      </c>
      <c r="S664" s="15">
        <v>7000000</v>
      </c>
      <c r="T664" s="15">
        <v>7000000</v>
      </c>
      <c r="U664" s="23">
        <v>0.45390000000000003</v>
      </c>
      <c r="V664"/>
      <c r="W664"/>
      <c r="X664"/>
    </row>
    <row r="665" spans="1:24" s="21" customFormat="1" x14ac:dyDescent="0.3">
      <c r="A665" s="7" t="s">
        <v>281</v>
      </c>
      <c r="B665" s="7" t="s">
        <v>1116</v>
      </c>
      <c r="C665" s="7">
        <v>1301</v>
      </c>
      <c r="D665" s="7" t="s">
        <v>1217</v>
      </c>
      <c r="E665" s="7">
        <v>907</v>
      </c>
      <c r="F665" s="7">
        <v>130516</v>
      </c>
      <c r="G665" s="7" t="s">
        <v>1195</v>
      </c>
      <c r="H665" s="8" t="s">
        <v>1142</v>
      </c>
      <c r="I665" s="15">
        <v>4000000</v>
      </c>
      <c r="J665" s="15">
        <v>2000000</v>
      </c>
      <c r="K665" s="15">
        <v>4000000</v>
      </c>
      <c r="L665" s="15">
        <v>4000000</v>
      </c>
      <c r="M665" s="15">
        <v>4000000</v>
      </c>
      <c r="N665" s="15">
        <v>2000000</v>
      </c>
      <c r="O665" s="15">
        <v>2000000</v>
      </c>
      <c r="P665" s="15">
        <v>3000000</v>
      </c>
      <c r="Q665" s="15">
        <v>6000000</v>
      </c>
      <c r="R665" s="15">
        <v>6000000</v>
      </c>
      <c r="S665" s="15">
        <v>6000000</v>
      </c>
      <c r="T665" s="15">
        <v>6000000</v>
      </c>
      <c r="U665" s="23">
        <v>0.45390000000000003</v>
      </c>
      <c r="V665"/>
      <c r="W665"/>
      <c r="X665"/>
    </row>
    <row r="666" spans="1:24" s="21" customFormat="1" x14ac:dyDescent="0.3">
      <c r="A666" s="7" t="s">
        <v>281</v>
      </c>
      <c r="B666" s="7" t="s">
        <v>1116</v>
      </c>
      <c r="C666" s="7">
        <v>1301</v>
      </c>
      <c r="D666" s="7" t="s">
        <v>1217</v>
      </c>
      <c r="E666" s="7">
        <v>907</v>
      </c>
      <c r="F666" s="7">
        <v>130685</v>
      </c>
      <c r="G666" s="7" t="s">
        <v>1195</v>
      </c>
      <c r="H666" s="8" t="s">
        <v>1141</v>
      </c>
      <c r="I666" s="15">
        <v>2000000</v>
      </c>
      <c r="J666" s="15">
        <v>2000000</v>
      </c>
      <c r="K666" s="15">
        <v>2000000</v>
      </c>
      <c r="L666" s="15">
        <v>2000000</v>
      </c>
      <c r="M666" s="15">
        <v>2000000</v>
      </c>
      <c r="N666" s="15">
        <v>2000000</v>
      </c>
      <c r="O666" s="15">
        <v>2000000</v>
      </c>
      <c r="P666" s="15">
        <v>3000000</v>
      </c>
      <c r="Q666" s="15">
        <v>3000000</v>
      </c>
      <c r="R666" s="15">
        <v>3000000</v>
      </c>
      <c r="S666" s="15">
        <v>3000000</v>
      </c>
      <c r="T666" s="15">
        <v>3000000</v>
      </c>
      <c r="U666" s="23">
        <v>0.45390000000000003</v>
      </c>
      <c r="V666"/>
      <c r="W666"/>
      <c r="X666"/>
    </row>
    <row r="667" spans="1:24" s="21" customFormat="1" x14ac:dyDescent="0.3">
      <c r="A667" s="7" t="s">
        <v>281</v>
      </c>
      <c r="B667" s="7" t="s">
        <v>1116</v>
      </c>
      <c r="C667" s="7">
        <v>1301</v>
      </c>
      <c r="D667" s="7" t="s">
        <v>1217</v>
      </c>
      <c r="E667" s="7">
        <v>907</v>
      </c>
      <c r="F667" s="7">
        <v>130469</v>
      </c>
      <c r="G667" s="7" t="s">
        <v>1195</v>
      </c>
      <c r="H667" s="8" t="s">
        <v>1140</v>
      </c>
      <c r="I667" s="15">
        <v>3000000</v>
      </c>
      <c r="J667" s="15">
        <v>2000000</v>
      </c>
      <c r="K667" s="15">
        <v>3000000</v>
      </c>
      <c r="L667" s="15">
        <v>2000000</v>
      </c>
      <c r="M667" s="15">
        <v>2000000</v>
      </c>
      <c r="N667" s="15">
        <v>2000000</v>
      </c>
      <c r="O667" s="15">
        <v>2000000</v>
      </c>
      <c r="P667" s="15">
        <v>3000000</v>
      </c>
      <c r="Q667" s="15">
        <v>3000000</v>
      </c>
      <c r="R667" s="15">
        <v>3000000</v>
      </c>
      <c r="S667" s="15">
        <v>3000000</v>
      </c>
      <c r="T667" s="15">
        <v>4000000</v>
      </c>
      <c r="U667" s="23">
        <v>0.45390000000000003</v>
      </c>
      <c r="V667"/>
      <c r="W667"/>
      <c r="X667"/>
    </row>
    <row r="668" spans="1:24" s="21" customFormat="1" x14ac:dyDescent="0.3">
      <c r="A668" s="7" t="s">
        <v>281</v>
      </c>
      <c r="B668" s="7" t="s">
        <v>1116</v>
      </c>
      <c r="C668" s="7">
        <v>1301</v>
      </c>
      <c r="D668" s="7" t="s">
        <v>8</v>
      </c>
      <c r="E668" s="7">
        <v>907</v>
      </c>
      <c r="F668" s="7">
        <v>131963</v>
      </c>
      <c r="G668" s="7" t="s">
        <v>1195</v>
      </c>
      <c r="H668" s="8" t="s">
        <v>1866</v>
      </c>
      <c r="I668" s="15">
        <v>15000000</v>
      </c>
      <c r="J668" s="15">
        <v>14000000</v>
      </c>
      <c r="K668" s="15">
        <v>16000000</v>
      </c>
      <c r="L668" s="15">
        <v>15000000</v>
      </c>
      <c r="M668" s="15">
        <v>14000000</v>
      </c>
      <c r="N668" s="15">
        <v>15000000</v>
      </c>
      <c r="O668" s="15">
        <v>11000000</v>
      </c>
      <c r="P668" s="15">
        <v>12000000</v>
      </c>
      <c r="Q668" s="15">
        <v>15000000</v>
      </c>
      <c r="R668" s="15">
        <v>16000000</v>
      </c>
      <c r="S668" s="15">
        <v>18000000</v>
      </c>
      <c r="T668" s="15">
        <v>20000000</v>
      </c>
      <c r="U668" s="23">
        <v>0.45390000000000003</v>
      </c>
      <c r="V668"/>
      <c r="W668"/>
      <c r="X668"/>
    </row>
    <row r="669" spans="1:24" s="21" customFormat="1" x14ac:dyDescent="0.3">
      <c r="A669" s="7" t="s">
        <v>281</v>
      </c>
      <c r="B669" s="7" t="s">
        <v>1116</v>
      </c>
      <c r="C669" s="7">
        <v>1301</v>
      </c>
      <c r="D669" s="7" t="s">
        <v>8</v>
      </c>
      <c r="E669" s="7">
        <v>907</v>
      </c>
      <c r="F669" s="7">
        <v>131964</v>
      </c>
      <c r="G669" s="7" t="s">
        <v>1195</v>
      </c>
      <c r="H669" s="8" t="s">
        <v>1867</v>
      </c>
      <c r="I669" s="15">
        <v>4000000</v>
      </c>
      <c r="J669" s="15">
        <v>2000000</v>
      </c>
      <c r="K669" s="15">
        <v>3000000</v>
      </c>
      <c r="L669" s="15">
        <v>3000000</v>
      </c>
      <c r="M669" s="15">
        <v>3000000</v>
      </c>
      <c r="N669" s="15">
        <v>3000000</v>
      </c>
      <c r="O669" s="15">
        <v>2000000</v>
      </c>
      <c r="P669" s="15">
        <v>2000000</v>
      </c>
      <c r="Q669" s="15">
        <v>5000000</v>
      </c>
      <c r="R669" s="15">
        <v>7000000</v>
      </c>
      <c r="S669" s="15">
        <v>8000000</v>
      </c>
      <c r="T669" s="15">
        <v>9000000</v>
      </c>
      <c r="U669" s="23">
        <v>0.45390000000000003</v>
      </c>
      <c r="V669"/>
      <c r="W669"/>
      <c r="X669"/>
    </row>
    <row r="670" spans="1:24" s="21" customFormat="1" x14ac:dyDescent="0.3">
      <c r="A670" s="7" t="s">
        <v>281</v>
      </c>
      <c r="B670" s="7" t="s">
        <v>1116</v>
      </c>
      <c r="C670" s="7">
        <v>1301</v>
      </c>
      <c r="D670" s="7" t="s">
        <v>8</v>
      </c>
      <c r="E670" s="7">
        <v>907</v>
      </c>
      <c r="F670" s="7">
        <v>132104</v>
      </c>
      <c r="G670" s="7" t="s">
        <v>1195</v>
      </c>
      <c r="H670" s="8" t="s">
        <v>1868</v>
      </c>
      <c r="I670" s="15">
        <v>1000000</v>
      </c>
      <c r="J670" s="15">
        <v>1000000</v>
      </c>
      <c r="K670" s="15">
        <v>1000000</v>
      </c>
      <c r="L670" s="15">
        <v>1000000</v>
      </c>
      <c r="M670" s="15">
        <v>1000000</v>
      </c>
      <c r="N670" s="15">
        <v>1000000</v>
      </c>
      <c r="O670" s="15">
        <v>1000000</v>
      </c>
      <c r="P670" s="15">
        <v>1000000</v>
      </c>
      <c r="Q670" s="15">
        <v>1000000</v>
      </c>
      <c r="R670" s="15">
        <v>2000000</v>
      </c>
      <c r="S670" s="15">
        <v>2000000</v>
      </c>
      <c r="T670" s="15">
        <v>2000000</v>
      </c>
      <c r="U670" s="23">
        <v>0.45390000000000003</v>
      </c>
      <c r="V670"/>
      <c r="W670"/>
      <c r="X670"/>
    </row>
    <row r="671" spans="1:24" s="21" customFormat="1" x14ac:dyDescent="0.3">
      <c r="A671" s="7" t="s">
        <v>281</v>
      </c>
      <c r="B671" s="7" t="s">
        <v>1116</v>
      </c>
      <c r="C671" s="7">
        <v>1301</v>
      </c>
      <c r="D671" s="7" t="s">
        <v>8</v>
      </c>
      <c r="E671" s="7">
        <v>907</v>
      </c>
      <c r="F671" s="7">
        <v>131883</v>
      </c>
      <c r="G671" s="7" t="s">
        <v>1195</v>
      </c>
      <c r="H671" s="8" t="s">
        <v>1869</v>
      </c>
      <c r="I671" s="15">
        <v>22000000</v>
      </c>
      <c r="J671" s="15">
        <v>17000000</v>
      </c>
      <c r="K671" s="15">
        <v>21000000</v>
      </c>
      <c r="L671" s="15">
        <v>21000000</v>
      </c>
      <c r="M671" s="15">
        <v>21000000</v>
      </c>
      <c r="N671" s="15">
        <v>18000000</v>
      </c>
      <c r="O671" s="15">
        <v>18000000</v>
      </c>
      <c r="P671" s="15">
        <v>16000000</v>
      </c>
      <c r="Q671" s="15">
        <v>22000000</v>
      </c>
      <c r="R671" s="15">
        <v>21000000</v>
      </c>
      <c r="S671" s="15">
        <v>23000000</v>
      </c>
      <c r="T671" s="15">
        <v>27000000</v>
      </c>
      <c r="U671" s="23">
        <v>0.45390000000000003</v>
      </c>
      <c r="V671"/>
      <c r="W671"/>
      <c r="X671"/>
    </row>
    <row r="672" spans="1:24" s="21" customFormat="1" x14ac:dyDescent="0.3">
      <c r="A672" s="7" t="s">
        <v>281</v>
      </c>
      <c r="B672" s="7" t="s">
        <v>1116</v>
      </c>
      <c r="C672" s="7">
        <v>1301</v>
      </c>
      <c r="D672" s="7" t="s">
        <v>8</v>
      </c>
      <c r="E672" s="7">
        <v>907</v>
      </c>
      <c r="F672" s="7">
        <v>131815</v>
      </c>
      <c r="G672" s="7" t="s">
        <v>1195</v>
      </c>
      <c r="H672" s="8" t="s">
        <v>1134</v>
      </c>
      <c r="I672" s="15">
        <v>8000000</v>
      </c>
      <c r="J672" s="15">
        <v>4000000</v>
      </c>
      <c r="K672" s="15">
        <v>5000000</v>
      </c>
      <c r="L672" s="15">
        <v>5000000</v>
      </c>
      <c r="M672" s="15">
        <v>7000000</v>
      </c>
      <c r="N672" s="15">
        <v>7000000</v>
      </c>
      <c r="O672" s="15">
        <v>4000000</v>
      </c>
      <c r="P672" s="15">
        <v>4000000</v>
      </c>
      <c r="Q672" s="15">
        <v>9000000</v>
      </c>
      <c r="R672" s="15">
        <v>9000000</v>
      </c>
      <c r="S672" s="15">
        <v>10000000</v>
      </c>
      <c r="T672" s="15">
        <v>10000000</v>
      </c>
      <c r="U672" s="23">
        <v>0.45390000000000003</v>
      </c>
      <c r="V672"/>
      <c r="W672"/>
      <c r="X672"/>
    </row>
    <row r="673" spans="1:24" s="21" customFormat="1" x14ac:dyDescent="0.3">
      <c r="A673" s="7" t="s">
        <v>281</v>
      </c>
      <c r="B673" s="7" t="s">
        <v>1116</v>
      </c>
      <c r="C673" s="7">
        <v>1301</v>
      </c>
      <c r="D673" s="7" t="s">
        <v>8</v>
      </c>
      <c r="E673" s="7">
        <v>907</v>
      </c>
      <c r="F673" s="7">
        <v>131813</v>
      </c>
      <c r="G673" s="7" t="s">
        <v>1195</v>
      </c>
      <c r="H673" s="8" t="s">
        <v>1132</v>
      </c>
      <c r="I673" s="15">
        <v>14000000</v>
      </c>
      <c r="J673" s="15">
        <v>14000000</v>
      </c>
      <c r="K673" s="15">
        <v>13000000</v>
      </c>
      <c r="L673" s="15">
        <v>14000000</v>
      </c>
      <c r="M673" s="15">
        <v>15000000</v>
      </c>
      <c r="N673" s="15">
        <v>15000000</v>
      </c>
      <c r="O673" s="15">
        <v>14000000</v>
      </c>
      <c r="P673" s="15">
        <v>14000000</v>
      </c>
      <c r="Q673" s="15">
        <v>15000000</v>
      </c>
      <c r="R673" s="15">
        <v>14000000</v>
      </c>
      <c r="S673" s="15">
        <v>15000000</v>
      </c>
      <c r="T673" s="15">
        <v>15000000</v>
      </c>
      <c r="U673" s="23">
        <v>0.45390000000000003</v>
      </c>
      <c r="V673"/>
      <c r="W673"/>
      <c r="X673"/>
    </row>
    <row r="674" spans="1:24" s="21" customFormat="1" x14ac:dyDescent="0.3">
      <c r="A674" s="7" t="s">
        <v>281</v>
      </c>
      <c r="B674" s="7" t="s">
        <v>1116</v>
      </c>
      <c r="C674" s="7">
        <v>1301</v>
      </c>
      <c r="D674" s="7" t="s">
        <v>8</v>
      </c>
      <c r="E674" s="7">
        <v>907</v>
      </c>
      <c r="F674" s="7">
        <v>132050</v>
      </c>
      <c r="G674" s="7" t="s">
        <v>1195</v>
      </c>
      <c r="H674" s="8" t="s">
        <v>1870</v>
      </c>
      <c r="I674" s="15">
        <v>9000000</v>
      </c>
      <c r="J674" s="15">
        <v>11000000</v>
      </c>
      <c r="K674" s="15">
        <v>9000000</v>
      </c>
      <c r="L674" s="15">
        <v>10000000</v>
      </c>
      <c r="M674" s="15">
        <v>10000000</v>
      </c>
      <c r="N674" s="15">
        <v>8000000</v>
      </c>
      <c r="O674" s="15">
        <v>7000000</v>
      </c>
      <c r="P674" s="15">
        <v>7000000</v>
      </c>
      <c r="Q674" s="15">
        <v>14000000</v>
      </c>
      <c r="R674" s="15">
        <v>15000000</v>
      </c>
      <c r="S674" s="15">
        <v>16000000</v>
      </c>
      <c r="T674" s="15">
        <v>20000000</v>
      </c>
      <c r="U674" s="23">
        <v>0.45390000000000003</v>
      </c>
      <c r="V674"/>
      <c r="W674"/>
      <c r="X674"/>
    </row>
    <row r="675" spans="1:24" s="21" customFormat="1" x14ac:dyDescent="0.3">
      <c r="A675" s="7" t="s">
        <v>281</v>
      </c>
      <c r="B675" s="7" t="s">
        <v>1116</v>
      </c>
      <c r="C675" s="7">
        <v>1301</v>
      </c>
      <c r="D675" s="7" t="s">
        <v>8</v>
      </c>
      <c r="E675" s="7">
        <v>907</v>
      </c>
      <c r="F675" s="7">
        <v>131829</v>
      </c>
      <c r="G675" s="7" t="s">
        <v>1195</v>
      </c>
      <c r="H675" s="8" t="s">
        <v>1129</v>
      </c>
      <c r="I675" s="15">
        <v>8000000</v>
      </c>
      <c r="J675" s="15">
        <v>10000000</v>
      </c>
      <c r="K675" s="15">
        <v>8000000</v>
      </c>
      <c r="L675" s="15">
        <v>8000000</v>
      </c>
      <c r="M675" s="15">
        <v>8000000</v>
      </c>
      <c r="N675" s="15">
        <v>8000000</v>
      </c>
      <c r="O675" s="15">
        <v>8000000</v>
      </c>
      <c r="P675" s="15">
        <v>8000000</v>
      </c>
      <c r="Q675" s="15">
        <v>10000000</v>
      </c>
      <c r="R675" s="15">
        <v>11000000</v>
      </c>
      <c r="S675" s="15">
        <v>13000000</v>
      </c>
      <c r="T675" s="15">
        <v>15000000</v>
      </c>
      <c r="U675" s="23">
        <v>0.45390000000000003</v>
      </c>
      <c r="V675"/>
      <c r="W675"/>
      <c r="X675"/>
    </row>
    <row r="676" spans="1:24" s="21" customFormat="1" x14ac:dyDescent="0.3">
      <c r="A676" s="7" t="s">
        <v>281</v>
      </c>
      <c r="B676" s="7" t="s">
        <v>1116</v>
      </c>
      <c r="C676" s="7">
        <v>1301</v>
      </c>
      <c r="D676" s="7" t="s">
        <v>8</v>
      </c>
      <c r="E676" s="7">
        <v>907</v>
      </c>
      <c r="F676" s="7">
        <v>131716</v>
      </c>
      <c r="G676" s="7" t="s">
        <v>1195</v>
      </c>
      <c r="H676" s="8" t="s">
        <v>1317</v>
      </c>
      <c r="I676" s="15">
        <v>4000000</v>
      </c>
      <c r="J676" s="15">
        <v>3000000</v>
      </c>
      <c r="K676" s="15">
        <v>3000000</v>
      </c>
      <c r="L676" s="15">
        <v>3000000</v>
      </c>
      <c r="M676" s="15">
        <v>3000000</v>
      </c>
      <c r="N676" s="15">
        <v>3000000</v>
      </c>
      <c r="O676" s="15">
        <v>3000000</v>
      </c>
      <c r="P676" s="15">
        <v>3000000</v>
      </c>
      <c r="Q676" s="15">
        <v>4000000</v>
      </c>
      <c r="R676" s="15">
        <v>5000000</v>
      </c>
      <c r="S676" s="15">
        <v>6000000</v>
      </c>
      <c r="T676" s="15">
        <v>6000000</v>
      </c>
      <c r="U676" s="23">
        <v>0.45390000000000003</v>
      </c>
      <c r="V676"/>
      <c r="W676"/>
      <c r="X676"/>
    </row>
    <row r="677" spans="1:24" s="21" customFormat="1" x14ac:dyDescent="0.3">
      <c r="A677" s="7" t="s">
        <v>281</v>
      </c>
      <c r="B677" s="7" t="s">
        <v>1116</v>
      </c>
      <c r="C677" s="7">
        <v>1301</v>
      </c>
      <c r="D677" s="7" t="s">
        <v>8</v>
      </c>
      <c r="E677" s="7">
        <v>907</v>
      </c>
      <c r="F677" s="7">
        <v>131635</v>
      </c>
      <c r="G677" s="7" t="s">
        <v>1195</v>
      </c>
      <c r="H677" s="8" t="s">
        <v>1133</v>
      </c>
      <c r="I677" s="15">
        <v>9000000</v>
      </c>
      <c r="J677" s="15">
        <v>10000000</v>
      </c>
      <c r="K677" s="15">
        <v>12000000</v>
      </c>
      <c r="L677" s="15">
        <v>10000000</v>
      </c>
      <c r="M677" s="15">
        <v>11000000</v>
      </c>
      <c r="N677" s="15">
        <v>9000000</v>
      </c>
      <c r="O677" s="15">
        <v>11000000</v>
      </c>
      <c r="P677" s="15">
        <v>10000000</v>
      </c>
      <c r="Q677" s="15">
        <v>10000000</v>
      </c>
      <c r="R677" s="15">
        <v>12000000</v>
      </c>
      <c r="S677" s="15">
        <v>13000000</v>
      </c>
      <c r="T677" s="15">
        <v>13000000</v>
      </c>
      <c r="U677" s="23">
        <v>0.45390000000000003</v>
      </c>
      <c r="V677"/>
      <c r="W677"/>
      <c r="X677"/>
    </row>
    <row r="678" spans="1:24" s="21" customFormat="1" x14ac:dyDescent="0.3">
      <c r="A678" s="7" t="s">
        <v>281</v>
      </c>
      <c r="B678" s="7" t="s">
        <v>1116</v>
      </c>
      <c r="C678" s="7">
        <v>1301</v>
      </c>
      <c r="D678" s="7" t="s">
        <v>8</v>
      </c>
      <c r="E678" s="7">
        <v>907</v>
      </c>
      <c r="F678" s="7">
        <v>132199</v>
      </c>
      <c r="G678" s="7" t="s">
        <v>1195</v>
      </c>
      <c r="H678" s="8" t="s">
        <v>1871</v>
      </c>
      <c r="I678" s="15">
        <v>7000000</v>
      </c>
      <c r="J678" s="15">
        <v>3000000</v>
      </c>
      <c r="K678" s="15">
        <v>6000000</v>
      </c>
      <c r="L678" s="15">
        <v>6000000</v>
      </c>
      <c r="M678" s="15">
        <v>6000000</v>
      </c>
      <c r="N678" s="15">
        <v>7000000</v>
      </c>
      <c r="O678" s="15">
        <v>4000000</v>
      </c>
      <c r="P678" s="15">
        <v>3000000</v>
      </c>
      <c r="Q678" s="15">
        <v>8000000</v>
      </c>
      <c r="R678" s="15">
        <v>12000000</v>
      </c>
      <c r="S678" s="15">
        <v>14000000</v>
      </c>
      <c r="T678" s="15">
        <v>15000000</v>
      </c>
      <c r="U678" s="23">
        <v>0.45390000000000003</v>
      </c>
      <c r="V678"/>
      <c r="W678"/>
      <c r="X678"/>
    </row>
    <row r="679" spans="1:24" s="21" customFormat="1" x14ac:dyDescent="0.3">
      <c r="A679" s="7" t="s">
        <v>281</v>
      </c>
      <c r="B679" s="7" t="s">
        <v>1116</v>
      </c>
      <c r="C679" s="7">
        <v>1301</v>
      </c>
      <c r="D679" s="7" t="s">
        <v>8</v>
      </c>
      <c r="E679" s="7">
        <v>907</v>
      </c>
      <c r="F679" s="7">
        <v>131985</v>
      </c>
      <c r="G679" s="7" t="s">
        <v>1195</v>
      </c>
      <c r="H679" s="8" t="s">
        <v>1872</v>
      </c>
      <c r="I679" s="15">
        <v>8000000</v>
      </c>
      <c r="J679" s="15">
        <v>6000000</v>
      </c>
      <c r="K679" s="15">
        <v>8000000</v>
      </c>
      <c r="L679" s="15">
        <v>8000000</v>
      </c>
      <c r="M679" s="15">
        <v>8000000</v>
      </c>
      <c r="N679" s="15">
        <v>8000000</v>
      </c>
      <c r="O679" s="15">
        <v>6000000</v>
      </c>
      <c r="P679" s="15">
        <v>6000000</v>
      </c>
      <c r="Q679" s="15">
        <v>13000000</v>
      </c>
      <c r="R679" s="15">
        <v>14000000</v>
      </c>
      <c r="S679" s="15">
        <v>15000000</v>
      </c>
      <c r="T679" s="15">
        <v>18000000</v>
      </c>
      <c r="U679" s="23">
        <v>0.45390000000000003</v>
      </c>
      <c r="V679"/>
      <c r="W679"/>
      <c r="X679"/>
    </row>
    <row r="680" spans="1:24" s="21" customFormat="1" x14ac:dyDescent="0.3">
      <c r="A680" s="7" t="s">
        <v>281</v>
      </c>
      <c r="B680" s="7" t="s">
        <v>1116</v>
      </c>
      <c r="C680" s="7">
        <v>1301</v>
      </c>
      <c r="D680" s="7" t="s">
        <v>8</v>
      </c>
      <c r="E680" s="7">
        <v>907</v>
      </c>
      <c r="F680" s="7">
        <v>131992</v>
      </c>
      <c r="G680" s="7" t="s">
        <v>1195</v>
      </c>
      <c r="H680" s="8" t="s">
        <v>1873</v>
      </c>
      <c r="I680" s="15">
        <v>2000000</v>
      </c>
      <c r="J680" s="15">
        <v>1000000</v>
      </c>
      <c r="K680" s="15">
        <v>2000000</v>
      </c>
      <c r="L680" s="15">
        <v>2000000</v>
      </c>
      <c r="M680" s="15">
        <v>2000000</v>
      </c>
      <c r="N680" s="15">
        <v>1000000</v>
      </c>
      <c r="O680" s="15">
        <v>1000000</v>
      </c>
      <c r="P680" s="15">
        <v>1000000</v>
      </c>
      <c r="Q680" s="15">
        <v>3000000</v>
      </c>
      <c r="R680" s="15">
        <v>3000000</v>
      </c>
      <c r="S680" s="15">
        <v>3000000</v>
      </c>
      <c r="T680" s="15">
        <v>3000000</v>
      </c>
      <c r="U680" s="23">
        <v>0.45390000000000003</v>
      </c>
      <c r="V680"/>
      <c r="W680"/>
      <c r="X680"/>
    </row>
    <row r="681" spans="1:24" x14ac:dyDescent="0.3">
      <c r="A681" s="7" t="s">
        <v>281</v>
      </c>
      <c r="B681" s="7" t="s">
        <v>1116</v>
      </c>
      <c r="C681" s="7">
        <v>1301</v>
      </c>
      <c r="D681" s="7" t="s">
        <v>8</v>
      </c>
      <c r="E681" s="7">
        <v>907</v>
      </c>
      <c r="F681" s="7">
        <v>131945</v>
      </c>
      <c r="G681" s="7" t="s">
        <v>1195</v>
      </c>
      <c r="H681" s="8" t="s">
        <v>1874</v>
      </c>
      <c r="I681" s="15">
        <v>1000000</v>
      </c>
      <c r="J681" s="15">
        <v>0</v>
      </c>
      <c r="K681" s="15">
        <v>1000000</v>
      </c>
      <c r="L681" s="15">
        <v>0</v>
      </c>
      <c r="M681" s="15">
        <v>0</v>
      </c>
      <c r="N681" s="15">
        <v>0</v>
      </c>
      <c r="O681" s="15">
        <v>0</v>
      </c>
      <c r="P681" s="15">
        <v>0</v>
      </c>
      <c r="Q681" s="15">
        <v>1000000</v>
      </c>
      <c r="R681" s="15">
        <v>1000000</v>
      </c>
      <c r="S681" s="15">
        <v>1000000</v>
      </c>
      <c r="T681" s="15">
        <v>1000000</v>
      </c>
      <c r="U681" s="23">
        <v>0.45390000000000003</v>
      </c>
    </row>
    <row r="682" spans="1:24" x14ac:dyDescent="0.3">
      <c r="A682" s="7" t="s">
        <v>281</v>
      </c>
      <c r="B682" s="7" t="s">
        <v>1116</v>
      </c>
      <c r="C682" s="7">
        <v>1301</v>
      </c>
      <c r="D682" s="7" t="s">
        <v>8</v>
      </c>
      <c r="E682" s="7">
        <v>907</v>
      </c>
      <c r="F682" s="7">
        <v>131839</v>
      </c>
      <c r="G682" s="7" t="s">
        <v>1195</v>
      </c>
      <c r="H682" s="8" t="s">
        <v>1143</v>
      </c>
      <c r="I682" s="15">
        <v>1000000</v>
      </c>
      <c r="J682" s="15">
        <v>0</v>
      </c>
      <c r="K682" s="15">
        <v>1000000</v>
      </c>
      <c r="L682" s="15">
        <v>1000000</v>
      </c>
      <c r="M682" s="15">
        <v>1000000</v>
      </c>
      <c r="N682" s="15">
        <v>1000000</v>
      </c>
      <c r="O682" s="15">
        <v>0</v>
      </c>
      <c r="P682" s="15">
        <v>1000000</v>
      </c>
      <c r="Q682" s="15">
        <v>2000000</v>
      </c>
      <c r="R682" s="15">
        <v>2000000</v>
      </c>
      <c r="S682" s="15">
        <v>2000000</v>
      </c>
      <c r="T682" s="15">
        <v>2000000</v>
      </c>
      <c r="U682" s="23">
        <v>0.45390000000000003</v>
      </c>
    </row>
    <row r="683" spans="1:24" x14ac:dyDescent="0.3">
      <c r="A683" s="7" t="s">
        <v>281</v>
      </c>
      <c r="B683" s="7" t="s">
        <v>1116</v>
      </c>
      <c r="C683" s="7">
        <v>1301</v>
      </c>
      <c r="D683" s="2" t="s">
        <v>1215</v>
      </c>
      <c r="E683" s="2">
        <v>907</v>
      </c>
      <c r="F683" s="2">
        <v>130024</v>
      </c>
      <c r="G683" s="2" t="s">
        <v>1195</v>
      </c>
      <c r="H683" s="8" t="s">
        <v>1136</v>
      </c>
      <c r="I683" s="15">
        <v>3000000</v>
      </c>
      <c r="J683" s="15">
        <v>2000000</v>
      </c>
      <c r="K683" s="15">
        <v>3000000</v>
      </c>
      <c r="L683" s="15">
        <v>2000000</v>
      </c>
      <c r="M683" s="15">
        <v>2000000</v>
      </c>
      <c r="N683" s="15">
        <v>2000000</v>
      </c>
      <c r="O683" s="15">
        <v>2000000</v>
      </c>
      <c r="P683" s="15">
        <v>3000000</v>
      </c>
      <c r="Q683" s="15">
        <v>3000000</v>
      </c>
      <c r="R683" s="15">
        <v>3000000</v>
      </c>
      <c r="S683" s="15">
        <v>3000000</v>
      </c>
      <c r="T683" s="15">
        <v>3000000</v>
      </c>
      <c r="U683" s="23">
        <v>0.45390000000000003</v>
      </c>
    </row>
    <row r="684" spans="1:24" s="21" customFormat="1" x14ac:dyDescent="0.3">
      <c r="A684" s="7" t="s">
        <v>281</v>
      </c>
      <c r="B684" s="7" t="s">
        <v>1116</v>
      </c>
      <c r="C684" s="7">
        <v>1301</v>
      </c>
      <c r="D684" s="6" t="s">
        <v>8</v>
      </c>
      <c r="E684" s="7">
        <v>907</v>
      </c>
      <c r="F684" s="6" t="s">
        <v>1327</v>
      </c>
      <c r="G684" s="7" t="s">
        <v>1195</v>
      </c>
      <c r="H684" s="13" t="s">
        <v>1326</v>
      </c>
      <c r="I684" s="15">
        <v>10000000</v>
      </c>
      <c r="J684" s="15">
        <v>24000000</v>
      </c>
      <c r="K684" s="15">
        <v>28000000</v>
      </c>
      <c r="L684" s="15">
        <v>29000000</v>
      </c>
      <c r="M684" s="15">
        <v>39000000</v>
      </c>
      <c r="N684" s="15">
        <v>39000000</v>
      </c>
      <c r="O684" s="15">
        <v>39000000</v>
      </c>
      <c r="P684" s="15">
        <v>39000000</v>
      </c>
      <c r="Q684" s="15">
        <v>39000000</v>
      </c>
      <c r="R684" s="15">
        <v>39000000</v>
      </c>
      <c r="S684" s="15">
        <v>39000000</v>
      </c>
      <c r="T684" s="15">
        <v>39000000</v>
      </c>
      <c r="U684" s="23">
        <v>0.45390000000000003</v>
      </c>
      <c r="V684"/>
      <c r="W684"/>
      <c r="X684"/>
    </row>
    <row r="685" spans="1:24" x14ac:dyDescent="0.3">
      <c r="A685" s="7" t="s">
        <v>281</v>
      </c>
      <c r="B685" s="7" t="s">
        <v>1116</v>
      </c>
      <c r="C685" s="7">
        <v>1301</v>
      </c>
      <c r="D685" s="2" t="s">
        <v>8</v>
      </c>
      <c r="E685" s="2">
        <v>907</v>
      </c>
      <c r="F685" s="2" t="s">
        <v>1901</v>
      </c>
      <c r="G685" s="2" t="s">
        <v>1195</v>
      </c>
      <c r="H685" s="8" t="s">
        <v>1875</v>
      </c>
      <c r="I685" s="15">
        <v>3000000</v>
      </c>
      <c r="J685" s="15">
        <v>4000000</v>
      </c>
      <c r="K685" s="15">
        <v>3000000</v>
      </c>
      <c r="L685" s="15">
        <v>4000000</v>
      </c>
      <c r="M685" s="15">
        <v>3000000</v>
      </c>
      <c r="N685" s="15">
        <v>3000000</v>
      </c>
      <c r="O685" s="15">
        <v>4000000</v>
      </c>
      <c r="P685" s="15">
        <v>3000000</v>
      </c>
      <c r="Q685" s="15">
        <v>4000000</v>
      </c>
      <c r="R685" s="15">
        <v>3000000</v>
      </c>
      <c r="S685" s="15">
        <v>5000000</v>
      </c>
      <c r="T685" s="15">
        <v>6000000</v>
      </c>
      <c r="U685" s="23">
        <v>0.45390000000000003</v>
      </c>
    </row>
    <row r="686" spans="1:24" x14ac:dyDescent="0.3">
      <c r="A686" s="7" t="s">
        <v>281</v>
      </c>
      <c r="B686" s="7" t="s">
        <v>1116</v>
      </c>
      <c r="C686" s="7">
        <v>1301</v>
      </c>
      <c r="D686" s="2" t="s">
        <v>8</v>
      </c>
      <c r="E686" s="2">
        <v>999</v>
      </c>
      <c r="F686" s="2" t="s">
        <v>8</v>
      </c>
      <c r="G686" s="2" t="s">
        <v>1195</v>
      </c>
      <c r="H686" s="8" t="s">
        <v>1876</v>
      </c>
      <c r="I686" s="15">
        <v>2000000</v>
      </c>
      <c r="J686" s="15">
        <v>0</v>
      </c>
      <c r="K686" s="15">
        <v>1000000</v>
      </c>
      <c r="L686" s="15">
        <v>0</v>
      </c>
      <c r="M686" s="15">
        <v>0</v>
      </c>
      <c r="N686" s="15">
        <v>0</v>
      </c>
      <c r="O686" s="15">
        <v>0</v>
      </c>
      <c r="P686" s="15">
        <v>0</v>
      </c>
      <c r="Q686" s="15">
        <v>2000000</v>
      </c>
      <c r="R686" s="15">
        <v>2000000</v>
      </c>
      <c r="S686" s="15">
        <v>2000000</v>
      </c>
      <c r="T686" s="15">
        <v>3000000</v>
      </c>
      <c r="U686" s="23">
        <v>0.45390000000000003</v>
      </c>
    </row>
    <row r="687" spans="1:24" x14ac:dyDescent="0.3">
      <c r="A687" s="7" t="s">
        <v>281</v>
      </c>
      <c r="B687" s="7" t="s">
        <v>1116</v>
      </c>
      <c r="C687" s="7">
        <v>1301</v>
      </c>
      <c r="D687" s="2" t="s">
        <v>927</v>
      </c>
      <c r="E687" s="2">
        <v>901</v>
      </c>
      <c r="F687" s="2">
        <v>111400</v>
      </c>
      <c r="G687" s="2" t="s">
        <v>1195</v>
      </c>
      <c r="H687" s="8" t="s">
        <v>1877</v>
      </c>
      <c r="I687" s="15">
        <v>1000000</v>
      </c>
      <c r="J687" s="15">
        <v>1000000</v>
      </c>
      <c r="K687" s="15">
        <v>1000000</v>
      </c>
      <c r="L687" s="15">
        <v>1000000</v>
      </c>
      <c r="M687" s="15">
        <v>1000000</v>
      </c>
      <c r="N687" s="15">
        <v>2000000</v>
      </c>
      <c r="O687" s="15">
        <v>2000000</v>
      </c>
      <c r="P687" s="15">
        <v>2000000</v>
      </c>
      <c r="Q687" s="15">
        <v>2000000</v>
      </c>
      <c r="R687" s="15">
        <v>2000000</v>
      </c>
      <c r="S687" s="15">
        <v>2000000</v>
      </c>
      <c r="T687" s="15">
        <v>3000000</v>
      </c>
      <c r="U687" s="23">
        <v>0.45390000000000003</v>
      </c>
    </row>
    <row r="688" spans="1:24" x14ac:dyDescent="0.3">
      <c r="A688" s="7" t="s">
        <v>281</v>
      </c>
      <c r="B688" s="7" t="s">
        <v>1116</v>
      </c>
      <c r="C688" s="7">
        <v>1301</v>
      </c>
      <c r="D688" s="2" t="s">
        <v>927</v>
      </c>
      <c r="E688" s="2">
        <v>901</v>
      </c>
      <c r="F688" s="2">
        <v>111398</v>
      </c>
      <c r="G688" s="2" t="s">
        <v>1195</v>
      </c>
      <c r="H688" s="8" t="s">
        <v>1878</v>
      </c>
      <c r="I688" s="15">
        <v>1000000</v>
      </c>
      <c r="J688" s="15">
        <v>1000000</v>
      </c>
      <c r="K688" s="15">
        <v>1000000</v>
      </c>
      <c r="L688" s="15">
        <v>1000000</v>
      </c>
      <c r="M688" s="15">
        <v>1000000</v>
      </c>
      <c r="N688" s="15">
        <v>1000000</v>
      </c>
      <c r="O688" s="15">
        <v>1000000</v>
      </c>
      <c r="P688" s="15">
        <v>1000000</v>
      </c>
      <c r="Q688" s="15">
        <v>1000000</v>
      </c>
      <c r="R688" s="15">
        <v>1000000</v>
      </c>
      <c r="S688" s="15">
        <v>1000000</v>
      </c>
      <c r="T688" s="15">
        <v>2000000</v>
      </c>
      <c r="U688" s="23">
        <v>0.45390000000000003</v>
      </c>
    </row>
    <row r="689" spans="1:21" x14ac:dyDescent="0.3">
      <c r="A689" s="7" t="s">
        <v>281</v>
      </c>
      <c r="B689" s="7" t="s">
        <v>1116</v>
      </c>
      <c r="C689" s="7">
        <v>1301</v>
      </c>
      <c r="D689" s="2" t="s">
        <v>927</v>
      </c>
      <c r="E689" s="2">
        <v>901</v>
      </c>
      <c r="F689" s="2">
        <v>111397</v>
      </c>
      <c r="G689" s="2" t="s">
        <v>1195</v>
      </c>
      <c r="H689" s="8" t="s">
        <v>1879</v>
      </c>
      <c r="I689" s="15">
        <v>2000000</v>
      </c>
      <c r="J689" s="15">
        <v>1000000</v>
      </c>
      <c r="K689" s="15">
        <v>2000000</v>
      </c>
      <c r="L689" s="15">
        <v>1000000</v>
      </c>
      <c r="M689" s="15">
        <v>1000000</v>
      </c>
      <c r="N689" s="15">
        <v>1000000</v>
      </c>
      <c r="O689" s="15">
        <v>1000000</v>
      </c>
      <c r="P689" s="15">
        <v>1000000</v>
      </c>
      <c r="Q689" s="15">
        <v>2000000</v>
      </c>
      <c r="R689" s="15">
        <v>2000000</v>
      </c>
      <c r="S689" s="15">
        <v>2000000</v>
      </c>
      <c r="T689" s="15">
        <v>2000000</v>
      </c>
      <c r="U689" s="23">
        <v>0.45390000000000003</v>
      </c>
    </row>
    <row r="690" spans="1:21" x14ac:dyDescent="0.3">
      <c r="A690" s="7" t="s">
        <v>281</v>
      </c>
      <c r="B690" s="7" t="s">
        <v>1116</v>
      </c>
      <c r="C690" s="7">
        <v>1301</v>
      </c>
      <c r="D690" s="2" t="s">
        <v>927</v>
      </c>
      <c r="E690" s="2">
        <v>901</v>
      </c>
      <c r="F690" s="2">
        <v>111452</v>
      </c>
      <c r="G690" s="2" t="s">
        <v>1195</v>
      </c>
      <c r="H690" s="8" t="s">
        <v>1880</v>
      </c>
      <c r="I690" s="15">
        <v>6000000</v>
      </c>
      <c r="J690" s="15">
        <v>6000000</v>
      </c>
      <c r="K690" s="15">
        <v>6000000</v>
      </c>
      <c r="L690" s="15">
        <v>6000000</v>
      </c>
      <c r="M690" s="15">
        <v>6000000</v>
      </c>
      <c r="N690" s="15">
        <v>6000000</v>
      </c>
      <c r="O690" s="15">
        <v>6000000</v>
      </c>
      <c r="P690" s="15">
        <v>6000000</v>
      </c>
      <c r="Q690" s="15">
        <v>6000000</v>
      </c>
      <c r="R690" s="15">
        <v>7000000</v>
      </c>
      <c r="S690" s="15">
        <v>7000000</v>
      </c>
      <c r="T690" s="15">
        <v>7000000</v>
      </c>
      <c r="U690" s="23">
        <v>0.45390000000000003</v>
      </c>
    </row>
    <row r="691" spans="1:21" x14ac:dyDescent="0.3">
      <c r="A691" s="7" t="s">
        <v>281</v>
      </c>
      <c r="B691" s="7" t="s">
        <v>1116</v>
      </c>
      <c r="C691" s="7">
        <v>1301</v>
      </c>
      <c r="D691" s="2" t="s">
        <v>927</v>
      </c>
      <c r="E691" s="2">
        <v>901</v>
      </c>
      <c r="F691" s="2">
        <v>111395</v>
      </c>
      <c r="G691" s="2" t="s">
        <v>1195</v>
      </c>
      <c r="H691" s="8" t="s">
        <v>1881</v>
      </c>
      <c r="I691" s="15">
        <v>6000000</v>
      </c>
      <c r="J691" s="15">
        <v>6000000</v>
      </c>
      <c r="K691" s="15">
        <v>6000000</v>
      </c>
      <c r="L691" s="15">
        <v>6000000</v>
      </c>
      <c r="M691" s="15">
        <v>6000000</v>
      </c>
      <c r="N691" s="15">
        <v>6000000</v>
      </c>
      <c r="O691" s="15">
        <v>6000000</v>
      </c>
      <c r="P691" s="15">
        <v>8000000</v>
      </c>
      <c r="Q691" s="15">
        <v>8000000</v>
      </c>
      <c r="R691" s="15">
        <v>8000000</v>
      </c>
      <c r="S691" s="15">
        <v>7000000</v>
      </c>
      <c r="T691" s="15">
        <v>7000000</v>
      </c>
      <c r="U691" s="23">
        <v>0.45390000000000003</v>
      </c>
    </row>
    <row r="692" spans="1:21" x14ac:dyDescent="0.3">
      <c r="A692" s="7" t="s">
        <v>281</v>
      </c>
      <c r="B692" s="7" t="s">
        <v>1116</v>
      </c>
      <c r="C692" s="7">
        <v>1301</v>
      </c>
      <c r="D692" s="2" t="s">
        <v>927</v>
      </c>
      <c r="E692" s="2">
        <v>901</v>
      </c>
      <c r="F692" s="2">
        <v>111083</v>
      </c>
      <c r="G692" s="2" t="s">
        <v>1195</v>
      </c>
      <c r="H692" s="8" t="s">
        <v>1882</v>
      </c>
      <c r="I692" s="15">
        <v>8000000</v>
      </c>
      <c r="J692" s="15">
        <v>8000000</v>
      </c>
      <c r="K692" s="15">
        <v>7000000</v>
      </c>
      <c r="L692" s="15">
        <v>7000000</v>
      </c>
      <c r="M692" s="15">
        <v>7000000</v>
      </c>
      <c r="N692" s="15">
        <v>9000000</v>
      </c>
      <c r="O692" s="15">
        <v>9000000</v>
      </c>
      <c r="P692" s="15">
        <v>9000000</v>
      </c>
      <c r="Q692" s="15">
        <v>7000000</v>
      </c>
      <c r="R692" s="15">
        <v>7000000</v>
      </c>
      <c r="S692" s="15">
        <v>8000000</v>
      </c>
      <c r="T692" s="15">
        <v>8000000</v>
      </c>
      <c r="U692" s="23">
        <v>0.45390000000000003</v>
      </c>
    </row>
    <row r="693" spans="1:21" x14ac:dyDescent="0.3">
      <c r="A693" s="7" t="s">
        <v>281</v>
      </c>
      <c r="B693" s="7" t="s">
        <v>1116</v>
      </c>
      <c r="C693" s="7">
        <v>1301</v>
      </c>
      <c r="D693" s="2" t="s">
        <v>927</v>
      </c>
      <c r="E693" s="2">
        <v>901</v>
      </c>
      <c r="F693" s="2">
        <v>111394</v>
      </c>
      <c r="G693" s="2" t="s">
        <v>1195</v>
      </c>
      <c r="H693" s="8" t="s">
        <v>1883</v>
      </c>
      <c r="I693" s="15">
        <v>6000000</v>
      </c>
      <c r="J693" s="15">
        <v>5000000</v>
      </c>
      <c r="K693" s="15">
        <v>5000000</v>
      </c>
      <c r="L693" s="15">
        <v>6000000</v>
      </c>
      <c r="M693" s="15">
        <v>6000000</v>
      </c>
      <c r="N693" s="15">
        <v>6000000</v>
      </c>
      <c r="O693" s="15">
        <v>6000000</v>
      </c>
      <c r="P693" s="15">
        <v>6000000</v>
      </c>
      <c r="Q693" s="15">
        <v>5000000</v>
      </c>
      <c r="R693" s="15">
        <v>5000000</v>
      </c>
      <c r="S693" s="15">
        <v>5000000</v>
      </c>
      <c r="T693" s="15">
        <v>6000000</v>
      </c>
      <c r="U693" s="23">
        <v>0.45390000000000003</v>
      </c>
    </row>
    <row r="694" spans="1:21" x14ac:dyDescent="0.3">
      <c r="A694" s="7" t="s">
        <v>281</v>
      </c>
      <c r="B694" s="7" t="s">
        <v>1116</v>
      </c>
      <c r="C694" s="7">
        <v>1301</v>
      </c>
      <c r="D694" s="2" t="s">
        <v>927</v>
      </c>
      <c r="E694" s="2">
        <v>901</v>
      </c>
      <c r="F694" s="2">
        <v>111016</v>
      </c>
      <c r="G694" s="2" t="s">
        <v>1195</v>
      </c>
      <c r="H694" s="8" t="s">
        <v>1884</v>
      </c>
      <c r="I694" s="15">
        <v>2000000</v>
      </c>
      <c r="J694" s="15">
        <v>2000000</v>
      </c>
      <c r="K694" s="15">
        <v>4000000</v>
      </c>
      <c r="L694" s="15">
        <v>6000000</v>
      </c>
      <c r="M694" s="15">
        <v>7000000</v>
      </c>
      <c r="N694" s="15">
        <v>8000000</v>
      </c>
      <c r="O694" s="15">
        <v>8000000</v>
      </c>
      <c r="P694" s="15">
        <v>8000000</v>
      </c>
      <c r="Q694" s="15">
        <v>7000000</v>
      </c>
      <c r="R694" s="15">
        <v>7000000</v>
      </c>
      <c r="S694" s="15">
        <v>7000000</v>
      </c>
      <c r="T694" s="15">
        <v>8000000</v>
      </c>
      <c r="U694" s="23">
        <v>0.45390000000000003</v>
      </c>
    </row>
    <row r="695" spans="1:21" x14ac:dyDescent="0.3">
      <c r="A695" s="7" t="s">
        <v>281</v>
      </c>
      <c r="B695" s="7" t="s">
        <v>1116</v>
      </c>
      <c r="C695" s="7">
        <v>1301</v>
      </c>
      <c r="D695" s="2" t="s">
        <v>927</v>
      </c>
      <c r="E695" s="2">
        <v>901</v>
      </c>
      <c r="F695" s="2">
        <v>111568</v>
      </c>
      <c r="G695" s="2" t="s">
        <v>1195</v>
      </c>
      <c r="H695" s="8" t="s">
        <v>1885</v>
      </c>
      <c r="I695" s="15">
        <v>1000000</v>
      </c>
      <c r="J695" s="15">
        <v>0</v>
      </c>
      <c r="K695" s="15">
        <v>1000000</v>
      </c>
      <c r="L695" s="15">
        <v>1000000</v>
      </c>
      <c r="M695" s="15">
        <v>1000000</v>
      </c>
      <c r="N695" s="15">
        <v>1000000</v>
      </c>
      <c r="O695" s="15">
        <v>1000000</v>
      </c>
      <c r="P695" s="15">
        <v>1000000</v>
      </c>
      <c r="Q695" s="15">
        <v>1000000</v>
      </c>
      <c r="R695" s="15">
        <v>1000000</v>
      </c>
      <c r="S695" s="15">
        <v>1000000</v>
      </c>
      <c r="T695" s="15">
        <v>1000000</v>
      </c>
      <c r="U695" s="23">
        <v>0.45390000000000003</v>
      </c>
    </row>
    <row r="696" spans="1:21" x14ac:dyDescent="0.3">
      <c r="A696" s="7" t="s">
        <v>281</v>
      </c>
      <c r="B696" s="7" t="s">
        <v>1116</v>
      </c>
      <c r="C696" s="7">
        <v>1301</v>
      </c>
      <c r="D696" s="2" t="s">
        <v>927</v>
      </c>
      <c r="E696" s="2">
        <v>901</v>
      </c>
      <c r="F696" s="2">
        <v>131392</v>
      </c>
      <c r="G696" s="2" t="s">
        <v>1195</v>
      </c>
      <c r="H696" s="8" t="s">
        <v>1886</v>
      </c>
      <c r="I696" s="15">
        <v>1000000</v>
      </c>
      <c r="J696" s="15">
        <v>1000000</v>
      </c>
      <c r="K696" s="15">
        <v>0</v>
      </c>
      <c r="L696" s="15">
        <v>0</v>
      </c>
      <c r="M696" s="15">
        <v>0</v>
      </c>
      <c r="N696" s="15">
        <v>1000000</v>
      </c>
      <c r="O696" s="15">
        <v>1000000</v>
      </c>
      <c r="P696" s="15">
        <v>1000000</v>
      </c>
      <c r="Q696" s="15">
        <v>1000000</v>
      </c>
      <c r="R696" s="15">
        <v>1000000</v>
      </c>
      <c r="S696" s="15">
        <v>1000000</v>
      </c>
      <c r="T696" s="15">
        <v>1000000</v>
      </c>
      <c r="U696" s="23">
        <v>0.45390000000000003</v>
      </c>
    </row>
    <row r="697" spans="1:21" x14ac:dyDescent="0.3">
      <c r="A697" s="7" t="s">
        <v>281</v>
      </c>
      <c r="B697" s="7" t="s">
        <v>1116</v>
      </c>
      <c r="C697" s="7">
        <v>1301</v>
      </c>
      <c r="D697" s="2" t="s">
        <v>927</v>
      </c>
      <c r="E697" s="2">
        <v>901</v>
      </c>
      <c r="F697" s="2">
        <v>111496</v>
      </c>
      <c r="G697" s="2" t="s">
        <v>1195</v>
      </c>
      <c r="H697" s="8" t="s">
        <v>1887</v>
      </c>
      <c r="I697" s="15">
        <v>1000000</v>
      </c>
      <c r="J697" s="15">
        <v>1000000</v>
      </c>
      <c r="K697" s="15">
        <v>0</v>
      </c>
      <c r="L697" s="15">
        <v>0</v>
      </c>
      <c r="M697" s="15">
        <v>0</v>
      </c>
      <c r="N697" s="15">
        <v>1000000</v>
      </c>
      <c r="O697" s="15">
        <v>1000000</v>
      </c>
      <c r="P697" s="15">
        <v>1000000</v>
      </c>
      <c r="Q697" s="15">
        <v>1000000</v>
      </c>
      <c r="R697" s="15">
        <v>1000000</v>
      </c>
      <c r="S697" s="15">
        <v>1000000</v>
      </c>
      <c r="T697" s="15">
        <v>1000000</v>
      </c>
      <c r="U697" s="23">
        <v>0.45390000000000003</v>
      </c>
    </row>
    <row r="698" spans="1:21" x14ac:dyDescent="0.3">
      <c r="A698" s="7" t="s">
        <v>281</v>
      </c>
      <c r="B698" s="7" t="s">
        <v>1116</v>
      </c>
      <c r="C698" s="7">
        <v>1301</v>
      </c>
      <c r="D698" s="2" t="s">
        <v>8</v>
      </c>
      <c r="E698" s="2">
        <v>907</v>
      </c>
      <c r="F698" s="2">
        <v>131754</v>
      </c>
      <c r="G698" s="2" t="s">
        <v>1897</v>
      </c>
      <c r="H698" s="8" t="s">
        <v>1888</v>
      </c>
      <c r="I698" s="15">
        <v>2000000</v>
      </c>
      <c r="J698" s="15">
        <v>2000000</v>
      </c>
      <c r="K698" s="15">
        <v>2000000</v>
      </c>
      <c r="L698" s="15">
        <v>2000000</v>
      </c>
      <c r="M698" s="15">
        <v>3000000</v>
      </c>
      <c r="N698" s="15">
        <v>3000000</v>
      </c>
      <c r="O698" s="15">
        <v>3000000</v>
      </c>
      <c r="P698" s="15">
        <v>3000000</v>
      </c>
      <c r="Q698" s="15">
        <v>3000000</v>
      </c>
      <c r="R698" s="15">
        <v>3000000</v>
      </c>
      <c r="S698" s="15">
        <v>2000000</v>
      </c>
      <c r="T698" s="15">
        <v>3000000</v>
      </c>
      <c r="U698" s="23">
        <v>0.45390000000000003</v>
      </c>
    </row>
    <row r="699" spans="1:21" x14ac:dyDescent="0.3">
      <c r="A699" s="7" t="s">
        <v>281</v>
      </c>
      <c r="B699" s="7" t="s">
        <v>1116</v>
      </c>
      <c r="C699" s="7">
        <v>1301</v>
      </c>
      <c r="D699" s="2" t="s">
        <v>8</v>
      </c>
      <c r="E699" s="2">
        <v>907</v>
      </c>
      <c r="F699" s="2">
        <v>131818</v>
      </c>
      <c r="G699" s="2" t="s">
        <v>1897</v>
      </c>
      <c r="H699" s="8" t="s">
        <v>1145</v>
      </c>
      <c r="I699" s="15">
        <v>2000000</v>
      </c>
      <c r="J699" s="15">
        <v>2000000</v>
      </c>
      <c r="K699" s="15">
        <v>2000000</v>
      </c>
      <c r="L699" s="15">
        <v>2000000</v>
      </c>
      <c r="M699" s="15">
        <v>2000000</v>
      </c>
      <c r="N699" s="15">
        <v>2000000</v>
      </c>
      <c r="O699" s="15">
        <v>2000000</v>
      </c>
      <c r="P699" s="15">
        <v>2000000</v>
      </c>
      <c r="Q699" s="15">
        <v>2000000</v>
      </c>
      <c r="R699" s="15">
        <v>2000000</v>
      </c>
      <c r="S699" s="15">
        <v>2000000</v>
      </c>
      <c r="T699" s="15">
        <v>2000000</v>
      </c>
      <c r="U699" s="23">
        <v>0.45390000000000003</v>
      </c>
    </row>
    <row r="700" spans="1:21" x14ac:dyDescent="0.3">
      <c r="A700" s="7" t="s">
        <v>281</v>
      </c>
      <c r="B700" s="7" t="s">
        <v>1116</v>
      </c>
      <c r="C700" s="7">
        <v>1301</v>
      </c>
      <c r="D700" s="2" t="s">
        <v>8</v>
      </c>
      <c r="E700" s="2">
        <v>907</v>
      </c>
      <c r="F700" s="2">
        <v>131789</v>
      </c>
      <c r="G700" s="2" t="s">
        <v>1897</v>
      </c>
      <c r="H700" s="8" t="s">
        <v>1122</v>
      </c>
      <c r="I700" s="15">
        <v>3000000</v>
      </c>
      <c r="J700" s="15">
        <v>2000000</v>
      </c>
      <c r="K700" s="15">
        <v>3000000</v>
      </c>
      <c r="L700" s="15">
        <v>3000000</v>
      </c>
      <c r="M700" s="15">
        <v>3000000</v>
      </c>
      <c r="N700" s="15">
        <v>4000000</v>
      </c>
      <c r="O700" s="15">
        <v>3000000</v>
      </c>
      <c r="P700" s="15">
        <v>3000000</v>
      </c>
      <c r="Q700" s="15">
        <v>5000000</v>
      </c>
      <c r="R700" s="15">
        <v>5000000</v>
      </c>
      <c r="S700" s="15">
        <v>2000000</v>
      </c>
      <c r="T700" s="15">
        <v>5000000</v>
      </c>
      <c r="U700" s="23">
        <v>0.45390000000000003</v>
      </c>
    </row>
    <row r="701" spans="1:21" x14ac:dyDescent="0.3">
      <c r="A701" s="7" t="s">
        <v>281</v>
      </c>
      <c r="B701" s="7" t="s">
        <v>1116</v>
      </c>
      <c r="C701" s="7">
        <v>1301</v>
      </c>
      <c r="D701" s="2" t="s">
        <v>8</v>
      </c>
      <c r="E701" s="2">
        <v>907</v>
      </c>
      <c r="F701" s="2">
        <v>131585</v>
      </c>
      <c r="G701" s="2" t="s">
        <v>1897</v>
      </c>
      <c r="H701" s="8" t="s">
        <v>1889</v>
      </c>
      <c r="I701" s="15">
        <v>5000000</v>
      </c>
      <c r="J701" s="15">
        <v>5000000</v>
      </c>
      <c r="K701" s="15">
        <v>7000000</v>
      </c>
      <c r="L701" s="15">
        <v>8000000</v>
      </c>
      <c r="M701" s="15">
        <v>9000000</v>
      </c>
      <c r="N701" s="15">
        <v>9000000</v>
      </c>
      <c r="O701" s="15">
        <v>9000000</v>
      </c>
      <c r="P701" s="15">
        <v>9000000</v>
      </c>
      <c r="Q701" s="15">
        <v>9000000</v>
      </c>
      <c r="R701" s="15">
        <v>10000000</v>
      </c>
      <c r="S701" s="15">
        <v>7000000</v>
      </c>
      <c r="T701" s="15">
        <v>8000000</v>
      </c>
      <c r="U701" s="23">
        <v>0.45390000000000003</v>
      </c>
    </row>
    <row r="702" spans="1:21" x14ac:dyDescent="0.3">
      <c r="A702" s="7" t="s">
        <v>281</v>
      </c>
      <c r="B702" s="7" t="s">
        <v>1116</v>
      </c>
      <c r="C702" s="7">
        <v>1301</v>
      </c>
      <c r="D702" s="2" t="s">
        <v>8</v>
      </c>
      <c r="E702" s="2">
        <v>907</v>
      </c>
      <c r="F702" s="2">
        <v>131675</v>
      </c>
      <c r="G702" s="2" t="s">
        <v>1897</v>
      </c>
      <c r="H702" s="8" t="s">
        <v>1118</v>
      </c>
      <c r="I702" s="15">
        <v>10000000</v>
      </c>
      <c r="J702" s="15">
        <v>10000000</v>
      </c>
      <c r="K702" s="15">
        <v>11000000</v>
      </c>
      <c r="L702" s="15">
        <v>11000000</v>
      </c>
      <c r="M702" s="15">
        <v>15000000</v>
      </c>
      <c r="N702" s="15">
        <v>15000000</v>
      </c>
      <c r="O702" s="15">
        <v>15000000</v>
      </c>
      <c r="P702" s="15">
        <v>15000000</v>
      </c>
      <c r="Q702" s="15">
        <v>15000000</v>
      </c>
      <c r="R702" s="15">
        <v>15000000</v>
      </c>
      <c r="S702" s="15">
        <v>10000000</v>
      </c>
      <c r="T702" s="15">
        <v>15000000</v>
      </c>
      <c r="U702" s="23">
        <v>0.45390000000000003</v>
      </c>
    </row>
    <row r="703" spans="1:21" x14ac:dyDescent="0.3">
      <c r="A703" s="7" t="s">
        <v>281</v>
      </c>
      <c r="B703" s="7" t="s">
        <v>1116</v>
      </c>
      <c r="C703" s="7">
        <v>1301</v>
      </c>
      <c r="D703" s="2" t="s">
        <v>8</v>
      </c>
      <c r="E703" s="2">
        <v>907</v>
      </c>
      <c r="F703" s="2">
        <v>131519</v>
      </c>
      <c r="G703" s="2" t="s">
        <v>1897</v>
      </c>
      <c r="H703" s="8" t="s">
        <v>1890</v>
      </c>
      <c r="I703" s="15">
        <v>4000000</v>
      </c>
      <c r="J703" s="15">
        <v>4000000</v>
      </c>
      <c r="K703" s="15">
        <v>4000000</v>
      </c>
      <c r="L703" s="15">
        <v>4000000</v>
      </c>
      <c r="M703" s="15">
        <v>4000000</v>
      </c>
      <c r="N703" s="15">
        <v>4000000</v>
      </c>
      <c r="O703" s="15">
        <v>4000000</v>
      </c>
      <c r="P703" s="15">
        <v>4000000</v>
      </c>
      <c r="Q703" s="15">
        <v>4000000</v>
      </c>
      <c r="R703" s="15">
        <v>4000000</v>
      </c>
      <c r="S703" s="15">
        <v>3000000</v>
      </c>
      <c r="T703" s="15">
        <v>4000000</v>
      </c>
      <c r="U703" s="23">
        <v>0.45390000000000003</v>
      </c>
    </row>
    <row r="704" spans="1:21" x14ac:dyDescent="0.3">
      <c r="A704" s="7" t="s">
        <v>281</v>
      </c>
      <c r="B704" s="7" t="s">
        <v>1116</v>
      </c>
      <c r="C704" s="7">
        <v>1301</v>
      </c>
      <c r="D704" s="2" t="s">
        <v>8</v>
      </c>
      <c r="E704" s="2">
        <v>907</v>
      </c>
      <c r="F704" s="2">
        <v>132107</v>
      </c>
      <c r="G704" s="2" t="s">
        <v>1897</v>
      </c>
      <c r="H704" s="8" t="s">
        <v>1891</v>
      </c>
      <c r="I704" s="15">
        <v>4000000</v>
      </c>
      <c r="J704" s="15">
        <v>4000000</v>
      </c>
      <c r="K704" s="15">
        <v>5000000</v>
      </c>
      <c r="L704" s="15">
        <v>5000000</v>
      </c>
      <c r="M704" s="15">
        <v>5000000</v>
      </c>
      <c r="N704" s="15">
        <v>5000000</v>
      </c>
      <c r="O704" s="15">
        <v>5000000</v>
      </c>
      <c r="P704" s="15">
        <v>5000000</v>
      </c>
      <c r="Q704" s="15">
        <v>7000000</v>
      </c>
      <c r="R704" s="15">
        <v>5000000</v>
      </c>
      <c r="S704" s="15">
        <v>4000000</v>
      </c>
      <c r="T704" s="15">
        <v>4000000</v>
      </c>
      <c r="U704" s="23">
        <v>0.45390000000000003</v>
      </c>
    </row>
    <row r="705" spans="1:22" x14ac:dyDescent="0.3">
      <c r="A705" s="7" t="s">
        <v>281</v>
      </c>
      <c r="B705" s="7" t="s">
        <v>1116</v>
      </c>
      <c r="C705" s="7">
        <v>1301</v>
      </c>
      <c r="D705" s="2" t="s">
        <v>8</v>
      </c>
      <c r="E705" s="2">
        <v>907</v>
      </c>
      <c r="F705" s="2">
        <v>132134</v>
      </c>
      <c r="G705" s="2" t="s">
        <v>1897</v>
      </c>
      <c r="H705" s="8" t="s">
        <v>1892</v>
      </c>
      <c r="I705" s="15">
        <v>4000000</v>
      </c>
      <c r="J705" s="15">
        <v>3000000</v>
      </c>
      <c r="K705" s="15">
        <v>4000000</v>
      </c>
      <c r="L705" s="15">
        <v>4000000</v>
      </c>
      <c r="M705" s="15">
        <v>5000000</v>
      </c>
      <c r="N705" s="15">
        <v>4000000</v>
      </c>
      <c r="O705" s="15">
        <v>4000000</v>
      </c>
      <c r="P705" s="15">
        <v>5000000</v>
      </c>
      <c r="Q705" s="15">
        <v>6000000</v>
      </c>
      <c r="R705" s="15">
        <v>6000000</v>
      </c>
      <c r="S705" s="15">
        <v>3000000</v>
      </c>
      <c r="T705" s="15">
        <v>6000000</v>
      </c>
      <c r="U705" s="23">
        <v>0.45390000000000003</v>
      </c>
    </row>
    <row r="706" spans="1:22" x14ac:dyDescent="0.3">
      <c r="A706" s="7" t="s">
        <v>281</v>
      </c>
      <c r="B706" s="7" t="s">
        <v>1116</v>
      </c>
      <c r="C706" s="7">
        <v>1301</v>
      </c>
      <c r="D706" s="2" t="s">
        <v>8</v>
      </c>
      <c r="E706" s="2">
        <v>907</v>
      </c>
      <c r="F706" s="2" t="s">
        <v>8</v>
      </c>
      <c r="G706" s="2" t="s">
        <v>1897</v>
      </c>
      <c r="H706" s="8" t="s">
        <v>1893</v>
      </c>
      <c r="I706" s="15">
        <v>5000000</v>
      </c>
      <c r="J706" s="15">
        <v>5000000</v>
      </c>
      <c r="K706" s="15">
        <v>6000000</v>
      </c>
      <c r="L706" s="15">
        <v>6000000</v>
      </c>
      <c r="M706" s="15">
        <v>6000000</v>
      </c>
      <c r="N706" s="15">
        <v>6000000</v>
      </c>
      <c r="O706" s="15">
        <v>6000000</v>
      </c>
      <c r="P706" s="15">
        <v>6000000</v>
      </c>
      <c r="Q706" s="15">
        <v>6000000</v>
      </c>
      <c r="R706" s="15">
        <v>6000000</v>
      </c>
      <c r="S706" s="15">
        <v>6000000</v>
      </c>
      <c r="T706" s="15">
        <v>6000000</v>
      </c>
      <c r="U706" s="23">
        <v>0.45390000000000003</v>
      </c>
    </row>
    <row r="707" spans="1:22" x14ac:dyDescent="0.3">
      <c r="A707" s="7" t="s">
        <v>281</v>
      </c>
      <c r="B707" s="7" t="s">
        <v>1116</v>
      </c>
      <c r="C707" s="7">
        <v>1301</v>
      </c>
      <c r="D707" s="2" t="s">
        <v>252</v>
      </c>
      <c r="E707" s="2">
        <v>907</v>
      </c>
      <c r="F707" s="2" t="s">
        <v>252</v>
      </c>
      <c r="G707" s="2" t="s">
        <v>1897</v>
      </c>
      <c r="H707" s="8" t="s">
        <v>290</v>
      </c>
      <c r="I707" s="15">
        <v>3000000</v>
      </c>
      <c r="J707" s="15">
        <v>5000000</v>
      </c>
      <c r="K707" s="15">
        <v>5000000</v>
      </c>
      <c r="L707" s="15">
        <v>5000000</v>
      </c>
      <c r="M707" s="15">
        <v>5000000</v>
      </c>
      <c r="N707" s="15">
        <v>5000000</v>
      </c>
      <c r="O707" s="15">
        <v>5000000</v>
      </c>
      <c r="P707" s="15">
        <v>5000000</v>
      </c>
      <c r="Q707" s="15">
        <v>5000000</v>
      </c>
      <c r="R707" s="15">
        <v>5000000</v>
      </c>
      <c r="S707" s="15">
        <v>5000000</v>
      </c>
      <c r="T707" s="15">
        <v>5000000</v>
      </c>
      <c r="U707" s="23">
        <v>0.45390000000000003</v>
      </c>
    </row>
    <row r="709" spans="1:22" x14ac:dyDescent="0.3">
      <c r="A709" s="7" t="s">
        <v>281</v>
      </c>
      <c r="B709" s="7" t="s">
        <v>557</v>
      </c>
      <c r="C709" s="7">
        <v>1308</v>
      </c>
      <c r="D709" s="6" t="s">
        <v>558</v>
      </c>
      <c r="E709" s="7">
        <v>999</v>
      </c>
      <c r="F709" s="6" t="s">
        <v>558</v>
      </c>
      <c r="H709" s="13" t="s">
        <v>2488</v>
      </c>
      <c r="I709" s="1">
        <v>58338000</v>
      </c>
      <c r="J709" s="1">
        <v>58338000</v>
      </c>
      <c r="K709" s="1">
        <v>58338000</v>
      </c>
      <c r="L709" s="1">
        <v>58338000</v>
      </c>
      <c r="M709" s="1">
        <v>58338000</v>
      </c>
      <c r="N709" s="1">
        <v>58338000</v>
      </c>
      <c r="O709" s="1">
        <v>58338000</v>
      </c>
      <c r="P709" s="1">
        <v>58338000</v>
      </c>
      <c r="Q709" s="1">
        <v>58338000</v>
      </c>
      <c r="R709" s="1">
        <v>58338000</v>
      </c>
      <c r="S709" s="1">
        <v>58338000</v>
      </c>
      <c r="T709" s="1">
        <v>58338000</v>
      </c>
      <c r="U709" s="23">
        <v>0.48659999999999998</v>
      </c>
    </row>
    <row r="710" spans="1:22" x14ac:dyDescent="0.3"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2" x14ac:dyDescent="0.3">
      <c r="A711" s="7" t="s">
        <v>281</v>
      </c>
      <c r="B711" s="7" t="s">
        <v>659</v>
      </c>
      <c r="C711" s="7">
        <v>1312</v>
      </c>
      <c r="D711" s="6" t="s">
        <v>8</v>
      </c>
      <c r="E711" s="7">
        <v>923</v>
      </c>
      <c r="F711" s="2" t="s">
        <v>1189</v>
      </c>
      <c r="G711" s="2" t="s">
        <v>2484</v>
      </c>
      <c r="H711" s="8" t="s">
        <v>1902</v>
      </c>
      <c r="I711" s="1">
        <v>19000000</v>
      </c>
      <c r="J711" s="1">
        <v>22000000</v>
      </c>
      <c r="K711" s="1">
        <v>25000000</v>
      </c>
      <c r="L711" s="1">
        <v>17000000</v>
      </c>
      <c r="M711" s="1">
        <v>23000000</v>
      </c>
      <c r="N711" s="1">
        <v>25000000</v>
      </c>
      <c r="O711" s="1">
        <v>26000000</v>
      </c>
      <c r="P711" s="1">
        <v>26000000</v>
      </c>
      <c r="Q711" s="1">
        <v>15000000</v>
      </c>
      <c r="R711" s="1">
        <v>16000000</v>
      </c>
      <c r="S711" s="1">
        <v>16000000</v>
      </c>
      <c r="T711" s="1">
        <v>20000000</v>
      </c>
      <c r="U711" s="21">
        <v>0.53120000000000001</v>
      </c>
      <c r="V711" s="2"/>
    </row>
    <row r="712" spans="1:22" x14ac:dyDescent="0.3">
      <c r="A712" s="7" t="s">
        <v>281</v>
      </c>
      <c r="B712" s="7" t="s">
        <v>659</v>
      </c>
      <c r="C712" s="7">
        <v>1312</v>
      </c>
      <c r="D712" s="2" t="s">
        <v>8</v>
      </c>
      <c r="E712" s="2">
        <v>923</v>
      </c>
      <c r="F712" s="2" t="s">
        <v>2224</v>
      </c>
      <c r="G712" s="2" t="s">
        <v>2484</v>
      </c>
      <c r="H712" s="8" t="s">
        <v>1903</v>
      </c>
      <c r="I712" s="1">
        <v>1000000</v>
      </c>
      <c r="J712" s="1">
        <v>4000000</v>
      </c>
      <c r="K712" s="1">
        <v>4000000</v>
      </c>
      <c r="L712" s="1">
        <v>4000000</v>
      </c>
      <c r="M712" s="1">
        <v>6000000</v>
      </c>
      <c r="N712" s="1">
        <v>6000000</v>
      </c>
      <c r="O712" s="1">
        <v>7000000</v>
      </c>
      <c r="P712" s="1">
        <v>7000000</v>
      </c>
      <c r="Q712" s="1">
        <v>5000000</v>
      </c>
      <c r="R712" s="1">
        <v>5000000</v>
      </c>
      <c r="S712" s="1">
        <v>5000000</v>
      </c>
      <c r="T712" s="1">
        <v>6000000</v>
      </c>
      <c r="U712" s="21">
        <v>0.53120000000000001</v>
      </c>
    </row>
    <row r="713" spans="1:22" x14ac:dyDescent="0.3">
      <c r="A713" s="7" t="s">
        <v>281</v>
      </c>
      <c r="B713" s="7" t="s">
        <v>659</v>
      </c>
      <c r="C713" s="7">
        <v>1312</v>
      </c>
      <c r="D713" s="2" t="s">
        <v>8</v>
      </c>
      <c r="E713" s="2">
        <v>917</v>
      </c>
      <c r="F713" s="2" t="s">
        <v>2225</v>
      </c>
      <c r="G713" s="2" t="s">
        <v>2484</v>
      </c>
      <c r="H713" s="8" t="s">
        <v>1904</v>
      </c>
      <c r="I713" s="1">
        <v>1000000</v>
      </c>
      <c r="J713" s="1">
        <v>2000000</v>
      </c>
      <c r="K713" s="1">
        <v>2000000</v>
      </c>
      <c r="L713" s="1">
        <v>3000000</v>
      </c>
      <c r="M713" s="1">
        <v>4000000</v>
      </c>
      <c r="N713" s="1">
        <v>4000000</v>
      </c>
      <c r="O713" s="1">
        <v>4000000</v>
      </c>
      <c r="P713" s="1">
        <v>4000000</v>
      </c>
      <c r="Q713" s="1">
        <v>3000000</v>
      </c>
      <c r="R713" s="1">
        <v>3000000</v>
      </c>
      <c r="S713" s="1">
        <v>3000000</v>
      </c>
      <c r="T713" s="1">
        <v>3000000</v>
      </c>
      <c r="U713" s="21">
        <v>0.53120000000000001</v>
      </c>
    </row>
    <row r="714" spans="1:22" x14ac:dyDescent="0.3">
      <c r="A714" s="7" t="s">
        <v>281</v>
      </c>
      <c r="B714" s="7" t="s">
        <v>659</v>
      </c>
      <c r="C714" s="7">
        <v>1312</v>
      </c>
      <c r="D714" s="2" t="s">
        <v>8</v>
      </c>
      <c r="E714" s="2">
        <v>917</v>
      </c>
      <c r="F714" s="2" t="s">
        <v>2226</v>
      </c>
      <c r="G714" s="2" t="s">
        <v>2484</v>
      </c>
      <c r="H714" s="8" t="s">
        <v>1905</v>
      </c>
      <c r="I714" s="1">
        <v>7000000</v>
      </c>
      <c r="J714" s="1">
        <v>8000000</v>
      </c>
      <c r="K714" s="1">
        <v>12000000</v>
      </c>
      <c r="L714" s="1">
        <v>14000000</v>
      </c>
      <c r="M714" s="1">
        <v>16000000</v>
      </c>
      <c r="N714" s="1">
        <v>16000000</v>
      </c>
      <c r="O714" s="1">
        <v>16000000</v>
      </c>
      <c r="P714" s="1">
        <v>16000000</v>
      </c>
      <c r="Q714" s="1">
        <v>14000000</v>
      </c>
      <c r="R714" s="1">
        <v>14000000</v>
      </c>
      <c r="S714" s="1">
        <v>7000000</v>
      </c>
      <c r="T714" s="1">
        <v>10000000</v>
      </c>
      <c r="U714" s="21">
        <v>0.53120000000000001</v>
      </c>
    </row>
    <row r="715" spans="1:22" x14ac:dyDescent="0.3">
      <c r="A715" s="7" t="s">
        <v>281</v>
      </c>
      <c r="B715" s="7" t="s">
        <v>659</v>
      </c>
      <c r="C715" s="7">
        <v>1312</v>
      </c>
      <c r="D715" s="2" t="s">
        <v>8</v>
      </c>
      <c r="E715" s="2">
        <v>917</v>
      </c>
      <c r="F715" s="2" t="s">
        <v>2227</v>
      </c>
      <c r="G715" s="2" t="s">
        <v>2484</v>
      </c>
      <c r="H715" s="8" t="s">
        <v>1906</v>
      </c>
      <c r="I715" s="1">
        <v>2000000</v>
      </c>
      <c r="J715" s="1">
        <v>2000000</v>
      </c>
      <c r="K715" s="1">
        <v>3000000</v>
      </c>
      <c r="L715" s="1">
        <v>3000000</v>
      </c>
      <c r="M715" s="1">
        <v>2000000</v>
      </c>
      <c r="N715" s="1">
        <v>3000000</v>
      </c>
      <c r="O715" s="1">
        <v>3000000</v>
      </c>
      <c r="P715" s="1">
        <v>2000000</v>
      </c>
      <c r="Q715" s="1">
        <v>3000000</v>
      </c>
      <c r="R715" s="1">
        <v>3000000</v>
      </c>
      <c r="S715" s="1">
        <v>2000000</v>
      </c>
      <c r="T715" s="1">
        <v>3000000</v>
      </c>
      <c r="U715" s="21">
        <v>0.53120000000000001</v>
      </c>
    </row>
    <row r="716" spans="1:22" x14ac:dyDescent="0.3">
      <c r="A716" s="7" t="s">
        <v>281</v>
      </c>
      <c r="B716" s="7" t="s">
        <v>659</v>
      </c>
      <c r="C716" s="7">
        <v>1312</v>
      </c>
      <c r="D716" s="2" t="s">
        <v>8</v>
      </c>
      <c r="E716" s="2">
        <v>917</v>
      </c>
      <c r="F716" s="2" t="s">
        <v>2228</v>
      </c>
      <c r="G716" s="2" t="s">
        <v>2484</v>
      </c>
      <c r="H716" s="8" t="s">
        <v>1907</v>
      </c>
      <c r="I716" s="1">
        <v>0</v>
      </c>
      <c r="J716" s="1">
        <v>0</v>
      </c>
      <c r="K716" s="1">
        <v>1000000</v>
      </c>
      <c r="L716" s="1">
        <v>2000000</v>
      </c>
      <c r="M716" s="1">
        <v>3000000</v>
      </c>
      <c r="N716" s="1">
        <v>2000000</v>
      </c>
      <c r="O716" s="1">
        <v>2000000</v>
      </c>
      <c r="P716" s="1">
        <v>2000000</v>
      </c>
      <c r="Q716" s="1">
        <v>3000000</v>
      </c>
      <c r="R716" s="1">
        <v>4000000</v>
      </c>
      <c r="S716" s="1">
        <v>2000000</v>
      </c>
      <c r="T716" s="1">
        <v>3000000</v>
      </c>
      <c r="U716" s="21">
        <v>0.53120000000000001</v>
      </c>
    </row>
    <row r="717" spans="1:22" x14ac:dyDescent="0.3">
      <c r="A717" s="7" t="s">
        <v>281</v>
      </c>
      <c r="B717" s="7" t="s">
        <v>659</v>
      </c>
      <c r="C717" s="7">
        <v>1312</v>
      </c>
      <c r="D717" s="2" t="s">
        <v>8</v>
      </c>
      <c r="E717" s="2">
        <v>917</v>
      </c>
      <c r="F717" s="2" t="s">
        <v>2229</v>
      </c>
      <c r="G717" s="2" t="s">
        <v>2484</v>
      </c>
      <c r="H717" s="8" t="s">
        <v>1908</v>
      </c>
      <c r="I717" s="1">
        <v>1000000</v>
      </c>
      <c r="J717" s="1">
        <v>2000000</v>
      </c>
      <c r="K717" s="1">
        <v>1000000</v>
      </c>
      <c r="L717" s="1">
        <v>2000000</v>
      </c>
      <c r="M717" s="1">
        <v>3000000</v>
      </c>
      <c r="N717" s="1">
        <v>3000000</v>
      </c>
      <c r="O717" s="1">
        <v>3000000</v>
      </c>
      <c r="P717" s="1">
        <v>3000000</v>
      </c>
      <c r="Q717" s="1">
        <v>3000000</v>
      </c>
      <c r="R717" s="1">
        <v>3000000</v>
      </c>
      <c r="S717" s="1">
        <v>1000000</v>
      </c>
      <c r="T717" s="1">
        <v>3000000</v>
      </c>
      <c r="U717" s="21">
        <v>0.53120000000000001</v>
      </c>
    </row>
    <row r="718" spans="1:22" x14ac:dyDescent="0.3">
      <c r="A718" s="7" t="s">
        <v>281</v>
      </c>
      <c r="B718" s="7" t="s">
        <v>659</v>
      </c>
      <c r="C718" s="7">
        <v>1312</v>
      </c>
      <c r="D718" s="2" t="s">
        <v>8</v>
      </c>
      <c r="E718" s="2">
        <v>917</v>
      </c>
      <c r="F718" s="2" t="s">
        <v>2230</v>
      </c>
      <c r="G718" s="2" t="s">
        <v>2484</v>
      </c>
      <c r="H718" s="8" t="s">
        <v>1909</v>
      </c>
      <c r="I718" s="1">
        <v>0</v>
      </c>
      <c r="J718" s="1">
        <v>0</v>
      </c>
      <c r="K718" s="1">
        <v>2000000</v>
      </c>
      <c r="L718" s="1">
        <v>2000000</v>
      </c>
      <c r="M718" s="1">
        <v>2000000</v>
      </c>
      <c r="N718" s="1">
        <v>3000000</v>
      </c>
      <c r="O718" s="1">
        <v>2000000</v>
      </c>
      <c r="P718" s="1">
        <v>2000000</v>
      </c>
      <c r="Q718" s="1">
        <v>3000000</v>
      </c>
      <c r="R718" s="1">
        <v>2000000</v>
      </c>
      <c r="S718" s="1">
        <v>1000000</v>
      </c>
      <c r="T718" s="1">
        <v>5000000</v>
      </c>
      <c r="U718" s="21">
        <v>0.53120000000000001</v>
      </c>
    </row>
    <row r="719" spans="1:22" x14ac:dyDescent="0.3">
      <c r="A719" s="7" t="s">
        <v>281</v>
      </c>
      <c r="B719" s="7" t="s">
        <v>659</v>
      </c>
      <c r="C719" s="7">
        <v>1312</v>
      </c>
      <c r="D719" s="2" t="s">
        <v>8</v>
      </c>
      <c r="E719" s="2">
        <v>917</v>
      </c>
      <c r="F719" s="2" t="s">
        <v>2231</v>
      </c>
      <c r="G719" s="2" t="s">
        <v>2484</v>
      </c>
      <c r="H719" s="8" t="s">
        <v>1910</v>
      </c>
      <c r="I719" s="1">
        <v>0</v>
      </c>
      <c r="J719" s="1">
        <v>0</v>
      </c>
      <c r="K719" s="1">
        <v>0</v>
      </c>
      <c r="L719" s="1">
        <v>1000000</v>
      </c>
      <c r="M719" s="1">
        <v>1000000</v>
      </c>
      <c r="N719" s="1">
        <v>2000000</v>
      </c>
      <c r="O719" s="1">
        <v>1000000</v>
      </c>
      <c r="P719" s="1">
        <v>1000000</v>
      </c>
      <c r="Q719" s="1">
        <v>1000000</v>
      </c>
      <c r="R719" s="1">
        <v>2000000</v>
      </c>
      <c r="S719" s="1">
        <v>1000000</v>
      </c>
      <c r="T719" s="1">
        <v>2000000</v>
      </c>
      <c r="U719" s="21">
        <v>0.53120000000000001</v>
      </c>
    </row>
    <row r="720" spans="1:22" x14ac:dyDescent="0.3">
      <c r="A720" s="7" t="s">
        <v>281</v>
      </c>
      <c r="B720" s="7" t="s">
        <v>659</v>
      </c>
      <c r="C720" s="7">
        <v>1312</v>
      </c>
      <c r="D720" s="2" t="s">
        <v>8</v>
      </c>
      <c r="E720" s="2">
        <v>917</v>
      </c>
      <c r="F720" s="2" t="s">
        <v>2232</v>
      </c>
      <c r="G720" s="2" t="s">
        <v>2484</v>
      </c>
      <c r="H720" s="8" t="s">
        <v>1911</v>
      </c>
      <c r="I720" s="1">
        <v>0</v>
      </c>
      <c r="J720" s="1">
        <v>0</v>
      </c>
      <c r="K720" s="1">
        <v>0</v>
      </c>
      <c r="L720" s="1">
        <v>1000000</v>
      </c>
      <c r="M720" s="1">
        <v>1000000</v>
      </c>
      <c r="N720" s="1">
        <v>1000000</v>
      </c>
      <c r="O720" s="1">
        <v>1000000</v>
      </c>
      <c r="P720" s="1">
        <v>1000000</v>
      </c>
      <c r="Q720" s="1">
        <v>1000000</v>
      </c>
      <c r="R720" s="1">
        <v>1000000</v>
      </c>
      <c r="S720" s="1">
        <v>1000000</v>
      </c>
      <c r="T720" s="1">
        <v>1000000</v>
      </c>
      <c r="U720" s="21">
        <v>0.53120000000000001</v>
      </c>
    </row>
    <row r="721" spans="1:21" x14ac:dyDescent="0.3">
      <c r="A721" s="7" t="s">
        <v>281</v>
      </c>
      <c r="B721" s="7" t="s">
        <v>659</v>
      </c>
      <c r="C721" s="7">
        <v>1312</v>
      </c>
      <c r="D721" s="2" t="s">
        <v>8</v>
      </c>
      <c r="E721" s="2">
        <v>917</v>
      </c>
      <c r="F721" s="2" t="s">
        <v>2233</v>
      </c>
      <c r="G721" s="2" t="s">
        <v>2484</v>
      </c>
      <c r="H721" s="8" t="s">
        <v>1912</v>
      </c>
      <c r="I721" s="1">
        <v>1000000</v>
      </c>
      <c r="J721" s="1">
        <v>0</v>
      </c>
      <c r="K721" s="1">
        <v>0</v>
      </c>
      <c r="L721" s="1">
        <v>1000000</v>
      </c>
      <c r="M721" s="1">
        <v>0</v>
      </c>
      <c r="N721" s="1">
        <v>0</v>
      </c>
      <c r="O721" s="1">
        <v>1000000</v>
      </c>
      <c r="P721" s="1">
        <v>0</v>
      </c>
      <c r="Q721" s="1">
        <v>0</v>
      </c>
      <c r="R721" s="1">
        <v>0</v>
      </c>
      <c r="S721" s="1">
        <v>1000000</v>
      </c>
      <c r="T721" s="1">
        <v>0</v>
      </c>
      <c r="U721" s="21">
        <v>0.53120000000000001</v>
      </c>
    </row>
    <row r="722" spans="1:21" x14ac:dyDescent="0.3">
      <c r="A722" s="7" t="s">
        <v>281</v>
      </c>
      <c r="B722" s="7" t="s">
        <v>659</v>
      </c>
      <c r="C722" s="7">
        <v>1312</v>
      </c>
      <c r="D722" s="2" t="s">
        <v>8</v>
      </c>
      <c r="E722" s="2">
        <v>917</v>
      </c>
      <c r="F722" s="2" t="s">
        <v>2234</v>
      </c>
      <c r="G722" s="2" t="s">
        <v>2484</v>
      </c>
      <c r="H722" s="8" t="s">
        <v>1913</v>
      </c>
      <c r="I722" s="1">
        <v>0</v>
      </c>
      <c r="J722" s="1">
        <v>0</v>
      </c>
      <c r="K722" s="1">
        <v>0</v>
      </c>
      <c r="L722" s="1">
        <v>1000000</v>
      </c>
      <c r="M722" s="1">
        <v>0</v>
      </c>
      <c r="N722" s="1">
        <v>0</v>
      </c>
      <c r="O722" s="1">
        <v>1000000</v>
      </c>
      <c r="P722" s="1">
        <v>0</v>
      </c>
      <c r="Q722" s="1">
        <v>0</v>
      </c>
      <c r="R722" s="1">
        <v>1000000</v>
      </c>
      <c r="S722" s="1">
        <v>0</v>
      </c>
      <c r="T722" s="1">
        <v>1000000</v>
      </c>
      <c r="U722" s="21">
        <v>0.53120000000000001</v>
      </c>
    </row>
    <row r="723" spans="1:21" x14ac:dyDescent="0.3">
      <c r="A723" s="7" t="s">
        <v>281</v>
      </c>
      <c r="B723" s="7" t="s">
        <v>659</v>
      </c>
      <c r="C723" s="7">
        <v>1312</v>
      </c>
      <c r="D723" s="2" t="s">
        <v>8</v>
      </c>
      <c r="E723" s="2">
        <v>917</v>
      </c>
      <c r="F723" s="2" t="s">
        <v>2235</v>
      </c>
      <c r="G723" s="2" t="s">
        <v>2484</v>
      </c>
      <c r="H723" s="8" t="s">
        <v>1914</v>
      </c>
      <c r="I723" s="1">
        <v>0</v>
      </c>
      <c r="J723" s="1">
        <v>0</v>
      </c>
      <c r="K723" s="1">
        <v>0</v>
      </c>
      <c r="L723" s="1">
        <v>0</v>
      </c>
      <c r="M723" s="1">
        <v>1000000</v>
      </c>
      <c r="N723" s="1">
        <v>0</v>
      </c>
      <c r="O723" s="1">
        <v>0</v>
      </c>
      <c r="P723" s="1">
        <v>1000000</v>
      </c>
      <c r="Q723" s="1">
        <v>0</v>
      </c>
      <c r="R723" s="1">
        <v>0</v>
      </c>
      <c r="S723" s="1">
        <v>1000000</v>
      </c>
      <c r="T723" s="1">
        <v>0</v>
      </c>
      <c r="U723" s="21">
        <v>0.53120000000000001</v>
      </c>
    </row>
    <row r="724" spans="1:21" x14ac:dyDescent="0.3">
      <c r="A724" s="7" t="s">
        <v>281</v>
      </c>
      <c r="B724" s="7" t="s">
        <v>659</v>
      </c>
      <c r="C724" s="7">
        <v>1312</v>
      </c>
      <c r="D724" s="2" t="s">
        <v>8</v>
      </c>
      <c r="E724" s="2">
        <v>917</v>
      </c>
      <c r="F724" s="2" t="s">
        <v>2236</v>
      </c>
      <c r="G724" s="2" t="s">
        <v>2484</v>
      </c>
      <c r="H724" s="8" t="s">
        <v>1915</v>
      </c>
      <c r="I724" s="1">
        <v>0</v>
      </c>
      <c r="J724" s="1">
        <v>1000000</v>
      </c>
      <c r="K724" s="1">
        <v>0</v>
      </c>
      <c r="L724" s="1">
        <v>1000000</v>
      </c>
      <c r="M724" s="1">
        <v>0</v>
      </c>
      <c r="N724" s="1">
        <v>0</v>
      </c>
      <c r="O724" s="1">
        <v>1000000</v>
      </c>
      <c r="P724" s="1">
        <v>0</v>
      </c>
      <c r="Q724" s="1">
        <v>0</v>
      </c>
      <c r="R724" s="1">
        <v>1000000</v>
      </c>
      <c r="S724" s="1">
        <v>0</v>
      </c>
      <c r="T724" s="1">
        <v>0</v>
      </c>
      <c r="U724" s="21">
        <v>0.53120000000000001</v>
      </c>
    </row>
    <row r="725" spans="1:21" x14ac:dyDescent="0.3">
      <c r="A725" s="7" t="s">
        <v>281</v>
      </c>
      <c r="B725" s="7" t="s">
        <v>659</v>
      </c>
      <c r="C725" s="7">
        <v>1312</v>
      </c>
      <c r="D725" s="2" t="s">
        <v>8</v>
      </c>
      <c r="E725" s="2">
        <v>917</v>
      </c>
      <c r="F725" s="2" t="s">
        <v>2237</v>
      </c>
      <c r="G725" s="2" t="s">
        <v>2484</v>
      </c>
      <c r="H725" s="8" t="s">
        <v>1916</v>
      </c>
      <c r="I725" s="1">
        <v>0</v>
      </c>
      <c r="J725" s="1">
        <v>0</v>
      </c>
      <c r="K725" s="1">
        <v>1000000</v>
      </c>
      <c r="L725" s="1">
        <v>0</v>
      </c>
      <c r="M725" s="1">
        <v>1000000</v>
      </c>
      <c r="N725" s="1">
        <v>0</v>
      </c>
      <c r="O725" s="1">
        <v>1000000</v>
      </c>
      <c r="P725" s="1">
        <v>1000000</v>
      </c>
      <c r="Q725" s="1">
        <v>0</v>
      </c>
      <c r="R725" s="1">
        <v>1000000</v>
      </c>
      <c r="S725" s="1">
        <v>0</v>
      </c>
      <c r="T725" s="1">
        <v>1000000</v>
      </c>
      <c r="U725" s="21">
        <v>0.53120000000000001</v>
      </c>
    </row>
    <row r="726" spans="1:21" x14ac:dyDescent="0.3">
      <c r="A726" s="7" t="s">
        <v>281</v>
      </c>
      <c r="B726" s="7" t="s">
        <v>659</v>
      </c>
      <c r="C726" s="7">
        <v>1312</v>
      </c>
      <c r="D726" s="2" t="s">
        <v>8</v>
      </c>
      <c r="E726" s="2">
        <v>917</v>
      </c>
      <c r="F726" s="2" t="s">
        <v>2238</v>
      </c>
      <c r="G726" s="2" t="s">
        <v>2484</v>
      </c>
      <c r="H726" s="8" t="s">
        <v>1917</v>
      </c>
      <c r="I726" s="1">
        <v>5000000</v>
      </c>
      <c r="J726" s="1">
        <v>5000000</v>
      </c>
      <c r="K726" s="1">
        <v>15000000</v>
      </c>
      <c r="L726" s="1">
        <v>25000000</v>
      </c>
      <c r="M726" s="1">
        <v>30000000</v>
      </c>
      <c r="N726" s="1">
        <v>35000000</v>
      </c>
      <c r="O726" s="1">
        <v>35000000</v>
      </c>
      <c r="P726" s="1">
        <v>40000000</v>
      </c>
      <c r="Q726" s="1">
        <v>40000000</v>
      </c>
      <c r="R726" s="1">
        <v>45000000</v>
      </c>
      <c r="S726" s="1">
        <v>40000000</v>
      </c>
      <c r="T726" s="1">
        <v>40000000</v>
      </c>
      <c r="U726" s="21">
        <v>0.53120000000000001</v>
      </c>
    </row>
    <row r="727" spans="1:21" x14ac:dyDescent="0.3">
      <c r="A727" s="7" t="s">
        <v>281</v>
      </c>
      <c r="B727" s="7" t="s">
        <v>659</v>
      </c>
      <c r="C727" s="7">
        <v>1312</v>
      </c>
      <c r="D727" s="2" t="s">
        <v>252</v>
      </c>
      <c r="E727" s="2">
        <v>999</v>
      </c>
      <c r="F727" s="2" t="s">
        <v>252</v>
      </c>
      <c r="G727" s="2" t="s">
        <v>2484</v>
      </c>
      <c r="H727" s="8" t="s">
        <v>1777</v>
      </c>
      <c r="I727" s="1">
        <v>5000000</v>
      </c>
      <c r="J727" s="1">
        <v>15000000</v>
      </c>
      <c r="K727" s="1">
        <v>20000000</v>
      </c>
      <c r="L727" s="1">
        <v>40000000</v>
      </c>
      <c r="M727" s="1">
        <v>50000000</v>
      </c>
      <c r="N727" s="1">
        <v>65000000</v>
      </c>
      <c r="O727" s="1">
        <v>75000000</v>
      </c>
      <c r="P727" s="1">
        <v>70000000</v>
      </c>
      <c r="Q727" s="1">
        <v>55000000</v>
      </c>
      <c r="R727" s="1">
        <v>70000000</v>
      </c>
      <c r="S727" s="1">
        <v>75000000</v>
      </c>
      <c r="T727" s="1">
        <v>60000000</v>
      </c>
      <c r="U727" s="21">
        <v>0.53120000000000001</v>
      </c>
    </row>
    <row r="728" spans="1:21" x14ac:dyDescent="0.3">
      <c r="A728" s="7" t="s">
        <v>281</v>
      </c>
      <c r="B728" s="7" t="s">
        <v>659</v>
      </c>
      <c r="C728" s="7">
        <v>1312</v>
      </c>
      <c r="D728" s="2" t="s">
        <v>8</v>
      </c>
      <c r="E728" s="2">
        <v>917</v>
      </c>
      <c r="F728" s="2" t="s">
        <v>673</v>
      </c>
      <c r="G728" s="2" t="s">
        <v>654</v>
      </c>
      <c r="H728" s="8" t="s">
        <v>572</v>
      </c>
      <c r="I728" s="1">
        <v>300000</v>
      </c>
      <c r="J728" s="1">
        <v>300000</v>
      </c>
      <c r="K728" s="1">
        <v>500000</v>
      </c>
      <c r="L728" s="1">
        <v>1000000</v>
      </c>
      <c r="M728" s="1">
        <v>500000</v>
      </c>
      <c r="N728" s="1">
        <v>500000</v>
      </c>
      <c r="O728" s="1">
        <v>500000</v>
      </c>
      <c r="P728" s="1">
        <v>1500000</v>
      </c>
      <c r="Q728" s="1">
        <v>2000000</v>
      </c>
      <c r="R728" s="1">
        <v>2500000</v>
      </c>
      <c r="S728" s="1">
        <v>2000000</v>
      </c>
      <c r="T728" s="1">
        <v>2500000</v>
      </c>
      <c r="U728" s="21">
        <v>0.53120000000000001</v>
      </c>
    </row>
    <row r="729" spans="1:21" x14ac:dyDescent="0.3">
      <c r="A729" s="7" t="s">
        <v>281</v>
      </c>
      <c r="B729" s="7" t="s">
        <v>659</v>
      </c>
      <c r="C729" s="7">
        <v>1312</v>
      </c>
      <c r="D729" s="2" t="s">
        <v>8</v>
      </c>
      <c r="E729" s="2">
        <v>917</v>
      </c>
      <c r="F729" s="2" t="s">
        <v>681</v>
      </c>
      <c r="G729" s="2" t="s">
        <v>654</v>
      </c>
      <c r="H729" s="8" t="s">
        <v>580</v>
      </c>
      <c r="I729" s="1">
        <v>100000</v>
      </c>
      <c r="J729" s="1">
        <v>100000</v>
      </c>
      <c r="K729" s="1">
        <v>100000</v>
      </c>
      <c r="L729" s="1">
        <v>100000</v>
      </c>
      <c r="M729" s="1">
        <v>100000</v>
      </c>
      <c r="N729" s="1">
        <v>100000</v>
      </c>
      <c r="O729" s="1">
        <v>100000</v>
      </c>
      <c r="P729" s="1">
        <v>100000</v>
      </c>
      <c r="Q729" s="1">
        <v>100000</v>
      </c>
      <c r="R729" s="1">
        <v>100000</v>
      </c>
      <c r="S729" s="1">
        <v>100000</v>
      </c>
      <c r="T729" s="1">
        <v>100000</v>
      </c>
      <c r="U729" s="21">
        <v>0.53120000000000001</v>
      </c>
    </row>
    <row r="730" spans="1:21" x14ac:dyDescent="0.3">
      <c r="A730" s="7" t="s">
        <v>281</v>
      </c>
      <c r="B730" s="7" t="s">
        <v>659</v>
      </c>
      <c r="C730" s="7">
        <v>1312</v>
      </c>
      <c r="D730" s="2" t="s">
        <v>8</v>
      </c>
      <c r="E730" s="2">
        <v>917</v>
      </c>
      <c r="F730" s="2" t="s">
        <v>2239</v>
      </c>
      <c r="G730" s="2" t="s">
        <v>654</v>
      </c>
      <c r="H730" s="8" t="s">
        <v>1918</v>
      </c>
      <c r="I730" s="1">
        <v>100000</v>
      </c>
      <c r="J730" s="1">
        <v>100000</v>
      </c>
      <c r="K730" s="1">
        <v>100000</v>
      </c>
      <c r="L730" s="1">
        <v>100000</v>
      </c>
      <c r="M730" s="1">
        <v>100000</v>
      </c>
      <c r="N730" s="1">
        <v>100000</v>
      </c>
      <c r="O730" s="1">
        <v>100000</v>
      </c>
      <c r="P730" s="1">
        <v>100000</v>
      </c>
      <c r="Q730" s="1">
        <v>100000</v>
      </c>
      <c r="R730" s="1">
        <v>100000</v>
      </c>
      <c r="S730" s="1">
        <v>100000</v>
      </c>
      <c r="T730" s="1">
        <v>100000</v>
      </c>
      <c r="U730" s="21">
        <v>0.53120000000000001</v>
      </c>
    </row>
    <row r="731" spans="1:21" x14ac:dyDescent="0.3">
      <c r="A731" s="7" t="s">
        <v>281</v>
      </c>
      <c r="B731" s="7" t="s">
        <v>659</v>
      </c>
      <c r="C731" s="7">
        <v>1312</v>
      </c>
      <c r="D731" s="2" t="s">
        <v>8</v>
      </c>
      <c r="E731" s="2">
        <v>917</v>
      </c>
      <c r="F731" s="2" t="s">
        <v>2240</v>
      </c>
      <c r="G731" s="2" t="s">
        <v>654</v>
      </c>
      <c r="H731" s="8" t="s">
        <v>1919</v>
      </c>
      <c r="I731" s="1">
        <v>100000</v>
      </c>
      <c r="J731" s="1">
        <v>100000</v>
      </c>
      <c r="K731" s="1">
        <v>100000</v>
      </c>
      <c r="L731" s="1">
        <v>100000</v>
      </c>
      <c r="M731" s="1">
        <v>500000</v>
      </c>
      <c r="N731" s="1">
        <v>100000</v>
      </c>
      <c r="O731" s="1">
        <v>100000</v>
      </c>
      <c r="P731" s="1">
        <v>100000</v>
      </c>
      <c r="Q731" s="1">
        <v>100000</v>
      </c>
      <c r="R731" s="1">
        <v>100000</v>
      </c>
      <c r="S731" s="1">
        <v>100000</v>
      </c>
      <c r="T731" s="1">
        <v>100000</v>
      </c>
      <c r="U731" s="21">
        <v>0.53120000000000001</v>
      </c>
    </row>
    <row r="732" spans="1:21" x14ac:dyDescent="0.3">
      <c r="A732" s="7" t="s">
        <v>281</v>
      </c>
      <c r="B732" s="7" t="s">
        <v>659</v>
      </c>
      <c r="C732" s="7">
        <v>1312</v>
      </c>
      <c r="D732" s="2" t="s">
        <v>8</v>
      </c>
      <c r="E732" s="2">
        <v>917</v>
      </c>
      <c r="F732" s="2" t="s">
        <v>677</v>
      </c>
      <c r="G732" s="2" t="s">
        <v>654</v>
      </c>
      <c r="H732" s="8" t="s">
        <v>1920</v>
      </c>
      <c r="I732" s="1">
        <v>100000</v>
      </c>
      <c r="J732" s="1">
        <v>100000</v>
      </c>
      <c r="K732" s="1">
        <v>200000</v>
      </c>
      <c r="L732" s="1">
        <v>200000</v>
      </c>
      <c r="M732" s="1">
        <v>400000</v>
      </c>
      <c r="N732" s="1">
        <v>200000</v>
      </c>
      <c r="O732" s="1">
        <v>200000</v>
      </c>
      <c r="P732" s="1">
        <v>200000</v>
      </c>
      <c r="Q732" s="1">
        <v>200000</v>
      </c>
      <c r="R732" s="1">
        <v>200000</v>
      </c>
      <c r="S732" s="1">
        <v>200000</v>
      </c>
      <c r="T732" s="1">
        <v>200000</v>
      </c>
      <c r="U732" s="21">
        <v>0.53120000000000001</v>
      </c>
    </row>
    <row r="733" spans="1:21" x14ac:dyDescent="0.3">
      <c r="A733" s="7" t="s">
        <v>281</v>
      </c>
      <c r="B733" s="7" t="s">
        <v>659</v>
      </c>
      <c r="C733" s="7">
        <v>1312</v>
      </c>
      <c r="D733" s="2" t="s">
        <v>8</v>
      </c>
      <c r="E733" s="2">
        <v>917</v>
      </c>
      <c r="F733" s="2" t="s">
        <v>2241</v>
      </c>
      <c r="G733" s="2" t="s">
        <v>654</v>
      </c>
      <c r="H733" s="8" t="s">
        <v>1921</v>
      </c>
      <c r="I733" s="1">
        <v>100000</v>
      </c>
      <c r="J733" s="1">
        <v>100000</v>
      </c>
      <c r="K733" s="1">
        <v>100000</v>
      </c>
      <c r="L733" s="1">
        <v>100000</v>
      </c>
      <c r="M733" s="1">
        <v>300000</v>
      </c>
      <c r="N733" s="1">
        <v>100000</v>
      </c>
      <c r="O733" s="1">
        <v>100000</v>
      </c>
      <c r="P733" s="1">
        <v>100000</v>
      </c>
      <c r="Q733" s="1">
        <v>100000</v>
      </c>
      <c r="R733" s="1">
        <v>200000</v>
      </c>
      <c r="S733" s="1">
        <v>200000</v>
      </c>
      <c r="T733" s="1">
        <v>200000</v>
      </c>
      <c r="U733" s="21">
        <v>0.53120000000000001</v>
      </c>
    </row>
    <row r="734" spans="1:21" x14ac:dyDescent="0.3">
      <c r="A734" s="7" t="s">
        <v>281</v>
      </c>
      <c r="B734" s="7" t="s">
        <v>659</v>
      </c>
      <c r="C734" s="7">
        <v>1312</v>
      </c>
      <c r="D734" s="2" t="s">
        <v>8</v>
      </c>
      <c r="E734" s="2">
        <v>917</v>
      </c>
      <c r="F734" s="2" t="s">
        <v>2242</v>
      </c>
      <c r="G734" s="2" t="s">
        <v>654</v>
      </c>
      <c r="H734" s="8" t="s">
        <v>1922</v>
      </c>
      <c r="I734" s="1">
        <v>100000</v>
      </c>
      <c r="J734" s="1">
        <v>100000</v>
      </c>
      <c r="K734" s="1">
        <v>100000</v>
      </c>
      <c r="L734" s="1">
        <v>100000</v>
      </c>
      <c r="M734" s="1">
        <v>100000</v>
      </c>
      <c r="N734" s="1">
        <v>100000</v>
      </c>
      <c r="O734" s="1">
        <v>100000</v>
      </c>
      <c r="P734" s="1">
        <v>100000</v>
      </c>
      <c r="Q734" s="1">
        <v>100000</v>
      </c>
      <c r="R734" s="1">
        <v>100000</v>
      </c>
      <c r="S734" s="1">
        <v>100000</v>
      </c>
      <c r="T734" s="1">
        <v>100000</v>
      </c>
      <c r="U734" s="21">
        <v>0.53120000000000001</v>
      </c>
    </row>
    <row r="735" spans="1:21" x14ac:dyDescent="0.3">
      <c r="A735" s="7" t="s">
        <v>281</v>
      </c>
      <c r="B735" s="7" t="s">
        <v>659</v>
      </c>
      <c r="C735" s="7">
        <v>1312</v>
      </c>
      <c r="D735" s="2" t="s">
        <v>8</v>
      </c>
      <c r="E735" s="2">
        <v>917</v>
      </c>
      <c r="F735" s="2" t="s">
        <v>663</v>
      </c>
      <c r="G735" s="2" t="s">
        <v>654</v>
      </c>
      <c r="H735" s="8" t="s">
        <v>1923</v>
      </c>
      <c r="I735" s="1">
        <v>100000</v>
      </c>
      <c r="J735" s="1">
        <v>100000</v>
      </c>
      <c r="K735" s="1">
        <v>100000</v>
      </c>
      <c r="L735" s="1">
        <v>100000</v>
      </c>
      <c r="M735" s="1">
        <v>300000</v>
      </c>
      <c r="N735" s="1">
        <v>100000</v>
      </c>
      <c r="O735" s="1">
        <v>100000</v>
      </c>
      <c r="P735" s="1">
        <v>100000</v>
      </c>
      <c r="Q735" s="1">
        <v>100000</v>
      </c>
      <c r="R735" s="1">
        <v>100000</v>
      </c>
      <c r="S735" s="1">
        <v>100000</v>
      </c>
      <c r="T735" s="1">
        <v>100000</v>
      </c>
      <c r="U735" s="21">
        <v>0.53120000000000001</v>
      </c>
    </row>
    <row r="736" spans="1:21" x14ac:dyDescent="0.3">
      <c r="A736" s="7" t="s">
        <v>281</v>
      </c>
      <c r="B736" s="7" t="s">
        <v>659</v>
      </c>
      <c r="C736" s="7">
        <v>1312</v>
      </c>
      <c r="D736" s="2" t="s">
        <v>8</v>
      </c>
      <c r="E736" s="2">
        <v>917</v>
      </c>
      <c r="F736" s="2" t="s">
        <v>683</v>
      </c>
      <c r="G736" s="2" t="s">
        <v>654</v>
      </c>
      <c r="H736" s="8" t="s">
        <v>582</v>
      </c>
      <c r="I736" s="1">
        <v>100000</v>
      </c>
      <c r="J736" s="1">
        <v>200000</v>
      </c>
      <c r="K736" s="1">
        <v>200000</v>
      </c>
      <c r="L736" s="1">
        <v>500000</v>
      </c>
      <c r="M736" s="1">
        <v>300000</v>
      </c>
      <c r="N736" s="1">
        <v>400000</v>
      </c>
      <c r="O736" s="1">
        <v>400000</v>
      </c>
      <c r="P736" s="1">
        <v>400000</v>
      </c>
      <c r="Q736" s="1">
        <v>500000</v>
      </c>
      <c r="R736" s="1">
        <v>500000</v>
      </c>
      <c r="S736" s="1">
        <v>500000</v>
      </c>
      <c r="T736" s="1">
        <v>500000</v>
      </c>
      <c r="U736" s="21">
        <v>0.53120000000000001</v>
      </c>
    </row>
    <row r="737" spans="1:21" x14ac:dyDescent="0.3">
      <c r="A737" s="7" t="s">
        <v>281</v>
      </c>
      <c r="B737" s="7" t="s">
        <v>659</v>
      </c>
      <c r="C737" s="7">
        <v>1312</v>
      </c>
      <c r="D737" s="2" t="s">
        <v>8</v>
      </c>
      <c r="E737" s="2">
        <v>917</v>
      </c>
      <c r="F737" s="2" t="s">
        <v>669</v>
      </c>
      <c r="G737" s="2" t="s">
        <v>654</v>
      </c>
      <c r="H737" s="8" t="s">
        <v>568</v>
      </c>
      <c r="I737" s="1">
        <v>200000</v>
      </c>
      <c r="J737" s="1">
        <v>200000</v>
      </c>
      <c r="K737" s="1">
        <v>300000</v>
      </c>
      <c r="L737" s="1">
        <v>300000</v>
      </c>
      <c r="M737" s="1">
        <v>200000</v>
      </c>
      <c r="N737" s="1">
        <v>300000</v>
      </c>
      <c r="O737" s="1">
        <v>300000</v>
      </c>
      <c r="P737" s="1">
        <v>300000</v>
      </c>
      <c r="Q737" s="1">
        <v>500000</v>
      </c>
      <c r="R737" s="1">
        <v>700000</v>
      </c>
      <c r="S737" s="1">
        <v>1000000</v>
      </c>
      <c r="T737" s="1">
        <v>1000000</v>
      </c>
      <c r="U737" s="21">
        <v>0.53120000000000001</v>
      </c>
    </row>
    <row r="738" spans="1:21" x14ac:dyDescent="0.3">
      <c r="A738" s="7" t="s">
        <v>281</v>
      </c>
      <c r="B738" s="7" t="s">
        <v>659</v>
      </c>
      <c r="C738" s="7">
        <v>1312</v>
      </c>
      <c r="D738" s="2" t="s">
        <v>8</v>
      </c>
      <c r="E738" s="2">
        <v>917</v>
      </c>
      <c r="F738" s="2" t="s">
        <v>2243</v>
      </c>
      <c r="G738" s="2" t="s">
        <v>654</v>
      </c>
      <c r="H738" s="8" t="s">
        <v>1924</v>
      </c>
      <c r="I738" s="1">
        <v>200000</v>
      </c>
      <c r="J738" s="1">
        <v>200000</v>
      </c>
      <c r="K738" s="1">
        <v>200000</v>
      </c>
      <c r="L738" s="1">
        <v>200000</v>
      </c>
      <c r="M738" s="1">
        <v>300000</v>
      </c>
      <c r="N738" s="1">
        <v>500000</v>
      </c>
      <c r="O738" s="1">
        <v>500000</v>
      </c>
      <c r="P738" s="1">
        <v>300000</v>
      </c>
      <c r="Q738" s="1">
        <v>1000000</v>
      </c>
      <c r="R738" s="1">
        <v>1000000</v>
      </c>
      <c r="S738" s="1">
        <v>1000000</v>
      </c>
      <c r="T738" s="1">
        <v>1000000</v>
      </c>
      <c r="U738" s="21">
        <v>0.53120000000000001</v>
      </c>
    </row>
    <row r="739" spans="1:21" x14ac:dyDescent="0.3">
      <c r="A739" s="7" t="s">
        <v>281</v>
      </c>
      <c r="B739" s="7" t="s">
        <v>659</v>
      </c>
      <c r="C739" s="7">
        <v>1312</v>
      </c>
      <c r="D739" s="2" t="s">
        <v>8</v>
      </c>
      <c r="E739" s="2">
        <v>917</v>
      </c>
      <c r="F739" s="2" t="s">
        <v>2244</v>
      </c>
      <c r="G739" s="2" t="s">
        <v>654</v>
      </c>
      <c r="H739" s="8" t="s">
        <v>1925</v>
      </c>
      <c r="I739" s="1">
        <v>100000</v>
      </c>
      <c r="J739" s="1">
        <v>100000</v>
      </c>
      <c r="K739" s="1">
        <v>100000</v>
      </c>
      <c r="L739" s="1">
        <v>100000</v>
      </c>
      <c r="M739" s="1">
        <v>100000</v>
      </c>
      <c r="N739" s="1">
        <v>100000</v>
      </c>
      <c r="O739" s="1">
        <v>100000</v>
      </c>
      <c r="P739" s="1">
        <v>100000</v>
      </c>
      <c r="Q739" s="1">
        <v>100000</v>
      </c>
      <c r="R739" s="1">
        <v>100000</v>
      </c>
      <c r="S739" s="1">
        <v>100000</v>
      </c>
      <c r="T739" s="1">
        <v>100000</v>
      </c>
      <c r="U739" s="21">
        <v>0.53120000000000001</v>
      </c>
    </row>
    <row r="740" spans="1:21" x14ac:dyDescent="0.3">
      <c r="A740" s="7" t="s">
        <v>281</v>
      </c>
      <c r="B740" s="7" t="s">
        <v>659</v>
      </c>
      <c r="C740" s="7">
        <v>1312</v>
      </c>
      <c r="D740" s="2" t="s">
        <v>8</v>
      </c>
      <c r="E740" s="2">
        <v>917</v>
      </c>
      <c r="F740" s="2" t="s">
        <v>2245</v>
      </c>
      <c r="G740" s="2" t="s">
        <v>654</v>
      </c>
      <c r="H740" s="8" t="s">
        <v>1926</v>
      </c>
      <c r="I740" s="1">
        <v>100000</v>
      </c>
      <c r="J740" s="1">
        <v>100000</v>
      </c>
      <c r="K740" s="1">
        <v>100000</v>
      </c>
      <c r="L740" s="1">
        <v>100000</v>
      </c>
      <c r="M740" s="1">
        <v>100000</v>
      </c>
      <c r="N740" s="1">
        <v>100000</v>
      </c>
      <c r="O740" s="1">
        <v>100000</v>
      </c>
      <c r="P740" s="1">
        <v>100000</v>
      </c>
      <c r="Q740" s="1">
        <v>100000</v>
      </c>
      <c r="R740" s="1">
        <v>100000</v>
      </c>
      <c r="S740" s="1">
        <v>100000</v>
      </c>
      <c r="T740" s="1">
        <v>100000</v>
      </c>
      <c r="U740" s="21">
        <v>0.53120000000000001</v>
      </c>
    </row>
    <row r="741" spans="1:21" x14ac:dyDescent="0.3">
      <c r="A741" s="7" t="s">
        <v>281</v>
      </c>
      <c r="B741" s="7" t="s">
        <v>659</v>
      </c>
      <c r="C741" s="7">
        <v>1312</v>
      </c>
      <c r="D741" s="2" t="s">
        <v>8</v>
      </c>
      <c r="E741" s="2">
        <v>917</v>
      </c>
      <c r="F741" s="2" t="s">
        <v>672</v>
      </c>
      <c r="G741" s="2" t="s">
        <v>654</v>
      </c>
      <c r="H741" s="8" t="s">
        <v>1927</v>
      </c>
      <c r="I741" s="1">
        <v>100000</v>
      </c>
      <c r="J741" s="1">
        <v>100000</v>
      </c>
      <c r="K741" s="1">
        <v>100000</v>
      </c>
      <c r="L741" s="1">
        <v>100000</v>
      </c>
      <c r="M741" s="1">
        <v>100000</v>
      </c>
      <c r="N741" s="1">
        <v>100000</v>
      </c>
      <c r="O741" s="1">
        <v>100000</v>
      </c>
      <c r="P741" s="1">
        <v>100000</v>
      </c>
      <c r="Q741" s="1">
        <v>100000</v>
      </c>
      <c r="R741" s="1">
        <v>200000</v>
      </c>
      <c r="S741" s="1">
        <v>200000</v>
      </c>
      <c r="T741" s="1">
        <v>200000</v>
      </c>
      <c r="U741" s="21">
        <v>0.53120000000000001</v>
      </c>
    </row>
    <row r="742" spans="1:21" x14ac:dyDescent="0.3">
      <c r="A742" s="7" t="s">
        <v>281</v>
      </c>
      <c r="B742" s="7" t="s">
        <v>659</v>
      </c>
      <c r="C742" s="7">
        <v>1312</v>
      </c>
      <c r="D742" s="2" t="s">
        <v>8</v>
      </c>
      <c r="E742" s="2">
        <v>917</v>
      </c>
      <c r="F742" s="2" t="s">
        <v>2246</v>
      </c>
      <c r="G742" s="2" t="s">
        <v>654</v>
      </c>
      <c r="H742" s="8" t="s">
        <v>1928</v>
      </c>
      <c r="I742" s="1">
        <v>100000</v>
      </c>
      <c r="J742" s="1">
        <v>200000</v>
      </c>
      <c r="K742" s="1">
        <v>200000</v>
      </c>
      <c r="L742" s="1">
        <v>500000</v>
      </c>
      <c r="M742" s="1">
        <v>500000</v>
      </c>
      <c r="N742" s="1">
        <v>400000</v>
      </c>
      <c r="O742" s="1">
        <v>400000</v>
      </c>
      <c r="P742" s="1">
        <v>400000</v>
      </c>
      <c r="Q742" s="1">
        <v>500000</v>
      </c>
      <c r="R742" s="1">
        <v>500000</v>
      </c>
      <c r="S742" s="1">
        <v>500000</v>
      </c>
      <c r="T742" s="1">
        <v>500000</v>
      </c>
      <c r="U742" s="21">
        <v>0.53120000000000001</v>
      </c>
    </row>
    <row r="743" spans="1:21" x14ac:dyDescent="0.3">
      <c r="A743" s="7" t="s">
        <v>281</v>
      </c>
      <c r="B743" s="7" t="s">
        <v>659</v>
      </c>
      <c r="C743" s="7">
        <v>1312</v>
      </c>
      <c r="D743" s="2" t="s">
        <v>8</v>
      </c>
      <c r="E743" s="2">
        <v>917</v>
      </c>
      <c r="F743" s="2" t="s">
        <v>2247</v>
      </c>
      <c r="G743" s="2" t="s">
        <v>654</v>
      </c>
      <c r="H743" s="8" t="s">
        <v>1929</v>
      </c>
      <c r="I743" s="1">
        <v>1000000</v>
      </c>
      <c r="J743" s="1">
        <v>1000000</v>
      </c>
      <c r="K743" s="1">
        <v>2000000</v>
      </c>
      <c r="L743" s="1">
        <v>2000000</v>
      </c>
      <c r="M743" s="1">
        <v>2000000</v>
      </c>
      <c r="N743" s="1">
        <v>2500000</v>
      </c>
      <c r="O743" s="1">
        <v>3000000</v>
      </c>
      <c r="P743" s="1">
        <v>4000000</v>
      </c>
      <c r="Q743" s="1">
        <v>3000000</v>
      </c>
      <c r="R743" s="1">
        <v>4000000</v>
      </c>
      <c r="S743" s="1">
        <v>3000000</v>
      </c>
      <c r="T743" s="1">
        <v>2000000</v>
      </c>
      <c r="U743" s="21">
        <v>0.53120000000000001</v>
      </c>
    </row>
    <row r="744" spans="1:21" x14ac:dyDescent="0.3">
      <c r="A744" s="7" t="s">
        <v>281</v>
      </c>
      <c r="B744" s="7" t="s">
        <v>659</v>
      </c>
      <c r="C744" s="7">
        <v>1312</v>
      </c>
      <c r="D744" s="2" t="s">
        <v>8</v>
      </c>
      <c r="E744" s="2">
        <v>917</v>
      </c>
      <c r="F744" s="2" t="s">
        <v>682</v>
      </c>
      <c r="G744" s="2" t="s">
        <v>654</v>
      </c>
      <c r="H744" s="8" t="s">
        <v>581</v>
      </c>
      <c r="I744" s="1">
        <v>100000</v>
      </c>
      <c r="J744" s="1">
        <v>100000</v>
      </c>
      <c r="K744" s="1">
        <v>100000</v>
      </c>
      <c r="L744" s="1">
        <v>100000</v>
      </c>
      <c r="M744" s="1">
        <v>100000</v>
      </c>
      <c r="N744" s="1">
        <v>100000</v>
      </c>
      <c r="O744" s="1">
        <v>100000</v>
      </c>
      <c r="P744" s="1">
        <v>100000</v>
      </c>
      <c r="Q744" s="1">
        <v>100000</v>
      </c>
      <c r="R744" s="1">
        <v>100000</v>
      </c>
      <c r="S744" s="1">
        <v>100000</v>
      </c>
      <c r="T744" s="1">
        <v>100000</v>
      </c>
      <c r="U744" s="21">
        <v>0.53120000000000001</v>
      </c>
    </row>
    <row r="745" spans="1:21" x14ac:dyDescent="0.3">
      <c r="A745" s="7" t="s">
        <v>281</v>
      </c>
      <c r="B745" s="7" t="s">
        <v>659</v>
      </c>
      <c r="C745" s="7">
        <v>1312</v>
      </c>
      <c r="D745" s="2" t="s">
        <v>8</v>
      </c>
      <c r="E745" s="2">
        <v>917</v>
      </c>
      <c r="F745" s="2" t="s">
        <v>668</v>
      </c>
      <c r="G745" s="2" t="s">
        <v>654</v>
      </c>
      <c r="H745" s="8" t="s">
        <v>567</v>
      </c>
      <c r="I745" s="1">
        <v>100000</v>
      </c>
      <c r="J745" s="1">
        <v>100000</v>
      </c>
      <c r="K745" s="1">
        <v>200000</v>
      </c>
      <c r="L745" s="1">
        <v>200000</v>
      </c>
      <c r="M745" s="1">
        <v>200000</v>
      </c>
      <c r="N745" s="1">
        <v>100000</v>
      </c>
      <c r="O745" s="1">
        <v>100000</v>
      </c>
      <c r="P745" s="1">
        <v>100000</v>
      </c>
      <c r="Q745" s="1">
        <v>100000</v>
      </c>
      <c r="R745" s="1">
        <v>200000</v>
      </c>
      <c r="S745" s="1">
        <v>200000</v>
      </c>
      <c r="T745" s="1">
        <v>200000</v>
      </c>
      <c r="U745" s="21">
        <v>0.53120000000000001</v>
      </c>
    </row>
    <row r="746" spans="1:21" x14ac:dyDescent="0.3">
      <c r="A746" s="7" t="s">
        <v>281</v>
      </c>
      <c r="B746" s="7" t="s">
        <v>659</v>
      </c>
      <c r="C746" s="7">
        <v>1312</v>
      </c>
      <c r="D746" s="2" t="s">
        <v>8</v>
      </c>
      <c r="E746" s="2">
        <v>917</v>
      </c>
      <c r="F746" s="2" t="s">
        <v>2248</v>
      </c>
      <c r="G746" s="2" t="s">
        <v>654</v>
      </c>
      <c r="H746" s="8" t="s">
        <v>1930</v>
      </c>
      <c r="I746" s="1">
        <v>100000</v>
      </c>
      <c r="J746" s="1">
        <v>100000</v>
      </c>
      <c r="K746" s="1">
        <v>100000</v>
      </c>
      <c r="L746" s="1">
        <v>100000</v>
      </c>
      <c r="M746" s="1">
        <v>100000</v>
      </c>
      <c r="N746" s="1">
        <v>100000</v>
      </c>
      <c r="O746" s="1">
        <v>100000</v>
      </c>
      <c r="P746" s="1">
        <v>100000</v>
      </c>
      <c r="Q746" s="1">
        <v>300000</v>
      </c>
      <c r="R746" s="1">
        <v>100000</v>
      </c>
      <c r="S746" s="1">
        <v>100000</v>
      </c>
      <c r="T746" s="1">
        <v>100000</v>
      </c>
      <c r="U746" s="21">
        <v>0.53120000000000001</v>
      </c>
    </row>
    <row r="747" spans="1:21" x14ac:dyDescent="0.3">
      <c r="A747" s="7" t="s">
        <v>281</v>
      </c>
      <c r="B747" s="7" t="s">
        <v>659</v>
      </c>
      <c r="C747" s="7">
        <v>1312</v>
      </c>
      <c r="D747" s="2" t="s">
        <v>8</v>
      </c>
      <c r="E747" s="2">
        <v>917</v>
      </c>
      <c r="F747" s="2" t="s">
        <v>2249</v>
      </c>
      <c r="G747" s="2" t="s">
        <v>654</v>
      </c>
      <c r="H747" s="8" t="s">
        <v>1931</v>
      </c>
      <c r="I747" s="1">
        <v>100000</v>
      </c>
      <c r="J747" s="1">
        <v>100000</v>
      </c>
      <c r="K747" s="1">
        <v>100000</v>
      </c>
      <c r="L747" s="1">
        <v>100000</v>
      </c>
      <c r="M747" s="1">
        <v>100000</v>
      </c>
      <c r="N747" s="1">
        <v>100000</v>
      </c>
      <c r="O747" s="1">
        <v>100000</v>
      </c>
      <c r="P747" s="1">
        <v>100000</v>
      </c>
      <c r="Q747" s="1">
        <v>100000</v>
      </c>
      <c r="R747" s="1">
        <v>200000</v>
      </c>
      <c r="S747" s="1">
        <v>200000</v>
      </c>
      <c r="T747" s="1">
        <v>200000</v>
      </c>
      <c r="U747" s="21">
        <v>0.53120000000000001</v>
      </c>
    </row>
    <row r="748" spans="1:21" x14ac:dyDescent="0.3">
      <c r="A748" s="7" t="s">
        <v>281</v>
      </c>
      <c r="B748" s="7" t="s">
        <v>659</v>
      </c>
      <c r="C748" s="7">
        <v>1312</v>
      </c>
      <c r="D748" s="2" t="s">
        <v>8</v>
      </c>
      <c r="E748" s="2">
        <v>917</v>
      </c>
      <c r="F748" s="2" t="s">
        <v>2250</v>
      </c>
      <c r="G748" s="2" t="s">
        <v>654</v>
      </c>
      <c r="H748" s="8" t="s">
        <v>1932</v>
      </c>
      <c r="I748" s="1">
        <v>100000</v>
      </c>
      <c r="J748" s="1">
        <v>100000</v>
      </c>
      <c r="K748" s="1">
        <v>200000</v>
      </c>
      <c r="L748" s="1">
        <v>200000</v>
      </c>
      <c r="M748" s="1">
        <v>200000</v>
      </c>
      <c r="N748" s="1">
        <v>200000</v>
      </c>
      <c r="O748" s="1">
        <v>200000</v>
      </c>
      <c r="P748" s="1">
        <v>200000</v>
      </c>
      <c r="Q748" s="1">
        <v>500000</v>
      </c>
      <c r="R748" s="1">
        <v>200000</v>
      </c>
      <c r="S748" s="1">
        <v>300000</v>
      </c>
      <c r="T748" s="1">
        <v>300000</v>
      </c>
      <c r="U748" s="21">
        <v>0.53120000000000001</v>
      </c>
    </row>
    <row r="749" spans="1:21" x14ac:dyDescent="0.3">
      <c r="A749" s="7" t="s">
        <v>281</v>
      </c>
      <c r="B749" s="7" t="s">
        <v>659</v>
      </c>
      <c r="C749" s="7">
        <v>1312</v>
      </c>
      <c r="D749" s="2" t="s">
        <v>8</v>
      </c>
      <c r="E749" s="2">
        <v>917</v>
      </c>
      <c r="F749" s="2" t="s">
        <v>674</v>
      </c>
      <c r="G749" s="2" t="s">
        <v>654</v>
      </c>
      <c r="H749" s="8" t="s">
        <v>1933</v>
      </c>
      <c r="I749" s="1">
        <v>100000</v>
      </c>
      <c r="J749" s="1">
        <v>100000</v>
      </c>
      <c r="K749" s="1">
        <v>200000</v>
      </c>
      <c r="L749" s="1">
        <v>200000</v>
      </c>
      <c r="M749" s="1">
        <v>200000</v>
      </c>
      <c r="N749" s="1">
        <v>200000</v>
      </c>
      <c r="O749" s="1">
        <v>200000</v>
      </c>
      <c r="P749" s="1">
        <v>200000</v>
      </c>
      <c r="Q749" s="1">
        <v>200000</v>
      </c>
      <c r="R749" s="1">
        <v>200000</v>
      </c>
      <c r="S749" s="1">
        <v>300000</v>
      </c>
      <c r="T749" s="1">
        <v>300000</v>
      </c>
      <c r="U749" s="21">
        <v>0.53120000000000001</v>
      </c>
    </row>
    <row r="750" spans="1:21" x14ac:dyDescent="0.3">
      <c r="A750" s="7" t="s">
        <v>281</v>
      </c>
      <c r="B750" s="7" t="s">
        <v>659</v>
      </c>
      <c r="C750" s="7">
        <v>1312</v>
      </c>
      <c r="D750" s="2" t="s">
        <v>8</v>
      </c>
      <c r="E750" s="2">
        <v>917</v>
      </c>
      <c r="F750" s="2" t="s">
        <v>2251</v>
      </c>
      <c r="G750" s="2" t="s">
        <v>654</v>
      </c>
      <c r="H750" s="8" t="s">
        <v>1934</v>
      </c>
      <c r="I750" s="1">
        <v>100000</v>
      </c>
      <c r="J750" s="1">
        <v>100000</v>
      </c>
      <c r="K750" s="1">
        <v>200000</v>
      </c>
      <c r="L750" s="1">
        <v>200000</v>
      </c>
      <c r="M750" s="1">
        <v>200000</v>
      </c>
      <c r="N750" s="1">
        <v>200000</v>
      </c>
      <c r="O750" s="1">
        <v>200000</v>
      </c>
      <c r="P750" s="1">
        <v>200000</v>
      </c>
      <c r="Q750" s="1">
        <v>200000</v>
      </c>
      <c r="R750" s="1">
        <v>200000</v>
      </c>
      <c r="S750" s="1">
        <v>300000</v>
      </c>
      <c r="T750" s="1">
        <v>500000</v>
      </c>
      <c r="U750" s="21">
        <v>0.53120000000000001</v>
      </c>
    </row>
    <row r="751" spans="1:21" x14ac:dyDescent="0.3">
      <c r="A751" s="7" t="s">
        <v>281</v>
      </c>
      <c r="B751" s="7" t="s">
        <v>659</v>
      </c>
      <c r="C751" s="7">
        <v>1312</v>
      </c>
      <c r="D751" s="2" t="s">
        <v>8</v>
      </c>
      <c r="E751" s="2">
        <v>917</v>
      </c>
      <c r="F751" s="2" t="s">
        <v>2252</v>
      </c>
      <c r="G751" s="2" t="s">
        <v>654</v>
      </c>
      <c r="H751" s="8" t="s">
        <v>1935</v>
      </c>
      <c r="I751" s="1">
        <v>100000</v>
      </c>
      <c r="J751" s="1">
        <v>200000</v>
      </c>
      <c r="K751" s="1">
        <v>300000</v>
      </c>
      <c r="L751" s="1">
        <v>300000</v>
      </c>
      <c r="M751" s="1">
        <v>300000</v>
      </c>
      <c r="N751" s="1">
        <v>300000</v>
      </c>
      <c r="O751" s="1">
        <v>100000</v>
      </c>
      <c r="P751" s="1">
        <v>300000</v>
      </c>
      <c r="Q751" s="1">
        <v>500000</v>
      </c>
      <c r="R751" s="1">
        <v>300000</v>
      </c>
      <c r="S751" s="1">
        <v>300000</v>
      </c>
      <c r="T751" s="1">
        <v>500000</v>
      </c>
      <c r="U751" s="21">
        <v>0.53120000000000001</v>
      </c>
    </row>
    <row r="752" spans="1:21" x14ac:dyDescent="0.3">
      <c r="A752" s="7" t="s">
        <v>281</v>
      </c>
      <c r="B752" s="7" t="s">
        <v>659</v>
      </c>
      <c r="C752" s="7">
        <v>1312</v>
      </c>
      <c r="D752" s="2" t="s">
        <v>8</v>
      </c>
      <c r="E752" s="2">
        <v>917</v>
      </c>
      <c r="F752" s="2" t="s">
        <v>2253</v>
      </c>
      <c r="G752" s="2" t="s">
        <v>654</v>
      </c>
      <c r="H752" s="8" t="s">
        <v>1936</v>
      </c>
      <c r="I752" s="1">
        <v>100000</v>
      </c>
      <c r="J752" s="1">
        <v>100000</v>
      </c>
      <c r="K752" s="1">
        <v>100000</v>
      </c>
      <c r="L752" s="1">
        <v>100000</v>
      </c>
      <c r="M752" s="1">
        <v>100000</v>
      </c>
      <c r="N752" s="1">
        <v>100000</v>
      </c>
      <c r="O752" s="1">
        <v>100000</v>
      </c>
      <c r="P752" s="1">
        <v>100000</v>
      </c>
      <c r="Q752" s="1">
        <v>100000</v>
      </c>
      <c r="R752" s="1">
        <v>100000</v>
      </c>
      <c r="S752" s="1">
        <v>100000</v>
      </c>
      <c r="T752" s="1">
        <v>100000</v>
      </c>
      <c r="U752" s="21">
        <v>0.53120000000000001</v>
      </c>
    </row>
    <row r="753" spans="1:21" x14ac:dyDescent="0.3">
      <c r="A753" s="7" t="s">
        <v>281</v>
      </c>
      <c r="B753" s="7" t="s">
        <v>659</v>
      </c>
      <c r="C753" s="7">
        <v>1312</v>
      </c>
      <c r="D753" s="2" t="s">
        <v>8</v>
      </c>
      <c r="E753" s="2">
        <v>917</v>
      </c>
      <c r="F753" s="2" t="s">
        <v>667</v>
      </c>
      <c r="G753" s="2" t="s">
        <v>654</v>
      </c>
      <c r="H753" s="8" t="s">
        <v>566</v>
      </c>
      <c r="I753" s="1">
        <v>100000</v>
      </c>
      <c r="J753" s="1">
        <v>100000</v>
      </c>
      <c r="K753" s="1">
        <v>100000</v>
      </c>
      <c r="L753" s="1">
        <v>100000</v>
      </c>
      <c r="M753" s="1">
        <v>200000</v>
      </c>
      <c r="N753" s="1">
        <v>100000</v>
      </c>
      <c r="O753" s="1">
        <v>100000</v>
      </c>
      <c r="P753" s="1">
        <v>100000</v>
      </c>
      <c r="Q753" s="1">
        <v>100000</v>
      </c>
      <c r="R753" s="1">
        <v>100000</v>
      </c>
      <c r="S753" s="1">
        <v>200000</v>
      </c>
      <c r="T753" s="1">
        <v>200000</v>
      </c>
      <c r="U753" s="21">
        <v>0.53120000000000001</v>
      </c>
    </row>
    <row r="754" spans="1:21" x14ac:dyDescent="0.3">
      <c r="A754" s="7" t="s">
        <v>281</v>
      </c>
      <c r="B754" s="7" t="s">
        <v>659</v>
      </c>
      <c r="C754" s="7">
        <v>1312</v>
      </c>
      <c r="D754" s="2" t="s">
        <v>8</v>
      </c>
      <c r="E754" s="2">
        <v>917</v>
      </c>
      <c r="F754" s="2" t="s">
        <v>2254</v>
      </c>
      <c r="G754" s="2" t="s">
        <v>654</v>
      </c>
      <c r="H754" s="8" t="s">
        <v>1937</v>
      </c>
      <c r="I754" s="1">
        <v>100000</v>
      </c>
      <c r="J754" s="1">
        <v>100000</v>
      </c>
      <c r="K754" s="1">
        <v>100000</v>
      </c>
      <c r="L754" s="1">
        <v>100000</v>
      </c>
      <c r="M754" s="1">
        <v>100000</v>
      </c>
      <c r="N754" s="1">
        <v>100000</v>
      </c>
      <c r="O754" s="1">
        <v>100000</v>
      </c>
      <c r="P754" s="1">
        <v>100000</v>
      </c>
      <c r="Q754" s="1">
        <v>500000</v>
      </c>
      <c r="R754" s="1">
        <v>100000</v>
      </c>
      <c r="S754" s="1">
        <v>100000</v>
      </c>
      <c r="T754" s="1">
        <v>100000</v>
      </c>
      <c r="U754" s="21">
        <v>0.53120000000000001</v>
      </c>
    </row>
    <row r="755" spans="1:21" x14ac:dyDescent="0.3">
      <c r="A755" s="7" t="s">
        <v>281</v>
      </c>
      <c r="B755" s="7" t="s">
        <v>659</v>
      </c>
      <c r="C755" s="7">
        <v>1312</v>
      </c>
      <c r="D755" s="2" t="s">
        <v>8</v>
      </c>
      <c r="E755" s="2">
        <v>917</v>
      </c>
      <c r="F755" s="2" t="s">
        <v>2255</v>
      </c>
      <c r="G755" s="2" t="s">
        <v>654</v>
      </c>
      <c r="H755" s="8" t="s">
        <v>1938</v>
      </c>
      <c r="I755" s="1">
        <v>100000</v>
      </c>
      <c r="J755" s="1">
        <v>100000</v>
      </c>
      <c r="K755" s="1">
        <v>100000</v>
      </c>
      <c r="L755" s="1">
        <v>100000</v>
      </c>
      <c r="M755" s="1">
        <v>100000</v>
      </c>
      <c r="N755" s="1">
        <v>100000</v>
      </c>
      <c r="O755" s="1">
        <v>100000</v>
      </c>
      <c r="P755" s="1">
        <v>100000</v>
      </c>
      <c r="Q755" s="1">
        <v>100000</v>
      </c>
      <c r="R755" s="1">
        <v>100000</v>
      </c>
      <c r="S755" s="1">
        <v>100000</v>
      </c>
      <c r="T755" s="1">
        <v>100000</v>
      </c>
      <c r="U755" s="21">
        <v>0.53120000000000001</v>
      </c>
    </row>
    <row r="756" spans="1:21" x14ac:dyDescent="0.3">
      <c r="A756" s="7" t="s">
        <v>281</v>
      </c>
      <c r="B756" s="7" t="s">
        <v>659</v>
      </c>
      <c r="C756" s="7">
        <v>1312</v>
      </c>
      <c r="D756" s="2" t="s">
        <v>8</v>
      </c>
      <c r="E756" s="2">
        <v>917</v>
      </c>
      <c r="F756" s="2" t="s">
        <v>664</v>
      </c>
      <c r="G756" s="2" t="s">
        <v>654</v>
      </c>
      <c r="H756" s="8" t="s">
        <v>1939</v>
      </c>
      <c r="I756" s="1">
        <v>100000</v>
      </c>
      <c r="J756" s="1">
        <v>200000</v>
      </c>
      <c r="K756" s="1">
        <v>300000</v>
      </c>
      <c r="L756" s="1">
        <v>300000</v>
      </c>
      <c r="M756" s="1">
        <v>200000</v>
      </c>
      <c r="N756" s="1">
        <v>300000</v>
      </c>
      <c r="O756" s="1">
        <v>100000</v>
      </c>
      <c r="P756" s="1">
        <v>300000</v>
      </c>
      <c r="Q756" s="1">
        <v>300000</v>
      </c>
      <c r="R756" s="1">
        <v>300000</v>
      </c>
      <c r="S756" s="1">
        <v>300000</v>
      </c>
      <c r="T756" s="1">
        <v>500000</v>
      </c>
      <c r="U756" s="21">
        <v>0.53120000000000001</v>
      </c>
    </row>
    <row r="757" spans="1:21" x14ac:dyDescent="0.3">
      <c r="A757" s="7" t="s">
        <v>281</v>
      </c>
      <c r="B757" s="7" t="s">
        <v>659</v>
      </c>
      <c r="C757" s="7">
        <v>1312</v>
      </c>
      <c r="D757" s="2" t="s">
        <v>8</v>
      </c>
      <c r="E757" s="2">
        <v>917</v>
      </c>
      <c r="F757" s="2" t="s">
        <v>661</v>
      </c>
      <c r="G757" s="2" t="s">
        <v>654</v>
      </c>
      <c r="H757" s="8" t="s">
        <v>1940</v>
      </c>
      <c r="I757" s="1">
        <v>100000</v>
      </c>
      <c r="J757" s="1">
        <v>100000</v>
      </c>
      <c r="K757" s="1">
        <v>100000</v>
      </c>
      <c r="L757" s="1">
        <v>100000</v>
      </c>
      <c r="M757" s="1">
        <v>100000</v>
      </c>
      <c r="N757" s="1">
        <v>100000</v>
      </c>
      <c r="O757" s="1">
        <v>100000</v>
      </c>
      <c r="P757" s="1">
        <v>100000</v>
      </c>
      <c r="Q757" s="1">
        <v>100000</v>
      </c>
      <c r="R757" s="1">
        <v>100000</v>
      </c>
      <c r="S757" s="1">
        <v>100000</v>
      </c>
      <c r="T757" s="1">
        <v>100000</v>
      </c>
      <c r="U757" s="21">
        <v>0.53120000000000001</v>
      </c>
    </row>
    <row r="758" spans="1:21" x14ac:dyDescent="0.3">
      <c r="A758" s="7" t="s">
        <v>281</v>
      </c>
      <c r="B758" s="7" t="s">
        <v>659</v>
      </c>
      <c r="C758" s="7">
        <v>1312</v>
      </c>
      <c r="D758" s="2" t="s">
        <v>8</v>
      </c>
      <c r="E758" s="2">
        <v>917</v>
      </c>
      <c r="F758" s="2" t="s">
        <v>2256</v>
      </c>
      <c r="G758" s="2" t="s">
        <v>654</v>
      </c>
      <c r="H758" s="8" t="s">
        <v>1941</v>
      </c>
      <c r="I758" s="1">
        <v>100000</v>
      </c>
      <c r="J758" s="1">
        <v>100000</v>
      </c>
      <c r="K758" s="1">
        <v>100000</v>
      </c>
      <c r="L758" s="1">
        <v>100000</v>
      </c>
      <c r="M758" s="1">
        <v>100000</v>
      </c>
      <c r="N758" s="1">
        <v>100000</v>
      </c>
      <c r="O758" s="1">
        <v>100000</v>
      </c>
      <c r="P758" s="1">
        <v>100000</v>
      </c>
      <c r="Q758" s="1">
        <v>100000</v>
      </c>
      <c r="R758" s="1">
        <v>100000</v>
      </c>
      <c r="S758" s="1">
        <v>100000</v>
      </c>
      <c r="T758" s="1">
        <v>100000</v>
      </c>
      <c r="U758" s="21">
        <v>0.53120000000000001</v>
      </c>
    </row>
    <row r="759" spans="1:21" x14ac:dyDescent="0.3">
      <c r="A759" s="7" t="s">
        <v>281</v>
      </c>
      <c r="B759" s="7" t="s">
        <v>659</v>
      </c>
      <c r="C759" s="7">
        <v>1312</v>
      </c>
      <c r="D759" s="2" t="s">
        <v>8</v>
      </c>
      <c r="E759" s="2">
        <v>917</v>
      </c>
      <c r="F759" s="2" t="s">
        <v>2257</v>
      </c>
      <c r="G759" s="2" t="s">
        <v>654</v>
      </c>
      <c r="H759" s="8" t="s">
        <v>1942</v>
      </c>
      <c r="I759" s="1">
        <v>100000</v>
      </c>
      <c r="J759" s="1">
        <v>100000</v>
      </c>
      <c r="K759" s="1">
        <v>100000</v>
      </c>
      <c r="L759" s="1">
        <v>100000</v>
      </c>
      <c r="M759" s="1">
        <v>100000</v>
      </c>
      <c r="N759" s="1">
        <v>100000</v>
      </c>
      <c r="O759" s="1">
        <v>100000</v>
      </c>
      <c r="P759" s="1">
        <v>100000</v>
      </c>
      <c r="Q759" s="1">
        <v>100000</v>
      </c>
      <c r="R759" s="1">
        <v>100000</v>
      </c>
      <c r="S759" s="1">
        <v>100000</v>
      </c>
      <c r="T759" s="1">
        <v>100000</v>
      </c>
      <c r="U759" s="21">
        <v>0.53120000000000001</v>
      </c>
    </row>
    <row r="760" spans="1:21" x14ac:dyDescent="0.3">
      <c r="A760" s="7" t="s">
        <v>281</v>
      </c>
      <c r="B760" s="7" t="s">
        <v>659</v>
      </c>
      <c r="C760" s="7">
        <v>1312</v>
      </c>
      <c r="D760" s="2" t="s">
        <v>8</v>
      </c>
      <c r="E760" s="2">
        <v>917</v>
      </c>
      <c r="F760" s="2" t="s">
        <v>2258</v>
      </c>
      <c r="G760" s="2" t="s">
        <v>654</v>
      </c>
      <c r="H760" s="8" t="s">
        <v>1943</v>
      </c>
      <c r="I760" s="1">
        <v>100000</v>
      </c>
      <c r="J760" s="1">
        <v>100000</v>
      </c>
      <c r="K760" s="1">
        <v>100000</v>
      </c>
      <c r="L760" s="1">
        <v>100000</v>
      </c>
      <c r="M760" s="1">
        <v>200000</v>
      </c>
      <c r="N760" s="1">
        <v>200000</v>
      </c>
      <c r="O760" s="1">
        <v>200000</v>
      </c>
      <c r="P760" s="1">
        <v>200000</v>
      </c>
      <c r="Q760" s="1">
        <v>200000</v>
      </c>
      <c r="R760" s="1">
        <v>100000</v>
      </c>
      <c r="S760" s="1">
        <v>100000</v>
      </c>
      <c r="T760" s="1">
        <v>100000</v>
      </c>
      <c r="U760" s="21">
        <v>0.53120000000000001</v>
      </c>
    </row>
    <row r="761" spans="1:21" x14ac:dyDescent="0.3">
      <c r="A761" s="7" t="s">
        <v>281</v>
      </c>
      <c r="B761" s="7" t="s">
        <v>659</v>
      </c>
      <c r="C761" s="7">
        <v>1312</v>
      </c>
      <c r="D761" s="2" t="s">
        <v>8</v>
      </c>
      <c r="E761" s="2">
        <v>917</v>
      </c>
      <c r="F761" s="2" t="s">
        <v>2259</v>
      </c>
      <c r="G761" s="2" t="s">
        <v>654</v>
      </c>
      <c r="H761" s="8" t="s">
        <v>1944</v>
      </c>
      <c r="I761" s="1">
        <v>100000</v>
      </c>
      <c r="J761" s="1">
        <v>100000</v>
      </c>
      <c r="K761" s="1">
        <v>100000</v>
      </c>
      <c r="L761" s="1">
        <v>100000</v>
      </c>
      <c r="M761" s="1">
        <v>100000</v>
      </c>
      <c r="N761" s="1">
        <v>200000</v>
      </c>
      <c r="O761" s="1">
        <v>200000</v>
      </c>
      <c r="P761" s="1">
        <v>200000</v>
      </c>
      <c r="Q761" s="1">
        <v>100000</v>
      </c>
      <c r="R761" s="1">
        <v>100000</v>
      </c>
      <c r="S761" s="1">
        <v>100000</v>
      </c>
      <c r="T761" s="1">
        <v>100000</v>
      </c>
      <c r="U761" s="21">
        <v>0.53120000000000001</v>
      </c>
    </row>
    <row r="762" spans="1:21" x14ac:dyDescent="0.3">
      <c r="A762" s="7" t="s">
        <v>281</v>
      </c>
      <c r="B762" s="7" t="s">
        <v>659</v>
      </c>
      <c r="C762" s="7">
        <v>1312</v>
      </c>
      <c r="D762" s="2" t="s">
        <v>8</v>
      </c>
      <c r="E762" s="2">
        <v>917</v>
      </c>
      <c r="F762" s="2" t="s">
        <v>675</v>
      </c>
      <c r="G762" s="2" t="s">
        <v>654</v>
      </c>
      <c r="H762" s="8" t="s">
        <v>574</v>
      </c>
      <c r="I762" s="1">
        <v>100000</v>
      </c>
      <c r="J762" s="1">
        <v>100000</v>
      </c>
      <c r="K762" s="1">
        <v>100000</v>
      </c>
      <c r="L762" s="1">
        <v>100000</v>
      </c>
      <c r="M762" s="1">
        <v>100000</v>
      </c>
      <c r="N762" s="1">
        <v>100000</v>
      </c>
      <c r="O762" s="1">
        <v>100000</v>
      </c>
      <c r="P762" s="1">
        <v>100000</v>
      </c>
      <c r="Q762" s="1">
        <v>100000</v>
      </c>
      <c r="R762" s="1">
        <v>100000</v>
      </c>
      <c r="S762" s="1">
        <v>100000</v>
      </c>
      <c r="T762" s="1">
        <v>100000</v>
      </c>
      <c r="U762" s="21">
        <v>0.53120000000000001</v>
      </c>
    </row>
    <row r="763" spans="1:21" x14ac:dyDescent="0.3">
      <c r="A763" s="7" t="s">
        <v>281</v>
      </c>
      <c r="B763" s="7" t="s">
        <v>659</v>
      </c>
      <c r="C763" s="7">
        <v>1312</v>
      </c>
      <c r="D763" s="2" t="s">
        <v>8</v>
      </c>
      <c r="E763" s="2">
        <v>917</v>
      </c>
      <c r="F763" s="2" t="s">
        <v>2260</v>
      </c>
      <c r="G763" s="2" t="s">
        <v>654</v>
      </c>
      <c r="H763" s="8" t="s">
        <v>1945</v>
      </c>
      <c r="I763" s="1">
        <v>300000</v>
      </c>
      <c r="J763" s="1">
        <v>300000</v>
      </c>
      <c r="K763" s="1">
        <v>300000</v>
      </c>
      <c r="L763" s="1">
        <v>700000</v>
      </c>
      <c r="M763" s="1">
        <v>100000</v>
      </c>
      <c r="N763" s="1">
        <v>300000</v>
      </c>
      <c r="O763" s="1">
        <v>700000</v>
      </c>
      <c r="P763" s="1">
        <v>1000000</v>
      </c>
      <c r="Q763" s="1">
        <v>1000000</v>
      </c>
      <c r="R763" s="1">
        <v>1000000</v>
      </c>
      <c r="S763" s="1">
        <v>1500000</v>
      </c>
      <c r="T763" s="1">
        <v>1000000</v>
      </c>
      <c r="U763" s="21">
        <v>0.53120000000000001</v>
      </c>
    </row>
    <row r="764" spans="1:21" x14ac:dyDescent="0.3">
      <c r="A764" s="7" t="s">
        <v>281</v>
      </c>
      <c r="B764" s="7" t="s">
        <v>659</v>
      </c>
      <c r="C764" s="7">
        <v>1312</v>
      </c>
      <c r="D764" s="2" t="s">
        <v>8</v>
      </c>
      <c r="E764" s="2">
        <v>917</v>
      </c>
      <c r="F764" s="2" t="s">
        <v>678</v>
      </c>
      <c r="G764" s="2" t="s">
        <v>654</v>
      </c>
      <c r="H764" s="8" t="s">
        <v>1946</v>
      </c>
      <c r="I764" s="1">
        <v>100000</v>
      </c>
      <c r="J764" s="1">
        <v>100000</v>
      </c>
      <c r="K764" s="1">
        <v>100000</v>
      </c>
      <c r="L764" s="1">
        <v>100000</v>
      </c>
      <c r="M764" s="1">
        <v>200000</v>
      </c>
      <c r="N764" s="1">
        <v>100000</v>
      </c>
      <c r="O764" s="1">
        <v>100000</v>
      </c>
      <c r="P764" s="1">
        <v>100000</v>
      </c>
      <c r="Q764" s="1">
        <v>100000</v>
      </c>
      <c r="R764" s="1">
        <v>100000</v>
      </c>
      <c r="S764" s="1">
        <v>200000</v>
      </c>
      <c r="T764" s="1">
        <v>200000</v>
      </c>
      <c r="U764" s="21">
        <v>0.53120000000000001</v>
      </c>
    </row>
    <row r="765" spans="1:21" x14ac:dyDescent="0.3">
      <c r="A765" s="7" t="s">
        <v>281</v>
      </c>
      <c r="B765" s="7" t="s">
        <v>659</v>
      </c>
      <c r="C765" s="7">
        <v>1312</v>
      </c>
      <c r="D765" s="2" t="s">
        <v>8</v>
      </c>
      <c r="E765" s="2">
        <v>917</v>
      </c>
      <c r="F765" s="2" t="s">
        <v>666</v>
      </c>
      <c r="G765" s="2" t="s">
        <v>654</v>
      </c>
      <c r="H765" s="8" t="s">
        <v>565</v>
      </c>
      <c r="I765" s="1">
        <v>100000</v>
      </c>
      <c r="J765" s="1">
        <v>200000</v>
      </c>
      <c r="K765" s="1">
        <v>400000</v>
      </c>
      <c r="L765" s="1">
        <v>400000</v>
      </c>
      <c r="M765" s="1">
        <v>300000</v>
      </c>
      <c r="N765" s="1">
        <v>400000</v>
      </c>
      <c r="O765" s="1">
        <v>300000</v>
      </c>
      <c r="P765" s="1">
        <v>300000</v>
      </c>
      <c r="Q765" s="1">
        <v>500000</v>
      </c>
      <c r="R765" s="1">
        <v>700000</v>
      </c>
      <c r="S765" s="1">
        <v>700000</v>
      </c>
      <c r="T765" s="1">
        <v>1000000</v>
      </c>
      <c r="U765" s="21">
        <v>0.53120000000000001</v>
      </c>
    </row>
    <row r="766" spans="1:21" x14ac:dyDescent="0.3">
      <c r="A766" s="7" t="s">
        <v>281</v>
      </c>
      <c r="B766" s="7" t="s">
        <v>659</v>
      </c>
      <c r="C766" s="7">
        <v>1312</v>
      </c>
      <c r="D766" s="2" t="s">
        <v>8</v>
      </c>
      <c r="E766" s="2">
        <v>917</v>
      </c>
      <c r="F766" s="2" t="s">
        <v>2261</v>
      </c>
      <c r="G766" s="2" t="s">
        <v>654</v>
      </c>
      <c r="H766" s="8" t="s">
        <v>1947</v>
      </c>
      <c r="I766" s="1">
        <v>100000</v>
      </c>
      <c r="J766" s="1">
        <v>200000</v>
      </c>
      <c r="K766" s="1">
        <v>400000</v>
      </c>
      <c r="L766" s="1">
        <v>400000</v>
      </c>
      <c r="M766" s="1">
        <v>300000</v>
      </c>
      <c r="N766" s="1">
        <v>400000</v>
      </c>
      <c r="O766" s="1">
        <v>400000</v>
      </c>
      <c r="P766" s="1">
        <v>400000</v>
      </c>
      <c r="Q766" s="1">
        <v>500000</v>
      </c>
      <c r="R766" s="1">
        <v>700000</v>
      </c>
      <c r="S766" s="1">
        <v>700000</v>
      </c>
      <c r="T766" s="1">
        <v>700000</v>
      </c>
      <c r="U766" s="21">
        <v>0.53120000000000001</v>
      </c>
    </row>
    <row r="767" spans="1:21" x14ac:dyDescent="0.3">
      <c r="A767" s="7" t="s">
        <v>281</v>
      </c>
      <c r="B767" s="7" t="s">
        <v>659</v>
      </c>
      <c r="C767" s="7">
        <v>1312</v>
      </c>
      <c r="D767" s="2" t="s">
        <v>8</v>
      </c>
      <c r="E767" s="2">
        <v>917</v>
      </c>
      <c r="F767" s="2" t="s">
        <v>676</v>
      </c>
      <c r="G767" s="2" t="s">
        <v>654</v>
      </c>
      <c r="H767" s="8" t="s">
        <v>575</v>
      </c>
      <c r="I767" s="1">
        <v>300000</v>
      </c>
      <c r="J767" s="1">
        <v>300000</v>
      </c>
      <c r="K767" s="1">
        <v>500000</v>
      </c>
      <c r="L767" s="1">
        <v>600000</v>
      </c>
      <c r="M767" s="1">
        <v>300000</v>
      </c>
      <c r="N767" s="1">
        <v>300000</v>
      </c>
      <c r="O767" s="1">
        <v>500000</v>
      </c>
      <c r="P767" s="1">
        <v>1000000</v>
      </c>
      <c r="Q767" s="1">
        <v>1000000</v>
      </c>
      <c r="R767" s="1">
        <v>1000000</v>
      </c>
      <c r="S767" s="1">
        <v>1000000</v>
      </c>
      <c r="T767" s="1">
        <v>1000000</v>
      </c>
      <c r="U767" s="21">
        <v>0.53120000000000001</v>
      </c>
    </row>
    <row r="768" spans="1:21" x14ac:dyDescent="0.3">
      <c r="A768" s="7" t="s">
        <v>281</v>
      </c>
      <c r="B768" s="7" t="s">
        <v>659</v>
      </c>
      <c r="C768" s="7">
        <v>1312</v>
      </c>
      <c r="D768" s="2" t="s">
        <v>8</v>
      </c>
      <c r="E768" s="2">
        <v>917</v>
      </c>
      <c r="F768" s="2" t="s">
        <v>665</v>
      </c>
      <c r="G768" s="2" t="s">
        <v>654</v>
      </c>
      <c r="H768" s="8" t="s">
        <v>1948</v>
      </c>
      <c r="I768" s="1">
        <v>100000</v>
      </c>
      <c r="J768" s="1">
        <v>100000</v>
      </c>
      <c r="K768" s="1">
        <v>200000</v>
      </c>
      <c r="L768" s="1">
        <v>200000</v>
      </c>
      <c r="M768" s="1">
        <v>200000</v>
      </c>
      <c r="N768" s="1">
        <v>200000</v>
      </c>
      <c r="O768" s="1">
        <v>200000</v>
      </c>
      <c r="P768" s="1">
        <v>200000</v>
      </c>
      <c r="Q768" s="1">
        <v>200000</v>
      </c>
      <c r="R768" s="1">
        <v>200000</v>
      </c>
      <c r="S768" s="1">
        <v>300000</v>
      </c>
      <c r="T768" s="1">
        <v>500000</v>
      </c>
      <c r="U768" s="21">
        <v>0.53120000000000001</v>
      </c>
    </row>
    <row r="769" spans="1:21" x14ac:dyDescent="0.3">
      <c r="A769" s="7" t="s">
        <v>281</v>
      </c>
      <c r="B769" s="7" t="s">
        <v>659</v>
      </c>
      <c r="C769" s="7">
        <v>1312</v>
      </c>
      <c r="D769" s="2" t="s">
        <v>8</v>
      </c>
      <c r="E769" s="2">
        <v>917</v>
      </c>
      <c r="F769" s="2" t="s">
        <v>2262</v>
      </c>
      <c r="G769" s="2" t="s">
        <v>654</v>
      </c>
      <c r="H769" s="8" t="s">
        <v>1949</v>
      </c>
      <c r="I769" s="1">
        <v>100000</v>
      </c>
      <c r="J769" s="1">
        <v>100000</v>
      </c>
      <c r="K769" s="1">
        <v>200000</v>
      </c>
      <c r="L769" s="1">
        <v>200000</v>
      </c>
      <c r="M769" s="1">
        <v>200000</v>
      </c>
      <c r="N769" s="1">
        <v>200000</v>
      </c>
      <c r="O769" s="1">
        <v>200000</v>
      </c>
      <c r="P769" s="1">
        <v>200000</v>
      </c>
      <c r="Q769" s="1">
        <v>200000</v>
      </c>
      <c r="R769" s="1">
        <v>200000</v>
      </c>
      <c r="S769" s="1">
        <v>300000</v>
      </c>
      <c r="T769" s="1">
        <v>500000</v>
      </c>
      <c r="U769" s="21">
        <v>0.53120000000000001</v>
      </c>
    </row>
    <row r="770" spans="1:21" x14ac:dyDescent="0.3">
      <c r="A770" s="7" t="s">
        <v>281</v>
      </c>
      <c r="B770" s="7" t="s">
        <v>659</v>
      </c>
      <c r="C770" s="7">
        <v>1312</v>
      </c>
      <c r="D770" s="2" t="s">
        <v>8</v>
      </c>
      <c r="E770" s="2">
        <v>917</v>
      </c>
      <c r="F770" s="2" t="s">
        <v>2263</v>
      </c>
      <c r="G770" s="2" t="s">
        <v>654</v>
      </c>
      <c r="H770" s="8" t="s">
        <v>1950</v>
      </c>
      <c r="I770" s="1">
        <v>100000</v>
      </c>
      <c r="J770" s="1">
        <v>100000</v>
      </c>
      <c r="K770" s="1">
        <v>100000</v>
      </c>
      <c r="L770" s="1">
        <v>100000</v>
      </c>
      <c r="M770" s="1">
        <v>100000</v>
      </c>
      <c r="N770" s="1">
        <v>100000</v>
      </c>
      <c r="O770" s="1">
        <v>100000</v>
      </c>
      <c r="P770" s="1">
        <v>100000</v>
      </c>
      <c r="Q770" s="1">
        <v>100000</v>
      </c>
      <c r="R770" s="1">
        <v>100000</v>
      </c>
      <c r="S770" s="1">
        <v>100000</v>
      </c>
      <c r="T770" s="1">
        <v>100000</v>
      </c>
      <c r="U770" s="21">
        <v>0.53120000000000001</v>
      </c>
    </row>
    <row r="771" spans="1:21" x14ac:dyDescent="0.3">
      <c r="A771" s="7" t="s">
        <v>281</v>
      </c>
      <c r="B771" s="7" t="s">
        <v>659</v>
      </c>
      <c r="C771" s="7">
        <v>1312</v>
      </c>
      <c r="D771" s="2" t="s">
        <v>8</v>
      </c>
      <c r="E771" s="2">
        <v>917</v>
      </c>
      <c r="F771" s="2" t="s">
        <v>2264</v>
      </c>
      <c r="G771" s="2" t="s">
        <v>654</v>
      </c>
      <c r="H771" s="8" t="s">
        <v>1951</v>
      </c>
      <c r="I771" s="1">
        <v>100000</v>
      </c>
      <c r="J771" s="1">
        <v>100000</v>
      </c>
      <c r="K771" s="1">
        <v>100000</v>
      </c>
      <c r="L771" s="1">
        <v>100000</v>
      </c>
      <c r="M771" s="1">
        <v>200000</v>
      </c>
      <c r="N771" s="1">
        <v>100000</v>
      </c>
      <c r="O771" s="1">
        <v>100000</v>
      </c>
      <c r="P771" s="1">
        <v>100000</v>
      </c>
      <c r="Q771" s="1">
        <v>100000</v>
      </c>
      <c r="R771" s="1">
        <v>100000</v>
      </c>
      <c r="S771" s="1">
        <v>200000</v>
      </c>
      <c r="T771" s="1">
        <v>200000</v>
      </c>
      <c r="U771" s="21">
        <v>0.53120000000000001</v>
      </c>
    </row>
    <row r="772" spans="1:21" x14ac:dyDescent="0.3">
      <c r="A772" s="7" t="s">
        <v>281</v>
      </c>
      <c r="B772" s="7" t="s">
        <v>659</v>
      </c>
      <c r="C772" s="7">
        <v>1312</v>
      </c>
      <c r="D772" s="2" t="s">
        <v>8</v>
      </c>
      <c r="E772" s="2">
        <v>917</v>
      </c>
      <c r="F772" s="2" t="s">
        <v>2265</v>
      </c>
      <c r="G772" s="2" t="s">
        <v>654</v>
      </c>
      <c r="H772" s="8" t="s">
        <v>1952</v>
      </c>
      <c r="I772" s="1">
        <v>100000</v>
      </c>
      <c r="J772" s="1">
        <v>100000</v>
      </c>
      <c r="K772" s="1">
        <v>100000</v>
      </c>
      <c r="L772" s="1">
        <v>100000</v>
      </c>
      <c r="M772" s="1">
        <v>200000</v>
      </c>
      <c r="N772" s="1">
        <v>100000</v>
      </c>
      <c r="O772" s="1">
        <v>100000</v>
      </c>
      <c r="P772" s="1">
        <v>100000</v>
      </c>
      <c r="Q772" s="1">
        <v>100000</v>
      </c>
      <c r="R772" s="1">
        <v>100000</v>
      </c>
      <c r="S772" s="1">
        <v>200000</v>
      </c>
      <c r="T772" s="1">
        <v>210000</v>
      </c>
      <c r="U772" s="21">
        <v>0.53120000000000001</v>
      </c>
    </row>
    <row r="773" spans="1:21" x14ac:dyDescent="0.3">
      <c r="A773" s="7" t="s">
        <v>281</v>
      </c>
      <c r="B773" s="7" t="s">
        <v>659</v>
      </c>
      <c r="C773" s="7">
        <v>1312</v>
      </c>
      <c r="D773" s="2" t="s">
        <v>252</v>
      </c>
      <c r="E773" s="2">
        <v>999</v>
      </c>
      <c r="F773" s="2" t="s">
        <v>252</v>
      </c>
      <c r="G773" s="2" t="s">
        <v>654</v>
      </c>
      <c r="H773" s="8" t="s">
        <v>1777</v>
      </c>
      <c r="I773" s="1">
        <v>1900000</v>
      </c>
      <c r="J773" s="1">
        <v>3000000</v>
      </c>
      <c r="K773" s="1">
        <v>5000000</v>
      </c>
      <c r="L773" s="1">
        <v>4000000</v>
      </c>
      <c r="M773" s="1">
        <v>5000000</v>
      </c>
      <c r="N773" s="1">
        <v>4000000</v>
      </c>
      <c r="O773" s="1">
        <v>4000000</v>
      </c>
      <c r="P773" s="1">
        <v>4000000</v>
      </c>
      <c r="Q773" s="1">
        <v>3000000</v>
      </c>
      <c r="R773" s="1">
        <v>2000000</v>
      </c>
      <c r="S773" s="1">
        <v>1890000</v>
      </c>
      <c r="T773" s="1">
        <v>1900000</v>
      </c>
      <c r="U773" s="21">
        <v>0.53120000000000001</v>
      </c>
    </row>
    <row r="774" spans="1:21" x14ac:dyDescent="0.3">
      <c r="A774" s="7" t="s">
        <v>281</v>
      </c>
      <c r="B774" s="7" t="s">
        <v>659</v>
      </c>
      <c r="C774" s="7">
        <v>1312</v>
      </c>
      <c r="D774" s="2" t="s">
        <v>8</v>
      </c>
      <c r="E774" s="2">
        <v>917</v>
      </c>
      <c r="F774" s="2" t="s">
        <v>700</v>
      </c>
      <c r="G774" s="2" t="s">
        <v>655</v>
      </c>
      <c r="H774" s="8" t="s">
        <v>1953</v>
      </c>
      <c r="I774" s="1">
        <v>1000000</v>
      </c>
      <c r="J774" s="1">
        <v>100000</v>
      </c>
      <c r="K774" s="1">
        <v>100000</v>
      </c>
      <c r="L774" s="1">
        <v>500000</v>
      </c>
      <c r="M774" s="1">
        <v>1500000</v>
      </c>
      <c r="N774" s="1">
        <v>2000000</v>
      </c>
      <c r="O774" s="1">
        <v>100000</v>
      </c>
      <c r="P774" s="1">
        <v>500000</v>
      </c>
      <c r="Q774" s="1">
        <v>2000000</v>
      </c>
      <c r="R774" s="1">
        <v>2000000</v>
      </c>
      <c r="S774" s="1">
        <v>500000</v>
      </c>
      <c r="T774" s="1">
        <v>2000000</v>
      </c>
      <c r="U774" s="21">
        <v>0.53120000000000001</v>
      </c>
    </row>
    <row r="775" spans="1:21" x14ac:dyDescent="0.3">
      <c r="A775" s="7" t="s">
        <v>281</v>
      </c>
      <c r="B775" s="7" t="s">
        <v>659</v>
      </c>
      <c r="C775" s="7">
        <v>1312</v>
      </c>
      <c r="D775" s="2" t="s">
        <v>8</v>
      </c>
      <c r="E775" s="2">
        <v>917</v>
      </c>
      <c r="F775" s="2" t="s">
        <v>689</v>
      </c>
      <c r="G775" s="2" t="s">
        <v>655</v>
      </c>
      <c r="H775" s="8" t="s">
        <v>588</v>
      </c>
      <c r="I775" s="1">
        <v>100000</v>
      </c>
      <c r="J775" s="1">
        <v>0</v>
      </c>
      <c r="K775" s="1">
        <v>100000</v>
      </c>
      <c r="L775" s="1">
        <v>500000</v>
      </c>
      <c r="M775" s="1">
        <v>500000</v>
      </c>
      <c r="N775" s="1">
        <v>500000</v>
      </c>
      <c r="O775" s="1">
        <v>0</v>
      </c>
      <c r="P775" s="1">
        <v>500000</v>
      </c>
      <c r="Q775" s="1">
        <v>500000</v>
      </c>
      <c r="R775" s="1">
        <v>500000</v>
      </c>
      <c r="S775" s="1">
        <v>500000</v>
      </c>
      <c r="T775" s="1">
        <v>500000</v>
      </c>
      <c r="U775" s="21">
        <v>0.53120000000000001</v>
      </c>
    </row>
    <row r="776" spans="1:21" x14ac:dyDescent="0.3">
      <c r="A776" s="7" t="s">
        <v>281</v>
      </c>
      <c r="B776" s="7" t="s">
        <v>659</v>
      </c>
      <c r="C776" s="7">
        <v>1312</v>
      </c>
      <c r="D776" s="2" t="s">
        <v>8</v>
      </c>
      <c r="E776" s="2">
        <v>917</v>
      </c>
      <c r="F776" s="2" t="s">
        <v>2266</v>
      </c>
      <c r="G776" s="2" t="s">
        <v>655</v>
      </c>
      <c r="H776" s="8" t="s">
        <v>1954</v>
      </c>
      <c r="I776" s="1">
        <v>200000</v>
      </c>
      <c r="J776" s="1">
        <v>200000</v>
      </c>
      <c r="K776" s="1">
        <v>200000</v>
      </c>
      <c r="L776" s="1">
        <v>500000</v>
      </c>
      <c r="M776" s="1">
        <v>500000</v>
      </c>
      <c r="N776" s="1">
        <v>500000</v>
      </c>
      <c r="O776" s="1">
        <v>200000</v>
      </c>
      <c r="P776" s="1">
        <v>500000</v>
      </c>
      <c r="Q776" s="1">
        <v>500000</v>
      </c>
      <c r="R776" s="1">
        <v>500000</v>
      </c>
      <c r="S776" s="1">
        <v>500000</v>
      </c>
      <c r="T776" s="1">
        <v>500000</v>
      </c>
      <c r="U776" s="21">
        <v>0.53120000000000001</v>
      </c>
    </row>
    <row r="777" spans="1:21" x14ac:dyDescent="0.3">
      <c r="A777" s="7" t="s">
        <v>281</v>
      </c>
      <c r="B777" s="7" t="s">
        <v>659</v>
      </c>
      <c r="C777" s="7">
        <v>1312</v>
      </c>
      <c r="D777" s="2" t="s">
        <v>8</v>
      </c>
      <c r="E777" s="2">
        <v>917</v>
      </c>
      <c r="F777" s="2" t="s">
        <v>2267</v>
      </c>
      <c r="G777" s="2" t="s">
        <v>655</v>
      </c>
      <c r="H777" s="8" t="s">
        <v>1955</v>
      </c>
      <c r="I777" s="1">
        <v>100000</v>
      </c>
      <c r="J777" s="1">
        <v>200000</v>
      </c>
      <c r="K777" s="1">
        <v>100000</v>
      </c>
      <c r="L777" s="1">
        <v>500000</v>
      </c>
      <c r="M777" s="1">
        <v>500000</v>
      </c>
      <c r="N777" s="1">
        <v>0</v>
      </c>
      <c r="O777" s="1">
        <v>200000</v>
      </c>
      <c r="P777" s="1">
        <v>500000</v>
      </c>
      <c r="Q777" s="1">
        <v>500000</v>
      </c>
      <c r="R777" s="1">
        <v>500000</v>
      </c>
      <c r="S777" s="1">
        <v>500000</v>
      </c>
      <c r="T777" s="1">
        <v>500000</v>
      </c>
      <c r="U777" s="21">
        <v>0.53120000000000001</v>
      </c>
    </row>
    <row r="778" spans="1:21" x14ac:dyDescent="0.3">
      <c r="A778" s="7" t="s">
        <v>281</v>
      </c>
      <c r="B778" s="7" t="s">
        <v>659</v>
      </c>
      <c r="C778" s="7">
        <v>1312</v>
      </c>
      <c r="D778" s="2" t="s">
        <v>8</v>
      </c>
      <c r="E778" s="2">
        <v>917</v>
      </c>
      <c r="F778" s="2" t="s">
        <v>2268</v>
      </c>
      <c r="G778" s="2" t="s">
        <v>655</v>
      </c>
      <c r="H778" s="8" t="s">
        <v>1956</v>
      </c>
      <c r="I778" s="1">
        <v>200000</v>
      </c>
      <c r="J778" s="1">
        <v>200000</v>
      </c>
      <c r="K778" s="1">
        <v>200000</v>
      </c>
      <c r="L778" s="1">
        <v>500000</v>
      </c>
      <c r="M778" s="1">
        <v>200000</v>
      </c>
      <c r="N778" s="1">
        <v>0</v>
      </c>
      <c r="O778" s="1">
        <v>200000</v>
      </c>
      <c r="P778" s="1">
        <v>500000</v>
      </c>
      <c r="Q778" s="1">
        <v>500000</v>
      </c>
      <c r="R778" s="1">
        <v>0</v>
      </c>
      <c r="S778" s="1">
        <v>500000</v>
      </c>
      <c r="T778" s="1">
        <v>500000</v>
      </c>
      <c r="U778" s="21">
        <v>0.53120000000000001</v>
      </c>
    </row>
    <row r="779" spans="1:21" x14ac:dyDescent="0.3">
      <c r="A779" s="7" t="s">
        <v>281</v>
      </c>
      <c r="B779" s="7" t="s">
        <v>659</v>
      </c>
      <c r="C779" s="7">
        <v>1312</v>
      </c>
      <c r="D779" s="2" t="s">
        <v>8</v>
      </c>
      <c r="E779" s="2">
        <v>917</v>
      </c>
      <c r="F779" s="2" t="s">
        <v>2269</v>
      </c>
      <c r="G779" s="2" t="s">
        <v>655</v>
      </c>
      <c r="H779" s="8" t="s">
        <v>1957</v>
      </c>
      <c r="I779" s="1">
        <v>200000</v>
      </c>
      <c r="J779" s="1">
        <v>0</v>
      </c>
      <c r="K779" s="1">
        <v>200000</v>
      </c>
      <c r="L779" s="1">
        <v>500000</v>
      </c>
      <c r="M779" s="1">
        <v>500000</v>
      </c>
      <c r="N779" s="1">
        <v>500000</v>
      </c>
      <c r="O779" s="1">
        <v>0</v>
      </c>
      <c r="P779" s="1">
        <v>500000</v>
      </c>
      <c r="Q779" s="1">
        <v>0</v>
      </c>
      <c r="R779" s="1">
        <v>500000</v>
      </c>
      <c r="S779" s="1">
        <v>500000</v>
      </c>
      <c r="T779" s="1">
        <v>500000</v>
      </c>
      <c r="U779" s="21">
        <v>0.53120000000000001</v>
      </c>
    </row>
    <row r="780" spans="1:21" x14ac:dyDescent="0.3">
      <c r="A780" s="7" t="s">
        <v>281</v>
      </c>
      <c r="B780" s="7" t="s">
        <v>659</v>
      </c>
      <c r="C780" s="7">
        <v>1312</v>
      </c>
      <c r="D780" s="2" t="s">
        <v>8</v>
      </c>
      <c r="E780" s="2">
        <v>917</v>
      </c>
      <c r="F780" s="2" t="s">
        <v>2270</v>
      </c>
      <c r="G780" s="2" t="s">
        <v>655</v>
      </c>
      <c r="H780" s="8" t="s">
        <v>1958</v>
      </c>
      <c r="I780" s="1">
        <v>0</v>
      </c>
      <c r="J780" s="1">
        <v>400000</v>
      </c>
      <c r="K780" s="1">
        <v>400000</v>
      </c>
      <c r="L780" s="1">
        <v>1000000</v>
      </c>
      <c r="M780" s="1">
        <v>500000</v>
      </c>
      <c r="N780" s="1">
        <v>1000000</v>
      </c>
      <c r="O780" s="1">
        <v>400000</v>
      </c>
      <c r="P780" s="1">
        <v>1000000</v>
      </c>
      <c r="Q780" s="1">
        <v>0</v>
      </c>
      <c r="R780" s="1">
        <v>0</v>
      </c>
      <c r="S780" s="1">
        <v>1000000</v>
      </c>
      <c r="T780" s="1">
        <v>0</v>
      </c>
      <c r="U780" s="21">
        <v>0.53120000000000001</v>
      </c>
    </row>
    <row r="781" spans="1:21" x14ac:dyDescent="0.3">
      <c r="A781" s="7" t="s">
        <v>281</v>
      </c>
      <c r="B781" s="7" t="s">
        <v>659</v>
      </c>
      <c r="C781" s="7">
        <v>1312</v>
      </c>
      <c r="D781" s="2" t="s">
        <v>8</v>
      </c>
      <c r="E781" s="2">
        <v>917</v>
      </c>
      <c r="F781" s="2" t="s">
        <v>2271</v>
      </c>
      <c r="G781" s="2" t="s">
        <v>655</v>
      </c>
      <c r="H781" s="8" t="s">
        <v>1959</v>
      </c>
      <c r="I781" s="1">
        <v>200000</v>
      </c>
      <c r="J781" s="1">
        <v>200000</v>
      </c>
      <c r="K781" s="1">
        <v>200000</v>
      </c>
      <c r="L781" s="1">
        <v>200000</v>
      </c>
      <c r="M781" s="1">
        <v>500000</v>
      </c>
      <c r="N781" s="1">
        <v>200000</v>
      </c>
      <c r="O781" s="1">
        <v>200000</v>
      </c>
      <c r="P781" s="1">
        <v>200000</v>
      </c>
      <c r="Q781" s="1">
        <v>200000</v>
      </c>
      <c r="R781" s="1">
        <v>200000</v>
      </c>
      <c r="S781" s="1">
        <v>200000</v>
      </c>
      <c r="T781" s="1">
        <v>300000</v>
      </c>
      <c r="U781" s="21">
        <v>0.53120000000000001</v>
      </c>
    </row>
    <row r="782" spans="1:21" x14ac:dyDescent="0.3">
      <c r="A782" s="7" t="s">
        <v>281</v>
      </c>
      <c r="B782" s="7" t="s">
        <v>659</v>
      </c>
      <c r="C782" s="7">
        <v>1312</v>
      </c>
      <c r="D782" s="2" t="s">
        <v>8</v>
      </c>
      <c r="E782" s="2">
        <v>917</v>
      </c>
      <c r="F782" s="2" t="s">
        <v>2272</v>
      </c>
      <c r="G782" s="2" t="s">
        <v>655</v>
      </c>
      <c r="H782" s="8" t="s">
        <v>1960</v>
      </c>
      <c r="I782" s="1">
        <v>0</v>
      </c>
      <c r="J782" s="1">
        <v>0</v>
      </c>
      <c r="K782" s="1">
        <v>100000</v>
      </c>
      <c r="L782" s="1">
        <v>1000000</v>
      </c>
      <c r="M782" s="1">
        <v>500000</v>
      </c>
      <c r="N782" s="1">
        <v>1000000</v>
      </c>
      <c r="O782" s="1">
        <v>0</v>
      </c>
      <c r="P782" s="1">
        <v>1000000</v>
      </c>
      <c r="Q782" s="1">
        <v>1000000</v>
      </c>
      <c r="R782" s="1">
        <v>1000000</v>
      </c>
      <c r="S782" s="1">
        <v>1000000</v>
      </c>
      <c r="T782" s="1">
        <v>0</v>
      </c>
      <c r="U782" s="21">
        <v>0.53120000000000001</v>
      </c>
    </row>
    <row r="783" spans="1:21" x14ac:dyDescent="0.3">
      <c r="A783" s="7" t="s">
        <v>281</v>
      </c>
      <c r="B783" s="7" t="s">
        <v>659</v>
      </c>
      <c r="C783" s="7">
        <v>1312</v>
      </c>
      <c r="D783" s="2" t="s">
        <v>8</v>
      </c>
      <c r="E783" s="2">
        <v>917</v>
      </c>
      <c r="F783" s="2" t="s">
        <v>691</v>
      </c>
      <c r="G783" s="2" t="s">
        <v>655</v>
      </c>
      <c r="H783" s="8" t="s">
        <v>1961</v>
      </c>
      <c r="I783" s="1">
        <v>100000</v>
      </c>
      <c r="J783" s="1">
        <v>100000</v>
      </c>
      <c r="K783" s="1">
        <v>100000</v>
      </c>
      <c r="L783" s="1">
        <v>100000</v>
      </c>
      <c r="M783" s="1">
        <v>500000</v>
      </c>
      <c r="N783" s="1">
        <v>100000</v>
      </c>
      <c r="O783" s="1">
        <v>100000</v>
      </c>
      <c r="P783" s="1">
        <v>100000</v>
      </c>
      <c r="Q783" s="1">
        <v>100000</v>
      </c>
      <c r="R783" s="1">
        <v>100000</v>
      </c>
      <c r="S783" s="1">
        <v>100000</v>
      </c>
      <c r="T783" s="1">
        <v>1000000</v>
      </c>
      <c r="U783" s="21">
        <v>0.53120000000000001</v>
      </c>
    </row>
    <row r="784" spans="1:21" x14ac:dyDescent="0.3">
      <c r="A784" s="7" t="s">
        <v>281</v>
      </c>
      <c r="B784" s="7" t="s">
        <v>659</v>
      </c>
      <c r="C784" s="7">
        <v>1312</v>
      </c>
      <c r="D784" s="2" t="s">
        <v>8</v>
      </c>
      <c r="E784" s="2">
        <v>917</v>
      </c>
      <c r="F784" s="2" t="s">
        <v>697</v>
      </c>
      <c r="G784" s="2" t="s">
        <v>655</v>
      </c>
      <c r="H784" s="8" t="s">
        <v>1962</v>
      </c>
      <c r="I784" s="1">
        <v>200000</v>
      </c>
      <c r="J784" s="1">
        <v>200000</v>
      </c>
      <c r="K784" s="1">
        <v>200000</v>
      </c>
      <c r="L784" s="1">
        <v>200000</v>
      </c>
      <c r="M784" s="1">
        <v>0</v>
      </c>
      <c r="N784" s="1">
        <v>200000</v>
      </c>
      <c r="O784" s="1">
        <v>200000</v>
      </c>
      <c r="P784" s="1">
        <v>1000000</v>
      </c>
      <c r="Q784" s="1">
        <v>200000</v>
      </c>
      <c r="R784" s="1">
        <v>200000</v>
      </c>
      <c r="S784" s="1">
        <v>1000000</v>
      </c>
      <c r="T784" s="1">
        <v>100000</v>
      </c>
      <c r="U784" s="21">
        <v>0.53120000000000001</v>
      </c>
    </row>
    <row r="785" spans="1:21" x14ac:dyDescent="0.3">
      <c r="A785" s="7" t="s">
        <v>281</v>
      </c>
      <c r="B785" s="7" t="s">
        <v>659</v>
      </c>
      <c r="C785" s="7">
        <v>1312</v>
      </c>
      <c r="D785" s="2" t="s">
        <v>8</v>
      </c>
      <c r="E785" s="2">
        <v>917</v>
      </c>
      <c r="F785" s="2" t="s">
        <v>694</v>
      </c>
      <c r="G785" s="2" t="s">
        <v>655</v>
      </c>
      <c r="H785" s="8" t="s">
        <v>1963</v>
      </c>
      <c r="I785" s="1">
        <v>100000</v>
      </c>
      <c r="J785" s="1">
        <v>0</v>
      </c>
      <c r="K785" s="1">
        <v>100000</v>
      </c>
      <c r="L785" s="1">
        <v>100000</v>
      </c>
      <c r="M785" s="1">
        <v>100000</v>
      </c>
      <c r="N785" s="1">
        <v>100000</v>
      </c>
      <c r="O785" s="1">
        <v>0</v>
      </c>
      <c r="P785" s="1">
        <v>100000</v>
      </c>
      <c r="Q785" s="1">
        <v>100000</v>
      </c>
      <c r="R785" s="1">
        <v>100000</v>
      </c>
      <c r="S785" s="1">
        <v>100000</v>
      </c>
      <c r="T785" s="1">
        <v>2000000</v>
      </c>
      <c r="U785" s="21">
        <v>0.53120000000000001</v>
      </c>
    </row>
    <row r="786" spans="1:21" x14ac:dyDescent="0.3">
      <c r="A786" s="7" t="s">
        <v>281</v>
      </c>
      <c r="B786" s="7" t="s">
        <v>659</v>
      </c>
      <c r="C786" s="7">
        <v>1312</v>
      </c>
      <c r="D786" s="2" t="s">
        <v>8</v>
      </c>
      <c r="E786" s="2">
        <v>917</v>
      </c>
      <c r="F786" s="2" t="s">
        <v>2273</v>
      </c>
      <c r="G786" s="2" t="s">
        <v>655</v>
      </c>
      <c r="H786" s="8" t="s">
        <v>1964</v>
      </c>
      <c r="I786" s="1">
        <v>100000</v>
      </c>
      <c r="J786" s="1">
        <v>100000</v>
      </c>
      <c r="K786" s="1">
        <v>100000</v>
      </c>
      <c r="L786" s="1">
        <v>100000</v>
      </c>
      <c r="M786" s="1">
        <v>500000</v>
      </c>
      <c r="N786" s="1">
        <v>100000</v>
      </c>
      <c r="O786" s="1">
        <v>100000</v>
      </c>
      <c r="P786" s="1">
        <v>1000000</v>
      </c>
      <c r="Q786" s="1">
        <v>100000</v>
      </c>
      <c r="R786" s="1">
        <v>100000</v>
      </c>
      <c r="S786" s="1">
        <v>1000000</v>
      </c>
      <c r="T786" s="1">
        <v>100000</v>
      </c>
      <c r="U786" s="21">
        <v>0.53120000000000001</v>
      </c>
    </row>
    <row r="787" spans="1:21" x14ac:dyDescent="0.3">
      <c r="A787" s="7" t="s">
        <v>281</v>
      </c>
      <c r="B787" s="7" t="s">
        <v>659</v>
      </c>
      <c r="C787" s="7">
        <v>1312</v>
      </c>
      <c r="D787" s="2" t="s">
        <v>8</v>
      </c>
      <c r="E787" s="2">
        <v>917</v>
      </c>
      <c r="F787" s="2" t="s">
        <v>2274</v>
      </c>
      <c r="G787" s="2" t="s">
        <v>655</v>
      </c>
      <c r="H787" s="8" t="s">
        <v>1965</v>
      </c>
      <c r="I787" s="1">
        <v>200000</v>
      </c>
      <c r="J787" s="1">
        <v>0</v>
      </c>
      <c r="K787" s="1">
        <v>200000</v>
      </c>
      <c r="L787" s="1">
        <v>1000000</v>
      </c>
      <c r="M787" s="1">
        <v>500000</v>
      </c>
      <c r="N787" s="1">
        <v>1000000</v>
      </c>
      <c r="O787" s="1">
        <v>0</v>
      </c>
      <c r="P787" s="1">
        <v>1000000</v>
      </c>
      <c r="Q787" s="1">
        <v>1000000</v>
      </c>
      <c r="R787" s="1">
        <v>1000000</v>
      </c>
      <c r="S787" s="1">
        <v>1000000</v>
      </c>
      <c r="T787" s="1">
        <v>1000000</v>
      </c>
      <c r="U787" s="21">
        <v>0.53120000000000001</v>
      </c>
    </row>
    <row r="788" spans="1:21" x14ac:dyDescent="0.3">
      <c r="A788" s="7" t="s">
        <v>281</v>
      </c>
      <c r="B788" s="7" t="s">
        <v>659</v>
      </c>
      <c r="C788" s="7">
        <v>1312</v>
      </c>
      <c r="D788" s="2" t="s">
        <v>8</v>
      </c>
      <c r="E788" s="2">
        <v>917</v>
      </c>
      <c r="F788" s="2" t="s">
        <v>2275</v>
      </c>
      <c r="G788" s="2" t="s">
        <v>655</v>
      </c>
      <c r="H788" s="8" t="s">
        <v>1966</v>
      </c>
      <c r="I788" s="1">
        <v>100000</v>
      </c>
      <c r="J788" s="1">
        <v>100000</v>
      </c>
      <c r="K788" s="1">
        <v>100000</v>
      </c>
      <c r="L788" s="1">
        <v>1000000</v>
      </c>
      <c r="M788" s="1">
        <v>500000</v>
      </c>
      <c r="N788" s="1">
        <v>1000000</v>
      </c>
      <c r="O788" s="1">
        <v>100000</v>
      </c>
      <c r="P788" s="1">
        <v>1000000</v>
      </c>
      <c r="Q788" s="1">
        <v>1000000</v>
      </c>
      <c r="R788" s="1">
        <v>1000000</v>
      </c>
      <c r="S788" s="1">
        <v>1000000</v>
      </c>
      <c r="T788" s="1">
        <v>1000000</v>
      </c>
      <c r="U788" s="21">
        <v>0.53120000000000001</v>
      </c>
    </row>
    <row r="789" spans="1:21" x14ac:dyDescent="0.3">
      <c r="A789" s="7" t="s">
        <v>281</v>
      </c>
      <c r="B789" s="7" t="s">
        <v>659</v>
      </c>
      <c r="C789" s="7">
        <v>1312</v>
      </c>
      <c r="D789" s="2" t="s">
        <v>8</v>
      </c>
      <c r="E789" s="2">
        <v>917</v>
      </c>
      <c r="F789" s="2" t="s">
        <v>2276</v>
      </c>
      <c r="G789" s="2" t="s">
        <v>655</v>
      </c>
      <c r="H789" s="8" t="s">
        <v>1967</v>
      </c>
      <c r="I789" s="1">
        <v>600000</v>
      </c>
      <c r="J789" s="1">
        <v>0</v>
      </c>
      <c r="K789" s="1">
        <v>600000</v>
      </c>
      <c r="L789" s="1">
        <v>200000</v>
      </c>
      <c r="M789" s="1">
        <v>600000</v>
      </c>
      <c r="N789" s="1">
        <v>200000</v>
      </c>
      <c r="O789" s="1">
        <v>0</v>
      </c>
      <c r="P789" s="1">
        <v>200000</v>
      </c>
      <c r="Q789" s="1">
        <v>200000</v>
      </c>
      <c r="R789" s="1">
        <v>200000</v>
      </c>
      <c r="S789" s="1">
        <v>200000</v>
      </c>
      <c r="T789" s="1">
        <v>200000</v>
      </c>
      <c r="U789" s="21">
        <v>0.53120000000000001</v>
      </c>
    </row>
    <row r="790" spans="1:21" x14ac:dyDescent="0.3">
      <c r="A790" s="7" t="s">
        <v>281</v>
      </c>
      <c r="B790" s="7" t="s">
        <v>659</v>
      </c>
      <c r="C790" s="7">
        <v>1312</v>
      </c>
      <c r="D790" s="2" t="s">
        <v>8</v>
      </c>
      <c r="E790" s="2">
        <v>917</v>
      </c>
      <c r="F790" s="2" t="s">
        <v>2277</v>
      </c>
      <c r="G790" s="2" t="s">
        <v>655</v>
      </c>
      <c r="H790" s="8" t="s">
        <v>1968</v>
      </c>
      <c r="I790" s="1">
        <v>0</v>
      </c>
      <c r="J790" s="1">
        <v>100000</v>
      </c>
      <c r="K790" s="1">
        <v>100000</v>
      </c>
      <c r="L790" s="1">
        <v>100000</v>
      </c>
      <c r="M790" s="1">
        <v>100000</v>
      </c>
      <c r="N790" s="1">
        <v>100000</v>
      </c>
      <c r="O790" s="1">
        <v>100000</v>
      </c>
      <c r="P790" s="1">
        <v>100000</v>
      </c>
      <c r="Q790" s="1">
        <v>100000</v>
      </c>
      <c r="R790" s="1">
        <v>100000</v>
      </c>
      <c r="S790" s="1">
        <v>100000</v>
      </c>
      <c r="T790" s="1">
        <v>1000000</v>
      </c>
      <c r="U790" s="21">
        <v>0.53120000000000001</v>
      </c>
    </row>
    <row r="791" spans="1:21" x14ac:dyDescent="0.3">
      <c r="A791" s="7" t="s">
        <v>281</v>
      </c>
      <c r="B791" s="7" t="s">
        <v>659</v>
      </c>
      <c r="C791" s="7">
        <v>1312</v>
      </c>
      <c r="D791" s="2" t="s">
        <v>8</v>
      </c>
      <c r="E791" s="2">
        <v>917</v>
      </c>
      <c r="F791" s="2" t="s">
        <v>2278</v>
      </c>
      <c r="G791" s="2" t="s">
        <v>655</v>
      </c>
      <c r="H791" s="8" t="s">
        <v>1969</v>
      </c>
      <c r="I791" s="1">
        <v>200000</v>
      </c>
      <c r="J791" s="1">
        <v>100000</v>
      </c>
      <c r="K791" s="1">
        <v>200000</v>
      </c>
      <c r="L791" s="1">
        <v>200000</v>
      </c>
      <c r="M791" s="1">
        <v>200000</v>
      </c>
      <c r="N791" s="1">
        <v>200000</v>
      </c>
      <c r="O791" s="1">
        <v>100000</v>
      </c>
      <c r="P791" s="1">
        <v>200000</v>
      </c>
      <c r="Q791" s="1">
        <v>200000</v>
      </c>
      <c r="R791" s="1">
        <v>200000</v>
      </c>
      <c r="S791" s="1">
        <v>200000</v>
      </c>
      <c r="T791" s="1">
        <v>200000</v>
      </c>
      <c r="U791" s="21">
        <v>0.53120000000000001</v>
      </c>
    </row>
    <row r="792" spans="1:21" x14ac:dyDescent="0.3">
      <c r="A792" s="7" t="s">
        <v>281</v>
      </c>
      <c r="B792" s="7" t="s">
        <v>659</v>
      </c>
      <c r="C792" s="7">
        <v>1312</v>
      </c>
      <c r="D792" s="2" t="s">
        <v>8</v>
      </c>
      <c r="E792" s="2">
        <v>917</v>
      </c>
      <c r="F792" s="2" t="s">
        <v>703</v>
      </c>
      <c r="G792" s="2" t="s">
        <v>655</v>
      </c>
      <c r="H792" s="8" t="s">
        <v>1970</v>
      </c>
      <c r="I792" s="1">
        <v>100000</v>
      </c>
      <c r="J792" s="1">
        <v>0</v>
      </c>
      <c r="K792" s="1">
        <v>100000</v>
      </c>
      <c r="L792" s="1">
        <v>100000</v>
      </c>
      <c r="M792" s="1">
        <v>100000</v>
      </c>
      <c r="N792" s="1">
        <v>100000</v>
      </c>
      <c r="O792" s="1">
        <v>500000</v>
      </c>
      <c r="P792" s="1">
        <v>100000</v>
      </c>
      <c r="Q792" s="1">
        <v>1000000</v>
      </c>
      <c r="R792" s="1">
        <v>100000</v>
      </c>
      <c r="S792" s="1">
        <v>1000000</v>
      </c>
      <c r="T792" s="1">
        <v>1000000</v>
      </c>
      <c r="U792" s="21">
        <v>0.53120000000000001</v>
      </c>
    </row>
    <row r="793" spans="1:21" x14ac:dyDescent="0.3">
      <c r="A793" s="7" t="s">
        <v>281</v>
      </c>
      <c r="B793" s="7" t="s">
        <v>659</v>
      </c>
      <c r="C793" s="7">
        <v>1312</v>
      </c>
      <c r="D793" s="2" t="s">
        <v>8</v>
      </c>
      <c r="E793" s="2">
        <v>917</v>
      </c>
      <c r="F793" s="2" t="s">
        <v>2279</v>
      </c>
      <c r="G793" s="2" t="s">
        <v>655</v>
      </c>
      <c r="H793" s="8" t="s">
        <v>1971</v>
      </c>
      <c r="I793" s="1">
        <v>0</v>
      </c>
      <c r="J793" s="1">
        <v>100000</v>
      </c>
      <c r="K793" s="1">
        <v>100000</v>
      </c>
      <c r="L793" s="1">
        <v>100000</v>
      </c>
      <c r="M793" s="1">
        <v>100000</v>
      </c>
      <c r="N793" s="1">
        <v>100000</v>
      </c>
      <c r="O793" s="1">
        <v>700000</v>
      </c>
      <c r="P793" s="1">
        <v>100000</v>
      </c>
      <c r="Q793" s="1">
        <v>100000</v>
      </c>
      <c r="R793" s="1">
        <v>100000</v>
      </c>
      <c r="S793" s="1">
        <v>100000</v>
      </c>
      <c r="T793" s="1">
        <v>100000</v>
      </c>
      <c r="U793" s="21">
        <v>0.53120000000000001</v>
      </c>
    </row>
    <row r="794" spans="1:21" x14ac:dyDescent="0.3">
      <c r="A794" s="7" t="s">
        <v>281</v>
      </c>
      <c r="B794" s="7" t="s">
        <v>659</v>
      </c>
      <c r="C794" s="7">
        <v>1312</v>
      </c>
      <c r="D794" s="2" t="s">
        <v>8</v>
      </c>
      <c r="E794" s="2">
        <v>917</v>
      </c>
      <c r="F794" s="2" t="s">
        <v>2280</v>
      </c>
      <c r="G794" s="2" t="s">
        <v>655</v>
      </c>
      <c r="H794" s="8" t="s">
        <v>1972</v>
      </c>
      <c r="I794" s="1">
        <v>100000</v>
      </c>
      <c r="J794" s="1">
        <v>100000</v>
      </c>
      <c r="K794" s="1">
        <v>100000</v>
      </c>
      <c r="L794" s="1">
        <v>0</v>
      </c>
      <c r="M794" s="1">
        <v>100000</v>
      </c>
      <c r="N794" s="1">
        <v>0</v>
      </c>
      <c r="O794" s="1">
        <v>100000</v>
      </c>
      <c r="P794" s="1">
        <v>0</v>
      </c>
      <c r="Q794" s="1">
        <v>200000</v>
      </c>
      <c r="R794" s="1">
        <v>0</v>
      </c>
      <c r="S794" s="1">
        <v>200000</v>
      </c>
      <c r="T794" s="1">
        <v>500000</v>
      </c>
      <c r="U794" s="21">
        <v>0.53120000000000001</v>
      </c>
    </row>
    <row r="795" spans="1:21" x14ac:dyDescent="0.3">
      <c r="A795" s="7" t="s">
        <v>281</v>
      </c>
      <c r="B795" s="7" t="s">
        <v>659</v>
      </c>
      <c r="C795" s="7">
        <v>1312</v>
      </c>
      <c r="D795" s="2" t="s">
        <v>8</v>
      </c>
      <c r="E795" s="2">
        <v>917</v>
      </c>
      <c r="F795" s="2" t="s">
        <v>2281</v>
      </c>
      <c r="G795" s="2" t="s">
        <v>655</v>
      </c>
      <c r="H795" s="8" t="s">
        <v>1973</v>
      </c>
      <c r="I795" s="1">
        <v>200000</v>
      </c>
      <c r="J795" s="1">
        <v>200000</v>
      </c>
      <c r="K795" s="1">
        <v>200000</v>
      </c>
      <c r="L795" s="1">
        <v>200000</v>
      </c>
      <c r="M795" s="1">
        <v>200000</v>
      </c>
      <c r="N795" s="1">
        <v>200000</v>
      </c>
      <c r="O795" s="1">
        <v>0</v>
      </c>
      <c r="P795" s="1">
        <v>200000</v>
      </c>
      <c r="Q795" s="1">
        <v>0</v>
      </c>
      <c r="R795" s="1">
        <v>200000</v>
      </c>
      <c r="S795" s="1">
        <v>0</v>
      </c>
      <c r="T795" s="1">
        <v>200000</v>
      </c>
      <c r="U795" s="21">
        <v>0.53120000000000001</v>
      </c>
    </row>
    <row r="796" spans="1:21" x14ac:dyDescent="0.3">
      <c r="A796" s="7" t="s">
        <v>281</v>
      </c>
      <c r="B796" s="7" t="s">
        <v>659</v>
      </c>
      <c r="C796" s="7">
        <v>1312</v>
      </c>
      <c r="D796" s="2" t="s">
        <v>8</v>
      </c>
      <c r="E796" s="2">
        <v>917</v>
      </c>
      <c r="F796" s="2" t="s">
        <v>2282</v>
      </c>
      <c r="G796" s="2" t="s">
        <v>655</v>
      </c>
      <c r="H796" s="8" t="s">
        <v>1974</v>
      </c>
      <c r="I796" s="1">
        <v>100000</v>
      </c>
      <c r="J796" s="1">
        <v>0</v>
      </c>
      <c r="K796" s="1">
        <v>100000</v>
      </c>
      <c r="L796" s="1">
        <v>200000</v>
      </c>
      <c r="M796" s="1">
        <v>100000</v>
      </c>
      <c r="N796" s="1">
        <v>200000</v>
      </c>
      <c r="O796" s="1">
        <v>500000</v>
      </c>
      <c r="P796" s="1">
        <v>200000</v>
      </c>
      <c r="Q796" s="1">
        <v>200000</v>
      </c>
      <c r="R796" s="1">
        <v>200000</v>
      </c>
      <c r="S796" s="1">
        <v>200000</v>
      </c>
      <c r="T796" s="1">
        <v>200000</v>
      </c>
      <c r="U796" s="21">
        <v>0.53120000000000001</v>
      </c>
    </row>
    <row r="797" spans="1:21" x14ac:dyDescent="0.3">
      <c r="A797" s="7" t="s">
        <v>281</v>
      </c>
      <c r="B797" s="7" t="s">
        <v>659</v>
      </c>
      <c r="C797" s="7">
        <v>1312</v>
      </c>
      <c r="D797" s="2" t="s">
        <v>8</v>
      </c>
      <c r="E797" s="2">
        <v>917</v>
      </c>
      <c r="F797" s="2" t="s">
        <v>2283</v>
      </c>
      <c r="G797" s="2" t="s">
        <v>655</v>
      </c>
      <c r="H797" s="8" t="s">
        <v>1975</v>
      </c>
      <c r="I797" s="1">
        <v>0</v>
      </c>
      <c r="J797" s="1">
        <v>200000</v>
      </c>
      <c r="K797" s="1">
        <v>100000</v>
      </c>
      <c r="L797" s="1">
        <v>0</v>
      </c>
      <c r="M797" s="1">
        <v>100000</v>
      </c>
      <c r="N797" s="1">
        <v>0</v>
      </c>
      <c r="O797" s="1">
        <v>100000</v>
      </c>
      <c r="P797" s="1">
        <v>0</v>
      </c>
      <c r="Q797" s="1">
        <v>0</v>
      </c>
      <c r="R797" s="1">
        <v>1000000</v>
      </c>
      <c r="S797" s="1">
        <v>1000000</v>
      </c>
      <c r="T797" s="1">
        <v>0</v>
      </c>
      <c r="U797" s="21">
        <v>0.53120000000000001</v>
      </c>
    </row>
    <row r="798" spans="1:21" x14ac:dyDescent="0.3">
      <c r="A798" s="7" t="s">
        <v>281</v>
      </c>
      <c r="B798" s="7" t="s">
        <v>659</v>
      </c>
      <c r="C798" s="7">
        <v>1312</v>
      </c>
      <c r="D798" s="2" t="s">
        <v>8</v>
      </c>
      <c r="E798" s="2">
        <v>917</v>
      </c>
      <c r="F798" s="2" t="s">
        <v>686</v>
      </c>
      <c r="G798" s="2" t="s">
        <v>655</v>
      </c>
      <c r="H798" s="8" t="s">
        <v>585</v>
      </c>
      <c r="I798" s="1">
        <v>100000</v>
      </c>
      <c r="J798" s="1">
        <v>100000</v>
      </c>
      <c r="K798" s="1">
        <v>100000</v>
      </c>
      <c r="L798" s="1">
        <v>100000</v>
      </c>
      <c r="M798" s="1">
        <v>100000</v>
      </c>
      <c r="N798" s="1">
        <v>100000</v>
      </c>
      <c r="O798" s="1">
        <v>100000</v>
      </c>
      <c r="P798" s="1">
        <v>100000</v>
      </c>
      <c r="Q798" s="1">
        <v>100000</v>
      </c>
      <c r="R798" s="1">
        <v>100000</v>
      </c>
      <c r="S798" s="1">
        <v>100000</v>
      </c>
      <c r="T798" s="1">
        <v>100000</v>
      </c>
      <c r="U798" s="21">
        <v>0.53120000000000001</v>
      </c>
    </row>
    <row r="799" spans="1:21" x14ac:dyDescent="0.3">
      <c r="A799" s="7" t="s">
        <v>281</v>
      </c>
      <c r="B799" s="7" t="s">
        <v>659</v>
      </c>
      <c r="C799" s="7">
        <v>1312</v>
      </c>
      <c r="D799" s="2" t="s">
        <v>8</v>
      </c>
      <c r="E799" s="2">
        <v>917</v>
      </c>
      <c r="F799" s="2" t="s">
        <v>2284</v>
      </c>
      <c r="G799" s="2" t="s">
        <v>655</v>
      </c>
      <c r="H799" s="8" t="s">
        <v>1976</v>
      </c>
      <c r="I799" s="1">
        <v>100000</v>
      </c>
      <c r="J799" s="1">
        <v>100000</v>
      </c>
      <c r="K799" s="1">
        <v>100000</v>
      </c>
      <c r="L799" s="1">
        <v>0</v>
      </c>
      <c r="M799" s="1">
        <v>100000</v>
      </c>
      <c r="N799" s="1">
        <v>0</v>
      </c>
      <c r="O799" s="1">
        <v>100000</v>
      </c>
      <c r="P799" s="1">
        <v>0</v>
      </c>
      <c r="Q799" s="1">
        <v>0</v>
      </c>
      <c r="R799" s="1">
        <v>100000</v>
      </c>
      <c r="S799" s="1">
        <v>0</v>
      </c>
      <c r="T799" s="1">
        <v>1000000</v>
      </c>
      <c r="U799" s="21">
        <v>0.53120000000000001</v>
      </c>
    </row>
    <row r="800" spans="1:21" x14ac:dyDescent="0.3">
      <c r="A800" s="7" t="s">
        <v>281</v>
      </c>
      <c r="B800" s="7" t="s">
        <v>659</v>
      </c>
      <c r="C800" s="7">
        <v>1312</v>
      </c>
      <c r="D800" s="2" t="s">
        <v>8</v>
      </c>
      <c r="E800" s="2">
        <v>917</v>
      </c>
      <c r="F800" s="2" t="s">
        <v>2285</v>
      </c>
      <c r="G800" s="2" t="s">
        <v>655</v>
      </c>
      <c r="H800" s="8" t="s">
        <v>1977</v>
      </c>
      <c r="I800" s="1">
        <v>200000</v>
      </c>
      <c r="J800" s="1">
        <v>200000</v>
      </c>
      <c r="K800" s="1">
        <v>200000</v>
      </c>
      <c r="L800" s="1">
        <v>200000</v>
      </c>
      <c r="M800" s="1">
        <v>200000</v>
      </c>
      <c r="N800" s="1">
        <v>200000</v>
      </c>
      <c r="O800" s="1">
        <v>0</v>
      </c>
      <c r="P800" s="1">
        <v>200000</v>
      </c>
      <c r="Q800" s="1">
        <v>200000</v>
      </c>
      <c r="R800" s="1">
        <v>200000</v>
      </c>
      <c r="S800" s="1">
        <v>200000</v>
      </c>
      <c r="T800" s="1">
        <v>0</v>
      </c>
      <c r="U800" s="21">
        <v>0.53120000000000001</v>
      </c>
    </row>
    <row r="801" spans="1:21" x14ac:dyDescent="0.3">
      <c r="A801" s="7" t="s">
        <v>281</v>
      </c>
      <c r="B801" s="7" t="s">
        <v>659</v>
      </c>
      <c r="C801" s="7">
        <v>1312</v>
      </c>
      <c r="D801" s="2" t="s">
        <v>8</v>
      </c>
      <c r="E801" s="2">
        <v>917</v>
      </c>
      <c r="F801" s="2" t="s">
        <v>2286</v>
      </c>
      <c r="G801" s="2" t="s">
        <v>655</v>
      </c>
      <c r="H801" s="8" t="s">
        <v>1978</v>
      </c>
      <c r="I801" s="1">
        <v>100000</v>
      </c>
      <c r="J801" s="1">
        <v>0</v>
      </c>
      <c r="K801" s="1">
        <v>100000</v>
      </c>
      <c r="L801" s="1">
        <v>100000</v>
      </c>
      <c r="M801" s="1">
        <v>100000</v>
      </c>
      <c r="N801" s="1">
        <v>100000</v>
      </c>
      <c r="O801" s="1">
        <v>0</v>
      </c>
      <c r="P801" s="1">
        <v>100000</v>
      </c>
      <c r="Q801" s="1">
        <v>100000</v>
      </c>
      <c r="R801" s="1">
        <v>100000</v>
      </c>
      <c r="S801" s="1">
        <v>100000</v>
      </c>
      <c r="T801" s="1">
        <v>1000000</v>
      </c>
      <c r="U801" s="21">
        <v>0.53120000000000001</v>
      </c>
    </row>
    <row r="802" spans="1:21" x14ac:dyDescent="0.3">
      <c r="A802" s="7" t="s">
        <v>281</v>
      </c>
      <c r="B802" s="7" t="s">
        <v>659</v>
      </c>
      <c r="C802" s="7">
        <v>1312</v>
      </c>
      <c r="D802" s="2" t="s">
        <v>8</v>
      </c>
      <c r="E802" s="2">
        <v>917</v>
      </c>
      <c r="F802" s="2" t="s">
        <v>714</v>
      </c>
      <c r="G802" s="2" t="s">
        <v>655</v>
      </c>
      <c r="H802" s="8" t="s">
        <v>1979</v>
      </c>
      <c r="I802" s="1">
        <v>100000</v>
      </c>
      <c r="J802" s="1">
        <v>0</v>
      </c>
      <c r="K802" s="1">
        <v>200000</v>
      </c>
      <c r="L802" s="1">
        <v>200000</v>
      </c>
      <c r="M802" s="1">
        <v>200000</v>
      </c>
      <c r="N802" s="1">
        <v>200000</v>
      </c>
      <c r="O802" s="1">
        <v>0</v>
      </c>
      <c r="P802" s="1">
        <v>200000</v>
      </c>
      <c r="Q802" s="1">
        <v>200000</v>
      </c>
      <c r="R802" s="1">
        <v>200000</v>
      </c>
      <c r="S802" s="1">
        <v>200000</v>
      </c>
      <c r="T802" s="1">
        <v>0</v>
      </c>
      <c r="U802" s="21">
        <v>0.53120000000000001</v>
      </c>
    </row>
    <row r="803" spans="1:21" x14ac:dyDescent="0.3">
      <c r="A803" s="7" t="s">
        <v>281</v>
      </c>
      <c r="B803" s="7" t="s">
        <v>659</v>
      </c>
      <c r="C803" s="7">
        <v>1312</v>
      </c>
      <c r="D803" s="2" t="s">
        <v>8</v>
      </c>
      <c r="E803" s="2">
        <v>917</v>
      </c>
      <c r="F803" s="2" t="s">
        <v>2287</v>
      </c>
      <c r="G803" s="2" t="s">
        <v>655</v>
      </c>
      <c r="H803" s="8" t="s">
        <v>1980</v>
      </c>
      <c r="I803" s="1">
        <v>200000</v>
      </c>
      <c r="J803" s="1">
        <v>0</v>
      </c>
      <c r="K803" s="1">
        <v>200000</v>
      </c>
      <c r="L803" s="1">
        <v>200000</v>
      </c>
      <c r="M803" s="1">
        <v>200000</v>
      </c>
      <c r="N803" s="1">
        <v>200000</v>
      </c>
      <c r="O803" s="1">
        <v>0</v>
      </c>
      <c r="P803" s="1">
        <v>200000</v>
      </c>
      <c r="Q803" s="1">
        <v>200000</v>
      </c>
      <c r="R803" s="1">
        <v>200000</v>
      </c>
      <c r="S803" s="1">
        <v>200000</v>
      </c>
      <c r="T803" s="1">
        <v>100000</v>
      </c>
      <c r="U803" s="21">
        <v>0.53120000000000001</v>
      </c>
    </row>
    <row r="804" spans="1:21" x14ac:dyDescent="0.3">
      <c r="A804" s="7" t="s">
        <v>281</v>
      </c>
      <c r="B804" s="7" t="s">
        <v>659</v>
      </c>
      <c r="C804" s="7">
        <v>1312</v>
      </c>
      <c r="D804" s="2" t="s">
        <v>8</v>
      </c>
      <c r="E804" s="2">
        <v>917</v>
      </c>
      <c r="F804" s="2" t="s">
        <v>2288</v>
      </c>
      <c r="G804" s="2" t="s">
        <v>655</v>
      </c>
      <c r="H804" s="8" t="s">
        <v>1981</v>
      </c>
      <c r="I804" s="1">
        <v>200000</v>
      </c>
      <c r="J804" s="1">
        <v>200000</v>
      </c>
      <c r="K804" s="1">
        <v>200000</v>
      </c>
      <c r="L804" s="1">
        <v>200000</v>
      </c>
      <c r="M804" s="1">
        <v>200000</v>
      </c>
      <c r="N804" s="1">
        <v>200000</v>
      </c>
      <c r="O804" s="1">
        <v>500000</v>
      </c>
      <c r="P804" s="1">
        <v>200000</v>
      </c>
      <c r="Q804" s="1">
        <v>200000</v>
      </c>
      <c r="R804" s="1">
        <v>200000</v>
      </c>
      <c r="S804" s="1">
        <v>200000</v>
      </c>
      <c r="T804" s="1">
        <v>200000</v>
      </c>
      <c r="U804" s="21">
        <v>0.53120000000000001</v>
      </c>
    </row>
    <row r="805" spans="1:21" x14ac:dyDescent="0.3">
      <c r="A805" s="7" t="s">
        <v>281</v>
      </c>
      <c r="B805" s="7" t="s">
        <v>659</v>
      </c>
      <c r="C805" s="7">
        <v>1312</v>
      </c>
      <c r="D805" s="2" t="s">
        <v>8</v>
      </c>
      <c r="E805" s="2">
        <v>917</v>
      </c>
      <c r="F805" s="2" t="s">
        <v>704</v>
      </c>
      <c r="G805" s="2" t="s">
        <v>655</v>
      </c>
      <c r="H805" s="8" t="s">
        <v>603</v>
      </c>
      <c r="I805" s="1">
        <v>100000</v>
      </c>
      <c r="J805" s="1">
        <v>100000</v>
      </c>
      <c r="K805" s="1">
        <v>100000</v>
      </c>
      <c r="L805" s="1">
        <v>0</v>
      </c>
      <c r="M805" s="1">
        <v>100000</v>
      </c>
      <c r="N805" s="1">
        <v>0</v>
      </c>
      <c r="O805" s="1">
        <v>100000</v>
      </c>
      <c r="P805" s="1">
        <v>500000</v>
      </c>
      <c r="Q805" s="1">
        <v>0</v>
      </c>
      <c r="R805" s="1">
        <v>100000</v>
      </c>
      <c r="S805" s="1">
        <v>0</v>
      </c>
      <c r="T805" s="1">
        <v>100000</v>
      </c>
      <c r="U805" s="21">
        <v>0.53120000000000001</v>
      </c>
    </row>
    <row r="806" spans="1:21" x14ac:dyDescent="0.3">
      <c r="A806" s="7" t="s">
        <v>281</v>
      </c>
      <c r="B806" s="7" t="s">
        <v>659</v>
      </c>
      <c r="C806" s="7">
        <v>1312</v>
      </c>
      <c r="D806" s="2" t="s">
        <v>8</v>
      </c>
      <c r="E806" s="2">
        <v>917</v>
      </c>
      <c r="F806" s="2" t="s">
        <v>2289</v>
      </c>
      <c r="G806" s="2" t="s">
        <v>655</v>
      </c>
      <c r="H806" s="8" t="s">
        <v>1982</v>
      </c>
      <c r="I806" s="1">
        <v>100000</v>
      </c>
      <c r="J806" s="1">
        <v>100000</v>
      </c>
      <c r="K806" s="1">
        <v>100000</v>
      </c>
      <c r="L806" s="1">
        <v>100000</v>
      </c>
      <c r="M806" s="1">
        <v>100000</v>
      </c>
      <c r="N806" s="1">
        <v>100000</v>
      </c>
      <c r="O806" s="1">
        <v>100000</v>
      </c>
      <c r="P806" s="1">
        <v>100000</v>
      </c>
      <c r="Q806" s="1">
        <v>100000</v>
      </c>
      <c r="R806" s="1">
        <v>100000</v>
      </c>
      <c r="S806" s="1">
        <v>100000</v>
      </c>
      <c r="T806" s="1">
        <v>100000</v>
      </c>
      <c r="U806" s="21">
        <v>0.53120000000000001</v>
      </c>
    </row>
    <row r="807" spans="1:21" x14ac:dyDescent="0.3">
      <c r="A807" s="7" t="s">
        <v>281</v>
      </c>
      <c r="B807" s="7" t="s">
        <v>659</v>
      </c>
      <c r="C807" s="7">
        <v>1312</v>
      </c>
      <c r="D807" s="2" t="s">
        <v>8</v>
      </c>
      <c r="E807" s="2">
        <v>917</v>
      </c>
      <c r="F807" s="2" t="s">
        <v>702</v>
      </c>
      <c r="G807" s="2" t="s">
        <v>655</v>
      </c>
      <c r="H807" s="8" t="s">
        <v>601</v>
      </c>
      <c r="I807" s="1">
        <v>100000</v>
      </c>
      <c r="J807" s="1">
        <v>0</v>
      </c>
      <c r="K807" s="1">
        <v>100000</v>
      </c>
      <c r="L807" s="1">
        <v>100000</v>
      </c>
      <c r="M807" s="1">
        <v>100000</v>
      </c>
      <c r="N807" s="1">
        <v>100000</v>
      </c>
      <c r="O807" s="1">
        <v>100000</v>
      </c>
      <c r="P807" s="1">
        <v>100000</v>
      </c>
      <c r="Q807" s="1">
        <v>100000</v>
      </c>
      <c r="R807" s="1">
        <v>100000</v>
      </c>
      <c r="S807" s="1">
        <v>100000</v>
      </c>
      <c r="T807" s="1">
        <v>100000</v>
      </c>
      <c r="U807" s="21">
        <v>0.53120000000000001</v>
      </c>
    </row>
    <row r="808" spans="1:21" x14ac:dyDescent="0.3">
      <c r="A808" s="7" t="s">
        <v>281</v>
      </c>
      <c r="B808" s="7" t="s">
        <v>659</v>
      </c>
      <c r="C808" s="7">
        <v>1312</v>
      </c>
      <c r="D808" s="2" t="s">
        <v>8</v>
      </c>
      <c r="E808" s="2">
        <v>917</v>
      </c>
      <c r="F808" s="2" t="s">
        <v>693</v>
      </c>
      <c r="G808" s="2" t="s">
        <v>655</v>
      </c>
      <c r="H808" s="8" t="s">
        <v>1983</v>
      </c>
      <c r="I808" s="1">
        <v>100000</v>
      </c>
      <c r="J808" s="1">
        <v>100000</v>
      </c>
      <c r="K808" s="1">
        <v>100000</v>
      </c>
      <c r="L808" s="1">
        <v>0</v>
      </c>
      <c r="M808" s="1">
        <v>100000</v>
      </c>
      <c r="N808" s="1">
        <v>0</v>
      </c>
      <c r="O808" s="1">
        <v>500000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21">
        <v>0.53120000000000001</v>
      </c>
    </row>
    <row r="809" spans="1:21" x14ac:dyDescent="0.3">
      <c r="A809" s="7" t="s">
        <v>281</v>
      </c>
      <c r="B809" s="7" t="s">
        <v>659</v>
      </c>
      <c r="C809" s="7">
        <v>1312</v>
      </c>
      <c r="D809" s="2" t="s">
        <v>8</v>
      </c>
      <c r="E809" s="2">
        <v>917</v>
      </c>
      <c r="F809" s="2" t="s">
        <v>2290</v>
      </c>
      <c r="G809" s="2" t="s">
        <v>655</v>
      </c>
      <c r="H809" s="8" t="s">
        <v>1984</v>
      </c>
      <c r="I809" s="1">
        <v>500000</v>
      </c>
      <c r="J809" s="1">
        <v>0</v>
      </c>
      <c r="K809" s="1">
        <v>500000</v>
      </c>
      <c r="L809" s="1">
        <v>200000</v>
      </c>
      <c r="M809" s="1">
        <v>0</v>
      </c>
      <c r="N809" s="1">
        <v>200000</v>
      </c>
      <c r="O809" s="1">
        <v>0</v>
      </c>
      <c r="P809" s="1">
        <v>200000</v>
      </c>
      <c r="Q809" s="1">
        <v>200000</v>
      </c>
      <c r="R809" s="1">
        <v>200000</v>
      </c>
      <c r="S809" s="1">
        <v>200000</v>
      </c>
      <c r="T809" s="1">
        <v>200000</v>
      </c>
      <c r="U809" s="21">
        <v>0.53120000000000001</v>
      </c>
    </row>
    <row r="810" spans="1:21" x14ac:dyDescent="0.3">
      <c r="A810" s="7" t="s">
        <v>281</v>
      </c>
      <c r="B810" s="7" t="s">
        <v>659</v>
      </c>
      <c r="C810" s="7">
        <v>1312</v>
      </c>
      <c r="D810" s="2" t="s">
        <v>8</v>
      </c>
      <c r="E810" s="2">
        <v>917</v>
      </c>
      <c r="F810" s="2" t="s">
        <v>2291</v>
      </c>
      <c r="G810" s="2" t="s">
        <v>655</v>
      </c>
      <c r="H810" s="8" t="s">
        <v>1985</v>
      </c>
      <c r="I810" s="1">
        <v>100000</v>
      </c>
      <c r="J810" s="1">
        <v>200000</v>
      </c>
      <c r="K810" s="1">
        <v>100000</v>
      </c>
      <c r="L810" s="1">
        <v>0</v>
      </c>
      <c r="M810" s="1">
        <v>100000</v>
      </c>
      <c r="N810" s="1">
        <v>0</v>
      </c>
      <c r="O810" s="1">
        <v>500000</v>
      </c>
      <c r="P810" s="1">
        <v>0</v>
      </c>
      <c r="Q810" s="1">
        <v>0</v>
      </c>
      <c r="R810" s="1">
        <v>0</v>
      </c>
      <c r="S810" s="1">
        <v>0</v>
      </c>
      <c r="T810" s="1">
        <v>1000000</v>
      </c>
      <c r="U810" s="21">
        <v>0.53120000000000001</v>
      </c>
    </row>
    <row r="811" spans="1:21" x14ac:dyDescent="0.3">
      <c r="A811" s="7" t="s">
        <v>281</v>
      </c>
      <c r="B811" s="7" t="s">
        <v>659</v>
      </c>
      <c r="C811" s="7">
        <v>1312</v>
      </c>
      <c r="D811" s="2" t="s">
        <v>8</v>
      </c>
      <c r="E811" s="2">
        <v>917</v>
      </c>
      <c r="F811" s="2" t="s">
        <v>2292</v>
      </c>
      <c r="G811" s="2" t="s">
        <v>655</v>
      </c>
      <c r="H811" s="8" t="s">
        <v>1986</v>
      </c>
      <c r="I811" s="1">
        <v>100000</v>
      </c>
      <c r="J811" s="1">
        <v>0</v>
      </c>
      <c r="K811" s="1">
        <v>100000</v>
      </c>
      <c r="L811" s="1">
        <v>100000</v>
      </c>
      <c r="M811" s="1">
        <v>100000</v>
      </c>
      <c r="N811" s="1">
        <v>100000</v>
      </c>
      <c r="O811" s="1">
        <v>500000</v>
      </c>
      <c r="P811" s="1">
        <v>100000</v>
      </c>
      <c r="Q811" s="1">
        <v>100000</v>
      </c>
      <c r="R811" s="1">
        <v>100000</v>
      </c>
      <c r="S811" s="1">
        <v>100000</v>
      </c>
      <c r="T811" s="1">
        <v>100000</v>
      </c>
      <c r="U811" s="21">
        <v>0.53120000000000001</v>
      </c>
    </row>
    <row r="812" spans="1:21" x14ac:dyDescent="0.3">
      <c r="A812" s="7" t="s">
        <v>281</v>
      </c>
      <c r="B812" s="7" t="s">
        <v>659</v>
      </c>
      <c r="C812" s="7">
        <v>1312</v>
      </c>
      <c r="D812" s="2" t="s">
        <v>8</v>
      </c>
      <c r="E812" s="2">
        <v>917</v>
      </c>
      <c r="F812" s="2" t="s">
        <v>695</v>
      </c>
      <c r="G812" s="2" t="s">
        <v>655</v>
      </c>
      <c r="H812" s="8" t="s">
        <v>1987</v>
      </c>
      <c r="I812" s="1">
        <v>200000</v>
      </c>
      <c r="J812" s="1">
        <v>200000</v>
      </c>
      <c r="K812" s="1">
        <v>200000</v>
      </c>
      <c r="L812" s="1">
        <v>0</v>
      </c>
      <c r="M812" s="1">
        <v>200000</v>
      </c>
      <c r="N812" s="1">
        <v>0</v>
      </c>
      <c r="O812" s="1">
        <v>500000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21">
        <v>0.53120000000000001</v>
      </c>
    </row>
    <row r="813" spans="1:21" x14ac:dyDescent="0.3">
      <c r="A813" s="7" t="s">
        <v>281</v>
      </c>
      <c r="B813" s="7" t="s">
        <v>659</v>
      </c>
      <c r="C813" s="7">
        <v>1312</v>
      </c>
      <c r="D813" s="2" t="s">
        <v>8</v>
      </c>
      <c r="E813" s="2">
        <v>917</v>
      </c>
      <c r="F813" s="2" t="s">
        <v>698</v>
      </c>
      <c r="G813" s="2" t="s">
        <v>655</v>
      </c>
      <c r="H813" s="8" t="s">
        <v>1988</v>
      </c>
      <c r="I813" s="1">
        <v>100000</v>
      </c>
      <c r="J813" s="1">
        <v>0</v>
      </c>
      <c r="K813" s="1">
        <v>100000</v>
      </c>
      <c r="L813" s="1">
        <v>100000</v>
      </c>
      <c r="M813" s="1">
        <v>100000</v>
      </c>
      <c r="N813" s="1">
        <v>100000</v>
      </c>
      <c r="O813" s="1">
        <v>500000</v>
      </c>
      <c r="P813" s="1">
        <v>100000</v>
      </c>
      <c r="Q813" s="1">
        <v>100000</v>
      </c>
      <c r="R813" s="1">
        <v>100000</v>
      </c>
      <c r="S813" s="1">
        <v>100000</v>
      </c>
      <c r="T813" s="1">
        <v>100000</v>
      </c>
      <c r="U813" s="21">
        <v>0.53120000000000001</v>
      </c>
    </row>
    <row r="814" spans="1:21" x14ac:dyDescent="0.3">
      <c r="A814" s="7" t="s">
        <v>281</v>
      </c>
      <c r="B814" s="7" t="s">
        <v>659</v>
      </c>
      <c r="C814" s="7">
        <v>1312</v>
      </c>
      <c r="D814" s="2" t="s">
        <v>8</v>
      </c>
      <c r="E814" s="2">
        <v>917</v>
      </c>
      <c r="F814" s="2" t="s">
        <v>2293</v>
      </c>
      <c r="G814" s="2" t="s">
        <v>655</v>
      </c>
      <c r="H814" s="8" t="s">
        <v>1989</v>
      </c>
      <c r="I814" s="1">
        <v>200000</v>
      </c>
      <c r="J814" s="1">
        <v>0</v>
      </c>
      <c r="K814" s="1">
        <v>200000</v>
      </c>
      <c r="L814" s="1">
        <v>200000</v>
      </c>
      <c r="M814" s="1">
        <v>200000</v>
      </c>
      <c r="N814" s="1">
        <v>200000</v>
      </c>
      <c r="O814" s="1">
        <v>500000</v>
      </c>
      <c r="P814" s="1">
        <v>200000</v>
      </c>
      <c r="Q814" s="1">
        <v>200000</v>
      </c>
      <c r="R814" s="1">
        <v>200000</v>
      </c>
      <c r="S814" s="1">
        <v>200000</v>
      </c>
      <c r="T814" s="1">
        <v>200000</v>
      </c>
      <c r="U814" s="21">
        <v>0.53120000000000001</v>
      </c>
    </row>
    <row r="815" spans="1:21" x14ac:dyDescent="0.3">
      <c r="A815" s="7" t="s">
        <v>281</v>
      </c>
      <c r="B815" s="7" t="s">
        <v>659</v>
      </c>
      <c r="C815" s="7">
        <v>1312</v>
      </c>
      <c r="D815" s="2" t="s">
        <v>8</v>
      </c>
      <c r="E815" s="2">
        <v>917</v>
      </c>
      <c r="F815" s="2" t="s">
        <v>2294</v>
      </c>
      <c r="G815" s="2" t="s">
        <v>655</v>
      </c>
      <c r="H815" s="8" t="s">
        <v>1990</v>
      </c>
      <c r="I815" s="1">
        <v>200000</v>
      </c>
      <c r="J815" s="1">
        <v>200000</v>
      </c>
      <c r="K815" s="1">
        <v>200000</v>
      </c>
      <c r="L815" s="1">
        <v>0</v>
      </c>
      <c r="M815" s="1">
        <v>200000</v>
      </c>
      <c r="N815" s="1">
        <v>0</v>
      </c>
      <c r="O815" s="1">
        <v>1100000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21">
        <v>0.53120000000000001</v>
      </c>
    </row>
    <row r="816" spans="1:21" x14ac:dyDescent="0.3">
      <c r="A816" s="7" t="s">
        <v>281</v>
      </c>
      <c r="B816" s="7" t="s">
        <v>659</v>
      </c>
      <c r="C816" s="7">
        <v>1312</v>
      </c>
      <c r="D816" s="2" t="s">
        <v>8</v>
      </c>
      <c r="E816" s="2">
        <v>917</v>
      </c>
      <c r="F816" s="2" t="s">
        <v>696</v>
      </c>
      <c r="G816" s="2" t="s">
        <v>655</v>
      </c>
      <c r="H816" s="8" t="s">
        <v>1991</v>
      </c>
      <c r="I816" s="1">
        <v>100000</v>
      </c>
      <c r="J816" s="1">
        <v>200000</v>
      </c>
      <c r="K816" s="1">
        <v>100000</v>
      </c>
      <c r="L816" s="1">
        <v>100000</v>
      </c>
      <c r="M816" s="1">
        <v>100000</v>
      </c>
      <c r="N816" s="1">
        <v>100000</v>
      </c>
      <c r="O816" s="1">
        <v>1000000</v>
      </c>
      <c r="P816" s="1">
        <v>100000</v>
      </c>
      <c r="Q816" s="1">
        <v>100000</v>
      </c>
      <c r="R816" s="1">
        <v>100000</v>
      </c>
      <c r="S816" s="1">
        <v>100000</v>
      </c>
      <c r="T816" s="1">
        <v>100000</v>
      </c>
      <c r="U816" s="21">
        <v>0.53120000000000001</v>
      </c>
    </row>
    <row r="817" spans="1:21" x14ac:dyDescent="0.3">
      <c r="A817" s="7" t="s">
        <v>281</v>
      </c>
      <c r="B817" s="7" t="s">
        <v>659</v>
      </c>
      <c r="C817" s="7">
        <v>1312</v>
      </c>
      <c r="D817" s="2" t="s">
        <v>8</v>
      </c>
      <c r="E817" s="2">
        <v>917</v>
      </c>
      <c r="F817" s="2" t="s">
        <v>2295</v>
      </c>
      <c r="G817" s="2" t="s">
        <v>655</v>
      </c>
      <c r="H817" s="8" t="s">
        <v>1992</v>
      </c>
      <c r="I817" s="1">
        <v>100000</v>
      </c>
      <c r="J817" s="1">
        <v>0</v>
      </c>
      <c r="K817" s="1">
        <v>100000</v>
      </c>
      <c r="L817" s="1">
        <v>0</v>
      </c>
      <c r="M817" s="1">
        <v>100000</v>
      </c>
      <c r="N817" s="1">
        <v>0</v>
      </c>
      <c r="O817" s="1">
        <v>500000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21">
        <v>0.53120000000000001</v>
      </c>
    </row>
    <row r="818" spans="1:21" x14ac:dyDescent="0.3">
      <c r="A818" s="7" t="s">
        <v>281</v>
      </c>
      <c r="B818" s="7" t="s">
        <v>659</v>
      </c>
      <c r="C818" s="7">
        <v>1312</v>
      </c>
      <c r="D818" s="2" t="s">
        <v>8</v>
      </c>
      <c r="E818" s="2">
        <v>917</v>
      </c>
      <c r="F818" s="2" t="s">
        <v>2296</v>
      </c>
      <c r="G818" s="2" t="s">
        <v>655</v>
      </c>
      <c r="H818" s="8" t="s">
        <v>1993</v>
      </c>
      <c r="I818" s="1">
        <v>0</v>
      </c>
      <c r="J818" s="1">
        <v>100000</v>
      </c>
      <c r="K818" s="1">
        <v>0</v>
      </c>
      <c r="L818" s="1">
        <v>200000</v>
      </c>
      <c r="M818" s="1">
        <v>0</v>
      </c>
      <c r="N818" s="1">
        <v>200000</v>
      </c>
      <c r="O818" s="1">
        <v>300000</v>
      </c>
      <c r="P818" s="1">
        <v>200000</v>
      </c>
      <c r="Q818" s="1">
        <v>200000</v>
      </c>
      <c r="R818" s="1">
        <v>200000</v>
      </c>
      <c r="S818" s="1">
        <v>200000</v>
      </c>
      <c r="T818" s="1">
        <v>200000</v>
      </c>
      <c r="U818" s="21">
        <v>0.53120000000000001</v>
      </c>
    </row>
    <row r="819" spans="1:21" x14ac:dyDescent="0.3">
      <c r="A819" s="7" t="s">
        <v>281</v>
      </c>
      <c r="B819" s="7" t="s">
        <v>659</v>
      </c>
      <c r="C819" s="7">
        <v>1312</v>
      </c>
      <c r="D819" s="2" t="s">
        <v>8</v>
      </c>
      <c r="E819" s="2">
        <v>917</v>
      </c>
      <c r="F819" s="2" t="s">
        <v>2297</v>
      </c>
      <c r="G819" s="2" t="s">
        <v>655</v>
      </c>
      <c r="H819" s="8" t="s">
        <v>1994</v>
      </c>
      <c r="I819" s="1">
        <v>0</v>
      </c>
      <c r="J819" s="1">
        <v>0</v>
      </c>
      <c r="K819" s="1">
        <v>0</v>
      </c>
      <c r="L819" s="1">
        <v>200000</v>
      </c>
      <c r="M819" s="1">
        <v>0</v>
      </c>
      <c r="N819" s="1">
        <v>200000</v>
      </c>
      <c r="O819" s="1">
        <v>100000</v>
      </c>
      <c r="P819" s="1">
        <v>200000</v>
      </c>
      <c r="Q819" s="1">
        <v>200000</v>
      </c>
      <c r="R819" s="1">
        <v>200000</v>
      </c>
      <c r="S819" s="1">
        <v>200000</v>
      </c>
      <c r="T819" s="1">
        <v>100000</v>
      </c>
      <c r="U819" s="21">
        <v>0.53120000000000001</v>
      </c>
    </row>
    <row r="820" spans="1:21" x14ac:dyDescent="0.3">
      <c r="A820" s="7" t="s">
        <v>281</v>
      </c>
      <c r="B820" s="7" t="s">
        <v>659</v>
      </c>
      <c r="C820" s="7">
        <v>1312</v>
      </c>
      <c r="D820" s="2" t="s">
        <v>8</v>
      </c>
      <c r="E820" s="2">
        <v>917</v>
      </c>
      <c r="F820" s="2" t="s">
        <v>2298</v>
      </c>
      <c r="G820" s="2" t="s">
        <v>655</v>
      </c>
      <c r="H820" s="8" t="s">
        <v>1995</v>
      </c>
      <c r="I820" s="1">
        <v>100000</v>
      </c>
      <c r="J820" s="1">
        <v>100000</v>
      </c>
      <c r="K820" s="1">
        <v>100000</v>
      </c>
      <c r="L820" s="1">
        <v>100000</v>
      </c>
      <c r="M820" s="1">
        <v>100000</v>
      </c>
      <c r="N820" s="1">
        <v>100000</v>
      </c>
      <c r="O820" s="1">
        <v>100000</v>
      </c>
      <c r="P820" s="1">
        <v>100000</v>
      </c>
      <c r="Q820" s="1">
        <v>100000</v>
      </c>
      <c r="R820" s="1">
        <v>100000</v>
      </c>
      <c r="S820" s="1">
        <v>100000</v>
      </c>
      <c r="T820" s="1">
        <v>100000</v>
      </c>
      <c r="U820" s="21">
        <v>0.53120000000000001</v>
      </c>
    </row>
    <row r="821" spans="1:21" x14ac:dyDescent="0.3">
      <c r="A821" s="7" t="s">
        <v>281</v>
      </c>
      <c r="B821" s="7" t="s">
        <v>659</v>
      </c>
      <c r="C821" s="7">
        <v>1312</v>
      </c>
      <c r="D821" s="2" t="s">
        <v>8</v>
      </c>
      <c r="E821" s="2">
        <v>917</v>
      </c>
      <c r="F821" s="2" t="s">
        <v>2299</v>
      </c>
      <c r="G821" s="2" t="s">
        <v>655</v>
      </c>
      <c r="H821" s="8" t="s">
        <v>1996</v>
      </c>
      <c r="I821" s="1">
        <v>100000</v>
      </c>
      <c r="J821" s="1">
        <v>0</v>
      </c>
      <c r="K821" s="1">
        <v>100000</v>
      </c>
      <c r="L821" s="1">
        <v>0</v>
      </c>
      <c r="M821" s="1">
        <v>100000</v>
      </c>
      <c r="N821" s="1">
        <v>0</v>
      </c>
      <c r="O821" s="1">
        <v>500000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21">
        <v>0.53120000000000001</v>
      </c>
    </row>
    <row r="822" spans="1:21" x14ac:dyDescent="0.3">
      <c r="A822" s="7" t="s">
        <v>281</v>
      </c>
      <c r="B822" s="7" t="s">
        <v>659</v>
      </c>
      <c r="C822" s="7">
        <v>1312</v>
      </c>
      <c r="D822" s="2" t="s">
        <v>8</v>
      </c>
      <c r="E822" s="2">
        <v>917</v>
      </c>
      <c r="F822" s="2" t="s">
        <v>713</v>
      </c>
      <c r="G822" s="2" t="s">
        <v>655</v>
      </c>
      <c r="H822" s="8" t="s">
        <v>612</v>
      </c>
      <c r="I822" s="1">
        <v>100000</v>
      </c>
      <c r="J822" s="1">
        <v>100000</v>
      </c>
      <c r="K822" s="1">
        <v>100000</v>
      </c>
      <c r="L822" s="1">
        <v>100000</v>
      </c>
      <c r="M822" s="1">
        <v>100000</v>
      </c>
      <c r="N822" s="1">
        <v>100000</v>
      </c>
      <c r="O822" s="1">
        <v>300000</v>
      </c>
      <c r="P822" s="1">
        <v>100000</v>
      </c>
      <c r="Q822" s="1">
        <v>100000</v>
      </c>
      <c r="R822" s="1">
        <v>100000</v>
      </c>
      <c r="S822" s="1">
        <v>100000</v>
      </c>
      <c r="T822" s="1">
        <v>100000</v>
      </c>
      <c r="U822" s="21">
        <v>0.53120000000000001</v>
      </c>
    </row>
    <row r="823" spans="1:21" x14ac:dyDescent="0.3">
      <c r="A823" s="7" t="s">
        <v>281</v>
      </c>
      <c r="B823" s="7" t="s">
        <v>659</v>
      </c>
      <c r="C823" s="7">
        <v>1312</v>
      </c>
      <c r="D823" s="2" t="s">
        <v>8</v>
      </c>
      <c r="E823" s="2">
        <v>917</v>
      </c>
      <c r="F823" s="2" t="s">
        <v>709</v>
      </c>
      <c r="G823" s="2" t="s">
        <v>655</v>
      </c>
      <c r="H823" s="8" t="s">
        <v>608</v>
      </c>
      <c r="I823" s="1">
        <v>100000</v>
      </c>
      <c r="J823" s="1">
        <v>200000</v>
      </c>
      <c r="K823" s="1">
        <v>100000</v>
      </c>
      <c r="L823" s="1">
        <v>1000000</v>
      </c>
      <c r="M823" s="1">
        <v>100000</v>
      </c>
      <c r="N823" s="1">
        <v>1000000</v>
      </c>
      <c r="O823" s="1">
        <v>500000</v>
      </c>
      <c r="P823" s="1">
        <v>100000</v>
      </c>
      <c r="Q823" s="1">
        <v>1000000</v>
      </c>
      <c r="R823" s="1">
        <v>1000000</v>
      </c>
      <c r="S823" s="1">
        <v>100000</v>
      </c>
      <c r="T823" s="1">
        <v>100000</v>
      </c>
      <c r="U823" s="21">
        <v>0.53120000000000001</v>
      </c>
    </row>
    <row r="824" spans="1:21" x14ac:dyDescent="0.3">
      <c r="A824" s="7" t="s">
        <v>281</v>
      </c>
      <c r="B824" s="7" t="s">
        <v>659</v>
      </c>
      <c r="C824" s="7">
        <v>1312</v>
      </c>
      <c r="D824" s="2" t="s">
        <v>8</v>
      </c>
      <c r="E824" s="2">
        <v>917</v>
      </c>
      <c r="F824" s="2" t="s">
        <v>706</v>
      </c>
      <c r="G824" s="2" t="s">
        <v>655</v>
      </c>
      <c r="H824" s="8" t="s">
        <v>1997</v>
      </c>
      <c r="I824" s="1">
        <v>0</v>
      </c>
      <c r="J824" s="1">
        <v>0</v>
      </c>
      <c r="K824" s="1">
        <v>0</v>
      </c>
      <c r="L824" s="1">
        <v>200000</v>
      </c>
      <c r="M824" s="1">
        <v>0</v>
      </c>
      <c r="N824" s="1">
        <v>200000</v>
      </c>
      <c r="O824" s="1">
        <v>300000</v>
      </c>
      <c r="P824" s="1">
        <v>0</v>
      </c>
      <c r="Q824" s="1">
        <v>200000</v>
      </c>
      <c r="R824" s="1">
        <v>200000</v>
      </c>
      <c r="S824" s="1">
        <v>0</v>
      </c>
      <c r="T824" s="1">
        <v>0</v>
      </c>
      <c r="U824" s="21">
        <v>0.53120000000000001</v>
      </c>
    </row>
    <row r="825" spans="1:21" x14ac:dyDescent="0.3">
      <c r="A825" s="7" t="s">
        <v>281</v>
      </c>
      <c r="B825" s="7" t="s">
        <v>659</v>
      </c>
      <c r="C825" s="7">
        <v>1312</v>
      </c>
      <c r="D825" s="2" t="s">
        <v>8</v>
      </c>
      <c r="E825" s="2">
        <v>917</v>
      </c>
      <c r="F825" s="2" t="s">
        <v>2300</v>
      </c>
      <c r="G825" s="2" t="s">
        <v>655</v>
      </c>
      <c r="H825" s="8" t="s">
        <v>1998</v>
      </c>
      <c r="I825" s="1">
        <v>0</v>
      </c>
      <c r="J825" s="1">
        <v>200000</v>
      </c>
      <c r="K825" s="1">
        <v>0</v>
      </c>
      <c r="L825" s="1">
        <v>200000</v>
      </c>
      <c r="M825" s="1">
        <v>0</v>
      </c>
      <c r="N825" s="1">
        <v>200000</v>
      </c>
      <c r="O825" s="1">
        <v>300000</v>
      </c>
      <c r="P825" s="1">
        <v>0</v>
      </c>
      <c r="Q825" s="1">
        <v>200000</v>
      </c>
      <c r="R825" s="1">
        <v>200000</v>
      </c>
      <c r="S825" s="1">
        <v>0</v>
      </c>
      <c r="T825" s="1">
        <v>0</v>
      </c>
      <c r="U825" s="21">
        <v>0.53120000000000001</v>
      </c>
    </row>
    <row r="826" spans="1:21" x14ac:dyDescent="0.3">
      <c r="A826" s="7" t="s">
        <v>281</v>
      </c>
      <c r="B826" s="7" t="s">
        <v>659</v>
      </c>
      <c r="C826" s="7">
        <v>1312</v>
      </c>
      <c r="D826" s="2" t="s">
        <v>8</v>
      </c>
      <c r="E826" s="2">
        <v>917</v>
      </c>
      <c r="F826" s="2" t="s">
        <v>2301</v>
      </c>
      <c r="G826" s="2" t="s">
        <v>655</v>
      </c>
      <c r="H826" s="8" t="s">
        <v>1999</v>
      </c>
      <c r="I826" s="1">
        <v>100000</v>
      </c>
      <c r="J826" s="1">
        <v>100000</v>
      </c>
      <c r="K826" s="1">
        <v>100000</v>
      </c>
      <c r="L826" s="1">
        <v>1000000</v>
      </c>
      <c r="M826" s="1">
        <v>100000</v>
      </c>
      <c r="N826" s="1">
        <v>1000000</v>
      </c>
      <c r="O826" s="1">
        <v>500000</v>
      </c>
      <c r="P826" s="1">
        <v>100000</v>
      </c>
      <c r="Q826" s="1">
        <v>1000000</v>
      </c>
      <c r="R826" s="1">
        <v>1000000</v>
      </c>
      <c r="S826" s="1">
        <v>100000</v>
      </c>
      <c r="T826" s="1">
        <v>100000</v>
      </c>
      <c r="U826" s="21">
        <v>0.53120000000000001</v>
      </c>
    </row>
    <row r="827" spans="1:21" x14ac:dyDescent="0.3">
      <c r="A827" s="7" t="s">
        <v>281</v>
      </c>
      <c r="B827" s="7" t="s">
        <v>659</v>
      </c>
      <c r="C827" s="7">
        <v>1312</v>
      </c>
      <c r="D827" s="2" t="s">
        <v>8</v>
      </c>
      <c r="E827" s="2">
        <v>917</v>
      </c>
      <c r="F827" s="2" t="s">
        <v>2302</v>
      </c>
      <c r="G827" s="2" t="s">
        <v>655</v>
      </c>
      <c r="H827" s="8" t="s">
        <v>2000</v>
      </c>
      <c r="I827" s="1">
        <v>100000</v>
      </c>
      <c r="J827" s="1">
        <v>0</v>
      </c>
      <c r="K827" s="1">
        <v>100000</v>
      </c>
      <c r="L827" s="1">
        <v>0</v>
      </c>
      <c r="M827" s="1">
        <v>100000</v>
      </c>
      <c r="N827" s="1">
        <v>0</v>
      </c>
      <c r="O827" s="1">
        <v>500000</v>
      </c>
      <c r="P827" s="1">
        <v>100000</v>
      </c>
      <c r="Q827" s="1">
        <v>0</v>
      </c>
      <c r="R827" s="1">
        <v>0</v>
      </c>
      <c r="S827" s="1">
        <v>100000</v>
      </c>
      <c r="T827" s="1">
        <v>100000</v>
      </c>
      <c r="U827" s="21">
        <v>0.53120000000000001</v>
      </c>
    </row>
    <row r="828" spans="1:21" x14ac:dyDescent="0.3">
      <c r="A828" s="7" t="s">
        <v>281</v>
      </c>
      <c r="B828" s="7" t="s">
        <v>659</v>
      </c>
      <c r="C828" s="7">
        <v>1312</v>
      </c>
      <c r="D828" s="2" t="s">
        <v>8</v>
      </c>
      <c r="E828" s="2">
        <v>917</v>
      </c>
      <c r="F828" s="2" t="s">
        <v>687</v>
      </c>
      <c r="G828" s="2" t="s">
        <v>655</v>
      </c>
      <c r="H828" s="8" t="s">
        <v>2001</v>
      </c>
      <c r="I828" s="1">
        <v>100000</v>
      </c>
      <c r="J828" s="1">
        <v>100000</v>
      </c>
      <c r="K828" s="1">
        <v>100000</v>
      </c>
      <c r="L828" s="1">
        <v>100000</v>
      </c>
      <c r="M828" s="1">
        <v>100000</v>
      </c>
      <c r="N828" s="1">
        <v>100000</v>
      </c>
      <c r="O828" s="1">
        <v>100000</v>
      </c>
      <c r="P828" s="1">
        <v>100000</v>
      </c>
      <c r="Q828" s="1">
        <v>100000</v>
      </c>
      <c r="R828" s="1">
        <v>100000</v>
      </c>
      <c r="S828" s="1">
        <v>100000</v>
      </c>
      <c r="T828" s="1">
        <v>100000</v>
      </c>
      <c r="U828" s="21">
        <v>0.53120000000000001</v>
      </c>
    </row>
    <row r="829" spans="1:21" x14ac:dyDescent="0.3">
      <c r="A829" s="7" t="s">
        <v>281</v>
      </c>
      <c r="B829" s="7" t="s">
        <v>659</v>
      </c>
      <c r="C829" s="7">
        <v>1312</v>
      </c>
      <c r="D829" s="2" t="s">
        <v>8</v>
      </c>
      <c r="E829" s="2">
        <v>917</v>
      </c>
      <c r="F829" s="2" t="s">
        <v>2303</v>
      </c>
      <c r="G829" s="2" t="s">
        <v>655</v>
      </c>
      <c r="H829" s="8" t="s">
        <v>2002</v>
      </c>
      <c r="I829" s="1">
        <v>200000</v>
      </c>
      <c r="J829" s="1">
        <v>200000</v>
      </c>
      <c r="K829" s="1">
        <v>200000</v>
      </c>
      <c r="L829" s="1">
        <v>200000</v>
      </c>
      <c r="M829" s="1">
        <v>200000</v>
      </c>
      <c r="N829" s="1">
        <v>200000</v>
      </c>
      <c r="O829" s="1">
        <v>100000</v>
      </c>
      <c r="P829" s="1">
        <v>200000</v>
      </c>
      <c r="Q829" s="1">
        <v>200000</v>
      </c>
      <c r="R829" s="1">
        <v>200000</v>
      </c>
      <c r="S829" s="1">
        <v>200000</v>
      </c>
      <c r="T829" s="1">
        <v>100000</v>
      </c>
      <c r="U829" s="21">
        <v>0.53120000000000001</v>
      </c>
    </row>
    <row r="830" spans="1:21" x14ac:dyDescent="0.3">
      <c r="A830" s="7" t="s">
        <v>281</v>
      </c>
      <c r="B830" s="7" t="s">
        <v>659</v>
      </c>
      <c r="C830" s="7">
        <v>1312</v>
      </c>
      <c r="D830" s="2" t="s">
        <v>8</v>
      </c>
      <c r="E830" s="2">
        <v>917</v>
      </c>
      <c r="F830" s="2" t="s">
        <v>688</v>
      </c>
      <c r="G830" s="2" t="s">
        <v>655</v>
      </c>
      <c r="H830" s="8" t="s">
        <v>2003</v>
      </c>
      <c r="I830" s="1">
        <v>100000</v>
      </c>
      <c r="J830" s="1">
        <v>100000</v>
      </c>
      <c r="K830" s="1">
        <v>100000</v>
      </c>
      <c r="L830" s="1">
        <v>0</v>
      </c>
      <c r="M830" s="1">
        <v>100000</v>
      </c>
      <c r="N830" s="1">
        <v>0</v>
      </c>
      <c r="O830" s="1">
        <v>100000</v>
      </c>
      <c r="P830" s="1">
        <v>100000</v>
      </c>
      <c r="Q830" s="1">
        <v>0</v>
      </c>
      <c r="R830" s="1">
        <v>0</v>
      </c>
      <c r="S830" s="1">
        <v>100000</v>
      </c>
      <c r="T830" s="1">
        <v>100000</v>
      </c>
      <c r="U830" s="21">
        <v>0.53120000000000001</v>
      </c>
    </row>
    <row r="831" spans="1:21" x14ac:dyDescent="0.3">
      <c r="A831" s="7" t="s">
        <v>281</v>
      </c>
      <c r="B831" s="7" t="s">
        <v>659</v>
      </c>
      <c r="C831" s="7">
        <v>1312</v>
      </c>
      <c r="D831" s="2" t="s">
        <v>8</v>
      </c>
      <c r="E831" s="2">
        <v>917</v>
      </c>
      <c r="F831" s="2" t="s">
        <v>692</v>
      </c>
      <c r="G831" s="2" t="s">
        <v>655</v>
      </c>
      <c r="H831" s="8" t="s">
        <v>2004</v>
      </c>
      <c r="I831" s="1">
        <v>200000</v>
      </c>
      <c r="J831" s="1">
        <v>200000</v>
      </c>
      <c r="K831" s="1">
        <v>200000</v>
      </c>
      <c r="L831" s="1">
        <v>0</v>
      </c>
      <c r="M831" s="1">
        <v>200000</v>
      </c>
      <c r="N831" s="1">
        <v>0</v>
      </c>
      <c r="O831" s="1">
        <v>100000</v>
      </c>
      <c r="P831" s="1">
        <v>200000</v>
      </c>
      <c r="Q831" s="1">
        <v>0</v>
      </c>
      <c r="R831" s="1">
        <v>0</v>
      </c>
      <c r="S831" s="1">
        <v>200000</v>
      </c>
      <c r="T831" s="1">
        <v>100000</v>
      </c>
      <c r="U831" s="21">
        <v>0.53120000000000001</v>
      </c>
    </row>
    <row r="832" spans="1:21" x14ac:dyDescent="0.3">
      <c r="A832" s="7" t="s">
        <v>281</v>
      </c>
      <c r="B832" s="7" t="s">
        <v>659</v>
      </c>
      <c r="C832" s="7">
        <v>1312</v>
      </c>
      <c r="D832" s="2" t="s">
        <v>8</v>
      </c>
      <c r="E832" s="2">
        <v>917</v>
      </c>
      <c r="F832" s="2" t="s">
        <v>2304</v>
      </c>
      <c r="G832" s="2" t="s">
        <v>655</v>
      </c>
      <c r="H832" s="8" t="s">
        <v>2005</v>
      </c>
      <c r="I832" s="1">
        <v>200000</v>
      </c>
      <c r="J832" s="1">
        <v>200000</v>
      </c>
      <c r="K832" s="1">
        <v>200000</v>
      </c>
      <c r="L832" s="1">
        <v>0</v>
      </c>
      <c r="M832" s="1">
        <v>200000</v>
      </c>
      <c r="N832" s="1">
        <v>0</v>
      </c>
      <c r="O832" s="1">
        <v>100000</v>
      </c>
      <c r="P832" s="1">
        <v>200000</v>
      </c>
      <c r="Q832" s="1">
        <v>0</v>
      </c>
      <c r="R832" s="1">
        <v>0</v>
      </c>
      <c r="S832" s="1">
        <v>200000</v>
      </c>
      <c r="T832" s="1">
        <v>100000</v>
      </c>
      <c r="U832" s="21">
        <v>0.53120000000000001</v>
      </c>
    </row>
    <row r="833" spans="1:21" x14ac:dyDescent="0.3">
      <c r="A833" s="7" t="s">
        <v>281</v>
      </c>
      <c r="B833" s="7" t="s">
        <v>659</v>
      </c>
      <c r="C833" s="7">
        <v>1312</v>
      </c>
      <c r="D833" s="2" t="s">
        <v>8</v>
      </c>
      <c r="E833" s="2">
        <v>917</v>
      </c>
      <c r="F833" s="2" t="s">
        <v>2305</v>
      </c>
      <c r="G833" s="2" t="s">
        <v>655</v>
      </c>
      <c r="H833" s="8" t="s">
        <v>2006</v>
      </c>
      <c r="I833" s="1">
        <v>0</v>
      </c>
      <c r="J833" s="1">
        <v>200000</v>
      </c>
      <c r="K833" s="1">
        <v>100000</v>
      </c>
      <c r="L833" s="1">
        <v>100000</v>
      </c>
      <c r="M833" s="1">
        <v>100000</v>
      </c>
      <c r="N833" s="1">
        <v>100000</v>
      </c>
      <c r="O833" s="1">
        <v>500000</v>
      </c>
      <c r="P833" s="1">
        <v>100000</v>
      </c>
      <c r="Q833" s="1">
        <v>100000</v>
      </c>
      <c r="R833" s="1">
        <v>100000</v>
      </c>
      <c r="S833" s="1">
        <v>100000</v>
      </c>
      <c r="T833" s="1">
        <v>100000</v>
      </c>
      <c r="U833" s="21">
        <v>0.53120000000000001</v>
      </c>
    </row>
    <row r="834" spans="1:21" x14ac:dyDescent="0.3">
      <c r="A834" s="7" t="s">
        <v>281</v>
      </c>
      <c r="B834" s="7" t="s">
        <v>659</v>
      </c>
      <c r="C834" s="7">
        <v>1312</v>
      </c>
      <c r="D834" s="2" t="s">
        <v>8</v>
      </c>
      <c r="E834" s="2">
        <v>917</v>
      </c>
      <c r="F834" s="2" t="s">
        <v>2306</v>
      </c>
      <c r="G834" s="2" t="s">
        <v>655</v>
      </c>
      <c r="H834" s="8" t="s">
        <v>2007</v>
      </c>
      <c r="I834" s="1">
        <v>400000</v>
      </c>
      <c r="J834" s="1">
        <v>100000</v>
      </c>
      <c r="K834" s="1">
        <v>400000</v>
      </c>
      <c r="L834" s="1">
        <v>400000</v>
      </c>
      <c r="M834" s="1">
        <v>500000</v>
      </c>
      <c r="N834" s="1">
        <v>400000</v>
      </c>
      <c r="O834" s="1">
        <v>500000</v>
      </c>
      <c r="P834" s="1">
        <v>0</v>
      </c>
      <c r="Q834" s="1">
        <v>400000</v>
      </c>
      <c r="R834" s="1">
        <v>400000</v>
      </c>
      <c r="S834" s="1">
        <v>400000</v>
      </c>
      <c r="T834" s="1">
        <v>400000</v>
      </c>
      <c r="U834" s="21">
        <v>0.53120000000000001</v>
      </c>
    </row>
    <row r="835" spans="1:21" x14ac:dyDescent="0.3">
      <c r="A835" s="7" t="s">
        <v>281</v>
      </c>
      <c r="B835" s="7" t="s">
        <v>659</v>
      </c>
      <c r="C835" s="7">
        <v>1312</v>
      </c>
      <c r="D835" s="2" t="s">
        <v>8</v>
      </c>
      <c r="E835" s="2">
        <v>917</v>
      </c>
      <c r="F835" s="2" t="s">
        <v>2307</v>
      </c>
      <c r="G835" s="2" t="s">
        <v>655</v>
      </c>
      <c r="H835" s="8" t="s">
        <v>2008</v>
      </c>
      <c r="I835" s="1">
        <v>0</v>
      </c>
      <c r="J835" s="1">
        <v>0</v>
      </c>
      <c r="K835" s="1">
        <v>200000</v>
      </c>
      <c r="L835" s="1">
        <v>200000</v>
      </c>
      <c r="M835" s="1">
        <v>500000</v>
      </c>
      <c r="N835" s="1">
        <v>200000</v>
      </c>
      <c r="O835" s="1">
        <v>0</v>
      </c>
      <c r="P835" s="1">
        <v>0</v>
      </c>
      <c r="Q835" s="1">
        <v>200000</v>
      </c>
      <c r="R835" s="1">
        <v>200000</v>
      </c>
      <c r="S835" s="1">
        <v>0</v>
      </c>
      <c r="T835" s="1">
        <v>0</v>
      </c>
      <c r="U835" s="21">
        <v>0.53120000000000001</v>
      </c>
    </row>
    <row r="836" spans="1:21" x14ac:dyDescent="0.3">
      <c r="A836" s="7" t="s">
        <v>281</v>
      </c>
      <c r="B836" s="7" t="s">
        <v>659</v>
      </c>
      <c r="C836" s="7">
        <v>1312</v>
      </c>
      <c r="D836" s="2" t="s">
        <v>8</v>
      </c>
      <c r="E836" s="2">
        <v>917</v>
      </c>
      <c r="F836" s="2" t="s">
        <v>712</v>
      </c>
      <c r="G836" s="2" t="s">
        <v>655</v>
      </c>
      <c r="H836" s="8" t="s">
        <v>2009</v>
      </c>
      <c r="I836" s="1">
        <v>100000</v>
      </c>
      <c r="J836" s="1">
        <v>100000</v>
      </c>
      <c r="K836" s="1">
        <v>100000</v>
      </c>
      <c r="L836" s="1">
        <v>100000</v>
      </c>
      <c r="M836" s="1">
        <v>500000</v>
      </c>
      <c r="N836" s="1">
        <v>100000</v>
      </c>
      <c r="O836" s="1">
        <v>500000</v>
      </c>
      <c r="P836" s="1">
        <v>100000</v>
      </c>
      <c r="Q836" s="1">
        <v>100000</v>
      </c>
      <c r="R836" s="1">
        <v>100000</v>
      </c>
      <c r="S836" s="1">
        <v>100000</v>
      </c>
      <c r="T836" s="1">
        <v>100000</v>
      </c>
      <c r="U836" s="21">
        <v>0.53120000000000001</v>
      </c>
    </row>
    <row r="837" spans="1:21" x14ac:dyDescent="0.3">
      <c r="A837" s="7" t="s">
        <v>281</v>
      </c>
      <c r="B837" s="7" t="s">
        <v>659</v>
      </c>
      <c r="C837" s="7">
        <v>1312</v>
      </c>
      <c r="D837" s="2" t="s">
        <v>8</v>
      </c>
      <c r="E837" s="2">
        <v>917</v>
      </c>
      <c r="F837" s="2" t="s">
        <v>2308</v>
      </c>
      <c r="G837" s="2" t="s">
        <v>655</v>
      </c>
      <c r="H837" s="8" t="s">
        <v>2010</v>
      </c>
      <c r="I837" s="1">
        <v>100000</v>
      </c>
      <c r="J837" s="1">
        <v>100000</v>
      </c>
      <c r="K837" s="1">
        <v>100000</v>
      </c>
      <c r="L837" s="1">
        <v>0</v>
      </c>
      <c r="M837" s="1">
        <v>100000</v>
      </c>
      <c r="N837" s="1">
        <v>0</v>
      </c>
      <c r="O837" s="1">
        <v>300000</v>
      </c>
      <c r="P837" s="1">
        <v>100000</v>
      </c>
      <c r="Q837" s="1">
        <v>0</v>
      </c>
      <c r="R837" s="1">
        <v>0</v>
      </c>
      <c r="S837" s="1">
        <v>100000</v>
      </c>
      <c r="T837" s="1">
        <v>100000</v>
      </c>
      <c r="U837" s="21">
        <v>0.53120000000000001</v>
      </c>
    </row>
    <row r="838" spans="1:21" x14ac:dyDescent="0.3">
      <c r="A838" s="7" t="s">
        <v>281</v>
      </c>
      <c r="B838" s="7" t="s">
        <v>659</v>
      </c>
      <c r="C838" s="7">
        <v>1312</v>
      </c>
      <c r="D838" s="2" t="s">
        <v>8</v>
      </c>
      <c r="E838" s="2">
        <v>917</v>
      </c>
      <c r="F838" s="2" t="s">
        <v>2309</v>
      </c>
      <c r="G838" s="2" t="s">
        <v>655</v>
      </c>
      <c r="H838" s="8" t="s">
        <v>2011</v>
      </c>
      <c r="I838" s="1">
        <v>0</v>
      </c>
      <c r="J838" s="1">
        <v>0</v>
      </c>
      <c r="K838" s="1">
        <v>100000</v>
      </c>
      <c r="L838" s="1">
        <v>100000</v>
      </c>
      <c r="M838" s="1">
        <v>100000</v>
      </c>
      <c r="N838" s="1">
        <v>100000</v>
      </c>
      <c r="O838" s="1">
        <v>100000</v>
      </c>
      <c r="P838" s="1">
        <v>100000</v>
      </c>
      <c r="Q838" s="1">
        <v>100000</v>
      </c>
      <c r="R838" s="1">
        <v>100000</v>
      </c>
      <c r="S838" s="1">
        <v>100000</v>
      </c>
      <c r="T838" s="1">
        <v>100000</v>
      </c>
      <c r="U838" s="21">
        <v>0.53120000000000001</v>
      </c>
    </row>
    <row r="839" spans="1:21" x14ac:dyDescent="0.3">
      <c r="A839" s="7" t="s">
        <v>281</v>
      </c>
      <c r="B839" s="7" t="s">
        <v>659</v>
      </c>
      <c r="C839" s="7">
        <v>1312</v>
      </c>
      <c r="D839" s="2" t="s">
        <v>8</v>
      </c>
      <c r="E839" s="2">
        <v>917</v>
      </c>
      <c r="F839" s="2" t="s">
        <v>2310</v>
      </c>
      <c r="G839" s="2" t="s">
        <v>655</v>
      </c>
      <c r="H839" s="8" t="s">
        <v>2012</v>
      </c>
      <c r="I839" s="1">
        <v>100000</v>
      </c>
      <c r="J839" s="1">
        <v>100000</v>
      </c>
      <c r="K839" s="1">
        <v>100000</v>
      </c>
      <c r="L839" s="1">
        <v>100000</v>
      </c>
      <c r="M839" s="1">
        <v>100000</v>
      </c>
      <c r="N839" s="1">
        <v>500000</v>
      </c>
      <c r="O839" s="1">
        <v>300000</v>
      </c>
      <c r="P839" s="1">
        <v>100000</v>
      </c>
      <c r="Q839" s="1">
        <v>100000</v>
      </c>
      <c r="R839" s="1">
        <v>100000</v>
      </c>
      <c r="S839" s="1">
        <v>100000</v>
      </c>
      <c r="T839" s="1">
        <v>100000</v>
      </c>
      <c r="U839" s="21">
        <v>0.53120000000000001</v>
      </c>
    </row>
    <row r="840" spans="1:21" x14ac:dyDescent="0.3">
      <c r="A840" s="7" t="s">
        <v>281</v>
      </c>
      <c r="B840" s="7" t="s">
        <v>659</v>
      </c>
      <c r="C840" s="7">
        <v>1312</v>
      </c>
      <c r="D840" s="2" t="s">
        <v>8</v>
      </c>
      <c r="E840" s="2">
        <v>917</v>
      </c>
      <c r="F840" s="2" t="s">
        <v>2311</v>
      </c>
      <c r="G840" s="2" t="s">
        <v>655</v>
      </c>
      <c r="H840" s="8" t="s">
        <v>2013</v>
      </c>
      <c r="I840" s="1">
        <v>100000</v>
      </c>
      <c r="J840" s="1">
        <v>0</v>
      </c>
      <c r="K840" s="1">
        <v>100000</v>
      </c>
      <c r="L840" s="1">
        <v>100000</v>
      </c>
      <c r="M840" s="1">
        <v>100000</v>
      </c>
      <c r="N840" s="1">
        <v>500000</v>
      </c>
      <c r="O840" s="1">
        <v>500000</v>
      </c>
      <c r="P840" s="1">
        <v>100000</v>
      </c>
      <c r="Q840" s="1">
        <v>100000</v>
      </c>
      <c r="R840" s="1">
        <v>100000</v>
      </c>
      <c r="S840" s="1">
        <v>100000</v>
      </c>
      <c r="T840" s="1">
        <v>100000</v>
      </c>
      <c r="U840" s="21">
        <v>0.53120000000000001</v>
      </c>
    </row>
    <row r="841" spans="1:21" x14ac:dyDescent="0.3">
      <c r="A841" s="7" t="s">
        <v>281</v>
      </c>
      <c r="B841" s="7" t="s">
        <v>659</v>
      </c>
      <c r="C841" s="7">
        <v>1312</v>
      </c>
      <c r="D841" s="2" t="s">
        <v>8</v>
      </c>
      <c r="E841" s="2">
        <v>917</v>
      </c>
      <c r="F841" s="2" t="s">
        <v>2312</v>
      </c>
      <c r="G841" s="2" t="s">
        <v>655</v>
      </c>
      <c r="H841" s="8" t="s">
        <v>2014</v>
      </c>
      <c r="I841" s="1">
        <v>0</v>
      </c>
      <c r="J841" s="1">
        <v>100000</v>
      </c>
      <c r="K841" s="1">
        <v>0</v>
      </c>
      <c r="L841" s="1">
        <v>200000</v>
      </c>
      <c r="M841" s="1">
        <v>0</v>
      </c>
      <c r="N841" s="1">
        <v>200000</v>
      </c>
      <c r="O841" s="1">
        <v>0</v>
      </c>
      <c r="P841" s="1">
        <v>0</v>
      </c>
      <c r="Q841" s="1">
        <v>200000</v>
      </c>
      <c r="R841" s="1">
        <v>200000</v>
      </c>
      <c r="S841" s="1">
        <v>0</v>
      </c>
      <c r="T841" s="1">
        <v>0</v>
      </c>
      <c r="U841" s="21">
        <v>0.53120000000000001</v>
      </c>
    </row>
    <row r="842" spans="1:21" x14ac:dyDescent="0.3">
      <c r="A842" s="7" t="s">
        <v>281</v>
      </c>
      <c r="B842" s="7" t="s">
        <v>659</v>
      </c>
      <c r="C842" s="7">
        <v>1312</v>
      </c>
      <c r="D842" s="2" t="s">
        <v>8</v>
      </c>
      <c r="E842" s="2">
        <v>917</v>
      </c>
      <c r="F842" s="2" t="s">
        <v>711</v>
      </c>
      <c r="G842" s="2" t="s">
        <v>655</v>
      </c>
      <c r="H842" s="8" t="s">
        <v>2015</v>
      </c>
      <c r="I842" s="1">
        <v>0</v>
      </c>
      <c r="J842" s="1">
        <v>100000</v>
      </c>
      <c r="K842" s="1">
        <v>100000</v>
      </c>
      <c r="L842" s="1">
        <v>100000</v>
      </c>
      <c r="M842" s="1">
        <v>100000</v>
      </c>
      <c r="N842" s="1">
        <v>100000</v>
      </c>
      <c r="O842" s="1">
        <v>0</v>
      </c>
      <c r="P842" s="1">
        <v>1000000</v>
      </c>
      <c r="Q842" s="1">
        <v>100000</v>
      </c>
      <c r="R842" s="1">
        <v>100000</v>
      </c>
      <c r="S842" s="1">
        <v>1000000</v>
      </c>
      <c r="T842" s="1">
        <v>100000</v>
      </c>
      <c r="U842" s="21">
        <v>0.53120000000000001</v>
      </c>
    </row>
    <row r="843" spans="1:21" x14ac:dyDescent="0.3">
      <c r="A843" s="7" t="s">
        <v>281</v>
      </c>
      <c r="B843" s="7" t="s">
        <v>659</v>
      </c>
      <c r="C843" s="7">
        <v>1312</v>
      </c>
      <c r="D843" s="2" t="s">
        <v>8</v>
      </c>
      <c r="E843" s="2">
        <v>917</v>
      </c>
      <c r="F843" s="2" t="s">
        <v>690</v>
      </c>
      <c r="G843" s="2" t="s">
        <v>655</v>
      </c>
      <c r="H843" s="8" t="s">
        <v>2016</v>
      </c>
      <c r="I843" s="1">
        <v>0</v>
      </c>
      <c r="J843" s="1">
        <v>100000</v>
      </c>
      <c r="K843" s="1">
        <v>200000</v>
      </c>
      <c r="L843" s="1">
        <v>0</v>
      </c>
      <c r="M843" s="1">
        <v>200000</v>
      </c>
      <c r="N843" s="1">
        <v>0</v>
      </c>
      <c r="O843" s="1">
        <v>100000</v>
      </c>
      <c r="P843" s="1">
        <v>0</v>
      </c>
      <c r="Q843" s="1">
        <v>0</v>
      </c>
      <c r="R843" s="1">
        <v>1000000</v>
      </c>
      <c r="S843" s="1">
        <v>0</v>
      </c>
      <c r="T843" s="1">
        <v>100000</v>
      </c>
      <c r="U843" s="21">
        <v>0.53120000000000001</v>
      </c>
    </row>
    <row r="844" spans="1:21" x14ac:dyDescent="0.3">
      <c r="A844" s="7" t="s">
        <v>281</v>
      </c>
      <c r="B844" s="7" t="s">
        <v>659</v>
      </c>
      <c r="C844" s="7">
        <v>1312</v>
      </c>
      <c r="D844" s="2" t="s">
        <v>8</v>
      </c>
      <c r="E844" s="2">
        <v>917</v>
      </c>
      <c r="F844" s="2" t="s">
        <v>2313</v>
      </c>
      <c r="G844" s="2" t="s">
        <v>655</v>
      </c>
      <c r="H844" s="8" t="s">
        <v>2017</v>
      </c>
      <c r="I844" s="1">
        <v>0</v>
      </c>
      <c r="J844" s="1">
        <v>100000</v>
      </c>
      <c r="K844" s="1">
        <v>200000</v>
      </c>
      <c r="L844" s="1">
        <v>200000</v>
      </c>
      <c r="M844" s="1">
        <v>200000</v>
      </c>
      <c r="N844" s="1">
        <v>200000</v>
      </c>
      <c r="O844" s="1">
        <v>100000</v>
      </c>
      <c r="P844" s="1">
        <v>0</v>
      </c>
      <c r="Q844" s="1">
        <v>200000</v>
      </c>
      <c r="R844" s="1">
        <v>200000</v>
      </c>
      <c r="S844" s="1">
        <v>0</v>
      </c>
      <c r="T844" s="1">
        <v>100000</v>
      </c>
      <c r="U844" s="21">
        <v>0.53120000000000001</v>
      </c>
    </row>
    <row r="845" spans="1:21" x14ac:dyDescent="0.3">
      <c r="A845" s="7" t="s">
        <v>281</v>
      </c>
      <c r="B845" s="7" t="s">
        <v>659</v>
      </c>
      <c r="C845" s="7">
        <v>1312</v>
      </c>
      <c r="D845" s="2" t="s">
        <v>8</v>
      </c>
      <c r="E845" s="2">
        <v>917</v>
      </c>
      <c r="F845" s="2" t="s">
        <v>2314</v>
      </c>
      <c r="G845" s="2" t="s">
        <v>655</v>
      </c>
      <c r="H845" s="8" t="s">
        <v>2018</v>
      </c>
      <c r="I845" s="1">
        <v>100000</v>
      </c>
      <c r="J845" s="1">
        <v>0</v>
      </c>
      <c r="K845" s="1">
        <v>100000</v>
      </c>
      <c r="L845" s="1">
        <v>100000</v>
      </c>
      <c r="M845" s="1">
        <v>100000</v>
      </c>
      <c r="N845" s="1">
        <v>500000</v>
      </c>
      <c r="O845" s="1">
        <v>100000</v>
      </c>
      <c r="P845" s="1">
        <v>100000</v>
      </c>
      <c r="Q845" s="1">
        <v>100000</v>
      </c>
      <c r="R845" s="1">
        <v>0</v>
      </c>
      <c r="S845" s="1">
        <v>100000</v>
      </c>
      <c r="T845" s="1">
        <v>100000</v>
      </c>
      <c r="U845" s="21">
        <v>0.53120000000000001</v>
      </c>
    </row>
    <row r="846" spans="1:21" x14ac:dyDescent="0.3">
      <c r="A846" s="7" t="s">
        <v>281</v>
      </c>
      <c r="B846" s="7" t="s">
        <v>659</v>
      </c>
      <c r="C846" s="7">
        <v>1312</v>
      </c>
      <c r="D846" s="2" t="s">
        <v>8</v>
      </c>
      <c r="E846" s="2">
        <v>917</v>
      </c>
      <c r="F846" s="2" t="s">
        <v>2315</v>
      </c>
      <c r="G846" s="2" t="s">
        <v>655</v>
      </c>
      <c r="H846" s="8" t="s">
        <v>2019</v>
      </c>
      <c r="I846" s="1">
        <v>0</v>
      </c>
      <c r="J846" s="1">
        <v>100000</v>
      </c>
      <c r="K846" s="1">
        <v>200000</v>
      </c>
      <c r="L846" s="1">
        <v>100000</v>
      </c>
      <c r="M846" s="1">
        <v>500000</v>
      </c>
      <c r="N846" s="1">
        <v>0</v>
      </c>
      <c r="O846" s="1">
        <v>0</v>
      </c>
      <c r="P846" s="1">
        <v>0</v>
      </c>
      <c r="Q846" s="1">
        <v>100000</v>
      </c>
      <c r="R846" s="1">
        <v>100000</v>
      </c>
      <c r="S846" s="1">
        <v>0</v>
      </c>
      <c r="T846" s="1">
        <v>0</v>
      </c>
      <c r="U846" s="21">
        <v>0.53120000000000001</v>
      </c>
    </row>
    <row r="847" spans="1:21" x14ac:dyDescent="0.3">
      <c r="A847" s="7" t="s">
        <v>281</v>
      </c>
      <c r="B847" s="7" t="s">
        <v>659</v>
      </c>
      <c r="C847" s="7">
        <v>1312</v>
      </c>
      <c r="D847" s="2" t="s">
        <v>252</v>
      </c>
      <c r="E847" s="2">
        <v>999</v>
      </c>
      <c r="F847" s="2" t="s">
        <v>252</v>
      </c>
      <c r="G847" s="2" t="s">
        <v>655</v>
      </c>
      <c r="H847" s="8" t="s">
        <v>1777</v>
      </c>
      <c r="I847" s="1">
        <v>1000000</v>
      </c>
      <c r="J847" s="1">
        <v>3000000</v>
      </c>
      <c r="K847" s="1">
        <v>4000000</v>
      </c>
      <c r="L847" s="1">
        <v>4000000</v>
      </c>
      <c r="M847" s="1">
        <v>4000000</v>
      </c>
      <c r="N847" s="1">
        <v>3000000</v>
      </c>
      <c r="O847" s="1">
        <v>3000000</v>
      </c>
      <c r="P847" s="1">
        <v>4000000</v>
      </c>
      <c r="Q847" s="1">
        <v>3000000</v>
      </c>
      <c r="R847" s="1">
        <v>2000000</v>
      </c>
      <c r="S847" s="1">
        <v>2000000</v>
      </c>
      <c r="T847" s="1">
        <v>4000000</v>
      </c>
      <c r="U847" s="21">
        <v>0.53120000000000001</v>
      </c>
    </row>
    <row r="848" spans="1:21" x14ac:dyDescent="0.3">
      <c r="A848" s="7" t="s">
        <v>281</v>
      </c>
      <c r="B848" s="7" t="s">
        <v>659</v>
      </c>
      <c r="C848" s="7">
        <v>1312</v>
      </c>
      <c r="D848" s="2" t="s">
        <v>8</v>
      </c>
      <c r="E848" s="2">
        <v>917</v>
      </c>
      <c r="F848" s="2" t="s">
        <v>735</v>
      </c>
      <c r="G848" s="2" t="s">
        <v>657</v>
      </c>
      <c r="H848" s="8" t="s">
        <v>2020</v>
      </c>
      <c r="I848" s="1">
        <v>20000</v>
      </c>
      <c r="J848" s="1">
        <v>10000</v>
      </c>
      <c r="K848" s="1">
        <v>10000</v>
      </c>
      <c r="L848" s="1">
        <v>10000</v>
      </c>
      <c r="M848" s="1">
        <v>10000</v>
      </c>
      <c r="N848" s="1">
        <v>10000</v>
      </c>
      <c r="O848" s="1">
        <v>10000</v>
      </c>
      <c r="P848" s="1">
        <v>10000</v>
      </c>
      <c r="Q848" s="1">
        <v>10000</v>
      </c>
      <c r="R848" s="1">
        <v>10000</v>
      </c>
      <c r="S848" s="1">
        <v>10000</v>
      </c>
      <c r="T848" s="1">
        <v>1400000</v>
      </c>
      <c r="U848" s="21">
        <v>0.53120000000000001</v>
      </c>
    </row>
    <row r="849" spans="1:21" x14ac:dyDescent="0.3">
      <c r="A849" s="7" t="s">
        <v>281</v>
      </c>
      <c r="B849" s="7" t="s">
        <v>659</v>
      </c>
      <c r="C849" s="7">
        <v>1312</v>
      </c>
      <c r="D849" s="2" t="s">
        <v>8</v>
      </c>
      <c r="E849" s="2">
        <v>917</v>
      </c>
      <c r="F849" s="2" t="s">
        <v>743</v>
      </c>
      <c r="G849" s="2" t="s">
        <v>657</v>
      </c>
      <c r="H849" s="8" t="s">
        <v>2021</v>
      </c>
      <c r="I849" s="1">
        <v>10000</v>
      </c>
      <c r="J849" s="1">
        <v>10000</v>
      </c>
      <c r="K849" s="1">
        <v>10000</v>
      </c>
      <c r="L849" s="1">
        <v>10000</v>
      </c>
      <c r="M849" s="1">
        <v>10000</v>
      </c>
      <c r="N849" s="1">
        <v>10000</v>
      </c>
      <c r="O849" s="1">
        <v>10000</v>
      </c>
      <c r="P849" s="1">
        <v>10000</v>
      </c>
      <c r="Q849" s="1">
        <v>10000</v>
      </c>
      <c r="R849" s="1">
        <v>10000</v>
      </c>
      <c r="S849" s="1">
        <v>10000</v>
      </c>
      <c r="T849" s="1">
        <v>1400000</v>
      </c>
      <c r="U849" s="21">
        <v>0.53120000000000001</v>
      </c>
    </row>
    <row r="850" spans="1:21" x14ac:dyDescent="0.3">
      <c r="A850" s="7" t="s">
        <v>281</v>
      </c>
      <c r="B850" s="7" t="s">
        <v>659</v>
      </c>
      <c r="C850" s="7">
        <v>1312</v>
      </c>
      <c r="D850" s="2" t="s">
        <v>8</v>
      </c>
      <c r="E850" s="2">
        <v>917</v>
      </c>
      <c r="F850" s="2" t="s">
        <v>740</v>
      </c>
      <c r="G850" s="2" t="s">
        <v>657</v>
      </c>
      <c r="H850" s="8" t="s">
        <v>2022</v>
      </c>
      <c r="I850" s="1">
        <v>0</v>
      </c>
      <c r="J850" s="1">
        <v>10000</v>
      </c>
      <c r="K850" s="1">
        <v>10000</v>
      </c>
      <c r="L850" s="1">
        <v>10000</v>
      </c>
      <c r="M850" s="1">
        <v>10000</v>
      </c>
      <c r="N850" s="1">
        <v>10000</v>
      </c>
      <c r="O850" s="1">
        <v>10000</v>
      </c>
      <c r="P850" s="1">
        <v>10000</v>
      </c>
      <c r="Q850" s="1">
        <v>10000</v>
      </c>
      <c r="R850" s="1">
        <v>10000</v>
      </c>
      <c r="S850" s="1">
        <v>10000</v>
      </c>
      <c r="T850" s="1">
        <v>900000</v>
      </c>
      <c r="U850" s="21">
        <v>0.53120000000000001</v>
      </c>
    </row>
    <row r="851" spans="1:21" x14ac:dyDescent="0.3">
      <c r="A851" s="7" t="s">
        <v>281</v>
      </c>
      <c r="B851" s="7" t="s">
        <v>659</v>
      </c>
      <c r="C851" s="7">
        <v>1312</v>
      </c>
      <c r="D851" s="2" t="s">
        <v>8</v>
      </c>
      <c r="E851" s="2">
        <v>917</v>
      </c>
      <c r="F851" s="2" t="s">
        <v>739</v>
      </c>
      <c r="G851" s="2" t="s">
        <v>657</v>
      </c>
      <c r="H851" s="8" t="s">
        <v>638</v>
      </c>
      <c r="I851" s="1">
        <v>120000</v>
      </c>
      <c r="J851" s="1">
        <v>10000</v>
      </c>
      <c r="K851" s="1">
        <v>10000</v>
      </c>
      <c r="L851" s="1">
        <v>10000</v>
      </c>
      <c r="M851" s="1">
        <v>10000</v>
      </c>
      <c r="N851" s="1">
        <v>10000</v>
      </c>
      <c r="O851" s="1">
        <v>10000</v>
      </c>
      <c r="P851" s="1">
        <v>10000</v>
      </c>
      <c r="Q851" s="1">
        <v>10000</v>
      </c>
      <c r="R851" s="1">
        <v>10000</v>
      </c>
      <c r="S851" s="1">
        <v>10000</v>
      </c>
      <c r="T851" s="1">
        <v>400000</v>
      </c>
      <c r="U851" s="21">
        <v>0.53120000000000001</v>
      </c>
    </row>
    <row r="852" spans="1:21" x14ac:dyDescent="0.3">
      <c r="A852" s="7" t="s">
        <v>281</v>
      </c>
      <c r="B852" s="7" t="s">
        <v>659</v>
      </c>
      <c r="C852" s="7">
        <v>1312</v>
      </c>
      <c r="D852" s="2" t="s">
        <v>8</v>
      </c>
      <c r="E852" s="2">
        <v>917</v>
      </c>
      <c r="F852" s="2" t="s">
        <v>741</v>
      </c>
      <c r="G852" s="2" t="s">
        <v>657</v>
      </c>
      <c r="H852" s="8" t="s">
        <v>640</v>
      </c>
      <c r="I852" s="1">
        <v>90000</v>
      </c>
      <c r="J852" s="1">
        <v>90000</v>
      </c>
      <c r="K852" s="1">
        <v>90000</v>
      </c>
      <c r="L852" s="1">
        <v>90000</v>
      </c>
      <c r="M852" s="1">
        <v>90000</v>
      </c>
      <c r="N852" s="1">
        <v>90000</v>
      </c>
      <c r="O852" s="1">
        <v>90000</v>
      </c>
      <c r="P852" s="1">
        <v>90000</v>
      </c>
      <c r="Q852" s="1">
        <v>90000</v>
      </c>
      <c r="R852" s="1">
        <v>90000</v>
      </c>
      <c r="S852" s="1">
        <v>90000</v>
      </c>
      <c r="T852" s="1">
        <v>700000</v>
      </c>
      <c r="U852" s="21">
        <v>0.53120000000000001</v>
      </c>
    </row>
    <row r="853" spans="1:21" x14ac:dyDescent="0.3">
      <c r="A853" s="7" t="s">
        <v>281</v>
      </c>
      <c r="B853" s="7" t="s">
        <v>659</v>
      </c>
      <c r="C853" s="7">
        <v>1312</v>
      </c>
      <c r="D853" s="2" t="s">
        <v>8</v>
      </c>
      <c r="E853" s="2">
        <v>917</v>
      </c>
      <c r="F853" s="2" t="s">
        <v>737</v>
      </c>
      <c r="G853" s="2" t="s">
        <v>657</v>
      </c>
      <c r="H853" s="8" t="s">
        <v>636</v>
      </c>
      <c r="I853" s="1">
        <v>0</v>
      </c>
      <c r="J853" s="1">
        <v>0</v>
      </c>
      <c r="K853" s="1">
        <v>0</v>
      </c>
      <c r="L853" s="1">
        <v>700000</v>
      </c>
      <c r="M853" s="1">
        <v>700000</v>
      </c>
      <c r="N853" s="1">
        <v>700000</v>
      </c>
      <c r="O853" s="1">
        <v>900000</v>
      </c>
      <c r="P853" s="1">
        <v>900000</v>
      </c>
      <c r="Q853" s="1">
        <v>900000</v>
      </c>
      <c r="R853" s="1">
        <v>900000</v>
      </c>
      <c r="S853" s="1">
        <v>900000</v>
      </c>
      <c r="T853" s="1">
        <v>1600000</v>
      </c>
      <c r="U853" s="21">
        <v>0.53120000000000001</v>
      </c>
    </row>
    <row r="854" spans="1:21" x14ac:dyDescent="0.3">
      <c r="A854" s="7" t="s">
        <v>281</v>
      </c>
      <c r="B854" s="7" t="s">
        <v>659</v>
      </c>
      <c r="C854" s="7">
        <v>1312</v>
      </c>
      <c r="D854" s="2" t="s">
        <v>8</v>
      </c>
      <c r="E854" s="2">
        <v>917</v>
      </c>
      <c r="F854" s="2" t="s">
        <v>731</v>
      </c>
      <c r="G854" s="2" t="s">
        <v>657</v>
      </c>
      <c r="H854" s="8" t="s">
        <v>630</v>
      </c>
      <c r="I854" s="1">
        <v>300000</v>
      </c>
      <c r="J854" s="1">
        <v>300000</v>
      </c>
      <c r="K854" s="1">
        <v>300000</v>
      </c>
      <c r="L854" s="1">
        <v>300000</v>
      </c>
      <c r="M854" s="1">
        <v>300000</v>
      </c>
      <c r="N854" s="1">
        <v>300000</v>
      </c>
      <c r="O854" s="1">
        <v>300000</v>
      </c>
      <c r="P854" s="1">
        <v>300000</v>
      </c>
      <c r="Q854" s="1">
        <v>300000</v>
      </c>
      <c r="R854" s="1">
        <v>300000</v>
      </c>
      <c r="S854" s="1">
        <v>300000</v>
      </c>
      <c r="T854" s="1">
        <v>300000</v>
      </c>
      <c r="U854" s="21">
        <v>0.53120000000000001</v>
      </c>
    </row>
    <row r="855" spans="1:21" x14ac:dyDescent="0.3">
      <c r="A855" s="7" t="s">
        <v>281</v>
      </c>
      <c r="B855" s="7" t="s">
        <v>659</v>
      </c>
      <c r="C855" s="7">
        <v>1312</v>
      </c>
      <c r="D855" s="2" t="s">
        <v>8</v>
      </c>
      <c r="E855" s="2">
        <v>917</v>
      </c>
      <c r="F855" s="2" t="s">
        <v>744</v>
      </c>
      <c r="G855" s="2" t="s">
        <v>657</v>
      </c>
      <c r="H855" s="8" t="s">
        <v>643</v>
      </c>
      <c r="I855" s="1">
        <v>0</v>
      </c>
      <c r="J855" s="1">
        <v>120000</v>
      </c>
      <c r="K855" s="1">
        <v>120000</v>
      </c>
      <c r="L855" s="1">
        <v>120000</v>
      </c>
      <c r="M855" s="1">
        <v>120000</v>
      </c>
      <c r="N855" s="1">
        <v>120000</v>
      </c>
      <c r="O855" s="1">
        <v>120000</v>
      </c>
      <c r="P855" s="1">
        <v>120000</v>
      </c>
      <c r="Q855" s="1">
        <v>120000</v>
      </c>
      <c r="R855" s="1">
        <v>120000</v>
      </c>
      <c r="S855" s="1">
        <v>120000</v>
      </c>
      <c r="T855" s="1">
        <v>120000</v>
      </c>
      <c r="U855" s="21">
        <v>0.53120000000000001</v>
      </c>
    </row>
    <row r="856" spans="1:21" x14ac:dyDescent="0.3">
      <c r="A856" s="7" t="s">
        <v>281</v>
      </c>
      <c r="B856" s="7" t="s">
        <v>659</v>
      </c>
      <c r="C856" s="7">
        <v>1312</v>
      </c>
      <c r="D856" s="2" t="s">
        <v>8</v>
      </c>
      <c r="E856" s="2">
        <v>917</v>
      </c>
      <c r="F856" s="2" t="s">
        <v>2316</v>
      </c>
      <c r="G856" s="2" t="s">
        <v>657</v>
      </c>
      <c r="H856" s="8" t="s">
        <v>2023</v>
      </c>
      <c r="I856" s="1">
        <v>120000</v>
      </c>
      <c r="J856" s="1">
        <v>0</v>
      </c>
      <c r="K856" s="1">
        <v>100000</v>
      </c>
      <c r="L856" s="1">
        <v>0</v>
      </c>
      <c r="M856" s="1">
        <v>0</v>
      </c>
      <c r="N856" s="1">
        <v>0</v>
      </c>
      <c r="O856" s="1">
        <v>800000</v>
      </c>
      <c r="P856" s="1">
        <v>800000</v>
      </c>
      <c r="Q856" s="1">
        <v>800000</v>
      </c>
      <c r="R856" s="1">
        <v>800000</v>
      </c>
      <c r="S856" s="1">
        <v>800000</v>
      </c>
      <c r="T856" s="1">
        <v>0</v>
      </c>
      <c r="U856" s="21">
        <v>0.53120000000000001</v>
      </c>
    </row>
    <row r="857" spans="1:21" x14ac:dyDescent="0.3">
      <c r="A857" s="7" t="s">
        <v>281</v>
      </c>
      <c r="B857" s="7" t="s">
        <v>659</v>
      </c>
      <c r="C857" s="7">
        <v>1312</v>
      </c>
      <c r="D857" s="2" t="s">
        <v>8</v>
      </c>
      <c r="E857" s="2">
        <v>917</v>
      </c>
      <c r="F857" s="2" t="s">
        <v>745</v>
      </c>
      <c r="G857" s="2" t="s">
        <v>657</v>
      </c>
      <c r="H857" s="8" t="s">
        <v>644</v>
      </c>
      <c r="I857" s="1">
        <v>200000</v>
      </c>
      <c r="J857" s="1">
        <v>0</v>
      </c>
      <c r="K857" s="1">
        <v>100000</v>
      </c>
      <c r="L857" s="1">
        <v>0</v>
      </c>
      <c r="M857" s="1">
        <v>0</v>
      </c>
      <c r="N857" s="1">
        <v>0</v>
      </c>
      <c r="O857" s="1">
        <v>600000</v>
      </c>
      <c r="P857" s="1">
        <v>600000</v>
      </c>
      <c r="Q857" s="1">
        <v>600000</v>
      </c>
      <c r="R857" s="1">
        <v>600000</v>
      </c>
      <c r="S857" s="1">
        <v>600000</v>
      </c>
      <c r="T857" s="1">
        <v>0</v>
      </c>
      <c r="U857" s="21">
        <v>0.53120000000000001</v>
      </c>
    </row>
    <row r="858" spans="1:21" x14ac:dyDescent="0.3">
      <c r="A858" s="7" t="s">
        <v>281</v>
      </c>
      <c r="B858" s="7" t="s">
        <v>659</v>
      </c>
      <c r="C858" s="7">
        <v>1312</v>
      </c>
      <c r="D858" s="2" t="s">
        <v>8</v>
      </c>
      <c r="E858" s="2">
        <v>917</v>
      </c>
      <c r="F858" s="2" t="s">
        <v>2317</v>
      </c>
      <c r="G858" s="2" t="s">
        <v>657</v>
      </c>
      <c r="H858" s="8" t="s">
        <v>2024</v>
      </c>
      <c r="I858" s="1">
        <v>0</v>
      </c>
      <c r="J858" s="1">
        <v>300000</v>
      </c>
      <c r="K858" s="1">
        <v>300000</v>
      </c>
      <c r="L858" s="1">
        <v>300000</v>
      </c>
      <c r="M858" s="1">
        <v>300000</v>
      </c>
      <c r="N858" s="1">
        <v>300000</v>
      </c>
      <c r="O858" s="1">
        <v>300000</v>
      </c>
      <c r="P858" s="1">
        <v>300000</v>
      </c>
      <c r="Q858" s="1">
        <v>300000</v>
      </c>
      <c r="R858" s="1">
        <v>300000</v>
      </c>
      <c r="S858" s="1">
        <v>300000</v>
      </c>
      <c r="T858" s="1">
        <v>300000</v>
      </c>
      <c r="U858" s="21">
        <v>0.53120000000000001</v>
      </c>
    </row>
    <row r="859" spans="1:21" x14ac:dyDescent="0.3">
      <c r="A859" s="7" t="s">
        <v>281</v>
      </c>
      <c r="B859" s="7" t="s">
        <v>659</v>
      </c>
      <c r="C859" s="7">
        <v>1312</v>
      </c>
      <c r="D859" s="2" t="s">
        <v>8</v>
      </c>
      <c r="E859" s="2">
        <v>917</v>
      </c>
      <c r="F859" s="2" t="s">
        <v>2318</v>
      </c>
      <c r="G859" s="2" t="s">
        <v>657</v>
      </c>
      <c r="H859" s="8" t="s">
        <v>2025</v>
      </c>
      <c r="I859" s="1">
        <v>1100000</v>
      </c>
      <c r="J859" s="1">
        <v>1200000</v>
      </c>
      <c r="K859" s="1">
        <v>1200000</v>
      </c>
      <c r="L859" s="1">
        <v>1600000</v>
      </c>
      <c r="M859" s="1">
        <v>1600000</v>
      </c>
      <c r="N859" s="1">
        <v>1600000</v>
      </c>
      <c r="O859" s="1">
        <v>1200000</v>
      </c>
      <c r="P859" s="1">
        <v>1200000</v>
      </c>
      <c r="Q859" s="1">
        <v>1200000</v>
      </c>
      <c r="R859" s="1">
        <v>1200000</v>
      </c>
      <c r="S859" s="1">
        <v>1200000</v>
      </c>
      <c r="T859" s="1">
        <v>1200000</v>
      </c>
      <c r="U859" s="21">
        <v>0.53120000000000001</v>
      </c>
    </row>
    <row r="860" spans="1:21" x14ac:dyDescent="0.3">
      <c r="A860" s="7" t="s">
        <v>281</v>
      </c>
      <c r="B860" s="7" t="s">
        <v>659</v>
      </c>
      <c r="C860" s="7">
        <v>1312</v>
      </c>
      <c r="D860" s="2" t="s">
        <v>8</v>
      </c>
      <c r="E860" s="2">
        <v>917</v>
      </c>
      <c r="F860" s="2" t="s">
        <v>2319</v>
      </c>
      <c r="G860" s="2" t="s">
        <v>657</v>
      </c>
      <c r="H860" s="8" t="s">
        <v>2026</v>
      </c>
      <c r="I860" s="1">
        <v>120000</v>
      </c>
      <c r="J860" s="1">
        <v>120000</v>
      </c>
      <c r="K860" s="1">
        <v>120000</v>
      </c>
      <c r="L860" s="1">
        <v>120000</v>
      </c>
      <c r="M860" s="1">
        <v>120000</v>
      </c>
      <c r="N860" s="1">
        <v>120000</v>
      </c>
      <c r="O860" s="1">
        <v>120000</v>
      </c>
      <c r="P860" s="1">
        <v>120000</v>
      </c>
      <c r="Q860" s="1">
        <v>120000</v>
      </c>
      <c r="R860" s="1">
        <v>120000</v>
      </c>
      <c r="S860" s="1">
        <v>120000</v>
      </c>
      <c r="T860" s="1">
        <v>120000</v>
      </c>
      <c r="U860" s="21">
        <v>0.53120000000000001</v>
      </c>
    </row>
    <row r="861" spans="1:21" x14ac:dyDescent="0.3">
      <c r="A861" s="7" t="s">
        <v>281</v>
      </c>
      <c r="B861" s="7" t="s">
        <v>659</v>
      </c>
      <c r="C861" s="7">
        <v>1312</v>
      </c>
      <c r="D861" s="2" t="s">
        <v>8</v>
      </c>
      <c r="E861" s="2">
        <v>917</v>
      </c>
      <c r="F861" s="2" t="s">
        <v>2320</v>
      </c>
      <c r="G861" s="2" t="s">
        <v>657</v>
      </c>
      <c r="H861" s="8" t="s">
        <v>2027</v>
      </c>
      <c r="I861" s="1">
        <v>0</v>
      </c>
      <c r="J861" s="1">
        <v>300000</v>
      </c>
      <c r="K861" s="1">
        <v>300000</v>
      </c>
      <c r="L861" s="1">
        <v>300000</v>
      </c>
      <c r="M861" s="1">
        <v>300000</v>
      </c>
      <c r="N861" s="1">
        <v>300000</v>
      </c>
      <c r="O861" s="1">
        <v>300000</v>
      </c>
      <c r="P861" s="1">
        <v>300000</v>
      </c>
      <c r="Q861" s="1">
        <v>300000</v>
      </c>
      <c r="R861" s="1">
        <v>300000</v>
      </c>
      <c r="S861" s="1">
        <v>300000</v>
      </c>
      <c r="T861" s="1">
        <v>300000</v>
      </c>
      <c r="U861" s="21">
        <v>0.53120000000000001</v>
      </c>
    </row>
    <row r="862" spans="1:21" x14ac:dyDescent="0.3">
      <c r="A862" s="7" t="s">
        <v>281</v>
      </c>
      <c r="B862" s="7" t="s">
        <v>659</v>
      </c>
      <c r="C862" s="7">
        <v>1312</v>
      </c>
      <c r="D862" s="2" t="s">
        <v>8</v>
      </c>
      <c r="E862" s="2">
        <v>917</v>
      </c>
      <c r="F862" s="2" t="s">
        <v>2321</v>
      </c>
      <c r="G862" s="2" t="s">
        <v>657</v>
      </c>
      <c r="H862" s="8" t="s">
        <v>2028</v>
      </c>
      <c r="I862" s="1">
        <v>500000</v>
      </c>
      <c r="J862" s="1">
        <v>500000</v>
      </c>
      <c r="K862" s="1">
        <v>500000</v>
      </c>
      <c r="L862" s="1">
        <v>500000</v>
      </c>
      <c r="M862" s="1">
        <v>500000</v>
      </c>
      <c r="N862" s="1">
        <v>500000</v>
      </c>
      <c r="O862" s="1">
        <v>500000</v>
      </c>
      <c r="P862" s="1">
        <v>500000</v>
      </c>
      <c r="Q862" s="1">
        <v>500000</v>
      </c>
      <c r="R862" s="1">
        <v>500000</v>
      </c>
      <c r="S862" s="1">
        <v>500000</v>
      </c>
      <c r="T862" s="1">
        <v>500000</v>
      </c>
      <c r="U862" s="21">
        <v>0.53120000000000001</v>
      </c>
    </row>
    <row r="863" spans="1:21" x14ac:dyDescent="0.3">
      <c r="A863" s="7" t="s">
        <v>281</v>
      </c>
      <c r="B863" s="7" t="s">
        <v>659</v>
      </c>
      <c r="C863" s="7">
        <v>1312</v>
      </c>
      <c r="D863" s="2" t="s">
        <v>8</v>
      </c>
      <c r="E863" s="2">
        <v>917</v>
      </c>
      <c r="F863" s="2" t="s">
        <v>2322</v>
      </c>
      <c r="G863" s="2" t="s">
        <v>657</v>
      </c>
      <c r="H863" s="8" t="s">
        <v>2029</v>
      </c>
      <c r="I863" s="1">
        <v>300000</v>
      </c>
      <c r="J863" s="1">
        <v>300000</v>
      </c>
      <c r="K863" s="1">
        <v>300000</v>
      </c>
      <c r="L863" s="1">
        <v>300000</v>
      </c>
      <c r="M863" s="1">
        <v>300000</v>
      </c>
      <c r="N863" s="1">
        <v>300000</v>
      </c>
      <c r="O863" s="1">
        <v>300000</v>
      </c>
      <c r="P863" s="1">
        <v>300000</v>
      </c>
      <c r="Q863" s="1">
        <v>300000</v>
      </c>
      <c r="R863" s="1">
        <v>300000</v>
      </c>
      <c r="S863" s="1">
        <v>300000</v>
      </c>
      <c r="T863" s="1">
        <v>300000</v>
      </c>
      <c r="U863" s="21">
        <v>0.53120000000000001</v>
      </c>
    </row>
    <row r="864" spans="1:21" x14ac:dyDescent="0.3">
      <c r="A864" s="7" t="s">
        <v>281</v>
      </c>
      <c r="B864" s="7" t="s">
        <v>659</v>
      </c>
      <c r="C864" s="7">
        <v>1312</v>
      </c>
      <c r="D864" s="2" t="s">
        <v>8</v>
      </c>
      <c r="E864" s="2">
        <v>917</v>
      </c>
      <c r="F864" s="2" t="s">
        <v>2323</v>
      </c>
      <c r="G864" s="2" t="s">
        <v>657</v>
      </c>
      <c r="H864" s="8" t="s">
        <v>2030</v>
      </c>
      <c r="I864" s="1">
        <v>1100000</v>
      </c>
      <c r="J864" s="1">
        <v>1200000</v>
      </c>
      <c r="K864" s="1">
        <v>1200000</v>
      </c>
      <c r="L864" s="1">
        <v>2100000</v>
      </c>
      <c r="M864" s="1">
        <v>2100000</v>
      </c>
      <c r="N864" s="1">
        <v>2100000</v>
      </c>
      <c r="O864" s="1">
        <v>1200000</v>
      </c>
      <c r="P864" s="1">
        <v>1200000</v>
      </c>
      <c r="Q864" s="1">
        <v>1200000</v>
      </c>
      <c r="R864" s="1">
        <v>1200000</v>
      </c>
      <c r="S864" s="1">
        <v>1200000</v>
      </c>
      <c r="T864" s="1">
        <v>1200000</v>
      </c>
      <c r="U864" s="21">
        <v>0.53120000000000001</v>
      </c>
    </row>
    <row r="865" spans="1:21" x14ac:dyDescent="0.3">
      <c r="A865" s="7" t="s">
        <v>281</v>
      </c>
      <c r="B865" s="7" t="s">
        <v>659</v>
      </c>
      <c r="C865" s="7">
        <v>1312</v>
      </c>
      <c r="D865" s="2" t="s">
        <v>8</v>
      </c>
      <c r="E865" s="2">
        <v>917</v>
      </c>
      <c r="F865" s="2" t="e">
        <v>#N/A</v>
      </c>
      <c r="G865" s="2" t="s">
        <v>657</v>
      </c>
      <c r="H865" s="8" t="s">
        <v>2031</v>
      </c>
      <c r="I865" s="1">
        <v>300000</v>
      </c>
      <c r="J865" s="1">
        <v>300000</v>
      </c>
      <c r="K865" s="1">
        <v>300000</v>
      </c>
      <c r="L865" s="1">
        <v>300000</v>
      </c>
      <c r="M865" s="1">
        <v>300000</v>
      </c>
      <c r="N865" s="1">
        <v>300000</v>
      </c>
      <c r="O865" s="1">
        <v>300000</v>
      </c>
      <c r="P865" s="1">
        <v>300000</v>
      </c>
      <c r="Q865" s="1">
        <v>300000</v>
      </c>
      <c r="R865" s="1">
        <v>300000</v>
      </c>
      <c r="S865" s="1">
        <v>300000</v>
      </c>
      <c r="T865" s="1">
        <v>300000</v>
      </c>
      <c r="U865" s="21">
        <v>0.53120000000000001</v>
      </c>
    </row>
    <row r="866" spans="1:21" x14ac:dyDescent="0.3">
      <c r="A866" s="7" t="s">
        <v>281</v>
      </c>
      <c r="B866" s="7" t="s">
        <v>659</v>
      </c>
      <c r="C866" s="7">
        <v>1312</v>
      </c>
      <c r="D866" s="2" t="s">
        <v>8</v>
      </c>
      <c r="E866" s="2">
        <v>917</v>
      </c>
      <c r="F866" s="2" t="e">
        <v>#N/A</v>
      </c>
      <c r="G866" s="2" t="s">
        <v>657</v>
      </c>
      <c r="H866" s="8" t="s">
        <v>2032</v>
      </c>
      <c r="I866" s="1">
        <v>300000</v>
      </c>
      <c r="J866" s="1">
        <v>300000</v>
      </c>
      <c r="K866" s="1">
        <v>300000</v>
      </c>
      <c r="L866" s="1">
        <v>300000</v>
      </c>
      <c r="M866" s="1">
        <v>300000</v>
      </c>
      <c r="N866" s="1">
        <v>300000</v>
      </c>
      <c r="O866" s="1">
        <v>300000</v>
      </c>
      <c r="P866" s="1">
        <v>300000</v>
      </c>
      <c r="Q866" s="1">
        <v>300000</v>
      </c>
      <c r="R866" s="1">
        <v>300000</v>
      </c>
      <c r="S866" s="1">
        <v>300000</v>
      </c>
      <c r="T866" s="1">
        <v>300000</v>
      </c>
      <c r="U866" s="21">
        <v>0.53120000000000001</v>
      </c>
    </row>
    <row r="867" spans="1:21" x14ac:dyDescent="0.3">
      <c r="A867" s="7" t="s">
        <v>281</v>
      </c>
      <c r="B867" s="7" t="s">
        <v>659</v>
      </c>
      <c r="C867" s="7">
        <v>1312</v>
      </c>
      <c r="D867" s="2" t="s">
        <v>8</v>
      </c>
      <c r="E867" s="2">
        <v>917</v>
      </c>
      <c r="F867" s="2" t="s">
        <v>2324</v>
      </c>
      <c r="G867" s="2" t="s">
        <v>657</v>
      </c>
      <c r="H867" s="8" t="s">
        <v>2033</v>
      </c>
      <c r="I867" s="1">
        <v>200000</v>
      </c>
      <c r="J867" s="1">
        <v>0</v>
      </c>
      <c r="K867" s="1">
        <v>100000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21">
        <v>0.53120000000000001</v>
      </c>
    </row>
    <row r="868" spans="1:21" x14ac:dyDescent="0.3">
      <c r="A868" s="7" t="s">
        <v>281</v>
      </c>
      <c r="B868" s="7" t="s">
        <v>659</v>
      </c>
      <c r="C868" s="7">
        <v>1312</v>
      </c>
      <c r="D868" s="2" t="s">
        <v>8</v>
      </c>
      <c r="E868" s="2">
        <v>917</v>
      </c>
      <c r="F868" s="2" t="s">
        <v>2325</v>
      </c>
      <c r="G868" s="2" t="s">
        <v>657</v>
      </c>
      <c r="H868" s="8" t="s">
        <v>2034</v>
      </c>
      <c r="I868" s="1">
        <v>200000</v>
      </c>
      <c r="J868" s="1">
        <v>0</v>
      </c>
      <c r="K868" s="1">
        <v>100000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21">
        <v>0.53120000000000001</v>
      </c>
    </row>
    <row r="869" spans="1:21" x14ac:dyDescent="0.3">
      <c r="A869" s="7" t="s">
        <v>281</v>
      </c>
      <c r="B869" s="7" t="s">
        <v>659</v>
      </c>
      <c r="C869" s="7">
        <v>1312</v>
      </c>
      <c r="D869" s="2" t="s">
        <v>8</v>
      </c>
      <c r="E869" s="2">
        <v>917</v>
      </c>
      <c r="F869" s="2" t="s">
        <v>2326</v>
      </c>
      <c r="G869" s="2" t="s">
        <v>657</v>
      </c>
      <c r="H869" s="8" t="s">
        <v>2035</v>
      </c>
      <c r="I869" s="1">
        <v>200000</v>
      </c>
      <c r="J869" s="1">
        <v>200000</v>
      </c>
      <c r="K869" s="1">
        <v>200000</v>
      </c>
      <c r="L869" s="1">
        <v>200000</v>
      </c>
      <c r="M869" s="1">
        <v>200000</v>
      </c>
      <c r="N869" s="1">
        <v>200000</v>
      </c>
      <c r="O869" s="1">
        <v>300000</v>
      </c>
      <c r="P869" s="1">
        <v>300000</v>
      </c>
      <c r="Q869" s="1">
        <v>300000</v>
      </c>
      <c r="R869" s="1">
        <v>300000</v>
      </c>
      <c r="S869" s="1">
        <v>300000</v>
      </c>
      <c r="T869" s="1">
        <v>200000</v>
      </c>
      <c r="U869" s="21">
        <v>0.53120000000000001</v>
      </c>
    </row>
    <row r="870" spans="1:21" x14ac:dyDescent="0.3">
      <c r="A870" s="7" t="s">
        <v>281</v>
      </c>
      <c r="B870" s="7" t="s">
        <v>659</v>
      </c>
      <c r="C870" s="7">
        <v>1312</v>
      </c>
      <c r="D870" s="2" t="s">
        <v>8</v>
      </c>
      <c r="E870" s="2">
        <v>917</v>
      </c>
      <c r="F870" s="2" t="s">
        <v>2327</v>
      </c>
      <c r="G870" s="2" t="s">
        <v>657</v>
      </c>
      <c r="H870" s="8" t="s">
        <v>2036</v>
      </c>
      <c r="I870" s="1">
        <v>180000</v>
      </c>
      <c r="J870" s="1">
        <v>180000</v>
      </c>
      <c r="K870" s="1">
        <v>180000</v>
      </c>
      <c r="L870" s="1">
        <v>180000</v>
      </c>
      <c r="M870" s="1">
        <v>180000</v>
      </c>
      <c r="N870" s="1">
        <v>180000</v>
      </c>
      <c r="O870" s="1">
        <v>600000</v>
      </c>
      <c r="P870" s="1">
        <v>600000</v>
      </c>
      <c r="Q870" s="1">
        <v>600000</v>
      </c>
      <c r="R870" s="1">
        <v>600000</v>
      </c>
      <c r="S870" s="1">
        <v>600000</v>
      </c>
      <c r="T870" s="1">
        <v>180000</v>
      </c>
      <c r="U870" s="21">
        <v>0.53120000000000001</v>
      </c>
    </row>
    <row r="871" spans="1:21" x14ac:dyDescent="0.3">
      <c r="A871" s="7" t="s">
        <v>281</v>
      </c>
      <c r="B871" s="7" t="s">
        <v>659</v>
      </c>
      <c r="C871" s="7">
        <v>1312</v>
      </c>
      <c r="D871" s="2" t="s">
        <v>8</v>
      </c>
      <c r="E871" s="2">
        <v>917</v>
      </c>
      <c r="F871" s="2" t="e">
        <v>#N/A</v>
      </c>
      <c r="G871" s="2" t="s">
        <v>657</v>
      </c>
      <c r="H871" s="8" t="s">
        <v>2037</v>
      </c>
      <c r="I871" s="1">
        <v>300000</v>
      </c>
      <c r="J871" s="1">
        <v>300000</v>
      </c>
      <c r="K871" s="1">
        <v>300000</v>
      </c>
      <c r="L871" s="1">
        <v>700000</v>
      </c>
      <c r="M871" s="1">
        <v>700000</v>
      </c>
      <c r="N871" s="1">
        <v>700000</v>
      </c>
      <c r="O871" s="1">
        <v>300000</v>
      </c>
      <c r="P871" s="1">
        <v>300000</v>
      </c>
      <c r="Q871" s="1">
        <v>300000</v>
      </c>
      <c r="R871" s="1">
        <v>300000</v>
      </c>
      <c r="S871" s="1">
        <v>300000</v>
      </c>
      <c r="T871" s="1">
        <v>600000</v>
      </c>
      <c r="U871" s="21">
        <v>0.53120000000000001</v>
      </c>
    </row>
    <row r="872" spans="1:21" x14ac:dyDescent="0.3">
      <c r="A872" s="7" t="s">
        <v>281</v>
      </c>
      <c r="B872" s="7" t="s">
        <v>659</v>
      </c>
      <c r="C872" s="7">
        <v>1312</v>
      </c>
      <c r="D872" s="2" t="s">
        <v>8</v>
      </c>
      <c r="E872" s="2">
        <v>917</v>
      </c>
      <c r="F872" s="2" t="s">
        <v>2328</v>
      </c>
      <c r="G872" s="2" t="s">
        <v>657</v>
      </c>
      <c r="H872" s="8" t="s">
        <v>2038</v>
      </c>
      <c r="I872" s="1">
        <v>10000</v>
      </c>
      <c r="J872" s="1">
        <v>10000</v>
      </c>
      <c r="K872" s="1">
        <v>10000</v>
      </c>
      <c r="L872" s="1">
        <v>10000</v>
      </c>
      <c r="M872" s="1">
        <v>10000</v>
      </c>
      <c r="N872" s="1">
        <v>10000</v>
      </c>
      <c r="O872" s="1">
        <v>10000</v>
      </c>
      <c r="P872" s="1">
        <v>10000</v>
      </c>
      <c r="Q872" s="1">
        <v>10000</v>
      </c>
      <c r="R872" s="1">
        <v>10000</v>
      </c>
      <c r="S872" s="1">
        <v>10000</v>
      </c>
      <c r="T872" s="1">
        <v>10000</v>
      </c>
      <c r="U872" s="21">
        <v>0.53120000000000001</v>
      </c>
    </row>
    <row r="873" spans="1:21" x14ac:dyDescent="0.3">
      <c r="A873" s="7" t="s">
        <v>281</v>
      </c>
      <c r="B873" s="7" t="s">
        <v>659</v>
      </c>
      <c r="C873" s="7">
        <v>1312</v>
      </c>
      <c r="D873" s="2" t="s">
        <v>8</v>
      </c>
      <c r="E873" s="2">
        <v>917</v>
      </c>
      <c r="F873" s="2" t="s">
        <v>2329</v>
      </c>
      <c r="G873" s="2" t="s">
        <v>657</v>
      </c>
      <c r="H873" s="8" t="s">
        <v>2039</v>
      </c>
      <c r="I873" s="1">
        <v>0</v>
      </c>
      <c r="J873" s="1">
        <v>10000</v>
      </c>
      <c r="K873" s="1">
        <v>10000</v>
      </c>
      <c r="L873" s="1">
        <v>100000</v>
      </c>
      <c r="M873" s="1">
        <v>100000</v>
      </c>
      <c r="N873" s="1">
        <v>100000</v>
      </c>
      <c r="O873" s="1">
        <v>20000</v>
      </c>
      <c r="P873" s="1">
        <v>20000</v>
      </c>
      <c r="Q873" s="1">
        <v>20000</v>
      </c>
      <c r="R873" s="1">
        <v>20000</v>
      </c>
      <c r="S873" s="1">
        <v>20000</v>
      </c>
      <c r="T873" s="1">
        <v>1100000</v>
      </c>
      <c r="U873" s="21">
        <v>0.53120000000000001</v>
      </c>
    </row>
    <row r="874" spans="1:21" x14ac:dyDescent="0.3">
      <c r="A874" s="7" t="s">
        <v>281</v>
      </c>
      <c r="B874" s="7" t="s">
        <v>659</v>
      </c>
      <c r="C874" s="7">
        <v>1312</v>
      </c>
      <c r="D874" s="2" t="s">
        <v>8</v>
      </c>
      <c r="E874" s="2">
        <v>917</v>
      </c>
      <c r="F874" s="2" t="s">
        <v>2330</v>
      </c>
      <c r="G874" s="2" t="s">
        <v>657</v>
      </c>
      <c r="H874" s="8" t="s">
        <v>2040</v>
      </c>
      <c r="I874" s="1">
        <v>10000</v>
      </c>
      <c r="J874" s="1">
        <v>10000</v>
      </c>
      <c r="K874" s="1">
        <v>10000</v>
      </c>
      <c r="L874" s="1">
        <v>10000</v>
      </c>
      <c r="M874" s="1">
        <v>10000</v>
      </c>
      <c r="N874" s="1">
        <v>10000</v>
      </c>
      <c r="O874" s="1">
        <v>1100000</v>
      </c>
      <c r="P874" s="1">
        <v>1100000</v>
      </c>
      <c r="Q874" s="1">
        <v>1100000</v>
      </c>
      <c r="R874" s="1">
        <v>1100000</v>
      </c>
      <c r="S874" s="1">
        <v>1100000</v>
      </c>
      <c r="T874" s="1">
        <v>10000</v>
      </c>
      <c r="U874" s="21">
        <v>0.53120000000000001</v>
      </c>
    </row>
    <row r="875" spans="1:21" x14ac:dyDescent="0.3">
      <c r="A875" s="7" t="s">
        <v>281</v>
      </c>
      <c r="B875" s="7" t="s">
        <v>659</v>
      </c>
      <c r="C875" s="7">
        <v>1312</v>
      </c>
      <c r="D875" s="2" t="s">
        <v>8</v>
      </c>
      <c r="E875" s="2">
        <v>917</v>
      </c>
      <c r="F875" s="2" t="s">
        <v>2331</v>
      </c>
      <c r="G875" s="2" t="s">
        <v>657</v>
      </c>
      <c r="H875" s="8" t="s">
        <v>2041</v>
      </c>
      <c r="I875" s="1">
        <v>10000</v>
      </c>
      <c r="J875" s="1">
        <v>10000</v>
      </c>
      <c r="K875" s="1">
        <v>10000</v>
      </c>
      <c r="L875" s="1">
        <v>600000</v>
      </c>
      <c r="M875" s="1">
        <v>600000</v>
      </c>
      <c r="N875" s="1">
        <v>600000</v>
      </c>
      <c r="O875" s="1">
        <v>20000</v>
      </c>
      <c r="P875" s="1">
        <v>20000</v>
      </c>
      <c r="Q875" s="1">
        <v>20000</v>
      </c>
      <c r="R875" s="1">
        <v>20000</v>
      </c>
      <c r="S875" s="1">
        <v>20000</v>
      </c>
      <c r="T875" s="1">
        <v>10000</v>
      </c>
      <c r="U875" s="21">
        <v>0.53120000000000001</v>
      </c>
    </row>
    <row r="876" spans="1:21" x14ac:dyDescent="0.3">
      <c r="A876" s="7" t="s">
        <v>281</v>
      </c>
      <c r="B876" s="7" t="s">
        <v>659</v>
      </c>
      <c r="C876" s="7">
        <v>1312</v>
      </c>
      <c r="D876" s="2" t="s">
        <v>8</v>
      </c>
      <c r="E876" s="2">
        <v>917</v>
      </c>
      <c r="F876" s="2" t="s">
        <v>2332</v>
      </c>
      <c r="G876" s="2" t="s">
        <v>657</v>
      </c>
      <c r="H876" s="8" t="s">
        <v>2042</v>
      </c>
      <c r="I876" s="1">
        <v>10000</v>
      </c>
      <c r="J876" s="1">
        <v>10000</v>
      </c>
      <c r="K876" s="1">
        <v>10000</v>
      </c>
      <c r="L876" s="1">
        <v>1100000</v>
      </c>
      <c r="M876" s="1">
        <v>1100000</v>
      </c>
      <c r="N876" s="1">
        <v>1100000</v>
      </c>
      <c r="O876" s="1">
        <v>1100000</v>
      </c>
      <c r="P876" s="1">
        <v>1100000</v>
      </c>
      <c r="Q876" s="1">
        <v>1100000</v>
      </c>
      <c r="R876" s="1">
        <v>1100000</v>
      </c>
      <c r="S876" s="1">
        <v>1100000</v>
      </c>
      <c r="T876" s="1">
        <v>1100000</v>
      </c>
      <c r="U876" s="21">
        <v>0.53120000000000001</v>
      </c>
    </row>
    <row r="877" spans="1:21" x14ac:dyDescent="0.3">
      <c r="A877" s="7" t="s">
        <v>281</v>
      </c>
      <c r="B877" s="7" t="s">
        <v>659</v>
      </c>
      <c r="C877" s="7">
        <v>1312</v>
      </c>
      <c r="D877" s="2" t="s">
        <v>8</v>
      </c>
      <c r="E877" s="2">
        <v>917</v>
      </c>
      <c r="F877" s="2" t="s">
        <v>2333</v>
      </c>
      <c r="G877" s="2" t="s">
        <v>657</v>
      </c>
      <c r="H877" s="8" t="s">
        <v>2043</v>
      </c>
      <c r="I877" s="1">
        <v>10000</v>
      </c>
      <c r="J877" s="1">
        <v>300000</v>
      </c>
      <c r="K877" s="1">
        <v>300000</v>
      </c>
      <c r="L877" s="1">
        <v>300000</v>
      </c>
      <c r="M877" s="1">
        <v>300000</v>
      </c>
      <c r="N877" s="1">
        <v>300000</v>
      </c>
      <c r="O877" s="1">
        <v>30000</v>
      </c>
      <c r="P877" s="1">
        <v>30000</v>
      </c>
      <c r="Q877" s="1">
        <v>30000</v>
      </c>
      <c r="R877" s="1">
        <v>30000</v>
      </c>
      <c r="S877" s="1">
        <v>30000</v>
      </c>
      <c r="T877" s="1">
        <v>300000</v>
      </c>
      <c r="U877" s="21">
        <v>0.53120000000000001</v>
      </c>
    </row>
    <row r="878" spans="1:21" x14ac:dyDescent="0.3">
      <c r="A878" s="7" t="s">
        <v>281</v>
      </c>
      <c r="B878" s="7" t="s">
        <v>659</v>
      </c>
      <c r="C878" s="7">
        <v>1312</v>
      </c>
      <c r="D878" s="2" t="s">
        <v>8</v>
      </c>
      <c r="E878" s="2">
        <v>917</v>
      </c>
      <c r="F878" s="2" t="s">
        <v>2334</v>
      </c>
      <c r="G878" s="2" t="s">
        <v>657</v>
      </c>
      <c r="H878" s="8" t="s">
        <v>2044</v>
      </c>
      <c r="I878" s="1">
        <v>500000</v>
      </c>
      <c r="J878" s="1">
        <v>200000</v>
      </c>
      <c r="K878" s="1">
        <v>1100000</v>
      </c>
      <c r="L878" s="1">
        <v>600000</v>
      </c>
      <c r="M878" s="1">
        <v>600000</v>
      </c>
      <c r="N878" s="1">
        <v>280000</v>
      </c>
      <c r="O878" s="1">
        <v>200000</v>
      </c>
      <c r="P878" s="1">
        <v>200000</v>
      </c>
      <c r="Q878" s="1">
        <v>200000</v>
      </c>
      <c r="R878" s="1">
        <v>200000</v>
      </c>
      <c r="S878" s="1">
        <v>200000</v>
      </c>
      <c r="T878" s="1">
        <v>600000</v>
      </c>
      <c r="U878" s="21">
        <v>0.53120000000000001</v>
      </c>
    </row>
    <row r="879" spans="1:21" x14ac:dyDescent="0.3">
      <c r="A879" s="7" t="s">
        <v>281</v>
      </c>
      <c r="B879" s="7" t="s">
        <v>659</v>
      </c>
      <c r="C879" s="7">
        <v>1312</v>
      </c>
      <c r="D879" s="2" t="s">
        <v>252</v>
      </c>
      <c r="E879" s="2">
        <v>999</v>
      </c>
      <c r="F879" s="2" t="s">
        <v>252</v>
      </c>
      <c r="G879" s="2" t="s">
        <v>657</v>
      </c>
      <c r="H879" s="8" t="s">
        <v>1777</v>
      </c>
      <c r="I879" s="1">
        <v>500000</v>
      </c>
      <c r="J879" s="1">
        <v>1300000</v>
      </c>
      <c r="K879" s="1">
        <v>2000000</v>
      </c>
      <c r="L879" s="1">
        <v>4000000</v>
      </c>
      <c r="M879" s="1">
        <v>4000000</v>
      </c>
      <c r="N879" s="1">
        <v>4000000</v>
      </c>
      <c r="O879" s="1">
        <v>7000000</v>
      </c>
      <c r="P879" s="1">
        <v>7000000</v>
      </c>
      <c r="Q879" s="1">
        <v>7000000</v>
      </c>
      <c r="R879" s="1">
        <v>7000000</v>
      </c>
      <c r="S879" s="1">
        <v>7000000</v>
      </c>
      <c r="T879" s="1">
        <v>6100000</v>
      </c>
      <c r="U879" s="21">
        <v>0.53120000000000001</v>
      </c>
    </row>
    <row r="880" spans="1:21" x14ac:dyDescent="0.3">
      <c r="A880" s="7" t="s">
        <v>281</v>
      </c>
      <c r="B880" s="7" t="s">
        <v>659</v>
      </c>
      <c r="C880" s="7">
        <v>1312</v>
      </c>
      <c r="D880" s="2" t="s">
        <v>8</v>
      </c>
      <c r="E880" s="2">
        <v>917</v>
      </c>
      <c r="F880" s="2" t="s">
        <v>2335</v>
      </c>
      <c r="G880" s="2" t="s">
        <v>656</v>
      </c>
      <c r="H880" s="8" t="s">
        <v>2045</v>
      </c>
      <c r="I880" s="1">
        <v>100000</v>
      </c>
      <c r="J880" s="1">
        <v>100000</v>
      </c>
      <c r="K880" s="1">
        <v>100000</v>
      </c>
      <c r="L880" s="1">
        <v>100000</v>
      </c>
      <c r="M880" s="1">
        <v>100000</v>
      </c>
      <c r="N880" s="1">
        <v>100000</v>
      </c>
      <c r="O880" s="1">
        <v>300000</v>
      </c>
      <c r="P880" s="1">
        <v>300000</v>
      </c>
      <c r="Q880" s="1">
        <v>300000</v>
      </c>
      <c r="R880" s="1">
        <v>300000</v>
      </c>
      <c r="S880" s="1">
        <v>300000</v>
      </c>
      <c r="T880" s="1">
        <v>300000</v>
      </c>
      <c r="U880" s="21">
        <v>0.53120000000000001</v>
      </c>
    </row>
    <row r="881" spans="1:21" x14ac:dyDescent="0.3">
      <c r="A881" s="7" t="s">
        <v>281</v>
      </c>
      <c r="B881" s="7" t="s">
        <v>659</v>
      </c>
      <c r="C881" s="7">
        <v>1312</v>
      </c>
      <c r="D881" s="2" t="s">
        <v>8</v>
      </c>
      <c r="E881" s="2">
        <v>917</v>
      </c>
      <c r="F881" s="2" t="s">
        <v>2336</v>
      </c>
      <c r="G881" s="2" t="s">
        <v>656</v>
      </c>
      <c r="H881" s="8" t="s">
        <v>2046</v>
      </c>
      <c r="I881" s="1">
        <v>200000</v>
      </c>
      <c r="J881" s="1">
        <v>120000</v>
      </c>
      <c r="K881" s="1">
        <v>120000</v>
      </c>
      <c r="L881" s="1">
        <v>120000</v>
      </c>
      <c r="M881" s="1">
        <v>120000</v>
      </c>
      <c r="N881" s="1">
        <v>120000</v>
      </c>
      <c r="O881" s="1">
        <v>300000</v>
      </c>
      <c r="P881" s="1">
        <v>300000</v>
      </c>
      <c r="Q881" s="1">
        <v>300000</v>
      </c>
      <c r="R881" s="1">
        <v>300000</v>
      </c>
      <c r="S881" s="1">
        <v>300000</v>
      </c>
      <c r="T881" s="1">
        <v>300000</v>
      </c>
      <c r="U881" s="21">
        <v>0.53120000000000001</v>
      </c>
    </row>
    <row r="882" spans="1:21" x14ac:dyDescent="0.3">
      <c r="A882" s="7" t="s">
        <v>281</v>
      </c>
      <c r="B882" s="7" t="s">
        <v>659</v>
      </c>
      <c r="C882" s="7">
        <v>1312</v>
      </c>
      <c r="D882" s="2" t="s">
        <v>8</v>
      </c>
      <c r="E882" s="2">
        <v>917</v>
      </c>
      <c r="F882" s="2" t="s">
        <v>2337</v>
      </c>
      <c r="G882" s="2" t="s">
        <v>656</v>
      </c>
      <c r="H882" s="8" t="s">
        <v>2047</v>
      </c>
      <c r="I882" s="1">
        <v>100000</v>
      </c>
      <c r="J882" s="1">
        <v>100000</v>
      </c>
      <c r="K882" s="1">
        <v>100000</v>
      </c>
      <c r="L882" s="1">
        <v>150000</v>
      </c>
      <c r="M882" s="1">
        <v>150000</v>
      </c>
      <c r="N882" s="1">
        <v>150000</v>
      </c>
      <c r="O882" s="1">
        <v>200000</v>
      </c>
      <c r="P882" s="1">
        <v>200000</v>
      </c>
      <c r="Q882" s="1">
        <v>200000</v>
      </c>
      <c r="R882" s="1">
        <v>300000</v>
      </c>
      <c r="S882" s="1">
        <v>300000</v>
      </c>
      <c r="T882" s="1">
        <v>300000</v>
      </c>
      <c r="U882" s="21">
        <v>0.53120000000000001</v>
      </c>
    </row>
    <row r="883" spans="1:21" x14ac:dyDescent="0.3">
      <c r="A883" s="7" t="s">
        <v>281</v>
      </c>
      <c r="B883" s="7" t="s">
        <v>659</v>
      </c>
      <c r="C883" s="7">
        <v>1312</v>
      </c>
      <c r="D883" s="2" t="s">
        <v>8</v>
      </c>
      <c r="E883" s="2">
        <v>917</v>
      </c>
      <c r="F883" s="2" t="s">
        <v>2338</v>
      </c>
      <c r="G883" s="2" t="s">
        <v>656</v>
      </c>
      <c r="H883" s="8" t="s">
        <v>2048</v>
      </c>
      <c r="I883" s="1">
        <v>100000</v>
      </c>
      <c r="J883" s="1">
        <v>100000</v>
      </c>
      <c r="K883" s="1">
        <v>150000</v>
      </c>
      <c r="L883" s="1">
        <v>200000</v>
      </c>
      <c r="M883" s="1">
        <v>200000</v>
      </c>
      <c r="N883" s="1">
        <v>200000</v>
      </c>
      <c r="O883" s="1">
        <v>300000</v>
      </c>
      <c r="P883" s="1">
        <v>300000</v>
      </c>
      <c r="Q883" s="1">
        <v>300000</v>
      </c>
      <c r="R883" s="1">
        <v>400000</v>
      </c>
      <c r="S883" s="1">
        <v>400000</v>
      </c>
      <c r="T883" s="1">
        <v>400000</v>
      </c>
      <c r="U883" s="21">
        <v>0.53120000000000001</v>
      </c>
    </row>
    <row r="884" spans="1:21" x14ac:dyDescent="0.3">
      <c r="A884" s="7" t="s">
        <v>281</v>
      </c>
      <c r="B884" s="7" t="s">
        <v>659</v>
      </c>
      <c r="C884" s="7">
        <v>1312</v>
      </c>
      <c r="D884" s="2" t="s">
        <v>8</v>
      </c>
      <c r="E884" s="2">
        <v>917</v>
      </c>
      <c r="F884" s="2" t="s">
        <v>2339</v>
      </c>
      <c r="G884" s="2" t="s">
        <v>656</v>
      </c>
      <c r="H884" s="8" t="s">
        <v>2049</v>
      </c>
      <c r="I884" s="1">
        <v>200000</v>
      </c>
      <c r="J884" s="1">
        <v>200000</v>
      </c>
      <c r="K884" s="1">
        <v>200000</v>
      </c>
      <c r="L884" s="1">
        <v>200000</v>
      </c>
      <c r="M884" s="1">
        <v>200000</v>
      </c>
      <c r="N884" s="1">
        <v>200000</v>
      </c>
      <c r="O884" s="1">
        <v>300000</v>
      </c>
      <c r="P884" s="1">
        <v>300000</v>
      </c>
      <c r="Q884" s="1">
        <v>300000</v>
      </c>
      <c r="R884" s="1">
        <v>350000</v>
      </c>
      <c r="S884" s="1">
        <v>350000</v>
      </c>
      <c r="T884" s="1">
        <v>350000</v>
      </c>
      <c r="U884" s="21">
        <v>0.53120000000000001</v>
      </c>
    </row>
    <row r="885" spans="1:21" x14ac:dyDescent="0.3">
      <c r="A885" s="7" t="s">
        <v>281</v>
      </c>
      <c r="B885" s="7" t="s">
        <v>659</v>
      </c>
      <c r="C885" s="7">
        <v>1312</v>
      </c>
      <c r="D885" s="2" t="s">
        <v>8</v>
      </c>
      <c r="E885" s="2">
        <v>917</v>
      </c>
      <c r="F885" s="2" t="s">
        <v>715</v>
      </c>
      <c r="G885" s="2" t="s">
        <v>656</v>
      </c>
      <c r="H885" s="8" t="s">
        <v>2050</v>
      </c>
      <c r="I885" s="1">
        <v>100000</v>
      </c>
      <c r="J885" s="1">
        <v>300000</v>
      </c>
      <c r="K885" s="1">
        <v>400000</v>
      </c>
      <c r="L885" s="1">
        <v>500000</v>
      </c>
      <c r="M885" s="1">
        <v>500000</v>
      </c>
      <c r="N885" s="1">
        <v>500000</v>
      </c>
      <c r="O885" s="1">
        <v>500000</v>
      </c>
      <c r="P885" s="1">
        <v>500000</v>
      </c>
      <c r="Q885" s="1">
        <v>500000</v>
      </c>
      <c r="R885" s="1">
        <v>600000</v>
      </c>
      <c r="S885" s="1">
        <v>500000</v>
      </c>
      <c r="T885" s="1">
        <v>600000</v>
      </c>
      <c r="U885" s="21">
        <v>0.53120000000000001</v>
      </c>
    </row>
    <row r="886" spans="1:21" x14ac:dyDescent="0.3">
      <c r="A886" s="7" t="s">
        <v>281</v>
      </c>
      <c r="B886" s="7" t="s">
        <v>659</v>
      </c>
      <c r="C886" s="7">
        <v>1312</v>
      </c>
      <c r="D886" s="2" t="s">
        <v>8</v>
      </c>
      <c r="E886" s="2">
        <v>917</v>
      </c>
      <c r="F886" s="2" t="s">
        <v>730</v>
      </c>
      <c r="G886" s="2" t="s">
        <v>656</v>
      </c>
      <c r="H886" s="8" t="s">
        <v>2051</v>
      </c>
      <c r="I886" s="1">
        <v>100000</v>
      </c>
      <c r="J886" s="1">
        <v>50000</v>
      </c>
      <c r="K886" s="1">
        <v>100000</v>
      </c>
      <c r="L886" s="1">
        <v>200000</v>
      </c>
      <c r="M886" s="1">
        <v>200000</v>
      </c>
      <c r="N886" s="1">
        <v>200000</v>
      </c>
      <c r="O886" s="1">
        <v>300000</v>
      </c>
      <c r="P886" s="1">
        <v>300000</v>
      </c>
      <c r="Q886" s="1">
        <v>300000</v>
      </c>
      <c r="R886" s="1">
        <v>100000</v>
      </c>
      <c r="S886" s="1">
        <v>100000</v>
      </c>
      <c r="T886" s="1">
        <v>100000</v>
      </c>
      <c r="U886" s="21">
        <v>0.53120000000000001</v>
      </c>
    </row>
    <row r="887" spans="1:21" x14ac:dyDescent="0.3">
      <c r="A887" s="7" t="s">
        <v>281</v>
      </c>
      <c r="B887" s="7" t="s">
        <v>659</v>
      </c>
      <c r="C887" s="7">
        <v>1312</v>
      </c>
      <c r="D887" s="2" t="s">
        <v>8</v>
      </c>
      <c r="E887" s="2">
        <v>917</v>
      </c>
      <c r="F887" s="2" t="s">
        <v>2340</v>
      </c>
      <c r="G887" s="2" t="s">
        <v>656</v>
      </c>
      <c r="H887" s="8" t="s">
        <v>2052</v>
      </c>
      <c r="I887" s="1">
        <v>200000</v>
      </c>
      <c r="J887" s="1">
        <v>200000</v>
      </c>
      <c r="K887" s="1">
        <v>400000</v>
      </c>
      <c r="L887" s="1">
        <v>400000</v>
      </c>
      <c r="M887" s="1">
        <v>400000</v>
      </c>
      <c r="N887" s="1">
        <v>400000</v>
      </c>
      <c r="O887" s="1">
        <v>400000</v>
      </c>
      <c r="P887" s="1">
        <v>400000</v>
      </c>
      <c r="Q887" s="1">
        <v>400000</v>
      </c>
      <c r="R887" s="1">
        <v>400000</v>
      </c>
      <c r="S887" s="1">
        <v>300000</v>
      </c>
      <c r="T887" s="1">
        <v>400000</v>
      </c>
      <c r="U887" s="21">
        <v>0.53120000000000001</v>
      </c>
    </row>
    <row r="888" spans="1:21" x14ac:dyDescent="0.3">
      <c r="A888" s="7" t="s">
        <v>281</v>
      </c>
      <c r="B888" s="7" t="s">
        <v>659</v>
      </c>
      <c r="C888" s="7">
        <v>1312</v>
      </c>
      <c r="D888" s="2" t="s">
        <v>8</v>
      </c>
      <c r="E888" s="2">
        <v>917</v>
      </c>
      <c r="F888" s="2" t="s">
        <v>2341</v>
      </c>
      <c r="G888" s="2" t="s">
        <v>656</v>
      </c>
      <c r="H888" s="8" t="s">
        <v>2053</v>
      </c>
      <c r="I888" s="1">
        <v>200000</v>
      </c>
      <c r="J888" s="1">
        <v>200000</v>
      </c>
      <c r="K888" s="1">
        <v>200000</v>
      </c>
      <c r="L888" s="1">
        <v>200000</v>
      </c>
      <c r="M888" s="1">
        <v>200000</v>
      </c>
      <c r="N888" s="1">
        <v>200000</v>
      </c>
      <c r="O888" s="1">
        <v>400000</v>
      </c>
      <c r="P888" s="1">
        <v>400000</v>
      </c>
      <c r="Q888" s="1">
        <v>400000</v>
      </c>
      <c r="R888" s="1">
        <v>400000</v>
      </c>
      <c r="S888" s="1">
        <v>300000</v>
      </c>
      <c r="T888" s="1">
        <v>400000</v>
      </c>
      <c r="U888" s="21">
        <v>0.53120000000000001</v>
      </c>
    </row>
    <row r="889" spans="1:21" x14ac:dyDescent="0.3">
      <c r="A889" s="7" t="s">
        <v>281</v>
      </c>
      <c r="B889" s="7" t="s">
        <v>659</v>
      </c>
      <c r="C889" s="7">
        <v>1312</v>
      </c>
      <c r="D889" s="2" t="s">
        <v>8</v>
      </c>
      <c r="E889" s="2">
        <v>917</v>
      </c>
      <c r="F889" s="2" t="s">
        <v>720</v>
      </c>
      <c r="G889" s="2" t="s">
        <v>656</v>
      </c>
      <c r="H889" s="8" t="s">
        <v>619</v>
      </c>
      <c r="I889" s="1">
        <v>100000</v>
      </c>
      <c r="J889" s="1">
        <v>200000</v>
      </c>
      <c r="K889" s="1">
        <v>300000</v>
      </c>
      <c r="L889" s="1">
        <v>400000</v>
      </c>
      <c r="M889" s="1">
        <v>400000</v>
      </c>
      <c r="N889" s="1">
        <v>400000</v>
      </c>
      <c r="O889" s="1">
        <v>400000</v>
      </c>
      <c r="P889" s="1">
        <v>400000</v>
      </c>
      <c r="Q889" s="1">
        <v>400000</v>
      </c>
      <c r="R889" s="1">
        <v>400000</v>
      </c>
      <c r="S889" s="1">
        <v>400000</v>
      </c>
      <c r="T889" s="1">
        <v>400000</v>
      </c>
      <c r="U889" s="21">
        <v>0.53120000000000001</v>
      </c>
    </row>
    <row r="890" spans="1:21" x14ac:dyDescent="0.3">
      <c r="A890" s="7" t="s">
        <v>281</v>
      </c>
      <c r="B890" s="7" t="s">
        <v>659</v>
      </c>
      <c r="C890" s="7">
        <v>1312</v>
      </c>
      <c r="D890" s="2" t="s">
        <v>8</v>
      </c>
      <c r="E890" s="2">
        <v>917</v>
      </c>
      <c r="F890" s="2" t="s">
        <v>2342</v>
      </c>
      <c r="G890" s="2" t="s">
        <v>656</v>
      </c>
      <c r="H890" s="8" t="s">
        <v>2054</v>
      </c>
      <c r="I890" s="1">
        <v>200000</v>
      </c>
      <c r="J890" s="1">
        <v>200000</v>
      </c>
      <c r="K890" s="1">
        <v>200000</v>
      </c>
      <c r="L890" s="1">
        <v>200000</v>
      </c>
      <c r="M890" s="1">
        <v>200000</v>
      </c>
      <c r="N890" s="1">
        <v>200000</v>
      </c>
      <c r="O890" s="1">
        <v>300000</v>
      </c>
      <c r="P890" s="1">
        <v>300000</v>
      </c>
      <c r="Q890" s="1">
        <v>300000</v>
      </c>
      <c r="R890" s="1">
        <v>400000</v>
      </c>
      <c r="S890" s="1">
        <v>400000</v>
      </c>
      <c r="T890" s="1">
        <v>400000</v>
      </c>
      <c r="U890" s="21">
        <v>0.53120000000000001</v>
      </c>
    </row>
    <row r="891" spans="1:21" x14ac:dyDescent="0.3">
      <c r="A891" s="7" t="s">
        <v>281</v>
      </c>
      <c r="B891" s="7" t="s">
        <v>659</v>
      </c>
      <c r="C891" s="7">
        <v>1312</v>
      </c>
      <c r="D891" s="2" t="s">
        <v>8</v>
      </c>
      <c r="E891" s="2">
        <v>917</v>
      </c>
      <c r="F891" s="2" t="s">
        <v>2343</v>
      </c>
      <c r="G891" s="2" t="s">
        <v>656</v>
      </c>
      <c r="H891" s="8" t="s">
        <v>2055</v>
      </c>
      <c r="I891" s="1">
        <v>100000</v>
      </c>
      <c r="J891" s="1">
        <v>200000</v>
      </c>
      <c r="K891" s="1">
        <v>300000</v>
      </c>
      <c r="L891" s="1">
        <v>300000</v>
      </c>
      <c r="M891" s="1">
        <v>300000</v>
      </c>
      <c r="N891" s="1">
        <v>300000</v>
      </c>
      <c r="O891" s="1">
        <v>300000</v>
      </c>
      <c r="P891" s="1">
        <v>300000</v>
      </c>
      <c r="Q891" s="1">
        <v>300000</v>
      </c>
      <c r="R891" s="1">
        <v>300000</v>
      </c>
      <c r="S891" s="1">
        <v>300000</v>
      </c>
      <c r="T891" s="1">
        <v>300000</v>
      </c>
      <c r="U891" s="21">
        <v>0.53120000000000001</v>
      </c>
    </row>
    <row r="892" spans="1:21" x14ac:dyDescent="0.3">
      <c r="A892" s="7" t="s">
        <v>281</v>
      </c>
      <c r="B892" s="7" t="s">
        <v>659</v>
      </c>
      <c r="C892" s="7">
        <v>1312</v>
      </c>
      <c r="D892" s="2" t="s">
        <v>8</v>
      </c>
      <c r="E892" s="2">
        <v>917</v>
      </c>
      <c r="F892" s="2" t="s">
        <v>719</v>
      </c>
      <c r="G892" s="2" t="s">
        <v>656</v>
      </c>
      <c r="H892" s="8" t="s">
        <v>618</v>
      </c>
      <c r="I892" s="1">
        <v>100000</v>
      </c>
      <c r="J892" s="1">
        <v>100000</v>
      </c>
      <c r="K892" s="1">
        <v>100000</v>
      </c>
      <c r="L892" s="1">
        <v>100000</v>
      </c>
      <c r="M892" s="1">
        <v>100000</v>
      </c>
      <c r="N892" s="1">
        <v>100000</v>
      </c>
      <c r="O892" s="1">
        <v>200000</v>
      </c>
      <c r="P892" s="1">
        <v>200000</v>
      </c>
      <c r="Q892" s="1">
        <v>200000</v>
      </c>
      <c r="R892" s="1">
        <v>300000</v>
      </c>
      <c r="S892" s="1">
        <v>300000</v>
      </c>
      <c r="T892" s="1">
        <v>300000</v>
      </c>
      <c r="U892" s="21">
        <v>0.53120000000000001</v>
      </c>
    </row>
    <row r="893" spans="1:21" x14ac:dyDescent="0.3">
      <c r="A893" s="7" t="s">
        <v>281</v>
      </c>
      <c r="B893" s="7" t="s">
        <v>659</v>
      </c>
      <c r="C893" s="7">
        <v>1312</v>
      </c>
      <c r="D893" s="2" t="s">
        <v>8</v>
      </c>
      <c r="E893" s="2">
        <v>917</v>
      </c>
      <c r="F893" s="2" t="s">
        <v>718</v>
      </c>
      <c r="G893" s="2" t="s">
        <v>656</v>
      </c>
      <c r="H893" s="8" t="s">
        <v>2056</v>
      </c>
      <c r="I893" s="1">
        <v>100000</v>
      </c>
      <c r="J893" s="1">
        <v>200000</v>
      </c>
      <c r="K893" s="1">
        <v>200000</v>
      </c>
      <c r="L893" s="1">
        <v>200000</v>
      </c>
      <c r="M893" s="1">
        <v>200000</v>
      </c>
      <c r="N893" s="1">
        <v>200000</v>
      </c>
      <c r="O893" s="1">
        <v>300000</v>
      </c>
      <c r="P893" s="1">
        <v>300000</v>
      </c>
      <c r="Q893" s="1">
        <v>300000</v>
      </c>
      <c r="R893" s="1">
        <v>300000</v>
      </c>
      <c r="S893" s="1">
        <v>300000</v>
      </c>
      <c r="T893" s="1">
        <v>300000</v>
      </c>
      <c r="U893" s="21">
        <v>0.53120000000000001</v>
      </c>
    </row>
    <row r="894" spans="1:21" x14ac:dyDescent="0.3">
      <c r="A894" s="7" t="s">
        <v>281</v>
      </c>
      <c r="B894" s="7" t="s">
        <v>659</v>
      </c>
      <c r="C894" s="7">
        <v>1312</v>
      </c>
      <c r="D894" s="2" t="s">
        <v>8</v>
      </c>
      <c r="E894" s="2">
        <v>917</v>
      </c>
      <c r="F894" s="2" t="s">
        <v>721</v>
      </c>
      <c r="G894" s="2" t="s">
        <v>656</v>
      </c>
      <c r="H894" s="8" t="s">
        <v>2057</v>
      </c>
      <c r="I894" s="1">
        <v>100000</v>
      </c>
      <c r="J894" s="1">
        <v>100000</v>
      </c>
      <c r="K894" s="1">
        <v>100000</v>
      </c>
      <c r="L894" s="1">
        <v>100000</v>
      </c>
      <c r="M894" s="1">
        <v>100000</v>
      </c>
      <c r="N894" s="1">
        <v>100000</v>
      </c>
      <c r="O894" s="1">
        <v>200000</v>
      </c>
      <c r="P894" s="1">
        <v>200000</v>
      </c>
      <c r="Q894" s="1">
        <v>200000</v>
      </c>
      <c r="R894" s="1">
        <v>200000</v>
      </c>
      <c r="S894" s="1">
        <v>200000</v>
      </c>
      <c r="T894" s="1">
        <v>200000</v>
      </c>
      <c r="U894" s="21">
        <v>0.53120000000000001</v>
      </c>
    </row>
    <row r="895" spans="1:21" x14ac:dyDescent="0.3">
      <c r="A895" s="7" t="s">
        <v>281</v>
      </c>
      <c r="B895" s="7" t="s">
        <v>659</v>
      </c>
      <c r="C895" s="7">
        <v>1312</v>
      </c>
      <c r="D895" s="2" t="s">
        <v>8</v>
      </c>
      <c r="E895" s="2">
        <v>917</v>
      </c>
      <c r="F895" s="2" t="s">
        <v>2344</v>
      </c>
      <c r="G895" s="2" t="s">
        <v>656</v>
      </c>
      <c r="H895" s="8" t="s">
        <v>2058</v>
      </c>
      <c r="I895" s="1">
        <v>100000</v>
      </c>
      <c r="J895" s="1">
        <v>200000</v>
      </c>
      <c r="K895" s="1">
        <v>200000</v>
      </c>
      <c r="L895" s="1">
        <v>200000</v>
      </c>
      <c r="M895" s="1">
        <v>200000</v>
      </c>
      <c r="N895" s="1">
        <v>200000</v>
      </c>
      <c r="O895" s="1">
        <v>200000</v>
      </c>
      <c r="P895" s="1">
        <v>200000</v>
      </c>
      <c r="Q895" s="1">
        <v>200000</v>
      </c>
      <c r="R895" s="1">
        <v>200000</v>
      </c>
      <c r="S895" s="1">
        <v>200000</v>
      </c>
      <c r="T895" s="1">
        <v>200000</v>
      </c>
      <c r="U895" s="21">
        <v>0.53120000000000001</v>
      </c>
    </row>
    <row r="896" spans="1:21" x14ac:dyDescent="0.3">
      <c r="A896" s="7" t="s">
        <v>281</v>
      </c>
      <c r="B896" s="7" t="s">
        <v>659</v>
      </c>
      <c r="C896" s="7">
        <v>1312</v>
      </c>
      <c r="D896" s="2" t="s">
        <v>8</v>
      </c>
      <c r="E896" s="2">
        <v>917</v>
      </c>
      <c r="F896" s="2" t="s">
        <v>2345</v>
      </c>
      <c r="G896" s="2" t="s">
        <v>656</v>
      </c>
      <c r="H896" s="8" t="s">
        <v>2059</v>
      </c>
      <c r="I896" s="1">
        <v>200000</v>
      </c>
      <c r="J896" s="1">
        <v>200000</v>
      </c>
      <c r="K896" s="1">
        <v>300000</v>
      </c>
      <c r="L896" s="1">
        <v>400000</v>
      </c>
      <c r="M896" s="1">
        <v>400000</v>
      </c>
      <c r="N896" s="1">
        <v>400000</v>
      </c>
      <c r="O896" s="1">
        <v>500000</v>
      </c>
      <c r="P896" s="1">
        <v>500000</v>
      </c>
      <c r="Q896" s="1">
        <v>500000</v>
      </c>
      <c r="R896" s="1">
        <v>500000</v>
      </c>
      <c r="S896" s="1">
        <v>500000</v>
      </c>
      <c r="T896" s="1">
        <v>500000</v>
      </c>
      <c r="U896" s="21">
        <v>0.53120000000000001</v>
      </c>
    </row>
    <row r="897" spans="1:21" x14ac:dyDescent="0.3">
      <c r="A897" s="7" t="s">
        <v>281</v>
      </c>
      <c r="B897" s="7" t="s">
        <v>659</v>
      </c>
      <c r="C897" s="7">
        <v>1312</v>
      </c>
      <c r="D897" s="2" t="s">
        <v>8</v>
      </c>
      <c r="E897" s="2">
        <v>917</v>
      </c>
      <c r="F897" s="2" t="s">
        <v>2346</v>
      </c>
      <c r="G897" s="2" t="s">
        <v>656</v>
      </c>
      <c r="H897" s="8" t="s">
        <v>2060</v>
      </c>
      <c r="I897" s="1">
        <v>200000</v>
      </c>
      <c r="J897" s="1">
        <v>200000</v>
      </c>
      <c r="K897" s="1">
        <v>300000</v>
      </c>
      <c r="L897" s="1">
        <v>400000</v>
      </c>
      <c r="M897" s="1">
        <v>400000</v>
      </c>
      <c r="N897" s="1">
        <v>400000</v>
      </c>
      <c r="O897" s="1">
        <v>400000</v>
      </c>
      <c r="P897" s="1">
        <v>400000</v>
      </c>
      <c r="Q897" s="1">
        <v>400000</v>
      </c>
      <c r="R897" s="1">
        <v>500000</v>
      </c>
      <c r="S897" s="1">
        <v>500000</v>
      </c>
      <c r="T897" s="1">
        <v>500000</v>
      </c>
      <c r="U897" s="21">
        <v>0.53120000000000001</v>
      </c>
    </row>
    <row r="898" spans="1:21" x14ac:dyDescent="0.3">
      <c r="A898" s="7" t="s">
        <v>281</v>
      </c>
      <c r="B898" s="7" t="s">
        <v>659</v>
      </c>
      <c r="C898" s="7">
        <v>1312</v>
      </c>
      <c r="D898" s="2" t="s">
        <v>8</v>
      </c>
      <c r="E898" s="2">
        <v>917</v>
      </c>
      <c r="F898" s="2" t="s">
        <v>716</v>
      </c>
      <c r="G898" s="2" t="s">
        <v>656</v>
      </c>
      <c r="H898" s="8" t="s">
        <v>615</v>
      </c>
      <c r="I898" s="1">
        <v>200000</v>
      </c>
      <c r="J898" s="1">
        <v>200000</v>
      </c>
      <c r="K898" s="1">
        <v>200000</v>
      </c>
      <c r="L898" s="1">
        <v>400000</v>
      </c>
      <c r="M898" s="1">
        <v>400000</v>
      </c>
      <c r="N898" s="1">
        <v>400000</v>
      </c>
      <c r="O898" s="1">
        <v>300000</v>
      </c>
      <c r="P898" s="1">
        <v>300000</v>
      </c>
      <c r="Q898" s="1">
        <v>300000</v>
      </c>
      <c r="R898" s="1">
        <v>300000</v>
      </c>
      <c r="S898" s="1">
        <v>300000</v>
      </c>
      <c r="T898" s="1">
        <v>300000</v>
      </c>
      <c r="U898" s="21">
        <v>0.53120000000000001</v>
      </c>
    </row>
    <row r="899" spans="1:21" x14ac:dyDescent="0.3">
      <c r="A899" s="7" t="s">
        <v>281</v>
      </c>
      <c r="B899" s="7" t="s">
        <v>659</v>
      </c>
      <c r="C899" s="7">
        <v>1312</v>
      </c>
      <c r="D899" s="2" t="s">
        <v>8</v>
      </c>
      <c r="E899" s="2">
        <v>917</v>
      </c>
      <c r="F899" s="2" t="s">
        <v>2347</v>
      </c>
      <c r="G899" s="2" t="s">
        <v>656</v>
      </c>
      <c r="H899" s="8" t="s">
        <v>2061</v>
      </c>
      <c r="I899" s="1">
        <v>100000</v>
      </c>
      <c r="J899" s="1">
        <v>100000</v>
      </c>
      <c r="K899" s="1">
        <v>100000</v>
      </c>
      <c r="L899" s="1">
        <v>200000</v>
      </c>
      <c r="M899" s="1">
        <v>200000</v>
      </c>
      <c r="N899" s="1">
        <v>200000</v>
      </c>
      <c r="O899" s="1">
        <v>300000</v>
      </c>
      <c r="P899" s="1">
        <v>300000</v>
      </c>
      <c r="Q899" s="1">
        <v>300000</v>
      </c>
      <c r="R899" s="1">
        <v>300000</v>
      </c>
      <c r="S899" s="1">
        <v>300000</v>
      </c>
      <c r="T899" s="1">
        <v>300000</v>
      </c>
      <c r="U899" s="21">
        <v>0.53120000000000001</v>
      </c>
    </row>
    <row r="900" spans="1:21" x14ac:dyDescent="0.3">
      <c r="A900" s="7" t="s">
        <v>281</v>
      </c>
      <c r="B900" s="7" t="s">
        <v>659</v>
      </c>
      <c r="C900" s="7">
        <v>1312</v>
      </c>
      <c r="D900" s="2" t="s">
        <v>8</v>
      </c>
      <c r="E900" s="2">
        <v>917</v>
      </c>
      <c r="F900" s="2" t="s">
        <v>2348</v>
      </c>
      <c r="G900" s="2" t="s">
        <v>656</v>
      </c>
      <c r="H900" s="8" t="s">
        <v>2062</v>
      </c>
      <c r="I900" s="1">
        <v>100000</v>
      </c>
      <c r="J900" s="1">
        <v>100000</v>
      </c>
      <c r="K900" s="1">
        <v>100000</v>
      </c>
      <c r="L900" s="1">
        <v>200000</v>
      </c>
      <c r="M900" s="1">
        <v>200000</v>
      </c>
      <c r="N900" s="1">
        <v>200000</v>
      </c>
      <c r="O900" s="1">
        <v>300000</v>
      </c>
      <c r="P900" s="1">
        <v>300000</v>
      </c>
      <c r="Q900" s="1">
        <v>300000</v>
      </c>
      <c r="R900" s="1">
        <v>300000</v>
      </c>
      <c r="S900" s="1">
        <v>300000</v>
      </c>
      <c r="T900" s="1">
        <v>300000</v>
      </c>
      <c r="U900" s="21">
        <v>0.53120000000000001</v>
      </c>
    </row>
    <row r="901" spans="1:21" x14ac:dyDescent="0.3">
      <c r="A901" s="7" t="s">
        <v>281</v>
      </c>
      <c r="B901" s="7" t="s">
        <v>659</v>
      </c>
      <c r="C901" s="7">
        <v>1312</v>
      </c>
      <c r="D901" s="2" t="s">
        <v>8</v>
      </c>
      <c r="E901" s="2">
        <v>917</v>
      </c>
      <c r="F901" s="2" t="s">
        <v>2349</v>
      </c>
      <c r="G901" s="2" t="s">
        <v>656</v>
      </c>
      <c r="H901" s="8" t="s">
        <v>2063</v>
      </c>
      <c r="I901" s="1">
        <v>100000</v>
      </c>
      <c r="J901" s="1">
        <v>100000</v>
      </c>
      <c r="K901" s="1">
        <v>100000</v>
      </c>
      <c r="L901" s="1">
        <v>200000</v>
      </c>
      <c r="M901" s="1">
        <v>200000</v>
      </c>
      <c r="N901" s="1">
        <v>200000</v>
      </c>
      <c r="O901" s="1">
        <v>300000</v>
      </c>
      <c r="P901" s="1">
        <v>300000</v>
      </c>
      <c r="Q901" s="1">
        <v>300000</v>
      </c>
      <c r="R901" s="1">
        <v>100000</v>
      </c>
      <c r="S901" s="1">
        <v>100000</v>
      </c>
      <c r="T901" s="1">
        <v>100000</v>
      </c>
      <c r="U901" s="21">
        <v>0.53120000000000001</v>
      </c>
    </row>
    <row r="902" spans="1:21" x14ac:dyDescent="0.3">
      <c r="A902" s="7" t="s">
        <v>281</v>
      </c>
      <c r="B902" s="7" t="s">
        <v>659</v>
      </c>
      <c r="C902" s="7">
        <v>1312</v>
      </c>
      <c r="D902" s="2" t="s">
        <v>8</v>
      </c>
      <c r="E902" s="2">
        <v>917</v>
      </c>
      <c r="F902" s="2" t="s">
        <v>2350</v>
      </c>
      <c r="G902" s="2" t="s">
        <v>656</v>
      </c>
      <c r="H902" s="8" t="s">
        <v>2064</v>
      </c>
      <c r="I902" s="1">
        <v>100000</v>
      </c>
      <c r="J902" s="1">
        <v>100000</v>
      </c>
      <c r="K902" s="1">
        <v>100000</v>
      </c>
      <c r="L902" s="1">
        <v>100000</v>
      </c>
      <c r="M902" s="1">
        <v>100000</v>
      </c>
      <c r="N902" s="1">
        <v>100000</v>
      </c>
      <c r="O902" s="1">
        <v>200000</v>
      </c>
      <c r="P902" s="1">
        <v>200000</v>
      </c>
      <c r="Q902" s="1">
        <v>200000</v>
      </c>
      <c r="R902" s="1">
        <v>100000</v>
      </c>
      <c r="S902" s="1">
        <v>100000</v>
      </c>
      <c r="T902" s="1">
        <v>100000</v>
      </c>
      <c r="U902" s="21">
        <v>0.53120000000000001</v>
      </c>
    </row>
    <row r="903" spans="1:21" x14ac:dyDescent="0.3">
      <c r="A903" s="7" t="s">
        <v>281</v>
      </c>
      <c r="B903" s="7" t="s">
        <v>659</v>
      </c>
      <c r="C903" s="7">
        <v>1312</v>
      </c>
      <c r="D903" s="2" t="s">
        <v>8</v>
      </c>
      <c r="E903" s="2">
        <v>917</v>
      </c>
      <c r="F903" s="2" t="s">
        <v>2351</v>
      </c>
      <c r="G903" s="2" t="s">
        <v>656</v>
      </c>
      <c r="H903" s="8" t="s">
        <v>2065</v>
      </c>
      <c r="I903" s="1">
        <v>100000</v>
      </c>
      <c r="J903" s="1">
        <v>200000</v>
      </c>
      <c r="K903" s="1">
        <v>200000</v>
      </c>
      <c r="L903" s="1">
        <v>300000</v>
      </c>
      <c r="M903" s="1">
        <v>300000</v>
      </c>
      <c r="N903" s="1">
        <v>300000</v>
      </c>
      <c r="O903" s="1">
        <v>200000</v>
      </c>
      <c r="P903" s="1">
        <v>200000</v>
      </c>
      <c r="Q903" s="1">
        <v>200000</v>
      </c>
      <c r="R903" s="1">
        <v>300000</v>
      </c>
      <c r="S903" s="1">
        <v>300000</v>
      </c>
      <c r="T903" s="1">
        <v>300000</v>
      </c>
      <c r="U903" s="21">
        <v>0.53120000000000001</v>
      </c>
    </row>
    <row r="904" spans="1:21" x14ac:dyDescent="0.3">
      <c r="A904" s="7" t="s">
        <v>281</v>
      </c>
      <c r="B904" s="7" t="s">
        <v>659</v>
      </c>
      <c r="C904" s="7">
        <v>1312</v>
      </c>
      <c r="D904" s="2" t="s">
        <v>8</v>
      </c>
      <c r="E904" s="2">
        <v>917</v>
      </c>
      <c r="F904" s="2" t="s">
        <v>2352</v>
      </c>
      <c r="G904" s="2" t="s">
        <v>656</v>
      </c>
      <c r="H904" s="8" t="s">
        <v>2066</v>
      </c>
      <c r="I904" s="1">
        <v>100000</v>
      </c>
      <c r="J904" s="1">
        <v>200000</v>
      </c>
      <c r="K904" s="1">
        <v>300000</v>
      </c>
      <c r="L904" s="1">
        <v>300000</v>
      </c>
      <c r="M904" s="1">
        <v>300000</v>
      </c>
      <c r="N904" s="1">
        <v>300000</v>
      </c>
      <c r="O904" s="1">
        <v>300000</v>
      </c>
      <c r="P904" s="1">
        <v>300000</v>
      </c>
      <c r="Q904" s="1">
        <v>300000</v>
      </c>
      <c r="R904" s="1">
        <v>300000</v>
      </c>
      <c r="S904" s="1">
        <v>300000</v>
      </c>
      <c r="T904" s="1">
        <v>300000</v>
      </c>
      <c r="U904" s="21">
        <v>0.53120000000000001</v>
      </c>
    </row>
    <row r="905" spans="1:21" x14ac:dyDescent="0.3">
      <c r="A905" s="7" t="s">
        <v>281</v>
      </c>
      <c r="B905" s="7" t="s">
        <v>659</v>
      </c>
      <c r="C905" s="7">
        <v>1312</v>
      </c>
      <c r="D905" s="2" t="s">
        <v>8</v>
      </c>
      <c r="E905" s="2">
        <v>917</v>
      </c>
      <c r="F905" s="2" t="s">
        <v>725</v>
      </c>
      <c r="G905" s="2" t="s">
        <v>656</v>
      </c>
      <c r="H905" s="8" t="s">
        <v>2067</v>
      </c>
      <c r="I905" s="1">
        <v>100000</v>
      </c>
      <c r="J905" s="1">
        <v>200000</v>
      </c>
      <c r="K905" s="1">
        <v>200000</v>
      </c>
      <c r="L905" s="1">
        <v>300000</v>
      </c>
      <c r="M905" s="1">
        <v>300000</v>
      </c>
      <c r="N905" s="1">
        <v>300000</v>
      </c>
      <c r="O905" s="1">
        <v>200000</v>
      </c>
      <c r="P905" s="1">
        <v>200000</v>
      </c>
      <c r="Q905" s="1">
        <v>200000</v>
      </c>
      <c r="R905" s="1">
        <v>200000</v>
      </c>
      <c r="S905" s="1">
        <v>200000</v>
      </c>
      <c r="T905" s="1">
        <v>200000</v>
      </c>
      <c r="U905" s="21">
        <v>0.53120000000000001</v>
      </c>
    </row>
    <row r="906" spans="1:21" x14ac:dyDescent="0.3">
      <c r="A906" s="7" t="s">
        <v>281</v>
      </c>
      <c r="B906" s="7" t="s">
        <v>659</v>
      </c>
      <c r="C906" s="7">
        <v>1312</v>
      </c>
      <c r="D906" s="2" t="s">
        <v>8</v>
      </c>
      <c r="E906" s="2">
        <v>917</v>
      </c>
      <c r="F906" s="2" t="s">
        <v>2353</v>
      </c>
      <c r="G906" s="2" t="s">
        <v>656</v>
      </c>
      <c r="H906" s="8" t="s">
        <v>2068</v>
      </c>
      <c r="I906" s="1">
        <v>100000</v>
      </c>
      <c r="J906" s="1">
        <v>200000</v>
      </c>
      <c r="K906" s="1">
        <v>200000</v>
      </c>
      <c r="L906" s="1">
        <v>200000</v>
      </c>
      <c r="M906" s="1">
        <v>200000</v>
      </c>
      <c r="N906" s="1">
        <v>200000</v>
      </c>
      <c r="O906" s="1">
        <v>200000</v>
      </c>
      <c r="P906" s="1">
        <v>200000</v>
      </c>
      <c r="Q906" s="1">
        <v>200000</v>
      </c>
      <c r="R906" s="1">
        <v>200000</v>
      </c>
      <c r="S906" s="1">
        <v>200000</v>
      </c>
      <c r="T906" s="1">
        <v>200000</v>
      </c>
      <c r="U906" s="21">
        <v>0.53120000000000001</v>
      </c>
    </row>
    <row r="907" spans="1:21" x14ac:dyDescent="0.3">
      <c r="A907" s="7" t="s">
        <v>281</v>
      </c>
      <c r="B907" s="7" t="s">
        <v>659</v>
      </c>
      <c r="C907" s="7">
        <v>1312</v>
      </c>
      <c r="D907" s="2" t="s">
        <v>8</v>
      </c>
      <c r="E907" s="2">
        <v>917</v>
      </c>
      <c r="F907" s="2" t="s">
        <v>2354</v>
      </c>
      <c r="G907" s="2" t="s">
        <v>656</v>
      </c>
      <c r="H907" s="8" t="s">
        <v>2069</v>
      </c>
      <c r="I907" s="1">
        <v>100000</v>
      </c>
      <c r="J907" s="1">
        <v>100000</v>
      </c>
      <c r="K907" s="1">
        <v>200000</v>
      </c>
      <c r="L907" s="1">
        <v>300000</v>
      </c>
      <c r="M907" s="1">
        <v>300000</v>
      </c>
      <c r="N907" s="1">
        <v>200000</v>
      </c>
      <c r="O907" s="1">
        <v>200000</v>
      </c>
      <c r="P907" s="1">
        <v>200000</v>
      </c>
      <c r="Q907" s="1">
        <v>200000</v>
      </c>
      <c r="R907" s="1">
        <v>100000</v>
      </c>
      <c r="S907" s="1">
        <v>100000</v>
      </c>
      <c r="T907" s="1">
        <v>100000</v>
      </c>
      <c r="U907" s="21">
        <v>0.53120000000000001</v>
      </c>
    </row>
    <row r="908" spans="1:21" x14ac:dyDescent="0.3">
      <c r="A908" s="7" t="s">
        <v>281</v>
      </c>
      <c r="B908" s="7" t="s">
        <v>659</v>
      </c>
      <c r="C908" s="7">
        <v>1312</v>
      </c>
      <c r="D908" s="2" t="s">
        <v>8</v>
      </c>
      <c r="E908" s="2">
        <v>917</v>
      </c>
      <c r="F908" s="2" t="s">
        <v>2355</v>
      </c>
      <c r="G908" s="2" t="s">
        <v>656</v>
      </c>
      <c r="H908" s="8" t="s">
        <v>2070</v>
      </c>
      <c r="I908" s="1">
        <v>100000</v>
      </c>
      <c r="J908" s="1">
        <v>100000</v>
      </c>
      <c r="K908" s="1">
        <v>100000</v>
      </c>
      <c r="L908" s="1">
        <v>200000</v>
      </c>
      <c r="M908" s="1">
        <v>200000</v>
      </c>
      <c r="N908" s="1">
        <v>200000</v>
      </c>
      <c r="O908" s="1">
        <v>200000</v>
      </c>
      <c r="P908" s="1">
        <v>200000</v>
      </c>
      <c r="Q908" s="1">
        <v>100000</v>
      </c>
      <c r="R908" s="1">
        <v>100000</v>
      </c>
      <c r="S908" s="1">
        <v>100000</v>
      </c>
      <c r="T908" s="1">
        <v>100000</v>
      </c>
      <c r="U908" s="21">
        <v>0.53120000000000001</v>
      </c>
    </row>
    <row r="909" spans="1:21" x14ac:dyDescent="0.3">
      <c r="A909" s="7" t="s">
        <v>281</v>
      </c>
      <c r="B909" s="7" t="s">
        <v>659</v>
      </c>
      <c r="C909" s="7">
        <v>1312</v>
      </c>
      <c r="D909" s="2" t="s">
        <v>8</v>
      </c>
      <c r="E909" s="2">
        <v>917</v>
      </c>
      <c r="F909" s="2" t="s">
        <v>2356</v>
      </c>
      <c r="G909" s="2" t="s">
        <v>656</v>
      </c>
      <c r="H909" s="8" t="s">
        <v>2071</v>
      </c>
      <c r="I909" s="1">
        <v>100000</v>
      </c>
      <c r="J909" s="1">
        <v>100000</v>
      </c>
      <c r="K909" s="1">
        <v>100000</v>
      </c>
      <c r="L909" s="1">
        <v>200000</v>
      </c>
      <c r="M909" s="1">
        <v>200000</v>
      </c>
      <c r="N909" s="1">
        <v>200000</v>
      </c>
      <c r="O909" s="1">
        <v>100000</v>
      </c>
      <c r="P909" s="1">
        <v>100000</v>
      </c>
      <c r="Q909" s="1">
        <v>100000</v>
      </c>
      <c r="R909" s="1">
        <v>100000</v>
      </c>
      <c r="S909" s="1">
        <v>100000</v>
      </c>
      <c r="T909" s="1">
        <v>100000</v>
      </c>
      <c r="U909" s="21">
        <v>0.53120000000000001</v>
      </c>
    </row>
    <row r="910" spans="1:21" x14ac:dyDescent="0.3">
      <c r="A910" s="7" t="s">
        <v>281</v>
      </c>
      <c r="B910" s="7" t="s">
        <v>659</v>
      </c>
      <c r="C910" s="7">
        <v>1312</v>
      </c>
      <c r="D910" s="2" t="s">
        <v>8</v>
      </c>
      <c r="E910" s="2">
        <v>917</v>
      </c>
      <c r="F910" s="2" t="s">
        <v>2357</v>
      </c>
      <c r="G910" s="2" t="s">
        <v>656</v>
      </c>
      <c r="H910" s="8" t="s">
        <v>2072</v>
      </c>
      <c r="I910" s="1">
        <v>100000</v>
      </c>
      <c r="J910" s="1">
        <v>100000</v>
      </c>
      <c r="K910" s="1">
        <v>100000</v>
      </c>
      <c r="L910" s="1">
        <v>100000</v>
      </c>
      <c r="M910" s="1">
        <v>100000</v>
      </c>
      <c r="N910" s="1">
        <v>200000</v>
      </c>
      <c r="O910" s="1">
        <v>100000</v>
      </c>
      <c r="P910" s="1">
        <v>100000</v>
      </c>
      <c r="Q910" s="1">
        <v>100000</v>
      </c>
      <c r="R910" s="1">
        <v>100000</v>
      </c>
      <c r="S910" s="1">
        <v>100000</v>
      </c>
      <c r="T910" s="1">
        <v>100000</v>
      </c>
      <c r="U910" s="21">
        <v>0.53120000000000001</v>
      </c>
    </row>
    <row r="911" spans="1:21" x14ac:dyDescent="0.3">
      <c r="A911" s="7" t="s">
        <v>281</v>
      </c>
      <c r="B911" s="7" t="s">
        <v>659</v>
      </c>
      <c r="C911" s="7">
        <v>1312</v>
      </c>
      <c r="D911" s="2" t="s">
        <v>8</v>
      </c>
      <c r="E911" s="2">
        <v>917</v>
      </c>
      <c r="F911" s="2" t="s">
        <v>2358</v>
      </c>
      <c r="G911" s="2" t="s">
        <v>656</v>
      </c>
      <c r="H911" s="8" t="s">
        <v>2073</v>
      </c>
      <c r="I911" s="1">
        <v>100000</v>
      </c>
      <c r="J911" s="1">
        <v>100000</v>
      </c>
      <c r="K911" s="1">
        <v>100000</v>
      </c>
      <c r="L911" s="1">
        <v>200000</v>
      </c>
      <c r="M911" s="1">
        <v>200000</v>
      </c>
      <c r="N911" s="1">
        <v>200000</v>
      </c>
      <c r="O911" s="1">
        <v>100000</v>
      </c>
      <c r="P911" s="1">
        <v>100000</v>
      </c>
      <c r="Q911" s="1">
        <v>100000</v>
      </c>
      <c r="R911" s="1">
        <v>100000</v>
      </c>
      <c r="S911" s="1">
        <v>100000</v>
      </c>
      <c r="T911" s="1">
        <v>100000</v>
      </c>
      <c r="U911" s="21">
        <v>0.53120000000000001</v>
      </c>
    </row>
    <row r="912" spans="1:21" x14ac:dyDescent="0.3">
      <c r="A912" s="7" t="s">
        <v>281</v>
      </c>
      <c r="B912" s="7" t="s">
        <v>659</v>
      </c>
      <c r="C912" s="7">
        <v>1312</v>
      </c>
      <c r="D912" s="2" t="s">
        <v>8</v>
      </c>
      <c r="E912" s="2">
        <v>917</v>
      </c>
      <c r="F912" s="2" t="s">
        <v>2359</v>
      </c>
      <c r="G912" s="2" t="s">
        <v>656</v>
      </c>
      <c r="H912" s="8" t="s">
        <v>2074</v>
      </c>
      <c r="I912" s="1">
        <v>100000</v>
      </c>
      <c r="J912" s="1">
        <v>100000</v>
      </c>
      <c r="K912" s="1">
        <v>100000</v>
      </c>
      <c r="L912" s="1">
        <v>200000</v>
      </c>
      <c r="M912" s="1">
        <v>100000</v>
      </c>
      <c r="N912" s="1">
        <v>100000</v>
      </c>
      <c r="O912" s="1">
        <v>100000</v>
      </c>
      <c r="P912" s="1">
        <v>100000</v>
      </c>
      <c r="Q912" s="1">
        <v>100000</v>
      </c>
      <c r="R912" s="1">
        <v>100000</v>
      </c>
      <c r="S912" s="1">
        <v>100000</v>
      </c>
      <c r="T912" s="1">
        <v>100000</v>
      </c>
      <c r="U912" s="21">
        <v>0.53120000000000001</v>
      </c>
    </row>
    <row r="913" spans="1:21" x14ac:dyDescent="0.3">
      <c r="A913" s="7" t="s">
        <v>281</v>
      </c>
      <c r="B913" s="7" t="s">
        <v>659</v>
      </c>
      <c r="C913" s="7">
        <v>1312</v>
      </c>
      <c r="D913" s="2" t="s">
        <v>8</v>
      </c>
      <c r="E913" s="2">
        <v>917</v>
      </c>
      <c r="F913" s="2" t="s">
        <v>2360</v>
      </c>
      <c r="G913" s="2" t="s">
        <v>656</v>
      </c>
      <c r="H913" s="8" t="s">
        <v>2075</v>
      </c>
      <c r="I913" s="1">
        <v>100000</v>
      </c>
      <c r="J913" s="1">
        <v>100000</v>
      </c>
      <c r="K913" s="1">
        <v>100000</v>
      </c>
      <c r="L913" s="1">
        <v>300000</v>
      </c>
      <c r="M913" s="1">
        <v>300000</v>
      </c>
      <c r="N913" s="1">
        <v>200000</v>
      </c>
      <c r="O913" s="1">
        <v>100000</v>
      </c>
      <c r="P913" s="1">
        <v>100000</v>
      </c>
      <c r="Q913" s="1">
        <v>100000</v>
      </c>
      <c r="R913" s="1">
        <v>100000</v>
      </c>
      <c r="S913" s="1">
        <v>100000</v>
      </c>
      <c r="T913" s="1">
        <v>100000</v>
      </c>
      <c r="U913" s="21">
        <v>0.53120000000000001</v>
      </c>
    </row>
    <row r="914" spans="1:21" x14ac:dyDescent="0.3">
      <c r="A914" s="7" t="s">
        <v>281</v>
      </c>
      <c r="B914" s="7" t="s">
        <v>659</v>
      </c>
      <c r="C914" s="7">
        <v>1312</v>
      </c>
      <c r="D914" s="2" t="s">
        <v>8</v>
      </c>
      <c r="E914" s="2">
        <v>917</v>
      </c>
      <c r="F914" s="2" t="s">
        <v>726</v>
      </c>
      <c r="G914" s="2" t="s">
        <v>656</v>
      </c>
      <c r="H914" s="8" t="s">
        <v>2076</v>
      </c>
      <c r="I914" s="1">
        <v>100000</v>
      </c>
      <c r="J914" s="1">
        <v>200000</v>
      </c>
      <c r="K914" s="1">
        <v>200000</v>
      </c>
      <c r="L914" s="1">
        <v>200000</v>
      </c>
      <c r="M914" s="1">
        <v>200000</v>
      </c>
      <c r="N914" s="1">
        <v>200000</v>
      </c>
      <c r="O914" s="1">
        <v>200000</v>
      </c>
      <c r="P914" s="1">
        <v>200000</v>
      </c>
      <c r="Q914" s="1">
        <v>200000</v>
      </c>
      <c r="R914" s="1">
        <v>300000</v>
      </c>
      <c r="S914" s="1">
        <v>300000</v>
      </c>
      <c r="T914" s="1">
        <v>200000</v>
      </c>
      <c r="U914" s="21">
        <v>0.53120000000000001</v>
      </c>
    </row>
    <row r="915" spans="1:21" x14ac:dyDescent="0.3">
      <c r="A915" s="7" t="s">
        <v>281</v>
      </c>
      <c r="B915" s="7" t="s">
        <v>659</v>
      </c>
      <c r="C915" s="7">
        <v>1312</v>
      </c>
      <c r="D915" s="2" t="s">
        <v>8</v>
      </c>
      <c r="E915" s="2">
        <v>917</v>
      </c>
      <c r="F915" s="2" t="s">
        <v>729</v>
      </c>
      <c r="G915" s="2" t="s">
        <v>656</v>
      </c>
      <c r="H915" s="8" t="s">
        <v>2077</v>
      </c>
      <c r="I915" s="1">
        <v>100000</v>
      </c>
      <c r="J915" s="1">
        <v>200000</v>
      </c>
      <c r="K915" s="1">
        <v>200000</v>
      </c>
      <c r="L915" s="1">
        <v>200000</v>
      </c>
      <c r="M915" s="1">
        <v>200000</v>
      </c>
      <c r="N915" s="1">
        <v>200000</v>
      </c>
      <c r="O915" s="1">
        <v>200000</v>
      </c>
      <c r="P915" s="1">
        <v>200000</v>
      </c>
      <c r="Q915" s="1">
        <v>200000</v>
      </c>
      <c r="R915" s="1">
        <v>300000</v>
      </c>
      <c r="S915" s="1">
        <v>300000</v>
      </c>
      <c r="T915" s="1">
        <v>100000</v>
      </c>
      <c r="U915" s="21">
        <v>0.53120000000000001</v>
      </c>
    </row>
    <row r="916" spans="1:21" x14ac:dyDescent="0.3">
      <c r="A916" s="7" t="s">
        <v>281</v>
      </c>
      <c r="B916" s="7" t="s">
        <v>659</v>
      </c>
      <c r="C916" s="7">
        <v>1312</v>
      </c>
      <c r="D916" s="2" t="s">
        <v>8</v>
      </c>
      <c r="E916" s="2">
        <v>917</v>
      </c>
      <c r="F916" s="2" t="s">
        <v>2361</v>
      </c>
      <c r="G916" s="2" t="s">
        <v>656</v>
      </c>
      <c r="H916" s="8" t="s">
        <v>2078</v>
      </c>
      <c r="I916" s="1">
        <v>100000</v>
      </c>
      <c r="J916" s="1">
        <v>100000</v>
      </c>
      <c r="K916" s="1">
        <v>100000</v>
      </c>
      <c r="L916" s="1">
        <v>200000</v>
      </c>
      <c r="M916" s="1">
        <v>200000</v>
      </c>
      <c r="N916" s="1">
        <v>200000</v>
      </c>
      <c r="O916" s="1">
        <v>100000</v>
      </c>
      <c r="P916" s="1">
        <v>100000</v>
      </c>
      <c r="Q916" s="1">
        <v>100000</v>
      </c>
      <c r="R916" s="1">
        <v>300000</v>
      </c>
      <c r="S916" s="1">
        <v>100000</v>
      </c>
      <c r="T916" s="1">
        <v>200000</v>
      </c>
      <c r="U916" s="21">
        <v>0.53120000000000001</v>
      </c>
    </row>
    <row r="917" spans="1:21" x14ac:dyDescent="0.3">
      <c r="A917" s="7" t="s">
        <v>281</v>
      </c>
      <c r="B917" s="7" t="s">
        <v>659</v>
      </c>
      <c r="C917" s="7">
        <v>1312</v>
      </c>
      <c r="D917" s="2" t="s">
        <v>8</v>
      </c>
      <c r="E917" s="2">
        <v>917</v>
      </c>
      <c r="F917" s="2" t="s">
        <v>2362</v>
      </c>
      <c r="G917" s="2" t="s">
        <v>656</v>
      </c>
      <c r="H917" s="8" t="s">
        <v>2079</v>
      </c>
      <c r="I917" s="1">
        <v>100000</v>
      </c>
      <c r="J917" s="1">
        <v>100000</v>
      </c>
      <c r="K917" s="1">
        <v>100000</v>
      </c>
      <c r="L917" s="1">
        <v>300000</v>
      </c>
      <c r="M917" s="1">
        <v>300000</v>
      </c>
      <c r="N917" s="1">
        <v>200000</v>
      </c>
      <c r="O917" s="1">
        <v>100000</v>
      </c>
      <c r="P917" s="1">
        <v>100000</v>
      </c>
      <c r="Q917" s="1">
        <v>100000</v>
      </c>
      <c r="R917" s="1">
        <v>200000</v>
      </c>
      <c r="S917" s="1">
        <v>100000</v>
      </c>
      <c r="T917" s="1">
        <v>100000</v>
      </c>
      <c r="U917" s="21">
        <v>0.53120000000000001</v>
      </c>
    </row>
    <row r="918" spans="1:21" x14ac:dyDescent="0.3">
      <c r="A918" s="7" t="s">
        <v>281</v>
      </c>
      <c r="B918" s="7" t="s">
        <v>659</v>
      </c>
      <c r="C918" s="7">
        <v>1312</v>
      </c>
      <c r="D918" s="2" t="s">
        <v>8</v>
      </c>
      <c r="E918" s="2">
        <v>917</v>
      </c>
      <c r="F918" s="2" t="s">
        <v>2363</v>
      </c>
      <c r="G918" s="2" t="s">
        <v>656</v>
      </c>
      <c r="H918" s="8" t="s">
        <v>2080</v>
      </c>
      <c r="I918" s="1">
        <v>100000</v>
      </c>
      <c r="J918" s="1">
        <v>100000</v>
      </c>
      <c r="K918" s="1">
        <v>100000</v>
      </c>
      <c r="L918" s="1">
        <v>200000</v>
      </c>
      <c r="M918" s="1">
        <v>200000</v>
      </c>
      <c r="N918" s="1">
        <v>200000</v>
      </c>
      <c r="O918" s="1">
        <v>100000</v>
      </c>
      <c r="P918" s="1">
        <v>100000</v>
      </c>
      <c r="Q918" s="1">
        <v>100000</v>
      </c>
      <c r="R918" s="1">
        <v>100000</v>
      </c>
      <c r="S918" s="1">
        <v>100000</v>
      </c>
      <c r="T918" s="1">
        <v>200000</v>
      </c>
      <c r="U918" s="21">
        <v>0.53120000000000001</v>
      </c>
    </row>
    <row r="919" spans="1:21" x14ac:dyDescent="0.3">
      <c r="A919" s="7" t="s">
        <v>281</v>
      </c>
      <c r="B919" s="7" t="s">
        <v>659</v>
      </c>
      <c r="C919" s="7">
        <v>1312</v>
      </c>
      <c r="D919" s="2" t="s">
        <v>8</v>
      </c>
      <c r="E919" s="2">
        <v>917</v>
      </c>
      <c r="F919" s="2" t="s">
        <v>2364</v>
      </c>
      <c r="G919" s="2" t="s">
        <v>656</v>
      </c>
      <c r="H919" s="8" t="s">
        <v>2081</v>
      </c>
      <c r="I919" s="1">
        <v>100000</v>
      </c>
      <c r="J919" s="1">
        <v>200000</v>
      </c>
      <c r="K919" s="1">
        <v>400000</v>
      </c>
      <c r="L919" s="1">
        <v>500000</v>
      </c>
      <c r="M919" s="1">
        <v>700000</v>
      </c>
      <c r="N919" s="1">
        <v>500000</v>
      </c>
      <c r="O919" s="1">
        <v>800000</v>
      </c>
      <c r="P919" s="1">
        <v>800000</v>
      </c>
      <c r="Q919" s="1">
        <v>200000</v>
      </c>
      <c r="R919" s="1">
        <v>800000</v>
      </c>
      <c r="S919" s="1">
        <v>800000</v>
      </c>
      <c r="T919" s="1">
        <v>800000</v>
      </c>
      <c r="U919" s="21">
        <v>0.53120000000000001</v>
      </c>
    </row>
    <row r="920" spans="1:21" x14ac:dyDescent="0.3">
      <c r="A920" s="7" t="s">
        <v>281</v>
      </c>
      <c r="B920" s="7" t="s">
        <v>659</v>
      </c>
      <c r="C920" s="7">
        <v>1312</v>
      </c>
      <c r="D920" s="2" t="s">
        <v>8</v>
      </c>
      <c r="E920" s="2">
        <v>917</v>
      </c>
      <c r="F920" s="2" t="s">
        <v>724</v>
      </c>
      <c r="G920" s="2" t="s">
        <v>656</v>
      </c>
      <c r="H920" s="8" t="s">
        <v>623</v>
      </c>
      <c r="I920" s="1">
        <v>100000</v>
      </c>
      <c r="J920" s="1">
        <v>100000</v>
      </c>
      <c r="K920" s="1">
        <v>200000</v>
      </c>
      <c r="L920" s="1">
        <v>200000</v>
      </c>
      <c r="M920" s="1">
        <v>200000</v>
      </c>
      <c r="N920" s="1">
        <v>200000</v>
      </c>
      <c r="O920" s="1">
        <v>200000</v>
      </c>
      <c r="P920" s="1">
        <v>200000</v>
      </c>
      <c r="Q920" s="1">
        <v>900000</v>
      </c>
      <c r="R920" s="1">
        <v>300000</v>
      </c>
      <c r="S920" s="1">
        <v>200000</v>
      </c>
      <c r="T920" s="1">
        <v>200000</v>
      </c>
      <c r="U920" s="21">
        <v>0.53120000000000001</v>
      </c>
    </row>
    <row r="921" spans="1:21" x14ac:dyDescent="0.3">
      <c r="A921" s="7" t="s">
        <v>281</v>
      </c>
      <c r="B921" s="7" t="s">
        <v>659</v>
      </c>
      <c r="C921" s="7">
        <v>1312</v>
      </c>
      <c r="D921" s="2" t="s">
        <v>8</v>
      </c>
      <c r="E921" s="2">
        <v>917</v>
      </c>
      <c r="F921" s="2" t="s">
        <v>2365</v>
      </c>
      <c r="G921" s="2" t="s">
        <v>656</v>
      </c>
      <c r="H921" s="8" t="s">
        <v>2082</v>
      </c>
      <c r="I921" s="1">
        <v>100000</v>
      </c>
      <c r="J921" s="1">
        <v>100000</v>
      </c>
      <c r="K921" s="1">
        <v>100000</v>
      </c>
      <c r="L921" s="1">
        <v>200000</v>
      </c>
      <c r="M921" s="1">
        <v>200000</v>
      </c>
      <c r="N921" s="1">
        <v>200000</v>
      </c>
      <c r="O921" s="1">
        <v>100000</v>
      </c>
      <c r="P921" s="1">
        <v>100000</v>
      </c>
      <c r="Q921" s="1">
        <v>100000</v>
      </c>
      <c r="R921" s="1">
        <v>100000</v>
      </c>
      <c r="S921" s="1">
        <v>200000</v>
      </c>
      <c r="T921" s="1">
        <v>200000</v>
      </c>
      <c r="U921" s="21">
        <v>0.53120000000000001</v>
      </c>
    </row>
    <row r="922" spans="1:21" x14ac:dyDescent="0.3">
      <c r="A922" s="7" t="s">
        <v>281</v>
      </c>
      <c r="B922" s="7" t="s">
        <v>659</v>
      </c>
      <c r="C922" s="7">
        <v>1312</v>
      </c>
      <c r="D922" s="2" t="s">
        <v>8</v>
      </c>
      <c r="E922" s="2">
        <v>917</v>
      </c>
      <c r="F922" s="2" t="s">
        <v>722</v>
      </c>
      <c r="G922" s="2" t="s">
        <v>656</v>
      </c>
      <c r="H922" s="8" t="s">
        <v>621</v>
      </c>
      <c r="I922" s="1">
        <v>100000</v>
      </c>
      <c r="J922" s="1">
        <v>100000</v>
      </c>
      <c r="K922" s="1">
        <v>300000</v>
      </c>
      <c r="L922" s="1">
        <v>500000</v>
      </c>
      <c r="M922" s="1">
        <v>500000</v>
      </c>
      <c r="N922" s="1">
        <v>400000</v>
      </c>
      <c r="O922" s="1">
        <v>300000</v>
      </c>
      <c r="P922" s="1">
        <v>300000</v>
      </c>
      <c r="Q922" s="1">
        <v>600000</v>
      </c>
      <c r="R922" s="1">
        <v>900000</v>
      </c>
      <c r="S922" s="1">
        <v>300000</v>
      </c>
      <c r="T922" s="1">
        <v>600000</v>
      </c>
      <c r="U922" s="21">
        <v>0.53120000000000001</v>
      </c>
    </row>
    <row r="923" spans="1:21" x14ac:dyDescent="0.3">
      <c r="A923" s="7" t="s">
        <v>281</v>
      </c>
      <c r="B923" s="7" t="s">
        <v>659</v>
      </c>
      <c r="C923" s="7">
        <v>1312</v>
      </c>
      <c r="D923" s="2" t="s">
        <v>8</v>
      </c>
      <c r="E923" s="2">
        <v>917</v>
      </c>
      <c r="F923" s="2" t="s">
        <v>723</v>
      </c>
      <c r="G923" s="2" t="s">
        <v>656</v>
      </c>
      <c r="H923" s="8" t="s">
        <v>622</v>
      </c>
      <c r="I923" s="1">
        <v>100000</v>
      </c>
      <c r="J923" s="1">
        <v>100000</v>
      </c>
      <c r="K923" s="1">
        <v>100000</v>
      </c>
      <c r="L923" s="1">
        <v>700000</v>
      </c>
      <c r="M923" s="1">
        <v>200000</v>
      </c>
      <c r="N923" s="1">
        <v>100000</v>
      </c>
      <c r="O923" s="1">
        <v>100000</v>
      </c>
      <c r="P923" s="1">
        <v>100000</v>
      </c>
      <c r="Q923" s="1">
        <v>100000</v>
      </c>
      <c r="R923" s="1">
        <v>300000</v>
      </c>
      <c r="S923" s="1">
        <v>100000</v>
      </c>
      <c r="T923" s="1">
        <v>380000</v>
      </c>
      <c r="U923" s="21">
        <v>0.53120000000000001</v>
      </c>
    </row>
    <row r="924" spans="1:21" x14ac:dyDescent="0.3">
      <c r="A924" s="7" t="s">
        <v>281</v>
      </c>
      <c r="B924" s="7" t="s">
        <v>659</v>
      </c>
      <c r="C924" s="7">
        <v>1312</v>
      </c>
      <c r="D924" s="2" t="s">
        <v>8</v>
      </c>
      <c r="E924" s="2">
        <v>917</v>
      </c>
      <c r="F924" s="2" t="s">
        <v>2366</v>
      </c>
      <c r="G924" s="2" t="s">
        <v>656</v>
      </c>
      <c r="H924" s="8" t="s">
        <v>2083</v>
      </c>
      <c r="I924" s="1">
        <v>200000</v>
      </c>
      <c r="J924" s="1">
        <v>100000</v>
      </c>
      <c r="K924" s="1">
        <v>300000</v>
      </c>
      <c r="L924" s="1">
        <v>700000</v>
      </c>
      <c r="M924" s="1">
        <v>400000</v>
      </c>
      <c r="N924" s="1">
        <v>200000</v>
      </c>
      <c r="O924" s="1">
        <v>200000</v>
      </c>
      <c r="P924" s="1">
        <v>400000</v>
      </c>
      <c r="Q924" s="1">
        <v>400000</v>
      </c>
      <c r="R924" s="1">
        <v>300000</v>
      </c>
      <c r="S924" s="1">
        <v>400000</v>
      </c>
      <c r="T924" s="1">
        <v>400000</v>
      </c>
      <c r="U924" s="21">
        <v>0.53120000000000001</v>
      </c>
    </row>
    <row r="925" spans="1:21" x14ac:dyDescent="0.3">
      <c r="A925" s="7" t="s">
        <v>281</v>
      </c>
      <c r="B925" s="7" t="s">
        <v>659</v>
      </c>
      <c r="C925" s="7">
        <v>1312</v>
      </c>
      <c r="D925" s="2" t="s">
        <v>252</v>
      </c>
      <c r="E925" s="2">
        <v>999</v>
      </c>
      <c r="F925" s="2" t="s">
        <v>252</v>
      </c>
      <c r="G925" s="2" t="s">
        <v>656</v>
      </c>
      <c r="H925" s="8" t="s">
        <v>1777</v>
      </c>
      <c r="I925" s="1">
        <v>500000</v>
      </c>
      <c r="J925" s="1">
        <v>1100000</v>
      </c>
      <c r="K925" s="1">
        <v>2000000</v>
      </c>
      <c r="L925" s="1">
        <v>3500000</v>
      </c>
      <c r="M925" s="1">
        <v>3500000</v>
      </c>
      <c r="N925" s="1">
        <v>4900000</v>
      </c>
      <c r="O925" s="1">
        <v>6200000</v>
      </c>
      <c r="P925" s="1">
        <v>6120000</v>
      </c>
      <c r="Q925" s="1">
        <v>6200000</v>
      </c>
      <c r="R925" s="1">
        <v>6300000</v>
      </c>
      <c r="S925" s="1">
        <v>6500000</v>
      </c>
      <c r="T925" s="1">
        <v>7500000</v>
      </c>
      <c r="U925" s="21">
        <v>0.53120000000000001</v>
      </c>
    </row>
    <row r="926" spans="1:21" x14ac:dyDescent="0.3">
      <c r="A926" s="7" t="s">
        <v>281</v>
      </c>
      <c r="B926" s="7" t="s">
        <v>659</v>
      </c>
      <c r="C926" s="7">
        <v>1312</v>
      </c>
      <c r="D926" s="2" t="s">
        <v>8</v>
      </c>
      <c r="E926" s="2">
        <v>917</v>
      </c>
      <c r="F926" s="2" t="s">
        <v>2367</v>
      </c>
      <c r="G926" s="2" t="s">
        <v>658</v>
      </c>
      <c r="H926" s="8" t="s">
        <v>2084</v>
      </c>
      <c r="I926" s="1">
        <v>40000</v>
      </c>
      <c r="J926" s="1">
        <v>40000</v>
      </c>
      <c r="K926" s="1">
        <v>40000</v>
      </c>
      <c r="L926" s="1">
        <v>40000</v>
      </c>
      <c r="M926" s="1">
        <v>40000</v>
      </c>
      <c r="N926" s="1">
        <v>40000</v>
      </c>
      <c r="O926" s="1">
        <v>40000</v>
      </c>
      <c r="P926" s="1">
        <v>40000</v>
      </c>
      <c r="Q926" s="1">
        <v>40000</v>
      </c>
      <c r="R926" s="1">
        <v>10000</v>
      </c>
      <c r="S926" s="1">
        <v>40000</v>
      </c>
      <c r="T926" s="1">
        <v>40000</v>
      </c>
      <c r="U926" s="21">
        <v>0.53120000000000001</v>
      </c>
    </row>
    <row r="927" spans="1:21" x14ac:dyDescent="0.3">
      <c r="A927" s="7" t="s">
        <v>281</v>
      </c>
      <c r="B927" s="7" t="s">
        <v>659</v>
      </c>
      <c r="C927" s="7">
        <v>1312</v>
      </c>
      <c r="D927" s="2" t="s">
        <v>8</v>
      </c>
      <c r="E927" s="2">
        <v>917</v>
      </c>
      <c r="F927" s="2" t="s">
        <v>2368</v>
      </c>
      <c r="G927" s="2" t="s">
        <v>658</v>
      </c>
      <c r="H927" s="8" t="s">
        <v>2085</v>
      </c>
      <c r="I927" s="1">
        <v>20000</v>
      </c>
      <c r="J927" s="1">
        <v>20000</v>
      </c>
      <c r="K927" s="1">
        <v>20000</v>
      </c>
      <c r="L927" s="1">
        <v>20000</v>
      </c>
      <c r="M927" s="1">
        <v>20000</v>
      </c>
      <c r="N927" s="1">
        <v>20000</v>
      </c>
      <c r="O927" s="1">
        <v>20000</v>
      </c>
      <c r="P927" s="1">
        <v>20000</v>
      </c>
      <c r="Q927" s="1">
        <v>20000</v>
      </c>
      <c r="R927" s="1">
        <v>10000</v>
      </c>
      <c r="S927" s="1">
        <v>20000</v>
      </c>
      <c r="T927" s="1">
        <v>20000</v>
      </c>
      <c r="U927" s="21">
        <v>0.53120000000000001</v>
      </c>
    </row>
    <row r="928" spans="1:21" x14ac:dyDescent="0.3">
      <c r="A928" s="7" t="s">
        <v>281</v>
      </c>
      <c r="B928" s="7" t="s">
        <v>659</v>
      </c>
      <c r="C928" s="7">
        <v>1312</v>
      </c>
      <c r="D928" s="2" t="s">
        <v>8</v>
      </c>
      <c r="E928" s="2">
        <v>917</v>
      </c>
      <c r="F928" s="2" t="s">
        <v>2369</v>
      </c>
      <c r="G928" s="2" t="s">
        <v>658</v>
      </c>
      <c r="H928" s="8" t="s">
        <v>2086</v>
      </c>
      <c r="I928" s="1">
        <v>30000</v>
      </c>
      <c r="J928" s="1">
        <v>30000</v>
      </c>
      <c r="K928" s="1">
        <v>30000</v>
      </c>
      <c r="L928" s="1">
        <v>30000</v>
      </c>
      <c r="M928" s="1">
        <v>30000</v>
      </c>
      <c r="N928" s="1">
        <v>30000</v>
      </c>
      <c r="O928" s="1">
        <v>30000</v>
      </c>
      <c r="P928" s="1">
        <v>30000</v>
      </c>
      <c r="Q928" s="1">
        <v>30000</v>
      </c>
      <c r="R928" s="1">
        <v>30000</v>
      </c>
      <c r="S928" s="1">
        <v>30000</v>
      </c>
      <c r="T928" s="1">
        <v>30000</v>
      </c>
      <c r="U928" s="21">
        <v>0.53120000000000001</v>
      </c>
    </row>
    <row r="929" spans="1:21" x14ac:dyDescent="0.3">
      <c r="A929" s="7" t="s">
        <v>281</v>
      </c>
      <c r="B929" s="7" t="s">
        <v>659</v>
      </c>
      <c r="C929" s="7">
        <v>1312</v>
      </c>
      <c r="D929" s="2" t="s">
        <v>8</v>
      </c>
      <c r="E929" s="2">
        <v>917</v>
      </c>
      <c r="F929" s="2" t="s">
        <v>2370</v>
      </c>
      <c r="G929" s="2" t="s">
        <v>658</v>
      </c>
      <c r="H929" s="8" t="s">
        <v>2087</v>
      </c>
      <c r="I929" s="1">
        <v>100000</v>
      </c>
      <c r="J929" s="1">
        <v>100000</v>
      </c>
      <c r="K929" s="1">
        <v>100000</v>
      </c>
      <c r="L929" s="1">
        <v>100000</v>
      </c>
      <c r="M929" s="1">
        <v>100000</v>
      </c>
      <c r="N929" s="1">
        <v>200000</v>
      </c>
      <c r="O929" s="1">
        <v>200000</v>
      </c>
      <c r="P929" s="1">
        <v>200000</v>
      </c>
      <c r="Q929" s="1">
        <v>200000</v>
      </c>
      <c r="R929" s="1">
        <v>200000</v>
      </c>
      <c r="S929" s="1">
        <v>1000000</v>
      </c>
      <c r="T929" s="1">
        <v>1000000</v>
      </c>
      <c r="U929" s="21">
        <v>0.53120000000000001</v>
      </c>
    </row>
    <row r="930" spans="1:21" x14ac:dyDescent="0.3">
      <c r="A930" s="7" t="s">
        <v>281</v>
      </c>
      <c r="B930" s="7" t="s">
        <v>659</v>
      </c>
      <c r="C930" s="7">
        <v>1312</v>
      </c>
      <c r="D930" s="2" t="s">
        <v>8</v>
      </c>
      <c r="E930" s="2">
        <v>917</v>
      </c>
      <c r="F930" s="2" t="e">
        <v>#N/A</v>
      </c>
      <c r="G930" s="2" t="s">
        <v>658</v>
      </c>
      <c r="H930" s="8" t="s">
        <v>2088</v>
      </c>
      <c r="I930" s="1">
        <v>500000</v>
      </c>
      <c r="J930" s="1">
        <v>500000</v>
      </c>
      <c r="K930" s="1">
        <v>500000</v>
      </c>
      <c r="L930" s="1">
        <v>500000</v>
      </c>
      <c r="M930" s="1">
        <v>500000</v>
      </c>
      <c r="N930" s="1">
        <v>2000000</v>
      </c>
      <c r="O930" s="1">
        <v>2000000</v>
      </c>
      <c r="P930" s="1">
        <v>2000000</v>
      </c>
      <c r="Q930" s="1">
        <v>1000000</v>
      </c>
      <c r="R930" s="1">
        <v>1000000</v>
      </c>
      <c r="S930" s="1">
        <v>1000000</v>
      </c>
      <c r="T930" s="1">
        <v>1000000</v>
      </c>
      <c r="U930" s="21">
        <v>0.53120000000000001</v>
      </c>
    </row>
    <row r="931" spans="1:21" x14ac:dyDescent="0.3">
      <c r="A931" s="7" t="s">
        <v>281</v>
      </c>
      <c r="B931" s="7" t="s">
        <v>659</v>
      </c>
      <c r="C931" s="7">
        <v>1312</v>
      </c>
      <c r="D931" s="2" t="s">
        <v>8</v>
      </c>
      <c r="E931" s="2">
        <v>917</v>
      </c>
      <c r="F931" s="2" t="s">
        <v>2371</v>
      </c>
      <c r="G931" s="2" t="s">
        <v>658</v>
      </c>
      <c r="H931" s="8" t="s">
        <v>2089</v>
      </c>
      <c r="I931" s="1">
        <v>30000</v>
      </c>
      <c r="J931" s="1">
        <v>30000</v>
      </c>
      <c r="K931" s="1">
        <v>30000</v>
      </c>
      <c r="L931" s="1">
        <v>30000</v>
      </c>
      <c r="M931" s="1">
        <v>30000</v>
      </c>
      <c r="N931" s="1">
        <v>100000</v>
      </c>
      <c r="O931" s="1">
        <v>100000</v>
      </c>
      <c r="P931" s="1">
        <v>100000</v>
      </c>
      <c r="Q931" s="1">
        <v>100000</v>
      </c>
      <c r="R931" s="1">
        <v>90000</v>
      </c>
      <c r="S931" s="1">
        <v>100000</v>
      </c>
      <c r="T931" s="1">
        <v>100000</v>
      </c>
      <c r="U931" s="21">
        <v>0.53120000000000001</v>
      </c>
    </row>
    <row r="932" spans="1:21" x14ac:dyDescent="0.3">
      <c r="A932" s="7" t="s">
        <v>281</v>
      </c>
      <c r="B932" s="7" t="s">
        <v>659</v>
      </c>
      <c r="C932" s="7">
        <v>1312</v>
      </c>
      <c r="D932" s="2" t="s">
        <v>8</v>
      </c>
      <c r="E932" s="2">
        <v>917</v>
      </c>
      <c r="F932" s="2" t="s">
        <v>2372</v>
      </c>
      <c r="G932" s="2" t="s">
        <v>658</v>
      </c>
      <c r="H932" s="8" t="s">
        <v>2090</v>
      </c>
      <c r="I932" s="1">
        <v>100000</v>
      </c>
      <c r="J932" s="1">
        <v>100000</v>
      </c>
      <c r="K932" s="1">
        <v>100000</v>
      </c>
      <c r="L932" s="1">
        <v>100000</v>
      </c>
      <c r="M932" s="1">
        <v>100000</v>
      </c>
      <c r="N932" s="1">
        <v>500000</v>
      </c>
      <c r="O932" s="1">
        <v>500000</v>
      </c>
      <c r="P932" s="1">
        <v>500000</v>
      </c>
      <c r="Q932" s="1">
        <v>500000</v>
      </c>
      <c r="R932" s="1">
        <v>100000</v>
      </c>
      <c r="S932" s="1">
        <v>10000</v>
      </c>
      <c r="T932" s="1">
        <v>10000</v>
      </c>
      <c r="U932" s="21">
        <v>0.53120000000000001</v>
      </c>
    </row>
    <row r="933" spans="1:21" x14ac:dyDescent="0.3">
      <c r="A933" s="7" t="s">
        <v>281</v>
      </c>
      <c r="B933" s="7" t="s">
        <v>659</v>
      </c>
      <c r="C933" s="7">
        <v>1312</v>
      </c>
      <c r="D933" s="2" t="s">
        <v>8</v>
      </c>
      <c r="E933" s="2">
        <v>917</v>
      </c>
      <c r="F933" s="2" t="e">
        <v>#N/A</v>
      </c>
      <c r="G933" s="2" t="s">
        <v>658</v>
      </c>
      <c r="H933" s="8" t="s">
        <v>2091</v>
      </c>
      <c r="I933" s="1">
        <v>100000</v>
      </c>
      <c r="J933" s="1">
        <v>100000</v>
      </c>
      <c r="K933" s="1">
        <v>100000</v>
      </c>
      <c r="L933" s="1">
        <v>100000</v>
      </c>
      <c r="M933" s="1">
        <v>50000</v>
      </c>
      <c r="N933" s="1">
        <v>200000</v>
      </c>
      <c r="O933" s="1">
        <v>200000</v>
      </c>
      <c r="P933" s="1">
        <v>200000</v>
      </c>
      <c r="Q933" s="1">
        <v>200000</v>
      </c>
      <c r="R933" s="1">
        <v>90000</v>
      </c>
      <c r="S933" s="1">
        <v>300000</v>
      </c>
      <c r="T933" s="1">
        <v>300000</v>
      </c>
      <c r="U933" s="21">
        <v>0.53120000000000001</v>
      </c>
    </row>
    <row r="934" spans="1:21" x14ac:dyDescent="0.3">
      <c r="A934" s="7" t="s">
        <v>281</v>
      </c>
      <c r="B934" s="7" t="s">
        <v>659</v>
      </c>
      <c r="C934" s="7">
        <v>1312</v>
      </c>
      <c r="D934" s="2" t="s">
        <v>8</v>
      </c>
      <c r="E934" s="2">
        <v>917</v>
      </c>
      <c r="F934" s="2" t="s">
        <v>2373</v>
      </c>
      <c r="G934" s="2" t="s">
        <v>658</v>
      </c>
      <c r="H934" s="8" t="s">
        <v>2092</v>
      </c>
      <c r="I934" s="1">
        <v>90000</v>
      </c>
      <c r="J934" s="1">
        <v>90000</v>
      </c>
      <c r="K934" s="1">
        <v>100000</v>
      </c>
      <c r="L934" s="1">
        <v>100000</v>
      </c>
      <c r="M934" s="1">
        <v>100000</v>
      </c>
      <c r="N934" s="1">
        <v>300000</v>
      </c>
      <c r="O934" s="1">
        <v>300000</v>
      </c>
      <c r="P934" s="1">
        <v>300000</v>
      </c>
      <c r="Q934" s="1">
        <v>100000</v>
      </c>
      <c r="R934" s="1">
        <v>100000</v>
      </c>
      <c r="S934" s="1">
        <v>100000</v>
      </c>
      <c r="T934" s="1">
        <v>100000</v>
      </c>
      <c r="U934" s="21">
        <v>0.53120000000000001</v>
      </c>
    </row>
    <row r="935" spans="1:21" x14ac:dyDescent="0.3">
      <c r="A935" s="7" t="s">
        <v>281</v>
      </c>
      <c r="B935" s="7" t="s">
        <v>659</v>
      </c>
      <c r="C935" s="7">
        <v>1312</v>
      </c>
      <c r="D935" s="2" t="s">
        <v>8</v>
      </c>
      <c r="E935" s="2">
        <v>917</v>
      </c>
      <c r="F935" s="2" t="e">
        <v>#N/A</v>
      </c>
      <c r="G935" s="2" t="s">
        <v>658</v>
      </c>
      <c r="H935" s="8" t="s">
        <v>2093</v>
      </c>
      <c r="I935" s="1">
        <v>50000</v>
      </c>
      <c r="J935" s="1">
        <v>50000</v>
      </c>
      <c r="K935" s="1">
        <v>50000</v>
      </c>
      <c r="L935" s="1">
        <v>50000</v>
      </c>
      <c r="M935" s="1">
        <v>50000</v>
      </c>
      <c r="N935" s="1">
        <v>50000</v>
      </c>
      <c r="O935" s="1">
        <v>50000</v>
      </c>
      <c r="P935" s="1">
        <v>50000</v>
      </c>
      <c r="Q935" s="1">
        <v>50000</v>
      </c>
      <c r="R935" s="1">
        <v>50000</v>
      </c>
      <c r="S935" s="1">
        <v>10000</v>
      </c>
      <c r="T935" s="1">
        <v>10000</v>
      </c>
      <c r="U935" s="21">
        <v>0.53120000000000001</v>
      </c>
    </row>
    <row r="936" spans="1:21" x14ac:dyDescent="0.3">
      <c r="A936" s="7" t="s">
        <v>281</v>
      </c>
      <c r="B936" s="7" t="s">
        <v>659</v>
      </c>
      <c r="C936" s="7">
        <v>1312</v>
      </c>
      <c r="D936" s="2" t="s">
        <v>8</v>
      </c>
      <c r="E936" s="2">
        <v>917</v>
      </c>
      <c r="F936" s="2" t="s">
        <v>2374</v>
      </c>
      <c r="G936" s="2" t="s">
        <v>658</v>
      </c>
      <c r="H936" s="8" t="s">
        <v>2094</v>
      </c>
      <c r="I936" s="1">
        <v>20000</v>
      </c>
      <c r="J936" s="1">
        <v>20000</v>
      </c>
      <c r="K936" s="1">
        <v>20000</v>
      </c>
      <c r="L936" s="1">
        <v>20000</v>
      </c>
      <c r="M936" s="1">
        <v>20000</v>
      </c>
      <c r="N936" s="1">
        <v>20000</v>
      </c>
      <c r="O936" s="1">
        <v>20000</v>
      </c>
      <c r="P936" s="1">
        <v>20000</v>
      </c>
      <c r="Q936" s="1">
        <v>20000</v>
      </c>
      <c r="R936" s="1">
        <v>20000</v>
      </c>
      <c r="S936" s="1">
        <v>20000</v>
      </c>
      <c r="T936" s="1">
        <v>20000</v>
      </c>
      <c r="U936" s="21">
        <v>0.53120000000000001</v>
      </c>
    </row>
    <row r="937" spans="1:21" x14ac:dyDescent="0.3">
      <c r="A937" s="7" t="s">
        <v>281</v>
      </c>
      <c r="B937" s="7" t="s">
        <v>659</v>
      </c>
      <c r="C937" s="7">
        <v>1312</v>
      </c>
      <c r="D937" s="2" t="s">
        <v>8</v>
      </c>
      <c r="E937" s="2">
        <v>917</v>
      </c>
      <c r="F937" s="2" t="s">
        <v>752</v>
      </c>
      <c r="G937" s="2" t="s">
        <v>658</v>
      </c>
      <c r="H937" s="8" t="s">
        <v>2095</v>
      </c>
      <c r="I937" s="1">
        <v>90000</v>
      </c>
      <c r="J937" s="1">
        <v>90000</v>
      </c>
      <c r="K937" s="1">
        <v>90000</v>
      </c>
      <c r="L937" s="1">
        <v>90000</v>
      </c>
      <c r="M937" s="1">
        <v>20000</v>
      </c>
      <c r="N937" s="1">
        <v>100000</v>
      </c>
      <c r="O937" s="1">
        <v>100000</v>
      </c>
      <c r="P937" s="1">
        <v>100000</v>
      </c>
      <c r="Q937" s="1">
        <v>100000</v>
      </c>
      <c r="R937" s="1">
        <v>100000</v>
      </c>
      <c r="S937" s="1">
        <v>100000</v>
      </c>
      <c r="T937" s="1">
        <v>100000</v>
      </c>
      <c r="U937" s="21">
        <v>0.53120000000000001</v>
      </c>
    </row>
    <row r="938" spans="1:21" x14ac:dyDescent="0.3">
      <c r="A938" s="7" t="s">
        <v>281</v>
      </c>
      <c r="B938" s="7" t="s">
        <v>659</v>
      </c>
      <c r="C938" s="7">
        <v>1312</v>
      </c>
      <c r="D938" s="2" t="s">
        <v>8</v>
      </c>
      <c r="E938" s="2">
        <v>917</v>
      </c>
      <c r="F938" s="2" t="s">
        <v>2375</v>
      </c>
      <c r="G938" s="2" t="s">
        <v>658</v>
      </c>
      <c r="H938" s="8" t="s">
        <v>2096</v>
      </c>
      <c r="I938" s="1">
        <v>100000</v>
      </c>
      <c r="J938" s="1">
        <v>100000</v>
      </c>
      <c r="K938" s="1">
        <v>1000000</v>
      </c>
      <c r="L938" s="1">
        <v>1000000</v>
      </c>
      <c r="M938" s="1">
        <v>1000000</v>
      </c>
      <c r="N938" s="1">
        <v>2000000</v>
      </c>
      <c r="O938" s="1">
        <v>2000000</v>
      </c>
      <c r="P938" s="1">
        <v>2000000</v>
      </c>
      <c r="Q938" s="1">
        <v>2000000</v>
      </c>
      <c r="R938" s="1">
        <v>2000000</v>
      </c>
      <c r="S938" s="1">
        <v>2000000</v>
      </c>
      <c r="T938" s="1">
        <v>2000000</v>
      </c>
      <c r="U938" s="21">
        <v>0.53120000000000001</v>
      </c>
    </row>
    <row r="939" spans="1:21" x14ac:dyDescent="0.3">
      <c r="A939" s="7" t="s">
        <v>281</v>
      </c>
      <c r="B939" s="7" t="s">
        <v>659</v>
      </c>
      <c r="C939" s="7">
        <v>1312</v>
      </c>
      <c r="D939" s="2" t="s">
        <v>8</v>
      </c>
      <c r="E939" s="2">
        <v>917</v>
      </c>
      <c r="F939" s="2" t="e">
        <v>#N/A</v>
      </c>
      <c r="G939" s="2" t="s">
        <v>658</v>
      </c>
      <c r="H939" s="8" t="s">
        <v>2097</v>
      </c>
      <c r="I939" s="1">
        <v>100000</v>
      </c>
      <c r="J939" s="1">
        <v>100000</v>
      </c>
      <c r="K939" s="1">
        <v>40000</v>
      </c>
      <c r="L939" s="1">
        <v>100000</v>
      </c>
      <c r="M939" s="1">
        <v>10000</v>
      </c>
      <c r="N939" s="1">
        <v>100000</v>
      </c>
      <c r="O939" s="1">
        <v>100000</v>
      </c>
      <c r="P939" s="1">
        <v>100000</v>
      </c>
      <c r="Q939" s="1">
        <v>100000</v>
      </c>
      <c r="R939" s="1">
        <v>100000</v>
      </c>
      <c r="S939" s="1">
        <v>100000</v>
      </c>
      <c r="T939" s="1">
        <v>100000</v>
      </c>
      <c r="U939" s="21">
        <v>0.53120000000000001</v>
      </c>
    </row>
    <row r="940" spans="1:21" x14ac:dyDescent="0.3">
      <c r="A940" s="7" t="s">
        <v>281</v>
      </c>
      <c r="B940" s="7" t="s">
        <v>659</v>
      </c>
      <c r="C940" s="7">
        <v>1312</v>
      </c>
      <c r="D940" s="2" t="s">
        <v>8</v>
      </c>
      <c r="E940" s="2">
        <v>917</v>
      </c>
      <c r="F940" s="2" t="s">
        <v>2376</v>
      </c>
      <c r="G940" s="2" t="s">
        <v>658</v>
      </c>
      <c r="H940" s="8" t="s">
        <v>2098</v>
      </c>
      <c r="I940" s="1">
        <v>10000</v>
      </c>
      <c r="J940" s="1">
        <v>10000</v>
      </c>
      <c r="K940" s="1">
        <v>20000</v>
      </c>
      <c r="L940" s="1">
        <v>20000</v>
      </c>
      <c r="M940" s="1">
        <v>10000</v>
      </c>
      <c r="N940" s="1">
        <v>20000</v>
      </c>
      <c r="O940" s="1">
        <v>20000</v>
      </c>
      <c r="P940" s="1">
        <v>20000</v>
      </c>
      <c r="Q940" s="1">
        <v>20000</v>
      </c>
      <c r="R940" s="1">
        <v>20000</v>
      </c>
      <c r="S940" s="1">
        <v>20000</v>
      </c>
      <c r="T940" s="1">
        <v>20000</v>
      </c>
      <c r="U940" s="21">
        <v>0.53120000000000001</v>
      </c>
    </row>
    <row r="941" spans="1:21" x14ac:dyDescent="0.3">
      <c r="A941" s="7" t="s">
        <v>281</v>
      </c>
      <c r="B941" s="7" t="s">
        <v>659</v>
      </c>
      <c r="C941" s="7">
        <v>1312</v>
      </c>
      <c r="D941" s="2" t="s">
        <v>8</v>
      </c>
      <c r="E941" s="2">
        <v>917</v>
      </c>
      <c r="F941" s="2" t="s">
        <v>2377</v>
      </c>
      <c r="G941" s="2" t="s">
        <v>658</v>
      </c>
      <c r="H941" s="8" t="s">
        <v>2099</v>
      </c>
      <c r="I941" s="1">
        <v>100000</v>
      </c>
      <c r="J941" s="1">
        <v>100000</v>
      </c>
      <c r="K941" s="1">
        <v>400000</v>
      </c>
      <c r="L941" s="1">
        <v>100000</v>
      </c>
      <c r="M941" s="1">
        <v>100000</v>
      </c>
      <c r="N941" s="1">
        <v>400000</v>
      </c>
      <c r="O941" s="1">
        <v>400000</v>
      </c>
      <c r="P941" s="1">
        <v>200000</v>
      </c>
      <c r="Q941" s="1">
        <v>400000</v>
      </c>
      <c r="R941" s="1">
        <v>200000</v>
      </c>
      <c r="S941" s="1">
        <v>500000</v>
      </c>
      <c r="T941" s="1">
        <v>400000</v>
      </c>
      <c r="U941" s="21">
        <v>0.53120000000000001</v>
      </c>
    </row>
    <row r="942" spans="1:21" x14ac:dyDescent="0.3">
      <c r="A942" s="7" t="s">
        <v>281</v>
      </c>
      <c r="B942" s="7" t="s">
        <v>659</v>
      </c>
      <c r="C942" s="7">
        <v>1312</v>
      </c>
      <c r="D942" s="2" t="s">
        <v>8</v>
      </c>
      <c r="E942" s="2">
        <v>917</v>
      </c>
      <c r="F942" s="2" t="s">
        <v>2378</v>
      </c>
      <c r="G942" s="2" t="s">
        <v>658</v>
      </c>
      <c r="H942" s="8" t="s">
        <v>2100</v>
      </c>
      <c r="I942" s="1">
        <v>400000</v>
      </c>
      <c r="J942" s="1">
        <v>100000</v>
      </c>
      <c r="K942" s="1">
        <v>200000</v>
      </c>
      <c r="L942" s="1">
        <v>100000</v>
      </c>
      <c r="M942" s="1">
        <v>100000</v>
      </c>
      <c r="N942" s="1">
        <v>400000</v>
      </c>
      <c r="O942" s="1">
        <v>400000</v>
      </c>
      <c r="P942" s="1">
        <v>200000</v>
      </c>
      <c r="Q942" s="1">
        <v>400000</v>
      </c>
      <c r="R942" s="1">
        <v>200000</v>
      </c>
      <c r="S942" s="1">
        <v>500000</v>
      </c>
      <c r="T942" s="1">
        <v>400000</v>
      </c>
      <c r="U942" s="21">
        <v>0.53120000000000001</v>
      </c>
    </row>
    <row r="943" spans="1:21" x14ac:dyDescent="0.3">
      <c r="A943" s="7" t="s">
        <v>281</v>
      </c>
      <c r="B943" s="7" t="s">
        <v>659</v>
      </c>
      <c r="C943" s="7">
        <v>1312</v>
      </c>
      <c r="D943" s="2" t="s">
        <v>8</v>
      </c>
      <c r="E943" s="2">
        <v>917</v>
      </c>
      <c r="F943" s="2" t="s">
        <v>2379</v>
      </c>
      <c r="G943" s="2" t="s">
        <v>658</v>
      </c>
      <c r="H943" s="8" t="s">
        <v>2101</v>
      </c>
      <c r="I943" s="1">
        <v>100000</v>
      </c>
      <c r="J943" s="1">
        <v>100000</v>
      </c>
      <c r="K943" s="1">
        <v>200000</v>
      </c>
      <c r="L943" s="1">
        <v>100000</v>
      </c>
      <c r="M943" s="1">
        <v>100000</v>
      </c>
      <c r="N943" s="1">
        <v>400000</v>
      </c>
      <c r="O943" s="1">
        <v>400000</v>
      </c>
      <c r="P943" s="1">
        <v>200000</v>
      </c>
      <c r="Q943" s="1">
        <v>400000</v>
      </c>
      <c r="R943" s="1">
        <v>200000</v>
      </c>
      <c r="S943" s="1">
        <v>500000</v>
      </c>
      <c r="T943" s="1">
        <v>400000</v>
      </c>
      <c r="U943" s="21">
        <v>0.53120000000000001</v>
      </c>
    </row>
    <row r="944" spans="1:21" x14ac:dyDescent="0.3">
      <c r="A944" s="7" t="s">
        <v>281</v>
      </c>
      <c r="B944" s="7" t="s">
        <v>659</v>
      </c>
      <c r="C944" s="7">
        <v>1312</v>
      </c>
      <c r="D944" s="2" t="s">
        <v>8</v>
      </c>
      <c r="E944" s="2">
        <v>917</v>
      </c>
      <c r="F944" s="2" t="s">
        <v>2380</v>
      </c>
      <c r="G944" s="2" t="s">
        <v>658</v>
      </c>
      <c r="H944" s="8" t="s">
        <v>2102</v>
      </c>
      <c r="I944" s="1">
        <v>400000</v>
      </c>
      <c r="J944" s="1">
        <v>100000</v>
      </c>
      <c r="K944" s="1">
        <v>200000</v>
      </c>
      <c r="L944" s="1">
        <v>100000</v>
      </c>
      <c r="M944" s="1">
        <v>100000</v>
      </c>
      <c r="N944" s="1">
        <v>400000</v>
      </c>
      <c r="O944" s="1">
        <v>400000</v>
      </c>
      <c r="P944" s="1">
        <v>200000</v>
      </c>
      <c r="Q944" s="1">
        <v>400000</v>
      </c>
      <c r="R944" s="1">
        <v>200000</v>
      </c>
      <c r="S944" s="1">
        <v>500000</v>
      </c>
      <c r="T944" s="1">
        <v>400000</v>
      </c>
      <c r="U944" s="21">
        <v>0.53120000000000001</v>
      </c>
    </row>
    <row r="945" spans="1:21" x14ac:dyDescent="0.3">
      <c r="A945" s="7" t="s">
        <v>281</v>
      </c>
      <c r="B945" s="7" t="s">
        <v>659</v>
      </c>
      <c r="C945" s="7">
        <v>1312</v>
      </c>
      <c r="D945" s="2" t="s">
        <v>8</v>
      </c>
      <c r="E945" s="2">
        <v>917</v>
      </c>
      <c r="F945" s="2" t="e">
        <v>#N/A</v>
      </c>
      <c r="G945" s="2" t="s">
        <v>658</v>
      </c>
      <c r="H945" s="8" t="s">
        <v>2103</v>
      </c>
      <c r="I945" s="1">
        <v>100000</v>
      </c>
      <c r="J945" s="1">
        <v>100000</v>
      </c>
      <c r="K945" s="1">
        <v>0</v>
      </c>
      <c r="L945" s="1">
        <v>0</v>
      </c>
      <c r="M945" s="1">
        <v>0</v>
      </c>
      <c r="N945" s="1">
        <v>100000</v>
      </c>
      <c r="O945" s="1">
        <v>100000</v>
      </c>
      <c r="P945" s="1">
        <v>100000</v>
      </c>
      <c r="Q945" s="1">
        <v>100000</v>
      </c>
      <c r="R945" s="1">
        <v>100000</v>
      </c>
      <c r="S945" s="1">
        <v>10000</v>
      </c>
      <c r="T945" s="1">
        <v>10000</v>
      </c>
      <c r="U945" s="21">
        <v>0.53120000000000001</v>
      </c>
    </row>
    <row r="946" spans="1:21" x14ac:dyDescent="0.3">
      <c r="A946" s="7" t="s">
        <v>281</v>
      </c>
      <c r="B946" s="7" t="s">
        <v>659</v>
      </c>
      <c r="C946" s="7">
        <v>1312</v>
      </c>
      <c r="D946" s="2" t="s">
        <v>8</v>
      </c>
      <c r="E946" s="2">
        <v>917</v>
      </c>
      <c r="F946" s="2" t="s">
        <v>2381</v>
      </c>
      <c r="G946" s="2" t="s">
        <v>658</v>
      </c>
      <c r="H946" s="8" t="s">
        <v>2104</v>
      </c>
      <c r="I946" s="1">
        <v>50000</v>
      </c>
      <c r="J946" s="1">
        <v>50000</v>
      </c>
      <c r="K946" s="1">
        <v>100000</v>
      </c>
      <c r="L946" s="1">
        <v>100000</v>
      </c>
      <c r="M946" s="1">
        <v>10000</v>
      </c>
      <c r="N946" s="1">
        <v>100000</v>
      </c>
      <c r="O946" s="1">
        <v>100000</v>
      </c>
      <c r="P946" s="1">
        <v>100000</v>
      </c>
      <c r="Q946" s="1">
        <v>100000</v>
      </c>
      <c r="R946" s="1">
        <v>100000</v>
      </c>
      <c r="S946" s="1">
        <v>10000</v>
      </c>
      <c r="T946" s="1">
        <v>10000</v>
      </c>
      <c r="U946" s="21">
        <v>0.53120000000000001</v>
      </c>
    </row>
    <row r="947" spans="1:21" x14ac:dyDescent="0.3">
      <c r="A947" s="7" t="s">
        <v>281</v>
      </c>
      <c r="B947" s="7" t="s">
        <v>659</v>
      </c>
      <c r="C947" s="7">
        <v>1312</v>
      </c>
      <c r="D947" s="2" t="s">
        <v>8</v>
      </c>
      <c r="E947" s="2">
        <v>917</v>
      </c>
      <c r="F947" s="2" t="s">
        <v>2382</v>
      </c>
      <c r="G947" s="2" t="s">
        <v>658</v>
      </c>
      <c r="H947" s="8" t="s">
        <v>2105</v>
      </c>
      <c r="I947" s="1">
        <v>10000</v>
      </c>
      <c r="J947" s="1">
        <v>10000</v>
      </c>
      <c r="K947" s="1">
        <v>90000</v>
      </c>
      <c r="L947" s="1">
        <v>30000</v>
      </c>
      <c r="M947" s="1">
        <v>30000</v>
      </c>
      <c r="N947" s="1">
        <v>30000</v>
      </c>
      <c r="O947" s="1">
        <v>30000</v>
      </c>
      <c r="P947" s="1">
        <v>30000</v>
      </c>
      <c r="Q947" s="1">
        <v>30000</v>
      </c>
      <c r="R947" s="1">
        <v>30000</v>
      </c>
      <c r="S947" s="1">
        <v>10000</v>
      </c>
      <c r="T947" s="1">
        <v>10000</v>
      </c>
      <c r="U947" s="21">
        <v>0.53120000000000001</v>
      </c>
    </row>
    <row r="948" spans="1:21" x14ac:dyDescent="0.3">
      <c r="A948" s="7" t="s">
        <v>281</v>
      </c>
      <c r="B948" s="7" t="s">
        <v>659</v>
      </c>
      <c r="C948" s="7">
        <v>1312</v>
      </c>
      <c r="D948" s="2" t="s">
        <v>8</v>
      </c>
      <c r="E948" s="2">
        <v>917</v>
      </c>
      <c r="F948" s="2" t="s">
        <v>2383</v>
      </c>
      <c r="G948" s="2" t="s">
        <v>658</v>
      </c>
      <c r="H948" s="8" t="s">
        <v>2106</v>
      </c>
      <c r="I948" s="1">
        <v>10000</v>
      </c>
      <c r="J948" s="1">
        <v>10000</v>
      </c>
      <c r="K948" s="1">
        <v>200000</v>
      </c>
      <c r="L948" s="1">
        <v>90000</v>
      </c>
      <c r="M948" s="1">
        <v>90000</v>
      </c>
      <c r="N948" s="1">
        <v>200000</v>
      </c>
      <c r="O948" s="1">
        <v>200000</v>
      </c>
      <c r="P948" s="1">
        <v>200000</v>
      </c>
      <c r="Q948" s="1">
        <v>200000</v>
      </c>
      <c r="R948" s="1">
        <v>200000</v>
      </c>
      <c r="S948" s="1">
        <v>200000</v>
      </c>
      <c r="T948" s="1">
        <v>200000</v>
      </c>
      <c r="U948" s="21">
        <v>0.53120000000000001</v>
      </c>
    </row>
    <row r="949" spans="1:21" x14ac:dyDescent="0.3">
      <c r="A949" s="7" t="s">
        <v>281</v>
      </c>
      <c r="B949" s="7" t="s">
        <v>659</v>
      </c>
      <c r="C949" s="7">
        <v>1312</v>
      </c>
      <c r="D949" s="2" t="s">
        <v>8</v>
      </c>
      <c r="E949" s="2">
        <v>917</v>
      </c>
      <c r="F949" s="2" t="s">
        <v>753</v>
      </c>
      <c r="G949" s="2" t="s">
        <v>658</v>
      </c>
      <c r="H949" s="8" t="s">
        <v>2107</v>
      </c>
      <c r="I949" s="1">
        <v>50000</v>
      </c>
      <c r="J949" s="1">
        <v>50000</v>
      </c>
      <c r="K949" s="1">
        <v>0</v>
      </c>
      <c r="L949" s="1">
        <v>0</v>
      </c>
      <c r="M949" s="1">
        <v>0</v>
      </c>
      <c r="N949" s="1">
        <v>100000</v>
      </c>
      <c r="O949" s="1">
        <v>0</v>
      </c>
      <c r="P949" s="1">
        <v>0</v>
      </c>
      <c r="Q949" s="1">
        <v>0</v>
      </c>
      <c r="R949" s="1">
        <v>100000</v>
      </c>
      <c r="S949" s="1">
        <v>10000</v>
      </c>
      <c r="T949" s="1">
        <v>10000</v>
      </c>
      <c r="U949" s="21">
        <v>0.53120000000000001</v>
      </c>
    </row>
    <row r="950" spans="1:21" x14ac:dyDescent="0.3">
      <c r="A950" s="7" t="s">
        <v>281</v>
      </c>
      <c r="B950" s="7" t="s">
        <v>659</v>
      </c>
      <c r="C950" s="7">
        <v>1312</v>
      </c>
      <c r="D950" s="2" t="s">
        <v>8</v>
      </c>
      <c r="E950" s="2">
        <v>917</v>
      </c>
      <c r="F950" s="2" t="s">
        <v>754</v>
      </c>
      <c r="G950" s="2" t="s">
        <v>658</v>
      </c>
      <c r="H950" s="8" t="s">
        <v>2108</v>
      </c>
      <c r="I950" s="1">
        <v>200000</v>
      </c>
      <c r="J950" s="1">
        <v>500000</v>
      </c>
      <c r="K950" s="1">
        <v>200000</v>
      </c>
      <c r="L950" s="1">
        <v>200000</v>
      </c>
      <c r="M950" s="1">
        <v>200000</v>
      </c>
      <c r="N950" s="1">
        <v>200000</v>
      </c>
      <c r="O950" s="1">
        <v>200000</v>
      </c>
      <c r="P950" s="1">
        <v>200000</v>
      </c>
      <c r="Q950" s="1">
        <v>200000</v>
      </c>
      <c r="R950" s="1">
        <v>500000</v>
      </c>
      <c r="S950" s="1">
        <v>500000</v>
      </c>
      <c r="T950" s="1">
        <v>500000</v>
      </c>
      <c r="U950" s="21">
        <v>0.53120000000000001</v>
      </c>
    </row>
    <row r="951" spans="1:21" x14ac:dyDescent="0.3">
      <c r="A951" s="7" t="s">
        <v>281</v>
      </c>
      <c r="B951" s="7" t="s">
        <v>659</v>
      </c>
      <c r="C951" s="7">
        <v>1312</v>
      </c>
      <c r="D951" s="2" t="s">
        <v>8</v>
      </c>
      <c r="E951" s="2">
        <v>917</v>
      </c>
      <c r="F951" s="2" t="s">
        <v>2384</v>
      </c>
      <c r="G951" s="2" t="s">
        <v>658</v>
      </c>
      <c r="H951" s="8" t="s">
        <v>2109</v>
      </c>
      <c r="I951" s="1">
        <v>200000</v>
      </c>
      <c r="J951" s="1">
        <v>200000</v>
      </c>
      <c r="K951" s="1">
        <v>300000</v>
      </c>
      <c r="L951" s="1">
        <v>300000</v>
      </c>
      <c r="M951" s="1">
        <v>300000</v>
      </c>
      <c r="N951" s="1">
        <v>300000</v>
      </c>
      <c r="O951" s="1">
        <v>300000</v>
      </c>
      <c r="P951" s="1">
        <v>300000</v>
      </c>
      <c r="Q951" s="1">
        <v>300000</v>
      </c>
      <c r="R951" s="1">
        <v>200000</v>
      </c>
      <c r="S951" s="1">
        <v>100000</v>
      </c>
      <c r="T951" s="1">
        <v>100000</v>
      </c>
      <c r="U951" s="21">
        <v>0.53120000000000001</v>
      </c>
    </row>
    <row r="952" spans="1:21" x14ac:dyDescent="0.3">
      <c r="A952" s="7" t="s">
        <v>281</v>
      </c>
      <c r="B952" s="7" t="s">
        <v>659</v>
      </c>
      <c r="C952" s="7">
        <v>1312</v>
      </c>
      <c r="D952" s="2" t="s">
        <v>8</v>
      </c>
      <c r="E952" s="2">
        <v>917</v>
      </c>
      <c r="F952" s="2" t="s">
        <v>2385</v>
      </c>
      <c r="G952" s="2" t="s">
        <v>658</v>
      </c>
      <c r="H952" s="8" t="s">
        <v>2110</v>
      </c>
      <c r="I952" s="1">
        <v>100000</v>
      </c>
      <c r="J952" s="1">
        <v>100000</v>
      </c>
      <c r="K952" s="1">
        <v>200000</v>
      </c>
      <c r="L952" s="1">
        <v>100000</v>
      </c>
      <c r="M952" s="1">
        <v>200000</v>
      </c>
      <c r="N952" s="1">
        <v>200000</v>
      </c>
      <c r="O952" s="1">
        <v>200000</v>
      </c>
      <c r="P952" s="1">
        <v>200000</v>
      </c>
      <c r="Q952" s="1">
        <v>200000</v>
      </c>
      <c r="R952" s="1">
        <v>200000</v>
      </c>
      <c r="S952" s="1">
        <v>100000</v>
      </c>
      <c r="T952" s="1">
        <v>100000</v>
      </c>
      <c r="U952" s="21">
        <v>0.53120000000000001</v>
      </c>
    </row>
    <row r="953" spans="1:21" x14ac:dyDescent="0.3">
      <c r="A953" s="7" t="s">
        <v>281</v>
      </c>
      <c r="B953" s="7" t="s">
        <v>659</v>
      </c>
      <c r="C953" s="7">
        <v>1312</v>
      </c>
      <c r="D953" s="2" t="s">
        <v>8</v>
      </c>
      <c r="E953" s="2">
        <v>917</v>
      </c>
      <c r="F953" s="2" t="s">
        <v>2386</v>
      </c>
      <c r="G953" s="2" t="s">
        <v>658</v>
      </c>
      <c r="H953" s="8" t="s">
        <v>2111</v>
      </c>
      <c r="I953" s="1">
        <v>200000</v>
      </c>
      <c r="J953" s="1">
        <v>200000</v>
      </c>
      <c r="K953" s="1">
        <v>200000</v>
      </c>
      <c r="L953" s="1">
        <v>100000</v>
      </c>
      <c r="M953" s="1">
        <v>200000</v>
      </c>
      <c r="N953" s="1">
        <v>200000</v>
      </c>
      <c r="O953" s="1">
        <v>200000</v>
      </c>
      <c r="P953" s="1">
        <v>200000</v>
      </c>
      <c r="Q953" s="1">
        <v>200000</v>
      </c>
      <c r="R953" s="1">
        <v>400000</v>
      </c>
      <c r="S953" s="1">
        <v>400000</v>
      </c>
      <c r="T953" s="1">
        <v>400000</v>
      </c>
      <c r="U953" s="21">
        <v>0.53120000000000001</v>
      </c>
    </row>
    <row r="954" spans="1:21" x14ac:dyDescent="0.3">
      <c r="A954" s="7" t="s">
        <v>281</v>
      </c>
      <c r="B954" s="7" t="s">
        <v>659</v>
      </c>
      <c r="C954" s="7">
        <v>1312</v>
      </c>
      <c r="D954" s="2" t="s">
        <v>8</v>
      </c>
      <c r="E954" s="2">
        <v>917</v>
      </c>
      <c r="F954" s="2" t="s">
        <v>2387</v>
      </c>
      <c r="G954" s="2" t="s">
        <v>658</v>
      </c>
      <c r="H954" s="8" t="s">
        <v>2112</v>
      </c>
      <c r="I954" s="1">
        <v>300000</v>
      </c>
      <c r="J954" s="1">
        <v>300000</v>
      </c>
      <c r="K954" s="1">
        <v>1000000</v>
      </c>
      <c r="L954" s="1">
        <v>200000</v>
      </c>
      <c r="M954" s="1">
        <v>300000</v>
      </c>
      <c r="N954" s="1">
        <v>1000000</v>
      </c>
      <c r="O954" s="1">
        <v>1000000</v>
      </c>
      <c r="P954" s="1">
        <v>1000000</v>
      </c>
      <c r="Q954" s="1">
        <v>1000000</v>
      </c>
      <c r="R954" s="1">
        <v>300000</v>
      </c>
      <c r="S954" s="1">
        <v>1000000</v>
      </c>
      <c r="T954" s="1">
        <v>1000000</v>
      </c>
      <c r="U954" s="21">
        <v>0.53120000000000001</v>
      </c>
    </row>
    <row r="955" spans="1:21" x14ac:dyDescent="0.3">
      <c r="A955" s="7" t="s">
        <v>281</v>
      </c>
      <c r="B955" s="7" t="s">
        <v>659</v>
      </c>
      <c r="C955" s="7">
        <v>1312</v>
      </c>
      <c r="D955" s="2" t="s">
        <v>8</v>
      </c>
      <c r="E955" s="2">
        <v>917</v>
      </c>
      <c r="F955" s="2" t="s">
        <v>2388</v>
      </c>
      <c r="G955" s="2" t="s">
        <v>658</v>
      </c>
      <c r="H955" s="8" t="s">
        <v>2113</v>
      </c>
      <c r="I955" s="1">
        <v>50000</v>
      </c>
      <c r="J955" s="1">
        <v>50000</v>
      </c>
      <c r="K955" s="1">
        <v>50000</v>
      </c>
      <c r="L955" s="1">
        <v>300000</v>
      </c>
      <c r="M955" s="1">
        <v>90000</v>
      </c>
      <c r="N955" s="1">
        <v>500000</v>
      </c>
      <c r="O955" s="1">
        <v>500000</v>
      </c>
      <c r="P955" s="1">
        <v>500000</v>
      </c>
      <c r="Q955" s="1">
        <v>500000</v>
      </c>
      <c r="R955" s="1">
        <v>300000</v>
      </c>
      <c r="S955" s="1">
        <v>500000</v>
      </c>
      <c r="T955" s="1">
        <v>500000</v>
      </c>
      <c r="U955" s="21">
        <v>0.53120000000000001</v>
      </c>
    </row>
    <row r="956" spans="1:21" x14ac:dyDescent="0.3">
      <c r="A956" s="7" t="s">
        <v>281</v>
      </c>
      <c r="B956" s="7" t="s">
        <v>659</v>
      </c>
      <c r="C956" s="7">
        <v>1312</v>
      </c>
      <c r="D956" s="2" t="s">
        <v>8</v>
      </c>
      <c r="E956" s="2">
        <v>917</v>
      </c>
      <c r="F956" s="2" t="s">
        <v>2389</v>
      </c>
      <c r="G956" s="2" t="s">
        <v>658</v>
      </c>
      <c r="H956" s="8" t="s">
        <v>2114</v>
      </c>
      <c r="I956" s="1">
        <v>500000</v>
      </c>
      <c r="J956" s="1">
        <v>500000</v>
      </c>
      <c r="K956" s="1">
        <v>500000</v>
      </c>
      <c r="L956" s="1">
        <v>200000</v>
      </c>
      <c r="M956" s="1">
        <v>90000</v>
      </c>
      <c r="N956" s="1">
        <v>500000</v>
      </c>
      <c r="O956" s="1">
        <v>500000</v>
      </c>
      <c r="P956" s="1">
        <v>500000</v>
      </c>
      <c r="Q956" s="1">
        <v>500000</v>
      </c>
      <c r="R956" s="1">
        <v>300000</v>
      </c>
      <c r="S956" s="1">
        <v>500000</v>
      </c>
      <c r="T956" s="1">
        <v>500000</v>
      </c>
      <c r="U956" s="21">
        <v>0.53120000000000001</v>
      </c>
    </row>
    <row r="957" spans="1:21" x14ac:dyDescent="0.3">
      <c r="A957" s="7" t="s">
        <v>281</v>
      </c>
      <c r="B957" s="7" t="s">
        <v>659</v>
      </c>
      <c r="C957" s="7">
        <v>1312</v>
      </c>
      <c r="D957" s="2" t="s">
        <v>8</v>
      </c>
      <c r="E957" s="2">
        <v>917</v>
      </c>
      <c r="F957" s="2" t="e">
        <v>#N/A</v>
      </c>
      <c r="G957" s="2" t="s">
        <v>658</v>
      </c>
      <c r="H957" s="8" t="s">
        <v>2115</v>
      </c>
      <c r="I957" s="1">
        <v>100000</v>
      </c>
      <c r="J957" s="1">
        <v>100000</v>
      </c>
      <c r="K957" s="1">
        <v>0</v>
      </c>
      <c r="L957" s="1">
        <v>0</v>
      </c>
      <c r="M957" s="1">
        <v>100000</v>
      </c>
      <c r="N957" s="1">
        <v>100000</v>
      </c>
      <c r="O957" s="1">
        <v>0</v>
      </c>
      <c r="P957" s="1">
        <v>0</v>
      </c>
      <c r="Q957" s="1">
        <v>0</v>
      </c>
      <c r="R957" s="1">
        <v>0</v>
      </c>
      <c r="S957" s="1">
        <v>100000</v>
      </c>
      <c r="T957" s="1">
        <v>100000</v>
      </c>
      <c r="U957" s="21">
        <v>0.53120000000000001</v>
      </c>
    </row>
    <row r="958" spans="1:21" x14ac:dyDescent="0.3">
      <c r="A958" s="7" t="s">
        <v>281</v>
      </c>
      <c r="B958" s="7" t="s">
        <v>659</v>
      </c>
      <c r="C958" s="7">
        <v>1312</v>
      </c>
      <c r="D958" s="2" t="s">
        <v>8</v>
      </c>
      <c r="E958" s="2">
        <v>917</v>
      </c>
      <c r="F958" s="2" t="s">
        <v>2390</v>
      </c>
      <c r="G958" s="2" t="s">
        <v>658</v>
      </c>
      <c r="H958" s="8" t="s">
        <v>2116</v>
      </c>
      <c r="I958" s="1">
        <v>200000</v>
      </c>
      <c r="J958" s="1">
        <v>200000</v>
      </c>
      <c r="K958" s="1">
        <v>300000</v>
      </c>
      <c r="L958" s="1">
        <v>300000</v>
      </c>
      <c r="M958" s="1">
        <v>200000</v>
      </c>
      <c r="N958" s="1">
        <v>300000</v>
      </c>
      <c r="O958" s="1">
        <v>100000</v>
      </c>
      <c r="P958" s="1">
        <v>100000</v>
      </c>
      <c r="Q958" s="1">
        <v>100000</v>
      </c>
      <c r="R958" s="1">
        <v>100000</v>
      </c>
      <c r="S958" s="1">
        <v>100000</v>
      </c>
      <c r="T958" s="1">
        <v>300000</v>
      </c>
      <c r="U958" s="21">
        <v>0.53120000000000001</v>
      </c>
    </row>
    <row r="959" spans="1:21" x14ac:dyDescent="0.3">
      <c r="A959" s="7" t="s">
        <v>281</v>
      </c>
      <c r="B959" s="7" t="s">
        <v>659</v>
      </c>
      <c r="C959" s="7">
        <v>1312</v>
      </c>
      <c r="D959" s="2" t="s">
        <v>8</v>
      </c>
      <c r="E959" s="2">
        <v>917</v>
      </c>
      <c r="F959" s="2" t="s">
        <v>751</v>
      </c>
      <c r="G959" s="2" t="s">
        <v>658</v>
      </c>
      <c r="H959" s="8" t="s">
        <v>2117</v>
      </c>
      <c r="I959" s="1">
        <v>100000</v>
      </c>
      <c r="J959" s="1">
        <v>100000</v>
      </c>
      <c r="K959" s="1">
        <v>100000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100000</v>
      </c>
      <c r="R959" s="1">
        <v>100000</v>
      </c>
      <c r="S959" s="1">
        <v>10000</v>
      </c>
      <c r="T959" s="1">
        <v>10000</v>
      </c>
      <c r="U959" s="21">
        <v>0.53120000000000001</v>
      </c>
    </row>
    <row r="960" spans="1:21" x14ac:dyDescent="0.3">
      <c r="A960" s="7" t="s">
        <v>281</v>
      </c>
      <c r="B960" s="7" t="s">
        <v>659</v>
      </c>
      <c r="C960" s="7">
        <v>1312</v>
      </c>
      <c r="D960" s="2" t="s">
        <v>8</v>
      </c>
      <c r="E960" s="2">
        <v>917</v>
      </c>
      <c r="F960" s="2" t="s">
        <v>748</v>
      </c>
      <c r="G960" s="2" t="s">
        <v>658</v>
      </c>
      <c r="H960" s="8" t="s">
        <v>647</v>
      </c>
      <c r="I960" s="1">
        <v>500000</v>
      </c>
      <c r="J960" s="1">
        <v>500000</v>
      </c>
      <c r="K960" s="1">
        <v>200000</v>
      </c>
      <c r="L960" s="1">
        <v>500000</v>
      </c>
      <c r="M960" s="1">
        <v>300000</v>
      </c>
      <c r="N960" s="1">
        <v>500000</v>
      </c>
      <c r="O960" s="1">
        <v>500000</v>
      </c>
      <c r="P960" s="1">
        <v>500000</v>
      </c>
      <c r="Q960" s="1">
        <v>500000</v>
      </c>
      <c r="R960" s="1">
        <v>1000000</v>
      </c>
      <c r="S960" s="1">
        <v>1000000</v>
      </c>
      <c r="T960" s="1">
        <v>1000000</v>
      </c>
      <c r="U960" s="21">
        <v>0.53120000000000001</v>
      </c>
    </row>
    <row r="961" spans="1:21" x14ac:dyDescent="0.3">
      <c r="A961" s="7" t="s">
        <v>281</v>
      </c>
      <c r="B961" s="7" t="s">
        <v>659</v>
      </c>
      <c r="C961" s="7">
        <v>1312</v>
      </c>
      <c r="D961" s="2" t="s">
        <v>8</v>
      </c>
      <c r="E961" s="2">
        <v>917</v>
      </c>
      <c r="F961" s="2" t="s">
        <v>2391</v>
      </c>
      <c r="G961" s="2" t="s">
        <v>658</v>
      </c>
      <c r="H961" s="8" t="s">
        <v>2118</v>
      </c>
      <c r="I961" s="1">
        <v>100000</v>
      </c>
      <c r="J961" s="1">
        <v>100000</v>
      </c>
      <c r="K961" s="1">
        <v>0</v>
      </c>
      <c r="L961" s="1">
        <v>0</v>
      </c>
      <c r="M961" s="1">
        <v>100000</v>
      </c>
      <c r="N961" s="1">
        <v>100000</v>
      </c>
      <c r="O961" s="1">
        <v>100000</v>
      </c>
      <c r="P961" s="1">
        <v>0</v>
      </c>
      <c r="Q961" s="1">
        <v>0</v>
      </c>
      <c r="R961" s="1">
        <v>0</v>
      </c>
      <c r="S961" s="1">
        <v>100000</v>
      </c>
      <c r="T961" s="1">
        <v>100000</v>
      </c>
      <c r="U961" s="21">
        <v>0.53120000000000001</v>
      </c>
    </row>
    <row r="962" spans="1:21" x14ac:dyDescent="0.3">
      <c r="A962" s="7" t="s">
        <v>281</v>
      </c>
      <c r="B962" s="7" t="s">
        <v>659</v>
      </c>
      <c r="C962" s="7">
        <v>1312</v>
      </c>
      <c r="D962" s="2" t="s">
        <v>8</v>
      </c>
      <c r="E962" s="2">
        <v>917</v>
      </c>
      <c r="F962" s="2" t="s">
        <v>2392</v>
      </c>
      <c r="G962" s="2" t="s">
        <v>658</v>
      </c>
      <c r="H962" s="8" t="s">
        <v>2119</v>
      </c>
      <c r="I962" s="1">
        <v>10000</v>
      </c>
      <c r="J962" s="1">
        <v>10000</v>
      </c>
      <c r="K962" s="1">
        <v>200000</v>
      </c>
      <c r="L962" s="1">
        <v>10000</v>
      </c>
      <c r="M962" s="1">
        <v>200000</v>
      </c>
      <c r="N962" s="1">
        <v>300000</v>
      </c>
      <c r="O962" s="1">
        <v>100000</v>
      </c>
      <c r="P962" s="1">
        <v>100000</v>
      </c>
      <c r="Q962" s="1">
        <v>100000</v>
      </c>
      <c r="R962" s="1">
        <v>200000</v>
      </c>
      <c r="S962" s="1">
        <v>200000</v>
      </c>
      <c r="T962" s="1">
        <v>300000</v>
      </c>
      <c r="U962" s="21">
        <v>0.53120000000000001</v>
      </c>
    </row>
    <row r="963" spans="1:21" x14ac:dyDescent="0.3">
      <c r="A963" s="7" t="s">
        <v>281</v>
      </c>
      <c r="B963" s="7" t="s">
        <v>659</v>
      </c>
      <c r="C963" s="7">
        <v>1312</v>
      </c>
      <c r="D963" s="2" t="s">
        <v>8</v>
      </c>
      <c r="E963" s="2">
        <v>917</v>
      </c>
      <c r="F963" s="2" t="e">
        <v>#N/A</v>
      </c>
      <c r="G963" s="2" t="s">
        <v>658</v>
      </c>
      <c r="H963" s="8" t="s">
        <v>2120</v>
      </c>
      <c r="I963" s="1">
        <v>10000</v>
      </c>
      <c r="J963" s="1">
        <v>300000</v>
      </c>
      <c r="K963" s="1">
        <v>100000</v>
      </c>
      <c r="L963" s="1">
        <v>0</v>
      </c>
      <c r="M963" s="1">
        <v>0</v>
      </c>
      <c r="N963" s="1">
        <v>0</v>
      </c>
      <c r="O963" s="1">
        <v>0</v>
      </c>
      <c r="P963" s="1">
        <v>100000</v>
      </c>
      <c r="Q963" s="1">
        <v>0</v>
      </c>
      <c r="R963" s="1">
        <v>0</v>
      </c>
      <c r="S963" s="1">
        <v>0</v>
      </c>
      <c r="T963" s="1">
        <v>0</v>
      </c>
      <c r="U963" s="21">
        <v>0.53120000000000001</v>
      </c>
    </row>
    <row r="964" spans="1:21" x14ac:dyDescent="0.3">
      <c r="A964" s="7" t="s">
        <v>281</v>
      </c>
      <c r="B964" s="7" t="s">
        <v>659</v>
      </c>
      <c r="C964" s="7">
        <v>1312</v>
      </c>
      <c r="D964" s="2" t="s">
        <v>8</v>
      </c>
      <c r="E964" s="2">
        <v>917</v>
      </c>
      <c r="F964" s="2" t="s">
        <v>750</v>
      </c>
      <c r="G964" s="2" t="s">
        <v>658</v>
      </c>
      <c r="H964" s="8" t="s">
        <v>2121</v>
      </c>
      <c r="I964" s="1">
        <v>200000</v>
      </c>
      <c r="J964" s="1">
        <v>200000</v>
      </c>
      <c r="K964" s="1">
        <v>200000</v>
      </c>
      <c r="L964" s="1">
        <v>200000</v>
      </c>
      <c r="M964" s="1">
        <v>100000</v>
      </c>
      <c r="N964" s="1">
        <v>200000</v>
      </c>
      <c r="O964" s="1">
        <v>200000</v>
      </c>
      <c r="P964" s="1">
        <v>200000</v>
      </c>
      <c r="Q964" s="1">
        <v>200000</v>
      </c>
      <c r="R964" s="1">
        <v>1000000</v>
      </c>
      <c r="S964" s="1">
        <v>1000000</v>
      </c>
      <c r="T964" s="1">
        <v>1000000</v>
      </c>
      <c r="U964" s="21">
        <v>0.53120000000000001</v>
      </c>
    </row>
    <row r="965" spans="1:21" x14ac:dyDescent="0.3">
      <c r="A965" s="7" t="s">
        <v>281</v>
      </c>
      <c r="B965" s="7" t="s">
        <v>659</v>
      </c>
      <c r="C965" s="7">
        <v>1312</v>
      </c>
      <c r="D965" s="2" t="s">
        <v>8</v>
      </c>
      <c r="E965" s="2">
        <v>917</v>
      </c>
      <c r="F965" s="2" t="s">
        <v>2393</v>
      </c>
      <c r="G965" s="2" t="s">
        <v>658</v>
      </c>
      <c r="H965" s="8" t="s">
        <v>2122</v>
      </c>
      <c r="I965" s="1">
        <v>50000</v>
      </c>
      <c r="J965" s="1">
        <v>50000</v>
      </c>
      <c r="K965" s="1">
        <v>10000</v>
      </c>
      <c r="L965" s="1">
        <v>10000</v>
      </c>
      <c r="M965" s="1">
        <v>10000</v>
      </c>
      <c r="N965" s="1">
        <v>10000</v>
      </c>
      <c r="O965" s="1">
        <v>10000</v>
      </c>
      <c r="P965" s="1">
        <v>10000</v>
      </c>
      <c r="Q965" s="1">
        <v>10000</v>
      </c>
      <c r="R965" s="1">
        <v>10000</v>
      </c>
      <c r="S965" s="1">
        <v>10000</v>
      </c>
      <c r="T965" s="1">
        <v>10000</v>
      </c>
      <c r="U965" s="21">
        <v>0.53120000000000001</v>
      </c>
    </row>
    <row r="966" spans="1:21" x14ac:dyDescent="0.3">
      <c r="A966" s="7" t="s">
        <v>281</v>
      </c>
      <c r="B966" s="7" t="s">
        <v>659</v>
      </c>
      <c r="C966" s="7">
        <v>1312</v>
      </c>
      <c r="D966" s="2" t="s">
        <v>8</v>
      </c>
      <c r="E966" s="2">
        <v>917</v>
      </c>
      <c r="F966" s="2" t="s">
        <v>2394</v>
      </c>
      <c r="G966" s="2" t="s">
        <v>658</v>
      </c>
      <c r="H966" s="8" t="s">
        <v>2123</v>
      </c>
      <c r="I966" s="1">
        <v>100000</v>
      </c>
      <c r="J966" s="1">
        <v>100000</v>
      </c>
      <c r="K966" s="1">
        <v>300000</v>
      </c>
      <c r="L966" s="1">
        <v>300000</v>
      </c>
      <c r="M966" s="1">
        <v>300000</v>
      </c>
      <c r="N966" s="1">
        <v>300000</v>
      </c>
      <c r="O966" s="1">
        <v>300000</v>
      </c>
      <c r="P966" s="1">
        <v>300000</v>
      </c>
      <c r="Q966" s="1">
        <v>300000</v>
      </c>
      <c r="R966" s="1">
        <v>300000</v>
      </c>
      <c r="S966" s="1">
        <v>140000</v>
      </c>
      <c r="T966" s="1">
        <v>200000</v>
      </c>
      <c r="U966" s="21">
        <v>0.53120000000000001</v>
      </c>
    </row>
    <row r="967" spans="1:21" x14ac:dyDescent="0.3">
      <c r="A967" s="7" t="s">
        <v>281</v>
      </c>
      <c r="B967" s="7" t="s">
        <v>659</v>
      </c>
      <c r="C967" s="7">
        <v>1312</v>
      </c>
      <c r="D967" s="2" t="s">
        <v>8</v>
      </c>
      <c r="E967" s="2">
        <v>917</v>
      </c>
      <c r="F967" s="2" t="e">
        <v>#N/A</v>
      </c>
      <c r="G967" s="2" t="s">
        <v>658</v>
      </c>
      <c r="H967" s="8" t="s">
        <v>2124</v>
      </c>
      <c r="I967" s="1">
        <v>100000</v>
      </c>
      <c r="J967" s="1">
        <v>100000</v>
      </c>
      <c r="K967" s="1">
        <v>100000</v>
      </c>
      <c r="L967" s="1">
        <v>100000</v>
      </c>
      <c r="M967" s="1">
        <v>100000</v>
      </c>
      <c r="N967" s="1">
        <v>100000</v>
      </c>
      <c r="O967" s="1">
        <v>100000</v>
      </c>
      <c r="P967" s="1">
        <v>100000</v>
      </c>
      <c r="Q967" s="1">
        <v>100000</v>
      </c>
      <c r="R967" s="1">
        <v>100000</v>
      </c>
      <c r="S967" s="1">
        <v>100000</v>
      </c>
      <c r="T967" s="1">
        <v>200000</v>
      </c>
      <c r="U967" s="21">
        <v>0.53120000000000001</v>
      </c>
    </row>
    <row r="968" spans="1:21" x14ac:dyDescent="0.3">
      <c r="A968" s="7" t="s">
        <v>281</v>
      </c>
      <c r="B968" s="7" t="s">
        <v>659</v>
      </c>
      <c r="C968" s="7">
        <v>1312</v>
      </c>
      <c r="D968" s="2" t="s">
        <v>8</v>
      </c>
      <c r="E968" s="2">
        <v>917</v>
      </c>
      <c r="F968" s="2" t="s">
        <v>2395</v>
      </c>
      <c r="G968" s="2" t="s">
        <v>658</v>
      </c>
      <c r="H968" s="8" t="s">
        <v>2125</v>
      </c>
      <c r="I968" s="1">
        <v>440000</v>
      </c>
      <c r="J968" s="1">
        <v>200000</v>
      </c>
      <c r="K968" s="1">
        <v>200000</v>
      </c>
      <c r="L968" s="1">
        <v>200000</v>
      </c>
      <c r="M968" s="1">
        <v>100000</v>
      </c>
      <c r="N968" s="1">
        <v>200000</v>
      </c>
      <c r="O968" s="1">
        <v>200000</v>
      </c>
      <c r="P968" s="1">
        <v>200000</v>
      </c>
      <c r="Q968" s="1">
        <v>200000</v>
      </c>
      <c r="R968" s="1">
        <v>500000</v>
      </c>
      <c r="S968" s="1">
        <v>500000</v>
      </c>
      <c r="T968" s="1">
        <v>500000</v>
      </c>
      <c r="U968" s="21">
        <v>0.53120000000000001</v>
      </c>
    </row>
    <row r="969" spans="1:21" x14ac:dyDescent="0.3">
      <c r="A969" s="7" t="s">
        <v>281</v>
      </c>
      <c r="B969" s="7" t="s">
        <v>659</v>
      </c>
      <c r="C969" s="7">
        <v>1312</v>
      </c>
      <c r="D969" s="2" t="s">
        <v>8</v>
      </c>
      <c r="E969" s="2">
        <v>917</v>
      </c>
      <c r="F969" s="2" t="s">
        <v>2396</v>
      </c>
      <c r="G969" s="2" t="s">
        <v>658</v>
      </c>
      <c r="H969" s="8" t="s">
        <v>2126</v>
      </c>
      <c r="I969" s="1">
        <v>100000</v>
      </c>
      <c r="J969" s="1">
        <v>300000</v>
      </c>
      <c r="K969" s="1">
        <v>300000</v>
      </c>
      <c r="L969" s="1">
        <v>300000</v>
      </c>
      <c r="M969" s="1">
        <v>300000</v>
      </c>
      <c r="N969" s="1">
        <v>300000</v>
      </c>
      <c r="O969" s="1">
        <v>300000</v>
      </c>
      <c r="P969" s="1">
        <v>300000</v>
      </c>
      <c r="Q969" s="1">
        <v>300000</v>
      </c>
      <c r="R969" s="1">
        <v>300000</v>
      </c>
      <c r="S969" s="1">
        <v>200000</v>
      </c>
      <c r="T969" s="1">
        <v>200000</v>
      </c>
      <c r="U969" s="21">
        <v>0.53120000000000001</v>
      </c>
    </row>
    <row r="970" spans="1:21" x14ac:dyDescent="0.3">
      <c r="A970" s="7" t="s">
        <v>281</v>
      </c>
      <c r="B970" s="7" t="s">
        <v>659</v>
      </c>
      <c r="C970" s="7">
        <v>1312</v>
      </c>
      <c r="D970" s="2" t="s">
        <v>8</v>
      </c>
      <c r="E970" s="2">
        <v>917</v>
      </c>
      <c r="F970" s="2" t="e">
        <v>#N/A</v>
      </c>
      <c r="G970" s="2" t="s">
        <v>658</v>
      </c>
      <c r="H970" s="8" t="s">
        <v>2127</v>
      </c>
      <c r="I970" s="1">
        <v>100000</v>
      </c>
      <c r="J970" s="1">
        <v>100000</v>
      </c>
      <c r="K970" s="1">
        <v>100000</v>
      </c>
      <c r="L970" s="1">
        <v>100000</v>
      </c>
      <c r="M970" s="1">
        <v>200000</v>
      </c>
      <c r="N970" s="1">
        <v>200000</v>
      </c>
      <c r="O970" s="1">
        <v>200000</v>
      </c>
      <c r="P970" s="1">
        <v>300000</v>
      </c>
      <c r="Q970" s="1">
        <v>300000</v>
      </c>
      <c r="R970" s="1">
        <v>100000</v>
      </c>
      <c r="S970" s="1">
        <v>100000</v>
      </c>
      <c r="T970" s="1">
        <v>100000</v>
      </c>
      <c r="U970" s="21">
        <v>0.53120000000000001</v>
      </c>
    </row>
    <row r="971" spans="1:21" x14ac:dyDescent="0.3">
      <c r="A971" s="7" t="s">
        <v>281</v>
      </c>
      <c r="B971" s="7" t="s">
        <v>659</v>
      </c>
      <c r="C971" s="7">
        <v>1312</v>
      </c>
      <c r="D971" s="2" t="s">
        <v>8</v>
      </c>
      <c r="E971" s="2">
        <v>917</v>
      </c>
      <c r="F971" s="2" t="s">
        <v>2397</v>
      </c>
      <c r="G971" s="2" t="s">
        <v>658</v>
      </c>
      <c r="H971" s="8" t="s">
        <v>2128</v>
      </c>
      <c r="I971" s="1">
        <v>100000</v>
      </c>
      <c r="J971" s="1">
        <v>100000</v>
      </c>
      <c r="K971" s="1">
        <v>100000</v>
      </c>
      <c r="L971" s="1">
        <v>100000</v>
      </c>
      <c r="M971" s="1">
        <v>400000</v>
      </c>
      <c r="N971" s="1">
        <v>400000</v>
      </c>
      <c r="O971" s="1">
        <v>500000</v>
      </c>
      <c r="P971" s="1">
        <v>200000</v>
      </c>
      <c r="Q971" s="1">
        <v>200000</v>
      </c>
      <c r="R971" s="1">
        <v>200000</v>
      </c>
      <c r="S971" s="1">
        <v>200000</v>
      </c>
      <c r="T971" s="1">
        <v>200000</v>
      </c>
      <c r="U971" s="21">
        <v>0.53120000000000001</v>
      </c>
    </row>
    <row r="972" spans="1:21" x14ac:dyDescent="0.3">
      <c r="A972" s="7" t="s">
        <v>281</v>
      </c>
      <c r="B972" s="7" t="s">
        <v>659</v>
      </c>
      <c r="C972" s="7">
        <v>1312</v>
      </c>
      <c r="D972" s="2" t="s">
        <v>8</v>
      </c>
      <c r="E972" s="2">
        <v>917</v>
      </c>
      <c r="F972" s="2" t="s">
        <v>2398</v>
      </c>
      <c r="G972" s="2" t="s">
        <v>658</v>
      </c>
      <c r="H972" s="8" t="s">
        <v>2129</v>
      </c>
      <c r="I972" s="1">
        <v>100000</v>
      </c>
      <c r="J972" s="1">
        <v>100000</v>
      </c>
      <c r="K972" s="1">
        <v>200000</v>
      </c>
      <c r="L972" s="1">
        <v>100000</v>
      </c>
      <c r="M972" s="1">
        <v>300000</v>
      </c>
      <c r="N972" s="1">
        <v>300000</v>
      </c>
      <c r="O972" s="1">
        <v>300000</v>
      </c>
      <c r="P972" s="1">
        <v>300000</v>
      </c>
      <c r="Q972" s="1">
        <v>300000</v>
      </c>
      <c r="R972" s="1">
        <v>300000</v>
      </c>
      <c r="S972" s="1">
        <v>300000</v>
      </c>
      <c r="T972" s="1">
        <v>300000</v>
      </c>
      <c r="U972" s="21">
        <v>0.53120000000000001</v>
      </c>
    </row>
    <row r="973" spans="1:21" x14ac:dyDescent="0.3">
      <c r="A973" s="7" t="s">
        <v>281</v>
      </c>
      <c r="B973" s="7" t="s">
        <v>659</v>
      </c>
      <c r="C973" s="7">
        <v>1312</v>
      </c>
      <c r="D973" s="2" t="s">
        <v>252</v>
      </c>
      <c r="E973" s="2">
        <v>999</v>
      </c>
      <c r="F973" s="2" t="s">
        <v>252</v>
      </c>
      <c r="G973" s="2" t="s">
        <v>658</v>
      </c>
      <c r="H973" s="8" t="s">
        <v>1777</v>
      </c>
      <c r="I973" s="1">
        <v>1000000</v>
      </c>
      <c r="J973" s="1">
        <v>1000000</v>
      </c>
      <c r="K973" s="1">
        <v>2000000</v>
      </c>
      <c r="L973" s="1">
        <v>3000000</v>
      </c>
      <c r="M973" s="1">
        <v>3000000</v>
      </c>
      <c r="N973" s="1">
        <v>4000000</v>
      </c>
      <c r="O973" s="1">
        <v>6000000</v>
      </c>
      <c r="P973" s="1">
        <v>7000000</v>
      </c>
      <c r="Q973" s="1">
        <v>8000000</v>
      </c>
      <c r="R973" s="1">
        <v>6000000</v>
      </c>
      <c r="S973" s="1">
        <v>6000000</v>
      </c>
      <c r="T973" s="1">
        <v>6000000</v>
      </c>
      <c r="U973" s="21">
        <v>0.53120000000000001</v>
      </c>
    </row>
    <row r="974" spans="1:21" x14ac:dyDescent="0.3">
      <c r="A974" s="7" t="s">
        <v>281</v>
      </c>
      <c r="B974" s="7" t="s">
        <v>659</v>
      </c>
      <c r="C974" s="7">
        <v>1312</v>
      </c>
      <c r="D974" s="2" t="s">
        <v>8</v>
      </c>
      <c r="E974" s="2">
        <v>917</v>
      </c>
      <c r="F974" s="2" t="s">
        <v>2399</v>
      </c>
      <c r="G974" s="2" t="s">
        <v>2485</v>
      </c>
      <c r="H974" s="8" t="s">
        <v>2130</v>
      </c>
      <c r="I974" s="1">
        <v>300000</v>
      </c>
      <c r="J974" s="1">
        <v>300000</v>
      </c>
      <c r="K974" s="1">
        <v>300000</v>
      </c>
      <c r="L974" s="1">
        <v>400000</v>
      </c>
      <c r="M974" s="1">
        <v>400000</v>
      </c>
      <c r="N974" s="1">
        <v>400000</v>
      </c>
      <c r="O974" s="1">
        <v>400000</v>
      </c>
      <c r="P974" s="1">
        <v>400000</v>
      </c>
      <c r="Q974" s="1">
        <v>400000</v>
      </c>
      <c r="R974" s="1">
        <v>900000</v>
      </c>
      <c r="S974" s="1">
        <v>900000</v>
      </c>
      <c r="T974" s="1">
        <v>2000000</v>
      </c>
      <c r="U974" s="21">
        <v>0.53120000000000001</v>
      </c>
    </row>
    <row r="975" spans="1:21" x14ac:dyDescent="0.3">
      <c r="A975" s="7" t="s">
        <v>281</v>
      </c>
      <c r="B975" s="7" t="s">
        <v>659</v>
      </c>
      <c r="C975" s="7">
        <v>1312</v>
      </c>
      <c r="D975" s="2" t="s">
        <v>8</v>
      </c>
      <c r="E975" s="2">
        <v>917</v>
      </c>
      <c r="F975" s="2" t="s">
        <v>2400</v>
      </c>
      <c r="G975" s="2" t="s">
        <v>2485</v>
      </c>
      <c r="H975" s="8" t="s">
        <v>2131</v>
      </c>
      <c r="I975" s="1">
        <v>100000</v>
      </c>
      <c r="J975" s="1">
        <v>100000</v>
      </c>
      <c r="K975" s="1">
        <v>100000</v>
      </c>
      <c r="L975" s="1">
        <v>100000</v>
      </c>
      <c r="M975" s="1">
        <v>100000</v>
      </c>
      <c r="N975" s="1">
        <v>100000</v>
      </c>
      <c r="O975" s="1">
        <v>100000</v>
      </c>
      <c r="P975" s="1">
        <v>100000</v>
      </c>
      <c r="Q975" s="1">
        <v>100000</v>
      </c>
      <c r="R975" s="1">
        <v>100000</v>
      </c>
      <c r="S975" s="1">
        <v>100000</v>
      </c>
      <c r="T975" s="1">
        <v>1000000</v>
      </c>
      <c r="U975" s="21">
        <v>0.53120000000000001</v>
      </c>
    </row>
    <row r="976" spans="1:21" x14ac:dyDescent="0.3">
      <c r="A976" s="7" t="s">
        <v>281</v>
      </c>
      <c r="B976" s="7" t="s">
        <v>659</v>
      </c>
      <c r="C976" s="7">
        <v>1312</v>
      </c>
      <c r="D976" s="2" t="s">
        <v>8</v>
      </c>
      <c r="E976" s="2">
        <v>917</v>
      </c>
      <c r="F976" s="2" t="e">
        <v>#N/A</v>
      </c>
      <c r="G976" s="2" t="s">
        <v>2485</v>
      </c>
      <c r="H976" s="8" t="s">
        <v>2132</v>
      </c>
      <c r="I976" s="1">
        <v>200000</v>
      </c>
      <c r="J976" s="1">
        <v>200000</v>
      </c>
      <c r="K976" s="1">
        <v>200000</v>
      </c>
      <c r="L976" s="1">
        <v>400000</v>
      </c>
      <c r="M976" s="1">
        <v>400000</v>
      </c>
      <c r="N976" s="1">
        <v>400000</v>
      </c>
      <c r="O976" s="1">
        <v>200000</v>
      </c>
      <c r="P976" s="1">
        <v>200000</v>
      </c>
      <c r="Q976" s="1">
        <v>200000</v>
      </c>
      <c r="R976" s="1">
        <v>200000</v>
      </c>
      <c r="S976" s="1">
        <v>200000</v>
      </c>
      <c r="T976" s="1">
        <v>200000</v>
      </c>
      <c r="U976" s="21">
        <v>0.53120000000000001</v>
      </c>
    </row>
    <row r="977" spans="1:21" x14ac:dyDescent="0.3">
      <c r="A977" s="7" t="s">
        <v>281</v>
      </c>
      <c r="B977" s="7" t="s">
        <v>659</v>
      </c>
      <c r="C977" s="7">
        <v>1312</v>
      </c>
      <c r="D977" s="2" t="s">
        <v>8</v>
      </c>
      <c r="E977" s="2">
        <v>917</v>
      </c>
      <c r="F977" s="2" t="s">
        <v>2401</v>
      </c>
      <c r="G977" s="2" t="s">
        <v>2485</v>
      </c>
      <c r="H977" s="8" t="s">
        <v>2133</v>
      </c>
      <c r="I977" s="1">
        <v>300000</v>
      </c>
      <c r="J977" s="1">
        <v>300000</v>
      </c>
      <c r="K977" s="1">
        <v>300000</v>
      </c>
      <c r="L977" s="1">
        <v>900000</v>
      </c>
      <c r="M977" s="1">
        <v>500000</v>
      </c>
      <c r="N977" s="1">
        <v>500000</v>
      </c>
      <c r="O977" s="1">
        <v>300000</v>
      </c>
      <c r="P977" s="1">
        <v>300000</v>
      </c>
      <c r="Q977" s="1">
        <v>300000</v>
      </c>
      <c r="R977" s="1">
        <v>300000</v>
      </c>
      <c r="S977" s="1">
        <v>300000</v>
      </c>
      <c r="T977" s="1">
        <v>1000000</v>
      </c>
      <c r="U977" s="21">
        <v>0.53120000000000001</v>
      </c>
    </row>
    <row r="978" spans="1:21" x14ac:dyDescent="0.3">
      <c r="A978" s="7" t="s">
        <v>281</v>
      </c>
      <c r="B978" s="7" t="s">
        <v>659</v>
      </c>
      <c r="C978" s="7">
        <v>1312</v>
      </c>
      <c r="D978" s="2" t="s">
        <v>8</v>
      </c>
      <c r="E978" s="2">
        <v>917</v>
      </c>
      <c r="F978" s="2" t="e">
        <v>#N/A</v>
      </c>
      <c r="G978" s="2" t="s">
        <v>2485</v>
      </c>
      <c r="H978" s="8" t="s">
        <v>2134</v>
      </c>
      <c r="I978" s="1">
        <v>300000</v>
      </c>
      <c r="J978" s="1">
        <v>500000</v>
      </c>
      <c r="K978" s="1">
        <v>500000</v>
      </c>
      <c r="L978" s="1">
        <v>500000</v>
      </c>
      <c r="M978" s="1">
        <v>1000000</v>
      </c>
      <c r="N978" s="1">
        <v>1000000</v>
      </c>
      <c r="O978" s="1">
        <v>1500000</v>
      </c>
      <c r="P978" s="1">
        <v>1500000</v>
      </c>
      <c r="Q978" s="1">
        <v>1500000</v>
      </c>
      <c r="R978" s="1">
        <v>1000000</v>
      </c>
      <c r="S978" s="1">
        <v>1000000</v>
      </c>
      <c r="T978" s="1">
        <v>1000000</v>
      </c>
      <c r="U978" s="21">
        <v>0.53120000000000001</v>
      </c>
    </row>
    <row r="979" spans="1:21" x14ac:dyDescent="0.3">
      <c r="A979" s="7" t="s">
        <v>281</v>
      </c>
      <c r="B979" s="7" t="s">
        <v>659</v>
      </c>
      <c r="C979" s="7">
        <v>1312</v>
      </c>
      <c r="D979" s="2" t="s">
        <v>8</v>
      </c>
      <c r="E979" s="2">
        <v>917</v>
      </c>
      <c r="F979" s="2" t="e">
        <v>#N/A</v>
      </c>
      <c r="G979" s="2" t="s">
        <v>2485</v>
      </c>
      <c r="H979" s="8" t="s">
        <v>2135</v>
      </c>
      <c r="I979" s="1">
        <v>100000</v>
      </c>
      <c r="J979" s="1">
        <v>200000</v>
      </c>
      <c r="K979" s="1">
        <v>200000</v>
      </c>
      <c r="L979" s="1">
        <v>200000</v>
      </c>
      <c r="M979" s="1">
        <v>200000</v>
      </c>
      <c r="N979" s="1">
        <v>200000</v>
      </c>
      <c r="O979" s="1">
        <v>200000</v>
      </c>
      <c r="P979" s="1">
        <v>200000</v>
      </c>
      <c r="Q979" s="1">
        <v>200000</v>
      </c>
      <c r="R979" s="1">
        <v>200000</v>
      </c>
      <c r="S979" s="1">
        <v>200000</v>
      </c>
      <c r="T979" s="1">
        <v>1000000</v>
      </c>
      <c r="U979" s="21">
        <v>0.53120000000000001</v>
      </c>
    </row>
    <row r="980" spans="1:21" x14ac:dyDescent="0.3">
      <c r="A980" s="7" t="s">
        <v>281</v>
      </c>
      <c r="B980" s="7" t="s">
        <v>659</v>
      </c>
      <c r="C980" s="7">
        <v>1312</v>
      </c>
      <c r="D980" s="2" t="s">
        <v>8</v>
      </c>
      <c r="E980" s="2">
        <v>917</v>
      </c>
      <c r="F980" s="2" t="s">
        <v>2402</v>
      </c>
      <c r="G980" s="2" t="s">
        <v>2485</v>
      </c>
      <c r="H980" s="8" t="s">
        <v>2136</v>
      </c>
      <c r="I980" s="1">
        <v>200000</v>
      </c>
      <c r="J980" s="1">
        <v>200000</v>
      </c>
      <c r="K980" s="1">
        <v>200000</v>
      </c>
      <c r="L980" s="1">
        <v>300000</v>
      </c>
      <c r="M980" s="1">
        <v>300000</v>
      </c>
      <c r="N980" s="1">
        <v>300000</v>
      </c>
      <c r="O980" s="1">
        <v>200000</v>
      </c>
      <c r="P980" s="1">
        <v>200000</v>
      </c>
      <c r="Q980" s="1">
        <v>200000</v>
      </c>
      <c r="R980" s="1">
        <v>200000</v>
      </c>
      <c r="S980" s="1">
        <v>200000</v>
      </c>
      <c r="T980" s="1">
        <v>1000000</v>
      </c>
      <c r="U980" s="21">
        <v>0.53120000000000001</v>
      </c>
    </row>
    <row r="981" spans="1:21" x14ac:dyDescent="0.3">
      <c r="A981" s="7" t="s">
        <v>281</v>
      </c>
      <c r="B981" s="7" t="s">
        <v>659</v>
      </c>
      <c r="C981" s="7">
        <v>1312</v>
      </c>
      <c r="D981" s="2" t="s">
        <v>8</v>
      </c>
      <c r="E981" s="2">
        <v>917</v>
      </c>
      <c r="F981" s="2" t="s">
        <v>2403</v>
      </c>
      <c r="G981" s="2" t="s">
        <v>2485</v>
      </c>
      <c r="H981" s="8" t="s">
        <v>2137</v>
      </c>
      <c r="I981" s="1">
        <v>198000</v>
      </c>
      <c r="J981" s="1">
        <v>198000</v>
      </c>
      <c r="K981" s="1">
        <v>198000</v>
      </c>
      <c r="L981" s="1">
        <v>198000</v>
      </c>
      <c r="M981" s="1">
        <v>198000</v>
      </c>
      <c r="N981" s="1">
        <v>198000</v>
      </c>
      <c r="O981" s="1">
        <v>198000</v>
      </c>
      <c r="P981" s="1">
        <v>198000</v>
      </c>
      <c r="Q981" s="1">
        <v>198000</v>
      </c>
      <c r="R981" s="1">
        <v>198000</v>
      </c>
      <c r="S981" s="1">
        <v>198000</v>
      </c>
      <c r="T981" s="1">
        <v>198000</v>
      </c>
      <c r="U981" s="21">
        <v>0.53120000000000001</v>
      </c>
    </row>
    <row r="982" spans="1:21" x14ac:dyDescent="0.3">
      <c r="A982" s="7" t="s">
        <v>281</v>
      </c>
      <c r="B982" s="7" t="s">
        <v>659</v>
      </c>
      <c r="C982" s="7">
        <v>1312</v>
      </c>
      <c r="D982" s="2" t="s">
        <v>8</v>
      </c>
      <c r="E982" s="2">
        <v>917</v>
      </c>
      <c r="F982" s="2" t="s">
        <v>2404</v>
      </c>
      <c r="G982" s="2" t="s">
        <v>2485</v>
      </c>
      <c r="H982" s="8" t="s">
        <v>2138</v>
      </c>
      <c r="I982" s="1">
        <v>100000</v>
      </c>
      <c r="J982" s="1">
        <v>100000</v>
      </c>
      <c r="K982" s="1">
        <v>100000</v>
      </c>
      <c r="L982" s="1">
        <v>100000</v>
      </c>
      <c r="M982" s="1">
        <v>100000</v>
      </c>
      <c r="N982" s="1">
        <v>100000</v>
      </c>
      <c r="O982" s="1">
        <v>100000</v>
      </c>
      <c r="P982" s="1">
        <v>100000</v>
      </c>
      <c r="Q982" s="1">
        <v>100000</v>
      </c>
      <c r="R982" s="1">
        <v>100000</v>
      </c>
      <c r="S982" s="1">
        <v>100000</v>
      </c>
      <c r="T982" s="1">
        <v>1000000</v>
      </c>
      <c r="U982" s="21">
        <v>0.53120000000000001</v>
      </c>
    </row>
    <row r="983" spans="1:21" x14ac:dyDescent="0.3">
      <c r="A983" s="7" t="s">
        <v>281</v>
      </c>
      <c r="B983" s="7" t="s">
        <v>659</v>
      </c>
      <c r="C983" s="7">
        <v>1312</v>
      </c>
      <c r="D983" s="2" t="s">
        <v>8</v>
      </c>
      <c r="E983" s="2">
        <v>917</v>
      </c>
      <c r="F983" s="2" t="s">
        <v>2405</v>
      </c>
      <c r="G983" s="2" t="s">
        <v>2485</v>
      </c>
      <c r="H983" s="8" t="s">
        <v>2139</v>
      </c>
      <c r="I983" s="1">
        <v>200000</v>
      </c>
      <c r="J983" s="1">
        <v>200000</v>
      </c>
      <c r="K983" s="1">
        <v>200000</v>
      </c>
      <c r="L983" s="1">
        <v>200000</v>
      </c>
      <c r="M983" s="1">
        <v>200000</v>
      </c>
      <c r="N983" s="1">
        <v>200000</v>
      </c>
      <c r="O983" s="1">
        <v>200000</v>
      </c>
      <c r="P983" s="1">
        <v>200000</v>
      </c>
      <c r="Q983" s="1">
        <v>200000</v>
      </c>
      <c r="R983" s="1">
        <v>200000</v>
      </c>
      <c r="S983" s="1">
        <v>200000</v>
      </c>
      <c r="T983" s="1">
        <v>200000</v>
      </c>
      <c r="U983" s="21">
        <v>0.53120000000000001</v>
      </c>
    </row>
    <row r="984" spans="1:21" x14ac:dyDescent="0.3">
      <c r="A984" s="7" t="s">
        <v>281</v>
      </c>
      <c r="B984" s="7" t="s">
        <v>659</v>
      </c>
      <c r="C984" s="7">
        <v>1312</v>
      </c>
      <c r="D984" s="2" t="s">
        <v>8</v>
      </c>
      <c r="E984" s="2">
        <v>917</v>
      </c>
      <c r="F984" s="2" t="s">
        <v>2406</v>
      </c>
      <c r="G984" s="2" t="s">
        <v>2485</v>
      </c>
      <c r="H984" s="8" t="s">
        <v>2140</v>
      </c>
      <c r="I984" s="1">
        <v>150000</v>
      </c>
      <c r="J984" s="1">
        <v>300000</v>
      </c>
      <c r="K984" s="1">
        <v>300000</v>
      </c>
      <c r="L984" s="1">
        <v>300000</v>
      </c>
      <c r="M984" s="1">
        <v>300000</v>
      </c>
      <c r="N984" s="1">
        <v>300000</v>
      </c>
      <c r="O984" s="1">
        <v>300000</v>
      </c>
      <c r="P984" s="1">
        <v>300000</v>
      </c>
      <c r="Q984" s="1">
        <v>300000</v>
      </c>
      <c r="R984" s="1">
        <v>300000</v>
      </c>
      <c r="S984" s="1">
        <v>300000</v>
      </c>
      <c r="T984" s="1">
        <v>300000</v>
      </c>
      <c r="U984" s="21">
        <v>0.53120000000000001</v>
      </c>
    </row>
    <row r="985" spans="1:21" x14ac:dyDescent="0.3">
      <c r="A985" s="7" t="s">
        <v>281</v>
      </c>
      <c r="B985" s="7" t="s">
        <v>659</v>
      </c>
      <c r="C985" s="7">
        <v>1312</v>
      </c>
      <c r="D985" s="2" t="s">
        <v>8</v>
      </c>
      <c r="E985" s="2">
        <v>917</v>
      </c>
      <c r="F985" s="2" t="s">
        <v>2407</v>
      </c>
      <c r="G985" s="2" t="s">
        <v>2485</v>
      </c>
      <c r="H985" s="8" t="s">
        <v>2141</v>
      </c>
      <c r="I985" s="1">
        <v>200000</v>
      </c>
      <c r="J985" s="1">
        <v>200000</v>
      </c>
      <c r="K985" s="1">
        <v>200000</v>
      </c>
      <c r="L985" s="1">
        <v>300000</v>
      </c>
      <c r="M985" s="1">
        <v>300000</v>
      </c>
      <c r="N985" s="1">
        <v>300000</v>
      </c>
      <c r="O985" s="1">
        <v>200000</v>
      </c>
      <c r="P985" s="1">
        <v>200000</v>
      </c>
      <c r="Q985" s="1">
        <v>200000</v>
      </c>
      <c r="R985" s="1">
        <v>200000</v>
      </c>
      <c r="S985" s="1">
        <v>200000</v>
      </c>
      <c r="T985" s="1">
        <v>200000</v>
      </c>
      <c r="U985" s="21">
        <v>0.53120000000000001</v>
      </c>
    </row>
    <row r="986" spans="1:21" x14ac:dyDescent="0.3">
      <c r="A986" s="7" t="s">
        <v>281</v>
      </c>
      <c r="B986" s="7" t="s">
        <v>659</v>
      </c>
      <c r="C986" s="7">
        <v>1312</v>
      </c>
      <c r="D986" s="2" t="s">
        <v>8</v>
      </c>
      <c r="E986" s="2">
        <v>917</v>
      </c>
      <c r="F986" s="2" t="e">
        <v>#N/A</v>
      </c>
      <c r="G986" s="2" t="s">
        <v>2485</v>
      </c>
      <c r="H986" s="8" t="s">
        <v>2142</v>
      </c>
      <c r="I986" s="1">
        <v>300000</v>
      </c>
      <c r="J986" s="1">
        <v>300000</v>
      </c>
      <c r="K986" s="1">
        <v>300000</v>
      </c>
      <c r="L986" s="1">
        <v>300000</v>
      </c>
      <c r="M986" s="1">
        <v>300000</v>
      </c>
      <c r="N986" s="1">
        <v>300000</v>
      </c>
      <c r="O986" s="1">
        <v>300000</v>
      </c>
      <c r="P986" s="1">
        <v>300000</v>
      </c>
      <c r="Q986" s="1">
        <v>300000</v>
      </c>
      <c r="R986" s="1">
        <v>300000</v>
      </c>
      <c r="S986" s="1">
        <v>300000</v>
      </c>
      <c r="T986" s="1">
        <v>500000</v>
      </c>
      <c r="U986" s="21">
        <v>0.53120000000000001</v>
      </c>
    </row>
    <row r="987" spans="1:21" x14ac:dyDescent="0.3">
      <c r="A987" s="7" t="s">
        <v>281</v>
      </c>
      <c r="B987" s="7" t="s">
        <v>659</v>
      </c>
      <c r="C987" s="7">
        <v>1312</v>
      </c>
      <c r="D987" s="2" t="s">
        <v>8</v>
      </c>
      <c r="E987" s="2">
        <v>917</v>
      </c>
      <c r="F987" s="2" t="s">
        <v>2408</v>
      </c>
      <c r="G987" s="2" t="s">
        <v>2485</v>
      </c>
      <c r="H987" s="8" t="s">
        <v>2143</v>
      </c>
      <c r="I987" s="1">
        <v>100000</v>
      </c>
      <c r="J987" s="1">
        <v>100000</v>
      </c>
      <c r="K987" s="1">
        <v>100000</v>
      </c>
      <c r="L987" s="1">
        <v>200000</v>
      </c>
      <c r="M987" s="1">
        <v>200000</v>
      </c>
      <c r="N987" s="1">
        <v>200000</v>
      </c>
      <c r="O987" s="1">
        <v>100000</v>
      </c>
      <c r="P987" s="1">
        <v>100000</v>
      </c>
      <c r="Q987" s="1">
        <v>100000</v>
      </c>
      <c r="R987" s="1">
        <v>100000</v>
      </c>
      <c r="S987" s="1">
        <v>100000</v>
      </c>
      <c r="T987" s="1">
        <v>500000</v>
      </c>
      <c r="U987" s="21">
        <v>0.53120000000000001</v>
      </c>
    </row>
    <row r="988" spans="1:21" x14ac:dyDescent="0.3">
      <c r="A988" s="7" t="s">
        <v>281</v>
      </c>
      <c r="B988" s="7" t="s">
        <v>659</v>
      </c>
      <c r="C988" s="7">
        <v>1312</v>
      </c>
      <c r="D988" s="2" t="s">
        <v>8</v>
      </c>
      <c r="E988" s="2">
        <v>917</v>
      </c>
      <c r="F988" s="2" t="s">
        <v>2409</v>
      </c>
      <c r="G988" s="2" t="s">
        <v>2485</v>
      </c>
      <c r="H988" s="8" t="s">
        <v>2144</v>
      </c>
      <c r="I988" s="1">
        <v>200000</v>
      </c>
      <c r="J988" s="1">
        <v>200000</v>
      </c>
      <c r="K988" s="1">
        <v>200000</v>
      </c>
      <c r="L988" s="1">
        <v>200000</v>
      </c>
      <c r="M988" s="1">
        <v>200000</v>
      </c>
      <c r="N988" s="1">
        <v>200000</v>
      </c>
      <c r="O988" s="1">
        <v>200000</v>
      </c>
      <c r="P988" s="1">
        <v>200000</v>
      </c>
      <c r="Q988" s="1">
        <v>200000</v>
      </c>
      <c r="R988" s="1">
        <v>200000</v>
      </c>
      <c r="S988" s="1">
        <v>200000</v>
      </c>
      <c r="T988" s="1">
        <v>500000</v>
      </c>
      <c r="U988" s="21">
        <v>0.53120000000000001</v>
      </c>
    </row>
    <row r="989" spans="1:21" x14ac:dyDescent="0.3">
      <c r="A989" s="7" t="s">
        <v>281</v>
      </c>
      <c r="B989" s="7" t="s">
        <v>659</v>
      </c>
      <c r="C989" s="7">
        <v>1312</v>
      </c>
      <c r="D989" s="2" t="s">
        <v>8</v>
      </c>
      <c r="E989" s="2">
        <v>917</v>
      </c>
      <c r="F989" s="2" t="s">
        <v>2410</v>
      </c>
      <c r="G989" s="2" t="s">
        <v>2485</v>
      </c>
      <c r="H989" s="8" t="s">
        <v>2145</v>
      </c>
      <c r="I989" s="1">
        <v>100000</v>
      </c>
      <c r="J989" s="1">
        <v>100000</v>
      </c>
      <c r="K989" s="1">
        <v>100000</v>
      </c>
      <c r="L989" s="1">
        <v>100000</v>
      </c>
      <c r="M989" s="1">
        <v>100000</v>
      </c>
      <c r="N989" s="1">
        <v>100000</v>
      </c>
      <c r="O989" s="1">
        <v>100000</v>
      </c>
      <c r="P989" s="1">
        <v>100000</v>
      </c>
      <c r="Q989" s="1">
        <v>100000</v>
      </c>
      <c r="R989" s="1">
        <v>100000</v>
      </c>
      <c r="S989" s="1">
        <v>100000</v>
      </c>
      <c r="T989" s="1">
        <v>100000</v>
      </c>
      <c r="U989" s="21">
        <v>0.53120000000000001</v>
      </c>
    </row>
    <row r="990" spans="1:21" x14ac:dyDescent="0.3">
      <c r="A990" s="7" t="s">
        <v>281</v>
      </c>
      <c r="B990" s="7" t="s">
        <v>659</v>
      </c>
      <c r="C990" s="7">
        <v>1312</v>
      </c>
      <c r="D990" s="2" t="s">
        <v>8</v>
      </c>
      <c r="E990" s="2">
        <v>917</v>
      </c>
      <c r="F990" s="2" t="s">
        <v>2411</v>
      </c>
      <c r="G990" s="2" t="s">
        <v>2485</v>
      </c>
      <c r="H990" s="8" t="s">
        <v>2146</v>
      </c>
      <c r="I990" s="1">
        <v>200000</v>
      </c>
      <c r="J990" s="1">
        <v>200000</v>
      </c>
      <c r="K990" s="1">
        <v>200000</v>
      </c>
      <c r="L990" s="1">
        <v>200000</v>
      </c>
      <c r="M990" s="1">
        <v>200000</v>
      </c>
      <c r="N990" s="1">
        <v>200000</v>
      </c>
      <c r="O990" s="1">
        <v>200000</v>
      </c>
      <c r="P990" s="1">
        <v>200000</v>
      </c>
      <c r="Q990" s="1">
        <v>200000</v>
      </c>
      <c r="R990" s="1">
        <v>200000</v>
      </c>
      <c r="S990" s="1">
        <v>200000</v>
      </c>
      <c r="T990" s="1">
        <v>200000</v>
      </c>
      <c r="U990" s="21">
        <v>0.53120000000000001</v>
      </c>
    </row>
    <row r="991" spans="1:21" x14ac:dyDescent="0.3">
      <c r="A991" s="7" t="s">
        <v>281</v>
      </c>
      <c r="B991" s="7" t="s">
        <v>659</v>
      </c>
      <c r="C991" s="7">
        <v>1312</v>
      </c>
      <c r="D991" s="2" t="s">
        <v>8</v>
      </c>
      <c r="E991" s="2">
        <v>917</v>
      </c>
      <c r="F991" s="2" t="s">
        <v>2412</v>
      </c>
      <c r="G991" s="2" t="s">
        <v>2485</v>
      </c>
      <c r="H991" s="8" t="s">
        <v>2147</v>
      </c>
      <c r="I991" s="1">
        <v>100000</v>
      </c>
      <c r="J991" s="1">
        <v>100000</v>
      </c>
      <c r="K991" s="1">
        <v>100000</v>
      </c>
      <c r="L991" s="1">
        <v>100000</v>
      </c>
      <c r="M991" s="1">
        <v>100000</v>
      </c>
      <c r="N991" s="1">
        <v>100000</v>
      </c>
      <c r="O991" s="1">
        <v>100000</v>
      </c>
      <c r="P991" s="1">
        <v>100000</v>
      </c>
      <c r="Q991" s="1">
        <v>100000</v>
      </c>
      <c r="R991" s="1">
        <v>100000</v>
      </c>
      <c r="S991" s="1">
        <v>100000</v>
      </c>
      <c r="T991" s="1">
        <v>100000</v>
      </c>
      <c r="U991" s="21">
        <v>0.53120000000000001</v>
      </c>
    </row>
    <row r="992" spans="1:21" x14ac:dyDescent="0.3">
      <c r="A992" s="7" t="s">
        <v>281</v>
      </c>
      <c r="B992" s="7" t="s">
        <v>659</v>
      </c>
      <c r="C992" s="7">
        <v>1312</v>
      </c>
      <c r="D992" s="2" t="s">
        <v>8</v>
      </c>
      <c r="E992" s="2">
        <v>917</v>
      </c>
      <c r="F992" s="2" t="s">
        <v>2413</v>
      </c>
      <c r="G992" s="2" t="s">
        <v>2485</v>
      </c>
      <c r="H992" s="8" t="s">
        <v>2148</v>
      </c>
      <c r="I992" s="1">
        <v>100000</v>
      </c>
      <c r="J992" s="1">
        <v>100000</v>
      </c>
      <c r="K992" s="1">
        <v>100000</v>
      </c>
      <c r="L992" s="1">
        <v>100000</v>
      </c>
      <c r="M992" s="1">
        <v>100000</v>
      </c>
      <c r="N992" s="1">
        <v>100000</v>
      </c>
      <c r="O992" s="1">
        <v>100000</v>
      </c>
      <c r="P992" s="1">
        <v>100000</v>
      </c>
      <c r="Q992" s="1">
        <v>100000</v>
      </c>
      <c r="R992" s="1">
        <v>100000</v>
      </c>
      <c r="S992" s="1">
        <v>100000</v>
      </c>
      <c r="T992" s="1">
        <v>100000</v>
      </c>
      <c r="U992" s="21">
        <v>0.53120000000000001</v>
      </c>
    </row>
    <row r="993" spans="1:21" x14ac:dyDescent="0.3">
      <c r="A993" s="7" t="s">
        <v>281</v>
      </c>
      <c r="B993" s="7" t="s">
        <v>659</v>
      </c>
      <c r="C993" s="7">
        <v>1312</v>
      </c>
      <c r="D993" s="2" t="s">
        <v>8</v>
      </c>
      <c r="E993" s="2">
        <v>917</v>
      </c>
      <c r="F993" s="2" t="s">
        <v>2414</v>
      </c>
      <c r="G993" s="2" t="s">
        <v>2485</v>
      </c>
      <c r="H993" s="8" t="s">
        <v>2149</v>
      </c>
      <c r="I993" s="1">
        <v>180000</v>
      </c>
      <c r="J993" s="1">
        <v>180000</v>
      </c>
      <c r="K993" s="1">
        <v>180000</v>
      </c>
      <c r="L993" s="1">
        <v>180000</v>
      </c>
      <c r="M993" s="1">
        <v>180000</v>
      </c>
      <c r="N993" s="1">
        <v>180000</v>
      </c>
      <c r="O993" s="1">
        <v>180000</v>
      </c>
      <c r="P993" s="1">
        <v>180000</v>
      </c>
      <c r="Q993" s="1">
        <v>180000</v>
      </c>
      <c r="R993" s="1">
        <v>180000</v>
      </c>
      <c r="S993" s="1">
        <v>180000</v>
      </c>
      <c r="T993" s="1">
        <v>500000</v>
      </c>
      <c r="U993" s="21">
        <v>0.53120000000000001</v>
      </c>
    </row>
    <row r="994" spans="1:21" x14ac:dyDescent="0.3">
      <c r="A994" s="7" t="s">
        <v>281</v>
      </c>
      <c r="B994" s="7" t="s">
        <v>659</v>
      </c>
      <c r="C994" s="7">
        <v>1312</v>
      </c>
      <c r="D994" s="2" t="s">
        <v>8</v>
      </c>
      <c r="E994" s="2">
        <v>917</v>
      </c>
      <c r="F994" s="2" t="s">
        <v>2415</v>
      </c>
      <c r="G994" s="2" t="s">
        <v>2485</v>
      </c>
      <c r="H994" s="8" t="s">
        <v>2150</v>
      </c>
      <c r="I994" s="1">
        <v>198000</v>
      </c>
      <c r="J994" s="1">
        <v>198000</v>
      </c>
      <c r="K994" s="1">
        <v>198000</v>
      </c>
      <c r="L994" s="1">
        <v>198000</v>
      </c>
      <c r="M994" s="1">
        <v>198000</v>
      </c>
      <c r="N994" s="1">
        <v>198000</v>
      </c>
      <c r="O994" s="1">
        <v>198000</v>
      </c>
      <c r="P994" s="1">
        <v>198000</v>
      </c>
      <c r="Q994" s="1">
        <v>198000</v>
      </c>
      <c r="R994" s="1">
        <v>198000</v>
      </c>
      <c r="S994" s="1">
        <v>198000</v>
      </c>
      <c r="T994" s="1">
        <v>198000</v>
      </c>
      <c r="U994" s="21">
        <v>0.53120000000000001</v>
      </c>
    </row>
    <row r="995" spans="1:21" x14ac:dyDescent="0.3">
      <c r="A995" s="7" t="s">
        <v>281</v>
      </c>
      <c r="B995" s="7" t="s">
        <v>659</v>
      </c>
      <c r="C995" s="7">
        <v>1312</v>
      </c>
      <c r="D995" s="2" t="s">
        <v>8</v>
      </c>
      <c r="E995" s="2">
        <v>917</v>
      </c>
      <c r="F995" s="2" t="s">
        <v>2416</v>
      </c>
      <c r="G995" s="2" t="s">
        <v>2485</v>
      </c>
      <c r="H995" s="8" t="s">
        <v>2151</v>
      </c>
      <c r="I995" s="1">
        <v>100000</v>
      </c>
      <c r="J995" s="1">
        <v>100000</v>
      </c>
      <c r="K995" s="1">
        <v>100000</v>
      </c>
      <c r="L995" s="1">
        <v>100000</v>
      </c>
      <c r="M995" s="1">
        <v>100000</v>
      </c>
      <c r="N995" s="1">
        <v>100000</v>
      </c>
      <c r="O995" s="1">
        <v>100000</v>
      </c>
      <c r="P995" s="1">
        <v>100000</v>
      </c>
      <c r="Q995" s="1">
        <v>100000</v>
      </c>
      <c r="R995" s="1">
        <v>100000</v>
      </c>
      <c r="S995" s="1">
        <v>100000</v>
      </c>
      <c r="T995" s="1">
        <v>100000</v>
      </c>
      <c r="U995" s="21">
        <v>0.53120000000000001</v>
      </c>
    </row>
    <row r="996" spans="1:21" x14ac:dyDescent="0.3">
      <c r="A996" s="7" t="s">
        <v>281</v>
      </c>
      <c r="B996" s="7" t="s">
        <v>659</v>
      </c>
      <c r="C996" s="7">
        <v>1312</v>
      </c>
      <c r="D996" s="2" t="s">
        <v>8</v>
      </c>
      <c r="E996" s="2">
        <v>917</v>
      </c>
      <c r="F996" s="2" t="s">
        <v>2417</v>
      </c>
      <c r="G996" s="2" t="s">
        <v>2485</v>
      </c>
      <c r="H996" s="8" t="s">
        <v>2152</v>
      </c>
      <c r="I996" s="1">
        <v>150000</v>
      </c>
      <c r="J996" s="1">
        <v>198000</v>
      </c>
      <c r="K996" s="1">
        <v>198000</v>
      </c>
      <c r="L996" s="1">
        <v>198000</v>
      </c>
      <c r="M996" s="1">
        <v>198000</v>
      </c>
      <c r="N996" s="1">
        <v>198000</v>
      </c>
      <c r="O996" s="1">
        <v>198000</v>
      </c>
      <c r="P996" s="1">
        <v>198000</v>
      </c>
      <c r="Q996" s="1">
        <v>198000</v>
      </c>
      <c r="R996" s="1">
        <v>198000</v>
      </c>
      <c r="S996" s="1">
        <v>198000</v>
      </c>
      <c r="T996" s="1">
        <v>198000</v>
      </c>
      <c r="U996" s="21">
        <v>0.53120000000000001</v>
      </c>
    </row>
    <row r="997" spans="1:21" x14ac:dyDescent="0.3">
      <c r="A997" s="7" t="s">
        <v>281</v>
      </c>
      <c r="B997" s="7" t="s">
        <v>659</v>
      </c>
      <c r="C997" s="7">
        <v>1312</v>
      </c>
      <c r="D997" s="2" t="s">
        <v>8</v>
      </c>
      <c r="E997" s="2">
        <v>917</v>
      </c>
      <c r="F997" s="2" t="s">
        <v>2418</v>
      </c>
      <c r="G997" s="2" t="s">
        <v>2485</v>
      </c>
      <c r="H997" s="8" t="s">
        <v>2153</v>
      </c>
      <c r="I997" s="1">
        <v>100000</v>
      </c>
      <c r="J997" s="1">
        <v>100000</v>
      </c>
      <c r="K997" s="1">
        <v>100000</v>
      </c>
      <c r="L997" s="1">
        <v>100000</v>
      </c>
      <c r="M997" s="1">
        <v>100000</v>
      </c>
      <c r="N997" s="1">
        <v>100000</v>
      </c>
      <c r="O997" s="1">
        <v>100000</v>
      </c>
      <c r="P997" s="1">
        <v>100000</v>
      </c>
      <c r="Q997" s="1">
        <v>100000</v>
      </c>
      <c r="R997" s="1">
        <v>100000</v>
      </c>
      <c r="S997" s="1">
        <v>100000</v>
      </c>
      <c r="T997" s="1">
        <v>100000</v>
      </c>
      <c r="U997" s="21">
        <v>0.53120000000000001</v>
      </c>
    </row>
    <row r="998" spans="1:21" x14ac:dyDescent="0.3">
      <c r="A998" s="7" t="s">
        <v>281</v>
      </c>
      <c r="B998" s="7" t="s">
        <v>659</v>
      </c>
      <c r="C998" s="7">
        <v>1312</v>
      </c>
      <c r="D998" s="2" t="s">
        <v>8</v>
      </c>
      <c r="E998" s="2">
        <v>917</v>
      </c>
      <c r="F998" s="2" t="s">
        <v>2419</v>
      </c>
      <c r="G998" s="2" t="s">
        <v>2485</v>
      </c>
      <c r="H998" s="8" t="s">
        <v>2154</v>
      </c>
      <c r="I998" s="1">
        <v>50000</v>
      </c>
      <c r="J998" s="1">
        <v>50000</v>
      </c>
      <c r="K998" s="1">
        <v>50000</v>
      </c>
      <c r="L998" s="1">
        <v>50000</v>
      </c>
      <c r="M998" s="1">
        <v>50000</v>
      </c>
      <c r="N998" s="1">
        <v>50000</v>
      </c>
      <c r="O998" s="1">
        <v>50000</v>
      </c>
      <c r="P998" s="1">
        <v>50000</v>
      </c>
      <c r="Q998" s="1">
        <v>50000</v>
      </c>
      <c r="R998" s="1">
        <v>50000</v>
      </c>
      <c r="S998" s="1">
        <v>50000</v>
      </c>
      <c r="T998" s="1">
        <v>500000</v>
      </c>
      <c r="U998" s="21">
        <v>0.53120000000000001</v>
      </c>
    </row>
    <row r="999" spans="1:21" x14ac:dyDescent="0.3">
      <c r="A999" s="7" t="s">
        <v>281</v>
      </c>
      <c r="B999" s="7" t="s">
        <v>659</v>
      </c>
      <c r="C999" s="7">
        <v>1312</v>
      </c>
      <c r="D999" s="2" t="s">
        <v>8</v>
      </c>
      <c r="E999" s="2">
        <v>917</v>
      </c>
      <c r="F999" s="2" t="s">
        <v>2420</v>
      </c>
      <c r="G999" s="2" t="s">
        <v>2485</v>
      </c>
      <c r="H999" s="8" t="s">
        <v>2155</v>
      </c>
      <c r="I999" s="1">
        <v>50000</v>
      </c>
      <c r="J999" s="1">
        <v>50000</v>
      </c>
      <c r="K999" s="1">
        <v>50000</v>
      </c>
      <c r="L999" s="1">
        <v>50000</v>
      </c>
      <c r="M999" s="1">
        <v>50000</v>
      </c>
      <c r="N999" s="1">
        <v>50000</v>
      </c>
      <c r="O999" s="1">
        <v>50000</v>
      </c>
      <c r="P999" s="1">
        <v>50000</v>
      </c>
      <c r="Q999" s="1">
        <v>50000</v>
      </c>
      <c r="R999" s="1">
        <v>50000</v>
      </c>
      <c r="S999" s="1">
        <v>50000</v>
      </c>
      <c r="T999" s="1">
        <v>50000</v>
      </c>
      <c r="U999" s="21">
        <v>0.53120000000000001</v>
      </c>
    </row>
    <row r="1000" spans="1:21" x14ac:dyDescent="0.3">
      <c r="A1000" s="7" t="s">
        <v>281</v>
      </c>
      <c r="B1000" s="7" t="s">
        <v>659</v>
      </c>
      <c r="C1000" s="7">
        <v>1312</v>
      </c>
      <c r="D1000" s="2" t="s">
        <v>8</v>
      </c>
      <c r="E1000" s="2">
        <v>917</v>
      </c>
      <c r="F1000" s="2" t="e">
        <v>#N/A</v>
      </c>
      <c r="G1000" s="2" t="s">
        <v>2485</v>
      </c>
      <c r="H1000" s="8" t="s">
        <v>2156</v>
      </c>
      <c r="I1000" s="1">
        <v>100000</v>
      </c>
      <c r="J1000" s="1">
        <v>100000</v>
      </c>
      <c r="K1000" s="1">
        <v>100000</v>
      </c>
      <c r="L1000" s="1">
        <v>100000</v>
      </c>
      <c r="M1000" s="1">
        <v>100000</v>
      </c>
      <c r="N1000" s="1">
        <v>100000</v>
      </c>
      <c r="O1000" s="1">
        <v>100000</v>
      </c>
      <c r="P1000" s="1">
        <v>100000</v>
      </c>
      <c r="Q1000" s="1">
        <v>100000</v>
      </c>
      <c r="R1000" s="1">
        <v>100000</v>
      </c>
      <c r="S1000" s="1">
        <v>100000</v>
      </c>
      <c r="T1000" s="1">
        <v>100000</v>
      </c>
      <c r="U1000" s="21">
        <v>0.53120000000000001</v>
      </c>
    </row>
    <row r="1001" spans="1:21" x14ac:dyDescent="0.3">
      <c r="A1001" s="7" t="s">
        <v>281</v>
      </c>
      <c r="B1001" s="7" t="s">
        <v>659</v>
      </c>
      <c r="C1001" s="7">
        <v>1312</v>
      </c>
      <c r="D1001" s="2" t="s">
        <v>8</v>
      </c>
      <c r="E1001" s="2">
        <v>917</v>
      </c>
      <c r="F1001" s="2" t="s">
        <v>2421</v>
      </c>
      <c r="G1001" s="2" t="s">
        <v>2485</v>
      </c>
      <c r="H1001" s="8" t="s">
        <v>2157</v>
      </c>
      <c r="I1001" s="1">
        <v>100000</v>
      </c>
      <c r="J1001" s="1">
        <v>100000</v>
      </c>
      <c r="K1001" s="1">
        <v>100000</v>
      </c>
      <c r="L1001" s="1">
        <v>100000</v>
      </c>
      <c r="M1001" s="1">
        <v>300000</v>
      </c>
      <c r="N1001" s="1">
        <v>100000</v>
      </c>
      <c r="O1001" s="1">
        <v>100000</v>
      </c>
      <c r="P1001" s="1">
        <v>100000</v>
      </c>
      <c r="Q1001" s="1">
        <v>100000</v>
      </c>
      <c r="R1001" s="1">
        <v>100000</v>
      </c>
      <c r="S1001" s="1">
        <v>100000</v>
      </c>
      <c r="T1001" s="1">
        <v>100000</v>
      </c>
      <c r="U1001" s="21">
        <v>0.53120000000000001</v>
      </c>
    </row>
    <row r="1002" spans="1:21" x14ac:dyDescent="0.3">
      <c r="A1002" s="7" t="s">
        <v>281</v>
      </c>
      <c r="B1002" s="7" t="s">
        <v>659</v>
      </c>
      <c r="C1002" s="7">
        <v>1312</v>
      </c>
      <c r="D1002" s="2" t="s">
        <v>8</v>
      </c>
      <c r="E1002" s="2">
        <v>917</v>
      </c>
      <c r="F1002" s="2" t="s">
        <v>2422</v>
      </c>
      <c r="G1002" s="2" t="s">
        <v>2485</v>
      </c>
      <c r="H1002" s="8" t="s">
        <v>2158</v>
      </c>
      <c r="I1002" s="1">
        <v>90000</v>
      </c>
      <c r="J1002" s="1">
        <v>90000</v>
      </c>
      <c r="K1002" s="1">
        <v>90000</v>
      </c>
      <c r="L1002" s="1">
        <v>90000</v>
      </c>
      <c r="M1002" s="1">
        <v>90000</v>
      </c>
      <c r="N1002" s="1">
        <v>90000</v>
      </c>
      <c r="O1002" s="1">
        <v>90000</v>
      </c>
      <c r="P1002" s="1">
        <v>90000</v>
      </c>
      <c r="Q1002" s="1">
        <v>90000</v>
      </c>
      <c r="R1002" s="1">
        <v>90000</v>
      </c>
      <c r="S1002" s="1">
        <v>90000</v>
      </c>
      <c r="T1002" s="1">
        <v>90000</v>
      </c>
      <c r="U1002" s="21">
        <v>0.53120000000000001</v>
      </c>
    </row>
    <row r="1003" spans="1:21" x14ac:dyDescent="0.3">
      <c r="A1003" s="7" t="s">
        <v>281</v>
      </c>
      <c r="B1003" s="7" t="s">
        <v>659</v>
      </c>
      <c r="C1003" s="7">
        <v>1312</v>
      </c>
      <c r="D1003" s="2" t="s">
        <v>8</v>
      </c>
      <c r="E1003" s="2">
        <v>917</v>
      </c>
      <c r="F1003" s="2" t="s">
        <v>2423</v>
      </c>
      <c r="G1003" s="2" t="s">
        <v>2485</v>
      </c>
      <c r="H1003" s="8" t="s">
        <v>2159</v>
      </c>
      <c r="I1003" s="1">
        <v>100000</v>
      </c>
      <c r="J1003" s="1">
        <v>198000</v>
      </c>
      <c r="K1003" s="1">
        <v>198000</v>
      </c>
      <c r="L1003" s="1">
        <v>198000</v>
      </c>
      <c r="M1003" s="1">
        <v>198000</v>
      </c>
      <c r="N1003" s="1">
        <v>198000</v>
      </c>
      <c r="O1003" s="1">
        <v>198000</v>
      </c>
      <c r="P1003" s="1">
        <v>198000</v>
      </c>
      <c r="Q1003" s="1">
        <v>198000</v>
      </c>
      <c r="R1003" s="1">
        <v>198000</v>
      </c>
      <c r="S1003" s="1">
        <v>198000</v>
      </c>
      <c r="T1003" s="1">
        <v>198000</v>
      </c>
      <c r="U1003" s="21">
        <v>0.53120000000000001</v>
      </c>
    </row>
    <row r="1004" spans="1:21" x14ac:dyDescent="0.3">
      <c r="A1004" s="7" t="s">
        <v>281</v>
      </c>
      <c r="B1004" s="7" t="s">
        <v>659</v>
      </c>
      <c r="C1004" s="7">
        <v>1312</v>
      </c>
      <c r="D1004" s="2" t="s">
        <v>8</v>
      </c>
      <c r="E1004" s="2">
        <v>917</v>
      </c>
      <c r="F1004" s="2" t="s">
        <v>2424</v>
      </c>
      <c r="G1004" s="2" t="s">
        <v>2485</v>
      </c>
      <c r="H1004" s="8" t="s">
        <v>2160</v>
      </c>
      <c r="I1004" s="1">
        <v>100000</v>
      </c>
      <c r="J1004" s="1">
        <v>198000</v>
      </c>
      <c r="K1004" s="1">
        <v>198000</v>
      </c>
      <c r="L1004" s="1">
        <v>198000</v>
      </c>
      <c r="M1004" s="1">
        <v>198000</v>
      </c>
      <c r="N1004" s="1">
        <v>198000</v>
      </c>
      <c r="O1004" s="1">
        <v>198000</v>
      </c>
      <c r="P1004" s="1">
        <v>198000</v>
      </c>
      <c r="Q1004" s="1">
        <v>198000</v>
      </c>
      <c r="R1004" s="1">
        <v>198000</v>
      </c>
      <c r="S1004" s="1">
        <v>198000</v>
      </c>
      <c r="T1004" s="1">
        <v>198000</v>
      </c>
      <c r="U1004" s="21">
        <v>0.53120000000000001</v>
      </c>
    </row>
    <row r="1005" spans="1:21" x14ac:dyDescent="0.3">
      <c r="A1005" s="7" t="s">
        <v>281</v>
      </c>
      <c r="B1005" s="7" t="s">
        <v>659</v>
      </c>
      <c r="C1005" s="7">
        <v>1312</v>
      </c>
      <c r="D1005" s="2" t="s">
        <v>8</v>
      </c>
      <c r="E1005" s="2">
        <v>917</v>
      </c>
      <c r="F1005" s="2" t="s">
        <v>528</v>
      </c>
      <c r="G1005" s="2" t="s">
        <v>2485</v>
      </c>
      <c r="H1005" s="8" t="s">
        <v>1508</v>
      </c>
      <c r="I1005" s="1">
        <v>60000</v>
      </c>
      <c r="J1005" s="1">
        <v>60000</v>
      </c>
      <c r="K1005" s="1">
        <v>60000</v>
      </c>
      <c r="L1005" s="1">
        <v>60000</v>
      </c>
      <c r="M1005" s="1">
        <v>300000</v>
      </c>
      <c r="N1005" s="1">
        <v>60000</v>
      </c>
      <c r="O1005" s="1">
        <v>60000</v>
      </c>
      <c r="P1005" s="1">
        <v>60000</v>
      </c>
      <c r="Q1005" s="1">
        <v>60000</v>
      </c>
      <c r="R1005" s="1">
        <v>60000</v>
      </c>
      <c r="S1005" s="1">
        <v>60000</v>
      </c>
      <c r="T1005" s="1">
        <v>60000</v>
      </c>
      <c r="U1005" s="21">
        <v>0.53120000000000001</v>
      </c>
    </row>
    <row r="1006" spans="1:21" x14ac:dyDescent="0.3">
      <c r="A1006" s="7" t="s">
        <v>281</v>
      </c>
      <c r="B1006" s="7" t="s">
        <v>659</v>
      </c>
      <c r="C1006" s="7">
        <v>1312</v>
      </c>
      <c r="D1006" s="2" t="s">
        <v>8</v>
      </c>
      <c r="E1006" s="2">
        <v>917</v>
      </c>
      <c r="F1006" s="2" t="s">
        <v>2425</v>
      </c>
      <c r="G1006" s="2" t="s">
        <v>2485</v>
      </c>
      <c r="H1006" s="8" t="s">
        <v>2161</v>
      </c>
      <c r="I1006" s="1">
        <v>100000</v>
      </c>
      <c r="J1006" s="1">
        <v>100000</v>
      </c>
      <c r="K1006" s="1">
        <v>100000</v>
      </c>
      <c r="L1006" s="1">
        <v>100000</v>
      </c>
      <c r="M1006" s="1">
        <v>100000</v>
      </c>
      <c r="N1006" s="1">
        <v>100000</v>
      </c>
      <c r="O1006" s="1">
        <v>100000</v>
      </c>
      <c r="P1006" s="1">
        <v>100000</v>
      </c>
      <c r="Q1006" s="1">
        <v>100000</v>
      </c>
      <c r="R1006" s="1">
        <v>100000</v>
      </c>
      <c r="S1006" s="1">
        <v>100000</v>
      </c>
      <c r="T1006" s="1">
        <v>100000</v>
      </c>
      <c r="U1006" s="21">
        <v>0.53120000000000001</v>
      </c>
    </row>
    <row r="1007" spans="1:21" x14ac:dyDescent="0.3">
      <c r="A1007" s="7" t="s">
        <v>281</v>
      </c>
      <c r="B1007" s="7" t="s">
        <v>659</v>
      </c>
      <c r="C1007" s="7">
        <v>1312</v>
      </c>
      <c r="D1007" s="2" t="s">
        <v>8</v>
      </c>
      <c r="E1007" s="2">
        <v>917</v>
      </c>
      <c r="F1007" s="2" t="s">
        <v>2426</v>
      </c>
      <c r="G1007" s="2" t="s">
        <v>2485</v>
      </c>
      <c r="H1007" s="8" t="s">
        <v>2162</v>
      </c>
      <c r="I1007" s="1">
        <v>100000</v>
      </c>
      <c r="J1007" s="1">
        <v>200000</v>
      </c>
      <c r="K1007" s="1">
        <v>200000</v>
      </c>
      <c r="L1007" s="1">
        <v>200000</v>
      </c>
      <c r="M1007" s="1">
        <v>200000</v>
      </c>
      <c r="N1007" s="1">
        <v>200000</v>
      </c>
      <c r="O1007" s="1">
        <v>200000</v>
      </c>
      <c r="P1007" s="1">
        <v>200000</v>
      </c>
      <c r="Q1007" s="1">
        <v>200000</v>
      </c>
      <c r="R1007" s="1">
        <v>200000</v>
      </c>
      <c r="S1007" s="1">
        <v>200000</v>
      </c>
      <c r="T1007" s="1">
        <v>200000</v>
      </c>
      <c r="U1007" s="21">
        <v>0.53120000000000001</v>
      </c>
    </row>
    <row r="1008" spans="1:21" x14ac:dyDescent="0.3">
      <c r="A1008" s="7" t="s">
        <v>281</v>
      </c>
      <c r="B1008" s="7" t="s">
        <v>659</v>
      </c>
      <c r="C1008" s="7">
        <v>1312</v>
      </c>
      <c r="D1008" s="2" t="s">
        <v>8</v>
      </c>
      <c r="E1008" s="2">
        <v>917</v>
      </c>
      <c r="F1008" s="2" t="s">
        <v>2427</v>
      </c>
      <c r="G1008" s="2" t="s">
        <v>2485</v>
      </c>
      <c r="H1008" s="8" t="s">
        <v>2163</v>
      </c>
      <c r="I1008" s="1">
        <v>100000</v>
      </c>
      <c r="J1008" s="1">
        <v>198000</v>
      </c>
      <c r="K1008" s="1">
        <v>198000</v>
      </c>
      <c r="L1008" s="1">
        <v>198000</v>
      </c>
      <c r="M1008" s="1">
        <v>198000</v>
      </c>
      <c r="N1008" s="1">
        <v>198000</v>
      </c>
      <c r="O1008" s="1">
        <v>198000</v>
      </c>
      <c r="P1008" s="1">
        <v>198000</v>
      </c>
      <c r="Q1008" s="1">
        <v>198000</v>
      </c>
      <c r="R1008" s="1">
        <v>198000</v>
      </c>
      <c r="S1008" s="1">
        <v>198000</v>
      </c>
      <c r="T1008" s="1">
        <v>198000</v>
      </c>
      <c r="U1008" s="21">
        <v>0.53120000000000001</v>
      </c>
    </row>
    <row r="1009" spans="1:21" x14ac:dyDescent="0.3">
      <c r="A1009" s="7" t="s">
        <v>281</v>
      </c>
      <c r="B1009" s="7" t="s">
        <v>659</v>
      </c>
      <c r="C1009" s="7">
        <v>1312</v>
      </c>
      <c r="D1009" s="2" t="s">
        <v>8</v>
      </c>
      <c r="E1009" s="2">
        <v>917</v>
      </c>
      <c r="F1009" s="2" t="s">
        <v>2428</v>
      </c>
      <c r="G1009" s="2" t="s">
        <v>2485</v>
      </c>
      <c r="H1009" s="8" t="s">
        <v>2164</v>
      </c>
      <c r="I1009" s="1">
        <v>100000</v>
      </c>
      <c r="J1009" s="1">
        <v>198000</v>
      </c>
      <c r="K1009" s="1">
        <v>198000</v>
      </c>
      <c r="L1009" s="1">
        <v>400000</v>
      </c>
      <c r="M1009" s="1">
        <v>400000</v>
      </c>
      <c r="N1009" s="1">
        <v>400000</v>
      </c>
      <c r="O1009" s="1">
        <v>500000</v>
      </c>
      <c r="P1009" s="1">
        <v>500000</v>
      </c>
      <c r="Q1009" s="1">
        <v>500000</v>
      </c>
      <c r="R1009" s="1">
        <v>500000</v>
      </c>
      <c r="S1009" s="1">
        <v>500000</v>
      </c>
      <c r="T1009" s="1">
        <v>1000000</v>
      </c>
      <c r="U1009" s="21">
        <v>0.53120000000000001</v>
      </c>
    </row>
    <row r="1010" spans="1:21" x14ac:dyDescent="0.3">
      <c r="A1010" s="7" t="s">
        <v>281</v>
      </c>
      <c r="B1010" s="7" t="s">
        <v>659</v>
      </c>
      <c r="C1010" s="7">
        <v>1312</v>
      </c>
      <c r="D1010" s="2" t="s">
        <v>8</v>
      </c>
      <c r="E1010" s="2">
        <v>917</v>
      </c>
      <c r="F1010" s="2" t="s">
        <v>2429</v>
      </c>
      <c r="G1010" s="2" t="s">
        <v>2485</v>
      </c>
      <c r="H1010" s="8" t="s">
        <v>2165</v>
      </c>
      <c r="I1010" s="1">
        <v>100000</v>
      </c>
      <c r="J1010" s="1">
        <v>300000</v>
      </c>
      <c r="K1010" s="1">
        <v>300000</v>
      </c>
      <c r="L1010" s="1">
        <v>300000</v>
      </c>
      <c r="M1010" s="1">
        <v>300000</v>
      </c>
      <c r="N1010" s="1">
        <v>300000</v>
      </c>
      <c r="O1010" s="1">
        <v>300000</v>
      </c>
      <c r="P1010" s="1">
        <v>300000</v>
      </c>
      <c r="Q1010" s="1">
        <v>300000</v>
      </c>
      <c r="R1010" s="1">
        <v>300000</v>
      </c>
      <c r="S1010" s="1">
        <v>500000</v>
      </c>
      <c r="T1010" s="1">
        <v>500000</v>
      </c>
      <c r="U1010" s="21">
        <v>0.53120000000000001</v>
      </c>
    </row>
    <row r="1011" spans="1:21" x14ac:dyDescent="0.3">
      <c r="A1011" s="7" t="s">
        <v>281</v>
      </c>
      <c r="B1011" s="7" t="s">
        <v>659</v>
      </c>
      <c r="C1011" s="7">
        <v>1312</v>
      </c>
      <c r="D1011" s="2" t="s">
        <v>8</v>
      </c>
      <c r="E1011" s="2">
        <v>917</v>
      </c>
      <c r="F1011" s="2" t="s">
        <v>2430</v>
      </c>
      <c r="G1011" s="2" t="s">
        <v>2485</v>
      </c>
      <c r="H1011" s="8" t="s">
        <v>2166</v>
      </c>
      <c r="I1011" s="1">
        <v>198000</v>
      </c>
      <c r="J1011" s="1">
        <v>198000</v>
      </c>
      <c r="K1011" s="1">
        <v>198000</v>
      </c>
      <c r="L1011" s="1">
        <v>198000</v>
      </c>
      <c r="M1011" s="1">
        <v>198000</v>
      </c>
      <c r="N1011" s="1">
        <v>198000</v>
      </c>
      <c r="O1011" s="1">
        <v>198000</v>
      </c>
      <c r="P1011" s="1">
        <v>198000</v>
      </c>
      <c r="Q1011" s="1">
        <v>198000</v>
      </c>
      <c r="R1011" s="1">
        <v>198000</v>
      </c>
      <c r="S1011" s="1">
        <v>198000</v>
      </c>
      <c r="T1011" s="1">
        <v>198000</v>
      </c>
      <c r="U1011" s="21">
        <v>0.53120000000000001</v>
      </c>
    </row>
    <row r="1012" spans="1:21" x14ac:dyDescent="0.3">
      <c r="A1012" s="7" t="s">
        <v>281</v>
      </c>
      <c r="B1012" s="7" t="s">
        <v>659</v>
      </c>
      <c r="C1012" s="7">
        <v>1312</v>
      </c>
      <c r="D1012" s="2" t="s">
        <v>8</v>
      </c>
      <c r="E1012" s="2">
        <v>917</v>
      </c>
      <c r="F1012" s="2" t="s">
        <v>2431</v>
      </c>
      <c r="G1012" s="2" t="s">
        <v>2485</v>
      </c>
      <c r="H1012" s="8" t="s">
        <v>2167</v>
      </c>
      <c r="I1012" s="1">
        <v>198000</v>
      </c>
      <c r="J1012" s="1">
        <v>198000</v>
      </c>
      <c r="K1012" s="1">
        <v>198000</v>
      </c>
      <c r="L1012" s="1">
        <v>198000</v>
      </c>
      <c r="M1012" s="1">
        <v>198000</v>
      </c>
      <c r="N1012" s="1">
        <v>198000</v>
      </c>
      <c r="O1012" s="1">
        <v>300000</v>
      </c>
      <c r="P1012" s="1">
        <v>300000</v>
      </c>
      <c r="Q1012" s="1">
        <v>300000</v>
      </c>
      <c r="R1012" s="1">
        <v>300000</v>
      </c>
      <c r="S1012" s="1">
        <v>300000</v>
      </c>
      <c r="T1012" s="1">
        <v>198000</v>
      </c>
      <c r="U1012" s="21">
        <v>0.53120000000000001</v>
      </c>
    </row>
    <row r="1013" spans="1:21" x14ac:dyDescent="0.3">
      <c r="A1013" s="7" t="s">
        <v>281</v>
      </c>
      <c r="B1013" s="7" t="s">
        <v>659</v>
      </c>
      <c r="C1013" s="7">
        <v>1312</v>
      </c>
      <c r="D1013" s="2" t="s">
        <v>8</v>
      </c>
      <c r="E1013" s="2">
        <v>917</v>
      </c>
      <c r="F1013" s="2" t="e">
        <v>#N/A</v>
      </c>
      <c r="G1013" s="2" t="s">
        <v>2485</v>
      </c>
      <c r="H1013" s="8" t="s">
        <v>2168</v>
      </c>
      <c r="I1013" s="1">
        <v>200000</v>
      </c>
      <c r="J1013" s="1">
        <v>400000</v>
      </c>
      <c r="K1013" s="1">
        <v>400000</v>
      </c>
      <c r="L1013" s="1">
        <v>400000</v>
      </c>
      <c r="M1013" s="1">
        <v>400000</v>
      </c>
      <c r="N1013" s="1">
        <v>400000</v>
      </c>
      <c r="O1013" s="1">
        <v>1600000</v>
      </c>
      <c r="P1013" s="1">
        <v>1600000</v>
      </c>
      <c r="Q1013" s="1">
        <v>2000000</v>
      </c>
      <c r="R1013" s="1">
        <v>1600000</v>
      </c>
      <c r="S1013" s="1">
        <v>1600000</v>
      </c>
      <c r="T1013" s="1">
        <v>400000</v>
      </c>
      <c r="U1013" s="21">
        <v>0.53120000000000001</v>
      </c>
    </row>
    <row r="1014" spans="1:21" x14ac:dyDescent="0.3">
      <c r="A1014" s="7" t="s">
        <v>281</v>
      </c>
      <c r="B1014" s="7" t="s">
        <v>659</v>
      </c>
      <c r="C1014" s="7">
        <v>1312</v>
      </c>
      <c r="D1014" s="2" t="s">
        <v>8</v>
      </c>
      <c r="E1014" s="2">
        <v>917</v>
      </c>
      <c r="F1014" s="2" t="s">
        <v>2432</v>
      </c>
      <c r="G1014" s="2" t="s">
        <v>2485</v>
      </c>
      <c r="H1014" s="8" t="s">
        <v>2169</v>
      </c>
      <c r="I1014" s="1">
        <v>500000</v>
      </c>
      <c r="J1014" s="1">
        <v>500000</v>
      </c>
      <c r="K1014" s="1">
        <v>500000</v>
      </c>
      <c r="L1014" s="1">
        <v>500000</v>
      </c>
      <c r="M1014" s="1">
        <v>500000</v>
      </c>
      <c r="N1014" s="1">
        <v>500000</v>
      </c>
      <c r="O1014" s="1">
        <v>3000000</v>
      </c>
      <c r="P1014" s="1">
        <v>3000000</v>
      </c>
      <c r="Q1014" s="1">
        <v>3000000</v>
      </c>
      <c r="R1014" s="1">
        <v>3000000</v>
      </c>
      <c r="S1014" s="1">
        <v>3000000</v>
      </c>
      <c r="T1014" s="1">
        <v>500000</v>
      </c>
      <c r="U1014" s="21">
        <v>0.53120000000000001</v>
      </c>
    </row>
    <row r="1015" spans="1:21" x14ac:dyDescent="0.3">
      <c r="A1015" s="7" t="s">
        <v>281</v>
      </c>
      <c r="B1015" s="7" t="s">
        <v>659</v>
      </c>
      <c r="C1015" s="7">
        <v>1312</v>
      </c>
      <c r="D1015" s="2" t="s">
        <v>8</v>
      </c>
      <c r="E1015" s="2">
        <v>917</v>
      </c>
      <c r="F1015" s="2" t="s">
        <v>2433</v>
      </c>
      <c r="G1015" s="2" t="s">
        <v>2485</v>
      </c>
      <c r="H1015" s="8" t="s">
        <v>2170</v>
      </c>
      <c r="I1015" s="1">
        <v>200000</v>
      </c>
      <c r="J1015" s="1">
        <v>200000</v>
      </c>
      <c r="K1015" s="1">
        <v>200000</v>
      </c>
      <c r="L1015" s="1">
        <v>400000</v>
      </c>
      <c r="M1015" s="1">
        <v>200000</v>
      </c>
      <c r="N1015" s="1">
        <v>200000</v>
      </c>
      <c r="O1015" s="1">
        <v>108000</v>
      </c>
      <c r="P1015" s="1">
        <v>200000</v>
      </c>
      <c r="Q1015" s="1">
        <v>200000</v>
      </c>
      <c r="R1015" s="1">
        <v>200000</v>
      </c>
      <c r="S1015" s="1">
        <v>200000</v>
      </c>
      <c r="T1015" s="1">
        <v>200000</v>
      </c>
      <c r="U1015" s="21">
        <v>0.53120000000000001</v>
      </c>
    </row>
    <row r="1016" spans="1:21" x14ac:dyDescent="0.3">
      <c r="A1016" s="7" t="s">
        <v>281</v>
      </c>
      <c r="B1016" s="7" t="s">
        <v>659</v>
      </c>
      <c r="C1016" s="7">
        <v>1312</v>
      </c>
      <c r="D1016" s="2" t="s">
        <v>252</v>
      </c>
      <c r="E1016" s="2">
        <v>999</v>
      </c>
      <c r="F1016" s="2" t="s">
        <v>252</v>
      </c>
      <c r="G1016" s="2" t="s">
        <v>2485</v>
      </c>
      <c r="H1016" s="8" t="s">
        <v>1777</v>
      </c>
      <c r="I1016" s="1">
        <v>400000</v>
      </c>
      <c r="J1016" s="1">
        <v>400000</v>
      </c>
      <c r="K1016" s="1">
        <v>1900000</v>
      </c>
      <c r="L1016" s="1">
        <v>5000000</v>
      </c>
      <c r="M1016" s="1">
        <v>5000000</v>
      </c>
      <c r="N1016" s="1">
        <v>5000000</v>
      </c>
      <c r="O1016" s="1">
        <v>5000000</v>
      </c>
      <c r="P1016" s="1">
        <v>5000000</v>
      </c>
      <c r="Q1016" s="1">
        <v>4000000</v>
      </c>
      <c r="R1016" s="1">
        <v>5000000</v>
      </c>
      <c r="S1016" s="1">
        <v>5000000</v>
      </c>
      <c r="T1016" s="1">
        <v>3000000</v>
      </c>
      <c r="U1016" s="21">
        <v>0.53120000000000001</v>
      </c>
    </row>
    <row r="1017" spans="1:21" x14ac:dyDescent="0.3">
      <c r="A1017" s="7" t="s">
        <v>281</v>
      </c>
      <c r="B1017" s="7" t="s">
        <v>659</v>
      </c>
      <c r="C1017" s="7">
        <v>1312</v>
      </c>
      <c r="D1017" s="2" t="s">
        <v>8</v>
      </c>
      <c r="E1017" s="2">
        <v>917</v>
      </c>
      <c r="F1017" s="2" t="s">
        <v>2434</v>
      </c>
      <c r="G1017" s="2" t="s">
        <v>2486</v>
      </c>
      <c r="H1017" s="8" t="s">
        <v>2171</v>
      </c>
      <c r="I1017" s="1">
        <v>400000</v>
      </c>
      <c r="J1017" s="1">
        <v>400000</v>
      </c>
      <c r="K1017" s="1">
        <v>400000</v>
      </c>
      <c r="L1017" s="1">
        <v>500000</v>
      </c>
      <c r="M1017" s="1">
        <v>500000</v>
      </c>
      <c r="N1017" s="1">
        <v>500000</v>
      </c>
      <c r="O1017" s="1">
        <v>500000</v>
      </c>
      <c r="P1017" s="1">
        <v>500000</v>
      </c>
      <c r="Q1017" s="1">
        <v>500000</v>
      </c>
      <c r="R1017" s="1">
        <v>500000</v>
      </c>
      <c r="S1017" s="1">
        <v>500000</v>
      </c>
      <c r="T1017" s="1">
        <v>500000</v>
      </c>
      <c r="U1017" s="21">
        <v>0.53120000000000001</v>
      </c>
    </row>
    <row r="1018" spans="1:21" x14ac:dyDescent="0.3">
      <c r="A1018" s="7" t="s">
        <v>281</v>
      </c>
      <c r="B1018" s="7" t="s">
        <v>659</v>
      </c>
      <c r="C1018" s="7">
        <v>1312</v>
      </c>
      <c r="D1018" s="2" t="s">
        <v>8</v>
      </c>
      <c r="E1018" s="2">
        <v>917</v>
      </c>
      <c r="F1018" s="2" t="s">
        <v>2435</v>
      </c>
      <c r="G1018" s="2" t="s">
        <v>2486</v>
      </c>
      <c r="H1018" s="8" t="s">
        <v>2172</v>
      </c>
      <c r="I1018" s="1">
        <v>200000</v>
      </c>
      <c r="J1018" s="1">
        <v>200000</v>
      </c>
      <c r="K1018" s="1">
        <v>200000</v>
      </c>
      <c r="L1018" s="1">
        <v>400000</v>
      </c>
      <c r="M1018" s="1">
        <v>400000</v>
      </c>
      <c r="N1018" s="1">
        <v>400000</v>
      </c>
      <c r="O1018" s="1">
        <v>400000</v>
      </c>
      <c r="P1018" s="1">
        <v>400000</v>
      </c>
      <c r="Q1018" s="1">
        <v>400000</v>
      </c>
      <c r="R1018" s="1">
        <v>500000</v>
      </c>
      <c r="S1018" s="1">
        <v>500000</v>
      </c>
      <c r="T1018" s="1">
        <v>500000</v>
      </c>
      <c r="U1018" s="21">
        <v>0.53120000000000001</v>
      </c>
    </row>
    <row r="1019" spans="1:21" x14ac:dyDescent="0.3">
      <c r="A1019" s="7" t="s">
        <v>281</v>
      </c>
      <c r="B1019" s="7" t="s">
        <v>659</v>
      </c>
      <c r="C1019" s="7">
        <v>1312</v>
      </c>
      <c r="D1019" s="2" t="s">
        <v>8</v>
      </c>
      <c r="E1019" s="2">
        <v>917</v>
      </c>
      <c r="F1019" s="2" t="s">
        <v>2436</v>
      </c>
      <c r="G1019" s="2" t="s">
        <v>2486</v>
      </c>
      <c r="H1019" s="8" t="s">
        <v>2173</v>
      </c>
      <c r="I1019" s="1">
        <v>200000</v>
      </c>
      <c r="J1019" s="1">
        <v>200000</v>
      </c>
      <c r="K1019" s="1">
        <v>200000</v>
      </c>
      <c r="L1019" s="1">
        <v>400000</v>
      </c>
      <c r="M1019" s="1">
        <v>400000</v>
      </c>
      <c r="N1019" s="1">
        <v>400000</v>
      </c>
      <c r="O1019" s="1">
        <v>400000</v>
      </c>
      <c r="P1019" s="1">
        <v>400000</v>
      </c>
      <c r="Q1019" s="1">
        <v>400000</v>
      </c>
      <c r="R1019" s="1">
        <v>500000</v>
      </c>
      <c r="S1019" s="1">
        <v>500000</v>
      </c>
      <c r="T1019" s="1">
        <v>500000</v>
      </c>
      <c r="U1019" s="21">
        <v>0.53120000000000001</v>
      </c>
    </row>
    <row r="1020" spans="1:21" x14ac:dyDescent="0.3">
      <c r="A1020" s="7" t="s">
        <v>281</v>
      </c>
      <c r="B1020" s="7" t="s">
        <v>659</v>
      </c>
      <c r="C1020" s="7">
        <v>1312</v>
      </c>
      <c r="D1020" s="2" t="s">
        <v>8</v>
      </c>
      <c r="E1020" s="2">
        <v>917</v>
      </c>
      <c r="F1020" s="2" t="s">
        <v>2437</v>
      </c>
      <c r="G1020" s="2" t="s">
        <v>2486</v>
      </c>
      <c r="H1020" s="8" t="s">
        <v>2174</v>
      </c>
      <c r="I1020" s="1">
        <v>200000</v>
      </c>
      <c r="J1020" s="1">
        <v>200000</v>
      </c>
      <c r="K1020" s="1">
        <v>200000</v>
      </c>
      <c r="L1020" s="1">
        <v>400000</v>
      </c>
      <c r="M1020" s="1">
        <v>400000</v>
      </c>
      <c r="N1020" s="1">
        <v>400000</v>
      </c>
      <c r="O1020" s="1">
        <v>400000</v>
      </c>
      <c r="P1020" s="1">
        <v>400000</v>
      </c>
      <c r="Q1020" s="1">
        <v>400000</v>
      </c>
      <c r="R1020" s="1">
        <v>500000</v>
      </c>
      <c r="S1020" s="1">
        <v>500000</v>
      </c>
      <c r="T1020" s="1">
        <v>500000</v>
      </c>
      <c r="U1020" s="21">
        <v>0.53120000000000001</v>
      </c>
    </row>
    <row r="1021" spans="1:21" x14ac:dyDescent="0.3">
      <c r="A1021" s="7" t="s">
        <v>281</v>
      </c>
      <c r="B1021" s="7" t="s">
        <v>659</v>
      </c>
      <c r="C1021" s="7">
        <v>1312</v>
      </c>
      <c r="D1021" s="2" t="s">
        <v>8</v>
      </c>
      <c r="E1021" s="2">
        <v>917</v>
      </c>
      <c r="F1021" s="2" t="s">
        <v>2438</v>
      </c>
      <c r="G1021" s="2" t="s">
        <v>2486</v>
      </c>
      <c r="H1021" s="8" t="s">
        <v>2175</v>
      </c>
      <c r="I1021" s="1">
        <v>200000</v>
      </c>
      <c r="J1021" s="1">
        <v>200000</v>
      </c>
      <c r="K1021" s="1">
        <v>200000</v>
      </c>
      <c r="L1021" s="1">
        <v>200000</v>
      </c>
      <c r="M1021" s="1">
        <v>200000</v>
      </c>
      <c r="N1021" s="1">
        <v>400000</v>
      </c>
      <c r="O1021" s="1">
        <v>400000</v>
      </c>
      <c r="P1021" s="1">
        <v>400000</v>
      </c>
      <c r="Q1021" s="1">
        <v>400000</v>
      </c>
      <c r="R1021" s="1">
        <v>300000</v>
      </c>
      <c r="S1021" s="1">
        <v>300000</v>
      </c>
      <c r="T1021" s="1">
        <v>300000</v>
      </c>
      <c r="U1021" s="21">
        <v>0.53120000000000001</v>
      </c>
    </row>
    <row r="1022" spans="1:21" x14ac:dyDescent="0.3">
      <c r="A1022" s="7" t="s">
        <v>281</v>
      </c>
      <c r="B1022" s="7" t="s">
        <v>659</v>
      </c>
      <c r="C1022" s="7">
        <v>1312</v>
      </c>
      <c r="D1022" s="2" t="s">
        <v>8</v>
      </c>
      <c r="E1022" s="2">
        <v>917</v>
      </c>
      <c r="F1022" s="2" t="s">
        <v>2439</v>
      </c>
      <c r="G1022" s="2" t="s">
        <v>2486</v>
      </c>
      <c r="H1022" s="8" t="s">
        <v>2176</v>
      </c>
      <c r="I1022" s="1">
        <v>200000</v>
      </c>
      <c r="J1022" s="1">
        <v>200000</v>
      </c>
      <c r="K1022" s="1">
        <v>200000</v>
      </c>
      <c r="L1022" s="1">
        <v>400000</v>
      </c>
      <c r="M1022" s="1">
        <v>400000</v>
      </c>
      <c r="N1022" s="1">
        <v>400000</v>
      </c>
      <c r="O1022" s="1">
        <v>400000</v>
      </c>
      <c r="P1022" s="1">
        <v>400000</v>
      </c>
      <c r="Q1022" s="1">
        <v>400000</v>
      </c>
      <c r="R1022" s="1">
        <v>500000</v>
      </c>
      <c r="S1022" s="1">
        <v>500000</v>
      </c>
      <c r="T1022" s="1">
        <v>500000</v>
      </c>
      <c r="U1022" s="21">
        <v>0.53120000000000001</v>
      </c>
    </row>
    <row r="1023" spans="1:21" x14ac:dyDescent="0.3">
      <c r="A1023" s="7" t="s">
        <v>281</v>
      </c>
      <c r="B1023" s="7" t="s">
        <v>659</v>
      </c>
      <c r="C1023" s="7">
        <v>1312</v>
      </c>
      <c r="D1023" s="2" t="s">
        <v>8</v>
      </c>
      <c r="E1023" s="2">
        <v>917</v>
      </c>
      <c r="F1023" s="2" t="s">
        <v>2440</v>
      </c>
      <c r="G1023" s="2" t="s">
        <v>2486</v>
      </c>
      <c r="H1023" s="8" t="s">
        <v>2177</v>
      </c>
      <c r="I1023" s="1">
        <v>250000</v>
      </c>
      <c r="J1023" s="1">
        <v>250000</v>
      </c>
      <c r="K1023" s="1">
        <v>250000</v>
      </c>
      <c r="L1023" s="1">
        <v>250000</v>
      </c>
      <c r="M1023" s="1">
        <v>250000</v>
      </c>
      <c r="N1023" s="1">
        <v>300000</v>
      </c>
      <c r="O1023" s="1">
        <v>300000</v>
      </c>
      <c r="P1023" s="1">
        <v>300000</v>
      </c>
      <c r="Q1023" s="1">
        <v>250000</v>
      </c>
      <c r="R1023" s="1">
        <v>500000</v>
      </c>
      <c r="S1023" s="1">
        <v>500000</v>
      </c>
      <c r="T1023" s="1">
        <v>500000</v>
      </c>
      <c r="U1023" s="21">
        <v>0.53120000000000001</v>
      </c>
    </row>
    <row r="1024" spans="1:21" x14ac:dyDescent="0.3">
      <c r="A1024" s="7" t="s">
        <v>281</v>
      </c>
      <c r="B1024" s="7" t="s">
        <v>659</v>
      </c>
      <c r="C1024" s="7">
        <v>1312</v>
      </c>
      <c r="D1024" s="2" t="s">
        <v>8</v>
      </c>
      <c r="E1024" s="2">
        <v>917</v>
      </c>
      <c r="F1024" s="2" t="s">
        <v>2441</v>
      </c>
      <c r="G1024" s="2" t="s">
        <v>2486</v>
      </c>
      <c r="H1024" s="8" t="s">
        <v>2178</v>
      </c>
      <c r="I1024" s="1">
        <v>200000</v>
      </c>
      <c r="J1024" s="1">
        <v>200000</v>
      </c>
      <c r="K1024" s="1">
        <v>200000</v>
      </c>
      <c r="L1024" s="1">
        <v>200000</v>
      </c>
      <c r="M1024" s="1">
        <v>200000</v>
      </c>
      <c r="N1024" s="1">
        <v>200000</v>
      </c>
      <c r="O1024" s="1">
        <v>200000</v>
      </c>
      <c r="P1024" s="1">
        <v>200000</v>
      </c>
      <c r="Q1024" s="1">
        <v>200000</v>
      </c>
      <c r="R1024" s="1">
        <v>300000</v>
      </c>
      <c r="S1024" s="1">
        <v>400000</v>
      </c>
      <c r="T1024" s="1">
        <v>400000</v>
      </c>
      <c r="U1024" s="21">
        <v>0.53120000000000001</v>
      </c>
    </row>
    <row r="1025" spans="1:21" x14ac:dyDescent="0.3">
      <c r="A1025" s="7" t="s">
        <v>281</v>
      </c>
      <c r="B1025" s="7" t="s">
        <v>659</v>
      </c>
      <c r="C1025" s="7">
        <v>1312</v>
      </c>
      <c r="D1025" s="2" t="s">
        <v>8</v>
      </c>
      <c r="E1025" s="2">
        <v>917</v>
      </c>
      <c r="F1025" s="2" t="s">
        <v>2442</v>
      </c>
      <c r="G1025" s="2" t="s">
        <v>2486</v>
      </c>
      <c r="H1025" s="8" t="s">
        <v>2179</v>
      </c>
      <c r="I1025" s="1">
        <v>200000</v>
      </c>
      <c r="J1025" s="1">
        <v>200000</v>
      </c>
      <c r="K1025" s="1">
        <v>200000</v>
      </c>
      <c r="L1025" s="1">
        <v>200000</v>
      </c>
      <c r="M1025" s="1">
        <v>200000</v>
      </c>
      <c r="N1025" s="1">
        <v>200000</v>
      </c>
      <c r="O1025" s="1">
        <v>200000</v>
      </c>
      <c r="P1025" s="1">
        <v>200000</v>
      </c>
      <c r="Q1025" s="1">
        <v>200000</v>
      </c>
      <c r="R1025" s="1">
        <v>200000</v>
      </c>
      <c r="S1025" s="1">
        <v>200000</v>
      </c>
      <c r="T1025" s="1">
        <v>200000</v>
      </c>
      <c r="U1025" s="21">
        <v>0.53120000000000001</v>
      </c>
    </row>
    <row r="1026" spans="1:21" x14ac:dyDescent="0.3">
      <c r="A1026" s="7" t="s">
        <v>281</v>
      </c>
      <c r="B1026" s="7" t="s">
        <v>659</v>
      </c>
      <c r="C1026" s="7">
        <v>1312</v>
      </c>
      <c r="D1026" s="2" t="s">
        <v>8</v>
      </c>
      <c r="E1026" s="2">
        <v>917</v>
      </c>
      <c r="F1026" s="2" t="s">
        <v>2443</v>
      </c>
      <c r="G1026" s="2" t="s">
        <v>2486</v>
      </c>
      <c r="H1026" s="8" t="s">
        <v>2180</v>
      </c>
      <c r="I1026" s="1">
        <v>200000</v>
      </c>
      <c r="J1026" s="1">
        <v>200000</v>
      </c>
      <c r="K1026" s="1">
        <v>200000</v>
      </c>
      <c r="L1026" s="1">
        <v>200000</v>
      </c>
      <c r="M1026" s="1">
        <v>200000</v>
      </c>
      <c r="N1026" s="1">
        <v>200000</v>
      </c>
      <c r="O1026" s="1">
        <v>200000</v>
      </c>
      <c r="P1026" s="1">
        <v>200000</v>
      </c>
      <c r="Q1026" s="1">
        <v>200000</v>
      </c>
      <c r="R1026" s="1">
        <v>200000</v>
      </c>
      <c r="S1026" s="1">
        <v>200000</v>
      </c>
      <c r="T1026" s="1">
        <v>200000</v>
      </c>
      <c r="U1026" s="21">
        <v>0.53120000000000001</v>
      </c>
    </row>
    <row r="1027" spans="1:21" x14ac:dyDescent="0.3">
      <c r="A1027" s="7" t="s">
        <v>281</v>
      </c>
      <c r="B1027" s="7" t="s">
        <v>659</v>
      </c>
      <c r="C1027" s="7">
        <v>1312</v>
      </c>
      <c r="D1027" s="2" t="s">
        <v>8</v>
      </c>
      <c r="E1027" s="2">
        <v>917</v>
      </c>
      <c r="F1027" s="2" t="s">
        <v>2444</v>
      </c>
      <c r="G1027" s="2" t="s">
        <v>2486</v>
      </c>
      <c r="H1027" s="8" t="s">
        <v>2181</v>
      </c>
      <c r="I1027" s="1">
        <v>700000</v>
      </c>
      <c r="J1027" s="1">
        <v>200000</v>
      </c>
      <c r="K1027" s="1">
        <v>200000</v>
      </c>
      <c r="L1027" s="1">
        <v>200000</v>
      </c>
      <c r="M1027" s="1">
        <v>200000</v>
      </c>
      <c r="N1027" s="1">
        <v>200000</v>
      </c>
      <c r="O1027" s="1">
        <v>200000</v>
      </c>
      <c r="P1027" s="1">
        <v>200000</v>
      </c>
      <c r="Q1027" s="1">
        <v>200000</v>
      </c>
      <c r="R1027" s="1">
        <v>200000</v>
      </c>
      <c r="S1027" s="1">
        <v>200000</v>
      </c>
      <c r="T1027" s="1">
        <v>200000</v>
      </c>
      <c r="U1027" s="21">
        <v>0.53120000000000001</v>
      </c>
    </row>
    <row r="1028" spans="1:21" x14ac:dyDescent="0.3">
      <c r="A1028" s="7" t="s">
        <v>281</v>
      </c>
      <c r="B1028" s="7" t="s">
        <v>659</v>
      </c>
      <c r="C1028" s="7">
        <v>1312</v>
      </c>
      <c r="D1028" s="2" t="s">
        <v>8</v>
      </c>
      <c r="E1028" s="2">
        <v>917</v>
      </c>
      <c r="F1028" s="2" t="s">
        <v>2445</v>
      </c>
      <c r="G1028" s="2" t="s">
        <v>2486</v>
      </c>
      <c r="H1028" s="8" t="s">
        <v>2182</v>
      </c>
      <c r="I1028" s="1">
        <v>200000</v>
      </c>
      <c r="J1028" s="1">
        <v>200000</v>
      </c>
      <c r="K1028" s="1">
        <v>200000</v>
      </c>
      <c r="L1028" s="1">
        <v>200000</v>
      </c>
      <c r="M1028" s="1">
        <v>200000</v>
      </c>
      <c r="N1028" s="1">
        <v>260000</v>
      </c>
      <c r="O1028" s="1">
        <v>200000</v>
      </c>
      <c r="P1028" s="1">
        <v>200000</v>
      </c>
      <c r="Q1028" s="1">
        <v>200000</v>
      </c>
      <c r="R1028" s="1">
        <v>200000</v>
      </c>
      <c r="S1028" s="1">
        <v>200000</v>
      </c>
      <c r="T1028" s="1">
        <v>200000</v>
      </c>
      <c r="U1028" s="21">
        <v>0.53120000000000001</v>
      </c>
    </row>
    <row r="1029" spans="1:21" x14ac:dyDescent="0.3">
      <c r="A1029" s="7" t="s">
        <v>281</v>
      </c>
      <c r="B1029" s="7" t="s">
        <v>659</v>
      </c>
      <c r="C1029" s="7">
        <v>1312</v>
      </c>
      <c r="D1029" s="2" t="s">
        <v>8</v>
      </c>
      <c r="E1029" s="2">
        <v>917</v>
      </c>
      <c r="F1029" s="2" t="s">
        <v>2446</v>
      </c>
      <c r="G1029" s="2" t="s">
        <v>2486</v>
      </c>
      <c r="H1029" s="8" t="s">
        <v>2183</v>
      </c>
      <c r="I1029" s="1">
        <v>100000</v>
      </c>
      <c r="J1029" s="1">
        <v>100000</v>
      </c>
      <c r="K1029" s="1">
        <v>100000</v>
      </c>
      <c r="L1029" s="1">
        <v>100000</v>
      </c>
      <c r="M1029" s="1">
        <v>150000</v>
      </c>
      <c r="N1029" s="1">
        <v>150000</v>
      </c>
      <c r="O1029" s="1">
        <v>150000</v>
      </c>
      <c r="P1029" s="1">
        <v>150000</v>
      </c>
      <c r="Q1029" s="1">
        <v>200000</v>
      </c>
      <c r="R1029" s="1">
        <v>200000</v>
      </c>
      <c r="S1029" s="1">
        <v>200000</v>
      </c>
      <c r="T1029" s="1">
        <v>200000</v>
      </c>
      <c r="U1029" s="21">
        <v>0.53120000000000001</v>
      </c>
    </row>
    <row r="1030" spans="1:21" x14ac:dyDescent="0.3">
      <c r="A1030" s="7" t="s">
        <v>281</v>
      </c>
      <c r="B1030" s="7" t="s">
        <v>659</v>
      </c>
      <c r="C1030" s="7">
        <v>1312</v>
      </c>
      <c r="D1030" s="2" t="s">
        <v>8</v>
      </c>
      <c r="E1030" s="2">
        <v>917</v>
      </c>
      <c r="F1030" s="2" t="s">
        <v>2447</v>
      </c>
      <c r="G1030" s="2" t="s">
        <v>2486</v>
      </c>
      <c r="H1030" s="8" t="s">
        <v>2184</v>
      </c>
      <c r="I1030" s="1">
        <v>100000</v>
      </c>
      <c r="J1030" s="1">
        <v>100000</v>
      </c>
      <c r="K1030" s="1">
        <v>100000</v>
      </c>
      <c r="L1030" s="1">
        <v>100000</v>
      </c>
      <c r="M1030" s="1">
        <v>150000</v>
      </c>
      <c r="N1030" s="1">
        <v>150000</v>
      </c>
      <c r="O1030" s="1">
        <v>150000</v>
      </c>
      <c r="P1030" s="1">
        <v>150000</v>
      </c>
      <c r="Q1030" s="1">
        <v>200000</v>
      </c>
      <c r="R1030" s="1">
        <v>200000</v>
      </c>
      <c r="S1030" s="1">
        <v>200000</v>
      </c>
      <c r="T1030" s="1">
        <v>200000</v>
      </c>
      <c r="U1030" s="21">
        <v>0.53120000000000001</v>
      </c>
    </row>
    <row r="1031" spans="1:21" x14ac:dyDescent="0.3">
      <c r="A1031" s="7" t="s">
        <v>281</v>
      </c>
      <c r="B1031" s="7" t="s">
        <v>659</v>
      </c>
      <c r="C1031" s="7">
        <v>1312</v>
      </c>
      <c r="D1031" s="2" t="s">
        <v>8</v>
      </c>
      <c r="E1031" s="2">
        <v>917</v>
      </c>
      <c r="F1031" s="2" t="s">
        <v>2448</v>
      </c>
      <c r="G1031" s="2" t="s">
        <v>2486</v>
      </c>
      <c r="H1031" s="8" t="s">
        <v>2185</v>
      </c>
      <c r="I1031" s="1">
        <v>100000</v>
      </c>
      <c r="J1031" s="1">
        <v>100000</v>
      </c>
      <c r="K1031" s="1">
        <v>100000</v>
      </c>
      <c r="L1031" s="1">
        <v>200000</v>
      </c>
      <c r="M1031" s="1">
        <v>200000</v>
      </c>
      <c r="N1031" s="1">
        <v>200000</v>
      </c>
      <c r="O1031" s="1">
        <v>200000</v>
      </c>
      <c r="P1031" s="1">
        <v>200000</v>
      </c>
      <c r="Q1031" s="1">
        <v>200000</v>
      </c>
      <c r="R1031" s="1">
        <v>200000</v>
      </c>
      <c r="S1031" s="1">
        <v>200000</v>
      </c>
      <c r="T1031" s="1">
        <v>200000</v>
      </c>
      <c r="U1031" s="21">
        <v>0.53120000000000001</v>
      </c>
    </row>
    <row r="1032" spans="1:21" x14ac:dyDescent="0.3">
      <c r="A1032" s="7" t="s">
        <v>281</v>
      </c>
      <c r="B1032" s="7" t="s">
        <v>659</v>
      </c>
      <c r="C1032" s="7">
        <v>1312</v>
      </c>
      <c r="D1032" s="2" t="s">
        <v>8</v>
      </c>
      <c r="E1032" s="2">
        <v>917</v>
      </c>
      <c r="F1032" s="2" t="s">
        <v>2449</v>
      </c>
      <c r="G1032" s="2" t="s">
        <v>2486</v>
      </c>
      <c r="H1032" s="8" t="s">
        <v>2186</v>
      </c>
      <c r="I1032" s="1">
        <v>100000</v>
      </c>
      <c r="J1032" s="1">
        <v>100000</v>
      </c>
      <c r="K1032" s="1">
        <v>100000</v>
      </c>
      <c r="L1032" s="1">
        <v>100000</v>
      </c>
      <c r="M1032" s="1">
        <v>150000</v>
      </c>
      <c r="N1032" s="1">
        <v>150000</v>
      </c>
      <c r="O1032" s="1">
        <v>150000</v>
      </c>
      <c r="P1032" s="1">
        <v>150000</v>
      </c>
      <c r="Q1032" s="1">
        <v>200000</v>
      </c>
      <c r="R1032" s="1">
        <v>200000</v>
      </c>
      <c r="S1032" s="1">
        <v>200000</v>
      </c>
      <c r="T1032" s="1">
        <v>200000</v>
      </c>
      <c r="U1032" s="21">
        <v>0.53120000000000001</v>
      </c>
    </row>
    <row r="1033" spans="1:21" x14ac:dyDescent="0.3">
      <c r="A1033" s="7" t="s">
        <v>281</v>
      </c>
      <c r="B1033" s="7" t="s">
        <v>659</v>
      </c>
      <c r="C1033" s="7">
        <v>1312</v>
      </c>
      <c r="D1033" s="2" t="s">
        <v>8</v>
      </c>
      <c r="E1033" s="2">
        <v>917</v>
      </c>
      <c r="F1033" s="2" t="s">
        <v>2450</v>
      </c>
      <c r="G1033" s="2" t="s">
        <v>2486</v>
      </c>
      <c r="H1033" s="8" t="s">
        <v>2187</v>
      </c>
      <c r="I1033" s="1">
        <v>150000</v>
      </c>
      <c r="J1033" s="1">
        <v>100000</v>
      </c>
      <c r="K1033" s="1">
        <v>100000</v>
      </c>
      <c r="L1033" s="1">
        <v>100000</v>
      </c>
      <c r="M1033" s="1">
        <v>150000</v>
      </c>
      <c r="N1033" s="1">
        <v>150000</v>
      </c>
      <c r="O1033" s="1">
        <v>150000</v>
      </c>
      <c r="P1033" s="1">
        <v>150000</v>
      </c>
      <c r="Q1033" s="1">
        <v>200000</v>
      </c>
      <c r="R1033" s="1">
        <v>200000</v>
      </c>
      <c r="S1033" s="1">
        <v>200000</v>
      </c>
      <c r="T1033" s="1">
        <v>200000</v>
      </c>
      <c r="U1033" s="21">
        <v>0.53120000000000001</v>
      </c>
    </row>
    <row r="1034" spans="1:21" x14ac:dyDescent="0.3">
      <c r="A1034" s="7" t="s">
        <v>281</v>
      </c>
      <c r="B1034" s="7" t="s">
        <v>659</v>
      </c>
      <c r="C1034" s="7">
        <v>1312</v>
      </c>
      <c r="D1034" s="2" t="s">
        <v>8</v>
      </c>
      <c r="E1034" s="2">
        <v>917</v>
      </c>
      <c r="F1034" s="2" t="s">
        <v>2451</v>
      </c>
      <c r="G1034" s="2" t="s">
        <v>2486</v>
      </c>
      <c r="H1034" s="8" t="s">
        <v>2188</v>
      </c>
      <c r="I1034" s="1">
        <v>100000</v>
      </c>
      <c r="J1034" s="1">
        <v>100000</v>
      </c>
      <c r="K1034" s="1">
        <v>100000</v>
      </c>
      <c r="L1034" s="1">
        <v>200000</v>
      </c>
      <c r="M1034" s="1">
        <v>200000</v>
      </c>
      <c r="N1034" s="1">
        <v>200000</v>
      </c>
      <c r="O1034" s="1">
        <v>200000</v>
      </c>
      <c r="P1034" s="1">
        <v>200000</v>
      </c>
      <c r="Q1034" s="1">
        <v>200000</v>
      </c>
      <c r="R1034" s="1">
        <v>200000</v>
      </c>
      <c r="S1034" s="1">
        <v>200000</v>
      </c>
      <c r="T1034" s="1">
        <v>200000</v>
      </c>
      <c r="U1034" s="21">
        <v>0.53120000000000001</v>
      </c>
    </row>
    <row r="1035" spans="1:21" x14ac:dyDescent="0.3">
      <c r="A1035" s="7" t="s">
        <v>281</v>
      </c>
      <c r="B1035" s="7" t="s">
        <v>659</v>
      </c>
      <c r="C1035" s="7">
        <v>1312</v>
      </c>
      <c r="D1035" s="2" t="s">
        <v>8</v>
      </c>
      <c r="E1035" s="2">
        <v>917</v>
      </c>
      <c r="F1035" s="2" t="s">
        <v>2452</v>
      </c>
      <c r="G1035" s="2" t="s">
        <v>2486</v>
      </c>
      <c r="H1035" s="8" t="s">
        <v>2189</v>
      </c>
      <c r="I1035" s="1">
        <v>70000</v>
      </c>
      <c r="J1035" s="1">
        <v>70000</v>
      </c>
      <c r="K1035" s="1">
        <v>70000</v>
      </c>
      <c r="L1035" s="1">
        <v>50000</v>
      </c>
      <c r="M1035" s="1">
        <v>100000</v>
      </c>
      <c r="N1035" s="1">
        <v>100000</v>
      </c>
      <c r="O1035" s="1">
        <v>100000</v>
      </c>
      <c r="P1035" s="1">
        <v>100000</v>
      </c>
      <c r="Q1035" s="1">
        <v>100000</v>
      </c>
      <c r="R1035" s="1">
        <v>100000</v>
      </c>
      <c r="S1035" s="1">
        <v>100000</v>
      </c>
      <c r="T1035" s="1">
        <v>100000</v>
      </c>
      <c r="U1035" s="21">
        <v>0.53120000000000001</v>
      </c>
    </row>
    <row r="1036" spans="1:21" x14ac:dyDescent="0.3">
      <c r="A1036" s="7" t="s">
        <v>281</v>
      </c>
      <c r="B1036" s="7" t="s">
        <v>659</v>
      </c>
      <c r="C1036" s="7">
        <v>1312</v>
      </c>
      <c r="D1036" s="2" t="s">
        <v>8</v>
      </c>
      <c r="E1036" s="2">
        <v>917</v>
      </c>
      <c r="F1036" s="2" t="s">
        <v>2453</v>
      </c>
      <c r="G1036" s="2" t="s">
        <v>2486</v>
      </c>
      <c r="H1036" s="8" t="s">
        <v>2190</v>
      </c>
      <c r="I1036" s="1">
        <v>50000</v>
      </c>
      <c r="J1036" s="1">
        <v>50000</v>
      </c>
      <c r="K1036" s="1">
        <v>50000</v>
      </c>
      <c r="L1036" s="1">
        <v>50000</v>
      </c>
      <c r="M1036" s="1">
        <v>50000</v>
      </c>
      <c r="N1036" s="1">
        <v>100000</v>
      </c>
      <c r="O1036" s="1">
        <v>100000</v>
      </c>
      <c r="P1036" s="1">
        <v>100000</v>
      </c>
      <c r="Q1036" s="1">
        <v>100000</v>
      </c>
      <c r="R1036" s="1">
        <v>200000</v>
      </c>
      <c r="S1036" s="1">
        <v>200000</v>
      </c>
      <c r="T1036" s="1">
        <v>200000</v>
      </c>
      <c r="U1036" s="21">
        <v>0.53120000000000001</v>
      </c>
    </row>
    <row r="1037" spans="1:21" x14ac:dyDescent="0.3">
      <c r="A1037" s="7" t="s">
        <v>281</v>
      </c>
      <c r="B1037" s="7" t="s">
        <v>659</v>
      </c>
      <c r="C1037" s="7">
        <v>1312</v>
      </c>
      <c r="D1037" s="2" t="s">
        <v>8</v>
      </c>
      <c r="E1037" s="2">
        <v>917</v>
      </c>
      <c r="F1037" s="2" t="s">
        <v>2454</v>
      </c>
      <c r="G1037" s="2" t="s">
        <v>2486</v>
      </c>
      <c r="H1037" s="8" t="s">
        <v>2191</v>
      </c>
      <c r="I1037" s="1">
        <v>50000</v>
      </c>
      <c r="J1037" s="1">
        <v>50000</v>
      </c>
      <c r="K1037" s="1">
        <v>50000</v>
      </c>
      <c r="L1037" s="1">
        <v>50000</v>
      </c>
      <c r="M1037" s="1">
        <v>50000</v>
      </c>
      <c r="N1037" s="1">
        <v>100000</v>
      </c>
      <c r="O1037" s="1">
        <v>100000</v>
      </c>
      <c r="P1037" s="1">
        <v>100000</v>
      </c>
      <c r="Q1037" s="1">
        <v>100000</v>
      </c>
      <c r="R1037" s="1">
        <v>200000</v>
      </c>
      <c r="S1037" s="1">
        <v>200000</v>
      </c>
      <c r="T1037" s="1">
        <v>200000</v>
      </c>
      <c r="U1037" s="21">
        <v>0.53120000000000001</v>
      </c>
    </row>
    <row r="1038" spans="1:21" x14ac:dyDescent="0.3">
      <c r="A1038" s="7" t="s">
        <v>281</v>
      </c>
      <c r="B1038" s="7" t="s">
        <v>659</v>
      </c>
      <c r="C1038" s="7">
        <v>1312</v>
      </c>
      <c r="D1038" s="2" t="s">
        <v>8</v>
      </c>
      <c r="E1038" s="2">
        <v>917</v>
      </c>
      <c r="F1038" s="2" t="s">
        <v>2455</v>
      </c>
      <c r="G1038" s="2" t="s">
        <v>2486</v>
      </c>
      <c r="H1038" s="8" t="s">
        <v>2192</v>
      </c>
      <c r="I1038" s="1">
        <v>50000</v>
      </c>
      <c r="J1038" s="1">
        <v>50000</v>
      </c>
      <c r="K1038" s="1">
        <v>50000</v>
      </c>
      <c r="L1038" s="1">
        <v>50000</v>
      </c>
      <c r="M1038" s="1">
        <v>50000</v>
      </c>
      <c r="N1038" s="1">
        <v>100000</v>
      </c>
      <c r="O1038" s="1">
        <v>100000</v>
      </c>
      <c r="P1038" s="1">
        <v>100000</v>
      </c>
      <c r="Q1038" s="1">
        <v>100000</v>
      </c>
      <c r="R1038" s="1">
        <v>200000</v>
      </c>
      <c r="S1038" s="1">
        <v>200000</v>
      </c>
      <c r="T1038" s="1">
        <v>200000</v>
      </c>
      <c r="U1038" s="21">
        <v>0.53120000000000001</v>
      </c>
    </row>
    <row r="1039" spans="1:21" x14ac:dyDescent="0.3">
      <c r="A1039" s="7" t="s">
        <v>281</v>
      </c>
      <c r="B1039" s="7" t="s">
        <v>659</v>
      </c>
      <c r="C1039" s="7">
        <v>1312</v>
      </c>
      <c r="D1039" s="2" t="s">
        <v>8</v>
      </c>
      <c r="E1039" s="2">
        <v>917</v>
      </c>
      <c r="F1039" s="2" t="s">
        <v>2456</v>
      </c>
      <c r="G1039" s="2" t="s">
        <v>2486</v>
      </c>
      <c r="H1039" s="8" t="s">
        <v>2193</v>
      </c>
      <c r="I1039" s="1">
        <v>50000</v>
      </c>
      <c r="J1039" s="1">
        <v>50000</v>
      </c>
      <c r="K1039" s="1">
        <v>50000</v>
      </c>
      <c r="L1039" s="1">
        <v>50000</v>
      </c>
      <c r="M1039" s="1">
        <v>50000</v>
      </c>
      <c r="N1039" s="1">
        <v>100000</v>
      </c>
      <c r="O1039" s="1">
        <v>100000</v>
      </c>
      <c r="P1039" s="1">
        <v>100000</v>
      </c>
      <c r="Q1039" s="1">
        <v>100000</v>
      </c>
      <c r="R1039" s="1">
        <v>200000</v>
      </c>
      <c r="S1039" s="1">
        <v>200000</v>
      </c>
      <c r="T1039" s="1">
        <v>200000</v>
      </c>
      <c r="U1039" s="21">
        <v>0.53120000000000001</v>
      </c>
    </row>
    <row r="1040" spans="1:21" x14ac:dyDescent="0.3">
      <c r="A1040" s="7" t="s">
        <v>281</v>
      </c>
      <c r="B1040" s="7" t="s">
        <v>659</v>
      </c>
      <c r="C1040" s="7">
        <v>1312</v>
      </c>
      <c r="D1040" s="2" t="s">
        <v>8</v>
      </c>
      <c r="E1040" s="2">
        <v>917</v>
      </c>
      <c r="F1040" s="2" t="s">
        <v>2457</v>
      </c>
      <c r="G1040" s="2" t="s">
        <v>2486</v>
      </c>
      <c r="H1040" s="8" t="s">
        <v>2194</v>
      </c>
      <c r="I1040" s="1">
        <v>50000</v>
      </c>
      <c r="J1040" s="1">
        <v>50000</v>
      </c>
      <c r="K1040" s="1">
        <v>50000</v>
      </c>
      <c r="L1040" s="1">
        <v>50000</v>
      </c>
      <c r="M1040" s="1">
        <v>50000</v>
      </c>
      <c r="N1040" s="1">
        <v>100000</v>
      </c>
      <c r="O1040" s="1">
        <v>100000</v>
      </c>
      <c r="P1040" s="1">
        <v>100000</v>
      </c>
      <c r="Q1040" s="1">
        <v>100000</v>
      </c>
      <c r="R1040" s="1">
        <v>200000</v>
      </c>
      <c r="S1040" s="1">
        <v>200000</v>
      </c>
      <c r="T1040" s="1">
        <v>200000</v>
      </c>
      <c r="U1040" s="21">
        <v>0.53120000000000001</v>
      </c>
    </row>
    <row r="1041" spans="1:21" x14ac:dyDescent="0.3">
      <c r="A1041" s="7" t="s">
        <v>281</v>
      </c>
      <c r="B1041" s="7" t="s">
        <v>659</v>
      </c>
      <c r="C1041" s="7">
        <v>1312</v>
      </c>
      <c r="D1041" s="2" t="s">
        <v>8</v>
      </c>
      <c r="E1041" s="2">
        <v>917</v>
      </c>
      <c r="F1041" s="2" t="s">
        <v>2458</v>
      </c>
      <c r="G1041" s="2" t="s">
        <v>2486</v>
      </c>
      <c r="H1041" s="8" t="s">
        <v>2195</v>
      </c>
      <c r="I1041" s="1">
        <v>50000</v>
      </c>
      <c r="J1041" s="1">
        <v>50000</v>
      </c>
      <c r="K1041" s="1">
        <v>50000</v>
      </c>
      <c r="L1041" s="1">
        <v>50000</v>
      </c>
      <c r="M1041" s="1">
        <v>50000</v>
      </c>
      <c r="N1041" s="1">
        <v>100000</v>
      </c>
      <c r="O1041" s="1">
        <v>100000</v>
      </c>
      <c r="P1041" s="1">
        <v>100000</v>
      </c>
      <c r="Q1041" s="1">
        <v>100000</v>
      </c>
      <c r="R1041" s="1">
        <v>200000</v>
      </c>
      <c r="S1041" s="1">
        <v>200000</v>
      </c>
      <c r="T1041" s="1">
        <v>200000</v>
      </c>
      <c r="U1041" s="21">
        <v>0.53120000000000001</v>
      </c>
    </row>
    <row r="1042" spans="1:21" x14ac:dyDescent="0.3">
      <c r="A1042" s="7" t="s">
        <v>281</v>
      </c>
      <c r="B1042" s="7" t="s">
        <v>659</v>
      </c>
      <c r="C1042" s="7">
        <v>1312</v>
      </c>
      <c r="D1042" s="2" t="s">
        <v>8</v>
      </c>
      <c r="E1042" s="2">
        <v>917</v>
      </c>
      <c r="F1042" s="2" t="s">
        <v>2459</v>
      </c>
      <c r="G1042" s="2" t="s">
        <v>2486</v>
      </c>
      <c r="H1042" s="8" t="s">
        <v>2196</v>
      </c>
      <c r="I1042" s="1">
        <v>50000</v>
      </c>
      <c r="J1042" s="1">
        <v>50000</v>
      </c>
      <c r="K1042" s="1">
        <v>50000</v>
      </c>
      <c r="L1042" s="1">
        <v>50000</v>
      </c>
      <c r="M1042" s="1">
        <v>70000</v>
      </c>
      <c r="N1042" s="1">
        <v>70000</v>
      </c>
      <c r="O1042" s="1">
        <v>70000</v>
      </c>
      <c r="P1042" s="1">
        <v>70000</v>
      </c>
      <c r="Q1042" s="1">
        <v>70000</v>
      </c>
      <c r="R1042" s="1">
        <v>70000</v>
      </c>
      <c r="S1042" s="1">
        <v>70000</v>
      </c>
      <c r="T1042" s="1">
        <v>70000</v>
      </c>
      <c r="U1042" s="21">
        <v>0.53120000000000001</v>
      </c>
    </row>
    <row r="1043" spans="1:21" x14ac:dyDescent="0.3">
      <c r="A1043" s="7" t="s">
        <v>281</v>
      </c>
      <c r="B1043" s="7" t="s">
        <v>659</v>
      </c>
      <c r="C1043" s="7">
        <v>1312</v>
      </c>
      <c r="D1043" s="2" t="s">
        <v>8</v>
      </c>
      <c r="E1043" s="2">
        <v>917</v>
      </c>
      <c r="F1043" s="2" t="s">
        <v>2460</v>
      </c>
      <c r="G1043" s="2" t="s">
        <v>2486</v>
      </c>
      <c r="H1043" s="8" t="s">
        <v>2197</v>
      </c>
      <c r="I1043" s="1">
        <v>100000</v>
      </c>
      <c r="J1043" s="1">
        <v>100000</v>
      </c>
      <c r="K1043" s="1">
        <v>100000</v>
      </c>
      <c r="L1043" s="1">
        <v>100000</v>
      </c>
      <c r="M1043" s="1">
        <v>100000</v>
      </c>
      <c r="N1043" s="1">
        <v>100000</v>
      </c>
      <c r="O1043" s="1">
        <v>100000</v>
      </c>
      <c r="P1043" s="1">
        <v>100000</v>
      </c>
      <c r="Q1043" s="1">
        <v>100000</v>
      </c>
      <c r="R1043" s="1">
        <v>100000</v>
      </c>
      <c r="S1043" s="1">
        <v>100000</v>
      </c>
      <c r="T1043" s="1">
        <v>100000</v>
      </c>
      <c r="U1043" s="21">
        <v>0.53120000000000001</v>
      </c>
    </row>
    <row r="1044" spans="1:21" x14ac:dyDescent="0.3">
      <c r="A1044" s="7" t="s">
        <v>281</v>
      </c>
      <c r="B1044" s="7" t="s">
        <v>659</v>
      </c>
      <c r="C1044" s="7">
        <v>1312</v>
      </c>
      <c r="D1044" s="2" t="s">
        <v>8</v>
      </c>
      <c r="E1044" s="2">
        <v>917</v>
      </c>
      <c r="F1044" s="2" t="s">
        <v>2461</v>
      </c>
      <c r="G1044" s="2" t="s">
        <v>2486</v>
      </c>
      <c r="H1044" s="8" t="s">
        <v>2198</v>
      </c>
      <c r="I1044" s="1">
        <v>40000</v>
      </c>
      <c r="J1044" s="1">
        <v>40000</v>
      </c>
      <c r="K1044" s="1">
        <v>40000</v>
      </c>
      <c r="L1044" s="1">
        <v>40000</v>
      </c>
      <c r="M1044" s="1">
        <v>90000</v>
      </c>
      <c r="N1044" s="1">
        <v>90000</v>
      </c>
      <c r="O1044" s="1">
        <v>90000</v>
      </c>
      <c r="P1044" s="1">
        <v>90000</v>
      </c>
      <c r="Q1044" s="1">
        <v>90000</v>
      </c>
      <c r="R1044" s="1">
        <v>90000</v>
      </c>
      <c r="S1044" s="1">
        <v>90000</v>
      </c>
      <c r="T1044" s="1">
        <v>90000</v>
      </c>
      <c r="U1044" s="21">
        <v>0.53120000000000001</v>
      </c>
    </row>
    <row r="1045" spans="1:21" x14ac:dyDescent="0.3">
      <c r="A1045" s="7" t="s">
        <v>281</v>
      </c>
      <c r="B1045" s="7" t="s">
        <v>659</v>
      </c>
      <c r="C1045" s="7">
        <v>1312</v>
      </c>
      <c r="D1045" s="2" t="s">
        <v>8</v>
      </c>
      <c r="E1045" s="2">
        <v>917</v>
      </c>
      <c r="F1045" s="2" t="s">
        <v>2462</v>
      </c>
      <c r="G1045" s="2" t="s">
        <v>2486</v>
      </c>
      <c r="H1045" s="8" t="s">
        <v>2199</v>
      </c>
      <c r="I1045" s="1">
        <v>40000</v>
      </c>
      <c r="J1045" s="1">
        <v>40000</v>
      </c>
      <c r="K1045" s="1">
        <v>40000</v>
      </c>
      <c r="L1045" s="1">
        <v>40000</v>
      </c>
      <c r="M1045" s="1">
        <v>90000</v>
      </c>
      <c r="N1045" s="1">
        <v>90000</v>
      </c>
      <c r="O1045" s="1">
        <v>90000</v>
      </c>
      <c r="P1045" s="1">
        <v>90000</v>
      </c>
      <c r="Q1045" s="1">
        <v>90000</v>
      </c>
      <c r="R1045" s="1">
        <v>90000</v>
      </c>
      <c r="S1045" s="1">
        <v>90000</v>
      </c>
      <c r="T1045" s="1">
        <v>90000</v>
      </c>
      <c r="U1045" s="21">
        <v>0.53120000000000001</v>
      </c>
    </row>
    <row r="1046" spans="1:21" x14ac:dyDescent="0.3">
      <c r="A1046" s="7" t="s">
        <v>281</v>
      </c>
      <c r="B1046" s="7" t="s">
        <v>659</v>
      </c>
      <c r="C1046" s="7">
        <v>1312</v>
      </c>
      <c r="D1046" s="2" t="s">
        <v>8</v>
      </c>
      <c r="E1046" s="2">
        <v>917</v>
      </c>
      <c r="F1046" s="2" t="s">
        <v>2463</v>
      </c>
      <c r="G1046" s="2" t="s">
        <v>2486</v>
      </c>
      <c r="H1046" s="8" t="s">
        <v>2200</v>
      </c>
      <c r="I1046" s="1">
        <v>30000</v>
      </c>
      <c r="J1046" s="1">
        <v>30000</v>
      </c>
      <c r="K1046" s="1">
        <v>30000</v>
      </c>
      <c r="L1046" s="1">
        <v>30000</v>
      </c>
      <c r="M1046" s="1">
        <v>30000</v>
      </c>
      <c r="N1046" s="1">
        <v>50000</v>
      </c>
      <c r="O1046" s="1">
        <v>50000</v>
      </c>
      <c r="P1046" s="1">
        <v>50000</v>
      </c>
      <c r="Q1046" s="1">
        <v>30000</v>
      </c>
      <c r="R1046" s="1">
        <v>30000</v>
      </c>
      <c r="S1046" s="1">
        <v>30000</v>
      </c>
      <c r="T1046" s="1">
        <v>30000</v>
      </c>
      <c r="U1046" s="21">
        <v>0.53120000000000001</v>
      </c>
    </row>
    <row r="1047" spans="1:21" x14ac:dyDescent="0.3">
      <c r="A1047" s="7" t="s">
        <v>281</v>
      </c>
      <c r="B1047" s="7" t="s">
        <v>659</v>
      </c>
      <c r="C1047" s="7">
        <v>1312</v>
      </c>
      <c r="D1047" s="2" t="s">
        <v>8</v>
      </c>
      <c r="E1047" s="2">
        <v>917</v>
      </c>
      <c r="F1047" s="2" t="s">
        <v>2464</v>
      </c>
      <c r="G1047" s="2" t="s">
        <v>2486</v>
      </c>
      <c r="H1047" s="8" t="s">
        <v>2201</v>
      </c>
      <c r="I1047" s="1">
        <v>20000</v>
      </c>
      <c r="J1047" s="1">
        <v>20000</v>
      </c>
      <c r="K1047" s="1">
        <v>20000</v>
      </c>
      <c r="L1047" s="1">
        <v>50000</v>
      </c>
      <c r="M1047" s="1">
        <v>50000</v>
      </c>
      <c r="N1047" s="1">
        <v>50000</v>
      </c>
      <c r="O1047" s="1">
        <v>50000</v>
      </c>
      <c r="P1047" s="1">
        <v>50000</v>
      </c>
      <c r="Q1047" s="1">
        <v>50000</v>
      </c>
      <c r="R1047" s="1">
        <v>100000</v>
      </c>
      <c r="S1047" s="1">
        <v>100000</v>
      </c>
      <c r="T1047" s="1">
        <v>100000</v>
      </c>
      <c r="U1047" s="21">
        <v>0.53120000000000001</v>
      </c>
    </row>
    <row r="1048" spans="1:21" x14ac:dyDescent="0.3">
      <c r="A1048" s="7" t="s">
        <v>281</v>
      </c>
      <c r="B1048" s="7" t="s">
        <v>659</v>
      </c>
      <c r="C1048" s="7">
        <v>1312</v>
      </c>
      <c r="D1048" s="2" t="s">
        <v>8</v>
      </c>
      <c r="E1048" s="2">
        <v>917</v>
      </c>
      <c r="F1048" s="2" t="s">
        <v>2465</v>
      </c>
      <c r="G1048" s="2" t="s">
        <v>2486</v>
      </c>
      <c r="H1048" s="8" t="s">
        <v>2202</v>
      </c>
      <c r="I1048" s="1">
        <v>20000</v>
      </c>
      <c r="J1048" s="1">
        <v>20000</v>
      </c>
      <c r="K1048" s="1">
        <v>20000</v>
      </c>
      <c r="L1048" s="1">
        <v>30000</v>
      </c>
      <c r="M1048" s="1">
        <v>30000</v>
      </c>
      <c r="N1048" s="1">
        <v>30000</v>
      </c>
      <c r="O1048" s="1">
        <v>30000</v>
      </c>
      <c r="P1048" s="1">
        <v>30000</v>
      </c>
      <c r="Q1048" s="1">
        <v>30000</v>
      </c>
      <c r="R1048" s="1">
        <v>60000</v>
      </c>
      <c r="S1048" s="1">
        <v>60000</v>
      </c>
      <c r="T1048" s="1">
        <v>60000</v>
      </c>
      <c r="U1048" s="21">
        <v>0.53120000000000001</v>
      </c>
    </row>
    <row r="1049" spans="1:21" x14ac:dyDescent="0.3">
      <c r="A1049" s="7" t="s">
        <v>281</v>
      </c>
      <c r="B1049" s="7" t="s">
        <v>659</v>
      </c>
      <c r="C1049" s="7">
        <v>1312</v>
      </c>
      <c r="D1049" s="2" t="s">
        <v>8</v>
      </c>
      <c r="E1049" s="2">
        <v>917</v>
      </c>
      <c r="F1049" s="2" t="s">
        <v>2466</v>
      </c>
      <c r="G1049" s="2" t="s">
        <v>2486</v>
      </c>
      <c r="H1049" s="8" t="s">
        <v>2203</v>
      </c>
      <c r="I1049" s="1">
        <v>20000</v>
      </c>
      <c r="J1049" s="1">
        <v>20000</v>
      </c>
      <c r="K1049" s="1">
        <v>20000</v>
      </c>
      <c r="L1049" s="1">
        <v>30000</v>
      </c>
      <c r="M1049" s="1">
        <v>30000</v>
      </c>
      <c r="N1049" s="1">
        <v>30000</v>
      </c>
      <c r="O1049" s="1">
        <v>30000</v>
      </c>
      <c r="P1049" s="1">
        <v>30000</v>
      </c>
      <c r="Q1049" s="1">
        <v>30000</v>
      </c>
      <c r="R1049" s="1">
        <v>60000</v>
      </c>
      <c r="S1049" s="1">
        <v>60000</v>
      </c>
      <c r="T1049" s="1">
        <v>60000</v>
      </c>
      <c r="U1049" s="21">
        <v>0.53120000000000001</v>
      </c>
    </row>
    <row r="1050" spans="1:21" x14ac:dyDescent="0.3">
      <c r="A1050" s="7" t="s">
        <v>281</v>
      </c>
      <c r="B1050" s="7" t="s">
        <v>659</v>
      </c>
      <c r="C1050" s="7">
        <v>1312</v>
      </c>
      <c r="D1050" s="2" t="s">
        <v>8</v>
      </c>
      <c r="E1050" s="2">
        <v>917</v>
      </c>
      <c r="F1050" s="2" t="s">
        <v>2467</v>
      </c>
      <c r="G1050" s="2" t="s">
        <v>2486</v>
      </c>
      <c r="H1050" s="8" t="s">
        <v>2204</v>
      </c>
      <c r="I1050" s="1">
        <v>10000</v>
      </c>
      <c r="J1050" s="1">
        <v>10000</v>
      </c>
      <c r="K1050" s="1">
        <v>10000</v>
      </c>
      <c r="L1050" s="1">
        <v>10000</v>
      </c>
      <c r="M1050" s="1">
        <v>10000</v>
      </c>
      <c r="N1050" s="1">
        <v>20000</v>
      </c>
      <c r="O1050" s="1">
        <v>20000</v>
      </c>
      <c r="P1050" s="1">
        <v>20000</v>
      </c>
      <c r="Q1050" s="1">
        <v>20000</v>
      </c>
      <c r="R1050" s="1">
        <v>20000</v>
      </c>
      <c r="S1050" s="1">
        <v>20000</v>
      </c>
      <c r="T1050" s="1">
        <v>20000</v>
      </c>
      <c r="U1050" s="21">
        <v>0.53120000000000001</v>
      </c>
    </row>
    <row r="1051" spans="1:21" x14ac:dyDescent="0.3">
      <c r="A1051" s="7" t="s">
        <v>281</v>
      </c>
      <c r="B1051" s="7" t="s">
        <v>659</v>
      </c>
      <c r="C1051" s="7">
        <v>1312</v>
      </c>
      <c r="D1051" s="2" t="s">
        <v>8</v>
      </c>
      <c r="E1051" s="2">
        <v>917</v>
      </c>
      <c r="F1051" s="2" t="s">
        <v>2468</v>
      </c>
      <c r="G1051" s="2" t="s">
        <v>2486</v>
      </c>
      <c r="H1051" s="8" t="s">
        <v>2205</v>
      </c>
      <c r="I1051" s="1">
        <v>20000</v>
      </c>
      <c r="J1051" s="1">
        <v>10000</v>
      </c>
      <c r="K1051" s="1">
        <v>10000</v>
      </c>
      <c r="L1051" s="1">
        <v>10000</v>
      </c>
      <c r="M1051" s="1">
        <v>10000</v>
      </c>
      <c r="N1051" s="1">
        <v>20000</v>
      </c>
      <c r="O1051" s="1">
        <v>20000</v>
      </c>
      <c r="P1051" s="1">
        <v>20000</v>
      </c>
      <c r="Q1051" s="1">
        <v>20000</v>
      </c>
      <c r="R1051" s="1">
        <v>20000</v>
      </c>
      <c r="S1051" s="1">
        <v>20000</v>
      </c>
      <c r="T1051" s="1">
        <v>20000</v>
      </c>
      <c r="U1051" s="21">
        <v>0.53120000000000001</v>
      </c>
    </row>
    <row r="1052" spans="1:21" x14ac:dyDescent="0.3">
      <c r="A1052" s="7" t="s">
        <v>281</v>
      </c>
      <c r="B1052" s="7" t="s">
        <v>659</v>
      </c>
      <c r="C1052" s="7">
        <v>1312</v>
      </c>
      <c r="D1052" s="2" t="s">
        <v>252</v>
      </c>
      <c r="E1052" s="2">
        <v>999</v>
      </c>
      <c r="F1052" s="2" t="s">
        <v>252</v>
      </c>
      <c r="G1052" s="2" t="s">
        <v>2486</v>
      </c>
      <c r="H1052" s="8" t="s">
        <v>1777</v>
      </c>
      <c r="I1052" s="1">
        <v>2000000</v>
      </c>
      <c r="J1052" s="1">
        <v>2000000</v>
      </c>
      <c r="K1052" s="1">
        <v>2000000</v>
      </c>
      <c r="L1052" s="1">
        <v>3000000</v>
      </c>
      <c r="M1052" s="1">
        <v>3000000</v>
      </c>
      <c r="N1052" s="1">
        <v>3000000</v>
      </c>
      <c r="O1052" s="1">
        <v>3000000</v>
      </c>
      <c r="P1052" s="1">
        <v>4000000</v>
      </c>
      <c r="Q1052" s="1">
        <v>7000000</v>
      </c>
      <c r="R1052" s="1">
        <v>6000000</v>
      </c>
      <c r="S1052" s="1">
        <v>7000000</v>
      </c>
      <c r="T1052" s="1">
        <v>7800000</v>
      </c>
      <c r="U1052" s="21">
        <v>0.53120000000000001</v>
      </c>
    </row>
    <row r="1053" spans="1:21" x14ac:dyDescent="0.3">
      <c r="A1053" s="7" t="s">
        <v>281</v>
      </c>
      <c r="B1053" s="7" t="s">
        <v>659</v>
      </c>
      <c r="C1053" s="7">
        <v>1312</v>
      </c>
      <c r="D1053" s="2" t="s">
        <v>8</v>
      </c>
      <c r="E1053" s="2">
        <v>917</v>
      </c>
      <c r="F1053" s="2" t="s">
        <v>2469</v>
      </c>
      <c r="G1053" s="2" t="s">
        <v>2487</v>
      </c>
      <c r="H1053" s="8" t="s">
        <v>2206</v>
      </c>
      <c r="I1053" s="1">
        <v>90000</v>
      </c>
      <c r="J1053" s="1">
        <v>90000</v>
      </c>
      <c r="K1053" s="1">
        <v>90000</v>
      </c>
      <c r="L1053" s="1">
        <v>90000</v>
      </c>
      <c r="M1053" s="1">
        <v>90000</v>
      </c>
      <c r="N1053" s="1">
        <v>90000</v>
      </c>
      <c r="O1053" s="1">
        <v>90000</v>
      </c>
      <c r="P1053" s="1">
        <v>90000</v>
      </c>
      <c r="Q1053" s="1">
        <v>90000</v>
      </c>
      <c r="R1053" s="1">
        <v>90000</v>
      </c>
      <c r="S1053" s="1">
        <v>90000</v>
      </c>
      <c r="T1053" s="1">
        <v>270000</v>
      </c>
      <c r="U1053" s="21">
        <v>0.53120000000000001</v>
      </c>
    </row>
    <row r="1054" spans="1:21" x14ac:dyDescent="0.3">
      <c r="A1054" s="7" t="s">
        <v>281</v>
      </c>
      <c r="B1054" s="7" t="s">
        <v>659</v>
      </c>
      <c r="C1054" s="7">
        <v>1312</v>
      </c>
      <c r="D1054" s="2" t="s">
        <v>8</v>
      </c>
      <c r="E1054" s="2">
        <v>917</v>
      </c>
      <c r="F1054" s="2" t="s">
        <v>2470</v>
      </c>
      <c r="G1054" s="2" t="s">
        <v>2487</v>
      </c>
      <c r="H1054" s="8" t="s">
        <v>2207</v>
      </c>
      <c r="I1054" s="1">
        <v>56000</v>
      </c>
      <c r="J1054" s="1">
        <v>56000</v>
      </c>
      <c r="K1054" s="1">
        <v>56000</v>
      </c>
      <c r="L1054" s="1">
        <v>56000</v>
      </c>
      <c r="M1054" s="1">
        <v>56000</v>
      </c>
      <c r="N1054" s="1">
        <v>56000</v>
      </c>
      <c r="O1054" s="1">
        <v>56000</v>
      </c>
      <c r="P1054" s="1">
        <v>56000</v>
      </c>
      <c r="Q1054" s="1">
        <v>56000</v>
      </c>
      <c r="R1054" s="1">
        <v>56000</v>
      </c>
      <c r="S1054" s="1">
        <v>56000</v>
      </c>
      <c r="T1054" s="1">
        <v>56000</v>
      </c>
      <c r="U1054" s="21">
        <v>0.53120000000000001</v>
      </c>
    </row>
    <row r="1055" spans="1:21" x14ac:dyDescent="0.3">
      <c r="A1055" s="7" t="s">
        <v>281</v>
      </c>
      <c r="B1055" s="7" t="s">
        <v>659</v>
      </c>
      <c r="C1055" s="7">
        <v>1312</v>
      </c>
      <c r="D1055" s="2" t="s">
        <v>8</v>
      </c>
      <c r="E1055" s="2">
        <v>917</v>
      </c>
      <c r="F1055" s="2" t="s">
        <v>2471</v>
      </c>
      <c r="G1055" s="2" t="s">
        <v>2487</v>
      </c>
      <c r="H1055" s="8" t="s">
        <v>2208</v>
      </c>
      <c r="I1055" s="1">
        <v>218500</v>
      </c>
      <c r="J1055" s="1">
        <v>218500</v>
      </c>
      <c r="K1055" s="1">
        <v>218500</v>
      </c>
      <c r="L1055" s="1">
        <v>218500</v>
      </c>
      <c r="M1055" s="1">
        <v>218500</v>
      </c>
      <c r="N1055" s="1">
        <v>218500</v>
      </c>
      <c r="O1055" s="1">
        <v>218500</v>
      </c>
      <c r="P1055" s="1">
        <v>218500</v>
      </c>
      <c r="Q1055" s="1">
        <v>218500</v>
      </c>
      <c r="R1055" s="1">
        <v>218500</v>
      </c>
      <c r="S1055" s="1">
        <v>218500</v>
      </c>
      <c r="T1055" s="1">
        <v>500000</v>
      </c>
      <c r="U1055" s="21">
        <v>0.53120000000000001</v>
      </c>
    </row>
    <row r="1056" spans="1:21" x14ac:dyDescent="0.3">
      <c r="A1056" s="7" t="s">
        <v>281</v>
      </c>
      <c r="B1056" s="7" t="s">
        <v>659</v>
      </c>
      <c r="C1056" s="7">
        <v>1312</v>
      </c>
      <c r="D1056" s="2" t="s">
        <v>8</v>
      </c>
      <c r="E1056" s="2">
        <v>917</v>
      </c>
      <c r="F1056" s="2" t="s">
        <v>2472</v>
      </c>
      <c r="G1056" s="2" t="s">
        <v>2487</v>
      </c>
      <c r="H1056" s="8" t="s">
        <v>2209</v>
      </c>
      <c r="I1056" s="1">
        <v>90000</v>
      </c>
      <c r="J1056" s="1">
        <v>50000</v>
      </c>
      <c r="K1056" s="1">
        <v>90000</v>
      </c>
      <c r="L1056" s="1">
        <v>90000</v>
      </c>
      <c r="M1056" s="1">
        <v>180000</v>
      </c>
      <c r="N1056" s="1">
        <v>180000</v>
      </c>
      <c r="O1056" s="1">
        <v>180000</v>
      </c>
      <c r="P1056" s="1">
        <v>180000</v>
      </c>
      <c r="Q1056" s="1">
        <v>180000</v>
      </c>
      <c r="R1056" s="1">
        <v>90000</v>
      </c>
      <c r="S1056" s="1">
        <v>90000</v>
      </c>
      <c r="T1056" s="1">
        <v>90000</v>
      </c>
      <c r="U1056" s="21">
        <v>0.53120000000000001</v>
      </c>
    </row>
    <row r="1057" spans="1:21" x14ac:dyDescent="0.3">
      <c r="A1057" s="7" t="s">
        <v>281</v>
      </c>
      <c r="B1057" s="7" t="s">
        <v>659</v>
      </c>
      <c r="C1057" s="7">
        <v>1312</v>
      </c>
      <c r="D1057" s="2" t="s">
        <v>8</v>
      </c>
      <c r="E1057" s="2">
        <v>917</v>
      </c>
      <c r="F1057" s="2" t="s">
        <v>2473</v>
      </c>
      <c r="G1057" s="2" t="s">
        <v>2487</v>
      </c>
      <c r="H1057" s="8" t="s">
        <v>2210</v>
      </c>
      <c r="I1057" s="1">
        <v>154100</v>
      </c>
      <c r="J1057" s="1">
        <v>154100</v>
      </c>
      <c r="K1057" s="1">
        <v>100000</v>
      </c>
      <c r="L1057" s="1">
        <v>154100</v>
      </c>
      <c r="M1057" s="1">
        <v>300000</v>
      </c>
      <c r="N1057" s="1">
        <v>154100</v>
      </c>
      <c r="O1057" s="1">
        <v>154100</v>
      </c>
      <c r="P1057" s="1">
        <v>154100</v>
      </c>
      <c r="Q1057" s="1">
        <v>800000</v>
      </c>
      <c r="R1057" s="1">
        <v>154100</v>
      </c>
      <c r="S1057" s="1">
        <v>154100</v>
      </c>
      <c r="T1057" s="1">
        <v>154100</v>
      </c>
      <c r="U1057" s="21">
        <v>0.53120000000000001</v>
      </c>
    </row>
    <row r="1058" spans="1:21" x14ac:dyDescent="0.3">
      <c r="A1058" s="7" t="s">
        <v>281</v>
      </c>
      <c r="B1058" s="7" t="s">
        <v>659</v>
      </c>
      <c r="C1058" s="7">
        <v>1312</v>
      </c>
      <c r="D1058" s="2" t="s">
        <v>8</v>
      </c>
      <c r="E1058" s="2">
        <v>917</v>
      </c>
      <c r="F1058" s="2" t="s">
        <v>2474</v>
      </c>
      <c r="G1058" s="2" t="s">
        <v>2487</v>
      </c>
      <c r="H1058" s="8" t="s">
        <v>2211</v>
      </c>
      <c r="I1058" s="1">
        <v>216600</v>
      </c>
      <c r="J1058" s="1">
        <v>216600</v>
      </c>
      <c r="K1058" s="1">
        <v>100000</v>
      </c>
      <c r="L1058" s="1">
        <v>216600</v>
      </c>
      <c r="M1058" s="1">
        <v>300000</v>
      </c>
      <c r="N1058" s="1">
        <v>216600</v>
      </c>
      <c r="O1058" s="1">
        <v>216600</v>
      </c>
      <c r="P1058" s="1">
        <v>216600</v>
      </c>
      <c r="Q1058" s="1">
        <v>100000</v>
      </c>
      <c r="R1058" s="1">
        <v>216600</v>
      </c>
      <c r="S1058" s="1">
        <v>216600</v>
      </c>
      <c r="T1058" s="1">
        <v>216600</v>
      </c>
      <c r="U1058" s="21">
        <v>0.53120000000000001</v>
      </c>
    </row>
    <row r="1059" spans="1:21" x14ac:dyDescent="0.3">
      <c r="A1059" s="7" t="s">
        <v>281</v>
      </c>
      <c r="B1059" s="7" t="s">
        <v>659</v>
      </c>
      <c r="C1059" s="7">
        <v>1312</v>
      </c>
      <c r="D1059" s="2" t="s">
        <v>8</v>
      </c>
      <c r="E1059" s="2">
        <v>917</v>
      </c>
      <c r="F1059" s="2" t="s">
        <v>2475</v>
      </c>
      <c r="G1059" s="2" t="s">
        <v>2487</v>
      </c>
      <c r="H1059" s="8" t="s">
        <v>2212</v>
      </c>
      <c r="I1059" s="1">
        <v>169100</v>
      </c>
      <c r="J1059" s="1">
        <v>50000</v>
      </c>
      <c r="K1059" s="1">
        <v>169100</v>
      </c>
      <c r="L1059" s="1">
        <v>169100</v>
      </c>
      <c r="M1059" s="1">
        <v>169100</v>
      </c>
      <c r="N1059" s="1">
        <v>169100</v>
      </c>
      <c r="O1059" s="1">
        <v>169100</v>
      </c>
      <c r="P1059" s="1">
        <v>169100</v>
      </c>
      <c r="Q1059" s="1">
        <v>169100</v>
      </c>
      <c r="R1059" s="1">
        <v>169100</v>
      </c>
      <c r="S1059" s="1">
        <v>169100</v>
      </c>
      <c r="T1059" s="1">
        <v>169100</v>
      </c>
      <c r="U1059" s="21">
        <v>0.53120000000000001</v>
      </c>
    </row>
    <row r="1060" spans="1:21" x14ac:dyDescent="0.3">
      <c r="A1060" s="7" t="s">
        <v>281</v>
      </c>
      <c r="B1060" s="7" t="s">
        <v>659</v>
      </c>
      <c r="C1060" s="7">
        <v>1312</v>
      </c>
      <c r="D1060" s="2" t="s">
        <v>8</v>
      </c>
      <c r="E1060" s="2">
        <v>917</v>
      </c>
      <c r="F1060" s="2" t="s">
        <v>2476</v>
      </c>
      <c r="G1060" s="2" t="s">
        <v>2487</v>
      </c>
      <c r="H1060" s="8" t="s">
        <v>2213</v>
      </c>
      <c r="I1060" s="1">
        <v>153700</v>
      </c>
      <c r="J1060" s="1">
        <v>153700</v>
      </c>
      <c r="K1060" s="1">
        <v>153700</v>
      </c>
      <c r="L1060" s="1">
        <v>153700</v>
      </c>
      <c r="M1060" s="1">
        <v>153700</v>
      </c>
      <c r="N1060" s="1">
        <v>153700</v>
      </c>
      <c r="O1060" s="1">
        <v>153700</v>
      </c>
      <c r="P1060" s="1">
        <v>153700</v>
      </c>
      <c r="Q1060" s="1">
        <v>153700</v>
      </c>
      <c r="R1060" s="1">
        <v>153700</v>
      </c>
      <c r="S1060" s="1">
        <v>153700</v>
      </c>
      <c r="T1060" s="1">
        <v>153700</v>
      </c>
      <c r="U1060" s="21">
        <v>0.53120000000000001</v>
      </c>
    </row>
    <row r="1061" spans="1:21" x14ac:dyDescent="0.3">
      <c r="A1061" s="7" t="s">
        <v>281</v>
      </c>
      <c r="B1061" s="7" t="s">
        <v>659</v>
      </c>
      <c r="C1061" s="7">
        <v>1312</v>
      </c>
      <c r="D1061" s="2" t="s">
        <v>8</v>
      </c>
      <c r="E1061" s="2">
        <v>917</v>
      </c>
      <c r="F1061" s="2" t="e">
        <v>#N/A</v>
      </c>
      <c r="G1061" s="2" t="s">
        <v>2487</v>
      </c>
      <c r="H1061" s="8" t="s">
        <v>2214</v>
      </c>
      <c r="I1061" s="1">
        <v>269000</v>
      </c>
      <c r="J1061" s="1">
        <v>200000</v>
      </c>
      <c r="K1061" s="1">
        <v>279000</v>
      </c>
      <c r="L1061" s="1">
        <v>279000</v>
      </c>
      <c r="M1061" s="1">
        <v>400000</v>
      </c>
      <c r="N1061" s="1">
        <v>279000</v>
      </c>
      <c r="O1061" s="1">
        <v>279000</v>
      </c>
      <c r="P1061" s="1">
        <v>279000</v>
      </c>
      <c r="Q1061" s="1">
        <v>279000</v>
      </c>
      <c r="R1061" s="1">
        <v>279000</v>
      </c>
      <c r="S1061" s="1">
        <v>279000</v>
      </c>
      <c r="T1061" s="1">
        <v>500000</v>
      </c>
      <c r="U1061" s="21">
        <v>0.53120000000000001</v>
      </c>
    </row>
    <row r="1062" spans="1:21" x14ac:dyDescent="0.3">
      <c r="A1062" s="7" t="s">
        <v>281</v>
      </c>
      <c r="B1062" s="7" t="s">
        <v>659</v>
      </c>
      <c r="C1062" s="7">
        <v>1312</v>
      </c>
      <c r="D1062" s="2" t="s">
        <v>8</v>
      </c>
      <c r="E1062" s="2">
        <v>917</v>
      </c>
      <c r="F1062" s="2" t="e">
        <v>#N/A</v>
      </c>
      <c r="G1062" s="2" t="s">
        <v>2487</v>
      </c>
      <c r="H1062" s="8" t="s">
        <v>2215</v>
      </c>
      <c r="I1062" s="1">
        <v>151500</v>
      </c>
      <c r="J1062" s="1">
        <v>100000</v>
      </c>
      <c r="K1062" s="1">
        <v>151500</v>
      </c>
      <c r="L1062" s="1">
        <v>151500</v>
      </c>
      <c r="M1062" s="1">
        <v>300000</v>
      </c>
      <c r="N1062" s="1">
        <v>151500</v>
      </c>
      <c r="O1062" s="1">
        <v>151500</v>
      </c>
      <c r="P1062" s="1">
        <v>151500</v>
      </c>
      <c r="Q1062" s="1">
        <v>100000</v>
      </c>
      <c r="R1062" s="1">
        <v>151500</v>
      </c>
      <c r="S1062" s="1">
        <v>151500</v>
      </c>
      <c r="T1062" s="1">
        <v>151500</v>
      </c>
      <c r="U1062" s="21">
        <v>0.53120000000000001</v>
      </c>
    </row>
    <row r="1063" spans="1:21" x14ac:dyDescent="0.3">
      <c r="A1063" s="7" t="s">
        <v>281</v>
      </c>
      <c r="B1063" s="7" t="s">
        <v>659</v>
      </c>
      <c r="C1063" s="7">
        <v>1312</v>
      </c>
      <c r="D1063" s="2" t="s">
        <v>8</v>
      </c>
      <c r="E1063" s="2">
        <v>917</v>
      </c>
      <c r="F1063" s="2" t="s">
        <v>2477</v>
      </c>
      <c r="G1063" s="2" t="s">
        <v>2487</v>
      </c>
      <c r="H1063" s="8" t="s">
        <v>2216</v>
      </c>
      <c r="I1063" s="1">
        <v>117000</v>
      </c>
      <c r="J1063" s="1">
        <v>117000</v>
      </c>
      <c r="K1063" s="1">
        <v>117000</v>
      </c>
      <c r="L1063" s="1">
        <v>117000</v>
      </c>
      <c r="M1063" s="1">
        <v>300000</v>
      </c>
      <c r="N1063" s="1">
        <v>117000</v>
      </c>
      <c r="O1063" s="1">
        <v>117000</v>
      </c>
      <c r="P1063" s="1">
        <v>117000</v>
      </c>
      <c r="Q1063" s="1">
        <v>117000</v>
      </c>
      <c r="R1063" s="1">
        <v>117000</v>
      </c>
      <c r="S1063" s="1">
        <v>117000</v>
      </c>
      <c r="T1063" s="1">
        <v>117000</v>
      </c>
      <c r="U1063" s="21">
        <v>0.53120000000000001</v>
      </c>
    </row>
    <row r="1064" spans="1:21" x14ac:dyDescent="0.3">
      <c r="A1064" s="7" t="s">
        <v>281</v>
      </c>
      <c r="B1064" s="7" t="s">
        <v>659</v>
      </c>
      <c r="C1064" s="7">
        <v>1312</v>
      </c>
      <c r="D1064" s="2" t="s">
        <v>8</v>
      </c>
      <c r="E1064" s="2">
        <v>917</v>
      </c>
      <c r="F1064" s="2" t="s">
        <v>2478</v>
      </c>
      <c r="G1064" s="2" t="s">
        <v>2487</v>
      </c>
      <c r="H1064" s="8" t="s">
        <v>2217</v>
      </c>
      <c r="I1064" s="1">
        <v>354600</v>
      </c>
      <c r="J1064" s="1">
        <v>254600</v>
      </c>
      <c r="K1064" s="1">
        <v>250000</v>
      </c>
      <c r="L1064" s="1">
        <v>354600</v>
      </c>
      <c r="M1064" s="1">
        <v>354600</v>
      </c>
      <c r="N1064" s="1">
        <v>354600</v>
      </c>
      <c r="O1064" s="1">
        <v>354600</v>
      </c>
      <c r="P1064" s="1">
        <v>354600</v>
      </c>
      <c r="Q1064" s="1">
        <v>200000</v>
      </c>
      <c r="R1064" s="1">
        <v>354600</v>
      </c>
      <c r="S1064" s="1">
        <v>354600</v>
      </c>
      <c r="T1064" s="1">
        <v>354600</v>
      </c>
      <c r="U1064" s="21">
        <v>0.53120000000000001</v>
      </c>
    </row>
    <row r="1065" spans="1:21" x14ac:dyDescent="0.3">
      <c r="A1065" s="7" t="s">
        <v>281</v>
      </c>
      <c r="B1065" s="7" t="s">
        <v>659</v>
      </c>
      <c r="C1065" s="7">
        <v>1312</v>
      </c>
      <c r="D1065" s="2" t="s">
        <v>8</v>
      </c>
      <c r="E1065" s="2">
        <v>917</v>
      </c>
      <c r="F1065" s="2" t="s">
        <v>2479</v>
      </c>
      <c r="G1065" s="2" t="s">
        <v>2487</v>
      </c>
      <c r="H1065" s="8" t="s">
        <v>2218</v>
      </c>
      <c r="I1065" s="1">
        <v>90000</v>
      </c>
      <c r="J1065" s="1">
        <v>50000</v>
      </c>
      <c r="K1065" s="1">
        <v>90000</v>
      </c>
      <c r="L1065" s="1">
        <v>180000</v>
      </c>
      <c r="M1065" s="1">
        <v>180000</v>
      </c>
      <c r="N1065" s="1">
        <v>270000</v>
      </c>
      <c r="O1065" s="1">
        <v>270000</v>
      </c>
      <c r="P1065" s="1">
        <v>270000</v>
      </c>
      <c r="Q1065" s="1">
        <v>100000</v>
      </c>
      <c r="R1065" s="1">
        <v>180000</v>
      </c>
      <c r="S1065" s="1">
        <v>180000</v>
      </c>
      <c r="T1065" s="1">
        <v>360000</v>
      </c>
      <c r="U1065" s="21">
        <v>0.53120000000000001</v>
      </c>
    </row>
    <row r="1066" spans="1:21" x14ac:dyDescent="0.3">
      <c r="A1066" s="7" t="s">
        <v>281</v>
      </c>
      <c r="B1066" s="7" t="s">
        <v>659</v>
      </c>
      <c r="C1066" s="7">
        <v>1312</v>
      </c>
      <c r="D1066" s="2" t="s">
        <v>8</v>
      </c>
      <c r="E1066" s="2">
        <v>917</v>
      </c>
      <c r="F1066" s="2" t="s">
        <v>2480</v>
      </c>
      <c r="G1066" s="2" t="s">
        <v>2487</v>
      </c>
      <c r="H1066" s="8" t="s">
        <v>2219</v>
      </c>
      <c r="I1066" s="1">
        <v>139000</v>
      </c>
      <c r="J1066" s="1">
        <v>139000</v>
      </c>
      <c r="K1066" s="1">
        <v>100000</v>
      </c>
      <c r="L1066" s="1">
        <v>139000</v>
      </c>
      <c r="M1066" s="1">
        <v>300000</v>
      </c>
      <c r="N1066" s="1">
        <v>139000</v>
      </c>
      <c r="O1066" s="1">
        <v>139000</v>
      </c>
      <c r="P1066" s="1">
        <v>139000</v>
      </c>
      <c r="Q1066" s="1">
        <v>139000</v>
      </c>
      <c r="R1066" s="1">
        <v>139000</v>
      </c>
      <c r="S1066" s="1">
        <v>139000</v>
      </c>
      <c r="T1066" s="1">
        <v>500000</v>
      </c>
      <c r="U1066" s="21">
        <v>0.53120000000000001</v>
      </c>
    </row>
    <row r="1067" spans="1:21" x14ac:dyDescent="0.3">
      <c r="A1067" s="7" t="s">
        <v>281</v>
      </c>
      <c r="B1067" s="7" t="s">
        <v>659</v>
      </c>
      <c r="C1067" s="7">
        <v>1312</v>
      </c>
      <c r="D1067" s="2" t="s">
        <v>8</v>
      </c>
      <c r="E1067" s="2">
        <v>917</v>
      </c>
      <c r="F1067" s="2" t="s">
        <v>2481</v>
      </c>
      <c r="G1067" s="2" t="s">
        <v>2487</v>
      </c>
      <c r="H1067" s="8" t="s">
        <v>2220</v>
      </c>
      <c r="I1067" s="1">
        <v>328000</v>
      </c>
      <c r="J1067" s="1">
        <v>200000</v>
      </c>
      <c r="K1067" s="1">
        <v>200000</v>
      </c>
      <c r="L1067" s="1">
        <v>328000</v>
      </c>
      <c r="M1067" s="1">
        <v>328000</v>
      </c>
      <c r="N1067" s="1">
        <v>328000</v>
      </c>
      <c r="O1067" s="1">
        <v>328000</v>
      </c>
      <c r="P1067" s="1">
        <v>328000</v>
      </c>
      <c r="Q1067" s="1">
        <v>150000</v>
      </c>
      <c r="R1067" s="1">
        <v>328000</v>
      </c>
      <c r="S1067" s="1">
        <v>328000</v>
      </c>
      <c r="T1067" s="1">
        <v>900000</v>
      </c>
      <c r="U1067" s="21">
        <v>0.53120000000000001</v>
      </c>
    </row>
    <row r="1068" spans="1:21" x14ac:dyDescent="0.3">
      <c r="A1068" s="7" t="s">
        <v>281</v>
      </c>
      <c r="B1068" s="7" t="s">
        <v>659</v>
      </c>
      <c r="C1068" s="7">
        <v>1312</v>
      </c>
      <c r="D1068" s="2" t="s">
        <v>8</v>
      </c>
      <c r="E1068" s="2">
        <v>917</v>
      </c>
      <c r="F1068" s="2" t="s">
        <v>2482</v>
      </c>
      <c r="G1068" s="2" t="s">
        <v>2487</v>
      </c>
      <c r="H1068" s="8" t="s">
        <v>2221</v>
      </c>
      <c r="I1068" s="1">
        <v>400000</v>
      </c>
      <c r="J1068" s="1">
        <v>500000</v>
      </c>
      <c r="K1068" s="1">
        <v>500000</v>
      </c>
      <c r="L1068" s="1">
        <v>1080000</v>
      </c>
      <c r="M1068" s="1">
        <v>990000</v>
      </c>
      <c r="N1068" s="1">
        <v>990000</v>
      </c>
      <c r="O1068" s="1">
        <v>1170000</v>
      </c>
      <c r="P1068" s="1">
        <v>1170000</v>
      </c>
      <c r="Q1068" s="1">
        <v>810000</v>
      </c>
      <c r="R1068" s="1">
        <v>900000</v>
      </c>
      <c r="S1068" s="1">
        <v>2000000</v>
      </c>
      <c r="T1068" s="1">
        <v>3000000</v>
      </c>
      <c r="U1068" s="21">
        <v>0.53120000000000001</v>
      </c>
    </row>
    <row r="1069" spans="1:21" x14ac:dyDescent="0.3">
      <c r="A1069" s="7" t="s">
        <v>281</v>
      </c>
      <c r="B1069" s="7" t="s">
        <v>659</v>
      </c>
      <c r="C1069" s="7">
        <v>1312</v>
      </c>
      <c r="D1069" s="2" t="s">
        <v>8</v>
      </c>
      <c r="E1069" s="2">
        <v>917</v>
      </c>
      <c r="F1069" s="2" t="s">
        <v>2483</v>
      </c>
      <c r="G1069" s="2" t="s">
        <v>2487</v>
      </c>
      <c r="H1069" s="8" t="s">
        <v>2222</v>
      </c>
      <c r="I1069" s="1">
        <v>90000</v>
      </c>
      <c r="J1069" s="1">
        <v>50000</v>
      </c>
      <c r="K1069" s="1">
        <v>90000</v>
      </c>
      <c r="L1069" s="1">
        <v>90000</v>
      </c>
      <c r="M1069" s="1">
        <v>180000</v>
      </c>
      <c r="N1069" s="1">
        <v>90000</v>
      </c>
      <c r="O1069" s="1">
        <v>90000</v>
      </c>
      <c r="P1069" s="1">
        <v>90000</v>
      </c>
      <c r="Q1069" s="1">
        <v>90000</v>
      </c>
      <c r="R1069" s="1">
        <v>90000</v>
      </c>
      <c r="S1069" s="1">
        <v>90000</v>
      </c>
      <c r="T1069" s="1">
        <v>90000</v>
      </c>
      <c r="U1069" s="21">
        <v>0.53120000000000001</v>
      </c>
    </row>
    <row r="1070" spans="1:21" x14ac:dyDescent="0.3">
      <c r="A1070" s="7" t="s">
        <v>281</v>
      </c>
      <c r="B1070" s="7" t="s">
        <v>659</v>
      </c>
      <c r="C1070" s="7">
        <v>1312</v>
      </c>
      <c r="D1070" s="2" t="s">
        <v>8</v>
      </c>
      <c r="E1070" s="2">
        <v>917</v>
      </c>
      <c r="F1070" s="2" t="e">
        <v>#N/A</v>
      </c>
      <c r="G1070" s="2" t="s">
        <v>2487</v>
      </c>
      <c r="H1070" s="8" t="s">
        <v>2223</v>
      </c>
      <c r="I1070" s="1">
        <v>90000</v>
      </c>
      <c r="J1070" s="1">
        <v>90000</v>
      </c>
      <c r="K1070" s="1">
        <v>90000</v>
      </c>
      <c r="L1070" s="1">
        <v>71000</v>
      </c>
      <c r="M1070" s="1">
        <v>180000</v>
      </c>
      <c r="N1070" s="1">
        <v>90000</v>
      </c>
      <c r="O1070" s="1">
        <v>90000</v>
      </c>
      <c r="P1070" s="1">
        <v>90000</v>
      </c>
      <c r="Q1070" s="1">
        <v>90000</v>
      </c>
      <c r="R1070" s="1">
        <v>90000</v>
      </c>
      <c r="S1070" s="1">
        <v>90000</v>
      </c>
      <c r="T1070" s="1">
        <v>90200</v>
      </c>
      <c r="U1070" s="21">
        <v>0.53120000000000001</v>
      </c>
    </row>
    <row r="1071" spans="1:21" x14ac:dyDescent="0.3">
      <c r="A1071" s="7" t="s">
        <v>281</v>
      </c>
      <c r="B1071" s="7" t="s">
        <v>659</v>
      </c>
      <c r="C1071" s="7">
        <v>1312</v>
      </c>
      <c r="D1071" s="2" t="s">
        <v>252</v>
      </c>
      <c r="E1071" s="2">
        <v>999</v>
      </c>
      <c r="F1071" s="2" t="s">
        <v>252</v>
      </c>
      <c r="G1071" s="2" t="s">
        <v>2487</v>
      </c>
      <c r="H1071" s="8" t="s">
        <v>1777</v>
      </c>
      <c r="I1071" s="1">
        <v>3900000</v>
      </c>
      <c r="J1071" s="1">
        <v>4900000</v>
      </c>
      <c r="K1071" s="1">
        <v>4900000</v>
      </c>
      <c r="L1071" s="1">
        <v>6000000</v>
      </c>
      <c r="M1071" s="1">
        <v>6000000</v>
      </c>
      <c r="N1071" s="1">
        <v>8000000</v>
      </c>
      <c r="O1071" s="1">
        <v>10000000</v>
      </c>
      <c r="P1071" s="1">
        <v>10000000</v>
      </c>
      <c r="Q1071" s="1">
        <v>11000000</v>
      </c>
      <c r="R1071" s="1">
        <v>11000000</v>
      </c>
      <c r="S1071" s="1">
        <v>12000000</v>
      </c>
      <c r="T1071" s="1">
        <v>12000000</v>
      </c>
      <c r="U1071" s="21">
        <v>0.53120000000000001</v>
      </c>
    </row>
    <row r="1073" spans="1:22" x14ac:dyDescent="0.3">
      <c r="A1073" s="2" t="s">
        <v>2491</v>
      </c>
      <c r="B1073" s="2" t="s">
        <v>2490</v>
      </c>
      <c r="C1073" s="2">
        <v>2506</v>
      </c>
      <c r="D1073" s="2" t="s">
        <v>8</v>
      </c>
      <c r="E1073" s="2">
        <v>901</v>
      </c>
      <c r="F1073" s="2" t="s">
        <v>2617</v>
      </c>
      <c r="G1073" s="2" t="s">
        <v>2741</v>
      </c>
      <c r="H1073" s="8" t="s">
        <v>2492</v>
      </c>
      <c r="I1073" s="1">
        <v>3429328.0049429885</v>
      </c>
      <c r="J1073" s="1">
        <v>4255803.4768476645</v>
      </c>
      <c r="K1073" s="1">
        <v>5264708.7901033862</v>
      </c>
      <c r="L1073" s="1">
        <v>7362161.0420076065</v>
      </c>
      <c r="M1073" s="1">
        <v>10000000</v>
      </c>
      <c r="N1073" s="1">
        <v>10749306.861550251</v>
      </c>
      <c r="O1073" s="1">
        <v>11311301.247432712</v>
      </c>
      <c r="P1073" s="1">
        <v>11948843.625437604</v>
      </c>
      <c r="Q1073" s="1">
        <v>12733044.087514764</v>
      </c>
      <c r="R1073" s="1">
        <v>9782397.2651882321</v>
      </c>
      <c r="S1073" s="1">
        <v>7588517.9164722823</v>
      </c>
      <c r="T1073" s="1">
        <v>6716442.7435381738</v>
      </c>
      <c r="U1073" s="21">
        <v>0.52370000000000005</v>
      </c>
      <c r="V1073" s="2"/>
    </row>
    <row r="1074" spans="1:22" x14ac:dyDescent="0.3">
      <c r="A1074" s="2" t="s">
        <v>2491</v>
      </c>
      <c r="B1074" s="2" t="s">
        <v>2490</v>
      </c>
      <c r="C1074" s="2">
        <v>2506</v>
      </c>
      <c r="D1074" s="2" t="s">
        <v>8</v>
      </c>
      <c r="E1074" s="2">
        <v>915</v>
      </c>
      <c r="F1074" s="2" t="s">
        <v>2618</v>
      </c>
      <c r="G1074" s="2" t="s">
        <v>2741</v>
      </c>
      <c r="H1074" s="8" t="s">
        <v>2493</v>
      </c>
      <c r="I1074" s="1">
        <v>2037007.7029498797</v>
      </c>
      <c r="J1074" s="1">
        <v>2527930.9684241456</v>
      </c>
      <c r="K1074" s="1">
        <v>3127216.861079121</v>
      </c>
      <c r="L1074" s="1">
        <v>4373095.4668993009</v>
      </c>
      <c r="M1074" s="1">
        <v>6584587.1048590187</v>
      </c>
      <c r="N1074" s="1">
        <v>6385047.1132503618</v>
      </c>
      <c r="O1074" s="1">
        <v>6718869.6264095241</v>
      </c>
      <c r="P1074" s="1">
        <v>7097567.3575921506</v>
      </c>
      <c r="Q1074" s="1">
        <v>7563379.4291133117</v>
      </c>
      <c r="R1074" s="1">
        <v>5810706.5156153068</v>
      </c>
      <c r="S1074" s="1">
        <v>4507550.5835389439</v>
      </c>
      <c r="T1074" s="1">
        <v>3989541.2702689348</v>
      </c>
      <c r="U1074" s="21">
        <v>0.52370000000000005</v>
      </c>
    </row>
    <row r="1075" spans="1:22" x14ac:dyDescent="0.3">
      <c r="A1075" s="2" t="s">
        <v>2491</v>
      </c>
      <c r="B1075" s="2" t="s">
        <v>2490</v>
      </c>
      <c r="C1075" s="2">
        <v>2506</v>
      </c>
      <c r="D1075" s="2" t="s">
        <v>8</v>
      </c>
      <c r="E1075" s="2">
        <v>915</v>
      </c>
      <c r="F1075" s="2" t="s">
        <v>919</v>
      </c>
      <c r="G1075" s="2" t="s">
        <v>2741</v>
      </c>
      <c r="H1075" s="8" t="s">
        <v>844</v>
      </c>
      <c r="I1075" s="1">
        <v>2072608.5827679958</v>
      </c>
      <c r="J1075" s="1">
        <v>2572111.7373358365</v>
      </c>
      <c r="K1075" s="1">
        <v>3181871.3778368337</v>
      </c>
      <c r="L1075" s="1">
        <v>4449524.2628850872</v>
      </c>
      <c r="M1075" s="1">
        <v>6699666.2446347456</v>
      </c>
      <c r="N1075" s="1">
        <v>6496638.8831698643</v>
      </c>
      <c r="O1075" s="1">
        <v>6836295.628155617</v>
      </c>
      <c r="P1075" s="1">
        <v>7221611.8774693729</v>
      </c>
      <c r="Q1075" s="1">
        <v>7695564.9685615636</v>
      </c>
      <c r="R1075" s="1">
        <v>5912260.5077878423</v>
      </c>
      <c r="S1075" s="1">
        <v>4586329.2579476181</v>
      </c>
      <c r="T1075" s="1">
        <v>4059266.6714476231</v>
      </c>
      <c r="U1075" s="21">
        <v>0.52370000000000005</v>
      </c>
    </row>
    <row r="1076" spans="1:22" x14ac:dyDescent="0.3">
      <c r="A1076" s="2" t="s">
        <v>2491</v>
      </c>
      <c r="B1076" s="2" t="s">
        <v>2490</v>
      </c>
      <c r="C1076" s="2">
        <v>2506</v>
      </c>
      <c r="D1076" s="2" t="s">
        <v>8</v>
      </c>
      <c r="E1076" s="2">
        <v>915</v>
      </c>
      <c r="F1076" s="2" t="s">
        <v>2619</v>
      </c>
      <c r="G1076" s="2" t="s">
        <v>2741</v>
      </c>
      <c r="H1076" s="8" t="s">
        <v>2494</v>
      </c>
      <c r="I1076" s="1">
        <v>1494062.8361831328</v>
      </c>
      <c r="J1076" s="1">
        <v>1854135.2135730644</v>
      </c>
      <c r="K1076" s="1">
        <v>2293687.1991487728</v>
      </c>
      <c r="L1076" s="1">
        <v>3207488.8115118388</v>
      </c>
      <c r="M1076" s="1">
        <v>4829528.5632616989</v>
      </c>
      <c r="N1076" s="1">
        <v>4683174.0426759114</v>
      </c>
      <c r="O1076" s="1">
        <v>4928019.3665645225</v>
      </c>
      <c r="P1076" s="1">
        <v>5205778.8494999446</v>
      </c>
      <c r="Q1076" s="1">
        <v>5547433.1808495056</v>
      </c>
      <c r="R1076" s="1">
        <v>4261918.4229769325</v>
      </c>
      <c r="S1076" s="1">
        <v>3306106.2063381071</v>
      </c>
      <c r="T1076" s="1">
        <v>2926167.3074165704</v>
      </c>
      <c r="U1076" s="21">
        <v>0.52370000000000005</v>
      </c>
    </row>
    <row r="1077" spans="1:22" x14ac:dyDescent="0.3">
      <c r="A1077" s="2" t="s">
        <v>2491</v>
      </c>
      <c r="B1077" s="2" t="s">
        <v>2490</v>
      </c>
      <c r="C1077" s="2">
        <v>2506</v>
      </c>
      <c r="D1077" s="2" t="s">
        <v>8</v>
      </c>
      <c r="E1077" s="2">
        <v>915</v>
      </c>
      <c r="F1077" s="2" t="s">
        <v>920</v>
      </c>
      <c r="G1077" s="2" t="s">
        <v>2741</v>
      </c>
      <c r="H1077" s="8" t="s">
        <v>2495</v>
      </c>
      <c r="I1077" s="1">
        <v>1480100.9175208947</v>
      </c>
      <c r="J1077" s="1">
        <v>1836808.4422929268</v>
      </c>
      <c r="K1077" s="1">
        <v>2272252.8435543696</v>
      </c>
      <c r="L1077" s="1">
        <v>3177515.0401202873</v>
      </c>
      <c r="M1077" s="1">
        <v>4784396.9373727394</v>
      </c>
      <c r="N1077" s="1">
        <v>4639410.0901289182</v>
      </c>
      <c r="O1077" s="1">
        <v>4881967.3506147237</v>
      </c>
      <c r="P1077" s="1">
        <v>5157131.1895019235</v>
      </c>
      <c r="Q1077" s="1">
        <v>5495592.7836590577</v>
      </c>
      <c r="R1077" s="1">
        <v>4222091.0764118349</v>
      </c>
      <c r="S1077" s="1">
        <v>3275210.8618962788</v>
      </c>
      <c r="T1077" s="1">
        <v>2898822.4669260448</v>
      </c>
      <c r="U1077" s="21">
        <v>0.52370000000000005</v>
      </c>
    </row>
    <row r="1078" spans="1:22" x14ac:dyDescent="0.3">
      <c r="A1078" s="2" t="s">
        <v>2491</v>
      </c>
      <c r="B1078" s="2" t="s">
        <v>2490</v>
      </c>
      <c r="C1078" s="2">
        <v>2506</v>
      </c>
      <c r="D1078" s="2" t="s">
        <v>8</v>
      </c>
      <c r="E1078" s="2">
        <v>915</v>
      </c>
      <c r="F1078" s="2" t="s">
        <v>2620</v>
      </c>
      <c r="G1078" s="2" t="s">
        <v>2741</v>
      </c>
      <c r="H1078" s="8" t="s">
        <v>2496</v>
      </c>
      <c r="I1078" s="1">
        <v>1399459.2638155757</v>
      </c>
      <c r="J1078" s="1">
        <v>1736731.9754973438</v>
      </c>
      <c r="K1078" s="1">
        <v>2148451.6724506095</v>
      </c>
      <c r="L1078" s="1">
        <v>3004391.6642237208</v>
      </c>
      <c r="M1078" s="1">
        <v>4523724.3869775711</v>
      </c>
      <c r="N1078" s="1">
        <v>4386636.9869868774</v>
      </c>
      <c r="O1078" s="1">
        <v>4615978.7846807474</v>
      </c>
      <c r="P1078" s="1">
        <v>4876150.6275863936</v>
      </c>
      <c r="Q1078" s="1">
        <v>5196171.5179067338</v>
      </c>
      <c r="R1078" s="1">
        <v>3992055.1359797441</v>
      </c>
      <c r="S1078" s="1">
        <v>3096764.6377162915</v>
      </c>
      <c r="T1078" s="1">
        <v>2740883.3461783896</v>
      </c>
      <c r="U1078" s="21">
        <v>0.52370000000000005</v>
      </c>
    </row>
    <row r="1079" spans="1:22" x14ac:dyDescent="0.3">
      <c r="A1079" s="2" t="s">
        <v>2491</v>
      </c>
      <c r="B1079" s="2" t="s">
        <v>2490</v>
      </c>
      <c r="C1079" s="2">
        <v>2506</v>
      </c>
      <c r="D1079" s="2" t="s">
        <v>8</v>
      </c>
      <c r="E1079" s="2">
        <v>915</v>
      </c>
      <c r="F1079" s="2" t="s">
        <v>2621</v>
      </c>
      <c r="G1079" s="2" t="s">
        <v>2741</v>
      </c>
      <c r="H1079" s="8" t="s">
        <v>2497</v>
      </c>
      <c r="I1079" s="1">
        <v>1441143.7427432474</v>
      </c>
      <c r="J1079" s="1">
        <v>1788462.5040718236</v>
      </c>
      <c r="K1079" s="1">
        <v>2212445.7384323613</v>
      </c>
      <c r="L1079" s="1">
        <v>3093880.8721313183</v>
      </c>
      <c r="M1079" s="1">
        <v>4658468.6405326426</v>
      </c>
      <c r="N1079" s="1">
        <v>4517297.9370947443</v>
      </c>
      <c r="O1079" s="1">
        <v>4753470.9399407664</v>
      </c>
      <c r="P1079" s="1">
        <v>5021392.2958073001</v>
      </c>
      <c r="Q1079" s="1">
        <v>5350945.3707391471</v>
      </c>
      <c r="R1079" s="1">
        <v>4110963.0188288293</v>
      </c>
      <c r="S1079" s="1">
        <v>3189005.2792429999</v>
      </c>
      <c r="T1079" s="1">
        <v>2822523.6604348216</v>
      </c>
      <c r="U1079" s="21">
        <v>0.52370000000000005</v>
      </c>
    </row>
    <row r="1080" spans="1:22" x14ac:dyDescent="0.3">
      <c r="A1080" s="2" t="s">
        <v>2491</v>
      </c>
      <c r="B1080" s="2" t="s">
        <v>2490</v>
      </c>
      <c r="C1080" s="2">
        <v>2506</v>
      </c>
      <c r="D1080" s="2" t="s">
        <v>8</v>
      </c>
      <c r="E1080" s="2">
        <v>915</v>
      </c>
      <c r="F1080" s="2" t="s">
        <v>2622</v>
      </c>
      <c r="G1080" s="2" t="s">
        <v>2741</v>
      </c>
      <c r="H1080" s="8" t="s">
        <v>2498</v>
      </c>
      <c r="I1080" s="1">
        <v>1335257.0816384242</v>
      </c>
      <c r="J1080" s="1">
        <v>1657056.9284511304</v>
      </c>
      <c r="K1080" s="1">
        <v>2049888.3993065199</v>
      </c>
      <c r="L1080" s="1">
        <v>2866560.9277776284</v>
      </c>
      <c r="M1080" s="1">
        <v>4316192.1031009387</v>
      </c>
      <c r="N1080" s="1">
        <v>4185393.7823681841</v>
      </c>
      <c r="O1080" s="1">
        <v>5000000</v>
      </c>
      <c r="P1080" s="1">
        <v>4652450.2891699756</v>
      </c>
      <c r="Q1080" s="1">
        <v>4957789.7664388046</v>
      </c>
      <c r="R1080" s="1">
        <v>3808913.934425497</v>
      </c>
      <c r="S1080" s="1">
        <v>2954696.1598612452</v>
      </c>
      <c r="T1080" s="1">
        <v>2615141.4282336766</v>
      </c>
      <c r="U1080" s="21">
        <v>0.52370000000000005</v>
      </c>
    </row>
    <row r="1081" spans="1:22" x14ac:dyDescent="0.3">
      <c r="A1081" s="2" t="s">
        <v>2491</v>
      </c>
      <c r="B1081" s="2" t="s">
        <v>2490</v>
      </c>
      <c r="C1081" s="2">
        <v>2506</v>
      </c>
      <c r="D1081" s="2" t="s">
        <v>8</v>
      </c>
      <c r="E1081" s="2">
        <v>915</v>
      </c>
      <c r="F1081" s="2" t="s">
        <v>917</v>
      </c>
      <c r="G1081" s="2" t="s">
        <v>2741</v>
      </c>
      <c r="H1081" s="8" t="s">
        <v>2499</v>
      </c>
      <c r="I1081" s="1">
        <v>1279235.6377951659</v>
      </c>
      <c r="J1081" s="1">
        <v>1587534.1953843271</v>
      </c>
      <c r="K1081" s="1">
        <v>1963884.2062369839</v>
      </c>
      <c r="L1081" s="1">
        <v>2746292.7904675286</v>
      </c>
      <c r="M1081" s="1">
        <v>4135103.8940619091</v>
      </c>
      <c r="N1081" s="1">
        <v>4009793.2886766223</v>
      </c>
      <c r="O1081" s="1">
        <v>4219432.9748266228</v>
      </c>
      <c r="P1081" s="1">
        <v>5000000</v>
      </c>
      <c r="Q1081" s="1">
        <v>4749782.9752324037</v>
      </c>
      <c r="R1081" s="1">
        <v>3649108.8594212192</v>
      </c>
      <c r="S1081" s="1">
        <v>2830730.2605076549</v>
      </c>
      <c r="T1081" s="1">
        <v>2505421.7340424997</v>
      </c>
      <c r="U1081" s="21">
        <v>0.52370000000000005</v>
      </c>
    </row>
    <row r="1082" spans="1:22" x14ac:dyDescent="0.3">
      <c r="A1082" s="2" t="s">
        <v>2491</v>
      </c>
      <c r="B1082" s="2" t="s">
        <v>2490</v>
      </c>
      <c r="C1082" s="2">
        <v>2506</v>
      </c>
      <c r="D1082" s="2" t="s">
        <v>8</v>
      </c>
      <c r="E1082" s="2">
        <v>915</v>
      </c>
      <c r="F1082" s="2" t="s">
        <v>2623</v>
      </c>
      <c r="G1082" s="2" t="s">
        <v>2741</v>
      </c>
      <c r="H1082" s="8" t="s">
        <v>2500</v>
      </c>
      <c r="I1082" s="1">
        <v>1222758.1336822943</v>
      </c>
      <c r="J1082" s="1">
        <v>1517445.4905358001</v>
      </c>
      <c r="K1082" s="1">
        <v>1877179.8688514798</v>
      </c>
      <c r="L1082" s="1">
        <v>2625045.5723739886</v>
      </c>
      <c r="M1082" s="1">
        <v>3952541.4792228783</v>
      </c>
      <c r="N1082" s="1">
        <v>3832763.2636662805</v>
      </c>
      <c r="O1082" s="1">
        <v>4033147.4804665027</v>
      </c>
      <c r="P1082" s="1">
        <v>4260469.0219314732</v>
      </c>
      <c r="Q1082" s="1">
        <v>4540082.8390000453</v>
      </c>
      <c r="R1082" s="1">
        <v>3488002.8406962482</v>
      </c>
      <c r="S1082" s="1">
        <v>2705755.1775700031</v>
      </c>
      <c r="T1082" s="1">
        <v>2394808.8320030086</v>
      </c>
      <c r="U1082" s="21">
        <v>0.52370000000000005</v>
      </c>
    </row>
    <row r="1083" spans="1:22" x14ac:dyDescent="0.3">
      <c r="A1083" s="2" t="s">
        <v>2491</v>
      </c>
      <c r="B1083" s="2" t="s">
        <v>2490</v>
      </c>
      <c r="C1083" s="2">
        <v>2506</v>
      </c>
      <c r="D1083" s="2" t="s">
        <v>8</v>
      </c>
      <c r="E1083" s="2">
        <v>915</v>
      </c>
      <c r="F1083" s="2" t="s">
        <v>2624</v>
      </c>
      <c r="G1083" s="2" t="s">
        <v>2741</v>
      </c>
      <c r="H1083" s="8" t="s">
        <v>2501</v>
      </c>
      <c r="I1083" s="1">
        <v>1075892.9729343909</v>
      </c>
      <c r="J1083" s="1">
        <v>1335185.5081608831</v>
      </c>
      <c r="K1083" s="1">
        <v>1651712.2840549976</v>
      </c>
      <c r="L1083" s="1">
        <v>3000000</v>
      </c>
      <c r="M1083" s="1">
        <v>3477802.7523082625</v>
      </c>
      <c r="N1083" s="1">
        <v>3372411.0670042518</v>
      </c>
      <c r="O1083" s="1">
        <v>3548727.1877509374</v>
      </c>
      <c r="P1083" s="1">
        <v>3748745.1981175914</v>
      </c>
      <c r="Q1083" s="1">
        <v>3994774.6724940864</v>
      </c>
      <c r="R1083" s="1">
        <v>3069059.7285818956</v>
      </c>
      <c r="S1083" s="1">
        <v>2380767.6283957516</v>
      </c>
      <c r="T1083" s="1">
        <v>2107168.9673525509</v>
      </c>
      <c r="U1083" s="21">
        <v>0.52370000000000005</v>
      </c>
    </row>
    <row r="1084" spans="1:22" x14ac:dyDescent="0.3">
      <c r="A1084" s="2" t="s">
        <v>2491</v>
      </c>
      <c r="B1084" s="2" t="s">
        <v>2490</v>
      </c>
      <c r="C1084" s="2">
        <v>2506</v>
      </c>
      <c r="D1084" s="2" t="s">
        <v>8</v>
      </c>
      <c r="E1084" s="2">
        <v>915</v>
      </c>
      <c r="F1084" s="2" t="s">
        <v>2625</v>
      </c>
      <c r="G1084" s="2" t="s">
        <v>2741</v>
      </c>
      <c r="H1084" s="8" t="s">
        <v>2502</v>
      </c>
      <c r="I1084" s="1">
        <v>936011.95840437431</v>
      </c>
      <c r="J1084" s="1">
        <v>1161592.8663594113</v>
      </c>
      <c r="K1084" s="1">
        <v>1436966.7695684063</v>
      </c>
      <c r="L1084" s="1">
        <v>2009452.2206931589</v>
      </c>
      <c r="M1084" s="1">
        <v>3025640.1398865618</v>
      </c>
      <c r="N1084" s="1">
        <v>2933950.8359849928</v>
      </c>
      <c r="O1084" s="1">
        <v>3087343.4146429361</v>
      </c>
      <c r="P1084" s="1">
        <v>3261356.3084057951</v>
      </c>
      <c r="Q1084" s="1">
        <v>3475398.5374467177</v>
      </c>
      <c r="R1084" s="1">
        <v>2670039.3805668214</v>
      </c>
      <c r="S1084" s="1">
        <v>2071234.8034792277</v>
      </c>
      <c r="T1084" s="1">
        <v>1833207.7645615961</v>
      </c>
      <c r="U1084" s="21">
        <v>0.52370000000000005</v>
      </c>
    </row>
    <row r="1085" spans="1:22" x14ac:dyDescent="0.3">
      <c r="A1085" s="2" t="s">
        <v>2491</v>
      </c>
      <c r="B1085" s="2" t="s">
        <v>2490</v>
      </c>
      <c r="C1085" s="2">
        <v>2506</v>
      </c>
      <c r="D1085" s="2" t="s">
        <v>8</v>
      </c>
      <c r="E1085" s="2">
        <v>915</v>
      </c>
      <c r="F1085" s="2" t="s">
        <v>2626</v>
      </c>
      <c r="G1085" s="2" t="s">
        <v>2741</v>
      </c>
      <c r="H1085" s="8" t="s">
        <v>2503</v>
      </c>
      <c r="I1085" s="1">
        <v>756902.38052876829</v>
      </c>
      <c r="J1085" s="1">
        <v>939317.49253660499</v>
      </c>
      <c r="K1085" s="1">
        <v>1161997.5138791751</v>
      </c>
      <c r="L1085" s="1">
        <v>1624935.6172695281</v>
      </c>
      <c r="M1085" s="1">
        <v>2446671.9724473469</v>
      </c>
      <c r="N1085" s="1">
        <v>2372527.7782744109</v>
      </c>
      <c r="O1085" s="1">
        <v>2496568.0823529679</v>
      </c>
      <c r="P1085" s="1">
        <v>2637282.9229585687</v>
      </c>
      <c r="Q1085" s="1">
        <v>2810367.3277464472</v>
      </c>
      <c r="R1085" s="1">
        <v>2159116.8201544429</v>
      </c>
      <c r="S1085" s="1">
        <v>1674895.8593007401</v>
      </c>
      <c r="T1085" s="1">
        <v>1482416.232550998</v>
      </c>
      <c r="U1085" s="21">
        <v>0.52370000000000005</v>
      </c>
    </row>
    <row r="1086" spans="1:22" x14ac:dyDescent="0.3">
      <c r="A1086" s="2" t="s">
        <v>2491</v>
      </c>
      <c r="B1086" s="2" t="s">
        <v>2490</v>
      </c>
      <c r="C1086" s="2">
        <v>2506</v>
      </c>
      <c r="D1086" s="2" t="s">
        <v>8</v>
      </c>
      <c r="E1086" s="2">
        <v>915</v>
      </c>
      <c r="F1086" s="2" t="s">
        <v>2627</v>
      </c>
      <c r="G1086" s="2" t="s">
        <v>2741</v>
      </c>
      <c r="H1086" s="8" t="s">
        <v>2504</v>
      </c>
      <c r="I1086" s="1">
        <v>660253.1623178114</v>
      </c>
      <c r="J1086" s="1">
        <v>819375.60354146431</v>
      </c>
      <c r="K1086" s="1">
        <v>1013621.5090355367</v>
      </c>
      <c r="L1086" s="1">
        <v>1417446.8299538835</v>
      </c>
      <c r="M1086" s="1">
        <v>2134255.2864402295</v>
      </c>
      <c r="N1086" s="1">
        <v>2069578.5990238313</v>
      </c>
      <c r="O1086" s="1">
        <v>2177780.1387858237</v>
      </c>
      <c r="P1086" s="1">
        <v>2300527.0357238273</v>
      </c>
      <c r="Q1086" s="1">
        <v>2451510.212087017</v>
      </c>
      <c r="R1086" s="1">
        <v>1883418.1857436574</v>
      </c>
      <c r="S1086" s="1">
        <v>1461027.6253640219</v>
      </c>
      <c r="T1086" s="1">
        <v>1293125.8119828985</v>
      </c>
      <c r="U1086" s="21">
        <v>0.52370000000000005</v>
      </c>
    </row>
    <row r="1087" spans="1:22" x14ac:dyDescent="0.3">
      <c r="A1087" s="2" t="s">
        <v>2491</v>
      </c>
      <c r="B1087" s="2" t="s">
        <v>2490</v>
      </c>
      <c r="C1087" s="2">
        <v>2506</v>
      </c>
      <c r="D1087" s="2" t="s">
        <v>8</v>
      </c>
      <c r="E1087" s="2">
        <v>915</v>
      </c>
      <c r="F1087" s="2" t="s">
        <v>921</v>
      </c>
      <c r="G1087" s="2" t="s">
        <v>2741</v>
      </c>
      <c r="H1087" s="8" t="s">
        <v>2505</v>
      </c>
      <c r="I1087" s="1">
        <v>584127.83035563782</v>
      </c>
      <c r="J1087" s="1">
        <v>724903.90180461446</v>
      </c>
      <c r="K1087" s="1">
        <v>896753.80091513623</v>
      </c>
      <c r="L1087" s="1">
        <v>1254019.1985129749</v>
      </c>
      <c r="M1087" s="1">
        <v>1888181.6567404731</v>
      </c>
      <c r="N1087" s="1">
        <v>1830962.0094123089</v>
      </c>
      <c r="O1087" s="1">
        <v>1926688.2160698227</v>
      </c>
      <c r="P1087" s="1">
        <v>2035282.7411449947</v>
      </c>
      <c r="Q1087" s="1">
        <v>2168857.9820717182</v>
      </c>
      <c r="R1087" s="1">
        <v>1666265.3680123328</v>
      </c>
      <c r="S1087" s="1">
        <v>1292575.2508289248</v>
      </c>
      <c r="T1087" s="1">
        <v>1144032.0441310613</v>
      </c>
      <c r="U1087" s="21">
        <v>0.52370000000000005</v>
      </c>
    </row>
    <row r="1088" spans="1:22" x14ac:dyDescent="0.3">
      <c r="A1088" s="2" t="s">
        <v>2491</v>
      </c>
      <c r="B1088" s="2" t="s">
        <v>2490</v>
      </c>
      <c r="C1088" s="2">
        <v>2506</v>
      </c>
      <c r="D1088" s="2" t="s">
        <v>8</v>
      </c>
      <c r="E1088" s="2">
        <v>905</v>
      </c>
      <c r="F1088" s="2" t="s">
        <v>2628</v>
      </c>
      <c r="G1088" s="2" t="s">
        <v>2741</v>
      </c>
      <c r="H1088" s="8" t="s">
        <v>2506</v>
      </c>
      <c r="I1088" s="1">
        <v>499435.47583709186</v>
      </c>
      <c r="J1088" s="1">
        <v>619800.50653215335</v>
      </c>
      <c r="K1088" s="1">
        <v>766733.98868205294</v>
      </c>
      <c r="L1088" s="1">
        <v>1072199.6839918776</v>
      </c>
      <c r="M1088" s="1">
        <v>1614415.2960952048</v>
      </c>
      <c r="N1088" s="1">
        <v>1565491.8921663535</v>
      </c>
      <c r="O1088" s="1">
        <v>1647338.8117746306</v>
      </c>
      <c r="P1088" s="1">
        <v>1740188.2797946713</v>
      </c>
      <c r="Q1088" s="1">
        <v>1854396.5241984271</v>
      </c>
      <c r="R1088" s="1">
        <v>1424674.5210503633</v>
      </c>
      <c r="S1088" s="1">
        <v>1105165.5166985516</v>
      </c>
      <c r="T1088" s="1">
        <v>978159.50317862246</v>
      </c>
      <c r="U1088" s="21">
        <v>0.52370000000000005</v>
      </c>
    </row>
    <row r="1089" spans="1:21" x14ac:dyDescent="0.3">
      <c r="A1089" s="2" t="s">
        <v>2491</v>
      </c>
      <c r="B1089" s="2" t="s">
        <v>2490</v>
      </c>
      <c r="C1089" s="2">
        <v>2506</v>
      </c>
      <c r="D1089" s="2" t="s">
        <v>8</v>
      </c>
      <c r="E1089" s="2">
        <v>915</v>
      </c>
      <c r="F1089" s="2" t="s">
        <v>2629</v>
      </c>
      <c r="G1089" s="2" t="s">
        <v>2741</v>
      </c>
      <c r="H1089" s="8" t="s">
        <v>2507</v>
      </c>
      <c r="I1089" s="1">
        <v>430732.9063506354</v>
      </c>
      <c r="J1089" s="1">
        <v>534540.46909409249</v>
      </c>
      <c r="K1089" s="1">
        <v>661261.71511805209</v>
      </c>
      <c r="L1089" s="1">
        <v>924707.41150293592</v>
      </c>
      <c r="M1089" s="1">
        <v>1392335.599265343</v>
      </c>
      <c r="N1089" s="1">
        <v>1350142.1208635129</v>
      </c>
      <c r="O1089" s="1">
        <v>1420730.1412672121</v>
      </c>
      <c r="P1089" s="1">
        <v>1500807.1945569303</v>
      </c>
      <c r="Q1089" s="1">
        <v>1599304.9013103037</v>
      </c>
      <c r="R1089" s="1">
        <v>1228695.6508790078</v>
      </c>
      <c r="S1089" s="1">
        <v>953138.44938268419</v>
      </c>
      <c r="T1089" s="1">
        <v>843603.44040929026</v>
      </c>
      <c r="U1089" s="21">
        <v>0.52370000000000005</v>
      </c>
    </row>
    <row r="1090" spans="1:21" x14ac:dyDescent="0.3">
      <c r="A1090" s="2" t="s">
        <v>2491</v>
      </c>
      <c r="B1090" s="2" t="s">
        <v>2490</v>
      </c>
      <c r="C1090" s="2">
        <v>2506</v>
      </c>
      <c r="D1090" s="2" t="s">
        <v>8</v>
      </c>
      <c r="E1090" s="2">
        <v>922</v>
      </c>
      <c r="F1090" s="2" t="s">
        <v>2630</v>
      </c>
      <c r="G1090" s="2" t="s">
        <v>2741</v>
      </c>
      <c r="H1090" s="8" t="s">
        <v>2508</v>
      </c>
      <c r="I1090" s="1">
        <v>854085.65386971785</v>
      </c>
      <c r="J1090" s="1">
        <v>1059922.1451040183</v>
      </c>
      <c r="K1090" s="1">
        <v>1311193.4008493463</v>
      </c>
      <c r="L1090" s="1">
        <v>1833570.9265470989</v>
      </c>
      <c r="M1090" s="1">
        <v>2760814.9810977909</v>
      </c>
      <c r="N1090" s="1">
        <v>2677150.9655128536</v>
      </c>
      <c r="O1090" s="1">
        <v>2817117.5542572606</v>
      </c>
      <c r="P1090" s="1">
        <v>2975899.6240980881</v>
      </c>
      <c r="Q1090" s="1">
        <v>3171207.3821931724</v>
      </c>
      <c r="R1090" s="1">
        <v>2436338.8840638269</v>
      </c>
      <c r="S1090" s="1">
        <v>1889945.8661435465</v>
      </c>
      <c r="T1090" s="1">
        <v>1672752.6162632811</v>
      </c>
      <c r="U1090" s="21">
        <v>0.52370000000000005</v>
      </c>
    </row>
    <row r="1091" spans="1:21" x14ac:dyDescent="0.3">
      <c r="A1091" s="2" t="s">
        <v>2491</v>
      </c>
      <c r="B1091" s="2" t="s">
        <v>2490</v>
      </c>
      <c r="C1091" s="2">
        <v>2506</v>
      </c>
      <c r="D1091" s="2" t="s">
        <v>8</v>
      </c>
      <c r="E1091" s="2">
        <v>915</v>
      </c>
      <c r="F1091" s="2" t="s">
        <v>2631</v>
      </c>
      <c r="G1091" s="2" t="s">
        <v>2741</v>
      </c>
      <c r="H1091" s="8" t="s">
        <v>2509</v>
      </c>
      <c r="I1091" s="1">
        <v>316004.9826964942</v>
      </c>
      <c r="J1091" s="1">
        <v>392162.86751295568</v>
      </c>
      <c r="K1091" s="1">
        <v>485131.25828754291</v>
      </c>
      <c r="L1091" s="1">
        <v>678406.83928019134</v>
      </c>
      <c r="M1091" s="1">
        <v>1021479.8555357892</v>
      </c>
      <c r="N1091" s="1">
        <v>990524.826988652</v>
      </c>
      <c r="O1091" s="1">
        <v>1042311.3653222071</v>
      </c>
      <c r="P1091" s="1">
        <v>1101059.4838571872</v>
      </c>
      <c r="Q1091" s="1">
        <v>1173321.8201201761</v>
      </c>
      <c r="R1091" s="1">
        <v>901426.24854207563</v>
      </c>
      <c r="S1091" s="1">
        <v>699265.12407981965</v>
      </c>
      <c r="T1091" s="1">
        <v>618905.32777690922</v>
      </c>
      <c r="U1091" s="21">
        <v>0.52370000000000005</v>
      </c>
    </row>
    <row r="1092" spans="1:21" x14ac:dyDescent="0.3">
      <c r="A1092" s="2" t="s">
        <v>2491</v>
      </c>
      <c r="B1092" s="2" t="s">
        <v>2490</v>
      </c>
      <c r="C1092" s="2">
        <v>2506</v>
      </c>
      <c r="D1092" s="2" t="s">
        <v>8</v>
      </c>
      <c r="E1092" s="2">
        <v>915</v>
      </c>
      <c r="F1092" s="2" t="s">
        <v>2632</v>
      </c>
      <c r="G1092" s="2" t="s">
        <v>2741</v>
      </c>
      <c r="H1092" s="8" t="s">
        <v>2510</v>
      </c>
      <c r="I1092" s="1">
        <v>288228.74854864948</v>
      </c>
      <c r="J1092" s="1">
        <v>357692.5008143647</v>
      </c>
      <c r="K1092" s="1">
        <v>442489.14768647222</v>
      </c>
      <c r="L1092" s="1">
        <v>618776.17442626378</v>
      </c>
      <c r="M1092" s="1">
        <v>931693.72810652875</v>
      </c>
      <c r="N1092" s="1">
        <v>903459.58741894888</v>
      </c>
      <c r="O1092" s="1">
        <v>950694.18798815331</v>
      </c>
      <c r="P1092" s="1">
        <v>1004278.4591614599</v>
      </c>
      <c r="Q1092" s="1">
        <v>1070189.0741478296</v>
      </c>
      <c r="R1092" s="1">
        <v>822192.6037657659</v>
      </c>
      <c r="S1092" s="1">
        <v>637801.05584859988</v>
      </c>
      <c r="T1092" s="1">
        <v>564504.7320869643</v>
      </c>
      <c r="U1092" s="21">
        <v>0.52370000000000005</v>
      </c>
    </row>
    <row r="1093" spans="1:21" x14ac:dyDescent="0.3">
      <c r="A1093" s="2" t="s">
        <v>2491</v>
      </c>
      <c r="B1093" s="2" t="s">
        <v>2490</v>
      </c>
      <c r="C1093" s="2">
        <v>2506</v>
      </c>
      <c r="D1093" s="2" t="s">
        <v>8</v>
      </c>
      <c r="E1093" s="2">
        <v>915</v>
      </c>
      <c r="F1093" s="2" t="s">
        <v>2633</v>
      </c>
      <c r="G1093" s="2" t="s">
        <v>2741</v>
      </c>
      <c r="H1093" s="8" t="s">
        <v>2511</v>
      </c>
      <c r="I1093" s="1">
        <v>256208.9230726618</v>
      </c>
      <c r="J1093" s="1">
        <v>317955.82809237787</v>
      </c>
      <c r="K1093" s="1">
        <v>393332.27018801583</v>
      </c>
      <c r="L1093" s="1">
        <v>550035.26910854154</v>
      </c>
      <c r="M1093" s="1">
        <v>828190.27565335343</v>
      </c>
      <c r="N1093" s="1">
        <v>803092.71402609651</v>
      </c>
      <c r="O1093" s="1">
        <v>845079.94189472997</v>
      </c>
      <c r="P1093" s="1">
        <v>892711.44458166324</v>
      </c>
      <c r="Q1093" s="1">
        <v>951299.93642970757</v>
      </c>
      <c r="R1093" s="1">
        <v>730853.81881529768</v>
      </c>
      <c r="S1093" s="1">
        <v>566946.64385983266</v>
      </c>
      <c r="T1093" s="1">
        <v>501792.93427772232</v>
      </c>
      <c r="U1093" s="21">
        <v>0.52370000000000005</v>
      </c>
    </row>
    <row r="1094" spans="1:21" x14ac:dyDescent="0.3">
      <c r="A1094" s="2" t="s">
        <v>2491</v>
      </c>
      <c r="B1094" s="2" t="s">
        <v>2490</v>
      </c>
      <c r="C1094" s="2">
        <v>2506</v>
      </c>
      <c r="D1094" s="2" t="s">
        <v>8</v>
      </c>
      <c r="E1094" s="2">
        <v>915</v>
      </c>
      <c r="F1094" s="2" t="s">
        <v>2634</v>
      </c>
      <c r="G1094" s="2" t="s">
        <v>2741</v>
      </c>
      <c r="H1094" s="8" t="s">
        <v>2512</v>
      </c>
      <c r="I1094" s="1">
        <v>178465.659017553</v>
      </c>
      <c r="J1094" s="1">
        <v>221476.26912621281</v>
      </c>
      <c r="K1094" s="1">
        <v>273980.71062523656</v>
      </c>
      <c r="L1094" s="1">
        <v>383134.22345760278</v>
      </c>
      <c r="M1094" s="1">
        <v>576886.71246819512</v>
      </c>
      <c r="N1094" s="1">
        <v>559404.67936089472</v>
      </c>
      <c r="O1094" s="1">
        <v>588651.42924778583</v>
      </c>
      <c r="P1094" s="1">
        <v>621829.77219960047</v>
      </c>
      <c r="Q1094" s="1">
        <v>662640.34851797635</v>
      </c>
      <c r="R1094" s="1">
        <v>509085.73696856084</v>
      </c>
      <c r="S1094" s="1">
        <v>394914.06158223364</v>
      </c>
      <c r="T1094" s="1">
        <v>349530.39742814831</v>
      </c>
      <c r="U1094" s="21">
        <v>0.52370000000000005</v>
      </c>
    </row>
    <row r="1095" spans="1:21" x14ac:dyDescent="0.3">
      <c r="A1095" s="2" t="s">
        <v>2491</v>
      </c>
      <c r="B1095" s="2" t="s">
        <v>2490</v>
      </c>
      <c r="C1095" s="2">
        <v>2506</v>
      </c>
      <c r="D1095" s="2" t="s">
        <v>8</v>
      </c>
      <c r="E1095" s="2">
        <v>915</v>
      </c>
      <c r="F1095" s="2" t="s">
        <v>2635</v>
      </c>
      <c r="G1095" s="2" t="s">
        <v>2741</v>
      </c>
      <c r="H1095" s="8" t="s">
        <v>2513</v>
      </c>
      <c r="I1095" s="1">
        <v>141185.79306525851</v>
      </c>
      <c r="J1095" s="1">
        <v>175211.8747878744</v>
      </c>
      <c r="K1095" s="1">
        <v>216748.61218203628</v>
      </c>
      <c r="L1095" s="1">
        <v>303100.94102744601</v>
      </c>
      <c r="M1095" s="1">
        <v>456380.28322648368</v>
      </c>
      <c r="N1095" s="1">
        <v>442550.08910266875</v>
      </c>
      <c r="O1095" s="1">
        <v>465687.45681863837</v>
      </c>
      <c r="P1095" s="1">
        <v>491935.14328128926</v>
      </c>
      <c r="Q1095" s="1">
        <v>524220.75842248264</v>
      </c>
      <c r="R1095" s="1">
        <v>402742.31977059809</v>
      </c>
      <c r="S1095" s="1">
        <v>312420.07725209527</v>
      </c>
      <c r="T1095" s="1">
        <v>276516.65106312931</v>
      </c>
      <c r="U1095" s="21">
        <v>0.52370000000000005</v>
      </c>
    </row>
    <row r="1096" spans="1:21" x14ac:dyDescent="0.3">
      <c r="A1096" s="2" t="s">
        <v>2491</v>
      </c>
      <c r="B1096" s="2" t="s">
        <v>2490</v>
      </c>
      <c r="C1096" s="2">
        <v>2506</v>
      </c>
      <c r="D1096" s="2" t="s">
        <v>8</v>
      </c>
      <c r="E1096" s="2">
        <v>915</v>
      </c>
      <c r="F1096" s="2" t="s">
        <v>2636</v>
      </c>
      <c r="G1096" s="2" t="s">
        <v>2741</v>
      </c>
      <c r="H1096" s="8" t="s">
        <v>2514</v>
      </c>
      <c r="I1096" s="1">
        <v>128314.12513950003</v>
      </c>
      <c r="J1096" s="1">
        <v>159238.10703153457</v>
      </c>
      <c r="K1096" s="1">
        <v>196988.01092885897</v>
      </c>
      <c r="L1096" s="1">
        <v>275467.74524912226</v>
      </c>
      <c r="M1096" s="1">
        <v>414772.87127647491</v>
      </c>
      <c r="N1096" s="1">
        <v>402203.55236004177</v>
      </c>
      <c r="O1096" s="1">
        <v>423231.52572796628</v>
      </c>
      <c r="P1096" s="1">
        <v>447086.25538787065</v>
      </c>
      <c r="Q1096" s="1">
        <v>476428.44606790598</v>
      </c>
      <c r="R1096" s="1">
        <v>366024.98945577914</v>
      </c>
      <c r="S1096" s="1">
        <v>283937.27172030899</v>
      </c>
      <c r="T1096" s="1">
        <v>251307.09965463672</v>
      </c>
      <c r="U1096" s="21">
        <v>0.52370000000000005</v>
      </c>
    </row>
    <row r="1097" spans="1:21" x14ac:dyDescent="0.3">
      <c r="A1097" s="2" t="s">
        <v>2491</v>
      </c>
      <c r="B1097" s="2" t="s">
        <v>2490</v>
      </c>
      <c r="C1097" s="2">
        <v>2506</v>
      </c>
      <c r="D1097" s="2" t="s">
        <v>8</v>
      </c>
      <c r="E1097" s="2">
        <v>915</v>
      </c>
      <c r="F1097" s="2" t="s">
        <v>920</v>
      </c>
      <c r="G1097" s="2" t="s">
        <v>2741</v>
      </c>
      <c r="H1097" s="8" t="s">
        <v>2495</v>
      </c>
      <c r="I1097" s="1">
        <v>110702.38247329413</v>
      </c>
      <c r="J1097" s="1">
        <v>137381.89626250041</v>
      </c>
      <c r="K1097" s="1">
        <v>169950.4408013685</v>
      </c>
      <c r="L1097" s="1">
        <v>237658.44688159568</v>
      </c>
      <c r="M1097" s="1">
        <v>357843.26149342925</v>
      </c>
      <c r="N1097" s="1">
        <v>346999.14321258507</v>
      </c>
      <c r="O1097" s="1">
        <v>365140.92415746109</v>
      </c>
      <c r="P1097" s="1">
        <v>385721.47523659427</v>
      </c>
      <c r="Q1097" s="1">
        <v>411036.30641152669</v>
      </c>
      <c r="R1097" s="1">
        <v>315786.26541282906</v>
      </c>
      <c r="S1097" s="1">
        <v>244965.48932732537</v>
      </c>
      <c r="T1097" s="1">
        <v>216813.96832949045</v>
      </c>
      <c r="U1097" s="21">
        <v>0.52370000000000005</v>
      </c>
    </row>
    <row r="1098" spans="1:21" x14ac:dyDescent="0.3">
      <c r="A1098" s="2" t="s">
        <v>2491</v>
      </c>
      <c r="B1098" s="2" t="s">
        <v>2490</v>
      </c>
      <c r="C1098" s="2">
        <v>2506</v>
      </c>
      <c r="D1098" s="2" t="s">
        <v>8</v>
      </c>
      <c r="E1098" s="2">
        <v>915</v>
      </c>
      <c r="F1098" s="2" t="s">
        <v>2637</v>
      </c>
      <c r="G1098" s="2" t="s">
        <v>2741</v>
      </c>
      <c r="H1098" s="8" t="s">
        <v>2515</v>
      </c>
      <c r="I1098" s="1">
        <v>100026.64726168774</v>
      </c>
      <c r="J1098" s="1">
        <v>124133.28575747673</v>
      </c>
      <c r="K1098" s="1">
        <v>153561.03829208744</v>
      </c>
      <c r="L1098" s="1">
        <v>214739.53047686873</v>
      </c>
      <c r="M1098" s="1">
        <v>323334.15860322659</v>
      </c>
      <c r="N1098" s="1">
        <v>313535.80765622959</v>
      </c>
      <c r="O1098" s="1">
        <v>329928.06121689425</v>
      </c>
      <c r="P1098" s="1">
        <v>348523.89878832345</v>
      </c>
      <c r="Q1098" s="1">
        <v>371397.45969867689</v>
      </c>
      <c r="R1098" s="1">
        <v>285332.98629010824</v>
      </c>
      <c r="S1098" s="1">
        <v>221341.90832019568</v>
      </c>
      <c r="T1098" s="1">
        <v>195905.21763822471</v>
      </c>
      <c r="U1098" s="21">
        <v>0.52370000000000005</v>
      </c>
    </row>
    <row r="1099" spans="1:21" x14ac:dyDescent="0.3">
      <c r="A1099" s="2" t="s">
        <v>2491</v>
      </c>
      <c r="B1099" s="2" t="s">
        <v>2490</v>
      </c>
      <c r="C1099" s="2">
        <v>2506</v>
      </c>
      <c r="D1099" s="2" t="s">
        <v>8</v>
      </c>
      <c r="E1099" s="2">
        <v>915</v>
      </c>
      <c r="F1099" s="2" t="s">
        <v>2638</v>
      </c>
      <c r="G1099" s="2" t="s">
        <v>2741</v>
      </c>
      <c r="H1099" s="8" t="s">
        <v>2516</v>
      </c>
      <c r="I1099" s="1">
        <v>74002.865374571775</v>
      </c>
      <c r="J1099" s="1">
        <v>91837.716107598768</v>
      </c>
      <c r="K1099" s="1">
        <v>113609.29466903605</v>
      </c>
      <c r="L1099" s="1">
        <v>158871.07085478792</v>
      </c>
      <c r="M1099" s="1">
        <v>239212.7984407591</v>
      </c>
      <c r="N1099" s="1">
        <v>231963.66967483718</v>
      </c>
      <c r="O1099" s="1">
        <v>244091.17536101793</v>
      </c>
      <c r="P1099" s="1">
        <v>257848.96193088696</v>
      </c>
      <c r="Q1099" s="1">
        <v>274771.54301328119</v>
      </c>
      <c r="R1099" s="1">
        <v>211098.33378809117</v>
      </c>
      <c r="S1099" s="1">
        <v>163755.71801699387</v>
      </c>
      <c r="T1099" s="1">
        <v>144936.85276813817</v>
      </c>
      <c r="U1099" s="21">
        <v>0.52370000000000005</v>
      </c>
    </row>
    <row r="1100" spans="1:21" x14ac:dyDescent="0.3">
      <c r="A1100" s="2" t="s">
        <v>2491</v>
      </c>
      <c r="B1100" s="2" t="s">
        <v>2490</v>
      </c>
      <c r="C1100" s="2">
        <v>2506</v>
      </c>
      <c r="D1100" s="2" t="s">
        <v>8</v>
      </c>
      <c r="E1100" s="2">
        <v>915</v>
      </c>
      <c r="F1100" s="2" t="s">
        <v>919</v>
      </c>
      <c r="G1100" s="2" t="s">
        <v>2741</v>
      </c>
      <c r="H1100" s="8" t="s">
        <v>844</v>
      </c>
      <c r="I1100" s="1">
        <v>69843.139487696477</v>
      </c>
      <c r="J1100" s="1">
        <v>86675.48727834117</v>
      </c>
      <c r="K1100" s="1">
        <v>107223.27810559068</v>
      </c>
      <c r="L1100" s="1">
        <v>149940.874668934</v>
      </c>
      <c r="M1100" s="1">
        <v>225766.56679676354</v>
      </c>
      <c r="N1100" s="1">
        <v>218924.91399048548</v>
      </c>
      <c r="O1100" s="1">
        <v>230370.72851388907</v>
      </c>
      <c r="P1100" s="1">
        <v>243355.18528563311</v>
      </c>
      <c r="Q1100" s="1">
        <v>259326.54240872682</v>
      </c>
      <c r="R1100" s="1">
        <v>199232.42563318487</v>
      </c>
      <c r="S1100" s="1">
        <v>154550.95417560346</v>
      </c>
      <c r="T1100" s="1">
        <v>136789.90365515125</v>
      </c>
      <c r="U1100" s="21">
        <v>0.52370000000000005</v>
      </c>
    </row>
    <row r="1101" spans="1:21" x14ac:dyDescent="0.3">
      <c r="A1101" s="2" t="s">
        <v>2491</v>
      </c>
      <c r="B1101" s="2" t="s">
        <v>2490</v>
      </c>
      <c r="C1101" s="2">
        <v>2506</v>
      </c>
      <c r="D1101" s="2" t="s">
        <v>8</v>
      </c>
      <c r="E1101" s="2">
        <v>915</v>
      </c>
      <c r="F1101" s="2" t="s">
        <v>2623</v>
      </c>
      <c r="G1101" s="2" t="s">
        <v>2741</v>
      </c>
      <c r="H1101" s="8" t="s">
        <v>2500</v>
      </c>
      <c r="I1101" s="1">
        <v>51325.650055800012</v>
      </c>
      <c r="J1101" s="1">
        <v>63695.242812613826</v>
      </c>
      <c r="K1101" s="1">
        <v>78795.204371543601</v>
      </c>
      <c r="L1101" s="1">
        <v>110187.09809964891</v>
      </c>
      <c r="M1101" s="1">
        <v>165909.14851058993</v>
      </c>
      <c r="N1101" s="1">
        <v>160881.42094401672</v>
      </c>
      <c r="O1101" s="1">
        <v>169292.61029118649</v>
      </c>
      <c r="P1101" s="1">
        <v>178834.50215514825</v>
      </c>
      <c r="Q1101" s="1">
        <v>190571.37842716239</v>
      </c>
      <c r="R1101" s="1">
        <v>146409.99578231169</v>
      </c>
      <c r="S1101" s="1">
        <v>113574.90868812359</v>
      </c>
      <c r="T1101" s="1">
        <v>100522.83986185468</v>
      </c>
      <c r="U1101" s="21">
        <v>0.52370000000000005</v>
      </c>
    </row>
    <row r="1102" spans="1:21" x14ac:dyDescent="0.3">
      <c r="A1102" s="2" t="s">
        <v>2491</v>
      </c>
      <c r="B1102" s="2" t="s">
        <v>2490</v>
      </c>
      <c r="C1102" s="2">
        <v>2506</v>
      </c>
      <c r="D1102" s="2" t="s">
        <v>8</v>
      </c>
      <c r="E1102" s="2">
        <v>915</v>
      </c>
      <c r="F1102" s="2" t="s">
        <v>2639</v>
      </c>
      <c r="G1102" s="2" t="s">
        <v>2741</v>
      </c>
      <c r="H1102" s="8" t="s">
        <v>2517</v>
      </c>
      <c r="I1102" s="1">
        <v>43610.029459176483</v>
      </c>
      <c r="J1102" s="1">
        <v>54120.1409518941</v>
      </c>
      <c r="K1102" s="1">
        <v>66950.173649023956</v>
      </c>
      <c r="L1102" s="1">
        <v>93623.024529113463</v>
      </c>
      <c r="M1102" s="1">
        <v>140968.55755801761</v>
      </c>
      <c r="N1102" s="1">
        <v>136696.63217465472</v>
      </c>
      <c r="O1102" s="1">
        <v>143843.39436506043</v>
      </c>
      <c r="P1102" s="1">
        <v>151950.88418411289</v>
      </c>
      <c r="Q1102" s="1">
        <v>161923.39343484386</v>
      </c>
      <c r="R1102" s="1">
        <v>124400.65001111449</v>
      </c>
      <c r="S1102" s="1">
        <v>96501.556401673646</v>
      </c>
      <c r="T1102" s="1">
        <v>85411.563281314433</v>
      </c>
      <c r="U1102" s="21">
        <v>0.52370000000000005</v>
      </c>
    </row>
    <row r="1103" spans="1:21" x14ac:dyDescent="0.3">
      <c r="A1103" s="2" t="s">
        <v>2491</v>
      </c>
      <c r="B1103" s="2" t="s">
        <v>2490</v>
      </c>
      <c r="C1103" s="2">
        <v>2506</v>
      </c>
      <c r="D1103" s="2" t="s">
        <v>8</v>
      </c>
      <c r="E1103" s="2">
        <v>915</v>
      </c>
      <c r="F1103" s="2" t="s">
        <v>2640</v>
      </c>
      <c r="G1103" s="2" t="s">
        <v>2741</v>
      </c>
      <c r="H1103" s="8" t="s">
        <v>2518</v>
      </c>
      <c r="I1103" s="1">
        <v>40225.220249614242</v>
      </c>
      <c r="J1103" s="1">
        <v>49919.585396474016</v>
      </c>
      <c r="K1103" s="1">
        <v>61753.810171188183</v>
      </c>
      <c r="L1103" s="1">
        <v>86356.43747143072</v>
      </c>
      <c r="M1103" s="1">
        <v>130027.22874447609</v>
      </c>
      <c r="N1103" s="1">
        <v>126086.87049279116</v>
      </c>
      <c r="O1103" s="1">
        <v>132678.93398703382</v>
      </c>
      <c r="P1103" s="1">
        <v>140157.15786551521</v>
      </c>
      <c r="Q1103" s="1">
        <v>149355.64697517021</v>
      </c>
      <c r="R1103" s="1">
        <v>114745.24571409798</v>
      </c>
      <c r="S1103" s="1">
        <v>89011.550985574504</v>
      </c>
      <c r="T1103" s="1">
        <v>78782.311946633941</v>
      </c>
      <c r="U1103" s="21">
        <v>0.52370000000000005</v>
      </c>
    </row>
    <row r="1104" spans="1:21" x14ac:dyDescent="0.3">
      <c r="A1104" s="2" t="s">
        <v>2491</v>
      </c>
      <c r="B1104" s="2" t="s">
        <v>2490</v>
      </c>
      <c r="C1104" s="2">
        <v>2506</v>
      </c>
      <c r="D1104" s="2" t="s">
        <v>8</v>
      </c>
      <c r="E1104" s="2">
        <v>901</v>
      </c>
      <c r="F1104" s="2" t="s">
        <v>2617</v>
      </c>
      <c r="G1104" s="2" t="s">
        <v>2741</v>
      </c>
      <c r="H1104" s="8" t="s">
        <v>2492</v>
      </c>
      <c r="I1104" s="1">
        <v>30658.521633331206</v>
      </c>
      <c r="J1104" s="1">
        <v>38047.291706734664</v>
      </c>
      <c r="K1104" s="1">
        <v>47067.002077935373</v>
      </c>
      <c r="L1104" s="1">
        <v>65818.426598190272</v>
      </c>
      <c r="M1104" s="1">
        <v>99103.064710325722</v>
      </c>
      <c r="N1104" s="1">
        <v>96099.835443892647</v>
      </c>
      <c r="O1104" s="1">
        <v>101124.11921393541</v>
      </c>
      <c r="P1104" s="1">
        <v>106823.80928734189</v>
      </c>
      <c r="Q1104" s="1">
        <v>113834.63671382499</v>
      </c>
      <c r="R1104" s="1">
        <v>87455.570813967483</v>
      </c>
      <c r="S1104" s="1">
        <v>67842.078789705818</v>
      </c>
      <c r="T1104" s="1">
        <v>60045.643010814529</v>
      </c>
      <c r="U1104" s="21">
        <v>0.52370000000000005</v>
      </c>
    </row>
    <row r="1105" spans="1:21" x14ac:dyDescent="0.3">
      <c r="A1105" s="2" t="s">
        <v>2491</v>
      </c>
      <c r="B1105" s="2" t="s">
        <v>2490</v>
      </c>
      <c r="C1105" s="2">
        <v>2506</v>
      </c>
      <c r="D1105" s="2" t="s">
        <v>8</v>
      </c>
      <c r="E1105" s="2">
        <v>915</v>
      </c>
      <c r="F1105" s="2" t="s">
        <v>2641</v>
      </c>
      <c r="G1105" s="2" t="s">
        <v>2741</v>
      </c>
      <c r="H1105" s="8" t="s">
        <v>2519</v>
      </c>
      <c r="I1105" s="1">
        <v>30594.112974437656</v>
      </c>
      <c r="J1105" s="1">
        <v>37967.360421636484</v>
      </c>
      <c r="K1105" s="1">
        <v>46968.121821469125</v>
      </c>
      <c r="L1105" s="1">
        <v>65680.152592731902</v>
      </c>
      <c r="M1105" s="1">
        <v>98894.864994547737</v>
      </c>
      <c r="N1105" s="1">
        <v>95897.945033296244</v>
      </c>
      <c r="O1105" s="1">
        <v>100911.67358533471</v>
      </c>
      <c r="P1105" s="1">
        <v>106599.38951993152</v>
      </c>
      <c r="Q1105" s="1">
        <v>113595.48831736737</v>
      </c>
      <c r="R1105" s="1">
        <v>87271.840623181852</v>
      </c>
      <c r="S1105" s="1">
        <v>67699.553414097201</v>
      </c>
      <c r="T1105" s="1">
        <v>59919.496701968281</v>
      </c>
      <c r="U1105" s="21">
        <v>0.52370000000000005</v>
      </c>
    </row>
    <row r="1106" spans="1:21" x14ac:dyDescent="0.3">
      <c r="A1106" s="2" t="s">
        <v>2491</v>
      </c>
      <c r="B1106" s="2" t="s">
        <v>2490</v>
      </c>
      <c r="C1106" s="2">
        <v>2506</v>
      </c>
      <c r="D1106" s="2" t="s">
        <v>8</v>
      </c>
      <c r="E1106" s="2">
        <v>915</v>
      </c>
      <c r="F1106" s="2" t="s">
        <v>2642</v>
      </c>
      <c r="G1106" s="2" t="s">
        <v>2741</v>
      </c>
      <c r="H1106" s="8" t="s">
        <v>2520</v>
      </c>
      <c r="I1106" s="1">
        <v>81584.301265167072</v>
      </c>
      <c r="J1106" s="1">
        <v>101246.29445769727</v>
      </c>
      <c r="K1106" s="1">
        <v>125248.32485725099</v>
      </c>
      <c r="L1106" s="1">
        <v>175147.07358061839</v>
      </c>
      <c r="M1106" s="1">
        <v>263719.63998546061</v>
      </c>
      <c r="N1106" s="1">
        <v>255727.8534221233</v>
      </c>
      <c r="O1106" s="1">
        <v>269097.79622755921</v>
      </c>
      <c r="P1106" s="1">
        <v>284265.03871981736</v>
      </c>
      <c r="Q1106" s="1">
        <v>302921.30217964633</v>
      </c>
      <c r="R1106" s="1">
        <v>232724.90832848495</v>
      </c>
      <c r="S1106" s="1">
        <v>180532.14243759253</v>
      </c>
      <c r="T1106" s="1">
        <v>159785.32453858206</v>
      </c>
      <c r="U1106" s="21">
        <v>0.52370000000000005</v>
      </c>
    </row>
    <row r="1107" spans="1:21" x14ac:dyDescent="0.3">
      <c r="A1107" s="2" t="s">
        <v>2491</v>
      </c>
      <c r="B1107" s="2" t="s">
        <v>2490</v>
      </c>
      <c r="C1107" s="2">
        <v>2506</v>
      </c>
      <c r="D1107" s="2" t="s">
        <v>8</v>
      </c>
      <c r="E1107" s="2">
        <v>901</v>
      </c>
      <c r="F1107" s="2" t="s">
        <v>2643</v>
      </c>
      <c r="G1107" s="2" t="s">
        <v>2741</v>
      </c>
      <c r="H1107" s="8" t="s">
        <v>2521</v>
      </c>
      <c r="I1107" s="1">
        <v>27715.851030132009</v>
      </c>
      <c r="J1107" s="1">
        <v>34395.431118811473</v>
      </c>
      <c r="K1107" s="1">
        <v>42549.410360633541</v>
      </c>
      <c r="L1107" s="1">
        <v>59501.032973810419</v>
      </c>
      <c r="M1107" s="1">
        <v>89590.940195718576</v>
      </c>
      <c r="N1107" s="1">
        <v>86875.967309769025</v>
      </c>
      <c r="O1107" s="1">
        <v>91418.009557240715</v>
      </c>
      <c r="P1107" s="1">
        <v>96570.631163780068</v>
      </c>
      <c r="Q1107" s="1">
        <v>102908.54435066768</v>
      </c>
      <c r="R1107" s="1">
        <v>79061.397722448295</v>
      </c>
      <c r="S1107" s="1">
        <v>61330.450691586739</v>
      </c>
      <c r="T1107" s="1">
        <v>54282.333525401533</v>
      </c>
      <c r="U1107" s="21">
        <v>0.52370000000000005</v>
      </c>
    </row>
    <row r="1108" spans="1:21" x14ac:dyDescent="0.3">
      <c r="A1108" s="2" t="s">
        <v>2491</v>
      </c>
      <c r="B1108" s="2" t="s">
        <v>2490</v>
      </c>
      <c r="C1108" s="2">
        <v>2506</v>
      </c>
      <c r="D1108" s="2" t="s">
        <v>8</v>
      </c>
      <c r="E1108" s="2">
        <v>915</v>
      </c>
      <c r="F1108" s="2" t="s">
        <v>2644</v>
      </c>
      <c r="G1108" s="2" t="s">
        <v>2741</v>
      </c>
      <c r="H1108" s="8" t="s">
        <v>2522</v>
      </c>
      <c r="I1108" s="1">
        <v>26166.017675505886</v>
      </c>
      <c r="J1108" s="1">
        <v>32472.084571136464</v>
      </c>
      <c r="K1108" s="1">
        <v>40170.104189414378</v>
      </c>
      <c r="L1108" s="1">
        <v>56173.814717468071</v>
      </c>
      <c r="M1108" s="1">
        <v>84581.134534810553</v>
      </c>
      <c r="N1108" s="1">
        <v>82017.97930479284</v>
      </c>
      <c r="O1108" s="1">
        <v>86306.036619036269</v>
      </c>
      <c r="P1108" s="1">
        <v>91170.530510467739</v>
      </c>
      <c r="Q1108" s="1">
        <v>97154.036060906306</v>
      </c>
      <c r="R1108" s="1">
        <v>74640.390006668691</v>
      </c>
      <c r="S1108" s="1">
        <v>57900.933841004182</v>
      </c>
      <c r="T1108" s="1">
        <v>51246.937968788661</v>
      </c>
      <c r="U1108" s="21">
        <v>0.52370000000000005</v>
      </c>
    </row>
    <row r="1109" spans="1:21" x14ac:dyDescent="0.3">
      <c r="A1109" s="2" t="s">
        <v>2491</v>
      </c>
      <c r="B1109" s="2" t="s">
        <v>2490</v>
      </c>
      <c r="C1109" s="2">
        <v>2506</v>
      </c>
      <c r="D1109" s="2" t="s">
        <v>8</v>
      </c>
      <c r="E1109" s="2">
        <v>901</v>
      </c>
      <c r="F1109" s="2" t="s">
        <v>2645</v>
      </c>
      <c r="G1109" s="2" t="s">
        <v>2741</v>
      </c>
      <c r="H1109" s="8" t="s">
        <v>2523</v>
      </c>
      <c r="I1109" s="1">
        <v>26085.506851888942</v>
      </c>
      <c r="J1109" s="1">
        <v>32372.170464763734</v>
      </c>
      <c r="K1109" s="1">
        <v>40046.503868831562</v>
      </c>
      <c r="L1109" s="1">
        <v>56000.972210645086</v>
      </c>
      <c r="M1109" s="1">
        <v>84320.884890088055</v>
      </c>
      <c r="N1109" s="1">
        <v>81765.616291547311</v>
      </c>
      <c r="O1109" s="1">
        <v>86040.479583285371</v>
      </c>
      <c r="P1109" s="1">
        <v>90890.005801204752</v>
      </c>
      <c r="Q1109" s="1">
        <v>96855.100565334273</v>
      </c>
      <c r="R1109" s="1">
        <v>74410.727268186616</v>
      </c>
      <c r="S1109" s="1">
        <v>57722.777121493396</v>
      </c>
      <c r="T1109" s="1">
        <v>51089.255082730844</v>
      </c>
      <c r="U1109" s="21">
        <v>0.52370000000000005</v>
      </c>
    </row>
    <row r="1110" spans="1:21" x14ac:dyDescent="0.3">
      <c r="A1110" s="2" t="s">
        <v>2491</v>
      </c>
      <c r="B1110" s="2" t="s">
        <v>2490</v>
      </c>
      <c r="C1110" s="2">
        <v>2506</v>
      </c>
      <c r="D1110" s="2" t="s">
        <v>8</v>
      </c>
      <c r="E1110" s="2">
        <v>915</v>
      </c>
      <c r="F1110" s="2" t="s">
        <v>2619</v>
      </c>
      <c r="G1110" s="2" t="s">
        <v>2741</v>
      </c>
      <c r="H1110" s="8" t="s">
        <v>2494</v>
      </c>
      <c r="I1110" s="1">
        <v>76485.282436094116</v>
      </c>
      <c r="J1110" s="1">
        <v>94918.401054091184</v>
      </c>
      <c r="K1110" s="1">
        <v>117420.30455367279</v>
      </c>
      <c r="L1110" s="1">
        <v>164200.38148182971</v>
      </c>
      <c r="M1110" s="1">
        <v>247237.16248636931</v>
      </c>
      <c r="N1110" s="1">
        <v>239744.86258324058</v>
      </c>
      <c r="O1110" s="1">
        <v>252279.18396333675</v>
      </c>
      <c r="P1110" s="1">
        <v>266498.47379982879</v>
      </c>
      <c r="Q1110" s="1">
        <v>283988.72079341841</v>
      </c>
      <c r="R1110" s="1">
        <v>218179.60155795459</v>
      </c>
      <c r="S1110" s="1">
        <v>169248.88353524299</v>
      </c>
      <c r="T1110" s="1">
        <v>149798.74175492066</v>
      </c>
      <c r="U1110" s="21">
        <v>0.52370000000000005</v>
      </c>
    </row>
    <row r="1111" spans="1:21" x14ac:dyDescent="0.3">
      <c r="A1111" s="2" t="s">
        <v>2491</v>
      </c>
      <c r="B1111" s="2" t="s">
        <v>2490</v>
      </c>
      <c r="C1111" s="2">
        <v>2506</v>
      </c>
      <c r="D1111" s="2" t="s">
        <v>8</v>
      </c>
      <c r="E1111" s="2">
        <v>915</v>
      </c>
      <c r="F1111" s="2" t="s">
        <v>2634</v>
      </c>
      <c r="G1111" s="2" t="s">
        <v>2741</v>
      </c>
      <c r="H1111" s="8" t="s">
        <v>2512</v>
      </c>
      <c r="I1111" s="1">
        <v>15624.131708162649</v>
      </c>
      <c r="J1111" s="1">
        <v>19389.581267957445</v>
      </c>
      <c r="K1111" s="1">
        <v>23986.187213102239</v>
      </c>
      <c r="L1111" s="1">
        <v>33542.248980334305</v>
      </c>
      <c r="M1111" s="1">
        <v>50504.696678958993</v>
      </c>
      <c r="N1111" s="1">
        <v>48974.197257958025</v>
      </c>
      <c r="O1111" s="1">
        <v>51534.662250405301</v>
      </c>
      <c r="P1111" s="1">
        <v>54439.326391346607</v>
      </c>
      <c r="Q1111" s="1">
        <v>58012.169609445016</v>
      </c>
      <c r="R1111" s="1">
        <v>44568.925186674285</v>
      </c>
      <c r="S1111" s="1">
        <v>34573.538380061153</v>
      </c>
      <c r="T1111" s="1">
        <v>30600.335075593997</v>
      </c>
      <c r="U1111" s="21">
        <v>0.52370000000000005</v>
      </c>
    </row>
    <row r="1112" spans="1:21" x14ac:dyDescent="0.3">
      <c r="A1112" s="2" t="s">
        <v>2491</v>
      </c>
      <c r="B1112" s="2" t="s">
        <v>2490</v>
      </c>
      <c r="C1112" s="2">
        <v>2506</v>
      </c>
      <c r="D1112" s="2" t="s">
        <v>8</v>
      </c>
      <c r="E1112" s="2">
        <v>915</v>
      </c>
      <c r="F1112" s="2" t="s">
        <v>2646</v>
      </c>
      <c r="G1112" s="2" t="s">
        <v>2741</v>
      </c>
      <c r="H1112" s="8" t="s">
        <v>2524</v>
      </c>
      <c r="I1112" s="1">
        <v>15297.056487218828</v>
      </c>
      <c r="J1112" s="1">
        <v>18983.680210818242</v>
      </c>
      <c r="K1112" s="1">
        <v>23484.060910734563</v>
      </c>
      <c r="L1112" s="1">
        <v>32840.076296365951</v>
      </c>
      <c r="M1112" s="1">
        <v>49447.432497273869</v>
      </c>
      <c r="N1112" s="1">
        <v>47948.972516648122</v>
      </c>
      <c r="O1112" s="1">
        <v>50455.836792667353</v>
      </c>
      <c r="P1112" s="1">
        <v>53299.694759965758</v>
      </c>
      <c r="Q1112" s="1">
        <v>56797.744158683687</v>
      </c>
      <c r="R1112" s="1">
        <v>43635.920311590926</v>
      </c>
      <c r="S1112" s="1">
        <v>33849.776707048601</v>
      </c>
      <c r="T1112" s="1">
        <v>29959.74835098414</v>
      </c>
      <c r="U1112" s="21">
        <v>0.52370000000000005</v>
      </c>
    </row>
    <row r="1113" spans="1:21" x14ac:dyDescent="0.3">
      <c r="A1113" s="2" t="s">
        <v>2491</v>
      </c>
      <c r="B1113" s="2" t="s">
        <v>2490</v>
      </c>
      <c r="C1113" s="2">
        <v>2506</v>
      </c>
      <c r="D1113" s="2" t="s">
        <v>8</v>
      </c>
      <c r="E1113" s="2">
        <v>901</v>
      </c>
      <c r="F1113" s="2" t="s">
        <v>2645</v>
      </c>
      <c r="G1113" s="2" t="s">
        <v>2741</v>
      </c>
      <c r="H1113" s="8" t="s">
        <v>2523</v>
      </c>
      <c r="I1113" s="1">
        <v>14673.097604187533</v>
      </c>
      <c r="J1113" s="1">
        <v>18209.345886429601</v>
      </c>
      <c r="K1113" s="1">
        <v>22526.158426217757</v>
      </c>
      <c r="L1113" s="1">
        <v>31500.546868487862</v>
      </c>
      <c r="M1113" s="1">
        <v>47430.497750674542</v>
      </c>
      <c r="N1113" s="1">
        <v>45993.159163995369</v>
      </c>
      <c r="O1113" s="1">
        <v>48397.76976559803</v>
      </c>
      <c r="P1113" s="1">
        <v>51125.628263177678</v>
      </c>
      <c r="Q1113" s="1">
        <v>54480.994068000538</v>
      </c>
      <c r="R1113" s="1">
        <v>41856.03408835498</v>
      </c>
      <c r="S1113" s="1">
        <v>32469.06213084004</v>
      </c>
      <c r="T1113" s="1">
        <v>28737.7059840361</v>
      </c>
      <c r="U1113" s="21">
        <v>0.52370000000000005</v>
      </c>
    </row>
    <row r="1114" spans="1:21" x14ac:dyDescent="0.3">
      <c r="A1114" s="2" t="s">
        <v>2491</v>
      </c>
      <c r="B1114" s="2" t="s">
        <v>2490</v>
      </c>
      <c r="C1114" s="2">
        <v>2506</v>
      </c>
      <c r="D1114" s="2" t="s">
        <v>8</v>
      </c>
      <c r="E1114" s="2">
        <v>915</v>
      </c>
      <c r="F1114" s="2" t="s">
        <v>2647</v>
      </c>
      <c r="G1114" s="2" t="s">
        <v>2741</v>
      </c>
      <c r="H1114" s="8" t="s">
        <v>2525</v>
      </c>
      <c r="I1114" s="1">
        <v>11633.814012648001</v>
      </c>
      <c r="J1114" s="1">
        <v>14437.588370859134</v>
      </c>
      <c r="K1114" s="1">
        <v>17860.246324216547</v>
      </c>
      <c r="L1114" s="1">
        <v>24975.742235920421</v>
      </c>
      <c r="M1114" s="1">
        <v>37606.073662400391</v>
      </c>
      <c r="N1114" s="1">
        <v>36466.455413977128</v>
      </c>
      <c r="O1114" s="1">
        <v>38372.991666002279</v>
      </c>
      <c r="P1114" s="1">
        <v>40535.820488500271</v>
      </c>
      <c r="Q1114" s="1">
        <v>43196.179110156801</v>
      </c>
      <c r="R1114" s="1">
        <v>33186.26571065731</v>
      </c>
      <c r="S1114" s="1">
        <v>25743.645969308011</v>
      </c>
      <c r="T1114" s="1">
        <v>22785.177035353729</v>
      </c>
      <c r="U1114" s="21">
        <v>0.52370000000000005</v>
      </c>
    </row>
    <row r="1115" spans="1:21" x14ac:dyDescent="0.3">
      <c r="A1115" s="2" t="s">
        <v>2491</v>
      </c>
      <c r="B1115" s="2" t="s">
        <v>2490</v>
      </c>
      <c r="C1115" s="2">
        <v>2506</v>
      </c>
      <c r="D1115" s="2" t="s">
        <v>8</v>
      </c>
      <c r="E1115" s="2">
        <v>915</v>
      </c>
      <c r="F1115" s="2" t="s">
        <v>2632</v>
      </c>
      <c r="G1115" s="2" t="s">
        <v>2741</v>
      </c>
      <c r="H1115" s="8" t="s">
        <v>2510</v>
      </c>
      <c r="I1115" s="1">
        <v>6038.3117712705889</v>
      </c>
      <c r="J1115" s="1">
        <v>7493.5579779545678</v>
      </c>
      <c r="K1115" s="1">
        <v>9270.0240437110097</v>
      </c>
      <c r="L1115" s="1">
        <v>12963.188011723401</v>
      </c>
      <c r="M1115" s="1">
        <v>19518.723354187052</v>
      </c>
      <c r="N1115" s="1">
        <v>18927.225993413733</v>
      </c>
      <c r="O1115" s="1">
        <v>19916.77768131606</v>
      </c>
      <c r="P1115" s="1">
        <v>21039.353194723324</v>
      </c>
      <c r="Q1115" s="1">
        <v>22420.162167901453</v>
      </c>
      <c r="R1115" s="1">
        <v>17224.705386154314</v>
      </c>
      <c r="S1115" s="1">
        <v>13361.753963308656</v>
      </c>
      <c r="T1115" s="1">
        <v>11826.216454335843</v>
      </c>
      <c r="U1115" s="21">
        <v>0.52370000000000005</v>
      </c>
    </row>
    <row r="1116" spans="1:21" x14ac:dyDescent="0.3">
      <c r="A1116" s="2" t="s">
        <v>2491</v>
      </c>
      <c r="B1116" s="2" t="s">
        <v>2490</v>
      </c>
      <c r="C1116" s="2">
        <v>2506</v>
      </c>
      <c r="D1116" s="2" t="s">
        <v>8</v>
      </c>
      <c r="E1116" s="2">
        <v>915</v>
      </c>
      <c r="F1116" s="2" t="s">
        <v>2648</v>
      </c>
      <c r="G1116" s="2" t="s">
        <v>2741</v>
      </c>
      <c r="H1116" s="8" t="s">
        <v>2526</v>
      </c>
      <c r="I1116" s="1">
        <v>6038.3117712705889</v>
      </c>
      <c r="J1116" s="1">
        <v>7493.5579779545678</v>
      </c>
      <c r="K1116" s="1">
        <v>9270.0240437110097</v>
      </c>
      <c r="L1116" s="1">
        <v>12963.188011723401</v>
      </c>
      <c r="M1116" s="1">
        <v>19518.723354187052</v>
      </c>
      <c r="N1116" s="1">
        <v>18927.225993413733</v>
      </c>
      <c r="O1116" s="1">
        <v>19916.77768131606</v>
      </c>
      <c r="P1116" s="1">
        <v>21039.353194723324</v>
      </c>
      <c r="Q1116" s="1">
        <v>22420.162167901453</v>
      </c>
      <c r="R1116" s="1">
        <v>17224.705386154314</v>
      </c>
      <c r="S1116" s="1">
        <v>13361.753963308656</v>
      </c>
      <c r="T1116" s="1">
        <v>11826.216454335843</v>
      </c>
      <c r="U1116" s="21">
        <v>0.52370000000000005</v>
      </c>
    </row>
    <row r="1117" spans="1:21" x14ac:dyDescent="0.3">
      <c r="A1117" s="2" t="s">
        <v>2491</v>
      </c>
      <c r="B1117" s="2" t="s">
        <v>2490</v>
      </c>
      <c r="C1117" s="2">
        <v>2506</v>
      </c>
      <c r="D1117" s="2" t="s">
        <v>8</v>
      </c>
      <c r="E1117" s="2">
        <v>915</v>
      </c>
      <c r="F1117" s="2" t="s">
        <v>2637</v>
      </c>
      <c r="G1117" s="2" t="s">
        <v>2741</v>
      </c>
      <c r="H1117" s="8" t="s">
        <v>2515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21">
        <v>0.52370000000000005</v>
      </c>
    </row>
    <row r="1118" spans="1:21" x14ac:dyDescent="0.3">
      <c r="A1118" s="2" t="s">
        <v>2491</v>
      </c>
      <c r="B1118" s="2" t="s">
        <v>2490</v>
      </c>
      <c r="C1118" s="2">
        <v>2506</v>
      </c>
      <c r="D1118" s="2" t="s">
        <v>8</v>
      </c>
      <c r="E1118" s="2">
        <v>915</v>
      </c>
      <c r="F1118" s="2" t="s">
        <v>920</v>
      </c>
      <c r="G1118" s="2" t="s">
        <v>2741</v>
      </c>
      <c r="H1118" s="8" t="s">
        <v>2495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21">
        <v>0.52370000000000005</v>
      </c>
    </row>
    <row r="1119" spans="1:21" x14ac:dyDescent="0.3">
      <c r="A1119" s="2" t="s">
        <v>2491</v>
      </c>
      <c r="B1119" s="2" t="s">
        <v>2490</v>
      </c>
      <c r="C1119" s="2">
        <v>2506</v>
      </c>
      <c r="D1119" s="2" t="s">
        <v>8</v>
      </c>
      <c r="E1119" s="2">
        <v>905</v>
      </c>
      <c r="F1119" s="2" t="s">
        <v>2649</v>
      </c>
      <c r="G1119" s="2" t="s">
        <v>2741</v>
      </c>
      <c r="H1119" s="8" t="s">
        <v>2527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21">
        <v>0.52370000000000005</v>
      </c>
    </row>
    <row r="1120" spans="1:21" x14ac:dyDescent="0.3">
      <c r="A1120" s="2" t="s">
        <v>2491</v>
      </c>
      <c r="B1120" s="2" t="s">
        <v>2490</v>
      </c>
      <c r="C1120" s="2">
        <v>2506</v>
      </c>
      <c r="D1120" s="2" t="s">
        <v>8</v>
      </c>
      <c r="E1120" s="2">
        <v>915</v>
      </c>
      <c r="F1120" s="2" t="s">
        <v>2650</v>
      </c>
      <c r="G1120" s="2" t="s">
        <v>2741</v>
      </c>
      <c r="H1120" s="8" t="s">
        <v>2528</v>
      </c>
      <c r="I1120" s="1">
        <v>2001868.0830587354</v>
      </c>
      <c r="J1120" s="1">
        <v>2484322.6240802156</v>
      </c>
      <c r="K1120" s="1">
        <v>3073270.4711580803</v>
      </c>
      <c r="L1120" s="1">
        <v>4297656.9144421881</v>
      </c>
      <c r="M1120" s="1">
        <v>6470998.9786728462</v>
      </c>
      <c r="N1120" s="1">
        <v>6274901.1730942465</v>
      </c>
      <c r="O1120" s="1">
        <v>6602965.0451807547</v>
      </c>
      <c r="P1120" s="1">
        <v>6975130.0105284126</v>
      </c>
      <c r="Q1120" s="1">
        <v>7432906.5409417739</v>
      </c>
      <c r="R1120" s="1">
        <v>5710468.2995486585</v>
      </c>
      <c r="S1120" s="1">
        <v>4429792.5986691341</v>
      </c>
      <c r="T1120" s="1">
        <v>3920719.2606249526</v>
      </c>
      <c r="U1120" s="21">
        <v>0.52370000000000005</v>
      </c>
    </row>
    <row r="1121" spans="1:21" x14ac:dyDescent="0.3">
      <c r="A1121" s="2" t="s">
        <v>2491</v>
      </c>
      <c r="B1121" s="2" t="s">
        <v>2490</v>
      </c>
      <c r="C1121" s="2">
        <v>2506</v>
      </c>
      <c r="D1121" s="2" t="s">
        <v>8</v>
      </c>
      <c r="E1121" s="2">
        <v>901</v>
      </c>
      <c r="F1121" s="2" t="s">
        <v>2651</v>
      </c>
      <c r="G1121" s="2" t="s">
        <v>2741</v>
      </c>
      <c r="H1121" s="8" t="s">
        <v>2529</v>
      </c>
      <c r="I1121" s="1">
        <v>237183.20906668343</v>
      </c>
      <c r="J1121" s="1">
        <v>294344.87583017268</v>
      </c>
      <c r="K1121" s="1">
        <v>364123.9694302897</v>
      </c>
      <c r="L1121" s="1">
        <v>509190.42421493644</v>
      </c>
      <c r="M1121" s="1">
        <v>766690.03148486908</v>
      </c>
      <c r="N1121" s="1">
        <v>743456.17945851549</v>
      </c>
      <c r="O1121" s="1">
        <v>782325.4948838501</v>
      </c>
      <c r="P1121" s="1">
        <v>826419.94922395586</v>
      </c>
      <c r="Q1121" s="1">
        <v>880657.74213234487</v>
      </c>
      <c r="R1121" s="1">
        <v>676581.6429277563</v>
      </c>
      <c r="S1121" s="1">
        <v>524845.98408044095</v>
      </c>
      <c r="T1121" s="1">
        <v>464530.49726618576</v>
      </c>
      <c r="U1121" s="21">
        <v>0.52370000000000005</v>
      </c>
    </row>
    <row r="1122" spans="1:21" x14ac:dyDescent="0.3">
      <c r="A1122" s="2" t="s">
        <v>2491</v>
      </c>
      <c r="B1122" s="2" t="s">
        <v>2490</v>
      </c>
      <c r="C1122" s="2">
        <v>2506</v>
      </c>
      <c r="D1122" s="2" t="s">
        <v>8</v>
      </c>
      <c r="E1122" s="2">
        <v>915</v>
      </c>
      <c r="F1122" s="2" t="s">
        <v>2652</v>
      </c>
      <c r="G1122" s="2" t="s">
        <v>2741</v>
      </c>
      <c r="H1122" s="8" t="s">
        <v>762</v>
      </c>
      <c r="I1122" s="1">
        <v>98759.943636781187</v>
      </c>
      <c r="J1122" s="1">
        <v>122561.30381721249</v>
      </c>
      <c r="K1122" s="1">
        <v>151616.39324825117</v>
      </c>
      <c r="L1122" s="1">
        <v>212020.14170285384</v>
      </c>
      <c r="M1122" s="1">
        <v>319239.56419292599</v>
      </c>
      <c r="N1122" s="1">
        <v>309565.29624783347</v>
      </c>
      <c r="O1122" s="1">
        <v>325749.96385441377</v>
      </c>
      <c r="P1122" s="1">
        <v>344110.31002925255</v>
      </c>
      <c r="Q1122" s="1">
        <v>366694.20790167712</v>
      </c>
      <c r="R1122" s="1">
        <v>281719.62587132386</v>
      </c>
      <c r="S1122" s="1">
        <v>218538.90926655935</v>
      </c>
      <c r="T1122" s="1">
        <v>193424.34023091514</v>
      </c>
      <c r="U1122" s="21">
        <v>0.52370000000000005</v>
      </c>
    </row>
    <row r="1123" spans="1:21" x14ac:dyDescent="0.3">
      <c r="A1123" s="2" t="s">
        <v>2491</v>
      </c>
      <c r="B1123" s="2" t="s">
        <v>2490</v>
      </c>
      <c r="C1123" s="2">
        <v>2506</v>
      </c>
      <c r="D1123" s="2" t="s">
        <v>8</v>
      </c>
      <c r="E1123" s="2">
        <v>901</v>
      </c>
      <c r="F1123" s="2" t="s">
        <v>2653</v>
      </c>
      <c r="G1123" s="2" t="s">
        <v>2741</v>
      </c>
      <c r="H1123" s="8" t="s">
        <v>2530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21">
        <v>0.52370000000000005</v>
      </c>
    </row>
    <row r="1124" spans="1:21" x14ac:dyDescent="0.3">
      <c r="A1124" s="2" t="s">
        <v>2491</v>
      </c>
      <c r="B1124" s="2" t="s">
        <v>2490</v>
      </c>
      <c r="C1124" s="2">
        <v>2506</v>
      </c>
      <c r="D1124" s="2" t="s">
        <v>8</v>
      </c>
      <c r="E1124" s="2">
        <v>915</v>
      </c>
      <c r="F1124" s="2" t="s">
        <v>2654</v>
      </c>
      <c r="G1124" s="2" t="s">
        <v>2741</v>
      </c>
      <c r="H1124" s="8" t="s">
        <v>2531</v>
      </c>
      <c r="I1124" s="1">
        <v>31479.732034224009</v>
      </c>
      <c r="J1124" s="1">
        <v>39066.415591736477</v>
      </c>
      <c r="K1124" s="1">
        <v>48327.72534788007</v>
      </c>
      <c r="L1124" s="1">
        <v>67581.420167784658</v>
      </c>
      <c r="M1124" s="1">
        <v>101757.61108649518</v>
      </c>
      <c r="N1124" s="1">
        <v>98673.938178996919</v>
      </c>
      <c r="O1124" s="1">
        <v>103832.80097859439</v>
      </c>
      <c r="P1124" s="1">
        <v>109685.16132182427</v>
      </c>
      <c r="Q1124" s="1">
        <v>116883.77876865958</v>
      </c>
      <c r="R1124" s="1">
        <v>89798.130746484487</v>
      </c>
      <c r="S1124" s="1">
        <v>69659.277328715791</v>
      </c>
      <c r="T1124" s="1">
        <v>61654.008448604196</v>
      </c>
      <c r="U1124" s="21">
        <v>0.52370000000000005</v>
      </c>
    </row>
    <row r="1125" spans="1:21" x14ac:dyDescent="0.3">
      <c r="A1125" s="2" t="s">
        <v>2491</v>
      </c>
      <c r="B1125" s="2" t="s">
        <v>2490</v>
      </c>
      <c r="C1125" s="2">
        <v>2506</v>
      </c>
      <c r="D1125" s="2" t="s">
        <v>8</v>
      </c>
      <c r="E1125" s="2">
        <v>901</v>
      </c>
      <c r="F1125" s="2" t="s">
        <v>2655</v>
      </c>
      <c r="G1125" s="2" t="s">
        <v>2741</v>
      </c>
      <c r="H1125" s="8" t="s">
        <v>2532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21">
        <v>0.52370000000000005</v>
      </c>
    </row>
    <row r="1126" spans="1:21" x14ac:dyDescent="0.3">
      <c r="A1126" s="2" t="s">
        <v>2491</v>
      </c>
      <c r="B1126" s="2" t="s">
        <v>2490</v>
      </c>
      <c r="C1126" s="2">
        <v>2506</v>
      </c>
      <c r="D1126" s="2" t="s">
        <v>8</v>
      </c>
      <c r="E1126" s="2">
        <v>915</v>
      </c>
      <c r="F1126" s="2">
        <v>131653</v>
      </c>
      <c r="G1126" s="2" t="s">
        <v>2741</v>
      </c>
      <c r="H1126" s="8" t="s">
        <v>2533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21">
        <v>0.52370000000000005</v>
      </c>
    </row>
    <row r="1127" spans="1:21" x14ac:dyDescent="0.3">
      <c r="A1127" s="2" t="s">
        <v>2491</v>
      </c>
      <c r="B1127" s="2" t="s">
        <v>2490</v>
      </c>
      <c r="C1127" s="2">
        <v>2506</v>
      </c>
      <c r="D1127" s="2" t="s">
        <v>8</v>
      </c>
      <c r="E1127" s="2">
        <v>915</v>
      </c>
      <c r="F1127" s="2" t="s">
        <v>2652</v>
      </c>
      <c r="G1127" s="2" t="s">
        <v>2741</v>
      </c>
      <c r="H1127" s="8" t="s">
        <v>762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21">
        <v>0.52370000000000005</v>
      </c>
    </row>
    <row r="1128" spans="1:21" x14ac:dyDescent="0.3">
      <c r="A1128" s="2" t="s">
        <v>2491</v>
      </c>
      <c r="B1128" s="2" t="s">
        <v>2490</v>
      </c>
      <c r="C1128" s="2">
        <v>2506</v>
      </c>
      <c r="D1128" s="2" t="s">
        <v>8</v>
      </c>
      <c r="E1128" s="2">
        <v>915</v>
      </c>
      <c r="F1128" s="2">
        <v>210852</v>
      </c>
      <c r="G1128" s="2" t="s">
        <v>2741</v>
      </c>
      <c r="H1128" s="8" t="s">
        <v>2534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21">
        <v>0.52370000000000005</v>
      </c>
    </row>
    <row r="1129" spans="1:21" x14ac:dyDescent="0.3">
      <c r="A1129" s="2" t="s">
        <v>2491</v>
      </c>
      <c r="B1129" s="2" t="s">
        <v>2490</v>
      </c>
      <c r="C1129" s="2">
        <v>2506</v>
      </c>
      <c r="D1129" s="2" t="s">
        <v>8</v>
      </c>
      <c r="E1129" s="2">
        <v>915</v>
      </c>
      <c r="F1129" s="2">
        <v>210852</v>
      </c>
      <c r="G1129" s="2" t="s">
        <v>2741</v>
      </c>
      <c r="H1129" s="8" t="s">
        <v>2534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21">
        <v>0.52370000000000005</v>
      </c>
    </row>
    <row r="1130" spans="1:21" x14ac:dyDescent="0.3">
      <c r="A1130" s="2" t="s">
        <v>2491</v>
      </c>
      <c r="B1130" s="2" t="s">
        <v>2490</v>
      </c>
      <c r="C1130" s="2">
        <v>2506</v>
      </c>
      <c r="D1130" s="2" t="s">
        <v>252</v>
      </c>
      <c r="E1130" s="2">
        <v>999</v>
      </c>
      <c r="F1130" s="2" t="s">
        <v>252</v>
      </c>
      <c r="G1130" s="2" t="s">
        <v>2741</v>
      </c>
      <c r="H1130" s="8" t="s">
        <v>1502</v>
      </c>
      <c r="I1130" s="1">
        <v>11863886.263995584</v>
      </c>
      <c r="J1130" s="1">
        <v>14723108.532768372</v>
      </c>
      <c r="K1130" s="1">
        <v>18213453.542156208</v>
      </c>
      <c r="L1130" s="1">
        <v>25469666.690879725</v>
      </c>
      <c r="M1130" s="1">
        <v>38349777.663723171</v>
      </c>
      <c r="N1130" s="1">
        <v>37187622.134249479</v>
      </c>
      <c r="O1130" s="1">
        <v>39131862.366010115</v>
      </c>
      <c r="P1130" s="1">
        <v>41337463.652975097</v>
      </c>
      <c r="Q1130" s="1">
        <v>44050433.971604869</v>
      </c>
      <c r="R1130" s="1">
        <v>33842562.850835852</v>
      </c>
      <c r="S1130" s="1">
        <v>26252756.616909441</v>
      </c>
      <c r="T1130" s="1">
        <v>23235780.506595217</v>
      </c>
      <c r="U1130" s="21">
        <v>0.52370000000000005</v>
      </c>
    </row>
    <row r="1131" spans="1:21" x14ac:dyDescent="0.3">
      <c r="A1131" s="2" t="s">
        <v>2491</v>
      </c>
      <c r="B1131" s="2" t="s">
        <v>2490</v>
      </c>
      <c r="C1131" s="2">
        <v>2506</v>
      </c>
      <c r="D1131" s="2" t="s">
        <v>8</v>
      </c>
      <c r="E1131" s="2">
        <v>905</v>
      </c>
      <c r="F1131" s="2" t="s">
        <v>2656</v>
      </c>
      <c r="G1131" s="2" t="s">
        <v>2742</v>
      </c>
      <c r="H1131" s="8" t="s">
        <v>2535</v>
      </c>
      <c r="I1131" s="1">
        <v>3311074.7135997205</v>
      </c>
      <c r="J1131" s="1">
        <v>4109050.8863337315</v>
      </c>
      <c r="K1131" s="1">
        <v>5083166.1842353558</v>
      </c>
      <c r="L1131" s="1">
        <v>7108292.1285173511</v>
      </c>
      <c r="M1131" s="1">
        <v>10702983.513916502</v>
      </c>
      <c r="N1131" s="1">
        <v>10378639.222232901</v>
      </c>
      <c r="O1131" s="1">
        <v>10921254.392784765</v>
      </c>
      <c r="P1131" s="1">
        <v>11536812.439031009</v>
      </c>
      <c r="Q1131" s="1">
        <v>12293971.368312273</v>
      </c>
      <c r="R1131" s="1">
        <v>9445071.5056900159</v>
      </c>
      <c r="S1131" s="1">
        <v>7326843.5538138393</v>
      </c>
      <c r="T1131" s="1">
        <v>6484840.0915325368</v>
      </c>
      <c r="U1131" s="21">
        <v>0.52370000000000005</v>
      </c>
    </row>
    <row r="1132" spans="1:21" x14ac:dyDescent="0.3">
      <c r="A1132" s="2" t="s">
        <v>2491</v>
      </c>
      <c r="B1132" s="2" t="s">
        <v>2490</v>
      </c>
      <c r="C1132" s="2">
        <v>2506</v>
      </c>
      <c r="D1132" s="2" t="s">
        <v>8</v>
      </c>
      <c r="E1132" s="2">
        <v>924</v>
      </c>
      <c r="F1132" s="2" t="s">
        <v>2657</v>
      </c>
      <c r="G1132" s="2" t="s">
        <v>2742</v>
      </c>
      <c r="H1132" s="8" t="s">
        <v>2536</v>
      </c>
      <c r="I1132" s="1">
        <v>805832.83358196437</v>
      </c>
      <c r="J1132" s="1">
        <v>1000040.2906846302</v>
      </c>
      <c r="K1132" s="1">
        <v>1237115.6087133801</v>
      </c>
      <c r="L1132" s="1">
        <v>1729980.6507911936</v>
      </c>
      <c r="M1132" s="1">
        <v>2604838.6940274425</v>
      </c>
      <c r="N1132" s="1">
        <v>2525901.3995743738</v>
      </c>
      <c r="O1132" s="1">
        <v>2657960.3708305657</v>
      </c>
      <c r="P1132" s="1">
        <v>2807771.8150131432</v>
      </c>
      <c r="Q1132" s="1">
        <v>2992045.3751803418</v>
      </c>
      <c r="R1132" s="1">
        <v>2298694.3494669134</v>
      </c>
      <c r="S1132" s="1">
        <v>1783170.6055834179</v>
      </c>
      <c r="T1132" s="1">
        <v>1578248.0065526327</v>
      </c>
      <c r="U1132" s="21">
        <v>0.52370000000000005</v>
      </c>
    </row>
    <row r="1133" spans="1:21" x14ac:dyDescent="0.3">
      <c r="A1133" s="2" t="s">
        <v>2491</v>
      </c>
      <c r="B1133" s="2" t="s">
        <v>2490</v>
      </c>
      <c r="C1133" s="2">
        <v>2506</v>
      </c>
      <c r="D1133" s="2" t="s">
        <v>8</v>
      </c>
      <c r="E1133" s="2">
        <v>905</v>
      </c>
      <c r="F1133" s="2" t="s">
        <v>2658</v>
      </c>
      <c r="G1133" s="2" t="s">
        <v>2742</v>
      </c>
      <c r="H1133" s="8" t="s">
        <v>2537</v>
      </c>
      <c r="I1133" s="1">
        <v>677364.39603053185</v>
      </c>
      <c r="J1133" s="1">
        <v>840610.68161588139</v>
      </c>
      <c r="K1133" s="1">
        <v>1039890.6971700707</v>
      </c>
      <c r="L1133" s="1">
        <v>1454181.6240706607</v>
      </c>
      <c r="M1133" s="1">
        <v>2189567.0109319165</v>
      </c>
      <c r="N1133" s="1">
        <v>2123214.151438945</v>
      </c>
      <c r="O1133" s="1">
        <v>2234219.8607840771</v>
      </c>
      <c r="P1133" s="1">
        <v>2360147.8872658517</v>
      </c>
      <c r="Q1133" s="1">
        <v>2515043.9694125899</v>
      </c>
      <c r="R1133" s="1">
        <v>1932229.1730957103</v>
      </c>
      <c r="S1133" s="1">
        <v>1498891.8668173801</v>
      </c>
      <c r="T1133" s="1">
        <v>1326638.6813663852</v>
      </c>
      <c r="U1133" s="21">
        <v>0.52370000000000005</v>
      </c>
    </row>
    <row r="1134" spans="1:21" x14ac:dyDescent="0.3">
      <c r="A1134" s="2" t="s">
        <v>2491</v>
      </c>
      <c r="B1134" s="2" t="s">
        <v>2490</v>
      </c>
      <c r="C1134" s="2">
        <v>2506</v>
      </c>
      <c r="D1134" s="2" t="s">
        <v>8</v>
      </c>
      <c r="E1134" s="2">
        <v>924</v>
      </c>
      <c r="F1134" s="2" t="s">
        <v>2659</v>
      </c>
      <c r="G1134" s="2" t="s">
        <v>2742</v>
      </c>
      <c r="H1134" s="8" t="s">
        <v>2538</v>
      </c>
      <c r="I1134" s="1">
        <v>1215746.982792319</v>
      </c>
      <c r="J1134" s="1">
        <v>1508744.6371058417</v>
      </c>
      <c r="K1134" s="1">
        <v>1866416.3409340596</v>
      </c>
      <c r="L1134" s="1">
        <v>2609993.8707381543</v>
      </c>
      <c r="M1134" s="1">
        <v>3929878.0726616275</v>
      </c>
      <c r="N1134" s="1">
        <v>3810786.651262817</v>
      </c>
      <c r="O1134" s="1">
        <v>4010021.8886031965</v>
      </c>
      <c r="P1134" s="1">
        <v>4236039.9951664889</v>
      </c>
      <c r="Q1134" s="1">
        <v>4514050.5395939816</v>
      </c>
      <c r="R1134" s="1">
        <v>3468003.0438867691</v>
      </c>
      <c r="S1134" s="1">
        <v>2690240.6965792724</v>
      </c>
      <c r="T1134" s="1">
        <v>2381077.2806754741</v>
      </c>
      <c r="U1134" s="21">
        <v>0.52370000000000005</v>
      </c>
    </row>
    <row r="1135" spans="1:21" x14ac:dyDescent="0.3">
      <c r="A1135" s="2" t="s">
        <v>2491</v>
      </c>
      <c r="B1135" s="2" t="s">
        <v>2490</v>
      </c>
      <c r="C1135" s="2">
        <v>2506</v>
      </c>
      <c r="D1135" s="2" t="s">
        <v>8</v>
      </c>
      <c r="E1135" s="2">
        <v>905</v>
      </c>
      <c r="F1135" s="2" t="s">
        <v>2660</v>
      </c>
      <c r="G1135" s="2" t="s">
        <v>2742</v>
      </c>
      <c r="H1135" s="8" t="s">
        <v>2539</v>
      </c>
      <c r="I1135" s="1">
        <v>356569.01932882972</v>
      </c>
      <c r="J1135" s="1">
        <v>442502.92477374838</v>
      </c>
      <c r="K1135" s="1">
        <v>547405.21980785043</v>
      </c>
      <c r="L1135" s="1">
        <v>765490.65563450218</v>
      </c>
      <c r="M1135" s="1">
        <v>1152602.3015351391</v>
      </c>
      <c r="N1135" s="1">
        <v>1117673.7251621846</v>
      </c>
      <c r="O1135" s="1">
        <v>1176107.8518346925</v>
      </c>
      <c r="P1135" s="1">
        <v>1242397.1832075175</v>
      </c>
      <c r="Q1135" s="1">
        <v>1323935.4873058787</v>
      </c>
      <c r="R1135" s="1">
        <v>1017137.9916139524</v>
      </c>
      <c r="S1135" s="1">
        <v>789026.41792666889</v>
      </c>
      <c r="T1135" s="1">
        <v>698351.22186903644</v>
      </c>
      <c r="U1135" s="21">
        <v>0.52370000000000005</v>
      </c>
    </row>
    <row r="1136" spans="1:21" x14ac:dyDescent="0.3">
      <c r="A1136" s="2" t="s">
        <v>2491</v>
      </c>
      <c r="B1136" s="2" t="s">
        <v>2490</v>
      </c>
      <c r="C1136" s="2">
        <v>2506</v>
      </c>
      <c r="D1136" s="2" t="s">
        <v>8</v>
      </c>
      <c r="E1136" s="2">
        <v>905</v>
      </c>
      <c r="F1136" s="2" t="s">
        <v>2660</v>
      </c>
      <c r="G1136" s="2" t="s">
        <v>2742</v>
      </c>
      <c r="H1136" s="8" t="s">
        <v>2539</v>
      </c>
      <c r="I1136" s="1">
        <v>351928.91219437332</v>
      </c>
      <c r="J1136" s="1">
        <v>436744.54177646682</v>
      </c>
      <c r="K1136" s="1">
        <v>540281.72133159428</v>
      </c>
      <c r="L1136" s="1">
        <v>755529.16582460445</v>
      </c>
      <c r="M1136" s="1">
        <v>1137603.2470109661</v>
      </c>
      <c r="N1136" s="1">
        <v>1103129.2034988014</v>
      </c>
      <c r="O1136" s="1">
        <v>1160802.9146742502</v>
      </c>
      <c r="P1136" s="1">
        <v>1226229.6091303281</v>
      </c>
      <c r="Q1136" s="1">
        <v>1306706.8382444114</v>
      </c>
      <c r="R1136" s="1">
        <v>1003901.7624527698</v>
      </c>
      <c r="S1136" s="1">
        <v>778758.65232553077</v>
      </c>
      <c r="T1136" s="1">
        <v>689263.43153590464</v>
      </c>
      <c r="U1136" s="21">
        <v>0.52370000000000005</v>
      </c>
    </row>
    <row r="1137" spans="1:21" x14ac:dyDescent="0.3">
      <c r="A1137" s="2" t="s">
        <v>2491</v>
      </c>
      <c r="B1137" s="2" t="s">
        <v>2490</v>
      </c>
      <c r="C1137" s="2">
        <v>2506</v>
      </c>
      <c r="D1137" s="2" t="s">
        <v>8</v>
      </c>
      <c r="E1137" s="2">
        <v>905</v>
      </c>
      <c r="F1137" s="2" t="s">
        <v>2661</v>
      </c>
      <c r="G1137" s="2" t="s">
        <v>2742</v>
      </c>
      <c r="H1137" s="8" t="s">
        <v>2540</v>
      </c>
      <c r="I1137" s="1">
        <v>268556.33135196799</v>
      </c>
      <c r="J1137" s="1">
        <v>333278.98849272064</v>
      </c>
      <c r="K1137" s="1">
        <v>412288.02735366469</v>
      </c>
      <c r="L1137" s="1">
        <v>576542.97209660301</v>
      </c>
      <c r="M1137" s="1">
        <v>868103.02866681083</v>
      </c>
      <c r="N1137" s="1">
        <v>841795.94694747322</v>
      </c>
      <c r="O1137" s="1">
        <v>885806.65408760437</v>
      </c>
      <c r="P1137" s="1">
        <v>935733.64907659788</v>
      </c>
      <c r="Q1137" s="1">
        <v>997145.68048228452</v>
      </c>
      <c r="R1137" s="1">
        <v>766075.66193136759</v>
      </c>
      <c r="S1137" s="1">
        <v>594269.35221973783</v>
      </c>
      <c r="T1137" s="1">
        <v>525975.70729316841</v>
      </c>
      <c r="U1137" s="21">
        <v>0.52370000000000005</v>
      </c>
    </row>
    <row r="1138" spans="1:21" x14ac:dyDescent="0.3">
      <c r="A1138" s="2" t="s">
        <v>2491</v>
      </c>
      <c r="B1138" s="2" t="s">
        <v>2490</v>
      </c>
      <c r="C1138" s="2">
        <v>2506</v>
      </c>
      <c r="D1138" s="2" t="s">
        <v>8</v>
      </c>
      <c r="E1138" s="2">
        <v>905</v>
      </c>
      <c r="F1138" s="2" t="s">
        <v>2662</v>
      </c>
      <c r="G1138" s="2" t="s">
        <v>2742</v>
      </c>
      <c r="H1138" s="8" t="s">
        <v>2541</v>
      </c>
      <c r="I1138" s="1">
        <v>242619.36696965227</v>
      </c>
      <c r="J1138" s="1">
        <v>301091.15955421457</v>
      </c>
      <c r="K1138" s="1">
        <v>372469.56607630843</v>
      </c>
      <c r="L1138" s="1">
        <v>520860.89431104634</v>
      </c>
      <c r="M1138" s="1">
        <v>784262.30437123578</v>
      </c>
      <c r="N1138" s="1">
        <v>760495.94041536376</v>
      </c>
      <c r="O1138" s="1">
        <v>800256.1272352793</v>
      </c>
      <c r="P1138" s="1">
        <v>845361.21136398322</v>
      </c>
      <c r="Q1138" s="1">
        <v>900842.11590628047</v>
      </c>
      <c r="R1138" s="1">
        <v>692088.66241568036</v>
      </c>
      <c r="S1138" s="1">
        <v>536875.27424574189</v>
      </c>
      <c r="T1138" s="1">
        <v>475177.37713521422</v>
      </c>
      <c r="U1138" s="21">
        <v>0.52370000000000005</v>
      </c>
    </row>
    <row r="1139" spans="1:21" x14ac:dyDescent="0.3">
      <c r="A1139" s="2" t="s">
        <v>2491</v>
      </c>
      <c r="B1139" s="2" t="s">
        <v>2490</v>
      </c>
      <c r="C1139" s="2">
        <v>2506</v>
      </c>
      <c r="D1139" s="2" t="s">
        <v>8</v>
      </c>
      <c r="E1139" s="2">
        <v>922</v>
      </c>
      <c r="F1139" s="2" t="s">
        <v>2663</v>
      </c>
      <c r="G1139" s="2" t="s">
        <v>2742</v>
      </c>
      <c r="H1139" s="8" t="s">
        <v>2542</v>
      </c>
      <c r="I1139" s="1">
        <v>238177.85320011768</v>
      </c>
      <c r="J1139" s="1">
        <v>295579.23135265242</v>
      </c>
      <c r="K1139" s="1">
        <v>365650.94839082321</v>
      </c>
      <c r="L1139" s="1">
        <v>511325.74935131194</v>
      </c>
      <c r="M1139" s="1">
        <v>769905.19897071156</v>
      </c>
      <c r="N1139" s="1">
        <v>746573.91418465273</v>
      </c>
      <c r="O1139" s="1">
        <v>785606.23076302232</v>
      </c>
      <c r="P1139" s="1">
        <v>829885.59823630878</v>
      </c>
      <c r="Q1139" s="1">
        <v>884350.84106722404</v>
      </c>
      <c r="R1139" s="1">
        <v>679418.93467608676</v>
      </c>
      <c r="S1139" s="1">
        <v>527046.96188606368</v>
      </c>
      <c r="T1139" s="1">
        <v>466478.53792102495</v>
      </c>
      <c r="U1139" s="21">
        <v>0.52370000000000005</v>
      </c>
    </row>
    <row r="1140" spans="1:21" x14ac:dyDescent="0.3">
      <c r="A1140" s="2" t="s">
        <v>2491</v>
      </c>
      <c r="B1140" s="2" t="s">
        <v>2490</v>
      </c>
      <c r="C1140" s="2">
        <v>2506</v>
      </c>
      <c r="D1140" s="2" t="s">
        <v>8</v>
      </c>
      <c r="E1140" s="2">
        <v>905</v>
      </c>
      <c r="F1140" s="2" t="s">
        <v>2664</v>
      </c>
      <c r="G1140" s="2" t="s">
        <v>2742</v>
      </c>
      <c r="H1140" s="8" t="s">
        <v>2543</v>
      </c>
      <c r="I1140" s="1">
        <v>206107.70845936946</v>
      </c>
      <c r="J1140" s="1">
        <v>255780.11231418257</v>
      </c>
      <c r="K1140" s="1">
        <v>316416.82069200248</v>
      </c>
      <c r="L1140" s="1">
        <v>442476.81746682542</v>
      </c>
      <c r="M1140" s="1">
        <v>666239.09048958472</v>
      </c>
      <c r="N1140" s="1">
        <v>646049.31390852202</v>
      </c>
      <c r="O1140" s="1">
        <v>679826.01152225491</v>
      </c>
      <c r="P1140" s="1">
        <v>718143.25571322278</v>
      </c>
      <c r="Q1140" s="1">
        <v>765274.86866436969</v>
      </c>
      <c r="R1140" s="1">
        <v>587936.61051406723</v>
      </c>
      <c r="S1140" s="1">
        <v>456081.20194760215</v>
      </c>
      <c r="T1140" s="1">
        <v>403668.18830799684</v>
      </c>
      <c r="U1140" s="21">
        <v>0.52370000000000005</v>
      </c>
    </row>
    <row r="1141" spans="1:21" x14ac:dyDescent="0.3">
      <c r="A1141" s="2" t="s">
        <v>2491</v>
      </c>
      <c r="B1141" s="2" t="s">
        <v>2490</v>
      </c>
      <c r="C1141" s="2">
        <v>2506</v>
      </c>
      <c r="D1141" s="2" t="s">
        <v>8</v>
      </c>
      <c r="E1141" s="2">
        <v>905</v>
      </c>
      <c r="F1141" s="2" t="s">
        <v>2665</v>
      </c>
      <c r="G1141" s="2" t="s">
        <v>2742</v>
      </c>
      <c r="H1141" s="8" t="s">
        <v>2544</v>
      </c>
      <c r="I1141" s="1">
        <v>132842.85896795298</v>
      </c>
      <c r="J1141" s="1">
        <v>164858.27551500048</v>
      </c>
      <c r="K1141" s="1">
        <v>203940.52896164221</v>
      </c>
      <c r="L1141" s="1">
        <v>285190.13625791483</v>
      </c>
      <c r="M1141" s="1">
        <v>429411.91379211511</v>
      </c>
      <c r="N1141" s="1">
        <v>416398.97185510211</v>
      </c>
      <c r="O1141" s="1">
        <v>438169.10898895335</v>
      </c>
      <c r="P1141" s="1">
        <v>462865.77028391312</v>
      </c>
      <c r="Q1141" s="1">
        <v>493243.56769383204</v>
      </c>
      <c r="R1141" s="1">
        <v>378943.51849539485</v>
      </c>
      <c r="S1141" s="1">
        <v>293958.58719279047</v>
      </c>
      <c r="T1141" s="1">
        <v>260176.76199538857</v>
      </c>
      <c r="U1141" s="21">
        <v>0.52370000000000005</v>
      </c>
    </row>
    <row r="1142" spans="1:21" x14ac:dyDescent="0.3">
      <c r="A1142" s="2" t="s">
        <v>2491</v>
      </c>
      <c r="B1142" s="2" t="s">
        <v>2490</v>
      </c>
      <c r="C1142" s="2">
        <v>2506</v>
      </c>
      <c r="D1142" s="2" t="s">
        <v>8</v>
      </c>
      <c r="E1142" s="2">
        <v>905</v>
      </c>
      <c r="F1142" s="2" t="s">
        <v>2666</v>
      </c>
      <c r="G1142" s="2" t="s">
        <v>2742</v>
      </c>
      <c r="H1142" s="8" t="s">
        <v>2545</v>
      </c>
      <c r="I1142" s="1">
        <v>115734.30894935297</v>
      </c>
      <c r="J1142" s="1">
        <v>143626.52791079588</v>
      </c>
      <c r="K1142" s="1">
        <v>177675.46083779438</v>
      </c>
      <c r="L1142" s="1">
        <v>248461.10355803187</v>
      </c>
      <c r="M1142" s="1">
        <v>374108.8642885852</v>
      </c>
      <c r="N1142" s="1">
        <v>362771.83154042985</v>
      </c>
      <c r="O1142" s="1">
        <v>381738.2388918912</v>
      </c>
      <c r="P1142" s="1">
        <v>403254.26956553041</v>
      </c>
      <c r="Q1142" s="1">
        <v>429719.7748847779</v>
      </c>
      <c r="R1142" s="1">
        <v>330140.18656795769</v>
      </c>
      <c r="S1142" s="1">
        <v>256100.28429674925</v>
      </c>
      <c r="T1142" s="1">
        <v>226669.14870810369</v>
      </c>
      <c r="U1142" s="21">
        <v>0.52370000000000005</v>
      </c>
    </row>
    <row r="1143" spans="1:21" x14ac:dyDescent="0.3">
      <c r="A1143" s="2" t="s">
        <v>2491</v>
      </c>
      <c r="B1143" s="2" t="s">
        <v>2490</v>
      </c>
      <c r="C1143" s="2">
        <v>2506</v>
      </c>
      <c r="D1143" s="2" t="s">
        <v>8</v>
      </c>
      <c r="E1143" s="2">
        <v>905</v>
      </c>
      <c r="F1143" s="2" t="s">
        <v>2667</v>
      </c>
      <c r="G1143" s="2" t="s">
        <v>2742</v>
      </c>
      <c r="H1143" s="8" t="s">
        <v>2546</v>
      </c>
      <c r="I1143" s="1">
        <v>107750.31894067297</v>
      </c>
      <c r="J1143" s="1">
        <v>133718.37902883373</v>
      </c>
      <c r="K1143" s="1">
        <v>165418.42904666538</v>
      </c>
      <c r="L1143" s="1">
        <v>231320.88829808647</v>
      </c>
      <c r="M1143" s="1">
        <v>348300.77452027117</v>
      </c>
      <c r="N1143" s="1">
        <v>337745.83272691618</v>
      </c>
      <c r="O1143" s="1">
        <v>355403.8328465955</v>
      </c>
      <c r="P1143" s="1">
        <v>375435.56923028507</v>
      </c>
      <c r="Q1143" s="1">
        <v>400075.33824055264</v>
      </c>
      <c r="R1143" s="1">
        <v>307365.29833515361</v>
      </c>
      <c r="S1143" s="1">
        <v>238433.07627859671</v>
      </c>
      <c r="T1143" s="1">
        <v>211032.26250737076</v>
      </c>
      <c r="U1143" s="21">
        <v>0.52370000000000005</v>
      </c>
    </row>
    <row r="1144" spans="1:21" x14ac:dyDescent="0.3">
      <c r="A1144" s="2" t="s">
        <v>2491</v>
      </c>
      <c r="B1144" s="2" t="s">
        <v>2490</v>
      </c>
      <c r="C1144" s="2">
        <v>2506</v>
      </c>
      <c r="D1144" s="2" t="s">
        <v>8</v>
      </c>
      <c r="E1144" s="2">
        <v>905</v>
      </c>
      <c r="F1144" s="2" t="s">
        <v>2668</v>
      </c>
      <c r="G1144" s="2" t="s">
        <v>2742</v>
      </c>
      <c r="H1144" s="8" t="s">
        <v>2547</v>
      </c>
      <c r="I1144" s="1">
        <v>103322.22364174119</v>
      </c>
      <c r="J1144" s="1">
        <v>128223.10317833371</v>
      </c>
      <c r="K1144" s="1">
        <v>158620.4114146106</v>
      </c>
      <c r="L1144" s="1">
        <v>221814.55042282265</v>
      </c>
      <c r="M1144" s="1">
        <v>333987.04406053404</v>
      </c>
      <c r="N1144" s="1">
        <v>323865.86699841276</v>
      </c>
      <c r="O1144" s="1">
        <v>340798.19588029705</v>
      </c>
      <c r="P1144" s="1">
        <v>360006.71022082132</v>
      </c>
      <c r="Q1144" s="1">
        <v>383633.88598409161</v>
      </c>
      <c r="R1144" s="1">
        <v>294733.84771864046</v>
      </c>
      <c r="S1144" s="1">
        <v>228634.45670550369</v>
      </c>
      <c r="T1144" s="1">
        <v>202359.70377419112</v>
      </c>
      <c r="U1144" s="21">
        <v>0.52370000000000005</v>
      </c>
    </row>
    <row r="1145" spans="1:21" x14ac:dyDescent="0.3">
      <c r="A1145" s="2" t="s">
        <v>2491</v>
      </c>
      <c r="B1145" s="2" t="s">
        <v>2490</v>
      </c>
      <c r="C1145" s="2">
        <v>2506</v>
      </c>
      <c r="D1145" s="2" t="s">
        <v>8</v>
      </c>
      <c r="E1145" s="2">
        <v>905</v>
      </c>
      <c r="F1145" s="2" t="s">
        <v>2669</v>
      </c>
      <c r="G1145" s="2" t="s">
        <v>2742</v>
      </c>
      <c r="H1145" s="8" t="s">
        <v>2548</v>
      </c>
      <c r="I1145" s="1">
        <v>102651.30011160002</v>
      </c>
      <c r="J1145" s="1">
        <v>127390.48562522765</v>
      </c>
      <c r="K1145" s="1">
        <v>157590.4087430872</v>
      </c>
      <c r="L1145" s="1">
        <v>220374.19619929782</v>
      </c>
      <c r="M1145" s="1">
        <v>331818.29702117987</v>
      </c>
      <c r="N1145" s="1">
        <v>321762.84188803344</v>
      </c>
      <c r="O1145" s="1">
        <v>338585.22058237297</v>
      </c>
      <c r="P1145" s="1">
        <v>357669.0043102965</v>
      </c>
      <c r="Q1145" s="1">
        <v>381142.75685432478</v>
      </c>
      <c r="R1145" s="1">
        <v>292819.99156462337</v>
      </c>
      <c r="S1145" s="1">
        <v>227149.81737624717</v>
      </c>
      <c r="T1145" s="1">
        <v>201045.67972370936</v>
      </c>
      <c r="U1145" s="21">
        <v>0.52370000000000005</v>
      </c>
    </row>
    <row r="1146" spans="1:21" x14ac:dyDescent="0.3">
      <c r="A1146" s="2" t="s">
        <v>2491</v>
      </c>
      <c r="B1146" s="2" t="s">
        <v>2490</v>
      </c>
      <c r="C1146" s="2">
        <v>2506</v>
      </c>
      <c r="D1146" s="2" t="s">
        <v>8</v>
      </c>
      <c r="E1146" s="2">
        <v>905</v>
      </c>
      <c r="F1146" s="2" t="s">
        <v>2670</v>
      </c>
      <c r="G1146" s="2" t="s">
        <v>2742</v>
      </c>
      <c r="H1146" s="8" t="s">
        <v>2549</v>
      </c>
      <c r="I1146" s="1">
        <v>102382.93069954355</v>
      </c>
      <c r="J1146" s="1">
        <v>127057.43860398524</v>
      </c>
      <c r="K1146" s="1">
        <v>157178.40767447778</v>
      </c>
      <c r="L1146" s="1">
        <v>219798.05450988791</v>
      </c>
      <c r="M1146" s="1">
        <v>330950.79820543824</v>
      </c>
      <c r="N1146" s="1">
        <v>320921.63184388174</v>
      </c>
      <c r="O1146" s="1">
        <v>337700.03046320338</v>
      </c>
      <c r="P1146" s="1">
        <v>356733.92194608663</v>
      </c>
      <c r="Q1146" s="1">
        <v>380146.30520241801</v>
      </c>
      <c r="R1146" s="1">
        <v>292054.44910301646</v>
      </c>
      <c r="S1146" s="1">
        <v>226555.96164454456</v>
      </c>
      <c r="T1146" s="1">
        <v>200520.07010351666</v>
      </c>
      <c r="U1146" s="21">
        <v>0.52370000000000005</v>
      </c>
    </row>
    <row r="1147" spans="1:21" x14ac:dyDescent="0.3">
      <c r="A1147" s="2" t="s">
        <v>2491</v>
      </c>
      <c r="B1147" s="2" t="s">
        <v>2490</v>
      </c>
      <c r="C1147" s="2">
        <v>2506</v>
      </c>
      <c r="D1147" s="2" t="s">
        <v>8</v>
      </c>
      <c r="E1147" s="2">
        <v>905</v>
      </c>
      <c r="F1147" s="2" t="s">
        <v>2671</v>
      </c>
      <c r="G1147" s="2" t="s">
        <v>2742</v>
      </c>
      <c r="H1147" s="8" t="s">
        <v>2550</v>
      </c>
      <c r="I1147" s="1">
        <v>84536.36479778825</v>
      </c>
      <c r="J1147" s="1">
        <v>104909.81169136395</v>
      </c>
      <c r="K1147" s="1">
        <v>129780.33661195415</v>
      </c>
      <c r="L1147" s="1">
        <v>181484.6321641276</v>
      </c>
      <c r="M1147" s="1">
        <v>273262.12695861876</v>
      </c>
      <c r="N1147" s="1">
        <v>264981.16390779224</v>
      </c>
      <c r="O1147" s="1">
        <v>278834.88753842481</v>
      </c>
      <c r="P1147" s="1">
        <v>294550.9447261265</v>
      </c>
      <c r="Q1147" s="1">
        <v>313882.27035062038</v>
      </c>
      <c r="R1147" s="1">
        <v>241145.8754061604</v>
      </c>
      <c r="S1147" s="1">
        <v>187064.55548632119</v>
      </c>
      <c r="T1147" s="1">
        <v>165567.03036070184</v>
      </c>
      <c r="U1147" s="21">
        <v>0.52370000000000005</v>
      </c>
    </row>
    <row r="1148" spans="1:21" x14ac:dyDescent="0.3">
      <c r="A1148" s="2" t="s">
        <v>2491</v>
      </c>
      <c r="B1148" s="2" t="s">
        <v>2490</v>
      </c>
      <c r="C1148" s="2">
        <v>2506</v>
      </c>
      <c r="D1148" s="2" t="s">
        <v>8</v>
      </c>
      <c r="E1148" s="2">
        <v>905</v>
      </c>
      <c r="F1148" s="2" t="s">
        <v>2672</v>
      </c>
      <c r="G1148" s="2" t="s">
        <v>2742</v>
      </c>
      <c r="H1148" s="8" t="s">
        <v>2551</v>
      </c>
      <c r="I1148" s="1">
        <v>66756.891249047068</v>
      </c>
      <c r="J1148" s="1">
        <v>82845.446534053277</v>
      </c>
      <c r="K1148" s="1">
        <v>102485.26581658283</v>
      </c>
      <c r="L1148" s="1">
        <v>143315.24524071981</v>
      </c>
      <c r="M1148" s="1">
        <v>215790.33041573464</v>
      </c>
      <c r="N1148" s="1">
        <v>209250.99848274069</v>
      </c>
      <c r="O1148" s="1">
        <v>220191.04214343865</v>
      </c>
      <c r="P1148" s="1">
        <v>232601.73809721897</v>
      </c>
      <c r="Q1148" s="1">
        <v>247867.34841179941</v>
      </c>
      <c r="R1148" s="1">
        <v>190428.68732470603</v>
      </c>
      <c r="S1148" s="1">
        <v>147721.61326102348</v>
      </c>
      <c r="T1148" s="1">
        <v>130745.39302293517</v>
      </c>
      <c r="U1148" s="21">
        <v>0.52370000000000005</v>
      </c>
    </row>
    <row r="1149" spans="1:21" x14ac:dyDescent="0.3">
      <c r="A1149" s="2" t="s">
        <v>2491</v>
      </c>
      <c r="B1149" s="2" t="s">
        <v>2490</v>
      </c>
      <c r="C1149" s="2">
        <v>2506</v>
      </c>
      <c r="D1149" s="2" t="s">
        <v>8</v>
      </c>
      <c r="E1149" s="2">
        <v>905</v>
      </c>
      <c r="F1149" s="2" t="s">
        <v>2673</v>
      </c>
      <c r="G1149" s="2" t="s">
        <v>2742</v>
      </c>
      <c r="H1149" s="8" t="s">
        <v>2552</v>
      </c>
      <c r="I1149" s="1">
        <v>62060.426538058833</v>
      </c>
      <c r="J1149" s="1">
        <v>77017.123662310842</v>
      </c>
      <c r="K1149" s="1">
        <v>95275.247115918726</v>
      </c>
      <c r="L1149" s="1">
        <v>133232.76567604608</v>
      </c>
      <c r="M1149" s="1">
        <v>200609.10114025581</v>
      </c>
      <c r="N1149" s="1">
        <v>194529.8227100856</v>
      </c>
      <c r="O1149" s="1">
        <v>204700.21505797061</v>
      </c>
      <c r="P1149" s="1">
        <v>216237.7967235453</v>
      </c>
      <c r="Q1149" s="1">
        <v>230429.44450343164</v>
      </c>
      <c r="R1149" s="1">
        <v>177031.694246586</v>
      </c>
      <c r="S1149" s="1">
        <v>137329.13795622787</v>
      </c>
      <c r="T1149" s="1">
        <v>121547.22466956284</v>
      </c>
      <c r="U1149" s="21">
        <v>0.52370000000000005</v>
      </c>
    </row>
    <row r="1150" spans="1:21" x14ac:dyDescent="0.3">
      <c r="A1150" s="2" t="s">
        <v>2491</v>
      </c>
      <c r="B1150" s="2" t="s">
        <v>2490</v>
      </c>
      <c r="C1150" s="2">
        <v>2506</v>
      </c>
      <c r="D1150" s="2" t="s">
        <v>8</v>
      </c>
      <c r="E1150" s="2">
        <v>905</v>
      </c>
      <c r="F1150" s="2" t="s">
        <v>2674</v>
      </c>
      <c r="G1150" s="2" t="s">
        <v>2742</v>
      </c>
      <c r="H1150" s="8" t="s">
        <v>2553</v>
      </c>
      <c r="I1150" s="1">
        <v>59376.732417494131</v>
      </c>
      <c r="J1150" s="1">
        <v>73686.653449886595</v>
      </c>
      <c r="K1150" s="1">
        <v>91155.236429824945</v>
      </c>
      <c r="L1150" s="1">
        <v>127471.34878194677</v>
      </c>
      <c r="M1150" s="1">
        <v>191934.11298283935</v>
      </c>
      <c r="N1150" s="1">
        <v>186117.72226856838</v>
      </c>
      <c r="O1150" s="1">
        <v>195848.31386627461</v>
      </c>
      <c r="P1150" s="1">
        <v>206886.97308144602</v>
      </c>
      <c r="Q1150" s="1">
        <v>220464.92798436433</v>
      </c>
      <c r="R1150" s="1">
        <v>169376.2696305174</v>
      </c>
      <c r="S1150" s="1">
        <v>131390.58063920177</v>
      </c>
      <c r="T1150" s="1">
        <v>116291.1284676358</v>
      </c>
      <c r="U1150" s="21">
        <v>0.52370000000000005</v>
      </c>
    </row>
    <row r="1151" spans="1:21" x14ac:dyDescent="0.3">
      <c r="A1151" s="2" t="s">
        <v>2491</v>
      </c>
      <c r="B1151" s="2" t="s">
        <v>2490</v>
      </c>
      <c r="C1151" s="2">
        <v>2506</v>
      </c>
      <c r="D1151" s="2" t="s">
        <v>8</v>
      </c>
      <c r="E1151" s="2">
        <v>924</v>
      </c>
      <c r="F1151" s="2" t="s">
        <v>2675</v>
      </c>
      <c r="G1151" s="2" t="s">
        <v>2742</v>
      </c>
      <c r="H1151" s="8" t="s">
        <v>2554</v>
      </c>
      <c r="I1151" s="1">
        <v>48977.417700305894</v>
      </c>
      <c r="J1151" s="1">
        <v>60781.081376742601</v>
      </c>
      <c r="K1151" s="1">
        <v>75190.195021211533</v>
      </c>
      <c r="L1151" s="1">
        <v>105145.85831731203</v>
      </c>
      <c r="M1151" s="1">
        <v>158318.53387285053</v>
      </c>
      <c r="N1151" s="1">
        <v>153520.83305768916</v>
      </c>
      <c r="O1151" s="1">
        <v>161547.19674845246</v>
      </c>
      <c r="P1151" s="1">
        <v>170652.53146831141</v>
      </c>
      <c r="Q1151" s="1">
        <v>181852.42647297846</v>
      </c>
      <c r="R1151" s="1">
        <v>139711.49924325166</v>
      </c>
      <c r="S1151" s="1">
        <v>108378.67103572577</v>
      </c>
      <c r="T1151" s="1">
        <v>95923.755685168508</v>
      </c>
      <c r="U1151" s="21">
        <v>0.52370000000000005</v>
      </c>
    </row>
    <row r="1152" spans="1:21" x14ac:dyDescent="0.3">
      <c r="A1152" s="2" t="s">
        <v>2491</v>
      </c>
      <c r="B1152" s="2" t="s">
        <v>2490</v>
      </c>
      <c r="C1152" s="2">
        <v>2506</v>
      </c>
      <c r="D1152" s="2" t="s">
        <v>8</v>
      </c>
      <c r="E1152" s="2">
        <v>905</v>
      </c>
      <c r="F1152" s="2" t="s">
        <v>2676</v>
      </c>
      <c r="G1152" s="2" t="s">
        <v>2742</v>
      </c>
      <c r="H1152" s="8" t="s">
        <v>2555</v>
      </c>
      <c r="I1152" s="1">
        <v>48306.494170164711</v>
      </c>
      <c r="J1152" s="1">
        <v>59948.463823636543</v>
      </c>
      <c r="K1152" s="1">
        <v>74160.192349688077</v>
      </c>
      <c r="L1152" s="1">
        <v>103705.50409378721</v>
      </c>
      <c r="M1152" s="1">
        <v>156149.78683349642</v>
      </c>
      <c r="N1152" s="1">
        <v>151417.80794730986</v>
      </c>
      <c r="O1152" s="1">
        <v>159334.22145052848</v>
      </c>
      <c r="P1152" s="1">
        <v>168314.82555778659</v>
      </c>
      <c r="Q1152" s="1">
        <v>179361.29734321163</v>
      </c>
      <c r="R1152" s="1">
        <v>137797.64308923451</v>
      </c>
      <c r="S1152" s="1">
        <v>106894.03170646925</v>
      </c>
      <c r="T1152" s="1">
        <v>94609.731634686745</v>
      </c>
      <c r="U1152" s="21">
        <v>0.52370000000000005</v>
      </c>
    </row>
    <row r="1153" spans="1:21" x14ac:dyDescent="0.3">
      <c r="A1153" s="2" t="s">
        <v>2491</v>
      </c>
      <c r="B1153" s="2" t="s">
        <v>2490</v>
      </c>
      <c r="C1153" s="2">
        <v>2506</v>
      </c>
      <c r="D1153" s="2" t="s">
        <v>8</v>
      </c>
      <c r="E1153" s="2">
        <v>905</v>
      </c>
      <c r="F1153" s="2" t="s">
        <v>2677</v>
      </c>
      <c r="G1153" s="2" t="s">
        <v>2742</v>
      </c>
      <c r="H1153" s="8" t="s">
        <v>2556</v>
      </c>
      <c r="I1153" s="1">
        <v>47971.03240509412</v>
      </c>
      <c r="J1153" s="1">
        <v>59532.155047083506</v>
      </c>
      <c r="K1153" s="1">
        <v>73645.191013926364</v>
      </c>
      <c r="L1153" s="1">
        <v>102985.3269820248</v>
      </c>
      <c r="M1153" s="1">
        <v>155065.41331381936</v>
      </c>
      <c r="N1153" s="1">
        <v>150366.29539212017</v>
      </c>
      <c r="O1153" s="1">
        <v>158227.73380156647</v>
      </c>
      <c r="P1153" s="1">
        <v>167145.97260252418</v>
      </c>
      <c r="Q1153" s="1">
        <v>178115.73277832824</v>
      </c>
      <c r="R1153" s="1">
        <v>136840.7150122259</v>
      </c>
      <c r="S1153" s="1">
        <v>106151.712041841</v>
      </c>
      <c r="T1153" s="1">
        <v>93952.719609445878</v>
      </c>
      <c r="U1153" s="21">
        <v>0.52370000000000005</v>
      </c>
    </row>
    <row r="1154" spans="1:21" x14ac:dyDescent="0.3">
      <c r="A1154" s="2" t="s">
        <v>2491</v>
      </c>
      <c r="B1154" s="2" t="s">
        <v>2490</v>
      </c>
      <c r="C1154" s="2">
        <v>2506</v>
      </c>
      <c r="D1154" s="2" t="s">
        <v>8</v>
      </c>
      <c r="E1154" s="2">
        <v>905</v>
      </c>
      <c r="F1154" s="2" t="s">
        <v>2678</v>
      </c>
      <c r="G1154" s="2" t="s">
        <v>2742</v>
      </c>
      <c r="H1154" s="8" t="s">
        <v>2557</v>
      </c>
      <c r="I1154" s="1">
        <v>81181.747147082366</v>
      </c>
      <c r="J1154" s="1">
        <v>100746.72392583363</v>
      </c>
      <c r="K1154" s="1">
        <v>124630.32325433691</v>
      </c>
      <c r="L1154" s="1">
        <v>174282.8610465035</v>
      </c>
      <c r="M1154" s="1">
        <v>262418.39176184818</v>
      </c>
      <c r="N1154" s="1">
        <v>254466.0383558957</v>
      </c>
      <c r="O1154" s="1">
        <v>267770.01104880485</v>
      </c>
      <c r="P1154" s="1">
        <v>282862.41517350246</v>
      </c>
      <c r="Q1154" s="1">
        <v>301426.6247017862</v>
      </c>
      <c r="R1154" s="1">
        <v>231576.59463607465</v>
      </c>
      <c r="S1154" s="1">
        <v>179641.35884003859</v>
      </c>
      <c r="T1154" s="1">
        <v>158996.910108293</v>
      </c>
      <c r="U1154" s="21">
        <v>0.52370000000000005</v>
      </c>
    </row>
    <row r="1155" spans="1:21" x14ac:dyDescent="0.3">
      <c r="A1155" s="2" t="s">
        <v>2491</v>
      </c>
      <c r="B1155" s="2" t="s">
        <v>2490</v>
      </c>
      <c r="C1155" s="2">
        <v>2506</v>
      </c>
      <c r="D1155" s="2" t="s">
        <v>8</v>
      </c>
      <c r="E1155" s="2">
        <v>905</v>
      </c>
      <c r="F1155" s="2" t="s">
        <v>2679</v>
      </c>
      <c r="G1155" s="2" t="s">
        <v>2742</v>
      </c>
      <c r="H1155" s="8" t="s">
        <v>2558</v>
      </c>
      <c r="I1155" s="1">
        <v>42268.182398894125</v>
      </c>
      <c r="J1155" s="1">
        <v>52454.905845681977</v>
      </c>
      <c r="K1155" s="1">
        <v>64890.168305977073</v>
      </c>
      <c r="L1155" s="1">
        <v>90742.3160820638</v>
      </c>
      <c r="M1155" s="1">
        <v>136631.06347930938</v>
      </c>
      <c r="N1155" s="1">
        <v>132490.58195389612</v>
      </c>
      <c r="O1155" s="1">
        <v>139417.4437692124</v>
      </c>
      <c r="P1155" s="1">
        <v>147275.47236306325</v>
      </c>
      <c r="Q1155" s="1">
        <v>156941.13517531019</v>
      </c>
      <c r="R1155" s="1">
        <v>120572.9377030802</v>
      </c>
      <c r="S1155" s="1">
        <v>93532.277743160594</v>
      </c>
      <c r="T1155" s="1">
        <v>82783.515180350922</v>
      </c>
      <c r="U1155" s="21">
        <v>0.52370000000000005</v>
      </c>
    </row>
    <row r="1156" spans="1:21" x14ac:dyDescent="0.3">
      <c r="A1156" s="2" t="s">
        <v>2491</v>
      </c>
      <c r="B1156" s="2" t="s">
        <v>2490</v>
      </c>
      <c r="C1156" s="2">
        <v>2506</v>
      </c>
      <c r="D1156" s="2" t="s">
        <v>8</v>
      </c>
      <c r="E1156" s="2">
        <v>905</v>
      </c>
      <c r="F1156" s="2" t="s">
        <v>2660</v>
      </c>
      <c r="G1156" s="2" t="s">
        <v>2742</v>
      </c>
      <c r="H1156" s="8" t="s">
        <v>2539</v>
      </c>
      <c r="I1156" s="1">
        <v>39584.488278329416</v>
      </c>
      <c r="J1156" s="1">
        <v>49124.435633257715</v>
      </c>
      <c r="K1156" s="1">
        <v>60770.157619883292</v>
      </c>
      <c r="L1156" s="1">
        <v>84980.899187964518</v>
      </c>
      <c r="M1156" s="1">
        <v>127956.0753218929</v>
      </c>
      <c r="N1156" s="1">
        <v>124078.48151237889</v>
      </c>
      <c r="O1156" s="1">
        <v>130565.54257751637</v>
      </c>
      <c r="P1156" s="1">
        <v>137924.648720964</v>
      </c>
      <c r="Q1156" s="1">
        <v>146976.61865624288</v>
      </c>
      <c r="R1156" s="1">
        <v>112917.5130870116</v>
      </c>
      <c r="S1156" s="1">
        <v>87593.720426134532</v>
      </c>
      <c r="T1156" s="1">
        <v>77527.418978423855</v>
      </c>
      <c r="U1156" s="21">
        <v>0.52370000000000005</v>
      </c>
    </row>
    <row r="1157" spans="1:21" x14ac:dyDescent="0.3">
      <c r="A1157" s="2" t="s">
        <v>2491</v>
      </c>
      <c r="B1157" s="2" t="s">
        <v>2490</v>
      </c>
      <c r="C1157" s="2">
        <v>2506</v>
      </c>
      <c r="D1157" s="2" t="s">
        <v>8</v>
      </c>
      <c r="E1157" s="2">
        <v>905</v>
      </c>
      <c r="F1157" s="2" t="s">
        <v>2669</v>
      </c>
      <c r="G1157" s="2" t="s">
        <v>2742</v>
      </c>
      <c r="H1157" s="8" t="s">
        <v>2548</v>
      </c>
      <c r="I1157" s="1">
        <v>37571.71768790589</v>
      </c>
      <c r="J1157" s="1">
        <v>46626.582973939541</v>
      </c>
      <c r="K1157" s="1">
        <v>57680.149605312959</v>
      </c>
      <c r="L1157" s="1">
        <v>80659.836517390053</v>
      </c>
      <c r="M1157" s="1">
        <v>121449.83420383056</v>
      </c>
      <c r="N1157" s="1">
        <v>117769.40618124101</v>
      </c>
      <c r="O1157" s="1">
        <v>123926.61668374439</v>
      </c>
      <c r="P1157" s="1">
        <v>130911.53098938959</v>
      </c>
      <c r="Q1157" s="1">
        <v>139503.2312669424</v>
      </c>
      <c r="R1157" s="1">
        <v>107175.94462496018</v>
      </c>
      <c r="S1157" s="1">
        <v>83139.802438364975</v>
      </c>
      <c r="T1157" s="1">
        <v>73585.346826978595</v>
      </c>
      <c r="U1157" s="21">
        <v>0.52370000000000005</v>
      </c>
    </row>
    <row r="1158" spans="1:21" x14ac:dyDescent="0.3">
      <c r="A1158" s="2" t="s">
        <v>2491</v>
      </c>
      <c r="B1158" s="2" t="s">
        <v>2490</v>
      </c>
      <c r="C1158" s="2">
        <v>2506</v>
      </c>
      <c r="D1158" s="2" t="s">
        <v>8</v>
      </c>
      <c r="E1158" s="2">
        <v>905</v>
      </c>
      <c r="F1158" s="2" t="s">
        <v>2680</v>
      </c>
      <c r="G1158" s="2" t="s">
        <v>2742</v>
      </c>
      <c r="H1158" s="8" t="s">
        <v>2559</v>
      </c>
      <c r="I1158" s="1">
        <v>37571.71768790589</v>
      </c>
      <c r="J1158" s="1">
        <v>46626.582973939541</v>
      </c>
      <c r="K1158" s="1">
        <v>57680.149605312959</v>
      </c>
      <c r="L1158" s="1">
        <v>80659.836517390053</v>
      </c>
      <c r="M1158" s="1">
        <v>121449.83420383056</v>
      </c>
      <c r="N1158" s="1">
        <v>117769.40618124101</v>
      </c>
      <c r="O1158" s="1">
        <v>123926.61668374439</v>
      </c>
      <c r="P1158" s="1">
        <v>130911.53098938959</v>
      </c>
      <c r="Q1158" s="1">
        <v>139503.2312669424</v>
      </c>
      <c r="R1158" s="1">
        <v>107175.94462496018</v>
      </c>
      <c r="S1158" s="1">
        <v>83139.802438364975</v>
      </c>
      <c r="T1158" s="1">
        <v>73585.346826978595</v>
      </c>
      <c r="U1158" s="21">
        <v>0.52370000000000005</v>
      </c>
    </row>
    <row r="1159" spans="1:21" x14ac:dyDescent="0.3">
      <c r="A1159" s="2" t="s">
        <v>2491</v>
      </c>
      <c r="B1159" s="2" t="s">
        <v>2490</v>
      </c>
      <c r="C1159" s="2">
        <v>2506</v>
      </c>
      <c r="D1159" s="2" t="s">
        <v>8</v>
      </c>
      <c r="E1159" s="2">
        <v>905</v>
      </c>
      <c r="F1159" s="2" t="s">
        <v>2681</v>
      </c>
      <c r="G1159" s="2" t="s">
        <v>2742</v>
      </c>
      <c r="H1159" s="8" t="s">
        <v>2560</v>
      </c>
      <c r="I1159" s="1">
        <v>32875.252976917654</v>
      </c>
      <c r="J1159" s="1">
        <v>40798.260102197091</v>
      </c>
      <c r="K1159" s="1">
        <v>50470.130904648839</v>
      </c>
      <c r="L1159" s="1">
        <v>70577.356952716291</v>
      </c>
      <c r="M1159" s="1">
        <v>106268.60492835173</v>
      </c>
      <c r="N1159" s="1">
        <v>103048.23040858586</v>
      </c>
      <c r="O1159" s="1">
        <v>108435.78959827631</v>
      </c>
      <c r="P1159" s="1">
        <v>114547.58961571587</v>
      </c>
      <c r="Q1159" s="1">
        <v>122065.32735857459</v>
      </c>
      <c r="R1159" s="1">
        <v>93778.951546840137</v>
      </c>
      <c r="S1159" s="1">
        <v>72747.327133569357</v>
      </c>
      <c r="T1159" s="1">
        <v>64387.178473606255</v>
      </c>
      <c r="U1159" s="21">
        <v>0.52370000000000005</v>
      </c>
    </row>
    <row r="1160" spans="1:21" x14ac:dyDescent="0.3">
      <c r="A1160" s="2" t="s">
        <v>2491</v>
      </c>
      <c r="B1160" s="2" t="s">
        <v>2490</v>
      </c>
      <c r="C1160" s="2">
        <v>2506</v>
      </c>
      <c r="D1160" s="2" t="s">
        <v>8</v>
      </c>
      <c r="E1160" s="2">
        <v>905</v>
      </c>
      <c r="F1160" s="2" t="s">
        <v>2682</v>
      </c>
      <c r="G1160" s="2" t="s">
        <v>2742</v>
      </c>
      <c r="H1160" s="8" t="s">
        <v>2561</v>
      </c>
      <c r="I1160" s="1">
        <v>32875.252976917654</v>
      </c>
      <c r="J1160" s="1">
        <v>40798.260102197091</v>
      </c>
      <c r="K1160" s="1">
        <v>50470.130904648839</v>
      </c>
      <c r="L1160" s="1">
        <v>70577.356952716291</v>
      </c>
      <c r="M1160" s="1">
        <v>106268.60492835173</v>
      </c>
      <c r="N1160" s="1">
        <v>103048.23040858586</v>
      </c>
      <c r="O1160" s="1">
        <v>108435.78959827631</v>
      </c>
      <c r="P1160" s="1">
        <v>114547.58961571587</v>
      </c>
      <c r="Q1160" s="1">
        <v>122065.32735857459</v>
      </c>
      <c r="R1160" s="1">
        <v>93778.951546840137</v>
      </c>
      <c r="S1160" s="1">
        <v>72747.327133569357</v>
      </c>
      <c r="T1160" s="1">
        <v>64387.178473606255</v>
      </c>
      <c r="U1160" s="21">
        <v>0.52370000000000005</v>
      </c>
    </row>
    <row r="1161" spans="1:21" x14ac:dyDescent="0.3">
      <c r="A1161" s="2" t="s">
        <v>2491</v>
      </c>
      <c r="B1161" s="2" t="s">
        <v>2490</v>
      </c>
      <c r="C1161" s="2">
        <v>2506</v>
      </c>
      <c r="D1161" s="2" t="s">
        <v>8</v>
      </c>
      <c r="E1161" s="2">
        <v>905</v>
      </c>
      <c r="F1161" s="2" t="s">
        <v>2683</v>
      </c>
      <c r="G1161" s="2" t="s">
        <v>2742</v>
      </c>
      <c r="H1161" s="8" t="s">
        <v>2562</v>
      </c>
      <c r="I1161" s="1">
        <v>32606.883564861182</v>
      </c>
      <c r="J1161" s="1">
        <v>40465.213080954665</v>
      </c>
      <c r="K1161" s="1">
        <v>50058.12983603945</v>
      </c>
      <c r="L1161" s="1">
        <v>70001.215263306367</v>
      </c>
      <c r="M1161" s="1">
        <v>105401.10611261008</v>
      </c>
      <c r="N1161" s="1">
        <v>102207.02036443414</v>
      </c>
      <c r="O1161" s="1">
        <v>107550.59947910672</v>
      </c>
      <c r="P1161" s="1">
        <v>113612.50725150594</v>
      </c>
      <c r="Q1161" s="1">
        <v>121068.87570666785</v>
      </c>
      <c r="R1161" s="1">
        <v>93013.409085233288</v>
      </c>
      <c r="S1161" s="1">
        <v>72153.471401866744</v>
      </c>
      <c r="T1161" s="1">
        <v>63861.568853413555</v>
      </c>
      <c r="U1161" s="21">
        <v>0.52370000000000005</v>
      </c>
    </row>
    <row r="1162" spans="1:21" x14ac:dyDescent="0.3">
      <c r="A1162" s="2" t="s">
        <v>2491</v>
      </c>
      <c r="B1162" s="2" t="s">
        <v>2490</v>
      </c>
      <c r="C1162" s="2">
        <v>2506</v>
      </c>
      <c r="D1162" s="2" t="s">
        <v>8</v>
      </c>
      <c r="E1162" s="2">
        <v>905</v>
      </c>
      <c r="F1162" s="2" t="s">
        <v>2684</v>
      </c>
      <c r="G1162" s="2" t="s">
        <v>2742</v>
      </c>
      <c r="H1162" s="8" t="s">
        <v>2563</v>
      </c>
      <c r="I1162" s="1">
        <v>28681.980913535299</v>
      </c>
      <c r="J1162" s="1">
        <v>35594.400395284196</v>
      </c>
      <c r="K1162" s="1">
        <v>44032.614207627303</v>
      </c>
      <c r="L1162" s="1">
        <v>61575.143055686152</v>
      </c>
      <c r="M1162" s="1">
        <v>92713.9359323885</v>
      </c>
      <c r="N1162" s="1">
        <v>89904.323468715229</v>
      </c>
      <c r="O1162" s="1">
        <v>94604.693986251281</v>
      </c>
      <c r="P1162" s="1">
        <v>99936.927674935781</v>
      </c>
      <c r="Q1162" s="1">
        <v>106495.77029753191</v>
      </c>
      <c r="R1162" s="1">
        <v>81817.350584232976</v>
      </c>
      <c r="S1162" s="1">
        <v>63468.331325716121</v>
      </c>
      <c r="T1162" s="1">
        <v>56174.528158095258</v>
      </c>
      <c r="U1162" s="21">
        <v>0.52370000000000005</v>
      </c>
    </row>
    <row r="1163" spans="1:21" x14ac:dyDescent="0.3">
      <c r="A1163" s="2" t="s">
        <v>2491</v>
      </c>
      <c r="B1163" s="2" t="s">
        <v>2490</v>
      </c>
      <c r="C1163" s="2">
        <v>2506</v>
      </c>
      <c r="D1163" s="2" t="s">
        <v>8</v>
      </c>
      <c r="E1163" s="2">
        <v>905</v>
      </c>
      <c r="F1163" s="2" t="s">
        <v>2685</v>
      </c>
      <c r="G1163" s="2" t="s">
        <v>2742</v>
      </c>
      <c r="H1163" s="8" t="s">
        <v>2564</v>
      </c>
      <c r="I1163" s="1">
        <v>28661.853207631066</v>
      </c>
      <c r="J1163" s="1">
        <v>35569.421868691017</v>
      </c>
      <c r="K1163" s="1">
        <v>44001.714127481602</v>
      </c>
      <c r="L1163" s="1">
        <v>61531.932428980414</v>
      </c>
      <c r="M1163" s="1">
        <v>92648.873521207875</v>
      </c>
      <c r="N1163" s="1">
        <v>89841.23271540385</v>
      </c>
      <c r="O1163" s="1">
        <v>94538.304727313574</v>
      </c>
      <c r="P1163" s="1">
        <v>99866.796497620046</v>
      </c>
      <c r="Q1163" s="1">
        <v>106421.03642363891</v>
      </c>
      <c r="R1163" s="1">
        <v>81759.934899612475</v>
      </c>
      <c r="S1163" s="1">
        <v>63423.79214583843</v>
      </c>
      <c r="T1163" s="1">
        <v>56135.107436580809</v>
      </c>
      <c r="U1163" s="21">
        <v>0.52370000000000005</v>
      </c>
    </row>
    <row r="1164" spans="1:21" x14ac:dyDescent="0.3">
      <c r="A1164" s="2" t="s">
        <v>2491</v>
      </c>
      <c r="B1164" s="2" t="s">
        <v>2490</v>
      </c>
      <c r="C1164" s="2">
        <v>2506</v>
      </c>
      <c r="D1164" s="2" t="s">
        <v>8</v>
      </c>
      <c r="E1164" s="2">
        <v>905</v>
      </c>
      <c r="F1164" s="2" t="s">
        <v>2686</v>
      </c>
      <c r="G1164" s="2" t="s">
        <v>2742</v>
      </c>
      <c r="H1164" s="8" t="s">
        <v>2565</v>
      </c>
      <c r="I1164" s="1">
        <v>28178.788265929416</v>
      </c>
      <c r="J1164" s="1">
        <v>34969.937230454649</v>
      </c>
      <c r="K1164" s="1">
        <v>43260.112203984718</v>
      </c>
      <c r="L1164" s="1">
        <v>60494.877388042536</v>
      </c>
      <c r="M1164" s="1">
        <v>91087.375652872914</v>
      </c>
      <c r="N1164" s="1">
        <v>88327.054635930734</v>
      </c>
      <c r="O1164" s="1">
        <v>92944.96251280827</v>
      </c>
      <c r="P1164" s="1">
        <v>98183.648242042182</v>
      </c>
      <c r="Q1164" s="1">
        <v>104627.42345020678</v>
      </c>
      <c r="R1164" s="1">
        <v>80381.958468720128</v>
      </c>
      <c r="S1164" s="1">
        <v>62354.851828773732</v>
      </c>
      <c r="T1164" s="1">
        <v>55189.010120233936</v>
      </c>
      <c r="U1164" s="21">
        <v>0.52370000000000005</v>
      </c>
    </row>
    <row r="1165" spans="1:21" x14ac:dyDescent="0.3">
      <c r="A1165" s="2" t="s">
        <v>2491</v>
      </c>
      <c r="B1165" s="2" t="s">
        <v>2490</v>
      </c>
      <c r="C1165" s="2">
        <v>2506</v>
      </c>
      <c r="D1165" s="2" t="s">
        <v>8</v>
      </c>
      <c r="E1165" s="2">
        <v>922</v>
      </c>
      <c r="F1165" s="2" t="s">
        <v>2687</v>
      </c>
      <c r="G1165" s="2" t="s">
        <v>2742</v>
      </c>
      <c r="H1165" s="8" t="s">
        <v>2566</v>
      </c>
      <c r="I1165" s="1">
        <v>28178.788265929416</v>
      </c>
      <c r="J1165" s="1">
        <v>34969.937230454649</v>
      </c>
      <c r="K1165" s="1">
        <v>43260.112203984718</v>
      </c>
      <c r="L1165" s="1">
        <v>60494.877388042536</v>
      </c>
      <c r="M1165" s="1">
        <v>91087.375652872914</v>
      </c>
      <c r="N1165" s="1">
        <v>88327.054635930734</v>
      </c>
      <c r="O1165" s="1">
        <v>92944.96251280827</v>
      </c>
      <c r="P1165" s="1">
        <v>98183.648242042182</v>
      </c>
      <c r="Q1165" s="1">
        <v>104627.42345020678</v>
      </c>
      <c r="R1165" s="1">
        <v>80381.958468720128</v>
      </c>
      <c r="S1165" s="1">
        <v>62354.851828773732</v>
      </c>
      <c r="T1165" s="1">
        <v>55189.010120233936</v>
      </c>
      <c r="U1165" s="21">
        <v>0.52370000000000005</v>
      </c>
    </row>
    <row r="1166" spans="1:21" x14ac:dyDescent="0.3">
      <c r="A1166" s="2" t="s">
        <v>2491</v>
      </c>
      <c r="B1166" s="2" t="s">
        <v>2490</v>
      </c>
      <c r="C1166" s="2">
        <v>2506</v>
      </c>
      <c r="D1166" s="2" t="s">
        <v>8</v>
      </c>
      <c r="E1166" s="2">
        <v>905</v>
      </c>
      <c r="F1166" s="2" t="s">
        <v>2656</v>
      </c>
      <c r="G1166" s="2" t="s">
        <v>2742</v>
      </c>
      <c r="H1166" s="8" t="s">
        <v>2535</v>
      </c>
      <c r="I1166" s="1">
        <v>28178.788265929416</v>
      </c>
      <c r="J1166" s="1">
        <v>34969.937230454649</v>
      </c>
      <c r="K1166" s="1">
        <v>43260.112203984718</v>
      </c>
      <c r="L1166" s="1">
        <v>60494.877388042536</v>
      </c>
      <c r="M1166" s="1">
        <v>91087.375652872914</v>
      </c>
      <c r="N1166" s="1">
        <v>88327.054635930734</v>
      </c>
      <c r="O1166" s="1">
        <v>92944.96251280827</v>
      </c>
      <c r="P1166" s="1">
        <v>98183.648242042182</v>
      </c>
      <c r="Q1166" s="1">
        <v>104627.42345020678</v>
      </c>
      <c r="R1166" s="1">
        <v>80381.958468720128</v>
      </c>
      <c r="S1166" s="1">
        <v>62354.851828773732</v>
      </c>
      <c r="T1166" s="1">
        <v>55189.010120233936</v>
      </c>
      <c r="U1166" s="21">
        <v>0.52370000000000005</v>
      </c>
    </row>
    <row r="1167" spans="1:21" x14ac:dyDescent="0.3">
      <c r="A1167" s="2" t="s">
        <v>2491</v>
      </c>
      <c r="B1167" s="2" t="s">
        <v>2490</v>
      </c>
      <c r="C1167" s="2">
        <v>2506</v>
      </c>
      <c r="D1167" s="2" t="s">
        <v>8</v>
      </c>
      <c r="E1167" s="2">
        <v>905</v>
      </c>
      <c r="F1167" s="2" t="s">
        <v>2656</v>
      </c>
      <c r="G1167" s="2" t="s">
        <v>2742</v>
      </c>
      <c r="H1167" s="8" t="s">
        <v>2535</v>
      </c>
      <c r="I1167" s="1">
        <v>25495.09414536471</v>
      </c>
      <c r="J1167" s="1">
        <v>31639.467018030402</v>
      </c>
      <c r="K1167" s="1">
        <v>39140.101517890937</v>
      </c>
      <c r="L1167" s="1">
        <v>54733.460493943254</v>
      </c>
      <c r="M1167" s="1">
        <v>82412.387495456438</v>
      </c>
      <c r="N1167" s="1">
        <v>79914.954194413542</v>
      </c>
      <c r="O1167" s="1">
        <v>84093.061321112255</v>
      </c>
      <c r="P1167" s="1">
        <v>88832.82459994292</v>
      </c>
      <c r="Q1167" s="1">
        <v>94662.906931139471</v>
      </c>
      <c r="R1167" s="1">
        <v>72726.533852651541</v>
      </c>
      <c r="S1167" s="1">
        <v>56416.294511747663</v>
      </c>
      <c r="T1167" s="1">
        <v>49932.913918306898</v>
      </c>
      <c r="U1167" s="21">
        <v>0.52370000000000005</v>
      </c>
    </row>
    <row r="1168" spans="1:21" x14ac:dyDescent="0.3">
      <c r="A1168" s="2" t="s">
        <v>2491</v>
      </c>
      <c r="B1168" s="2" t="s">
        <v>2490</v>
      </c>
      <c r="C1168" s="2">
        <v>2506</v>
      </c>
      <c r="D1168" s="2" t="s">
        <v>8</v>
      </c>
      <c r="E1168" s="2">
        <v>905</v>
      </c>
      <c r="F1168" s="2" t="s">
        <v>2688</v>
      </c>
      <c r="G1168" s="2" t="s">
        <v>2742</v>
      </c>
      <c r="H1168" s="8" t="s">
        <v>2567</v>
      </c>
      <c r="I1168" s="1">
        <v>23482.32355494118</v>
      </c>
      <c r="J1168" s="1">
        <v>29141.614358712206</v>
      </c>
      <c r="K1168" s="1">
        <v>36050.09350332059</v>
      </c>
      <c r="L1168" s="1">
        <v>50412.397823368781</v>
      </c>
      <c r="M1168" s="1">
        <v>75906.146377394078</v>
      </c>
      <c r="N1168" s="1">
        <v>73605.878863275619</v>
      </c>
      <c r="O1168" s="1">
        <v>77454.135427340225</v>
      </c>
      <c r="P1168" s="1">
        <v>81819.706868368477</v>
      </c>
      <c r="Q1168" s="1">
        <v>87189.519541838978</v>
      </c>
      <c r="R1168" s="1">
        <v>66984.965390600104</v>
      </c>
      <c r="S1168" s="1">
        <v>51962.376523978106</v>
      </c>
      <c r="T1168" s="1">
        <v>45990.841766861617</v>
      </c>
      <c r="U1168" s="21">
        <v>0.52370000000000005</v>
      </c>
    </row>
    <row r="1169" spans="1:21" x14ac:dyDescent="0.3">
      <c r="A1169" s="2" t="s">
        <v>2491</v>
      </c>
      <c r="B1169" s="2" t="s">
        <v>2490</v>
      </c>
      <c r="C1169" s="2">
        <v>2506</v>
      </c>
      <c r="D1169" s="2" t="s">
        <v>8</v>
      </c>
      <c r="E1169" s="2">
        <v>905</v>
      </c>
      <c r="F1169" s="2" t="s">
        <v>2689</v>
      </c>
      <c r="G1169" s="2" t="s">
        <v>2742</v>
      </c>
      <c r="H1169" s="8" t="s">
        <v>2568</v>
      </c>
      <c r="I1169" s="1">
        <v>23482.32355494118</v>
      </c>
      <c r="J1169" s="1">
        <v>29141.614358712206</v>
      </c>
      <c r="K1169" s="1">
        <v>36050.09350332059</v>
      </c>
      <c r="L1169" s="1">
        <v>50412.397823368781</v>
      </c>
      <c r="M1169" s="1">
        <v>75906.146377394078</v>
      </c>
      <c r="N1169" s="1">
        <v>73605.878863275619</v>
      </c>
      <c r="O1169" s="1">
        <v>77454.135427340225</v>
      </c>
      <c r="P1169" s="1">
        <v>81819.706868368477</v>
      </c>
      <c r="Q1169" s="1">
        <v>87189.519541838978</v>
      </c>
      <c r="R1169" s="1">
        <v>66984.965390600104</v>
      </c>
      <c r="S1169" s="1">
        <v>51962.376523978106</v>
      </c>
      <c r="T1169" s="1">
        <v>45990.841766861617</v>
      </c>
      <c r="U1169" s="21">
        <v>0.52370000000000005</v>
      </c>
    </row>
    <row r="1170" spans="1:21" x14ac:dyDescent="0.3">
      <c r="A1170" s="2" t="s">
        <v>2491</v>
      </c>
      <c r="B1170" s="2" t="s">
        <v>2490</v>
      </c>
      <c r="C1170" s="2">
        <v>2506</v>
      </c>
      <c r="D1170" s="2" t="s">
        <v>8</v>
      </c>
      <c r="E1170" s="2">
        <v>901</v>
      </c>
      <c r="F1170" s="2" t="s">
        <v>2690</v>
      </c>
      <c r="G1170" s="2" t="s">
        <v>2742</v>
      </c>
      <c r="H1170" s="8" t="s">
        <v>2569</v>
      </c>
      <c r="I1170" s="1">
        <v>20127.705904235296</v>
      </c>
      <c r="J1170" s="1">
        <v>24978.526593181894</v>
      </c>
      <c r="K1170" s="1">
        <v>30900.080145703367</v>
      </c>
      <c r="L1170" s="1">
        <v>43210.626705744668</v>
      </c>
      <c r="M1170" s="1">
        <v>65062.411180623501</v>
      </c>
      <c r="N1170" s="1">
        <v>63090.7533113791</v>
      </c>
      <c r="O1170" s="1">
        <v>66389.258937720195</v>
      </c>
      <c r="P1170" s="1">
        <v>70131.177315744411</v>
      </c>
      <c r="Q1170" s="1">
        <v>74733.873893004842</v>
      </c>
      <c r="R1170" s="1">
        <v>57415.684620514374</v>
      </c>
      <c r="S1170" s="1">
        <v>44539.179877695518</v>
      </c>
      <c r="T1170" s="1">
        <v>39420.721514452809</v>
      </c>
      <c r="U1170" s="21">
        <v>0.52370000000000005</v>
      </c>
    </row>
    <row r="1171" spans="1:21" x14ac:dyDescent="0.3">
      <c r="A1171" s="2" t="s">
        <v>2491</v>
      </c>
      <c r="B1171" s="2" t="s">
        <v>2490</v>
      </c>
      <c r="C1171" s="2">
        <v>2506</v>
      </c>
      <c r="D1171" s="2" t="s">
        <v>8</v>
      </c>
      <c r="E1171" s="2">
        <v>905</v>
      </c>
      <c r="F1171" s="2" t="s">
        <v>2691</v>
      </c>
      <c r="G1171" s="2" t="s">
        <v>2742</v>
      </c>
      <c r="H1171" s="8" t="s">
        <v>2570</v>
      </c>
      <c r="I1171" s="1">
        <v>18785.858843952945</v>
      </c>
      <c r="J1171" s="1">
        <v>23313.291486969771</v>
      </c>
      <c r="K1171" s="1">
        <v>28840.07480265648</v>
      </c>
      <c r="L1171" s="1">
        <v>40329.918258695026</v>
      </c>
      <c r="M1171" s="1">
        <v>60724.917101915278</v>
      </c>
      <c r="N1171" s="1">
        <v>58884.703090620504</v>
      </c>
      <c r="O1171" s="1">
        <v>61963.308341872194</v>
      </c>
      <c r="P1171" s="1">
        <v>65455.765494694795</v>
      </c>
      <c r="Q1171" s="1">
        <v>69751.6156334712</v>
      </c>
      <c r="R1171" s="1">
        <v>53587.972312480088</v>
      </c>
      <c r="S1171" s="1">
        <v>41569.901219182488</v>
      </c>
      <c r="T1171" s="1">
        <v>36792.673413489298</v>
      </c>
      <c r="U1171" s="21">
        <v>0.52370000000000005</v>
      </c>
    </row>
    <row r="1172" spans="1:21" x14ac:dyDescent="0.3">
      <c r="A1172" s="2" t="s">
        <v>2491</v>
      </c>
      <c r="B1172" s="2" t="s">
        <v>2490</v>
      </c>
      <c r="C1172" s="2">
        <v>2506</v>
      </c>
      <c r="D1172" s="2" t="s">
        <v>8</v>
      </c>
      <c r="E1172" s="2">
        <v>901</v>
      </c>
      <c r="F1172" s="2" t="s">
        <v>2692</v>
      </c>
      <c r="G1172" s="2" t="s">
        <v>2742</v>
      </c>
      <c r="H1172" s="8" t="s">
        <v>2571</v>
      </c>
      <c r="I1172" s="1">
        <v>16102.164723388238</v>
      </c>
      <c r="J1172" s="1">
        <v>19982.821274545513</v>
      </c>
      <c r="K1172" s="1">
        <v>24720.064116562695</v>
      </c>
      <c r="L1172" s="1">
        <v>34568.501364595737</v>
      </c>
      <c r="M1172" s="1">
        <v>52049.92894449881</v>
      </c>
      <c r="N1172" s="1">
        <v>50472.602649103283</v>
      </c>
      <c r="O1172" s="1">
        <v>53111.407150176157</v>
      </c>
      <c r="P1172" s="1">
        <v>56104.941852595526</v>
      </c>
      <c r="Q1172" s="1">
        <v>59787.099114403878</v>
      </c>
      <c r="R1172" s="1">
        <v>45932.547696411501</v>
      </c>
      <c r="S1172" s="1">
        <v>35631.343902156412</v>
      </c>
      <c r="T1172" s="1">
        <v>31536.577211562249</v>
      </c>
      <c r="U1172" s="21">
        <v>0.52370000000000005</v>
      </c>
    </row>
    <row r="1173" spans="1:21" x14ac:dyDescent="0.3">
      <c r="A1173" s="2" t="s">
        <v>2491</v>
      </c>
      <c r="B1173" s="2" t="s">
        <v>2490</v>
      </c>
      <c r="C1173" s="2">
        <v>2506</v>
      </c>
      <c r="D1173" s="2" t="s">
        <v>8</v>
      </c>
      <c r="E1173" s="2">
        <v>922</v>
      </c>
      <c r="F1173" s="2" t="s">
        <v>2693</v>
      </c>
      <c r="G1173" s="2" t="s">
        <v>2742</v>
      </c>
      <c r="H1173" s="8" t="s">
        <v>2572</v>
      </c>
      <c r="I1173" s="1">
        <v>15431.241193247062</v>
      </c>
      <c r="J1173" s="1">
        <v>19150.203721439451</v>
      </c>
      <c r="K1173" s="1">
        <v>23690.06144503925</v>
      </c>
      <c r="L1173" s="1">
        <v>33128.147141070913</v>
      </c>
      <c r="M1173" s="1">
        <v>49881.181905144695</v>
      </c>
      <c r="N1173" s="1">
        <v>48369.577538723985</v>
      </c>
      <c r="O1173" s="1">
        <v>50898.431852252157</v>
      </c>
      <c r="P1173" s="1">
        <v>53767.235942070714</v>
      </c>
      <c r="Q1173" s="1">
        <v>57295.969984637057</v>
      </c>
      <c r="R1173" s="1">
        <v>44018.691542394357</v>
      </c>
      <c r="S1173" s="1">
        <v>34146.7045728999</v>
      </c>
      <c r="T1173" s="1">
        <v>30222.55316108049</v>
      </c>
      <c r="U1173" s="21">
        <v>0.52370000000000005</v>
      </c>
    </row>
    <row r="1174" spans="1:21" x14ac:dyDescent="0.3">
      <c r="A1174" s="2" t="s">
        <v>2491</v>
      </c>
      <c r="B1174" s="2" t="s">
        <v>2490</v>
      </c>
      <c r="C1174" s="2">
        <v>2506</v>
      </c>
      <c r="D1174" s="2" t="s">
        <v>8</v>
      </c>
      <c r="E1174" s="2">
        <v>905</v>
      </c>
      <c r="F1174" s="2" t="s">
        <v>2694</v>
      </c>
      <c r="G1174" s="2" t="s">
        <v>2742</v>
      </c>
      <c r="H1174" s="8" t="s">
        <v>2573</v>
      </c>
      <c r="I1174" s="1">
        <v>14089.394132964708</v>
      </c>
      <c r="J1174" s="1">
        <v>17484.968615227324</v>
      </c>
      <c r="K1174" s="1">
        <v>21630.056101992359</v>
      </c>
      <c r="L1174" s="1">
        <v>30247.438694021268</v>
      </c>
      <c r="M1174" s="1">
        <v>45543.687826436457</v>
      </c>
      <c r="N1174" s="1">
        <v>44163.527317965367</v>
      </c>
      <c r="O1174" s="1">
        <v>46472.481256404135</v>
      </c>
      <c r="P1174" s="1">
        <v>49091.824121021091</v>
      </c>
      <c r="Q1174" s="1">
        <v>52313.711725103392</v>
      </c>
      <c r="R1174" s="1">
        <v>40190.979234360064</v>
      </c>
      <c r="S1174" s="1">
        <v>31177.425914386866</v>
      </c>
      <c r="T1174" s="1">
        <v>27594.505060116968</v>
      </c>
      <c r="U1174" s="21">
        <v>0.52370000000000005</v>
      </c>
    </row>
    <row r="1175" spans="1:21" x14ac:dyDescent="0.3">
      <c r="A1175" s="2" t="s">
        <v>2491</v>
      </c>
      <c r="B1175" s="2" t="s">
        <v>2490</v>
      </c>
      <c r="C1175" s="2">
        <v>2506</v>
      </c>
      <c r="D1175" s="2" t="s">
        <v>8</v>
      </c>
      <c r="E1175" s="2">
        <v>905</v>
      </c>
      <c r="F1175" s="2" t="s">
        <v>2695</v>
      </c>
      <c r="G1175" s="2" t="s">
        <v>2742</v>
      </c>
      <c r="H1175" s="8" t="s">
        <v>1296</v>
      </c>
      <c r="I1175" s="1">
        <v>14089.394132964708</v>
      </c>
      <c r="J1175" s="1">
        <v>17484.968615227324</v>
      </c>
      <c r="K1175" s="1">
        <v>21630.056101992359</v>
      </c>
      <c r="L1175" s="1">
        <v>30247.438694021268</v>
      </c>
      <c r="M1175" s="1">
        <v>45543.687826436457</v>
      </c>
      <c r="N1175" s="1">
        <v>44163.527317965367</v>
      </c>
      <c r="O1175" s="1">
        <v>46472.481256404135</v>
      </c>
      <c r="P1175" s="1">
        <v>49091.824121021091</v>
      </c>
      <c r="Q1175" s="1">
        <v>52313.711725103392</v>
      </c>
      <c r="R1175" s="1">
        <v>40190.979234360064</v>
      </c>
      <c r="S1175" s="1">
        <v>31177.425914386866</v>
      </c>
      <c r="T1175" s="1">
        <v>27594.505060116968</v>
      </c>
      <c r="U1175" s="21">
        <v>0.52370000000000005</v>
      </c>
    </row>
    <row r="1176" spans="1:21" x14ac:dyDescent="0.3">
      <c r="A1176" s="2" t="s">
        <v>2491</v>
      </c>
      <c r="B1176" s="2" t="s">
        <v>2490</v>
      </c>
      <c r="C1176" s="2">
        <v>2506</v>
      </c>
      <c r="D1176" s="2" t="s">
        <v>8</v>
      </c>
      <c r="E1176" s="2">
        <v>905</v>
      </c>
      <c r="F1176" s="2" t="s">
        <v>2696</v>
      </c>
      <c r="G1176" s="2" t="s">
        <v>2742</v>
      </c>
      <c r="H1176" s="8" t="s">
        <v>1294</v>
      </c>
      <c r="I1176" s="1">
        <v>10063.852952117648</v>
      </c>
      <c r="J1176" s="1">
        <v>12489.263296590947</v>
      </c>
      <c r="K1176" s="1">
        <v>15450.040072851683</v>
      </c>
      <c r="L1176" s="1">
        <v>21605.313352872334</v>
      </c>
      <c r="M1176" s="1">
        <v>32531.205590311751</v>
      </c>
      <c r="N1176" s="1">
        <v>31545.37665568955</v>
      </c>
      <c r="O1176" s="1">
        <v>33194.629468860097</v>
      </c>
      <c r="P1176" s="1">
        <v>35065.588657872206</v>
      </c>
      <c r="Q1176" s="1">
        <v>37366.936946502421</v>
      </c>
      <c r="R1176" s="1">
        <v>28707.842310257187</v>
      </c>
      <c r="S1176" s="1">
        <v>22269.589938847759</v>
      </c>
      <c r="T1176" s="1">
        <v>19710.360757226405</v>
      </c>
      <c r="U1176" s="21">
        <v>0.52370000000000005</v>
      </c>
    </row>
    <row r="1177" spans="1:21" x14ac:dyDescent="0.3">
      <c r="A1177" s="2" t="s">
        <v>2491</v>
      </c>
      <c r="B1177" s="2" t="s">
        <v>2490</v>
      </c>
      <c r="C1177" s="2">
        <v>2506</v>
      </c>
      <c r="D1177" s="2" t="s">
        <v>8</v>
      </c>
      <c r="E1177" s="2">
        <v>905</v>
      </c>
      <c r="F1177" s="2" t="s">
        <v>2697</v>
      </c>
      <c r="G1177" s="2" t="s">
        <v>2742</v>
      </c>
      <c r="H1177" s="8" t="s">
        <v>2574</v>
      </c>
      <c r="I1177" s="1">
        <v>10063.852952117648</v>
      </c>
      <c r="J1177" s="1">
        <v>12489.263296590947</v>
      </c>
      <c r="K1177" s="1">
        <v>15450.040072851683</v>
      </c>
      <c r="L1177" s="1">
        <v>21605.313352872334</v>
      </c>
      <c r="M1177" s="1">
        <v>32531.205590311751</v>
      </c>
      <c r="N1177" s="1">
        <v>31545.37665568955</v>
      </c>
      <c r="O1177" s="1">
        <v>33194.629468860097</v>
      </c>
      <c r="P1177" s="1">
        <v>35065.588657872206</v>
      </c>
      <c r="Q1177" s="1">
        <v>37366.936946502421</v>
      </c>
      <c r="R1177" s="1">
        <v>28707.842310257187</v>
      </c>
      <c r="S1177" s="1">
        <v>22269.589938847759</v>
      </c>
      <c r="T1177" s="1">
        <v>19710.360757226405</v>
      </c>
      <c r="U1177" s="21">
        <v>0.52370000000000005</v>
      </c>
    </row>
    <row r="1178" spans="1:21" x14ac:dyDescent="0.3">
      <c r="A1178" s="2" t="s">
        <v>2491</v>
      </c>
      <c r="B1178" s="2" t="s">
        <v>2490</v>
      </c>
      <c r="C1178" s="2">
        <v>2506</v>
      </c>
      <c r="D1178" s="2" t="s">
        <v>8</v>
      </c>
      <c r="E1178" s="2">
        <v>905</v>
      </c>
      <c r="F1178" s="2" t="s">
        <v>2698</v>
      </c>
      <c r="G1178" s="2" t="s">
        <v>2742</v>
      </c>
      <c r="H1178" s="8" t="s">
        <v>1295</v>
      </c>
      <c r="I1178" s="1">
        <v>10063.852952117648</v>
      </c>
      <c r="J1178" s="1">
        <v>12489.263296590947</v>
      </c>
      <c r="K1178" s="1">
        <v>15450.040072851683</v>
      </c>
      <c r="L1178" s="1">
        <v>21605.313352872334</v>
      </c>
      <c r="M1178" s="1">
        <v>32531.205590311751</v>
      </c>
      <c r="N1178" s="1">
        <v>31545.37665568955</v>
      </c>
      <c r="O1178" s="1">
        <v>33194.629468860097</v>
      </c>
      <c r="P1178" s="1">
        <v>35065.588657872206</v>
      </c>
      <c r="Q1178" s="1">
        <v>37366.936946502421</v>
      </c>
      <c r="R1178" s="1">
        <v>28707.842310257187</v>
      </c>
      <c r="S1178" s="1">
        <v>22269.589938847759</v>
      </c>
      <c r="T1178" s="1">
        <v>19710.360757226405</v>
      </c>
      <c r="U1178" s="21">
        <v>0.52370000000000005</v>
      </c>
    </row>
    <row r="1179" spans="1:21" x14ac:dyDescent="0.3">
      <c r="A1179" s="2" t="s">
        <v>2491</v>
      </c>
      <c r="B1179" s="2" t="s">
        <v>2490</v>
      </c>
      <c r="C1179" s="2">
        <v>2506</v>
      </c>
      <c r="D1179" s="2" t="s">
        <v>8</v>
      </c>
      <c r="E1179" s="2">
        <v>905</v>
      </c>
      <c r="F1179" s="2" t="s">
        <v>2699</v>
      </c>
      <c r="G1179" s="2" t="s">
        <v>2742</v>
      </c>
      <c r="H1179" s="8" t="s">
        <v>2575</v>
      </c>
      <c r="I1179" s="1">
        <v>10063.852952117648</v>
      </c>
      <c r="J1179" s="1">
        <v>12489.263296590947</v>
      </c>
      <c r="K1179" s="1">
        <v>15450.040072851683</v>
      </c>
      <c r="L1179" s="1">
        <v>21605.313352872334</v>
      </c>
      <c r="M1179" s="1">
        <v>32531.205590311751</v>
      </c>
      <c r="N1179" s="1">
        <v>31545.37665568955</v>
      </c>
      <c r="O1179" s="1">
        <v>33194.629468860097</v>
      </c>
      <c r="P1179" s="1">
        <v>35065.588657872206</v>
      </c>
      <c r="Q1179" s="1">
        <v>37366.936946502421</v>
      </c>
      <c r="R1179" s="1">
        <v>28707.842310257187</v>
      </c>
      <c r="S1179" s="1">
        <v>22269.589938847759</v>
      </c>
      <c r="T1179" s="1">
        <v>19710.360757226405</v>
      </c>
      <c r="U1179" s="21">
        <v>0.52370000000000005</v>
      </c>
    </row>
    <row r="1180" spans="1:21" x14ac:dyDescent="0.3">
      <c r="A1180" s="2" t="s">
        <v>2491</v>
      </c>
      <c r="B1180" s="2" t="s">
        <v>2490</v>
      </c>
      <c r="C1180" s="2">
        <v>2506</v>
      </c>
      <c r="D1180" s="2" t="s">
        <v>8</v>
      </c>
      <c r="E1180" s="2">
        <v>905</v>
      </c>
      <c r="F1180" s="2" t="s">
        <v>2700</v>
      </c>
      <c r="G1180" s="2" t="s">
        <v>2742</v>
      </c>
      <c r="H1180" s="8" t="s">
        <v>2576</v>
      </c>
      <c r="I1180" s="1">
        <v>9392.9294219764724</v>
      </c>
      <c r="J1180" s="1">
        <v>11656.645743484885</v>
      </c>
      <c r="K1180" s="1">
        <v>14420.03740132824</v>
      </c>
      <c r="L1180" s="1">
        <v>20164.959129347513</v>
      </c>
      <c r="M1180" s="1">
        <v>30362.458550957639</v>
      </c>
      <c r="N1180" s="1">
        <v>29442.351545310252</v>
      </c>
      <c r="O1180" s="1">
        <v>30981.654170936097</v>
      </c>
      <c r="P1180" s="1">
        <v>32727.882747347398</v>
      </c>
      <c r="Q1180" s="1">
        <v>34875.8078167356</v>
      </c>
      <c r="R1180" s="1">
        <v>26793.986156240044</v>
      </c>
      <c r="S1180" s="1">
        <v>20784.950609591244</v>
      </c>
      <c r="T1180" s="1">
        <v>18396.336706744649</v>
      </c>
      <c r="U1180" s="21">
        <v>0.52370000000000005</v>
      </c>
    </row>
    <row r="1181" spans="1:21" x14ac:dyDescent="0.3">
      <c r="A1181" s="2" t="s">
        <v>2491</v>
      </c>
      <c r="B1181" s="2" t="s">
        <v>2490</v>
      </c>
      <c r="C1181" s="2">
        <v>2506</v>
      </c>
      <c r="D1181" s="2" t="s">
        <v>8</v>
      </c>
      <c r="E1181" s="2">
        <v>905</v>
      </c>
      <c r="F1181" s="2" t="s">
        <v>2701</v>
      </c>
      <c r="G1181" s="2" t="s">
        <v>2742</v>
      </c>
      <c r="H1181" s="8" t="s">
        <v>2577</v>
      </c>
      <c r="I1181" s="1">
        <v>9392.9294219764724</v>
      </c>
      <c r="J1181" s="1">
        <v>11656.645743484885</v>
      </c>
      <c r="K1181" s="1">
        <v>14420.03740132824</v>
      </c>
      <c r="L1181" s="1">
        <v>20164.959129347513</v>
      </c>
      <c r="M1181" s="1">
        <v>30362.458550957639</v>
      </c>
      <c r="N1181" s="1">
        <v>29442.351545310252</v>
      </c>
      <c r="O1181" s="1">
        <v>30981.654170936097</v>
      </c>
      <c r="P1181" s="1">
        <v>32727.882747347398</v>
      </c>
      <c r="Q1181" s="1">
        <v>34875.8078167356</v>
      </c>
      <c r="R1181" s="1">
        <v>26793.986156240044</v>
      </c>
      <c r="S1181" s="1">
        <v>20784.950609591244</v>
      </c>
      <c r="T1181" s="1">
        <v>18396.336706744649</v>
      </c>
      <c r="U1181" s="21">
        <v>0.52370000000000005</v>
      </c>
    </row>
    <row r="1182" spans="1:21" x14ac:dyDescent="0.3">
      <c r="A1182" s="2" t="s">
        <v>2491</v>
      </c>
      <c r="B1182" s="2" t="s">
        <v>2490</v>
      </c>
      <c r="C1182" s="2">
        <v>2506</v>
      </c>
      <c r="D1182" s="2" t="s">
        <v>8</v>
      </c>
      <c r="E1182" s="2">
        <v>905</v>
      </c>
      <c r="F1182" s="2" t="s">
        <v>2702</v>
      </c>
      <c r="G1182" s="2" t="s">
        <v>2742</v>
      </c>
      <c r="H1182" s="8" t="s">
        <v>1297</v>
      </c>
      <c r="I1182" s="1">
        <v>9392.9294219764724</v>
      </c>
      <c r="J1182" s="1">
        <v>11656.645743484885</v>
      </c>
      <c r="K1182" s="1">
        <v>14420.03740132824</v>
      </c>
      <c r="L1182" s="1">
        <v>20164.959129347513</v>
      </c>
      <c r="M1182" s="1">
        <v>30362.458550957639</v>
      </c>
      <c r="N1182" s="1">
        <v>29442.351545310252</v>
      </c>
      <c r="O1182" s="1">
        <v>30981.654170936097</v>
      </c>
      <c r="P1182" s="1">
        <v>32727.882747347398</v>
      </c>
      <c r="Q1182" s="1">
        <v>34875.8078167356</v>
      </c>
      <c r="R1182" s="1">
        <v>26793.986156240044</v>
      </c>
      <c r="S1182" s="1">
        <v>20784.950609591244</v>
      </c>
      <c r="T1182" s="1">
        <v>18396.336706744649</v>
      </c>
      <c r="U1182" s="21">
        <v>0.52370000000000005</v>
      </c>
    </row>
    <row r="1183" spans="1:21" x14ac:dyDescent="0.3">
      <c r="A1183" s="2" t="s">
        <v>2491</v>
      </c>
      <c r="B1183" s="2" t="s">
        <v>2490</v>
      </c>
      <c r="C1183" s="2">
        <v>2506</v>
      </c>
      <c r="D1183" s="2" t="s">
        <v>8</v>
      </c>
      <c r="E1183" s="2">
        <v>905</v>
      </c>
      <c r="F1183" s="2" t="s">
        <v>2703</v>
      </c>
      <c r="G1183" s="2" t="s">
        <v>2742</v>
      </c>
      <c r="H1183" s="8" t="s">
        <v>2578</v>
      </c>
      <c r="I1183" s="1">
        <v>9392.9294219764724</v>
      </c>
      <c r="J1183" s="1">
        <v>11656.645743484885</v>
      </c>
      <c r="K1183" s="1">
        <v>14420.03740132824</v>
      </c>
      <c r="L1183" s="1">
        <v>20164.959129347513</v>
      </c>
      <c r="M1183" s="1">
        <v>30362.458550957639</v>
      </c>
      <c r="N1183" s="1">
        <v>29442.351545310252</v>
      </c>
      <c r="O1183" s="1">
        <v>30981.654170936097</v>
      </c>
      <c r="P1183" s="1">
        <v>32727.882747347398</v>
      </c>
      <c r="Q1183" s="1">
        <v>34875.8078167356</v>
      </c>
      <c r="R1183" s="1">
        <v>26793.986156240044</v>
      </c>
      <c r="S1183" s="1">
        <v>20784.950609591244</v>
      </c>
      <c r="T1183" s="1">
        <v>18396.336706744649</v>
      </c>
      <c r="U1183" s="21">
        <v>0.52370000000000005</v>
      </c>
    </row>
    <row r="1184" spans="1:21" x14ac:dyDescent="0.3">
      <c r="A1184" s="2" t="s">
        <v>2491</v>
      </c>
      <c r="B1184" s="2" t="s">
        <v>2490</v>
      </c>
      <c r="C1184" s="2">
        <v>2506</v>
      </c>
      <c r="D1184" s="2" t="s">
        <v>8</v>
      </c>
      <c r="E1184" s="2">
        <v>905</v>
      </c>
      <c r="F1184" s="2" t="s">
        <v>2704</v>
      </c>
      <c r="G1184" s="2" t="s">
        <v>2742</v>
      </c>
      <c r="H1184" s="8" t="s">
        <v>2579</v>
      </c>
      <c r="I1184" s="1">
        <v>8051.0823616941188</v>
      </c>
      <c r="J1184" s="1">
        <v>9991.4106372727565</v>
      </c>
      <c r="K1184" s="1">
        <v>12360.032058281347</v>
      </c>
      <c r="L1184" s="1">
        <v>17284.250682297868</v>
      </c>
      <c r="M1184" s="1">
        <v>26024.964472249405</v>
      </c>
      <c r="N1184" s="1">
        <v>25236.301324551641</v>
      </c>
      <c r="O1184" s="1">
        <v>26555.703575088079</v>
      </c>
      <c r="P1184" s="1">
        <v>28052.470926297763</v>
      </c>
      <c r="Q1184" s="1">
        <v>29893.549557201939</v>
      </c>
      <c r="R1184" s="1">
        <v>22966.27384820575</v>
      </c>
      <c r="S1184" s="1">
        <v>17815.671951078206</v>
      </c>
      <c r="T1184" s="1">
        <v>15768.288605781125</v>
      </c>
      <c r="U1184" s="21">
        <v>0.52370000000000005</v>
      </c>
    </row>
    <row r="1185" spans="1:21" x14ac:dyDescent="0.3">
      <c r="A1185" s="2" t="s">
        <v>2491</v>
      </c>
      <c r="B1185" s="2" t="s">
        <v>2490</v>
      </c>
      <c r="C1185" s="2">
        <v>2506</v>
      </c>
      <c r="D1185" s="2" t="s">
        <v>8</v>
      </c>
      <c r="E1185" s="2">
        <v>905</v>
      </c>
      <c r="F1185" s="2" t="s">
        <v>2705</v>
      </c>
      <c r="G1185" s="2" t="s">
        <v>2742</v>
      </c>
      <c r="H1185" s="8" t="s">
        <v>2580</v>
      </c>
      <c r="I1185" s="1">
        <v>6843.4200074400014</v>
      </c>
      <c r="J1185" s="1">
        <v>8492.6990416818426</v>
      </c>
      <c r="K1185" s="1">
        <v>10506.027249539144</v>
      </c>
      <c r="L1185" s="1">
        <v>14691.613079953187</v>
      </c>
      <c r="M1185" s="1">
        <v>22121.219801411989</v>
      </c>
      <c r="N1185" s="1">
        <v>21450.856125868897</v>
      </c>
      <c r="O1185" s="1">
        <v>22572.348038824864</v>
      </c>
      <c r="P1185" s="1">
        <v>23844.6002873531</v>
      </c>
      <c r="Q1185" s="1">
        <v>25409.517123621648</v>
      </c>
      <c r="R1185" s="1">
        <v>19521.332770974888</v>
      </c>
      <c r="S1185" s="1">
        <v>15143.321158416476</v>
      </c>
      <c r="T1185" s="1">
        <v>13403.045314913956</v>
      </c>
      <c r="U1185" s="21">
        <v>0.52370000000000005</v>
      </c>
    </row>
    <row r="1186" spans="1:21" x14ac:dyDescent="0.3">
      <c r="A1186" s="2" t="s">
        <v>2491</v>
      </c>
      <c r="B1186" s="2" t="s">
        <v>2490</v>
      </c>
      <c r="C1186" s="2">
        <v>2506</v>
      </c>
      <c r="D1186" s="2" t="s">
        <v>8</v>
      </c>
      <c r="E1186" s="2">
        <v>905</v>
      </c>
      <c r="F1186" s="2">
        <v>111651</v>
      </c>
      <c r="G1186" s="2" t="s">
        <v>2742</v>
      </c>
      <c r="H1186" s="8" t="s">
        <v>2581</v>
      </c>
      <c r="I1186" s="1">
        <v>6038.3117712705889</v>
      </c>
      <c r="J1186" s="1">
        <v>7493.5579779545678</v>
      </c>
      <c r="K1186" s="1">
        <v>9270.0240437110097</v>
      </c>
      <c r="L1186" s="1">
        <v>12963.188011723401</v>
      </c>
      <c r="M1186" s="1">
        <v>19518.723354187052</v>
      </c>
      <c r="N1186" s="1">
        <v>18927.225993413733</v>
      </c>
      <c r="O1186" s="1">
        <v>19916.77768131606</v>
      </c>
      <c r="P1186" s="1">
        <v>21039.353194723324</v>
      </c>
      <c r="Q1186" s="1">
        <v>22420.162167901453</v>
      </c>
      <c r="R1186" s="1">
        <v>17224.705386154314</v>
      </c>
      <c r="S1186" s="1">
        <v>13361.753963308656</v>
      </c>
      <c r="T1186" s="1">
        <v>11826.216454335843</v>
      </c>
      <c r="U1186" s="21">
        <v>0.52370000000000005</v>
      </c>
    </row>
    <row r="1187" spans="1:21" x14ac:dyDescent="0.3">
      <c r="A1187" s="2" t="s">
        <v>2491</v>
      </c>
      <c r="B1187" s="2" t="s">
        <v>2490</v>
      </c>
      <c r="C1187" s="2">
        <v>2506</v>
      </c>
      <c r="D1187" s="2" t="s">
        <v>8</v>
      </c>
      <c r="E1187" s="2">
        <v>905</v>
      </c>
      <c r="F1187" s="2" t="s">
        <v>2703</v>
      </c>
      <c r="G1187" s="2" t="s">
        <v>2742</v>
      </c>
      <c r="H1187" s="8" t="s">
        <v>2578</v>
      </c>
      <c r="I1187" s="1">
        <v>6038.3117712705889</v>
      </c>
      <c r="J1187" s="1">
        <v>7493.5579779545678</v>
      </c>
      <c r="K1187" s="1">
        <v>9270.0240437110097</v>
      </c>
      <c r="L1187" s="1">
        <v>12963.188011723401</v>
      </c>
      <c r="M1187" s="1">
        <v>19518.723354187052</v>
      </c>
      <c r="N1187" s="1">
        <v>18927.225993413733</v>
      </c>
      <c r="O1187" s="1">
        <v>19916.77768131606</v>
      </c>
      <c r="P1187" s="1">
        <v>21039.353194723324</v>
      </c>
      <c r="Q1187" s="1">
        <v>22420.162167901453</v>
      </c>
      <c r="R1187" s="1">
        <v>17224.705386154314</v>
      </c>
      <c r="S1187" s="1">
        <v>13361.753963308656</v>
      </c>
      <c r="T1187" s="1">
        <v>11826.216454335843</v>
      </c>
      <c r="U1187" s="21">
        <v>0.52370000000000005</v>
      </c>
    </row>
    <row r="1188" spans="1:21" x14ac:dyDescent="0.3">
      <c r="A1188" s="2" t="s">
        <v>2491</v>
      </c>
      <c r="B1188" s="2" t="s">
        <v>2490</v>
      </c>
      <c r="C1188" s="2">
        <v>2506</v>
      </c>
      <c r="D1188" s="2" t="s">
        <v>8</v>
      </c>
      <c r="E1188" s="2">
        <v>913</v>
      </c>
      <c r="F1188" s="2" t="s">
        <v>2706</v>
      </c>
      <c r="G1188" s="2" t="s">
        <v>2742</v>
      </c>
      <c r="H1188" s="8" t="s">
        <v>2582</v>
      </c>
      <c r="I1188" s="1">
        <v>5031.9264760588239</v>
      </c>
      <c r="J1188" s="1">
        <v>6244.6316482954735</v>
      </c>
      <c r="K1188" s="1">
        <v>7725.0200364258417</v>
      </c>
      <c r="L1188" s="1">
        <v>10802.656676436167</v>
      </c>
      <c r="M1188" s="1">
        <v>16265.602795155875</v>
      </c>
      <c r="N1188" s="1">
        <v>15772.688327844775</v>
      </c>
      <c r="O1188" s="1">
        <v>16597.314734430049</v>
      </c>
      <c r="P1188" s="1">
        <v>17532.794328936103</v>
      </c>
      <c r="Q1188" s="1">
        <v>18683.468473251211</v>
      </c>
      <c r="R1188" s="1">
        <v>14353.921155128593</v>
      </c>
      <c r="S1188" s="1">
        <v>11134.79496942388</v>
      </c>
      <c r="T1188" s="1">
        <v>9855.1803786132023</v>
      </c>
      <c r="U1188" s="21">
        <v>0.52370000000000005</v>
      </c>
    </row>
    <row r="1189" spans="1:21" x14ac:dyDescent="0.3">
      <c r="A1189" s="2" t="s">
        <v>2491</v>
      </c>
      <c r="B1189" s="2" t="s">
        <v>2490</v>
      </c>
      <c r="C1189" s="2">
        <v>2506</v>
      </c>
      <c r="D1189" s="2" t="s">
        <v>8</v>
      </c>
      <c r="E1189" s="2">
        <v>913</v>
      </c>
      <c r="F1189" s="2" t="s">
        <v>2707</v>
      </c>
      <c r="G1189" s="2" t="s">
        <v>2742</v>
      </c>
      <c r="H1189" s="8" t="s">
        <v>2583</v>
      </c>
      <c r="I1189" s="1">
        <v>5031.9264760588239</v>
      </c>
      <c r="J1189" s="1">
        <v>6244.6316482954735</v>
      </c>
      <c r="K1189" s="1">
        <v>7725.0200364258417</v>
      </c>
      <c r="L1189" s="1">
        <v>10802.656676436167</v>
      </c>
      <c r="M1189" s="1">
        <v>16265.602795155875</v>
      </c>
      <c r="N1189" s="1">
        <v>15772.688327844775</v>
      </c>
      <c r="O1189" s="1">
        <v>16597.314734430049</v>
      </c>
      <c r="P1189" s="1">
        <v>17532.794328936103</v>
      </c>
      <c r="Q1189" s="1">
        <v>18683.468473251211</v>
      </c>
      <c r="R1189" s="1">
        <v>14353.921155128593</v>
      </c>
      <c r="S1189" s="1">
        <v>11134.79496942388</v>
      </c>
      <c r="T1189" s="1">
        <v>9855.1803786132023</v>
      </c>
      <c r="U1189" s="21">
        <v>0.52370000000000005</v>
      </c>
    </row>
    <row r="1190" spans="1:21" x14ac:dyDescent="0.3">
      <c r="A1190" s="2" t="s">
        <v>2491</v>
      </c>
      <c r="B1190" s="2" t="s">
        <v>2490</v>
      </c>
      <c r="C1190" s="2">
        <v>2506</v>
      </c>
      <c r="D1190" s="2" t="s">
        <v>8</v>
      </c>
      <c r="E1190" s="2">
        <v>913</v>
      </c>
      <c r="F1190" s="2" t="s">
        <v>2708</v>
      </c>
      <c r="G1190" s="2" t="s">
        <v>2742</v>
      </c>
      <c r="H1190" s="8" t="s">
        <v>2584</v>
      </c>
      <c r="I1190" s="1">
        <v>4696.4647109882362</v>
      </c>
      <c r="J1190" s="1">
        <v>5828.3228717424427</v>
      </c>
      <c r="K1190" s="1">
        <v>7210.0187006641199</v>
      </c>
      <c r="L1190" s="1">
        <v>10082.479564673757</v>
      </c>
      <c r="M1190" s="1">
        <v>15181.22927547882</v>
      </c>
      <c r="N1190" s="1">
        <v>14721.175772655126</v>
      </c>
      <c r="O1190" s="1">
        <v>15490.827085468049</v>
      </c>
      <c r="P1190" s="1">
        <v>16363.941373673699</v>
      </c>
      <c r="Q1190" s="1">
        <v>17437.9039083678</v>
      </c>
      <c r="R1190" s="1">
        <v>13396.993078120022</v>
      </c>
      <c r="S1190" s="1">
        <v>10392.475304795622</v>
      </c>
      <c r="T1190" s="1">
        <v>9198.1683533723244</v>
      </c>
      <c r="U1190" s="21">
        <v>0.52370000000000005</v>
      </c>
    </row>
    <row r="1191" spans="1:21" x14ac:dyDescent="0.3">
      <c r="A1191" s="2" t="s">
        <v>2491</v>
      </c>
      <c r="B1191" s="2" t="s">
        <v>2490</v>
      </c>
      <c r="C1191" s="2">
        <v>2506</v>
      </c>
      <c r="D1191" s="2" t="s">
        <v>8</v>
      </c>
      <c r="E1191" s="2">
        <v>913</v>
      </c>
      <c r="F1191" s="2" t="s">
        <v>2709</v>
      </c>
      <c r="G1191" s="2" t="s">
        <v>2742</v>
      </c>
      <c r="H1191" s="8" t="s">
        <v>2585</v>
      </c>
      <c r="I1191" s="1">
        <v>4696.4647109882362</v>
      </c>
      <c r="J1191" s="1">
        <v>5828.3228717424427</v>
      </c>
      <c r="K1191" s="1">
        <v>7210.0187006641199</v>
      </c>
      <c r="L1191" s="1">
        <v>10082.479564673757</v>
      </c>
      <c r="M1191" s="1">
        <v>15181.22927547882</v>
      </c>
      <c r="N1191" s="1">
        <v>14721.175772655126</v>
      </c>
      <c r="O1191" s="1">
        <v>15490.827085468049</v>
      </c>
      <c r="P1191" s="1">
        <v>16363.941373673699</v>
      </c>
      <c r="Q1191" s="1">
        <v>17437.9039083678</v>
      </c>
      <c r="R1191" s="1">
        <v>13396.993078120022</v>
      </c>
      <c r="S1191" s="1">
        <v>10392.475304795622</v>
      </c>
      <c r="T1191" s="1">
        <v>9198.1683533723244</v>
      </c>
      <c r="U1191" s="21">
        <v>0.52370000000000005</v>
      </c>
    </row>
    <row r="1192" spans="1:21" x14ac:dyDescent="0.3">
      <c r="A1192" s="2" t="s">
        <v>2491</v>
      </c>
      <c r="B1192" s="2" t="s">
        <v>2490</v>
      </c>
      <c r="C1192" s="2">
        <v>2506</v>
      </c>
      <c r="D1192" s="2" t="s">
        <v>252</v>
      </c>
      <c r="E1192" s="2">
        <v>999</v>
      </c>
      <c r="F1192" s="2" t="s">
        <v>252</v>
      </c>
      <c r="G1192" s="2" t="s">
        <v>2742</v>
      </c>
      <c r="H1192" s="8" t="s">
        <v>1502</v>
      </c>
      <c r="I1192" s="1">
        <v>28201041.119333766</v>
      </c>
      <c r="J1192" s="1">
        <v>34997553.069695316</v>
      </c>
      <c r="K1192" s="1">
        <v>43294274.813322142</v>
      </c>
      <c r="L1192" s="1">
        <v>60542650.330779672</v>
      </c>
      <c r="M1192" s="1">
        <v>91159307.561309189</v>
      </c>
      <c r="N1192" s="1">
        <v>88396806.712560236</v>
      </c>
      <c r="O1192" s="1">
        <v>93018361.361827299</v>
      </c>
      <c r="P1192" s="1">
        <v>98261184.093137518</v>
      </c>
      <c r="Q1192" s="1">
        <v>104710047.96529026</v>
      </c>
      <c r="R1192" s="1">
        <v>80445436.284773752</v>
      </c>
      <c r="S1192" s="1">
        <v>62404093.597571619</v>
      </c>
      <c r="T1192" s="1">
        <v>55232593.007480428</v>
      </c>
      <c r="U1192" s="21">
        <v>0.52370000000000005</v>
      </c>
    </row>
    <row r="1193" spans="1:21" x14ac:dyDescent="0.3">
      <c r="A1193" s="2" t="s">
        <v>2491</v>
      </c>
      <c r="B1193" s="2" t="s">
        <v>2490</v>
      </c>
      <c r="C1193" s="2">
        <v>2506</v>
      </c>
      <c r="D1193" s="2" t="s">
        <v>8</v>
      </c>
      <c r="E1193" s="2">
        <v>905</v>
      </c>
      <c r="F1193" s="2" t="s">
        <v>2710</v>
      </c>
      <c r="G1193" s="2" t="s">
        <v>2743</v>
      </c>
      <c r="H1193" s="8" t="s">
        <v>2586</v>
      </c>
      <c r="I1193" s="1">
        <v>4025.5411808470594</v>
      </c>
      <c r="J1193" s="1">
        <v>4995.7053186363783</v>
      </c>
      <c r="K1193" s="1">
        <v>6180.0160291406737</v>
      </c>
      <c r="L1193" s="1">
        <v>8642.1253411489342</v>
      </c>
      <c r="M1193" s="1">
        <v>13012.482236124702</v>
      </c>
      <c r="N1193" s="1">
        <v>12618.150662275821</v>
      </c>
      <c r="O1193" s="1">
        <v>13277.851787544039</v>
      </c>
      <c r="P1193" s="1">
        <v>14026.235463148882</v>
      </c>
      <c r="Q1193" s="1">
        <v>14946.77477860097</v>
      </c>
      <c r="R1193" s="1">
        <v>11483.136924102875</v>
      </c>
      <c r="S1193" s="1">
        <v>8907.8359755391029</v>
      </c>
      <c r="T1193" s="1">
        <v>7884.1443028905624</v>
      </c>
      <c r="U1193" s="21">
        <v>0.52370000000000005</v>
      </c>
    </row>
    <row r="1194" spans="1:21" x14ac:dyDescent="0.3">
      <c r="A1194" s="2" t="s">
        <v>2491</v>
      </c>
      <c r="B1194" s="2" t="s">
        <v>2490</v>
      </c>
      <c r="C1194" s="2">
        <v>2506</v>
      </c>
      <c r="D1194" s="2" t="s">
        <v>8</v>
      </c>
      <c r="E1194" s="2">
        <v>922</v>
      </c>
      <c r="F1194" s="2" t="s">
        <v>2711</v>
      </c>
      <c r="G1194" s="2" t="s">
        <v>2743</v>
      </c>
      <c r="H1194" s="8" t="s">
        <v>2587</v>
      </c>
      <c r="I1194" s="1">
        <v>2012.7705904235297</v>
      </c>
      <c r="J1194" s="1">
        <v>2497.8526593181891</v>
      </c>
      <c r="K1194" s="1">
        <v>3090.0080145703369</v>
      </c>
      <c r="L1194" s="1">
        <v>4321.0626705744671</v>
      </c>
      <c r="M1194" s="1">
        <v>6506.2411180623512</v>
      </c>
      <c r="N1194" s="1">
        <v>6309.0753311379103</v>
      </c>
      <c r="O1194" s="1">
        <v>6638.9258937720197</v>
      </c>
      <c r="P1194" s="1">
        <v>7013.1177315744408</v>
      </c>
      <c r="Q1194" s="1">
        <v>7473.3873893004848</v>
      </c>
      <c r="R1194" s="1">
        <v>5741.5684620514376</v>
      </c>
      <c r="S1194" s="1">
        <v>4453.9179877695515</v>
      </c>
      <c r="T1194" s="1">
        <v>3942.0721514452812</v>
      </c>
      <c r="U1194" s="21">
        <v>0.52370000000000005</v>
      </c>
    </row>
    <row r="1195" spans="1:21" x14ac:dyDescent="0.3">
      <c r="A1195" s="2" t="s">
        <v>2491</v>
      </c>
      <c r="B1195" s="2" t="s">
        <v>2490</v>
      </c>
      <c r="C1195" s="2">
        <v>2506</v>
      </c>
      <c r="D1195" s="2" t="s">
        <v>8</v>
      </c>
      <c r="E1195" s="2">
        <v>922</v>
      </c>
      <c r="F1195" s="2" t="s">
        <v>2712</v>
      </c>
      <c r="G1195" s="2" t="s">
        <v>2743</v>
      </c>
      <c r="H1195" s="8" t="s">
        <v>2588</v>
      </c>
      <c r="I1195" s="1">
        <v>2012.7705904235297</v>
      </c>
      <c r="J1195" s="1">
        <v>2497.8526593181891</v>
      </c>
      <c r="K1195" s="1">
        <v>3090.0080145703369</v>
      </c>
      <c r="L1195" s="1">
        <v>4321.0626705744671</v>
      </c>
      <c r="M1195" s="1">
        <v>6506.2411180623512</v>
      </c>
      <c r="N1195" s="1">
        <v>6309.0753311379103</v>
      </c>
      <c r="O1195" s="1">
        <v>6638.9258937720197</v>
      </c>
      <c r="P1195" s="1">
        <v>7013.1177315744408</v>
      </c>
      <c r="Q1195" s="1">
        <v>7473.3873893004848</v>
      </c>
      <c r="R1195" s="1">
        <v>5741.5684620514376</v>
      </c>
      <c r="S1195" s="1">
        <v>4453.9179877695515</v>
      </c>
      <c r="T1195" s="1">
        <v>3942.0721514452812</v>
      </c>
      <c r="U1195" s="21">
        <v>0.52370000000000005</v>
      </c>
    </row>
    <row r="1196" spans="1:21" x14ac:dyDescent="0.3">
      <c r="A1196" s="2" t="s">
        <v>2491</v>
      </c>
      <c r="B1196" s="2" t="s">
        <v>2490</v>
      </c>
      <c r="C1196" s="2">
        <v>2506</v>
      </c>
      <c r="D1196" s="2" t="s">
        <v>8</v>
      </c>
      <c r="E1196" s="2">
        <v>905</v>
      </c>
      <c r="F1196" s="2" t="s">
        <v>2713</v>
      </c>
      <c r="G1196" s="2" t="s">
        <v>2743</v>
      </c>
      <c r="H1196" s="8" t="s">
        <v>2589</v>
      </c>
      <c r="I1196" s="1">
        <v>1006.3852952117649</v>
      </c>
      <c r="J1196" s="1">
        <v>1248.9263296590946</v>
      </c>
      <c r="K1196" s="1">
        <v>1545.0040072851684</v>
      </c>
      <c r="L1196" s="1">
        <v>2160.5313352872336</v>
      </c>
      <c r="M1196" s="1">
        <v>3253.1205590311756</v>
      </c>
      <c r="N1196" s="1">
        <v>3154.5376655689552</v>
      </c>
      <c r="O1196" s="1">
        <v>3319.4629468860098</v>
      </c>
      <c r="P1196" s="1">
        <v>3506.5588657872204</v>
      </c>
      <c r="Q1196" s="1">
        <v>3736.6936946502424</v>
      </c>
      <c r="R1196" s="1">
        <v>2870.7842310257188</v>
      </c>
      <c r="S1196" s="1">
        <v>2226.9589938847757</v>
      </c>
      <c r="T1196" s="1">
        <v>1971.0360757226406</v>
      </c>
      <c r="U1196" s="21">
        <v>0.52370000000000005</v>
      </c>
    </row>
    <row r="1197" spans="1:21" x14ac:dyDescent="0.3">
      <c r="A1197" s="2" t="s">
        <v>2491</v>
      </c>
      <c r="B1197" s="2" t="s">
        <v>2490</v>
      </c>
      <c r="C1197" s="2">
        <v>2506</v>
      </c>
      <c r="D1197" s="2" t="s">
        <v>8</v>
      </c>
      <c r="E1197" s="2">
        <v>905</v>
      </c>
      <c r="F1197" s="2" t="s">
        <v>2714</v>
      </c>
      <c r="G1197" s="2" t="s">
        <v>2743</v>
      </c>
      <c r="H1197" s="8" t="s">
        <v>2590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21">
        <v>0.52370000000000005</v>
      </c>
    </row>
    <row r="1198" spans="1:21" x14ac:dyDescent="0.3">
      <c r="A1198" s="2" t="s">
        <v>2491</v>
      </c>
      <c r="B1198" s="2" t="s">
        <v>2490</v>
      </c>
      <c r="C1198" s="2">
        <v>2506</v>
      </c>
      <c r="D1198" s="2" t="s">
        <v>8</v>
      </c>
      <c r="E1198" s="2">
        <v>905</v>
      </c>
      <c r="F1198" s="2" t="s">
        <v>2715</v>
      </c>
      <c r="G1198" s="2" t="s">
        <v>2743</v>
      </c>
      <c r="H1198" s="8" t="s">
        <v>2591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21">
        <v>0.52370000000000005</v>
      </c>
    </row>
    <row r="1199" spans="1:21" x14ac:dyDescent="0.3">
      <c r="A1199" s="2" t="s">
        <v>2491</v>
      </c>
      <c r="B1199" s="2" t="s">
        <v>2490</v>
      </c>
      <c r="C1199" s="2">
        <v>2506</v>
      </c>
      <c r="D1199" s="2" t="s">
        <v>8</v>
      </c>
      <c r="E1199" s="2">
        <v>905</v>
      </c>
      <c r="F1199" s="2" t="s">
        <v>2716</v>
      </c>
      <c r="G1199" s="2" t="s">
        <v>2743</v>
      </c>
      <c r="H1199" s="8" t="s">
        <v>2592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21">
        <v>0.52370000000000005</v>
      </c>
    </row>
    <row r="1200" spans="1:21" x14ac:dyDescent="0.3">
      <c r="A1200" s="2" t="s">
        <v>2491</v>
      </c>
      <c r="B1200" s="2" t="s">
        <v>2490</v>
      </c>
      <c r="C1200" s="2">
        <v>2506</v>
      </c>
      <c r="D1200" s="2" t="s">
        <v>8</v>
      </c>
      <c r="E1200" s="2">
        <v>905</v>
      </c>
      <c r="F1200" s="2" t="s">
        <v>2717</v>
      </c>
      <c r="G1200" s="2" t="s">
        <v>2743</v>
      </c>
      <c r="H1200" s="8" t="s">
        <v>2593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21">
        <v>0.52370000000000005</v>
      </c>
    </row>
    <row r="1201" spans="1:21" x14ac:dyDescent="0.3">
      <c r="A1201" s="2" t="s">
        <v>2491</v>
      </c>
      <c r="B1201" s="2" t="s">
        <v>2490</v>
      </c>
      <c r="C1201" s="2">
        <v>2506</v>
      </c>
      <c r="D1201" s="2" t="s">
        <v>8</v>
      </c>
      <c r="E1201" s="2">
        <v>905</v>
      </c>
      <c r="F1201" s="2" t="s">
        <v>2718</v>
      </c>
      <c r="G1201" s="2" t="s">
        <v>2743</v>
      </c>
      <c r="H1201" s="8" t="s">
        <v>2594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21">
        <v>0.52370000000000005</v>
      </c>
    </row>
    <row r="1202" spans="1:21" x14ac:dyDescent="0.3">
      <c r="A1202" s="2" t="s">
        <v>2491</v>
      </c>
      <c r="B1202" s="2" t="s">
        <v>2490</v>
      </c>
      <c r="C1202" s="2">
        <v>2506</v>
      </c>
      <c r="D1202" s="2" t="s">
        <v>8</v>
      </c>
      <c r="E1202" s="2">
        <v>905</v>
      </c>
      <c r="F1202" s="2" t="s">
        <v>2719</v>
      </c>
      <c r="G1202" s="2" t="s">
        <v>2743</v>
      </c>
      <c r="H1202" s="8" t="s">
        <v>2595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21">
        <v>0.52370000000000005</v>
      </c>
    </row>
    <row r="1203" spans="1:21" x14ac:dyDescent="0.3">
      <c r="A1203" s="2" t="s">
        <v>2491</v>
      </c>
      <c r="B1203" s="2" t="s">
        <v>2490</v>
      </c>
      <c r="C1203" s="2">
        <v>2506</v>
      </c>
      <c r="D1203" s="2" t="s">
        <v>8</v>
      </c>
      <c r="E1203" s="2">
        <v>905</v>
      </c>
      <c r="F1203" s="2" t="s">
        <v>2720</v>
      </c>
      <c r="G1203" s="2" t="s">
        <v>2743</v>
      </c>
      <c r="H1203" s="8" t="s">
        <v>2596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21">
        <v>0.52370000000000005</v>
      </c>
    </row>
    <row r="1204" spans="1:21" x14ac:dyDescent="0.3">
      <c r="A1204" s="2" t="s">
        <v>2491</v>
      </c>
      <c r="B1204" s="2" t="s">
        <v>2490</v>
      </c>
      <c r="C1204" s="2">
        <v>2506</v>
      </c>
      <c r="D1204" s="2" t="s">
        <v>8</v>
      </c>
      <c r="E1204" s="2">
        <v>905</v>
      </c>
      <c r="F1204" s="2" t="s">
        <v>2721</v>
      </c>
      <c r="G1204" s="2" t="s">
        <v>2743</v>
      </c>
      <c r="H1204" s="8" t="s">
        <v>2597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21">
        <v>0.52370000000000005</v>
      </c>
    </row>
    <row r="1205" spans="1:21" x14ac:dyDescent="0.3">
      <c r="A1205" s="2" t="s">
        <v>2491</v>
      </c>
      <c r="B1205" s="2" t="s">
        <v>2490</v>
      </c>
      <c r="C1205" s="2">
        <v>2506</v>
      </c>
      <c r="D1205" s="2" t="s">
        <v>8</v>
      </c>
      <c r="E1205" s="2">
        <v>905</v>
      </c>
      <c r="F1205" s="2" t="s">
        <v>2722</v>
      </c>
      <c r="G1205" s="2" t="s">
        <v>2743</v>
      </c>
      <c r="H1205" s="8" t="s">
        <v>2598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21">
        <v>0.52370000000000005</v>
      </c>
    </row>
    <row r="1206" spans="1:21" x14ac:dyDescent="0.3">
      <c r="A1206" s="2" t="s">
        <v>2491</v>
      </c>
      <c r="B1206" s="2" t="s">
        <v>2490</v>
      </c>
      <c r="C1206" s="2">
        <v>2506</v>
      </c>
      <c r="D1206" s="2" t="s">
        <v>8</v>
      </c>
      <c r="E1206" s="2">
        <v>922</v>
      </c>
      <c r="F1206" s="2" t="s">
        <v>2723</v>
      </c>
      <c r="G1206" s="2" t="s">
        <v>2743</v>
      </c>
      <c r="H1206" s="8" t="s">
        <v>2599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21">
        <v>0.52370000000000005</v>
      </c>
    </row>
    <row r="1207" spans="1:21" x14ac:dyDescent="0.3">
      <c r="A1207" s="2" t="s">
        <v>2491</v>
      </c>
      <c r="B1207" s="2" t="s">
        <v>2490</v>
      </c>
      <c r="C1207" s="2">
        <v>2506</v>
      </c>
      <c r="D1207" s="2" t="s">
        <v>8</v>
      </c>
      <c r="E1207" s="2">
        <v>905</v>
      </c>
      <c r="F1207" s="2" t="s">
        <v>2724</v>
      </c>
      <c r="G1207" s="2" t="s">
        <v>2743</v>
      </c>
      <c r="H1207" s="8" t="s">
        <v>2600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21">
        <v>0.52370000000000005</v>
      </c>
    </row>
    <row r="1208" spans="1:21" x14ac:dyDescent="0.3">
      <c r="A1208" s="2" t="s">
        <v>2491</v>
      </c>
      <c r="B1208" s="2" t="s">
        <v>2490</v>
      </c>
      <c r="C1208" s="2">
        <v>2506</v>
      </c>
      <c r="D1208" s="2" t="s">
        <v>8</v>
      </c>
      <c r="E1208" s="2">
        <v>901</v>
      </c>
      <c r="F1208" s="2" t="s">
        <v>2725</v>
      </c>
      <c r="G1208" s="2" t="s">
        <v>2743</v>
      </c>
      <c r="H1208" s="8" t="s">
        <v>2601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21">
        <v>0.52370000000000005</v>
      </c>
    </row>
    <row r="1209" spans="1:21" x14ac:dyDescent="0.3">
      <c r="A1209" s="2" t="s">
        <v>2491</v>
      </c>
      <c r="B1209" s="2" t="s">
        <v>2490</v>
      </c>
      <c r="C1209" s="2">
        <v>2506</v>
      </c>
      <c r="D1209" s="2" t="s">
        <v>8</v>
      </c>
      <c r="E1209" s="2">
        <v>905</v>
      </c>
      <c r="F1209" s="2" t="s">
        <v>2726</v>
      </c>
      <c r="G1209" s="2" t="s">
        <v>2743</v>
      </c>
      <c r="H1209" s="8" t="s">
        <v>2602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21">
        <v>0.52370000000000005</v>
      </c>
    </row>
    <row r="1210" spans="1:21" x14ac:dyDescent="0.3">
      <c r="A1210" s="2" t="s">
        <v>2491</v>
      </c>
      <c r="B1210" s="2" t="s">
        <v>2490</v>
      </c>
      <c r="C1210" s="2">
        <v>2506</v>
      </c>
      <c r="D1210" s="2" t="s">
        <v>8</v>
      </c>
      <c r="E1210" s="2">
        <v>905</v>
      </c>
      <c r="F1210" s="2" t="s">
        <v>2718</v>
      </c>
      <c r="G1210" s="2" t="s">
        <v>2743</v>
      </c>
      <c r="H1210" s="8" t="s">
        <v>2594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21">
        <v>0.52370000000000005</v>
      </c>
    </row>
    <row r="1211" spans="1:21" x14ac:dyDescent="0.3">
      <c r="A1211" s="2" t="s">
        <v>2491</v>
      </c>
      <c r="B1211" s="2" t="s">
        <v>2490</v>
      </c>
      <c r="C1211" s="2">
        <v>2506</v>
      </c>
      <c r="D1211" s="2" t="s">
        <v>8</v>
      </c>
      <c r="E1211" s="2">
        <v>905</v>
      </c>
      <c r="F1211" s="2" t="s">
        <v>2710</v>
      </c>
      <c r="G1211" s="2" t="s">
        <v>2743</v>
      </c>
      <c r="H1211" s="8" t="s">
        <v>2586</v>
      </c>
      <c r="I1211" s="1">
        <v>1995589.748394557</v>
      </c>
      <c r="J1211" s="1">
        <v>2476531.1971726376</v>
      </c>
      <c r="K1211" s="1">
        <v>3063631.9636586322</v>
      </c>
      <c r="L1211" s="1">
        <v>5000000</v>
      </c>
      <c r="M1211" s="1">
        <v>6450704.3860653304</v>
      </c>
      <c r="N1211" s="1">
        <v>6255221.5898675956</v>
      </c>
      <c r="O1211" s="1">
        <v>6582256.5755866067</v>
      </c>
      <c r="P1211" s="1">
        <v>6953254.3430442</v>
      </c>
      <c r="Q1211" s="1">
        <v>7409595.177327699</v>
      </c>
      <c r="R1211" s="1">
        <v>5692558.9121234054</v>
      </c>
      <c r="S1211" s="1">
        <v>4415899.7149857841</v>
      </c>
      <c r="T1211" s="1">
        <v>3908422.952066557</v>
      </c>
      <c r="U1211" s="21">
        <v>0.52370000000000005</v>
      </c>
    </row>
    <row r="1212" spans="1:21" x14ac:dyDescent="0.3">
      <c r="A1212" s="2" t="s">
        <v>2491</v>
      </c>
      <c r="B1212" s="2" t="s">
        <v>2490</v>
      </c>
      <c r="C1212" s="2">
        <v>2506</v>
      </c>
      <c r="D1212" s="2" t="s">
        <v>8</v>
      </c>
      <c r="E1212" s="2">
        <v>905</v>
      </c>
      <c r="F1212" s="2" t="s">
        <v>2727</v>
      </c>
      <c r="G1212" s="2" t="s">
        <v>2743</v>
      </c>
      <c r="H1212" s="8" t="s">
        <v>2603</v>
      </c>
      <c r="I1212" s="1">
        <v>1291883.1166233278</v>
      </c>
      <c r="J1212" s="1">
        <v>1603229.7439852965</v>
      </c>
      <c r="K1212" s="1">
        <v>1983300.6320974717</v>
      </c>
      <c r="L1212" s="1">
        <v>4000000</v>
      </c>
      <c r="M1212" s="1">
        <v>4175986.6191887171</v>
      </c>
      <c r="N1212" s="1">
        <v>4049437.0995786167</v>
      </c>
      <c r="O1212" s="1">
        <v>4261149.4402214931</v>
      </c>
      <c r="P1212" s="1">
        <v>4501321.9268104807</v>
      </c>
      <c r="Q1212" s="1">
        <v>4796742.8767882697</v>
      </c>
      <c r="R1212" s="1">
        <v>3685186.6747021736</v>
      </c>
      <c r="S1212" s="1">
        <v>2858716.9738075705</v>
      </c>
      <c r="T1212" s="1">
        <v>2530192.2043145243</v>
      </c>
      <c r="U1212" s="21">
        <v>0.52370000000000005</v>
      </c>
    </row>
    <row r="1213" spans="1:21" x14ac:dyDescent="0.3">
      <c r="A1213" s="2" t="s">
        <v>2491</v>
      </c>
      <c r="B1213" s="2" t="s">
        <v>2490</v>
      </c>
      <c r="C1213" s="2">
        <v>2506</v>
      </c>
      <c r="D1213" s="2" t="s">
        <v>8</v>
      </c>
      <c r="E1213" s="2">
        <v>905</v>
      </c>
      <c r="F1213" s="2" t="s">
        <v>2719</v>
      </c>
      <c r="G1213" s="2" t="s">
        <v>2743</v>
      </c>
      <c r="H1213" s="8" t="s">
        <v>2595</v>
      </c>
      <c r="I1213" s="1">
        <v>442076.8813982624</v>
      </c>
      <c r="J1213" s="1">
        <v>548618.36668200977</v>
      </c>
      <c r="K1213" s="1">
        <v>678677.00028817041</v>
      </c>
      <c r="L1213" s="1">
        <v>949060.92071429361</v>
      </c>
      <c r="M1213" s="1">
        <v>1429004.7742067424</v>
      </c>
      <c r="N1213" s="1">
        <v>1385700.069429806</v>
      </c>
      <c r="O1213" s="1">
        <v>1458147.1276045116</v>
      </c>
      <c r="P1213" s="1">
        <v>1540333.126092084</v>
      </c>
      <c r="Q1213" s="1">
        <v>1641424.9126364014</v>
      </c>
      <c r="R1213" s="1">
        <v>1261055.1307311296</v>
      </c>
      <c r="S1213" s="1">
        <v>978240.73116175341</v>
      </c>
      <c r="T1213" s="1">
        <v>865820.95905483584</v>
      </c>
      <c r="U1213" s="21">
        <v>0.52370000000000005</v>
      </c>
    </row>
    <row r="1214" spans="1:21" x14ac:dyDescent="0.3">
      <c r="A1214" s="2" t="s">
        <v>2491</v>
      </c>
      <c r="B1214" s="2" t="s">
        <v>2490</v>
      </c>
      <c r="C1214" s="2">
        <v>2506</v>
      </c>
      <c r="D1214" s="2" t="s">
        <v>8</v>
      </c>
      <c r="E1214" s="2">
        <v>905</v>
      </c>
      <c r="F1214" s="2" t="s">
        <v>2728</v>
      </c>
      <c r="G1214" s="2" t="s">
        <v>2743</v>
      </c>
      <c r="H1214" s="8" t="s">
        <v>2604</v>
      </c>
      <c r="I1214" s="1">
        <v>462223.37316134165</v>
      </c>
      <c r="J1214" s="1">
        <v>573620.20656667871</v>
      </c>
      <c r="K1214" s="1">
        <v>709605.92050867656</v>
      </c>
      <c r="L1214" s="1">
        <v>992311.87733829697</v>
      </c>
      <c r="M1214" s="1">
        <v>1494127.9103044679</v>
      </c>
      <c r="N1214" s="1">
        <v>1448849.707444276</v>
      </c>
      <c r="O1214" s="1">
        <v>1524598.3498505736</v>
      </c>
      <c r="P1214" s="1">
        <v>1610529.7591733232</v>
      </c>
      <c r="Q1214" s="1">
        <v>1716228.5381450397</v>
      </c>
      <c r="R1214" s="1">
        <v>1318524.4033239565</v>
      </c>
      <c r="S1214" s="1">
        <v>1022821.4809406681</v>
      </c>
      <c r="T1214" s="1">
        <v>905278.4732427022</v>
      </c>
      <c r="U1214" s="21">
        <v>0.52370000000000005</v>
      </c>
    </row>
    <row r="1215" spans="1:21" x14ac:dyDescent="0.3">
      <c r="A1215" s="2" t="s">
        <v>2491</v>
      </c>
      <c r="B1215" s="2" t="s">
        <v>2490</v>
      </c>
      <c r="C1215" s="2">
        <v>2506</v>
      </c>
      <c r="D1215" s="2" t="s">
        <v>8</v>
      </c>
      <c r="E1215" s="2">
        <v>905</v>
      </c>
      <c r="F1215" s="2" t="s">
        <v>2729</v>
      </c>
      <c r="G1215" s="2" t="s">
        <v>2743</v>
      </c>
      <c r="H1215" s="8" t="s">
        <v>2605</v>
      </c>
      <c r="I1215" s="1">
        <v>441564.29582123453</v>
      </c>
      <c r="J1215" s="1">
        <v>547982.24687143683</v>
      </c>
      <c r="K1215" s="1">
        <v>677890.07824712654</v>
      </c>
      <c r="L1215" s="1">
        <v>947960.49008752056</v>
      </c>
      <c r="M1215" s="1">
        <v>1427347.851468676</v>
      </c>
      <c r="N1215" s="1">
        <v>1384093.3582454761</v>
      </c>
      <c r="O1215" s="1">
        <v>1456456.4144768973</v>
      </c>
      <c r="P1215" s="1">
        <v>1538547.1187764429</v>
      </c>
      <c r="Q1215" s="1">
        <v>1639521.6899812594</v>
      </c>
      <c r="R1215" s="1">
        <v>1259592.9446294606</v>
      </c>
      <c r="S1215" s="1">
        <v>977106.46671420126</v>
      </c>
      <c r="T1215" s="1">
        <v>864817.04468026781</v>
      </c>
      <c r="U1215" s="21">
        <v>0.52370000000000005</v>
      </c>
    </row>
    <row r="1216" spans="1:21" x14ac:dyDescent="0.3">
      <c r="A1216" s="2" t="s">
        <v>2491</v>
      </c>
      <c r="B1216" s="2" t="s">
        <v>2490</v>
      </c>
      <c r="C1216" s="2">
        <v>2506</v>
      </c>
      <c r="D1216" s="2" t="s">
        <v>8</v>
      </c>
      <c r="E1216" s="2">
        <v>922</v>
      </c>
      <c r="F1216" s="2" t="s">
        <v>2730</v>
      </c>
      <c r="G1216" s="2" t="s">
        <v>2743</v>
      </c>
      <c r="H1216" s="8" t="s">
        <v>2606</v>
      </c>
      <c r="I1216" s="1">
        <v>245772.70756131579</v>
      </c>
      <c r="J1216" s="1">
        <v>305004.46205381304</v>
      </c>
      <c r="K1216" s="1">
        <v>377310.57863246859</v>
      </c>
      <c r="L1216" s="1">
        <v>527630.559161613</v>
      </c>
      <c r="M1216" s="1">
        <v>794455.41545620002</v>
      </c>
      <c r="N1216" s="1">
        <v>770380.15843414643</v>
      </c>
      <c r="O1216" s="1">
        <v>810657.11113552214</v>
      </c>
      <c r="P1216" s="1">
        <v>856348.42914344976</v>
      </c>
      <c r="Q1216" s="1">
        <v>912550.42281618447</v>
      </c>
      <c r="R1216" s="1">
        <v>701083.78633956076</v>
      </c>
      <c r="S1216" s="1">
        <v>543853.07909324742</v>
      </c>
      <c r="T1216" s="1">
        <v>481353.29017247848</v>
      </c>
      <c r="U1216" s="21">
        <v>0.52370000000000005</v>
      </c>
    </row>
    <row r="1217" spans="1:21" x14ac:dyDescent="0.3">
      <c r="A1217" s="2" t="s">
        <v>2491</v>
      </c>
      <c r="B1217" s="2" t="s">
        <v>2490</v>
      </c>
      <c r="C1217" s="2">
        <v>2506</v>
      </c>
      <c r="D1217" s="2" t="s">
        <v>8</v>
      </c>
      <c r="E1217" s="2">
        <v>905</v>
      </c>
      <c r="F1217" s="2" t="s">
        <v>2731</v>
      </c>
      <c r="G1217" s="2" t="s">
        <v>2743</v>
      </c>
      <c r="H1217" s="8" t="s">
        <v>2607</v>
      </c>
      <c r="I1217" s="1">
        <v>185301.02794263128</v>
      </c>
      <c r="J1217" s="1">
        <v>229958.97675725739</v>
      </c>
      <c r="K1217" s="1">
        <v>284474.3778427174</v>
      </c>
      <c r="L1217" s="1">
        <v>397808.55228687369</v>
      </c>
      <c r="M1217" s="1">
        <v>598981.90730513493</v>
      </c>
      <c r="N1217" s="1">
        <v>580830.29918543901</v>
      </c>
      <c r="O1217" s="1">
        <v>611197.22158303554</v>
      </c>
      <c r="P1217" s="1">
        <v>645646.32001602731</v>
      </c>
      <c r="Q1217" s="1">
        <v>688019.97209204081</v>
      </c>
      <c r="R1217" s="1">
        <v>528584.10346568748</v>
      </c>
      <c r="S1217" s="1">
        <v>410039.56706869905</v>
      </c>
      <c r="T1217" s="1">
        <v>362917.67445445649</v>
      </c>
      <c r="U1217" s="21">
        <v>0.52370000000000005</v>
      </c>
    </row>
    <row r="1218" spans="1:21" x14ac:dyDescent="0.3">
      <c r="A1218" s="2" t="s">
        <v>2491</v>
      </c>
      <c r="B1218" s="2" t="s">
        <v>2490</v>
      </c>
      <c r="C1218" s="2">
        <v>2506</v>
      </c>
      <c r="D1218" s="2" t="s">
        <v>8</v>
      </c>
      <c r="E1218" s="2">
        <v>905</v>
      </c>
      <c r="F1218" s="2" t="s">
        <v>2732</v>
      </c>
      <c r="G1218" s="2" t="s">
        <v>2743</v>
      </c>
      <c r="H1218" s="8" t="s">
        <v>2608</v>
      </c>
      <c r="I1218" s="1">
        <v>52171.013703777884</v>
      </c>
      <c r="J1218" s="1">
        <v>64744.340929527469</v>
      </c>
      <c r="K1218" s="1">
        <v>80093.007737663123</v>
      </c>
      <c r="L1218" s="1">
        <v>112001.94442129017</v>
      </c>
      <c r="M1218" s="1">
        <v>168641.76978017611</v>
      </c>
      <c r="N1218" s="1">
        <v>163531.23258309462</v>
      </c>
      <c r="O1218" s="1">
        <v>172080.95916657074</v>
      </c>
      <c r="P1218" s="1">
        <v>181780.0116024095</v>
      </c>
      <c r="Q1218" s="1">
        <v>193710.20113066855</v>
      </c>
      <c r="R1218" s="1">
        <v>148821.45453637323</v>
      </c>
      <c r="S1218" s="1">
        <v>115445.55424298679</v>
      </c>
      <c r="T1218" s="1">
        <v>102178.51016546169</v>
      </c>
      <c r="U1218" s="21">
        <v>0.52370000000000005</v>
      </c>
    </row>
    <row r="1219" spans="1:21" x14ac:dyDescent="0.3">
      <c r="A1219" s="2" t="s">
        <v>2491</v>
      </c>
      <c r="B1219" s="2" t="s">
        <v>2490</v>
      </c>
      <c r="C1219" s="2">
        <v>2506</v>
      </c>
      <c r="D1219" s="2" t="s">
        <v>8</v>
      </c>
      <c r="E1219" s="2">
        <v>905</v>
      </c>
      <c r="F1219" s="2" t="s">
        <v>2733</v>
      </c>
      <c r="G1219" s="2" t="s">
        <v>2743</v>
      </c>
      <c r="H1219" s="8" t="s">
        <v>2609</v>
      </c>
      <c r="I1219" s="1">
        <v>28838.171911352165</v>
      </c>
      <c r="J1219" s="1">
        <v>35788.233761647287</v>
      </c>
      <c r="K1219" s="1">
        <v>44272.398829557955</v>
      </c>
      <c r="L1219" s="1">
        <v>61910.457518922733</v>
      </c>
      <c r="M1219" s="1">
        <v>93218.820243150127</v>
      </c>
      <c r="N1219" s="1">
        <v>90393.907714411529</v>
      </c>
      <c r="O1219" s="1">
        <v>95119.874635607994</v>
      </c>
      <c r="P1219" s="1">
        <v>100481.14561090597</v>
      </c>
      <c r="Q1219" s="1">
        <v>107075.70515894164</v>
      </c>
      <c r="R1219" s="1">
        <v>82262.896296888168</v>
      </c>
      <c r="S1219" s="1">
        <v>63813.95536156703</v>
      </c>
      <c r="T1219" s="1">
        <v>56480.432957047407</v>
      </c>
      <c r="U1219" s="21">
        <v>0.52370000000000005</v>
      </c>
    </row>
    <row r="1220" spans="1:21" x14ac:dyDescent="0.3">
      <c r="A1220" s="2" t="s">
        <v>2491</v>
      </c>
      <c r="B1220" s="2" t="s">
        <v>2490</v>
      </c>
      <c r="C1220" s="2">
        <v>2506</v>
      </c>
      <c r="D1220" s="2" t="s">
        <v>8</v>
      </c>
      <c r="E1220" s="2">
        <v>922</v>
      </c>
      <c r="F1220" s="2" t="s">
        <v>2734</v>
      </c>
      <c r="G1220" s="2" t="s">
        <v>2743</v>
      </c>
      <c r="H1220" s="8" t="s">
        <v>2610</v>
      </c>
      <c r="I1220" s="1">
        <v>7084.9524782908247</v>
      </c>
      <c r="J1220" s="1">
        <v>8792.4413608000268</v>
      </c>
      <c r="K1220" s="1">
        <v>10876.828211287586</v>
      </c>
      <c r="L1220" s="1">
        <v>15210.140600422124</v>
      </c>
      <c r="M1220" s="1">
        <v>22901.968735579474</v>
      </c>
      <c r="N1220" s="1">
        <v>22207.945165605444</v>
      </c>
      <c r="O1220" s="1">
        <v>23369.01914607751</v>
      </c>
      <c r="P1220" s="1">
        <v>24686.174415142035</v>
      </c>
      <c r="Q1220" s="1">
        <v>26306.323610337706</v>
      </c>
      <c r="R1220" s="1">
        <v>20210.320986421058</v>
      </c>
      <c r="S1220" s="1">
        <v>15677.791316948826</v>
      </c>
      <c r="T1220" s="1">
        <v>13876.093973087391</v>
      </c>
      <c r="U1220" s="21">
        <v>0.52370000000000005</v>
      </c>
    </row>
    <row r="1221" spans="1:21" x14ac:dyDescent="0.3">
      <c r="A1221" s="2" t="s">
        <v>2491</v>
      </c>
      <c r="B1221" s="2" t="s">
        <v>2490</v>
      </c>
      <c r="C1221" s="2">
        <v>2506</v>
      </c>
      <c r="D1221" s="2" t="s">
        <v>8</v>
      </c>
      <c r="E1221" s="2">
        <v>907</v>
      </c>
      <c r="F1221" s="2" t="s">
        <v>2735</v>
      </c>
      <c r="G1221" s="2" t="s">
        <v>2743</v>
      </c>
      <c r="H1221" s="8" t="s">
        <v>2611</v>
      </c>
      <c r="I1221" s="1">
        <v>6440.8658893552956</v>
      </c>
      <c r="J1221" s="1">
        <v>7993.1285098182052</v>
      </c>
      <c r="K1221" s="1">
        <v>9888.0256466250776</v>
      </c>
      <c r="L1221" s="1">
        <v>13827.400545838294</v>
      </c>
      <c r="M1221" s="1">
        <v>20819.971577799522</v>
      </c>
      <c r="N1221" s="1">
        <v>20189.041059641313</v>
      </c>
      <c r="O1221" s="1">
        <v>21244.562860070466</v>
      </c>
      <c r="P1221" s="1">
        <v>22441.976741038212</v>
      </c>
      <c r="Q1221" s="1">
        <v>23914.839645761553</v>
      </c>
      <c r="R1221" s="1">
        <v>18373.019078564601</v>
      </c>
      <c r="S1221" s="1">
        <v>14252.537560862567</v>
      </c>
      <c r="T1221" s="1">
        <v>12614.630884624901</v>
      </c>
      <c r="U1221" s="21">
        <v>0.52370000000000005</v>
      </c>
    </row>
    <row r="1222" spans="1:21" x14ac:dyDescent="0.3">
      <c r="A1222" s="2" t="s">
        <v>2491</v>
      </c>
      <c r="B1222" s="2" t="s">
        <v>2490</v>
      </c>
      <c r="C1222" s="2">
        <v>2506</v>
      </c>
      <c r="D1222" s="2" t="s">
        <v>8</v>
      </c>
      <c r="E1222" s="2">
        <v>901</v>
      </c>
      <c r="F1222" s="2" t="s">
        <v>2736</v>
      </c>
      <c r="G1222" s="2" t="s">
        <v>2743</v>
      </c>
      <c r="H1222" s="8" t="s">
        <v>2612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21">
        <v>0.52370000000000005</v>
      </c>
    </row>
    <row r="1223" spans="1:21" x14ac:dyDescent="0.3">
      <c r="A1223" s="2" t="s">
        <v>2491</v>
      </c>
      <c r="B1223" s="2" t="s">
        <v>2490</v>
      </c>
      <c r="C1223" s="2">
        <v>2506</v>
      </c>
      <c r="D1223" s="2" t="s">
        <v>8</v>
      </c>
      <c r="E1223" s="2">
        <v>901</v>
      </c>
      <c r="F1223" s="2" t="s">
        <v>2736</v>
      </c>
      <c r="G1223" s="2" t="s">
        <v>2743</v>
      </c>
      <c r="H1223" s="8" t="s">
        <v>2612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21">
        <v>0.52370000000000005</v>
      </c>
    </row>
    <row r="1224" spans="1:21" x14ac:dyDescent="0.3">
      <c r="A1224" s="2" t="s">
        <v>2491</v>
      </c>
      <c r="B1224" s="2" t="s">
        <v>2490</v>
      </c>
      <c r="C1224" s="2">
        <v>2506</v>
      </c>
      <c r="D1224" s="2" t="s">
        <v>8</v>
      </c>
      <c r="E1224" s="2">
        <v>922</v>
      </c>
      <c r="F1224" s="2" t="s">
        <v>2737</v>
      </c>
      <c r="G1224" s="2" t="s">
        <v>2743</v>
      </c>
      <c r="H1224" s="8" t="s">
        <v>2613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21">
        <v>0.52370000000000005</v>
      </c>
    </row>
    <row r="1225" spans="1:21" x14ac:dyDescent="0.3">
      <c r="A1225" s="2" t="s">
        <v>2491</v>
      </c>
      <c r="B1225" s="2" t="s">
        <v>2490</v>
      </c>
      <c r="C1225" s="2">
        <v>2506</v>
      </c>
      <c r="D1225" s="2" t="s">
        <v>8</v>
      </c>
      <c r="E1225" s="2">
        <v>905</v>
      </c>
      <c r="F1225" s="2" t="s">
        <v>2738</v>
      </c>
      <c r="G1225" s="2" t="s">
        <v>2743</v>
      </c>
      <c r="H1225" s="8" t="s">
        <v>2614</v>
      </c>
      <c r="I1225" s="1">
        <v>740539.22655215533</v>
      </c>
      <c r="J1225" s="1">
        <v>919010.78303390136</v>
      </c>
      <c r="K1225" s="1">
        <v>1136876.7787233901</v>
      </c>
      <c r="L1225" s="1">
        <v>1589806.8181119815</v>
      </c>
      <c r="M1225" s="1">
        <v>2393778.4009045395</v>
      </c>
      <c r="N1225" s="1">
        <v>2321237.0988573707</v>
      </c>
      <c r="O1225" s="1">
        <v>2442595.8278118996</v>
      </c>
      <c r="P1225" s="1">
        <v>2580268.6135067795</v>
      </c>
      <c r="Q1225" s="1">
        <v>2749611.1794005646</v>
      </c>
      <c r="R1225" s="1">
        <v>2112439.7824141192</v>
      </c>
      <c r="S1225" s="1">
        <v>1638686.9906995029</v>
      </c>
      <c r="T1225" s="1">
        <v>1450368.4999837985</v>
      </c>
      <c r="U1225" s="21">
        <v>0.52370000000000005</v>
      </c>
    </row>
    <row r="1226" spans="1:21" x14ac:dyDescent="0.3">
      <c r="A1226" s="2" t="s">
        <v>2491</v>
      </c>
      <c r="B1226" s="2" t="s">
        <v>2490</v>
      </c>
      <c r="C1226" s="2">
        <v>2506</v>
      </c>
      <c r="D1226" s="2" t="s">
        <v>8</v>
      </c>
      <c r="E1226" s="2">
        <v>922</v>
      </c>
      <c r="F1226" s="2" t="s">
        <v>2739</v>
      </c>
      <c r="G1226" s="2" t="s">
        <v>2743</v>
      </c>
      <c r="H1226" s="8" t="s">
        <v>2615</v>
      </c>
      <c r="I1226" s="1">
        <v>469355.96121027245</v>
      </c>
      <c r="J1226" s="1">
        <v>582471.76377374923</v>
      </c>
      <c r="K1226" s="1">
        <v>720555.87890964223</v>
      </c>
      <c r="L1226" s="1">
        <v>1007624.2830885893</v>
      </c>
      <c r="M1226" s="1">
        <v>1517183.8600798415</v>
      </c>
      <c r="N1226" s="1">
        <v>1471206.9673927182</v>
      </c>
      <c r="O1226" s="1">
        <v>1548124.4902428035</v>
      </c>
      <c r="P1226" s="1">
        <v>1635381.9107081122</v>
      </c>
      <c r="Q1226" s="1">
        <v>1742711.7319235906</v>
      </c>
      <c r="R1226" s="1">
        <v>1338870.6080973125</v>
      </c>
      <c r="S1226" s="1">
        <v>1038604.6816499941</v>
      </c>
      <c r="T1226" s="1">
        <v>919247.8629233737</v>
      </c>
      <c r="U1226" s="21">
        <v>0.52370000000000005</v>
      </c>
    </row>
    <row r="1227" spans="1:21" x14ac:dyDescent="0.3">
      <c r="A1227" s="2" t="s">
        <v>2491</v>
      </c>
      <c r="B1227" s="2" t="s">
        <v>2490</v>
      </c>
      <c r="C1227" s="2">
        <v>2506</v>
      </c>
      <c r="D1227" s="2" t="s">
        <v>8</v>
      </c>
      <c r="E1227" s="2">
        <v>901</v>
      </c>
      <c r="F1227" s="2" t="s">
        <v>2740</v>
      </c>
      <c r="G1227" s="2" t="s">
        <v>2743</v>
      </c>
      <c r="H1227" s="8" t="s">
        <v>2616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21">
        <v>0.52370000000000005</v>
      </c>
    </row>
    <row r="1228" spans="1:21" x14ac:dyDescent="0.3">
      <c r="A1228" s="2" t="s">
        <v>2491</v>
      </c>
      <c r="B1228" s="2" t="s">
        <v>2490</v>
      </c>
      <c r="C1228" s="2">
        <v>2506</v>
      </c>
      <c r="D1228" s="2" t="s">
        <v>8</v>
      </c>
      <c r="E1228" s="2">
        <v>901</v>
      </c>
      <c r="F1228" s="2" t="s">
        <v>2740</v>
      </c>
      <c r="G1228" s="2" t="s">
        <v>2743</v>
      </c>
      <c r="H1228" s="8" t="s">
        <v>2616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21">
        <v>0.52370000000000005</v>
      </c>
    </row>
    <row r="1229" spans="1:21" x14ac:dyDescent="0.3">
      <c r="A1229" s="2" t="s">
        <v>2491</v>
      </c>
      <c r="B1229" s="2" t="s">
        <v>2490</v>
      </c>
      <c r="C1229" s="2">
        <v>2506</v>
      </c>
      <c r="D1229" s="2" t="s">
        <v>252</v>
      </c>
      <c r="E1229" s="2">
        <v>999</v>
      </c>
      <c r="F1229" s="2" t="s">
        <v>252</v>
      </c>
      <c r="G1229" s="2" t="s">
        <v>2743</v>
      </c>
      <c r="H1229" s="8" t="s">
        <v>1502</v>
      </c>
      <c r="I1229" s="1">
        <v>18573789.151009478</v>
      </c>
      <c r="J1229" s="1">
        <v>23050112.539006226</v>
      </c>
      <c r="K1229" s="1">
        <v>28514505.135670789</v>
      </c>
      <c r="L1229" s="1">
        <v>39874642.114410058</v>
      </c>
      <c r="M1229" s="1">
        <v>60039406.014517434</v>
      </c>
      <c r="N1229" s="1">
        <v>58219965.800341398</v>
      </c>
      <c r="O1229" s="1">
        <v>61263817.310720749</v>
      </c>
      <c r="P1229" s="1">
        <v>64716848.833756089</v>
      </c>
      <c r="Q1229" s="1">
        <v>68964204.004725665</v>
      </c>
      <c r="R1229" s="1">
        <v>52983028.725488923</v>
      </c>
      <c r="S1229" s="1">
        <v>41100627.162538551</v>
      </c>
      <c r="T1229" s="1">
        <v>36377328.498030208</v>
      </c>
      <c r="U1229" s="21">
        <v>0.52370000000000005</v>
      </c>
    </row>
  </sheetData>
  <autoFilter ref="A1:T682" xr:uid="{00000000-0009-0000-0000-000001000000}"/>
  <phoneticPr fontId="3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T746"/>
  <sheetViews>
    <sheetView workbookViewId="0">
      <pane xSplit="2" ySplit="1" topLeftCell="I2" activePane="bottomRight" state="frozen"/>
      <selection pane="topRight" activeCell="C1" sqref="C1"/>
      <selection pane="bottomLeft" activeCell="A2" sqref="A2"/>
      <selection pane="bottomRight" activeCell="I11" sqref="I11"/>
    </sheetView>
  </sheetViews>
  <sheetFormatPr defaultRowHeight="16.5" x14ac:dyDescent="0.3"/>
  <cols>
    <col min="1" max="1" width="14.375" style="2" bestFit="1" customWidth="1"/>
    <col min="2" max="2" width="16.5" style="2" bestFit="1" customWidth="1"/>
    <col min="3" max="6" width="11.5" style="2" customWidth="1"/>
    <col min="7" max="7" width="16.375" style="2" customWidth="1"/>
    <col min="8" max="8" width="44.375" style="4" customWidth="1"/>
    <col min="9" max="20" width="14.625" bestFit="1" customWidth="1"/>
  </cols>
  <sheetData>
    <row r="1" spans="1:20" x14ac:dyDescent="0.3">
      <c r="A1" s="3" t="s">
        <v>65</v>
      </c>
      <c r="B1" s="3" t="s">
        <v>160</v>
      </c>
      <c r="C1" s="3" t="s">
        <v>35</v>
      </c>
      <c r="D1" s="3" t="s">
        <v>36</v>
      </c>
      <c r="E1" s="3" t="s">
        <v>37</v>
      </c>
      <c r="F1" s="3" t="s">
        <v>38</v>
      </c>
      <c r="G1" s="3" t="s">
        <v>39</v>
      </c>
      <c r="H1" s="5" t="s">
        <v>40</v>
      </c>
      <c r="I1" s="12" t="s">
        <v>41</v>
      </c>
      <c r="J1" s="12" t="s">
        <v>42</v>
      </c>
      <c r="K1" s="12" t="s">
        <v>43</v>
      </c>
      <c r="L1" s="12" t="s">
        <v>44</v>
      </c>
      <c r="M1" s="12" t="s">
        <v>45</v>
      </c>
      <c r="N1" s="12" t="s">
        <v>46</v>
      </c>
      <c r="O1" s="12" t="s">
        <v>47</v>
      </c>
      <c r="P1" s="12" t="s">
        <v>48</v>
      </c>
      <c r="Q1" s="12" t="s">
        <v>49</v>
      </c>
      <c r="R1" s="12" t="s">
        <v>50</v>
      </c>
      <c r="S1" s="12" t="s">
        <v>51</v>
      </c>
      <c r="T1" s="12" t="s">
        <v>52</v>
      </c>
    </row>
    <row r="2" spans="1:20" x14ac:dyDescent="0.3">
      <c r="A2" s="7" t="s">
        <v>64</v>
      </c>
      <c r="B2" s="7" t="s">
        <v>161</v>
      </c>
      <c r="C2" s="7">
        <v>1501</v>
      </c>
      <c r="D2" s="7" t="s">
        <v>0</v>
      </c>
      <c r="E2" s="7">
        <v>908</v>
      </c>
      <c r="F2" s="7" t="s">
        <v>0</v>
      </c>
      <c r="G2" s="7"/>
      <c r="H2" s="8" t="s">
        <v>1</v>
      </c>
      <c r="I2" s="13">
        <v>229603870.47165871</v>
      </c>
      <c r="J2" s="13">
        <v>116023071.56606223</v>
      </c>
      <c r="K2" s="13">
        <v>92623435.745638892</v>
      </c>
      <c r="L2" s="13">
        <v>184345239.67138493</v>
      </c>
      <c r="M2" s="13">
        <v>103340171.94536069</v>
      </c>
      <c r="N2" s="13">
        <v>165960943.14801076</v>
      </c>
      <c r="O2" s="13">
        <v>90252246.966706201</v>
      </c>
      <c r="P2" s="13">
        <v>219731050.79180917</v>
      </c>
      <c r="Q2" s="13">
        <v>125993117.12256007</v>
      </c>
      <c r="R2" s="13">
        <v>200133480.15241748</v>
      </c>
      <c r="S2" s="13">
        <v>113633839.02879708</v>
      </c>
      <c r="T2" s="13">
        <v>186862114.18345201</v>
      </c>
    </row>
    <row r="3" spans="1:20" x14ac:dyDescent="0.3">
      <c r="A3" s="7" t="s">
        <v>64</v>
      </c>
      <c r="B3" s="7" t="s">
        <v>161</v>
      </c>
      <c r="C3" s="7">
        <v>1501</v>
      </c>
      <c r="D3" s="7" t="s">
        <v>2</v>
      </c>
      <c r="E3" s="7">
        <v>908</v>
      </c>
      <c r="F3" s="7" t="s">
        <v>2</v>
      </c>
      <c r="G3" s="7"/>
      <c r="H3" s="8" t="s">
        <v>3</v>
      </c>
      <c r="I3" s="13">
        <v>158045884.17918867</v>
      </c>
      <c r="J3" s="13">
        <v>88951255.632617638</v>
      </c>
      <c r="K3" s="13">
        <v>81774646.189664334</v>
      </c>
      <c r="L3" s="13">
        <v>102023286.6770422</v>
      </c>
      <c r="M3" s="13">
        <v>77339496.205533803</v>
      </c>
      <c r="N3" s="13">
        <v>105050395.8965026</v>
      </c>
      <c r="O3" s="13">
        <v>103290431.22149795</v>
      </c>
      <c r="P3" s="13">
        <v>158329957.02778763</v>
      </c>
      <c r="Q3" s="13">
        <v>116007432.97843298</v>
      </c>
      <c r="R3" s="13">
        <v>120448636.22408894</v>
      </c>
      <c r="S3" s="13">
        <v>96756662.850008413</v>
      </c>
      <c r="T3" s="13">
        <v>133185364.72008117</v>
      </c>
    </row>
    <row r="4" spans="1:20" x14ac:dyDescent="0.3">
      <c r="A4" s="7" t="s">
        <v>64</v>
      </c>
      <c r="B4" s="7" t="s">
        <v>161</v>
      </c>
      <c r="C4" s="7">
        <v>1501</v>
      </c>
      <c r="D4" s="7" t="s">
        <v>4</v>
      </c>
      <c r="E4" s="7">
        <v>909</v>
      </c>
      <c r="F4" s="7" t="s">
        <v>4</v>
      </c>
      <c r="G4" s="7"/>
      <c r="H4" s="8" t="s">
        <v>5</v>
      </c>
      <c r="I4" s="13">
        <v>514800193.3212238</v>
      </c>
      <c r="J4" s="13">
        <v>406010736.4948262</v>
      </c>
      <c r="K4" s="13">
        <v>416989610.90154487</v>
      </c>
      <c r="L4" s="13">
        <v>443912397.20194829</v>
      </c>
      <c r="M4" s="13">
        <v>343505912.27422392</v>
      </c>
      <c r="N4" s="13">
        <v>379106352.47421312</v>
      </c>
      <c r="O4" s="13">
        <v>377319330.59134549</v>
      </c>
      <c r="P4" s="13">
        <v>371055281.97737509</v>
      </c>
      <c r="Q4" s="13">
        <v>412530624.31627011</v>
      </c>
      <c r="R4" s="13">
        <v>407834725.80056828</v>
      </c>
      <c r="S4" s="13">
        <v>345299259.8592816</v>
      </c>
      <c r="T4" s="13">
        <v>468813401.80309463</v>
      </c>
    </row>
    <row r="5" spans="1:20" x14ac:dyDescent="0.3">
      <c r="A5" s="7" t="s">
        <v>64</v>
      </c>
      <c r="B5" s="7" t="s">
        <v>161</v>
      </c>
      <c r="C5" s="7">
        <v>1501</v>
      </c>
      <c r="D5" s="7" t="s">
        <v>6</v>
      </c>
      <c r="E5" s="7">
        <v>909</v>
      </c>
      <c r="F5" s="7" t="s">
        <v>6</v>
      </c>
      <c r="G5" s="7"/>
      <c r="H5" s="8" t="s">
        <v>7</v>
      </c>
      <c r="I5" s="13">
        <v>58746121.606536515</v>
      </c>
      <c r="J5" s="13">
        <v>59191629.461598299</v>
      </c>
      <c r="K5" s="13">
        <v>59022682.451246113</v>
      </c>
      <c r="L5" s="13">
        <v>56806142.589734547</v>
      </c>
      <c r="M5" s="13">
        <v>57028465.258736081</v>
      </c>
      <c r="N5" s="13">
        <v>57784064.466517009</v>
      </c>
      <c r="O5" s="13">
        <v>57511683.412997939</v>
      </c>
      <c r="P5" s="13">
        <v>55380970.313995287</v>
      </c>
      <c r="Q5" s="13">
        <v>58611674.136169814</v>
      </c>
      <c r="R5" s="13">
        <v>58775432.489979528</v>
      </c>
      <c r="S5" s="13">
        <v>56272632.308884256</v>
      </c>
      <c r="T5" s="13">
        <v>56855463.690892965</v>
      </c>
    </row>
    <row r="6" spans="1:20" x14ac:dyDescent="0.3">
      <c r="A6" s="7" t="s">
        <v>64</v>
      </c>
      <c r="B6" s="7" t="s">
        <v>161</v>
      </c>
      <c r="C6" s="7">
        <v>1501</v>
      </c>
      <c r="D6" s="7" t="s">
        <v>8</v>
      </c>
      <c r="E6" s="7">
        <v>999</v>
      </c>
      <c r="F6" s="7" t="s">
        <v>8</v>
      </c>
      <c r="G6" s="7"/>
      <c r="H6" s="8" t="s">
        <v>9</v>
      </c>
      <c r="I6" s="13">
        <v>26954102.854763817</v>
      </c>
      <c r="J6" s="13">
        <v>27158512.341203928</v>
      </c>
      <c r="K6" s="13">
        <v>27080995.477630571</v>
      </c>
      <c r="L6" s="13">
        <v>26063994.83528997</v>
      </c>
      <c r="M6" s="13">
        <v>26166001.706949499</v>
      </c>
      <c r="N6" s="13">
        <v>26512688.402284276</v>
      </c>
      <c r="O6" s="13">
        <v>26387713.56596376</v>
      </c>
      <c r="P6" s="13">
        <v>25410092.261715487</v>
      </c>
      <c r="Q6" s="13">
        <v>26892415.191889681</v>
      </c>
      <c r="R6" s="13">
        <v>26967551.377755314</v>
      </c>
      <c r="S6" s="13">
        <v>25819207.76525278</v>
      </c>
      <c r="T6" s="13">
        <v>26086624.516997952</v>
      </c>
    </row>
    <row r="7" spans="1:20" x14ac:dyDescent="0.3">
      <c r="A7" s="7" t="s">
        <v>64</v>
      </c>
      <c r="B7" s="7" t="s">
        <v>162</v>
      </c>
      <c r="C7" s="7">
        <v>1504</v>
      </c>
      <c r="D7" s="7" t="s">
        <v>10</v>
      </c>
      <c r="E7" s="7">
        <v>908</v>
      </c>
      <c r="F7" s="7" t="s">
        <v>10</v>
      </c>
      <c r="G7" s="7"/>
      <c r="H7" s="8" t="s">
        <v>11</v>
      </c>
      <c r="I7" s="13">
        <v>619887635.70645845</v>
      </c>
      <c r="J7" s="13">
        <v>274951374.55850416</v>
      </c>
      <c r="K7" s="13">
        <v>345479815.78291291</v>
      </c>
      <c r="L7" s="13">
        <v>408391839.15711939</v>
      </c>
      <c r="M7" s="13">
        <v>428177244.82431686</v>
      </c>
      <c r="N7" s="13">
        <v>372681203.43742442</v>
      </c>
      <c r="O7" s="13">
        <v>285189848.97385353</v>
      </c>
      <c r="P7" s="13">
        <v>762935187.23042798</v>
      </c>
      <c r="Q7" s="13">
        <v>333645644.66809916</v>
      </c>
      <c r="R7" s="13">
        <v>402482055.11050302</v>
      </c>
      <c r="S7" s="13">
        <v>355723154.1285786</v>
      </c>
      <c r="T7" s="13">
        <v>842694454.98792672</v>
      </c>
    </row>
    <row r="8" spans="1:20" x14ac:dyDescent="0.3">
      <c r="A8" s="7" t="s">
        <v>64</v>
      </c>
      <c r="B8" s="7" t="s">
        <v>162</v>
      </c>
      <c r="C8" s="7">
        <v>1504</v>
      </c>
      <c r="D8" s="7" t="s">
        <v>12</v>
      </c>
      <c r="E8" s="7">
        <v>908</v>
      </c>
      <c r="F8" s="7" t="s">
        <v>12</v>
      </c>
      <c r="G8" s="7"/>
      <c r="H8" s="8" t="s">
        <v>13</v>
      </c>
      <c r="I8" s="13">
        <v>71208374.113801166</v>
      </c>
      <c r="J8" s="13">
        <v>40938274.28951361</v>
      </c>
      <c r="K8" s="13">
        <v>60910916.143512949</v>
      </c>
      <c r="L8" s="13">
        <v>41151938.649447747</v>
      </c>
      <c r="M8" s="13">
        <v>47972234.001190588</v>
      </c>
      <c r="N8" s="13">
        <v>37346049.099530138</v>
      </c>
      <c r="O8" s="13">
        <v>40817812.286449477</v>
      </c>
      <c r="P8" s="13">
        <v>78829002.868780628</v>
      </c>
      <c r="Q8" s="13">
        <v>26835562.7886189</v>
      </c>
      <c r="R8" s="13">
        <v>47072901.675496168</v>
      </c>
      <c r="S8" s="13">
        <v>49083557.536416627</v>
      </c>
      <c r="T8" s="13">
        <v>89452229.915552005</v>
      </c>
    </row>
    <row r="9" spans="1:20" x14ac:dyDescent="0.3">
      <c r="A9" s="7" t="s">
        <v>64</v>
      </c>
      <c r="B9" s="7" t="s">
        <v>162</v>
      </c>
      <c r="C9" s="7">
        <v>1504</v>
      </c>
      <c r="D9" s="7" t="s">
        <v>14</v>
      </c>
      <c r="E9" s="7">
        <v>909</v>
      </c>
      <c r="F9" s="7" t="s">
        <v>15</v>
      </c>
      <c r="G9" s="7"/>
      <c r="H9" s="8" t="s">
        <v>53</v>
      </c>
      <c r="I9" s="13">
        <v>194231459.18802366</v>
      </c>
      <c r="J9" s="13">
        <v>123112555.77246456</v>
      </c>
      <c r="K9" s="13">
        <v>219491623.75026232</v>
      </c>
      <c r="L9" s="13">
        <v>144380953.23736542</v>
      </c>
      <c r="M9" s="13">
        <v>129119597.17464808</v>
      </c>
      <c r="N9" s="13">
        <v>127658754.76862052</v>
      </c>
      <c r="O9" s="13">
        <v>126841970.13184305</v>
      </c>
      <c r="P9" s="13">
        <v>258184496.52467951</v>
      </c>
      <c r="Q9" s="13">
        <v>128655132.90543669</v>
      </c>
      <c r="R9" s="13">
        <v>148909851.25652859</v>
      </c>
      <c r="S9" s="13">
        <v>206575583.11764145</v>
      </c>
      <c r="T9" s="13">
        <v>300196497.96007568</v>
      </c>
    </row>
    <row r="10" spans="1:20" x14ac:dyDescent="0.3">
      <c r="A10" s="7" t="s">
        <v>64</v>
      </c>
      <c r="B10" s="7" t="s">
        <v>162</v>
      </c>
      <c r="C10" s="7">
        <v>1504</v>
      </c>
      <c r="D10" s="7" t="s">
        <v>15</v>
      </c>
      <c r="E10" s="7">
        <v>909</v>
      </c>
      <c r="F10" s="7" t="s">
        <v>14</v>
      </c>
      <c r="G10" s="7"/>
      <c r="H10" s="8" t="s">
        <v>54</v>
      </c>
      <c r="I10" s="13">
        <v>41325842.380430564</v>
      </c>
      <c r="J10" s="13">
        <v>16415007.436328609</v>
      </c>
      <c r="K10" s="13">
        <v>40386458.770048268</v>
      </c>
      <c r="L10" s="13">
        <v>22688435.508728854</v>
      </c>
      <c r="M10" s="13">
        <v>24990889.775738336</v>
      </c>
      <c r="N10" s="13">
        <v>20590121.736874279</v>
      </c>
      <c r="O10" s="13">
        <v>15548370.532290438</v>
      </c>
      <c r="P10" s="13">
        <v>34424599.536623932</v>
      </c>
      <c r="Q10" s="13">
        <v>40740792.086721621</v>
      </c>
      <c r="R10" s="13">
        <v>12763701.53627388</v>
      </c>
      <c r="S10" s="13">
        <v>37183604.961175464</v>
      </c>
      <c r="T10" s="13">
        <v>72904863.790304095</v>
      </c>
    </row>
    <row r="11" spans="1:20" x14ac:dyDescent="0.3">
      <c r="A11" s="7" t="s">
        <v>64</v>
      </c>
      <c r="B11" s="7" t="s">
        <v>162</v>
      </c>
      <c r="C11" s="7">
        <v>1504</v>
      </c>
      <c r="D11" s="7" t="s">
        <v>8</v>
      </c>
      <c r="E11" s="7">
        <v>999</v>
      </c>
      <c r="F11" s="7" t="s">
        <v>8</v>
      </c>
      <c r="G11" s="7"/>
      <c r="H11" s="8" t="s">
        <v>9</v>
      </c>
      <c r="I11" s="13">
        <v>16530336.952172227</v>
      </c>
      <c r="J11" s="13">
        <v>12311255.577246455</v>
      </c>
      <c r="K11" s="13">
        <v>15364413.662518362</v>
      </c>
      <c r="L11" s="13">
        <v>14025578.314486928</v>
      </c>
      <c r="M11" s="13">
        <v>9163326.2511040568</v>
      </c>
      <c r="N11" s="13">
        <v>8236048.6947497111</v>
      </c>
      <c r="O11" s="13">
        <v>8183352.9117318094</v>
      </c>
      <c r="P11" s="13">
        <v>14630454.803065171</v>
      </c>
      <c r="Q11" s="13">
        <v>21442522.150906116</v>
      </c>
      <c r="R11" s="13">
        <v>8509134.35751592</v>
      </c>
      <c r="S11" s="13">
        <v>10328779.155882074</v>
      </c>
      <c r="T11" s="13">
        <v>21442606.997148264</v>
      </c>
    </row>
    <row r="12" spans="1:20" x14ac:dyDescent="0.3">
      <c r="A12" s="7" t="s">
        <v>64</v>
      </c>
      <c r="B12" s="7" t="s">
        <v>163</v>
      </c>
      <c r="C12" s="7">
        <v>1505</v>
      </c>
      <c r="D12" s="7" t="s">
        <v>16</v>
      </c>
      <c r="E12" s="7">
        <v>909</v>
      </c>
      <c r="F12" s="7" t="s">
        <v>16</v>
      </c>
      <c r="G12" s="7"/>
      <c r="H12" s="8" t="s">
        <v>17</v>
      </c>
      <c r="I12" s="13">
        <v>84783697.874684066</v>
      </c>
      <c r="J12" s="13">
        <v>89869106.692308441</v>
      </c>
      <c r="K12" s="13">
        <v>137087889.17056054</v>
      </c>
      <c r="L12" s="13">
        <v>135599505.37539411</v>
      </c>
      <c r="M12" s="13">
        <v>290262998.07763153</v>
      </c>
      <c r="N12" s="13">
        <v>100259328.61822598</v>
      </c>
      <c r="O12" s="13">
        <v>98152116.720400885</v>
      </c>
      <c r="P12" s="13">
        <v>164420226.54629928</v>
      </c>
      <c r="Q12" s="13">
        <v>106027530.37703307</v>
      </c>
      <c r="R12" s="13">
        <v>311541312.61129183</v>
      </c>
      <c r="S12" s="13">
        <v>141044690.48870653</v>
      </c>
      <c r="T12" s="13">
        <v>311968502.83450472</v>
      </c>
    </row>
    <row r="13" spans="1:20" x14ac:dyDescent="0.3">
      <c r="A13" s="7" t="s">
        <v>64</v>
      </c>
      <c r="B13" s="7" t="s">
        <v>163</v>
      </c>
      <c r="C13" s="7">
        <v>1505</v>
      </c>
      <c r="D13" s="7" t="s">
        <v>18</v>
      </c>
      <c r="E13" s="7">
        <v>909</v>
      </c>
      <c r="F13" s="7" t="s">
        <v>18</v>
      </c>
      <c r="G13" s="7"/>
      <c r="H13" s="8" t="s">
        <v>19</v>
      </c>
      <c r="I13" s="13">
        <v>42471682.92780783</v>
      </c>
      <c r="J13" s="13">
        <v>25754677.263823755</v>
      </c>
      <c r="K13" s="13">
        <v>141993105.54389513</v>
      </c>
      <c r="L13" s="13">
        <v>148112454.08235139</v>
      </c>
      <c r="M13" s="13">
        <v>158524047.91433737</v>
      </c>
      <c r="N13" s="13">
        <v>105734885.17176373</v>
      </c>
      <c r="O13" s="13">
        <v>103512590.13827588</v>
      </c>
      <c r="P13" s="13">
        <v>144499885.22587508</v>
      </c>
      <c r="Q13" s="13">
        <v>112317299.12821299</v>
      </c>
      <c r="R13" s="13">
        <v>191657555.78095791</v>
      </c>
      <c r="S13" s="13">
        <v>113068350.13982429</v>
      </c>
      <c r="T13" s="13">
        <v>240345533.77080488</v>
      </c>
    </row>
    <row r="14" spans="1:20" x14ac:dyDescent="0.3">
      <c r="A14" s="7" t="s">
        <v>64</v>
      </c>
      <c r="B14" s="7" t="s">
        <v>163</v>
      </c>
      <c r="C14" s="7">
        <v>1505</v>
      </c>
      <c r="D14" s="7" t="s">
        <v>20</v>
      </c>
      <c r="E14" s="7">
        <v>909</v>
      </c>
      <c r="F14" s="7" t="s">
        <v>20</v>
      </c>
      <c r="G14" s="7"/>
      <c r="H14" s="8" t="s">
        <v>21</v>
      </c>
      <c r="I14" s="13">
        <v>24493068.274908729</v>
      </c>
      <c r="J14" s="13">
        <v>26049016.432553172</v>
      </c>
      <c r="K14" s="13">
        <v>28287977.130433127</v>
      </c>
      <c r="L14" s="13">
        <v>25828477.214360785</v>
      </c>
      <c r="M14" s="13">
        <v>27644095.055012528</v>
      </c>
      <c r="N14" s="13">
        <v>31191791.125670303</v>
      </c>
      <c r="O14" s="13">
        <v>28355055.941449143</v>
      </c>
      <c r="P14" s="13">
        <v>20298793.40077769</v>
      </c>
      <c r="Q14" s="13">
        <v>29452091.771398071</v>
      </c>
      <c r="R14" s="13">
        <v>27692561.121003717</v>
      </c>
      <c r="S14" s="13">
        <v>33884610.327617183</v>
      </c>
      <c r="T14" s="13">
        <v>42766244.977313057</v>
      </c>
    </row>
    <row r="15" spans="1:20" x14ac:dyDescent="0.3">
      <c r="A15" s="7" t="s">
        <v>64</v>
      </c>
      <c r="B15" s="7" t="s">
        <v>163</v>
      </c>
      <c r="C15" s="7">
        <v>1505</v>
      </c>
      <c r="D15" s="7" t="s">
        <v>55</v>
      </c>
      <c r="E15" s="7">
        <v>909</v>
      </c>
      <c r="F15" s="7" t="s">
        <v>55</v>
      </c>
      <c r="G15" s="7"/>
      <c r="H15" s="8" t="s">
        <v>1263</v>
      </c>
      <c r="I15" s="13">
        <v>3014531.4799887668</v>
      </c>
      <c r="J15" s="13">
        <v>3473202.1910070893</v>
      </c>
      <c r="K15" s="13">
        <v>3481597.1852840772</v>
      </c>
      <c r="L15" s="13">
        <v>3874271.5821541175</v>
      </c>
      <c r="M15" s="13">
        <v>3685879.340668337</v>
      </c>
      <c r="N15" s="13">
        <v>3564776.1286480348</v>
      </c>
      <c r="O15" s="13">
        <v>3489853.0389475869</v>
      </c>
      <c r="P15" s="13">
        <v>3247806.9441244304</v>
      </c>
      <c r="Q15" s="13">
        <v>3365953.3453026367</v>
      </c>
      <c r="R15" s="13">
        <v>3692341.4828004953</v>
      </c>
      <c r="S15" s="13">
        <v>4659133.9200473623</v>
      </c>
      <c r="T15" s="13">
        <v>10353932.994507372</v>
      </c>
    </row>
    <row r="16" spans="1:20" x14ac:dyDescent="0.3">
      <c r="A16" s="7" t="s">
        <v>64</v>
      </c>
      <c r="B16" s="7" t="s">
        <v>163</v>
      </c>
      <c r="C16" s="7">
        <v>1505</v>
      </c>
      <c r="D16" s="7" t="s">
        <v>22</v>
      </c>
      <c r="E16" s="7">
        <v>909</v>
      </c>
      <c r="F16" s="7" t="s">
        <v>22</v>
      </c>
      <c r="G16" s="7"/>
      <c r="H16" s="8" t="s">
        <v>1264</v>
      </c>
      <c r="I16" s="13">
        <v>49739769.419814654</v>
      </c>
      <c r="J16" s="13">
        <v>57307836.151616976</v>
      </c>
      <c r="K16" s="13">
        <v>37427169.741803832</v>
      </c>
      <c r="L16" s="13">
        <v>37020817.340583794</v>
      </c>
      <c r="M16" s="13">
        <v>44691287.005603589</v>
      </c>
      <c r="N16" s="13">
        <v>45673694.148302943</v>
      </c>
      <c r="O16" s="13">
        <v>47549247.655660875</v>
      </c>
      <c r="P16" s="13">
        <v>38851890.569088496</v>
      </c>
      <c r="Q16" s="13">
        <v>59535299.795040391</v>
      </c>
      <c r="R16" s="13">
        <v>49292758.795386612</v>
      </c>
      <c r="S16" s="13">
        <v>55909607.040568352</v>
      </c>
      <c r="T16" s="13">
        <v>91384712.95152159</v>
      </c>
    </row>
    <row r="17" spans="1:20" x14ac:dyDescent="0.3">
      <c r="A17" s="7" t="s">
        <v>64</v>
      </c>
      <c r="B17" s="7" t="s">
        <v>163</v>
      </c>
      <c r="C17" s="7">
        <v>1505</v>
      </c>
      <c r="D17" s="7" t="s">
        <v>25</v>
      </c>
      <c r="E17" s="7">
        <v>910</v>
      </c>
      <c r="F17" s="7" t="s">
        <v>25</v>
      </c>
      <c r="G17" s="7"/>
      <c r="H17" s="8" t="s">
        <v>26</v>
      </c>
      <c r="I17" s="13">
        <v>195944546.19926983</v>
      </c>
      <c r="J17" s="13">
        <v>225758142.4154608</v>
      </c>
      <c r="K17" s="13">
        <v>326399736.12038225</v>
      </c>
      <c r="L17" s="13">
        <v>228151548.72685361</v>
      </c>
      <c r="M17" s="13">
        <v>276440950.5501253</v>
      </c>
      <c r="N17" s="13">
        <v>267358209.6486026</v>
      </c>
      <c r="O17" s="13">
        <v>261738977.92106903</v>
      </c>
      <c r="P17" s="13">
        <v>243585520.80933228</v>
      </c>
      <c r="Q17" s="13">
        <v>218786967.44467139</v>
      </c>
      <c r="R17" s="13">
        <v>323079879.74504334</v>
      </c>
      <c r="S17" s="13">
        <v>220249967.12951168</v>
      </c>
      <c r="T17" s="13">
        <v>468177839.7516377</v>
      </c>
    </row>
    <row r="18" spans="1:20" x14ac:dyDescent="0.3">
      <c r="A18" s="7" t="s">
        <v>64</v>
      </c>
      <c r="B18" s="7" t="s">
        <v>163</v>
      </c>
      <c r="C18" s="7">
        <v>1505</v>
      </c>
      <c r="D18" s="7" t="s">
        <v>8</v>
      </c>
      <c r="E18" s="7">
        <v>999</v>
      </c>
      <c r="F18" s="7" t="s">
        <v>8</v>
      </c>
      <c r="G18" s="7"/>
      <c r="H18" s="8" t="s">
        <v>9</v>
      </c>
      <c r="I18" s="13">
        <v>8516051.430968266</v>
      </c>
      <c r="J18" s="13">
        <v>9811796.1895950269</v>
      </c>
      <c r="K18" s="13">
        <v>9661432.1891633142</v>
      </c>
      <c r="L18" s="13">
        <v>9427394.1832416859</v>
      </c>
      <c r="M18" s="13">
        <v>10228315.170354635</v>
      </c>
      <c r="N18" s="13">
        <v>8466343.3055390827</v>
      </c>
      <c r="O18" s="13">
        <v>9160864.2272374164</v>
      </c>
      <c r="P18" s="13">
        <v>8200712.533914187</v>
      </c>
      <c r="Q18" s="13">
        <v>9424669.3668473829</v>
      </c>
      <c r="R18" s="13">
        <v>10615481.763051424</v>
      </c>
      <c r="S18" s="13">
        <v>9402979.3659137674</v>
      </c>
      <c r="T18" s="13">
        <v>9993796.1946984194</v>
      </c>
    </row>
    <row r="19" spans="1:20" x14ac:dyDescent="0.3">
      <c r="A19" s="7" t="s">
        <v>64</v>
      </c>
      <c r="B19" s="7" t="s">
        <v>164</v>
      </c>
      <c r="C19" s="7">
        <v>1506</v>
      </c>
      <c r="D19" s="7" t="s">
        <v>23</v>
      </c>
      <c r="E19" s="7">
        <v>909</v>
      </c>
      <c r="F19" s="7" t="s">
        <v>23</v>
      </c>
      <c r="G19" s="7"/>
      <c r="H19" s="8" t="s">
        <v>24</v>
      </c>
      <c r="I19" s="13">
        <v>369103047.12958997</v>
      </c>
      <c r="J19" s="13">
        <v>276676958.89528233</v>
      </c>
      <c r="K19" s="13">
        <v>362316902.90774786</v>
      </c>
      <c r="L19" s="13">
        <v>368032353.86196846</v>
      </c>
      <c r="M19" s="13">
        <v>347653979.17841423</v>
      </c>
      <c r="N19" s="13">
        <v>347653979.17841434</v>
      </c>
      <c r="O19" s="13">
        <v>356680433.11511534</v>
      </c>
      <c r="P19" s="13">
        <v>352457355.62462479</v>
      </c>
      <c r="Q19" s="13">
        <v>372034619.5027864</v>
      </c>
      <c r="R19" s="13">
        <v>496046159.33704883</v>
      </c>
      <c r="S19" s="13">
        <v>435171662.69372487</v>
      </c>
      <c r="T19" s="13">
        <v>787967249.63385355</v>
      </c>
    </row>
    <row r="20" spans="1:20" x14ac:dyDescent="0.3">
      <c r="A20" s="7" t="s">
        <v>64</v>
      </c>
      <c r="B20" s="7" t="s">
        <v>164</v>
      </c>
      <c r="C20" s="7">
        <v>1506</v>
      </c>
      <c r="D20" s="7" t="s">
        <v>58</v>
      </c>
      <c r="E20" s="7">
        <v>909</v>
      </c>
      <c r="F20" s="7" t="s">
        <v>58</v>
      </c>
      <c r="G20" s="7"/>
      <c r="H20" s="8" t="s">
        <v>59</v>
      </c>
      <c r="I20" s="13">
        <v>615171745.21598327</v>
      </c>
      <c r="J20" s="13">
        <v>491870149.14716858</v>
      </c>
      <c r="K20" s="13">
        <v>543475354.36162186</v>
      </c>
      <c r="L20" s="13">
        <v>736064707.72393692</v>
      </c>
      <c r="M20" s="13">
        <v>724279123.28836298</v>
      </c>
      <c r="N20" s="13">
        <v>724279123.28836322</v>
      </c>
      <c r="O20" s="13">
        <v>713360866.23023069</v>
      </c>
      <c r="P20" s="13">
        <v>704914711.24924958</v>
      </c>
      <c r="Q20" s="13">
        <v>620057699.17131066</v>
      </c>
      <c r="R20" s="13">
        <v>744069239.00557327</v>
      </c>
      <c r="S20" s="13">
        <v>746008564.61781406</v>
      </c>
      <c r="T20" s="13">
        <v>819485939.61920774</v>
      </c>
    </row>
    <row r="21" spans="1:20" x14ac:dyDescent="0.3">
      <c r="A21" s="7" t="s">
        <v>64</v>
      </c>
      <c r="B21" s="7" t="s">
        <v>164</v>
      </c>
      <c r="C21" s="7">
        <v>1506</v>
      </c>
      <c r="D21" s="7" t="s">
        <v>27</v>
      </c>
      <c r="E21" s="7">
        <v>910</v>
      </c>
      <c r="F21" s="7" t="s">
        <v>27</v>
      </c>
      <c r="G21" s="7"/>
      <c r="H21" s="8" t="s">
        <v>28</v>
      </c>
      <c r="I21" s="13">
        <v>123034349.04319665</v>
      </c>
      <c r="J21" s="13">
        <v>113744971.99028274</v>
      </c>
      <c r="K21" s="13">
        <v>129830223.54194298</v>
      </c>
      <c r="L21" s="13">
        <v>153346814.10915351</v>
      </c>
      <c r="M21" s="13">
        <v>159341407.12343988</v>
      </c>
      <c r="N21" s="13">
        <v>144855824.65767264</v>
      </c>
      <c r="O21" s="13">
        <v>163478531.84442785</v>
      </c>
      <c r="P21" s="13">
        <v>161542954.66128638</v>
      </c>
      <c r="Q21" s="13">
        <v>170515867.27211043</v>
      </c>
      <c r="R21" s="13">
        <v>170515867.27211052</v>
      </c>
      <c r="S21" s="13">
        <v>170960296.05824906</v>
      </c>
      <c r="T21" s="13">
        <v>189112139.91212484</v>
      </c>
    </row>
    <row r="22" spans="1:20" x14ac:dyDescent="0.3">
      <c r="A22" s="7" t="s">
        <v>64</v>
      </c>
      <c r="B22" s="7" t="s">
        <v>164</v>
      </c>
      <c r="C22" s="7">
        <v>1506</v>
      </c>
      <c r="D22" s="7" t="s">
        <v>29</v>
      </c>
      <c r="E22" s="7">
        <v>910</v>
      </c>
      <c r="F22" s="7" t="s">
        <v>29</v>
      </c>
      <c r="G22" s="7"/>
      <c r="H22" s="8" t="s">
        <v>30</v>
      </c>
      <c r="I22" s="13">
        <v>52289598.343358576</v>
      </c>
      <c r="J22" s="13">
        <v>46112826.48254706</v>
      </c>
      <c r="K22" s="13">
        <v>51328227.911930948</v>
      </c>
      <c r="L22" s="13">
        <v>61338725.64366141</v>
      </c>
      <c r="M22" s="13">
        <v>49250980.383608684</v>
      </c>
      <c r="N22" s="13">
        <v>49250980.383608699</v>
      </c>
      <c r="O22" s="13">
        <v>53502064.967267297</v>
      </c>
      <c r="P22" s="13">
        <v>52868603.343693718</v>
      </c>
      <c r="Q22" s="13">
        <v>52704904.429561406</v>
      </c>
      <c r="R22" s="13">
        <v>55805192.925417997</v>
      </c>
      <c r="S22" s="13">
        <v>62167380.384817839</v>
      </c>
      <c r="T22" s="13">
        <v>94556069.956062421</v>
      </c>
    </row>
    <row r="23" spans="1:20" x14ac:dyDescent="0.3">
      <c r="A23" s="7" t="s">
        <v>64</v>
      </c>
      <c r="B23" s="7" t="s">
        <v>164</v>
      </c>
      <c r="C23" s="7">
        <v>1506</v>
      </c>
      <c r="D23" s="7" t="s">
        <v>31</v>
      </c>
      <c r="E23" s="7">
        <v>910</v>
      </c>
      <c r="F23" s="7" t="s">
        <v>31</v>
      </c>
      <c r="G23" s="7"/>
      <c r="H23" s="8" t="s">
        <v>32</v>
      </c>
      <c r="I23" s="13">
        <v>9227576.1782397497</v>
      </c>
      <c r="J23" s="13">
        <v>8607727.6100754514</v>
      </c>
      <c r="K23" s="13">
        <v>8454061.0678474512</v>
      </c>
      <c r="L23" s="13">
        <v>10120889.731204132</v>
      </c>
      <c r="M23" s="13">
        <v>9560484.4274063911</v>
      </c>
      <c r="N23" s="13">
        <v>9560484.427406393</v>
      </c>
      <c r="O23" s="13">
        <v>9808711.9106656723</v>
      </c>
      <c r="P23" s="13">
        <v>9692577.2796771824</v>
      </c>
      <c r="Q23" s="13">
        <v>10230952.036326626</v>
      </c>
      <c r="R23" s="13">
        <v>10230952.036326632</v>
      </c>
      <c r="S23" s="13">
        <v>10257617.763494944</v>
      </c>
      <c r="T23" s="13">
        <v>12607475.994141657</v>
      </c>
    </row>
    <row r="24" spans="1:20" x14ac:dyDescent="0.3">
      <c r="A24" s="7" t="s">
        <v>64</v>
      </c>
      <c r="B24" s="7" t="s">
        <v>164</v>
      </c>
      <c r="C24" s="7">
        <v>1506</v>
      </c>
      <c r="D24" s="7" t="s">
        <v>33</v>
      </c>
      <c r="E24" s="7">
        <v>910</v>
      </c>
      <c r="F24" s="7" t="s">
        <v>33</v>
      </c>
      <c r="G24" s="7"/>
      <c r="H24" s="8" t="s">
        <v>34</v>
      </c>
      <c r="I24" s="13">
        <v>89199903.056317583</v>
      </c>
      <c r="J24" s="13">
        <v>89151464.532924309</v>
      </c>
      <c r="K24" s="13">
        <v>90579225.726936966</v>
      </c>
      <c r="L24" s="13">
        <v>104275833.59422439</v>
      </c>
      <c r="M24" s="13">
        <v>98501960.767217368</v>
      </c>
      <c r="N24" s="13">
        <v>86913494.794603586</v>
      </c>
      <c r="O24" s="13">
        <v>101059456.04928267</v>
      </c>
      <c r="P24" s="13">
        <v>99862917.426977023</v>
      </c>
      <c r="Q24" s="13">
        <v>93008654.875696599</v>
      </c>
      <c r="R24" s="13">
        <v>96108943.371553212</v>
      </c>
      <c r="S24" s="13">
        <v>93251070.577226758</v>
      </c>
      <c r="T24" s="13">
        <v>110315414.9487395</v>
      </c>
    </row>
    <row r="25" spans="1:20" x14ac:dyDescent="0.3">
      <c r="A25" s="7" t="s">
        <v>64</v>
      </c>
      <c r="B25" s="7" t="s">
        <v>164</v>
      </c>
      <c r="C25" s="7">
        <v>1506</v>
      </c>
      <c r="D25" s="7" t="s">
        <v>57</v>
      </c>
      <c r="E25" s="7">
        <v>910</v>
      </c>
      <c r="F25" s="7" t="s">
        <v>57</v>
      </c>
      <c r="G25" s="7"/>
      <c r="H25" s="8" t="s">
        <v>56</v>
      </c>
      <c r="I25" s="13">
        <v>29497485.1831064</v>
      </c>
      <c r="J25" s="13">
        <v>25269828.912435789</v>
      </c>
      <c r="K25" s="13">
        <v>28955159.157377519</v>
      </c>
      <c r="L25" s="13">
        <v>31512770.299431052</v>
      </c>
      <c r="M25" s="13">
        <v>35721446.360582069</v>
      </c>
      <c r="N25" s="13">
        <v>27783347.169341613</v>
      </c>
      <c r="O25" s="13">
        <v>28504711.279782966</v>
      </c>
      <c r="P25" s="13">
        <v>28167217.003667932</v>
      </c>
      <c r="Q25" s="13">
        <v>31855464.294926092</v>
      </c>
      <c r="R25" s="13">
        <v>53092440.491543509</v>
      </c>
      <c r="S25" s="13">
        <v>38326190.007240199</v>
      </c>
      <c r="T25" s="13">
        <v>58293817.127912499</v>
      </c>
    </row>
    <row r="26" spans="1:20" x14ac:dyDescent="0.3">
      <c r="A26" s="7" t="s">
        <v>64</v>
      </c>
      <c r="B26" s="7" t="s">
        <v>164</v>
      </c>
      <c r="C26" s="7">
        <v>1506</v>
      </c>
      <c r="D26" s="7" t="s">
        <v>8</v>
      </c>
      <c r="E26" s="7">
        <v>999</v>
      </c>
      <c r="F26" s="7" t="s">
        <v>8</v>
      </c>
      <c r="G26" s="7"/>
      <c r="H26" s="8" t="s">
        <v>9</v>
      </c>
      <c r="I26" s="13">
        <v>1230343.4904319665</v>
      </c>
      <c r="J26" s="13">
        <v>1229675.3728679216</v>
      </c>
      <c r="K26" s="13">
        <v>1811584.5145387393</v>
      </c>
      <c r="L26" s="13">
        <v>1840161.7693098423</v>
      </c>
      <c r="M26" s="13">
        <v>1738269.8958920713</v>
      </c>
      <c r="N26" s="13">
        <v>1738269.8958920715</v>
      </c>
      <c r="O26" s="13">
        <v>1783402.1655755767</v>
      </c>
      <c r="P26" s="13">
        <v>1762286.778123124</v>
      </c>
      <c r="Q26" s="13">
        <v>1860173.097513932</v>
      </c>
      <c r="R26" s="13">
        <v>1860173.0975139332</v>
      </c>
      <c r="S26" s="13">
        <v>2175858.3134686244</v>
      </c>
      <c r="T26" s="13">
        <v>2206308.2989747901</v>
      </c>
    </row>
    <row r="27" spans="1:20" x14ac:dyDescent="0.3">
      <c r="A27" s="7" t="s">
        <v>64</v>
      </c>
      <c r="B27" s="7" t="s">
        <v>165</v>
      </c>
      <c r="C27" s="7">
        <v>1510</v>
      </c>
      <c r="D27" s="7" t="s">
        <v>60</v>
      </c>
      <c r="E27" s="7">
        <v>908</v>
      </c>
      <c r="F27" s="7" t="s">
        <v>60</v>
      </c>
      <c r="G27" s="7"/>
      <c r="H27" s="8" t="s">
        <v>61</v>
      </c>
      <c r="I27" s="13">
        <v>70398437.795657501</v>
      </c>
      <c r="J27" s="13">
        <v>23934101.096047323</v>
      </c>
      <c r="K27" s="13">
        <v>52061763.080473445</v>
      </c>
      <c r="L27" s="13">
        <v>28740664.274143092</v>
      </c>
      <c r="M27" s="13">
        <v>28956183.296210259</v>
      </c>
      <c r="N27" s="13">
        <v>50709183.462272078</v>
      </c>
      <c r="O27" s="13">
        <v>24176060.350800455</v>
      </c>
      <c r="P27" s="13">
        <v>47745813.011879347</v>
      </c>
      <c r="Q27" s="13">
        <v>59366939.668876484</v>
      </c>
      <c r="R27" s="13">
        <v>25596355.265007429</v>
      </c>
      <c r="S27" s="13">
        <v>65139424.246394262</v>
      </c>
      <c r="T27" s="13">
        <v>71257088.416176572</v>
      </c>
    </row>
    <row r="28" spans="1:20" x14ac:dyDescent="0.3">
      <c r="A28" s="7" t="s">
        <v>64</v>
      </c>
      <c r="B28" s="7" t="s">
        <v>165</v>
      </c>
      <c r="C28" s="7">
        <v>1510</v>
      </c>
      <c r="D28" s="7" t="s">
        <v>62</v>
      </c>
      <c r="E28" s="7">
        <v>908</v>
      </c>
      <c r="F28" s="7" t="s">
        <v>62</v>
      </c>
      <c r="G28" s="7"/>
      <c r="H28" s="8" t="s">
        <v>63</v>
      </c>
      <c r="I28" s="13">
        <v>25812760.525074415</v>
      </c>
      <c r="J28" s="13">
        <v>14360460.657628395</v>
      </c>
      <c r="K28" s="13">
        <v>21297993.98746641</v>
      </c>
      <c r="L28" s="13">
        <v>16765387.493250135</v>
      </c>
      <c r="M28" s="13">
        <v>16891106.922789317</v>
      </c>
      <c r="N28" s="13">
        <v>19317784.176103648</v>
      </c>
      <c r="O28" s="13">
        <v>16923242.245560318</v>
      </c>
      <c r="P28" s="13">
        <v>14323743.903563803</v>
      </c>
      <c r="Q28" s="13">
        <v>18997420.694040474</v>
      </c>
      <c r="R28" s="13">
        <v>16288589.714095635</v>
      </c>
      <c r="S28" s="13">
        <v>21713141.415464755</v>
      </c>
      <c r="T28" s="13">
        <v>35628544.208088286</v>
      </c>
    </row>
    <row r="29" spans="1:20" x14ac:dyDescent="0.3">
      <c r="A29" s="7" t="s">
        <v>64</v>
      </c>
      <c r="B29" s="7" t="s">
        <v>165</v>
      </c>
      <c r="C29" s="7">
        <v>1510</v>
      </c>
      <c r="D29" s="7" t="s">
        <v>8</v>
      </c>
      <c r="E29" s="7">
        <v>999</v>
      </c>
      <c r="F29" s="7" t="s">
        <v>8</v>
      </c>
      <c r="G29" s="7"/>
      <c r="H29" s="8" t="s">
        <v>9</v>
      </c>
      <c r="I29" s="13">
        <v>4693229.1863771668</v>
      </c>
      <c r="J29" s="13">
        <v>2393410.1096047326</v>
      </c>
      <c r="K29" s="13">
        <v>4732887.5527703129</v>
      </c>
      <c r="L29" s="13">
        <v>11975276.780892955</v>
      </c>
      <c r="M29" s="13">
        <v>4826030.5493683768</v>
      </c>
      <c r="N29" s="13">
        <v>9658892.0880518239</v>
      </c>
      <c r="O29" s="13">
        <v>4835212.0701600909</v>
      </c>
      <c r="P29" s="13">
        <v>23872906.505939674</v>
      </c>
      <c r="Q29" s="13">
        <v>33245486.214570832</v>
      </c>
      <c r="R29" s="13">
        <v>23269413.877279479</v>
      </c>
      <c r="S29" s="13">
        <v>28950855.220619671</v>
      </c>
      <c r="T29" s="13">
        <v>38003780.488627508</v>
      </c>
    </row>
    <row r="30" spans="1:20" x14ac:dyDescent="0.3">
      <c r="A30" s="7" t="s">
        <v>64</v>
      </c>
      <c r="B30" s="7" t="s">
        <v>166</v>
      </c>
      <c r="C30" s="7">
        <v>1508</v>
      </c>
      <c r="D30" s="7" t="s">
        <v>8</v>
      </c>
      <c r="E30" s="7">
        <v>999</v>
      </c>
      <c r="F30" s="7" t="s">
        <v>8</v>
      </c>
      <c r="G30" s="7"/>
      <c r="H30" s="8" t="s">
        <v>9</v>
      </c>
      <c r="I30" s="13">
        <v>23622240.246400114</v>
      </c>
      <c r="J30" s="13">
        <v>23622240.246400114</v>
      </c>
      <c r="K30" s="13">
        <v>23622240.246400114</v>
      </c>
      <c r="L30" s="13">
        <v>23622240.246400114</v>
      </c>
      <c r="M30" s="13">
        <v>23622240.246400114</v>
      </c>
      <c r="N30" s="13">
        <v>22774201.074759781</v>
      </c>
      <c r="O30" s="13">
        <v>23622240.246400114</v>
      </c>
      <c r="P30" s="13">
        <v>23622240.246400114</v>
      </c>
      <c r="Q30" s="13">
        <v>23622240.246400114</v>
      </c>
      <c r="R30" s="13">
        <v>23622240.246400114</v>
      </c>
      <c r="S30" s="13">
        <v>23622240.246400114</v>
      </c>
      <c r="T30" s="13">
        <v>22774201.074759781</v>
      </c>
    </row>
    <row r="31" spans="1:20" x14ac:dyDescent="0.3">
      <c r="A31" s="7" t="s">
        <v>167</v>
      </c>
      <c r="B31" s="7" t="s">
        <v>114</v>
      </c>
      <c r="C31" s="7">
        <v>2801</v>
      </c>
      <c r="D31" s="7" t="s">
        <v>8</v>
      </c>
      <c r="E31" s="7">
        <v>907</v>
      </c>
      <c r="F31" s="7" t="s">
        <v>169</v>
      </c>
      <c r="G31" s="7" t="s">
        <v>115</v>
      </c>
      <c r="H31" s="8" t="s">
        <v>66</v>
      </c>
      <c r="I31" s="13">
        <v>9876539.4642810225</v>
      </c>
      <c r="J31" s="13">
        <v>9662647.635458393</v>
      </c>
      <c r="K31" s="13">
        <v>9479785.4029781166</v>
      </c>
      <c r="L31" s="13">
        <v>9714736.1321130302</v>
      </c>
      <c r="M31" s="13">
        <v>9941660.837622365</v>
      </c>
      <c r="N31" s="13">
        <v>9894030.2814797163</v>
      </c>
      <c r="O31" s="13">
        <v>9893626.5812845808</v>
      </c>
      <c r="P31" s="13">
        <v>9958161.7931452002</v>
      </c>
      <c r="Q31" s="13">
        <v>9881772.4766263422</v>
      </c>
      <c r="R31" s="13">
        <v>9885228.3946100939</v>
      </c>
      <c r="S31" s="13">
        <v>9844321.7612996511</v>
      </c>
      <c r="T31" s="13">
        <v>9892683.6433465406</v>
      </c>
    </row>
    <row r="32" spans="1:20" x14ac:dyDescent="0.3">
      <c r="A32" s="7" t="s">
        <v>167</v>
      </c>
      <c r="B32" s="7" t="s">
        <v>114</v>
      </c>
      <c r="C32" s="7">
        <v>2801</v>
      </c>
      <c r="D32" s="7" t="s">
        <v>8</v>
      </c>
      <c r="E32" s="7">
        <v>907</v>
      </c>
      <c r="F32" s="7" t="s">
        <v>170</v>
      </c>
      <c r="G32" s="7" t="s">
        <v>115</v>
      </c>
      <c r="H32" s="8" t="s">
        <v>67</v>
      </c>
      <c r="I32" s="13">
        <v>5862544.8156962227</v>
      </c>
      <c r="J32" s="13">
        <v>5735582.2862881375</v>
      </c>
      <c r="K32" s="13">
        <v>5627038.3942811275</v>
      </c>
      <c r="L32" s="13">
        <v>5766501.1265483759</v>
      </c>
      <c r="M32" s="13">
        <v>5901199.7485352</v>
      </c>
      <c r="N32" s="13">
        <v>5872927.065477265</v>
      </c>
      <c r="O32" s="13">
        <v>5872687.4359496711</v>
      </c>
      <c r="P32" s="13">
        <v>5910994.4333642637</v>
      </c>
      <c r="Q32" s="13">
        <v>5865651.0422755294</v>
      </c>
      <c r="R32" s="13">
        <v>5867702.416051981</v>
      </c>
      <c r="S32" s="13">
        <v>5843420.9385254616</v>
      </c>
      <c r="T32" s="13">
        <v>5872127.7241254868</v>
      </c>
    </row>
    <row r="33" spans="1:20" x14ac:dyDescent="0.3">
      <c r="A33" s="7" t="s">
        <v>167</v>
      </c>
      <c r="B33" s="7" t="s">
        <v>114</v>
      </c>
      <c r="C33" s="7">
        <v>2801</v>
      </c>
      <c r="D33" s="7" t="s">
        <v>8</v>
      </c>
      <c r="E33" s="7">
        <v>907</v>
      </c>
      <c r="F33" s="7" t="s">
        <v>171</v>
      </c>
      <c r="G33" s="7" t="s">
        <v>115</v>
      </c>
      <c r="H33" s="8" t="s">
        <v>68</v>
      </c>
      <c r="I33" s="13">
        <v>3168943.1436195797</v>
      </c>
      <c r="J33" s="13">
        <v>3100314.7493449389</v>
      </c>
      <c r="K33" s="13">
        <v>3041642.375287096</v>
      </c>
      <c r="L33" s="13">
        <v>3117027.6359720952</v>
      </c>
      <c r="M33" s="13">
        <v>3189837.701910919</v>
      </c>
      <c r="N33" s="13">
        <v>3174555.1705282512</v>
      </c>
      <c r="O33" s="13">
        <v>3174425.6410538764</v>
      </c>
      <c r="P33" s="13">
        <v>3195132.126142845</v>
      </c>
      <c r="Q33" s="13">
        <v>3170622.1850137999</v>
      </c>
      <c r="R33" s="13">
        <v>3171731.0357037731</v>
      </c>
      <c r="S33" s="13">
        <v>3158605.9127164655</v>
      </c>
      <c r="T33" s="13">
        <v>3174123.094121885</v>
      </c>
    </row>
    <row r="34" spans="1:20" x14ac:dyDescent="0.3">
      <c r="A34" s="7" t="s">
        <v>167</v>
      </c>
      <c r="B34" s="7" t="s">
        <v>114</v>
      </c>
      <c r="C34" s="7">
        <v>2801</v>
      </c>
      <c r="D34" s="7" t="s">
        <v>8</v>
      </c>
      <c r="E34" s="7">
        <v>907</v>
      </c>
      <c r="F34" s="7" t="s">
        <v>172</v>
      </c>
      <c r="G34" s="7" t="s">
        <v>115</v>
      </c>
      <c r="H34" s="8" t="s">
        <v>69</v>
      </c>
      <c r="I34" s="13">
        <v>2218260.2005337058</v>
      </c>
      <c r="J34" s="13">
        <v>77507868.733623475</v>
      </c>
      <c r="K34" s="13">
        <v>2129149.6627009674</v>
      </c>
      <c r="L34" s="13">
        <v>2181919.3451804668</v>
      </c>
      <c r="M34" s="13">
        <v>2232886.3913376434</v>
      </c>
      <c r="N34" s="13">
        <v>2222188.619369776</v>
      </c>
      <c r="O34" s="13">
        <v>2222097.9487377135</v>
      </c>
      <c r="P34" s="13">
        <v>2236592.4882999915</v>
      </c>
      <c r="Q34" s="13">
        <v>2219435.5295096599</v>
      </c>
      <c r="R34" s="13">
        <v>2220211.7249926412</v>
      </c>
      <c r="S34" s="13">
        <v>2211024.1389015261</v>
      </c>
      <c r="T34" s="13">
        <v>2221886.1658853195</v>
      </c>
    </row>
    <row r="35" spans="1:20" x14ac:dyDescent="0.3">
      <c r="A35" s="7" t="s">
        <v>167</v>
      </c>
      <c r="B35" s="7" t="s">
        <v>114</v>
      </c>
      <c r="C35" s="7">
        <v>2801</v>
      </c>
      <c r="D35" s="7" t="s">
        <v>247</v>
      </c>
      <c r="E35" s="7">
        <v>907</v>
      </c>
      <c r="F35" s="7">
        <v>370551</v>
      </c>
      <c r="G35" s="7" t="s">
        <v>115</v>
      </c>
      <c r="H35" s="8" t="s">
        <v>246</v>
      </c>
      <c r="I35" s="13">
        <v>1795734.448051095</v>
      </c>
      <c r="J35" s="13">
        <v>1756845.0246287987</v>
      </c>
      <c r="K35" s="13">
        <v>1723597.3459960211</v>
      </c>
      <c r="L35" s="13">
        <v>1766315.6603841872</v>
      </c>
      <c r="M35" s="13">
        <v>1807574.6977495207</v>
      </c>
      <c r="N35" s="13">
        <v>1798914.5966326757</v>
      </c>
      <c r="O35" s="13">
        <v>1798841.1965971966</v>
      </c>
      <c r="P35" s="13">
        <v>1810574.8714809455</v>
      </c>
      <c r="Q35" s="13">
        <v>1796685.9048411532</v>
      </c>
      <c r="R35" s="13">
        <v>1797314.2535654716</v>
      </c>
      <c r="S35" s="13">
        <v>1789876.6838726639</v>
      </c>
      <c r="T35" s="13">
        <v>1798669.7533357348</v>
      </c>
    </row>
    <row r="36" spans="1:20" x14ac:dyDescent="0.3">
      <c r="A36" s="7" t="s">
        <v>167</v>
      </c>
      <c r="B36" s="7" t="s">
        <v>114</v>
      </c>
      <c r="C36" s="7">
        <v>2801</v>
      </c>
      <c r="D36" s="7" t="s">
        <v>8</v>
      </c>
      <c r="E36" s="7">
        <v>907</v>
      </c>
      <c r="F36" s="7" t="s">
        <v>173</v>
      </c>
      <c r="G36" s="7" t="s">
        <v>115</v>
      </c>
      <c r="H36" s="8" t="s">
        <v>70</v>
      </c>
      <c r="I36" s="13">
        <v>1637287.2908701161</v>
      </c>
      <c r="J36" s="13">
        <v>1601829.2871615519</v>
      </c>
      <c r="K36" s="13">
        <v>1571515.2272316662</v>
      </c>
      <c r="L36" s="13">
        <v>1610464.2785855825</v>
      </c>
      <c r="M36" s="13">
        <v>1648082.8126539749</v>
      </c>
      <c r="N36" s="13">
        <v>1640186.8381062632</v>
      </c>
      <c r="O36" s="13">
        <v>1640119.9145445027</v>
      </c>
      <c r="P36" s="13">
        <v>1650818.2651738033</v>
      </c>
      <c r="Q36" s="13">
        <v>1638154.7955904633</v>
      </c>
      <c r="R36" s="13">
        <v>1638727.7017802829</v>
      </c>
      <c r="S36" s="13">
        <v>1631946.3882368405</v>
      </c>
      <c r="T36" s="13">
        <v>1639963.5986296406</v>
      </c>
    </row>
    <row r="37" spans="1:20" x14ac:dyDescent="0.3">
      <c r="A37" s="7" t="s">
        <v>167</v>
      </c>
      <c r="B37" s="7" t="s">
        <v>114</v>
      </c>
      <c r="C37" s="7">
        <v>2801</v>
      </c>
      <c r="D37" s="7" t="s">
        <v>8</v>
      </c>
      <c r="E37" s="7">
        <v>907</v>
      </c>
      <c r="F37" s="7" t="s">
        <v>174</v>
      </c>
      <c r="G37" s="7" t="s">
        <v>115</v>
      </c>
      <c r="H37" s="8" t="s">
        <v>71</v>
      </c>
      <c r="I37" s="13">
        <v>1320392.9765081583</v>
      </c>
      <c r="J37" s="13">
        <v>1291797.812227058</v>
      </c>
      <c r="K37" s="13">
        <v>1267350.9897029568</v>
      </c>
      <c r="L37" s="13">
        <v>1298761.514988373</v>
      </c>
      <c r="M37" s="13">
        <v>1329099.0424628828</v>
      </c>
      <c r="N37" s="13">
        <v>1322731.3210534381</v>
      </c>
      <c r="O37" s="13">
        <v>1322677.3504391152</v>
      </c>
      <c r="P37" s="13">
        <v>1331305.0525595187</v>
      </c>
      <c r="Q37" s="13">
        <v>1321092.5770890834</v>
      </c>
      <c r="R37" s="13">
        <v>1321554.5982099057</v>
      </c>
      <c r="S37" s="13">
        <v>1316085.7969651939</v>
      </c>
      <c r="T37" s="13">
        <v>1322551.2892174521</v>
      </c>
    </row>
    <row r="38" spans="1:20" x14ac:dyDescent="0.3">
      <c r="A38" s="7" t="s">
        <v>167</v>
      </c>
      <c r="B38" s="7" t="s">
        <v>114</v>
      </c>
      <c r="C38" s="7">
        <v>2801</v>
      </c>
      <c r="D38" s="7" t="s">
        <v>247</v>
      </c>
      <c r="E38" s="7">
        <v>907</v>
      </c>
      <c r="F38" s="7">
        <v>370587</v>
      </c>
      <c r="G38" s="7" t="s">
        <v>115</v>
      </c>
      <c r="H38" s="8" t="s">
        <v>72</v>
      </c>
      <c r="I38" s="13">
        <v>1584471.5718097899</v>
      </c>
      <c r="J38" s="13">
        <v>1550157.3746724695</v>
      </c>
      <c r="K38" s="13">
        <v>1520821.187643548</v>
      </c>
      <c r="L38" s="13">
        <v>1558513.8179860476</v>
      </c>
      <c r="M38" s="13">
        <v>1594918.8509554595</v>
      </c>
      <c r="N38" s="13">
        <v>1587277.5852641256</v>
      </c>
      <c r="O38" s="13">
        <v>1587212.8205269382</v>
      </c>
      <c r="P38" s="13">
        <v>1597566.0630714225</v>
      </c>
      <c r="Q38" s="13">
        <v>1585311.0925069</v>
      </c>
      <c r="R38" s="13">
        <v>1585865.5178518866</v>
      </c>
      <c r="S38" s="13">
        <v>1579302.9563582328</v>
      </c>
      <c r="T38" s="13">
        <v>1587061.5470609425</v>
      </c>
    </row>
    <row r="39" spans="1:20" x14ac:dyDescent="0.3">
      <c r="A39" s="7" t="s">
        <v>167</v>
      </c>
      <c r="B39" s="7" t="s">
        <v>114</v>
      </c>
      <c r="C39" s="7">
        <v>2801</v>
      </c>
      <c r="D39" s="7" t="s">
        <v>247</v>
      </c>
      <c r="E39" s="7">
        <v>918</v>
      </c>
      <c r="F39" s="7" t="s">
        <v>175</v>
      </c>
      <c r="G39" s="7" t="s">
        <v>115</v>
      </c>
      <c r="H39" s="8" t="s">
        <v>248</v>
      </c>
      <c r="I39" s="13">
        <v>1056314.3812065267</v>
      </c>
      <c r="J39" s="13">
        <v>1033438.2497816463</v>
      </c>
      <c r="K39" s="13">
        <v>1013880.7917623654</v>
      </c>
      <c r="L39" s="13">
        <v>1039009.2119906984</v>
      </c>
      <c r="M39" s="13">
        <v>1063279.2339703063</v>
      </c>
      <c r="N39" s="13">
        <v>1058185.0568427504</v>
      </c>
      <c r="O39" s="13">
        <v>1058141.880351292</v>
      </c>
      <c r="P39" s="13">
        <v>1065044.0420476152</v>
      </c>
      <c r="Q39" s="13">
        <v>1056874.0616712666</v>
      </c>
      <c r="R39" s="13">
        <v>1057243.6785679245</v>
      </c>
      <c r="S39" s="13">
        <v>1052868.6375721551</v>
      </c>
      <c r="T39" s="13">
        <v>1058041.0313739616</v>
      </c>
    </row>
    <row r="40" spans="1:20" x14ac:dyDescent="0.3">
      <c r="A40" s="7" t="s">
        <v>167</v>
      </c>
      <c r="B40" s="7" t="s">
        <v>114</v>
      </c>
      <c r="C40" s="7">
        <v>2801</v>
      </c>
      <c r="D40" s="7" t="s">
        <v>247</v>
      </c>
      <c r="E40" s="7">
        <v>907</v>
      </c>
      <c r="F40" s="7" t="s">
        <v>176</v>
      </c>
      <c r="G40" s="7" t="s">
        <v>115</v>
      </c>
      <c r="H40" s="8" t="s">
        <v>249</v>
      </c>
      <c r="I40" s="13">
        <v>845051.50496522128</v>
      </c>
      <c r="J40" s="13">
        <v>826750.59982531704</v>
      </c>
      <c r="K40" s="13">
        <v>811104.63340989233</v>
      </c>
      <c r="L40" s="13">
        <v>831207.36959255871</v>
      </c>
      <c r="M40" s="13">
        <v>850623.3871762451</v>
      </c>
      <c r="N40" s="13">
        <v>846548.04547420039</v>
      </c>
      <c r="O40" s="13">
        <v>846513.50428103365</v>
      </c>
      <c r="P40" s="13">
        <v>852035.23363809206</v>
      </c>
      <c r="Q40" s="13">
        <v>845499.24933701335</v>
      </c>
      <c r="R40" s="13">
        <v>845794.94285433961</v>
      </c>
      <c r="S40" s="13">
        <v>842294.91005772422</v>
      </c>
      <c r="T40" s="13">
        <v>846432.82509916928</v>
      </c>
    </row>
    <row r="41" spans="1:20" x14ac:dyDescent="0.3">
      <c r="A41" s="7" t="s">
        <v>167</v>
      </c>
      <c r="B41" s="7" t="s">
        <v>114</v>
      </c>
      <c r="C41" s="7">
        <v>2801</v>
      </c>
      <c r="D41" s="7" t="s">
        <v>8</v>
      </c>
      <c r="E41" s="7">
        <v>907</v>
      </c>
      <c r="F41" s="7" t="s">
        <v>177</v>
      </c>
      <c r="G41" s="7" t="s">
        <v>115</v>
      </c>
      <c r="H41" s="8" t="s">
        <v>73</v>
      </c>
      <c r="I41" s="13">
        <v>316894.31436195795</v>
      </c>
      <c r="J41" s="13">
        <v>310031.47493449389</v>
      </c>
      <c r="K41" s="13">
        <v>304164.23752870958</v>
      </c>
      <c r="L41" s="13">
        <v>311702.76359720953</v>
      </c>
      <c r="M41" s="13">
        <v>318983.77019109187</v>
      </c>
      <c r="N41" s="13">
        <v>317455.51705282513</v>
      </c>
      <c r="O41" s="13">
        <v>317442.5641053876</v>
      </c>
      <c r="P41" s="13">
        <v>319513.21261428454</v>
      </c>
      <c r="Q41" s="13">
        <v>317062.21850138</v>
      </c>
      <c r="R41" s="13">
        <v>317173.10357037734</v>
      </c>
      <c r="S41" s="13">
        <v>315860.59127164655</v>
      </c>
      <c r="T41" s="13">
        <v>317412.30941218848</v>
      </c>
    </row>
    <row r="42" spans="1:20" x14ac:dyDescent="0.3">
      <c r="A42" s="7" t="s">
        <v>167</v>
      </c>
      <c r="B42" s="7" t="s">
        <v>114</v>
      </c>
      <c r="C42" s="7">
        <v>2801</v>
      </c>
      <c r="D42" s="7" t="s">
        <v>247</v>
      </c>
      <c r="E42" s="7">
        <v>905</v>
      </c>
      <c r="F42" s="7">
        <v>370410</v>
      </c>
      <c r="G42" s="7" t="s">
        <v>115</v>
      </c>
      <c r="H42" s="8" t="s">
        <v>250</v>
      </c>
      <c r="I42" s="13">
        <v>316894.31436195795</v>
      </c>
      <c r="J42" s="13">
        <v>310031.47493449389</v>
      </c>
      <c r="K42" s="13">
        <v>304164.23752870958</v>
      </c>
      <c r="L42" s="13">
        <v>311702.76359720953</v>
      </c>
      <c r="M42" s="13">
        <v>318983.77019109187</v>
      </c>
      <c r="N42" s="13">
        <v>317455.51705282513</v>
      </c>
      <c r="O42" s="13">
        <v>317442.5641053876</v>
      </c>
      <c r="P42" s="13">
        <v>319513.21261428454</v>
      </c>
      <c r="Q42" s="13">
        <v>317062.21850138</v>
      </c>
      <c r="R42" s="13">
        <v>317173.10357037734</v>
      </c>
      <c r="S42" s="13">
        <v>315860.59127164655</v>
      </c>
      <c r="T42" s="13">
        <v>317412.30941218848</v>
      </c>
    </row>
    <row r="43" spans="1:20" x14ac:dyDescent="0.3">
      <c r="A43" s="7" t="s">
        <v>167</v>
      </c>
      <c r="B43" s="7" t="s">
        <v>114</v>
      </c>
      <c r="C43" s="7">
        <v>2801</v>
      </c>
      <c r="D43" s="7" t="s">
        <v>247</v>
      </c>
      <c r="E43" s="7">
        <v>901</v>
      </c>
      <c r="F43" s="7">
        <v>150198</v>
      </c>
      <c r="G43" s="7" t="s">
        <v>115</v>
      </c>
      <c r="H43" s="8" t="s">
        <v>251</v>
      </c>
      <c r="I43" s="13">
        <v>264078.59530163166</v>
      </c>
      <c r="J43" s="13">
        <v>258359.56244541158</v>
      </c>
      <c r="K43" s="13">
        <v>253470.19794059134</v>
      </c>
      <c r="L43" s="13">
        <v>259752.30299767459</v>
      </c>
      <c r="M43" s="13">
        <v>265819.80849257659</v>
      </c>
      <c r="N43" s="13">
        <v>264546.2642106876</v>
      </c>
      <c r="O43" s="13">
        <v>264535.47008782299</v>
      </c>
      <c r="P43" s="13">
        <v>266261.01051190379</v>
      </c>
      <c r="Q43" s="13">
        <v>264218.51541781664</v>
      </c>
      <c r="R43" s="13">
        <v>264310.91964198113</v>
      </c>
      <c r="S43" s="13">
        <v>263217.15939303878</v>
      </c>
      <c r="T43" s="13">
        <v>264510.2578434904</v>
      </c>
    </row>
    <row r="44" spans="1:20" x14ac:dyDescent="0.3">
      <c r="A44" s="7" t="s">
        <v>167</v>
      </c>
      <c r="B44" s="7" t="s">
        <v>114</v>
      </c>
      <c r="C44" s="7">
        <v>2801</v>
      </c>
      <c r="D44" s="7" t="s">
        <v>247</v>
      </c>
      <c r="E44" s="7">
        <v>907</v>
      </c>
      <c r="F44" s="7" t="s">
        <v>178</v>
      </c>
      <c r="G44" s="7" t="s">
        <v>115</v>
      </c>
      <c r="H44" s="8" t="s">
        <v>74</v>
      </c>
      <c r="I44" s="13">
        <v>211262.87624130532</v>
      </c>
      <c r="J44" s="13">
        <v>206687.64995632926</v>
      </c>
      <c r="K44" s="13">
        <v>202776.15835247308</v>
      </c>
      <c r="L44" s="13">
        <v>207801.84239813968</v>
      </c>
      <c r="M44" s="13">
        <v>212655.84679406128</v>
      </c>
      <c r="N44" s="13">
        <v>211637.0113685501</v>
      </c>
      <c r="O44" s="13">
        <v>211628.37607025841</v>
      </c>
      <c r="P44" s="13">
        <v>213008.80840952302</v>
      </c>
      <c r="Q44" s="13">
        <v>211374.81233425334</v>
      </c>
      <c r="R44" s="13">
        <v>211448.7357135849</v>
      </c>
      <c r="S44" s="13">
        <v>210573.72751443106</v>
      </c>
      <c r="T44" s="13">
        <v>211608.20627479232</v>
      </c>
    </row>
    <row r="45" spans="1:20" x14ac:dyDescent="0.3">
      <c r="A45" s="7" t="s">
        <v>167</v>
      </c>
      <c r="B45" s="7" t="s">
        <v>114</v>
      </c>
      <c r="C45" s="7">
        <v>2801</v>
      </c>
      <c r="D45" s="7" t="s">
        <v>247</v>
      </c>
      <c r="E45" s="7">
        <v>907</v>
      </c>
      <c r="F45" s="7" t="s">
        <v>179</v>
      </c>
      <c r="G45" s="7" t="s">
        <v>115</v>
      </c>
      <c r="H45" s="8" t="s">
        <v>75</v>
      </c>
      <c r="I45" s="13">
        <v>105631.43812065266</v>
      </c>
      <c r="J45" s="13">
        <v>103343.82497816463</v>
      </c>
      <c r="K45" s="13">
        <v>101388.07917623654</v>
      </c>
      <c r="L45" s="13">
        <v>103900.92119906984</v>
      </c>
      <c r="M45" s="13">
        <v>106327.92339703064</v>
      </c>
      <c r="N45" s="13">
        <v>105818.50568427505</v>
      </c>
      <c r="O45" s="13">
        <v>105814.18803512921</v>
      </c>
      <c r="P45" s="13">
        <v>106504.40420476151</v>
      </c>
      <c r="Q45" s="13">
        <v>105687.40616712667</v>
      </c>
      <c r="R45" s="13">
        <v>105724.36785679245</v>
      </c>
      <c r="S45" s="13">
        <v>105286.86375721553</v>
      </c>
      <c r="T45" s="13">
        <v>105804.10313739616</v>
      </c>
    </row>
    <row r="46" spans="1:20" x14ac:dyDescent="0.3">
      <c r="A46" s="7" t="s">
        <v>167</v>
      </c>
      <c r="B46" s="7" t="s">
        <v>114</v>
      </c>
      <c r="C46" s="7">
        <v>2801</v>
      </c>
      <c r="D46" s="7" t="s">
        <v>247</v>
      </c>
      <c r="E46" s="7">
        <v>907</v>
      </c>
      <c r="F46" s="7" t="s">
        <v>180</v>
      </c>
      <c r="G46" s="7" t="s">
        <v>115</v>
      </c>
      <c r="H46" s="8" t="s">
        <v>254</v>
      </c>
      <c r="I46" s="13">
        <v>528157.19060326333</v>
      </c>
      <c r="J46" s="13">
        <v>516719.12489082315</v>
      </c>
      <c r="K46" s="13">
        <v>506940.39588118269</v>
      </c>
      <c r="L46" s="13">
        <v>519504.60599534918</v>
      </c>
      <c r="M46" s="13">
        <v>531639.61698515317</v>
      </c>
      <c r="N46" s="13">
        <v>529092.5284213752</v>
      </c>
      <c r="O46" s="13">
        <v>529070.94017564598</v>
      </c>
      <c r="P46" s="13">
        <v>532522.02102380758</v>
      </c>
      <c r="Q46" s="13">
        <v>528437.03083563328</v>
      </c>
      <c r="R46" s="13">
        <v>528621.83928396227</v>
      </c>
      <c r="S46" s="13">
        <v>526434.31878607755</v>
      </c>
      <c r="T46" s="13">
        <v>529020.5156869808</v>
      </c>
    </row>
    <row r="47" spans="1:20" x14ac:dyDescent="0.3">
      <c r="A47" s="7" t="s">
        <v>167</v>
      </c>
      <c r="B47" s="7" t="s">
        <v>114</v>
      </c>
      <c r="C47" s="7">
        <v>2801</v>
      </c>
      <c r="D47" s="7" t="s">
        <v>247</v>
      </c>
      <c r="E47" s="7">
        <v>907</v>
      </c>
      <c r="F47" s="7">
        <v>131852</v>
      </c>
      <c r="G47" s="7" t="s">
        <v>115</v>
      </c>
      <c r="H47" s="8" t="s">
        <v>76</v>
      </c>
      <c r="I47" s="13">
        <v>528157.19060326333</v>
      </c>
      <c r="J47" s="13">
        <v>516719.12489082315</v>
      </c>
      <c r="K47" s="13">
        <v>506940.39588118269</v>
      </c>
      <c r="L47" s="13">
        <v>519504.60599534918</v>
      </c>
      <c r="M47" s="13">
        <v>531639.61698515317</v>
      </c>
      <c r="N47" s="13">
        <v>529092.5284213752</v>
      </c>
      <c r="O47" s="13">
        <v>529070.94017564598</v>
      </c>
      <c r="P47" s="13">
        <v>532522.02102380758</v>
      </c>
      <c r="Q47" s="13">
        <v>528437.03083563328</v>
      </c>
      <c r="R47" s="13">
        <v>528621.83928396227</v>
      </c>
      <c r="S47" s="13">
        <v>526434.31878607755</v>
      </c>
      <c r="T47" s="13">
        <v>529020.5156869808</v>
      </c>
    </row>
    <row r="48" spans="1:20" x14ac:dyDescent="0.3">
      <c r="A48" s="7" t="s">
        <v>167</v>
      </c>
      <c r="B48" s="7" t="s">
        <v>114</v>
      </c>
      <c r="C48" s="7">
        <v>2801</v>
      </c>
      <c r="D48" s="7" t="s">
        <v>247</v>
      </c>
      <c r="E48" s="7">
        <v>907</v>
      </c>
      <c r="F48" s="7" t="s">
        <v>181</v>
      </c>
      <c r="G48" s="7" t="s">
        <v>115</v>
      </c>
      <c r="H48" s="8" t="s">
        <v>77</v>
      </c>
      <c r="I48" s="13">
        <v>105631.43812065266</v>
      </c>
      <c r="J48" s="13">
        <v>103343.82497816463</v>
      </c>
      <c r="K48" s="13">
        <v>101388.07917623654</v>
      </c>
      <c r="L48" s="13">
        <v>103900.92119906984</v>
      </c>
      <c r="M48" s="13">
        <v>106327.92339703064</v>
      </c>
      <c r="N48" s="13">
        <v>105818.50568427505</v>
      </c>
      <c r="O48" s="13">
        <v>105814.18803512921</v>
      </c>
      <c r="P48" s="13">
        <v>106504.40420476151</v>
      </c>
      <c r="Q48" s="13">
        <v>105687.40616712667</v>
      </c>
      <c r="R48" s="13">
        <v>105724.36785679245</v>
      </c>
      <c r="S48" s="13">
        <v>105286.86375721553</v>
      </c>
      <c r="T48" s="13">
        <v>105804.10313739616</v>
      </c>
    </row>
    <row r="49" spans="1:20" x14ac:dyDescent="0.3">
      <c r="A49" s="7" t="s">
        <v>167</v>
      </c>
      <c r="B49" s="7" t="s">
        <v>114</v>
      </c>
      <c r="C49" s="7">
        <v>2801</v>
      </c>
      <c r="D49" s="7" t="s">
        <v>247</v>
      </c>
      <c r="E49" s="7">
        <v>918</v>
      </c>
      <c r="F49" s="7">
        <v>111059</v>
      </c>
      <c r="G49" s="7" t="s">
        <v>115</v>
      </c>
      <c r="H49" s="8" t="s">
        <v>255</v>
      </c>
      <c r="I49" s="13">
        <v>105631.43812065266</v>
      </c>
      <c r="J49" s="13">
        <v>103343.82497816463</v>
      </c>
      <c r="K49" s="13">
        <v>101388.07917623654</v>
      </c>
      <c r="L49" s="13">
        <v>103900.92119906984</v>
      </c>
      <c r="M49" s="13">
        <v>106327.92339703064</v>
      </c>
      <c r="N49" s="13">
        <v>105818.50568427505</v>
      </c>
      <c r="O49" s="13">
        <v>105814.18803512921</v>
      </c>
      <c r="P49" s="13">
        <v>106504.40420476151</v>
      </c>
      <c r="Q49" s="13">
        <v>105687.40616712667</v>
      </c>
      <c r="R49" s="13">
        <v>105724.36785679245</v>
      </c>
      <c r="S49" s="13">
        <v>105286.86375721553</v>
      </c>
      <c r="T49" s="13">
        <v>105804.10313739616</v>
      </c>
    </row>
    <row r="50" spans="1:20" x14ac:dyDescent="0.3">
      <c r="A50" s="7" t="s">
        <v>167</v>
      </c>
      <c r="B50" s="7" t="s">
        <v>114</v>
      </c>
      <c r="C50" s="7">
        <v>2801</v>
      </c>
      <c r="D50" s="7" t="s">
        <v>247</v>
      </c>
      <c r="E50" s="7">
        <v>905</v>
      </c>
      <c r="F50" s="7">
        <v>212426</v>
      </c>
      <c r="G50" s="7" t="s">
        <v>115</v>
      </c>
      <c r="H50" s="8" t="s">
        <v>78</v>
      </c>
      <c r="I50" s="13">
        <v>52815.71906032633</v>
      </c>
      <c r="J50" s="13">
        <v>51671.912489082315</v>
      </c>
      <c r="K50" s="13">
        <v>50694.03958811827</v>
      </c>
      <c r="L50" s="13">
        <v>51950.460599534919</v>
      </c>
      <c r="M50" s="13">
        <v>53163.961698515319</v>
      </c>
      <c r="N50" s="13">
        <v>52909.252842137525</v>
      </c>
      <c r="O50" s="13">
        <v>52907.094017564603</v>
      </c>
      <c r="P50" s="13">
        <v>53252.202102380754</v>
      </c>
      <c r="Q50" s="13">
        <v>52843.703083563334</v>
      </c>
      <c r="R50" s="13">
        <v>52862.183928396225</v>
      </c>
      <c r="S50" s="13">
        <v>52643.431878607764</v>
      </c>
      <c r="T50" s="13">
        <v>52902.05156869808</v>
      </c>
    </row>
    <row r="51" spans="1:20" x14ac:dyDescent="0.3">
      <c r="A51" s="7" t="s">
        <v>167</v>
      </c>
      <c r="B51" s="7" t="s">
        <v>114</v>
      </c>
      <c r="C51" s="7">
        <v>2801</v>
      </c>
      <c r="D51" s="7" t="s">
        <v>233</v>
      </c>
      <c r="E51" s="7">
        <v>918</v>
      </c>
      <c r="F51" s="7" t="s">
        <v>182</v>
      </c>
      <c r="G51" s="7" t="s">
        <v>116</v>
      </c>
      <c r="H51" s="8" t="s">
        <v>79</v>
      </c>
      <c r="I51" s="13">
        <v>6337886.2872391595</v>
      </c>
      <c r="J51" s="13">
        <v>6200629.4986898778</v>
      </c>
      <c r="K51" s="13">
        <v>6083284.750574192</v>
      </c>
      <c r="L51" s="13">
        <v>6234055.2719441904</v>
      </c>
      <c r="M51" s="13">
        <v>6379675.4038218381</v>
      </c>
      <c r="N51" s="13">
        <v>6349110.3410565024</v>
      </c>
      <c r="O51" s="13">
        <v>6348851.2821077527</v>
      </c>
      <c r="P51" s="13">
        <v>6390264.25228569</v>
      </c>
      <c r="Q51" s="13">
        <v>6341244.3700275999</v>
      </c>
      <c r="R51" s="13">
        <v>6343462.0714075463</v>
      </c>
      <c r="S51" s="13">
        <v>6317211.8254329311</v>
      </c>
      <c r="T51" s="13">
        <v>6348246.18824377</v>
      </c>
    </row>
    <row r="52" spans="1:20" x14ac:dyDescent="0.3">
      <c r="A52" s="7" t="s">
        <v>167</v>
      </c>
      <c r="B52" s="7" t="s">
        <v>114</v>
      </c>
      <c r="C52" s="7">
        <v>2801</v>
      </c>
      <c r="D52" s="7" t="s">
        <v>234</v>
      </c>
      <c r="E52" s="7">
        <v>918</v>
      </c>
      <c r="F52" s="7" t="s">
        <v>183</v>
      </c>
      <c r="G52" s="7" t="s">
        <v>116</v>
      </c>
      <c r="H52" s="8" t="s">
        <v>80</v>
      </c>
      <c r="I52" s="13">
        <v>1056314.3812065267</v>
      </c>
      <c r="J52" s="13">
        <v>1033438.2497816463</v>
      </c>
      <c r="K52" s="13">
        <v>1013880.7917623654</v>
      </c>
      <c r="L52" s="13">
        <v>1039009.2119906984</v>
      </c>
      <c r="M52" s="13">
        <v>1063279.2339703063</v>
      </c>
      <c r="N52" s="13">
        <v>1058185.0568427504</v>
      </c>
      <c r="O52" s="13">
        <v>1058141.880351292</v>
      </c>
      <c r="P52" s="13">
        <v>1065044.0420476152</v>
      </c>
      <c r="Q52" s="13">
        <v>1056874.0616712666</v>
      </c>
      <c r="R52" s="13">
        <v>1057243.6785679245</v>
      </c>
      <c r="S52" s="13">
        <v>1052868.6375721551</v>
      </c>
      <c r="T52" s="13">
        <v>1058041.0313739616</v>
      </c>
    </row>
    <row r="53" spans="1:20" s="14" customFormat="1" x14ac:dyDescent="0.3">
      <c r="A53" s="7" t="s">
        <v>167</v>
      </c>
      <c r="B53" s="7" t="s">
        <v>114</v>
      </c>
      <c r="C53" s="7">
        <v>2801</v>
      </c>
      <c r="D53" s="7" t="s">
        <v>1266</v>
      </c>
      <c r="E53" s="7">
        <v>918</v>
      </c>
      <c r="F53" s="7">
        <v>110129</v>
      </c>
      <c r="G53" s="7" t="s">
        <v>116</v>
      </c>
      <c r="H53" s="8" t="s">
        <v>256</v>
      </c>
      <c r="I53" s="13">
        <v>3168943.1436195797</v>
      </c>
      <c r="J53" s="13">
        <v>3100314.7493449389</v>
      </c>
      <c r="K53" s="13">
        <v>3041642.375287096</v>
      </c>
      <c r="L53" s="13">
        <v>3117027.6359720952</v>
      </c>
      <c r="M53" s="13">
        <v>3189837.701910919</v>
      </c>
      <c r="N53" s="13">
        <v>3174555.1705282512</v>
      </c>
      <c r="O53" s="13">
        <v>3174425.6410538764</v>
      </c>
      <c r="P53" s="13">
        <v>3195132.126142845</v>
      </c>
      <c r="Q53" s="13">
        <v>3170622.1850137999</v>
      </c>
      <c r="R53" s="13">
        <v>3171731.0357037731</v>
      </c>
      <c r="S53" s="13">
        <v>3158605.9127164655</v>
      </c>
      <c r="T53" s="13">
        <v>4232164.1254958464</v>
      </c>
    </row>
    <row r="54" spans="1:20" x14ac:dyDescent="0.3">
      <c r="A54" s="7" t="s">
        <v>167</v>
      </c>
      <c r="B54" s="7" t="s">
        <v>114</v>
      </c>
      <c r="C54" s="7">
        <v>2801</v>
      </c>
      <c r="D54" s="7" t="s">
        <v>247</v>
      </c>
      <c r="E54" s="7">
        <v>918</v>
      </c>
      <c r="F54" s="7" t="s">
        <v>184</v>
      </c>
      <c r="G54" s="7" t="s">
        <v>116</v>
      </c>
      <c r="H54" s="8" t="s">
        <v>81</v>
      </c>
      <c r="I54" s="13">
        <v>2112628.7624130533</v>
      </c>
      <c r="J54" s="13">
        <v>2066876.4995632926</v>
      </c>
      <c r="K54" s="13">
        <v>2027761.5835247308</v>
      </c>
      <c r="L54" s="13">
        <v>2078018.4239813967</v>
      </c>
      <c r="M54" s="13">
        <v>2126558.4679406127</v>
      </c>
      <c r="N54" s="13">
        <v>2116370.1136855008</v>
      </c>
      <c r="O54" s="13">
        <v>2116283.7607025839</v>
      </c>
      <c r="P54" s="13">
        <v>2130088.0840952303</v>
      </c>
      <c r="Q54" s="13">
        <v>2113748.1233425331</v>
      </c>
      <c r="R54" s="13">
        <v>2114487.3571358491</v>
      </c>
      <c r="S54" s="13">
        <v>2105737.2751443102</v>
      </c>
      <c r="T54" s="13">
        <v>2116082.0627479232</v>
      </c>
    </row>
    <row r="55" spans="1:20" x14ac:dyDescent="0.3">
      <c r="A55" s="7" t="s">
        <v>167</v>
      </c>
      <c r="B55" s="7" t="s">
        <v>114</v>
      </c>
      <c r="C55" s="7">
        <v>2801</v>
      </c>
      <c r="D55" s="7" t="s">
        <v>8</v>
      </c>
      <c r="E55" s="7">
        <v>918</v>
      </c>
      <c r="F55" s="7" t="s">
        <v>185</v>
      </c>
      <c r="G55" s="7" t="s">
        <v>116</v>
      </c>
      <c r="H55" s="8" t="s">
        <v>82</v>
      </c>
      <c r="I55" s="13">
        <v>4225257.5248261066</v>
      </c>
      <c r="J55" s="13">
        <v>4133752.9991265852</v>
      </c>
      <c r="K55" s="13">
        <v>5069403.958811827</v>
      </c>
      <c r="L55" s="13">
        <v>5195046.0599534921</v>
      </c>
      <c r="M55" s="13">
        <v>5316396.1698515313</v>
      </c>
      <c r="N55" s="13">
        <v>5290925.2842137525</v>
      </c>
      <c r="O55" s="13">
        <v>5290709.4017564608</v>
      </c>
      <c r="P55" s="13">
        <v>5325220.2102380749</v>
      </c>
      <c r="Q55" s="13">
        <v>5284370.3083563335</v>
      </c>
      <c r="R55" s="13">
        <v>5286218.3928396227</v>
      </c>
      <c r="S55" s="13">
        <v>5264343.1878607757</v>
      </c>
      <c r="T55" s="13">
        <v>5290205.1568698082</v>
      </c>
    </row>
    <row r="56" spans="1:20" x14ac:dyDescent="0.3">
      <c r="A56" s="7" t="s">
        <v>167</v>
      </c>
      <c r="B56" s="7" t="s">
        <v>114</v>
      </c>
      <c r="C56" s="7">
        <v>2801</v>
      </c>
      <c r="D56" s="7" t="s">
        <v>247</v>
      </c>
      <c r="E56" s="7">
        <v>918</v>
      </c>
      <c r="F56" s="7">
        <v>111614</v>
      </c>
      <c r="G56" s="7" t="s">
        <v>116</v>
      </c>
      <c r="H56" s="8" t="s">
        <v>257</v>
      </c>
      <c r="I56" s="13">
        <v>1584471.5718097899</v>
      </c>
      <c r="J56" s="13">
        <v>1550157.3746724695</v>
      </c>
      <c r="K56" s="13">
        <v>1520821.187643548</v>
      </c>
      <c r="L56" s="13">
        <v>1558513.8179860476</v>
      </c>
      <c r="M56" s="13">
        <v>2658198.0849257656</v>
      </c>
      <c r="N56" s="13">
        <v>2645462.6421068762</v>
      </c>
      <c r="O56" s="13">
        <v>2645354.7008782304</v>
      </c>
      <c r="P56" s="13">
        <v>1597566.0630714225</v>
      </c>
      <c r="Q56" s="13">
        <v>1585311.0925069</v>
      </c>
      <c r="R56" s="13">
        <v>1585865.5178518866</v>
      </c>
      <c r="S56" s="13">
        <v>1579302.9563582328</v>
      </c>
      <c r="T56" s="13">
        <v>1587061.5470609425</v>
      </c>
    </row>
    <row r="57" spans="1:20" x14ac:dyDescent="0.3">
      <c r="A57" s="7" t="s">
        <v>167</v>
      </c>
      <c r="B57" s="7" t="s">
        <v>114</v>
      </c>
      <c r="C57" s="7">
        <v>2801</v>
      </c>
      <c r="D57" s="7" t="s">
        <v>247</v>
      </c>
      <c r="E57" s="7">
        <v>918</v>
      </c>
      <c r="F57" s="7" t="s">
        <v>186</v>
      </c>
      <c r="G57" s="7" t="s">
        <v>116</v>
      </c>
      <c r="H57" s="8" t="s">
        <v>258</v>
      </c>
      <c r="I57" s="13">
        <v>2640785.9530163165</v>
      </c>
      <c r="J57" s="13">
        <v>2583595.624454116</v>
      </c>
      <c r="K57" s="13">
        <v>2534701.9794059135</v>
      </c>
      <c r="L57" s="13">
        <v>2597523.0299767461</v>
      </c>
      <c r="M57" s="13">
        <v>2658198.0849257656</v>
      </c>
      <c r="N57" s="13">
        <v>2645462.6421068762</v>
      </c>
      <c r="O57" s="13">
        <v>2645354.7008782304</v>
      </c>
      <c r="P57" s="13">
        <v>2662610.1051190374</v>
      </c>
      <c r="Q57" s="13">
        <v>2642185.1541781668</v>
      </c>
      <c r="R57" s="13">
        <v>2643109.1964198113</v>
      </c>
      <c r="S57" s="13">
        <v>2632171.5939303879</v>
      </c>
      <c r="T57" s="13">
        <v>2645102.5784349041</v>
      </c>
    </row>
    <row r="58" spans="1:20" x14ac:dyDescent="0.3">
      <c r="A58" s="7" t="s">
        <v>167</v>
      </c>
      <c r="B58" s="7" t="s">
        <v>114</v>
      </c>
      <c r="C58" s="7">
        <v>2801</v>
      </c>
      <c r="D58" s="7" t="s">
        <v>8</v>
      </c>
      <c r="E58" s="7">
        <v>918</v>
      </c>
      <c r="F58" s="7" t="s">
        <v>187</v>
      </c>
      <c r="G58" s="7" t="s">
        <v>116</v>
      </c>
      <c r="H58" s="8" t="s">
        <v>83</v>
      </c>
      <c r="I58" s="13">
        <v>528157.19060326333</v>
      </c>
      <c r="J58" s="13">
        <v>516719.12489082315</v>
      </c>
      <c r="K58" s="13">
        <v>506940.39588118269</v>
      </c>
      <c r="L58" s="13">
        <v>519504.60599534918</v>
      </c>
      <c r="M58" s="13">
        <v>531639.61698515317</v>
      </c>
      <c r="N58" s="13">
        <v>529092.5284213752</v>
      </c>
      <c r="O58" s="13">
        <v>529070.94017564598</v>
      </c>
      <c r="P58" s="13">
        <v>532522.02102380758</v>
      </c>
      <c r="Q58" s="13">
        <v>528437.03083563328</v>
      </c>
      <c r="R58" s="13">
        <v>528621.83928396227</v>
      </c>
      <c r="S58" s="13">
        <v>526434.31878607755</v>
      </c>
      <c r="T58" s="13">
        <v>529020.5156869808</v>
      </c>
    </row>
    <row r="59" spans="1:20" x14ac:dyDescent="0.3">
      <c r="A59" s="7" t="s">
        <v>167</v>
      </c>
      <c r="B59" s="7" t="s">
        <v>114</v>
      </c>
      <c r="C59" s="7">
        <v>2801</v>
      </c>
      <c r="D59" s="7" t="s">
        <v>247</v>
      </c>
      <c r="E59" s="7">
        <v>901</v>
      </c>
      <c r="F59" s="7">
        <v>150184</v>
      </c>
      <c r="G59" s="7" t="s">
        <v>116</v>
      </c>
      <c r="H59" s="8" t="s">
        <v>259</v>
      </c>
      <c r="I59" s="13">
        <v>792235.78590489493</v>
      </c>
      <c r="J59" s="13">
        <v>775078.68733623473</v>
      </c>
      <c r="K59" s="13">
        <v>760410.593821774</v>
      </c>
      <c r="L59" s="13">
        <v>779256.9089930238</v>
      </c>
      <c r="M59" s="13">
        <v>797459.42547772976</v>
      </c>
      <c r="N59" s="13">
        <v>793638.7926320628</v>
      </c>
      <c r="O59" s="13">
        <v>793606.41026346909</v>
      </c>
      <c r="P59" s="13">
        <v>798783.03153571126</v>
      </c>
      <c r="Q59" s="13">
        <v>792655.54625344998</v>
      </c>
      <c r="R59" s="13">
        <v>792932.75892594329</v>
      </c>
      <c r="S59" s="13">
        <v>789651.47817911638</v>
      </c>
      <c r="T59" s="13">
        <v>793530.77353047126</v>
      </c>
    </row>
    <row r="60" spans="1:20" x14ac:dyDescent="0.3">
      <c r="A60" s="7" t="s">
        <v>167</v>
      </c>
      <c r="B60" s="7" t="s">
        <v>114</v>
      </c>
      <c r="C60" s="7">
        <v>2801</v>
      </c>
      <c r="D60" s="7" t="s">
        <v>235</v>
      </c>
      <c r="E60" s="7">
        <v>905</v>
      </c>
      <c r="F60" s="7" t="s">
        <v>188</v>
      </c>
      <c r="G60" s="7" t="s">
        <v>116</v>
      </c>
      <c r="H60" s="8" t="s">
        <v>84</v>
      </c>
      <c r="I60" s="13">
        <v>1584471.5718097899</v>
      </c>
      <c r="J60" s="13">
        <v>1550157.3746724695</v>
      </c>
      <c r="K60" s="13">
        <v>1520821.187643548</v>
      </c>
      <c r="L60" s="13">
        <v>1558513.8179860476</v>
      </c>
      <c r="M60" s="13">
        <v>1594918.8509554595</v>
      </c>
      <c r="N60" s="13">
        <v>1587277.5852641256</v>
      </c>
      <c r="O60" s="13">
        <v>1587212.8205269382</v>
      </c>
      <c r="P60" s="13">
        <v>1597566.0630714225</v>
      </c>
      <c r="Q60" s="13">
        <v>1585311.0925069</v>
      </c>
      <c r="R60" s="13">
        <v>1585865.5178518866</v>
      </c>
      <c r="S60" s="13">
        <v>1579302.9563582328</v>
      </c>
      <c r="T60" s="13">
        <v>1587061.5470609425</v>
      </c>
    </row>
    <row r="61" spans="1:20" x14ac:dyDescent="0.3">
      <c r="A61" s="7" t="s">
        <v>167</v>
      </c>
      <c r="B61" s="7" t="s">
        <v>114</v>
      </c>
      <c r="C61" s="7">
        <v>2801</v>
      </c>
      <c r="D61" s="7" t="s">
        <v>8</v>
      </c>
      <c r="E61" s="7">
        <v>905</v>
      </c>
      <c r="F61" s="7" t="s">
        <v>189</v>
      </c>
      <c r="G61" s="7" t="s">
        <v>116</v>
      </c>
      <c r="H61" s="8" t="s">
        <v>85</v>
      </c>
      <c r="I61" s="13">
        <v>1056314.3812065267</v>
      </c>
      <c r="J61" s="13">
        <v>1033438.2497816463</v>
      </c>
      <c r="K61" s="13">
        <v>1013880.7917623654</v>
      </c>
      <c r="L61" s="13">
        <v>1039009.2119906984</v>
      </c>
      <c r="M61" s="13">
        <v>1063279.2339703063</v>
      </c>
      <c r="N61" s="13">
        <v>1058185.0568427504</v>
      </c>
      <c r="O61" s="13">
        <v>1058141.880351292</v>
      </c>
      <c r="P61" s="13">
        <v>1065044.0420476152</v>
      </c>
      <c r="Q61" s="13">
        <v>1056874.0616712666</v>
      </c>
      <c r="R61" s="13">
        <v>1585865.5178518866</v>
      </c>
      <c r="S61" s="13">
        <v>1579302.9563582328</v>
      </c>
      <c r="T61" s="13">
        <v>1587061.5470609425</v>
      </c>
    </row>
    <row r="62" spans="1:20" x14ac:dyDescent="0.3">
      <c r="A62" s="7" t="s">
        <v>167</v>
      </c>
      <c r="B62" s="7" t="s">
        <v>114</v>
      </c>
      <c r="C62" s="7">
        <v>2801</v>
      </c>
      <c r="D62" s="7" t="s">
        <v>8</v>
      </c>
      <c r="E62" s="7">
        <v>907</v>
      </c>
      <c r="F62" s="7" t="s">
        <v>190</v>
      </c>
      <c r="G62" s="7" t="s">
        <v>116</v>
      </c>
      <c r="H62" s="8" t="s">
        <v>86</v>
      </c>
      <c r="I62" s="13">
        <v>4753414.7154293694</v>
      </c>
      <c r="J62" s="13">
        <v>4650472.1240174081</v>
      </c>
      <c r="K62" s="13">
        <v>4562463.5629306445</v>
      </c>
      <c r="L62" s="13">
        <v>4675541.4539581425</v>
      </c>
      <c r="M62" s="13">
        <v>4784756.5528663788</v>
      </c>
      <c r="N62" s="13">
        <v>4761832.7557923766</v>
      </c>
      <c r="O62" s="13">
        <v>4761638.4615808148</v>
      </c>
      <c r="P62" s="13">
        <v>4792698.1892142678</v>
      </c>
      <c r="Q62" s="13">
        <v>4755933.2775206994</v>
      </c>
      <c r="R62" s="13">
        <v>4757596.5535556599</v>
      </c>
      <c r="S62" s="13">
        <v>4737908.8690746985</v>
      </c>
      <c r="T62" s="13">
        <v>4761184.6411828278</v>
      </c>
    </row>
    <row r="63" spans="1:20" x14ac:dyDescent="0.3">
      <c r="A63" s="7" t="s">
        <v>167</v>
      </c>
      <c r="B63" s="7" t="s">
        <v>114</v>
      </c>
      <c r="C63" s="7">
        <v>2801</v>
      </c>
      <c r="D63" s="7" t="s">
        <v>8</v>
      </c>
      <c r="E63" s="7">
        <v>905</v>
      </c>
      <c r="F63" s="7" t="s">
        <v>191</v>
      </c>
      <c r="G63" s="7" t="s">
        <v>116</v>
      </c>
      <c r="H63" s="8" t="s">
        <v>87</v>
      </c>
      <c r="I63" s="13">
        <v>3168943.1436195797</v>
      </c>
      <c r="J63" s="13">
        <v>3100314.7493449389</v>
      </c>
      <c r="K63" s="13">
        <v>3041642.375287096</v>
      </c>
      <c r="L63" s="13">
        <v>3117027.6359720952</v>
      </c>
      <c r="M63" s="13">
        <v>2658198.0849257656</v>
      </c>
      <c r="N63" s="13">
        <v>2645462.6421068762</v>
      </c>
      <c r="O63" s="13">
        <v>2645354.7008782304</v>
      </c>
      <c r="P63" s="13">
        <v>2662610.1051190374</v>
      </c>
      <c r="Q63" s="13">
        <v>2642185.1541781668</v>
      </c>
      <c r="R63" s="13">
        <v>2643109.1964198113</v>
      </c>
      <c r="S63" s="13">
        <v>2632171.5939303879</v>
      </c>
      <c r="T63" s="13">
        <v>2645102.5784349041</v>
      </c>
    </row>
    <row r="64" spans="1:20" x14ac:dyDescent="0.3">
      <c r="A64" s="7" t="s">
        <v>167</v>
      </c>
      <c r="B64" s="7" t="s">
        <v>114</v>
      </c>
      <c r="C64" s="7">
        <v>2801</v>
      </c>
      <c r="D64" s="7" t="s">
        <v>8</v>
      </c>
      <c r="E64" s="7">
        <v>918</v>
      </c>
      <c r="F64" s="7" t="s">
        <v>192</v>
      </c>
      <c r="G64" s="7" t="s">
        <v>117</v>
      </c>
      <c r="H64" s="8" t="s">
        <v>88</v>
      </c>
      <c r="I64" s="13">
        <v>528157.19060326333</v>
      </c>
      <c r="J64" s="13">
        <v>516719.12489082315</v>
      </c>
      <c r="K64" s="13">
        <v>1013880.7917623654</v>
      </c>
      <c r="L64" s="13">
        <v>1039009.2119906984</v>
      </c>
      <c r="M64" s="13">
        <v>1063279.2339703063</v>
      </c>
      <c r="N64" s="13">
        <v>1058185.0568427504</v>
      </c>
      <c r="O64" s="13">
        <v>1058141.880351292</v>
      </c>
      <c r="P64" s="13">
        <v>1065044.0420476152</v>
      </c>
      <c r="Q64" s="13">
        <v>1056874.0616712666</v>
      </c>
      <c r="R64" s="13">
        <v>1057243.6785679245</v>
      </c>
      <c r="S64" s="13">
        <v>1052868.6375721551</v>
      </c>
      <c r="T64" s="13">
        <v>1058041.0313739616</v>
      </c>
    </row>
    <row r="65" spans="1:20" x14ac:dyDescent="0.3">
      <c r="A65" s="7" t="s">
        <v>167</v>
      </c>
      <c r="B65" s="7" t="s">
        <v>114</v>
      </c>
      <c r="C65" s="7">
        <v>2801</v>
      </c>
      <c r="D65" s="7" t="s">
        <v>236</v>
      </c>
      <c r="E65" s="7">
        <v>918</v>
      </c>
      <c r="F65" s="7" t="s">
        <v>193</v>
      </c>
      <c r="G65" s="7" t="s">
        <v>117</v>
      </c>
      <c r="H65" s="8" t="s">
        <v>89</v>
      </c>
      <c r="I65" s="13">
        <v>3168943.1436195797</v>
      </c>
      <c r="J65" s="13">
        <v>3100314.7493449389</v>
      </c>
      <c r="K65" s="13">
        <v>3041642.375287096</v>
      </c>
      <c r="L65" s="13">
        <v>3117027.6359720952</v>
      </c>
      <c r="M65" s="13">
        <v>3189837.701910919</v>
      </c>
      <c r="N65" s="13">
        <v>3174555.1705282512</v>
      </c>
      <c r="O65" s="13">
        <v>3174425.6410538764</v>
      </c>
      <c r="P65" s="13">
        <v>3195132.126142845</v>
      </c>
      <c r="Q65" s="13">
        <v>3170622.1850137999</v>
      </c>
      <c r="R65" s="13">
        <v>3171731.0357037731</v>
      </c>
      <c r="S65" s="13">
        <v>3158605.9127164655</v>
      </c>
      <c r="T65" s="13">
        <v>3174123.094121885</v>
      </c>
    </row>
    <row r="66" spans="1:20" x14ac:dyDescent="0.3">
      <c r="A66" s="7" t="s">
        <v>167</v>
      </c>
      <c r="B66" s="7" t="s">
        <v>114</v>
      </c>
      <c r="C66" s="7">
        <v>2801</v>
      </c>
      <c r="D66" s="7" t="s">
        <v>8</v>
      </c>
      <c r="E66" s="7">
        <v>918</v>
      </c>
      <c r="F66" s="7" t="s">
        <v>194</v>
      </c>
      <c r="G66" s="7" t="s">
        <v>117</v>
      </c>
      <c r="H66" s="8" t="s">
        <v>90</v>
      </c>
      <c r="I66" s="13">
        <v>1584471.5718097899</v>
      </c>
      <c r="J66" s="13">
        <v>1550157.3746724695</v>
      </c>
      <c r="K66" s="13">
        <v>1520821.187643548</v>
      </c>
      <c r="L66" s="13">
        <v>1558513.8179860476</v>
      </c>
      <c r="M66" s="13">
        <v>1594918.8509554595</v>
      </c>
      <c r="N66" s="13">
        <v>1587277.5852641256</v>
      </c>
      <c r="O66" s="13">
        <v>1587212.8205269382</v>
      </c>
      <c r="P66" s="13">
        <v>1597566.0630714225</v>
      </c>
      <c r="Q66" s="13">
        <v>1585311.0925069</v>
      </c>
      <c r="R66" s="13">
        <v>1585865.5178518866</v>
      </c>
      <c r="S66" s="13">
        <v>1579302.9563582328</v>
      </c>
      <c r="T66" s="13">
        <v>1587061.5470609425</v>
      </c>
    </row>
    <row r="67" spans="1:20" x14ac:dyDescent="0.3">
      <c r="A67" s="7" t="s">
        <v>167</v>
      </c>
      <c r="B67" s="7" t="s">
        <v>114</v>
      </c>
      <c r="C67" s="7">
        <v>2801</v>
      </c>
      <c r="D67" s="7" t="s">
        <v>237</v>
      </c>
      <c r="E67" s="7">
        <v>918</v>
      </c>
      <c r="F67" s="7" t="s">
        <v>195</v>
      </c>
      <c r="G67" s="7" t="s">
        <v>117</v>
      </c>
      <c r="H67" s="8" t="s">
        <v>91</v>
      </c>
      <c r="I67" s="13">
        <v>13203929.765081583</v>
      </c>
      <c r="J67" s="13">
        <v>12917978.122270579</v>
      </c>
      <c r="K67" s="13">
        <v>12673509.897029568</v>
      </c>
      <c r="L67" s="13">
        <v>12987615.14988373</v>
      </c>
      <c r="M67" s="13">
        <v>13290990.42462883</v>
      </c>
      <c r="N67" s="13">
        <v>15872775.852641257</v>
      </c>
      <c r="O67" s="13">
        <v>15872128.205269381</v>
      </c>
      <c r="P67" s="13">
        <v>13313050.525595188</v>
      </c>
      <c r="Q67" s="13">
        <v>13210925.770890832</v>
      </c>
      <c r="R67" s="13">
        <v>15858655.178518867</v>
      </c>
      <c r="S67" s="13">
        <v>13160857.969651939</v>
      </c>
      <c r="T67" s="13">
        <v>13225512.892174521</v>
      </c>
    </row>
    <row r="68" spans="1:20" x14ac:dyDescent="0.3">
      <c r="A68" s="7" t="s">
        <v>167</v>
      </c>
      <c r="B68" s="7" t="s">
        <v>114</v>
      </c>
      <c r="C68" s="7">
        <v>2801</v>
      </c>
      <c r="D68" s="7" t="s">
        <v>238</v>
      </c>
      <c r="E68" s="7">
        <v>918</v>
      </c>
      <c r="F68" s="7" t="s">
        <v>196</v>
      </c>
      <c r="G68" s="7" t="s">
        <v>117</v>
      </c>
      <c r="H68" s="8" t="s">
        <v>92</v>
      </c>
      <c r="I68" s="13">
        <v>13203929.765081583</v>
      </c>
      <c r="J68" s="13">
        <v>12917978.122270579</v>
      </c>
      <c r="K68" s="13">
        <v>12673509.897029568</v>
      </c>
      <c r="L68" s="13">
        <v>12987615.14988373</v>
      </c>
      <c r="M68" s="13">
        <v>13290990.42462883</v>
      </c>
      <c r="N68" s="13">
        <v>15872775.852641257</v>
      </c>
      <c r="O68" s="13">
        <v>15872128.205269381</v>
      </c>
      <c r="P68" s="13">
        <v>13313050.525595188</v>
      </c>
      <c r="Q68" s="13">
        <v>13210925.770890832</v>
      </c>
      <c r="R68" s="13">
        <v>15858655.178518867</v>
      </c>
      <c r="S68" s="13">
        <v>13160857.969651939</v>
      </c>
      <c r="T68" s="13">
        <v>13225512.892174521</v>
      </c>
    </row>
    <row r="69" spans="1:20" x14ac:dyDescent="0.3">
      <c r="A69" s="7" t="s">
        <v>167</v>
      </c>
      <c r="B69" s="7" t="s">
        <v>114</v>
      </c>
      <c r="C69" s="7">
        <v>2801</v>
      </c>
      <c r="D69" s="7" t="s">
        <v>8</v>
      </c>
      <c r="E69" s="7">
        <v>918</v>
      </c>
      <c r="F69" s="7" t="s">
        <v>197</v>
      </c>
      <c r="G69" s="7" t="s">
        <v>117</v>
      </c>
      <c r="H69" s="8" t="s">
        <v>93</v>
      </c>
      <c r="I69" s="13">
        <v>2640785.9530163165</v>
      </c>
      <c r="J69" s="13">
        <v>2583595.624454116</v>
      </c>
      <c r="K69" s="13">
        <v>2838866.2169346227</v>
      </c>
      <c r="L69" s="13">
        <v>2597523.0299767461</v>
      </c>
      <c r="M69" s="13">
        <v>2658198.0849257656</v>
      </c>
      <c r="N69" s="13">
        <v>2645462.6421068762</v>
      </c>
      <c r="O69" s="13">
        <v>2645354.7008782304</v>
      </c>
      <c r="P69" s="13">
        <v>2662610.1051190374</v>
      </c>
      <c r="Q69" s="13">
        <v>2959247.3726795465</v>
      </c>
      <c r="R69" s="13">
        <v>2643109.1964198113</v>
      </c>
      <c r="S69" s="13">
        <v>2948032.1852020347</v>
      </c>
      <c r="T69" s="13">
        <v>2962514.8878470925</v>
      </c>
    </row>
    <row r="70" spans="1:20" x14ac:dyDescent="0.3">
      <c r="A70" s="7" t="s">
        <v>167</v>
      </c>
      <c r="B70" s="7" t="s">
        <v>114</v>
      </c>
      <c r="C70" s="7">
        <v>2801</v>
      </c>
      <c r="D70" s="7" t="s">
        <v>239</v>
      </c>
      <c r="E70" s="7">
        <v>918</v>
      </c>
      <c r="F70" s="7" t="s">
        <v>198</v>
      </c>
      <c r="G70" s="7" t="s">
        <v>117</v>
      </c>
      <c r="H70" s="8" t="s">
        <v>94</v>
      </c>
      <c r="I70" s="13">
        <v>42252575.248261064</v>
      </c>
      <c r="J70" s="13">
        <v>41337529.991265856</v>
      </c>
      <c r="K70" s="13">
        <v>40555231.670494616</v>
      </c>
      <c r="L70" s="13">
        <v>41560368.479627937</v>
      </c>
      <c r="M70" s="13">
        <v>42531169.35881225</v>
      </c>
      <c r="N70" s="13">
        <v>47618327.557923771</v>
      </c>
      <c r="O70" s="13">
        <v>47616384.615808144</v>
      </c>
      <c r="P70" s="13">
        <v>47926981.892142676</v>
      </c>
      <c r="Q70" s="13">
        <v>47030895.744371362</v>
      </c>
      <c r="R70" s="13">
        <v>42289747.142716981</v>
      </c>
      <c r="S70" s="13">
        <v>46852654.371960908</v>
      </c>
      <c r="T70" s="13">
        <v>47082825.896141291</v>
      </c>
    </row>
    <row r="71" spans="1:20" x14ac:dyDescent="0.3">
      <c r="A71" s="7" t="s">
        <v>167</v>
      </c>
      <c r="B71" s="7" t="s">
        <v>114</v>
      </c>
      <c r="C71" s="7">
        <v>2801</v>
      </c>
      <c r="D71" s="7" t="s">
        <v>247</v>
      </c>
      <c r="E71" s="7">
        <v>918</v>
      </c>
      <c r="F71" s="7" t="s">
        <v>199</v>
      </c>
      <c r="G71" s="7" t="s">
        <v>117</v>
      </c>
      <c r="H71" s="8" t="s">
        <v>260</v>
      </c>
      <c r="I71" s="13">
        <v>158447.15718097897</v>
      </c>
      <c r="J71" s="13">
        <v>155015.73746724695</v>
      </c>
      <c r="K71" s="13">
        <v>152082.11876435479</v>
      </c>
      <c r="L71" s="13">
        <v>155851.38179860477</v>
      </c>
      <c r="M71" s="13">
        <v>159491.88509554593</v>
      </c>
      <c r="N71" s="13">
        <v>158727.75852641257</v>
      </c>
      <c r="O71" s="13">
        <v>158721.2820526938</v>
      </c>
      <c r="P71" s="13">
        <v>159756.60630714227</v>
      </c>
      <c r="Q71" s="13">
        <v>158531.10925069</v>
      </c>
      <c r="R71" s="13">
        <v>158586.55178518867</v>
      </c>
      <c r="S71" s="13">
        <v>157930.29563582328</v>
      </c>
      <c r="T71" s="13">
        <v>158706.15470609424</v>
      </c>
    </row>
    <row r="72" spans="1:20" x14ac:dyDescent="0.3">
      <c r="A72" s="7" t="s">
        <v>167</v>
      </c>
      <c r="B72" s="7" t="s">
        <v>114</v>
      </c>
      <c r="C72" s="7">
        <v>2801</v>
      </c>
      <c r="D72" s="7" t="s">
        <v>8</v>
      </c>
      <c r="E72" s="7">
        <v>918</v>
      </c>
      <c r="F72" s="7" t="s">
        <v>200</v>
      </c>
      <c r="G72" s="7" t="s">
        <v>117</v>
      </c>
      <c r="H72" s="8" t="s">
        <v>95</v>
      </c>
      <c r="I72" s="13">
        <v>5809729.0966358958</v>
      </c>
      <c r="J72" s="13">
        <v>5683910.3737990549</v>
      </c>
      <c r="K72" s="13">
        <v>5576344.3546930095</v>
      </c>
      <c r="L72" s="13">
        <v>5714550.6659488408</v>
      </c>
      <c r="M72" s="13">
        <v>5848035.7868366847</v>
      </c>
      <c r="N72" s="13">
        <v>5820017.8126351275</v>
      </c>
      <c r="O72" s="13">
        <v>5819780.3419321068</v>
      </c>
      <c r="P72" s="13">
        <v>5857742.2312618829</v>
      </c>
      <c r="Q72" s="13">
        <v>5812807.3391919667</v>
      </c>
      <c r="R72" s="13">
        <v>5814840.2321235845</v>
      </c>
      <c r="S72" s="13">
        <v>5790777.5066468539</v>
      </c>
      <c r="T72" s="13">
        <v>5819225.6725567896</v>
      </c>
    </row>
    <row r="73" spans="1:20" x14ac:dyDescent="0.3">
      <c r="A73" s="7" t="s">
        <v>167</v>
      </c>
      <c r="B73" s="7" t="s">
        <v>114</v>
      </c>
      <c r="C73" s="7">
        <v>2801</v>
      </c>
      <c r="D73" s="7" t="s">
        <v>247</v>
      </c>
      <c r="E73" s="7">
        <v>918</v>
      </c>
      <c r="F73" s="7" t="s">
        <v>201</v>
      </c>
      <c r="G73" s="7" t="s">
        <v>117</v>
      </c>
      <c r="H73" s="8" t="s">
        <v>261</v>
      </c>
      <c r="I73" s="13">
        <v>12675772.574478319</v>
      </c>
      <c r="J73" s="13">
        <v>12401258.997379756</v>
      </c>
      <c r="K73" s="13">
        <v>11152688.709386019</v>
      </c>
      <c r="L73" s="13">
        <v>11429101.331897682</v>
      </c>
      <c r="M73" s="13">
        <v>11696071.573673369</v>
      </c>
      <c r="N73" s="13">
        <v>13227313.210534381</v>
      </c>
      <c r="O73" s="13">
        <v>13226773.504391151</v>
      </c>
      <c r="P73" s="13">
        <v>11715484.462523766</v>
      </c>
      <c r="Q73" s="13">
        <v>15853110.925068999</v>
      </c>
      <c r="R73" s="13">
        <v>15858655.178518867</v>
      </c>
      <c r="S73" s="13">
        <v>15793029.563582327</v>
      </c>
      <c r="T73" s="13">
        <v>15870615.470609425</v>
      </c>
    </row>
    <row r="74" spans="1:20" x14ac:dyDescent="0.3">
      <c r="A74" s="7" t="s">
        <v>167</v>
      </c>
      <c r="B74" s="7" t="s">
        <v>114</v>
      </c>
      <c r="C74" s="7">
        <v>2801</v>
      </c>
      <c r="D74" s="7" t="s">
        <v>240</v>
      </c>
      <c r="E74" s="7">
        <v>918</v>
      </c>
      <c r="F74" s="7" t="s">
        <v>202</v>
      </c>
      <c r="G74" s="7" t="s">
        <v>117</v>
      </c>
      <c r="H74" s="8" t="s">
        <v>96</v>
      </c>
      <c r="I74" s="13">
        <v>3697100.3342228429</v>
      </c>
      <c r="J74" s="13">
        <v>2841955.1868995274</v>
      </c>
      <c r="K74" s="13">
        <v>2788172.1773465048</v>
      </c>
      <c r="L74" s="13">
        <v>2857275.3329744204</v>
      </c>
      <c r="M74" s="13">
        <v>2924017.8934183423</v>
      </c>
      <c r="N74" s="13">
        <v>2910008.9063175637</v>
      </c>
      <c r="O74" s="13">
        <v>2909890.1709660534</v>
      </c>
      <c r="P74" s="13">
        <v>2662610.1051190374</v>
      </c>
      <c r="Q74" s="13">
        <v>3699059.2158494331</v>
      </c>
      <c r="R74" s="13">
        <v>3171731.0357037731</v>
      </c>
      <c r="S74" s="13">
        <v>3685040.2315025432</v>
      </c>
      <c r="T74" s="13">
        <v>3703143.6098088659</v>
      </c>
    </row>
    <row r="75" spans="1:20" x14ac:dyDescent="0.3">
      <c r="A75" s="7" t="s">
        <v>167</v>
      </c>
      <c r="B75" s="7" t="s">
        <v>114</v>
      </c>
      <c r="C75" s="7">
        <v>2801</v>
      </c>
      <c r="D75" s="7" t="s">
        <v>8</v>
      </c>
      <c r="E75" s="7">
        <v>918</v>
      </c>
      <c r="F75" s="7" t="s">
        <v>203</v>
      </c>
      <c r="G75" s="7" t="s">
        <v>117</v>
      </c>
      <c r="H75" s="8" t="s">
        <v>97</v>
      </c>
      <c r="I75" s="13">
        <v>528157.19060326333</v>
      </c>
      <c r="J75" s="13">
        <v>516719.12489082315</v>
      </c>
      <c r="K75" s="13">
        <v>506940.39588118269</v>
      </c>
      <c r="L75" s="13">
        <v>519504.60599534918</v>
      </c>
      <c r="M75" s="13">
        <v>531639.61698515317</v>
      </c>
      <c r="N75" s="13">
        <v>529092.5284213752</v>
      </c>
      <c r="O75" s="13">
        <v>529070.94017564598</v>
      </c>
      <c r="P75" s="13">
        <v>532522.02102380758</v>
      </c>
      <c r="Q75" s="13">
        <v>528437.03083563328</v>
      </c>
      <c r="R75" s="13">
        <v>528621.83928396227</v>
      </c>
      <c r="S75" s="13">
        <v>526434.31878607755</v>
      </c>
      <c r="T75" s="13">
        <v>529020.5156869808</v>
      </c>
    </row>
    <row r="76" spans="1:20" x14ac:dyDescent="0.3">
      <c r="A76" s="7" t="s">
        <v>167</v>
      </c>
      <c r="B76" s="7" t="s">
        <v>114</v>
      </c>
      <c r="C76" s="7">
        <v>2801</v>
      </c>
      <c r="D76" s="7" t="s">
        <v>247</v>
      </c>
      <c r="E76" s="7">
        <v>902</v>
      </c>
      <c r="F76" s="7" t="s">
        <v>204</v>
      </c>
      <c r="G76" s="7" t="s">
        <v>117</v>
      </c>
      <c r="H76" s="8" t="s">
        <v>262</v>
      </c>
      <c r="I76" s="13">
        <v>264078.59530163166</v>
      </c>
      <c r="J76" s="13">
        <v>258359.56244541158</v>
      </c>
      <c r="K76" s="13">
        <v>253470.19794059134</v>
      </c>
      <c r="L76" s="13">
        <v>259752.30299767459</v>
      </c>
      <c r="M76" s="13">
        <v>265819.80849257659</v>
      </c>
      <c r="N76" s="13">
        <v>264546.2642106876</v>
      </c>
      <c r="O76" s="13">
        <v>264535.47008782299</v>
      </c>
      <c r="P76" s="13">
        <v>266261.01051190379</v>
      </c>
      <c r="Q76" s="13">
        <v>264218.51541781664</v>
      </c>
      <c r="R76" s="13">
        <v>264310.91964198113</v>
      </c>
      <c r="S76" s="13">
        <v>263217.15939303878</v>
      </c>
      <c r="T76" s="13">
        <v>264510.2578434904</v>
      </c>
    </row>
    <row r="77" spans="1:20" x14ac:dyDescent="0.3">
      <c r="A77" s="7" t="s">
        <v>167</v>
      </c>
      <c r="B77" s="7" t="s">
        <v>114</v>
      </c>
      <c r="C77" s="7">
        <v>2801</v>
      </c>
      <c r="D77" s="7" t="s">
        <v>247</v>
      </c>
      <c r="E77" s="7">
        <v>901</v>
      </c>
      <c r="F77" s="7" t="s">
        <v>205</v>
      </c>
      <c r="G77" s="7" t="s">
        <v>117</v>
      </c>
      <c r="H77" s="8" t="s">
        <v>263</v>
      </c>
      <c r="I77" s="13">
        <v>528157.19060326333</v>
      </c>
      <c r="J77" s="13">
        <v>516719.12489082315</v>
      </c>
      <c r="K77" s="13">
        <v>506940.39588118269</v>
      </c>
      <c r="L77" s="13">
        <v>519504.60599534918</v>
      </c>
      <c r="M77" s="13">
        <v>159491.88509554593</v>
      </c>
      <c r="N77" s="13">
        <v>132273.1321053438</v>
      </c>
      <c r="O77" s="13">
        <v>132267.7350439115</v>
      </c>
      <c r="P77" s="13">
        <v>133130.5052559519</v>
      </c>
      <c r="Q77" s="13">
        <v>132109.25770890832</v>
      </c>
      <c r="R77" s="13">
        <v>158586.55178518867</v>
      </c>
      <c r="S77" s="13">
        <v>210573.72751443106</v>
      </c>
      <c r="T77" s="13">
        <v>211608.20627479232</v>
      </c>
    </row>
    <row r="78" spans="1:20" x14ac:dyDescent="0.3">
      <c r="A78" s="7" t="s">
        <v>167</v>
      </c>
      <c r="B78" s="7" t="s">
        <v>114</v>
      </c>
      <c r="C78" s="7">
        <v>2801</v>
      </c>
      <c r="D78" s="7" t="s">
        <v>8</v>
      </c>
      <c r="E78" s="7">
        <v>922</v>
      </c>
      <c r="F78" s="7" t="s">
        <v>206</v>
      </c>
      <c r="G78" s="7" t="s">
        <v>117</v>
      </c>
      <c r="H78" s="8" t="s">
        <v>98</v>
      </c>
      <c r="I78" s="13">
        <v>422525.75248261064</v>
      </c>
      <c r="J78" s="13">
        <v>361703.38742357621</v>
      </c>
      <c r="K78" s="13">
        <v>405552.31670494616</v>
      </c>
      <c r="L78" s="13">
        <v>363653.22419674444</v>
      </c>
      <c r="M78" s="13">
        <v>478475.65528663783</v>
      </c>
      <c r="N78" s="13">
        <v>370364.76989496266</v>
      </c>
      <c r="O78" s="13">
        <v>370349.65812295221</v>
      </c>
      <c r="P78" s="13">
        <v>372765.41471666528</v>
      </c>
      <c r="Q78" s="13">
        <v>475593.32775206998</v>
      </c>
      <c r="R78" s="13">
        <v>370035.28749877354</v>
      </c>
      <c r="S78" s="13">
        <v>526434.31878607755</v>
      </c>
      <c r="T78" s="13">
        <v>529020.5156869808</v>
      </c>
    </row>
    <row r="79" spans="1:20" x14ac:dyDescent="0.3">
      <c r="A79" s="7" t="s">
        <v>167</v>
      </c>
      <c r="B79" s="7" t="s">
        <v>114</v>
      </c>
      <c r="C79" s="7">
        <v>2801</v>
      </c>
      <c r="D79" s="7" t="s">
        <v>8</v>
      </c>
      <c r="E79" s="7">
        <v>922</v>
      </c>
      <c r="F79" s="7" t="s">
        <v>207</v>
      </c>
      <c r="G79" s="7" t="s">
        <v>117</v>
      </c>
      <c r="H79" s="8" t="s">
        <v>99</v>
      </c>
      <c r="I79" s="13">
        <v>792235.78590489493</v>
      </c>
      <c r="J79" s="13">
        <v>775078.68733623473</v>
      </c>
      <c r="K79" s="13">
        <v>760410.593821774</v>
      </c>
      <c r="L79" s="13">
        <v>779256.9089930238</v>
      </c>
      <c r="M79" s="13">
        <v>797459.42547772976</v>
      </c>
      <c r="N79" s="13">
        <v>793638.7926320628</v>
      </c>
      <c r="O79" s="13">
        <v>793606.41026346909</v>
      </c>
      <c r="P79" s="13">
        <v>798783.03153571126</v>
      </c>
      <c r="Q79" s="13">
        <v>792655.54625344998</v>
      </c>
      <c r="R79" s="13">
        <v>792932.75892594329</v>
      </c>
      <c r="S79" s="13">
        <v>789651.47817911638</v>
      </c>
      <c r="T79" s="13">
        <v>793530.77353047126</v>
      </c>
    </row>
    <row r="80" spans="1:20" x14ac:dyDescent="0.3">
      <c r="A80" s="7" t="s">
        <v>167</v>
      </c>
      <c r="B80" s="7" t="s">
        <v>114</v>
      </c>
      <c r="C80" s="7">
        <v>2801</v>
      </c>
      <c r="D80" s="7" t="s">
        <v>247</v>
      </c>
      <c r="E80" s="7">
        <v>902</v>
      </c>
      <c r="F80" s="7" t="s">
        <v>208</v>
      </c>
      <c r="G80" s="7" t="s">
        <v>117</v>
      </c>
      <c r="H80" s="8" t="s">
        <v>264</v>
      </c>
      <c r="I80" s="13">
        <v>3168943.1436195797</v>
      </c>
      <c r="J80" s="13">
        <v>3100314.7493449389</v>
      </c>
      <c r="K80" s="13">
        <v>3041642.375287096</v>
      </c>
      <c r="L80" s="13">
        <v>3117027.6359720952</v>
      </c>
      <c r="M80" s="13">
        <v>3189837.701910919</v>
      </c>
      <c r="N80" s="13">
        <v>3174555.1705282512</v>
      </c>
      <c r="O80" s="13">
        <v>3174425.6410538764</v>
      </c>
      <c r="P80" s="13">
        <v>3195132.126142845</v>
      </c>
      <c r="Q80" s="13">
        <v>3170622.1850137999</v>
      </c>
      <c r="R80" s="13">
        <v>3171731.0357037731</v>
      </c>
      <c r="S80" s="13">
        <v>3158605.9127164655</v>
      </c>
      <c r="T80" s="13">
        <v>3174123.094121885</v>
      </c>
    </row>
    <row r="81" spans="1:20" x14ac:dyDescent="0.3">
      <c r="A81" s="7" t="s">
        <v>167</v>
      </c>
      <c r="B81" s="7" t="s">
        <v>114</v>
      </c>
      <c r="C81" s="7">
        <v>2801</v>
      </c>
      <c r="D81" s="7" t="s">
        <v>247</v>
      </c>
      <c r="E81" s="7">
        <v>922</v>
      </c>
      <c r="F81" s="7" t="s">
        <v>209</v>
      </c>
      <c r="G81" s="7" t="s">
        <v>117</v>
      </c>
      <c r="H81" s="8" t="s">
        <v>265</v>
      </c>
      <c r="I81" s="13">
        <v>5281571.906032633</v>
      </c>
      <c r="J81" s="13">
        <v>5167191.248908232</v>
      </c>
      <c r="K81" s="13">
        <v>5069403.958811827</v>
      </c>
      <c r="L81" s="13">
        <v>5195046.0599534921</v>
      </c>
      <c r="M81" s="13">
        <v>5316396.1698515313</v>
      </c>
      <c r="N81" s="13">
        <v>5290925.2842137525</v>
      </c>
      <c r="O81" s="13">
        <v>5290709.4017564608</v>
      </c>
      <c r="P81" s="13">
        <v>5325220.2102380749</v>
      </c>
      <c r="Q81" s="13">
        <v>5284370.3083563335</v>
      </c>
      <c r="R81" s="13">
        <v>5286218.3928396227</v>
      </c>
      <c r="S81" s="13">
        <v>5264343.1878607757</v>
      </c>
      <c r="T81" s="13">
        <v>5290205.1568698082</v>
      </c>
    </row>
    <row r="82" spans="1:20" x14ac:dyDescent="0.3">
      <c r="A82" s="7" t="s">
        <v>167</v>
      </c>
      <c r="B82" s="7" t="s">
        <v>114</v>
      </c>
      <c r="C82" s="7">
        <v>2801</v>
      </c>
      <c r="D82" s="7" t="s">
        <v>267</v>
      </c>
      <c r="E82" s="7">
        <v>918</v>
      </c>
      <c r="F82" s="7">
        <v>111041</v>
      </c>
      <c r="G82" s="7" t="s">
        <v>118</v>
      </c>
      <c r="H82" s="8" t="s">
        <v>266</v>
      </c>
      <c r="I82" s="13">
        <v>21126287.624130532</v>
      </c>
      <c r="J82" s="13">
        <v>23252360.620087042</v>
      </c>
      <c r="K82" s="13">
        <v>25853960.189940315</v>
      </c>
      <c r="L82" s="13">
        <v>26494734.90576281</v>
      </c>
      <c r="M82" s="13">
        <v>27113620.466242813</v>
      </c>
      <c r="N82" s="13">
        <v>26983718.949490137</v>
      </c>
      <c r="O82" s="13">
        <v>26982617.94895795</v>
      </c>
      <c r="P82" s="13">
        <v>27158623.072214182</v>
      </c>
      <c r="Q82" s="13">
        <v>26950288.5726173</v>
      </c>
      <c r="R82" s="13">
        <v>26959713.803482074</v>
      </c>
      <c r="S82" s="13">
        <v>26848150.25808996</v>
      </c>
      <c r="T82" s="13">
        <v>26980046.300036021</v>
      </c>
    </row>
    <row r="83" spans="1:20" x14ac:dyDescent="0.3">
      <c r="A83" s="7" t="s">
        <v>167</v>
      </c>
      <c r="B83" s="7" t="s">
        <v>114</v>
      </c>
      <c r="C83" s="7">
        <v>2801</v>
      </c>
      <c r="D83" s="7" t="s">
        <v>8</v>
      </c>
      <c r="E83" s="7">
        <v>918</v>
      </c>
      <c r="F83" s="7" t="s">
        <v>210</v>
      </c>
      <c r="G83" s="7" t="s">
        <v>118</v>
      </c>
      <c r="H83" s="8" t="s">
        <v>100</v>
      </c>
      <c r="I83" s="13">
        <v>10563143.812065266</v>
      </c>
      <c r="J83" s="13">
        <v>10334382.497816464</v>
      </c>
      <c r="K83" s="13">
        <v>10138807.917623654</v>
      </c>
      <c r="L83" s="13">
        <v>10390092.119906984</v>
      </c>
      <c r="M83" s="13">
        <v>10632792.339703063</v>
      </c>
      <c r="N83" s="13">
        <v>10581850.568427505</v>
      </c>
      <c r="O83" s="13">
        <v>10581418.803512922</v>
      </c>
      <c r="P83" s="13">
        <v>10650440.42047615</v>
      </c>
      <c r="Q83" s="13">
        <v>10568740.616712667</v>
      </c>
      <c r="R83" s="13">
        <v>10572436.785679245</v>
      </c>
      <c r="S83" s="13">
        <v>10528686.375721551</v>
      </c>
      <c r="T83" s="13">
        <v>10580410.313739616</v>
      </c>
    </row>
    <row r="84" spans="1:20" x14ac:dyDescent="0.3">
      <c r="A84" s="7" t="s">
        <v>167</v>
      </c>
      <c r="B84" s="7" t="s">
        <v>114</v>
      </c>
      <c r="C84" s="7">
        <v>2801</v>
      </c>
      <c r="D84" s="7" t="s">
        <v>241</v>
      </c>
      <c r="E84" s="7">
        <v>918</v>
      </c>
      <c r="F84" s="7" t="s">
        <v>211</v>
      </c>
      <c r="G84" s="7" t="s">
        <v>118</v>
      </c>
      <c r="H84" s="8" t="s">
        <v>101</v>
      </c>
      <c r="I84" s="13">
        <v>6337886.2872391595</v>
      </c>
      <c r="J84" s="13">
        <v>6200629.4986898778</v>
      </c>
      <c r="K84" s="13">
        <v>7198553.6215127939</v>
      </c>
      <c r="L84" s="13">
        <v>7376965.4051339589</v>
      </c>
      <c r="M84" s="13">
        <v>7549282.5611891747</v>
      </c>
      <c r="N84" s="13">
        <v>7513113.9035835285</v>
      </c>
      <c r="O84" s="13">
        <v>7512807.3504941734</v>
      </c>
      <c r="P84" s="13">
        <v>7561812.6985380668</v>
      </c>
      <c r="Q84" s="13">
        <v>7503805.8378659934</v>
      </c>
      <c r="R84" s="13">
        <v>7506430.1178322639</v>
      </c>
      <c r="S84" s="13">
        <v>7475367.3267623018</v>
      </c>
      <c r="T84" s="13">
        <v>7512091.3227551281</v>
      </c>
    </row>
    <row r="85" spans="1:20" x14ac:dyDescent="0.3">
      <c r="A85" s="7" t="s">
        <v>167</v>
      </c>
      <c r="B85" s="7" t="s">
        <v>114</v>
      </c>
      <c r="C85" s="7">
        <v>2801</v>
      </c>
      <c r="D85" s="7" t="s">
        <v>242</v>
      </c>
      <c r="E85" s="7">
        <v>918</v>
      </c>
      <c r="F85" s="7" t="s">
        <v>212</v>
      </c>
      <c r="G85" s="7" t="s">
        <v>118</v>
      </c>
      <c r="H85" s="8" t="s">
        <v>102</v>
      </c>
      <c r="I85" s="13">
        <v>4542151.8391880644</v>
      </c>
      <c r="J85" s="13">
        <v>4443784.4740610793</v>
      </c>
      <c r="K85" s="13">
        <v>4359687.4045781707</v>
      </c>
      <c r="L85" s="13">
        <v>4467739.6115600029</v>
      </c>
      <c r="M85" s="13">
        <v>4572100.7060723174</v>
      </c>
      <c r="N85" s="13">
        <v>4550195.7444238272</v>
      </c>
      <c r="O85" s="13">
        <v>4550010.0855105557</v>
      </c>
      <c r="P85" s="13">
        <v>4579689.3808047445</v>
      </c>
      <c r="Q85" s="13">
        <v>4544558.4651864469</v>
      </c>
      <c r="R85" s="13">
        <v>4546147.8178420747</v>
      </c>
      <c r="S85" s="13">
        <v>4527335.1415602677</v>
      </c>
      <c r="T85" s="13">
        <v>4549576.4349080352</v>
      </c>
    </row>
    <row r="86" spans="1:20" x14ac:dyDescent="0.3">
      <c r="A86" s="7" t="s">
        <v>167</v>
      </c>
      <c r="B86" s="7" t="s">
        <v>114</v>
      </c>
      <c r="C86" s="7">
        <v>2801</v>
      </c>
      <c r="D86" s="7" t="s">
        <v>269</v>
      </c>
      <c r="E86" s="7">
        <v>918</v>
      </c>
      <c r="F86" s="7">
        <v>110177</v>
      </c>
      <c r="G86" s="7" t="s">
        <v>118</v>
      </c>
      <c r="H86" s="8" t="s">
        <v>268</v>
      </c>
      <c r="I86" s="13">
        <v>4278073.2438864326</v>
      </c>
      <c r="J86" s="13">
        <v>4185424.9116156679</v>
      </c>
      <c r="K86" s="13">
        <v>4106217.2066375795</v>
      </c>
      <c r="L86" s="13">
        <v>4207987.3085623281</v>
      </c>
      <c r="M86" s="13">
        <v>4306280.8975797407</v>
      </c>
      <c r="N86" s="13">
        <v>4285649.4802131392</v>
      </c>
      <c r="O86" s="13">
        <v>4285474.6154227331</v>
      </c>
      <c r="P86" s="13">
        <v>4313428.3702928405</v>
      </c>
      <c r="Q86" s="13">
        <v>4280339.9497686299</v>
      </c>
      <c r="R86" s="13">
        <v>4281836.8982000938</v>
      </c>
      <c r="S86" s="13">
        <v>4264117.9821672291</v>
      </c>
      <c r="T86" s="13">
        <v>4285066.1770645445</v>
      </c>
    </row>
    <row r="87" spans="1:20" x14ac:dyDescent="0.3">
      <c r="A87" s="7" t="s">
        <v>167</v>
      </c>
      <c r="B87" s="7" t="s">
        <v>114</v>
      </c>
      <c r="C87" s="7">
        <v>2801</v>
      </c>
      <c r="D87" s="7" t="s">
        <v>243</v>
      </c>
      <c r="E87" s="7">
        <v>918</v>
      </c>
      <c r="F87" s="7" t="s">
        <v>213</v>
      </c>
      <c r="G87" s="7" t="s">
        <v>118</v>
      </c>
      <c r="H87" s="8" t="s">
        <v>103</v>
      </c>
      <c r="I87" s="13">
        <v>6337886.2872391595</v>
      </c>
      <c r="J87" s="13">
        <v>6200629.4986898778</v>
      </c>
      <c r="K87" s="13">
        <v>6083284.750574192</v>
      </c>
      <c r="L87" s="13">
        <v>6234055.2719441904</v>
      </c>
      <c r="M87" s="13">
        <v>6379675.4038218381</v>
      </c>
      <c r="N87" s="13">
        <v>6349110.3410565024</v>
      </c>
      <c r="O87" s="13">
        <v>6348851.2821077527</v>
      </c>
      <c r="P87" s="13">
        <v>6390264.25228569</v>
      </c>
      <c r="Q87" s="13">
        <v>6341244.3700275999</v>
      </c>
      <c r="R87" s="13">
        <v>6343462.0714075463</v>
      </c>
      <c r="S87" s="13">
        <v>6317211.8254329311</v>
      </c>
      <c r="T87" s="13">
        <v>6348246.18824377</v>
      </c>
    </row>
    <row r="88" spans="1:20" x14ac:dyDescent="0.3">
      <c r="A88" s="7" t="s">
        <v>167</v>
      </c>
      <c r="B88" s="7" t="s">
        <v>114</v>
      </c>
      <c r="C88" s="7">
        <v>2801</v>
      </c>
      <c r="D88" s="7" t="s">
        <v>8</v>
      </c>
      <c r="E88" s="7">
        <v>918</v>
      </c>
      <c r="F88" s="7" t="s">
        <v>214</v>
      </c>
      <c r="G88" s="7" t="s">
        <v>118</v>
      </c>
      <c r="H88" s="8" t="s">
        <v>104</v>
      </c>
      <c r="I88" s="13">
        <v>2059813.0433527268</v>
      </c>
      <c r="J88" s="13">
        <v>2015204.5870742104</v>
      </c>
      <c r="K88" s="13">
        <v>1977067.5439366123</v>
      </c>
      <c r="L88" s="13">
        <v>2026067.9633818618</v>
      </c>
      <c r="M88" s="13">
        <v>2073394.5062420974</v>
      </c>
      <c r="N88" s="13">
        <v>2063460.8608433635</v>
      </c>
      <c r="O88" s="13">
        <v>2063376.6666850196</v>
      </c>
      <c r="P88" s="13">
        <v>2076835.8819928493</v>
      </c>
      <c r="Q88" s="13">
        <v>2060904.42025897</v>
      </c>
      <c r="R88" s="13">
        <v>2061625.1732074528</v>
      </c>
      <c r="S88" s="13">
        <v>2053093.8432657027</v>
      </c>
      <c r="T88" s="13">
        <v>2063180.0111792253</v>
      </c>
    </row>
    <row r="89" spans="1:20" x14ac:dyDescent="0.3">
      <c r="A89" s="7" t="s">
        <v>167</v>
      </c>
      <c r="B89" s="7" t="s">
        <v>114</v>
      </c>
      <c r="C89" s="7">
        <v>2801</v>
      </c>
      <c r="D89" s="7" t="s">
        <v>8</v>
      </c>
      <c r="E89" s="7">
        <v>918</v>
      </c>
      <c r="F89" s="7" t="s">
        <v>215</v>
      </c>
      <c r="G89" s="7" t="s">
        <v>118</v>
      </c>
      <c r="H89" s="8" t="s">
        <v>105</v>
      </c>
      <c r="I89" s="13">
        <v>1742918.7289907688</v>
      </c>
      <c r="J89" s="13">
        <v>1705173.1121397165</v>
      </c>
      <c r="K89" s="13">
        <v>1672903.3064079029</v>
      </c>
      <c r="L89" s="13">
        <v>1714365.1997846523</v>
      </c>
      <c r="M89" s="13">
        <v>1754410.7360510055</v>
      </c>
      <c r="N89" s="13">
        <v>1746005.3437905381</v>
      </c>
      <c r="O89" s="13">
        <v>1745934.1025796318</v>
      </c>
      <c r="P89" s="13">
        <v>1757322.6693785649</v>
      </c>
      <c r="Q89" s="13">
        <v>1743842.2017575901</v>
      </c>
      <c r="R89" s="13">
        <v>1744452.0696370753</v>
      </c>
      <c r="S89" s="13">
        <v>1737233.2519940562</v>
      </c>
      <c r="T89" s="13">
        <v>1745767.7017670367</v>
      </c>
    </row>
    <row r="90" spans="1:20" x14ac:dyDescent="0.3">
      <c r="A90" s="7" t="s">
        <v>167</v>
      </c>
      <c r="B90" s="7" t="s">
        <v>114</v>
      </c>
      <c r="C90" s="7">
        <v>2801</v>
      </c>
      <c r="D90" s="7" t="s">
        <v>244</v>
      </c>
      <c r="E90" s="7">
        <v>918</v>
      </c>
      <c r="F90" s="7" t="s">
        <v>216</v>
      </c>
      <c r="G90" s="7" t="s">
        <v>118</v>
      </c>
      <c r="H90" s="8" t="s">
        <v>106</v>
      </c>
      <c r="I90" s="13">
        <v>1637287.2908701161</v>
      </c>
      <c r="J90" s="13">
        <v>1601829.2871615519</v>
      </c>
      <c r="K90" s="13">
        <v>1571515.2272316662</v>
      </c>
      <c r="L90" s="13">
        <v>1610464.2785855825</v>
      </c>
      <c r="M90" s="13">
        <v>1648082.8126539749</v>
      </c>
      <c r="N90" s="13">
        <v>1640186.8381062632</v>
      </c>
      <c r="O90" s="13">
        <v>1640119.9145445027</v>
      </c>
      <c r="P90" s="13">
        <v>1650818.2651738033</v>
      </c>
      <c r="Q90" s="13">
        <v>1638154.7955904633</v>
      </c>
      <c r="R90" s="13">
        <v>1638727.7017802829</v>
      </c>
      <c r="S90" s="13">
        <v>1631946.3882368405</v>
      </c>
      <c r="T90" s="13">
        <v>1639963.5986296406</v>
      </c>
    </row>
    <row r="91" spans="1:20" x14ac:dyDescent="0.3">
      <c r="A91" s="7" t="s">
        <v>167</v>
      </c>
      <c r="B91" s="7" t="s">
        <v>114</v>
      </c>
      <c r="C91" s="7">
        <v>2801</v>
      </c>
      <c r="D91" s="7" t="s">
        <v>247</v>
      </c>
      <c r="E91" s="7">
        <v>907</v>
      </c>
      <c r="F91" s="7" t="s">
        <v>217</v>
      </c>
      <c r="G91" s="7" t="s">
        <v>118</v>
      </c>
      <c r="H91" s="8" t="s">
        <v>270</v>
      </c>
      <c r="I91" s="13">
        <v>1584471.5718097899</v>
      </c>
      <c r="J91" s="13">
        <v>1550157.3746724695</v>
      </c>
      <c r="K91" s="13">
        <v>1520821.187643548</v>
      </c>
      <c r="L91" s="13">
        <v>1558513.8179860476</v>
      </c>
      <c r="M91" s="13">
        <v>1594918.8509554595</v>
      </c>
      <c r="N91" s="13">
        <v>1587277.5852641256</v>
      </c>
      <c r="O91" s="13">
        <v>1587212.8205269382</v>
      </c>
      <c r="P91" s="13">
        <v>1597566.0630714225</v>
      </c>
      <c r="Q91" s="13">
        <v>1585311.0925069</v>
      </c>
      <c r="R91" s="13">
        <v>1585865.5178518866</v>
      </c>
      <c r="S91" s="13">
        <v>1579302.9563582328</v>
      </c>
      <c r="T91" s="13">
        <v>1587061.5470609425</v>
      </c>
    </row>
    <row r="92" spans="1:20" x14ac:dyDescent="0.3">
      <c r="A92" s="7" t="s">
        <v>167</v>
      </c>
      <c r="B92" s="7" t="s">
        <v>114</v>
      </c>
      <c r="C92" s="7">
        <v>2801</v>
      </c>
      <c r="D92" s="7" t="s">
        <v>8</v>
      </c>
      <c r="E92" s="7">
        <v>918</v>
      </c>
      <c r="F92" s="7" t="s">
        <v>218</v>
      </c>
      <c r="G92" s="7" t="s">
        <v>118</v>
      </c>
      <c r="H92" s="8" t="s">
        <v>107</v>
      </c>
      <c r="I92" s="13">
        <v>1584471.5718097899</v>
      </c>
      <c r="J92" s="13">
        <v>1550157.3746724695</v>
      </c>
      <c r="K92" s="13">
        <v>1520821.187643548</v>
      </c>
      <c r="L92" s="13">
        <v>1558513.8179860476</v>
      </c>
      <c r="M92" s="13">
        <v>1594918.8509554595</v>
      </c>
      <c r="N92" s="13">
        <v>1587277.5852641256</v>
      </c>
      <c r="O92" s="13">
        <v>1587212.8205269382</v>
      </c>
      <c r="P92" s="13">
        <v>1597566.0630714225</v>
      </c>
      <c r="Q92" s="13">
        <v>1585311.0925069</v>
      </c>
      <c r="R92" s="13">
        <v>1585865.5178518866</v>
      </c>
      <c r="S92" s="13">
        <v>1579302.9563582328</v>
      </c>
      <c r="T92" s="13">
        <v>1587061.5470609425</v>
      </c>
    </row>
    <row r="93" spans="1:20" x14ac:dyDescent="0.3">
      <c r="A93" s="7" t="s">
        <v>167</v>
      </c>
      <c r="B93" s="7" t="s">
        <v>114</v>
      </c>
      <c r="C93" s="7">
        <v>2801</v>
      </c>
      <c r="D93" s="7" t="s">
        <v>8</v>
      </c>
      <c r="E93" s="7">
        <v>918</v>
      </c>
      <c r="F93" s="7" t="s">
        <v>219</v>
      </c>
      <c r="G93" s="7" t="s">
        <v>118</v>
      </c>
      <c r="H93" s="8" t="s">
        <v>108</v>
      </c>
      <c r="I93" s="13">
        <v>1267577.2574478318</v>
      </c>
      <c r="J93" s="13">
        <v>1240125.8997379756</v>
      </c>
      <c r="K93" s="13">
        <v>1216656.9501148383</v>
      </c>
      <c r="L93" s="13">
        <v>1246811.0543888381</v>
      </c>
      <c r="M93" s="13">
        <v>1275935.0807643675</v>
      </c>
      <c r="N93" s="13">
        <v>1269822.0682113005</v>
      </c>
      <c r="O93" s="13">
        <v>1269770.2564215504</v>
      </c>
      <c r="P93" s="13">
        <v>1278052.8504571381</v>
      </c>
      <c r="Q93" s="13">
        <v>1268248.87400552</v>
      </c>
      <c r="R93" s="13">
        <v>1268692.4142815094</v>
      </c>
      <c r="S93" s="13">
        <v>1263442.3650865862</v>
      </c>
      <c r="T93" s="13">
        <v>1269649.2376487539</v>
      </c>
    </row>
    <row r="94" spans="1:20" x14ac:dyDescent="0.3">
      <c r="A94" s="7" t="s">
        <v>167</v>
      </c>
      <c r="B94" s="7" t="s">
        <v>114</v>
      </c>
      <c r="C94" s="7">
        <v>2801</v>
      </c>
      <c r="D94" s="7" t="s">
        <v>8</v>
      </c>
      <c r="E94" s="7">
        <v>918</v>
      </c>
      <c r="F94" s="7" t="s">
        <v>220</v>
      </c>
      <c r="G94" s="7" t="s">
        <v>118</v>
      </c>
      <c r="H94" s="8" t="s">
        <v>109</v>
      </c>
      <c r="I94" s="13">
        <v>1584471.5718097899</v>
      </c>
      <c r="J94" s="13">
        <v>1550157.3746724695</v>
      </c>
      <c r="K94" s="13">
        <v>1520821.187643548</v>
      </c>
      <c r="L94" s="13">
        <v>1558513.8179860476</v>
      </c>
      <c r="M94" s="13">
        <v>1594918.8509554595</v>
      </c>
      <c r="N94" s="13">
        <v>1587277.5852641256</v>
      </c>
      <c r="O94" s="13">
        <v>1587212.8205269382</v>
      </c>
      <c r="P94" s="13">
        <v>1597566.0630714225</v>
      </c>
      <c r="Q94" s="13">
        <v>1585311.0925069</v>
      </c>
      <c r="R94" s="13">
        <v>1585865.5178518866</v>
      </c>
      <c r="S94" s="13">
        <v>1579302.9563582328</v>
      </c>
      <c r="T94" s="13">
        <v>1587061.5470609425</v>
      </c>
    </row>
    <row r="95" spans="1:20" x14ac:dyDescent="0.3">
      <c r="A95" s="7" t="s">
        <v>167</v>
      </c>
      <c r="B95" s="7" t="s">
        <v>114</v>
      </c>
      <c r="C95" s="7">
        <v>2801</v>
      </c>
      <c r="D95" s="7" t="s">
        <v>247</v>
      </c>
      <c r="E95" s="7">
        <v>907</v>
      </c>
      <c r="F95" s="7" t="s">
        <v>221</v>
      </c>
      <c r="G95" s="7" t="s">
        <v>118</v>
      </c>
      <c r="H95" s="8" t="s">
        <v>271</v>
      </c>
      <c r="I95" s="13">
        <v>1584471.5718097899</v>
      </c>
      <c r="J95" s="13">
        <v>1550157.3746724695</v>
      </c>
      <c r="K95" s="13">
        <v>1520821.187643548</v>
      </c>
      <c r="L95" s="13">
        <v>1558513.8179860476</v>
      </c>
      <c r="M95" s="13">
        <v>1594918.8509554595</v>
      </c>
      <c r="N95" s="13">
        <v>1587277.5852641256</v>
      </c>
      <c r="O95" s="13">
        <v>1587212.8205269382</v>
      </c>
      <c r="P95" s="13">
        <v>1597566.0630714225</v>
      </c>
      <c r="Q95" s="13">
        <v>1585311.0925069</v>
      </c>
      <c r="R95" s="13">
        <v>1585865.5178518866</v>
      </c>
      <c r="S95" s="13">
        <v>1579302.9563582328</v>
      </c>
      <c r="T95" s="13">
        <v>1587061.5470609425</v>
      </c>
    </row>
    <row r="96" spans="1:20" x14ac:dyDescent="0.3">
      <c r="A96" s="7" t="s">
        <v>167</v>
      </c>
      <c r="B96" s="7" t="s">
        <v>114</v>
      </c>
      <c r="C96" s="7">
        <v>2801</v>
      </c>
      <c r="D96" s="7" t="s">
        <v>247</v>
      </c>
      <c r="E96" s="7">
        <v>918</v>
      </c>
      <c r="F96" s="7" t="s">
        <v>222</v>
      </c>
      <c r="G96" s="7" t="s">
        <v>118</v>
      </c>
      <c r="H96" s="8" t="s">
        <v>272</v>
      </c>
      <c r="I96" s="13">
        <v>1584471.5718097899</v>
      </c>
      <c r="J96" s="13">
        <v>1550157.3746724695</v>
      </c>
      <c r="K96" s="13">
        <v>1520821.187643548</v>
      </c>
      <c r="L96" s="13">
        <v>1558513.8179860476</v>
      </c>
      <c r="M96" s="13">
        <v>1594918.8509554595</v>
      </c>
      <c r="N96" s="13">
        <v>1587277.5852641256</v>
      </c>
      <c r="O96" s="13">
        <v>1587212.8205269382</v>
      </c>
      <c r="P96" s="13">
        <v>1597566.0630714225</v>
      </c>
      <c r="Q96" s="13">
        <v>1585311.0925069</v>
      </c>
      <c r="R96" s="13">
        <v>1585865.5178518866</v>
      </c>
      <c r="S96" s="13">
        <v>1579302.9563582328</v>
      </c>
      <c r="T96" s="13">
        <v>1587061.5470609425</v>
      </c>
    </row>
    <row r="97" spans="1:20" x14ac:dyDescent="0.3">
      <c r="A97" s="7" t="s">
        <v>167</v>
      </c>
      <c r="B97" s="7" t="s">
        <v>114</v>
      </c>
      <c r="C97" s="7">
        <v>2801</v>
      </c>
      <c r="D97" s="7" t="s">
        <v>8</v>
      </c>
      <c r="E97" s="7">
        <v>918</v>
      </c>
      <c r="F97" s="7" t="s">
        <v>223</v>
      </c>
      <c r="G97" s="7" t="s">
        <v>118</v>
      </c>
      <c r="H97" s="8" t="s">
        <v>110</v>
      </c>
      <c r="I97" s="13">
        <v>950682.94308587385</v>
      </c>
      <c r="J97" s="13">
        <v>930094.42480348167</v>
      </c>
      <c r="K97" s="13">
        <v>912492.71258612885</v>
      </c>
      <c r="L97" s="13">
        <v>935108.29079162853</v>
      </c>
      <c r="M97" s="13">
        <v>956951.31057327567</v>
      </c>
      <c r="N97" s="13">
        <v>952366.55115847534</v>
      </c>
      <c r="O97" s="13">
        <v>952327.69231616287</v>
      </c>
      <c r="P97" s="13">
        <v>958539.63784285355</v>
      </c>
      <c r="Q97" s="13">
        <v>951186.65550413996</v>
      </c>
      <c r="R97" s="13">
        <v>951519.31071113201</v>
      </c>
      <c r="S97" s="13">
        <v>947581.77381493966</v>
      </c>
      <c r="T97" s="13">
        <v>952236.92823656544</v>
      </c>
    </row>
    <row r="98" spans="1:20" x14ac:dyDescent="0.3">
      <c r="A98" s="7" t="s">
        <v>167</v>
      </c>
      <c r="B98" s="7" t="s">
        <v>114</v>
      </c>
      <c r="C98" s="7">
        <v>2801</v>
      </c>
      <c r="D98" s="7" t="s">
        <v>8</v>
      </c>
      <c r="E98" s="7">
        <v>907</v>
      </c>
      <c r="F98" s="7" t="s">
        <v>224</v>
      </c>
      <c r="G98" s="7" t="s">
        <v>118</v>
      </c>
      <c r="H98" s="8" t="s">
        <v>111</v>
      </c>
      <c r="I98" s="13">
        <v>792235.78590489493</v>
      </c>
      <c r="J98" s="13">
        <v>775078.68733623473</v>
      </c>
      <c r="K98" s="13">
        <v>760410.593821774</v>
      </c>
      <c r="L98" s="13">
        <v>779256.9089930238</v>
      </c>
      <c r="M98" s="13">
        <v>797459.42547772976</v>
      </c>
      <c r="N98" s="13">
        <v>793638.7926320628</v>
      </c>
      <c r="O98" s="13">
        <v>793606.41026346909</v>
      </c>
      <c r="P98" s="13">
        <v>798783.03153571126</v>
      </c>
      <c r="Q98" s="13">
        <v>792655.54625344998</v>
      </c>
      <c r="R98" s="13">
        <v>792932.75892594329</v>
      </c>
      <c r="S98" s="13">
        <v>789651.47817911638</v>
      </c>
      <c r="T98" s="13">
        <v>793530.77353047126</v>
      </c>
    </row>
    <row r="99" spans="1:20" x14ac:dyDescent="0.3">
      <c r="A99" s="7" t="s">
        <v>167</v>
      </c>
      <c r="B99" s="7" t="s">
        <v>114</v>
      </c>
      <c r="C99" s="7">
        <v>2801</v>
      </c>
      <c r="D99" s="7" t="s">
        <v>245</v>
      </c>
      <c r="E99" s="7">
        <v>918</v>
      </c>
      <c r="F99" s="7" t="s">
        <v>225</v>
      </c>
      <c r="G99" s="7" t="s">
        <v>118</v>
      </c>
      <c r="H99" s="8" t="s">
        <v>112</v>
      </c>
      <c r="I99" s="13">
        <v>792235.78590489493</v>
      </c>
      <c r="J99" s="13">
        <v>775078.68733623473</v>
      </c>
      <c r="K99" s="13">
        <v>760410.593821774</v>
      </c>
      <c r="L99" s="13">
        <v>779256.9089930238</v>
      </c>
      <c r="M99" s="13">
        <v>797459.42547772976</v>
      </c>
      <c r="N99" s="13">
        <v>793638.7926320628</v>
      </c>
      <c r="O99" s="13">
        <v>793606.41026346909</v>
      </c>
      <c r="P99" s="13">
        <v>798783.03153571126</v>
      </c>
      <c r="Q99" s="13">
        <v>792655.54625344998</v>
      </c>
      <c r="R99" s="13">
        <v>792932.75892594329</v>
      </c>
      <c r="S99" s="13">
        <v>789651.47817911638</v>
      </c>
      <c r="T99" s="13">
        <v>793530.77353047126</v>
      </c>
    </row>
    <row r="100" spans="1:20" x14ac:dyDescent="0.3">
      <c r="A100" s="7" t="s">
        <v>167</v>
      </c>
      <c r="B100" s="7" t="s">
        <v>114</v>
      </c>
      <c r="C100" s="7">
        <v>2801</v>
      </c>
      <c r="D100" s="7" t="s">
        <v>247</v>
      </c>
      <c r="E100" s="7">
        <v>918</v>
      </c>
      <c r="F100" s="7">
        <v>111036</v>
      </c>
      <c r="G100" s="7" t="s">
        <v>118</v>
      </c>
      <c r="H100" s="8" t="s">
        <v>273</v>
      </c>
      <c r="I100" s="13">
        <v>528157.19060326333</v>
      </c>
      <c r="J100" s="13">
        <v>516719.12489082315</v>
      </c>
      <c r="K100" s="13">
        <v>506940.39588118269</v>
      </c>
      <c r="L100" s="13">
        <v>519504.60599534918</v>
      </c>
      <c r="M100" s="13">
        <v>531639.61698515317</v>
      </c>
      <c r="N100" s="13">
        <v>529092.5284213752</v>
      </c>
      <c r="O100" s="13">
        <v>529070.94017564598</v>
      </c>
      <c r="P100" s="13">
        <v>532522.02102380758</v>
      </c>
      <c r="Q100" s="13">
        <v>528437.03083563328</v>
      </c>
      <c r="R100" s="13">
        <v>528621.83928396227</v>
      </c>
      <c r="S100" s="13">
        <v>526434.31878607755</v>
      </c>
      <c r="T100" s="13">
        <v>529020.5156869808</v>
      </c>
    </row>
    <row r="101" spans="1:20" x14ac:dyDescent="0.3">
      <c r="A101" s="7" t="s">
        <v>167</v>
      </c>
      <c r="B101" s="7" t="s">
        <v>114</v>
      </c>
      <c r="C101" s="7">
        <v>2801</v>
      </c>
      <c r="D101" s="7" t="s">
        <v>247</v>
      </c>
      <c r="E101" s="7">
        <v>905</v>
      </c>
      <c r="F101" s="7" t="s">
        <v>226</v>
      </c>
      <c r="G101" s="7" t="s">
        <v>118</v>
      </c>
      <c r="H101" s="8" t="s">
        <v>274</v>
      </c>
      <c r="I101" s="13">
        <v>264078.59530163166</v>
      </c>
      <c r="J101" s="13">
        <v>258359.56244541158</v>
      </c>
      <c r="K101" s="13">
        <v>253470.19794059134</v>
      </c>
      <c r="L101" s="13">
        <v>259752.30299767459</v>
      </c>
      <c r="M101" s="13">
        <v>265819.80849257659</v>
      </c>
      <c r="N101" s="13">
        <v>264546.2642106876</v>
      </c>
      <c r="O101" s="13">
        <v>264535.47008782299</v>
      </c>
      <c r="P101" s="13">
        <v>266261.01051190379</v>
      </c>
      <c r="Q101" s="13">
        <v>264218.51541781664</v>
      </c>
      <c r="R101" s="13">
        <v>264310.91964198113</v>
      </c>
      <c r="S101" s="13">
        <v>263217.15939303878</v>
      </c>
      <c r="T101" s="13">
        <v>264510.2578434904</v>
      </c>
    </row>
    <row r="102" spans="1:20" x14ac:dyDescent="0.3">
      <c r="A102" s="7" t="s">
        <v>167</v>
      </c>
      <c r="B102" s="7" t="s">
        <v>114</v>
      </c>
      <c r="C102" s="7">
        <v>2801</v>
      </c>
      <c r="D102" s="7" t="s">
        <v>8</v>
      </c>
      <c r="E102" s="7">
        <v>918</v>
      </c>
      <c r="F102" s="7" t="s">
        <v>227</v>
      </c>
      <c r="G102" s="7" t="s">
        <v>118</v>
      </c>
      <c r="H102" s="8" t="s">
        <v>113</v>
      </c>
      <c r="I102" s="13">
        <v>264078.59530163166</v>
      </c>
      <c r="J102" s="13">
        <v>258359.56244541158</v>
      </c>
      <c r="K102" s="13">
        <v>253470.19794059134</v>
      </c>
      <c r="L102" s="13">
        <v>259752.30299767459</v>
      </c>
      <c r="M102" s="13">
        <v>265819.80849257659</v>
      </c>
      <c r="N102" s="13">
        <v>264546.2642106876</v>
      </c>
      <c r="O102" s="13">
        <v>264535.47008782299</v>
      </c>
      <c r="P102" s="13">
        <v>266261.01051190379</v>
      </c>
      <c r="Q102" s="13">
        <v>264218.51541781664</v>
      </c>
      <c r="R102" s="13">
        <v>264310.91964198113</v>
      </c>
      <c r="S102" s="13">
        <v>263217.15939303878</v>
      </c>
      <c r="T102" s="13">
        <v>264510.2578434904</v>
      </c>
    </row>
    <row r="103" spans="1:20" x14ac:dyDescent="0.3">
      <c r="A103" s="7" t="s">
        <v>167</v>
      </c>
      <c r="B103" s="7" t="s">
        <v>114</v>
      </c>
      <c r="C103" s="7">
        <v>2801</v>
      </c>
      <c r="D103" s="7" t="s">
        <v>247</v>
      </c>
      <c r="E103" s="7">
        <v>907</v>
      </c>
      <c r="F103" s="7" t="s">
        <v>228</v>
      </c>
      <c r="G103" s="7" t="s">
        <v>118</v>
      </c>
      <c r="H103" s="8" t="s">
        <v>275</v>
      </c>
      <c r="I103" s="13">
        <v>264078.59530163166</v>
      </c>
      <c r="J103" s="13">
        <v>258359.56244541158</v>
      </c>
      <c r="K103" s="13">
        <v>253470.19794059134</v>
      </c>
      <c r="L103" s="13">
        <v>259752.30299767459</v>
      </c>
      <c r="M103" s="13">
        <v>265819.80849257659</v>
      </c>
      <c r="N103" s="13">
        <v>264546.2642106876</v>
      </c>
      <c r="O103" s="13">
        <v>264535.47008782299</v>
      </c>
      <c r="P103" s="13">
        <v>266261.01051190379</v>
      </c>
      <c r="Q103" s="13">
        <v>264218.51541781664</v>
      </c>
      <c r="R103" s="13">
        <v>264310.91964198113</v>
      </c>
      <c r="S103" s="13">
        <v>263217.15939303878</v>
      </c>
      <c r="T103" s="13">
        <v>264510.2578434904</v>
      </c>
    </row>
    <row r="104" spans="1:20" x14ac:dyDescent="0.3">
      <c r="A104" s="7" t="s">
        <v>167</v>
      </c>
      <c r="B104" s="7" t="s">
        <v>114</v>
      </c>
      <c r="C104" s="7">
        <v>2801</v>
      </c>
      <c r="D104" s="7" t="s">
        <v>247</v>
      </c>
      <c r="E104" s="7">
        <v>926</v>
      </c>
      <c r="F104" s="7">
        <v>370567</v>
      </c>
      <c r="G104" s="7" t="s">
        <v>118</v>
      </c>
      <c r="H104" s="8" t="s">
        <v>276</v>
      </c>
      <c r="I104" s="13">
        <v>528157.19060326333</v>
      </c>
      <c r="J104" s="13">
        <v>516719.12489082315</v>
      </c>
      <c r="K104" s="13">
        <v>506940.39588118269</v>
      </c>
      <c r="L104" s="13">
        <v>519504.60599534918</v>
      </c>
      <c r="M104" s="13">
        <v>531639.61698515317</v>
      </c>
      <c r="N104" s="13">
        <v>529092.5284213752</v>
      </c>
      <c r="O104" s="13">
        <v>529070.94017564598</v>
      </c>
      <c r="P104" s="13">
        <v>532522.02102380758</v>
      </c>
      <c r="Q104" s="13">
        <v>528437.03083563328</v>
      </c>
      <c r="R104" s="13">
        <v>528621.83928396227</v>
      </c>
      <c r="S104" s="13">
        <v>526434.31878607755</v>
      </c>
      <c r="T104" s="13">
        <v>529020.5156869808</v>
      </c>
    </row>
    <row r="105" spans="1:20" x14ac:dyDescent="0.3">
      <c r="A105" s="7" t="s">
        <v>167</v>
      </c>
      <c r="B105" s="7" t="s">
        <v>114</v>
      </c>
      <c r="C105" s="7">
        <v>2801</v>
      </c>
      <c r="D105" s="7" t="s">
        <v>247</v>
      </c>
      <c r="E105" s="7">
        <v>907</v>
      </c>
      <c r="F105" s="7" t="s">
        <v>229</v>
      </c>
      <c r="G105" s="7" t="s">
        <v>118</v>
      </c>
      <c r="H105" s="8" t="s">
        <v>277</v>
      </c>
      <c r="I105" s="13">
        <v>105631.43812065266</v>
      </c>
      <c r="J105" s="13">
        <v>103343.82497816463</v>
      </c>
      <c r="K105" s="13">
        <v>101388.07917623654</v>
      </c>
      <c r="L105" s="13">
        <v>103900.92119906984</v>
      </c>
      <c r="M105" s="13">
        <v>106327.92339703064</v>
      </c>
      <c r="N105" s="13">
        <v>105818.50568427505</v>
      </c>
      <c r="O105" s="13">
        <v>105814.18803512921</v>
      </c>
      <c r="P105" s="13">
        <v>106504.40420476151</v>
      </c>
      <c r="Q105" s="13">
        <v>105687.40616712667</v>
      </c>
      <c r="R105" s="13">
        <v>105724.36785679245</v>
      </c>
      <c r="S105" s="13">
        <v>105286.86375721553</v>
      </c>
      <c r="T105" s="13">
        <v>105804.10313739616</v>
      </c>
    </row>
    <row r="106" spans="1:20" x14ac:dyDescent="0.3">
      <c r="A106" s="7" t="s">
        <v>167</v>
      </c>
      <c r="B106" s="7" t="s">
        <v>114</v>
      </c>
      <c r="C106" s="7">
        <v>2801</v>
      </c>
      <c r="D106" s="7" t="s">
        <v>247</v>
      </c>
      <c r="E106" s="7">
        <v>907</v>
      </c>
      <c r="F106" s="7" t="s">
        <v>230</v>
      </c>
      <c r="G106" s="7" t="s">
        <v>118</v>
      </c>
      <c r="H106" s="8" t="s">
        <v>278</v>
      </c>
      <c r="I106" s="13">
        <v>105631.43812065266</v>
      </c>
      <c r="J106" s="13">
        <v>103343.82497816463</v>
      </c>
      <c r="K106" s="13">
        <v>101388.07917623654</v>
      </c>
      <c r="L106" s="13">
        <v>103900.92119906984</v>
      </c>
      <c r="M106" s="13">
        <v>106327.92339703064</v>
      </c>
      <c r="N106" s="13">
        <v>105818.50568427505</v>
      </c>
      <c r="O106" s="13">
        <v>105814.18803512921</v>
      </c>
      <c r="P106" s="13">
        <v>106504.40420476151</v>
      </c>
      <c r="Q106" s="13">
        <v>105687.40616712667</v>
      </c>
      <c r="R106" s="13">
        <v>105724.36785679245</v>
      </c>
      <c r="S106" s="13">
        <v>105286.86375721553</v>
      </c>
      <c r="T106" s="13">
        <v>105804.10313739616</v>
      </c>
    </row>
    <row r="107" spans="1:20" x14ac:dyDescent="0.3">
      <c r="A107" s="7" t="s">
        <v>167</v>
      </c>
      <c r="B107" s="7" t="s">
        <v>114</v>
      </c>
      <c r="C107" s="7">
        <v>2801</v>
      </c>
      <c r="D107" s="7" t="s">
        <v>247</v>
      </c>
      <c r="E107" s="7">
        <v>905</v>
      </c>
      <c r="F107" s="7" t="s">
        <v>231</v>
      </c>
      <c r="G107" s="7" t="s">
        <v>118</v>
      </c>
      <c r="H107" s="8" t="s">
        <v>279</v>
      </c>
      <c r="I107" s="13">
        <v>52815.71906032633</v>
      </c>
      <c r="J107" s="13">
        <v>51671.912489082315</v>
      </c>
      <c r="K107" s="13">
        <v>50694.03958811827</v>
      </c>
      <c r="L107" s="13">
        <v>51950.460599534919</v>
      </c>
      <c r="M107" s="13">
        <v>53163.961698515319</v>
      </c>
      <c r="N107" s="13">
        <v>52909.252842137525</v>
      </c>
      <c r="O107" s="13">
        <v>52907.094017564603</v>
      </c>
      <c r="P107" s="13">
        <v>53252.202102380754</v>
      </c>
      <c r="Q107" s="13">
        <v>52843.703083563334</v>
      </c>
      <c r="R107" s="13">
        <v>52862.183928396225</v>
      </c>
      <c r="S107" s="13">
        <v>52643.431878607764</v>
      </c>
      <c r="T107" s="13">
        <v>52902.05156869808</v>
      </c>
    </row>
    <row r="108" spans="1:20" x14ac:dyDescent="0.3">
      <c r="A108" s="7" t="s">
        <v>167</v>
      </c>
      <c r="B108" s="7" t="s">
        <v>114</v>
      </c>
      <c r="C108" s="7">
        <v>2801</v>
      </c>
      <c r="D108" s="7" t="s">
        <v>247</v>
      </c>
      <c r="E108" s="7">
        <v>905</v>
      </c>
      <c r="F108" s="7" t="s">
        <v>232</v>
      </c>
      <c r="G108" s="7" t="s">
        <v>118</v>
      </c>
      <c r="H108" s="8" t="s">
        <v>280</v>
      </c>
      <c r="I108" s="13">
        <v>52815.71906032633</v>
      </c>
      <c r="J108" s="13">
        <v>51671.912489082315</v>
      </c>
      <c r="K108" s="13">
        <v>50694.03958811827</v>
      </c>
      <c r="L108" s="13">
        <v>51950.460599534919</v>
      </c>
      <c r="M108" s="13">
        <v>53163.961698515319</v>
      </c>
      <c r="N108" s="13">
        <v>52909.252842137525</v>
      </c>
      <c r="O108" s="13">
        <v>52907.094017564603</v>
      </c>
      <c r="P108" s="13">
        <v>53252.202102380754</v>
      </c>
      <c r="Q108" s="13">
        <v>52843.703083563334</v>
      </c>
      <c r="R108" s="13">
        <v>52862.183928396225</v>
      </c>
      <c r="S108" s="13">
        <v>52643.431878607764</v>
      </c>
      <c r="T108" s="13">
        <v>52902.05156869808</v>
      </c>
    </row>
    <row r="109" spans="1:20" x14ac:dyDescent="0.3">
      <c r="A109" s="7" t="s">
        <v>167</v>
      </c>
      <c r="B109" s="7" t="s">
        <v>121</v>
      </c>
      <c r="C109" s="16">
        <v>2802</v>
      </c>
      <c r="D109" s="7" t="s">
        <v>10</v>
      </c>
      <c r="E109" s="7">
        <v>908</v>
      </c>
      <c r="F109" s="7" t="s">
        <v>10</v>
      </c>
      <c r="G109" s="7"/>
      <c r="H109" s="8" t="s">
        <v>11</v>
      </c>
      <c r="I109" s="13">
        <v>148495814.60241672</v>
      </c>
      <c r="J109" s="13">
        <v>82227919.03328149</v>
      </c>
      <c r="K109" s="13">
        <v>112809704.14139991</v>
      </c>
      <c r="L109" s="13">
        <v>91394879.750193417</v>
      </c>
      <c r="M109" s="13">
        <v>86545907.577024639</v>
      </c>
      <c r="N109" s="13">
        <v>117940447.39870031</v>
      </c>
      <c r="O109" s="13">
        <v>73238580.123722851</v>
      </c>
      <c r="P109" s="13">
        <v>153705477.38478467</v>
      </c>
      <c r="Q109" s="13">
        <v>86685388.314040512</v>
      </c>
      <c r="R109" s="13">
        <v>144781302.18526921</v>
      </c>
      <c r="S109" s="13">
        <v>115738754.58745533</v>
      </c>
      <c r="T109" s="13">
        <v>129980263.39462888</v>
      </c>
    </row>
    <row r="110" spans="1:20" x14ac:dyDescent="0.3">
      <c r="A110" s="7" t="s">
        <v>167</v>
      </c>
      <c r="B110" s="7" t="s">
        <v>121</v>
      </c>
      <c r="C110" s="16">
        <v>2802</v>
      </c>
      <c r="D110" s="7" t="s">
        <v>0</v>
      </c>
      <c r="E110" s="7">
        <v>908</v>
      </c>
      <c r="F110" s="7" t="s">
        <v>0</v>
      </c>
      <c r="G110" s="7"/>
      <c r="H110" s="8" t="s">
        <v>1</v>
      </c>
      <c r="I110" s="13">
        <v>48772818.872348018</v>
      </c>
      <c r="J110" s="13">
        <v>32801301.035134148</v>
      </c>
      <c r="K110" s="13">
        <v>48082824.716006517</v>
      </c>
      <c r="L110" s="13">
        <v>44057018.956503488</v>
      </c>
      <c r="M110" s="13">
        <v>31008426.778933961</v>
      </c>
      <c r="N110" s="13">
        <v>45992220.800265372</v>
      </c>
      <c r="O110" s="13">
        <v>28922241.832298197</v>
      </c>
      <c r="P110" s="13">
        <v>52928883.396964416</v>
      </c>
      <c r="Q110" s="13">
        <v>32849199.782162722</v>
      </c>
      <c r="R110" s="13">
        <v>42397016.839300022</v>
      </c>
      <c r="S110" s="13">
        <v>40416707.951174878</v>
      </c>
      <c r="T110" s="13">
        <v>49365326.515730135</v>
      </c>
    </row>
    <row r="111" spans="1:20" x14ac:dyDescent="0.3">
      <c r="A111" s="7" t="s">
        <v>167</v>
      </c>
      <c r="B111" s="7" t="s">
        <v>121</v>
      </c>
      <c r="C111" s="16">
        <v>2802</v>
      </c>
      <c r="D111" s="7" t="s">
        <v>2</v>
      </c>
      <c r="E111" s="7">
        <v>908</v>
      </c>
      <c r="F111" s="7" t="s">
        <v>2</v>
      </c>
      <c r="G111" s="7"/>
      <c r="H111" s="8" t="s">
        <v>119</v>
      </c>
      <c r="I111" s="13">
        <v>2177357.9853726793</v>
      </c>
      <c r="J111" s="13">
        <v>2021998.0090151187</v>
      </c>
      <c r="K111" s="13">
        <v>2080506.838673359</v>
      </c>
      <c r="L111" s="13">
        <v>2109112.609619848</v>
      </c>
      <c r="M111" s="13">
        <v>2082655.5299284004</v>
      </c>
      <c r="N111" s="13">
        <v>2049158.3524870712</v>
      </c>
      <c r="O111" s="13">
        <v>2099194.9716990627</v>
      </c>
      <c r="P111" s="13">
        <v>2117155.3358785766</v>
      </c>
      <c r="Q111" s="13">
        <v>2053074.9863851701</v>
      </c>
      <c r="R111" s="13">
        <v>2029644.4231579795</v>
      </c>
      <c r="S111" s="13">
        <v>2066763.4747759881</v>
      </c>
      <c r="T111" s="13">
        <v>2038018.0671631705</v>
      </c>
    </row>
    <row r="112" spans="1:20" x14ac:dyDescent="0.3">
      <c r="A112" s="7" t="s">
        <v>167</v>
      </c>
      <c r="B112" s="7" t="s">
        <v>121</v>
      </c>
      <c r="C112" s="16">
        <v>2802</v>
      </c>
      <c r="D112" s="6" t="s">
        <v>140</v>
      </c>
      <c r="E112" s="7">
        <v>908</v>
      </c>
      <c r="F112" s="6" t="s">
        <v>140</v>
      </c>
      <c r="G112" s="7"/>
      <c r="H112" s="8" t="s">
        <v>122</v>
      </c>
      <c r="I112" s="13">
        <v>9144903.5385652538</v>
      </c>
      <c r="J112" s="13">
        <v>7638659.1451682262</v>
      </c>
      <c r="K112" s="13">
        <v>7859692.5016549118</v>
      </c>
      <c r="L112" s="13">
        <v>7967758.7474527592</v>
      </c>
      <c r="M112" s="13">
        <v>7867809.7797295125</v>
      </c>
      <c r="N112" s="13">
        <v>10018107.501047904</v>
      </c>
      <c r="O112" s="13">
        <v>7930292.1153075704</v>
      </c>
      <c r="P112" s="13">
        <v>8892052.4106900226</v>
      </c>
      <c r="Q112" s="13">
        <v>7756061.0596773094</v>
      </c>
      <c r="R112" s="13">
        <v>9020641.8807021324</v>
      </c>
      <c r="S112" s="13">
        <v>7807773.1269315099</v>
      </c>
      <c r="T112" s="13">
        <v>9057858.0762807578</v>
      </c>
    </row>
    <row r="113" spans="1:20" x14ac:dyDescent="0.3">
      <c r="A113" s="7" t="s">
        <v>167</v>
      </c>
      <c r="B113" s="7" t="s">
        <v>121</v>
      </c>
      <c r="C113" s="16">
        <v>2802</v>
      </c>
      <c r="D113" s="6" t="s">
        <v>123</v>
      </c>
      <c r="E113" s="7">
        <v>909</v>
      </c>
      <c r="F113" s="6" t="s">
        <v>123</v>
      </c>
      <c r="G113" s="7"/>
      <c r="H113" s="8" t="s">
        <v>120</v>
      </c>
      <c r="I113" s="13">
        <v>30918483.392292045</v>
      </c>
      <c r="J113" s="13">
        <v>23814643.217289176</v>
      </c>
      <c r="K113" s="13">
        <v>31901104.85965817</v>
      </c>
      <c r="L113" s="13">
        <v>25309351.315438177</v>
      </c>
      <c r="M113" s="13">
        <v>24066241.679172628</v>
      </c>
      <c r="N113" s="13">
        <v>31420428.071468424</v>
      </c>
      <c r="O113" s="13">
        <v>22857900.802945349</v>
      </c>
      <c r="P113" s="13">
        <v>34297916.441232942</v>
      </c>
      <c r="Q113" s="13">
        <v>24180660.95075867</v>
      </c>
      <c r="R113" s="13">
        <v>31121214.488422353</v>
      </c>
      <c r="S113" s="13">
        <v>24341880.925139416</v>
      </c>
      <c r="T113" s="13">
        <v>29890931.651726503</v>
      </c>
    </row>
    <row r="114" spans="1:20" x14ac:dyDescent="0.3">
      <c r="A114" s="7" t="s">
        <v>167</v>
      </c>
      <c r="B114" s="7" t="s">
        <v>121</v>
      </c>
      <c r="C114" s="16">
        <v>2802</v>
      </c>
      <c r="D114" s="7" t="s">
        <v>16</v>
      </c>
      <c r="E114" s="7">
        <v>909</v>
      </c>
      <c r="F114" s="7" t="s">
        <v>16</v>
      </c>
      <c r="G114" s="7"/>
      <c r="H114" s="8" t="s">
        <v>17</v>
      </c>
      <c r="I114" s="13">
        <v>25257352.630323078</v>
      </c>
      <c r="J114" s="13">
        <v>17523982.744797695</v>
      </c>
      <c r="K114" s="13">
        <v>16181719.856348349</v>
      </c>
      <c r="L114" s="13">
        <v>16404209.18593215</v>
      </c>
      <c r="M114" s="13">
        <v>28694365.079013519</v>
      </c>
      <c r="N114" s="13">
        <v>17759372.388221283</v>
      </c>
      <c r="O114" s="13">
        <v>19592486.402524583</v>
      </c>
      <c r="P114" s="13">
        <v>23712139.761840057</v>
      </c>
      <c r="Q114" s="13">
        <v>20986988.749715071</v>
      </c>
      <c r="R114" s="13">
        <v>27963989.830176607</v>
      </c>
      <c r="S114" s="13">
        <v>21586196.292104766</v>
      </c>
      <c r="T114" s="13">
        <v>27173574.228842273</v>
      </c>
    </row>
    <row r="115" spans="1:20" x14ac:dyDescent="0.3">
      <c r="A115" s="7" t="s">
        <v>167</v>
      </c>
      <c r="B115" s="7" t="s">
        <v>121</v>
      </c>
      <c r="C115" s="16">
        <v>2802</v>
      </c>
      <c r="D115" s="7" t="s">
        <v>4</v>
      </c>
      <c r="E115" s="7">
        <v>909</v>
      </c>
      <c r="F115" s="7" t="s">
        <v>4</v>
      </c>
      <c r="G115" s="7"/>
      <c r="H115" s="8" t="s">
        <v>5</v>
      </c>
      <c r="I115" s="13">
        <v>103206768.50666501</v>
      </c>
      <c r="J115" s="13">
        <v>88967912.396665215</v>
      </c>
      <c r="K115" s="13">
        <v>89692961.489473701</v>
      </c>
      <c r="L115" s="13">
        <v>90926188.059166774</v>
      </c>
      <c r="M115" s="13">
        <v>93025280.336801887</v>
      </c>
      <c r="N115" s="13">
        <v>89707598.986656219</v>
      </c>
      <c r="O115" s="13">
        <v>91898090.983270079</v>
      </c>
      <c r="P115" s="13">
        <v>104164042.52522597</v>
      </c>
      <c r="Q115" s="13">
        <v>88054104.971630633</v>
      </c>
      <c r="R115" s="13">
        <v>86147129.960705355</v>
      </c>
      <c r="S115" s="13">
        <v>94060702.140916079</v>
      </c>
      <c r="T115" s="13">
        <v>113676118.85732351</v>
      </c>
    </row>
    <row r="116" spans="1:20" x14ac:dyDescent="0.3">
      <c r="A116" s="7" t="s">
        <v>167</v>
      </c>
      <c r="B116" s="7" t="s">
        <v>121</v>
      </c>
      <c r="C116" s="16">
        <v>2802</v>
      </c>
      <c r="D116" s="7" t="s">
        <v>6</v>
      </c>
      <c r="E116" s="7">
        <v>909</v>
      </c>
      <c r="F116" s="7" t="s">
        <v>6</v>
      </c>
      <c r="G116" s="7"/>
      <c r="H116" s="8" t="s">
        <v>7</v>
      </c>
      <c r="I116" s="13">
        <v>4354715.9707453586</v>
      </c>
      <c r="J116" s="13">
        <v>4493328.908922486</v>
      </c>
      <c r="K116" s="13">
        <v>4623348.5303852418</v>
      </c>
      <c r="L116" s="13">
        <v>4686916.9102663286</v>
      </c>
      <c r="M116" s="13">
        <v>4628123.3998408895</v>
      </c>
      <c r="N116" s="13">
        <v>4553685.2277490469</v>
      </c>
      <c r="O116" s="13">
        <v>4664877.714886806</v>
      </c>
      <c r="P116" s="13">
        <v>4234310.6717571532</v>
      </c>
      <c r="Q116" s="13">
        <v>4562388.858633711</v>
      </c>
      <c r="R116" s="13">
        <v>4510320.9403510662</v>
      </c>
      <c r="S116" s="13">
        <v>4592807.721724418</v>
      </c>
      <c r="T116" s="13">
        <v>4528929.0381403789</v>
      </c>
    </row>
    <row r="117" spans="1:20" x14ac:dyDescent="0.3">
      <c r="A117" s="7" t="s">
        <v>167</v>
      </c>
      <c r="B117" s="7" t="s">
        <v>157</v>
      </c>
      <c r="C117" s="7">
        <v>2803</v>
      </c>
      <c r="D117" s="6" t="s">
        <v>158</v>
      </c>
      <c r="E117" s="7">
        <v>999</v>
      </c>
      <c r="F117" s="6" t="s">
        <v>158</v>
      </c>
      <c r="G117" s="7"/>
      <c r="H117" s="13" t="s">
        <v>159</v>
      </c>
      <c r="I117" s="13">
        <v>29264945.866192129</v>
      </c>
      <c r="J117" s="13">
        <v>23136549.237153806</v>
      </c>
      <c r="K117" s="13">
        <v>30073331.945585825</v>
      </c>
      <c r="L117" s="13">
        <v>30489183.822584052</v>
      </c>
      <c r="M117" s="13">
        <v>29848858.168719359</v>
      </c>
      <c r="N117" s="13">
        <v>33727557.498576403</v>
      </c>
      <c r="O117" s="13">
        <v>32752244.042897165</v>
      </c>
      <c r="P117" s="13">
        <v>26133164.582349554</v>
      </c>
      <c r="Q117" s="13">
        <v>29417880.574178763</v>
      </c>
      <c r="R117" s="13">
        <v>30057189.571530007</v>
      </c>
      <c r="S117" s="13">
        <v>30832015.728052367</v>
      </c>
      <c r="T117" s="13">
        <v>36127452.581878208</v>
      </c>
    </row>
    <row r="118" spans="1:20" x14ac:dyDescent="0.3">
      <c r="A118" s="7" t="s">
        <v>139</v>
      </c>
      <c r="B118" s="7" t="s">
        <v>139</v>
      </c>
      <c r="C118" s="7">
        <v>3701</v>
      </c>
      <c r="D118" s="6" t="s">
        <v>133</v>
      </c>
      <c r="E118" s="7">
        <v>919</v>
      </c>
      <c r="F118" s="6" t="s">
        <v>133</v>
      </c>
      <c r="G118" s="7"/>
      <c r="H118" s="8" t="s">
        <v>124</v>
      </c>
      <c r="I118" s="13">
        <v>71103385.35523279</v>
      </c>
      <c r="J118" s="13">
        <v>66979623.989903539</v>
      </c>
      <c r="K118" s="13">
        <v>105853355.17137682</v>
      </c>
      <c r="L118" s="13">
        <v>70945303.012544006</v>
      </c>
      <c r="M118" s="13">
        <v>61781591.896842346</v>
      </c>
      <c r="N118" s="13">
        <v>97114326.851104572</v>
      </c>
      <c r="O118" s="13">
        <v>50436757.481845997</v>
      </c>
      <c r="P118" s="13">
        <v>52406433.894999586</v>
      </c>
      <c r="Q118" s="13">
        <v>102989318.02447762</v>
      </c>
      <c r="R118" s="13">
        <v>97021555.236353204</v>
      </c>
      <c r="S118" s="13">
        <v>49872111.596911199</v>
      </c>
      <c r="T118" s="13">
        <v>100129266.43744367</v>
      </c>
    </row>
    <row r="119" spans="1:20" x14ac:dyDescent="0.3">
      <c r="A119" s="7" t="s">
        <v>139</v>
      </c>
      <c r="B119" s="7" t="s">
        <v>139</v>
      </c>
      <c r="C119" s="7">
        <v>3701</v>
      </c>
      <c r="D119" s="6" t="s">
        <v>142</v>
      </c>
      <c r="E119" s="7">
        <v>919</v>
      </c>
      <c r="F119" s="6" t="s">
        <v>142</v>
      </c>
      <c r="G119" s="7"/>
      <c r="H119" s="8" t="s">
        <v>125</v>
      </c>
      <c r="I119" s="13">
        <v>54582082.686308682</v>
      </c>
      <c r="J119" s="13">
        <v>66982313.460608982</v>
      </c>
      <c r="K119" s="13">
        <v>72479982.003832906</v>
      </c>
      <c r="L119" s="13">
        <v>70984033.094862223</v>
      </c>
      <c r="M119" s="13">
        <v>78684331.046433583</v>
      </c>
      <c r="N119" s="13">
        <v>70129808.439654142</v>
      </c>
      <c r="O119" s="13">
        <v>41999710.177511998</v>
      </c>
      <c r="P119" s="13">
        <v>32793445.712437168</v>
      </c>
      <c r="Q119" s="13">
        <v>64088985.563198715</v>
      </c>
      <c r="R119" s="13">
        <v>71361232.66283913</v>
      </c>
      <c r="S119" s="13">
        <v>32283818.42577821</v>
      </c>
      <c r="T119" s="13">
        <v>60125544.381618693</v>
      </c>
    </row>
    <row r="120" spans="1:20" x14ac:dyDescent="0.3">
      <c r="A120" s="7" t="s">
        <v>139</v>
      </c>
      <c r="B120" s="7" t="s">
        <v>139</v>
      </c>
      <c r="C120" s="7">
        <v>3701</v>
      </c>
      <c r="D120" s="6" t="s">
        <v>134</v>
      </c>
      <c r="E120" s="7">
        <v>919</v>
      </c>
      <c r="F120" s="6" t="s">
        <v>134</v>
      </c>
      <c r="G120" s="7"/>
      <c r="H120" s="8" t="s">
        <v>126</v>
      </c>
      <c r="I120" s="13">
        <v>60131901.901924089</v>
      </c>
      <c r="J120" s="13">
        <v>30753105.69736179</v>
      </c>
      <c r="K120" s="13">
        <v>55586523.385970734</v>
      </c>
      <c r="L120" s="13">
        <v>24329530.059256908</v>
      </c>
      <c r="M120" s="13">
        <v>33519921.736959923</v>
      </c>
      <c r="N120" s="13">
        <v>48562359.169496074</v>
      </c>
      <c r="O120" s="13">
        <v>27829369.869443405</v>
      </c>
      <c r="P120" s="13">
        <v>27469172.729978573</v>
      </c>
      <c r="Q120" s="13">
        <v>50116526.716642171</v>
      </c>
      <c r="R120" s="13">
        <v>45643866.989770174</v>
      </c>
      <c r="S120" s="13">
        <v>32153884.088581204</v>
      </c>
      <c r="T120" s="13">
        <v>48806797.023877211</v>
      </c>
    </row>
    <row r="121" spans="1:20" x14ac:dyDescent="0.3">
      <c r="A121" s="7" t="s">
        <v>139</v>
      </c>
      <c r="B121" s="7" t="s">
        <v>139</v>
      </c>
      <c r="C121" s="7">
        <v>3701</v>
      </c>
      <c r="D121" s="6" t="s">
        <v>136</v>
      </c>
      <c r="E121" s="7">
        <v>919</v>
      </c>
      <c r="F121" s="6" t="s">
        <v>136</v>
      </c>
      <c r="G121" s="7"/>
      <c r="H121" s="8" t="s">
        <v>127</v>
      </c>
      <c r="I121" s="13">
        <v>21832833.074523471</v>
      </c>
      <c r="J121" s="13">
        <v>25118367.547728367</v>
      </c>
      <c r="K121" s="13">
        <v>44603065.848512545</v>
      </c>
      <c r="L121" s="13">
        <v>32761861.428397931</v>
      </c>
      <c r="M121" s="13">
        <v>22481237.441838175</v>
      </c>
      <c r="N121" s="13">
        <v>40459504.86903125</v>
      </c>
      <c r="O121" s="13">
        <v>19204418.08750039</v>
      </c>
      <c r="P121" s="13">
        <v>19129509.998921677</v>
      </c>
      <c r="Q121" s="13">
        <v>36224209.231373176</v>
      </c>
      <c r="R121" s="13">
        <v>34253391.678162768</v>
      </c>
      <c r="S121" s="13">
        <v>32283818.425778214</v>
      </c>
      <c r="T121" s="13">
        <v>40083696.254412465</v>
      </c>
    </row>
    <row r="122" spans="1:20" x14ac:dyDescent="0.3">
      <c r="A122" s="7" t="s">
        <v>139</v>
      </c>
      <c r="B122" s="7" t="s">
        <v>139</v>
      </c>
      <c r="C122" s="7">
        <v>3701</v>
      </c>
      <c r="D122" s="6" t="s">
        <v>137</v>
      </c>
      <c r="E122" s="7">
        <v>919</v>
      </c>
      <c r="F122" s="6" t="s">
        <v>137</v>
      </c>
      <c r="G122" s="7"/>
      <c r="H122" s="8" t="s">
        <v>128</v>
      </c>
      <c r="I122" s="13">
        <v>16374624.805892607</v>
      </c>
      <c r="J122" s="13">
        <v>30700227.002779122</v>
      </c>
      <c r="K122" s="13">
        <v>19513841.308724251</v>
      </c>
      <c r="L122" s="13">
        <v>19111085.833232135</v>
      </c>
      <c r="M122" s="13">
        <v>19671082.761608403</v>
      </c>
      <c r="N122" s="13">
        <v>35064904.219827071</v>
      </c>
      <c r="O122" s="13">
        <v>19599864.749505602</v>
      </c>
      <c r="P122" s="13">
        <v>19129509.998921681</v>
      </c>
      <c r="Q122" s="13">
        <v>19505343.432277862</v>
      </c>
      <c r="R122" s="13">
        <v>31398942.371649213</v>
      </c>
      <c r="S122" s="13">
        <v>26414033.257454902</v>
      </c>
      <c r="T122" s="13">
        <v>37220575.093383007</v>
      </c>
    </row>
    <row r="123" spans="1:20" x14ac:dyDescent="0.3">
      <c r="A123" s="7" t="s">
        <v>139</v>
      </c>
      <c r="B123" s="7" t="s">
        <v>139</v>
      </c>
      <c r="C123" s="7">
        <v>3701</v>
      </c>
      <c r="D123" s="6" t="s">
        <v>135</v>
      </c>
      <c r="E123" s="7">
        <v>919</v>
      </c>
      <c r="F123" s="6" t="s">
        <v>135</v>
      </c>
      <c r="G123" s="7"/>
      <c r="H123" s="8" t="s">
        <v>129</v>
      </c>
      <c r="I123" s="13">
        <v>21832833.074523468</v>
      </c>
      <c r="J123" s="13">
        <v>25118367.547728363</v>
      </c>
      <c r="K123" s="13">
        <v>19513841.308724243</v>
      </c>
      <c r="L123" s="13">
        <v>19111085.833232135</v>
      </c>
      <c r="M123" s="13">
        <v>16860928.081378639</v>
      </c>
      <c r="N123" s="13">
        <v>18881102.272214584</v>
      </c>
      <c r="O123" s="13">
        <v>13999903.392503997</v>
      </c>
      <c r="P123" s="13">
        <v>16396722.856218584</v>
      </c>
      <c r="Q123" s="13">
        <v>19505343.432277858</v>
      </c>
      <c r="R123" s="13">
        <v>17126695.839081392</v>
      </c>
      <c r="S123" s="13">
        <v>26414033.257454898</v>
      </c>
      <c r="T123" s="13">
        <v>31494332.771324072</v>
      </c>
    </row>
    <row r="124" spans="1:20" x14ac:dyDescent="0.3">
      <c r="A124" s="7" t="s">
        <v>139</v>
      </c>
      <c r="B124" s="7" t="s">
        <v>139</v>
      </c>
      <c r="C124" s="7">
        <v>3701</v>
      </c>
      <c r="D124" s="6" t="s">
        <v>138</v>
      </c>
      <c r="E124" s="7">
        <v>905</v>
      </c>
      <c r="F124" s="6" t="s">
        <v>138</v>
      </c>
      <c r="G124" s="7"/>
      <c r="H124" s="8" t="s">
        <v>130</v>
      </c>
      <c r="I124" s="13">
        <v>13645520.671577169</v>
      </c>
      <c r="J124" s="13">
        <v>13954648.637626875</v>
      </c>
      <c r="K124" s="13">
        <v>16726149.693192208</v>
      </c>
      <c r="L124" s="13">
        <v>16380930.714198971</v>
      </c>
      <c r="M124" s="13">
        <v>16860928.081378631</v>
      </c>
      <c r="N124" s="13">
        <v>13486501.623010416</v>
      </c>
      <c r="O124" s="13">
        <v>11199922.7140032</v>
      </c>
      <c r="P124" s="13">
        <v>10931148.570812386</v>
      </c>
      <c r="Q124" s="13">
        <v>13908838.18608073</v>
      </c>
      <c r="R124" s="13">
        <v>17126695.839081392</v>
      </c>
      <c r="S124" s="13">
        <v>20544248.089131586</v>
      </c>
      <c r="T124" s="13">
        <v>25768090.44926516</v>
      </c>
    </row>
    <row r="125" spans="1:20" x14ac:dyDescent="0.3">
      <c r="A125" s="7" t="s">
        <v>139</v>
      </c>
      <c r="B125" s="7" t="s">
        <v>139</v>
      </c>
      <c r="C125" s="7">
        <v>3701</v>
      </c>
      <c r="D125" s="6" t="s">
        <v>141</v>
      </c>
      <c r="E125" s="7">
        <v>905</v>
      </c>
      <c r="F125" s="6" t="s">
        <v>141</v>
      </c>
      <c r="G125" s="7"/>
      <c r="H125" s="8" t="s">
        <v>131</v>
      </c>
      <c r="I125" s="13">
        <v>65498499.223570406</v>
      </c>
      <c r="J125" s="13">
        <v>61400454.005558237</v>
      </c>
      <c r="K125" s="13">
        <v>72479982.003832892</v>
      </c>
      <c r="L125" s="13">
        <v>70984033.094862208</v>
      </c>
      <c r="M125" s="13">
        <v>73064021.685974032</v>
      </c>
      <c r="N125" s="13">
        <v>70129808.439654186</v>
      </c>
      <c r="O125" s="13">
        <v>72799497.641020775</v>
      </c>
      <c r="P125" s="13">
        <v>71052465.710280523</v>
      </c>
      <c r="Q125" s="13">
        <v>61302507.930016138</v>
      </c>
      <c r="R125" s="13">
        <v>74215681.969352707</v>
      </c>
      <c r="S125" s="13">
        <v>76307207.188203052</v>
      </c>
      <c r="T125" s="13">
        <v>74441150.186766014</v>
      </c>
    </row>
    <row r="126" spans="1:20" x14ac:dyDescent="0.3">
      <c r="A126" s="7" t="s">
        <v>139</v>
      </c>
      <c r="B126" s="7" t="s">
        <v>139</v>
      </c>
      <c r="C126" s="7">
        <v>3701</v>
      </c>
      <c r="D126" s="6" t="s">
        <v>168</v>
      </c>
      <c r="E126" s="7">
        <v>905</v>
      </c>
      <c r="F126" s="6" t="s">
        <v>168</v>
      </c>
      <c r="G126" s="7"/>
      <c r="H126" s="8" t="s">
        <v>132</v>
      </c>
      <c r="I126" s="13">
        <v>117897298.60242674</v>
      </c>
      <c r="J126" s="13">
        <v>110520817.21000482</v>
      </c>
      <c r="K126" s="13">
        <v>130463967.6068992</v>
      </c>
      <c r="L126" s="13">
        <v>127771259.57075201</v>
      </c>
      <c r="M126" s="13">
        <v>131515239.03475331</v>
      </c>
      <c r="N126" s="13">
        <v>126233655.19137746</v>
      </c>
      <c r="O126" s="13">
        <v>131039095.75383745</v>
      </c>
      <c r="P126" s="13">
        <v>127894438.27850495</v>
      </c>
      <c r="Q126" s="13">
        <v>110344514.27402909</v>
      </c>
      <c r="R126" s="13">
        <v>133588227.54483481</v>
      </c>
      <c r="S126" s="13">
        <v>137352972.9387655</v>
      </c>
      <c r="T126" s="13">
        <v>133994070.33617879</v>
      </c>
    </row>
    <row r="127" spans="1:20" x14ac:dyDescent="0.3">
      <c r="A127" s="7" t="s">
        <v>149</v>
      </c>
      <c r="B127" s="7" t="s">
        <v>149</v>
      </c>
      <c r="C127" s="7">
        <v>3001</v>
      </c>
      <c r="D127" s="6" t="s">
        <v>152</v>
      </c>
      <c r="E127" s="7">
        <v>907</v>
      </c>
      <c r="F127" s="6" t="s">
        <v>152</v>
      </c>
      <c r="G127" s="7"/>
      <c r="H127" s="8" t="s">
        <v>143</v>
      </c>
      <c r="I127" s="13">
        <v>2259524.2326864679</v>
      </c>
      <c r="J127" s="13">
        <v>3897318.6190702231</v>
      </c>
      <c r="K127" s="13">
        <v>3417572.1259456947</v>
      </c>
      <c r="L127" s="13">
        <v>2376673.3029277115</v>
      </c>
      <c r="M127" s="13">
        <v>2112698.9530330016</v>
      </c>
      <c r="N127" s="13">
        <v>2331935.3296318855</v>
      </c>
      <c r="O127" s="13">
        <v>2112279.625599267</v>
      </c>
      <c r="P127" s="13">
        <v>2384815.8448454621</v>
      </c>
      <c r="Q127" s="13">
        <v>5410050.9296431374</v>
      </c>
      <c r="R127" s="13">
        <v>2651084.774509382</v>
      </c>
      <c r="S127" s="13">
        <v>3300646.3523600451</v>
      </c>
      <c r="T127" s="13">
        <v>2842080.8080607806</v>
      </c>
    </row>
    <row r="128" spans="1:20" x14ac:dyDescent="0.3">
      <c r="A128" s="7" t="s">
        <v>149</v>
      </c>
      <c r="B128" s="7" t="s">
        <v>149</v>
      </c>
      <c r="C128" s="7">
        <v>3001</v>
      </c>
      <c r="D128" s="6" t="s">
        <v>153</v>
      </c>
      <c r="E128" s="7">
        <v>907</v>
      </c>
      <c r="F128" s="6" t="s">
        <v>153</v>
      </c>
      <c r="G128" s="7"/>
      <c r="H128" s="8" t="s">
        <v>144</v>
      </c>
      <c r="I128" s="13">
        <v>9317625.7017998677</v>
      </c>
      <c r="J128" s="13">
        <v>9391129.2025788501</v>
      </c>
      <c r="K128" s="13">
        <v>8774847.3504011072</v>
      </c>
      <c r="L128" s="13">
        <v>57277826.600557849</v>
      </c>
      <c r="M128" s="13">
        <v>9155028.7964763399</v>
      </c>
      <c r="N128" s="13">
        <v>7928580.1207484109</v>
      </c>
      <c r="O128" s="13">
        <v>7979723.0300416751</v>
      </c>
      <c r="P128" s="13">
        <v>8108373.8724745708</v>
      </c>
      <c r="Q128" s="13">
        <v>12466639.098742882</v>
      </c>
      <c r="R128" s="13">
        <v>9468159.9089620784</v>
      </c>
      <c r="S128" s="13">
        <v>9430418.1496001296</v>
      </c>
      <c r="T128" s="13">
        <v>29841848.484638195</v>
      </c>
    </row>
    <row r="129" spans="1:20" x14ac:dyDescent="0.3">
      <c r="A129" s="7" t="s">
        <v>149</v>
      </c>
      <c r="B129" s="7" t="s">
        <v>149</v>
      </c>
      <c r="C129" s="7">
        <v>3001</v>
      </c>
      <c r="D129" s="6" t="s">
        <v>154</v>
      </c>
      <c r="E129" s="7">
        <v>907</v>
      </c>
      <c r="F129" s="6" t="s">
        <v>154</v>
      </c>
      <c r="G129" s="7"/>
      <c r="H129" s="8" t="s">
        <v>145</v>
      </c>
      <c r="I129" s="13">
        <v>6289397.3487149104</v>
      </c>
      <c r="J129" s="13">
        <v>1408669.3803868275</v>
      </c>
      <c r="K129" s="13">
        <v>923668.14214748505</v>
      </c>
      <c r="L129" s="13">
        <v>950669.32117108465</v>
      </c>
      <c r="M129" s="13">
        <v>5399119.5466398932</v>
      </c>
      <c r="N129" s="13">
        <v>7462193.0548220342</v>
      </c>
      <c r="O129" s="13">
        <v>4083740.6094919159</v>
      </c>
      <c r="P129" s="13">
        <v>2527904.7955361898</v>
      </c>
      <c r="Q129" s="13">
        <v>3481250.1634225403</v>
      </c>
      <c r="R129" s="13">
        <v>1420223.9863443119</v>
      </c>
      <c r="S129" s="13">
        <v>1320258.5409440182</v>
      </c>
      <c r="T129" s="13">
        <v>2486820.7070531831</v>
      </c>
    </row>
    <row r="130" spans="1:20" x14ac:dyDescent="0.3">
      <c r="A130" s="7" t="s">
        <v>149</v>
      </c>
      <c r="B130" s="7" t="s">
        <v>149</v>
      </c>
      <c r="C130" s="7">
        <v>3001</v>
      </c>
      <c r="D130" s="7" t="s">
        <v>155</v>
      </c>
      <c r="E130" s="7">
        <v>907</v>
      </c>
      <c r="F130" s="7" t="s">
        <v>155</v>
      </c>
      <c r="G130" s="7"/>
      <c r="H130" s="8" t="s">
        <v>146</v>
      </c>
      <c r="I130" s="13">
        <v>0</v>
      </c>
      <c r="J130" s="13">
        <v>54938105.835086271</v>
      </c>
      <c r="K130" s="13">
        <v>0</v>
      </c>
      <c r="L130" s="13">
        <v>55614155.288508452</v>
      </c>
      <c r="M130" s="13">
        <v>0</v>
      </c>
      <c r="N130" s="13">
        <v>54567286.713386126</v>
      </c>
      <c r="O130" s="13">
        <v>0</v>
      </c>
      <c r="P130" s="13">
        <v>55804690.76938381</v>
      </c>
      <c r="Q130" s="13">
        <v>0</v>
      </c>
      <c r="R130" s="13">
        <v>55388735.467428155</v>
      </c>
      <c r="S130" s="13">
        <v>0</v>
      </c>
      <c r="T130" s="13">
        <v>55420575.757185221</v>
      </c>
    </row>
    <row r="131" spans="1:20" x14ac:dyDescent="0.3">
      <c r="A131" s="7" t="s">
        <v>149</v>
      </c>
      <c r="B131" s="7" t="s">
        <v>149</v>
      </c>
      <c r="C131" s="7">
        <v>3001</v>
      </c>
      <c r="D131" s="7" t="s">
        <v>156</v>
      </c>
      <c r="E131" s="7">
        <v>907</v>
      </c>
      <c r="F131" s="7" t="s">
        <v>156</v>
      </c>
      <c r="G131" s="7"/>
      <c r="H131" s="8" t="s">
        <v>147</v>
      </c>
      <c r="I131" s="13">
        <v>11181150.842159841</v>
      </c>
      <c r="J131" s="13">
        <v>19721371.325415585</v>
      </c>
      <c r="K131" s="13">
        <v>17087860.629728474</v>
      </c>
      <c r="L131" s="13">
        <v>17587382.441665065</v>
      </c>
      <c r="M131" s="13">
        <v>17371080.280493569</v>
      </c>
      <c r="N131" s="13">
        <v>17722708.505202331</v>
      </c>
      <c r="O131" s="13">
        <v>11265491.336529423</v>
      </c>
      <c r="P131" s="13">
        <v>6200521.1965982011</v>
      </c>
      <c r="Q131" s="13">
        <v>30578548.732765559</v>
      </c>
      <c r="R131" s="13">
        <v>17516095.831579845</v>
      </c>
      <c r="S131" s="13">
        <v>7072813.6122000972</v>
      </c>
      <c r="T131" s="13">
        <v>14920924.242319098</v>
      </c>
    </row>
    <row r="132" spans="1:20" x14ac:dyDescent="0.3">
      <c r="A132" s="7" t="s">
        <v>149</v>
      </c>
      <c r="B132" s="7" t="s">
        <v>149</v>
      </c>
      <c r="C132" s="7">
        <v>3001</v>
      </c>
      <c r="D132" s="6" t="s">
        <v>151</v>
      </c>
      <c r="E132" s="7">
        <v>907</v>
      </c>
      <c r="F132" s="6" t="s">
        <v>151</v>
      </c>
      <c r="G132" s="7"/>
      <c r="H132" s="8" t="s">
        <v>148</v>
      </c>
      <c r="I132" s="13">
        <v>55905754.210799202</v>
      </c>
      <c r="J132" s="13">
        <v>84520162.823209643</v>
      </c>
      <c r="K132" s="13">
        <v>78511792.082536235</v>
      </c>
      <c r="L132" s="13">
        <v>47533466.058554232</v>
      </c>
      <c r="M132" s="13">
        <v>61033525.309842274</v>
      </c>
      <c r="N132" s="13">
        <v>60630318.570429027</v>
      </c>
      <c r="O132" s="13">
        <v>61021411.406201042</v>
      </c>
      <c r="P132" s="13">
        <v>62005211.965982012</v>
      </c>
      <c r="Q132" s="13">
        <v>87031254.085563511</v>
      </c>
      <c r="R132" s="13">
        <v>71011199.317215592</v>
      </c>
      <c r="S132" s="13">
        <v>61297717.972400844</v>
      </c>
      <c r="T132" s="13">
        <v>113683232.32243122</v>
      </c>
    </row>
    <row r="133" spans="1:20" x14ac:dyDescent="0.3">
      <c r="A133" s="7" t="s">
        <v>149</v>
      </c>
      <c r="B133" s="7" t="s">
        <v>149</v>
      </c>
      <c r="C133" s="7">
        <v>3001</v>
      </c>
      <c r="D133" s="6" t="s">
        <v>8</v>
      </c>
      <c r="E133" s="7">
        <v>907</v>
      </c>
      <c r="F133" s="6" t="s">
        <v>8</v>
      </c>
      <c r="G133" s="7"/>
      <c r="H133" s="8" t="s">
        <v>150</v>
      </c>
      <c r="I133" s="13">
        <v>21896420.39922969</v>
      </c>
      <c r="J133" s="13">
        <v>19251814.865286641</v>
      </c>
      <c r="K133" s="13">
        <v>21567651.119143777</v>
      </c>
      <c r="L133" s="13">
        <v>26618740.992790367</v>
      </c>
      <c r="M133" s="13">
        <v>23474432.811477795</v>
      </c>
      <c r="N133" s="13">
        <v>14457999.043717692</v>
      </c>
      <c r="O133" s="13">
        <v>23000378.145414241</v>
      </c>
      <c r="P133" s="13">
        <v>12401042.393196402</v>
      </c>
      <c r="Q133" s="13">
        <v>50995610.502027482</v>
      </c>
      <c r="R133" s="13">
        <v>23007628.57877785</v>
      </c>
      <c r="S133" s="13">
        <v>12731064.501960175</v>
      </c>
      <c r="T133" s="13">
        <v>17526164.98304148</v>
      </c>
    </row>
    <row r="134" spans="1:20" x14ac:dyDescent="0.3">
      <c r="A134" s="7" t="s">
        <v>281</v>
      </c>
      <c r="B134" s="7" t="s">
        <v>282</v>
      </c>
      <c r="C134" s="7">
        <v>1307</v>
      </c>
      <c r="D134" s="7" t="s">
        <v>292</v>
      </c>
      <c r="E134" s="7">
        <v>921</v>
      </c>
      <c r="F134" s="7" t="s">
        <v>292</v>
      </c>
      <c r="G134" s="7" t="s">
        <v>296</v>
      </c>
      <c r="H134" s="8" t="s">
        <v>283</v>
      </c>
      <c r="I134" s="13">
        <v>2064067.7715664392</v>
      </c>
      <c r="J134" s="13">
        <v>2064067.7715664392</v>
      </c>
      <c r="K134" s="13">
        <v>2064067.7715664392</v>
      </c>
      <c r="L134" s="13">
        <v>2064067.7715664392</v>
      </c>
      <c r="M134" s="13">
        <v>1893448.8368264581</v>
      </c>
      <c r="N134" s="13">
        <v>1893448.8368264581</v>
      </c>
      <c r="O134" s="13">
        <v>1893448.8368264581</v>
      </c>
      <c r="P134" s="13">
        <v>1893448.8368264581</v>
      </c>
      <c r="Q134" s="13">
        <v>1893448.8368264581</v>
      </c>
      <c r="R134" s="13">
        <v>1893448.8368264581</v>
      </c>
      <c r="S134" s="13">
        <v>1893448.8368264581</v>
      </c>
      <c r="T134" s="13">
        <v>1893448.8368264581</v>
      </c>
    </row>
    <row r="135" spans="1:20" x14ac:dyDescent="0.3">
      <c r="A135" s="7" t="s">
        <v>281</v>
      </c>
      <c r="B135" s="7" t="s">
        <v>282</v>
      </c>
      <c r="C135" s="7">
        <v>1307</v>
      </c>
      <c r="D135" s="7" t="s">
        <v>293</v>
      </c>
      <c r="E135" s="7">
        <v>907</v>
      </c>
      <c r="F135" s="7" t="s">
        <v>293</v>
      </c>
      <c r="G135" s="7" t="s">
        <v>296</v>
      </c>
      <c r="H135" s="8" t="s">
        <v>284</v>
      </c>
      <c r="I135" s="13">
        <v>3880447.4105449049</v>
      </c>
      <c r="J135" s="13">
        <v>3880447.4105449049</v>
      </c>
      <c r="K135" s="13">
        <v>3880447.4105449049</v>
      </c>
      <c r="L135" s="13">
        <v>3880447.4105449049</v>
      </c>
      <c r="M135" s="13">
        <v>3559683.8132337411</v>
      </c>
      <c r="N135" s="13">
        <v>3559683.8132337411</v>
      </c>
      <c r="O135" s="13">
        <v>3559683.8132337411</v>
      </c>
      <c r="P135" s="13">
        <v>3559683.8132337411</v>
      </c>
      <c r="Q135" s="13">
        <v>3559683.8132337411</v>
      </c>
      <c r="R135" s="13">
        <v>3559683.8132337411</v>
      </c>
      <c r="S135" s="13">
        <v>3559683.8132337411</v>
      </c>
      <c r="T135" s="13">
        <v>3559683.8132337411</v>
      </c>
    </row>
    <row r="136" spans="1:20" x14ac:dyDescent="0.3">
      <c r="A136" s="7" t="s">
        <v>281</v>
      </c>
      <c r="B136" s="7" t="s">
        <v>282</v>
      </c>
      <c r="C136" s="7">
        <v>1307</v>
      </c>
      <c r="D136" s="6" t="s">
        <v>8</v>
      </c>
      <c r="E136" s="7">
        <v>921</v>
      </c>
      <c r="F136" s="6" t="s">
        <v>8</v>
      </c>
      <c r="G136" s="7" t="s">
        <v>296</v>
      </c>
      <c r="H136" s="8" t="s">
        <v>285</v>
      </c>
      <c r="I136" s="13">
        <v>247688.13258797268</v>
      </c>
      <c r="J136" s="13">
        <v>247688.13258797268</v>
      </c>
      <c r="K136" s="13">
        <v>247688.13258797268</v>
      </c>
      <c r="L136" s="13">
        <v>247688.13258797268</v>
      </c>
      <c r="M136" s="13">
        <v>227213.86041917498</v>
      </c>
      <c r="N136" s="13">
        <v>227213.86041917498</v>
      </c>
      <c r="O136" s="13">
        <v>227213.86041917498</v>
      </c>
      <c r="P136" s="13">
        <v>227213.86041917498</v>
      </c>
      <c r="Q136" s="13">
        <v>227213.86041917498</v>
      </c>
      <c r="R136" s="13">
        <v>227213.86041917498</v>
      </c>
      <c r="S136" s="13">
        <v>227213.86041917498</v>
      </c>
      <c r="T136" s="13">
        <v>227213.86041917498</v>
      </c>
    </row>
    <row r="137" spans="1:20" x14ac:dyDescent="0.3">
      <c r="A137" s="7" t="s">
        <v>281</v>
      </c>
      <c r="B137" s="7" t="s">
        <v>282</v>
      </c>
      <c r="C137" s="7">
        <v>1307</v>
      </c>
      <c r="D137" s="7" t="s">
        <v>294</v>
      </c>
      <c r="E137" s="7">
        <v>921</v>
      </c>
      <c r="F137" s="7" t="s">
        <v>294</v>
      </c>
      <c r="G137" s="7" t="s">
        <v>296</v>
      </c>
      <c r="H137" s="8" t="s">
        <v>286</v>
      </c>
      <c r="I137" s="13">
        <v>2373677.9373014048</v>
      </c>
      <c r="J137" s="13">
        <v>2373677.9373014048</v>
      </c>
      <c r="K137" s="13">
        <v>2373677.9373014048</v>
      </c>
      <c r="L137" s="13">
        <v>2373677.9373014048</v>
      </c>
      <c r="M137" s="13">
        <v>2177466.1623504269</v>
      </c>
      <c r="N137" s="13">
        <v>2177466.1623504269</v>
      </c>
      <c r="O137" s="13">
        <v>2177466.1623504269</v>
      </c>
      <c r="P137" s="13">
        <v>2177466.1623504269</v>
      </c>
      <c r="Q137" s="13">
        <v>2177466.1623504269</v>
      </c>
      <c r="R137" s="13">
        <v>2177466.1623504269</v>
      </c>
      <c r="S137" s="13">
        <v>2177466.1623504269</v>
      </c>
      <c r="T137" s="13">
        <v>2177466.1623504269</v>
      </c>
    </row>
    <row r="138" spans="1:20" x14ac:dyDescent="0.3">
      <c r="A138" s="7" t="s">
        <v>281</v>
      </c>
      <c r="B138" s="7" t="s">
        <v>282</v>
      </c>
      <c r="C138" s="7">
        <v>1307</v>
      </c>
      <c r="D138" s="6" t="s">
        <v>8</v>
      </c>
      <c r="E138" s="7">
        <v>921</v>
      </c>
      <c r="F138" s="6" t="s">
        <v>8</v>
      </c>
      <c r="G138" s="7" t="s">
        <v>296</v>
      </c>
      <c r="H138" s="8" t="s">
        <v>287</v>
      </c>
      <c r="I138" s="13">
        <v>1238440.6629398633</v>
      </c>
      <c r="J138" s="13">
        <v>1238440.6629398633</v>
      </c>
      <c r="K138" s="13">
        <v>1238440.6629398633</v>
      </c>
      <c r="L138" s="13">
        <v>1238440.6629398633</v>
      </c>
      <c r="M138" s="13">
        <v>1136069.3020958749</v>
      </c>
      <c r="N138" s="13">
        <v>1136069.3020958749</v>
      </c>
      <c r="O138" s="13">
        <v>1136069.3020958749</v>
      </c>
      <c r="P138" s="13">
        <v>1136069.3020958749</v>
      </c>
      <c r="Q138" s="13">
        <v>1136069.3020958749</v>
      </c>
      <c r="R138" s="13">
        <v>1136069.3020958749</v>
      </c>
      <c r="S138" s="13">
        <v>1136069.3020958749</v>
      </c>
      <c r="T138" s="13">
        <v>1136069.3020958749</v>
      </c>
    </row>
    <row r="139" spans="1:20" x14ac:dyDescent="0.3">
      <c r="A139" s="7" t="s">
        <v>281</v>
      </c>
      <c r="B139" s="7" t="s">
        <v>282</v>
      </c>
      <c r="C139" s="7">
        <v>1307</v>
      </c>
      <c r="D139" s="7" t="s">
        <v>295</v>
      </c>
      <c r="E139" s="7">
        <v>921</v>
      </c>
      <c r="F139" s="7" t="s">
        <v>295</v>
      </c>
      <c r="G139" s="7" t="s">
        <v>296</v>
      </c>
      <c r="H139" s="8" t="s">
        <v>288</v>
      </c>
      <c r="I139" s="13">
        <v>3508915.2116629463</v>
      </c>
      <c r="J139" s="13">
        <v>3508915.2116629463</v>
      </c>
      <c r="K139" s="13">
        <v>3508915.2116629463</v>
      </c>
      <c r="L139" s="13">
        <v>3508915.2116629463</v>
      </c>
      <c r="M139" s="13">
        <v>3218863.0226049786</v>
      </c>
      <c r="N139" s="13">
        <v>3218863.0226049786</v>
      </c>
      <c r="O139" s="13">
        <v>3218863.0226049786</v>
      </c>
      <c r="P139" s="13">
        <v>3218863.0226049786</v>
      </c>
      <c r="Q139" s="13">
        <v>3218863.0226049786</v>
      </c>
      <c r="R139" s="13">
        <v>3218863.0226049786</v>
      </c>
      <c r="S139" s="13">
        <v>3218863.0226049786</v>
      </c>
      <c r="T139" s="13">
        <v>3218863.0226049786</v>
      </c>
    </row>
    <row r="140" spans="1:20" x14ac:dyDescent="0.3">
      <c r="A140" s="7" t="s">
        <v>281</v>
      </c>
      <c r="B140" s="7" t="s">
        <v>282</v>
      </c>
      <c r="C140" s="7">
        <v>1307</v>
      </c>
      <c r="D140" s="6" t="s">
        <v>8</v>
      </c>
      <c r="E140" s="7">
        <v>921</v>
      </c>
      <c r="F140" s="6" t="s">
        <v>8</v>
      </c>
      <c r="G140" s="7" t="s">
        <v>296</v>
      </c>
      <c r="H140" s="8" t="s">
        <v>289</v>
      </c>
      <c r="I140" s="13">
        <v>103203.38857832196</v>
      </c>
      <c r="J140" s="13">
        <v>103203.38857832196</v>
      </c>
      <c r="K140" s="13">
        <v>103203.38857832196</v>
      </c>
      <c r="L140" s="13">
        <v>103203.38857832196</v>
      </c>
      <c r="M140" s="13">
        <v>94672.4418413229</v>
      </c>
      <c r="N140" s="13">
        <v>94672.4418413229</v>
      </c>
      <c r="O140" s="13">
        <v>94672.4418413229</v>
      </c>
      <c r="P140" s="13">
        <v>94672.4418413229</v>
      </c>
      <c r="Q140" s="13">
        <v>94672.4418413229</v>
      </c>
      <c r="R140" s="13">
        <v>94672.4418413229</v>
      </c>
      <c r="S140" s="13">
        <v>94672.4418413229</v>
      </c>
      <c r="T140" s="13">
        <v>94672.4418413229</v>
      </c>
    </row>
    <row r="141" spans="1:20" x14ac:dyDescent="0.3">
      <c r="A141" s="7" t="s">
        <v>281</v>
      </c>
      <c r="B141" s="7" t="s">
        <v>282</v>
      </c>
      <c r="C141" s="7">
        <v>1307</v>
      </c>
      <c r="D141" s="7" t="s">
        <v>253</v>
      </c>
      <c r="E141" s="7">
        <v>921</v>
      </c>
      <c r="F141" s="7" t="s">
        <v>253</v>
      </c>
      <c r="G141" s="7" t="s">
        <v>296</v>
      </c>
      <c r="H141" s="8" t="s">
        <v>291</v>
      </c>
      <c r="I141" s="13">
        <v>1032033.8857832196</v>
      </c>
      <c r="J141" s="13">
        <v>1032033.8857832196</v>
      </c>
      <c r="K141" s="13">
        <v>1032033.8857832196</v>
      </c>
      <c r="L141" s="13">
        <v>1032033.8857832196</v>
      </c>
      <c r="M141" s="13">
        <v>946724.41841322905</v>
      </c>
      <c r="N141" s="13">
        <v>946724.41841322905</v>
      </c>
      <c r="O141" s="13">
        <v>946724.41841322905</v>
      </c>
      <c r="P141" s="13">
        <v>946724.41841322905</v>
      </c>
      <c r="Q141" s="13">
        <v>946724.41841322905</v>
      </c>
      <c r="R141" s="13">
        <v>946724.41841322905</v>
      </c>
      <c r="S141" s="13">
        <v>946724.41841322905</v>
      </c>
      <c r="T141" s="13">
        <v>946724.41841322905</v>
      </c>
    </row>
    <row r="142" spans="1:20" x14ac:dyDescent="0.3">
      <c r="A142" s="7" t="s">
        <v>281</v>
      </c>
      <c r="B142" s="7" t="s">
        <v>555</v>
      </c>
      <c r="C142" s="7">
        <v>1306</v>
      </c>
      <c r="D142" s="6" t="s">
        <v>8</v>
      </c>
      <c r="E142" s="7">
        <v>925</v>
      </c>
      <c r="F142" s="7" t="s">
        <v>429</v>
      </c>
      <c r="G142" s="7" t="s">
        <v>424</v>
      </c>
      <c r="H142" s="8" t="s">
        <v>297</v>
      </c>
      <c r="I142" s="13">
        <v>5311251.8725371184</v>
      </c>
      <c r="J142" s="13">
        <v>5174513.4472069656</v>
      </c>
      <c r="K142" s="13">
        <v>5311955.1518371375</v>
      </c>
      <c r="L142" s="13">
        <v>5302349.1964289136</v>
      </c>
      <c r="M142" s="13">
        <v>5309499.8353265785</v>
      </c>
      <c r="N142" s="13">
        <v>5298746.3558237813</v>
      </c>
      <c r="O142" s="13">
        <v>5309271.6987933759</v>
      </c>
      <c r="P142" s="13">
        <v>5323143.6421707785</v>
      </c>
      <c r="Q142" s="13">
        <v>5344509.4364357181</v>
      </c>
      <c r="R142" s="13">
        <v>5335509.9485265296</v>
      </c>
      <c r="S142" s="13">
        <v>5346011.9086867245</v>
      </c>
      <c r="T142" s="13">
        <v>5326017.6333029633</v>
      </c>
    </row>
    <row r="143" spans="1:20" x14ac:dyDescent="0.3">
      <c r="A143" s="7" t="s">
        <v>281</v>
      </c>
      <c r="B143" s="7" t="s">
        <v>555</v>
      </c>
      <c r="C143" s="7">
        <v>1306</v>
      </c>
      <c r="D143" s="6" t="s">
        <v>8</v>
      </c>
      <c r="E143" s="7">
        <v>907</v>
      </c>
      <c r="F143" s="7" t="s">
        <v>430</v>
      </c>
      <c r="G143" s="7" t="s">
        <v>424</v>
      </c>
      <c r="H143" s="8" t="s">
        <v>298</v>
      </c>
      <c r="I143" s="13">
        <v>3540834.5816914123</v>
      </c>
      <c r="J143" s="13">
        <v>3449675.6314713103</v>
      </c>
      <c r="K143" s="13">
        <v>3541303.4345580917</v>
      </c>
      <c r="L143" s="13">
        <v>3534899.4642859427</v>
      </c>
      <c r="M143" s="13">
        <v>3539666.5568843856</v>
      </c>
      <c r="N143" s="13">
        <v>3532497.5705491873</v>
      </c>
      <c r="O143" s="13">
        <v>3539514.4658622504</v>
      </c>
      <c r="P143" s="13">
        <v>3548762.4281138526</v>
      </c>
      <c r="Q143" s="13">
        <v>3563006.2909571454</v>
      </c>
      <c r="R143" s="13">
        <v>3557006.6323510199</v>
      </c>
      <c r="S143" s="13">
        <v>3564007.9391244831</v>
      </c>
      <c r="T143" s="13">
        <v>3550678.4222019757</v>
      </c>
    </row>
    <row r="144" spans="1:20" x14ac:dyDescent="0.3">
      <c r="A144" s="7" t="s">
        <v>281</v>
      </c>
      <c r="B144" s="7" t="s">
        <v>555</v>
      </c>
      <c r="C144" s="7">
        <v>1306</v>
      </c>
      <c r="D144" s="6" t="s">
        <v>8</v>
      </c>
      <c r="E144" s="7">
        <v>905</v>
      </c>
      <c r="F144" s="7" t="s">
        <v>431</v>
      </c>
      <c r="G144" s="7" t="s">
        <v>424</v>
      </c>
      <c r="H144" s="8" t="s">
        <v>299</v>
      </c>
      <c r="I144" s="13">
        <v>1180278.1938971374</v>
      </c>
      <c r="J144" s="13">
        <v>1149891.8771571035</v>
      </c>
      <c r="K144" s="13">
        <v>1180434.4781860306</v>
      </c>
      <c r="L144" s="13">
        <v>1178299.8214286475</v>
      </c>
      <c r="M144" s="13">
        <v>1179888.8522947952</v>
      </c>
      <c r="N144" s="13">
        <v>1177499.1901830626</v>
      </c>
      <c r="O144" s="13">
        <v>1179838.1552874169</v>
      </c>
      <c r="P144" s="13">
        <v>1182920.8093712842</v>
      </c>
      <c r="Q144" s="13">
        <v>1187668.7636523817</v>
      </c>
      <c r="R144" s="13">
        <v>1185668.87745034</v>
      </c>
      <c r="S144" s="13">
        <v>1188002.6463748277</v>
      </c>
      <c r="T144" s="13">
        <v>1183559.4740673252</v>
      </c>
    </row>
    <row r="145" spans="1:20" x14ac:dyDescent="0.3">
      <c r="A145" s="7" t="s">
        <v>281</v>
      </c>
      <c r="B145" s="7" t="s">
        <v>555</v>
      </c>
      <c r="C145" s="7">
        <v>1306</v>
      </c>
      <c r="D145" s="6" t="s">
        <v>8</v>
      </c>
      <c r="E145" s="7">
        <v>922</v>
      </c>
      <c r="F145" s="7" t="s">
        <v>432</v>
      </c>
      <c r="G145" s="7" t="s">
        <v>424</v>
      </c>
      <c r="H145" s="8" t="s">
        <v>300</v>
      </c>
      <c r="I145" s="13">
        <v>1180278.1938971374</v>
      </c>
      <c r="J145" s="13">
        <v>1149891.8771571035</v>
      </c>
      <c r="K145" s="13">
        <v>1180434.4781860306</v>
      </c>
      <c r="L145" s="13">
        <v>1178299.8214286475</v>
      </c>
      <c r="M145" s="13">
        <v>1179888.8522947952</v>
      </c>
      <c r="N145" s="13">
        <v>1177499.1901830626</v>
      </c>
      <c r="O145" s="13">
        <v>1179838.1552874169</v>
      </c>
      <c r="P145" s="13">
        <v>1182920.8093712842</v>
      </c>
      <c r="Q145" s="13">
        <v>1187668.7636523817</v>
      </c>
      <c r="R145" s="13">
        <v>1185668.87745034</v>
      </c>
      <c r="S145" s="13">
        <v>1188002.6463748277</v>
      </c>
      <c r="T145" s="13">
        <v>1183559.4740673252</v>
      </c>
    </row>
    <row r="146" spans="1:20" x14ac:dyDescent="0.3">
      <c r="A146" s="7" t="s">
        <v>281</v>
      </c>
      <c r="B146" s="7" t="s">
        <v>555</v>
      </c>
      <c r="C146" s="7">
        <v>1306</v>
      </c>
      <c r="D146" s="6" t="s">
        <v>8</v>
      </c>
      <c r="E146" s="7">
        <v>925</v>
      </c>
      <c r="F146" s="7">
        <v>212452</v>
      </c>
      <c r="G146" s="7" t="s">
        <v>424</v>
      </c>
      <c r="H146" s="8" t="s">
        <v>301</v>
      </c>
      <c r="I146" s="13">
        <v>0</v>
      </c>
      <c r="J146" s="13">
        <v>0</v>
      </c>
      <c r="K146" s="13">
        <v>5902172.3909301525</v>
      </c>
      <c r="L146" s="13">
        <v>0</v>
      </c>
      <c r="M146" s="13">
        <v>0</v>
      </c>
      <c r="N146" s="13">
        <v>0</v>
      </c>
      <c r="O146" s="13">
        <v>0</v>
      </c>
      <c r="P146" s="13">
        <v>5914604.046856421</v>
      </c>
      <c r="Q146" s="13">
        <v>0</v>
      </c>
      <c r="R146" s="13">
        <v>0</v>
      </c>
      <c r="S146" s="13">
        <v>5940013.2318741381</v>
      </c>
      <c r="T146" s="13">
        <v>0</v>
      </c>
    </row>
    <row r="147" spans="1:20" x14ac:dyDescent="0.3">
      <c r="A147" s="7" t="s">
        <v>281</v>
      </c>
      <c r="B147" s="7" t="s">
        <v>555</v>
      </c>
      <c r="C147" s="7">
        <v>1306</v>
      </c>
      <c r="D147" s="6" t="s">
        <v>8</v>
      </c>
      <c r="E147" s="7">
        <v>907</v>
      </c>
      <c r="F147" s="7" t="s">
        <v>433</v>
      </c>
      <c r="G147" s="7" t="s">
        <v>424</v>
      </c>
      <c r="H147" s="8" t="s">
        <v>302</v>
      </c>
      <c r="I147" s="13">
        <v>1770417.2908457061</v>
      </c>
      <c r="J147" s="13">
        <v>1724837.8157356551</v>
      </c>
      <c r="K147" s="13">
        <v>1770651.7172790458</v>
      </c>
      <c r="L147" s="13">
        <v>1767449.7321429714</v>
      </c>
      <c r="M147" s="13">
        <v>1769833.2784421928</v>
      </c>
      <c r="N147" s="13">
        <v>1766248.7852745936</v>
      </c>
      <c r="O147" s="13">
        <v>1769757.2329311252</v>
      </c>
      <c r="P147" s="13">
        <v>1774381.2140569263</v>
      </c>
      <c r="Q147" s="13">
        <v>1781503.1454785727</v>
      </c>
      <c r="R147" s="13">
        <v>1778503.3161755099</v>
      </c>
      <c r="S147" s="13">
        <v>1782003.9695622416</v>
      </c>
      <c r="T147" s="13">
        <v>1775339.2111009879</v>
      </c>
    </row>
    <row r="148" spans="1:20" x14ac:dyDescent="0.3">
      <c r="A148" s="7" t="s">
        <v>281</v>
      </c>
      <c r="B148" s="7" t="s">
        <v>555</v>
      </c>
      <c r="C148" s="7">
        <v>1306</v>
      </c>
      <c r="D148" s="6" t="s">
        <v>8</v>
      </c>
      <c r="E148" s="7">
        <v>905</v>
      </c>
      <c r="F148" s="7" t="s">
        <v>434</v>
      </c>
      <c r="G148" s="7" t="s">
        <v>424</v>
      </c>
      <c r="H148" s="8" t="s">
        <v>303</v>
      </c>
      <c r="I148" s="13">
        <v>885208.64542285306</v>
      </c>
      <c r="J148" s="13">
        <v>862418.90786782757</v>
      </c>
      <c r="K148" s="13">
        <v>885325.85863952292</v>
      </c>
      <c r="L148" s="13">
        <v>883724.86607148568</v>
      </c>
      <c r="M148" s="13">
        <v>884916.63922109641</v>
      </c>
      <c r="N148" s="13">
        <v>883124.39263729681</v>
      </c>
      <c r="O148" s="13">
        <v>884878.61646556261</v>
      </c>
      <c r="P148" s="13">
        <v>887190.60702846316</v>
      </c>
      <c r="Q148" s="13">
        <v>890751.57273928635</v>
      </c>
      <c r="R148" s="13">
        <v>889251.65808775497</v>
      </c>
      <c r="S148" s="13">
        <v>891001.98478112079</v>
      </c>
      <c r="T148" s="13">
        <v>887669.60555049393</v>
      </c>
    </row>
    <row r="149" spans="1:20" x14ac:dyDescent="0.3">
      <c r="A149" s="7" t="s">
        <v>281</v>
      </c>
      <c r="B149" s="7" t="s">
        <v>555</v>
      </c>
      <c r="C149" s="7">
        <v>1306</v>
      </c>
      <c r="D149" s="6" t="s">
        <v>8</v>
      </c>
      <c r="E149" s="7">
        <v>925</v>
      </c>
      <c r="F149" s="7" t="s">
        <v>435</v>
      </c>
      <c r="G149" s="7" t="s">
        <v>424</v>
      </c>
      <c r="H149" s="8" t="s">
        <v>304</v>
      </c>
      <c r="I149" s="13">
        <v>885208.64542285306</v>
      </c>
      <c r="J149" s="13">
        <v>862418.90786782757</v>
      </c>
      <c r="K149" s="13">
        <v>885325.85863952292</v>
      </c>
      <c r="L149" s="13">
        <v>883724.86607148568</v>
      </c>
      <c r="M149" s="13">
        <v>884916.63922109641</v>
      </c>
      <c r="N149" s="13">
        <v>883124.39263729681</v>
      </c>
      <c r="O149" s="13">
        <v>884878.61646556261</v>
      </c>
      <c r="P149" s="13">
        <v>887190.60702846316</v>
      </c>
      <c r="Q149" s="13">
        <v>890751.57273928635</v>
      </c>
      <c r="R149" s="13">
        <v>889251.65808775497</v>
      </c>
      <c r="S149" s="13">
        <v>891001.98478112079</v>
      </c>
      <c r="T149" s="13">
        <v>887669.60555049393</v>
      </c>
    </row>
    <row r="150" spans="1:20" x14ac:dyDescent="0.3">
      <c r="A150" s="7" t="s">
        <v>281</v>
      </c>
      <c r="B150" s="7" t="s">
        <v>555</v>
      </c>
      <c r="C150" s="7">
        <v>1306</v>
      </c>
      <c r="D150" s="6" t="s">
        <v>8</v>
      </c>
      <c r="E150" s="7">
        <v>905</v>
      </c>
      <c r="F150" s="7" t="s">
        <v>436</v>
      </c>
      <c r="G150" s="7" t="s">
        <v>424</v>
      </c>
      <c r="H150" s="8" t="s">
        <v>305</v>
      </c>
      <c r="I150" s="13">
        <v>885208.64542285306</v>
      </c>
      <c r="J150" s="13">
        <v>862418.90786782757</v>
      </c>
      <c r="K150" s="13">
        <v>885325.85863952292</v>
      </c>
      <c r="L150" s="13">
        <v>883724.86607148568</v>
      </c>
      <c r="M150" s="13">
        <v>884916.63922109641</v>
      </c>
      <c r="N150" s="13">
        <v>883124.39263729681</v>
      </c>
      <c r="O150" s="13">
        <v>884878.61646556261</v>
      </c>
      <c r="P150" s="13">
        <v>887190.60702846316</v>
      </c>
      <c r="Q150" s="13">
        <v>890751.57273928635</v>
      </c>
      <c r="R150" s="13">
        <v>889251.65808775497</v>
      </c>
      <c r="S150" s="13">
        <v>891001.98478112079</v>
      </c>
      <c r="T150" s="13">
        <v>887669.60555049393</v>
      </c>
    </row>
    <row r="151" spans="1:20" x14ac:dyDescent="0.3">
      <c r="A151" s="7" t="s">
        <v>281</v>
      </c>
      <c r="B151" s="7" t="s">
        <v>555</v>
      </c>
      <c r="C151" s="7">
        <v>1306</v>
      </c>
      <c r="D151" s="6" t="s">
        <v>8</v>
      </c>
      <c r="E151" s="7">
        <v>905</v>
      </c>
      <c r="F151" s="7" t="s">
        <v>437</v>
      </c>
      <c r="G151" s="7" t="s">
        <v>424</v>
      </c>
      <c r="H151" s="8" t="s">
        <v>306</v>
      </c>
      <c r="I151" s="13">
        <v>295069.54847428435</v>
      </c>
      <c r="J151" s="13">
        <v>287472.96928927588</v>
      </c>
      <c r="K151" s="13">
        <v>295108.61954650766</v>
      </c>
      <c r="L151" s="13">
        <v>294574.95535716187</v>
      </c>
      <c r="M151" s="13">
        <v>294972.2130736988</v>
      </c>
      <c r="N151" s="13">
        <v>294374.79754576564</v>
      </c>
      <c r="O151" s="13">
        <v>294959.53882185422</v>
      </c>
      <c r="P151" s="13">
        <v>295730.20234282105</v>
      </c>
      <c r="Q151" s="13">
        <v>296917.19091309543</v>
      </c>
      <c r="R151" s="13">
        <v>296417.21936258499</v>
      </c>
      <c r="S151" s="13">
        <v>297000.66159370693</v>
      </c>
      <c r="T151" s="13">
        <v>295889.86851683131</v>
      </c>
    </row>
    <row r="152" spans="1:20" x14ac:dyDescent="0.3">
      <c r="A152" s="7" t="s">
        <v>281</v>
      </c>
      <c r="B152" s="7" t="s">
        <v>555</v>
      </c>
      <c r="C152" s="7">
        <v>1306</v>
      </c>
      <c r="D152" s="6" t="s">
        <v>8</v>
      </c>
      <c r="E152" s="7">
        <v>925</v>
      </c>
      <c r="F152" s="7" t="s">
        <v>438</v>
      </c>
      <c r="G152" s="7" t="s">
        <v>424</v>
      </c>
      <c r="H152" s="8" t="s">
        <v>307</v>
      </c>
      <c r="I152" s="13">
        <v>295069.54847428435</v>
      </c>
      <c r="J152" s="13">
        <v>287472.96928927588</v>
      </c>
      <c r="K152" s="13">
        <v>295108.61954650766</v>
      </c>
      <c r="L152" s="13">
        <v>294574.95535716187</v>
      </c>
      <c r="M152" s="13">
        <v>294972.2130736988</v>
      </c>
      <c r="N152" s="13">
        <v>294374.79754576564</v>
      </c>
      <c r="O152" s="13">
        <v>294959.53882185422</v>
      </c>
      <c r="P152" s="13">
        <v>295730.20234282105</v>
      </c>
      <c r="Q152" s="13">
        <v>296917.19091309543</v>
      </c>
      <c r="R152" s="13">
        <v>296417.21936258499</v>
      </c>
      <c r="S152" s="13">
        <v>297000.66159370693</v>
      </c>
      <c r="T152" s="13">
        <v>295889.86851683131</v>
      </c>
    </row>
    <row r="153" spans="1:20" x14ac:dyDescent="0.3">
      <c r="A153" s="7" t="s">
        <v>281</v>
      </c>
      <c r="B153" s="7" t="s">
        <v>555</v>
      </c>
      <c r="C153" s="7">
        <v>1306</v>
      </c>
      <c r="D153" s="6" t="s">
        <v>8</v>
      </c>
      <c r="E153" s="7">
        <v>925</v>
      </c>
      <c r="F153" s="7" t="s">
        <v>439</v>
      </c>
      <c r="G153" s="7" t="s">
        <v>424</v>
      </c>
      <c r="H153" s="8" t="s">
        <v>308</v>
      </c>
      <c r="I153" s="13">
        <v>590139.09694856871</v>
      </c>
      <c r="J153" s="13">
        <v>574945.93857855175</v>
      </c>
      <c r="K153" s="13">
        <v>590217.23909301532</v>
      </c>
      <c r="L153" s="13">
        <v>589149.91071432375</v>
      </c>
      <c r="M153" s="13">
        <v>589944.42614739761</v>
      </c>
      <c r="N153" s="13">
        <v>588749.59509153129</v>
      </c>
      <c r="O153" s="13">
        <v>589919.07764370844</v>
      </c>
      <c r="P153" s="13">
        <v>591460.4046856421</v>
      </c>
      <c r="Q153" s="13">
        <v>593834.38182619086</v>
      </c>
      <c r="R153" s="13">
        <v>592834.43872516998</v>
      </c>
      <c r="S153" s="13">
        <v>594001.32318741386</v>
      </c>
      <c r="T153" s="13">
        <v>591779.73703366262</v>
      </c>
    </row>
    <row r="154" spans="1:20" x14ac:dyDescent="0.3">
      <c r="A154" s="7" t="s">
        <v>281</v>
      </c>
      <c r="B154" s="7" t="s">
        <v>555</v>
      </c>
      <c r="C154" s="7">
        <v>1306</v>
      </c>
      <c r="D154" s="6" t="s">
        <v>8</v>
      </c>
      <c r="E154" s="7">
        <v>907</v>
      </c>
      <c r="F154" s="7" t="s">
        <v>440</v>
      </c>
      <c r="G154" s="7" t="s">
        <v>424</v>
      </c>
      <c r="H154" s="8" t="s">
        <v>309</v>
      </c>
      <c r="I154" s="13">
        <v>1180278.1938971374</v>
      </c>
      <c r="J154" s="13">
        <v>1149891.8771571035</v>
      </c>
      <c r="K154" s="13">
        <v>1180434.4781860306</v>
      </c>
      <c r="L154" s="13">
        <v>1178299.8214286475</v>
      </c>
      <c r="M154" s="13">
        <v>1179888.8522947952</v>
      </c>
      <c r="N154" s="13">
        <v>1177499.1901830626</v>
      </c>
      <c r="O154" s="13">
        <v>1179838.1552874169</v>
      </c>
      <c r="P154" s="13">
        <v>1182920.8093712842</v>
      </c>
      <c r="Q154" s="13">
        <v>1187668.7636523817</v>
      </c>
      <c r="R154" s="13">
        <v>1185668.87745034</v>
      </c>
      <c r="S154" s="13">
        <v>1188002.6463748277</v>
      </c>
      <c r="T154" s="13">
        <v>1183559.4740673252</v>
      </c>
    </row>
    <row r="155" spans="1:20" x14ac:dyDescent="0.3">
      <c r="A155" s="7" t="s">
        <v>281</v>
      </c>
      <c r="B155" s="7" t="s">
        <v>555</v>
      </c>
      <c r="C155" s="7">
        <v>1306</v>
      </c>
      <c r="D155" s="6" t="s">
        <v>8</v>
      </c>
      <c r="E155" s="7">
        <v>905</v>
      </c>
      <c r="F155" s="7" t="s">
        <v>441</v>
      </c>
      <c r="G155" s="7" t="s">
        <v>424</v>
      </c>
      <c r="H155" s="8" t="s">
        <v>310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1185668.87745034</v>
      </c>
      <c r="S155" s="13">
        <v>1188002.6463748277</v>
      </c>
      <c r="T155" s="13">
        <v>1183559.4740673252</v>
      </c>
    </row>
    <row r="156" spans="1:20" x14ac:dyDescent="0.3">
      <c r="A156" s="7" t="s">
        <v>281</v>
      </c>
      <c r="B156" s="7" t="s">
        <v>555</v>
      </c>
      <c r="C156" s="7">
        <v>1306</v>
      </c>
      <c r="D156" s="6" t="s">
        <v>8</v>
      </c>
      <c r="E156" s="7">
        <v>924</v>
      </c>
      <c r="F156" s="7" t="s">
        <v>442</v>
      </c>
      <c r="G156" s="7" t="s">
        <v>424</v>
      </c>
      <c r="H156" s="8" t="s">
        <v>311</v>
      </c>
      <c r="I156" s="13">
        <v>1180278.1938971374</v>
      </c>
      <c r="J156" s="13">
        <v>1149891.8771571035</v>
      </c>
      <c r="K156" s="13">
        <v>1180434.4781860306</v>
      </c>
      <c r="L156" s="13">
        <v>1178299.8214286475</v>
      </c>
      <c r="M156" s="13">
        <v>1179888.8522947952</v>
      </c>
      <c r="N156" s="13">
        <v>1177499.1901830626</v>
      </c>
      <c r="O156" s="13">
        <v>1179838.1552874169</v>
      </c>
      <c r="P156" s="13">
        <v>1182920.8093712842</v>
      </c>
      <c r="Q156" s="13">
        <v>1187668.7636523817</v>
      </c>
      <c r="R156" s="13">
        <v>1185668.87745034</v>
      </c>
      <c r="S156" s="13">
        <v>1188002.6463748277</v>
      </c>
      <c r="T156" s="13">
        <v>1183559.4740673252</v>
      </c>
    </row>
    <row r="157" spans="1:20" x14ac:dyDescent="0.3">
      <c r="A157" s="7" t="s">
        <v>281</v>
      </c>
      <c r="B157" s="7" t="s">
        <v>555</v>
      </c>
      <c r="C157" s="7">
        <v>1306</v>
      </c>
      <c r="D157" s="6" t="s">
        <v>8</v>
      </c>
      <c r="E157" s="7">
        <v>925</v>
      </c>
      <c r="F157" s="7" t="s">
        <v>443</v>
      </c>
      <c r="G157" s="7" t="s">
        <v>424</v>
      </c>
      <c r="H157" s="8" t="s">
        <v>312</v>
      </c>
      <c r="I157" s="13">
        <v>295069.54847428435</v>
      </c>
      <c r="J157" s="13">
        <v>287472.96928927588</v>
      </c>
      <c r="K157" s="13">
        <v>295108.61954650766</v>
      </c>
      <c r="L157" s="13">
        <v>294574.95535716187</v>
      </c>
      <c r="M157" s="13">
        <v>294972.2130736988</v>
      </c>
      <c r="N157" s="13">
        <v>294374.79754576564</v>
      </c>
      <c r="O157" s="13">
        <v>294959.53882185422</v>
      </c>
      <c r="P157" s="13">
        <v>295730.20234282105</v>
      </c>
      <c r="Q157" s="13">
        <v>296917.19091309543</v>
      </c>
      <c r="R157" s="13">
        <v>296417.21936258499</v>
      </c>
      <c r="S157" s="13">
        <v>297000.66159370693</v>
      </c>
      <c r="T157" s="13">
        <v>295889.86851683131</v>
      </c>
    </row>
    <row r="158" spans="1:20" x14ac:dyDescent="0.3">
      <c r="A158" s="7" t="s">
        <v>281</v>
      </c>
      <c r="B158" s="7" t="s">
        <v>555</v>
      </c>
      <c r="C158" s="7">
        <v>1306</v>
      </c>
      <c r="D158" s="6" t="s">
        <v>8</v>
      </c>
      <c r="E158" s="7">
        <v>913</v>
      </c>
      <c r="F158" s="7" t="s">
        <v>444</v>
      </c>
      <c r="G158" s="7" t="s">
        <v>424</v>
      </c>
      <c r="H158" s="8" t="s">
        <v>313</v>
      </c>
      <c r="I158" s="13">
        <v>885208.64542285306</v>
      </c>
      <c r="J158" s="13">
        <v>862418.90786782757</v>
      </c>
      <c r="K158" s="13">
        <v>295108.61954650766</v>
      </c>
      <c r="L158" s="13">
        <v>883724.86607148568</v>
      </c>
      <c r="M158" s="13">
        <v>294972.2130736988</v>
      </c>
      <c r="N158" s="13">
        <v>294374.79754576564</v>
      </c>
      <c r="O158" s="13">
        <v>294959.53882185422</v>
      </c>
      <c r="P158" s="13">
        <v>295730.20234282105</v>
      </c>
      <c r="Q158" s="13">
        <v>296917.19091309543</v>
      </c>
      <c r="R158" s="13">
        <v>296417.21936258499</v>
      </c>
      <c r="S158" s="13">
        <v>297000.66159370693</v>
      </c>
      <c r="T158" s="13">
        <v>295889.86851683131</v>
      </c>
    </row>
    <row r="159" spans="1:20" x14ac:dyDescent="0.3">
      <c r="A159" s="7" t="s">
        <v>281</v>
      </c>
      <c r="B159" s="7" t="s">
        <v>555</v>
      </c>
      <c r="C159" s="7">
        <v>1306</v>
      </c>
      <c r="D159" s="6" t="s">
        <v>8</v>
      </c>
      <c r="E159" s="7">
        <v>905</v>
      </c>
      <c r="F159" s="7" t="s">
        <v>445</v>
      </c>
      <c r="G159" s="7" t="s">
        <v>424</v>
      </c>
      <c r="H159" s="8" t="s">
        <v>314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1177499.1901830626</v>
      </c>
      <c r="O159" s="13">
        <v>1179838.1552874169</v>
      </c>
      <c r="P159" s="13">
        <v>1182920.8093712842</v>
      </c>
      <c r="Q159" s="13">
        <v>1187668.7636523817</v>
      </c>
      <c r="R159" s="13">
        <v>0</v>
      </c>
      <c r="S159" s="13">
        <v>0</v>
      </c>
      <c r="T159" s="13">
        <v>0</v>
      </c>
    </row>
    <row r="160" spans="1:20" x14ac:dyDescent="0.3">
      <c r="A160" s="7" t="s">
        <v>281</v>
      </c>
      <c r="B160" s="7" t="s">
        <v>555</v>
      </c>
      <c r="C160" s="7">
        <v>1306</v>
      </c>
      <c r="D160" s="6" t="s">
        <v>8</v>
      </c>
      <c r="E160" s="7">
        <v>925</v>
      </c>
      <c r="F160" s="7" t="s">
        <v>446</v>
      </c>
      <c r="G160" s="7" t="s">
        <v>424</v>
      </c>
      <c r="H160" s="8" t="s">
        <v>315</v>
      </c>
      <c r="I160" s="13">
        <v>590139.09694856871</v>
      </c>
      <c r="J160" s="13">
        <v>574945.93857855175</v>
      </c>
      <c r="K160" s="13">
        <v>590217.23909301532</v>
      </c>
      <c r="L160" s="13">
        <v>589149.91071432375</v>
      </c>
      <c r="M160" s="13">
        <v>589944.42614739761</v>
      </c>
      <c r="N160" s="13">
        <v>588749.59509153129</v>
      </c>
      <c r="O160" s="13">
        <v>589919.07764370844</v>
      </c>
      <c r="P160" s="13">
        <v>591460.4046856421</v>
      </c>
      <c r="Q160" s="13">
        <v>593834.38182619086</v>
      </c>
      <c r="R160" s="13">
        <v>592834.43872516998</v>
      </c>
      <c r="S160" s="13">
        <v>594001.32318741386</v>
      </c>
      <c r="T160" s="13">
        <v>591779.73703366262</v>
      </c>
    </row>
    <row r="161" spans="1:20" x14ac:dyDescent="0.3">
      <c r="A161" s="7" t="s">
        <v>281</v>
      </c>
      <c r="B161" s="7" t="s">
        <v>555</v>
      </c>
      <c r="C161" s="7">
        <v>1306</v>
      </c>
      <c r="D161" s="6" t="s">
        <v>8</v>
      </c>
      <c r="E161" s="7">
        <v>925</v>
      </c>
      <c r="F161" s="7" t="s">
        <v>447</v>
      </c>
      <c r="G161" s="7" t="s">
        <v>424</v>
      </c>
      <c r="H161" s="8" t="s">
        <v>316</v>
      </c>
      <c r="I161" s="13">
        <v>590139.09694856871</v>
      </c>
      <c r="J161" s="13">
        <v>574945.93857855175</v>
      </c>
      <c r="K161" s="13">
        <v>590217.23909301532</v>
      </c>
      <c r="L161" s="13">
        <v>589149.91071432375</v>
      </c>
      <c r="M161" s="13">
        <v>589944.42614739761</v>
      </c>
      <c r="N161" s="13">
        <v>588749.59509153129</v>
      </c>
      <c r="O161" s="13">
        <v>589919.07764370844</v>
      </c>
      <c r="P161" s="13">
        <v>591460.4046856421</v>
      </c>
      <c r="Q161" s="13">
        <v>593834.38182619086</v>
      </c>
      <c r="R161" s="13">
        <v>592834.43872516998</v>
      </c>
      <c r="S161" s="13">
        <v>594001.32318741386</v>
      </c>
      <c r="T161" s="13">
        <v>591779.73703366262</v>
      </c>
    </row>
    <row r="162" spans="1:20" x14ac:dyDescent="0.3">
      <c r="A162" s="7" t="s">
        <v>281</v>
      </c>
      <c r="B162" s="7" t="s">
        <v>555</v>
      </c>
      <c r="C162" s="7">
        <v>1306</v>
      </c>
      <c r="D162" s="6" t="s">
        <v>8</v>
      </c>
      <c r="E162" s="7">
        <v>925</v>
      </c>
      <c r="F162" s="7" t="s">
        <v>448</v>
      </c>
      <c r="G162" s="7" t="s">
        <v>424</v>
      </c>
      <c r="H162" s="8" t="s">
        <v>317</v>
      </c>
      <c r="I162" s="13">
        <v>295069.54847428435</v>
      </c>
      <c r="J162" s="13">
        <v>287472.96928927588</v>
      </c>
      <c r="K162" s="13">
        <v>295108.61954650766</v>
      </c>
      <c r="L162" s="13">
        <v>294574.95535716187</v>
      </c>
      <c r="M162" s="13">
        <v>294972.2130736988</v>
      </c>
      <c r="N162" s="13">
        <v>294374.79754576564</v>
      </c>
      <c r="O162" s="13">
        <v>294959.53882185422</v>
      </c>
      <c r="P162" s="13">
        <v>295730.20234282105</v>
      </c>
      <c r="Q162" s="13">
        <v>296917.19091309543</v>
      </c>
      <c r="R162" s="13">
        <v>296417.21936258499</v>
      </c>
      <c r="S162" s="13">
        <v>297000.66159370693</v>
      </c>
      <c r="T162" s="13">
        <v>295889.86851683131</v>
      </c>
    </row>
    <row r="163" spans="1:20" x14ac:dyDescent="0.3">
      <c r="A163" s="7" t="s">
        <v>281</v>
      </c>
      <c r="B163" s="7" t="s">
        <v>555</v>
      </c>
      <c r="C163" s="7">
        <v>1306</v>
      </c>
      <c r="D163" s="6" t="s">
        <v>8</v>
      </c>
      <c r="E163" s="7">
        <v>907</v>
      </c>
      <c r="F163" s="7" t="s">
        <v>449</v>
      </c>
      <c r="G163" s="7" t="s">
        <v>424</v>
      </c>
      <c r="H163" s="8" t="s">
        <v>318</v>
      </c>
      <c r="I163" s="13">
        <v>885208.64542285306</v>
      </c>
      <c r="J163" s="13">
        <v>862418.90786782757</v>
      </c>
      <c r="K163" s="13">
        <v>885325.85863952292</v>
      </c>
      <c r="L163" s="13">
        <v>883724.86607148568</v>
      </c>
      <c r="M163" s="13">
        <v>884916.63922109641</v>
      </c>
      <c r="N163" s="13">
        <v>883124.39263729681</v>
      </c>
      <c r="O163" s="13">
        <v>884878.61646556261</v>
      </c>
      <c r="P163" s="13">
        <v>887190.60702846316</v>
      </c>
      <c r="Q163" s="13">
        <v>890751.57273928635</v>
      </c>
      <c r="R163" s="13">
        <v>889251.65808775497</v>
      </c>
      <c r="S163" s="13">
        <v>891001.98478112079</v>
      </c>
      <c r="T163" s="13">
        <v>887669.60555049393</v>
      </c>
    </row>
    <row r="164" spans="1:20" x14ac:dyDescent="0.3">
      <c r="A164" s="7" t="s">
        <v>281</v>
      </c>
      <c r="B164" s="7" t="s">
        <v>555</v>
      </c>
      <c r="C164" s="7">
        <v>1306</v>
      </c>
      <c r="D164" s="6" t="s">
        <v>8</v>
      </c>
      <c r="E164" s="7">
        <v>905</v>
      </c>
      <c r="F164" s="7" t="s">
        <v>450</v>
      </c>
      <c r="G164" s="7" t="s">
        <v>424</v>
      </c>
      <c r="H164" s="8" t="s">
        <v>319</v>
      </c>
      <c r="I164" s="13">
        <v>0</v>
      </c>
      <c r="J164" s="13">
        <v>0</v>
      </c>
      <c r="K164" s="13">
        <v>2951086.1954650762</v>
      </c>
      <c r="L164" s="13">
        <v>2945749.5535716186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2964172.1936258497</v>
      </c>
      <c r="S164" s="13">
        <v>2970006.6159370691</v>
      </c>
      <c r="T164" s="13">
        <v>0</v>
      </c>
    </row>
    <row r="165" spans="1:20" x14ac:dyDescent="0.3">
      <c r="A165" s="7" t="s">
        <v>281</v>
      </c>
      <c r="B165" s="7" t="s">
        <v>555</v>
      </c>
      <c r="C165" s="7">
        <v>1306</v>
      </c>
      <c r="D165" s="6" t="s">
        <v>8</v>
      </c>
      <c r="E165" s="7">
        <v>907</v>
      </c>
      <c r="F165" s="7" t="s">
        <v>451</v>
      </c>
      <c r="G165" s="7" t="s">
        <v>424</v>
      </c>
      <c r="H165" s="8" t="s">
        <v>320</v>
      </c>
      <c r="I165" s="13">
        <v>1180278.1938971374</v>
      </c>
      <c r="J165" s="13">
        <v>1149891.8771571035</v>
      </c>
      <c r="K165" s="13">
        <v>1180434.4781860306</v>
      </c>
      <c r="L165" s="13">
        <v>1178299.8214286475</v>
      </c>
      <c r="M165" s="13">
        <v>1179888.8522947952</v>
      </c>
      <c r="N165" s="13">
        <v>1177499.1901830626</v>
      </c>
      <c r="O165" s="13">
        <v>1179838.1552874169</v>
      </c>
      <c r="P165" s="13">
        <v>1182920.8093712842</v>
      </c>
      <c r="Q165" s="13">
        <v>1187668.7636523817</v>
      </c>
      <c r="R165" s="13">
        <v>1185668.87745034</v>
      </c>
      <c r="S165" s="13">
        <v>1188002.6463748277</v>
      </c>
      <c r="T165" s="13">
        <v>1183559.4740673252</v>
      </c>
    </row>
    <row r="166" spans="1:20" x14ac:dyDescent="0.3">
      <c r="A166" s="7" t="s">
        <v>281</v>
      </c>
      <c r="B166" s="7" t="s">
        <v>555</v>
      </c>
      <c r="C166" s="7">
        <v>1306</v>
      </c>
      <c r="D166" s="6" t="s">
        <v>8</v>
      </c>
      <c r="E166" s="7">
        <v>925</v>
      </c>
      <c r="F166" s="7" t="s">
        <v>452</v>
      </c>
      <c r="G166" s="7" t="s">
        <v>424</v>
      </c>
      <c r="H166" s="8" t="s">
        <v>321</v>
      </c>
      <c r="I166" s="13">
        <v>590139.09694856871</v>
      </c>
      <c r="J166" s="13">
        <v>574945.93857855175</v>
      </c>
      <c r="K166" s="13">
        <v>590217.23909301532</v>
      </c>
      <c r="L166" s="13">
        <v>589149.91071432375</v>
      </c>
      <c r="M166" s="13">
        <v>589944.42614739761</v>
      </c>
      <c r="N166" s="13">
        <v>588749.59509153129</v>
      </c>
      <c r="O166" s="13">
        <v>589919.07764370844</v>
      </c>
      <c r="P166" s="13">
        <v>591460.4046856421</v>
      </c>
      <c r="Q166" s="13">
        <v>593834.38182619086</v>
      </c>
      <c r="R166" s="13">
        <v>592834.43872516998</v>
      </c>
      <c r="S166" s="13">
        <v>594001.32318741386</v>
      </c>
      <c r="T166" s="13">
        <v>591779.73703366262</v>
      </c>
    </row>
    <row r="167" spans="1:20" x14ac:dyDescent="0.3">
      <c r="A167" s="7" t="s">
        <v>281</v>
      </c>
      <c r="B167" s="7" t="s">
        <v>555</v>
      </c>
      <c r="C167" s="7">
        <v>1306</v>
      </c>
      <c r="D167" s="6" t="s">
        <v>8</v>
      </c>
      <c r="E167" s="7">
        <v>905</v>
      </c>
      <c r="F167" s="7" t="s">
        <v>453</v>
      </c>
      <c r="G167" s="7" t="s">
        <v>424</v>
      </c>
      <c r="H167" s="8" t="s">
        <v>322</v>
      </c>
      <c r="I167" s="13">
        <v>236055.63877942748</v>
      </c>
      <c r="J167" s="13">
        <v>229978.37543142069</v>
      </c>
      <c r="K167" s="13">
        <v>236086.89563720609</v>
      </c>
      <c r="L167" s="13">
        <v>235659.96428572951</v>
      </c>
      <c r="M167" s="13">
        <v>235977.77045895904</v>
      </c>
      <c r="N167" s="13">
        <v>235499.83803661249</v>
      </c>
      <c r="O167" s="13">
        <v>235967.63105748338</v>
      </c>
      <c r="P167" s="13">
        <v>236584.16187425682</v>
      </c>
      <c r="Q167" s="13">
        <v>237533.75273047635</v>
      </c>
      <c r="R167" s="13">
        <v>237133.77549006799</v>
      </c>
      <c r="S167" s="13">
        <v>237600.52927496552</v>
      </c>
      <c r="T167" s="13">
        <v>236711.89481346504</v>
      </c>
    </row>
    <row r="168" spans="1:20" x14ac:dyDescent="0.3">
      <c r="A168" s="7" t="s">
        <v>281</v>
      </c>
      <c r="B168" s="7" t="s">
        <v>555</v>
      </c>
      <c r="C168" s="7">
        <v>1306</v>
      </c>
      <c r="D168" s="6" t="s">
        <v>8</v>
      </c>
      <c r="E168" s="7">
        <v>925</v>
      </c>
      <c r="F168" s="7" t="s">
        <v>454</v>
      </c>
      <c r="G168" s="7" t="s">
        <v>424</v>
      </c>
      <c r="H168" s="8" t="s">
        <v>323</v>
      </c>
      <c r="I168" s="13">
        <v>295069.54847428435</v>
      </c>
      <c r="J168" s="13">
        <v>287472.96928927588</v>
      </c>
      <c r="K168" s="13">
        <v>295108.61954650766</v>
      </c>
      <c r="L168" s="13">
        <v>294574.95535716187</v>
      </c>
      <c r="M168" s="13">
        <v>294972.2130736988</v>
      </c>
      <c r="N168" s="13">
        <v>294374.79754576564</v>
      </c>
      <c r="O168" s="13">
        <v>294959.53882185422</v>
      </c>
      <c r="P168" s="13">
        <v>295730.20234282105</v>
      </c>
      <c r="Q168" s="13">
        <v>296917.19091309543</v>
      </c>
      <c r="R168" s="13">
        <v>296417.21936258499</v>
      </c>
      <c r="S168" s="13">
        <v>297000.66159370693</v>
      </c>
      <c r="T168" s="13">
        <v>295889.86851683131</v>
      </c>
    </row>
    <row r="169" spans="1:20" x14ac:dyDescent="0.3">
      <c r="A169" s="7" t="s">
        <v>281</v>
      </c>
      <c r="B169" s="7" t="s">
        <v>555</v>
      </c>
      <c r="C169" s="7">
        <v>1306</v>
      </c>
      <c r="D169" s="6" t="s">
        <v>8</v>
      </c>
      <c r="E169" s="7">
        <v>925</v>
      </c>
      <c r="F169" s="7" t="s">
        <v>455</v>
      </c>
      <c r="G169" s="7" t="s">
        <v>424</v>
      </c>
      <c r="H169" s="8" t="s">
        <v>324</v>
      </c>
      <c r="I169" s="13">
        <v>590139.09694856871</v>
      </c>
      <c r="J169" s="13">
        <v>574945.93857855175</v>
      </c>
      <c r="K169" s="13">
        <v>590217.23909301532</v>
      </c>
      <c r="L169" s="13">
        <v>589149.91071432375</v>
      </c>
      <c r="M169" s="13">
        <v>589944.42614739761</v>
      </c>
      <c r="N169" s="13">
        <v>588749.59509153129</v>
      </c>
      <c r="O169" s="13">
        <v>589919.07764370844</v>
      </c>
      <c r="P169" s="13">
        <v>591460.4046856421</v>
      </c>
      <c r="Q169" s="13">
        <v>593834.38182619086</v>
      </c>
      <c r="R169" s="13">
        <v>592834.43872516998</v>
      </c>
      <c r="S169" s="13">
        <v>594001.32318741386</v>
      </c>
      <c r="T169" s="13">
        <v>591779.73703366262</v>
      </c>
    </row>
    <row r="170" spans="1:20" x14ac:dyDescent="0.3">
      <c r="A170" s="7" t="s">
        <v>281</v>
      </c>
      <c r="B170" s="7" t="s">
        <v>555</v>
      </c>
      <c r="C170" s="7">
        <v>1306</v>
      </c>
      <c r="D170" s="6" t="s">
        <v>8</v>
      </c>
      <c r="E170" s="7">
        <v>922</v>
      </c>
      <c r="F170" s="7" t="s">
        <v>456</v>
      </c>
      <c r="G170" s="7" t="s">
        <v>424</v>
      </c>
      <c r="H170" s="8" t="s">
        <v>325</v>
      </c>
      <c r="I170" s="13">
        <v>295069.54847428435</v>
      </c>
      <c r="J170" s="13">
        <v>287472.96928927588</v>
      </c>
      <c r="K170" s="13">
        <v>295108.61954650766</v>
      </c>
      <c r="L170" s="13">
        <v>294574.95535716187</v>
      </c>
      <c r="M170" s="13">
        <v>294972.2130736988</v>
      </c>
      <c r="N170" s="13">
        <v>294374.79754576564</v>
      </c>
      <c r="O170" s="13">
        <v>294959.53882185422</v>
      </c>
      <c r="P170" s="13">
        <v>295730.20234282105</v>
      </c>
      <c r="Q170" s="13">
        <v>296917.19091309543</v>
      </c>
      <c r="R170" s="13">
        <v>296417.21936258499</v>
      </c>
      <c r="S170" s="13">
        <v>297000.66159370693</v>
      </c>
      <c r="T170" s="13">
        <v>295889.86851683131</v>
      </c>
    </row>
    <row r="171" spans="1:20" x14ac:dyDescent="0.3">
      <c r="A171" s="7" t="s">
        <v>281</v>
      </c>
      <c r="B171" s="7" t="s">
        <v>555</v>
      </c>
      <c r="C171" s="7">
        <v>1306</v>
      </c>
      <c r="D171" s="6" t="s">
        <v>8</v>
      </c>
      <c r="E171" s="7">
        <v>913</v>
      </c>
      <c r="F171" s="7" t="s">
        <v>457</v>
      </c>
      <c r="G171" s="7" t="s">
        <v>424</v>
      </c>
      <c r="H171" s="8" t="s">
        <v>326</v>
      </c>
      <c r="I171" s="13">
        <v>0</v>
      </c>
      <c r="J171" s="13">
        <v>0</v>
      </c>
      <c r="K171" s="13">
        <v>590217.23909301532</v>
      </c>
      <c r="L171" s="13">
        <v>0</v>
      </c>
      <c r="M171" s="13">
        <v>0</v>
      </c>
      <c r="N171" s="13">
        <v>0</v>
      </c>
      <c r="O171" s="13">
        <v>589919.07764370844</v>
      </c>
      <c r="P171" s="13">
        <v>0</v>
      </c>
      <c r="Q171" s="13">
        <v>0</v>
      </c>
      <c r="R171" s="13">
        <v>0</v>
      </c>
      <c r="S171" s="13">
        <v>594001.32318741386</v>
      </c>
      <c r="T171" s="13">
        <v>0</v>
      </c>
    </row>
    <row r="172" spans="1:20" x14ac:dyDescent="0.3">
      <c r="A172" s="7" t="s">
        <v>281</v>
      </c>
      <c r="B172" s="7" t="s">
        <v>555</v>
      </c>
      <c r="C172" s="7">
        <v>1306</v>
      </c>
      <c r="D172" s="6" t="s">
        <v>8</v>
      </c>
      <c r="E172" s="7">
        <v>925</v>
      </c>
      <c r="F172" s="7" t="s">
        <v>458</v>
      </c>
      <c r="G172" s="7" t="s">
        <v>424</v>
      </c>
      <c r="H172" s="8" t="s">
        <v>327</v>
      </c>
      <c r="I172" s="13">
        <v>590139.09694856871</v>
      </c>
      <c r="J172" s="13">
        <v>574945.93857855175</v>
      </c>
      <c r="K172" s="13">
        <v>590217.23909301532</v>
      </c>
      <c r="L172" s="13">
        <v>589149.91071432375</v>
      </c>
      <c r="M172" s="13">
        <v>589944.42614739761</v>
      </c>
      <c r="N172" s="13">
        <v>588749.59509153129</v>
      </c>
      <c r="O172" s="13">
        <v>589919.07764370844</v>
      </c>
      <c r="P172" s="13">
        <v>591460.4046856421</v>
      </c>
      <c r="Q172" s="13">
        <v>593834.38182619086</v>
      </c>
      <c r="R172" s="13">
        <v>592834.43872516998</v>
      </c>
      <c r="S172" s="13">
        <v>594001.32318741386</v>
      </c>
      <c r="T172" s="13">
        <v>591779.73703366262</v>
      </c>
    </row>
    <row r="173" spans="1:20" x14ac:dyDescent="0.3">
      <c r="A173" s="7" t="s">
        <v>281</v>
      </c>
      <c r="B173" s="7" t="s">
        <v>555</v>
      </c>
      <c r="C173" s="7">
        <v>1306</v>
      </c>
      <c r="D173" s="6" t="s">
        <v>8</v>
      </c>
      <c r="E173" s="7">
        <v>925</v>
      </c>
      <c r="F173" s="7" t="s">
        <v>459</v>
      </c>
      <c r="G173" s="7" t="s">
        <v>424</v>
      </c>
      <c r="H173" s="8" t="s">
        <v>328</v>
      </c>
      <c r="I173" s="13">
        <v>295069.54847428435</v>
      </c>
      <c r="J173" s="13">
        <v>287472.96928927588</v>
      </c>
      <c r="K173" s="13">
        <v>295108.61954650766</v>
      </c>
      <c r="L173" s="13">
        <v>294574.95535716187</v>
      </c>
      <c r="M173" s="13">
        <v>294972.2130736988</v>
      </c>
      <c r="N173" s="13">
        <v>294374.79754576564</v>
      </c>
      <c r="O173" s="13">
        <v>294959.53882185422</v>
      </c>
      <c r="P173" s="13">
        <v>295730.20234282105</v>
      </c>
      <c r="Q173" s="13">
        <v>296917.19091309543</v>
      </c>
      <c r="R173" s="13">
        <v>296417.21936258499</v>
      </c>
      <c r="S173" s="13">
        <v>297000.66159370693</v>
      </c>
      <c r="T173" s="13">
        <v>295889.86851683131</v>
      </c>
    </row>
    <row r="174" spans="1:20" x14ac:dyDescent="0.3">
      <c r="A174" s="7" t="s">
        <v>281</v>
      </c>
      <c r="B174" s="7" t="s">
        <v>555</v>
      </c>
      <c r="C174" s="7">
        <v>1306</v>
      </c>
      <c r="D174" s="6" t="s">
        <v>8</v>
      </c>
      <c r="E174" s="7">
        <v>925</v>
      </c>
      <c r="F174" s="7" t="s">
        <v>460</v>
      </c>
      <c r="G174" s="7" t="s">
        <v>424</v>
      </c>
      <c r="H174" s="8" t="s">
        <v>329</v>
      </c>
      <c r="I174" s="13">
        <v>118027.81938971374</v>
      </c>
      <c r="J174" s="13">
        <v>114989.18771571034</v>
      </c>
      <c r="K174" s="13">
        <v>118043.44781860305</v>
      </c>
      <c r="L174" s="13">
        <v>117829.98214286476</v>
      </c>
      <c r="M174" s="13">
        <v>117988.88522947952</v>
      </c>
      <c r="N174" s="13">
        <v>117749.91901830625</v>
      </c>
      <c r="O174" s="13">
        <v>117983.81552874169</v>
      </c>
      <c r="P174" s="13">
        <v>118292.08093712841</v>
      </c>
      <c r="Q174" s="13">
        <v>118766.87636523817</v>
      </c>
      <c r="R174" s="13">
        <v>118566.88774503399</v>
      </c>
      <c r="S174" s="13">
        <v>118800.26463748276</v>
      </c>
      <c r="T174" s="13">
        <v>118355.94740673252</v>
      </c>
    </row>
    <row r="175" spans="1:20" x14ac:dyDescent="0.3">
      <c r="A175" s="7" t="s">
        <v>281</v>
      </c>
      <c r="B175" s="7" t="s">
        <v>555</v>
      </c>
      <c r="C175" s="7">
        <v>1306</v>
      </c>
      <c r="D175" s="6" t="s">
        <v>8</v>
      </c>
      <c r="E175" s="7">
        <v>925</v>
      </c>
      <c r="F175" s="7" t="s">
        <v>461</v>
      </c>
      <c r="G175" s="7" t="s">
        <v>424</v>
      </c>
      <c r="H175" s="8" t="s">
        <v>330</v>
      </c>
      <c r="I175" s="13">
        <v>177041.7290845706</v>
      </c>
      <c r="J175" s="13">
        <v>172483.7815735655</v>
      </c>
      <c r="K175" s="13">
        <v>177065.17172790458</v>
      </c>
      <c r="L175" s="13">
        <v>176744.97321429712</v>
      </c>
      <c r="M175" s="13">
        <v>176983.32784421928</v>
      </c>
      <c r="N175" s="13">
        <v>176624.87852745937</v>
      </c>
      <c r="O175" s="13">
        <v>176975.72329311253</v>
      </c>
      <c r="P175" s="13">
        <v>177438.12140569263</v>
      </c>
      <c r="Q175" s="13">
        <v>178150.31454785727</v>
      </c>
      <c r="R175" s="13">
        <v>177850.33161755098</v>
      </c>
      <c r="S175" s="13">
        <v>178200.39695622414</v>
      </c>
      <c r="T175" s="13">
        <v>177533.92111009877</v>
      </c>
    </row>
    <row r="176" spans="1:20" x14ac:dyDescent="0.3">
      <c r="A176" s="7" t="s">
        <v>281</v>
      </c>
      <c r="B176" s="7" t="s">
        <v>555</v>
      </c>
      <c r="C176" s="7">
        <v>1306</v>
      </c>
      <c r="D176" s="6" t="s">
        <v>8</v>
      </c>
      <c r="E176" s="7">
        <v>925</v>
      </c>
      <c r="F176" s="7" t="s">
        <v>462</v>
      </c>
      <c r="G176" s="7" t="s">
        <v>424</v>
      </c>
      <c r="H176" s="8" t="s">
        <v>331</v>
      </c>
      <c r="I176" s="13">
        <v>590139.09694856871</v>
      </c>
      <c r="J176" s="13">
        <v>574945.93857855175</v>
      </c>
      <c r="K176" s="13">
        <v>590217.23909301532</v>
      </c>
      <c r="L176" s="13">
        <v>589149.91071432375</v>
      </c>
      <c r="M176" s="13">
        <v>589944.42614739761</v>
      </c>
      <c r="N176" s="13">
        <v>588749.59509153129</v>
      </c>
      <c r="O176" s="13">
        <v>589919.07764370844</v>
      </c>
      <c r="P176" s="13">
        <v>591460.4046856421</v>
      </c>
      <c r="Q176" s="13">
        <v>593834.38182619086</v>
      </c>
      <c r="R176" s="13">
        <v>592834.43872516998</v>
      </c>
      <c r="S176" s="13">
        <v>594001.32318741386</v>
      </c>
      <c r="T176" s="13">
        <v>591779.73703366262</v>
      </c>
    </row>
    <row r="177" spans="1:20" x14ac:dyDescent="0.3">
      <c r="A177" s="7" t="s">
        <v>281</v>
      </c>
      <c r="B177" s="7" t="s">
        <v>555</v>
      </c>
      <c r="C177" s="7">
        <v>1306</v>
      </c>
      <c r="D177" s="6" t="s">
        <v>8</v>
      </c>
      <c r="E177" s="7">
        <v>905</v>
      </c>
      <c r="F177" s="7" t="s">
        <v>463</v>
      </c>
      <c r="G177" s="7" t="s">
        <v>424</v>
      </c>
      <c r="H177" s="8" t="s">
        <v>332</v>
      </c>
      <c r="I177" s="13">
        <v>590139.09694856871</v>
      </c>
      <c r="J177" s="13">
        <v>574945.93857855175</v>
      </c>
      <c r="K177" s="13">
        <v>590217.23909301532</v>
      </c>
      <c r="L177" s="13">
        <v>589149.91071432375</v>
      </c>
      <c r="M177" s="13">
        <v>589944.42614739761</v>
      </c>
      <c r="N177" s="13">
        <v>588749.59509153129</v>
      </c>
      <c r="O177" s="13">
        <v>589919.07764370844</v>
      </c>
      <c r="P177" s="13">
        <v>591460.4046856421</v>
      </c>
      <c r="Q177" s="13">
        <v>593834.38182619086</v>
      </c>
      <c r="R177" s="13">
        <v>592834.43872516998</v>
      </c>
      <c r="S177" s="13">
        <v>594001.32318741386</v>
      </c>
      <c r="T177" s="13">
        <v>591779.73703366262</v>
      </c>
    </row>
    <row r="178" spans="1:20" x14ac:dyDescent="0.3">
      <c r="A178" s="7" t="s">
        <v>281</v>
      </c>
      <c r="B178" s="7" t="s">
        <v>555</v>
      </c>
      <c r="C178" s="7">
        <v>1306</v>
      </c>
      <c r="D178" s="6" t="s">
        <v>8</v>
      </c>
      <c r="E178" s="7">
        <v>913</v>
      </c>
      <c r="F178" s="7" t="s">
        <v>464</v>
      </c>
      <c r="G178" s="7" t="s">
        <v>424</v>
      </c>
      <c r="H178" s="8" t="s">
        <v>333</v>
      </c>
      <c r="I178" s="13">
        <v>0</v>
      </c>
      <c r="J178" s="13">
        <v>0</v>
      </c>
      <c r="K178" s="13">
        <v>0</v>
      </c>
      <c r="L178" s="13">
        <v>589149.91071432375</v>
      </c>
      <c r="M178" s="13">
        <v>0</v>
      </c>
      <c r="N178" s="13">
        <v>588749.59509153129</v>
      </c>
      <c r="O178" s="13">
        <v>0</v>
      </c>
      <c r="P178" s="13">
        <v>0</v>
      </c>
      <c r="Q178" s="13">
        <v>0</v>
      </c>
      <c r="R178" s="13">
        <v>592834.43872516998</v>
      </c>
      <c r="S178" s="13">
        <v>0</v>
      </c>
      <c r="T178" s="13">
        <v>0</v>
      </c>
    </row>
    <row r="179" spans="1:20" x14ac:dyDescent="0.3">
      <c r="A179" s="7" t="s">
        <v>281</v>
      </c>
      <c r="B179" s="7" t="s">
        <v>555</v>
      </c>
      <c r="C179" s="7">
        <v>1306</v>
      </c>
      <c r="D179" s="6" t="s">
        <v>8</v>
      </c>
      <c r="E179" s="7">
        <v>905</v>
      </c>
      <c r="F179" s="7" t="s">
        <v>465</v>
      </c>
      <c r="G179" s="7" t="s">
        <v>424</v>
      </c>
      <c r="H179" s="8" t="s">
        <v>334</v>
      </c>
      <c r="I179" s="13">
        <v>0</v>
      </c>
      <c r="J179" s="13">
        <v>0</v>
      </c>
      <c r="K179" s="13">
        <v>0</v>
      </c>
      <c r="L179" s="13">
        <v>589149.91071432375</v>
      </c>
      <c r="M179" s="13">
        <v>0</v>
      </c>
      <c r="N179" s="13">
        <v>0</v>
      </c>
      <c r="O179" s="13">
        <v>0</v>
      </c>
      <c r="P179" s="13">
        <v>591460.4046856421</v>
      </c>
      <c r="Q179" s="13">
        <v>0</v>
      </c>
      <c r="R179" s="13">
        <v>0</v>
      </c>
      <c r="S179" s="13">
        <v>0</v>
      </c>
      <c r="T179" s="13">
        <v>591779.73703366262</v>
      </c>
    </row>
    <row r="180" spans="1:20" x14ac:dyDescent="0.3">
      <c r="A180" s="7" t="s">
        <v>281</v>
      </c>
      <c r="B180" s="7" t="s">
        <v>555</v>
      </c>
      <c r="C180" s="7">
        <v>1306</v>
      </c>
      <c r="D180" s="6" t="s">
        <v>8</v>
      </c>
      <c r="E180" s="7">
        <v>925</v>
      </c>
      <c r="F180" s="7" t="s">
        <v>466</v>
      </c>
      <c r="G180" s="7" t="s">
        <v>424</v>
      </c>
      <c r="H180" s="8" t="s">
        <v>335</v>
      </c>
      <c r="I180" s="13">
        <v>885208.64542285306</v>
      </c>
      <c r="J180" s="13">
        <v>862418.90786782757</v>
      </c>
      <c r="K180" s="13">
        <v>885325.85863952292</v>
      </c>
      <c r="L180" s="13">
        <v>883724.86607148568</v>
      </c>
      <c r="M180" s="13">
        <v>884916.63922109641</v>
      </c>
      <c r="N180" s="13">
        <v>883124.39263729681</v>
      </c>
      <c r="O180" s="13">
        <v>884878.61646556261</v>
      </c>
      <c r="P180" s="13">
        <v>887190.60702846316</v>
      </c>
      <c r="Q180" s="13">
        <v>890751.57273928635</v>
      </c>
      <c r="R180" s="13">
        <v>889251.65808775497</v>
      </c>
      <c r="S180" s="13">
        <v>891001.98478112079</v>
      </c>
      <c r="T180" s="13">
        <v>887669.60555049393</v>
      </c>
    </row>
    <row r="181" spans="1:20" x14ac:dyDescent="0.3">
      <c r="A181" s="7" t="s">
        <v>281</v>
      </c>
      <c r="B181" s="7" t="s">
        <v>555</v>
      </c>
      <c r="C181" s="7">
        <v>1306</v>
      </c>
      <c r="D181" s="6" t="s">
        <v>8</v>
      </c>
      <c r="E181" s="7">
        <v>925</v>
      </c>
      <c r="F181" s="7" t="s">
        <v>467</v>
      </c>
      <c r="G181" s="7" t="s">
        <v>424</v>
      </c>
      <c r="H181" s="8" t="s">
        <v>336</v>
      </c>
      <c r="I181" s="13">
        <v>295069.54847428435</v>
      </c>
      <c r="J181" s="13">
        <v>287472.96928927588</v>
      </c>
      <c r="K181" s="13">
        <v>295108.61954650766</v>
      </c>
      <c r="L181" s="13">
        <v>294574.95535716187</v>
      </c>
      <c r="M181" s="13">
        <v>294972.2130736988</v>
      </c>
      <c r="N181" s="13">
        <v>294374.79754576564</v>
      </c>
      <c r="O181" s="13">
        <v>294959.53882185422</v>
      </c>
      <c r="P181" s="13">
        <v>295730.20234282105</v>
      </c>
      <c r="Q181" s="13">
        <v>296917.19091309543</v>
      </c>
      <c r="R181" s="13">
        <v>296417.21936258499</v>
      </c>
      <c r="S181" s="13">
        <v>297000.66159370693</v>
      </c>
      <c r="T181" s="13">
        <v>295889.86851683131</v>
      </c>
    </row>
    <row r="182" spans="1:20" x14ac:dyDescent="0.3">
      <c r="A182" s="7" t="s">
        <v>281</v>
      </c>
      <c r="B182" s="7" t="s">
        <v>555</v>
      </c>
      <c r="C182" s="7">
        <v>1306</v>
      </c>
      <c r="D182" s="6" t="s">
        <v>8</v>
      </c>
      <c r="E182" s="7">
        <v>925</v>
      </c>
      <c r="F182" s="7" t="s">
        <v>468</v>
      </c>
      <c r="G182" s="7" t="s">
        <v>424</v>
      </c>
      <c r="H182" s="8" t="s">
        <v>337</v>
      </c>
      <c r="I182" s="13">
        <v>295069.54847428435</v>
      </c>
      <c r="J182" s="13">
        <v>287472.96928927588</v>
      </c>
      <c r="K182" s="13">
        <v>295108.61954650766</v>
      </c>
      <c r="L182" s="13">
        <v>294574.95535716187</v>
      </c>
      <c r="M182" s="13">
        <v>294972.2130736988</v>
      </c>
      <c r="N182" s="13">
        <v>294374.79754576564</v>
      </c>
      <c r="O182" s="13">
        <v>294959.53882185422</v>
      </c>
      <c r="P182" s="13">
        <v>295730.20234282105</v>
      </c>
      <c r="Q182" s="13">
        <v>296917.19091309543</v>
      </c>
      <c r="R182" s="13">
        <v>296417.21936258499</v>
      </c>
      <c r="S182" s="13">
        <v>297000.66159370693</v>
      </c>
      <c r="T182" s="13">
        <v>295889.86851683131</v>
      </c>
    </row>
    <row r="183" spans="1:20" x14ac:dyDescent="0.3">
      <c r="A183" s="7" t="s">
        <v>281</v>
      </c>
      <c r="B183" s="7" t="s">
        <v>555</v>
      </c>
      <c r="C183" s="7">
        <v>1306</v>
      </c>
      <c r="D183" s="7" t="s">
        <v>253</v>
      </c>
      <c r="E183" s="7">
        <v>999</v>
      </c>
      <c r="F183" s="7" t="s">
        <v>253</v>
      </c>
      <c r="G183" s="7" t="s">
        <v>424</v>
      </c>
      <c r="H183" s="8" t="s">
        <v>291</v>
      </c>
      <c r="I183" s="13">
        <v>12392921.035919942</v>
      </c>
      <c r="J183" s="13">
        <v>86241890.786782756</v>
      </c>
      <c r="K183" s="13">
        <v>17706517.172790457</v>
      </c>
      <c r="L183" s="13">
        <v>23565996.428572949</v>
      </c>
      <c r="M183" s="13">
        <v>29497221.30736988</v>
      </c>
      <c r="N183" s="13">
        <v>44156219.631864846</v>
      </c>
      <c r="O183" s="13">
        <v>29495953.882185422</v>
      </c>
      <c r="P183" s="13">
        <v>44359530.351423159</v>
      </c>
      <c r="Q183" s="13">
        <v>29691719.091309544</v>
      </c>
      <c r="R183" s="13">
        <v>71140132.6470204</v>
      </c>
      <c r="S183" s="13">
        <v>29700066.159370691</v>
      </c>
      <c r="T183" s="13">
        <v>71013568.444039509</v>
      </c>
    </row>
    <row r="184" spans="1:20" x14ac:dyDescent="0.3">
      <c r="A184" s="7" t="s">
        <v>281</v>
      </c>
      <c r="B184" s="7" t="s">
        <v>555</v>
      </c>
      <c r="C184" s="7">
        <v>1306</v>
      </c>
      <c r="D184" s="6" t="s">
        <v>8</v>
      </c>
      <c r="E184" s="7">
        <v>926</v>
      </c>
      <c r="F184" s="7" t="s">
        <v>469</v>
      </c>
      <c r="G184" s="7" t="s">
        <v>425</v>
      </c>
      <c r="H184" s="8" t="s">
        <v>338</v>
      </c>
      <c r="I184" s="13">
        <v>24589129.039523695</v>
      </c>
      <c r="J184" s="13">
        <v>23956080.77410632</v>
      </c>
      <c r="K184" s="13">
        <v>24592384.962208968</v>
      </c>
      <c r="L184" s="13">
        <v>24547912.946430154</v>
      </c>
      <c r="M184" s="13">
        <v>24581017.756141566</v>
      </c>
      <c r="N184" s="13">
        <v>24531233.128813799</v>
      </c>
      <c r="O184" s="13">
        <v>24579961.568487849</v>
      </c>
      <c r="P184" s="13">
        <v>24644183.528568421</v>
      </c>
      <c r="Q184" s="13">
        <v>24743099.24275795</v>
      </c>
      <c r="R184" s="13">
        <v>24701434.94688208</v>
      </c>
      <c r="S184" s="13">
        <v>24750055.132808909</v>
      </c>
      <c r="T184" s="13">
        <v>24657489.043069273</v>
      </c>
    </row>
    <row r="185" spans="1:20" x14ac:dyDescent="0.3">
      <c r="A185" s="7" t="s">
        <v>281</v>
      </c>
      <c r="B185" s="7" t="s">
        <v>555</v>
      </c>
      <c r="C185" s="7">
        <v>1306</v>
      </c>
      <c r="D185" s="6" t="s">
        <v>8</v>
      </c>
      <c r="E185" s="7">
        <v>926</v>
      </c>
      <c r="F185" s="7" t="s">
        <v>470</v>
      </c>
      <c r="G185" s="7" t="s">
        <v>425</v>
      </c>
      <c r="H185" s="8" t="s">
        <v>339</v>
      </c>
      <c r="I185" s="13">
        <v>24589129.039523695</v>
      </c>
      <c r="J185" s="13">
        <v>23956080.77410632</v>
      </c>
      <c r="K185" s="13">
        <v>24592384.962208968</v>
      </c>
      <c r="L185" s="13">
        <v>24547912.946430154</v>
      </c>
      <c r="M185" s="13">
        <v>24581017.756141566</v>
      </c>
      <c r="N185" s="13">
        <v>24531233.128813799</v>
      </c>
      <c r="O185" s="13">
        <v>24579961.568487849</v>
      </c>
      <c r="P185" s="13">
        <v>24644183.528568421</v>
      </c>
      <c r="Q185" s="13">
        <v>24743099.24275795</v>
      </c>
      <c r="R185" s="13">
        <v>24701434.94688208</v>
      </c>
      <c r="S185" s="13">
        <v>24750055.132808909</v>
      </c>
      <c r="T185" s="13">
        <v>24657489.043069273</v>
      </c>
    </row>
    <row r="186" spans="1:20" x14ac:dyDescent="0.3">
      <c r="A186" s="7" t="s">
        <v>281</v>
      </c>
      <c r="B186" s="7" t="s">
        <v>555</v>
      </c>
      <c r="C186" s="7">
        <v>1306</v>
      </c>
      <c r="D186" s="6" t="s">
        <v>8</v>
      </c>
      <c r="E186" s="7">
        <v>926</v>
      </c>
      <c r="F186" s="7" t="s">
        <v>471</v>
      </c>
      <c r="G186" s="7" t="s">
        <v>425</v>
      </c>
      <c r="H186" s="8" t="s">
        <v>340</v>
      </c>
      <c r="I186" s="13">
        <v>34424780.655333176</v>
      </c>
      <c r="J186" s="13">
        <v>33538513.083748851</v>
      </c>
      <c r="K186" s="13">
        <v>34429338.947092555</v>
      </c>
      <c r="L186" s="13">
        <v>34367078.12500222</v>
      </c>
      <c r="M186" s="13">
        <v>34413424.858598195</v>
      </c>
      <c r="N186" s="13">
        <v>34343726.380339324</v>
      </c>
      <c r="O186" s="13">
        <v>34411946.195882991</v>
      </c>
      <c r="P186" s="13">
        <v>34501856.939995788</v>
      </c>
      <c r="Q186" s="13">
        <v>34640338.939861134</v>
      </c>
      <c r="R186" s="13">
        <v>34582008.925634913</v>
      </c>
      <c r="S186" s="13">
        <v>34650077.185932472</v>
      </c>
      <c r="T186" s="13">
        <v>34520484.660296984</v>
      </c>
    </row>
    <row r="187" spans="1:20" x14ac:dyDescent="0.3">
      <c r="A187" s="7" t="s">
        <v>281</v>
      </c>
      <c r="B187" s="7" t="s">
        <v>555</v>
      </c>
      <c r="C187" s="7">
        <v>1306</v>
      </c>
      <c r="D187" s="6" t="s">
        <v>8</v>
      </c>
      <c r="E187" s="7">
        <v>926</v>
      </c>
      <c r="F187" s="7" t="s">
        <v>472</v>
      </c>
      <c r="G187" s="7" t="s">
        <v>425</v>
      </c>
      <c r="H187" s="8" t="s">
        <v>341</v>
      </c>
      <c r="I187" s="13">
        <v>24589129.039523695</v>
      </c>
      <c r="J187" s="13">
        <v>23956080.77410632</v>
      </c>
      <c r="K187" s="13">
        <v>24592384.962208968</v>
      </c>
      <c r="L187" s="13">
        <v>24547912.946430154</v>
      </c>
      <c r="M187" s="13">
        <v>24581017.756141566</v>
      </c>
      <c r="N187" s="13">
        <v>24531233.128813799</v>
      </c>
      <c r="O187" s="13">
        <v>24579961.568487849</v>
      </c>
      <c r="P187" s="13">
        <v>24644183.528568421</v>
      </c>
      <c r="Q187" s="13">
        <v>24743099.24275795</v>
      </c>
      <c r="R187" s="13">
        <v>24701434.94688208</v>
      </c>
      <c r="S187" s="13">
        <v>24750055.132808909</v>
      </c>
      <c r="T187" s="13">
        <v>24657489.043069273</v>
      </c>
    </row>
    <row r="188" spans="1:20" x14ac:dyDescent="0.3">
      <c r="A188" s="7" t="s">
        <v>281</v>
      </c>
      <c r="B188" s="7" t="s">
        <v>555</v>
      </c>
      <c r="C188" s="7">
        <v>1306</v>
      </c>
      <c r="D188" s="6" t="s">
        <v>8</v>
      </c>
      <c r="E188" s="7">
        <v>926</v>
      </c>
      <c r="F188" s="7" t="s">
        <v>473</v>
      </c>
      <c r="G188" s="7" t="s">
        <v>425</v>
      </c>
      <c r="H188" s="8" t="s">
        <v>342</v>
      </c>
      <c r="I188" s="13">
        <v>34424780.655333176</v>
      </c>
      <c r="J188" s="13">
        <v>33538513.083748851</v>
      </c>
      <c r="K188" s="13">
        <v>34429338.947092555</v>
      </c>
      <c r="L188" s="13">
        <v>34367078.12500222</v>
      </c>
      <c r="M188" s="13">
        <v>34413424.858598195</v>
      </c>
      <c r="N188" s="13">
        <v>34343726.380339324</v>
      </c>
      <c r="O188" s="13">
        <v>34411946.195882991</v>
      </c>
      <c r="P188" s="13">
        <v>34501856.939995788</v>
      </c>
      <c r="Q188" s="13">
        <v>34640338.939861134</v>
      </c>
      <c r="R188" s="13">
        <v>34582008.925634913</v>
      </c>
      <c r="S188" s="13">
        <v>34650077.185932472</v>
      </c>
      <c r="T188" s="13">
        <v>34520484.660296984</v>
      </c>
    </row>
    <row r="189" spans="1:20" x14ac:dyDescent="0.3">
      <c r="A189" s="7" t="s">
        <v>281</v>
      </c>
      <c r="B189" s="7" t="s">
        <v>555</v>
      </c>
      <c r="C189" s="7">
        <v>1306</v>
      </c>
      <c r="D189" s="6" t="s">
        <v>8</v>
      </c>
      <c r="E189" s="7">
        <v>926</v>
      </c>
      <c r="F189" s="7" t="s">
        <v>474</v>
      </c>
      <c r="G189" s="7" t="s">
        <v>425</v>
      </c>
      <c r="H189" s="8" t="s">
        <v>343</v>
      </c>
      <c r="I189" s="13">
        <v>19671303.231618959</v>
      </c>
      <c r="J189" s="13">
        <v>19164864.619285058</v>
      </c>
      <c r="K189" s="13">
        <v>19673907.969767176</v>
      </c>
      <c r="L189" s="13">
        <v>19638330.357144129</v>
      </c>
      <c r="M189" s="13">
        <v>19664814.204913255</v>
      </c>
      <c r="N189" s="13">
        <v>19624986.503051043</v>
      </c>
      <c r="O189" s="13">
        <v>19663969.254790284</v>
      </c>
      <c r="P189" s="13">
        <v>19715346.822854739</v>
      </c>
      <c r="Q189" s="13">
        <v>19794479.394206364</v>
      </c>
      <c r="R189" s="13">
        <v>19761147.957505666</v>
      </c>
      <c r="S189" s="13">
        <v>19800044.106247131</v>
      </c>
      <c r="T189" s="13">
        <v>19725991.234455422</v>
      </c>
    </row>
    <row r="190" spans="1:20" x14ac:dyDescent="0.3">
      <c r="A190" s="7" t="s">
        <v>281</v>
      </c>
      <c r="B190" s="7" t="s">
        <v>555</v>
      </c>
      <c r="C190" s="7">
        <v>1306</v>
      </c>
      <c r="D190" s="6" t="s">
        <v>8</v>
      </c>
      <c r="E190" s="7">
        <v>926</v>
      </c>
      <c r="F190" s="7" t="s">
        <v>475</v>
      </c>
      <c r="G190" s="7" t="s">
        <v>425</v>
      </c>
      <c r="H190" s="8" t="s">
        <v>344</v>
      </c>
      <c r="I190" s="13">
        <v>24589129.039523695</v>
      </c>
      <c r="J190" s="13">
        <v>23956080.77410632</v>
      </c>
      <c r="K190" s="13">
        <v>24592384.962208968</v>
      </c>
      <c r="L190" s="13">
        <v>24547912.946430154</v>
      </c>
      <c r="M190" s="13">
        <v>24581017.756141566</v>
      </c>
      <c r="N190" s="13">
        <v>24531233.128813799</v>
      </c>
      <c r="O190" s="13">
        <v>24579961.568487849</v>
      </c>
      <c r="P190" s="13">
        <v>24644183.528568421</v>
      </c>
      <c r="Q190" s="13">
        <v>24743099.24275795</v>
      </c>
      <c r="R190" s="13">
        <v>24701434.94688208</v>
      </c>
      <c r="S190" s="13">
        <v>24750055.132808909</v>
      </c>
      <c r="T190" s="13">
        <v>24657489.043069273</v>
      </c>
    </row>
    <row r="191" spans="1:20" x14ac:dyDescent="0.3">
      <c r="A191" s="7" t="s">
        <v>281</v>
      </c>
      <c r="B191" s="7" t="s">
        <v>555</v>
      </c>
      <c r="C191" s="7">
        <v>1306</v>
      </c>
      <c r="D191" s="6" t="s">
        <v>8</v>
      </c>
      <c r="E191" s="7">
        <v>926</v>
      </c>
      <c r="F191" s="7" t="s">
        <v>476</v>
      </c>
      <c r="G191" s="7" t="s">
        <v>425</v>
      </c>
      <c r="H191" s="8" t="s">
        <v>345</v>
      </c>
      <c r="I191" s="13">
        <v>29506954.847428434</v>
      </c>
      <c r="J191" s="13">
        <v>28747296.928927585</v>
      </c>
      <c r="K191" s="13">
        <v>29510861.954650763</v>
      </c>
      <c r="L191" s="13">
        <v>29457495.535716187</v>
      </c>
      <c r="M191" s="13">
        <v>29497221.30736988</v>
      </c>
      <c r="N191" s="13">
        <v>29437479.754576564</v>
      </c>
      <c r="O191" s="13">
        <v>29495953.882185422</v>
      </c>
      <c r="P191" s="13">
        <v>29573020.234282106</v>
      </c>
      <c r="Q191" s="13">
        <v>29691719.091309544</v>
      </c>
      <c r="R191" s="13">
        <v>29641721.936258499</v>
      </c>
      <c r="S191" s="13">
        <v>29700066.159370691</v>
      </c>
      <c r="T191" s="13">
        <v>29588986.851683129</v>
      </c>
    </row>
    <row r="192" spans="1:20" x14ac:dyDescent="0.3">
      <c r="A192" s="7" t="s">
        <v>281</v>
      </c>
      <c r="B192" s="7" t="s">
        <v>555</v>
      </c>
      <c r="C192" s="7">
        <v>1306</v>
      </c>
      <c r="D192" s="6" t="s">
        <v>8</v>
      </c>
      <c r="E192" s="7">
        <v>926</v>
      </c>
      <c r="F192" s="7" t="s">
        <v>477</v>
      </c>
      <c r="G192" s="7" t="s">
        <v>425</v>
      </c>
      <c r="H192" s="8" t="s">
        <v>346</v>
      </c>
      <c r="I192" s="13">
        <v>14753477.423714217</v>
      </c>
      <c r="J192" s="13">
        <v>14373648.464463793</v>
      </c>
      <c r="K192" s="13">
        <v>14755430.977325382</v>
      </c>
      <c r="L192" s="13">
        <v>14728747.767858094</v>
      </c>
      <c r="M192" s="13">
        <v>14748610.65368494</v>
      </c>
      <c r="N192" s="13">
        <v>14718739.877288282</v>
      </c>
      <c r="O192" s="13">
        <v>14747976.941092711</v>
      </c>
      <c r="P192" s="13">
        <v>14786510.117141053</v>
      </c>
      <c r="Q192" s="13">
        <v>14845859.545654772</v>
      </c>
      <c r="R192" s="13">
        <v>14820860.968129249</v>
      </c>
      <c r="S192" s="13">
        <v>14850033.079685345</v>
      </c>
      <c r="T192" s="13">
        <v>14794493.425841564</v>
      </c>
    </row>
    <row r="193" spans="1:20" x14ac:dyDescent="0.3">
      <c r="A193" s="7" t="s">
        <v>281</v>
      </c>
      <c r="B193" s="7" t="s">
        <v>555</v>
      </c>
      <c r="C193" s="7">
        <v>1306</v>
      </c>
      <c r="D193" s="6" t="s">
        <v>8</v>
      </c>
      <c r="E193" s="7">
        <v>926</v>
      </c>
      <c r="F193" s="7" t="s">
        <v>478</v>
      </c>
      <c r="G193" s="7" t="s">
        <v>425</v>
      </c>
      <c r="H193" s="8" t="s">
        <v>347</v>
      </c>
      <c r="I193" s="13">
        <v>19671303.231618959</v>
      </c>
      <c r="J193" s="13">
        <v>19164864.619285058</v>
      </c>
      <c r="K193" s="13">
        <v>19673907.969767176</v>
      </c>
      <c r="L193" s="13">
        <v>19638330.357144129</v>
      </c>
      <c r="M193" s="13">
        <v>19664814.204913255</v>
      </c>
      <c r="N193" s="13">
        <v>19624986.503051043</v>
      </c>
      <c r="O193" s="13">
        <v>19663969.254790284</v>
      </c>
      <c r="P193" s="13">
        <v>19715346.822854739</v>
      </c>
      <c r="Q193" s="13">
        <v>19794479.394206364</v>
      </c>
      <c r="R193" s="13">
        <v>19761147.957505666</v>
      </c>
      <c r="S193" s="13">
        <v>19800044.106247131</v>
      </c>
      <c r="T193" s="13">
        <v>19725991.234455422</v>
      </c>
    </row>
    <row r="194" spans="1:20" x14ac:dyDescent="0.3">
      <c r="A194" s="7" t="s">
        <v>281</v>
      </c>
      <c r="B194" s="7" t="s">
        <v>555</v>
      </c>
      <c r="C194" s="7">
        <v>1306</v>
      </c>
      <c r="D194" s="6" t="s">
        <v>8</v>
      </c>
      <c r="E194" s="7">
        <v>926</v>
      </c>
      <c r="F194" s="7" t="s">
        <v>479</v>
      </c>
      <c r="G194" s="7" t="s">
        <v>425</v>
      </c>
      <c r="H194" s="8" t="s">
        <v>348</v>
      </c>
      <c r="I194" s="13">
        <v>12294564.519761847</v>
      </c>
      <c r="J194" s="13">
        <v>11978040.38705316</v>
      </c>
      <c r="K194" s="13">
        <v>12296192.481104484</v>
      </c>
      <c r="L194" s="13">
        <v>12273956.473215077</v>
      </c>
      <c r="M194" s="13">
        <v>12290508.878070783</v>
      </c>
      <c r="N194" s="13">
        <v>12265616.5644069</v>
      </c>
      <c r="O194" s="13">
        <v>12289980.784243925</v>
      </c>
      <c r="P194" s="13">
        <v>12322091.76428421</v>
      </c>
      <c r="Q194" s="13">
        <v>12371549.621378975</v>
      </c>
      <c r="R194" s="13">
        <v>12350717.47344104</v>
      </c>
      <c r="S194" s="13">
        <v>12375027.566404454</v>
      </c>
      <c r="T194" s="13">
        <v>12328744.521534637</v>
      </c>
    </row>
    <row r="195" spans="1:20" x14ac:dyDescent="0.3">
      <c r="A195" s="7" t="s">
        <v>281</v>
      </c>
      <c r="B195" s="7" t="s">
        <v>555</v>
      </c>
      <c r="C195" s="7">
        <v>1306</v>
      </c>
      <c r="D195" s="6" t="s">
        <v>8</v>
      </c>
      <c r="E195" s="7">
        <v>924</v>
      </c>
      <c r="F195" s="7" t="s">
        <v>480</v>
      </c>
      <c r="G195" s="7" t="s">
        <v>425</v>
      </c>
      <c r="H195" s="8" t="s">
        <v>349</v>
      </c>
      <c r="I195" s="13">
        <v>2458912.9039523699</v>
      </c>
      <c r="J195" s="13">
        <v>2395608.0774106323</v>
      </c>
      <c r="K195" s="13">
        <v>2459238.496220897</v>
      </c>
      <c r="L195" s="13">
        <v>2454791.2946430161</v>
      </c>
      <c r="M195" s="13">
        <v>2458101.7756141569</v>
      </c>
      <c r="N195" s="13">
        <v>2453123.3128813803</v>
      </c>
      <c r="O195" s="13">
        <v>2457996.1568487855</v>
      </c>
      <c r="P195" s="13">
        <v>2464418.3528568423</v>
      </c>
      <c r="Q195" s="13">
        <v>2474309.9242757955</v>
      </c>
      <c r="R195" s="13">
        <v>2470143.4946882082</v>
      </c>
      <c r="S195" s="13">
        <v>2475005.5132808913</v>
      </c>
      <c r="T195" s="13">
        <v>2465748.9043069277</v>
      </c>
    </row>
    <row r="196" spans="1:20" x14ac:dyDescent="0.3">
      <c r="A196" s="7" t="s">
        <v>281</v>
      </c>
      <c r="B196" s="7" t="s">
        <v>555</v>
      </c>
      <c r="C196" s="7">
        <v>1306</v>
      </c>
      <c r="D196" s="6" t="s">
        <v>8</v>
      </c>
      <c r="E196" s="7">
        <v>924</v>
      </c>
      <c r="F196" s="7" t="s">
        <v>481</v>
      </c>
      <c r="G196" s="7" t="s">
        <v>425</v>
      </c>
      <c r="H196" s="8" t="s">
        <v>350</v>
      </c>
      <c r="I196" s="13">
        <v>983565.16158094793</v>
      </c>
      <c r="J196" s="13">
        <v>958243.23096425284</v>
      </c>
      <c r="K196" s="13">
        <v>983695.39848835883</v>
      </c>
      <c r="L196" s="13">
        <v>981916.51785720629</v>
      </c>
      <c r="M196" s="13">
        <v>983240.71024566272</v>
      </c>
      <c r="N196" s="13">
        <v>981249.3251525521</v>
      </c>
      <c r="O196" s="13">
        <v>983198.46273951407</v>
      </c>
      <c r="P196" s="13">
        <v>985767.34114273684</v>
      </c>
      <c r="Q196" s="13">
        <v>989723.96971031814</v>
      </c>
      <c r="R196" s="13">
        <v>988057.39787528326</v>
      </c>
      <c r="S196" s="13">
        <v>990002.20531235647</v>
      </c>
      <c r="T196" s="13">
        <v>986299.56172277103</v>
      </c>
    </row>
    <row r="197" spans="1:20" x14ac:dyDescent="0.3">
      <c r="A197" s="7" t="s">
        <v>281</v>
      </c>
      <c r="B197" s="7" t="s">
        <v>555</v>
      </c>
      <c r="C197" s="7">
        <v>1306</v>
      </c>
      <c r="D197" s="6" t="s">
        <v>8</v>
      </c>
      <c r="E197" s="7">
        <v>924</v>
      </c>
      <c r="F197" s="7" t="s">
        <v>482</v>
      </c>
      <c r="G197" s="7" t="s">
        <v>425</v>
      </c>
      <c r="H197" s="8" t="s">
        <v>351</v>
      </c>
      <c r="I197" s="13">
        <v>983565.16158094793</v>
      </c>
      <c r="J197" s="13">
        <v>958243.23096425284</v>
      </c>
      <c r="K197" s="13">
        <v>983695.39848835883</v>
      </c>
      <c r="L197" s="13">
        <v>981916.51785720629</v>
      </c>
      <c r="M197" s="13">
        <v>983240.71024566272</v>
      </c>
      <c r="N197" s="13">
        <v>981249.3251525521</v>
      </c>
      <c r="O197" s="13">
        <v>983198.46273951407</v>
      </c>
      <c r="P197" s="13">
        <v>985767.34114273684</v>
      </c>
      <c r="Q197" s="13">
        <v>989723.96971031814</v>
      </c>
      <c r="R197" s="13">
        <v>988057.39787528326</v>
      </c>
      <c r="S197" s="13">
        <v>990002.20531235647</v>
      </c>
      <c r="T197" s="13">
        <v>986299.56172277103</v>
      </c>
    </row>
    <row r="198" spans="1:20" x14ac:dyDescent="0.3">
      <c r="A198" s="7" t="s">
        <v>281</v>
      </c>
      <c r="B198" s="7" t="s">
        <v>555</v>
      </c>
      <c r="C198" s="7">
        <v>1306</v>
      </c>
      <c r="D198" s="6" t="s">
        <v>8</v>
      </c>
      <c r="E198" s="7">
        <v>924</v>
      </c>
      <c r="F198" s="7" t="s">
        <v>483</v>
      </c>
      <c r="G198" s="7" t="s">
        <v>425</v>
      </c>
      <c r="H198" s="8" t="s">
        <v>352</v>
      </c>
      <c r="I198" s="13">
        <v>2458912.9039523699</v>
      </c>
      <c r="J198" s="13">
        <v>2395608.0774106323</v>
      </c>
      <c r="K198" s="13">
        <v>2459238.496220897</v>
      </c>
      <c r="L198" s="13">
        <v>2454791.2946430161</v>
      </c>
      <c r="M198" s="13">
        <v>2458101.7756141569</v>
      </c>
      <c r="N198" s="13">
        <v>2453123.3128813803</v>
      </c>
      <c r="O198" s="13">
        <v>2457996.1568487855</v>
      </c>
      <c r="P198" s="13">
        <v>2464418.3528568423</v>
      </c>
      <c r="Q198" s="13">
        <v>2474309.9242757955</v>
      </c>
      <c r="R198" s="13">
        <v>2470143.4946882082</v>
      </c>
      <c r="S198" s="13">
        <v>2475005.5132808913</v>
      </c>
      <c r="T198" s="13">
        <v>2465748.9043069277</v>
      </c>
    </row>
    <row r="199" spans="1:20" x14ac:dyDescent="0.3">
      <c r="A199" s="7" t="s">
        <v>281</v>
      </c>
      <c r="B199" s="7" t="s">
        <v>555</v>
      </c>
      <c r="C199" s="7">
        <v>1306</v>
      </c>
      <c r="D199" s="6" t="s">
        <v>8</v>
      </c>
      <c r="E199" s="7">
        <v>924</v>
      </c>
      <c r="F199" s="7" t="s">
        <v>484</v>
      </c>
      <c r="G199" s="7" t="s">
        <v>425</v>
      </c>
      <c r="H199" s="8" t="s">
        <v>353</v>
      </c>
      <c r="I199" s="13">
        <v>2458912.9039523699</v>
      </c>
      <c r="J199" s="13">
        <v>2395608.0774106323</v>
      </c>
      <c r="K199" s="13">
        <v>2459238.496220897</v>
      </c>
      <c r="L199" s="13">
        <v>2454791.2946430161</v>
      </c>
      <c r="M199" s="13">
        <v>2458101.7756141569</v>
      </c>
      <c r="N199" s="13">
        <v>2453123.3128813803</v>
      </c>
      <c r="O199" s="13">
        <v>2457996.1568487855</v>
      </c>
      <c r="P199" s="13">
        <v>2464418.3528568423</v>
      </c>
      <c r="Q199" s="13">
        <v>2474309.9242757955</v>
      </c>
      <c r="R199" s="13">
        <v>2470143.4946882082</v>
      </c>
      <c r="S199" s="13">
        <v>2475005.5132808913</v>
      </c>
      <c r="T199" s="13">
        <v>2465748.9043069277</v>
      </c>
    </row>
    <row r="200" spans="1:20" x14ac:dyDescent="0.3">
      <c r="A200" s="7" t="s">
        <v>281</v>
      </c>
      <c r="B200" s="7" t="s">
        <v>555</v>
      </c>
      <c r="C200" s="7">
        <v>1306</v>
      </c>
      <c r="D200" s="6" t="s">
        <v>8</v>
      </c>
      <c r="E200" s="7">
        <v>924</v>
      </c>
      <c r="F200" s="7" t="s">
        <v>485</v>
      </c>
      <c r="G200" s="7" t="s">
        <v>425</v>
      </c>
      <c r="H200" s="8" t="s">
        <v>354</v>
      </c>
      <c r="I200" s="13">
        <v>7376738.7118571084</v>
      </c>
      <c r="J200" s="13">
        <v>7186824.2322318964</v>
      </c>
      <c r="K200" s="13">
        <v>7377715.4886626909</v>
      </c>
      <c r="L200" s="13">
        <v>7364373.8839290468</v>
      </c>
      <c r="M200" s="13">
        <v>7374305.3268424701</v>
      </c>
      <c r="N200" s="13">
        <v>7359369.938644141</v>
      </c>
      <c r="O200" s="13">
        <v>7373988.4705463555</v>
      </c>
      <c r="P200" s="13">
        <v>7393255.0585705265</v>
      </c>
      <c r="Q200" s="13">
        <v>7422929.7728273859</v>
      </c>
      <c r="R200" s="13">
        <v>7410430.4840646246</v>
      </c>
      <c r="S200" s="13">
        <v>7425016.5398426726</v>
      </c>
      <c r="T200" s="13">
        <v>7397246.7129207822</v>
      </c>
    </row>
    <row r="201" spans="1:20" x14ac:dyDescent="0.3">
      <c r="A201" s="7" t="s">
        <v>281</v>
      </c>
      <c r="B201" s="7" t="s">
        <v>555</v>
      </c>
      <c r="C201" s="7">
        <v>1306</v>
      </c>
      <c r="D201" s="6" t="s">
        <v>8</v>
      </c>
      <c r="E201" s="7">
        <v>924</v>
      </c>
      <c r="F201" s="7" t="s">
        <v>486</v>
      </c>
      <c r="G201" s="7" t="s">
        <v>425</v>
      </c>
      <c r="H201" s="8" t="s">
        <v>355</v>
      </c>
      <c r="I201" s="13">
        <v>12294564.519761847</v>
      </c>
      <c r="J201" s="13">
        <v>11978040.38705316</v>
      </c>
      <c r="K201" s="13">
        <v>12296192.481104484</v>
      </c>
      <c r="L201" s="13">
        <v>12273956.473215077</v>
      </c>
      <c r="M201" s="13">
        <v>12290508.878070783</v>
      </c>
      <c r="N201" s="13">
        <v>12265616.5644069</v>
      </c>
      <c r="O201" s="13">
        <v>12289980.784243925</v>
      </c>
      <c r="P201" s="13">
        <v>12322091.76428421</v>
      </c>
      <c r="Q201" s="13">
        <v>12371549.621378975</v>
      </c>
      <c r="R201" s="13">
        <v>12350717.47344104</v>
      </c>
      <c r="S201" s="13">
        <v>12375027.566404454</v>
      </c>
      <c r="T201" s="13">
        <v>12328744.521534637</v>
      </c>
    </row>
    <row r="202" spans="1:20" x14ac:dyDescent="0.3">
      <c r="A202" s="7" t="s">
        <v>281</v>
      </c>
      <c r="B202" s="7" t="s">
        <v>555</v>
      </c>
      <c r="C202" s="7">
        <v>1306</v>
      </c>
      <c r="D202" s="6" t="s">
        <v>8</v>
      </c>
      <c r="E202" s="7">
        <v>924</v>
      </c>
      <c r="F202" s="7" t="s">
        <v>487</v>
      </c>
      <c r="G202" s="7" t="s">
        <v>425</v>
      </c>
      <c r="H202" s="8" t="s">
        <v>356</v>
      </c>
      <c r="I202" s="13">
        <v>983565.16158094793</v>
      </c>
      <c r="J202" s="13">
        <v>958243.23096425284</v>
      </c>
      <c r="K202" s="13">
        <v>983695.39848835883</v>
      </c>
      <c r="L202" s="13">
        <v>981916.51785720629</v>
      </c>
      <c r="M202" s="13">
        <v>983240.71024566272</v>
      </c>
      <c r="N202" s="13">
        <v>981249.3251525521</v>
      </c>
      <c r="O202" s="13">
        <v>983198.46273951407</v>
      </c>
      <c r="P202" s="13">
        <v>985767.34114273684</v>
      </c>
      <c r="Q202" s="13">
        <v>989723.96971031814</v>
      </c>
      <c r="R202" s="13">
        <v>988057.39787528326</v>
      </c>
      <c r="S202" s="13">
        <v>990002.20531235647</v>
      </c>
      <c r="T202" s="13">
        <v>986299.56172277103</v>
      </c>
    </row>
    <row r="203" spans="1:20" x14ac:dyDescent="0.3">
      <c r="A203" s="7" t="s">
        <v>281</v>
      </c>
      <c r="B203" s="7" t="s">
        <v>555</v>
      </c>
      <c r="C203" s="7">
        <v>1306</v>
      </c>
      <c r="D203" s="6" t="s">
        <v>8</v>
      </c>
      <c r="E203" s="7">
        <v>924</v>
      </c>
      <c r="F203" s="7" t="s">
        <v>488</v>
      </c>
      <c r="G203" s="7" t="s">
        <v>425</v>
      </c>
      <c r="H203" s="8" t="s">
        <v>357</v>
      </c>
      <c r="I203" s="13">
        <v>12294564.519761847</v>
      </c>
      <c r="J203" s="13">
        <v>11978040.38705316</v>
      </c>
      <c r="K203" s="13">
        <v>12296192.481104484</v>
      </c>
      <c r="L203" s="13">
        <v>12273956.473215077</v>
      </c>
      <c r="M203" s="13">
        <v>12290508.878070783</v>
      </c>
      <c r="N203" s="13">
        <v>12265616.5644069</v>
      </c>
      <c r="O203" s="13">
        <v>12289980.784243925</v>
      </c>
      <c r="P203" s="13">
        <v>12322091.76428421</v>
      </c>
      <c r="Q203" s="13">
        <v>12371549.621378975</v>
      </c>
      <c r="R203" s="13">
        <v>12350717.47344104</v>
      </c>
      <c r="S203" s="13">
        <v>12375027.566404454</v>
      </c>
      <c r="T203" s="13">
        <v>12328744.521534637</v>
      </c>
    </row>
    <row r="204" spans="1:20" x14ac:dyDescent="0.3">
      <c r="A204" s="7" t="s">
        <v>281</v>
      </c>
      <c r="B204" s="7" t="s">
        <v>555</v>
      </c>
      <c r="C204" s="7">
        <v>1306</v>
      </c>
      <c r="D204" s="6" t="s">
        <v>8</v>
      </c>
      <c r="E204" s="7">
        <v>924</v>
      </c>
      <c r="F204" s="7" t="s">
        <v>489</v>
      </c>
      <c r="G204" s="7" t="s">
        <v>425</v>
      </c>
      <c r="H204" s="8" t="s">
        <v>358</v>
      </c>
      <c r="I204" s="13">
        <v>983565.16158094793</v>
      </c>
      <c r="J204" s="13">
        <v>958243.23096425284</v>
      </c>
      <c r="K204" s="13">
        <v>983695.39848835883</v>
      </c>
      <c r="L204" s="13">
        <v>981916.51785720629</v>
      </c>
      <c r="M204" s="13">
        <v>983240.71024566272</v>
      </c>
      <c r="N204" s="13">
        <v>981249.3251525521</v>
      </c>
      <c r="O204" s="13">
        <v>983198.46273951407</v>
      </c>
      <c r="P204" s="13">
        <v>985767.34114273684</v>
      </c>
      <c r="Q204" s="13">
        <v>989723.96971031814</v>
      </c>
      <c r="R204" s="13">
        <v>988057.39787528326</v>
      </c>
      <c r="S204" s="13">
        <v>990002.20531235647</v>
      </c>
      <c r="T204" s="13">
        <v>986299.56172277103</v>
      </c>
    </row>
    <row r="205" spans="1:20" x14ac:dyDescent="0.3">
      <c r="A205" s="7" t="s">
        <v>281</v>
      </c>
      <c r="B205" s="7" t="s">
        <v>555</v>
      </c>
      <c r="C205" s="7">
        <v>1306</v>
      </c>
      <c r="D205" s="6" t="s">
        <v>8</v>
      </c>
      <c r="E205" s="7">
        <v>924</v>
      </c>
      <c r="F205" s="7" t="s">
        <v>490</v>
      </c>
      <c r="G205" s="7" t="s">
        <v>425</v>
      </c>
      <c r="H205" s="8" t="s">
        <v>359</v>
      </c>
      <c r="I205" s="13">
        <v>4917825.8079047399</v>
      </c>
      <c r="J205" s="13">
        <v>4791216.1548212646</v>
      </c>
      <c r="K205" s="13">
        <v>4918476.9924417939</v>
      </c>
      <c r="L205" s="13">
        <v>4909582.5892860321</v>
      </c>
      <c r="M205" s="13">
        <v>4916203.5512283137</v>
      </c>
      <c r="N205" s="13">
        <v>4906246.6257627606</v>
      </c>
      <c r="O205" s="13">
        <v>4915992.3136975709</v>
      </c>
      <c r="P205" s="13">
        <v>4928836.7057136847</v>
      </c>
      <c r="Q205" s="13">
        <v>4948619.8485515909</v>
      </c>
      <c r="R205" s="13">
        <v>4940286.9893764164</v>
      </c>
      <c r="S205" s="13">
        <v>4950011.0265617827</v>
      </c>
      <c r="T205" s="13">
        <v>4931497.8086138554</v>
      </c>
    </row>
    <row r="206" spans="1:20" x14ac:dyDescent="0.3">
      <c r="A206" s="7" t="s">
        <v>281</v>
      </c>
      <c r="B206" s="7" t="s">
        <v>555</v>
      </c>
      <c r="C206" s="7">
        <v>1306</v>
      </c>
      <c r="D206" s="6" t="s">
        <v>8</v>
      </c>
      <c r="E206" s="7">
        <v>924</v>
      </c>
      <c r="F206" s="7" t="s">
        <v>491</v>
      </c>
      <c r="G206" s="7" t="s">
        <v>425</v>
      </c>
      <c r="H206" s="8" t="s">
        <v>360</v>
      </c>
      <c r="I206" s="13">
        <v>2458912.9039523699</v>
      </c>
      <c r="J206" s="13">
        <v>2395608.0774106323</v>
      </c>
      <c r="K206" s="13">
        <v>2459238.496220897</v>
      </c>
      <c r="L206" s="13">
        <v>2454791.2946430161</v>
      </c>
      <c r="M206" s="13">
        <v>2458101.7756141569</v>
      </c>
      <c r="N206" s="13">
        <v>2453123.3128813803</v>
      </c>
      <c r="O206" s="13">
        <v>2457996.1568487855</v>
      </c>
      <c r="P206" s="13">
        <v>2464418.3528568423</v>
      </c>
      <c r="Q206" s="13">
        <v>2474309.9242757955</v>
      </c>
      <c r="R206" s="13">
        <v>2470143.4946882082</v>
      </c>
      <c r="S206" s="13">
        <v>2475005.5132808913</v>
      </c>
      <c r="T206" s="13">
        <v>2465748.9043069277</v>
      </c>
    </row>
    <row r="207" spans="1:20" x14ac:dyDescent="0.3">
      <c r="A207" s="7" t="s">
        <v>281</v>
      </c>
      <c r="B207" s="7" t="s">
        <v>555</v>
      </c>
      <c r="C207" s="7">
        <v>1306</v>
      </c>
      <c r="D207" s="6" t="s">
        <v>8</v>
      </c>
      <c r="E207" s="7">
        <v>924</v>
      </c>
      <c r="F207" s="7" t="s">
        <v>492</v>
      </c>
      <c r="G207" s="7" t="s">
        <v>425</v>
      </c>
      <c r="H207" s="8" t="s">
        <v>361</v>
      </c>
      <c r="I207" s="13">
        <v>983565.16158094793</v>
      </c>
      <c r="J207" s="13">
        <v>958243.23096425284</v>
      </c>
      <c r="K207" s="13">
        <v>983695.39848835883</v>
      </c>
      <c r="L207" s="13">
        <v>981916.51785720629</v>
      </c>
      <c r="M207" s="13">
        <v>983240.71024566272</v>
      </c>
      <c r="N207" s="13">
        <v>981249.3251525521</v>
      </c>
      <c r="O207" s="13">
        <v>983198.46273951407</v>
      </c>
      <c r="P207" s="13">
        <v>985767.34114273684</v>
      </c>
      <c r="Q207" s="13">
        <v>989723.96971031814</v>
      </c>
      <c r="R207" s="13">
        <v>988057.39787528326</v>
      </c>
      <c r="S207" s="13">
        <v>990002.20531235647</v>
      </c>
      <c r="T207" s="13">
        <v>986299.56172277103</v>
      </c>
    </row>
    <row r="208" spans="1:20" x14ac:dyDescent="0.3">
      <c r="A208" s="7" t="s">
        <v>281</v>
      </c>
      <c r="B208" s="7" t="s">
        <v>555</v>
      </c>
      <c r="C208" s="7">
        <v>1306</v>
      </c>
      <c r="D208" s="6" t="s">
        <v>8</v>
      </c>
      <c r="E208" s="7">
        <v>924</v>
      </c>
      <c r="F208" s="7" t="s">
        <v>493</v>
      </c>
      <c r="G208" s="7" t="s">
        <v>425</v>
      </c>
      <c r="H208" s="8" t="s">
        <v>362</v>
      </c>
      <c r="I208" s="13">
        <v>983565.16158094793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</row>
    <row r="209" spans="1:20" x14ac:dyDescent="0.3">
      <c r="A209" s="7" t="s">
        <v>281</v>
      </c>
      <c r="B209" s="7" t="s">
        <v>555</v>
      </c>
      <c r="C209" s="7">
        <v>1306</v>
      </c>
      <c r="D209" s="6" t="s">
        <v>8</v>
      </c>
      <c r="E209" s="7">
        <v>924</v>
      </c>
      <c r="F209" s="7" t="s">
        <v>494</v>
      </c>
      <c r="G209" s="7" t="s">
        <v>425</v>
      </c>
      <c r="H209" s="8" t="s">
        <v>363</v>
      </c>
      <c r="I209" s="13">
        <v>2458912.9039523699</v>
      </c>
      <c r="J209" s="13">
        <v>2395608.0774106323</v>
      </c>
      <c r="K209" s="13">
        <v>2459238.496220897</v>
      </c>
      <c r="L209" s="13">
        <v>2454791.2946430161</v>
      </c>
      <c r="M209" s="13">
        <v>2458101.7756141569</v>
      </c>
      <c r="N209" s="13">
        <v>2453123.3128813803</v>
      </c>
      <c r="O209" s="13">
        <v>2457996.1568487855</v>
      </c>
      <c r="P209" s="13">
        <v>2464418.3528568423</v>
      </c>
      <c r="Q209" s="13">
        <v>2474309.9242757955</v>
      </c>
      <c r="R209" s="13">
        <v>2470143.4946882082</v>
      </c>
      <c r="S209" s="13">
        <v>2475005.5132808913</v>
      </c>
      <c r="T209" s="13">
        <v>2465748.9043069277</v>
      </c>
    </row>
    <row r="210" spans="1:20" x14ac:dyDescent="0.3">
      <c r="A210" s="7" t="s">
        <v>281</v>
      </c>
      <c r="B210" s="7" t="s">
        <v>555</v>
      </c>
      <c r="C210" s="7">
        <v>1306</v>
      </c>
      <c r="D210" s="6" t="s">
        <v>8</v>
      </c>
      <c r="E210" s="7">
        <v>923</v>
      </c>
      <c r="F210" s="7" t="s">
        <v>495</v>
      </c>
      <c r="G210" s="7" t="s">
        <v>425</v>
      </c>
      <c r="H210" s="8" t="s">
        <v>364</v>
      </c>
      <c r="I210" s="13">
        <v>2458912.9039523699</v>
      </c>
      <c r="J210" s="13">
        <v>2395608.0774106323</v>
      </c>
      <c r="K210" s="13">
        <v>2459238.496220897</v>
      </c>
      <c r="L210" s="13">
        <v>2454791.2946430161</v>
      </c>
      <c r="M210" s="13">
        <v>2458101.7756141569</v>
      </c>
      <c r="N210" s="13">
        <v>2453123.3128813803</v>
      </c>
      <c r="O210" s="13">
        <v>2457996.1568487855</v>
      </c>
      <c r="P210" s="13">
        <v>2464418.3528568423</v>
      </c>
      <c r="Q210" s="13">
        <v>2474309.9242757955</v>
      </c>
      <c r="R210" s="13">
        <v>2470143.4946882082</v>
      </c>
      <c r="S210" s="13">
        <v>2475005.5132808913</v>
      </c>
      <c r="T210" s="13">
        <v>2465748.9043069277</v>
      </c>
    </row>
    <row r="211" spans="1:20" x14ac:dyDescent="0.3">
      <c r="A211" s="7" t="s">
        <v>281</v>
      </c>
      <c r="B211" s="7" t="s">
        <v>555</v>
      </c>
      <c r="C211" s="7">
        <v>1306</v>
      </c>
      <c r="D211" s="7" t="s">
        <v>253</v>
      </c>
      <c r="E211" s="7">
        <v>999</v>
      </c>
      <c r="F211" s="7" t="s">
        <v>253</v>
      </c>
      <c r="G211" s="7" t="s">
        <v>425</v>
      </c>
      <c r="H211" s="8" t="s">
        <v>291</v>
      </c>
      <c r="I211" s="13">
        <v>23605563.877942748</v>
      </c>
      <c r="J211" s="13">
        <v>23956080.77410632</v>
      </c>
      <c r="K211" s="13">
        <v>24592384.962208968</v>
      </c>
      <c r="L211" s="13">
        <v>24547912.946430154</v>
      </c>
      <c r="M211" s="13">
        <v>24581017.756141566</v>
      </c>
      <c r="N211" s="13">
        <v>24531233.128813799</v>
      </c>
      <c r="O211" s="13">
        <v>24579961.568487849</v>
      </c>
      <c r="P211" s="13">
        <v>24644183.528568421</v>
      </c>
      <c r="Q211" s="13">
        <v>24743099.24275795</v>
      </c>
      <c r="R211" s="13">
        <v>24701434.94688208</v>
      </c>
      <c r="S211" s="13">
        <v>24750055.132808909</v>
      </c>
      <c r="T211" s="13">
        <v>24657489.043069273</v>
      </c>
    </row>
    <row r="212" spans="1:20" x14ac:dyDescent="0.3">
      <c r="A212" s="7" t="s">
        <v>281</v>
      </c>
      <c r="B212" s="7" t="s">
        <v>555</v>
      </c>
      <c r="C212" s="7">
        <v>1306</v>
      </c>
      <c r="D212" s="6" t="s">
        <v>8</v>
      </c>
      <c r="E212" s="7">
        <v>924</v>
      </c>
      <c r="F212" s="7" t="s">
        <v>496</v>
      </c>
      <c r="G212" s="7" t="s">
        <v>426</v>
      </c>
      <c r="H212" s="8" t="s">
        <v>365</v>
      </c>
      <c r="I212" s="13">
        <v>3540834.5816914123</v>
      </c>
      <c r="J212" s="13">
        <v>3449675.6314713103</v>
      </c>
      <c r="K212" s="13">
        <v>3541303.4345580917</v>
      </c>
      <c r="L212" s="13">
        <v>3534899.4642859427</v>
      </c>
      <c r="M212" s="13">
        <v>3539666.5568843856</v>
      </c>
      <c r="N212" s="13">
        <v>3532497.5705491873</v>
      </c>
      <c r="O212" s="13">
        <v>3539514.4658622504</v>
      </c>
      <c r="P212" s="13">
        <v>3548762.4281138526</v>
      </c>
      <c r="Q212" s="13">
        <v>3563006.2909571454</v>
      </c>
      <c r="R212" s="13">
        <v>3557006.6323510199</v>
      </c>
      <c r="S212" s="13">
        <v>3564007.9391244831</v>
      </c>
      <c r="T212" s="13">
        <v>3550678.4222019757</v>
      </c>
    </row>
    <row r="213" spans="1:20" x14ac:dyDescent="0.3">
      <c r="A213" s="7" t="s">
        <v>281</v>
      </c>
      <c r="B213" s="7" t="s">
        <v>555</v>
      </c>
      <c r="C213" s="7">
        <v>1306</v>
      </c>
      <c r="D213" s="6" t="s">
        <v>8</v>
      </c>
      <c r="E213" s="7">
        <v>924</v>
      </c>
      <c r="F213" s="7" t="s">
        <v>497</v>
      </c>
      <c r="G213" s="7" t="s">
        <v>426</v>
      </c>
      <c r="H213" s="8" t="s">
        <v>366</v>
      </c>
      <c r="I213" s="13">
        <v>7081669.1633828245</v>
      </c>
      <c r="J213" s="13">
        <v>6899351.2629426206</v>
      </c>
      <c r="K213" s="13">
        <v>7082606.8691161834</v>
      </c>
      <c r="L213" s="13">
        <v>7069798.9285718855</v>
      </c>
      <c r="M213" s="13">
        <v>7079333.1137687713</v>
      </c>
      <c r="N213" s="13">
        <v>7064995.1410983745</v>
      </c>
      <c r="O213" s="13">
        <v>7079028.9317245008</v>
      </c>
      <c r="P213" s="13">
        <v>7097524.8562277053</v>
      </c>
      <c r="Q213" s="13">
        <v>7126012.5819142908</v>
      </c>
      <c r="R213" s="13">
        <v>7114013.2647020398</v>
      </c>
      <c r="S213" s="13">
        <v>7128015.8782489663</v>
      </c>
      <c r="T213" s="13">
        <v>7101356.8444039514</v>
      </c>
    </row>
    <row r="214" spans="1:20" x14ac:dyDescent="0.3">
      <c r="A214" s="7" t="s">
        <v>281</v>
      </c>
      <c r="B214" s="7" t="s">
        <v>555</v>
      </c>
      <c r="C214" s="7">
        <v>1306</v>
      </c>
      <c r="D214" s="6" t="s">
        <v>8</v>
      </c>
      <c r="E214" s="7">
        <v>926</v>
      </c>
      <c r="F214" s="7" t="s">
        <v>498</v>
      </c>
      <c r="G214" s="7" t="s">
        <v>426</v>
      </c>
      <c r="H214" s="8" t="s">
        <v>367</v>
      </c>
      <c r="I214" s="13">
        <v>5901390.9694856871</v>
      </c>
      <c r="J214" s="13">
        <v>5749459.3857855173</v>
      </c>
      <c r="K214" s="13">
        <v>5902172.3909301525</v>
      </c>
      <c r="L214" s="13">
        <v>5891499.1071432373</v>
      </c>
      <c r="M214" s="13">
        <v>5899444.2614739761</v>
      </c>
      <c r="N214" s="13">
        <v>5887495.9509153124</v>
      </c>
      <c r="O214" s="13">
        <v>5899190.7764370842</v>
      </c>
      <c r="P214" s="13">
        <v>5914604.046856421</v>
      </c>
      <c r="Q214" s="13">
        <v>5938343.8182619084</v>
      </c>
      <c r="R214" s="13">
        <v>5928344.3872516993</v>
      </c>
      <c r="S214" s="13">
        <v>5940013.2318741381</v>
      </c>
      <c r="T214" s="13">
        <v>5917797.3703366257</v>
      </c>
    </row>
    <row r="215" spans="1:20" x14ac:dyDescent="0.3">
      <c r="A215" s="7" t="s">
        <v>281</v>
      </c>
      <c r="B215" s="7" t="s">
        <v>555</v>
      </c>
      <c r="C215" s="7">
        <v>1306</v>
      </c>
      <c r="D215" s="6" t="s">
        <v>8</v>
      </c>
      <c r="E215" s="7">
        <v>926</v>
      </c>
      <c r="F215" s="7" t="s">
        <v>499</v>
      </c>
      <c r="G215" s="7" t="s">
        <v>426</v>
      </c>
      <c r="H215" s="8" t="s">
        <v>368</v>
      </c>
      <c r="I215" s="13">
        <v>4721112.7755885497</v>
      </c>
      <c r="J215" s="13">
        <v>4599567.508628414</v>
      </c>
      <c r="K215" s="13">
        <v>4721737.9127441226</v>
      </c>
      <c r="L215" s="13">
        <v>4713199.28571459</v>
      </c>
      <c r="M215" s="13">
        <v>4719555.4091791809</v>
      </c>
      <c r="N215" s="13">
        <v>4709996.7607322503</v>
      </c>
      <c r="O215" s="13">
        <v>4719352.6211496675</v>
      </c>
      <c r="P215" s="13">
        <v>4731683.2374851368</v>
      </c>
      <c r="Q215" s="13">
        <v>4750675.0546095269</v>
      </c>
      <c r="R215" s="13">
        <v>4742675.5098013598</v>
      </c>
      <c r="S215" s="13">
        <v>4752010.5854993109</v>
      </c>
      <c r="T215" s="13">
        <v>4734237.896269301</v>
      </c>
    </row>
    <row r="216" spans="1:20" x14ac:dyDescent="0.3">
      <c r="A216" s="7" t="s">
        <v>281</v>
      </c>
      <c r="B216" s="7" t="s">
        <v>555</v>
      </c>
      <c r="C216" s="7">
        <v>1306</v>
      </c>
      <c r="D216" s="6" t="s">
        <v>8</v>
      </c>
      <c r="E216" s="7">
        <v>905</v>
      </c>
      <c r="F216" s="7" t="s">
        <v>500</v>
      </c>
      <c r="G216" s="7" t="s">
        <v>426</v>
      </c>
      <c r="H216" s="8" t="s">
        <v>369</v>
      </c>
      <c r="I216" s="13">
        <v>1180278.1938971374</v>
      </c>
      <c r="J216" s="13">
        <v>1149891.8771571035</v>
      </c>
      <c r="K216" s="13">
        <v>1180434.4781860306</v>
      </c>
      <c r="L216" s="13">
        <v>1178299.8214286475</v>
      </c>
      <c r="M216" s="13">
        <v>1179888.8522947952</v>
      </c>
      <c r="N216" s="13">
        <v>1177499.1901830626</v>
      </c>
      <c r="O216" s="13">
        <v>1179838.1552874169</v>
      </c>
      <c r="P216" s="13">
        <v>1182920.8093712842</v>
      </c>
      <c r="Q216" s="13">
        <v>1187668.7636523817</v>
      </c>
      <c r="R216" s="13">
        <v>1185668.87745034</v>
      </c>
      <c r="S216" s="13">
        <v>1188002.6463748277</v>
      </c>
      <c r="T216" s="13">
        <v>1183559.4740673252</v>
      </c>
    </row>
    <row r="217" spans="1:20" x14ac:dyDescent="0.3">
      <c r="A217" s="7" t="s">
        <v>281</v>
      </c>
      <c r="B217" s="7" t="s">
        <v>555</v>
      </c>
      <c r="C217" s="7">
        <v>1306</v>
      </c>
      <c r="D217" s="6" t="s">
        <v>8</v>
      </c>
      <c r="E217" s="7">
        <v>925</v>
      </c>
      <c r="F217" s="7" t="s">
        <v>501</v>
      </c>
      <c r="G217" s="7" t="s">
        <v>426</v>
      </c>
      <c r="H217" s="8" t="s">
        <v>370</v>
      </c>
      <c r="I217" s="13">
        <v>4721112.7755885497</v>
      </c>
      <c r="J217" s="13">
        <v>4599567.508628414</v>
      </c>
      <c r="K217" s="13">
        <v>4721737.9127441226</v>
      </c>
      <c r="L217" s="13">
        <v>4713199.28571459</v>
      </c>
      <c r="M217" s="13">
        <v>4719555.4091791809</v>
      </c>
      <c r="N217" s="13">
        <v>4709996.7607322503</v>
      </c>
      <c r="O217" s="13">
        <v>4719352.6211496675</v>
      </c>
      <c r="P217" s="13">
        <v>4731683.2374851368</v>
      </c>
      <c r="Q217" s="13">
        <v>4750675.0546095269</v>
      </c>
      <c r="R217" s="13">
        <v>4742675.5098013598</v>
      </c>
      <c r="S217" s="13">
        <v>4752010.5854993109</v>
      </c>
      <c r="T217" s="13">
        <v>4734237.896269301</v>
      </c>
    </row>
    <row r="218" spans="1:20" x14ac:dyDescent="0.3">
      <c r="A218" s="7" t="s">
        <v>281</v>
      </c>
      <c r="B218" s="7" t="s">
        <v>555</v>
      </c>
      <c r="C218" s="7">
        <v>1306</v>
      </c>
      <c r="D218" s="6" t="s">
        <v>8</v>
      </c>
      <c r="E218" s="7">
        <v>925</v>
      </c>
      <c r="F218" s="7" t="s">
        <v>502</v>
      </c>
      <c r="G218" s="7" t="s">
        <v>426</v>
      </c>
      <c r="H218" s="8" t="s">
        <v>371</v>
      </c>
      <c r="I218" s="13">
        <v>2360556.3877942748</v>
      </c>
      <c r="J218" s="13">
        <v>2299783.754314207</v>
      </c>
      <c r="K218" s="13">
        <v>2360868.9563720613</v>
      </c>
      <c r="L218" s="13">
        <v>2356599.642857295</v>
      </c>
      <c r="M218" s="13">
        <v>2359777.7045895904</v>
      </c>
      <c r="N218" s="13">
        <v>2354998.3803661251</v>
      </c>
      <c r="O218" s="13">
        <v>2359676.3105748338</v>
      </c>
      <c r="P218" s="13">
        <v>2365841.6187425684</v>
      </c>
      <c r="Q218" s="13">
        <v>2375337.5273047634</v>
      </c>
      <c r="R218" s="13">
        <v>2371337.7549006799</v>
      </c>
      <c r="S218" s="13">
        <v>2376005.2927496554</v>
      </c>
      <c r="T218" s="13">
        <v>2367118.9481346505</v>
      </c>
    </row>
    <row r="219" spans="1:20" x14ac:dyDescent="0.3">
      <c r="A219" s="7" t="s">
        <v>281</v>
      </c>
      <c r="B219" s="7" t="s">
        <v>555</v>
      </c>
      <c r="C219" s="7">
        <v>1306</v>
      </c>
      <c r="D219" s="6" t="s">
        <v>8</v>
      </c>
      <c r="E219" s="7">
        <v>924</v>
      </c>
      <c r="F219" s="7" t="s">
        <v>503</v>
      </c>
      <c r="G219" s="7" t="s">
        <v>426</v>
      </c>
      <c r="H219" s="8" t="s">
        <v>372</v>
      </c>
      <c r="I219" s="13">
        <v>2950695.4847428435</v>
      </c>
      <c r="J219" s="13">
        <v>2874729.6928927586</v>
      </c>
      <c r="K219" s="13">
        <v>2951086.1954650762</v>
      </c>
      <c r="L219" s="13">
        <v>2945749.5535716186</v>
      </c>
      <c r="M219" s="13">
        <v>2949722.130736988</v>
      </c>
      <c r="N219" s="13">
        <v>2943747.9754576562</v>
      </c>
      <c r="O219" s="13">
        <v>2949595.3882185421</v>
      </c>
      <c r="P219" s="13">
        <v>2957302.0234282105</v>
      </c>
      <c r="Q219" s="13">
        <v>2969171.9091309542</v>
      </c>
      <c r="R219" s="13">
        <v>2964172.1936258497</v>
      </c>
      <c r="S219" s="13">
        <v>2970006.6159370691</v>
      </c>
      <c r="T219" s="13">
        <v>2958898.6851683129</v>
      </c>
    </row>
    <row r="220" spans="1:20" x14ac:dyDescent="0.3">
      <c r="A220" s="7" t="s">
        <v>281</v>
      </c>
      <c r="B220" s="7" t="s">
        <v>555</v>
      </c>
      <c r="C220" s="7">
        <v>1306</v>
      </c>
      <c r="D220" s="6" t="s">
        <v>8</v>
      </c>
      <c r="E220" s="7">
        <v>926</v>
      </c>
      <c r="F220" s="7" t="s">
        <v>504</v>
      </c>
      <c r="G220" s="7" t="s">
        <v>426</v>
      </c>
      <c r="H220" s="8" t="s">
        <v>373</v>
      </c>
      <c r="I220" s="13">
        <v>1180278.1938971374</v>
      </c>
      <c r="J220" s="13">
        <v>1149891.8771571035</v>
      </c>
      <c r="K220" s="13">
        <v>1180434.4781860306</v>
      </c>
      <c r="L220" s="13">
        <v>1178299.8214286475</v>
      </c>
      <c r="M220" s="13">
        <v>1179888.8522947952</v>
      </c>
      <c r="N220" s="13">
        <v>1177499.1901830626</v>
      </c>
      <c r="O220" s="13">
        <v>1179838.1552874169</v>
      </c>
      <c r="P220" s="13">
        <v>1182920.8093712842</v>
      </c>
      <c r="Q220" s="13">
        <v>1187668.7636523817</v>
      </c>
      <c r="R220" s="13">
        <v>1185668.87745034</v>
      </c>
      <c r="S220" s="13">
        <v>1188002.6463748277</v>
      </c>
      <c r="T220" s="13">
        <v>1183559.4740673252</v>
      </c>
    </row>
    <row r="221" spans="1:20" x14ac:dyDescent="0.3">
      <c r="A221" s="7" t="s">
        <v>281</v>
      </c>
      <c r="B221" s="7" t="s">
        <v>555</v>
      </c>
      <c r="C221" s="7">
        <v>1306</v>
      </c>
      <c r="D221" s="6" t="s">
        <v>8</v>
      </c>
      <c r="E221" s="7">
        <v>926</v>
      </c>
      <c r="F221" s="7" t="s">
        <v>505</v>
      </c>
      <c r="G221" s="7" t="s">
        <v>426</v>
      </c>
      <c r="H221" s="8" t="s">
        <v>374</v>
      </c>
      <c r="I221" s="13">
        <v>2950695.4847428435</v>
      </c>
      <c r="J221" s="13">
        <v>2874729.6928927586</v>
      </c>
      <c r="K221" s="13">
        <v>2951086.1954650762</v>
      </c>
      <c r="L221" s="13">
        <v>2945749.5535716186</v>
      </c>
      <c r="M221" s="13">
        <v>2949722.130736988</v>
      </c>
      <c r="N221" s="13">
        <v>2943747.9754576562</v>
      </c>
      <c r="O221" s="13">
        <v>2949595.3882185421</v>
      </c>
      <c r="P221" s="13">
        <v>2957302.0234282105</v>
      </c>
      <c r="Q221" s="13">
        <v>2969171.9091309542</v>
      </c>
      <c r="R221" s="13">
        <v>2964172.1936258497</v>
      </c>
      <c r="S221" s="13">
        <v>2970006.6159370691</v>
      </c>
      <c r="T221" s="13">
        <v>2958898.6851683129</v>
      </c>
    </row>
    <row r="222" spans="1:20" x14ac:dyDescent="0.3">
      <c r="A222" s="7" t="s">
        <v>281</v>
      </c>
      <c r="B222" s="7" t="s">
        <v>555</v>
      </c>
      <c r="C222" s="7">
        <v>1306</v>
      </c>
      <c r="D222" s="6" t="s">
        <v>8</v>
      </c>
      <c r="E222" s="7">
        <v>925</v>
      </c>
      <c r="F222" s="7" t="s">
        <v>506</v>
      </c>
      <c r="G222" s="7" t="s">
        <v>426</v>
      </c>
      <c r="H222" s="8" t="s">
        <v>375</v>
      </c>
      <c r="I222" s="13">
        <v>590139.09694856871</v>
      </c>
      <c r="J222" s="13">
        <v>574945.93857855175</v>
      </c>
      <c r="K222" s="13">
        <v>590217.23909301532</v>
      </c>
      <c r="L222" s="13">
        <v>589149.91071432375</v>
      </c>
      <c r="M222" s="13">
        <v>589944.42614739761</v>
      </c>
      <c r="N222" s="13">
        <v>588749.59509153129</v>
      </c>
      <c r="O222" s="13">
        <v>589919.07764370844</v>
      </c>
      <c r="P222" s="13">
        <v>591460.4046856421</v>
      </c>
      <c r="Q222" s="13">
        <v>593834.38182619086</v>
      </c>
      <c r="R222" s="13">
        <v>592834.43872516998</v>
      </c>
      <c r="S222" s="13">
        <v>594001.32318741386</v>
      </c>
      <c r="T222" s="13">
        <v>591779.73703366262</v>
      </c>
    </row>
    <row r="223" spans="1:20" x14ac:dyDescent="0.3">
      <c r="A223" s="7" t="s">
        <v>281</v>
      </c>
      <c r="B223" s="7" t="s">
        <v>555</v>
      </c>
      <c r="C223" s="7">
        <v>1306</v>
      </c>
      <c r="D223" s="6" t="s">
        <v>8</v>
      </c>
      <c r="E223" s="7">
        <v>925</v>
      </c>
      <c r="F223" s="7" t="s">
        <v>507</v>
      </c>
      <c r="G223" s="7" t="s">
        <v>426</v>
      </c>
      <c r="H223" s="8" t="s">
        <v>376</v>
      </c>
      <c r="I223" s="13">
        <v>590139.09694856871</v>
      </c>
      <c r="J223" s="13">
        <v>574945.93857855175</v>
      </c>
      <c r="K223" s="13">
        <v>590217.23909301532</v>
      </c>
      <c r="L223" s="13">
        <v>589149.91071432375</v>
      </c>
      <c r="M223" s="13">
        <v>589944.42614739761</v>
      </c>
      <c r="N223" s="13">
        <v>588749.59509153129</v>
      </c>
      <c r="O223" s="13">
        <v>589919.07764370844</v>
      </c>
      <c r="P223" s="13">
        <v>591460.4046856421</v>
      </c>
      <c r="Q223" s="13">
        <v>593834.38182619086</v>
      </c>
      <c r="R223" s="13">
        <v>592834.43872516998</v>
      </c>
      <c r="S223" s="13">
        <v>594001.32318741386</v>
      </c>
      <c r="T223" s="13">
        <v>591779.73703366262</v>
      </c>
    </row>
    <row r="224" spans="1:20" x14ac:dyDescent="0.3">
      <c r="A224" s="7" t="s">
        <v>281</v>
      </c>
      <c r="B224" s="7" t="s">
        <v>555</v>
      </c>
      <c r="C224" s="7">
        <v>1306</v>
      </c>
      <c r="D224" s="6" t="s">
        <v>8</v>
      </c>
      <c r="E224" s="7">
        <v>924</v>
      </c>
      <c r="F224" s="7" t="s">
        <v>508</v>
      </c>
      <c r="G224" s="7" t="s">
        <v>426</v>
      </c>
      <c r="H224" s="8" t="s">
        <v>377</v>
      </c>
      <c r="I224" s="13">
        <v>3540834.5816914123</v>
      </c>
      <c r="J224" s="13">
        <v>3449675.6314713103</v>
      </c>
      <c r="K224" s="13">
        <v>3541303.4345580917</v>
      </c>
      <c r="L224" s="13">
        <v>3534899.4642859427</v>
      </c>
      <c r="M224" s="13">
        <v>3539666.5568843856</v>
      </c>
      <c r="N224" s="13">
        <v>3532497.5705491873</v>
      </c>
      <c r="O224" s="13">
        <v>3539514.4658622504</v>
      </c>
      <c r="P224" s="13">
        <v>3548762.4281138526</v>
      </c>
      <c r="Q224" s="13">
        <v>3563006.2909571454</v>
      </c>
      <c r="R224" s="13">
        <v>3557006.6323510199</v>
      </c>
      <c r="S224" s="13">
        <v>3564007.9391244831</v>
      </c>
      <c r="T224" s="13">
        <v>3550678.4222019757</v>
      </c>
    </row>
    <row r="225" spans="1:20" x14ac:dyDescent="0.3">
      <c r="A225" s="7" t="s">
        <v>281</v>
      </c>
      <c r="B225" s="7" t="s">
        <v>555</v>
      </c>
      <c r="C225" s="7">
        <v>1306</v>
      </c>
      <c r="D225" s="6" t="s">
        <v>8</v>
      </c>
      <c r="E225" s="7">
        <v>905</v>
      </c>
      <c r="F225" s="7" t="s">
        <v>509</v>
      </c>
      <c r="G225" s="7" t="s">
        <v>426</v>
      </c>
      <c r="H225" s="8" t="s">
        <v>378</v>
      </c>
      <c r="I225" s="13">
        <v>590139.09694856871</v>
      </c>
      <c r="J225" s="13">
        <v>574945.93857855175</v>
      </c>
      <c r="K225" s="13">
        <v>590217.23909301532</v>
      </c>
      <c r="L225" s="13">
        <v>589149.91071432375</v>
      </c>
      <c r="M225" s="13">
        <v>589944.42614739761</v>
      </c>
      <c r="N225" s="13">
        <v>588749.59509153129</v>
      </c>
      <c r="O225" s="13">
        <v>589919.07764370844</v>
      </c>
      <c r="P225" s="13">
        <v>591460.4046856421</v>
      </c>
      <c r="Q225" s="13">
        <v>593834.38182619086</v>
      </c>
      <c r="R225" s="13">
        <v>592834.43872516998</v>
      </c>
      <c r="S225" s="13">
        <v>594001.32318741386</v>
      </c>
      <c r="T225" s="13">
        <v>591779.73703366262</v>
      </c>
    </row>
    <row r="226" spans="1:20" x14ac:dyDescent="0.3">
      <c r="A226" s="7" t="s">
        <v>281</v>
      </c>
      <c r="B226" s="7" t="s">
        <v>555</v>
      </c>
      <c r="C226" s="7">
        <v>1306</v>
      </c>
      <c r="D226" s="6" t="s">
        <v>8</v>
      </c>
      <c r="E226" s="7">
        <v>926</v>
      </c>
      <c r="F226" s="7" t="s">
        <v>510</v>
      </c>
      <c r="G226" s="7" t="s">
        <v>426</v>
      </c>
      <c r="H226" s="8" t="s">
        <v>379</v>
      </c>
      <c r="I226" s="13">
        <v>1770417.2908457061</v>
      </c>
      <c r="J226" s="13">
        <v>1724837.8157356551</v>
      </c>
      <c r="K226" s="13">
        <v>1770651.7172790458</v>
      </c>
      <c r="L226" s="13">
        <v>1767449.7321429714</v>
      </c>
      <c r="M226" s="13">
        <v>1769833.2784421928</v>
      </c>
      <c r="N226" s="13">
        <v>1766248.7852745936</v>
      </c>
      <c r="O226" s="13">
        <v>1769757.2329311252</v>
      </c>
      <c r="P226" s="13">
        <v>1774381.2140569263</v>
      </c>
      <c r="Q226" s="13">
        <v>1781503.1454785727</v>
      </c>
      <c r="R226" s="13">
        <v>1778503.3161755099</v>
      </c>
      <c r="S226" s="13">
        <v>1782003.9695622416</v>
      </c>
      <c r="T226" s="13">
        <v>1775339.2111009879</v>
      </c>
    </row>
    <row r="227" spans="1:20" x14ac:dyDescent="0.3">
      <c r="A227" s="7" t="s">
        <v>281</v>
      </c>
      <c r="B227" s="7" t="s">
        <v>555</v>
      </c>
      <c r="C227" s="7">
        <v>1306</v>
      </c>
      <c r="D227" s="6" t="s">
        <v>8</v>
      </c>
      <c r="E227" s="7">
        <v>925</v>
      </c>
      <c r="F227" s="7" t="s">
        <v>511</v>
      </c>
      <c r="G227" s="7" t="s">
        <v>426</v>
      </c>
      <c r="H227" s="8" t="s">
        <v>380</v>
      </c>
      <c r="I227" s="13">
        <v>590139.09694856871</v>
      </c>
      <c r="J227" s="13">
        <v>574945.93857855175</v>
      </c>
      <c r="K227" s="13">
        <v>590217.23909301532</v>
      </c>
      <c r="L227" s="13">
        <v>589149.91071432375</v>
      </c>
      <c r="M227" s="13">
        <v>589944.42614739761</v>
      </c>
      <c r="N227" s="13">
        <v>588749.59509153129</v>
      </c>
      <c r="O227" s="13">
        <v>589919.07764370844</v>
      </c>
      <c r="P227" s="13">
        <v>591460.4046856421</v>
      </c>
      <c r="Q227" s="13">
        <v>593834.38182619086</v>
      </c>
      <c r="R227" s="13">
        <v>592834.43872516998</v>
      </c>
      <c r="S227" s="13">
        <v>594001.32318741386</v>
      </c>
      <c r="T227" s="13">
        <v>591779.73703366262</v>
      </c>
    </row>
    <row r="228" spans="1:20" x14ac:dyDescent="0.3">
      <c r="A228" s="7" t="s">
        <v>281</v>
      </c>
      <c r="B228" s="7" t="s">
        <v>555</v>
      </c>
      <c r="C228" s="7">
        <v>1306</v>
      </c>
      <c r="D228" s="6" t="s">
        <v>8</v>
      </c>
      <c r="E228" s="7">
        <v>924</v>
      </c>
      <c r="F228" s="7" t="s">
        <v>512</v>
      </c>
      <c r="G228" s="7" t="s">
        <v>426</v>
      </c>
      <c r="H228" s="8" t="s">
        <v>381</v>
      </c>
      <c r="I228" s="13">
        <v>590139.09694856871</v>
      </c>
      <c r="J228" s="13">
        <v>574945.93857855175</v>
      </c>
      <c r="K228" s="13">
        <v>590217.23909301532</v>
      </c>
      <c r="L228" s="13">
        <v>589149.91071432375</v>
      </c>
      <c r="M228" s="13">
        <v>589944.42614739761</v>
      </c>
      <c r="N228" s="13">
        <v>588749.59509153129</v>
      </c>
      <c r="O228" s="13">
        <v>589919.07764370844</v>
      </c>
      <c r="P228" s="13">
        <v>591460.4046856421</v>
      </c>
      <c r="Q228" s="13">
        <v>593834.38182619086</v>
      </c>
      <c r="R228" s="13">
        <v>592834.43872516998</v>
      </c>
      <c r="S228" s="13">
        <v>594001.32318741386</v>
      </c>
      <c r="T228" s="13">
        <v>591779.73703366262</v>
      </c>
    </row>
    <row r="229" spans="1:20" x14ac:dyDescent="0.3">
      <c r="A229" s="7" t="s">
        <v>281</v>
      </c>
      <c r="B229" s="7" t="s">
        <v>555</v>
      </c>
      <c r="C229" s="7">
        <v>1306</v>
      </c>
      <c r="D229" s="6" t="s">
        <v>8</v>
      </c>
      <c r="E229" s="7">
        <v>925</v>
      </c>
      <c r="F229" s="7" t="s">
        <v>513</v>
      </c>
      <c r="G229" s="7" t="s">
        <v>426</v>
      </c>
      <c r="H229" s="8" t="s">
        <v>382</v>
      </c>
      <c r="I229" s="13">
        <v>4130973.678639981</v>
      </c>
      <c r="J229" s="13">
        <v>4024621.5700498619</v>
      </c>
      <c r="K229" s="13">
        <v>4131520.6736511067</v>
      </c>
      <c r="L229" s="13">
        <v>4124049.3750002664</v>
      </c>
      <c r="M229" s="13">
        <v>4129610.9830317833</v>
      </c>
      <c r="N229" s="13">
        <v>4121247.1656407188</v>
      </c>
      <c r="O229" s="13">
        <v>4129433.5435059592</v>
      </c>
      <c r="P229" s="13">
        <v>4140222.8327994947</v>
      </c>
      <c r="Q229" s="13">
        <v>4156840.6727833361</v>
      </c>
      <c r="R229" s="13">
        <v>4149841.0710761896</v>
      </c>
      <c r="S229" s="13">
        <v>4158009.2623118968</v>
      </c>
      <c r="T229" s="13">
        <v>4142458.1592356381</v>
      </c>
    </row>
    <row r="230" spans="1:20" x14ac:dyDescent="0.3">
      <c r="A230" s="7" t="s">
        <v>281</v>
      </c>
      <c r="B230" s="7" t="s">
        <v>555</v>
      </c>
      <c r="C230" s="7">
        <v>1306</v>
      </c>
      <c r="D230" s="6" t="s">
        <v>8</v>
      </c>
      <c r="E230" s="7">
        <v>905</v>
      </c>
      <c r="F230" s="7" t="s">
        <v>514</v>
      </c>
      <c r="G230" s="7" t="s">
        <v>426</v>
      </c>
      <c r="H230" s="8" t="s">
        <v>383</v>
      </c>
      <c r="I230" s="13">
        <v>590139.09694856871</v>
      </c>
      <c r="J230" s="13">
        <v>574945.93857855175</v>
      </c>
      <c r="K230" s="13">
        <v>590217.23909301532</v>
      </c>
      <c r="L230" s="13">
        <v>589149.91071432375</v>
      </c>
      <c r="M230" s="13">
        <v>589944.42614739761</v>
      </c>
      <c r="N230" s="13">
        <v>588749.59509153129</v>
      </c>
      <c r="O230" s="13">
        <v>589919.07764370844</v>
      </c>
      <c r="P230" s="13">
        <v>591460.4046856421</v>
      </c>
      <c r="Q230" s="13">
        <v>593834.38182619086</v>
      </c>
      <c r="R230" s="13">
        <v>592834.43872516998</v>
      </c>
      <c r="S230" s="13">
        <v>594001.32318741386</v>
      </c>
      <c r="T230" s="13">
        <v>591779.73703366262</v>
      </c>
    </row>
    <row r="231" spans="1:20" x14ac:dyDescent="0.3">
      <c r="A231" s="7" t="s">
        <v>281</v>
      </c>
      <c r="B231" s="7" t="s">
        <v>555</v>
      </c>
      <c r="C231" s="7">
        <v>1306</v>
      </c>
      <c r="D231" s="6" t="s">
        <v>8</v>
      </c>
      <c r="E231" s="7">
        <v>924</v>
      </c>
      <c r="F231" s="7" t="s">
        <v>515</v>
      </c>
      <c r="G231" s="7" t="s">
        <v>426</v>
      </c>
      <c r="H231" s="8" t="s">
        <v>384</v>
      </c>
      <c r="I231" s="13">
        <v>1180278.1938971374</v>
      </c>
      <c r="J231" s="13">
        <v>1149891.8771571035</v>
      </c>
      <c r="K231" s="13">
        <v>1180434.4781860306</v>
      </c>
      <c r="L231" s="13">
        <v>1178299.8214286475</v>
      </c>
      <c r="M231" s="13">
        <v>1179888.8522947952</v>
      </c>
      <c r="N231" s="13">
        <v>1177499.1901830626</v>
      </c>
      <c r="O231" s="13">
        <v>1179838.1552874169</v>
      </c>
      <c r="P231" s="13">
        <v>1182920.8093712842</v>
      </c>
      <c r="Q231" s="13">
        <v>1187668.7636523817</v>
      </c>
      <c r="R231" s="13">
        <v>1185668.87745034</v>
      </c>
      <c r="S231" s="13">
        <v>1188002.6463748277</v>
      </c>
      <c r="T231" s="13">
        <v>1183559.4740673252</v>
      </c>
    </row>
    <row r="232" spans="1:20" x14ac:dyDescent="0.3">
      <c r="A232" s="7" t="s">
        <v>281</v>
      </c>
      <c r="B232" s="7" t="s">
        <v>555</v>
      </c>
      <c r="C232" s="7">
        <v>1306</v>
      </c>
      <c r="D232" s="7" t="s">
        <v>253</v>
      </c>
      <c r="E232" s="7">
        <v>999</v>
      </c>
      <c r="F232" s="7" t="s">
        <v>253</v>
      </c>
      <c r="G232" s="7" t="s">
        <v>426</v>
      </c>
      <c r="H232" s="8" t="s">
        <v>291</v>
      </c>
      <c r="I232" s="13">
        <v>12983060.132868512</v>
      </c>
      <c r="J232" s="13">
        <v>12648810.648728138</v>
      </c>
      <c r="K232" s="13">
        <v>12984779.260046337</v>
      </c>
      <c r="L232" s="13">
        <v>12961298.035715124</v>
      </c>
      <c r="M232" s="13">
        <v>12978777.375242747</v>
      </c>
      <c r="N232" s="13">
        <v>12952491.092013687</v>
      </c>
      <c r="O232" s="13">
        <v>12978219.708161585</v>
      </c>
      <c r="P232" s="13">
        <v>13012128.903084125</v>
      </c>
      <c r="Q232" s="13">
        <v>13658190.782002389</v>
      </c>
      <c r="R232" s="13">
        <v>13635192.090678908</v>
      </c>
      <c r="S232" s="13">
        <v>13662030.433310518</v>
      </c>
      <c r="T232" s="13">
        <v>13610933.95177424</v>
      </c>
    </row>
    <row r="233" spans="1:20" x14ac:dyDescent="0.3">
      <c r="A233" s="7" t="s">
        <v>281</v>
      </c>
      <c r="B233" s="7" t="s">
        <v>555</v>
      </c>
      <c r="C233" s="7">
        <v>1306</v>
      </c>
      <c r="D233" s="6" t="s">
        <v>8</v>
      </c>
      <c r="E233" s="7">
        <v>907</v>
      </c>
      <c r="F233" s="7" t="s">
        <v>516</v>
      </c>
      <c r="G233" s="7" t="s">
        <v>427</v>
      </c>
      <c r="H233" s="8" t="s">
        <v>385</v>
      </c>
      <c r="I233" s="13">
        <v>3540834.5816914123</v>
      </c>
      <c r="J233" s="13">
        <v>3449675.6314713103</v>
      </c>
      <c r="K233" s="13">
        <v>3541303.4345580917</v>
      </c>
      <c r="L233" s="13">
        <v>3534899.4642859427</v>
      </c>
      <c r="M233" s="13">
        <v>3539666.5568843856</v>
      </c>
      <c r="N233" s="13">
        <v>3532497.5705491873</v>
      </c>
      <c r="O233" s="13">
        <v>3539514.4658622504</v>
      </c>
      <c r="P233" s="13">
        <v>3548762.4281138526</v>
      </c>
      <c r="Q233" s="13">
        <v>3563006.2909571454</v>
      </c>
      <c r="R233" s="13">
        <v>3557006.6323510199</v>
      </c>
      <c r="S233" s="13">
        <v>3564007.9391244831</v>
      </c>
      <c r="T233" s="13">
        <v>3550678.4222019757</v>
      </c>
    </row>
    <row r="234" spans="1:20" x14ac:dyDescent="0.3">
      <c r="A234" s="7" t="s">
        <v>281</v>
      </c>
      <c r="B234" s="7" t="s">
        <v>555</v>
      </c>
      <c r="C234" s="7">
        <v>1306</v>
      </c>
      <c r="D234" s="6" t="s">
        <v>8</v>
      </c>
      <c r="E234" s="7">
        <v>923</v>
      </c>
      <c r="F234" s="7" t="s">
        <v>517</v>
      </c>
      <c r="G234" s="7" t="s">
        <v>427</v>
      </c>
      <c r="H234" s="8" t="s">
        <v>386</v>
      </c>
      <c r="I234" s="13">
        <v>1180278.1938971374</v>
      </c>
      <c r="J234" s="13">
        <v>1149891.8771571035</v>
      </c>
      <c r="K234" s="13">
        <v>1180434.4781860306</v>
      </c>
      <c r="L234" s="13">
        <v>1178299.8214286475</v>
      </c>
      <c r="M234" s="13">
        <v>1179888.8522947952</v>
      </c>
      <c r="N234" s="13">
        <v>1177499.1901830626</v>
      </c>
      <c r="O234" s="13">
        <v>1179838.1552874169</v>
      </c>
      <c r="P234" s="13">
        <v>1182920.8093712842</v>
      </c>
      <c r="Q234" s="13">
        <v>1187668.7636523817</v>
      </c>
      <c r="R234" s="13">
        <v>1185668.87745034</v>
      </c>
      <c r="S234" s="13">
        <v>1188002.6463748277</v>
      </c>
      <c r="T234" s="13">
        <v>1183559.4740673252</v>
      </c>
    </row>
    <row r="235" spans="1:20" x14ac:dyDescent="0.3">
      <c r="A235" s="7" t="s">
        <v>281</v>
      </c>
      <c r="B235" s="7" t="s">
        <v>555</v>
      </c>
      <c r="C235" s="7">
        <v>1306</v>
      </c>
      <c r="D235" s="6" t="s">
        <v>8</v>
      </c>
      <c r="E235" s="7">
        <v>923</v>
      </c>
      <c r="F235" s="7" t="s">
        <v>518</v>
      </c>
      <c r="G235" s="7" t="s">
        <v>427</v>
      </c>
      <c r="H235" s="8" t="s">
        <v>387</v>
      </c>
      <c r="I235" s="13">
        <v>1180278.1938971374</v>
      </c>
      <c r="J235" s="13">
        <v>1149891.8771571035</v>
      </c>
      <c r="K235" s="13">
        <v>1180434.4781860306</v>
      </c>
      <c r="L235" s="13">
        <v>1178299.8214286475</v>
      </c>
      <c r="M235" s="13">
        <v>1179888.8522947952</v>
      </c>
      <c r="N235" s="13">
        <v>1177499.1901830626</v>
      </c>
      <c r="O235" s="13">
        <v>1179838.1552874169</v>
      </c>
      <c r="P235" s="13">
        <v>1182920.8093712842</v>
      </c>
      <c r="Q235" s="13">
        <v>1187668.7636523817</v>
      </c>
      <c r="R235" s="13">
        <v>1185668.87745034</v>
      </c>
      <c r="S235" s="13">
        <v>1188002.6463748277</v>
      </c>
      <c r="T235" s="13">
        <v>1183559.4740673252</v>
      </c>
    </row>
    <row r="236" spans="1:20" x14ac:dyDescent="0.3">
      <c r="A236" s="7" t="s">
        <v>281</v>
      </c>
      <c r="B236" s="7" t="s">
        <v>555</v>
      </c>
      <c r="C236" s="7">
        <v>1306</v>
      </c>
      <c r="D236" s="6" t="s">
        <v>8</v>
      </c>
      <c r="E236" s="7">
        <v>923</v>
      </c>
      <c r="F236" s="7" t="s">
        <v>519</v>
      </c>
      <c r="G236" s="7" t="s">
        <v>427</v>
      </c>
      <c r="H236" s="8" t="s">
        <v>388</v>
      </c>
      <c r="I236" s="13">
        <v>1180278.1938971374</v>
      </c>
      <c r="J236" s="13">
        <v>1149891.8771571035</v>
      </c>
      <c r="K236" s="13">
        <v>1180434.4781860306</v>
      </c>
      <c r="L236" s="13">
        <v>1178299.8214286475</v>
      </c>
      <c r="M236" s="13">
        <v>1179888.8522947952</v>
      </c>
      <c r="N236" s="13">
        <v>1177499.1901830626</v>
      </c>
      <c r="O236" s="13">
        <v>1179838.1552874169</v>
      </c>
      <c r="P236" s="13">
        <v>1182920.8093712842</v>
      </c>
      <c r="Q236" s="13">
        <v>1187668.7636523817</v>
      </c>
      <c r="R236" s="13">
        <v>1185668.87745034</v>
      </c>
      <c r="S236" s="13">
        <v>1188002.6463748277</v>
      </c>
      <c r="T236" s="13">
        <v>1183559.4740673252</v>
      </c>
    </row>
    <row r="237" spans="1:20" x14ac:dyDescent="0.3">
      <c r="A237" s="7" t="s">
        <v>281</v>
      </c>
      <c r="B237" s="7" t="s">
        <v>555</v>
      </c>
      <c r="C237" s="7">
        <v>1306</v>
      </c>
      <c r="D237" s="6" t="s">
        <v>8</v>
      </c>
      <c r="E237" s="7">
        <v>905</v>
      </c>
      <c r="F237" s="7" t="s">
        <v>520</v>
      </c>
      <c r="G237" s="7" t="s">
        <v>427</v>
      </c>
      <c r="H237" s="8" t="s">
        <v>389</v>
      </c>
      <c r="I237" s="13">
        <v>1180278.1938971374</v>
      </c>
      <c r="J237" s="13">
        <v>1149891.8771571035</v>
      </c>
      <c r="K237" s="13">
        <v>1180434.4781860306</v>
      </c>
      <c r="L237" s="13">
        <v>1178299.8214286475</v>
      </c>
      <c r="M237" s="13">
        <v>1179888.8522947952</v>
      </c>
      <c r="N237" s="13">
        <v>1177499.1901830626</v>
      </c>
      <c r="O237" s="13">
        <v>1179838.1552874169</v>
      </c>
      <c r="P237" s="13">
        <v>1182920.8093712842</v>
      </c>
      <c r="Q237" s="13">
        <v>1187668.7636523817</v>
      </c>
      <c r="R237" s="13">
        <v>1185668.87745034</v>
      </c>
      <c r="S237" s="13">
        <v>1188002.6463748277</v>
      </c>
      <c r="T237" s="13">
        <v>1183559.4740673252</v>
      </c>
    </row>
    <row r="238" spans="1:20" x14ac:dyDescent="0.3">
      <c r="A238" s="7" t="s">
        <v>281</v>
      </c>
      <c r="B238" s="7" t="s">
        <v>555</v>
      </c>
      <c r="C238" s="7">
        <v>1306</v>
      </c>
      <c r="D238" s="6" t="s">
        <v>8</v>
      </c>
      <c r="E238" s="7">
        <v>923</v>
      </c>
      <c r="F238" s="7" t="s">
        <v>521</v>
      </c>
      <c r="G238" s="7" t="s">
        <v>427</v>
      </c>
      <c r="H238" s="8" t="s">
        <v>390</v>
      </c>
      <c r="I238" s="13">
        <v>1180278.1938971374</v>
      </c>
      <c r="J238" s="13">
        <v>1149891.8771571035</v>
      </c>
      <c r="K238" s="13">
        <v>1180434.4781860306</v>
      </c>
      <c r="L238" s="13">
        <v>1178299.8214286475</v>
      </c>
      <c r="M238" s="13">
        <v>1179888.8522947952</v>
      </c>
      <c r="N238" s="13">
        <v>1766248.7852745936</v>
      </c>
      <c r="O238" s="13">
        <v>1769757.2329311252</v>
      </c>
      <c r="P238" s="13">
        <v>1774381.2140569263</v>
      </c>
      <c r="Q238" s="13">
        <v>1781503.1454785727</v>
      </c>
      <c r="R238" s="13">
        <v>1185668.87745034</v>
      </c>
      <c r="S238" s="13">
        <v>1188002.6463748277</v>
      </c>
      <c r="T238" s="13">
        <v>1183559.4740673252</v>
      </c>
    </row>
    <row r="239" spans="1:20" x14ac:dyDescent="0.3">
      <c r="A239" s="7" t="s">
        <v>281</v>
      </c>
      <c r="B239" s="7" t="s">
        <v>555</v>
      </c>
      <c r="C239" s="7">
        <v>1306</v>
      </c>
      <c r="D239" s="6" t="s">
        <v>8</v>
      </c>
      <c r="E239" s="7">
        <v>925</v>
      </c>
      <c r="F239" s="7" t="s">
        <v>522</v>
      </c>
      <c r="G239" s="7" t="s">
        <v>427</v>
      </c>
      <c r="H239" s="8" t="s">
        <v>391</v>
      </c>
      <c r="I239" s="13">
        <v>1180278.1938971374</v>
      </c>
      <c r="J239" s="13">
        <v>1149891.8771571035</v>
      </c>
      <c r="K239" s="13">
        <v>1180434.4781860306</v>
      </c>
      <c r="L239" s="13">
        <v>1178299.8214286475</v>
      </c>
      <c r="M239" s="13">
        <v>1179888.8522947952</v>
      </c>
      <c r="N239" s="13">
        <v>1177499.1901830626</v>
      </c>
      <c r="O239" s="13">
        <v>1179838.1552874169</v>
      </c>
      <c r="P239" s="13">
        <v>1182920.8093712842</v>
      </c>
      <c r="Q239" s="13">
        <v>1187668.7636523817</v>
      </c>
      <c r="R239" s="13">
        <v>1185668.87745034</v>
      </c>
      <c r="S239" s="13">
        <v>1188002.6463748277</v>
      </c>
      <c r="T239" s="13">
        <v>1183559.4740673252</v>
      </c>
    </row>
    <row r="240" spans="1:20" x14ac:dyDescent="0.3">
      <c r="A240" s="7" t="s">
        <v>281</v>
      </c>
      <c r="B240" s="7" t="s">
        <v>555</v>
      </c>
      <c r="C240" s="7">
        <v>1306</v>
      </c>
      <c r="D240" s="6" t="s">
        <v>8</v>
      </c>
      <c r="E240" s="7">
        <v>925</v>
      </c>
      <c r="F240" s="7" t="s">
        <v>523</v>
      </c>
      <c r="G240" s="7" t="s">
        <v>427</v>
      </c>
      <c r="H240" s="8" t="s">
        <v>392</v>
      </c>
      <c r="I240" s="13">
        <v>1180278.1938971374</v>
      </c>
      <c r="J240" s="13">
        <v>1149891.8771571035</v>
      </c>
      <c r="K240" s="13">
        <v>1180434.4781860306</v>
      </c>
      <c r="L240" s="13">
        <v>1178299.8214286475</v>
      </c>
      <c r="M240" s="13">
        <v>1179888.8522947952</v>
      </c>
      <c r="N240" s="13">
        <v>1177499.1901830626</v>
      </c>
      <c r="O240" s="13">
        <v>1179838.1552874169</v>
      </c>
      <c r="P240" s="13">
        <v>1182920.8093712842</v>
      </c>
      <c r="Q240" s="13">
        <v>1187668.7636523817</v>
      </c>
      <c r="R240" s="13">
        <v>1185668.87745034</v>
      </c>
      <c r="S240" s="13">
        <v>1188002.6463748277</v>
      </c>
      <c r="T240" s="13">
        <v>1183559.4740673252</v>
      </c>
    </row>
    <row r="241" spans="1:20" x14ac:dyDescent="0.3">
      <c r="A241" s="7" t="s">
        <v>281</v>
      </c>
      <c r="B241" s="7" t="s">
        <v>555</v>
      </c>
      <c r="C241" s="7">
        <v>1306</v>
      </c>
      <c r="D241" s="6" t="s">
        <v>8</v>
      </c>
      <c r="E241" s="7">
        <v>925</v>
      </c>
      <c r="F241" s="7" t="s">
        <v>524</v>
      </c>
      <c r="G241" s="7" t="s">
        <v>427</v>
      </c>
      <c r="H241" s="8" t="s">
        <v>393</v>
      </c>
      <c r="I241" s="13">
        <v>1180278.1938971374</v>
      </c>
      <c r="J241" s="13">
        <v>1149891.8771571035</v>
      </c>
      <c r="K241" s="13">
        <v>1180434.4781860306</v>
      </c>
      <c r="L241" s="13">
        <v>1178299.8214286475</v>
      </c>
      <c r="M241" s="13">
        <v>1179888.8522947952</v>
      </c>
      <c r="N241" s="13">
        <v>1177499.1901830626</v>
      </c>
      <c r="O241" s="13">
        <v>1179838.1552874169</v>
      </c>
      <c r="P241" s="13">
        <v>1182920.8093712842</v>
      </c>
      <c r="Q241" s="13">
        <v>1187668.7636523817</v>
      </c>
      <c r="R241" s="13">
        <v>1185668.87745034</v>
      </c>
      <c r="S241" s="13">
        <v>1188002.6463748277</v>
      </c>
      <c r="T241" s="13">
        <v>1183559.4740673252</v>
      </c>
    </row>
    <row r="242" spans="1:20" x14ac:dyDescent="0.3">
      <c r="A242" s="7" t="s">
        <v>281</v>
      </c>
      <c r="B242" s="7" t="s">
        <v>555</v>
      </c>
      <c r="C242" s="7">
        <v>1306</v>
      </c>
      <c r="D242" s="6" t="s">
        <v>8</v>
      </c>
      <c r="E242" s="7">
        <v>925</v>
      </c>
      <c r="F242" s="7" t="s">
        <v>525</v>
      </c>
      <c r="G242" s="7" t="s">
        <v>427</v>
      </c>
      <c r="H242" s="8" t="s">
        <v>394</v>
      </c>
      <c r="I242" s="13">
        <v>1180278.1938971374</v>
      </c>
      <c r="J242" s="13">
        <v>1149891.8771571035</v>
      </c>
      <c r="K242" s="13">
        <v>1180434.4781860306</v>
      </c>
      <c r="L242" s="13">
        <v>1178299.8214286475</v>
      </c>
      <c r="M242" s="13">
        <v>1179888.8522947952</v>
      </c>
      <c r="N242" s="13">
        <v>1177499.1901830626</v>
      </c>
      <c r="O242" s="13">
        <v>1179838.1552874169</v>
      </c>
      <c r="P242" s="13">
        <v>1182920.8093712842</v>
      </c>
      <c r="Q242" s="13">
        <v>1187668.7636523817</v>
      </c>
      <c r="R242" s="13">
        <v>1185668.87745034</v>
      </c>
      <c r="S242" s="13">
        <v>1188002.6463748277</v>
      </c>
      <c r="T242" s="13">
        <v>1183559.4740673252</v>
      </c>
    </row>
    <row r="243" spans="1:20" x14ac:dyDescent="0.3">
      <c r="A243" s="7" t="s">
        <v>281</v>
      </c>
      <c r="B243" s="7" t="s">
        <v>555</v>
      </c>
      <c r="C243" s="7">
        <v>1306</v>
      </c>
      <c r="D243" s="6" t="s">
        <v>8</v>
      </c>
      <c r="E243" s="7">
        <v>905</v>
      </c>
      <c r="F243" s="7" t="s">
        <v>526</v>
      </c>
      <c r="G243" s="7" t="s">
        <v>427</v>
      </c>
      <c r="H243" s="8" t="s">
        <v>395</v>
      </c>
      <c r="I243" s="13">
        <v>590139.09694856871</v>
      </c>
      <c r="J243" s="13">
        <v>574945.93857855175</v>
      </c>
      <c r="K243" s="13">
        <v>590217.23909301532</v>
      </c>
      <c r="L243" s="13">
        <v>589149.91071432375</v>
      </c>
      <c r="M243" s="13">
        <v>589944.42614739761</v>
      </c>
      <c r="N243" s="13">
        <v>588749.59509153129</v>
      </c>
      <c r="O243" s="13">
        <v>589919.07764370844</v>
      </c>
      <c r="P243" s="13">
        <v>591460.4046856421</v>
      </c>
      <c r="Q243" s="13">
        <v>593834.38182619086</v>
      </c>
      <c r="R243" s="13">
        <v>592834.43872516998</v>
      </c>
      <c r="S243" s="13">
        <v>594001.32318741386</v>
      </c>
      <c r="T243" s="13">
        <v>591779.73703366262</v>
      </c>
    </row>
    <row r="244" spans="1:20" x14ac:dyDescent="0.3">
      <c r="A244" s="7" t="s">
        <v>281</v>
      </c>
      <c r="B244" s="7" t="s">
        <v>555</v>
      </c>
      <c r="C244" s="7">
        <v>1306</v>
      </c>
      <c r="D244" s="6" t="s">
        <v>8</v>
      </c>
      <c r="E244" s="7">
        <v>905</v>
      </c>
      <c r="F244" s="7" t="s">
        <v>527</v>
      </c>
      <c r="G244" s="7" t="s">
        <v>427</v>
      </c>
      <c r="H244" s="8" t="s">
        <v>396</v>
      </c>
      <c r="I244" s="13">
        <v>590139.09694856871</v>
      </c>
      <c r="J244" s="13">
        <v>574945.93857855175</v>
      </c>
      <c r="K244" s="13">
        <v>590217.23909301532</v>
      </c>
      <c r="L244" s="13">
        <v>589149.91071432375</v>
      </c>
      <c r="M244" s="13">
        <v>589944.42614739761</v>
      </c>
      <c r="N244" s="13">
        <v>588749.59509153129</v>
      </c>
      <c r="O244" s="13">
        <v>589919.07764370844</v>
      </c>
      <c r="P244" s="13">
        <v>591460.4046856421</v>
      </c>
      <c r="Q244" s="13">
        <v>593834.38182619086</v>
      </c>
      <c r="R244" s="13">
        <v>592834.43872516998</v>
      </c>
      <c r="S244" s="13">
        <v>594001.32318741386</v>
      </c>
      <c r="T244" s="13">
        <v>591779.73703366262</v>
      </c>
    </row>
    <row r="245" spans="1:20" x14ac:dyDescent="0.3">
      <c r="A245" s="7" t="s">
        <v>281</v>
      </c>
      <c r="B245" s="7" t="s">
        <v>555</v>
      </c>
      <c r="C245" s="7">
        <v>1306</v>
      </c>
      <c r="D245" s="6" t="s">
        <v>8</v>
      </c>
      <c r="E245" s="7">
        <v>905</v>
      </c>
      <c r="F245" s="7" t="s">
        <v>528</v>
      </c>
      <c r="G245" s="7" t="s">
        <v>427</v>
      </c>
      <c r="H245" s="8" t="s">
        <v>397</v>
      </c>
      <c r="I245" s="13">
        <v>590139.09694856871</v>
      </c>
      <c r="J245" s="13">
        <v>574945.93857855175</v>
      </c>
      <c r="K245" s="13">
        <v>590217.23909301532</v>
      </c>
      <c r="L245" s="13">
        <v>589149.91071432375</v>
      </c>
      <c r="M245" s="13">
        <v>589944.42614739761</v>
      </c>
      <c r="N245" s="13">
        <v>588749.59509153129</v>
      </c>
      <c r="O245" s="13">
        <v>589919.07764370844</v>
      </c>
      <c r="P245" s="13">
        <v>591460.4046856421</v>
      </c>
      <c r="Q245" s="13">
        <v>593834.38182619086</v>
      </c>
      <c r="R245" s="13">
        <v>592834.43872516998</v>
      </c>
      <c r="S245" s="13">
        <v>594001.32318741386</v>
      </c>
      <c r="T245" s="13">
        <v>591779.73703366262</v>
      </c>
    </row>
    <row r="246" spans="1:20" x14ac:dyDescent="0.3">
      <c r="A246" s="7" t="s">
        <v>281</v>
      </c>
      <c r="B246" s="7" t="s">
        <v>555</v>
      </c>
      <c r="C246" s="7">
        <v>1306</v>
      </c>
      <c r="D246" s="6" t="s">
        <v>8</v>
      </c>
      <c r="E246" s="7">
        <v>905</v>
      </c>
      <c r="F246" s="7" t="s">
        <v>529</v>
      </c>
      <c r="G246" s="7" t="s">
        <v>427</v>
      </c>
      <c r="H246" s="8" t="s">
        <v>398</v>
      </c>
      <c r="I246" s="13">
        <v>590139.09694856871</v>
      </c>
      <c r="J246" s="13">
        <v>574945.93857855175</v>
      </c>
      <c r="K246" s="13">
        <v>590217.23909301532</v>
      </c>
      <c r="L246" s="13">
        <v>589149.91071432375</v>
      </c>
      <c r="M246" s="13">
        <v>589944.42614739761</v>
      </c>
      <c r="N246" s="13">
        <v>588749.59509153129</v>
      </c>
      <c r="O246" s="13">
        <v>589919.07764370844</v>
      </c>
      <c r="P246" s="13">
        <v>591460.4046856421</v>
      </c>
      <c r="Q246" s="13">
        <v>593834.38182619086</v>
      </c>
      <c r="R246" s="13">
        <v>592834.43872516998</v>
      </c>
      <c r="S246" s="13">
        <v>594001.32318741386</v>
      </c>
      <c r="T246" s="13">
        <v>591779.73703366262</v>
      </c>
    </row>
    <row r="247" spans="1:20" x14ac:dyDescent="0.3">
      <c r="A247" s="7" t="s">
        <v>281</v>
      </c>
      <c r="B247" s="7" t="s">
        <v>555</v>
      </c>
      <c r="C247" s="7">
        <v>1306</v>
      </c>
      <c r="D247" s="6" t="s">
        <v>8</v>
      </c>
      <c r="E247" s="7">
        <v>905</v>
      </c>
      <c r="F247" s="7" t="s">
        <v>530</v>
      </c>
      <c r="G247" s="7" t="s">
        <v>427</v>
      </c>
      <c r="H247" s="8" t="s">
        <v>399</v>
      </c>
      <c r="I247" s="13">
        <v>1180278.1938971374</v>
      </c>
      <c r="J247" s="13">
        <v>1149891.8771571035</v>
      </c>
      <c r="K247" s="13">
        <v>1180434.4781860306</v>
      </c>
      <c r="L247" s="13">
        <v>1178299.8214286475</v>
      </c>
      <c r="M247" s="13">
        <v>1179888.8522947952</v>
      </c>
      <c r="N247" s="13">
        <v>1177499.1901830626</v>
      </c>
      <c r="O247" s="13">
        <v>1179838.1552874169</v>
      </c>
      <c r="P247" s="13">
        <v>1182920.8093712842</v>
      </c>
      <c r="Q247" s="13">
        <v>1187668.7636523817</v>
      </c>
      <c r="R247" s="13">
        <v>1185668.87745034</v>
      </c>
      <c r="S247" s="13">
        <v>1188002.6463748277</v>
      </c>
      <c r="T247" s="13">
        <v>1183559.4740673252</v>
      </c>
    </row>
    <row r="248" spans="1:20" x14ac:dyDescent="0.3">
      <c r="A248" s="7" t="s">
        <v>281</v>
      </c>
      <c r="B248" s="7" t="s">
        <v>555</v>
      </c>
      <c r="C248" s="7">
        <v>1306</v>
      </c>
      <c r="D248" s="6" t="s">
        <v>8</v>
      </c>
      <c r="E248" s="7">
        <v>925</v>
      </c>
      <c r="F248" s="7" t="s">
        <v>531</v>
      </c>
      <c r="G248" s="7" t="s">
        <v>427</v>
      </c>
      <c r="H248" s="8" t="s">
        <v>400</v>
      </c>
      <c r="I248" s="13">
        <v>590139.09694856871</v>
      </c>
      <c r="J248" s="13">
        <v>574945.93857855175</v>
      </c>
      <c r="K248" s="13">
        <v>590217.23909301532</v>
      </c>
      <c r="L248" s="13">
        <v>589149.91071432375</v>
      </c>
      <c r="M248" s="13">
        <v>589944.42614739761</v>
      </c>
      <c r="N248" s="13">
        <v>588749.59509153129</v>
      </c>
      <c r="O248" s="13">
        <v>589919.07764370844</v>
      </c>
      <c r="P248" s="13">
        <v>591460.4046856421</v>
      </c>
      <c r="Q248" s="13">
        <v>593834.38182619086</v>
      </c>
      <c r="R248" s="13">
        <v>592834.43872516998</v>
      </c>
      <c r="S248" s="13">
        <v>594001.32318741386</v>
      </c>
      <c r="T248" s="13">
        <v>591779.73703366262</v>
      </c>
    </row>
    <row r="249" spans="1:20" x14ac:dyDescent="0.3">
      <c r="A249" s="7" t="s">
        <v>281</v>
      </c>
      <c r="B249" s="7" t="s">
        <v>555</v>
      </c>
      <c r="C249" s="7">
        <v>1306</v>
      </c>
      <c r="D249" s="7" t="s">
        <v>253</v>
      </c>
      <c r="E249" s="7">
        <v>999</v>
      </c>
      <c r="F249" s="7" t="s">
        <v>253</v>
      </c>
      <c r="G249" s="7" t="s">
        <v>427</v>
      </c>
      <c r="H249" s="8" t="s">
        <v>291</v>
      </c>
      <c r="I249" s="13">
        <v>5901390.9694856871</v>
      </c>
      <c r="J249" s="13">
        <v>5749459.3857855173</v>
      </c>
      <c r="K249" s="13">
        <v>5902172.3909301525</v>
      </c>
      <c r="L249" s="13">
        <v>5891499.1071432373</v>
      </c>
      <c r="M249" s="13">
        <v>5899444.2614739761</v>
      </c>
      <c r="N249" s="13">
        <v>5887495.9509153124</v>
      </c>
      <c r="O249" s="13">
        <v>5899190.7764370842</v>
      </c>
      <c r="P249" s="13">
        <v>5914604.046856421</v>
      </c>
      <c r="Q249" s="13">
        <v>6532178.2000880996</v>
      </c>
      <c r="R249" s="13">
        <v>6521178.8259768691</v>
      </c>
      <c r="S249" s="13">
        <v>6534014.5550615517</v>
      </c>
      <c r="T249" s="13">
        <v>6509577.107370289</v>
      </c>
    </row>
    <row r="250" spans="1:20" x14ac:dyDescent="0.3">
      <c r="A250" s="7" t="s">
        <v>281</v>
      </c>
      <c r="B250" s="7" t="s">
        <v>555</v>
      </c>
      <c r="C250" s="7">
        <v>1306</v>
      </c>
      <c r="D250" s="6" t="s">
        <v>8</v>
      </c>
      <c r="E250" s="7">
        <v>926</v>
      </c>
      <c r="F250" s="7" t="s">
        <v>532</v>
      </c>
      <c r="G250" s="7" t="s">
        <v>428</v>
      </c>
      <c r="H250" s="8" t="s">
        <v>401</v>
      </c>
      <c r="I250" s="13">
        <v>4130973.678639981</v>
      </c>
      <c r="J250" s="13">
        <v>4024621.5700498619</v>
      </c>
      <c r="K250" s="13">
        <v>4131520.6736511067</v>
      </c>
      <c r="L250" s="13">
        <v>4124049.3750002664</v>
      </c>
      <c r="M250" s="13">
        <v>4129610.9830317833</v>
      </c>
      <c r="N250" s="13">
        <v>4121247.1656407188</v>
      </c>
      <c r="O250" s="13">
        <v>4129433.5435059592</v>
      </c>
      <c r="P250" s="13">
        <v>4140222.8327994947</v>
      </c>
      <c r="Q250" s="13">
        <v>4156840.6727833361</v>
      </c>
      <c r="R250" s="13">
        <v>4149841.0710761896</v>
      </c>
      <c r="S250" s="13">
        <v>4158009.2623118968</v>
      </c>
      <c r="T250" s="13">
        <v>4142458.1592356381</v>
      </c>
    </row>
    <row r="251" spans="1:20" x14ac:dyDescent="0.3">
      <c r="A251" s="7" t="s">
        <v>281</v>
      </c>
      <c r="B251" s="7" t="s">
        <v>555</v>
      </c>
      <c r="C251" s="7">
        <v>1306</v>
      </c>
      <c r="D251" s="6" t="s">
        <v>8</v>
      </c>
      <c r="E251" s="7">
        <v>926</v>
      </c>
      <c r="F251" s="7" t="s">
        <v>533</v>
      </c>
      <c r="G251" s="7" t="s">
        <v>428</v>
      </c>
      <c r="H251" s="8" t="s">
        <v>402</v>
      </c>
      <c r="I251" s="13">
        <v>2950695.4847428435</v>
      </c>
      <c r="J251" s="13">
        <v>2874729.6928927586</v>
      </c>
      <c r="K251" s="13">
        <v>2951086.1954650762</v>
      </c>
      <c r="L251" s="13">
        <v>2945749.5535716186</v>
      </c>
      <c r="M251" s="13">
        <v>2949722.130736988</v>
      </c>
      <c r="N251" s="13">
        <v>2943747.9754576562</v>
      </c>
      <c r="O251" s="13">
        <v>2949595.3882185421</v>
      </c>
      <c r="P251" s="13">
        <v>2957302.0234282105</v>
      </c>
      <c r="Q251" s="13">
        <v>2969171.9091309542</v>
      </c>
      <c r="R251" s="13">
        <v>2964172.1936258497</v>
      </c>
      <c r="S251" s="13">
        <v>2970006.6159370691</v>
      </c>
      <c r="T251" s="13">
        <v>2958898.6851683129</v>
      </c>
    </row>
    <row r="252" spans="1:20" x14ac:dyDescent="0.3">
      <c r="A252" s="7" t="s">
        <v>281</v>
      </c>
      <c r="B252" s="7" t="s">
        <v>555</v>
      </c>
      <c r="C252" s="7">
        <v>1306</v>
      </c>
      <c r="D252" s="6" t="s">
        <v>8</v>
      </c>
      <c r="E252" s="7">
        <v>924</v>
      </c>
      <c r="F252" s="7" t="s">
        <v>534</v>
      </c>
      <c r="G252" s="7" t="s">
        <v>428</v>
      </c>
      <c r="H252" s="8" t="s">
        <v>403</v>
      </c>
      <c r="I252" s="13">
        <v>2360556.3877942748</v>
      </c>
      <c r="J252" s="13">
        <v>2299783.754314207</v>
      </c>
      <c r="K252" s="13">
        <v>2360868.9563720613</v>
      </c>
      <c r="L252" s="13">
        <v>2356599.642857295</v>
      </c>
      <c r="M252" s="13">
        <v>2359777.7045895904</v>
      </c>
      <c r="N252" s="13">
        <v>2354998.3803661251</v>
      </c>
      <c r="O252" s="13">
        <v>2359676.3105748338</v>
      </c>
      <c r="P252" s="13">
        <v>2365841.6187425684</v>
      </c>
      <c r="Q252" s="13">
        <v>2375337.5273047634</v>
      </c>
      <c r="R252" s="13">
        <v>2371337.7549006799</v>
      </c>
      <c r="S252" s="13">
        <v>2376005.2927496554</v>
      </c>
      <c r="T252" s="13">
        <v>2367118.9481346505</v>
      </c>
    </row>
    <row r="253" spans="1:20" x14ac:dyDescent="0.3">
      <c r="A253" s="7" t="s">
        <v>281</v>
      </c>
      <c r="B253" s="7" t="s">
        <v>555</v>
      </c>
      <c r="C253" s="7">
        <v>1306</v>
      </c>
      <c r="D253" s="6" t="s">
        <v>8</v>
      </c>
      <c r="E253" s="7">
        <v>926</v>
      </c>
      <c r="F253" s="7" t="s">
        <v>535</v>
      </c>
      <c r="G253" s="7" t="s">
        <v>428</v>
      </c>
      <c r="H253" s="8" t="s">
        <v>404</v>
      </c>
      <c r="I253" s="13">
        <v>590139.09694856871</v>
      </c>
      <c r="J253" s="13">
        <v>574945.93857855175</v>
      </c>
      <c r="K253" s="13">
        <v>590217.23909301532</v>
      </c>
      <c r="L253" s="13">
        <v>589149.91071432375</v>
      </c>
      <c r="M253" s="13">
        <v>589944.42614739761</v>
      </c>
      <c r="N253" s="13">
        <v>588749.59509153129</v>
      </c>
      <c r="O253" s="13">
        <v>589919.07764370844</v>
      </c>
      <c r="P253" s="13">
        <v>591460.4046856421</v>
      </c>
      <c r="Q253" s="13">
        <v>593834.38182619086</v>
      </c>
      <c r="R253" s="13">
        <v>592834.43872516998</v>
      </c>
      <c r="S253" s="13">
        <v>594001.32318741386</v>
      </c>
      <c r="T253" s="13">
        <v>591779.73703366262</v>
      </c>
    </row>
    <row r="254" spans="1:20" x14ac:dyDescent="0.3">
      <c r="A254" s="7" t="s">
        <v>281</v>
      </c>
      <c r="B254" s="7" t="s">
        <v>555</v>
      </c>
      <c r="C254" s="7">
        <v>1306</v>
      </c>
      <c r="D254" s="6" t="s">
        <v>8</v>
      </c>
      <c r="E254" s="7">
        <v>925</v>
      </c>
      <c r="F254" s="7" t="s">
        <v>536</v>
      </c>
      <c r="G254" s="7" t="s">
        <v>428</v>
      </c>
      <c r="H254" s="8" t="s">
        <v>405</v>
      </c>
      <c r="I254" s="13">
        <v>1180278.1938971374</v>
      </c>
      <c r="J254" s="13">
        <v>1149891.8771571035</v>
      </c>
      <c r="K254" s="13">
        <v>1180434.4781860306</v>
      </c>
      <c r="L254" s="13">
        <v>1178299.8214286475</v>
      </c>
      <c r="M254" s="13">
        <v>1179888.8522947952</v>
      </c>
      <c r="N254" s="13">
        <v>1177499.1901830626</v>
      </c>
      <c r="O254" s="13">
        <v>1179838.1552874169</v>
      </c>
      <c r="P254" s="13">
        <v>1182920.8093712842</v>
      </c>
      <c r="Q254" s="13">
        <v>1187668.7636523817</v>
      </c>
      <c r="R254" s="13">
        <v>1185668.87745034</v>
      </c>
      <c r="S254" s="13">
        <v>1188002.6463748277</v>
      </c>
      <c r="T254" s="13">
        <v>1183559.4740673252</v>
      </c>
    </row>
    <row r="255" spans="1:20" x14ac:dyDescent="0.3">
      <c r="A255" s="7" t="s">
        <v>281</v>
      </c>
      <c r="B255" s="7" t="s">
        <v>555</v>
      </c>
      <c r="C255" s="7">
        <v>1306</v>
      </c>
      <c r="D255" s="6" t="s">
        <v>8</v>
      </c>
      <c r="E255" s="7">
        <v>925</v>
      </c>
      <c r="F255" s="7" t="s">
        <v>537</v>
      </c>
      <c r="G255" s="7" t="s">
        <v>428</v>
      </c>
      <c r="H255" s="8" t="s">
        <v>406</v>
      </c>
      <c r="I255" s="13">
        <v>1770417.2908457061</v>
      </c>
      <c r="J255" s="13">
        <v>1724837.8157356551</v>
      </c>
      <c r="K255" s="13">
        <v>1770651.7172790458</v>
      </c>
      <c r="L255" s="13">
        <v>1767449.7321429714</v>
      </c>
      <c r="M255" s="13">
        <v>1769833.2784421928</v>
      </c>
      <c r="N255" s="13">
        <v>1766248.7852745936</v>
      </c>
      <c r="O255" s="13">
        <v>1769757.2329311252</v>
      </c>
      <c r="P255" s="13">
        <v>1774381.2140569263</v>
      </c>
      <c r="Q255" s="13">
        <v>1781503.1454785727</v>
      </c>
      <c r="R255" s="13">
        <v>1778503.3161755099</v>
      </c>
      <c r="S255" s="13">
        <v>1782003.9695622416</v>
      </c>
      <c r="T255" s="13">
        <v>1775339.2111009879</v>
      </c>
    </row>
    <row r="256" spans="1:20" x14ac:dyDescent="0.3">
      <c r="A256" s="7" t="s">
        <v>281</v>
      </c>
      <c r="B256" s="7" t="s">
        <v>555</v>
      </c>
      <c r="C256" s="7">
        <v>1306</v>
      </c>
      <c r="D256" s="6" t="s">
        <v>8</v>
      </c>
      <c r="E256" s="7">
        <v>925</v>
      </c>
      <c r="F256" s="7" t="s">
        <v>538</v>
      </c>
      <c r="G256" s="7" t="s">
        <v>428</v>
      </c>
      <c r="H256" s="8" t="s">
        <v>407</v>
      </c>
      <c r="I256" s="13">
        <v>1180278.1938971374</v>
      </c>
      <c r="J256" s="13">
        <v>1149891.8771571035</v>
      </c>
      <c r="K256" s="13">
        <v>1180434.4781860306</v>
      </c>
      <c r="L256" s="13">
        <v>1178299.8214286475</v>
      </c>
      <c r="M256" s="13">
        <v>1179888.8522947952</v>
      </c>
      <c r="N256" s="13">
        <v>1177499.1901830626</v>
      </c>
      <c r="O256" s="13">
        <v>1179838.1552874169</v>
      </c>
      <c r="P256" s="13">
        <v>1182920.8093712842</v>
      </c>
      <c r="Q256" s="13">
        <v>1187668.7636523817</v>
      </c>
      <c r="R256" s="13">
        <v>1185668.87745034</v>
      </c>
      <c r="S256" s="13">
        <v>1188002.6463748277</v>
      </c>
      <c r="T256" s="13">
        <v>1183559.4740673252</v>
      </c>
    </row>
    <row r="257" spans="1:20" x14ac:dyDescent="0.3">
      <c r="A257" s="7" t="s">
        <v>281</v>
      </c>
      <c r="B257" s="7" t="s">
        <v>555</v>
      </c>
      <c r="C257" s="7">
        <v>1306</v>
      </c>
      <c r="D257" s="6" t="s">
        <v>8</v>
      </c>
      <c r="E257" s="7">
        <v>926</v>
      </c>
      <c r="F257" s="7" t="s">
        <v>539</v>
      </c>
      <c r="G257" s="7" t="s">
        <v>428</v>
      </c>
      <c r="H257" s="8" t="s">
        <v>408</v>
      </c>
      <c r="I257" s="13">
        <v>1180278.1938971374</v>
      </c>
      <c r="J257" s="13">
        <v>1149891.8771571035</v>
      </c>
      <c r="K257" s="13">
        <v>1180434.4781860306</v>
      </c>
      <c r="L257" s="13">
        <v>1178299.8214286475</v>
      </c>
      <c r="M257" s="13">
        <v>1179888.8522947952</v>
      </c>
      <c r="N257" s="13">
        <v>1177499.1901830626</v>
      </c>
      <c r="O257" s="13">
        <v>1179838.1552874169</v>
      </c>
      <c r="P257" s="13">
        <v>1182920.8093712842</v>
      </c>
      <c r="Q257" s="13">
        <v>1187668.7636523817</v>
      </c>
      <c r="R257" s="13">
        <v>1185668.87745034</v>
      </c>
      <c r="S257" s="13">
        <v>1188002.6463748277</v>
      </c>
      <c r="T257" s="13">
        <v>1183559.4740673252</v>
      </c>
    </row>
    <row r="258" spans="1:20" x14ac:dyDescent="0.3">
      <c r="A258" s="7" t="s">
        <v>281</v>
      </c>
      <c r="B258" s="7" t="s">
        <v>555</v>
      </c>
      <c r="C258" s="7">
        <v>1306</v>
      </c>
      <c r="D258" s="6" t="s">
        <v>8</v>
      </c>
      <c r="E258" s="7">
        <v>925</v>
      </c>
      <c r="F258" s="7" t="s">
        <v>540</v>
      </c>
      <c r="G258" s="7" t="s">
        <v>428</v>
      </c>
      <c r="H258" s="8" t="s">
        <v>409</v>
      </c>
      <c r="I258" s="13">
        <v>1180278.1938971374</v>
      </c>
      <c r="J258" s="13">
        <v>1149891.8771571035</v>
      </c>
      <c r="K258" s="13">
        <v>1180434.4781860306</v>
      </c>
      <c r="L258" s="13">
        <v>1178299.8214286475</v>
      </c>
      <c r="M258" s="13">
        <v>1179888.8522947952</v>
      </c>
      <c r="N258" s="13">
        <v>1177499.1901830626</v>
      </c>
      <c r="O258" s="13">
        <v>1179838.1552874169</v>
      </c>
      <c r="P258" s="13">
        <v>1182920.8093712842</v>
      </c>
      <c r="Q258" s="13">
        <v>1187668.7636523817</v>
      </c>
      <c r="R258" s="13">
        <v>1185668.87745034</v>
      </c>
      <c r="S258" s="13">
        <v>1188002.6463748277</v>
      </c>
      <c r="T258" s="13">
        <v>1183559.4740673252</v>
      </c>
    </row>
    <row r="259" spans="1:20" x14ac:dyDescent="0.3">
      <c r="A259" s="7" t="s">
        <v>281</v>
      </c>
      <c r="B259" s="7" t="s">
        <v>555</v>
      </c>
      <c r="C259" s="7">
        <v>1306</v>
      </c>
      <c r="D259" s="6" t="s">
        <v>8</v>
      </c>
      <c r="E259" s="7">
        <v>925</v>
      </c>
      <c r="F259" s="7" t="s">
        <v>541</v>
      </c>
      <c r="G259" s="7" t="s">
        <v>428</v>
      </c>
      <c r="H259" s="8" t="s">
        <v>410</v>
      </c>
      <c r="I259" s="13">
        <v>590139.09694856871</v>
      </c>
      <c r="J259" s="13">
        <v>574945.93857855175</v>
      </c>
      <c r="K259" s="13">
        <v>590217.23909301532</v>
      </c>
      <c r="L259" s="13">
        <v>589149.91071432375</v>
      </c>
      <c r="M259" s="13">
        <v>589944.42614739761</v>
      </c>
      <c r="N259" s="13">
        <v>588749.59509153129</v>
      </c>
      <c r="O259" s="13">
        <v>589919.07764370844</v>
      </c>
      <c r="P259" s="13">
        <v>591460.4046856421</v>
      </c>
      <c r="Q259" s="13">
        <v>593834.38182619086</v>
      </c>
      <c r="R259" s="13">
        <v>592834.43872516998</v>
      </c>
      <c r="S259" s="13">
        <v>594001.32318741386</v>
      </c>
      <c r="T259" s="13">
        <v>591779.73703366262</v>
      </c>
    </row>
    <row r="260" spans="1:20" x14ac:dyDescent="0.3">
      <c r="A260" s="7" t="s">
        <v>281</v>
      </c>
      <c r="B260" s="7" t="s">
        <v>555</v>
      </c>
      <c r="C260" s="7">
        <v>1306</v>
      </c>
      <c r="D260" s="6" t="s">
        <v>8</v>
      </c>
      <c r="E260" s="7">
        <v>925</v>
      </c>
      <c r="F260" s="7" t="s">
        <v>542</v>
      </c>
      <c r="G260" s="7" t="s">
        <v>428</v>
      </c>
      <c r="H260" s="8" t="s">
        <v>411</v>
      </c>
      <c r="I260" s="13">
        <v>590139.09694856871</v>
      </c>
      <c r="J260" s="13">
        <v>574945.93857855175</v>
      </c>
      <c r="K260" s="13">
        <v>590217.23909301532</v>
      </c>
      <c r="L260" s="13">
        <v>589149.91071432375</v>
      </c>
      <c r="M260" s="13">
        <v>589944.42614739761</v>
      </c>
      <c r="N260" s="13">
        <v>588749.59509153129</v>
      </c>
      <c r="O260" s="13">
        <v>589919.07764370844</v>
      </c>
      <c r="P260" s="13">
        <v>591460.4046856421</v>
      </c>
      <c r="Q260" s="13">
        <v>593834.38182619086</v>
      </c>
      <c r="R260" s="13">
        <v>592834.43872516998</v>
      </c>
      <c r="S260" s="13">
        <v>594001.32318741386</v>
      </c>
      <c r="T260" s="13">
        <v>591779.73703366262</v>
      </c>
    </row>
    <row r="261" spans="1:20" x14ac:dyDescent="0.3">
      <c r="A261" s="7" t="s">
        <v>281</v>
      </c>
      <c r="B261" s="7" t="s">
        <v>555</v>
      </c>
      <c r="C261" s="7">
        <v>1306</v>
      </c>
      <c r="D261" s="6" t="s">
        <v>8</v>
      </c>
      <c r="E261" s="7">
        <v>905</v>
      </c>
      <c r="F261" s="7" t="s">
        <v>543</v>
      </c>
      <c r="G261" s="7" t="s">
        <v>428</v>
      </c>
      <c r="H261" s="8" t="s">
        <v>412</v>
      </c>
      <c r="I261" s="13">
        <v>1180278.1938971374</v>
      </c>
      <c r="J261" s="13">
        <v>1149891.8771571035</v>
      </c>
      <c r="K261" s="13">
        <v>1180434.4781860306</v>
      </c>
      <c r="L261" s="13">
        <v>1178299.8214286475</v>
      </c>
      <c r="M261" s="13">
        <v>1179888.8522947952</v>
      </c>
      <c r="N261" s="13">
        <v>1177499.1901830626</v>
      </c>
      <c r="O261" s="13">
        <v>1179838.1552874169</v>
      </c>
      <c r="P261" s="13">
        <v>1182920.8093712842</v>
      </c>
      <c r="Q261" s="13">
        <v>1187668.7636523817</v>
      </c>
      <c r="R261" s="13">
        <v>1185668.87745034</v>
      </c>
      <c r="S261" s="13">
        <v>1188002.6463748277</v>
      </c>
      <c r="T261" s="13">
        <v>1183559.4740673252</v>
      </c>
    </row>
    <row r="262" spans="1:20" x14ac:dyDescent="0.3">
      <c r="A262" s="7" t="s">
        <v>281</v>
      </c>
      <c r="B262" s="7" t="s">
        <v>555</v>
      </c>
      <c r="C262" s="7">
        <v>1306</v>
      </c>
      <c r="D262" s="6" t="s">
        <v>8</v>
      </c>
      <c r="E262" s="7">
        <v>925</v>
      </c>
      <c r="F262" s="7" t="s">
        <v>544</v>
      </c>
      <c r="G262" s="7" t="s">
        <v>428</v>
      </c>
      <c r="H262" s="8" t="s">
        <v>413</v>
      </c>
      <c r="I262" s="13">
        <v>1180278.1938971374</v>
      </c>
      <c r="J262" s="13">
        <v>1149891.8771571035</v>
      </c>
      <c r="K262" s="13">
        <v>1180434.4781860306</v>
      </c>
      <c r="L262" s="13">
        <v>1178299.8214286475</v>
      </c>
      <c r="M262" s="13">
        <v>1179888.8522947952</v>
      </c>
      <c r="N262" s="13">
        <v>1177499.1901830626</v>
      </c>
      <c r="O262" s="13">
        <v>1179838.1552874169</v>
      </c>
      <c r="P262" s="13">
        <v>1182920.8093712842</v>
      </c>
      <c r="Q262" s="13">
        <v>1187668.7636523817</v>
      </c>
      <c r="R262" s="13">
        <v>1185668.87745034</v>
      </c>
      <c r="S262" s="13">
        <v>1188002.6463748277</v>
      </c>
      <c r="T262" s="13">
        <v>1183559.4740673252</v>
      </c>
    </row>
    <row r="263" spans="1:20" x14ac:dyDescent="0.3">
      <c r="A263" s="7" t="s">
        <v>281</v>
      </c>
      <c r="B263" s="7" t="s">
        <v>555</v>
      </c>
      <c r="C263" s="7">
        <v>1306</v>
      </c>
      <c r="D263" s="6" t="s">
        <v>8</v>
      </c>
      <c r="E263" s="7">
        <v>925</v>
      </c>
      <c r="F263" s="7" t="s">
        <v>545</v>
      </c>
      <c r="G263" s="7" t="s">
        <v>428</v>
      </c>
      <c r="H263" s="8" t="s">
        <v>414</v>
      </c>
      <c r="I263" s="13">
        <v>590139.09694856871</v>
      </c>
      <c r="J263" s="13">
        <v>574945.93857855175</v>
      </c>
      <c r="K263" s="13">
        <v>590217.23909301532</v>
      </c>
      <c r="L263" s="13">
        <v>589149.91071432375</v>
      </c>
      <c r="M263" s="13">
        <v>589944.42614739761</v>
      </c>
      <c r="N263" s="13">
        <v>588749.59509153129</v>
      </c>
      <c r="O263" s="13">
        <v>589919.07764370844</v>
      </c>
      <c r="P263" s="13">
        <v>591460.4046856421</v>
      </c>
      <c r="Q263" s="13">
        <v>593834.38182619086</v>
      </c>
      <c r="R263" s="13">
        <v>592834.43872516998</v>
      </c>
      <c r="S263" s="13">
        <v>594001.32318741386</v>
      </c>
      <c r="T263" s="13">
        <v>591779.73703366262</v>
      </c>
    </row>
    <row r="264" spans="1:20" x14ac:dyDescent="0.3">
      <c r="A264" s="7" t="s">
        <v>281</v>
      </c>
      <c r="B264" s="7" t="s">
        <v>555</v>
      </c>
      <c r="C264" s="7">
        <v>1306</v>
      </c>
      <c r="D264" s="6" t="s">
        <v>8</v>
      </c>
      <c r="E264" s="7">
        <v>925</v>
      </c>
      <c r="F264" s="7" t="s">
        <v>546</v>
      </c>
      <c r="G264" s="7" t="s">
        <v>428</v>
      </c>
      <c r="H264" s="8" t="s">
        <v>415</v>
      </c>
      <c r="I264" s="13">
        <v>590139.09694856871</v>
      </c>
      <c r="J264" s="13">
        <v>574945.93857855175</v>
      </c>
      <c r="K264" s="13">
        <v>590217.23909301532</v>
      </c>
      <c r="L264" s="13">
        <v>589149.91071432375</v>
      </c>
      <c r="M264" s="13">
        <v>589944.42614739761</v>
      </c>
      <c r="N264" s="13">
        <v>588749.59509153129</v>
      </c>
      <c r="O264" s="13">
        <v>589919.07764370844</v>
      </c>
      <c r="P264" s="13">
        <v>591460.4046856421</v>
      </c>
      <c r="Q264" s="13">
        <v>593834.38182619086</v>
      </c>
      <c r="R264" s="13">
        <v>592834.43872516998</v>
      </c>
      <c r="S264" s="13">
        <v>594001.32318741386</v>
      </c>
      <c r="T264" s="13">
        <v>591779.73703366262</v>
      </c>
    </row>
    <row r="265" spans="1:20" x14ac:dyDescent="0.3">
      <c r="A265" s="7" t="s">
        <v>281</v>
      </c>
      <c r="B265" s="7" t="s">
        <v>555</v>
      </c>
      <c r="C265" s="7">
        <v>1306</v>
      </c>
      <c r="D265" s="6" t="s">
        <v>8</v>
      </c>
      <c r="E265" s="7">
        <v>925</v>
      </c>
      <c r="F265" s="7" t="s">
        <v>547</v>
      </c>
      <c r="G265" s="7" t="s">
        <v>428</v>
      </c>
      <c r="H265" s="8" t="s">
        <v>416</v>
      </c>
      <c r="I265" s="13">
        <v>1180278.1938971374</v>
      </c>
      <c r="J265" s="13">
        <v>1149891.8771571035</v>
      </c>
      <c r="K265" s="13">
        <v>1180434.4781860306</v>
      </c>
      <c r="L265" s="13">
        <v>1178299.8214286475</v>
      </c>
      <c r="M265" s="13">
        <v>1179888.8522947952</v>
      </c>
      <c r="N265" s="13">
        <v>1177499.1901830626</v>
      </c>
      <c r="O265" s="13">
        <v>1179838.1552874169</v>
      </c>
      <c r="P265" s="13">
        <v>1182920.8093712842</v>
      </c>
      <c r="Q265" s="13">
        <v>1187668.7636523817</v>
      </c>
      <c r="R265" s="13">
        <v>1185668.87745034</v>
      </c>
      <c r="S265" s="13">
        <v>1188002.6463748277</v>
      </c>
      <c r="T265" s="13">
        <v>1183559.4740673252</v>
      </c>
    </row>
    <row r="266" spans="1:20" x14ac:dyDescent="0.3">
      <c r="A266" s="7" t="s">
        <v>281</v>
      </c>
      <c r="B266" s="7" t="s">
        <v>555</v>
      </c>
      <c r="C266" s="7">
        <v>1306</v>
      </c>
      <c r="D266" s="6" t="s">
        <v>8</v>
      </c>
      <c r="E266" s="7">
        <v>925</v>
      </c>
      <c r="F266" s="7" t="s">
        <v>548</v>
      </c>
      <c r="G266" s="7" t="s">
        <v>428</v>
      </c>
      <c r="H266" s="8" t="s">
        <v>417</v>
      </c>
      <c r="I266" s="13">
        <v>590139.09694856871</v>
      </c>
      <c r="J266" s="13">
        <v>574945.93857855175</v>
      </c>
      <c r="K266" s="13">
        <v>590217.23909301532</v>
      </c>
      <c r="L266" s="13">
        <v>589149.91071432375</v>
      </c>
      <c r="M266" s="13">
        <v>589944.42614739761</v>
      </c>
      <c r="N266" s="13">
        <v>588749.59509153129</v>
      </c>
      <c r="O266" s="13">
        <v>589919.07764370844</v>
      </c>
      <c r="P266" s="13">
        <v>591460.4046856421</v>
      </c>
      <c r="Q266" s="13">
        <v>593834.38182619086</v>
      </c>
      <c r="R266" s="13">
        <v>592834.43872516998</v>
      </c>
      <c r="S266" s="13">
        <v>594001.32318741386</v>
      </c>
      <c r="T266" s="13">
        <v>591779.73703366262</v>
      </c>
    </row>
    <row r="267" spans="1:20" x14ac:dyDescent="0.3">
      <c r="A267" s="7" t="s">
        <v>281</v>
      </c>
      <c r="B267" s="7" t="s">
        <v>555</v>
      </c>
      <c r="C267" s="7">
        <v>1306</v>
      </c>
      <c r="D267" s="6" t="s">
        <v>8</v>
      </c>
      <c r="E267" s="7">
        <v>925</v>
      </c>
      <c r="F267" s="7" t="s">
        <v>549</v>
      </c>
      <c r="G267" s="7" t="s">
        <v>428</v>
      </c>
      <c r="H267" s="8" t="s">
        <v>418</v>
      </c>
      <c r="I267" s="13">
        <v>590139.09694856871</v>
      </c>
      <c r="J267" s="13">
        <v>574945.93857855175</v>
      </c>
      <c r="K267" s="13">
        <v>590217.23909301532</v>
      </c>
      <c r="L267" s="13">
        <v>589149.91071432375</v>
      </c>
      <c r="M267" s="13">
        <v>589944.42614739761</v>
      </c>
      <c r="N267" s="13">
        <v>588749.59509153129</v>
      </c>
      <c r="O267" s="13">
        <v>589919.07764370844</v>
      </c>
      <c r="P267" s="13">
        <v>591460.4046856421</v>
      </c>
      <c r="Q267" s="13">
        <v>593834.38182619086</v>
      </c>
      <c r="R267" s="13">
        <v>592834.43872516998</v>
      </c>
      <c r="S267" s="13">
        <v>594001.32318741386</v>
      </c>
      <c r="T267" s="13">
        <v>591779.73703366262</v>
      </c>
    </row>
    <row r="268" spans="1:20" x14ac:dyDescent="0.3">
      <c r="A268" s="7" t="s">
        <v>281</v>
      </c>
      <c r="B268" s="7" t="s">
        <v>555</v>
      </c>
      <c r="C268" s="7">
        <v>1306</v>
      </c>
      <c r="D268" s="6" t="s">
        <v>8</v>
      </c>
      <c r="E268" s="7">
        <v>925</v>
      </c>
      <c r="F268" s="7" t="s">
        <v>550</v>
      </c>
      <c r="G268" s="7" t="s">
        <v>428</v>
      </c>
      <c r="H268" s="8" t="s">
        <v>419</v>
      </c>
      <c r="I268" s="13">
        <v>590139.09694856871</v>
      </c>
      <c r="J268" s="13">
        <v>574945.93857855175</v>
      </c>
      <c r="K268" s="13">
        <v>590217.23909301532</v>
      </c>
      <c r="L268" s="13">
        <v>589149.91071432375</v>
      </c>
      <c r="M268" s="13">
        <v>589944.42614739761</v>
      </c>
      <c r="N268" s="13">
        <v>588749.59509153129</v>
      </c>
      <c r="O268" s="13">
        <v>589919.07764370844</v>
      </c>
      <c r="P268" s="13">
        <v>591460.4046856421</v>
      </c>
      <c r="Q268" s="13">
        <v>593834.38182619086</v>
      </c>
      <c r="R268" s="13">
        <v>592834.43872516998</v>
      </c>
      <c r="S268" s="13">
        <v>594001.32318741386</v>
      </c>
      <c r="T268" s="13">
        <v>591779.73703366262</v>
      </c>
    </row>
    <row r="269" spans="1:20" x14ac:dyDescent="0.3">
      <c r="A269" s="7" t="s">
        <v>281</v>
      </c>
      <c r="B269" s="7" t="s">
        <v>555</v>
      </c>
      <c r="C269" s="7">
        <v>1306</v>
      </c>
      <c r="D269" s="6" t="s">
        <v>8</v>
      </c>
      <c r="E269" s="7">
        <v>905</v>
      </c>
      <c r="F269" s="7" t="s">
        <v>551</v>
      </c>
      <c r="G269" s="7" t="s">
        <v>428</v>
      </c>
      <c r="H269" s="8" t="s">
        <v>420</v>
      </c>
      <c r="I269" s="13">
        <v>590139.09694856871</v>
      </c>
      <c r="J269" s="13">
        <v>574945.93857855175</v>
      </c>
      <c r="K269" s="13">
        <v>590217.23909301532</v>
      </c>
      <c r="L269" s="13">
        <v>589149.91071432375</v>
      </c>
      <c r="M269" s="13">
        <v>589944.42614739761</v>
      </c>
      <c r="N269" s="13">
        <v>588749.59509153129</v>
      </c>
      <c r="O269" s="13">
        <v>589919.07764370844</v>
      </c>
      <c r="P269" s="13">
        <v>591460.4046856421</v>
      </c>
      <c r="Q269" s="13">
        <v>593834.38182619086</v>
      </c>
      <c r="R269" s="13">
        <v>592834.43872516998</v>
      </c>
      <c r="S269" s="13">
        <v>594001.32318741386</v>
      </c>
      <c r="T269" s="13">
        <v>591779.73703366262</v>
      </c>
    </row>
    <row r="270" spans="1:20" x14ac:dyDescent="0.3">
      <c r="A270" s="7" t="s">
        <v>281</v>
      </c>
      <c r="B270" s="7" t="s">
        <v>555</v>
      </c>
      <c r="C270" s="7">
        <v>1306</v>
      </c>
      <c r="D270" s="6" t="s">
        <v>8</v>
      </c>
      <c r="E270" s="7">
        <v>925</v>
      </c>
      <c r="F270" s="7" t="s">
        <v>552</v>
      </c>
      <c r="G270" s="7" t="s">
        <v>428</v>
      </c>
      <c r="H270" s="8" t="s">
        <v>421</v>
      </c>
      <c r="I270" s="13">
        <v>1180278.1938971374</v>
      </c>
      <c r="J270" s="13">
        <v>1149891.8771571035</v>
      </c>
      <c r="K270" s="13">
        <v>1180434.4781860306</v>
      </c>
      <c r="L270" s="13">
        <v>1178299.8214286475</v>
      </c>
      <c r="M270" s="13">
        <v>1179888.8522947952</v>
      </c>
      <c r="N270" s="13">
        <v>1177499.1901830626</v>
      </c>
      <c r="O270" s="13">
        <v>1179838.1552874169</v>
      </c>
      <c r="P270" s="13">
        <v>1182920.8093712842</v>
      </c>
      <c r="Q270" s="13">
        <v>1187668.7636523817</v>
      </c>
      <c r="R270" s="13">
        <v>1185668.87745034</v>
      </c>
      <c r="S270" s="13">
        <v>1188002.6463748277</v>
      </c>
      <c r="T270" s="13">
        <v>1183559.4740673252</v>
      </c>
    </row>
    <row r="271" spans="1:20" x14ac:dyDescent="0.3">
      <c r="A271" s="7" t="s">
        <v>281</v>
      </c>
      <c r="B271" s="7" t="s">
        <v>555</v>
      </c>
      <c r="C271" s="7">
        <v>1306</v>
      </c>
      <c r="D271" s="6" t="s">
        <v>8</v>
      </c>
      <c r="E271" s="7">
        <v>905</v>
      </c>
      <c r="F271" s="7" t="s">
        <v>553</v>
      </c>
      <c r="G271" s="7" t="s">
        <v>428</v>
      </c>
      <c r="H271" s="8" t="s">
        <v>422</v>
      </c>
      <c r="I271" s="13">
        <v>590139.09694856871</v>
      </c>
      <c r="J271" s="13">
        <v>574945.93857855175</v>
      </c>
      <c r="K271" s="13">
        <v>590217.23909301532</v>
      </c>
      <c r="L271" s="13">
        <v>589149.91071432375</v>
      </c>
      <c r="M271" s="13">
        <v>589944.42614739761</v>
      </c>
      <c r="N271" s="13">
        <v>588749.59509153129</v>
      </c>
      <c r="O271" s="13">
        <v>589919.07764370844</v>
      </c>
      <c r="P271" s="13">
        <v>591460.4046856421</v>
      </c>
      <c r="Q271" s="13">
        <v>593834.38182619086</v>
      </c>
      <c r="R271" s="13">
        <v>592834.43872516998</v>
      </c>
      <c r="S271" s="13">
        <v>594001.32318741386</v>
      </c>
      <c r="T271" s="13">
        <v>591779.73703366262</v>
      </c>
    </row>
    <row r="272" spans="1:20" x14ac:dyDescent="0.3">
      <c r="A272" s="7" t="s">
        <v>281</v>
      </c>
      <c r="B272" s="7" t="s">
        <v>555</v>
      </c>
      <c r="C272" s="7">
        <v>1306</v>
      </c>
      <c r="D272" s="6" t="s">
        <v>8</v>
      </c>
      <c r="E272" s="7">
        <v>925</v>
      </c>
      <c r="F272" s="7" t="s">
        <v>554</v>
      </c>
      <c r="G272" s="7" t="s">
        <v>428</v>
      </c>
      <c r="H272" s="8" t="s">
        <v>423</v>
      </c>
      <c r="I272" s="13">
        <v>590139.09694856871</v>
      </c>
      <c r="J272" s="13">
        <v>574945.93857855175</v>
      </c>
      <c r="K272" s="13">
        <v>590217.23909301532</v>
      </c>
      <c r="L272" s="13">
        <v>589149.91071432375</v>
      </c>
      <c r="M272" s="13">
        <v>589944.42614739761</v>
      </c>
      <c r="N272" s="13">
        <v>588749.59509153129</v>
      </c>
      <c r="O272" s="13">
        <v>589919.07764370844</v>
      </c>
      <c r="P272" s="13">
        <v>591460.4046856421</v>
      </c>
      <c r="Q272" s="13">
        <v>593834.38182619086</v>
      </c>
      <c r="R272" s="13">
        <v>592834.43872516998</v>
      </c>
      <c r="S272" s="13">
        <v>594001.32318741386</v>
      </c>
      <c r="T272" s="13">
        <v>591779.73703366262</v>
      </c>
    </row>
    <row r="273" spans="1:20" x14ac:dyDescent="0.3">
      <c r="A273" s="7" t="s">
        <v>281</v>
      </c>
      <c r="B273" s="7" t="s">
        <v>555</v>
      </c>
      <c r="C273" s="7">
        <v>1306</v>
      </c>
      <c r="D273" s="7" t="s">
        <v>253</v>
      </c>
      <c r="E273" s="7">
        <v>999</v>
      </c>
      <c r="F273" s="7" t="s">
        <v>253</v>
      </c>
      <c r="G273" s="7" t="s">
        <v>428</v>
      </c>
      <c r="H273" s="8" t="s">
        <v>291</v>
      </c>
      <c r="I273" s="13">
        <v>7671808.2603313932</v>
      </c>
      <c r="J273" s="13">
        <v>7474297.2015211722</v>
      </c>
      <c r="K273" s="13">
        <v>7672824.1082091983</v>
      </c>
      <c r="L273" s="13">
        <v>7658948.8392862091</v>
      </c>
      <c r="M273" s="13">
        <v>7079333.1137687713</v>
      </c>
      <c r="N273" s="13">
        <v>7064995.1410983745</v>
      </c>
      <c r="O273" s="13">
        <v>7079028.9317245008</v>
      </c>
      <c r="P273" s="13">
        <v>7097524.8562277053</v>
      </c>
      <c r="Q273" s="13">
        <v>7126012.5819142908</v>
      </c>
      <c r="R273" s="13">
        <v>7114013.2647020398</v>
      </c>
      <c r="S273" s="13">
        <v>7128015.8782489663</v>
      </c>
      <c r="T273" s="13">
        <v>7101356.8444039514</v>
      </c>
    </row>
    <row r="274" spans="1:20" x14ac:dyDescent="0.3">
      <c r="A274" s="7" t="s">
        <v>281</v>
      </c>
      <c r="B274" s="7" t="s">
        <v>557</v>
      </c>
      <c r="C274" s="7">
        <v>1308</v>
      </c>
      <c r="D274" s="6" t="s">
        <v>558</v>
      </c>
      <c r="E274" s="7">
        <v>999</v>
      </c>
      <c r="F274" s="6" t="s">
        <v>558</v>
      </c>
      <c r="G274" s="7"/>
      <c r="H274" s="13" t="s">
        <v>556</v>
      </c>
      <c r="I274" s="13">
        <v>17311517.660895534</v>
      </c>
      <c r="J274" s="13">
        <v>17311517.660895534</v>
      </c>
      <c r="K274" s="13">
        <v>17311517.660895534</v>
      </c>
      <c r="L274" s="13">
        <v>17311517.660895534</v>
      </c>
      <c r="M274" s="13">
        <v>17311517.660895534</v>
      </c>
      <c r="N274" s="13">
        <v>17311517.660895534</v>
      </c>
      <c r="O274" s="13">
        <v>17311517.660895534</v>
      </c>
      <c r="P274" s="13">
        <v>17311517.660895534</v>
      </c>
      <c r="Q274" s="13">
        <v>17311517.660895534</v>
      </c>
      <c r="R274" s="13">
        <v>17311517.660895534</v>
      </c>
      <c r="S274" s="13">
        <v>17311517.660895534</v>
      </c>
      <c r="T274" s="13">
        <v>17311517.660895534</v>
      </c>
    </row>
    <row r="275" spans="1:20" x14ac:dyDescent="0.3">
      <c r="A275" s="7" t="s">
        <v>281</v>
      </c>
      <c r="B275" s="7" t="s">
        <v>659</v>
      </c>
      <c r="C275" s="7">
        <v>1312</v>
      </c>
      <c r="D275" s="6" t="s">
        <v>8</v>
      </c>
      <c r="E275" s="7">
        <v>905</v>
      </c>
      <c r="F275" s="6" t="s">
        <v>660</v>
      </c>
      <c r="G275" s="7" t="s">
        <v>654</v>
      </c>
      <c r="H275" s="8" t="s">
        <v>559</v>
      </c>
      <c r="I275" s="13">
        <v>521244.12567716662</v>
      </c>
      <c r="J275" s="13">
        <v>0</v>
      </c>
      <c r="K275" s="13">
        <v>0</v>
      </c>
      <c r="L275" s="13">
        <v>519733.58828960382</v>
      </c>
      <c r="M275" s="13">
        <v>0</v>
      </c>
      <c r="N275" s="13">
        <v>0</v>
      </c>
      <c r="O275" s="13">
        <v>518233.94781632768</v>
      </c>
      <c r="P275" s="13">
        <v>0</v>
      </c>
      <c r="Q275" s="13">
        <v>0</v>
      </c>
      <c r="R275" s="13">
        <v>517900.75791208493</v>
      </c>
      <c r="S275" s="13">
        <v>0</v>
      </c>
      <c r="T275" s="13">
        <v>0</v>
      </c>
    </row>
    <row r="276" spans="1:20" x14ac:dyDescent="0.3">
      <c r="A276" s="7" t="s">
        <v>281</v>
      </c>
      <c r="B276" s="7" t="s">
        <v>659</v>
      </c>
      <c r="C276" s="7">
        <v>1312</v>
      </c>
      <c r="D276" s="6" t="s">
        <v>8</v>
      </c>
      <c r="E276" s="7">
        <v>905</v>
      </c>
      <c r="F276" s="7" t="s">
        <v>661</v>
      </c>
      <c r="G276" s="7" t="s">
        <v>654</v>
      </c>
      <c r="H276" s="8" t="s">
        <v>560</v>
      </c>
      <c r="I276" s="13">
        <v>0</v>
      </c>
      <c r="J276" s="13">
        <v>0</v>
      </c>
      <c r="K276" s="13">
        <v>517646.75315686525</v>
      </c>
      <c r="L276" s="13">
        <v>0</v>
      </c>
      <c r="M276" s="13">
        <v>0</v>
      </c>
      <c r="N276" s="13">
        <v>518233.94781632768</v>
      </c>
      <c r="O276" s="13">
        <v>0</v>
      </c>
      <c r="P276" s="13">
        <v>0</v>
      </c>
      <c r="Q276" s="13">
        <v>518187.23457965441</v>
      </c>
      <c r="R276" s="13">
        <v>0</v>
      </c>
      <c r="S276" s="13">
        <v>0</v>
      </c>
      <c r="T276" s="13">
        <v>521000.90054140892</v>
      </c>
    </row>
    <row r="277" spans="1:20" x14ac:dyDescent="0.3">
      <c r="A277" s="7" t="s">
        <v>281</v>
      </c>
      <c r="B277" s="7" t="s">
        <v>659</v>
      </c>
      <c r="C277" s="7">
        <v>1312</v>
      </c>
      <c r="D277" s="6" t="s">
        <v>8</v>
      </c>
      <c r="E277" s="7">
        <v>905</v>
      </c>
      <c r="F277" s="7" t="s">
        <v>662</v>
      </c>
      <c r="G277" s="7" t="s">
        <v>654</v>
      </c>
      <c r="H277" s="8" t="s">
        <v>561</v>
      </c>
      <c r="I277" s="13">
        <v>521244.12567716662</v>
      </c>
      <c r="J277" s="13">
        <v>0</v>
      </c>
      <c r="K277" s="13">
        <v>0</v>
      </c>
      <c r="L277" s="13">
        <v>519733.58828960382</v>
      </c>
      <c r="M277" s="13">
        <v>0</v>
      </c>
      <c r="N277" s="13">
        <v>0</v>
      </c>
      <c r="O277" s="13">
        <v>518233.94781632768</v>
      </c>
      <c r="P277" s="13">
        <v>0</v>
      </c>
      <c r="Q277" s="13">
        <v>0</v>
      </c>
      <c r="R277" s="13">
        <v>517900.75791208493</v>
      </c>
      <c r="S277" s="13">
        <v>0</v>
      </c>
      <c r="T277" s="13">
        <v>0</v>
      </c>
    </row>
    <row r="278" spans="1:20" x14ac:dyDescent="0.3">
      <c r="A278" s="7" t="s">
        <v>281</v>
      </c>
      <c r="B278" s="7" t="s">
        <v>659</v>
      </c>
      <c r="C278" s="7">
        <v>1312</v>
      </c>
      <c r="D278" s="6" t="s">
        <v>8</v>
      </c>
      <c r="E278" s="7">
        <v>905</v>
      </c>
      <c r="F278" s="7" t="s">
        <v>663</v>
      </c>
      <c r="G278" s="7" t="s">
        <v>654</v>
      </c>
      <c r="H278" s="8" t="s">
        <v>562</v>
      </c>
      <c r="I278" s="13">
        <v>0</v>
      </c>
      <c r="J278" s="13">
        <v>0</v>
      </c>
      <c r="K278" s="13">
        <v>517646.75315686525</v>
      </c>
      <c r="L278" s="13">
        <v>0</v>
      </c>
      <c r="M278" s="13">
        <v>0</v>
      </c>
      <c r="N278" s="13">
        <v>518233.94781632768</v>
      </c>
      <c r="O278" s="13">
        <v>0</v>
      </c>
      <c r="P278" s="13">
        <v>0</v>
      </c>
      <c r="Q278" s="13">
        <v>518187.23457965441</v>
      </c>
      <c r="R278" s="13">
        <v>0</v>
      </c>
      <c r="S278" s="13">
        <v>0</v>
      </c>
      <c r="T278" s="13">
        <v>521000.90054140892</v>
      </c>
    </row>
    <row r="279" spans="1:20" x14ac:dyDescent="0.3">
      <c r="A279" s="7" t="s">
        <v>281</v>
      </c>
      <c r="B279" s="7" t="s">
        <v>659</v>
      </c>
      <c r="C279" s="7">
        <v>1312</v>
      </c>
      <c r="D279" s="6" t="s">
        <v>8</v>
      </c>
      <c r="E279" s="7">
        <v>905</v>
      </c>
      <c r="F279" s="7" t="s">
        <v>664</v>
      </c>
      <c r="G279" s="7" t="s">
        <v>654</v>
      </c>
      <c r="H279" s="8" t="s">
        <v>563</v>
      </c>
      <c r="I279" s="13">
        <v>521244.12567716662</v>
      </c>
      <c r="J279" s="13">
        <v>0</v>
      </c>
      <c r="K279" s="13">
        <v>0</v>
      </c>
      <c r="L279" s="13">
        <v>519733.58828960382</v>
      </c>
      <c r="M279" s="13">
        <v>0</v>
      </c>
      <c r="N279" s="13">
        <v>0</v>
      </c>
      <c r="O279" s="13">
        <v>518233.94781632768</v>
      </c>
      <c r="P279" s="13">
        <v>0</v>
      </c>
      <c r="Q279" s="13">
        <v>0</v>
      </c>
      <c r="R279" s="13">
        <v>517900.75791208493</v>
      </c>
      <c r="S279" s="13">
        <v>0</v>
      </c>
      <c r="T279" s="13">
        <v>0</v>
      </c>
    </row>
    <row r="280" spans="1:20" x14ac:dyDescent="0.3">
      <c r="A280" s="7" t="s">
        <v>281</v>
      </c>
      <c r="B280" s="7" t="s">
        <v>659</v>
      </c>
      <c r="C280" s="7">
        <v>1312</v>
      </c>
      <c r="D280" s="6" t="s">
        <v>8</v>
      </c>
      <c r="E280" s="7">
        <v>905</v>
      </c>
      <c r="F280" s="7" t="s">
        <v>665</v>
      </c>
      <c r="G280" s="7" t="s">
        <v>654</v>
      </c>
      <c r="H280" s="8" t="s">
        <v>564</v>
      </c>
      <c r="I280" s="13">
        <v>0</v>
      </c>
      <c r="J280" s="13">
        <v>0</v>
      </c>
      <c r="K280" s="13">
        <v>517646.75315686525</v>
      </c>
      <c r="L280" s="13">
        <v>0</v>
      </c>
      <c r="M280" s="13">
        <v>0</v>
      </c>
      <c r="N280" s="13">
        <v>518233.94781632768</v>
      </c>
      <c r="O280" s="13">
        <v>0</v>
      </c>
      <c r="P280" s="13">
        <v>0</v>
      </c>
      <c r="Q280" s="13">
        <v>518187.23457965441</v>
      </c>
      <c r="R280" s="13">
        <v>0</v>
      </c>
      <c r="S280" s="13">
        <v>0</v>
      </c>
      <c r="T280" s="13">
        <v>521000.90054140892</v>
      </c>
    </row>
    <row r="281" spans="1:20" x14ac:dyDescent="0.3">
      <c r="A281" s="7" t="s">
        <v>281</v>
      </c>
      <c r="B281" s="7" t="s">
        <v>659</v>
      </c>
      <c r="C281" s="7">
        <v>1312</v>
      </c>
      <c r="D281" s="6" t="s">
        <v>8</v>
      </c>
      <c r="E281" s="7">
        <v>923</v>
      </c>
      <c r="F281" s="7" t="s">
        <v>666</v>
      </c>
      <c r="G281" s="7" t="s">
        <v>654</v>
      </c>
      <c r="H281" s="8" t="s">
        <v>565</v>
      </c>
      <c r="I281" s="13">
        <v>521244.12567716662</v>
      </c>
      <c r="J281" s="13">
        <v>0</v>
      </c>
      <c r="K281" s="13">
        <v>0</v>
      </c>
      <c r="L281" s="13">
        <v>519733.58828960382</v>
      </c>
      <c r="M281" s="13">
        <v>0</v>
      </c>
      <c r="N281" s="13">
        <v>0</v>
      </c>
      <c r="O281" s="13">
        <v>518233.94781632768</v>
      </c>
      <c r="P281" s="13">
        <v>0</v>
      </c>
      <c r="Q281" s="13">
        <v>0</v>
      </c>
      <c r="R281" s="13">
        <v>517900.75791208493</v>
      </c>
      <c r="S281" s="13">
        <v>0</v>
      </c>
      <c r="T281" s="13">
        <v>0</v>
      </c>
    </row>
    <row r="282" spans="1:20" x14ac:dyDescent="0.3">
      <c r="A282" s="7" t="s">
        <v>281</v>
      </c>
      <c r="B282" s="7" t="s">
        <v>659</v>
      </c>
      <c r="C282" s="7">
        <v>1312</v>
      </c>
      <c r="D282" s="6" t="s">
        <v>8</v>
      </c>
      <c r="E282" s="7">
        <v>923</v>
      </c>
      <c r="F282" s="7" t="s">
        <v>667</v>
      </c>
      <c r="G282" s="7" t="s">
        <v>654</v>
      </c>
      <c r="H282" s="8" t="s">
        <v>566</v>
      </c>
      <c r="I282" s="13">
        <v>0</v>
      </c>
      <c r="J282" s="13">
        <v>0</v>
      </c>
      <c r="K282" s="13">
        <v>517646.75315686525</v>
      </c>
      <c r="L282" s="13">
        <v>0</v>
      </c>
      <c r="M282" s="13">
        <v>0</v>
      </c>
      <c r="N282" s="13">
        <v>518233.94781632768</v>
      </c>
      <c r="O282" s="13">
        <v>0</v>
      </c>
      <c r="P282" s="13">
        <v>0</v>
      </c>
      <c r="Q282" s="13">
        <v>518187.23457965441</v>
      </c>
      <c r="R282" s="13">
        <v>0</v>
      </c>
      <c r="S282" s="13">
        <v>0</v>
      </c>
      <c r="T282" s="13">
        <v>521000.90054140892</v>
      </c>
    </row>
    <row r="283" spans="1:20" x14ac:dyDescent="0.3">
      <c r="A283" s="7" t="s">
        <v>281</v>
      </c>
      <c r="B283" s="7" t="s">
        <v>659</v>
      </c>
      <c r="C283" s="7">
        <v>1312</v>
      </c>
      <c r="D283" s="6" t="s">
        <v>8</v>
      </c>
      <c r="E283" s="7">
        <v>923</v>
      </c>
      <c r="F283" s="7" t="s">
        <v>668</v>
      </c>
      <c r="G283" s="7" t="s">
        <v>654</v>
      </c>
      <c r="H283" s="8" t="s">
        <v>567</v>
      </c>
      <c r="I283" s="13">
        <v>521244.12567716662</v>
      </c>
      <c r="J283" s="13">
        <v>0</v>
      </c>
      <c r="K283" s="13">
        <v>0</v>
      </c>
      <c r="L283" s="13">
        <v>519733.58828960382</v>
      </c>
      <c r="M283" s="13">
        <v>0</v>
      </c>
      <c r="N283" s="13">
        <v>0</v>
      </c>
      <c r="O283" s="13">
        <v>518233.94781632768</v>
      </c>
      <c r="P283" s="13">
        <v>0</v>
      </c>
      <c r="Q283" s="13">
        <v>0</v>
      </c>
      <c r="R283" s="13">
        <v>517900.75791208493</v>
      </c>
      <c r="S283" s="13">
        <v>0</v>
      </c>
      <c r="T283" s="13">
        <v>0</v>
      </c>
    </row>
    <row r="284" spans="1:20" x14ac:dyDescent="0.3">
      <c r="A284" s="7" t="s">
        <v>281</v>
      </c>
      <c r="B284" s="7" t="s">
        <v>659</v>
      </c>
      <c r="C284" s="7">
        <v>1312</v>
      </c>
      <c r="D284" s="6" t="s">
        <v>8</v>
      </c>
      <c r="E284" s="7">
        <v>905</v>
      </c>
      <c r="F284" s="7" t="s">
        <v>669</v>
      </c>
      <c r="G284" s="7" t="s">
        <v>654</v>
      </c>
      <c r="H284" s="8" t="s">
        <v>568</v>
      </c>
      <c r="I284" s="13">
        <v>0</v>
      </c>
      <c r="J284" s="13">
        <v>0</v>
      </c>
      <c r="K284" s="13">
        <v>517646.75315686525</v>
      </c>
      <c r="L284" s="13">
        <v>0</v>
      </c>
      <c r="M284" s="13">
        <v>0</v>
      </c>
      <c r="N284" s="13">
        <v>518233.94781632768</v>
      </c>
      <c r="O284" s="13">
        <v>0</v>
      </c>
      <c r="P284" s="13">
        <v>0</v>
      </c>
      <c r="Q284" s="13">
        <v>518187.23457965441</v>
      </c>
      <c r="R284" s="13">
        <v>0</v>
      </c>
      <c r="S284" s="13">
        <v>0</v>
      </c>
      <c r="T284" s="13">
        <v>521000.90054140892</v>
      </c>
    </row>
    <row r="285" spans="1:20" x14ac:dyDescent="0.3">
      <c r="A285" s="7" t="s">
        <v>281</v>
      </c>
      <c r="B285" s="7" t="s">
        <v>659</v>
      </c>
      <c r="C285" s="7">
        <v>1312</v>
      </c>
      <c r="D285" s="6" t="s">
        <v>8</v>
      </c>
      <c r="E285" s="7">
        <v>905</v>
      </c>
      <c r="F285" s="7" t="s">
        <v>670</v>
      </c>
      <c r="G285" s="7" t="s">
        <v>654</v>
      </c>
      <c r="H285" s="8" t="s">
        <v>569</v>
      </c>
      <c r="I285" s="13">
        <v>521244.12567716662</v>
      </c>
      <c r="J285" s="13">
        <v>0</v>
      </c>
      <c r="K285" s="13">
        <v>0</v>
      </c>
      <c r="L285" s="13">
        <v>519733.58828960382</v>
      </c>
      <c r="M285" s="13">
        <v>0</v>
      </c>
      <c r="N285" s="13">
        <v>0</v>
      </c>
      <c r="O285" s="13">
        <v>518233.94781632768</v>
      </c>
      <c r="P285" s="13">
        <v>0</v>
      </c>
      <c r="Q285" s="13">
        <v>0</v>
      </c>
      <c r="R285" s="13">
        <v>517900.75791208493</v>
      </c>
      <c r="S285" s="13">
        <v>0</v>
      </c>
      <c r="T285" s="13">
        <v>0</v>
      </c>
    </row>
    <row r="286" spans="1:20" x14ac:dyDescent="0.3">
      <c r="A286" s="7" t="s">
        <v>281</v>
      </c>
      <c r="B286" s="7" t="s">
        <v>659</v>
      </c>
      <c r="C286" s="7">
        <v>1312</v>
      </c>
      <c r="D286" s="6" t="s">
        <v>8</v>
      </c>
      <c r="E286" s="7">
        <v>905</v>
      </c>
      <c r="F286" s="7" t="s">
        <v>671</v>
      </c>
      <c r="G286" s="7" t="s">
        <v>654</v>
      </c>
      <c r="H286" s="8" t="s">
        <v>570</v>
      </c>
      <c r="I286" s="13">
        <v>0</v>
      </c>
      <c r="J286" s="13">
        <v>0</v>
      </c>
      <c r="K286" s="13">
        <v>517646.75315686525</v>
      </c>
      <c r="L286" s="13">
        <v>0</v>
      </c>
      <c r="M286" s="13">
        <v>0</v>
      </c>
      <c r="N286" s="13">
        <v>518233.94781632768</v>
      </c>
      <c r="O286" s="13">
        <v>0</v>
      </c>
      <c r="P286" s="13">
        <v>0</v>
      </c>
      <c r="Q286" s="13">
        <v>518187.23457965441</v>
      </c>
      <c r="R286" s="13">
        <v>0</v>
      </c>
      <c r="S286" s="13">
        <v>0</v>
      </c>
      <c r="T286" s="13">
        <v>521000.90054140892</v>
      </c>
    </row>
    <row r="287" spans="1:20" x14ac:dyDescent="0.3">
      <c r="A287" s="7" t="s">
        <v>281</v>
      </c>
      <c r="B287" s="7" t="s">
        <v>659</v>
      </c>
      <c r="C287" s="7">
        <v>1312</v>
      </c>
      <c r="D287" s="6" t="s">
        <v>8</v>
      </c>
      <c r="E287" s="7">
        <v>905</v>
      </c>
      <c r="F287" s="7" t="s">
        <v>672</v>
      </c>
      <c r="G287" s="7" t="s">
        <v>654</v>
      </c>
      <c r="H287" s="8" t="s">
        <v>571</v>
      </c>
      <c r="I287" s="13">
        <v>521244.12567716662</v>
      </c>
      <c r="J287" s="13">
        <v>0</v>
      </c>
      <c r="K287" s="13">
        <v>0</v>
      </c>
      <c r="L287" s="13">
        <v>519733.58828960382</v>
      </c>
      <c r="M287" s="13">
        <v>0</v>
      </c>
      <c r="N287" s="13">
        <v>0</v>
      </c>
      <c r="O287" s="13">
        <v>518233.94781632768</v>
      </c>
      <c r="P287" s="13">
        <v>0</v>
      </c>
      <c r="Q287" s="13">
        <v>0</v>
      </c>
      <c r="R287" s="13">
        <v>517900.75791208493</v>
      </c>
      <c r="S287" s="13">
        <v>0</v>
      </c>
      <c r="T287" s="13">
        <v>0</v>
      </c>
    </row>
    <row r="288" spans="1:20" x14ac:dyDescent="0.3">
      <c r="A288" s="7" t="s">
        <v>281</v>
      </c>
      <c r="B288" s="7" t="s">
        <v>659</v>
      </c>
      <c r="C288" s="7">
        <v>1312</v>
      </c>
      <c r="D288" s="6" t="s">
        <v>8</v>
      </c>
      <c r="E288" s="7">
        <v>905</v>
      </c>
      <c r="F288" s="7" t="s">
        <v>673</v>
      </c>
      <c r="G288" s="7" t="s">
        <v>654</v>
      </c>
      <c r="H288" s="8" t="s">
        <v>572</v>
      </c>
      <c r="I288" s="13">
        <v>0</v>
      </c>
      <c r="J288" s="13">
        <v>0</v>
      </c>
      <c r="K288" s="13">
        <v>517646.75315686525</v>
      </c>
      <c r="L288" s="13">
        <v>0</v>
      </c>
      <c r="M288" s="13">
        <v>0</v>
      </c>
      <c r="N288" s="13">
        <v>518233.94781632768</v>
      </c>
      <c r="O288" s="13">
        <v>0</v>
      </c>
      <c r="P288" s="13">
        <v>0</v>
      </c>
      <c r="Q288" s="13">
        <v>518187.23457965441</v>
      </c>
      <c r="R288" s="13">
        <v>0</v>
      </c>
      <c r="S288" s="13">
        <v>0</v>
      </c>
      <c r="T288" s="13">
        <v>521000.90054140892</v>
      </c>
    </row>
    <row r="289" spans="1:20" x14ac:dyDescent="0.3">
      <c r="A289" s="7" t="s">
        <v>281</v>
      </c>
      <c r="B289" s="7" t="s">
        <v>659</v>
      </c>
      <c r="C289" s="7">
        <v>1312</v>
      </c>
      <c r="D289" s="6" t="s">
        <v>8</v>
      </c>
      <c r="E289" s="7">
        <v>905</v>
      </c>
      <c r="F289" s="7" t="s">
        <v>674</v>
      </c>
      <c r="G289" s="7" t="s">
        <v>654</v>
      </c>
      <c r="H289" s="8" t="s">
        <v>573</v>
      </c>
      <c r="I289" s="13">
        <v>521244.12567716662</v>
      </c>
      <c r="J289" s="13">
        <v>0</v>
      </c>
      <c r="K289" s="13">
        <v>0</v>
      </c>
      <c r="L289" s="13">
        <v>519733.58828960382</v>
      </c>
      <c r="M289" s="13">
        <v>0</v>
      </c>
      <c r="N289" s="13">
        <v>0</v>
      </c>
      <c r="O289" s="13">
        <v>518233.94781632768</v>
      </c>
      <c r="P289" s="13">
        <v>0</v>
      </c>
      <c r="Q289" s="13">
        <v>0</v>
      </c>
      <c r="R289" s="13">
        <v>517900.75791208493</v>
      </c>
      <c r="S289" s="13">
        <v>0</v>
      </c>
      <c r="T289" s="13">
        <v>0</v>
      </c>
    </row>
    <row r="290" spans="1:20" x14ac:dyDescent="0.3">
      <c r="A290" s="7" t="s">
        <v>281</v>
      </c>
      <c r="B290" s="7" t="s">
        <v>659</v>
      </c>
      <c r="C290" s="7">
        <v>1312</v>
      </c>
      <c r="D290" s="6" t="s">
        <v>8</v>
      </c>
      <c r="E290" s="7">
        <v>905</v>
      </c>
      <c r="F290" s="7" t="s">
        <v>675</v>
      </c>
      <c r="G290" s="7" t="s">
        <v>654</v>
      </c>
      <c r="H290" s="8" t="s">
        <v>574</v>
      </c>
      <c r="I290" s="13">
        <v>0</v>
      </c>
      <c r="J290" s="13">
        <v>0</v>
      </c>
      <c r="K290" s="13">
        <v>517646.75315686525</v>
      </c>
      <c r="L290" s="13">
        <v>0</v>
      </c>
      <c r="M290" s="13">
        <v>0</v>
      </c>
      <c r="N290" s="13">
        <v>518233.94781632768</v>
      </c>
      <c r="O290" s="13">
        <v>0</v>
      </c>
      <c r="P290" s="13">
        <v>0</v>
      </c>
      <c r="Q290" s="13">
        <v>518187.23457965441</v>
      </c>
      <c r="R290" s="13">
        <v>0</v>
      </c>
      <c r="S290" s="13">
        <v>0</v>
      </c>
      <c r="T290" s="13">
        <v>521000.90054140892</v>
      </c>
    </row>
    <row r="291" spans="1:20" x14ac:dyDescent="0.3">
      <c r="A291" s="7" t="s">
        <v>281</v>
      </c>
      <c r="B291" s="7" t="s">
        <v>659</v>
      </c>
      <c r="C291" s="7">
        <v>1312</v>
      </c>
      <c r="D291" s="6" t="s">
        <v>8</v>
      </c>
      <c r="E291" s="7">
        <v>905</v>
      </c>
      <c r="F291" s="7" t="s">
        <v>676</v>
      </c>
      <c r="G291" s="7" t="s">
        <v>654</v>
      </c>
      <c r="H291" s="8" t="s">
        <v>575</v>
      </c>
      <c r="I291" s="13">
        <v>521244.12567716662</v>
      </c>
      <c r="J291" s="13">
        <v>0</v>
      </c>
      <c r="K291" s="13">
        <v>0</v>
      </c>
      <c r="L291" s="13">
        <v>519733.58828960382</v>
      </c>
      <c r="M291" s="13">
        <v>0</v>
      </c>
      <c r="N291" s="13">
        <v>0</v>
      </c>
      <c r="O291" s="13">
        <v>518233.94781632768</v>
      </c>
      <c r="P291" s="13">
        <v>0</v>
      </c>
      <c r="Q291" s="13">
        <v>0</v>
      </c>
      <c r="R291" s="13">
        <v>517900.75791208493</v>
      </c>
      <c r="S291" s="13">
        <v>0</v>
      </c>
      <c r="T291" s="13">
        <v>0</v>
      </c>
    </row>
    <row r="292" spans="1:20" x14ac:dyDescent="0.3">
      <c r="A292" s="7" t="s">
        <v>281</v>
      </c>
      <c r="B292" s="7" t="s">
        <v>659</v>
      </c>
      <c r="C292" s="7">
        <v>1312</v>
      </c>
      <c r="D292" s="6" t="s">
        <v>8</v>
      </c>
      <c r="E292" s="7">
        <v>905</v>
      </c>
      <c r="F292" s="7" t="s">
        <v>677</v>
      </c>
      <c r="G292" s="7" t="s">
        <v>654</v>
      </c>
      <c r="H292" s="8" t="s">
        <v>576</v>
      </c>
      <c r="I292" s="13">
        <v>0</v>
      </c>
      <c r="J292" s="13">
        <v>0</v>
      </c>
      <c r="K292" s="13">
        <v>517646.75315686525</v>
      </c>
      <c r="L292" s="13">
        <v>0</v>
      </c>
      <c r="M292" s="13">
        <v>0</v>
      </c>
      <c r="N292" s="13">
        <v>518233.94781632768</v>
      </c>
      <c r="O292" s="13">
        <v>0</v>
      </c>
      <c r="P292" s="13">
        <v>0</v>
      </c>
      <c r="Q292" s="13">
        <v>518187.23457965441</v>
      </c>
      <c r="R292" s="13">
        <v>0</v>
      </c>
      <c r="S292" s="13">
        <v>0</v>
      </c>
      <c r="T292" s="13">
        <v>521000.90054140892</v>
      </c>
    </row>
    <row r="293" spans="1:20" x14ac:dyDescent="0.3">
      <c r="A293" s="7" t="s">
        <v>281</v>
      </c>
      <c r="B293" s="7" t="s">
        <v>659</v>
      </c>
      <c r="C293" s="7">
        <v>1312</v>
      </c>
      <c r="D293" s="6" t="s">
        <v>8</v>
      </c>
      <c r="E293" s="7">
        <v>905</v>
      </c>
      <c r="F293" s="7" t="s">
        <v>678</v>
      </c>
      <c r="G293" s="7" t="s">
        <v>654</v>
      </c>
      <c r="H293" s="8" t="s">
        <v>577</v>
      </c>
      <c r="I293" s="13">
        <v>521244.12567716662</v>
      </c>
      <c r="J293" s="13">
        <v>0</v>
      </c>
      <c r="K293" s="13">
        <v>0</v>
      </c>
      <c r="L293" s="13">
        <v>519733.58828960382</v>
      </c>
      <c r="M293" s="13">
        <v>0</v>
      </c>
      <c r="N293" s="13">
        <v>0</v>
      </c>
      <c r="O293" s="13">
        <v>518233.94781632768</v>
      </c>
      <c r="P293" s="13">
        <v>0</v>
      </c>
      <c r="Q293" s="13">
        <v>0</v>
      </c>
      <c r="R293" s="13">
        <v>517900.75791208493</v>
      </c>
      <c r="S293" s="13">
        <v>0</v>
      </c>
      <c r="T293" s="13">
        <v>0</v>
      </c>
    </row>
    <row r="294" spans="1:20" x14ac:dyDescent="0.3">
      <c r="A294" s="7" t="s">
        <v>281</v>
      </c>
      <c r="B294" s="7" t="s">
        <v>659</v>
      </c>
      <c r="C294" s="7">
        <v>1312</v>
      </c>
      <c r="D294" s="6" t="s">
        <v>8</v>
      </c>
      <c r="E294" s="7">
        <v>923</v>
      </c>
      <c r="F294" s="7" t="s">
        <v>679</v>
      </c>
      <c r="G294" s="7" t="s">
        <v>654</v>
      </c>
      <c r="H294" s="8" t="s">
        <v>578</v>
      </c>
      <c r="I294" s="13">
        <v>0</v>
      </c>
      <c r="J294" s="13">
        <v>0</v>
      </c>
      <c r="K294" s="13">
        <v>517646.75315686525</v>
      </c>
      <c r="L294" s="13">
        <v>0</v>
      </c>
      <c r="M294" s="13">
        <v>0</v>
      </c>
      <c r="N294" s="13">
        <v>518233.94781632768</v>
      </c>
      <c r="O294" s="13">
        <v>0</v>
      </c>
      <c r="P294" s="13">
        <v>0</v>
      </c>
      <c r="Q294" s="13">
        <v>518187.23457965441</v>
      </c>
      <c r="R294" s="13">
        <v>0</v>
      </c>
      <c r="S294" s="13">
        <v>0</v>
      </c>
      <c r="T294" s="13">
        <v>521000.90054140892</v>
      </c>
    </row>
    <row r="295" spans="1:20" x14ac:dyDescent="0.3">
      <c r="A295" s="7" t="s">
        <v>281</v>
      </c>
      <c r="B295" s="7" t="s">
        <v>659</v>
      </c>
      <c r="C295" s="7">
        <v>1312</v>
      </c>
      <c r="D295" s="6" t="s">
        <v>8</v>
      </c>
      <c r="E295" s="7">
        <v>923</v>
      </c>
      <c r="F295" s="7" t="s">
        <v>680</v>
      </c>
      <c r="G295" s="7" t="s">
        <v>654</v>
      </c>
      <c r="H295" s="8" t="s">
        <v>579</v>
      </c>
      <c r="I295" s="13">
        <v>521244.12567716662</v>
      </c>
      <c r="J295" s="13">
        <v>0</v>
      </c>
      <c r="K295" s="13">
        <v>0</v>
      </c>
      <c r="L295" s="13">
        <v>519733.58828960382</v>
      </c>
      <c r="M295" s="13">
        <v>0</v>
      </c>
      <c r="N295" s="13">
        <v>0</v>
      </c>
      <c r="O295" s="13">
        <v>518233.94781632768</v>
      </c>
      <c r="P295" s="13">
        <v>0</v>
      </c>
      <c r="Q295" s="13">
        <v>0</v>
      </c>
      <c r="R295" s="13">
        <v>517900.75791208493</v>
      </c>
      <c r="S295" s="13">
        <v>0</v>
      </c>
      <c r="T295" s="13">
        <v>0</v>
      </c>
    </row>
    <row r="296" spans="1:20" x14ac:dyDescent="0.3">
      <c r="A296" s="7" t="s">
        <v>281</v>
      </c>
      <c r="B296" s="7" t="s">
        <v>659</v>
      </c>
      <c r="C296" s="7">
        <v>1312</v>
      </c>
      <c r="D296" s="6" t="s">
        <v>8</v>
      </c>
      <c r="E296" s="7">
        <v>923</v>
      </c>
      <c r="F296" s="7" t="s">
        <v>681</v>
      </c>
      <c r="G296" s="7" t="s">
        <v>654</v>
      </c>
      <c r="H296" s="8" t="s">
        <v>580</v>
      </c>
      <c r="I296" s="13">
        <v>0</v>
      </c>
      <c r="J296" s="13">
        <v>0</v>
      </c>
      <c r="K296" s="13">
        <v>517646.75315686525</v>
      </c>
      <c r="L296" s="13">
        <v>0</v>
      </c>
      <c r="M296" s="13">
        <v>0</v>
      </c>
      <c r="N296" s="13">
        <v>518233.94781632768</v>
      </c>
      <c r="O296" s="13">
        <v>0</v>
      </c>
      <c r="P296" s="13">
        <v>0</v>
      </c>
      <c r="Q296" s="13">
        <v>518187.23457965441</v>
      </c>
      <c r="R296" s="13">
        <v>0</v>
      </c>
      <c r="S296" s="13">
        <v>0</v>
      </c>
      <c r="T296" s="13">
        <v>521000.90054140892</v>
      </c>
    </row>
    <row r="297" spans="1:20" x14ac:dyDescent="0.3">
      <c r="A297" s="7" t="s">
        <v>281</v>
      </c>
      <c r="B297" s="7" t="s">
        <v>659</v>
      </c>
      <c r="C297" s="7">
        <v>1312</v>
      </c>
      <c r="D297" s="6" t="s">
        <v>8</v>
      </c>
      <c r="E297" s="7">
        <v>923</v>
      </c>
      <c r="F297" s="7" t="s">
        <v>682</v>
      </c>
      <c r="G297" s="7" t="s">
        <v>654</v>
      </c>
      <c r="H297" s="8" t="s">
        <v>581</v>
      </c>
      <c r="I297" s="13">
        <v>521244.12567716662</v>
      </c>
      <c r="J297" s="13">
        <v>0</v>
      </c>
      <c r="K297" s="13">
        <v>0</v>
      </c>
      <c r="L297" s="13">
        <v>519733.58828960382</v>
      </c>
      <c r="M297" s="13">
        <v>0</v>
      </c>
      <c r="N297" s="13">
        <v>0</v>
      </c>
      <c r="O297" s="13">
        <v>518233.94781632768</v>
      </c>
      <c r="P297" s="13">
        <v>0</v>
      </c>
      <c r="Q297" s="13">
        <v>0</v>
      </c>
      <c r="R297" s="13">
        <v>517900.75791208493</v>
      </c>
      <c r="S297" s="13">
        <v>0</v>
      </c>
      <c r="T297" s="13">
        <v>0</v>
      </c>
    </row>
    <row r="298" spans="1:20" x14ac:dyDescent="0.3">
      <c r="A298" s="7" t="s">
        <v>281</v>
      </c>
      <c r="B298" s="7" t="s">
        <v>659</v>
      </c>
      <c r="C298" s="7">
        <v>1312</v>
      </c>
      <c r="D298" s="6" t="s">
        <v>8</v>
      </c>
      <c r="E298" s="7">
        <v>905</v>
      </c>
      <c r="F298" s="7" t="s">
        <v>683</v>
      </c>
      <c r="G298" s="7" t="s">
        <v>654</v>
      </c>
      <c r="H298" s="8" t="s">
        <v>582</v>
      </c>
      <c r="I298" s="13">
        <v>0</v>
      </c>
      <c r="J298" s="13">
        <v>0</v>
      </c>
      <c r="K298" s="13">
        <v>517646.75315686525</v>
      </c>
      <c r="L298" s="13">
        <v>0</v>
      </c>
      <c r="M298" s="13">
        <v>0</v>
      </c>
      <c r="N298" s="13">
        <v>518233.94781632768</v>
      </c>
      <c r="O298" s="13">
        <v>0</v>
      </c>
      <c r="P298" s="13">
        <v>0</v>
      </c>
      <c r="Q298" s="13">
        <v>518187.23457965441</v>
      </c>
      <c r="R298" s="13">
        <v>0</v>
      </c>
      <c r="S298" s="13">
        <v>0</v>
      </c>
      <c r="T298" s="13">
        <v>521000.90054140892</v>
      </c>
    </row>
    <row r="299" spans="1:20" x14ac:dyDescent="0.3">
      <c r="A299" s="7" t="s">
        <v>281</v>
      </c>
      <c r="B299" s="7" t="s">
        <v>659</v>
      </c>
      <c r="C299" s="7">
        <v>1312</v>
      </c>
      <c r="D299" s="6" t="s">
        <v>8</v>
      </c>
      <c r="E299" s="7">
        <v>923</v>
      </c>
      <c r="F299" s="7" t="s">
        <v>684</v>
      </c>
      <c r="G299" s="7" t="s">
        <v>654</v>
      </c>
      <c r="H299" s="8" t="s">
        <v>583</v>
      </c>
      <c r="I299" s="13">
        <v>521244.12567716662</v>
      </c>
      <c r="J299" s="13">
        <v>0</v>
      </c>
      <c r="K299" s="13">
        <v>0</v>
      </c>
      <c r="L299" s="13">
        <v>519733.58828960382</v>
      </c>
      <c r="M299" s="13">
        <v>0</v>
      </c>
      <c r="N299" s="13">
        <v>0</v>
      </c>
      <c r="O299" s="13">
        <v>518233.94781632768</v>
      </c>
      <c r="P299" s="13">
        <v>0</v>
      </c>
      <c r="Q299" s="13">
        <v>0</v>
      </c>
      <c r="R299" s="13">
        <v>517900.75791208493</v>
      </c>
      <c r="S299" s="13">
        <v>0</v>
      </c>
      <c r="T299" s="13">
        <v>0</v>
      </c>
    </row>
    <row r="300" spans="1:20" x14ac:dyDescent="0.3">
      <c r="A300" s="7" t="s">
        <v>281</v>
      </c>
      <c r="B300" s="7" t="s">
        <v>659</v>
      </c>
      <c r="C300" s="7">
        <v>1312</v>
      </c>
      <c r="D300" s="6" t="s">
        <v>8</v>
      </c>
      <c r="E300" s="7">
        <v>905</v>
      </c>
      <c r="F300" s="7" t="s">
        <v>685</v>
      </c>
      <c r="G300" s="7" t="s">
        <v>654</v>
      </c>
      <c r="H300" s="8" t="s">
        <v>584</v>
      </c>
      <c r="I300" s="13">
        <v>0</v>
      </c>
      <c r="J300" s="13">
        <v>0</v>
      </c>
      <c r="K300" s="13">
        <v>517646.75315686525</v>
      </c>
      <c r="L300" s="13">
        <v>0</v>
      </c>
      <c r="M300" s="13">
        <v>0</v>
      </c>
      <c r="N300" s="13">
        <v>518233.94781632768</v>
      </c>
      <c r="O300" s="13">
        <v>0</v>
      </c>
      <c r="P300" s="13">
        <v>0</v>
      </c>
      <c r="Q300" s="13">
        <v>518187.23457965441</v>
      </c>
      <c r="R300" s="13">
        <v>0</v>
      </c>
      <c r="S300" s="13">
        <v>0</v>
      </c>
      <c r="T300" s="13">
        <v>521000.90054140892</v>
      </c>
    </row>
    <row r="301" spans="1:20" x14ac:dyDescent="0.3">
      <c r="A301" s="7" t="s">
        <v>281</v>
      </c>
      <c r="B301" s="7" t="s">
        <v>659</v>
      </c>
      <c r="C301" s="7">
        <v>1312</v>
      </c>
      <c r="D301" s="6" t="s">
        <v>8</v>
      </c>
      <c r="E301" s="7">
        <v>999</v>
      </c>
      <c r="F301" s="7" t="s">
        <v>253</v>
      </c>
      <c r="G301" s="7" t="s">
        <v>654</v>
      </c>
      <c r="H301" s="8" t="s">
        <v>291</v>
      </c>
      <c r="I301" s="13">
        <v>521244.12567716662</v>
      </c>
      <c r="J301" s="13">
        <v>2588450.204786778</v>
      </c>
      <c r="K301" s="13">
        <v>3105880.5189411915</v>
      </c>
      <c r="L301" s="13">
        <v>2598667.9414480189</v>
      </c>
      <c r="M301" s="13">
        <v>4155058.3269589101</v>
      </c>
      <c r="N301" s="13">
        <v>3109403.6868979661</v>
      </c>
      <c r="O301" s="13">
        <v>3109403.6868979661</v>
      </c>
      <c r="P301" s="13">
        <v>4145871.5825306214</v>
      </c>
      <c r="Q301" s="13">
        <v>4663685.1112168897</v>
      </c>
      <c r="R301" s="13">
        <v>6732709.8528571036</v>
      </c>
      <c r="S301" s="13">
        <v>7768511.3686812734</v>
      </c>
      <c r="T301" s="13">
        <v>8857015.3092039507</v>
      </c>
    </row>
    <row r="302" spans="1:20" x14ac:dyDescent="0.3">
      <c r="A302" s="7" t="s">
        <v>281</v>
      </c>
      <c r="B302" s="7" t="s">
        <v>659</v>
      </c>
      <c r="C302" s="7">
        <v>1312</v>
      </c>
      <c r="D302" s="6" t="s">
        <v>8</v>
      </c>
      <c r="E302" s="7">
        <v>905</v>
      </c>
      <c r="F302" s="7" t="s">
        <v>686</v>
      </c>
      <c r="G302" s="7" t="s">
        <v>655</v>
      </c>
      <c r="H302" s="8" t="s">
        <v>585</v>
      </c>
      <c r="I302" s="13">
        <v>521244.12567716662</v>
      </c>
      <c r="J302" s="13">
        <v>0</v>
      </c>
      <c r="K302" s="13">
        <v>0</v>
      </c>
      <c r="L302" s="13">
        <v>519733.58828960382</v>
      </c>
      <c r="M302" s="13">
        <v>0</v>
      </c>
      <c r="N302" s="13">
        <v>0</v>
      </c>
      <c r="O302" s="13">
        <v>518233.94781632768</v>
      </c>
      <c r="P302" s="13">
        <v>0</v>
      </c>
      <c r="Q302" s="13">
        <v>0</v>
      </c>
      <c r="R302" s="13">
        <v>517900.75791208493</v>
      </c>
      <c r="S302" s="13">
        <v>0</v>
      </c>
      <c r="T302" s="13">
        <v>0</v>
      </c>
    </row>
    <row r="303" spans="1:20" x14ac:dyDescent="0.3">
      <c r="A303" s="7" t="s">
        <v>281</v>
      </c>
      <c r="B303" s="7" t="s">
        <v>659</v>
      </c>
      <c r="C303" s="7">
        <v>1312</v>
      </c>
      <c r="D303" s="6" t="s">
        <v>8</v>
      </c>
      <c r="E303" s="7">
        <v>905</v>
      </c>
      <c r="F303" s="7" t="s">
        <v>687</v>
      </c>
      <c r="G303" s="7" t="s">
        <v>655</v>
      </c>
      <c r="H303" s="8" t="s">
        <v>586</v>
      </c>
      <c r="I303" s="13">
        <v>0</v>
      </c>
      <c r="J303" s="13">
        <v>517690.04095735558</v>
      </c>
      <c r="K303" s="13">
        <v>0</v>
      </c>
      <c r="L303" s="13">
        <v>0</v>
      </c>
      <c r="M303" s="13">
        <v>519382.29086986376</v>
      </c>
      <c r="N303" s="13">
        <v>0</v>
      </c>
      <c r="O303" s="13">
        <v>0</v>
      </c>
      <c r="P303" s="13">
        <v>518233.94781632768</v>
      </c>
      <c r="Q303" s="13">
        <v>0</v>
      </c>
      <c r="R303" s="13">
        <v>0</v>
      </c>
      <c r="S303" s="13">
        <v>517900.75791208493</v>
      </c>
      <c r="T303" s="13">
        <v>52100.090054140892</v>
      </c>
    </row>
    <row r="304" spans="1:20" x14ac:dyDescent="0.3">
      <c r="A304" s="7" t="s">
        <v>281</v>
      </c>
      <c r="B304" s="7" t="s">
        <v>659</v>
      </c>
      <c r="C304" s="7">
        <v>1312</v>
      </c>
      <c r="D304" s="6" t="s">
        <v>8</v>
      </c>
      <c r="E304" s="7">
        <v>905</v>
      </c>
      <c r="F304" s="7" t="s">
        <v>688</v>
      </c>
      <c r="G304" s="7" t="s">
        <v>655</v>
      </c>
      <c r="H304" s="8" t="s">
        <v>587</v>
      </c>
      <c r="I304" s="13">
        <v>521244.12567716662</v>
      </c>
      <c r="J304" s="13">
        <v>0</v>
      </c>
      <c r="K304" s="13">
        <v>517646.75315686525</v>
      </c>
      <c r="L304" s="13">
        <v>0</v>
      </c>
      <c r="M304" s="13">
        <v>0</v>
      </c>
      <c r="N304" s="13">
        <v>518233.94781632768</v>
      </c>
      <c r="O304" s="13">
        <v>0</v>
      </c>
      <c r="P304" s="13">
        <v>0</v>
      </c>
      <c r="Q304" s="13">
        <v>518187.23457965441</v>
      </c>
      <c r="R304" s="13">
        <v>0</v>
      </c>
      <c r="S304" s="13">
        <v>0</v>
      </c>
      <c r="T304" s="13">
        <v>521000.90054140892</v>
      </c>
    </row>
    <row r="305" spans="1:20" x14ac:dyDescent="0.3">
      <c r="A305" s="7" t="s">
        <v>281</v>
      </c>
      <c r="B305" s="7" t="s">
        <v>659</v>
      </c>
      <c r="C305" s="7">
        <v>1312</v>
      </c>
      <c r="D305" s="6" t="s">
        <v>8</v>
      </c>
      <c r="E305" s="7">
        <v>905</v>
      </c>
      <c r="F305" s="7" t="s">
        <v>689</v>
      </c>
      <c r="G305" s="7" t="s">
        <v>655</v>
      </c>
      <c r="H305" s="8" t="s">
        <v>588</v>
      </c>
      <c r="I305" s="13">
        <v>521244.12567716662</v>
      </c>
      <c r="J305" s="13">
        <v>0</v>
      </c>
      <c r="K305" s="13">
        <v>0</v>
      </c>
      <c r="L305" s="13">
        <v>519733.58828960382</v>
      </c>
      <c r="M305" s="13">
        <v>0</v>
      </c>
      <c r="N305" s="13">
        <v>0</v>
      </c>
      <c r="O305" s="13">
        <v>518233.94781632768</v>
      </c>
      <c r="P305" s="13">
        <v>0</v>
      </c>
      <c r="Q305" s="13">
        <v>0</v>
      </c>
      <c r="R305" s="13">
        <v>517900.75791208493</v>
      </c>
      <c r="S305" s="13">
        <v>0</v>
      </c>
      <c r="T305" s="13">
        <v>0</v>
      </c>
    </row>
    <row r="306" spans="1:20" x14ac:dyDescent="0.3">
      <c r="A306" s="7" t="s">
        <v>281</v>
      </c>
      <c r="B306" s="7" t="s">
        <v>659</v>
      </c>
      <c r="C306" s="7">
        <v>1312</v>
      </c>
      <c r="D306" s="6" t="s">
        <v>8</v>
      </c>
      <c r="E306" s="7">
        <v>905</v>
      </c>
      <c r="F306" s="7" t="s">
        <v>690</v>
      </c>
      <c r="G306" s="7" t="s">
        <v>655</v>
      </c>
      <c r="H306" s="8" t="s">
        <v>589</v>
      </c>
      <c r="I306" s="13">
        <v>0</v>
      </c>
      <c r="J306" s="13">
        <v>517690.04095735558</v>
      </c>
      <c r="K306" s="13">
        <v>0</v>
      </c>
      <c r="L306" s="13">
        <v>0</v>
      </c>
      <c r="M306" s="13">
        <v>519382.29086986376</v>
      </c>
      <c r="N306" s="13">
        <v>0</v>
      </c>
      <c r="O306" s="13">
        <v>0</v>
      </c>
      <c r="P306" s="13">
        <v>518233.94781632768</v>
      </c>
      <c r="Q306" s="13">
        <v>0</v>
      </c>
      <c r="R306" s="13">
        <v>0</v>
      </c>
      <c r="S306" s="13">
        <v>517900.75791208493</v>
      </c>
      <c r="T306" s="13">
        <v>52100.090054140892</v>
      </c>
    </row>
    <row r="307" spans="1:20" x14ac:dyDescent="0.3">
      <c r="A307" s="7" t="s">
        <v>281</v>
      </c>
      <c r="B307" s="7" t="s">
        <v>659</v>
      </c>
      <c r="C307" s="7">
        <v>1312</v>
      </c>
      <c r="D307" s="6" t="s">
        <v>8</v>
      </c>
      <c r="E307" s="7">
        <v>905</v>
      </c>
      <c r="F307" s="7" t="s">
        <v>691</v>
      </c>
      <c r="G307" s="7" t="s">
        <v>655</v>
      </c>
      <c r="H307" s="8" t="s">
        <v>590</v>
      </c>
      <c r="I307" s="13">
        <v>521244.12567716662</v>
      </c>
      <c r="J307" s="13">
        <v>0</v>
      </c>
      <c r="K307" s="13">
        <v>517646.75315686525</v>
      </c>
      <c r="L307" s="13">
        <v>0</v>
      </c>
      <c r="M307" s="13">
        <v>0</v>
      </c>
      <c r="N307" s="13">
        <v>518233.94781632768</v>
      </c>
      <c r="O307" s="13">
        <v>0</v>
      </c>
      <c r="P307" s="13">
        <v>0</v>
      </c>
      <c r="Q307" s="13">
        <v>518187.23457965441</v>
      </c>
      <c r="R307" s="13">
        <v>0</v>
      </c>
      <c r="S307" s="13">
        <v>0</v>
      </c>
      <c r="T307" s="13">
        <v>521000.90054140892</v>
      </c>
    </row>
    <row r="308" spans="1:20" x14ac:dyDescent="0.3">
      <c r="A308" s="7" t="s">
        <v>281</v>
      </c>
      <c r="B308" s="7" t="s">
        <v>659</v>
      </c>
      <c r="C308" s="7">
        <v>1312</v>
      </c>
      <c r="D308" s="6" t="s">
        <v>8</v>
      </c>
      <c r="E308" s="7">
        <v>905</v>
      </c>
      <c r="F308" s="7" t="s">
        <v>692</v>
      </c>
      <c r="G308" s="7" t="s">
        <v>655</v>
      </c>
      <c r="H308" s="8" t="s">
        <v>591</v>
      </c>
      <c r="I308" s="13">
        <v>521244.12567716662</v>
      </c>
      <c r="J308" s="13">
        <v>0</v>
      </c>
      <c r="K308" s="13">
        <v>0</v>
      </c>
      <c r="L308" s="13">
        <v>519733.58828960382</v>
      </c>
      <c r="M308" s="13">
        <v>0</v>
      </c>
      <c r="N308" s="13">
        <v>0</v>
      </c>
      <c r="O308" s="13">
        <v>518233.94781632768</v>
      </c>
      <c r="P308" s="13">
        <v>0</v>
      </c>
      <c r="Q308" s="13">
        <v>0</v>
      </c>
      <c r="R308" s="13">
        <v>517900.75791208493</v>
      </c>
      <c r="S308" s="13">
        <v>0</v>
      </c>
      <c r="T308" s="13">
        <v>0</v>
      </c>
    </row>
    <row r="309" spans="1:20" x14ac:dyDescent="0.3">
      <c r="A309" s="7" t="s">
        <v>281</v>
      </c>
      <c r="B309" s="7" t="s">
        <v>659</v>
      </c>
      <c r="C309" s="7">
        <v>1312</v>
      </c>
      <c r="D309" s="6" t="s">
        <v>8</v>
      </c>
      <c r="E309" s="7">
        <v>905</v>
      </c>
      <c r="F309" s="7" t="s">
        <v>693</v>
      </c>
      <c r="G309" s="7" t="s">
        <v>655</v>
      </c>
      <c r="H309" s="8" t="s">
        <v>592</v>
      </c>
      <c r="I309" s="13">
        <v>0</v>
      </c>
      <c r="J309" s="13">
        <v>517690.04095735558</v>
      </c>
      <c r="K309" s="13">
        <v>0</v>
      </c>
      <c r="L309" s="13">
        <v>0</v>
      </c>
      <c r="M309" s="13">
        <v>519382.29086986376</v>
      </c>
      <c r="N309" s="13">
        <v>0</v>
      </c>
      <c r="O309" s="13">
        <v>0</v>
      </c>
      <c r="P309" s="13">
        <v>518233.94781632768</v>
      </c>
      <c r="Q309" s="13">
        <v>0</v>
      </c>
      <c r="R309" s="13">
        <v>0</v>
      </c>
      <c r="S309" s="13">
        <v>517900.75791208493</v>
      </c>
      <c r="T309" s="13">
        <v>52100.090054140892</v>
      </c>
    </row>
    <row r="310" spans="1:20" x14ac:dyDescent="0.3">
      <c r="A310" s="7" t="s">
        <v>281</v>
      </c>
      <c r="B310" s="7" t="s">
        <v>659</v>
      </c>
      <c r="C310" s="7">
        <v>1312</v>
      </c>
      <c r="D310" s="6" t="s">
        <v>8</v>
      </c>
      <c r="E310" s="7">
        <v>923</v>
      </c>
      <c r="F310" s="7" t="s">
        <v>694</v>
      </c>
      <c r="G310" s="7" t="s">
        <v>655</v>
      </c>
      <c r="H310" s="8" t="s">
        <v>593</v>
      </c>
      <c r="I310" s="13">
        <v>521244.12567716662</v>
      </c>
      <c r="J310" s="13">
        <v>0</v>
      </c>
      <c r="K310" s="13">
        <v>517646.75315686525</v>
      </c>
      <c r="L310" s="13">
        <v>0</v>
      </c>
      <c r="M310" s="13">
        <v>0</v>
      </c>
      <c r="N310" s="13">
        <v>518233.94781632768</v>
      </c>
      <c r="O310" s="13">
        <v>0</v>
      </c>
      <c r="P310" s="13">
        <v>0</v>
      </c>
      <c r="Q310" s="13">
        <v>518187.23457965441</v>
      </c>
      <c r="R310" s="13">
        <v>0</v>
      </c>
      <c r="S310" s="13">
        <v>0</v>
      </c>
      <c r="T310" s="13">
        <v>521000.90054140892</v>
      </c>
    </row>
    <row r="311" spans="1:20" x14ac:dyDescent="0.3">
      <c r="A311" s="7" t="s">
        <v>281</v>
      </c>
      <c r="B311" s="7" t="s">
        <v>659</v>
      </c>
      <c r="C311" s="7">
        <v>1312</v>
      </c>
      <c r="D311" s="6" t="s">
        <v>8</v>
      </c>
      <c r="E311" s="7">
        <v>905</v>
      </c>
      <c r="F311" s="7" t="s">
        <v>695</v>
      </c>
      <c r="G311" s="7" t="s">
        <v>655</v>
      </c>
      <c r="H311" s="8" t="s">
        <v>594</v>
      </c>
      <c r="I311" s="13">
        <v>521244.12567716662</v>
      </c>
      <c r="J311" s="13">
        <v>0</v>
      </c>
      <c r="K311" s="13">
        <v>0</v>
      </c>
      <c r="L311" s="13">
        <v>519733.58828960382</v>
      </c>
      <c r="M311" s="13">
        <v>0</v>
      </c>
      <c r="N311" s="13">
        <v>0</v>
      </c>
      <c r="O311" s="13">
        <v>518233.94781632768</v>
      </c>
      <c r="P311" s="13">
        <v>0</v>
      </c>
      <c r="Q311" s="13">
        <v>0</v>
      </c>
      <c r="R311" s="13">
        <v>517900.75791208493</v>
      </c>
      <c r="S311" s="13">
        <v>0</v>
      </c>
      <c r="T311" s="13">
        <v>0</v>
      </c>
    </row>
    <row r="312" spans="1:20" x14ac:dyDescent="0.3">
      <c r="A312" s="7" t="s">
        <v>281</v>
      </c>
      <c r="B312" s="7" t="s">
        <v>659</v>
      </c>
      <c r="C312" s="7">
        <v>1312</v>
      </c>
      <c r="D312" s="6" t="s">
        <v>8</v>
      </c>
      <c r="E312" s="7">
        <v>905</v>
      </c>
      <c r="F312" s="7" t="s">
        <v>696</v>
      </c>
      <c r="G312" s="7" t="s">
        <v>655</v>
      </c>
      <c r="H312" s="8" t="s">
        <v>595</v>
      </c>
      <c r="I312" s="13">
        <v>0</v>
      </c>
      <c r="J312" s="13">
        <v>517690.04095735558</v>
      </c>
      <c r="K312" s="13">
        <v>0</v>
      </c>
      <c r="L312" s="13">
        <v>0</v>
      </c>
      <c r="M312" s="13">
        <v>519382.29086986376</v>
      </c>
      <c r="N312" s="13">
        <v>0</v>
      </c>
      <c r="O312" s="13">
        <v>0</v>
      </c>
      <c r="P312" s="13">
        <v>518233.94781632768</v>
      </c>
      <c r="Q312" s="13">
        <v>0</v>
      </c>
      <c r="R312" s="13">
        <v>0</v>
      </c>
      <c r="S312" s="13">
        <v>517900.75791208493</v>
      </c>
      <c r="T312" s="13">
        <v>52100.090054140892</v>
      </c>
    </row>
    <row r="313" spans="1:20" x14ac:dyDescent="0.3">
      <c r="A313" s="7" t="s">
        <v>281</v>
      </c>
      <c r="B313" s="7" t="s">
        <v>659</v>
      </c>
      <c r="C313" s="7">
        <v>1312</v>
      </c>
      <c r="D313" s="6" t="s">
        <v>8</v>
      </c>
      <c r="E313" s="7">
        <v>905</v>
      </c>
      <c r="F313" s="7" t="s">
        <v>697</v>
      </c>
      <c r="G313" s="7" t="s">
        <v>655</v>
      </c>
      <c r="H313" s="8" t="s">
        <v>596</v>
      </c>
      <c r="I313" s="13">
        <v>521244.12567716662</v>
      </c>
      <c r="J313" s="13">
        <v>0</v>
      </c>
      <c r="K313" s="13">
        <v>517646.75315686525</v>
      </c>
      <c r="L313" s="13">
        <v>0</v>
      </c>
      <c r="M313" s="13">
        <v>0</v>
      </c>
      <c r="N313" s="13">
        <v>518233.94781632768</v>
      </c>
      <c r="O313" s="13">
        <v>0</v>
      </c>
      <c r="P313" s="13">
        <v>0</v>
      </c>
      <c r="Q313" s="13">
        <v>518187.23457965441</v>
      </c>
      <c r="R313" s="13">
        <v>0</v>
      </c>
      <c r="S313" s="13">
        <v>0</v>
      </c>
      <c r="T313" s="13">
        <v>521000.90054140892</v>
      </c>
    </row>
    <row r="314" spans="1:20" x14ac:dyDescent="0.3">
      <c r="A314" s="7" t="s">
        <v>281</v>
      </c>
      <c r="B314" s="7" t="s">
        <v>659</v>
      </c>
      <c r="C314" s="7">
        <v>1312</v>
      </c>
      <c r="D314" s="6" t="s">
        <v>8</v>
      </c>
      <c r="E314" s="7">
        <v>905</v>
      </c>
      <c r="F314" s="7" t="s">
        <v>698</v>
      </c>
      <c r="G314" s="7" t="s">
        <v>655</v>
      </c>
      <c r="H314" s="8" t="s">
        <v>597</v>
      </c>
      <c r="I314" s="13">
        <v>521244.12567716662</v>
      </c>
      <c r="J314" s="13">
        <v>0</v>
      </c>
      <c r="K314" s="13">
        <v>0</v>
      </c>
      <c r="L314" s="13">
        <v>519733.58828960382</v>
      </c>
      <c r="M314" s="13">
        <v>0</v>
      </c>
      <c r="N314" s="13">
        <v>0</v>
      </c>
      <c r="O314" s="13">
        <v>518233.94781632768</v>
      </c>
      <c r="P314" s="13">
        <v>0</v>
      </c>
      <c r="Q314" s="13">
        <v>0</v>
      </c>
      <c r="R314" s="13">
        <v>517900.75791208493</v>
      </c>
      <c r="S314" s="13">
        <v>0</v>
      </c>
      <c r="T314" s="13">
        <v>0</v>
      </c>
    </row>
    <row r="315" spans="1:20" x14ac:dyDescent="0.3">
      <c r="A315" s="7" t="s">
        <v>281</v>
      </c>
      <c r="B315" s="7" t="s">
        <v>659</v>
      </c>
      <c r="C315" s="7">
        <v>1312</v>
      </c>
      <c r="D315" s="6" t="s">
        <v>8</v>
      </c>
      <c r="E315" s="7">
        <v>905</v>
      </c>
      <c r="F315" s="7" t="s">
        <v>699</v>
      </c>
      <c r="G315" s="7" t="s">
        <v>655</v>
      </c>
      <c r="H315" s="8" t="s">
        <v>598</v>
      </c>
      <c r="I315" s="13">
        <v>0</v>
      </c>
      <c r="J315" s="13">
        <v>517690.04095735558</v>
      </c>
      <c r="K315" s="13">
        <v>0</v>
      </c>
      <c r="L315" s="13">
        <v>0</v>
      </c>
      <c r="M315" s="13">
        <v>519382.29086986376</v>
      </c>
      <c r="N315" s="13">
        <v>0</v>
      </c>
      <c r="O315" s="13">
        <v>0</v>
      </c>
      <c r="P315" s="13">
        <v>518233.94781632768</v>
      </c>
      <c r="Q315" s="13">
        <v>0</v>
      </c>
      <c r="R315" s="13">
        <v>0</v>
      </c>
      <c r="S315" s="13">
        <v>517900.75791208493</v>
      </c>
      <c r="T315" s="13">
        <v>52100.090054140892</v>
      </c>
    </row>
    <row r="316" spans="1:20" x14ac:dyDescent="0.3">
      <c r="A316" s="7" t="s">
        <v>281</v>
      </c>
      <c r="B316" s="7" t="s">
        <v>659</v>
      </c>
      <c r="C316" s="7">
        <v>1312</v>
      </c>
      <c r="D316" s="6" t="s">
        <v>8</v>
      </c>
      <c r="E316" s="7">
        <v>905</v>
      </c>
      <c r="F316" s="7" t="s">
        <v>700</v>
      </c>
      <c r="G316" s="7" t="s">
        <v>655</v>
      </c>
      <c r="H316" s="8" t="s">
        <v>599</v>
      </c>
      <c r="I316" s="13">
        <v>521244.12567716662</v>
      </c>
      <c r="J316" s="13">
        <v>0</v>
      </c>
      <c r="K316" s="13">
        <v>517646.75315686525</v>
      </c>
      <c r="L316" s="13">
        <v>0</v>
      </c>
      <c r="M316" s="13">
        <v>0</v>
      </c>
      <c r="N316" s="13">
        <v>518233.94781632768</v>
      </c>
      <c r="O316" s="13">
        <v>0</v>
      </c>
      <c r="P316" s="13">
        <v>0</v>
      </c>
      <c r="Q316" s="13">
        <v>518187.23457965441</v>
      </c>
      <c r="R316" s="13">
        <v>0</v>
      </c>
      <c r="S316" s="13">
        <v>0</v>
      </c>
      <c r="T316" s="13">
        <v>521000.90054140892</v>
      </c>
    </row>
    <row r="317" spans="1:20" x14ac:dyDescent="0.3">
      <c r="A317" s="7" t="s">
        <v>281</v>
      </c>
      <c r="B317" s="7" t="s">
        <v>659</v>
      </c>
      <c r="C317" s="7">
        <v>1312</v>
      </c>
      <c r="D317" s="6" t="s">
        <v>8</v>
      </c>
      <c r="E317" s="7">
        <v>905</v>
      </c>
      <c r="F317" s="7" t="s">
        <v>701</v>
      </c>
      <c r="G317" s="7" t="s">
        <v>655</v>
      </c>
      <c r="H317" s="8" t="s">
        <v>600</v>
      </c>
      <c r="I317" s="13">
        <v>521244.12567716662</v>
      </c>
      <c r="J317" s="13">
        <v>0</v>
      </c>
      <c r="K317" s="13">
        <v>0</v>
      </c>
      <c r="L317" s="13">
        <v>519733.58828960382</v>
      </c>
      <c r="M317" s="13">
        <v>0</v>
      </c>
      <c r="N317" s="13">
        <v>0</v>
      </c>
      <c r="O317" s="13">
        <v>518233.94781632768</v>
      </c>
      <c r="P317" s="13">
        <v>0</v>
      </c>
      <c r="Q317" s="13">
        <v>0</v>
      </c>
      <c r="R317" s="13">
        <v>517900.75791208493</v>
      </c>
      <c r="S317" s="13">
        <v>0</v>
      </c>
      <c r="T317" s="13">
        <v>0</v>
      </c>
    </row>
    <row r="318" spans="1:20" x14ac:dyDescent="0.3">
      <c r="A318" s="7" t="s">
        <v>281</v>
      </c>
      <c r="B318" s="7" t="s">
        <v>659</v>
      </c>
      <c r="C318" s="7">
        <v>1312</v>
      </c>
      <c r="D318" s="6" t="s">
        <v>8</v>
      </c>
      <c r="E318" s="7">
        <v>905</v>
      </c>
      <c r="F318" s="7" t="s">
        <v>702</v>
      </c>
      <c r="G318" s="7" t="s">
        <v>655</v>
      </c>
      <c r="H318" s="8" t="s">
        <v>601</v>
      </c>
      <c r="I318" s="13">
        <v>0</v>
      </c>
      <c r="J318" s="13">
        <v>517690.04095735558</v>
      </c>
      <c r="K318" s="13">
        <v>0</v>
      </c>
      <c r="L318" s="13">
        <v>0</v>
      </c>
      <c r="M318" s="13">
        <v>519382.29086986376</v>
      </c>
      <c r="N318" s="13">
        <v>0</v>
      </c>
      <c r="O318" s="13">
        <v>0</v>
      </c>
      <c r="P318" s="13">
        <v>518233.94781632768</v>
      </c>
      <c r="Q318" s="13">
        <v>0</v>
      </c>
      <c r="R318" s="13">
        <v>0</v>
      </c>
      <c r="S318" s="13">
        <v>517900.75791208493</v>
      </c>
      <c r="T318" s="13">
        <v>52100.090054140892</v>
      </c>
    </row>
    <row r="319" spans="1:20" x14ac:dyDescent="0.3">
      <c r="A319" s="7" t="s">
        <v>281</v>
      </c>
      <c r="B319" s="7" t="s">
        <v>659</v>
      </c>
      <c r="C319" s="7">
        <v>1312</v>
      </c>
      <c r="D319" s="6" t="s">
        <v>8</v>
      </c>
      <c r="E319" s="7">
        <v>905</v>
      </c>
      <c r="F319" s="7" t="s">
        <v>703</v>
      </c>
      <c r="G319" s="7" t="s">
        <v>655</v>
      </c>
      <c r="H319" s="8" t="s">
        <v>602</v>
      </c>
      <c r="I319" s="13">
        <v>521244.12567716662</v>
      </c>
      <c r="J319" s="13">
        <v>0</v>
      </c>
      <c r="K319" s="13">
        <v>517646.75315686525</v>
      </c>
      <c r="L319" s="13">
        <v>0</v>
      </c>
      <c r="M319" s="13">
        <v>0</v>
      </c>
      <c r="N319" s="13">
        <v>518233.94781632768</v>
      </c>
      <c r="O319" s="13">
        <v>0</v>
      </c>
      <c r="P319" s="13">
        <v>0</v>
      </c>
      <c r="Q319" s="13">
        <v>518187.23457965441</v>
      </c>
      <c r="R319" s="13">
        <v>0</v>
      </c>
      <c r="S319" s="13">
        <v>0</v>
      </c>
      <c r="T319" s="13">
        <v>521000.90054140892</v>
      </c>
    </row>
    <row r="320" spans="1:20" x14ac:dyDescent="0.3">
      <c r="A320" s="7" t="s">
        <v>281</v>
      </c>
      <c r="B320" s="7" t="s">
        <v>659</v>
      </c>
      <c r="C320" s="7">
        <v>1312</v>
      </c>
      <c r="D320" s="6" t="s">
        <v>8</v>
      </c>
      <c r="E320" s="7">
        <v>905</v>
      </c>
      <c r="F320" s="7" t="s">
        <v>704</v>
      </c>
      <c r="G320" s="7" t="s">
        <v>655</v>
      </c>
      <c r="H320" s="8" t="s">
        <v>603</v>
      </c>
      <c r="I320" s="13">
        <v>521244.12567716662</v>
      </c>
      <c r="J320" s="13">
        <v>0</v>
      </c>
      <c r="K320" s="13">
        <v>0</v>
      </c>
      <c r="L320" s="13">
        <v>519733.58828960382</v>
      </c>
      <c r="M320" s="13">
        <v>0</v>
      </c>
      <c r="N320" s="13">
        <v>0</v>
      </c>
      <c r="O320" s="13">
        <v>518233.94781632768</v>
      </c>
      <c r="P320" s="13">
        <v>0</v>
      </c>
      <c r="Q320" s="13">
        <v>0</v>
      </c>
      <c r="R320" s="13">
        <v>517900.75791208493</v>
      </c>
      <c r="S320" s="13">
        <v>0</v>
      </c>
      <c r="T320" s="13">
        <v>0</v>
      </c>
    </row>
    <row r="321" spans="1:20" x14ac:dyDescent="0.3">
      <c r="A321" s="7" t="s">
        <v>281</v>
      </c>
      <c r="B321" s="7" t="s">
        <v>659</v>
      </c>
      <c r="C321" s="7">
        <v>1312</v>
      </c>
      <c r="D321" s="6" t="s">
        <v>8</v>
      </c>
      <c r="E321" s="7">
        <v>905</v>
      </c>
      <c r="F321" s="7" t="s">
        <v>705</v>
      </c>
      <c r="G321" s="7" t="s">
        <v>655</v>
      </c>
      <c r="H321" s="8" t="s">
        <v>604</v>
      </c>
      <c r="I321" s="13">
        <v>0</v>
      </c>
      <c r="J321" s="13">
        <v>517690.04095735558</v>
      </c>
      <c r="K321" s="13">
        <v>0</v>
      </c>
      <c r="L321" s="13">
        <v>0</v>
      </c>
      <c r="M321" s="13">
        <v>519382.29086986376</v>
      </c>
      <c r="N321" s="13">
        <v>0</v>
      </c>
      <c r="O321" s="13">
        <v>0</v>
      </c>
      <c r="P321" s="13">
        <v>518233.94781632768</v>
      </c>
      <c r="Q321" s="13">
        <v>0</v>
      </c>
      <c r="R321" s="13">
        <v>0</v>
      </c>
      <c r="S321" s="13">
        <v>517900.75791208493</v>
      </c>
      <c r="T321" s="13">
        <v>52100.090054140892</v>
      </c>
    </row>
    <row r="322" spans="1:20" x14ac:dyDescent="0.3">
      <c r="A322" s="7" t="s">
        <v>281</v>
      </c>
      <c r="B322" s="7" t="s">
        <v>659</v>
      </c>
      <c r="C322" s="7">
        <v>1312</v>
      </c>
      <c r="D322" s="6" t="s">
        <v>8</v>
      </c>
      <c r="E322" s="7">
        <v>905</v>
      </c>
      <c r="F322" s="7" t="s">
        <v>706</v>
      </c>
      <c r="G322" s="7" t="s">
        <v>655</v>
      </c>
      <c r="H322" s="8" t="s">
        <v>605</v>
      </c>
      <c r="I322" s="13">
        <v>521244.12567716662</v>
      </c>
      <c r="J322" s="13">
        <v>0</v>
      </c>
      <c r="K322" s="13">
        <v>517646.75315686525</v>
      </c>
      <c r="L322" s="13">
        <v>0</v>
      </c>
      <c r="M322" s="13">
        <v>0</v>
      </c>
      <c r="N322" s="13">
        <v>518233.94781632768</v>
      </c>
      <c r="O322" s="13">
        <v>0</v>
      </c>
      <c r="P322" s="13">
        <v>0</v>
      </c>
      <c r="Q322" s="13">
        <v>518187.23457965441</v>
      </c>
      <c r="R322" s="13">
        <v>0</v>
      </c>
      <c r="S322" s="13">
        <v>0</v>
      </c>
      <c r="T322" s="13">
        <v>521000.90054140892</v>
      </c>
    </row>
    <row r="323" spans="1:20" x14ac:dyDescent="0.3">
      <c r="A323" s="7" t="s">
        <v>281</v>
      </c>
      <c r="B323" s="7" t="s">
        <v>659</v>
      </c>
      <c r="C323" s="7">
        <v>1312</v>
      </c>
      <c r="D323" s="6" t="s">
        <v>8</v>
      </c>
      <c r="E323" s="7">
        <v>905</v>
      </c>
      <c r="F323" s="7" t="s">
        <v>707</v>
      </c>
      <c r="G323" s="7" t="s">
        <v>655</v>
      </c>
      <c r="H323" s="8" t="s">
        <v>606</v>
      </c>
      <c r="I323" s="13">
        <v>521244.12567716662</v>
      </c>
      <c r="J323" s="13">
        <v>0</v>
      </c>
      <c r="K323" s="13">
        <v>0</v>
      </c>
      <c r="L323" s="13">
        <v>519733.58828960382</v>
      </c>
      <c r="M323" s="13">
        <v>0</v>
      </c>
      <c r="N323" s="13">
        <v>0</v>
      </c>
      <c r="O323" s="13">
        <v>518233.94781632768</v>
      </c>
      <c r="P323" s="13">
        <v>0</v>
      </c>
      <c r="Q323" s="13">
        <v>0</v>
      </c>
      <c r="R323" s="13">
        <v>517900.75791208493</v>
      </c>
      <c r="S323" s="13">
        <v>0</v>
      </c>
      <c r="T323" s="13">
        <v>0</v>
      </c>
    </row>
    <row r="324" spans="1:20" x14ac:dyDescent="0.3">
      <c r="A324" s="7" t="s">
        <v>281</v>
      </c>
      <c r="B324" s="7" t="s">
        <v>659</v>
      </c>
      <c r="C324" s="7">
        <v>1312</v>
      </c>
      <c r="D324" s="6" t="s">
        <v>8</v>
      </c>
      <c r="E324" s="7">
        <v>905</v>
      </c>
      <c r="F324" s="7" t="s">
        <v>708</v>
      </c>
      <c r="G324" s="7" t="s">
        <v>655</v>
      </c>
      <c r="H324" s="8" t="s">
        <v>607</v>
      </c>
      <c r="I324" s="13">
        <v>0</v>
      </c>
      <c r="J324" s="13">
        <v>517690.04095735558</v>
      </c>
      <c r="K324" s="13">
        <v>0</v>
      </c>
      <c r="L324" s="13">
        <v>0</v>
      </c>
      <c r="M324" s="13">
        <v>519382.29086986376</v>
      </c>
      <c r="N324" s="13">
        <v>0</v>
      </c>
      <c r="O324" s="13">
        <v>0</v>
      </c>
      <c r="P324" s="13">
        <v>518233.94781632768</v>
      </c>
      <c r="Q324" s="13">
        <v>0</v>
      </c>
      <c r="R324" s="13">
        <v>0</v>
      </c>
      <c r="S324" s="13">
        <v>517900.75791208493</v>
      </c>
      <c r="T324" s="13">
        <v>52100.090054140892</v>
      </c>
    </row>
    <row r="325" spans="1:20" x14ac:dyDescent="0.3">
      <c r="A325" s="7" t="s">
        <v>281</v>
      </c>
      <c r="B325" s="7" t="s">
        <v>659</v>
      </c>
      <c r="C325" s="7">
        <v>1312</v>
      </c>
      <c r="D325" s="6" t="s">
        <v>8</v>
      </c>
      <c r="E325" s="7">
        <v>905</v>
      </c>
      <c r="F325" s="7" t="s">
        <v>709</v>
      </c>
      <c r="G325" s="7" t="s">
        <v>655</v>
      </c>
      <c r="H325" s="8" t="s">
        <v>608</v>
      </c>
      <c r="I325" s="13">
        <v>521244.12567716662</v>
      </c>
      <c r="J325" s="13">
        <v>0</v>
      </c>
      <c r="K325" s="13">
        <v>517646.75315686525</v>
      </c>
      <c r="L325" s="13">
        <v>0</v>
      </c>
      <c r="M325" s="13">
        <v>0</v>
      </c>
      <c r="N325" s="13">
        <v>518233.94781632768</v>
      </c>
      <c r="O325" s="13">
        <v>0</v>
      </c>
      <c r="P325" s="13">
        <v>0</v>
      </c>
      <c r="Q325" s="13">
        <v>518187.23457965441</v>
      </c>
      <c r="R325" s="13">
        <v>0</v>
      </c>
      <c r="S325" s="13">
        <v>0</v>
      </c>
      <c r="T325" s="13">
        <v>521000.90054140892</v>
      </c>
    </row>
    <row r="326" spans="1:20" x14ac:dyDescent="0.3">
      <c r="A326" s="7" t="s">
        <v>281</v>
      </c>
      <c r="B326" s="7" t="s">
        <v>659</v>
      </c>
      <c r="C326" s="7">
        <v>1312</v>
      </c>
      <c r="D326" s="6" t="s">
        <v>8</v>
      </c>
      <c r="E326" s="7">
        <v>905</v>
      </c>
      <c r="F326" s="7" t="s">
        <v>710</v>
      </c>
      <c r="G326" s="7" t="s">
        <v>655</v>
      </c>
      <c r="H326" s="8" t="s">
        <v>609</v>
      </c>
      <c r="I326" s="13">
        <v>521244.12567716662</v>
      </c>
      <c r="J326" s="13">
        <v>0</v>
      </c>
      <c r="K326" s="13">
        <v>0</v>
      </c>
      <c r="L326" s="13">
        <v>519733.58828960382</v>
      </c>
      <c r="M326" s="13">
        <v>0</v>
      </c>
      <c r="N326" s="13">
        <v>0</v>
      </c>
      <c r="O326" s="13">
        <v>518233.94781632768</v>
      </c>
      <c r="P326" s="13">
        <v>0</v>
      </c>
      <c r="Q326" s="13">
        <v>0</v>
      </c>
      <c r="R326" s="13">
        <v>517900.75791208493</v>
      </c>
      <c r="S326" s="13">
        <v>0</v>
      </c>
      <c r="T326" s="13">
        <v>0</v>
      </c>
    </row>
    <row r="327" spans="1:20" x14ac:dyDescent="0.3">
      <c r="A327" s="7" t="s">
        <v>281</v>
      </c>
      <c r="B327" s="7" t="s">
        <v>659</v>
      </c>
      <c r="C327" s="7">
        <v>1312</v>
      </c>
      <c r="D327" s="6" t="s">
        <v>8</v>
      </c>
      <c r="E327" s="7">
        <v>923</v>
      </c>
      <c r="F327" s="7" t="s">
        <v>711</v>
      </c>
      <c r="G327" s="7" t="s">
        <v>655</v>
      </c>
      <c r="H327" s="8" t="s">
        <v>610</v>
      </c>
      <c r="I327" s="13">
        <v>0</v>
      </c>
      <c r="J327" s="13">
        <v>517690.04095735558</v>
      </c>
      <c r="K327" s="13">
        <v>0</v>
      </c>
      <c r="L327" s="13">
        <v>0</v>
      </c>
      <c r="M327" s="13">
        <v>519382.29086986376</v>
      </c>
      <c r="N327" s="13">
        <v>0</v>
      </c>
      <c r="O327" s="13">
        <v>0</v>
      </c>
      <c r="P327" s="13">
        <v>518233.94781632768</v>
      </c>
      <c r="Q327" s="13">
        <v>0</v>
      </c>
      <c r="R327" s="13">
        <v>0</v>
      </c>
      <c r="S327" s="13">
        <v>517900.75791208493</v>
      </c>
      <c r="T327" s="13">
        <v>52100.090054140892</v>
      </c>
    </row>
    <row r="328" spans="1:20" x14ac:dyDescent="0.3">
      <c r="A328" s="7" t="s">
        <v>281</v>
      </c>
      <c r="B328" s="7" t="s">
        <v>659</v>
      </c>
      <c r="C328" s="7">
        <v>1312</v>
      </c>
      <c r="D328" s="6" t="s">
        <v>8</v>
      </c>
      <c r="E328" s="7">
        <v>905</v>
      </c>
      <c r="F328" s="7" t="s">
        <v>712</v>
      </c>
      <c r="G328" s="7" t="s">
        <v>655</v>
      </c>
      <c r="H328" s="8" t="s">
        <v>611</v>
      </c>
      <c r="I328" s="13">
        <v>521244.12567716662</v>
      </c>
      <c r="J328" s="13">
        <v>0</v>
      </c>
      <c r="K328" s="13">
        <v>517646.75315686525</v>
      </c>
      <c r="L328" s="13">
        <v>0</v>
      </c>
      <c r="M328" s="13">
        <v>0</v>
      </c>
      <c r="N328" s="13">
        <v>518233.94781632768</v>
      </c>
      <c r="O328" s="13">
        <v>0</v>
      </c>
      <c r="P328" s="13">
        <v>0</v>
      </c>
      <c r="Q328" s="13">
        <v>518187.23457965441</v>
      </c>
      <c r="R328" s="13">
        <v>0</v>
      </c>
      <c r="S328" s="13">
        <v>0</v>
      </c>
      <c r="T328" s="13">
        <v>521000.90054140892</v>
      </c>
    </row>
    <row r="329" spans="1:20" x14ac:dyDescent="0.3">
      <c r="A329" s="7" t="s">
        <v>281</v>
      </c>
      <c r="B329" s="7" t="s">
        <v>659</v>
      </c>
      <c r="C329" s="7">
        <v>1312</v>
      </c>
      <c r="D329" s="6" t="s">
        <v>8</v>
      </c>
      <c r="E329" s="7">
        <v>905</v>
      </c>
      <c r="F329" s="7" t="s">
        <v>713</v>
      </c>
      <c r="G329" s="7" t="s">
        <v>655</v>
      </c>
      <c r="H329" s="8" t="s">
        <v>612</v>
      </c>
      <c r="I329" s="13">
        <v>0</v>
      </c>
      <c r="J329" s="13">
        <v>517690.04095735558</v>
      </c>
      <c r="K329" s="13">
        <v>0</v>
      </c>
      <c r="L329" s="13">
        <v>0</v>
      </c>
      <c r="M329" s="13">
        <v>519382.29086986376</v>
      </c>
      <c r="N329" s="13">
        <v>0</v>
      </c>
      <c r="O329" s="13">
        <v>0</v>
      </c>
      <c r="P329" s="13">
        <v>518233.94781632768</v>
      </c>
      <c r="Q329" s="13">
        <v>0</v>
      </c>
      <c r="R329" s="13">
        <v>0</v>
      </c>
      <c r="S329" s="13">
        <v>517900.75791208493</v>
      </c>
      <c r="T329" s="13">
        <v>52100.090054140892</v>
      </c>
    </row>
    <row r="330" spans="1:20" x14ac:dyDescent="0.3">
      <c r="A330" s="7" t="s">
        <v>281</v>
      </c>
      <c r="B330" s="7" t="s">
        <v>659</v>
      </c>
      <c r="C330" s="7">
        <v>1312</v>
      </c>
      <c r="D330" s="6" t="s">
        <v>8</v>
      </c>
      <c r="E330" s="7">
        <v>923</v>
      </c>
      <c r="F330" s="7" t="s">
        <v>714</v>
      </c>
      <c r="G330" s="7" t="s">
        <v>655</v>
      </c>
      <c r="H330" s="8" t="s">
        <v>613</v>
      </c>
      <c r="I330" s="13">
        <v>521244.12567716662</v>
      </c>
      <c r="J330" s="13">
        <v>0</v>
      </c>
      <c r="K330" s="13">
        <v>517646.75315686525</v>
      </c>
      <c r="L330" s="13">
        <v>0</v>
      </c>
      <c r="M330" s="13">
        <v>0</v>
      </c>
      <c r="N330" s="13">
        <v>518233.94781632768</v>
      </c>
      <c r="O330" s="13">
        <v>0</v>
      </c>
      <c r="P330" s="13">
        <v>0</v>
      </c>
      <c r="Q330" s="13">
        <v>518187.23457965441</v>
      </c>
      <c r="R330" s="13">
        <v>0</v>
      </c>
      <c r="S330" s="13">
        <v>0</v>
      </c>
      <c r="T330" s="13">
        <v>521000.90054140892</v>
      </c>
    </row>
    <row r="331" spans="1:20" x14ac:dyDescent="0.3">
      <c r="A331" s="7" t="s">
        <v>281</v>
      </c>
      <c r="B331" s="7" t="s">
        <v>659</v>
      </c>
      <c r="C331" s="7">
        <v>1312</v>
      </c>
      <c r="D331" s="6" t="s">
        <v>8</v>
      </c>
      <c r="E331" s="7">
        <v>999</v>
      </c>
      <c r="F331" s="7" t="s">
        <v>253</v>
      </c>
      <c r="G331" s="7" t="s">
        <v>655</v>
      </c>
      <c r="H331" s="8" t="s">
        <v>291</v>
      </c>
      <c r="I331" s="13">
        <v>521244.12567716662</v>
      </c>
      <c r="J331" s="13">
        <v>1035380.0819147112</v>
      </c>
      <c r="K331" s="13">
        <v>1552940.2594705957</v>
      </c>
      <c r="L331" s="13">
        <v>1039467.1765792076</v>
      </c>
      <c r="M331" s="13">
        <v>3116293.7452191827</v>
      </c>
      <c r="N331" s="13">
        <v>1554701.843448983</v>
      </c>
      <c r="O331" s="13">
        <v>1554701.843448983</v>
      </c>
      <c r="P331" s="13">
        <v>3627637.6347142938</v>
      </c>
      <c r="Q331" s="13">
        <v>4145497.8766372353</v>
      </c>
      <c r="R331" s="13">
        <v>5696908.3370329337</v>
      </c>
      <c r="S331" s="13">
        <v>7768511.3686812734</v>
      </c>
      <c r="T331" s="13">
        <v>9378016.2097453605</v>
      </c>
    </row>
    <row r="332" spans="1:20" x14ac:dyDescent="0.3">
      <c r="A332" s="7" t="s">
        <v>281</v>
      </c>
      <c r="B332" s="7" t="s">
        <v>659</v>
      </c>
      <c r="C332" s="7">
        <v>1312</v>
      </c>
      <c r="D332" s="6" t="s">
        <v>8</v>
      </c>
      <c r="E332" s="7">
        <v>905</v>
      </c>
      <c r="F332" s="7" t="s">
        <v>715</v>
      </c>
      <c r="G332" s="7" t="s">
        <v>656</v>
      </c>
      <c r="H332" s="8" t="s">
        <v>614</v>
      </c>
      <c r="I332" s="13">
        <v>521244.12567716662</v>
      </c>
      <c r="J332" s="13">
        <v>0</v>
      </c>
      <c r="K332" s="13">
        <v>0</v>
      </c>
      <c r="L332" s="13">
        <v>519733.58828960382</v>
      </c>
      <c r="M332" s="13">
        <v>0</v>
      </c>
      <c r="N332" s="13">
        <v>0</v>
      </c>
      <c r="O332" s="13">
        <v>518233.94781632768</v>
      </c>
      <c r="P332" s="13">
        <v>0</v>
      </c>
      <c r="Q332" s="13">
        <v>0</v>
      </c>
      <c r="R332" s="13">
        <v>517900.75791208493</v>
      </c>
      <c r="S332" s="13">
        <v>0</v>
      </c>
      <c r="T332" s="13">
        <v>0</v>
      </c>
    </row>
    <row r="333" spans="1:20" x14ac:dyDescent="0.3">
      <c r="A333" s="7" t="s">
        <v>281</v>
      </c>
      <c r="B333" s="7" t="s">
        <v>659</v>
      </c>
      <c r="C333" s="7">
        <v>1312</v>
      </c>
      <c r="D333" s="6" t="s">
        <v>8</v>
      </c>
      <c r="E333" s="7">
        <v>905</v>
      </c>
      <c r="F333" s="7" t="s">
        <v>716</v>
      </c>
      <c r="G333" s="7" t="s">
        <v>656</v>
      </c>
      <c r="H333" s="8" t="s">
        <v>615</v>
      </c>
      <c r="I333" s="13">
        <v>0</v>
      </c>
      <c r="J333" s="13">
        <v>517690.04095735558</v>
      </c>
      <c r="K333" s="13">
        <v>0</v>
      </c>
      <c r="L333" s="13">
        <v>0</v>
      </c>
      <c r="M333" s="13">
        <v>0</v>
      </c>
      <c r="N333" s="13">
        <v>518233.94781632768</v>
      </c>
      <c r="O333" s="13">
        <v>0</v>
      </c>
      <c r="P333" s="13">
        <v>0</v>
      </c>
      <c r="Q333" s="13">
        <v>518187.23457965441</v>
      </c>
      <c r="R333" s="13">
        <v>0</v>
      </c>
      <c r="S333" s="13">
        <v>0</v>
      </c>
      <c r="T333" s="13">
        <v>521000.90054140892</v>
      </c>
    </row>
    <row r="334" spans="1:20" x14ac:dyDescent="0.3">
      <c r="A334" s="7" t="s">
        <v>281</v>
      </c>
      <c r="B334" s="7" t="s">
        <v>659</v>
      </c>
      <c r="C334" s="7">
        <v>1312</v>
      </c>
      <c r="D334" s="6" t="s">
        <v>8</v>
      </c>
      <c r="E334" s="7">
        <v>905</v>
      </c>
      <c r="F334" s="7" t="s">
        <v>717</v>
      </c>
      <c r="G334" s="7" t="s">
        <v>656</v>
      </c>
      <c r="H334" s="8" t="s">
        <v>616</v>
      </c>
      <c r="I334" s="13">
        <v>0</v>
      </c>
      <c r="J334" s="13">
        <v>517690.04095735558</v>
      </c>
      <c r="K334" s="13">
        <v>0</v>
      </c>
      <c r="L334" s="13">
        <v>0</v>
      </c>
      <c r="M334" s="13">
        <v>519382.29086986376</v>
      </c>
      <c r="N334" s="13">
        <v>0</v>
      </c>
      <c r="O334" s="13">
        <v>0</v>
      </c>
      <c r="P334" s="13">
        <v>518233.94781632768</v>
      </c>
      <c r="Q334" s="13">
        <v>0</v>
      </c>
      <c r="R334" s="13">
        <v>0</v>
      </c>
      <c r="S334" s="13">
        <v>517900.75791208493</v>
      </c>
      <c r="T334" s="13">
        <v>0</v>
      </c>
    </row>
    <row r="335" spans="1:20" x14ac:dyDescent="0.3">
      <c r="A335" s="7" t="s">
        <v>281</v>
      </c>
      <c r="B335" s="7" t="s">
        <v>659</v>
      </c>
      <c r="C335" s="7">
        <v>1312</v>
      </c>
      <c r="D335" s="6" t="s">
        <v>8</v>
      </c>
      <c r="E335" s="7">
        <v>905</v>
      </c>
      <c r="F335" s="7" t="s">
        <v>718</v>
      </c>
      <c r="G335" s="7" t="s">
        <v>656</v>
      </c>
      <c r="H335" s="8" t="s">
        <v>617</v>
      </c>
      <c r="I335" s="13">
        <v>521244.12567716662</v>
      </c>
      <c r="J335" s="13">
        <v>0</v>
      </c>
      <c r="K335" s="13">
        <v>0</v>
      </c>
      <c r="L335" s="13">
        <v>519733.58828960382</v>
      </c>
      <c r="M335" s="13">
        <v>0</v>
      </c>
      <c r="N335" s="13">
        <v>0</v>
      </c>
      <c r="O335" s="13">
        <v>518233.94781632768</v>
      </c>
      <c r="P335" s="13">
        <v>0</v>
      </c>
      <c r="Q335" s="13">
        <v>0</v>
      </c>
      <c r="R335" s="13">
        <v>517900.75791208493</v>
      </c>
      <c r="S335" s="13">
        <v>0</v>
      </c>
      <c r="T335" s="13">
        <v>0</v>
      </c>
    </row>
    <row r="336" spans="1:20" x14ac:dyDescent="0.3">
      <c r="A336" s="7" t="s">
        <v>281</v>
      </c>
      <c r="B336" s="7" t="s">
        <v>659</v>
      </c>
      <c r="C336" s="7">
        <v>1312</v>
      </c>
      <c r="D336" s="6" t="s">
        <v>8</v>
      </c>
      <c r="E336" s="7">
        <v>905</v>
      </c>
      <c r="F336" s="7" t="s">
        <v>719</v>
      </c>
      <c r="G336" s="7" t="s">
        <v>656</v>
      </c>
      <c r="H336" s="8" t="s">
        <v>618</v>
      </c>
      <c r="I336" s="13">
        <v>0</v>
      </c>
      <c r="J336" s="13">
        <v>517690.04095735558</v>
      </c>
      <c r="K336" s="13">
        <v>0</v>
      </c>
      <c r="L336" s="13">
        <v>0</v>
      </c>
      <c r="M336" s="13">
        <v>0</v>
      </c>
      <c r="N336" s="13">
        <v>518233.94781632768</v>
      </c>
      <c r="O336" s="13">
        <v>0</v>
      </c>
      <c r="P336" s="13">
        <v>0</v>
      </c>
      <c r="Q336" s="13">
        <v>518187.23457965441</v>
      </c>
      <c r="R336" s="13">
        <v>0</v>
      </c>
      <c r="S336" s="13">
        <v>0</v>
      </c>
      <c r="T336" s="13">
        <v>521000.90054140892</v>
      </c>
    </row>
    <row r="337" spans="1:20" x14ac:dyDescent="0.3">
      <c r="A337" s="7" t="s">
        <v>281</v>
      </c>
      <c r="B337" s="7" t="s">
        <v>659</v>
      </c>
      <c r="C337" s="7">
        <v>1312</v>
      </c>
      <c r="D337" s="6" t="s">
        <v>8</v>
      </c>
      <c r="E337" s="7">
        <v>923</v>
      </c>
      <c r="F337" s="7" t="s">
        <v>720</v>
      </c>
      <c r="G337" s="7" t="s">
        <v>656</v>
      </c>
      <c r="H337" s="8" t="s">
        <v>619</v>
      </c>
      <c r="I337" s="13">
        <v>0</v>
      </c>
      <c r="J337" s="13">
        <v>517690.04095735558</v>
      </c>
      <c r="K337" s="13">
        <v>0</v>
      </c>
      <c r="L337" s="13">
        <v>0</v>
      </c>
      <c r="M337" s="13">
        <v>519382.29086986376</v>
      </c>
      <c r="N337" s="13">
        <v>0</v>
      </c>
      <c r="O337" s="13">
        <v>0</v>
      </c>
      <c r="P337" s="13">
        <v>518233.94781632768</v>
      </c>
      <c r="Q337" s="13">
        <v>0</v>
      </c>
      <c r="R337" s="13">
        <v>0</v>
      </c>
      <c r="S337" s="13">
        <v>517900.75791208493</v>
      </c>
      <c r="T337" s="13">
        <v>0</v>
      </c>
    </row>
    <row r="338" spans="1:20" x14ac:dyDescent="0.3">
      <c r="A338" s="7" t="s">
        <v>281</v>
      </c>
      <c r="B338" s="7" t="s">
        <v>659</v>
      </c>
      <c r="C338" s="7">
        <v>1312</v>
      </c>
      <c r="D338" s="6" t="s">
        <v>8</v>
      </c>
      <c r="E338" s="7">
        <v>905</v>
      </c>
      <c r="F338" s="7" t="s">
        <v>721</v>
      </c>
      <c r="G338" s="7" t="s">
        <v>656</v>
      </c>
      <c r="H338" s="8" t="s">
        <v>620</v>
      </c>
      <c r="I338" s="13">
        <v>521244.12567716662</v>
      </c>
      <c r="J338" s="13">
        <v>0</v>
      </c>
      <c r="K338" s="13">
        <v>0</v>
      </c>
      <c r="L338" s="13">
        <v>519733.58828960382</v>
      </c>
      <c r="M338" s="13">
        <v>0</v>
      </c>
      <c r="N338" s="13">
        <v>0</v>
      </c>
      <c r="O338" s="13">
        <v>518233.94781632768</v>
      </c>
      <c r="P338" s="13">
        <v>0</v>
      </c>
      <c r="Q338" s="13">
        <v>0</v>
      </c>
      <c r="R338" s="13">
        <v>517900.75791208493</v>
      </c>
      <c r="S338" s="13">
        <v>0</v>
      </c>
      <c r="T338" s="13">
        <v>0</v>
      </c>
    </row>
    <row r="339" spans="1:20" x14ac:dyDescent="0.3">
      <c r="A339" s="7" t="s">
        <v>281</v>
      </c>
      <c r="B339" s="7" t="s">
        <v>659</v>
      </c>
      <c r="C339" s="7">
        <v>1312</v>
      </c>
      <c r="D339" s="6" t="s">
        <v>8</v>
      </c>
      <c r="E339" s="7">
        <v>905</v>
      </c>
      <c r="F339" s="7" t="s">
        <v>722</v>
      </c>
      <c r="G339" s="7" t="s">
        <v>656</v>
      </c>
      <c r="H339" s="8" t="s">
        <v>621</v>
      </c>
      <c r="I339" s="13">
        <v>0</v>
      </c>
      <c r="J339" s="13">
        <v>517690.04095735558</v>
      </c>
      <c r="K339" s="13">
        <v>0</v>
      </c>
      <c r="L339" s="13">
        <v>0</v>
      </c>
      <c r="M339" s="13">
        <v>0</v>
      </c>
      <c r="N339" s="13">
        <v>518233.94781632768</v>
      </c>
      <c r="O339" s="13">
        <v>0</v>
      </c>
      <c r="P339" s="13">
        <v>0</v>
      </c>
      <c r="Q339" s="13">
        <v>518187.23457965441</v>
      </c>
      <c r="R339" s="13">
        <v>0</v>
      </c>
      <c r="S339" s="13">
        <v>0</v>
      </c>
      <c r="T339" s="13">
        <v>521000.90054140892</v>
      </c>
    </row>
    <row r="340" spans="1:20" x14ac:dyDescent="0.3">
      <c r="A340" s="7" t="s">
        <v>281</v>
      </c>
      <c r="B340" s="7" t="s">
        <v>659</v>
      </c>
      <c r="C340" s="7">
        <v>1312</v>
      </c>
      <c r="D340" s="6" t="s">
        <v>8</v>
      </c>
      <c r="E340" s="7">
        <v>905</v>
      </c>
      <c r="F340" s="7" t="s">
        <v>723</v>
      </c>
      <c r="G340" s="7" t="s">
        <v>656</v>
      </c>
      <c r="H340" s="8" t="s">
        <v>622</v>
      </c>
      <c r="I340" s="13">
        <v>0</v>
      </c>
      <c r="J340" s="13">
        <v>517690.04095735558</v>
      </c>
      <c r="K340" s="13">
        <v>0</v>
      </c>
      <c r="L340" s="13">
        <v>0</v>
      </c>
      <c r="M340" s="13">
        <v>519382.29086986376</v>
      </c>
      <c r="N340" s="13">
        <v>0</v>
      </c>
      <c r="O340" s="13">
        <v>0</v>
      </c>
      <c r="P340" s="13">
        <v>518233.94781632768</v>
      </c>
      <c r="Q340" s="13">
        <v>0</v>
      </c>
      <c r="R340" s="13">
        <v>0</v>
      </c>
      <c r="S340" s="13">
        <v>517900.75791208493</v>
      </c>
      <c r="T340" s="13">
        <v>0</v>
      </c>
    </row>
    <row r="341" spans="1:20" x14ac:dyDescent="0.3">
      <c r="A341" s="7" t="s">
        <v>281</v>
      </c>
      <c r="B341" s="7" t="s">
        <v>659</v>
      </c>
      <c r="C341" s="7">
        <v>1312</v>
      </c>
      <c r="D341" s="6" t="s">
        <v>8</v>
      </c>
      <c r="E341" s="7">
        <v>923</v>
      </c>
      <c r="F341" s="7" t="s">
        <v>724</v>
      </c>
      <c r="G341" s="7" t="s">
        <v>656</v>
      </c>
      <c r="H341" s="8" t="s">
        <v>623</v>
      </c>
      <c r="I341" s="13">
        <v>521244.12567716662</v>
      </c>
      <c r="J341" s="13">
        <v>0</v>
      </c>
      <c r="K341" s="13">
        <v>0</v>
      </c>
      <c r="L341" s="13">
        <v>519733.58828960382</v>
      </c>
      <c r="M341" s="13">
        <v>0</v>
      </c>
      <c r="N341" s="13">
        <v>0</v>
      </c>
      <c r="O341" s="13">
        <v>518233.94781632768</v>
      </c>
      <c r="P341" s="13">
        <v>0</v>
      </c>
      <c r="Q341" s="13">
        <v>0</v>
      </c>
      <c r="R341" s="13">
        <v>517900.75791208493</v>
      </c>
      <c r="S341" s="13">
        <v>0</v>
      </c>
      <c r="T341" s="13">
        <v>0</v>
      </c>
    </row>
    <row r="342" spans="1:20" x14ac:dyDescent="0.3">
      <c r="A342" s="7" t="s">
        <v>281</v>
      </c>
      <c r="B342" s="7" t="s">
        <v>659</v>
      </c>
      <c r="C342" s="7">
        <v>1312</v>
      </c>
      <c r="D342" s="6" t="s">
        <v>8</v>
      </c>
      <c r="E342" s="7">
        <v>905</v>
      </c>
      <c r="F342" s="7" t="s">
        <v>725</v>
      </c>
      <c r="G342" s="7" t="s">
        <v>656</v>
      </c>
      <c r="H342" s="8" t="s">
        <v>624</v>
      </c>
      <c r="I342" s="13">
        <v>0</v>
      </c>
      <c r="J342" s="13">
        <v>517690.04095735558</v>
      </c>
      <c r="K342" s="13">
        <v>0</v>
      </c>
      <c r="L342" s="13">
        <v>0</v>
      </c>
      <c r="M342" s="13">
        <v>0</v>
      </c>
      <c r="N342" s="13">
        <v>518233.94781632768</v>
      </c>
      <c r="O342" s="13">
        <v>0</v>
      </c>
      <c r="P342" s="13">
        <v>0</v>
      </c>
      <c r="Q342" s="13">
        <v>518187.23457965441</v>
      </c>
      <c r="R342" s="13">
        <v>0</v>
      </c>
      <c r="S342" s="13">
        <v>0</v>
      </c>
      <c r="T342" s="13">
        <v>521000.90054140892</v>
      </c>
    </row>
    <row r="343" spans="1:20" x14ac:dyDescent="0.3">
      <c r="A343" s="7" t="s">
        <v>281</v>
      </c>
      <c r="B343" s="7" t="s">
        <v>659</v>
      </c>
      <c r="C343" s="7">
        <v>1312</v>
      </c>
      <c r="D343" s="6" t="s">
        <v>8</v>
      </c>
      <c r="E343" s="7">
        <v>923</v>
      </c>
      <c r="F343" s="7" t="s">
        <v>726</v>
      </c>
      <c r="G343" s="7" t="s">
        <v>656</v>
      </c>
      <c r="H343" s="8" t="s">
        <v>625</v>
      </c>
      <c r="I343" s="13">
        <v>0</v>
      </c>
      <c r="J343" s="13">
        <v>517690.04095735558</v>
      </c>
      <c r="K343" s="13">
        <v>0</v>
      </c>
      <c r="L343" s="13">
        <v>0</v>
      </c>
      <c r="M343" s="13">
        <v>519382.29086986376</v>
      </c>
      <c r="N343" s="13">
        <v>0</v>
      </c>
      <c r="O343" s="13">
        <v>0</v>
      </c>
      <c r="P343" s="13">
        <v>518233.94781632768</v>
      </c>
      <c r="Q343" s="13">
        <v>0</v>
      </c>
      <c r="R343" s="13">
        <v>0</v>
      </c>
      <c r="S343" s="13">
        <v>517900.75791208493</v>
      </c>
      <c r="T343" s="13">
        <v>0</v>
      </c>
    </row>
    <row r="344" spans="1:20" x14ac:dyDescent="0.3">
      <c r="A344" s="7" t="s">
        <v>281</v>
      </c>
      <c r="B344" s="7" t="s">
        <v>659</v>
      </c>
      <c r="C344" s="7">
        <v>1312</v>
      </c>
      <c r="D344" s="6" t="s">
        <v>8</v>
      </c>
      <c r="E344" s="7">
        <v>905</v>
      </c>
      <c r="F344" s="7" t="s">
        <v>727</v>
      </c>
      <c r="G344" s="7" t="s">
        <v>656</v>
      </c>
      <c r="H344" s="8" t="s">
        <v>626</v>
      </c>
      <c r="I344" s="13">
        <v>521244.12567716662</v>
      </c>
      <c r="J344" s="13">
        <v>0</v>
      </c>
      <c r="K344" s="13">
        <v>0</v>
      </c>
      <c r="L344" s="13">
        <v>519733.58828960382</v>
      </c>
      <c r="M344" s="13">
        <v>0</v>
      </c>
      <c r="N344" s="13">
        <v>0</v>
      </c>
      <c r="O344" s="13">
        <v>518233.94781632768</v>
      </c>
      <c r="P344" s="13">
        <v>0</v>
      </c>
      <c r="Q344" s="13">
        <v>0</v>
      </c>
      <c r="R344" s="13">
        <v>517900.75791208493</v>
      </c>
      <c r="S344" s="13">
        <v>0</v>
      </c>
      <c r="T344" s="13">
        <v>0</v>
      </c>
    </row>
    <row r="345" spans="1:20" x14ac:dyDescent="0.3">
      <c r="A345" s="7" t="s">
        <v>281</v>
      </c>
      <c r="B345" s="7" t="s">
        <v>659</v>
      </c>
      <c r="C345" s="7">
        <v>1312</v>
      </c>
      <c r="D345" s="6" t="s">
        <v>8</v>
      </c>
      <c r="E345" s="7">
        <v>905</v>
      </c>
      <c r="F345" s="7" t="s">
        <v>728</v>
      </c>
      <c r="G345" s="7" t="s">
        <v>656</v>
      </c>
      <c r="H345" s="8" t="s">
        <v>627</v>
      </c>
      <c r="I345" s="13">
        <v>0</v>
      </c>
      <c r="J345" s="13">
        <v>517690.04095735558</v>
      </c>
      <c r="K345" s="13">
        <v>0</v>
      </c>
      <c r="L345" s="13">
        <v>0</v>
      </c>
      <c r="M345" s="13">
        <v>0</v>
      </c>
      <c r="N345" s="13">
        <v>518233.94781632768</v>
      </c>
      <c r="O345" s="13">
        <v>0</v>
      </c>
      <c r="P345" s="13">
        <v>0</v>
      </c>
      <c r="Q345" s="13">
        <v>518187.23457965441</v>
      </c>
      <c r="R345" s="13">
        <v>0</v>
      </c>
      <c r="S345" s="13">
        <v>0</v>
      </c>
      <c r="T345" s="13">
        <v>521000.90054140892</v>
      </c>
    </row>
    <row r="346" spans="1:20" x14ac:dyDescent="0.3">
      <c r="A346" s="7" t="s">
        <v>281</v>
      </c>
      <c r="B346" s="7" t="s">
        <v>659</v>
      </c>
      <c r="C346" s="7">
        <v>1312</v>
      </c>
      <c r="D346" s="6" t="s">
        <v>8</v>
      </c>
      <c r="E346" s="7">
        <v>923</v>
      </c>
      <c r="F346" s="7" t="s">
        <v>729</v>
      </c>
      <c r="G346" s="7" t="s">
        <v>656</v>
      </c>
      <c r="H346" s="8" t="s">
        <v>628</v>
      </c>
      <c r="I346" s="13">
        <v>0</v>
      </c>
      <c r="J346" s="13">
        <v>517690.04095735558</v>
      </c>
      <c r="K346" s="13">
        <v>0</v>
      </c>
      <c r="L346" s="13">
        <v>0</v>
      </c>
      <c r="M346" s="13">
        <v>519382.29086986376</v>
      </c>
      <c r="N346" s="13">
        <v>0</v>
      </c>
      <c r="O346" s="13">
        <v>0</v>
      </c>
      <c r="P346" s="13">
        <v>518233.94781632768</v>
      </c>
      <c r="Q346" s="13">
        <v>0</v>
      </c>
      <c r="R346" s="13">
        <v>0</v>
      </c>
      <c r="S346" s="13">
        <v>517900.75791208493</v>
      </c>
      <c r="T346" s="13">
        <v>0</v>
      </c>
    </row>
    <row r="347" spans="1:20" x14ac:dyDescent="0.3">
      <c r="A347" s="7" t="s">
        <v>281</v>
      </c>
      <c r="B347" s="7" t="s">
        <v>659</v>
      </c>
      <c r="C347" s="7">
        <v>1312</v>
      </c>
      <c r="D347" s="6" t="s">
        <v>8</v>
      </c>
      <c r="E347" s="7">
        <v>905</v>
      </c>
      <c r="F347" s="7" t="s">
        <v>730</v>
      </c>
      <c r="G347" s="7" t="s">
        <v>656</v>
      </c>
      <c r="H347" s="8" t="s">
        <v>629</v>
      </c>
      <c r="I347" s="13">
        <v>521244.12567716662</v>
      </c>
      <c r="J347" s="13">
        <v>0</v>
      </c>
      <c r="K347" s="13">
        <v>0</v>
      </c>
      <c r="L347" s="13">
        <v>519733.58828960382</v>
      </c>
      <c r="M347" s="13">
        <v>0</v>
      </c>
      <c r="N347" s="13">
        <v>0</v>
      </c>
      <c r="O347" s="13">
        <v>518233.94781632768</v>
      </c>
      <c r="P347" s="13">
        <v>0</v>
      </c>
      <c r="Q347" s="13">
        <v>0</v>
      </c>
      <c r="R347" s="13">
        <v>517900.75791208493</v>
      </c>
      <c r="S347" s="13">
        <v>0</v>
      </c>
      <c r="T347" s="13">
        <v>0</v>
      </c>
    </row>
    <row r="348" spans="1:20" x14ac:dyDescent="0.3">
      <c r="A348" s="7" t="s">
        <v>281</v>
      </c>
      <c r="B348" s="7" t="s">
        <v>659</v>
      </c>
      <c r="C348" s="7">
        <v>1312</v>
      </c>
      <c r="D348" s="6" t="s">
        <v>8</v>
      </c>
      <c r="E348" s="7">
        <v>999</v>
      </c>
      <c r="F348" s="7" t="s">
        <v>253</v>
      </c>
      <c r="G348" s="7" t="s">
        <v>656</v>
      </c>
      <c r="H348" s="8" t="s">
        <v>291</v>
      </c>
      <c r="I348" s="13">
        <v>521244.12567716662</v>
      </c>
      <c r="J348" s="13">
        <v>2070760.1638294223</v>
      </c>
      <c r="K348" s="13">
        <v>2588233.7657843265</v>
      </c>
      <c r="L348" s="13">
        <v>3118401.5297376229</v>
      </c>
      <c r="M348" s="13">
        <v>5713205.1995685017</v>
      </c>
      <c r="N348" s="13">
        <v>4664105.5303469496</v>
      </c>
      <c r="O348" s="13">
        <v>4664105.5303469496</v>
      </c>
      <c r="P348" s="13">
        <v>6218807.3737959322</v>
      </c>
      <c r="Q348" s="13">
        <v>6736434.0495355073</v>
      </c>
      <c r="R348" s="13">
        <v>9322213.6424175277</v>
      </c>
      <c r="S348" s="13">
        <v>10875915.916153783</v>
      </c>
      <c r="T348" s="13">
        <v>13025022.513535222</v>
      </c>
    </row>
    <row r="349" spans="1:20" x14ac:dyDescent="0.3">
      <c r="A349" s="7" t="s">
        <v>281</v>
      </c>
      <c r="B349" s="7" t="s">
        <v>659</v>
      </c>
      <c r="C349" s="7">
        <v>1312</v>
      </c>
      <c r="D349" s="6" t="s">
        <v>8</v>
      </c>
      <c r="E349" s="7">
        <v>905</v>
      </c>
      <c r="F349" s="7" t="s">
        <v>731</v>
      </c>
      <c r="G349" s="7" t="s">
        <v>657</v>
      </c>
      <c r="H349" s="8" t="s">
        <v>630</v>
      </c>
      <c r="I349" s="13">
        <v>521244.12567716662</v>
      </c>
      <c r="J349" s="13">
        <v>0</v>
      </c>
      <c r="K349" s="13">
        <v>0</v>
      </c>
      <c r="L349" s="13">
        <v>519733.58828960382</v>
      </c>
      <c r="M349" s="13">
        <v>0</v>
      </c>
      <c r="N349" s="13">
        <v>0</v>
      </c>
      <c r="O349" s="13">
        <v>518233.94781632768</v>
      </c>
      <c r="P349" s="13">
        <v>0</v>
      </c>
      <c r="Q349" s="13">
        <v>0</v>
      </c>
      <c r="R349" s="13">
        <v>517900.75791208493</v>
      </c>
      <c r="S349" s="13">
        <v>0</v>
      </c>
      <c r="T349" s="13">
        <v>0</v>
      </c>
    </row>
    <row r="350" spans="1:20" x14ac:dyDescent="0.3">
      <c r="A350" s="7" t="s">
        <v>281</v>
      </c>
      <c r="B350" s="7" t="s">
        <v>659</v>
      </c>
      <c r="C350" s="7">
        <v>1312</v>
      </c>
      <c r="D350" s="6" t="s">
        <v>8</v>
      </c>
      <c r="E350" s="7">
        <v>905</v>
      </c>
      <c r="F350" s="7" t="s">
        <v>732</v>
      </c>
      <c r="G350" s="7" t="s">
        <v>657</v>
      </c>
      <c r="H350" s="8" t="s">
        <v>631</v>
      </c>
      <c r="I350" s="13">
        <v>0</v>
      </c>
      <c r="J350" s="13">
        <v>517690.04095735558</v>
      </c>
      <c r="K350" s="13">
        <v>0</v>
      </c>
      <c r="L350" s="13">
        <v>0</v>
      </c>
      <c r="M350" s="13">
        <v>519382.29086986376</v>
      </c>
      <c r="N350" s="13">
        <v>0</v>
      </c>
      <c r="O350" s="13">
        <v>0</v>
      </c>
      <c r="P350" s="13">
        <v>518233.94781632768</v>
      </c>
      <c r="Q350" s="13">
        <v>0</v>
      </c>
      <c r="R350" s="13">
        <v>0</v>
      </c>
      <c r="S350" s="13">
        <v>517900.75791208493</v>
      </c>
      <c r="T350" s="13">
        <v>0</v>
      </c>
    </row>
    <row r="351" spans="1:20" x14ac:dyDescent="0.3">
      <c r="A351" s="7" t="s">
        <v>281</v>
      </c>
      <c r="B351" s="7" t="s">
        <v>659</v>
      </c>
      <c r="C351" s="7">
        <v>1312</v>
      </c>
      <c r="D351" s="6" t="s">
        <v>8</v>
      </c>
      <c r="E351" s="7">
        <v>905</v>
      </c>
      <c r="F351" s="7" t="s">
        <v>733</v>
      </c>
      <c r="G351" s="7" t="s">
        <v>657</v>
      </c>
      <c r="H351" s="8" t="s">
        <v>632</v>
      </c>
      <c r="I351" s="13">
        <v>0</v>
      </c>
      <c r="J351" s="13">
        <v>0</v>
      </c>
      <c r="K351" s="13">
        <v>517646.75315686525</v>
      </c>
      <c r="L351" s="13">
        <v>0</v>
      </c>
      <c r="M351" s="13">
        <v>0</v>
      </c>
      <c r="N351" s="13">
        <v>518233.94781632768</v>
      </c>
      <c r="O351" s="13">
        <v>0</v>
      </c>
      <c r="P351" s="13">
        <v>0</v>
      </c>
      <c r="Q351" s="13">
        <v>518187.23457965441</v>
      </c>
      <c r="R351" s="13">
        <v>0</v>
      </c>
      <c r="S351" s="13">
        <v>0</v>
      </c>
      <c r="T351" s="13">
        <v>521000.90054140892</v>
      </c>
    </row>
    <row r="352" spans="1:20" x14ac:dyDescent="0.3">
      <c r="A352" s="7" t="s">
        <v>281</v>
      </c>
      <c r="B352" s="7" t="s">
        <v>659</v>
      </c>
      <c r="C352" s="7">
        <v>1312</v>
      </c>
      <c r="D352" s="6" t="s">
        <v>8</v>
      </c>
      <c r="E352" s="7">
        <v>905</v>
      </c>
      <c r="F352" s="7" t="s">
        <v>734</v>
      </c>
      <c r="G352" s="7" t="s">
        <v>657</v>
      </c>
      <c r="H352" s="8" t="s">
        <v>633</v>
      </c>
      <c r="I352" s="13">
        <v>521244.12567716662</v>
      </c>
      <c r="J352" s="13">
        <v>0</v>
      </c>
      <c r="K352" s="13">
        <v>0</v>
      </c>
      <c r="L352" s="13">
        <v>519733.58828960382</v>
      </c>
      <c r="M352" s="13">
        <v>0</v>
      </c>
      <c r="N352" s="13">
        <v>0</v>
      </c>
      <c r="O352" s="13">
        <v>518233.94781632768</v>
      </c>
      <c r="P352" s="13">
        <v>0</v>
      </c>
      <c r="Q352" s="13">
        <v>0</v>
      </c>
      <c r="R352" s="13">
        <v>517900.75791208493</v>
      </c>
      <c r="S352" s="13">
        <v>0</v>
      </c>
      <c r="T352" s="13">
        <v>0</v>
      </c>
    </row>
    <row r="353" spans="1:20" x14ac:dyDescent="0.3">
      <c r="A353" s="7" t="s">
        <v>281</v>
      </c>
      <c r="B353" s="7" t="s">
        <v>659</v>
      </c>
      <c r="C353" s="7">
        <v>1312</v>
      </c>
      <c r="D353" s="6" t="s">
        <v>8</v>
      </c>
      <c r="E353" s="7">
        <v>923</v>
      </c>
      <c r="F353" s="7" t="s">
        <v>735</v>
      </c>
      <c r="G353" s="7" t="s">
        <v>657</v>
      </c>
      <c r="H353" s="8" t="s">
        <v>634</v>
      </c>
      <c r="I353" s="13">
        <v>0</v>
      </c>
      <c r="J353" s="13">
        <v>517690.04095735558</v>
      </c>
      <c r="K353" s="13">
        <v>0</v>
      </c>
      <c r="L353" s="13">
        <v>0</v>
      </c>
      <c r="M353" s="13">
        <v>519382.29086986376</v>
      </c>
      <c r="N353" s="13">
        <v>0</v>
      </c>
      <c r="O353" s="13">
        <v>0</v>
      </c>
      <c r="P353" s="13">
        <v>518233.94781632768</v>
      </c>
      <c r="Q353" s="13">
        <v>0</v>
      </c>
      <c r="R353" s="13">
        <v>0</v>
      </c>
      <c r="S353" s="13">
        <v>517900.75791208493</v>
      </c>
      <c r="T353" s="13">
        <v>0</v>
      </c>
    </row>
    <row r="354" spans="1:20" x14ac:dyDescent="0.3">
      <c r="A354" s="7" t="s">
        <v>281</v>
      </c>
      <c r="B354" s="7" t="s">
        <v>659</v>
      </c>
      <c r="C354" s="7">
        <v>1312</v>
      </c>
      <c r="D354" s="6" t="s">
        <v>8</v>
      </c>
      <c r="E354" s="7">
        <v>905</v>
      </c>
      <c r="F354" s="7" t="s">
        <v>736</v>
      </c>
      <c r="G354" s="7" t="s">
        <v>657</v>
      </c>
      <c r="H354" s="8" t="s">
        <v>635</v>
      </c>
      <c r="I354" s="13">
        <v>0</v>
      </c>
      <c r="J354" s="13">
        <v>0</v>
      </c>
      <c r="K354" s="13">
        <v>517646.75315686525</v>
      </c>
      <c r="L354" s="13">
        <v>0</v>
      </c>
      <c r="M354" s="13">
        <v>0</v>
      </c>
      <c r="N354" s="13">
        <v>518233.94781632768</v>
      </c>
      <c r="O354" s="13">
        <v>0</v>
      </c>
      <c r="P354" s="13">
        <v>0</v>
      </c>
      <c r="Q354" s="13">
        <v>518187.23457965441</v>
      </c>
      <c r="R354" s="13">
        <v>0</v>
      </c>
      <c r="S354" s="13">
        <v>0</v>
      </c>
      <c r="T354" s="13">
        <v>521000.90054140892</v>
      </c>
    </row>
    <row r="355" spans="1:20" x14ac:dyDescent="0.3">
      <c r="A355" s="7" t="s">
        <v>281</v>
      </c>
      <c r="B355" s="7" t="s">
        <v>659</v>
      </c>
      <c r="C355" s="7">
        <v>1312</v>
      </c>
      <c r="D355" s="6" t="s">
        <v>8</v>
      </c>
      <c r="E355" s="7">
        <v>905</v>
      </c>
      <c r="F355" s="7" t="s">
        <v>737</v>
      </c>
      <c r="G355" s="7" t="s">
        <v>657</v>
      </c>
      <c r="H355" s="8" t="s">
        <v>636</v>
      </c>
      <c r="I355" s="13">
        <v>521244.12567716662</v>
      </c>
      <c r="J355" s="13">
        <v>0</v>
      </c>
      <c r="K355" s="13">
        <v>0</v>
      </c>
      <c r="L355" s="13">
        <v>519733.58828960382</v>
      </c>
      <c r="M355" s="13">
        <v>0</v>
      </c>
      <c r="N355" s="13">
        <v>0</v>
      </c>
      <c r="O355" s="13">
        <v>518233.94781632768</v>
      </c>
      <c r="P355" s="13">
        <v>0</v>
      </c>
      <c r="Q355" s="13">
        <v>0</v>
      </c>
      <c r="R355" s="13">
        <v>517900.75791208493</v>
      </c>
      <c r="S355" s="13">
        <v>0</v>
      </c>
      <c r="T355" s="13">
        <v>0</v>
      </c>
    </row>
    <row r="356" spans="1:20" x14ac:dyDescent="0.3">
      <c r="A356" s="7" t="s">
        <v>281</v>
      </c>
      <c r="B356" s="7" t="s">
        <v>659</v>
      </c>
      <c r="C356" s="7">
        <v>1312</v>
      </c>
      <c r="D356" s="6" t="s">
        <v>8</v>
      </c>
      <c r="E356" s="7">
        <v>905</v>
      </c>
      <c r="F356" s="7" t="s">
        <v>738</v>
      </c>
      <c r="G356" s="7" t="s">
        <v>657</v>
      </c>
      <c r="H356" s="8" t="s">
        <v>637</v>
      </c>
      <c r="I356" s="13">
        <v>0</v>
      </c>
      <c r="J356" s="13">
        <v>517690.04095735558</v>
      </c>
      <c r="K356" s="13">
        <v>0</v>
      </c>
      <c r="L356" s="13">
        <v>0</v>
      </c>
      <c r="M356" s="13">
        <v>519382.29086986376</v>
      </c>
      <c r="N356" s="13">
        <v>0</v>
      </c>
      <c r="O356" s="13">
        <v>0</v>
      </c>
      <c r="P356" s="13">
        <v>518233.94781632768</v>
      </c>
      <c r="Q356" s="13">
        <v>0</v>
      </c>
      <c r="R356" s="13">
        <v>0</v>
      </c>
      <c r="S356" s="13">
        <v>517900.75791208493</v>
      </c>
      <c r="T356" s="13">
        <v>0</v>
      </c>
    </row>
    <row r="357" spans="1:20" x14ac:dyDescent="0.3">
      <c r="A357" s="7" t="s">
        <v>281</v>
      </c>
      <c r="B357" s="7" t="s">
        <v>659</v>
      </c>
      <c r="C357" s="7">
        <v>1312</v>
      </c>
      <c r="D357" s="6" t="s">
        <v>8</v>
      </c>
      <c r="E357" s="7">
        <v>905</v>
      </c>
      <c r="F357" s="7" t="s">
        <v>739</v>
      </c>
      <c r="G357" s="7" t="s">
        <v>657</v>
      </c>
      <c r="H357" s="8" t="s">
        <v>638</v>
      </c>
      <c r="I357" s="13">
        <v>0</v>
      </c>
      <c r="J357" s="13">
        <v>0</v>
      </c>
      <c r="K357" s="13">
        <v>517646.75315686525</v>
      </c>
      <c r="L357" s="13">
        <v>0</v>
      </c>
      <c r="M357" s="13">
        <v>0</v>
      </c>
      <c r="N357" s="13">
        <v>518233.94781632768</v>
      </c>
      <c r="O357" s="13">
        <v>0</v>
      </c>
      <c r="P357" s="13">
        <v>0</v>
      </c>
      <c r="Q357" s="13">
        <v>518187.23457965441</v>
      </c>
      <c r="R357" s="13">
        <v>0</v>
      </c>
      <c r="S357" s="13">
        <v>0</v>
      </c>
      <c r="T357" s="13">
        <v>521000.90054140892</v>
      </c>
    </row>
    <row r="358" spans="1:20" x14ac:dyDescent="0.3">
      <c r="A358" s="7" t="s">
        <v>281</v>
      </c>
      <c r="B358" s="7" t="s">
        <v>659</v>
      </c>
      <c r="C358" s="7">
        <v>1312</v>
      </c>
      <c r="D358" s="6" t="s">
        <v>8</v>
      </c>
      <c r="E358" s="7">
        <v>905</v>
      </c>
      <c r="F358" s="7" t="s">
        <v>740</v>
      </c>
      <c r="G358" s="7" t="s">
        <v>657</v>
      </c>
      <c r="H358" s="8" t="s">
        <v>639</v>
      </c>
      <c r="I358" s="13">
        <v>521244.12567716662</v>
      </c>
      <c r="J358" s="13">
        <v>0</v>
      </c>
      <c r="K358" s="13">
        <v>0</v>
      </c>
      <c r="L358" s="13">
        <v>519733.58828960382</v>
      </c>
      <c r="M358" s="13">
        <v>0</v>
      </c>
      <c r="N358" s="13">
        <v>0</v>
      </c>
      <c r="O358" s="13">
        <v>518233.94781632768</v>
      </c>
      <c r="P358" s="13">
        <v>0</v>
      </c>
      <c r="Q358" s="13">
        <v>0</v>
      </c>
      <c r="R358" s="13">
        <v>517900.75791208493</v>
      </c>
      <c r="S358" s="13">
        <v>0</v>
      </c>
      <c r="T358" s="13">
        <v>0</v>
      </c>
    </row>
    <row r="359" spans="1:20" x14ac:dyDescent="0.3">
      <c r="A359" s="7" t="s">
        <v>281</v>
      </c>
      <c r="B359" s="7" t="s">
        <v>659</v>
      </c>
      <c r="C359" s="7">
        <v>1312</v>
      </c>
      <c r="D359" s="6" t="s">
        <v>8</v>
      </c>
      <c r="E359" s="7">
        <v>905</v>
      </c>
      <c r="F359" s="7" t="s">
        <v>741</v>
      </c>
      <c r="G359" s="7" t="s">
        <v>657</v>
      </c>
      <c r="H359" s="8" t="s">
        <v>640</v>
      </c>
      <c r="I359" s="13">
        <v>0</v>
      </c>
      <c r="J359" s="13">
        <v>517690.04095735558</v>
      </c>
      <c r="K359" s="13">
        <v>0</v>
      </c>
      <c r="L359" s="13">
        <v>0</v>
      </c>
      <c r="M359" s="13">
        <v>519382.29086986376</v>
      </c>
      <c r="N359" s="13">
        <v>0</v>
      </c>
      <c r="O359" s="13">
        <v>0</v>
      </c>
      <c r="P359" s="13">
        <v>518233.94781632768</v>
      </c>
      <c r="Q359" s="13">
        <v>0</v>
      </c>
      <c r="R359" s="13">
        <v>0</v>
      </c>
      <c r="S359" s="13">
        <v>517900.75791208493</v>
      </c>
      <c r="T359" s="13">
        <v>0</v>
      </c>
    </row>
    <row r="360" spans="1:20" x14ac:dyDescent="0.3">
      <c r="A360" s="7" t="s">
        <v>281</v>
      </c>
      <c r="B360" s="7" t="s">
        <v>659</v>
      </c>
      <c r="C360" s="7">
        <v>1312</v>
      </c>
      <c r="D360" s="6" t="s">
        <v>8</v>
      </c>
      <c r="E360" s="7">
        <v>905</v>
      </c>
      <c r="F360" s="7" t="s">
        <v>742</v>
      </c>
      <c r="G360" s="7" t="s">
        <v>657</v>
      </c>
      <c r="H360" s="8" t="s">
        <v>641</v>
      </c>
      <c r="I360" s="13">
        <v>0</v>
      </c>
      <c r="J360" s="13">
        <v>0</v>
      </c>
      <c r="K360" s="13">
        <v>517646.75315686525</v>
      </c>
      <c r="L360" s="13">
        <v>0</v>
      </c>
      <c r="M360" s="13">
        <v>0</v>
      </c>
      <c r="N360" s="13">
        <v>518233.94781632768</v>
      </c>
      <c r="O360" s="13">
        <v>0</v>
      </c>
      <c r="P360" s="13">
        <v>0</v>
      </c>
      <c r="Q360" s="13">
        <v>518187.23457965441</v>
      </c>
      <c r="R360" s="13">
        <v>0</v>
      </c>
      <c r="S360" s="13">
        <v>0</v>
      </c>
      <c r="T360" s="13">
        <v>521000.90054140892</v>
      </c>
    </row>
    <row r="361" spans="1:20" x14ac:dyDescent="0.3">
      <c r="A361" s="7" t="s">
        <v>281</v>
      </c>
      <c r="B361" s="7" t="s">
        <v>659</v>
      </c>
      <c r="C361" s="7">
        <v>1312</v>
      </c>
      <c r="D361" s="6" t="s">
        <v>8</v>
      </c>
      <c r="E361" s="7">
        <v>905</v>
      </c>
      <c r="F361" s="7" t="s">
        <v>743</v>
      </c>
      <c r="G361" s="7" t="s">
        <v>657</v>
      </c>
      <c r="H361" s="8" t="s">
        <v>642</v>
      </c>
      <c r="I361" s="13">
        <v>0</v>
      </c>
      <c r="J361" s="13">
        <v>517690.04095735558</v>
      </c>
      <c r="K361" s="13">
        <v>0</v>
      </c>
      <c r="L361" s="13">
        <v>0</v>
      </c>
      <c r="M361" s="13">
        <v>519382.29086986376</v>
      </c>
      <c r="N361" s="13">
        <v>0</v>
      </c>
      <c r="O361" s="13">
        <v>0</v>
      </c>
      <c r="P361" s="13">
        <v>518233.94781632768</v>
      </c>
      <c r="Q361" s="13">
        <v>0</v>
      </c>
      <c r="R361" s="13">
        <v>0</v>
      </c>
      <c r="S361" s="13">
        <v>517900.75791208493</v>
      </c>
      <c r="T361" s="13">
        <v>0</v>
      </c>
    </row>
    <row r="362" spans="1:20" x14ac:dyDescent="0.3">
      <c r="A362" s="7" t="s">
        <v>281</v>
      </c>
      <c r="B362" s="7" t="s">
        <v>659</v>
      </c>
      <c r="C362" s="7">
        <v>1312</v>
      </c>
      <c r="D362" s="6" t="s">
        <v>8</v>
      </c>
      <c r="E362" s="7">
        <v>923</v>
      </c>
      <c r="F362" s="7" t="s">
        <v>744</v>
      </c>
      <c r="G362" s="7" t="s">
        <v>657</v>
      </c>
      <c r="H362" s="8" t="s">
        <v>643</v>
      </c>
      <c r="I362" s="13">
        <v>0</v>
      </c>
      <c r="J362" s="13">
        <v>0</v>
      </c>
      <c r="K362" s="13">
        <v>517646.75315686525</v>
      </c>
      <c r="L362" s="13">
        <v>0</v>
      </c>
      <c r="M362" s="13">
        <v>0</v>
      </c>
      <c r="N362" s="13">
        <v>518233.94781632768</v>
      </c>
      <c r="O362" s="13">
        <v>0</v>
      </c>
      <c r="P362" s="13">
        <v>0</v>
      </c>
      <c r="Q362" s="13">
        <v>518187.23457965441</v>
      </c>
      <c r="R362" s="13">
        <v>0</v>
      </c>
      <c r="S362" s="13">
        <v>0</v>
      </c>
      <c r="T362" s="13">
        <v>521000.90054140892</v>
      </c>
    </row>
    <row r="363" spans="1:20" x14ac:dyDescent="0.3">
      <c r="A363" s="7" t="s">
        <v>281</v>
      </c>
      <c r="B363" s="7" t="s">
        <v>659</v>
      </c>
      <c r="C363" s="7">
        <v>1312</v>
      </c>
      <c r="D363" s="6" t="s">
        <v>8</v>
      </c>
      <c r="E363" s="7">
        <v>905</v>
      </c>
      <c r="F363" s="7" t="s">
        <v>745</v>
      </c>
      <c r="G363" s="7" t="s">
        <v>657</v>
      </c>
      <c r="H363" s="8" t="s">
        <v>644</v>
      </c>
      <c r="I363" s="13">
        <v>521244.12567716662</v>
      </c>
      <c r="J363" s="13">
        <v>0</v>
      </c>
      <c r="K363" s="13">
        <v>0</v>
      </c>
      <c r="L363" s="13">
        <v>519733.58828960382</v>
      </c>
      <c r="M363" s="13">
        <v>0</v>
      </c>
      <c r="N363" s="13">
        <v>0</v>
      </c>
      <c r="O363" s="13">
        <v>518233.94781632768</v>
      </c>
      <c r="P363" s="13">
        <v>0</v>
      </c>
      <c r="Q363" s="13">
        <v>0</v>
      </c>
      <c r="R363" s="13">
        <v>517900.75791208493</v>
      </c>
      <c r="S363" s="13">
        <v>0</v>
      </c>
      <c r="T363" s="13">
        <v>0</v>
      </c>
    </row>
    <row r="364" spans="1:20" x14ac:dyDescent="0.3">
      <c r="A364" s="7" t="s">
        <v>281</v>
      </c>
      <c r="B364" s="7" t="s">
        <v>659</v>
      </c>
      <c r="C364" s="7">
        <v>1312</v>
      </c>
      <c r="D364" s="6" t="s">
        <v>8</v>
      </c>
      <c r="E364" s="7">
        <v>999</v>
      </c>
      <c r="F364" s="7" t="s">
        <v>253</v>
      </c>
      <c r="G364" s="7" t="s">
        <v>657</v>
      </c>
      <c r="H364" s="8" t="s">
        <v>291</v>
      </c>
      <c r="I364" s="13">
        <v>521244.12567716662</v>
      </c>
      <c r="J364" s="13">
        <v>2070760.1638294223</v>
      </c>
      <c r="K364" s="13">
        <v>2588233.7657843265</v>
      </c>
      <c r="L364" s="13">
        <v>2598667.9414480189</v>
      </c>
      <c r="M364" s="13">
        <v>5193822.908698638</v>
      </c>
      <c r="N364" s="13">
        <v>4664105.5303469496</v>
      </c>
      <c r="O364" s="13">
        <v>5182339.4781632768</v>
      </c>
      <c r="P364" s="13">
        <v>6737041.3216122603</v>
      </c>
      <c r="Q364" s="13">
        <v>7254621.2841151617</v>
      </c>
      <c r="R364" s="13">
        <v>9840114.4003296122</v>
      </c>
      <c r="S364" s="13">
        <v>11393816.674065867</v>
      </c>
      <c r="T364" s="13">
        <v>13025022.513535222</v>
      </c>
    </row>
    <row r="365" spans="1:20" x14ac:dyDescent="0.3">
      <c r="A365" s="7" t="s">
        <v>281</v>
      </c>
      <c r="B365" s="7" t="s">
        <v>659</v>
      </c>
      <c r="C365" s="7">
        <v>1312</v>
      </c>
      <c r="D365" s="6" t="s">
        <v>8</v>
      </c>
      <c r="E365" s="7">
        <v>905</v>
      </c>
      <c r="F365" s="7" t="s">
        <v>746</v>
      </c>
      <c r="G365" s="7" t="s">
        <v>658</v>
      </c>
      <c r="H365" s="8" t="s">
        <v>645</v>
      </c>
      <c r="I365" s="13">
        <v>0</v>
      </c>
      <c r="J365" s="13">
        <v>0</v>
      </c>
      <c r="K365" s="13">
        <v>517646.75315686525</v>
      </c>
      <c r="L365" s="13">
        <v>0</v>
      </c>
      <c r="M365" s="13">
        <v>0</v>
      </c>
      <c r="N365" s="13">
        <v>518233.94781632768</v>
      </c>
      <c r="O365" s="13">
        <v>0</v>
      </c>
      <c r="P365" s="13">
        <v>0</v>
      </c>
      <c r="Q365" s="13">
        <v>518187.23457965441</v>
      </c>
      <c r="R365" s="13">
        <v>0</v>
      </c>
      <c r="S365" s="13">
        <v>0</v>
      </c>
      <c r="T365" s="13">
        <v>521000.90054140892</v>
      </c>
    </row>
    <row r="366" spans="1:20" x14ac:dyDescent="0.3">
      <c r="A366" s="7" t="s">
        <v>281</v>
      </c>
      <c r="B366" s="7" t="s">
        <v>659</v>
      </c>
      <c r="C366" s="7">
        <v>1312</v>
      </c>
      <c r="D366" s="6" t="s">
        <v>8</v>
      </c>
      <c r="E366" s="7">
        <v>905</v>
      </c>
      <c r="F366" s="7" t="s">
        <v>747</v>
      </c>
      <c r="G366" s="7" t="s">
        <v>658</v>
      </c>
      <c r="H366" s="8" t="s">
        <v>646</v>
      </c>
      <c r="I366" s="13">
        <v>0</v>
      </c>
      <c r="J366" s="13">
        <v>517690.04095735558</v>
      </c>
      <c r="K366" s="13">
        <v>0</v>
      </c>
      <c r="L366" s="13">
        <v>0</v>
      </c>
      <c r="M366" s="13">
        <v>519382.29086986376</v>
      </c>
      <c r="N366" s="13">
        <v>0</v>
      </c>
      <c r="O366" s="13">
        <v>0</v>
      </c>
      <c r="P366" s="13">
        <v>518233.94781632768</v>
      </c>
      <c r="Q366" s="13">
        <v>0</v>
      </c>
      <c r="R366" s="13">
        <v>0</v>
      </c>
      <c r="S366" s="13">
        <v>517900.75791208493</v>
      </c>
      <c r="T366" s="13">
        <v>52100.090054140892</v>
      </c>
    </row>
    <row r="367" spans="1:20" x14ac:dyDescent="0.3">
      <c r="A367" s="7" t="s">
        <v>281</v>
      </c>
      <c r="B367" s="7" t="s">
        <v>659</v>
      </c>
      <c r="C367" s="7">
        <v>1312</v>
      </c>
      <c r="D367" s="6" t="s">
        <v>8</v>
      </c>
      <c r="E367" s="7">
        <v>905</v>
      </c>
      <c r="F367" s="7" t="s">
        <v>748</v>
      </c>
      <c r="G367" s="7" t="s">
        <v>658</v>
      </c>
      <c r="H367" s="8" t="s">
        <v>647</v>
      </c>
      <c r="I367" s="13">
        <v>521244.12567716662</v>
      </c>
      <c r="J367" s="13">
        <v>0</v>
      </c>
      <c r="K367" s="13">
        <v>0</v>
      </c>
      <c r="L367" s="13">
        <v>519733.58828960382</v>
      </c>
      <c r="M367" s="13">
        <v>0</v>
      </c>
      <c r="N367" s="13">
        <v>0</v>
      </c>
      <c r="O367" s="13">
        <v>518233.94781632768</v>
      </c>
      <c r="P367" s="13">
        <v>0</v>
      </c>
      <c r="Q367" s="13">
        <v>0</v>
      </c>
      <c r="R367" s="13">
        <v>517900.75791208493</v>
      </c>
      <c r="S367" s="13">
        <v>0</v>
      </c>
      <c r="T367" s="13">
        <v>0</v>
      </c>
    </row>
    <row r="368" spans="1:20" x14ac:dyDescent="0.3">
      <c r="A368" s="7" t="s">
        <v>281</v>
      </c>
      <c r="B368" s="7" t="s">
        <v>659</v>
      </c>
      <c r="C368" s="7">
        <v>1312</v>
      </c>
      <c r="D368" s="6" t="s">
        <v>8</v>
      </c>
      <c r="E368" s="7">
        <v>905</v>
      </c>
      <c r="F368" s="7" t="s">
        <v>749</v>
      </c>
      <c r="G368" s="7" t="s">
        <v>658</v>
      </c>
      <c r="H368" s="8" t="s">
        <v>648</v>
      </c>
      <c r="I368" s="13">
        <v>0</v>
      </c>
      <c r="J368" s="13">
        <v>0</v>
      </c>
      <c r="K368" s="13">
        <v>517646.75315686525</v>
      </c>
      <c r="L368" s="13">
        <v>0</v>
      </c>
      <c r="M368" s="13">
        <v>0</v>
      </c>
      <c r="N368" s="13">
        <v>518233.94781632768</v>
      </c>
      <c r="O368" s="13">
        <v>0</v>
      </c>
      <c r="P368" s="13">
        <v>0</v>
      </c>
      <c r="Q368" s="13">
        <v>518187.23457965441</v>
      </c>
      <c r="R368" s="13">
        <v>0</v>
      </c>
      <c r="S368" s="13">
        <v>0</v>
      </c>
      <c r="T368" s="13">
        <v>521000.90054140892</v>
      </c>
    </row>
    <row r="369" spans="1:20" x14ac:dyDescent="0.3">
      <c r="A369" s="7" t="s">
        <v>281</v>
      </c>
      <c r="B369" s="7" t="s">
        <v>659</v>
      </c>
      <c r="C369" s="7">
        <v>1312</v>
      </c>
      <c r="D369" s="6" t="s">
        <v>8</v>
      </c>
      <c r="E369" s="7">
        <v>905</v>
      </c>
      <c r="F369" s="7" t="s">
        <v>750</v>
      </c>
      <c r="G369" s="7" t="s">
        <v>658</v>
      </c>
      <c r="H369" s="8" t="s">
        <v>649</v>
      </c>
      <c r="I369" s="13">
        <v>0</v>
      </c>
      <c r="J369" s="13">
        <v>517690.04095735558</v>
      </c>
      <c r="K369" s="13">
        <v>0</v>
      </c>
      <c r="L369" s="13">
        <v>0</v>
      </c>
      <c r="M369" s="13">
        <v>519382.29086986376</v>
      </c>
      <c r="N369" s="13">
        <v>0</v>
      </c>
      <c r="O369" s="13">
        <v>0</v>
      </c>
      <c r="P369" s="13">
        <v>518233.94781632768</v>
      </c>
      <c r="Q369" s="13">
        <v>0</v>
      </c>
      <c r="R369" s="13">
        <v>0</v>
      </c>
      <c r="S369" s="13">
        <v>517900.75791208493</v>
      </c>
      <c r="T369" s="13">
        <v>52100.090054140892</v>
      </c>
    </row>
    <row r="370" spans="1:20" x14ac:dyDescent="0.3">
      <c r="A370" s="7" t="s">
        <v>281</v>
      </c>
      <c r="B370" s="7" t="s">
        <v>659</v>
      </c>
      <c r="C370" s="7">
        <v>1312</v>
      </c>
      <c r="D370" s="6" t="s">
        <v>8</v>
      </c>
      <c r="E370" s="7">
        <v>905</v>
      </c>
      <c r="F370" s="7" t="s">
        <v>751</v>
      </c>
      <c r="G370" s="7" t="s">
        <v>658</v>
      </c>
      <c r="H370" s="8" t="s">
        <v>650</v>
      </c>
      <c r="I370" s="13">
        <v>521244.12567716662</v>
      </c>
      <c r="J370" s="13">
        <v>0</v>
      </c>
      <c r="K370" s="13">
        <v>0</v>
      </c>
      <c r="L370" s="13">
        <v>519733.58828960382</v>
      </c>
      <c r="M370" s="13">
        <v>0</v>
      </c>
      <c r="N370" s="13">
        <v>0</v>
      </c>
      <c r="O370" s="13">
        <v>518233.94781632768</v>
      </c>
      <c r="P370" s="13">
        <v>0</v>
      </c>
      <c r="Q370" s="13">
        <v>0</v>
      </c>
      <c r="R370" s="13">
        <v>517900.75791208493</v>
      </c>
      <c r="S370" s="13">
        <v>0</v>
      </c>
      <c r="T370" s="13">
        <v>0</v>
      </c>
    </row>
    <row r="371" spans="1:20" x14ac:dyDescent="0.3">
      <c r="A371" s="7" t="s">
        <v>281</v>
      </c>
      <c r="B371" s="7" t="s">
        <v>659</v>
      </c>
      <c r="C371" s="7">
        <v>1312</v>
      </c>
      <c r="D371" s="6" t="s">
        <v>8</v>
      </c>
      <c r="E371" s="7">
        <v>905</v>
      </c>
      <c r="F371" s="7" t="s">
        <v>752</v>
      </c>
      <c r="G371" s="7" t="s">
        <v>658</v>
      </c>
      <c r="H371" s="8" t="s">
        <v>651</v>
      </c>
      <c r="I371" s="13">
        <v>0</v>
      </c>
      <c r="J371" s="13">
        <v>0</v>
      </c>
      <c r="K371" s="13">
        <v>517646.75315686525</v>
      </c>
      <c r="L371" s="13">
        <v>0</v>
      </c>
      <c r="M371" s="13">
        <v>0</v>
      </c>
      <c r="N371" s="13">
        <v>518233.94781632768</v>
      </c>
      <c r="O371" s="13">
        <v>0</v>
      </c>
      <c r="P371" s="13">
        <v>0</v>
      </c>
      <c r="Q371" s="13">
        <v>518187.23457965441</v>
      </c>
      <c r="R371" s="13">
        <v>0</v>
      </c>
      <c r="S371" s="13">
        <v>0</v>
      </c>
      <c r="T371" s="13">
        <v>521000.90054140892</v>
      </c>
    </row>
    <row r="372" spans="1:20" x14ac:dyDescent="0.3">
      <c r="A372" s="7" t="s">
        <v>281</v>
      </c>
      <c r="B372" s="7" t="s">
        <v>659</v>
      </c>
      <c r="C372" s="7">
        <v>1312</v>
      </c>
      <c r="D372" s="6" t="s">
        <v>8</v>
      </c>
      <c r="E372" s="7">
        <v>905</v>
      </c>
      <c r="F372" s="7" t="s">
        <v>753</v>
      </c>
      <c r="G372" s="7" t="s">
        <v>658</v>
      </c>
      <c r="H372" s="8" t="s">
        <v>652</v>
      </c>
      <c r="I372" s="13">
        <v>0</v>
      </c>
      <c r="J372" s="13">
        <v>517690.04095735558</v>
      </c>
      <c r="K372" s="13">
        <v>0</v>
      </c>
      <c r="L372" s="13">
        <v>0</v>
      </c>
      <c r="M372" s="13">
        <v>519382.29086986376</v>
      </c>
      <c r="N372" s="13">
        <v>0</v>
      </c>
      <c r="O372" s="13">
        <v>0</v>
      </c>
      <c r="P372" s="13">
        <v>518233.94781632768</v>
      </c>
      <c r="Q372" s="13">
        <v>0</v>
      </c>
      <c r="R372" s="13">
        <v>0</v>
      </c>
      <c r="S372" s="13">
        <v>517900.75791208493</v>
      </c>
      <c r="T372" s="13">
        <v>52100.090054140892</v>
      </c>
    </row>
    <row r="373" spans="1:20" x14ac:dyDescent="0.3">
      <c r="A373" s="7" t="s">
        <v>281</v>
      </c>
      <c r="B373" s="7" t="s">
        <v>659</v>
      </c>
      <c r="C373" s="7">
        <v>1312</v>
      </c>
      <c r="D373" s="6" t="s">
        <v>8</v>
      </c>
      <c r="E373" s="7">
        <v>905</v>
      </c>
      <c r="F373" s="7" t="s">
        <v>754</v>
      </c>
      <c r="G373" s="7" t="s">
        <v>658</v>
      </c>
      <c r="H373" s="8" t="s">
        <v>653</v>
      </c>
      <c r="I373" s="13">
        <v>521244.12567716662</v>
      </c>
      <c r="J373" s="13">
        <v>0</v>
      </c>
      <c r="K373" s="13">
        <v>0</v>
      </c>
      <c r="L373" s="13">
        <v>519733.58828960382</v>
      </c>
      <c r="M373" s="13">
        <v>0</v>
      </c>
      <c r="N373" s="13">
        <v>0</v>
      </c>
      <c r="O373" s="13">
        <v>518233.94781632768</v>
      </c>
      <c r="P373" s="13">
        <v>0</v>
      </c>
      <c r="Q373" s="13">
        <v>0</v>
      </c>
      <c r="R373" s="13">
        <v>517900.75791208493</v>
      </c>
      <c r="S373" s="13">
        <v>0</v>
      </c>
      <c r="T373" s="13">
        <v>0</v>
      </c>
    </row>
    <row r="374" spans="1:20" x14ac:dyDescent="0.3">
      <c r="A374" s="7" t="s">
        <v>281</v>
      </c>
      <c r="B374" s="7" t="s">
        <v>659</v>
      </c>
      <c r="C374" s="7">
        <v>1312</v>
      </c>
      <c r="D374" s="6" t="s">
        <v>8</v>
      </c>
      <c r="E374" s="7">
        <v>999</v>
      </c>
      <c r="F374" s="7" t="s">
        <v>253</v>
      </c>
      <c r="G374" s="7" t="s">
        <v>658</v>
      </c>
      <c r="H374" s="8" t="s">
        <v>291</v>
      </c>
      <c r="I374" s="13">
        <v>521244.12567716662</v>
      </c>
      <c r="J374" s="13">
        <v>1553070.1228720669</v>
      </c>
      <c r="K374" s="13">
        <v>4141174.025254922</v>
      </c>
      <c r="L374" s="13">
        <v>3638135.1180272265</v>
      </c>
      <c r="M374" s="13">
        <v>6232587.4904383654</v>
      </c>
      <c r="N374" s="13">
        <v>6218807.3737959322</v>
      </c>
      <c r="O374" s="13">
        <v>5700573.4259796049</v>
      </c>
      <c r="P374" s="13">
        <v>7255275.2694285875</v>
      </c>
      <c r="Q374" s="13">
        <v>8290995.7532744706</v>
      </c>
      <c r="R374" s="13">
        <v>11911717.431977952</v>
      </c>
      <c r="S374" s="13">
        <v>12429618.189890038</v>
      </c>
      <c r="T374" s="13">
        <v>15109026.115700858</v>
      </c>
    </row>
    <row r="375" spans="1:20" x14ac:dyDescent="0.3">
      <c r="A375" s="7" t="s">
        <v>281</v>
      </c>
      <c r="B375" s="7" t="s">
        <v>755</v>
      </c>
      <c r="C375" s="7">
        <v>1302</v>
      </c>
      <c r="D375" s="7" t="s">
        <v>804</v>
      </c>
      <c r="E375" s="7">
        <v>901</v>
      </c>
      <c r="F375" s="7">
        <v>150020</v>
      </c>
      <c r="G375" s="7" t="s">
        <v>802</v>
      </c>
      <c r="H375" s="8" t="s">
        <v>756</v>
      </c>
      <c r="I375" s="13">
        <v>5902728.2681284584</v>
      </c>
      <c r="J375" s="13">
        <v>4430543.2894950658</v>
      </c>
      <c r="K375" s="13">
        <v>7339160.4879815038</v>
      </c>
      <c r="L375" s="13">
        <v>7876419.9992086906</v>
      </c>
      <c r="M375" s="13">
        <v>7465055.8572433637</v>
      </c>
      <c r="N375" s="13">
        <v>7346113.1573198615</v>
      </c>
      <c r="O375" s="13">
        <v>5349047.7079689419</v>
      </c>
      <c r="P375" s="13">
        <v>4851317.0296898652</v>
      </c>
      <c r="Q375" s="13">
        <v>4837077.0641202712</v>
      </c>
      <c r="R375" s="13">
        <v>9859222.3476887569</v>
      </c>
      <c r="S375" s="13">
        <v>7290842.08088536</v>
      </c>
      <c r="T375" s="13">
        <v>7252506.4983273959</v>
      </c>
    </row>
    <row r="376" spans="1:20" x14ac:dyDescent="0.3">
      <c r="A376" s="7" t="s">
        <v>281</v>
      </c>
      <c r="B376" s="7" t="s">
        <v>755</v>
      </c>
      <c r="C376" s="7">
        <v>1302</v>
      </c>
      <c r="D376" s="7" t="s">
        <v>805</v>
      </c>
      <c r="E376" s="7">
        <v>901</v>
      </c>
      <c r="F376" s="7">
        <v>150101</v>
      </c>
      <c r="G376" s="7" t="s">
        <v>802</v>
      </c>
      <c r="H376" s="8" t="s">
        <v>757</v>
      </c>
      <c r="I376" s="13">
        <v>5902728.2681284584</v>
      </c>
      <c r="J376" s="13">
        <v>3938260.701773392</v>
      </c>
      <c r="K376" s="13">
        <v>5382051.0245197695</v>
      </c>
      <c r="L376" s="13">
        <v>5415038.7494559744</v>
      </c>
      <c r="M376" s="13">
        <v>4976703.9048289089</v>
      </c>
      <c r="N376" s="13">
        <v>5876890.5258558886</v>
      </c>
      <c r="O376" s="13">
        <v>4862770.6436081287</v>
      </c>
      <c r="P376" s="13">
        <v>4851317.0296898652</v>
      </c>
      <c r="Q376" s="13">
        <v>6288200.1833563531</v>
      </c>
      <c r="R376" s="13">
        <v>4929611.1738443784</v>
      </c>
      <c r="S376" s="13">
        <v>7290842.08088536</v>
      </c>
      <c r="T376" s="13">
        <v>6285505.6318837432</v>
      </c>
    </row>
    <row r="377" spans="1:20" x14ac:dyDescent="0.3">
      <c r="A377" s="7" t="s">
        <v>281</v>
      </c>
      <c r="B377" s="7" t="s">
        <v>755</v>
      </c>
      <c r="C377" s="7">
        <v>1302</v>
      </c>
      <c r="D377" s="7" t="s">
        <v>806</v>
      </c>
      <c r="E377" s="7">
        <v>901</v>
      </c>
      <c r="F377" s="7">
        <v>150210</v>
      </c>
      <c r="G377" s="7" t="s">
        <v>802</v>
      </c>
      <c r="H377" s="8" t="s">
        <v>758</v>
      </c>
      <c r="I377" s="13">
        <v>2951364.1340642292</v>
      </c>
      <c r="J377" s="13">
        <v>3445978.1140517178</v>
      </c>
      <c r="K377" s="13">
        <v>5871328.3903852031</v>
      </c>
      <c r="L377" s="13">
        <v>4922762.4995054314</v>
      </c>
      <c r="M377" s="13">
        <v>4479033.5143460184</v>
      </c>
      <c r="N377" s="13">
        <v>5387149.6487012319</v>
      </c>
      <c r="O377" s="13">
        <v>4862770.6436081287</v>
      </c>
      <c r="P377" s="13">
        <v>4851317.0296898652</v>
      </c>
      <c r="Q377" s="13">
        <v>3869661.651296217</v>
      </c>
      <c r="R377" s="13">
        <v>4436650.05645994</v>
      </c>
      <c r="S377" s="13">
        <v>4860561.3872569064</v>
      </c>
      <c r="T377" s="13">
        <v>6285505.6318837432</v>
      </c>
    </row>
    <row r="378" spans="1:20" x14ac:dyDescent="0.3">
      <c r="A378" s="7" t="s">
        <v>281</v>
      </c>
      <c r="B378" s="7" t="s">
        <v>755</v>
      </c>
      <c r="C378" s="7">
        <v>1302</v>
      </c>
      <c r="D378" s="7" t="s">
        <v>806</v>
      </c>
      <c r="E378" s="7">
        <v>901</v>
      </c>
      <c r="F378" s="7">
        <v>150089</v>
      </c>
      <c r="G378" s="7" t="s">
        <v>802</v>
      </c>
      <c r="H378" s="8" t="s">
        <v>759</v>
      </c>
      <c r="I378" s="13">
        <v>1967576.089376153</v>
      </c>
      <c r="J378" s="13">
        <v>1476847.763165022</v>
      </c>
      <c r="K378" s="13">
        <v>8317715.219712371</v>
      </c>
      <c r="L378" s="13">
        <v>2461381.2497527157</v>
      </c>
      <c r="M378" s="13">
        <v>7465055.8572433637</v>
      </c>
      <c r="N378" s="13">
        <v>4897408.7715465743</v>
      </c>
      <c r="O378" s="13">
        <v>3403939.4505256899</v>
      </c>
      <c r="P378" s="13">
        <v>3881053.6237518918</v>
      </c>
      <c r="Q378" s="13">
        <v>3869661.651296217</v>
      </c>
      <c r="R378" s="13">
        <v>4929611.1738443784</v>
      </c>
      <c r="S378" s="13">
        <v>2430280.6936284532</v>
      </c>
      <c r="T378" s="13">
        <v>4351503.8989964379</v>
      </c>
    </row>
    <row r="379" spans="1:20" x14ac:dyDescent="0.3">
      <c r="A379" s="7" t="s">
        <v>281</v>
      </c>
      <c r="B379" s="7" t="s">
        <v>755</v>
      </c>
      <c r="C379" s="7">
        <v>1302</v>
      </c>
      <c r="D379" s="7" t="s">
        <v>8</v>
      </c>
      <c r="E379" s="7">
        <v>901</v>
      </c>
      <c r="F379" s="7">
        <v>150183</v>
      </c>
      <c r="G379" s="7" t="s">
        <v>802</v>
      </c>
      <c r="H379" s="8" t="s">
        <v>760</v>
      </c>
      <c r="I379" s="13">
        <v>5902728.2681284584</v>
      </c>
      <c r="J379" s="13">
        <v>3938260.701773392</v>
      </c>
      <c r="K379" s="13">
        <v>4403496.2927889023</v>
      </c>
      <c r="L379" s="13">
        <v>4922762.4995054314</v>
      </c>
      <c r="M379" s="13">
        <v>5474374.2953118002</v>
      </c>
      <c r="N379" s="13">
        <v>5387149.6487012319</v>
      </c>
      <c r="O379" s="13">
        <v>4862770.6436081287</v>
      </c>
      <c r="P379" s="13">
        <v>4366185.3267208785</v>
      </c>
      <c r="Q379" s="13">
        <v>3385953.9448841899</v>
      </c>
      <c r="R379" s="13">
        <v>5422572.2912288159</v>
      </c>
      <c r="S379" s="13">
        <v>6318729.803433978</v>
      </c>
      <c r="T379" s="13">
        <v>5318504.7654400906</v>
      </c>
    </row>
    <row r="380" spans="1:20" x14ac:dyDescent="0.3">
      <c r="A380" s="7" t="s">
        <v>281</v>
      </c>
      <c r="B380" s="7" t="s">
        <v>755</v>
      </c>
      <c r="C380" s="7">
        <v>1302</v>
      </c>
      <c r="D380" s="7" t="s">
        <v>807</v>
      </c>
      <c r="E380" s="7">
        <v>901</v>
      </c>
      <c r="F380" s="7">
        <v>150040</v>
      </c>
      <c r="G380" s="7" t="s">
        <v>802</v>
      </c>
      <c r="H380" s="8" t="s">
        <v>761</v>
      </c>
      <c r="I380" s="13">
        <v>4918940.2234403826</v>
      </c>
      <c r="J380" s="13">
        <v>3938260.701773392</v>
      </c>
      <c r="K380" s="13">
        <v>3914218.9269234687</v>
      </c>
      <c r="L380" s="13">
        <v>4922762.4995054314</v>
      </c>
      <c r="M380" s="13">
        <v>4976703.9048289089</v>
      </c>
      <c r="N380" s="13">
        <v>4897408.7715465743</v>
      </c>
      <c r="O380" s="13">
        <v>4862770.6436081287</v>
      </c>
      <c r="P380" s="13">
        <v>3881053.6237518918</v>
      </c>
      <c r="Q380" s="13">
        <v>4353369.3577082446</v>
      </c>
      <c r="R380" s="13">
        <v>5422572.2912288159</v>
      </c>
      <c r="S380" s="13">
        <v>5832673.6647082875</v>
      </c>
      <c r="T380" s="13">
        <v>4835004.3322182642</v>
      </c>
    </row>
    <row r="381" spans="1:20" x14ac:dyDescent="0.3">
      <c r="A381" s="7" t="s">
        <v>281</v>
      </c>
      <c r="B381" s="7" t="s">
        <v>755</v>
      </c>
      <c r="C381" s="7">
        <v>1302</v>
      </c>
      <c r="D381" s="7" t="s">
        <v>8</v>
      </c>
      <c r="E381" s="7">
        <v>915</v>
      </c>
      <c r="F381" s="7">
        <v>150138</v>
      </c>
      <c r="G381" s="7" t="s">
        <v>802</v>
      </c>
      <c r="H381" s="8" t="s">
        <v>762</v>
      </c>
      <c r="I381" s="13">
        <v>0</v>
      </c>
      <c r="J381" s="13">
        <v>4922825.8772167396</v>
      </c>
      <c r="K381" s="13">
        <v>0</v>
      </c>
      <c r="L381" s="13">
        <v>0</v>
      </c>
      <c r="M381" s="13">
        <v>0</v>
      </c>
      <c r="N381" s="13">
        <v>2938445.2629279443</v>
      </c>
      <c r="O381" s="13">
        <v>0</v>
      </c>
      <c r="P381" s="13">
        <v>0</v>
      </c>
      <c r="Q381" s="13">
        <v>0</v>
      </c>
      <c r="R381" s="13">
        <v>2464805.5869221892</v>
      </c>
      <c r="S381" s="13">
        <v>0</v>
      </c>
      <c r="T381" s="13">
        <v>2417502.1661091321</v>
      </c>
    </row>
    <row r="382" spans="1:20" x14ac:dyDescent="0.3">
      <c r="A382" s="7" t="s">
        <v>281</v>
      </c>
      <c r="B382" s="7" t="s">
        <v>755</v>
      </c>
      <c r="C382" s="7">
        <v>1302</v>
      </c>
      <c r="D382" s="7" t="s">
        <v>808</v>
      </c>
      <c r="E382" s="7">
        <v>901</v>
      </c>
      <c r="F382" s="7">
        <v>150129</v>
      </c>
      <c r="G382" s="7" t="s">
        <v>802</v>
      </c>
      <c r="H382" s="8" t="s">
        <v>763</v>
      </c>
      <c r="I382" s="13">
        <v>1967576.089376153</v>
      </c>
      <c r="J382" s="13">
        <v>1476847.763165022</v>
      </c>
      <c r="K382" s="13">
        <v>1467832.0975963008</v>
      </c>
      <c r="L382" s="13">
        <v>2461381.2497527157</v>
      </c>
      <c r="M382" s="13">
        <v>2488351.9524144544</v>
      </c>
      <c r="N382" s="13">
        <v>1469222.6314639722</v>
      </c>
      <c r="O382" s="13">
        <v>2431385.3218040643</v>
      </c>
      <c r="P382" s="13">
        <v>1940526.8118759459</v>
      </c>
      <c r="Q382" s="13">
        <v>2418538.5320601356</v>
      </c>
      <c r="R382" s="13">
        <v>2464805.5869221892</v>
      </c>
      <c r="S382" s="13">
        <v>2430280.6936284532</v>
      </c>
      <c r="T382" s="13">
        <v>2417502.1661091321</v>
      </c>
    </row>
    <row r="383" spans="1:20" x14ac:dyDescent="0.3">
      <c r="A383" s="7" t="s">
        <v>281</v>
      </c>
      <c r="B383" s="7" t="s">
        <v>755</v>
      </c>
      <c r="C383" s="7">
        <v>1302</v>
      </c>
      <c r="D383" s="7" t="s">
        <v>807</v>
      </c>
      <c r="E383" s="7">
        <v>901</v>
      </c>
      <c r="F383" s="7">
        <v>150041</v>
      </c>
      <c r="G383" s="7" t="s">
        <v>802</v>
      </c>
      <c r="H383" s="8" t="s">
        <v>764</v>
      </c>
      <c r="I383" s="13">
        <v>2459470.1117201913</v>
      </c>
      <c r="J383" s="13">
        <v>2953695.526330044</v>
      </c>
      <c r="K383" s="13">
        <v>2935664.1951926015</v>
      </c>
      <c r="L383" s="13">
        <v>3445933.7496538018</v>
      </c>
      <c r="M383" s="13">
        <v>4976703.9048289089</v>
      </c>
      <c r="N383" s="13">
        <v>3917927.0172372595</v>
      </c>
      <c r="O383" s="13">
        <v>3403939.4505256899</v>
      </c>
      <c r="P383" s="13">
        <v>3395921.9207829055</v>
      </c>
      <c r="Q383" s="13">
        <v>2902246.2384721627</v>
      </c>
      <c r="R383" s="13">
        <v>2957766.7043066267</v>
      </c>
      <c r="S383" s="13">
        <v>2916336.8323541437</v>
      </c>
      <c r="T383" s="13">
        <v>3868003.4657746111</v>
      </c>
    </row>
    <row r="384" spans="1:20" x14ac:dyDescent="0.3">
      <c r="A384" s="7" t="s">
        <v>281</v>
      </c>
      <c r="B384" s="7" t="s">
        <v>755</v>
      </c>
      <c r="C384" s="7">
        <v>1302</v>
      </c>
      <c r="D384" s="7" t="s">
        <v>809</v>
      </c>
      <c r="E384" s="7">
        <v>901</v>
      </c>
      <c r="F384" s="7">
        <v>150006</v>
      </c>
      <c r="G384" s="7" t="s">
        <v>802</v>
      </c>
      <c r="H384" s="8" t="s">
        <v>765</v>
      </c>
      <c r="I384" s="13">
        <v>7378410.335160573</v>
      </c>
      <c r="J384" s="13">
        <v>2461412.9386083698</v>
      </c>
      <c r="K384" s="13">
        <v>5871328.3903852031</v>
      </c>
      <c r="L384" s="13">
        <v>2461381.2497527157</v>
      </c>
      <c r="M384" s="13">
        <v>2488351.9524144544</v>
      </c>
      <c r="N384" s="13">
        <v>2448704.3857732872</v>
      </c>
      <c r="O384" s="13">
        <v>2431385.3218040643</v>
      </c>
      <c r="P384" s="13">
        <v>1455395.1089069594</v>
      </c>
      <c r="Q384" s="13">
        <v>2418538.5320601356</v>
      </c>
      <c r="R384" s="13">
        <v>2464805.5869221892</v>
      </c>
      <c r="S384" s="13">
        <v>2430280.6936284532</v>
      </c>
      <c r="T384" s="13">
        <v>2901002.5993309584</v>
      </c>
    </row>
    <row r="385" spans="1:20" x14ac:dyDescent="0.3">
      <c r="A385" s="7" t="s">
        <v>281</v>
      </c>
      <c r="B385" s="7" t="s">
        <v>755</v>
      </c>
      <c r="C385" s="7">
        <v>1302</v>
      </c>
      <c r="D385" s="7" t="s">
        <v>806</v>
      </c>
      <c r="E385" s="7">
        <v>901</v>
      </c>
      <c r="F385" s="7">
        <v>150010</v>
      </c>
      <c r="G385" s="7" t="s">
        <v>802</v>
      </c>
      <c r="H385" s="8" t="s">
        <v>766</v>
      </c>
      <c r="I385" s="13">
        <v>1475682.0670321146</v>
      </c>
      <c r="J385" s="13">
        <v>1969130.350886696</v>
      </c>
      <c r="K385" s="13">
        <v>1467832.0975963008</v>
      </c>
      <c r="L385" s="13">
        <v>1476828.7498516294</v>
      </c>
      <c r="M385" s="13">
        <v>1493011.1714486727</v>
      </c>
      <c r="N385" s="13">
        <v>2448704.3857732872</v>
      </c>
      <c r="O385" s="13">
        <v>1458831.1930824385</v>
      </c>
      <c r="P385" s="13">
        <v>970263.40593797294</v>
      </c>
      <c r="Q385" s="13">
        <v>967415.41282405425</v>
      </c>
      <c r="R385" s="13">
        <v>1478883.3521533133</v>
      </c>
      <c r="S385" s="13">
        <v>1458168.4161770719</v>
      </c>
      <c r="T385" s="13">
        <v>2901002.5993309584</v>
      </c>
    </row>
    <row r="386" spans="1:20" x14ac:dyDescent="0.3">
      <c r="A386" s="7" t="s">
        <v>281</v>
      </c>
      <c r="B386" s="7" t="s">
        <v>755</v>
      </c>
      <c r="C386" s="7">
        <v>1302</v>
      </c>
      <c r="D386" s="7" t="s">
        <v>8</v>
      </c>
      <c r="E386" s="7">
        <v>901</v>
      </c>
      <c r="F386" s="7">
        <v>150189</v>
      </c>
      <c r="G386" s="7" t="s">
        <v>802</v>
      </c>
      <c r="H386" s="8" t="s">
        <v>767</v>
      </c>
      <c r="I386" s="13">
        <v>983788.04468807648</v>
      </c>
      <c r="J386" s="13">
        <v>984565.17544334801</v>
      </c>
      <c r="K386" s="13">
        <v>1467832.0975963008</v>
      </c>
      <c r="L386" s="13">
        <v>1476828.7498516294</v>
      </c>
      <c r="M386" s="13">
        <v>1493011.1714486727</v>
      </c>
      <c r="N386" s="13">
        <v>1469222.6314639722</v>
      </c>
      <c r="O386" s="13">
        <v>1458831.1930824385</v>
      </c>
      <c r="P386" s="13">
        <v>1455395.1089069594</v>
      </c>
      <c r="Q386" s="13">
        <v>1451123.1192360814</v>
      </c>
      <c r="R386" s="13">
        <v>1478883.3521533133</v>
      </c>
      <c r="S386" s="13">
        <v>1458168.4161770719</v>
      </c>
      <c r="T386" s="13">
        <v>1450501.2996654792</v>
      </c>
    </row>
    <row r="387" spans="1:20" x14ac:dyDescent="0.3">
      <c r="A387" s="7" t="s">
        <v>281</v>
      </c>
      <c r="B387" s="7" t="s">
        <v>755</v>
      </c>
      <c r="C387" s="7">
        <v>1302</v>
      </c>
      <c r="D387" s="7" t="s">
        <v>810</v>
      </c>
      <c r="E387" s="7">
        <v>901</v>
      </c>
      <c r="F387" s="7">
        <v>150157</v>
      </c>
      <c r="G387" s="7" t="s">
        <v>802</v>
      </c>
      <c r="H387" s="8" t="s">
        <v>768</v>
      </c>
      <c r="I387" s="13">
        <v>1475682.0670321146</v>
      </c>
      <c r="J387" s="13">
        <v>1476847.763165022</v>
      </c>
      <c r="K387" s="13">
        <v>1467832.0975963008</v>
      </c>
      <c r="L387" s="13">
        <v>2461381.2497527157</v>
      </c>
      <c r="M387" s="13">
        <v>1493011.1714486727</v>
      </c>
      <c r="N387" s="13">
        <v>1469222.6314639722</v>
      </c>
      <c r="O387" s="13">
        <v>1458831.1930824385</v>
      </c>
      <c r="P387" s="13">
        <v>1455395.1089069594</v>
      </c>
      <c r="Q387" s="13">
        <v>1451123.1192360814</v>
      </c>
      <c r="R387" s="13">
        <v>2957766.7043066267</v>
      </c>
      <c r="S387" s="13">
        <v>2430280.6936284532</v>
      </c>
      <c r="T387" s="13">
        <v>2901002.5993309584</v>
      </c>
    </row>
    <row r="388" spans="1:20" x14ac:dyDescent="0.3">
      <c r="A388" s="7" t="s">
        <v>281</v>
      </c>
      <c r="B388" s="7" t="s">
        <v>755</v>
      </c>
      <c r="C388" s="7">
        <v>1302</v>
      </c>
      <c r="D388" s="7" t="s">
        <v>8</v>
      </c>
      <c r="E388" s="7">
        <v>901</v>
      </c>
      <c r="F388" s="7">
        <v>370572</v>
      </c>
      <c r="G388" s="7" t="s">
        <v>802</v>
      </c>
      <c r="H388" s="8" t="s">
        <v>769</v>
      </c>
      <c r="I388" s="13">
        <v>1475682.0670321146</v>
      </c>
      <c r="J388" s="13">
        <v>1476847.763165022</v>
      </c>
      <c r="K388" s="13">
        <v>978554.73173086718</v>
      </c>
      <c r="L388" s="13">
        <v>4922762.4995054314</v>
      </c>
      <c r="M388" s="13">
        <v>1493011.1714486727</v>
      </c>
      <c r="N388" s="13">
        <v>1469222.6314639722</v>
      </c>
      <c r="O388" s="13">
        <v>1945108.2574432516</v>
      </c>
      <c r="P388" s="13">
        <v>1455395.1089069594</v>
      </c>
      <c r="Q388" s="13">
        <v>967415.41282405425</v>
      </c>
      <c r="R388" s="13">
        <v>4436650.05645994</v>
      </c>
      <c r="S388" s="13">
        <v>3888449.1098055253</v>
      </c>
      <c r="T388" s="13">
        <v>4835004.3322182642</v>
      </c>
    </row>
    <row r="389" spans="1:20" x14ac:dyDescent="0.3">
      <c r="A389" s="7" t="s">
        <v>281</v>
      </c>
      <c r="B389" s="7" t="s">
        <v>755</v>
      </c>
      <c r="C389" s="7">
        <v>1302</v>
      </c>
      <c r="D389" s="7" t="s">
        <v>8</v>
      </c>
      <c r="E389" s="7">
        <v>901</v>
      </c>
      <c r="F389" s="7">
        <v>150161</v>
      </c>
      <c r="G389" s="7" t="s">
        <v>802</v>
      </c>
      <c r="H389" s="8" t="s">
        <v>770</v>
      </c>
      <c r="I389" s="13">
        <v>983788.04468807648</v>
      </c>
      <c r="J389" s="13">
        <v>984565.17544334801</v>
      </c>
      <c r="K389" s="13">
        <v>978554.73173086718</v>
      </c>
      <c r="L389" s="13">
        <v>1476828.7498516294</v>
      </c>
      <c r="M389" s="13">
        <v>1990681.5619315635</v>
      </c>
      <c r="N389" s="13">
        <v>1469222.6314639722</v>
      </c>
      <c r="O389" s="13">
        <v>972554.12872162578</v>
      </c>
      <c r="P389" s="13">
        <v>2425658.5148449326</v>
      </c>
      <c r="Q389" s="13">
        <v>967415.41282405425</v>
      </c>
      <c r="R389" s="13">
        <v>1478883.3521533133</v>
      </c>
      <c r="S389" s="13">
        <v>1944224.5549027626</v>
      </c>
      <c r="T389" s="13">
        <v>1934001.7328873056</v>
      </c>
    </row>
    <row r="390" spans="1:20" x14ac:dyDescent="0.3">
      <c r="A390" s="7" t="s">
        <v>281</v>
      </c>
      <c r="B390" s="7" t="s">
        <v>755</v>
      </c>
      <c r="C390" s="7">
        <v>1302</v>
      </c>
      <c r="D390" s="7" t="s">
        <v>8</v>
      </c>
      <c r="E390" s="7">
        <v>901</v>
      </c>
      <c r="F390" s="7">
        <v>150007</v>
      </c>
      <c r="G390" s="7" t="s">
        <v>802</v>
      </c>
      <c r="H390" s="8" t="s">
        <v>771</v>
      </c>
      <c r="I390" s="13">
        <v>1475682.0670321146</v>
      </c>
      <c r="J390" s="13">
        <v>984565.17544334801</v>
      </c>
      <c r="K390" s="13">
        <v>978554.73173086718</v>
      </c>
      <c r="L390" s="13">
        <v>1476828.7498516294</v>
      </c>
      <c r="M390" s="13">
        <v>1990681.5619315635</v>
      </c>
      <c r="N390" s="13">
        <v>979481.75430931489</v>
      </c>
      <c r="O390" s="13">
        <v>1945108.2574432516</v>
      </c>
      <c r="P390" s="13">
        <v>1455395.1089069594</v>
      </c>
      <c r="Q390" s="13">
        <v>1451123.1192360814</v>
      </c>
      <c r="R390" s="13">
        <v>2464805.5869221892</v>
      </c>
      <c r="S390" s="13">
        <v>1944224.5549027626</v>
      </c>
      <c r="T390" s="13">
        <v>1934001.7328873056</v>
      </c>
    </row>
    <row r="391" spans="1:20" x14ac:dyDescent="0.3">
      <c r="A391" s="7" t="s">
        <v>281</v>
      </c>
      <c r="B391" s="7" t="s">
        <v>755</v>
      </c>
      <c r="C391" s="7">
        <v>1302</v>
      </c>
      <c r="D391" s="7" t="s">
        <v>806</v>
      </c>
      <c r="E391" s="7">
        <v>901</v>
      </c>
      <c r="F391" s="7">
        <v>150137</v>
      </c>
      <c r="G391" s="7" t="s">
        <v>802</v>
      </c>
      <c r="H391" s="8" t="s">
        <v>772</v>
      </c>
      <c r="I391" s="13">
        <v>1475682.0670321146</v>
      </c>
      <c r="J391" s="13">
        <v>492282.587721674</v>
      </c>
      <c r="K391" s="13">
        <v>1467832.0975963008</v>
      </c>
      <c r="L391" s="13">
        <v>1476828.7498516294</v>
      </c>
      <c r="M391" s="13">
        <v>995340.78096578177</v>
      </c>
      <c r="N391" s="13">
        <v>979481.75430931489</v>
      </c>
      <c r="O391" s="13">
        <v>972554.12872162578</v>
      </c>
      <c r="P391" s="13">
        <v>485131.70296898647</v>
      </c>
      <c r="Q391" s="13">
        <v>967415.41282405425</v>
      </c>
      <c r="R391" s="13">
        <v>985922.23476887564</v>
      </c>
      <c r="S391" s="13">
        <v>1458168.4161770719</v>
      </c>
      <c r="T391" s="13">
        <v>967000.86644365278</v>
      </c>
    </row>
    <row r="392" spans="1:20" x14ac:dyDescent="0.3">
      <c r="A392" s="7" t="s">
        <v>281</v>
      </c>
      <c r="B392" s="7" t="s">
        <v>755</v>
      </c>
      <c r="C392" s="7">
        <v>1302</v>
      </c>
      <c r="D392" s="7" t="s">
        <v>811</v>
      </c>
      <c r="E392" s="7">
        <v>901</v>
      </c>
      <c r="F392" s="7">
        <v>150016</v>
      </c>
      <c r="G392" s="7" t="s">
        <v>802</v>
      </c>
      <c r="H392" s="8" t="s">
        <v>773</v>
      </c>
      <c r="I392" s="13">
        <v>983788.04468807648</v>
      </c>
      <c r="J392" s="13">
        <v>984565.17544334801</v>
      </c>
      <c r="K392" s="13">
        <v>978554.73173086718</v>
      </c>
      <c r="L392" s="13">
        <v>1476828.7498516294</v>
      </c>
      <c r="M392" s="13">
        <v>497670.39048289089</v>
      </c>
      <c r="N392" s="13">
        <v>1469222.6314639722</v>
      </c>
      <c r="O392" s="13">
        <v>972554.12872162578</v>
      </c>
      <c r="P392" s="13">
        <v>970263.40593797294</v>
      </c>
      <c r="Q392" s="13">
        <v>967415.41282405425</v>
      </c>
      <c r="R392" s="13">
        <v>985922.23476887564</v>
      </c>
      <c r="S392" s="13">
        <v>1458168.4161770719</v>
      </c>
      <c r="T392" s="13">
        <v>967000.86644365278</v>
      </c>
    </row>
    <row r="393" spans="1:20" x14ac:dyDescent="0.3">
      <c r="A393" s="7" t="s">
        <v>281</v>
      </c>
      <c r="B393" s="7" t="s">
        <v>755</v>
      </c>
      <c r="C393" s="7">
        <v>1302</v>
      </c>
      <c r="D393" s="7" t="s">
        <v>806</v>
      </c>
      <c r="E393" s="7">
        <v>901</v>
      </c>
      <c r="F393" s="7">
        <v>150149</v>
      </c>
      <c r="G393" s="7" t="s">
        <v>802</v>
      </c>
      <c r="H393" s="8" t="s">
        <v>774</v>
      </c>
      <c r="I393" s="13">
        <v>983788.04468807648</v>
      </c>
      <c r="J393" s="13">
        <v>984565.17544334801</v>
      </c>
      <c r="K393" s="13">
        <v>978554.73173086718</v>
      </c>
      <c r="L393" s="13">
        <v>1476828.7498516294</v>
      </c>
      <c r="M393" s="13">
        <v>995340.78096578177</v>
      </c>
      <c r="N393" s="13">
        <v>979481.75430931489</v>
      </c>
      <c r="O393" s="13">
        <v>972554.12872162578</v>
      </c>
      <c r="P393" s="13">
        <v>970263.40593797294</v>
      </c>
      <c r="Q393" s="13">
        <v>1451123.1192360814</v>
      </c>
      <c r="R393" s="13">
        <v>1478883.3521533133</v>
      </c>
      <c r="S393" s="13">
        <v>1458168.4161770719</v>
      </c>
      <c r="T393" s="13">
        <v>967000.86644365278</v>
      </c>
    </row>
    <row r="394" spans="1:20" x14ac:dyDescent="0.3">
      <c r="A394" s="7" t="s">
        <v>281</v>
      </c>
      <c r="B394" s="7" t="s">
        <v>755</v>
      </c>
      <c r="C394" s="7">
        <v>1302</v>
      </c>
      <c r="D394" s="7" t="s">
        <v>811</v>
      </c>
      <c r="E394" s="7">
        <v>901</v>
      </c>
      <c r="F394" s="7">
        <v>150172</v>
      </c>
      <c r="G394" s="7" t="s">
        <v>802</v>
      </c>
      <c r="H394" s="8" t="s">
        <v>775</v>
      </c>
      <c r="I394" s="13">
        <v>0</v>
      </c>
      <c r="J394" s="13">
        <v>0</v>
      </c>
      <c r="K394" s="13">
        <v>1467832.0975963008</v>
      </c>
      <c r="L394" s="13">
        <v>1476828.7498516294</v>
      </c>
      <c r="M394" s="13">
        <v>497670.39048289089</v>
      </c>
      <c r="N394" s="13">
        <v>979481.75430931489</v>
      </c>
      <c r="O394" s="13">
        <v>972554.12872162578</v>
      </c>
      <c r="P394" s="13">
        <v>970263.40593797294</v>
      </c>
      <c r="Q394" s="13">
        <v>967415.41282405425</v>
      </c>
      <c r="R394" s="13">
        <v>985922.23476887564</v>
      </c>
      <c r="S394" s="13">
        <v>486056.13872569066</v>
      </c>
      <c r="T394" s="13">
        <v>1450501.2996654792</v>
      </c>
    </row>
    <row r="395" spans="1:20" x14ac:dyDescent="0.3">
      <c r="A395" s="7" t="s">
        <v>281</v>
      </c>
      <c r="B395" s="7" t="s">
        <v>755</v>
      </c>
      <c r="C395" s="7">
        <v>1302</v>
      </c>
      <c r="D395" s="7" t="s">
        <v>806</v>
      </c>
      <c r="E395" s="7">
        <v>901</v>
      </c>
      <c r="F395" s="7">
        <v>150205</v>
      </c>
      <c r="G395" s="7" t="s">
        <v>802</v>
      </c>
      <c r="H395" s="8" t="s">
        <v>776</v>
      </c>
      <c r="I395" s="13">
        <v>491894.02234403824</v>
      </c>
      <c r="J395" s="13">
        <v>984565.17544334801</v>
      </c>
      <c r="K395" s="13">
        <v>489277.36586543359</v>
      </c>
      <c r="L395" s="13">
        <v>984552.49990108632</v>
      </c>
      <c r="M395" s="13">
        <v>497670.39048289089</v>
      </c>
      <c r="N395" s="13">
        <v>489740.87715465744</v>
      </c>
      <c r="O395" s="13">
        <v>486277.06436081289</v>
      </c>
      <c r="P395" s="13">
        <v>485131.70296898647</v>
      </c>
      <c r="Q395" s="13">
        <v>483707.70641202712</v>
      </c>
      <c r="R395" s="13">
        <v>492961.11738443782</v>
      </c>
      <c r="S395" s="13">
        <v>486056.13872569066</v>
      </c>
      <c r="T395" s="13">
        <v>967000.86644365278</v>
      </c>
    </row>
    <row r="396" spans="1:20" x14ac:dyDescent="0.3">
      <c r="A396" s="7" t="s">
        <v>281</v>
      </c>
      <c r="B396" s="7" t="s">
        <v>755</v>
      </c>
      <c r="C396" s="7">
        <v>1302</v>
      </c>
      <c r="D396" s="7" t="s">
        <v>8</v>
      </c>
      <c r="E396" s="7">
        <v>901</v>
      </c>
      <c r="F396" s="7">
        <v>150201</v>
      </c>
      <c r="G396" s="7" t="s">
        <v>802</v>
      </c>
      <c r="H396" s="8" t="s">
        <v>777</v>
      </c>
      <c r="I396" s="13">
        <v>491894.02234403824</v>
      </c>
      <c r="J396" s="13">
        <v>492282.587721674</v>
      </c>
      <c r="K396" s="13">
        <v>489277.36586543359</v>
      </c>
      <c r="L396" s="13">
        <v>492276.24995054316</v>
      </c>
      <c r="M396" s="13">
        <v>497670.39048289089</v>
      </c>
      <c r="N396" s="13">
        <v>489740.87715465744</v>
      </c>
      <c r="O396" s="13">
        <v>486277.06436081289</v>
      </c>
      <c r="P396" s="13">
        <v>485131.70296898647</v>
      </c>
      <c r="Q396" s="13">
        <v>483707.70641202712</v>
      </c>
      <c r="R396" s="13">
        <v>492961.11738443782</v>
      </c>
      <c r="S396" s="13">
        <v>486056.13872569066</v>
      </c>
      <c r="T396" s="13">
        <v>483500.43322182639</v>
      </c>
    </row>
    <row r="397" spans="1:20" x14ac:dyDescent="0.3">
      <c r="A397" s="7" t="s">
        <v>281</v>
      </c>
      <c r="B397" s="7" t="s">
        <v>755</v>
      </c>
      <c r="C397" s="7">
        <v>1302</v>
      </c>
      <c r="D397" s="7" t="s">
        <v>8</v>
      </c>
      <c r="E397" s="7">
        <v>901</v>
      </c>
      <c r="F397" s="7">
        <v>150216</v>
      </c>
      <c r="G397" s="7" t="s">
        <v>802</v>
      </c>
      <c r="H397" s="8" t="s">
        <v>778</v>
      </c>
      <c r="I397" s="13">
        <v>983788.04468807648</v>
      </c>
      <c r="J397" s="13">
        <v>984565.17544334801</v>
      </c>
      <c r="K397" s="13">
        <v>489277.36586543359</v>
      </c>
      <c r="L397" s="13">
        <v>984552.49990108632</v>
      </c>
      <c r="M397" s="13">
        <v>497670.39048289089</v>
      </c>
      <c r="N397" s="13">
        <v>979481.75430931489</v>
      </c>
      <c r="O397" s="13">
        <v>1458831.1930824385</v>
      </c>
      <c r="P397" s="13">
        <v>970263.40593797294</v>
      </c>
      <c r="Q397" s="13">
        <v>1451123.1192360814</v>
      </c>
      <c r="R397" s="13">
        <v>985922.23476887564</v>
      </c>
      <c r="S397" s="13">
        <v>972112.27745138132</v>
      </c>
      <c r="T397" s="13">
        <v>1450501.2996654792</v>
      </c>
    </row>
    <row r="398" spans="1:20" x14ac:dyDescent="0.3">
      <c r="A398" s="7" t="s">
        <v>281</v>
      </c>
      <c r="B398" s="7" t="s">
        <v>755</v>
      </c>
      <c r="C398" s="7">
        <v>1302</v>
      </c>
      <c r="D398" s="7" t="s">
        <v>8</v>
      </c>
      <c r="E398" s="7">
        <v>901</v>
      </c>
      <c r="F398" s="7">
        <v>150124</v>
      </c>
      <c r="G398" s="7" t="s">
        <v>802</v>
      </c>
      <c r="H398" s="8" t="s">
        <v>779</v>
      </c>
      <c r="I398" s="13">
        <v>983788.04468807648</v>
      </c>
      <c r="J398" s="13">
        <v>984565.17544334801</v>
      </c>
      <c r="K398" s="13">
        <v>978554.73173086718</v>
      </c>
      <c r="L398" s="13">
        <v>984552.49990108632</v>
      </c>
      <c r="M398" s="13">
        <v>995340.78096578177</v>
      </c>
      <c r="N398" s="13">
        <v>979481.75430931489</v>
      </c>
      <c r="O398" s="13">
        <v>972554.12872162578</v>
      </c>
      <c r="P398" s="13">
        <v>970263.40593797294</v>
      </c>
      <c r="Q398" s="13">
        <v>967415.41282405425</v>
      </c>
      <c r="R398" s="13">
        <v>985922.23476887564</v>
      </c>
      <c r="S398" s="13">
        <v>972112.27745138132</v>
      </c>
      <c r="T398" s="13">
        <v>1450501.2996654792</v>
      </c>
    </row>
    <row r="399" spans="1:20" x14ac:dyDescent="0.3">
      <c r="A399" s="7" t="s">
        <v>281</v>
      </c>
      <c r="B399" s="7" t="s">
        <v>755</v>
      </c>
      <c r="C399" s="7">
        <v>1302</v>
      </c>
      <c r="D399" s="7" t="s">
        <v>811</v>
      </c>
      <c r="E399" s="7">
        <v>901</v>
      </c>
      <c r="F399" s="7">
        <v>150085</v>
      </c>
      <c r="G399" s="7" t="s">
        <v>802</v>
      </c>
      <c r="H399" s="8" t="s">
        <v>780</v>
      </c>
      <c r="I399" s="13">
        <v>491894.02234403824</v>
      </c>
      <c r="J399" s="13">
        <v>492282.587721674</v>
      </c>
      <c r="K399" s="13">
        <v>978554.73173086718</v>
      </c>
      <c r="L399" s="13">
        <v>984552.49990108632</v>
      </c>
      <c r="M399" s="13">
        <v>497670.39048289089</v>
      </c>
      <c r="N399" s="13">
        <v>979481.75430931489</v>
      </c>
      <c r="O399" s="13">
        <v>972554.12872162578</v>
      </c>
      <c r="P399" s="13">
        <v>485131.70296898647</v>
      </c>
      <c r="Q399" s="13">
        <v>967415.41282405425</v>
      </c>
      <c r="R399" s="13">
        <v>985922.23476887564</v>
      </c>
      <c r="S399" s="13">
        <v>972112.27745138132</v>
      </c>
      <c r="T399" s="13">
        <v>967000.86644365278</v>
      </c>
    </row>
    <row r="400" spans="1:20" x14ac:dyDescent="0.3">
      <c r="A400" s="7" t="s">
        <v>281</v>
      </c>
      <c r="B400" s="7" t="s">
        <v>755</v>
      </c>
      <c r="C400" s="7">
        <v>1302</v>
      </c>
      <c r="D400" s="7" t="s">
        <v>8</v>
      </c>
      <c r="E400" s="7">
        <v>901</v>
      </c>
      <c r="F400" s="7">
        <v>150218</v>
      </c>
      <c r="G400" s="7" t="s">
        <v>802</v>
      </c>
      <c r="H400" s="8" t="s">
        <v>781</v>
      </c>
      <c r="I400" s="13">
        <v>2459470.1117201913</v>
      </c>
      <c r="J400" s="13">
        <v>1476847.763165022</v>
      </c>
      <c r="K400" s="13">
        <v>2446386.8293271679</v>
      </c>
      <c r="L400" s="13">
        <v>1969104.9998021726</v>
      </c>
      <c r="M400" s="13">
        <v>1493011.1714486727</v>
      </c>
      <c r="N400" s="13">
        <v>1958963.5086186298</v>
      </c>
      <c r="O400" s="13">
        <v>1945108.2574432516</v>
      </c>
      <c r="P400" s="13">
        <v>2425658.5148449326</v>
      </c>
      <c r="Q400" s="13">
        <v>967415.41282405425</v>
      </c>
      <c r="R400" s="13">
        <v>1478883.3521533133</v>
      </c>
      <c r="S400" s="13">
        <v>1458168.4161770719</v>
      </c>
      <c r="T400" s="13">
        <v>1934001.7328873056</v>
      </c>
    </row>
    <row r="401" spans="1:20" x14ac:dyDescent="0.3">
      <c r="A401" s="7" t="s">
        <v>281</v>
      </c>
      <c r="B401" s="7" t="s">
        <v>755</v>
      </c>
      <c r="C401" s="7">
        <v>1302</v>
      </c>
      <c r="D401" s="7" t="s">
        <v>811</v>
      </c>
      <c r="E401" s="7">
        <v>901</v>
      </c>
      <c r="F401" s="7">
        <v>150177</v>
      </c>
      <c r="G401" s="7" t="s">
        <v>802</v>
      </c>
      <c r="H401" s="8" t="s">
        <v>782</v>
      </c>
      <c r="I401" s="13">
        <v>983788.04468807648</v>
      </c>
      <c r="J401" s="13">
        <v>984565.17544334801</v>
      </c>
      <c r="K401" s="13">
        <v>489277.36586543359</v>
      </c>
      <c r="L401" s="13">
        <v>1476828.7498516294</v>
      </c>
      <c r="M401" s="13">
        <v>497670.39048289089</v>
      </c>
      <c r="N401" s="13">
        <v>1469222.6314639722</v>
      </c>
      <c r="O401" s="13">
        <v>972554.12872162578</v>
      </c>
      <c r="P401" s="13">
        <v>485131.70296898647</v>
      </c>
      <c r="Q401" s="13">
        <v>967415.41282405425</v>
      </c>
      <c r="R401" s="13">
        <v>985922.23476887564</v>
      </c>
      <c r="S401" s="13">
        <v>972112.27745138132</v>
      </c>
      <c r="T401" s="13">
        <v>1934001.7328873056</v>
      </c>
    </row>
    <row r="402" spans="1:20" x14ac:dyDescent="0.3">
      <c r="A402" s="7" t="s">
        <v>281</v>
      </c>
      <c r="B402" s="7" t="s">
        <v>755</v>
      </c>
      <c r="C402" s="7">
        <v>1302</v>
      </c>
      <c r="D402" s="7" t="s">
        <v>810</v>
      </c>
      <c r="E402" s="7">
        <v>901</v>
      </c>
      <c r="F402" s="7">
        <v>150209</v>
      </c>
      <c r="G402" s="7" t="s">
        <v>802</v>
      </c>
      <c r="H402" s="8" t="s">
        <v>783</v>
      </c>
      <c r="I402" s="13">
        <v>491894.02234403824</v>
      </c>
      <c r="J402" s="13">
        <v>492282.587721674</v>
      </c>
      <c r="K402" s="13">
        <v>489277.36586543359</v>
      </c>
      <c r="L402" s="13">
        <v>492276.24995054316</v>
      </c>
      <c r="M402" s="13">
        <v>497670.39048289089</v>
      </c>
      <c r="N402" s="13">
        <v>489740.87715465744</v>
      </c>
      <c r="O402" s="13">
        <v>486277.06436081289</v>
      </c>
      <c r="P402" s="13">
        <v>485131.70296898647</v>
      </c>
      <c r="Q402" s="13">
        <v>483707.70641202712</v>
      </c>
      <c r="R402" s="13">
        <v>492961.11738443782</v>
      </c>
      <c r="S402" s="13">
        <v>486056.13872569066</v>
      </c>
      <c r="T402" s="13">
        <v>967000.86644365278</v>
      </c>
    </row>
    <row r="403" spans="1:20" x14ac:dyDescent="0.3">
      <c r="A403" s="7" t="s">
        <v>281</v>
      </c>
      <c r="B403" s="7" t="s">
        <v>755</v>
      </c>
      <c r="C403" s="7">
        <v>1302</v>
      </c>
      <c r="D403" s="7" t="s">
        <v>252</v>
      </c>
      <c r="E403" s="7">
        <v>999</v>
      </c>
      <c r="F403" s="7" t="s">
        <v>252</v>
      </c>
      <c r="G403" s="7" t="s">
        <v>802</v>
      </c>
      <c r="H403" s="8" t="s">
        <v>290</v>
      </c>
      <c r="I403" s="13">
        <v>2951364.1340642292</v>
      </c>
      <c r="J403" s="13">
        <v>2461412.9386083698</v>
      </c>
      <c r="K403" s="13">
        <v>2446386.8293271679</v>
      </c>
      <c r="L403" s="13">
        <v>2953657.4997032587</v>
      </c>
      <c r="M403" s="13">
        <v>1493011.1714486727</v>
      </c>
      <c r="N403" s="13">
        <v>979481.75430931489</v>
      </c>
      <c r="O403" s="13">
        <v>2917662.3861648771</v>
      </c>
      <c r="P403" s="13">
        <v>485131.70296898647</v>
      </c>
      <c r="Q403" s="13">
        <v>3385953.9448841899</v>
      </c>
      <c r="R403" s="13">
        <v>2464805.5869221892</v>
      </c>
      <c r="S403" s="13">
        <v>3402392.9710798347</v>
      </c>
      <c r="T403" s="13">
        <v>2901002.5993309584</v>
      </c>
    </row>
    <row r="404" spans="1:20" x14ac:dyDescent="0.3">
      <c r="A404" s="7" t="s">
        <v>281</v>
      </c>
      <c r="B404" s="7" t="s">
        <v>755</v>
      </c>
      <c r="C404" s="7">
        <v>1302</v>
      </c>
      <c r="D404" s="7" t="s">
        <v>8</v>
      </c>
      <c r="E404" s="7">
        <v>901</v>
      </c>
      <c r="F404" s="7">
        <v>150123</v>
      </c>
      <c r="G404" s="7" t="s">
        <v>803</v>
      </c>
      <c r="H404" s="8" t="s">
        <v>784</v>
      </c>
      <c r="I404" s="13">
        <v>491894.02234403824</v>
      </c>
      <c r="J404" s="13">
        <v>492282.587721674</v>
      </c>
      <c r="K404" s="13">
        <v>978554.73173086718</v>
      </c>
      <c r="L404" s="13">
        <v>984552.49990108632</v>
      </c>
      <c r="M404" s="13">
        <v>3483692.7333802362</v>
      </c>
      <c r="N404" s="13">
        <v>979481.75430931489</v>
      </c>
      <c r="O404" s="13">
        <v>972554.12872162578</v>
      </c>
      <c r="P404" s="13">
        <v>970263.40593797294</v>
      </c>
      <c r="Q404" s="13">
        <v>967415.41282405425</v>
      </c>
      <c r="R404" s="13">
        <v>985922.23476887564</v>
      </c>
      <c r="S404" s="13">
        <v>972112.27745138132</v>
      </c>
      <c r="T404" s="13">
        <v>2417502.1661091321</v>
      </c>
    </row>
    <row r="405" spans="1:20" x14ac:dyDescent="0.3">
      <c r="A405" s="7" t="s">
        <v>281</v>
      </c>
      <c r="B405" s="7" t="s">
        <v>755</v>
      </c>
      <c r="C405" s="7">
        <v>1302</v>
      </c>
      <c r="D405" s="7" t="s">
        <v>811</v>
      </c>
      <c r="E405" s="7">
        <v>901</v>
      </c>
      <c r="F405" s="7">
        <v>150215</v>
      </c>
      <c r="G405" s="7" t="s">
        <v>803</v>
      </c>
      <c r="H405" s="8" t="s">
        <v>785</v>
      </c>
      <c r="I405" s="13">
        <v>491894.02234403824</v>
      </c>
      <c r="J405" s="13">
        <v>492282.587721674</v>
      </c>
      <c r="K405" s="13">
        <v>489277.36586543359</v>
      </c>
      <c r="L405" s="13">
        <v>492276.24995054316</v>
      </c>
      <c r="M405" s="13">
        <v>497670.39048289089</v>
      </c>
      <c r="N405" s="13">
        <v>489740.87715465744</v>
      </c>
      <c r="O405" s="13">
        <v>972554.12872162578</v>
      </c>
      <c r="P405" s="13">
        <v>970263.40593797294</v>
      </c>
      <c r="Q405" s="13">
        <v>967415.41282405425</v>
      </c>
      <c r="R405" s="13">
        <v>492961.11738443782</v>
      </c>
      <c r="S405" s="13">
        <v>486056.13872569066</v>
      </c>
      <c r="T405" s="13">
        <v>483500.43322182639</v>
      </c>
    </row>
    <row r="406" spans="1:20" x14ac:dyDescent="0.3">
      <c r="A406" s="7" t="s">
        <v>281</v>
      </c>
      <c r="B406" s="7" t="s">
        <v>755</v>
      </c>
      <c r="C406" s="7">
        <v>1302</v>
      </c>
      <c r="D406" s="7" t="s">
        <v>806</v>
      </c>
      <c r="E406" s="7">
        <v>901</v>
      </c>
      <c r="F406" s="7">
        <v>150218</v>
      </c>
      <c r="G406" s="7" t="s">
        <v>803</v>
      </c>
      <c r="H406" s="8" t="s">
        <v>786</v>
      </c>
      <c r="I406" s="13">
        <v>491894.02234403824</v>
      </c>
      <c r="J406" s="13">
        <v>1476847.763165022</v>
      </c>
      <c r="K406" s="13">
        <v>1957109.4634617344</v>
      </c>
      <c r="L406" s="13">
        <v>1969104.9998021726</v>
      </c>
      <c r="M406" s="13">
        <v>1990681.5619315635</v>
      </c>
      <c r="N406" s="13">
        <v>1958963.5086186298</v>
      </c>
      <c r="O406" s="13">
        <v>1945108.2574432516</v>
      </c>
      <c r="P406" s="13">
        <v>1940526.8118759459</v>
      </c>
      <c r="Q406" s="13">
        <v>1934830.8256481085</v>
      </c>
      <c r="R406" s="13">
        <v>1971844.4695377513</v>
      </c>
      <c r="S406" s="13">
        <v>1944224.5549027626</v>
      </c>
      <c r="T406" s="13">
        <v>3384503.0325527848</v>
      </c>
    </row>
    <row r="407" spans="1:20" x14ac:dyDescent="0.3">
      <c r="A407" s="7" t="s">
        <v>281</v>
      </c>
      <c r="B407" s="7" t="s">
        <v>755</v>
      </c>
      <c r="C407" s="7">
        <v>1302</v>
      </c>
      <c r="D407" s="7" t="s">
        <v>8</v>
      </c>
      <c r="E407" s="7">
        <v>901</v>
      </c>
      <c r="F407" s="7">
        <v>151181</v>
      </c>
      <c r="G407" s="7" t="s">
        <v>803</v>
      </c>
      <c r="H407" s="8" t="s">
        <v>787</v>
      </c>
      <c r="I407" s="13">
        <v>491894.02234403824</v>
      </c>
      <c r="J407" s="13">
        <v>492282.587721674</v>
      </c>
      <c r="K407" s="13">
        <v>489277.36586543359</v>
      </c>
      <c r="L407" s="13">
        <v>492276.24995054316</v>
      </c>
      <c r="M407" s="13">
        <v>497670.39048289089</v>
      </c>
      <c r="N407" s="13">
        <v>489740.87715465744</v>
      </c>
      <c r="O407" s="13">
        <v>486277.06436081289</v>
      </c>
      <c r="P407" s="13">
        <v>485131.70296898647</v>
      </c>
      <c r="Q407" s="13">
        <v>483707.70641202712</v>
      </c>
      <c r="R407" s="13">
        <v>492961.11738443782</v>
      </c>
      <c r="S407" s="13">
        <v>486056.13872569066</v>
      </c>
      <c r="T407" s="13">
        <v>483500.43322182639</v>
      </c>
    </row>
    <row r="408" spans="1:20" x14ac:dyDescent="0.3">
      <c r="A408" s="7" t="s">
        <v>281</v>
      </c>
      <c r="B408" s="7" t="s">
        <v>755</v>
      </c>
      <c r="C408" s="7">
        <v>1302</v>
      </c>
      <c r="D408" s="7" t="s">
        <v>8</v>
      </c>
      <c r="E408" s="7">
        <v>901</v>
      </c>
      <c r="F408" s="7">
        <v>150212</v>
      </c>
      <c r="G408" s="7" t="s">
        <v>803</v>
      </c>
      <c r="H408" s="8" t="s">
        <v>788</v>
      </c>
      <c r="I408" s="13">
        <v>491894.02234403824</v>
      </c>
      <c r="J408" s="13">
        <v>492282.587721674</v>
      </c>
      <c r="K408" s="13">
        <v>489277.36586543359</v>
      </c>
      <c r="L408" s="13">
        <v>492276.24995054316</v>
      </c>
      <c r="M408" s="13">
        <v>497670.39048289089</v>
      </c>
      <c r="N408" s="13">
        <v>489740.87715465744</v>
      </c>
      <c r="O408" s="13">
        <v>486277.06436081289</v>
      </c>
      <c r="P408" s="13">
        <v>485131.70296898647</v>
      </c>
      <c r="Q408" s="13">
        <v>483707.70641202712</v>
      </c>
      <c r="R408" s="13">
        <v>492961.11738443782</v>
      </c>
      <c r="S408" s="13">
        <v>486056.13872569066</v>
      </c>
      <c r="T408" s="13">
        <v>483500.43322182639</v>
      </c>
    </row>
    <row r="409" spans="1:20" x14ac:dyDescent="0.3">
      <c r="A409" s="7" t="s">
        <v>281</v>
      </c>
      <c r="B409" s="7" t="s">
        <v>755</v>
      </c>
      <c r="C409" s="7">
        <v>1302</v>
      </c>
      <c r="D409" s="7" t="s">
        <v>8</v>
      </c>
      <c r="E409" s="7">
        <v>901</v>
      </c>
      <c r="F409" s="7">
        <v>150204</v>
      </c>
      <c r="G409" s="7" t="s">
        <v>803</v>
      </c>
      <c r="H409" s="8" t="s">
        <v>789</v>
      </c>
      <c r="I409" s="13">
        <v>491894.02234403824</v>
      </c>
      <c r="J409" s="13">
        <v>492282.587721674</v>
      </c>
      <c r="K409" s="13">
        <v>489277.36586543359</v>
      </c>
      <c r="L409" s="13">
        <v>492276.24995054316</v>
      </c>
      <c r="M409" s="13">
        <v>497670.39048289089</v>
      </c>
      <c r="N409" s="13">
        <v>489740.87715465744</v>
      </c>
      <c r="O409" s="13">
        <v>486277.06436081289</v>
      </c>
      <c r="P409" s="13">
        <v>485131.70296898647</v>
      </c>
      <c r="Q409" s="13">
        <v>483707.70641202712</v>
      </c>
      <c r="R409" s="13">
        <v>492961.11738443782</v>
      </c>
      <c r="S409" s="13">
        <v>486056.13872569066</v>
      </c>
      <c r="T409" s="13">
        <v>483500.43322182639</v>
      </c>
    </row>
    <row r="410" spans="1:20" x14ac:dyDescent="0.3">
      <c r="A410" s="7" t="s">
        <v>281</v>
      </c>
      <c r="B410" s="7" t="s">
        <v>755</v>
      </c>
      <c r="C410" s="7">
        <v>1302</v>
      </c>
      <c r="D410" s="7" t="s">
        <v>806</v>
      </c>
      <c r="E410" s="7">
        <v>901</v>
      </c>
      <c r="F410" s="7">
        <v>150208</v>
      </c>
      <c r="G410" s="7" t="s">
        <v>803</v>
      </c>
      <c r="H410" s="8" t="s">
        <v>790</v>
      </c>
      <c r="I410" s="13">
        <v>491894.02234403824</v>
      </c>
      <c r="J410" s="13">
        <v>492282.587721674</v>
      </c>
      <c r="K410" s="13">
        <v>489277.36586543359</v>
      </c>
      <c r="L410" s="13">
        <v>492276.24995054316</v>
      </c>
      <c r="M410" s="13">
        <v>497670.39048289089</v>
      </c>
      <c r="N410" s="13">
        <v>489740.87715465744</v>
      </c>
      <c r="O410" s="13">
        <v>486277.06436081289</v>
      </c>
      <c r="P410" s="13">
        <v>485131.70296898647</v>
      </c>
      <c r="Q410" s="13">
        <v>483707.70641202712</v>
      </c>
      <c r="R410" s="13">
        <v>492961.11738443782</v>
      </c>
      <c r="S410" s="13">
        <v>486056.13872569066</v>
      </c>
      <c r="T410" s="13">
        <v>483500.43322182639</v>
      </c>
    </row>
    <row r="411" spans="1:20" x14ac:dyDescent="0.3">
      <c r="A411" s="7" t="s">
        <v>281</v>
      </c>
      <c r="B411" s="7" t="s">
        <v>755</v>
      </c>
      <c r="C411" s="7">
        <v>1302</v>
      </c>
      <c r="D411" s="7" t="s">
        <v>8</v>
      </c>
      <c r="E411" s="7">
        <v>901</v>
      </c>
      <c r="F411" s="7">
        <v>150203</v>
      </c>
      <c r="G411" s="7" t="s">
        <v>803</v>
      </c>
      <c r="H411" s="8" t="s">
        <v>791</v>
      </c>
      <c r="I411" s="13">
        <v>491894.02234403824</v>
      </c>
      <c r="J411" s="13">
        <v>492282.587721674</v>
      </c>
      <c r="K411" s="13">
        <v>489277.36586543359</v>
      </c>
      <c r="L411" s="13">
        <v>492276.24995054316</v>
      </c>
      <c r="M411" s="13">
        <v>497670.39048289089</v>
      </c>
      <c r="N411" s="13">
        <v>489740.87715465744</v>
      </c>
      <c r="O411" s="13">
        <v>972554.12872162578</v>
      </c>
      <c r="P411" s="13">
        <v>970263.40593797294</v>
      </c>
      <c r="Q411" s="13">
        <v>483707.70641202712</v>
      </c>
      <c r="R411" s="13">
        <v>492961.11738443782</v>
      </c>
      <c r="S411" s="13">
        <v>486056.13872569066</v>
      </c>
      <c r="T411" s="13">
        <v>483500.43322182639</v>
      </c>
    </row>
    <row r="412" spans="1:20" x14ac:dyDescent="0.3">
      <c r="A412" s="7" t="s">
        <v>281</v>
      </c>
      <c r="B412" s="7" t="s">
        <v>755</v>
      </c>
      <c r="C412" s="7">
        <v>1302</v>
      </c>
      <c r="D412" s="7" t="s">
        <v>8</v>
      </c>
      <c r="E412" s="7">
        <v>901</v>
      </c>
      <c r="F412" s="7">
        <v>150195</v>
      </c>
      <c r="G412" s="7" t="s">
        <v>803</v>
      </c>
      <c r="H412" s="8" t="s">
        <v>792</v>
      </c>
      <c r="I412" s="13">
        <v>491894.02234403824</v>
      </c>
      <c r="J412" s="13">
        <v>984565.17544334801</v>
      </c>
      <c r="K412" s="13">
        <v>978554.73173086718</v>
      </c>
      <c r="L412" s="13">
        <v>984552.49990108632</v>
      </c>
      <c r="M412" s="13">
        <v>995340.78096578177</v>
      </c>
      <c r="N412" s="13">
        <v>979481.75430931489</v>
      </c>
      <c r="O412" s="13">
        <v>972554.12872162578</v>
      </c>
      <c r="P412" s="13">
        <v>970263.40593797294</v>
      </c>
      <c r="Q412" s="13">
        <v>967415.41282405425</v>
      </c>
      <c r="R412" s="13">
        <v>985922.23476887564</v>
      </c>
      <c r="S412" s="13">
        <v>972112.27745138132</v>
      </c>
      <c r="T412" s="13">
        <v>967000.86644365278</v>
      </c>
    </row>
    <row r="413" spans="1:20" x14ac:dyDescent="0.3">
      <c r="A413" s="7" t="s">
        <v>281</v>
      </c>
      <c r="B413" s="7" t="s">
        <v>755</v>
      </c>
      <c r="C413" s="7">
        <v>1302</v>
      </c>
      <c r="D413" s="7" t="s">
        <v>812</v>
      </c>
      <c r="E413" s="7">
        <v>901</v>
      </c>
      <c r="F413" s="7">
        <v>150063</v>
      </c>
      <c r="G413" s="7" t="s">
        <v>803</v>
      </c>
      <c r="H413" s="8" t="s">
        <v>793</v>
      </c>
      <c r="I413" s="13">
        <v>491894.02234403824</v>
      </c>
      <c r="J413" s="13">
        <v>492282.587721674</v>
      </c>
      <c r="K413" s="13">
        <v>489277.36586543359</v>
      </c>
      <c r="L413" s="13">
        <v>492276.24995054316</v>
      </c>
      <c r="M413" s="13">
        <v>497670.39048289089</v>
      </c>
      <c r="N413" s="13">
        <v>489740.87715465744</v>
      </c>
      <c r="O413" s="13">
        <v>486277.06436081289</v>
      </c>
      <c r="P413" s="13">
        <v>485131.70296898647</v>
      </c>
      <c r="Q413" s="13">
        <v>483707.70641202712</v>
      </c>
      <c r="R413" s="13">
        <v>492961.11738443782</v>
      </c>
      <c r="S413" s="13">
        <v>486056.13872569066</v>
      </c>
      <c r="T413" s="13">
        <v>483500.43322182639</v>
      </c>
    </row>
    <row r="414" spans="1:20" x14ac:dyDescent="0.3">
      <c r="A414" s="7" t="s">
        <v>281</v>
      </c>
      <c r="B414" s="7" t="s">
        <v>755</v>
      </c>
      <c r="C414" s="7">
        <v>1302</v>
      </c>
      <c r="D414" s="7" t="s">
        <v>8</v>
      </c>
      <c r="E414" s="7">
        <v>901</v>
      </c>
      <c r="F414" s="7">
        <v>150131</v>
      </c>
      <c r="G414" s="7" t="s">
        <v>803</v>
      </c>
      <c r="H414" s="8" t="s">
        <v>794</v>
      </c>
      <c r="I414" s="13">
        <v>491894.02234403824</v>
      </c>
      <c r="J414" s="13">
        <v>492282.587721674</v>
      </c>
      <c r="K414" s="13">
        <v>489277.36586543359</v>
      </c>
      <c r="L414" s="13">
        <v>492276.24995054316</v>
      </c>
      <c r="M414" s="13">
        <v>497670.39048289089</v>
      </c>
      <c r="N414" s="13">
        <v>489740.87715465744</v>
      </c>
      <c r="O414" s="13">
        <v>486277.06436081289</v>
      </c>
      <c r="P414" s="13">
        <v>485131.70296898647</v>
      </c>
      <c r="Q414" s="13">
        <v>483707.70641202712</v>
      </c>
      <c r="R414" s="13">
        <v>492961.11738443782</v>
      </c>
      <c r="S414" s="13">
        <v>486056.13872569066</v>
      </c>
      <c r="T414" s="13">
        <v>483500.43322182639</v>
      </c>
    </row>
    <row r="415" spans="1:20" x14ac:dyDescent="0.3">
      <c r="A415" s="7" t="s">
        <v>281</v>
      </c>
      <c r="B415" s="7" t="s">
        <v>755</v>
      </c>
      <c r="C415" s="7">
        <v>1302</v>
      </c>
      <c r="D415" s="7" t="s">
        <v>806</v>
      </c>
      <c r="E415" s="7">
        <v>901</v>
      </c>
      <c r="F415" s="7">
        <v>150211</v>
      </c>
      <c r="G415" s="7" t="s">
        <v>803</v>
      </c>
      <c r="H415" s="8" t="s">
        <v>795</v>
      </c>
      <c r="I415" s="13">
        <v>491894.02234403824</v>
      </c>
      <c r="J415" s="13">
        <v>492282.587721674</v>
      </c>
      <c r="K415" s="13">
        <v>978554.73173086718</v>
      </c>
      <c r="L415" s="13">
        <v>984552.49990108632</v>
      </c>
      <c r="M415" s="13">
        <v>995340.78096578177</v>
      </c>
      <c r="N415" s="13">
        <v>979481.75430931489</v>
      </c>
      <c r="O415" s="13">
        <v>972554.12872162578</v>
      </c>
      <c r="P415" s="13">
        <v>970263.40593797294</v>
      </c>
      <c r="Q415" s="13">
        <v>967415.41282405425</v>
      </c>
      <c r="R415" s="13">
        <v>985922.23476887564</v>
      </c>
      <c r="S415" s="13">
        <v>972112.27745138132</v>
      </c>
      <c r="T415" s="13">
        <v>967000.86644365278</v>
      </c>
    </row>
    <row r="416" spans="1:20" x14ac:dyDescent="0.3">
      <c r="A416" s="7" t="s">
        <v>281</v>
      </c>
      <c r="B416" s="7" t="s">
        <v>755</v>
      </c>
      <c r="C416" s="7">
        <v>1302</v>
      </c>
      <c r="D416" s="7" t="s">
        <v>8</v>
      </c>
      <c r="E416" s="7">
        <v>901</v>
      </c>
      <c r="F416" s="7">
        <v>150194</v>
      </c>
      <c r="G416" s="7" t="s">
        <v>803</v>
      </c>
      <c r="H416" s="8" t="s">
        <v>796</v>
      </c>
      <c r="I416" s="13">
        <v>491894.02234403824</v>
      </c>
      <c r="J416" s="13">
        <v>492282.587721674</v>
      </c>
      <c r="K416" s="13">
        <v>489277.36586543359</v>
      </c>
      <c r="L416" s="13">
        <v>984552.49990108632</v>
      </c>
      <c r="M416" s="13">
        <v>995340.78096578177</v>
      </c>
      <c r="N416" s="13">
        <v>979481.75430931489</v>
      </c>
      <c r="O416" s="13">
        <v>972554.12872162578</v>
      </c>
      <c r="P416" s="13">
        <v>970263.40593797294</v>
      </c>
      <c r="Q416" s="13">
        <v>967415.41282405425</v>
      </c>
      <c r="R416" s="13">
        <v>985922.23476887564</v>
      </c>
      <c r="S416" s="13">
        <v>972112.27745138132</v>
      </c>
      <c r="T416" s="13">
        <v>967000.86644365278</v>
      </c>
    </row>
    <row r="417" spans="1:20" x14ac:dyDescent="0.3">
      <c r="A417" s="7" t="s">
        <v>281</v>
      </c>
      <c r="B417" s="7" t="s">
        <v>755</v>
      </c>
      <c r="C417" s="7">
        <v>1302</v>
      </c>
      <c r="D417" s="7" t="s">
        <v>8</v>
      </c>
      <c r="E417" s="7">
        <v>901</v>
      </c>
      <c r="F417" s="7">
        <v>110928</v>
      </c>
      <c r="G417" s="7" t="s">
        <v>803</v>
      </c>
      <c r="H417" s="8" t="s">
        <v>797</v>
      </c>
      <c r="I417" s="13">
        <v>983788.04468807648</v>
      </c>
      <c r="J417" s="13">
        <v>984565.17544334801</v>
      </c>
      <c r="K417" s="13">
        <v>978554.73173086718</v>
      </c>
      <c r="L417" s="13">
        <v>1476828.7498516294</v>
      </c>
      <c r="M417" s="13">
        <v>1493011.1714486727</v>
      </c>
      <c r="N417" s="13">
        <v>1469222.6314639722</v>
      </c>
      <c r="O417" s="13">
        <v>1458831.1930824385</v>
      </c>
      <c r="P417" s="13">
        <v>1455395.1089069594</v>
      </c>
      <c r="Q417" s="13">
        <v>1934830.8256481085</v>
      </c>
      <c r="R417" s="13">
        <v>1971844.4695377513</v>
      </c>
      <c r="S417" s="13">
        <v>1944224.5549027626</v>
      </c>
      <c r="T417" s="13">
        <v>1934001.7328873056</v>
      </c>
    </row>
    <row r="418" spans="1:20" x14ac:dyDescent="0.3">
      <c r="A418" s="7" t="s">
        <v>281</v>
      </c>
      <c r="B418" s="7" t="s">
        <v>755</v>
      </c>
      <c r="C418" s="7">
        <v>1302</v>
      </c>
      <c r="D418" s="7" t="s">
        <v>8</v>
      </c>
      <c r="E418" s="7">
        <v>901</v>
      </c>
      <c r="F418" s="7">
        <v>150187</v>
      </c>
      <c r="G418" s="7" t="s">
        <v>803</v>
      </c>
      <c r="H418" s="8" t="s">
        <v>798</v>
      </c>
      <c r="I418" s="13">
        <v>1475682.0670321146</v>
      </c>
      <c r="J418" s="13">
        <v>1476847.763165022</v>
      </c>
      <c r="K418" s="13">
        <v>1957109.4634617344</v>
      </c>
      <c r="L418" s="13">
        <v>2461381.2497527157</v>
      </c>
      <c r="M418" s="13">
        <v>2488351.9524144544</v>
      </c>
      <c r="N418" s="13">
        <v>2448704.3857732872</v>
      </c>
      <c r="O418" s="13">
        <v>2431385.3218040643</v>
      </c>
      <c r="P418" s="13">
        <v>2425658.5148449326</v>
      </c>
      <c r="Q418" s="13">
        <v>2902246.2384721627</v>
      </c>
      <c r="R418" s="13">
        <v>2464805.5869221892</v>
      </c>
      <c r="S418" s="13">
        <v>3402392.9710798347</v>
      </c>
      <c r="T418" s="13">
        <v>3868003.4657746111</v>
      </c>
    </row>
    <row r="419" spans="1:20" x14ac:dyDescent="0.3">
      <c r="A419" s="7" t="s">
        <v>281</v>
      </c>
      <c r="B419" s="7" t="s">
        <v>755</v>
      </c>
      <c r="C419" s="7">
        <v>1302</v>
      </c>
      <c r="D419" s="7" t="s">
        <v>8</v>
      </c>
      <c r="E419" s="7">
        <v>901</v>
      </c>
      <c r="F419" s="7">
        <v>150030</v>
      </c>
      <c r="G419" s="7" t="s">
        <v>803</v>
      </c>
      <c r="H419" s="8" t="s">
        <v>799</v>
      </c>
      <c r="I419" s="13">
        <v>491894.02234403824</v>
      </c>
      <c r="J419" s="13">
        <v>492282.587721674</v>
      </c>
      <c r="K419" s="13">
        <v>489277.36586543359</v>
      </c>
      <c r="L419" s="13">
        <v>492276.24995054316</v>
      </c>
      <c r="M419" s="13">
        <v>497670.39048289089</v>
      </c>
      <c r="N419" s="13">
        <v>489740.87715465744</v>
      </c>
      <c r="O419" s="13">
        <v>486277.06436081289</v>
      </c>
      <c r="P419" s="13">
        <v>485131.70296898647</v>
      </c>
      <c r="Q419" s="13">
        <v>483707.70641202712</v>
      </c>
      <c r="R419" s="13">
        <v>492961.11738443782</v>
      </c>
      <c r="S419" s="13">
        <v>486056.13872569066</v>
      </c>
      <c r="T419" s="13">
        <v>483500.43322182639</v>
      </c>
    </row>
    <row r="420" spans="1:20" x14ac:dyDescent="0.3">
      <c r="A420" s="7" t="s">
        <v>281</v>
      </c>
      <c r="B420" s="7" t="s">
        <v>755</v>
      </c>
      <c r="C420" s="7">
        <v>1302</v>
      </c>
      <c r="D420" s="7" t="s">
        <v>8</v>
      </c>
      <c r="E420" s="7">
        <v>901</v>
      </c>
      <c r="F420" s="7">
        <v>150186</v>
      </c>
      <c r="G420" s="7" t="s">
        <v>803</v>
      </c>
      <c r="H420" s="8" t="s">
        <v>800</v>
      </c>
      <c r="I420" s="13">
        <v>491894.02234403824</v>
      </c>
      <c r="J420" s="13">
        <v>492282.587721674</v>
      </c>
      <c r="K420" s="13">
        <v>489277.36586543359</v>
      </c>
      <c r="L420" s="13">
        <v>492276.24995054316</v>
      </c>
      <c r="M420" s="13">
        <v>497670.39048289089</v>
      </c>
      <c r="N420" s="13">
        <v>489740.87715465744</v>
      </c>
      <c r="O420" s="13">
        <v>486277.06436081289</v>
      </c>
      <c r="P420" s="13">
        <v>485131.70296898647</v>
      </c>
      <c r="Q420" s="13">
        <v>483707.70641202712</v>
      </c>
      <c r="R420" s="13">
        <v>492961.11738443782</v>
      </c>
      <c r="S420" s="13">
        <v>486056.13872569066</v>
      </c>
      <c r="T420" s="13">
        <v>483500.43322182639</v>
      </c>
    </row>
    <row r="421" spans="1:20" x14ac:dyDescent="0.3">
      <c r="A421" s="7" t="s">
        <v>281</v>
      </c>
      <c r="B421" s="7" t="s">
        <v>755</v>
      </c>
      <c r="C421" s="7">
        <v>1302</v>
      </c>
      <c r="D421" s="7" t="s">
        <v>8</v>
      </c>
      <c r="E421" s="7">
        <v>901</v>
      </c>
      <c r="F421" s="7">
        <v>150130</v>
      </c>
      <c r="G421" s="7" t="s">
        <v>803</v>
      </c>
      <c r="H421" s="8" t="s">
        <v>801</v>
      </c>
      <c r="I421" s="13">
        <v>491894.02234403824</v>
      </c>
      <c r="J421" s="13">
        <v>492282.587721674</v>
      </c>
      <c r="K421" s="13">
        <v>489277.36586543359</v>
      </c>
      <c r="L421" s="13">
        <v>492276.24995054316</v>
      </c>
      <c r="M421" s="13">
        <v>497670.39048289089</v>
      </c>
      <c r="N421" s="13">
        <v>489740.87715465744</v>
      </c>
      <c r="O421" s="13">
        <v>486277.06436081289</v>
      </c>
      <c r="P421" s="13">
        <v>485131.70296898647</v>
      </c>
      <c r="Q421" s="13">
        <v>483707.70641202712</v>
      </c>
      <c r="R421" s="13">
        <v>492961.11738443782</v>
      </c>
      <c r="S421" s="13">
        <v>486056.13872569066</v>
      </c>
      <c r="T421" s="13">
        <v>483500.43322182639</v>
      </c>
    </row>
    <row r="422" spans="1:20" x14ac:dyDescent="0.3">
      <c r="A422" s="7" t="s">
        <v>281</v>
      </c>
      <c r="B422" s="7" t="s">
        <v>755</v>
      </c>
      <c r="C422" s="7">
        <v>1302</v>
      </c>
      <c r="D422" s="7" t="s">
        <v>252</v>
      </c>
      <c r="E422" s="7">
        <v>999</v>
      </c>
      <c r="F422" s="7" t="s">
        <v>252</v>
      </c>
      <c r="G422" s="7" t="s">
        <v>803</v>
      </c>
      <c r="H422" s="8" t="s">
        <v>290</v>
      </c>
      <c r="I422" s="13">
        <v>2459470.1117201913</v>
      </c>
      <c r="J422" s="13">
        <v>2953695.526330044</v>
      </c>
      <c r="K422" s="13">
        <v>489277.36586543359</v>
      </c>
      <c r="L422" s="13">
        <v>3938209.9996043453</v>
      </c>
      <c r="M422" s="13">
        <v>497670.39048289089</v>
      </c>
      <c r="N422" s="13">
        <v>979481.75430931489</v>
      </c>
      <c r="O422" s="13">
        <v>972554.12872162578</v>
      </c>
      <c r="P422" s="13">
        <v>970263.40593797294</v>
      </c>
      <c r="Q422" s="13">
        <v>1451123.1192360814</v>
      </c>
      <c r="R422" s="13">
        <v>1478883.3521533133</v>
      </c>
      <c r="S422" s="13">
        <v>1458168.4161770719</v>
      </c>
      <c r="T422" s="13">
        <v>1450501.2996654792</v>
      </c>
    </row>
    <row r="423" spans="1:20" x14ac:dyDescent="0.3">
      <c r="A423" s="7" t="s">
        <v>281</v>
      </c>
      <c r="B423" s="7" t="s">
        <v>910</v>
      </c>
      <c r="C423" s="7">
        <v>1303</v>
      </c>
      <c r="D423" s="7" t="s">
        <v>924</v>
      </c>
      <c r="E423" s="7">
        <v>913</v>
      </c>
      <c r="F423" s="7">
        <v>110025</v>
      </c>
      <c r="G423" s="7" t="s">
        <v>911</v>
      </c>
      <c r="H423" s="8" t="s">
        <v>813</v>
      </c>
      <c r="I423" s="13">
        <v>32087875.348684236</v>
      </c>
      <c r="J423" s="13">
        <v>37067110.528631061</v>
      </c>
      <c r="K423" s="13">
        <v>23353396.624548011</v>
      </c>
      <c r="L423" s="13">
        <v>36816837.075749435</v>
      </c>
      <c r="M423" s="13">
        <v>36636203.289149985</v>
      </c>
      <c r="N423" s="13">
        <v>33601002.377411135</v>
      </c>
      <c r="O423" s="13">
        <v>36025576.059217893</v>
      </c>
      <c r="P423" s="13">
        <v>31653189.992426936</v>
      </c>
      <c r="Q423" s="13">
        <v>45165015.203474045</v>
      </c>
      <c r="R423" s="13">
        <v>41391651.767962985</v>
      </c>
      <c r="S423" s="13">
        <v>69898757.691785932</v>
      </c>
      <c r="T423" s="13">
        <v>65594072.441543877</v>
      </c>
    </row>
    <row r="424" spans="1:20" x14ac:dyDescent="0.3">
      <c r="A424" s="7" t="s">
        <v>281</v>
      </c>
      <c r="B424" s="7" t="s">
        <v>910</v>
      </c>
      <c r="C424" s="7">
        <v>1303</v>
      </c>
      <c r="D424" s="7" t="s">
        <v>925</v>
      </c>
      <c r="E424" s="7">
        <v>913</v>
      </c>
      <c r="F424" s="7">
        <v>111370</v>
      </c>
      <c r="G424" s="7" t="s">
        <v>911</v>
      </c>
      <c r="H424" s="8" t="s">
        <v>814</v>
      </c>
      <c r="I424" s="13">
        <v>0</v>
      </c>
      <c r="J424" s="13">
        <v>0</v>
      </c>
      <c r="K424" s="13">
        <v>1868271.7299638409</v>
      </c>
      <c r="L424" s="13">
        <v>2761262.7806812078</v>
      </c>
      <c r="M424" s="13">
        <v>2747715.246686249</v>
      </c>
      <c r="N424" s="13">
        <v>2688080.1901928908</v>
      </c>
      <c r="O424" s="13">
        <v>2701918.204441342</v>
      </c>
      <c r="P424" s="13">
        <v>452188.4284632419</v>
      </c>
      <c r="Q424" s="13">
        <v>2709900.9122084426</v>
      </c>
      <c r="R424" s="13">
        <v>1839628.9674650214</v>
      </c>
      <c r="S424" s="13">
        <v>4659917.1794523951</v>
      </c>
      <c r="T424" s="13">
        <v>4652061.8752867999</v>
      </c>
    </row>
    <row r="425" spans="1:20" x14ac:dyDescent="0.3">
      <c r="A425" s="7" t="s">
        <v>281</v>
      </c>
      <c r="B425" s="7" t="s">
        <v>910</v>
      </c>
      <c r="C425" s="7">
        <v>1303</v>
      </c>
      <c r="D425" s="7" t="s">
        <v>926</v>
      </c>
      <c r="E425" s="7">
        <v>913</v>
      </c>
      <c r="F425" s="7">
        <v>111156</v>
      </c>
      <c r="G425" s="7" t="s">
        <v>911</v>
      </c>
      <c r="H425" s="8" t="s">
        <v>815</v>
      </c>
      <c r="I425" s="13">
        <v>1375194.6578007529</v>
      </c>
      <c r="J425" s="13">
        <v>1390016.6448236646</v>
      </c>
      <c r="K425" s="13">
        <v>1401203.7974728807</v>
      </c>
      <c r="L425" s="13">
        <v>1380631.3903406039</v>
      </c>
      <c r="M425" s="13">
        <v>1373857.6233431245</v>
      </c>
      <c r="N425" s="13">
        <v>1344040.0950964454</v>
      </c>
      <c r="O425" s="13">
        <v>1350959.102220671</v>
      </c>
      <c r="P425" s="13">
        <v>1356565.2853897258</v>
      </c>
      <c r="Q425" s="13">
        <v>1354950.4561042213</v>
      </c>
      <c r="R425" s="13">
        <v>1379721.725598766</v>
      </c>
      <c r="S425" s="13">
        <v>1397975.1538357185</v>
      </c>
      <c r="T425" s="13">
        <v>1395618.56258604</v>
      </c>
    </row>
    <row r="426" spans="1:20" x14ac:dyDescent="0.3">
      <c r="A426" s="7" t="s">
        <v>281</v>
      </c>
      <c r="B426" s="7" t="s">
        <v>910</v>
      </c>
      <c r="C426" s="7">
        <v>1303</v>
      </c>
      <c r="D426" s="7" t="s">
        <v>927</v>
      </c>
      <c r="E426" s="7">
        <v>901</v>
      </c>
      <c r="F426" s="7">
        <v>131392</v>
      </c>
      <c r="G426" s="7" t="s">
        <v>911</v>
      </c>
      <c r="H426" s="8" t="s">
        <v>816</v>
      </c>
      <c r="I426" s="13">
        <v>458398.21926691767</v>
      </c>
      <c r="J426" s="13">
        <v>463338.88160788821</v>
      </c>
      <c r="K426" s="13">
        <v>467067.93249096023</v>
      </c>
      <c r="L426" s="13">
        <v>460210.46344686794</v>
      </c>
      <c r="M426" s="13">
        <v>457952.54111437482</v>
      </c>
      <c r="N426" s="13">
        <v>448013.36503214849</v>
      </c>
      <c r="O426" s="13">
        <v>450319.70074022363</v>
      </c>
      <c r="P426" s="13">
        <v>452188.4284632419</v>
      </c>
      <c r="Q426" s="13">
        <v>451650.15203474049</v>
      </c>
      <c r="R426" s="13">
        <v>919814.48373251071</v>
      </c>
      <c r="S426" s="13">
        <v>465991.71794523951</v>
      </c>
      <c r="T426" s="13">
        <v>930412.37505735992</v>
      </c>
    </row>
    <row r="427" spans="1:20" x14ac:dyDescent="0.3">
      <c r="A427" s="7" t="s">
        <v>281</v>
      </c>
      <c r="B427" s="7" t="s">
        <v>910</v>
      </c>
      <c r="C427" s="7">
        <v>1303</v>
      </c>
      <c r="D427" s="7" t="s">
        <v>927</v>
      </c>
      <c r="E427" s="7">
        <v>901</v>
      </c>
      <c r="F427" s="7">
        <v>111492</v>
      </c>
      <c r="G427" s="7" t="s">
        <v>911</v>
      </c>
      <c r="H427" s="8" t="s">
        <v>817</v>
      </c>
      <c r="I427" s="13">
        <v>916796.43853383535</v>
      </c>
      <c r="J427" s="13">
        <v>926677.76321577642</v>
      </c>
      <c r="K427" s="13">
        <v>934135.86498192046</v>
      </c>
      <c r="L427" s="13">
        <v>1380631.3903406039</v>
      </c>
      <c r="M427" s="13">
        <v>1373857.6233431245</v>
      </c>
      <c r="N427" s="13">
        <v>448013.36503214849</v>
      </c>
      <c r="O427" s="13">
        <v>450319.70074022363</v>
      </c>
      <c r="P427" s="13">
        <v>452188.4284632419</v>
      </c>
      <c r="Q427" s="13">
        <v>903300.30406948098</v>
      </c>
      <c r="R427" s="13">
        <v>459907.24186625535</v>
      </c>
      <c r="S427" s="13">
        <v>465991.71794523951</v>
      </c>
      <c r="T427" s="13">
        <v>930412.37505735992</v>
      </c>
    </row>
    <row r="428" spans="1:20" x14ac:dyDescent="0.3">
      <c r="A428" s="7" t="s">
        <v>281</v>
      </c>
      <c r="B428" s="7" t="s">
        <v>910</v>
      </c>
      <c r="C428" s="7">
        <v>1303</v>
      </c>
      <c r="D428" s="7" t="s">
        <v>927</v>
      </c>
      <c r="E428" s="7">
        <v>901</v>
      </c>
      <c r="F428" s="7">
        <v>111394</v>
      </c>
      <c r="G428" s="7" t="s">
        <v>911</v>
      </c>
      <c r="H428" s="8" t="s">
        <v>818</v>
      </c>
      <c r="I428" s="13">
        <v>1375194.6578007529</v>
      </c>
      <c r="J428" s="13">
        <v>1390016.6448236646</v>
      </c>
      <c r="K428" s="13">
        <v>1401203.7974728807</v>
      </c>
      <c r="L428" s="13">
        <v>1840841.8537874718</v>
      </c>
      <c r="M428" s="13">
        <v>2289762.705571874</v>
      </c>
      <c r="N428" s="13">
        <v>2240066.8251607427</v>
      </c>
      <c r="O428" s="13">
        <v>2251598.5037011183</v>
      </c>
      <c r="P428" s="13">
        <v>2260942.1423162096</v>
      </c>
      <c r="Q428" s="13">
        <v>2258250.7601737021</v>
      </c>
      <c r="R428" s="13">
        <v>2299536.2093312768</v>
      </c>
      <c r="S428" s="13">
        <v>2329958.5897261975</v>
      </c>
      <c r="T428" s="13">
        <v>2326030.9376433999</v>
      </c>
    </row>
    <row r="429" spans="1:20" x14ac:dyDescent="0.3">
      <c r="A429" s="7" t="s">
        <v>281</v>
      </c>
      <c r="B429" s="7" t="s">
        <v>910</v>
      </c>
      <c r="C429" s="7">
        <v>1303</v>
      </c>
      <c r="D429" s="7" t="s">
        <v>927</v>
      </c>
      <c r="E429" s="7">
        <v>901</v>
      </c>
      <c r="F429" s="7">
        <v>111395</v>
      </c>
      <c r="G429" s="7" t="s">
        <v>911</v>
      </c>
      <c r="H429" s="8" t="s">
        <v>819</v>
      </c>
      <c r="I429" s="13">
        <v>1833592.8770676707</v>
      </c>
      <c r="J429" s="13">
        <v>1853355.5264315528</v>
      </c>
      <c r="K429" s="13">
        <v>1868271.7299638409</v>
      </c>
      <c r="L429" s="13">
        <v>2301052.3172343397</v>
      </c>
      <c r="M429" s="13">
        <v>2289762.705571874</v>
      </c>
      <c r="N429" s="13">
        <v>2240066.8251607427</v>
      </c>
      <c r="O429" s="13">
        <v>2251598.5037011183</v>
      </c>
      <c r="P429" s="13">
        <v>2260942.1423162096</v>
      </c>
      <c r="Q429" s="13">
        <v>2258250.7601737021</v>
      </c>
      <c r="R429" s="13">
        <v>1839628.9674650214</v>
      </c>
      <c r="S429" s="13">
        <v>1863966.871780958</v>
      </c>
      <c r="T429" s="13">
        <v>1860824.7501147198</v>
      </c>
    </row>
    <row r="430" spans="1:20" x14ac:dyDescent="0.3">
      <c r="A430" s="7" t="s">
        <v>281</v>
      </c>
      <c r="B430" s="7" t="s">
        <v>910</v>
      </c>
      <c r="C430" s="7">
        <v>1303</v>
      </c>
      <c r="D430" s="7" t="s">
        <v>927</v>
      </c>
      <c r="E430" s="7">
        <v>901</v>
      </c>
      <c r="F430" s="7">
        <v>111452</v>
      </c>
      <c r="G430" s="7" t="s">
        <v>911</v>
      </c>
      <c r="H430" s="8" t="s">
        <v>820</v>
      </c>
      <c r="I430" s="13">
        <v>2750389.3156015058</v>
      </c>
      <c r="J430" s="13">
        <v>2780033.2896473291</v>
      </c>
      <c r="K430" s="13">
        <v>2802407.5949457614</v>
      </c>
      <c r="L430" s="13">
        <v>2761262.7806812078</v>
      </c>
      <c r="M430" s="13">
        <v>2747715.246686249</v>
      </c>
      <c r="N430" s="13">
        <v>2688080.1901928908</v>
      </c>
      <c r="O430" s="13">
        <v>2701918.204441342</v>
      </c>
      <c r="P430" s="13">
        <v>2713130.5707794516</v>
      </c>
      <c r="Q430" s="13">
        <v>2709900.9122084426</v>
      </c>
      <c r="R430" s="13">
        <v>2759443.451197532</v>
      </c>
      <c r="S430" s="13">
        <v>2795950.307671437</v>
      </c>
      <c r="T430" s="13">
        <v>2791237.12517208</v>
      </c>
    </row>
    <row r="431" spans="1:20" x14ac:dyDescent="0.3">
      <c r="A431" s="7" t="s">
        <v>281</v>
      </c>
      <c r="B431" s="7" t="s">
        <v>910</v>
      </c>
      <c r="C431" s="7">
        <v>1303</v>
      </c>
      <c r="D431" s="7" t="s">
        <v>927</v>
      </c>
      <c r="E431" s="7">
        <v>901</v>
      </c>
      <c r="F431" s="7">
        <v>111016</v>
      </c>
      <c r="G431" s="7" t="s">
        <v>911</v>
      </c>
      <c r="H431" s="8" t="s">
        <v>821</v>
      </c>
      <c r="I431" s="13">
        <v>1833592.8770676707</v>
      </c>
      <c r="J431" s="13">
        <v>1853355.5264315528</v>
      </c>
      <c r="K431" s="13">
        <v>1868271.7299638409</v>
      </c>
      <c r="L431" s="13">
        <v>1840841.8537874718</v>
      </c>
      <c r="M431" s="13">
        <v>1831810.1644574993</v>
      </c>
      <c r="N431" s="13">
        <v>2240066.8251607427</v>
      </c>
      <c r="O431" s="13">
        <v>2251598.5037011183</v>
      </c>
      <c r="P431" s="13">
        <v>2713130.5707794516</v>
      </c>
      <c r="Q431" s="13">
        <v>2258250.7601737021</v>
      </c>
      <c r="R431" s="13">
        <v>2299536.2093312768</v>
      </c>
      <c r="S431" s="13">
        <v>2329958.5897261975</v>
      </c>
      <c r="T431" s="13">
        <v>2326030.9376433999</v>
      </c>
    </row>
    <row r="432" spans="1:20" x14ac:dyDescent="0.3">
      <c r="A432" s="7" t="s">
        <v>281</v>
      </c>
      <c r="B432" s="7" t="s">
        <v>910</v>
      </c>
      <c r="C432" s="7">
        <v>1303</v>
      </c>
      <c r="D432" s="7" t="s">
        <v>927</v>
      </c>
      <c r="E432" s="7">
        <v>901</v>
      </c>
      <c r="F432" s="7">
        <v>111083</v>
      </c>
      <c r="G432" s="7" t="s">
        <v>911</v>
      </c>
      <c r="H432" s="8" t="s">
        <v>822</v>
      </c>
      <c r="I432" s="13">
        <v>2291991.0963345882</v>
      </c>
      <c r="J432" s="13">
        <v>2316694.4080394413</v>
      </c>
      <c r="K432" s="13">
        <v>2335339.6624548011</v>
      </c>
      <c r="L432" s="13">
        <v>2761262.7806812078</v>
      </c>
      <c r="M432" s="13">
        <v>2747715.246686249</v>
      </c>
      <c r="N432" s="13">
        <v>2688080.1901928908</v>
      </c>
      <c r="O432" s="13">
        <v>2701918.204441342</v>
      </c>
      <c r="P432" s="13">
        <v>2713130.5707794516</v>
      </c>
      <c r="Q432" s="13">
        <v>2709900.9122084426</v>
      </c>
      <c r="R432" s="13">
        <v>2759443.451197532</v>
      </c>
      <c r="S432" s="13">
        <v>2795950.307671437</v>
      </c>
      <c r="T432" s="13">
        <v>2791237.12517208</v>
      </c>
    </row>
    <row r="433" spans="1:20" x14ac:dyDescent="0.3">
      <c r="A433" s="7" t="s">
        <v>281</v>
      </c>
      <c r="B433" s="7" t="s">
        <v>910</v>
      </c>
      <c r="C433" s="7">
        <v>1303</v>
      </c>
      <c r="D433" s="7" t="s">
        <v>927</v>
      </c>
      <c r="E433" s="7">
        <v>901</v>
      </c>
      <c r="F433" s="7">
        <v>111398</v>
      </c>
      <c r="G433" s="7" t="s">
        <v>911</v>
      </c>
      <c r="H433" s="8" t="s">
        <v>823</v>
      </c>
      <c r="I433" s="13">
        <v>458398.21926691767</v>
      </c>
      <c r="J433" s="13">
        <v>463338.88160788821</v>
      </c>
      <c r="K433" s="13">
        <v>467067.93249096023</v>
      </c>
      <c r="L433" s="13">
        <v>460210.46344686794</v>
      </c>
      <c r="M433" s="13">
        <v>457952.54111437482</v>
      </c>
      <c r="N433" s="13">
        <v>448013.36503214849</v>
      </c>
      <c r="O433" s="13">
        <v>450319.70074022363</v>
      </c>
      <c r="P433" s="13">
        <v>452188.4284632419</v>
      </c>
      <c r="Q433" s="13">
        <v>451650.15203474049</v>
      </c>
      <c r="R433" s="13">
        <v>459907.24186625535</v>
      </c>
      <c r="S433" s="13">
        <v>465991.71794523951</v>
      </c>
      <c r="T433" s="13">
        <v>1395618.56258604</v>
      </c>
    </row>
    <row r="434" spans="1:20" x14ac:dyDescent="0.3">
      <c r="A434" s="7" t="s">
        <v>281</v>
      </c>
      <c r="B434" s="7" t="s">
        <v>910</v>
      </c>
      <c r="C434" s="7">
        <v>1303</v>
      </c>
      <c r="D434" s="7" t="s">
        <v>927</v>
      </c>
      <c r="E434" s="7">
        <v>901</v>
      </c>
      <c r="F434" s="7">
        <v>111400</v>
      </c>
      <c r="G434" s="7" t="s">
        <v>911</v>
      </c>
      <c r="H434" s="8" t="s">
        <v>824</v>
      </c>
      <c r="I434" s="13">
        <v>458398.21926691767</v>
      </c>
      <c r="J434" s="13">
        <v>463338.88160788821</v>
      </c>
      <c r="K434" s="13">
        <v>467067.93249096023</v>
      </c>
      <c r="L434" s="13">
        <v>460210.46344686794</v>
      </c>
      <c r="M434" s="13">
        <v>915905.08222874964</v>
      </c>
      <c r="N434" s="13">
        <v>896026.73006429698</v>
      </c>
      <c r="O434" s="13">
        <v>900639.40148044727</v>
      </c>
      <c r="P434" s="13">
        <v>904376.8569264838</v>
      </c>
      <c r="Q434" s="13">
        <v>451650.15203474049</v>
      </c>
      <c r="R434" s="13">
        <v>459907.24186625535</v>
      </c>
      <c r="S434" s="13">
        <v>465991.71794523951</v>
      </c>
      <c r="T434" s="13">
        <v>930412.37505735992</v>
      </c>
    </row>
    <row r="435" spans="1:20" x14ac:dyDescent="0.3">
      <c r="A435" s="7" t="s">
        <v>281</v>
      </c>
      <c r="B435" s="7" t="s">
        <v>910</v>
      </c>
      <c r="C435" s="7">
        <v>1303</v>
      </c>
      <c r="D435" s="7" t="s">
        <v>927</v>
      </c>
      <c r="E435" s="7">
        <v>901</v>
      </c>
      <c r="F435" s="7">
        <v>111397</v>
      </c>
      <c r="G435" s="7" t="s">
        <v>911</v>
      </c>
      <c r="H435" s="8" t="s">
        <v>825</v>
      </c>
      <c r="I435" s="13">
        <v>458398.21926691767</v>
      </c>
      <c r="J435" s="13">
        <v>926677.76321577642</v>
      </c>
      <c r="K435" s="13">
        <v>467067.93249096023</v>
      </c>
      <c r="L435" s="13">
        <v>920420.92689373589</v>
      </c>
      <c r="M435" s="13">
        <v>915905.08222874964</v>
      </c>
      <c r="N435" s="13">
        <v>896026.73006429698</v>
      </c>
      <c r="O435" s="13">
        <v>900639.40148044727</v>
      </c>
      <c r="P435" s="13">
        <v>904376.8569264838</v>
      </c>
      <c r="Q435" s="13">
        <v>903300.30406948098</v>
      </c>
      <c r="R435" s="13">
        <v>459907.24186625535</v>
      </c>
      <c r="S435" s="13">
        <v>465991.71794523951</v>
      </c>
      <c r="T435" s="13">
        <v>930412.37505735992</v>
      </c>
    </row>
    <row r="436" spans="1:20" x14ac:dyDescent="0.3">
      <c r="A436" s="7" t="s">
        <v>281</v>
      </c>
      <c r="B436" s="7" t="s">
        <v>910</v>
      </c>
      <c r="C436" s="7">
        <v>1303</v>
      </c>
      <c r="D436" s="7" t="s">
        <v>927</v>
      </c>
      <c r="E436" s="7">
        <v>901</v>
      </c>
      <c r="F436" s="7">
        <v>111496</v>
      </c>
      <c r="G436" s="7" t="s">
        <v>911</v>
      </c>
      <c r="H436" s="8" t="s">
        <v>826</v>
      </c>
      <c r="I436" s="13">
        <v>458398.21926691767</v>
      </c>
      <c r="J436" s="13">
        <v>463338.88160788821</v>
      </c>
      <c r="K436" s="13">
        <v>467067.93249096023</v>
      </c>
      <c r="L436" s="13">
        <v>460210.46344686794</v>
      </c>
      <c r="M436" s="13">
        <v>457952.54111437482</v>
      </c>
      <c r="N436" s="13">
        <v>448013.36503214849</v>
      </c>
      <c r="O436" s="13">
        <v>450319.70074022363</v>
      </c>
      <c r="P436" s="13">
        <v>452188.4284632419</v>
      </c>
      <c r="Q436" s="13">
        <v>451650.15203474049</v>
      </c>
      <c r="R436" s="13">
        <v>459907.24186625535</v>
      </c>
      <c r="S436" s="13">
        <v>465991.71794523951</v>
      </c>
      <c r="T436" s="13">
        <v>930412.37505735992</v>
      </c>
    </row>
    <row r="437" spans="1:20" x14ac:dyDescent="0.3">
      <c r="A437" s="7" t="s">
        <v>281</v>
      </c>
      <c r="B437" s="7" t="s">
        <v>910</v>
      </c>
      <c r="C437" s="7">
        <v>1303</v>
      </c>
      <c r="D437" s="7" t="s">
        <v>927</v>
      </c>
      <c r="E437" s="7">
        <v>901</v>
      </c>
      <c r="F437" s="7">
        <v>111568</v>
      </c>
      <c r="G437" s="7" t="s">
        <v>911</v>
      </c>
      <c r="H437" s="8" t="s">
        <v>827</v>
      </c>
      <c r="I437" s="13">
        <v>458398.21926691767</v>
      </c>
      <c r="J437" s="13">
        <v>463338.88160788821</v>
      </c>
      <c r="K437" s="13">
        <v>467067.93249096023</v>
      </c>
      <c r="L437" s="13">
        <v>0</v>
      </c>
      <c r="M437" s="13">
        <v>915905.08222874964</v>
      </c>
      <c r="N437" s="13">
        <v>0</v>
      </c>
      <c r="O437" s="13">
        <v>450319.70074022363</v>
      </c>
      <c r="P437" s="13">
        <v>452188.4284632419</v>
      </c>
      <c r="Q437" s="13">
        <v>903300.30406948098</v>
      </c>
      <c r="R437" s="13">
        <v>459907.24186625535</v>
      </c>
      <c r="S437" s="13">
        <v>465991.71794523951</v>
      </c>
      <c r="T437" s="13">
        <v>930412.37505735992</v>
      </c>
    </row>
    <row r="438" spans="1:20" x14ac:dyDescent="0.3">
      <c r="A438" s="7" t="s">
        <v>281</v>
      </c>
      <c r="B438" s="7" t="s">
        <v>910</v>
      </c>
      <c r="C438" s="7">
        <v>1303</v>
      </c>
      <c r="D438" s="7" t="s">
        <v>927</v>
      </c>
      <c r="E438" s="7">
        <v>901</v>
      </c>
      <c r="F438" s="7">
        <v>131437</v>
      </c>
      <c r="G438" s="7" t="s">
        <v>911</v>
      </c>
      <c r="H438" s="8" t="s">
        <v>828</v>
      </c>
      <c r="I438" s="13">
        <v>0</v>
      </c>
      <c r="J438" s="13">
        <v>0</v>
      </c>
      <c r="K438" s="13">
        <v>0</v>
      </c>
      <c r="L438" s="13">
        <v>460210.46344686794</v>
      </c>
      <c r="M438" s="13">
        <v>457952.54111437482</v>
      </c>
      <c r="N438" s="13">
        <v>0</v>
      </c>
      <c r="O438" s="13">
        <v>0</v>
      </c>
      <c r="P438" s="13">
        <v>452188.4284632419</v>
      </c>
      <c r="Q438" s="13">
        <v>903300.30406948098</v>
      </c>
      <c r="R438" s="13">
        <v>459907.24186625535</v>
      </c>
      <c r="S438" s="13">
        <v>465991.71794523951</v>
      </c>
      <c r="T438" s="13">
        <v>930412.37505735992</v>
      </c>
    </row>
    <row r="439" spans="1:20" x14ac:dyDescent="0.3">
      <c r="A439" s="7" t="s">
        <v>281</v>
      </c>
      <c r="B439" s="7" t="s">
        <v>910</v>
      </c>
      <c r="C439" s="7">
        <v>1303</v>
      </c>
      <c r="D439" s="7" t="s">
        <v>936</v>
      </c>
      <c r="E439" s="7">
        <v>901</v>
      </c>
      <c r="F439" s="7">
        <v>150168</v>
      </c>
      <c r="G439" s="7" t="s">
        <v>911</v>
      </c>
      <c r="H439" s="8" t="s">
        <v>934</v>
      </c>
      <c r="I439" s="13">
        <v>0</v>
      </c>
      <c r="J439" s="13">
        <v>0</v>
      </c>
      <c r="K439" s="13">
        <v>467067.93249096023</v>
      </c>
      <c r="L439" s="13">
        <v>0</v>
      </c>
      <c r="M439" s="13">
        <v>457952.54111437482</v>
      </c>
      <c r="N439" s="13">
        <v>0</v>
      </c>
      <c r="O439" s="13">
        <v>0</v>
      </c>
      <c r="P439" s="13">
        <v>0</v>
      </c>
      <c r="Q439" s="13">
        <v>903300.30406948098</v>
      </c>
      <c r="R439" s="13">
        <v>459907.24186625535</v>
      </c>
      <c r="S439" s="13">
        <v>465991.71794523951</v>
      </c>
      <c r="T439" s="13">
        <v>930412.37505735992</v>
      </c>
    </row>
    <row r="440" spans="1:20" x14ac:dyDescent="0.3">
      <c r="A440" s="7" t="s">
        <v>281</v>
      </c>
      <c r="B440" s="7" t="s">
        <v>910</v>
      </c>
      <c r="C440" s="7">
        <v>1303</v>
      </c>
      <c r="D440" s="7" t="s">
        <v>936</v>
      </c>
      <c r="E440" s="7">
        <v>901</v>
      </c>
      <c r="F440" s="7">
        <v>150207</v>
      </c>
      <c r="G440" s="7" t="s">
        <v>911</v>
      </c>
      <c r="H440" s="8" t="s">
        <v>935</v>
      </c>
      <c r="I440" s="13">
        <v>0</v>
      </c>
      <c r="J440" s="13">
        <v>0</v>
      </c>
      <c r="K440" s="13">
        <v>0</v>
      </c>
      <c r="L440" s="13">
        <v>0</v>
      </c>
      <c r="M440" s="13">
        <v>457952.54111437482</v>
      </c>
      <c r="N440" s="13">
        <v>448013.36503214849</v>
      </c>
      <c r="O440" s="13">
        <v>0</v>
      </c>
      <c r="P440" s="13">
        <v>452188.4284632419</v>
      </c>
      <c r="Q440" s="13">
        <v>0</v>
      </c>
      <c r="R440" s="13">
        <v>0</v>
      </c>
      <c r="S440" s="13">
        <v>465991.71794523951</v>
      </c>
      <c r="T440" s="13">
        <v>930412.37505735992</v>
      </c>
    </row>
    <row r="441" spans="1:20" x14ac:dyDescent="0.3">
      <c r="A441" s="7" t="s">
        <v>281</v>
      </c>
      <c r="B441" s="7" t="s">
        <v>910</v>
      </c>
      <c r="C441" s="7">
        <v>1303</v>
      </c>
      <c r="D441" s="7" t="s">
        <v>924</v>
      </c>
      <c r="E441" s="7">
        <v>902</v>
      </c>
      <c r="F441" s="7">
        <v>131510</v>
      </c>
      <c r="G441" s="7" t="s">
        <v>911</v>
      </c>
      <c r="H441" s="8" t="s">
        <v>829</v>
      </c>
      <c r="I441" s="13">
        <v>458398.21926691767</v>
      </c>
      <c r="J441" s="13">
        <v>1390016.6448236646</v>
      </c>
      <c r="K441" s="13">
        <v>1401203.7974728807</v>
      </c>
      <c r="L441" s="13">
        <v>1380631.3903406039</v>
      </c>
      <c r="M441" s="13">
        <v>1373857.6233431245</v>
      </c>
      <c r="N441" s="13">
        <v>1344040.0950964454</v>
      </c>
      <c r="O441" s="13">
        <v>1350959.102220671</v>
      </c>
      <c r="P441" s="13">
        <v>1356565.2853897258</v>
      </c>
      <c r="Q441" s="13">
        <v>1354950.4561042213</v>
      </c>
      <c r="R441" s="13">
        <v>919814.48373251071</v>
      </c>
      <c r="S441" s="13">
        <v>1397975.1538357185</v>
      </c>
      <c r="T441" s="13">
        <v>1395618.56258604</v>
      </c>
    </row>
    <row r="442" spans="1:20" x14ac:dyDescent="0.3">
      <c r="A442" s="7" t="s">
        <v>281</v>
      </c>
      <c r="B442" s="7" t="s">
        <v>910</v>
      </c>
      <c r="C442" s="7">
        <v>1303</v>
      </c>
      <c r="D442" s="7" t="s">
        <v>936</v>
      </c>
      <c r="E442" s="7">
        <v>902</v>
      </c>
      <c r="F442" s="7">
        <v>131841</v>
      </c>
      <c r="G442" s="7" t="s">
        <v>911</v>
      </c>
      <c r="H442" s="8" t="s">
        <v>830</v>
      </c>
      <c r="I442" s="13">
        <v>0</v>
      </c>
      <c r="J442" s="13">
        <v>463338.88160788821</v>
      </c>
      <c r="K442" s="13">
        <v>0</v>
      </c>
      <c r="L442" s="13">
        <v>460210.46344686794</v>
      </c>
      <c r="M442" s="13">
        <v>457952.54111437482</v>
      </c>
      <c r="N442" s="13">
        <v>0</v>
      </c>
      <c r="O442" s="13">
        <v>450319.70074022363</v>
      </c>
      <c r="P442" s="13">
        <v>0</v>
      </c>
      <c r="Q442" s="13">
        <v>0</v>
      </c>
      <c r="R442" s="13">
        <v>0</v>
      </c>
      <c r="S442" s="13">
        <v>465991.71794523951</v>
      </c>
      <c r="T442" s="13">
        <v>1395618.56258604</v>
      </c>
    </row>
    <row r="443" spans="1:20" x14ac:dyDescent="0.3">
      <c r="A443" s="7" t="s">
        <v>281</v>
      </c>
      <c r="B443" s="7" t="s">
        <v>910</v>
      </c>
      <c r="C443" s="7">
        <v>1303</v>
      </c>
      <c r="D443" s="7" t="s">
        <v>8</v>
      </c>
      <c r="E443" s="7">
        <v>902</v>
      </c>
      <c r="F443" s="7">
        <v>131501</v>
      </c>
      <c r="G443" s="7" t="s">
        <v>911</v>
      </c>
      <c r="H443" s="8" t="s">
        <v>831</v>
      </c>
      <c r="I443" s="13">
        <v>458398.21926691767</v>
      </c>
      <c r="J443" s="13">
        <v>463338.88160788821</v>
      </c>
      <c r="K443" s="13">
        <v>467067.93249096023</v>
      </c>
      <c r="L443" s="13">
        <v>460210.46344686794</v>
      </c>
      <c r="M443" s="13">
        <v>457952.54111437482</v>
      </c>
      <c r="N443" s="13">
        <v>448013.36503214849</v>
      </c>
      <c r="O443" s="13">
        <v>450319.70074022363</v>
      </c>
      <c r="P443" s="13">
        <v>452188.4284632419</v>
      </c>
      <c r="Q443" s="13">
        <v>451650.15203474049</v>
      </c>
      <c r="R443" s="13">
        <v>459907.24186625535</v>
      </c>
      <c r="S443" s="13">
        <v>465991.71794523951</v>
      </c>
      <c r="T443" s="13">
        <v>465206.18752867996</v>
      </c>
    </row>
    <row r="444" spans="1:20" x14ac:dyDescent="0.3">
      <c r="A444" s="7" t="s">
        <v>281</v>
      </c>
      <c r="B444" s="7" t="s">
        <v>910</v>
      </c>
      <c r="C444" s="7">
        <v>1303</v>
      </c>
      <c r="D444" s="7" t="s">
        <v>8</v>
      </c>
      <c r="E444" s="7">
        <v>905</v>
      </c>
      <c r="F444" s="7">
        <v>370557</v>
      </c>
      <c r="G444" s="7" t="s">
        <v>911</v>
      </c>
      <c r="H444" s="8" t="s">
        <v>832</v>
      </c>
      <c r="I444" s="13">
        <v>0</v>
      </c>
      <c r="J444" s="13">
        <v>463338.88160788821</v>
      </c>
      <c r="K444" s="13">
        <v>467067.93249096023</v>
      </c>
      <c r="L444" s="13">
        <v>460210.46344686794</v>
      </c>
      <c r="M444" s="13">
        <v>457952.54111437482</v>
      </c>
      <c r="N444" s="13">
        <v>448013.36503214849</v>
      </c>
      <c r="O444" s="13">
        <v>450319.70074022363</v>
      </c>
      <c r="P444" s="13">
        <v>452188.4284632419</v>
      </c>
      <c r="Q444" s="13">
        <v>0</v>
      </c>
      <c r="R444" s="13">
        <v>459907.24186625535</v>
      </c>
      <c r="S444" s="13">
        <v>465991.71794523951</v>
      </c>
      <c r="T444" s="13">
        <v>0</v>
      </c>
    </row>
    <row r="445" spans="1:20" x14ac:dyDescent="0.3">
      <c r="A445" s="7" t="s">
        <v>281</v>
      </c>
      <c r="B445" s="7" t="s">
        <v>910</v>
      </c>
      <c r="C445" s="7">
        <v>1303</v>
      </c>
      <c r="D445" s="7" t="s">
        <v>936</v>
      </c>
      <c r="E445" s="7">
        <v>901</v>
      </c>
      <c r="F445" s="7">
        <v>150136</v>
      </c>
      <c r="G445" s="7" t="s">
        <v>911</v>
      </c>
      <c r="H445" s="8" t="s">
        <v>833</v>
      </c>
      <c r="I445" s="13">
        <v>0</v>
      </c>
      <c r="J445" s="13">
        <v>0</v>
      </c>
      <c r="K445" s="13">
        <v>467067.93249096023</v>
      </c>
      <c r="L445" s="13">
        <v>0</v>
      </c>
      <c r="M445" s="13">
        <v>457952.54111437482</v>
      </c>
      <c r="N445" s="13">
        <v>0</v>
      </c>
      <c r="O445" s="13">
        <v>0</v>
      </c>
      <c r="P445" s="13">
        <v>0</v>
      </c>
      <c r="Q445" s="13">
        <v>451650.15203474049</v>
      </c>
      <c r="R445" s="13">
        <v>0</v>
      </c>
      <c r="S445" s="13">
        <v>465991.71794523951</v>
      </c>
      <c r="T445" s="13">
        <v>930412.37505735992</v>
      </c>
    </row>
    <row r="446" spans="1:20" x14ac:dyDescent="0.3">
      <c r="A446" s="7" t="s">
        <v>281</v>
      </c>
      <c r="B446" s="7" t="s">
        <v>910</v>
      </c>
      <c r="C446" s="7">
        <v>1303</v>
      </c>
      <c r="D446" s="7" t="s">
        <v>936</v>
      </c>
      <c r="E446" s="7">
        <v>901</v>
      </c>
      <c r="F446" s="7">
        <v>150122</v>
      </c>
      <c r="G446" s="7" t="s">
        <v>911</v>
      </c>
      <c r="H446" s="8" t="s">
        <v>834</v>
      </c>
      <c r="I446" s="13">
        <v>458398.21926691767</v>
      </c>
      <c r="J446" s="13">
        <v>463338.88160788821</v>
      </c>
      <c r="K446" s="13">
        <v>467067.93249096023</v>
      </c>
      <c r="L446" s="13">
        <v>460210.46344686794</v>
      </c>
      <c r="M446" s="13">
        <v>457952.54111437482</v>
      </c>
      <c r="N446" s="13">
        <v>448013.36503214849</v>
      </c>
      <c r="O446" s="13">
        <v>450319.70074022363</v>
      </c>
      <c r="P446" s="13">
        <v>452188.4284632419</v>
      </c>
      <c r="Q446" s="13">
        <v>451650.15203474049</v>
      </c>
      <c r="R446" s="13">
        <v>459907.24186625535</v>
      </c>
      <c r="S446" s="13">
        <v>465991.71794523951</v>
      </c>
      <c r="T446" s="13">
        <v>930412.37505735992</v>
      </c>
    </row>
    <row r="447" spans="1:20" x14ac:dyDescent="0.3">
      <c r="A447" s="7" t="s">
        <v>281</v>
      </c>
      <c r="B447" s="7" t="s">
        <v>910</v>
      </c>
      <c r="C447" s="7">
        <v>1303</v>
      </c>
      <c r="D447" s="7" t="s">
        <v>928</v>
      </c>
      <c r="E447" s="7">
        <v>901</v>
      </c>
      <c r="F447" s="7">
        <v>150197</v>
      </c>
      <c r="G447" s="7" t="s">
        <v>911</v>
      </c>
      <c r="H447" s="8" t="s">
        <v>835</v>
      </c>
      <c r="I447" s="13">
        <v>4583982.1926691765</v>
      </c>
      <c r="J447" s="13">
        <v>4633388.8160788827</v>
      </c>
      <c r="K447" s="13">
        <v>4670679.3249096023</v>
      </c>
      <c r="L447" s="13">
        <v>9204209.2689373586</v>
      </c>
      <c r="M447" s="13">
        <v>9159050.8222874962</v>
      </c>
      <c r="N447" s="13">
        <v>8960267.3006429709</v>
      </c>
      <c r="O447" s="13">
        <v>4503197.0074022366</v>
      </c>
      <c r="P447" s="13">
        <v>4521884.2846324192</v>
      </c>
      <c r="Q447" s="13">
        <v>4516501.5203474043</v>
      </c>
      <c r="R447" s="13">
        <v>4599072.4186625537</v>
      </c>
      <c r="S447" s="13">
        <v>4659917.1794523951</v>
      </c>
      <c r="T447" s="13">
        <v>4652061.8752867999</v>
      </c>
    </row>
    <row r="448" spans="1:20" x14ac:dyDescent="0.3">
      <c r="A448" s="7" t="s">
        <v>281</v>
      </c>
      <c r="B448" s="7" t="s">
        <v>910</v>
      </c>
      <c r="C448" s="7">
        <v>1303</v>
      </c>
      <c r="D448" s="7" t="s">
        <v>8</v>
      </c>
      <c r="E448" s="7">
        <v>901</v>
      </c>
      <c r="F448" s="7">
        <v>150169</v>
      </c>
      <c r="G448" s="7" t="s">
        <v>911</v>
      </c>
      <c r="H448" s="8" t="s">
        <v>836</v>
      </c>
      <c r="I448" s="13">
        <v>4583982.1926691765</v>
      </c>
      <c r="J448" s="13">
        <v>4633388.8160788827</v>
      </c>
      <c r="K448" s="13">
        <v>4670679.3249096023</v>
      </c>
      <c r="L448" s="13">
        <v>4602104.6344686793</v>
      </c>
      <c r="M448" s="13">
        <v>6869288.1167156221</v>
      </c>
      <c r="N448" s="13">
        <v>6720200.4754822273</v>
      </c>
      <c r="O448" s="13">
        <v>4503197.0074022366</v>
      </c>
      <c r="P448" s="13">
        <v>4521884.2846324192</v>
      </c>
      <c r="Q448" s="13">
        <v>4516501.5203474043</v>
      </c>
      <c r="R448" s="13">
        <v>6898608.6279938305</v>
      </c>
      <c r="S448" s="13">
        <v>5591900.6153428741</v>
      </c>
      <c r="T448" s="13">
        <v>5582474.25034416</v>
      </c>
    </row>
    <row r="449" spans="1:20" x14ac:dyDescent="0.3">
      <c r="A449" s="7" t="s">
        <v>281</v>
      </c>
      <c r="B449" s="7" t="s">
        <v>910</v>
      </c>
      <c r="C449" s="7">
        <v>1303</v>
      </c>
      <c r="D449" s="7" t="s">
        <v>8</v>
      </c>
      <c r="E449" s="7">
        <v>901</v>
      </c>
      <c r="F449" s="7">
        <v>150146</v>
      </c>
      <c r="G449" s="7" t="s">
        <v>911</v>
      </c>
      <c r="H449" s="8" t="s">
        <v>837</v>
      </c>
      <c r="I449" s="13">
        <v>0</v>
      </c>
      <c r="J449" s="13">
        <v>0</v>
      </c>
      <c r="K449" s="13">
        <v>2335339.6624548011</v>
      </c>
      <c r="L449" s="13">
        <v>2301052.3172343397</v>
      </c>
      <c r="M449" s="13">
        <v>4579525.4111437481</v>
      </c>
      <c r="N449" s="13">
        <v>4480133.6503214855</v>
      </c>
      <c r="O449" s="13">
        <v>4503197.0074022366</v>
      </c>
      <c r="P449" s="13">
        <v>2260942.1423162096</v>
      </c>
      <c r="Q449" s="13">
        <v>2258250.7601737021</v>
      </c>
      <c r="R449" s="13">
        <v>2299536.2093312768</v>
      </c>
      <c r="S449" s="13">
        <v>2329958.5897261975</v>
      </c>
      <c r="T449" s="13">
        <v>2326030.9376433999</v>
      </c>
    </row>
    <row r="450" spans="1:20" x14ac:dyDescent="0.3">
      <c r="A450" s="7" t="s">
        <v>281</v>
      </c>
      <c r="B450" s="7" t="s">
        <v>910</v>
      </c>
      <c r="C450" s="7">
        <v>1303</v>
      </c>
      <c r="D450" s="7" t="s">
        <v>929</v>
      </c>
      <c r="E450" s="7">
        <v>901</v>
      </c>
      <c r="F450" s="7">
        <v>150104</v>
      </c>
      <c r="G450" s="7" t="s">
        <v>911</v>
      </c>
      <c r="H450" s="8" t="s">
        <v>838</v>
      </c>
      <c r="I450" s="13">
        <v>458398.21926691767</v>
      </c>
      <c r="J450" s="13">
        <v>463338.88160788821</v>
      </c>
      <c r="K450" s="13">
        <v>467067.93249096023</v>
      </c>
      <c r="L450" s="13">
        <v>920420.92689373589</v>
      </c>
      <c r="M450" s="13">
        <v>915905.08222874964</v>
      </c>
      <c r="N450" s="13">
        <v>896026.73006429698</v>
      </c>
      <c r="O450" s="13">
        <v>900639.40148044727</v>
      </c>
      <c r="P450" s="13">
        <v>904376.8569264838</v>
      </c>
      <c r="Q450" s="13">
        <v>451650.15203474049</v>
      </c>
      <c r="R450" s="13">
        <v>459907.24186625535</v>
      </c>
      <c r="S450" s="13">
        <v>465991.71794523951</v>
      </c>
      <c r="T450" s="13">
        <v>465206.18752867996</v>
      </c>
    </row>
    <row r="451" spans="1:20" x14ac:dyDescent="0.3">
      <c r="A451" s="7" t="s">
        <v>281</v>
      </c>
      <c r="B451" s="7" t="s">
        <v>910</v>
      </c>
      <c r="C451" s="7">
        <v>1303</v>
      </c>
      <c r="D451" s="7" t="s">
        <v>8</v>
      </c>
      <c r="E451" s="7">
        <v>915</v>
      </c>
      <c r="F451" s="7">
        <v>290007</v>
      </c>
      <c r="G451" s="7" t="s">
        <v>912</v>
      </c>
      <c r="H451" s="8" t="s">
        <v>839</v>
      </c>
      <c r="I451" s="13">
        <v>2291991.0963345882</v>
      </c>
      <c r="J451" s="13">
        <v>2316694.4080394413</v>
      </c>
      <c r="K451" s="13">
        <v>2335339.6624548011</v>
      </c>
      <c r="L451" s="13">
        <v>2301052.3172343397</v>
      </c>
      <c r="M451" s="13">
        <v>2289762.705571874</v>
      </c>
      <c r="N451" s="13">
        <v>2240066.8251607427</v>
      </c>
      <c r="O451" s="13">
        <v>2251598.5037011183</v>
      </c>
      <c r="P451" s="13">
        <v>2260942.1423162096</v>
      </c>
      <c r="Q451" s="13">
        <v>0</v>
      </c>
      <c r="R451" s="13">
        <v>2299536.2093312768</v>
      </c>
      <c r="S451" s="13">
        <v>4659917.1794523951</v>
      </c>
      <c r="T451" s="13">
        <v>4652061.8752867999</v>
      </c>
    </row>
    <row r="452" spans="1:20" x14ac:dyDescent="0.3">
      <c r="A452" s="7" t="s">
        <v>281</v>
      </c>
      <c r="B452" s="7" t="s">
        <v>910</v>
      </c>
      <c r="C452" s="7">
        <v>1303</v>
      </c>
      <c r="D452" s="7" t="s">
        <v>8</v>
      </c>
      <c r="E452" s="7">
        <v>915</v>
      </c>
      <c r="F452" s="7" t="s">
        <v>917</v>
      </c>
      <c r="G452" s="7" t="s">
        <v>912</v>
      </c>
      <c r="H452" s="8" t="s">
        <v>840</v>
      </c>
      <c r="I452" s="13">
        <v>2291991.0963345882</v>
      </c>
      <c r="J452" s="13">
        <v>2316694.4080394413</v>
      </c>
      <c r="K452" s="13">
        <v>2335339.6624548011</v>
      </c>
      <c r="L452" s="13">
        <v>2301052.3172343397</v>
      </c>
      <c r="M452" s="13">
        <v>2289762.705571874</v>
      </c>
      <c r="N452" s="13">
        <v>2240066.8251607427</v>
      </c>
      <c r="O452" s="13">
        <v>2251598.5037011183</v>
      </c>
      <c r="P452" s="13">
        <v>2260942.1423162096</v>
      </c>
      <c r="Q452" s="13">
        <v>2258250.7601737021</v>
      </c>
      <c r="R452" s="13">
        <v>2299536.2093312768</v>
      </c>
      <c r="S452" s="13">
        <v>931983.43589047901</v>
      </c>
      <c r="T452" s="13">
        <v>930412.37505735992</v>
      </c>
    </row>
    <row r="453" spans="1:20" x14ac:dyDescent="0.3">
      <c r="A453" s="7" t="s">
        <v>281</v>
      </c>
      <c r="B453" s="7" t="s">
        <v>910</v>
      </c>
      <c r="C453" s="7">
        <v>1303</v>
      </c>
      <c r="D453" s="7" t="s">
        <v>8</v>
      </c>
      <c r="E453" s="7">
        <v>915</v>
      </c>
      <c r="F453" s="7">
        <v>210852</v>
      </c>
      <c r="G453" s="7" t="s">
        <v>912</v>
      </c>
      <c r="H453" s="8" t="s">
        <v>841</v>
      </c>
      <c r="I453" s="13">
        <v>2291991.0963345882</v>
      </c>
      <c r="J453" s="13">
        <v>2316694.4080394413</v>
      </c>
      <c r="K453" s="13">
        <v>2335339.6624548011</v>
      </c>
      <c r="L453" s="13">
        <v>2301052.3172343397</v>
      </c>
      <c r="M453" s="13">
        <v>2289762.705571874</v>
      </c>
      <c r="N453" s="13">
        <v>2240066.8251607427</v>
      </c>
      <c r="O453" s="13">
        <v>2251598.5037011183</v>
      </c>
      <c r="P453" s="13">
        <v>2260942.1423162096</v>
      </c>
      <c r="Q453" s="13">
        <v>2258250.7601737021</v>
      </c>
      <c r="R453" s="13">
        <v>2299536.2093312768</v>
      </c>
      <c r="S453" s="13">
        <v>2329958.5897261975</v>
      </c>
      <c r="T453" s="13">
        <v>2326030.9376433999</v>
      </c>
    </row>
    <row r="454" spans="1:20" x14ac:dyDescent="0.3">
      <c r="A454" s="7" t="s">
        <v>281</v>
      </c>
      <c r="B454" s="7" t="s">
        <v>910</v>
      </c>
      <c r="C454" s="7">
        <v>1303</v>
      </c>
      <c r="D454" s="7" t="s">
        <v>8</v>
      </c>
      <c r="E454" s="7">
        <v>915</v>
      </c>
      <c r="F454" s="7" t="s">
        <v>918</v>
      </c>
      <c r="G454" s="7" t="s">
        <v>912</v>
      </c>
      <c r="H454" s="8" t="s">
        <v>842</v>
      </c>
      <c r="I454" s="13">
        <v>2291991.0963345882</v>
      </c>
      <c r="J454" s="13">
        <v>2316694.4080394413</v>
      </c>
      <c r="K454" s="13">
        <v>2335339.6624548011</v>
      </c>
      <c r="L454" s="13">
        <v>2301052.3172343397</v>
      </c>
      <c r="M454" s="13">
        <v>2289762.705571874</v>
      </c>
      <c r="N454" s="13">
        <v>4480133.6503214855</v>
      </c>
      <c r="O454" s="13">
        <v>2251598.5037011183</v>
      </c>
      <c r="P454" s="13">
        <v>2260942.1423162096</v>
      </c>
      <c r="Q454" s="13">
        <v>2258250.7601737021</v>
      </c>
      <c r="R454" s="13">
        <v>6898608.6279938305</v>
      </c>
      <c r="S454" s="13">
        <v>2329958.5897261975</v>
      </c>
      <c r="T454" s="13">
        <v>2326030.9376433999</v>
      </c>
    </row>
    <row r="455" spans="1:20" x14ac:dyDescent="0.3">
      <c r="A455" s="7" t="s">
        <v>281</v>
      </c>
      <c r="B455" s="7" t="s">
        <v>910</v>
      </c>
      <c r="C455" s="7">
        <v>1303</v>
      </c>
      <c r="D455" s="7" t="s">
        <v>8</v>
      </c>
      <c r="E455" s="7">
        <v>915</v>
      </c>
      <c r="F455" s="7">
        <v>150138</v>
      </c>
      <c r="G455" s="7" t="s">
        <v>912</v>
      </c>
      <c r="H455" s="8" t="s">
        <v>843</v>
      </c>
      <c r="I455" s="13">
        <v>458398.21926691767</v>
      </c>
      <c r="J455" s="13">
        <v>463338.88160788821</v>
      </c>
      <c r="K455" s="13">
        <v>2335339.6624548011</v>
      </c>
      <c r="L455" s="13">
        <v>2301052.3172343397</v>
      </c>
      <c r="M455" s="13">
        <v>2289762.705571874</v>
      </c>
      <c r="N455" s="13">
        <v>2240066.8251607427</v>
      </c>
      <c r="O455" s="13">
        <v>450319.70074022363</v>
      </c>
      <c r="P455" s="13">
        <v>2260942.1423162096</v>
      </c>
      <c r="Q455" s="13">
        <v>2258250.7601737021</v>
      </c>
      <c r="R455" s="13">
        <v>2299536.2093312768</v>
      </c>
      <c r="S455" s="13">
        <v>931983.43589047901</v>
      </c>
      <c r="T455" s="13">
        <v>930412.37505735992</v>
      </c>
    </row>
    <row r="456" spans="1:20" x14ac:dyDescent="0.3">
      <c r="A456" s="7" t="s">
        <v>281</v>
      </c>
      <c r="B456" s="7" t="s">
        <v>910</v>
      </c>
      <c r="C456" s="7">
        <v>1303</v>
      </c>
      <c r="D456" s="7" t="s">
        <v>8</v>
      </c>
      <c r="E456" s="7">
        <v>915</v>
      </c>
      <c r="F456" s="7" t="s">
        <v>919</v>
      </c>
      <c r="G456" s="7" t="s">
        <v>912</v>
      </c>
      <c r="H456" s="8" t="s">
        <v>844</v>
      </c>
      <c r="I456" s="13">
        <v>0</v>
      </c>
      <c r="J456" s="13">
        <v>2316694.4080394413</v>
      </c>
      <c r="K456" s="13">
        <v>2335339.6624548011</v>
      </c>
      <c r="L456" s="13">
        <v>2301052.3172343397</v>
      </c>
      <c r="M456" s="13">
        <v>2289762.705571874</v>
      </c>
      <c r="N456" s="13">
        <v>3584106.9202571879</v>
      </c>
      <c r="O456" s="13">
        <v>2251598.5037011183</v>
      </c>
      <c r="P456" s="13">
        <v>2260942.1423162096</v>
      </c>
      <c r="Q456" s="13">
        <v>2258250.7601737021</v>
      </c>
      <c r="R456" s="13">
        <v>2299536.2093312768</v>
      </c>
      <c r="S456" s="13">
        <v>1397975.1538357185</v>
      </c>
      <c r="T456" s="13">
        <v>1395618.56258604</v>
      </c>
    </row>
    <row r="457" spans="1:20" x14ac:dyDescent="0.3">
      <c r="A457" s="7" t="s">
        <v>281</v>
      </c>
      <c r="B457" s="7" t="s">
        <v>910</v>
      </c>
      <c r="C457" s="7">
        <v>1303</v>
      </c>
      <c r="D457" s="7" t="s">
        <v>8</v>
      </c>
      <c r="E457" s="7">
        <v>915</v>
      </c>
      <c r="F457" s="7" t="s">
        <v>920</v>
      </c>
      <c r="G457" s="7" t="s">
        <v>912</v>
      </c>
      <c r="H457" s="8" t="s">
        <v>845</v>
      </c>
      <c r="I457" s="13">
        <v>1375194.6578007529</v>
      </c>
      <c r="J457" s="13">
        <v>2780033.2896473291</v>
      </c>
      <c r="K457" s="13">
        <v>2335339.6624548011</v>
      </c>
      <c r="L457" s="13">
        <v>2301052.3172343397</v>
      </c>
      <c r="M457" s="13">
        <v>2289762.705571874</v>
      </c>
      <c r="N457" s="13">
        <v>2240066.8251607427</v>
      </c>
      <c r="O457" s="13">
        <v>2251598.5037011183</v>
      </c>
      <c r="P457" s="13">
        <v>2260942.1423162096</v>
      </c>
      <c r="Q457" s="13">
        <v>2258250.7601737021</v>
      </c>
      <c r="R457" s="13">
        <v>2299536.2093312768</v>
      </c>
      <c r="S457" s="13">
        <v>1397975.1538357185</v>
      </c>
      <c r="T457" s="13">
        <v>1395618.56258604</v>
      </c>
    </row>
    <row r="458" spans="1:20" x14ac:dyDescent="0.3">
      <c r="A458" s="7" t="s">
        <v>281</v>
      </c>
      <c r="B458" s="7" t="s">
        <v>910</v>
      </c>
      <c r="C458" s="7">
        <v>1303</v>
      </c>
      <c r="D458" s="7" t="s">
        <v>8</v>
      </c>
      <c r="E458" s="7">
        <v>915</v>
      </c>
      <c r="F458" s="7" t="s">
        <v>921</v>
      </c>
      <c r="G458" s="7" t="s">
        <v>912</v>
      </c>
      <c r="H458" s="8" t="s">
        <v>846</v>
      </c>
      <c r="I458" s="13">
        <v>1375194.6578007529</v>
      </c>
      <c r="J458" s="13">
        <v>2316694.4080394413</v>
      </c>
      <c r="K458" s="13">
        <v>2335339.6624548011</v>
      </c>
      <c r="L458" s="13">
        <v>2301052.3172343397</v>
      </c>
      <c r="M458" s="13">
        <v>2289762.705571874</v>
      </c>
      <c r="N458" s="13">
        <v>2240066.8251607427</v>
      </c>
      <c r="O458" s="13">
        <v>2251598.5037011183</v>
      </c>
      <c r="P458" s="13">
        <v>2260942.1423162096</v>
      </c>
      <c r="Q458" s="13">
        <v>2258250.7601737021</v>
      </c>
      <c r="R458" s="13">
        <v>2299536.2093312768</v>
      </c>
      <c r="S458" s="13">
        <v>2329958.5897261975</v>
      </c>
      <c r="T458" s="13">
        <v>2326030.9376433999</v>
      </c>
    </row>
    <row r="459" spans="1:20" x14ac:dyDescent="0.3">
      <c r="A459" s="7" t="s">
        <v>281</v>
      </c>
      <c r="B459" s="7" t="s">
        <v>910</v>
      </c>
      <c r="C459" s="7">
        <v>1303</v>
      </c>
      <c r="D459" s="7" t="s">
        <v>930</v>
      </c>
      <c r="E459" s="7">
        <v>913</v>
      </c>
      <c r="F459" s="7">
        <v>110431</v>
      </c>
      <c r="G459" s="7" t="s">
        <v>912</v>
      </c>
      <c r="H459" s="8" t="s">
        <v>847</v>
      </c>
      <c r="I459" s="13">
        <v>4583982.1926691765</v>
      </c>
      <c r="J459" s="13">
        <v>4633388.8160788827</v>
      </c>
      <c r="K459" s="13">
        <v>4670679.3249096023</v>
      </c>
      <c r="L459" s="13">
        <v>6903156.9517030194</v>
      </c>
      <c r="M459" s="13">
        <v>6869288.1167156221</v>
      </c>
      <c r="N459" s="13">
        <v>3584106.9202571879</v>
      </c>
      <c r="O459" s="13">
        <v>4503197.0074022366</v>
      </c>
      <c r="P459" s="13">
        <v>4521884.2846324192</v>
      </c>
      <c r="Q459" s="13">
        <v>5419801.8244168852</v>
      </c>
      <c r="R459" s="13">
        <v>6898608.6279938305</v>
      </c>
      <c r="S459" s="13">
        <v>7921859.2050690716</v>
      </c>
      <c r="T459" s="13">
        <v>7908505.1879875595</v>
      </c>
    </row>
    <row r="460" spans="1:20" x14ac:dyDescent="0.3">
      <c r="A460" s="7" t="s">
        <v>281</v>
      </c>
      <c r="B460" s="7" t="s">
        <v>910</v>
      </c>
      <c r="C460" s="7">
        <v>1303</v>
      </c>
      <c r="D460" s="7" t="s">
        <v>8</v>
      </c>
      <c r="E460" s="7">
        <v>907</v>
      </c>
      <c r="F460" s="7">
        <v>131496</v>
      </c>
      <c r="G460" s="7" t="s">
        <v>912</v>
      </c>
      <c r="H460" s="8" t="s">
        <v>937</v>
      </c>
      <c r="I460" s="13">
        <v>916796.43853383535</v>
      </c>
      <c r="J460" s="13">
        <v>926677.76321577642</v>
      </c>
      <c r="K460" s="13">
        <v>1401203.7974728807</v>
      </c>
      <c r="L460" s="13">
        <v>920420.92689373589</v>
      </c>
      <c r="M460" s="13">
        <v>2289762.705571874</v>
      </c>
      <c r="N460" s="13">
        <v>2240066.8251607427</v>
      </c>
      <c r="O460" s="13">
        <v>2251598.5037011183</v>
      </c>
      <c r="P460" s="13">
        <v>2260942.1423162096</v>
      </c>
      <c r="Q460" s="13">
        <v>2258250.7601737021</v>
      </c>
      <c r="R460" s="13">
        <v>2299536.2093312768</v>
      </c>
      <c r="S460" s="13">
        <v>1397975.1538357185</v>
      </c>
      <c r="T460" s="13">
        <v>1395618.56258604</v>
      </c>
    </row>
    <row r="461" spans="1:20" x14ac:dyDescent="0.3">
      <c r="A461" s="7" t="s">
        <v>281</v>
      </c>
      <c r="B461" s="7" t="s">
        <v>910</v>
      </c>
      <c r="C461" s="7">
        <v>1303</v>
      </c>
      <c r="D461" s="7" t="s">
        <v>939</v>
      </c>
      <c r="E461" s="7">
        <v>907</v>
      </c>
      <c r="F461" s="7">
        <v>131405</v>
      </c>
      <c r="G461" s="7" t="s">
        <v>912</v>
      </c>
      <c r="H461" s="8" t="s">
        <v>938</v>
      </c>
      <c r="I461" s="13">
        <v>916796.43853383535</v>
      </c>
      <c r="J461" s="13">
        <v>926677.76321577642</v>
      </c>
      <c r="K461" s="13">
        <v>1401203.7974728807</v>
      </c>
      <c r="L461" s="13">
        <v>920420.92689373589</v>
      </c>
      <c r="M461" s="13">
        <v>2289762.705571874</v>
      </c>
      <c r="N461" s="13">
        <v>2240066.8251607427</v>
      </c>
      <c r="O461" s="13">
        <v>2251598.5037011183</v>
      </c>
      <c r="P461" s="13">
        <v>2260942.1423162096</v>
      </c>
      <c r="Q461" s="13">
        <v>2258250.7601737021</v>
      </c>
      <c r="R461" s="13">
        <v>2299536.2093312768</v>
      </c>
      <c r="S461" s="13">
        <v>1863966.871780958</v>
      </c>
      <c r="T461" s="13">
        <v>1860824.7501147198</v>
      </c>
    </row>
    <row r="462" spans="1:20" x14ac:dyDescent="0.3">
      <c r="A462" s="7" t="s">
        <v>281</v>
      </c>
      <c r="B462" s="7" t="s">
        <v>910</v>
      </c>
      <c r="C462" s="7">
        <v>1303</v>
      </c>
      <c r="D462" s="7" t="s">
        <v>8</v>
      </c>
      <c r="E462" s="7">
        <v>907</v>
      </c>
      <c r="F462" s="7">
        <v>131753</v>
      </c>
      <c r="G462" s="7" t="s">
        <v>912</v>
      </c>
      <c r="H462" s="8" t="s">
        <v>940</v>
      </c>
      <c r="I462" s="13">
        <v>458398.21926691767</v>
      </c>
      <c r="J462" s="13">
        <v>463338.88160788821</v>
      </c>
      <c r="K462" s="13">
        <v>934135.86498192046</v>
      </c>
      <c r="L462" s="13">
        <v>920420.92689373589</v>
      </c>
      <c r="M462" s="13">
        <v>2289762.705571874</v>
      </c>
      <c r="N462" s="13">
        <v>2240066.8251607427</v>
      </c>
      <c r="O462" s="13">
        <v>2251598.5037011183</v>
      </c>
      <c r="P462" s="13">
        <v>2260942.1423162096</v>
      </c>
      <c r="Q462" s="13">
        <v>2258250.7601737021</v>
      </c>
      <c r="R462" s="13">
        <v>2299536.2093312768</v>
      </c>
      <c r="S462" s="13">
        <v>1397975.1538357185</v>
      </c>
      <c r="T462" s="13">
        <v>1395618.56258604</v>
      </c>
    </row>
    <row r="463" spans="1:20" x14ac:dyDescent="0.3">
      <c r="A463" s="7" t="s">
        <v>281</v>
      </c>
      <c r="B463" s="7" t="s">
        <v>910</v>
      </c>
      <c r="C463" s="7">
        <v>1303</v>
      </c>
      <c r="D463" s="7" t="s">
        <v>8</v>
      </c>
      <c r="E463" s="7">
        <v>907</v>
      </c>
      <c r="F463" s="7">
        <v>131690</v>
      </c>
      <c r="G463" s="7" t="s">
        <v>912</v>
      </c>
      <c r="H463" s="8" t="s">
        <v>941</v>
      </c>
      <c r="I463" s="13">
        <v>916796.43853383535</v>
      </c>
      <c r="J463" s="13">
        <v>926677.76321577642</v>
      </c>
      <c r="K463" s="13">
        <v>1401203.7974728807</v>
      </c>
      <c r="L463" s="13">
        <v>920420.92689373589</v>
      </c>
      <c r="M463" s="13">
        <v>2289762.705571874</v>
      </c>
      <c r="N463" s="13">
        <v>2240066.8251607427</v>
      </c>
      <c r="O463" s="13">
        <v>2251598.5037011183</v>
      </c>
      <c r="P463" s="13">
        <v>2260942.1423162096</v>
      </c>
      <c r="Q463" s="13">
        <v>2258250.7601737021</v>
      </c>
      <c r="R463" s="13">
        <v>2299536.2093312768</v>
      </c>
      <c r="S463" s="13">
        <v>1397975.1538357185</v>
      </c>
      <c r="T463" s="13">
        <v>1395618.56258604</v>
      </c>
    </row>
    <row r="464" spans="1:20" x14ac:dyDescent="0.3">
      <c r="A464" s="7" t="s">
        <v>281</v>
      </c>
      <c r="B464" s="7" t="s">
        <v>910</v>
      </c>
      <c r="C464" s="7">
        <v>1303</v>
      </c>
      <c r="D464" s="7" t="s">
        <v>8</v>
      </c>
      <c r="E464" s="7">
        <v>902</v>
      </c>
      <c r="F464" s="7">
        <v>370573</v>
      </c>
      <c r="G464" s="7" t="s">
        <v>912</v>
      </c>
      <c r="H464" s="8" t="s">
        <v>942</v>
      </c>
      <c r="I464" s="13">
        <v>916796.43853383535</v>
      </c>
      <c r="J464" s="13">
        <v>463338.88160788821</v>
      </c>
      <c r="K464" s="13">
        <v>0</v>
      </c>
      <c r="L464" s="13">
        <v>0</v>
      </c>
      <c r="M464" s="13">
        <v>1373857.6233431245</v>
      </c>
      <c r="N464" s="13">
        <v>0</v>
      </c>
      <c r="O464" s="13">
        <v>2251598.5037011183</v>
      </c>
      <c r="P464" s="13">
        <v>0</v>
      </c>
      <c r="Q464" s="13">
        <v>0</v>
      </c>
      <c r="R464" s="13">
        <v>4599072.4186625537</v>
      </c>
      <c r="S464" s="13">
        <v>2329958.5897261975</v>
      </c>
      <c r="T464" s="13">
        <v>2326030.9376433999</v>
      </c>
    </row>
    <row r="465" spans="1:20" x14ac:dyDescent="0.3">
      <c r="A465" s="7" t="s">
        <v>281</v>
      </c>
      <c r="B465" s="7" t="s">
        <v>910</v>
      </c>
      <c r="C465" s="7">
        <v>1303</v>
      </c>
      <c r="D465" s="7" t="s">
        <v>8</v>
      </c>
      <c r="E465" s="7">
        <v>905</v>
      </c>
      <c r="F465" s="7">
        <v>370494</v>
      </c>
      <c r="G465" s="7" t="s">
        <v>912</v>
      </c>
      <c r="H465" s="8" t="s">
        <v>943</v>
      </c>
      <c r="I465" s="13">
        <v>916796.43853383535</v>
      </c>
      <c r="J465" s="13">
        <v>926677.76321577642</v>
      </c>
      <c r="K465" s="13">
        <v>934135.86498192046</v>
      </c>
      <c r="L465" s="13">
        <v>2301052.3172343397</v>
      </c>
      <c r="M465" s="13">
        <v>915905.08222874964</v>
      </c>
      <c r="N465" s="13">
        <v>1344040.0950964454</v>
      </c>
      <c r="O465" s="13">
        <v>2701918.204441342</v>
      </c>
      <c r="P465" s="13">
        <v>1808753.7138529676</v>
      </c>
      <c r="Q465" s="13">
        <v>903300.30406948098</v>
      </c>
      <c r="R465" s="13">
        <v>2299536.2093312768</v>
      </c>
      <c r="S465" s="13">
        <v>2329958.5897261975</v>
      </c>
      <c r="T465" s="13">
        <v>2326030.9376433999</v>
      </c>
    </row>
    <row r="466" spans="1:20" x14ac:dyDescent="0.3">
      <c r="A466" s="7" t="s">
        <v>281</v>
      </c>
      <c r="B466" s="7" t="s">
        <v>910</v>
      </c>
      <c r="C466" s="7">
        <v>1303</v>
      </c>
      <c r="D466" s="7" t="s">
        <v>8</v>
      </c>
      <c r="E466" s="7">
        <v>905</v>
      </c>
      <c r="F466" s="7">
        <v>370442</v>
      </c>
      <c r="G466" s="7" t="s">
        <v>912</v>
      </c>
      <c r="H466" s="8" t="s">
        <v>848</v>
      </c>
      <c r="I466" s="13">
        <v>3208787.5348684234</v>
      </c>
      <c r="J466" s="13">
        <v>0</v>
      </c>
      <c r="K466" s="13">
        <v>4670679.3249096023</v>
      </c>
      <c r="L466" s="13">
        <v>0</v>
      </c>
      <c r="M466" s="13">
        <v>0</v>
      </c>
      <c r="N466" s="13">
        <v>4480133.6503214855</v>
      </c>
      <c r="O466" s="13">
        <v>4503197.0074022366</v>
      </c>
      <c r="P466" s="13">
        <v>0</v>
      </c>
      <c r="Q466" s="13">
        <v>4516501.5203474043</v>
      </c>
      <c r="R466" s="13">
        <v>6898608.6279938305</v>
      </c>
      <c r="S466" s="13">
        <v>4659917.1794523951</v>
      </c>
      <c r="T466" s="13">
        <v>4652061.8752867999</v>
      </c>
    </row>
    <row r="467" spans="1:20" x14ac:dyDescent="0.3">
      <c r="A467" s="7" t="s">
        <v>281</v>
      </c>
      <c r="B467" s="7" t="s">
        <v>910</v>
      </c>
      <c r="C467" s="7">
        <v>1303</v>
      </c>
      <c r="D467" s="7" t="s">
        <v>8</v>
      </c>
      <c r="E467" s="7">
        <v>927</v>
      </c>
      <c r="F467" s="7">
        <v>111438</v>
      </c>
      <c r="G467" s="7" t="s">
        <v>913</v>
      </c>
      <c r="H467" s="8" t="s">
        <v>931</v>
      </c>
      <c r="I467" s="13">
        <v>14605076.342278376</v>
      </c>
      <c r="J467" s="13">
        <v>15521852.533864256</v>
      </c>
      <c r="K467" s="13">
        <v>16347377.637183608</v>
      </c>
      <c r="L467" s="13">
        <v>17257892.379257549</v>
      </c>
      <c r="M467" s="13">
        <v>18318101.644574992</v>
      </c>
      <c r="N467" s="13">
        <v>17323183.447909739</v>
      </c>
      <c r="O467" s="13">
        <v>18313001.163435757</v>
      </c>
      <c r="P467" s="13">
        <v>16278783.424676709</v>
      </c>
      <c r="Q467" s="13">
        <v>17237980.802659258</v>
      </c>
      <c r="R467" s="13">
        <v>17783080.018828537</v>
      </c>
      <c r="S467" s="13">
        <v>19183325.722079024</v>
      </c>
      <c r="T467" s="13">
        <v>18065506.949030403</v>
      </c>
    </row>
    <row r="468" spans="1:20" x14ac:dyDescent="0.3">
      <c r="A468" s="7" t="s">
        <v>281</v>
      </c>
      <c r="B468" s="7" t="s">
        <v>910</v>
      </c>
      <c r="C468" s="7">
        <v>1303</v>
      </c>
      <c r="D468" s="7" t="s">
        <v>8</v>
      </c>
      <c r="E468" s="7">
        <v>927</v>
      </c>
      <c r="F468" s="7">
        <v>110930</v>
      </c>
      <c r="G468" s="7" t="s">
        <v>913</v>
      </c>
      <c r="H468" s="8" t="s">
        <v>932</v>
      </c>
      <c r="I468" s="13">
        <v>3323387.1049650968</v>
      </c>
      <c r="J468" s="13">
        <v>4216383.8226317829</v>
      </c>
      <c r="K468" s="13">
        <v>4787446.3236012757</v>
      </c>
      <c r="L468" s="13">
        <v>5982736.0248092832</v>
      </c>
      <c r="M468" s="13">
        <v>7052469.1331613725</v>
      </c>
      <c r="N468" s="13">
        <v>6309521.5724698678</v>
      </c>
      <c r="O468" s="13">
        <v>7242641.8685825849</v>
      </c>
      <c r="P468" s="13">
        <v>5162484.5733616268</v>
      </c>
      <c r="Q468" s="13">
        <v>6134914.5801935634</v>
      </c>
      <c r="R468" s="13">
        <v>6477027.0049466686</v>
      </c>
      <c r="S468" s="13">
        <v>7727696.0047916099</v>
      </c>
      <c r="T468" s="13">
        <v>6629188.1877905615</v>
      </c>
    </row>
    <row r="469" spans="1:20" x14ac:dyDescent="0.3">
      <c r="A469" s="7" t="s">
        <v>281</v>
      </c>
      <c r="B469" s="7" t="s">
        <v>910</v>
      </c>
      <c r="C469" s="7">
        <v>1303</v>
      </c>
      <c r="D469" s="7" t="s">
        <v>944</v>
      </c>
      <c r="E469" s="7">
        <v>927</v>
      </c>
      <c r="F469" s="7">
        <v>110011</v>
      </c>
      <c r="G469" s="7" t="s">
        <v>913</v>
      </c>
      <c r="H469" s="8" t="s">
        <v>933</v>
      </c>
      <c r="I469" s="13">
        <v>3132387.8316572737</v>
      </c>
      <c r="J469" s="13">
        <v>4077382.1581494166</v>
      </c>
      <c r="K469" s="13">
        <v>4670679.3249096023</v>
      </c>
      <c r="L469" s="13">
        <v>5752630.7930858489</v>
      </c>
      <c r="M469" s="13">
        <v>6792962.6931965584</v>
      </c>
      <c r="N469" s="13">
        <v>6122849.322106027</v>
      </c>
      <c r="O469" s="13">
        <v>7055008.6449301681</v>
      </c>
      <c r="P469" s="13">
        <v>4974072.7130956613</v>
      </c>
      <c r="Q469" s="13">
        <v>5946727.0017907489</v>
      </c>
      <c r="R469" s="13">
        <v>6285398.9721721541</v>
      </c>
      <c r="S469" s="13">
        <v>7533532.7734480361</v>
      </c>
      <c r="T469" s="13">
        <v>6435352.2608134048</v>
      </c>
    </row>
    <row r="470" spans="1:20" x14ac:dyDescent="0.3">
      <c r="A470" s="7" t="s">
        <v>281</v>
      </c>
      <c r="B470" s="7" t="s">
        <v>910</v>
      </c>
      <c r="C470" s="7">
        <v>1303</v>
      </c>
      <c r="D470" s="7" t="s">
        <v>8</v>
      </c>
      <c r="E470" s="7">
        <v>927</v>
      </c>
      <c r="F470" s="7">
        <v>110138</v>
      </c>
      <c r="G470" s="7" t="s">
        <v>913</v>
      </c>
      <c r="H470" s="8" t="s">
        <v>849</v>
      </c>
      <c r="I470" s="13">
        <v>1909992.5955587642</v>
      </c>
      <c r="J470" s="13">
        <v>1930578.6888108305</v>
      </c>
      <c r="K470" s="13">
        <v>1946116.4009479322</v>
      </c>
      <c r="L470" s="13">
        <v>1917543.6130356321</v>
      </c>
      <c r="M470" s="13">
        <v>1908135.6032416467</v>
      </c>
      <c r="N470" s="13">
        <v>1866722.3692343978</v>
      </c>
      <c r="O470" s="13">
        <v>1876332.1014282552</v>
      </c>
      <c r="P470" s="13">
        <v>1884118.4670031224</v>
      </c>
      <c r="Q470" s="13">
        <v>1881875.6485330905</v>
      </c>
      <c r="R470" s="13">
        <v>1916280.1897729721</v>
      </c>
      <c r="S470" s="13">
        <v>1941632.173638222</v>
      </c>
      <c r="T470" s="13">
        <v>1938359.1302097063</v>
      </c>
    </row>
    <row r="471" spans="1:20" x14ac:dyDescent="0.3">
      <c r="A471" s="7" t="s">
        <v>281</v>
      </c>
      <c r="B471" s="7" t="s">
        <v>910</v>
      </c>
      <c r="C471" s="7">
        <v>1303</v>
      </c>
      <c r="D471" s="7" t="s">
        <v>8</v>
      </c>
      <c r="E471" s="7">
        <v>927</v>
      </c>
      <c r="F471" s="7">
        <v>110503</v>
      </c>
      <c r="G471" s="7" t="s">
        <v>913</v>
      </c>
      <c r="H471" s="8" t="s">
        <v>850</v>
      </c>
      <c r="I471" s="13">
        <v>840396.73532268556</v>
      </c>
      <c r="J471" s="13">
        <v>1621686.0856276087</v>
      </c>
      <c r="K471" s="13">
        <v>2257495.0070396443</v>
      </c>
      <c r="L471" s="13">
        <v>3451578.4758515097</v>
      </c>
      <c r="M471" s="13">
        <v>4503199.9876246843</v>
      </c>
      <c r="N471" s="13">
        <v>3882782.4969452843</v>
      </c>
      <c r="O471" s="13">
        <v>4803410.1412290493</v>
      </c>
      <c r="P471" s="13">
        <v>2713130.5707794516</v>
      </c>
      <c r="Q471" s="13">
        <v>3688476.2416170468</v>
      </c>
      <c r="R471" s="13">
        <v>3985862.7628408768</v>
      </c>
      <c r="S471" s="13">
        <v>5203574.1837218385</v>
      </c>
      <c r="T471" s="13">
        <v>4109321.3231700049</v>
      </c>
    </row>
    <row r="472" spans="1:20" x14ac:dyDescent="0.3">
      <c r="A472" s="7" t="s">
        <v>281</v>
      </c>
      <c r="B472" s="7" t="s">
        <v>910</v>
      </c>
      <c r="C472" s="7">
        <v>1303</v>
      </c>
      <c r="D472" s="7" t="s">
        <v>8</v>
      </c>
      <c r="E472" s="7">
        <v>927</v>
      </c>
      <c r="F472" s="7">
        <v>110109</v>
      </c>
      <c r="G472" s="7" t="s">
        <v>913</v>
      </c>
      <c r="H472" s="8" t="s">
        <v>851</v>
      </c>
      <c r="I472" s="13">
        <v>0</v>
      </c>
      <c r="J472" s="13">
        <v>463338.88160788821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919814.48373251071</v>
      </c>
      <c r="S472" s="13">
        <v>465991.71794523951</v>
      </c>
      <c r="T472" s="13">
        <v>465206.18752867996</v>
      </c>
    </row>
    <row r="473" spans="1:20" x14ac:dyDescent="0.3">
      <c r="A473" s="7" t="s">
        <v>281</v>
      </c>
      <c r="B473" s="7" t="s">
        <v>910</v>
      </c>
      <c r="C473" s="7">
        <v>1303</v>
      </c>
      <c r="D473" s="7" t="s">
        <v>8</v>
      </c>
      <c r="E473" s="7">
        <v>927</v>
      </c>
      <c r="F473" s="7">
        <v>110072</v>
      </c>
      <c r="G473" s="7" t="s">
        <v>913</v>
      </c>
      <c r="H473" s="8" t="s">
        <v>852</v>
      </c>
      <c r="I473" s="13">
        <v>0</v>
      </c>
      <c r="J473" s="13">
        <v>463338.88160788821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451650.15203474049</v>
      </c>
      <c r="R473" s="13">
        <v>0</v>
      </c>
      <c r="S473" s="13">
        <v>0</v>
      </c>
      <c r="T473" s="13">
        <v>0</v>
      </c>
    </row>
    <row r="474" spans="1:20" x14ac:dyDescent="0.3">
      <c r="A474" s="7" t="s">
        <v>281</v>
      </c>
      <c r="B474" s="7" t="s">
        <v>910</v>
      </c>
      <c r="C474" s="7">
        <v>1303</v>
      </c>
      <c r="D474" s="7" t="s">
        <v>8</v>
      </c>
      <c r="E474" s="7">
        <v>927</v>
      </c>
      <c r="F474" s="7">
        <v>111123</v>
      </c>
      <c r="G474" s="7" t="s">
        <v>913</v>
      </c>
      <c r="H474" s="8" t="s">
        <v>853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465991.71794523951</v>
      </c>
      <c r="T474" s="13">
        <v>465206.18752867996</v>
      </c>
    </row>
    <row r="475" spans="1:20" x14ac:dyDescent="0.3">
      <c r="A475" s="7" t="s">
        <v>281</v>
      </c>
      <c r="B475" s="7" t="s">
        <v>910</v>
      </c>
      <c r="C475" s="7">
        <v>1303</v>
      </c>
      <c r="D475" s="7" t="s">
        <v>8</v>
      </c>
      <c r="E475" s="7">
        <v>927</v>
      </c>
      <c r="F475" s="7">
        <v>111412</v>
      </c>
      <c r="G475" s="7" t="s">
        <v>913</v>
      </c>
      <c r="H475" s="8" t="s">
        <v>854</v>
      </c>
      <c r="I475" s="13">
        <v>0</v>
      </c>
      <c r="J475" s="13">
        <v>0</v>
      </c>
      <c r="K475" s="13">
        <v>0</v>
      </c>
      <c r="L475" s="13">
        <v>460210.46344686794</v>
      </c>
      <c r="M475" s="13">
        <v>0</v>
      </c>
      <c r="N475" s="13">
        <v>448013.36503214849</v>
      </c>
      <c r="O475" s="13">
        <v>0</v>
      </c>
      <c r="P475" s="13">
        <v>0</v>
      </c>
      <c r="Q475" s="13">
        <v>0</v>
      </c>
      <c r="R475" s="13">
        <v>459907.24186625535</v>
      </c>
      <c r="S475" s="13">
        <v>0</v>
      </c>
      <c r="T475" s="13">
        <v>930412.37505735992</v>
      </c>
    </row>
    <row r="476" spans="1:20" x14ac:dyDescent="0.3">
      <c r="A476" s="7" t="s">
        <v>281</v>
      </c>
      <c r="B476" s="7" t="s">
        <v>910</v>
      </c>
      <c r="C476" s="7">
        <v>1303</v>
      </c>
      <c r="D476" s="7" t="s">
        <v>8</v>
      </c>
      <c r="E476" s="7">
        <v>927</v>
      </c>
      <c r="F476" s="7">
        <v>110034</v>
      </c>
      <c r="G476" s="7" t="s">
        <v>913</v>
      </c>
      <c r="H476" s="8" t="s">
        <v>855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465991.71794523951</v>
      </c>
      <c r="T476" s="13">
        <v>465206.18752867996</v>
      </c>
    </row>
    <row r="477" spans="1:20" x14ac:dyDescent="0.3">
      <c r="A477" s="7" t="s">
        <v>281</v>
      </c>
      <c r="B477" s="7" t="s">
        <v>910</v>
      </c>
      <c r="C477" s="7">
        <v>1303</v>
      </c>
      <c r="D477" s="7" t="s">
        <v>8</v>
      </c>
      <c r="E477" s="7">
        <v>927</v>
      </c>
      <c r="F477" s="7">
        <v>110840</v>
      </c>
      <c r="G477" s="7" t="s">
        <v>913</v>
      </c>
      <c r="H477" s="8" t="s">
        <v>856</v>
      </c>
      <c r="I477" s="13">
        <v>458399.74726098491</v>
      </c>
      <c r="J477" s="13">
        <v>1235571.8954173073</v>
      </c>
      <c r="K477" s="13">
        <v>1868273.2868569524</v>
      </c>
      <c r="L477" s="13">
        <v>3068071.2903473312</v>
      </c>
      <c r="M477" s="13">
        <v>4121574.3965378427</v>
      </c>
      <c r="N477" s="13">
        <v>3509439.5194630437</v>
      </c>
      <c r="O477" s="13">
        <v>4428145.2250111988</v>
      </c>
      <c r="P477" s="13">
        <v>2336308.3876881781</v>
      </c>
      <c r="Q477" s="13">
        <v>3312102.6204219367</v>
      </c>
      <c r="R477" s="13">
        <v>3602608.2609764701</v>
      </c>
      <c r="S477" s="13">
        <v>4815249.3054065323</v>
      </c>
      <c r="T477" s="13">
        <v>3721651.05091673</v>
      </c>
    </row>
    <row r="478" spans="1:20" x14ac:dyDescent="0.3">
      <c r="A478" s="7" t="s">
        <v>281</v>
      </c>
      <c r="B478" s="7" t="s">
        <v>910</v>
      </c>
      <c r="C478" s="7">
        <v>1303</v>
      </c>
      <c r="D478" s="7" t="s">
        <v>8</v>
      </c>
      <c r="E478" s="7">
        <v>927</v>
      </c>
      <c r="F478" s="7">
        <v>131724</v>
      </c>
      <c r="G478" s="7" t="s">
        <v>913</v>
      </c>
      <c r="H478" s="8" t="s">
        <v>857</v>
      </c>
      <c r="I478" s="13">
        <v>1986392.2834899798</v>
      </c>
      <c r="J478" s="13">
        <v>2780033.2896473291</v>
      </c>
      <c r="K478" s="13">
        <v>3425164.8382670451</v>
      </c>
      <c r="L478" s="13">
        <v>4602104.6344686793</v>
      </c>
      <c r="M478" s="13">
        <v>5648081.3404106218</v>
      </c>
      <c r="N478" s="13">
        <v>5002815.9095256552</v>
      </c>
      <c r="O478" s="13">
        <v>6034283.9899189966</v>
      </c>
      <c r="P478" s="13">
        <v>3843601.6419375562</v>
      </c>
      <c r="Q478" s="13">
        <v>4817601.6217038976</v>
      </c>
      <c r="R478" s="13">
        <v>5135630.8675065152</v>
      </c>
      <c r="S478" s="13">
        <v>6368553.4785849378</v>
      </c>
      <c r="T478" s="13">
        <v>5272336.7919917051</v>
      </c>
    </row>
    <row r="479" spans="1:20" x14ac:dyDescent="0.3">
      <c r="A479" s="7" t="s">
        <v>281</v>
      </c>
      <c r="B479" s="7" t="s">
        <v>910</v>
      </c>
      <c r="C479" s="7">
        <v>1303</v>
      </c>
      <c r="D479" s="7" t="s">
        <v>8</v>
      </c>
      <c r="E479" s="7">
        <v>927</v>
      </c>
      <c r="F479" s="7">
        <v>110770</v>
      </c>
      <c r="G479" s="7" t="s">
        <v>914</v>
      </c>
      <c r="H479" s="8" t="s">
        <v>858</v>
      </c>
      <c r="I479" s="13">
        <v>1336994.8077231706</v>
      </c>
      <c r="J479" s="13">
        <v>1351405.0729008035</v>
      </c>
      <c r="K479" s="13">
        <v>1362281.4713221937</v>
      </c>
      <c r="L479" s="13">
        <v>1342280.5199207331</v>
      </c>
      <c r="M479" s="13">
        <v>1335694.9131101016</v>
      </c>
      <c r="N479" s="13">
        <v>1306705.649503811</v>
      </c>
      <c r="O479" s="13">
        <v>1313432.4619933846</v>
      </c>
      <c r="P479" s="13">
        <v>1318882.9178584169</v>
      </c>
      <c r="Q479" s="13">
        <v>1317312.9449401603</v>
      </c>
      <c r="R479" s="13">
        <v>1341396.1236429357</v>
      </c>
      <c r="S479" s="13">
        <v>1359142.512226921</v>
      </c>
      <c r="T479" s="13">
        <v>1356851.3818426705</v>
      </c>
    </row>
    <row r="480" spans="1:20" x14ac:dyDescent="0.3">
      <c r="A480" s="7" t="s">
        <v>281</v>
      </c>
      <c r="B480" s="7" t="s">
        <v>910</v>
      </c>
      <c r="C480" s="7">
        <v>1303</v>
      </c>
      <c r="D480" s="7" t="s">
        <v>8</v>
      </c>
      <c r="E480" s="7">
        <v>927</v>
      </c>
      <c r="F480" s="7">
        <v>110085</v>
      </c>
      <c r="G480" s="7" t="s">
        <v>914</v>
      </c>
      <c r="H480" s="8" t="s">
        <v>859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451650.15203474049</v>
      </c>
      <c r="R480" s="13">
        <v>459907.24186625535</v>
      </c>
      <c r="S480" s="13">
        <v>465991.71794523951</v>
      </c>
      <c r="T480" s="13">
        <v>930412.37505735992</v>
      </c>
    </row>
    <row r="481" spans="1:20" x14ac:dyDescent="0.3">
      <c r="A481" s="7" t="s">
        <v>281</v>
      </c>
      <c r="B481" s="7" t="s">
        <v>910</v>
      </c>
      <c r="C481" s="7">
        <v>1303</v>
      </c>
      <c r="D481" s="7" t="s">
        <v>8</v>
      </c>
      <c r="E481" s="7">
        <v>927</v>
      </c>
      <c r="F481" s="7">
        <v>111335</v>
      </c>
      <c r="G481" s="7" t="s">
        <v>914</v>
      </c>
      <c r="H481" s="8" t="s">
        <v>945</v>
      </c>
      <c r="I481" s="13">
        <v>0</v>
      </c>
      <c r="J481" s="13">
        <v>463338.88160788821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459907.24186625535</v>
      </c>
      <c r="S481" s="13">
        <v>0</v>
      </c>
      <c r="T481" s="13">
        <v>465206.18752867996</v>
      </c>
    </row>
    <row r="482" spans="1:20" x14ac:dyDescent="0.3">
      <c r="A482" s="7" t="s">
        <v>281</v>
      </c>
      <c r="B482" s="7" t="s">
        <v>910</v>
      </c>
      <c r="C482" s="7">
        <v>1303</v>
      </c>
      <c r="D482" s="7" t="s">
        <v>8</v>
      </c>
      <c r="E482" s="7">
        <v>927</v>
      </c>
      <c r="F482" s="7">
        <v>111313</v>
      </c>
      <c r="G482" s="7" t="s">
        <v>914</v>
      </c>
      <c r="H482" s="8" t="s">
        <v>860</v>
      </c>
      <c r="I482" s="13">
        <v>0</v>
      </c>
      <c r="J482" s="13">
        <v>463338.88160788821</v>
      </c>
      <c r="K482" s="13">
        <v>0</v>
      </c>
      <c r="L482" s="13">
        <v>0</v>
      </c>
      <c r="M482" s="13">
        <v>0</v>
      </c>
      <c r="N482" s="13">
        <v>0</v>
      </c>
      <c r="O482" s="13">
        <v>450319.70074022363</v>
      </c>
      <c r="P482" s="13">
        <v>0</v>
      </c>
      <c r="Q482" s="13">
        <v>451650.15203474049</v>
      </c>
      <c r="R482" s="13">
        <v>0</v>
      </c>
      <c r="S482" s="13">
        <v>0</v>
      </c>
      <c r="T482" s="13">
        <v>930412.37505735992</v>
      </c>
    </row>
    <row r="483" spans="1:20" x14ac:dyDescent="0.3">
      <c r="A483" s="7" t="s">
        <v>281</v>
      </c>
      <c r="B483" s="7" t="s">
        <v>910</v>
      </c>
      <c r="C483" s="7">
        <v>1303</v>
      </c>
      <c r="D483" s="7" t="s">
        <v>8</v>
      </c>
      <c r="E483" s="7">
        <v>927</v>
      </c>
      <c r="F483" s="7">
        <v>111125</v>
      </c>
      <c r="G483" s="7" t="s">
        <v>914</v>
      </c>
      <c r="H483" s="8" t="s">
        <v>861</v>
      </c>
      <c r="I483" s="13">
        <v>0</v>
      </c>
      <c r="J483" s="13">
        <v>0</v>
      </c>
      <c r="K483" s="13">
        <v>467067.93249096023</v>
      </c>
      <c r="L483" s="13">
        <v>0</v>
      </c>
      <c r="M483" s="13">
        <v>457952.54111437482</v>
      </c>
      <c r="N483" s="13">
        <v>0</v>
      </c>
      <c r="O483" s="13">
        <v>0</v>
      </c>
      <c r="P483" s="13">
        <v>0</v>
      </c>
      <c r="Q483" s="13">
        <v>451650.15203474049</v>
      </c>
      <c r="R483" s="13">
        <v>0</v>
      </c>
      <c r="S483" s="13">
        <v>0</v>
      </c>
      <c r="T483" s="13">
        <v>930412.37505735992</v>
      </c>
    </row>
    <row r="484" spans="1:20" x14ac:dyDescent="0.3">
      <c r="A484" s="7" t="s">
        <v>281</v>
      </c>
      <c r="B484" s="7" t="s">
        <v>910</v>
      </c>
      <c r="C484" s="7">
        <v>1303</v>
      </c>
      <c r="D484" s="7" t="s">
        <v>8</v>
      </c>
      <c r="E484" s="7">
        <v>927</v>
      </c>
      <c r="F484" s="7">
        <v>111164</v>
      </c>
      <c r="G484" s="7" t="s">
        <v>914</v>
      </c>
      <c r="H484" s="8" t="s">
        <v>862</v>
      </c>
      <c r="I484" s="13">
        <v>0</v>
      </c>
      <c r="J484" s="13">
        <v>0</v>
      </c>
      <c r="K484" s="13">
        <v>0</v>
      </c>
      <c r="L484" s="13">
        <v>460210.46344686794</v>
      </c>
      <c r="M484" s="13">
        <v>0</v>
      </c>
      <c r="N484" s="13">
        <v>448013.36503214849</v>
      </c>
      <c r="O484" s="13">
        <v>0</v>
      </c>
      <c r="P484" s="13">
        <v>0</v>
      </c>
      <c r="Q484" s="13">
        <v>0</v>
      </c>
      <c r="R484" s="13">
        <v>459907.24186625535</v>
      </c>
      <c r="S484" s="13">
        <v>0</v>
      </c>
      <c r="T484" s="13">
        <v>930412.37505735992</v>
      </c>
    </row>
    <row r="485" spans="1:20" x14ac:dyDescent="0.3">
      <c r="A485" s="7" t="s">
        <v>281</v>
      </c>
      <c r="B485" s="7" t="s">
        <v>910</v>
      </c>
      <c r="C485" s="7">
        <v>1303</v>
      </c>
      <c r="D485" s="7" t="s">
        <v>8</v>
      </c>
      <c r="E485" s="7">
        <v>927</v>
      </c>
      <c r="F485" s="7">
        <v>111415</v>
      </c>
      <c r="G485" s="7" t="s">
        <v>914</v>
      </c>
      <c r="H485" s="8" t="s">
        <v>863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459907.24186625535</v>
      </c>
      <c r="S485" s="13">
        <v>0</v>
      </c>
      <c r="T485" s="13">
        <v>0</v>
      </c>
    </row>
    <row r="486" spans="1:20" x14ac:dyDescent="0.3">
      <c r="A486" s="7" t="s">
        <v>281</v>
      </c>
      <c r="B486" s="7" t="s">
        <v>910</v>
      </c>
      <c r="C486" s="7">
        <v>1303</v>
      </c>
      <c r="D486" s="7" t="s">
        <v>8</v>
      </c>
      <c r="E486" s="7">
        <v>927</v>
      </c>
      <c r="F486" s="7">
        <v>190269</v>
      </c>
      <c r="G486" s="7" t="s">
        <v>914</v>
      </c>
      <c r="H486" s="8" t="s">
        <v>864</v>
      </c>
      <c r="I486" s="13">
        <v>0</v>
      </c>
      <c r="J486" s="13">
        <v>463338.88160788821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465206.18752867996</v>
      </c>
    </row>
    <row r="487" spans="1:20" x14ac:dyDescent="0.3">
      <c r="A487" s="7" t="s">
        <v>281</v>
      </c>
      <c r="B487" s="7" t="s">
        <v>910</v>
      </c>
      <c r="C487" s="7">
        <v>1303</v>
      </c>
      <c r="D487" s="7" t="s">
        <v>8</v>
      </c>
      <c r="E487" s="7">
        <v>927</v>
      </c>
      <c r="F487" s="7">
        <v>111516</v>
      </c>
      <c r="G487" s="7" t="s">
        <v>914</v>
      </c>
      <c r="H487" s="8" t="s">
        <v>865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465991.71794523951</v>
      </c>
      <c r="T487" s="13">
        <v>465206.18752867996</v>
      </c>
    </row>
    <row r="488" spans="1:20" x14ac:dyDescent="0.3">
      <c r="A488" s="7" t="s">
        <v>281</v>
      </c>
      <c r="B488" s="7" t="s">
        <v>910</v>
      </c>
      <c r="C488" s="7">
        <v>1303</v>
      </c>
      <c r="D488" s="7" t="s">
        <v>8</v>
      </c>
      <c r="E488" s="7">
        <v>927</v>
      </c>
      <c r="F488" s="7">
        <v>110012</v>
      </c>
      <c r="G488" s="7" t="s">
        <v>914</v>
      </c>
      <c r="H488" s="8" t="s">
        <v>866</v>
      </c>
      <c r="I488" s="13">
        <v>381998.50077582407</v>
      </c>
      <c r="J488" s="13">
        <v>386115.7192286108</v>
      </c>
      <c r="K488" s="13">
        <v>389223.26150686911</v>
      </c>
      <c r="L488" s="13">
        <v>383508.70419870788</v>
      </c>
      <c r="M488" s="13">
        <v>381627.10233022767</v>
      </c>
      <c r="N488" s="13">
        <v>373344.45592634496</v>
      </c>
      <c r="O488" s="13">
        <v>375266.40227286302</v>
      </c>
      <c r="P488" s="13">
        <v>376823.67531308735</v>
      </c>
      <c r="Q488" s="13">
        <v>376375.11164061201</v>
      </c>
      <c r="R488" s="13">
        <v>383256.01955830475</v>
      </c>
      <c r="S488" s="13">
        <v>388326.41608797567</v>
      </c>
      <c r="T488" s="13">
        <v>387671.80743369373</v>
      </c>
    </row>
    <row r="489" spans="1:20" x14ac:dyDescent="0.3">
      <c r="A489" s="7" t="s">
        <v>281</v>
      </c>
      <c r="B489" s="7" t="s">
        <v>910</v>
      </c>
      <c r="C489" s="7">
        <v>1303</v>
      </c>
      <c r="D489" s="7" t="s">
        <v>8</v>
      </c>
      <c r="E489" s="7">
        <v>927</v>
      </c>
      <c r="F489" s="7">
        <v>110835</v>
      </c>
      <c r="G489" s="7" t="s">
        <v>914</v>
      </c>
      <c r="H489" s="8" t="s">
        <v>867</v>
      </c>
      <c r="I489" s="13">
        <v>0</v>
      </c>
      <c r="J489" s="13">
        <v>0</v>
      </c>
      <c r="K489" s="13">
        <v>0</v>
      </c>
      <c r="L489" s="13">
        <v>460210.46344686794</v>
      </c>
      <c r="M489" s="13">
        <v>0</v>
      </c>
      <c r="N489" s="13">
        <v>448013.36503214849</v>
      </c>
      <c r="O489" s="13">
        <v>0</v>
      </c>
      <c r="P489" s="13">
        <v>0</v>
      </c>
      <c r="Q489" s="13">
        <v>0</v>
      </c>
      <c r="R489" s="13">
        <v>459907.24186625535</v>
      </c>
      <c r="S489" s="13">
        <v>0</v>
      </c>
      <c r="T489" s="13">
        <v>930412.37505735992</v>
      </c>
    </row>
    <row r="490" spans="1:20" x14ac:dyDescent="0.3">
      <c r="A490" s="7" t="s">
        <v>281</v>
      </c>
      <c r="B490" s="7" t="s">
        <v>910</v>
      </c>
      <c r="C490" s="7">
        <v>1303</v>
      </c>
      <c r="D490" s="7" t="s">
        <v>8</v>
      </c>
      <c r="E490" s="7">
        <v>927</v>
      </c>
      <c r="F490" s="7">
        <v>111475</v>
      </c>
      <c r="G490" s="7" t="s">
        <v>914</v>
      </c>
      <c r="H490" s="8" t="s">
        <v>868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459907.24186625535</v>
      </c>
      <c r="S490" s="13">
        <v>0</v>
      </c>
      <c r="T490" s="13">
        <v>0</v>
      </c>
    </row>
    <row r="491" spans="1:20" x14ac:dyDescent="0.3">
      <c r="A491" s="7" t="s">
        <v>281</v>
      </c>
      <c r="B491" s="7" t="s">
        <v>910</v>
      </c>
      <c r="C491" s="7">
        <v>1303</v>
      </c>
      <c r="D491" s="7" t="s">
        <v>8</v>
      </c>
      <c r="E491" s="7">
        <v>927</v>
      </c>
      <c r="F491" s="7" t="s">
        <v>922</v>
      </c>
      <c r="G491" s="7" t="s">
        <v>914</v>
      </c>
      <c r="H491" s="8" t="s">
        <v>869</v>
      </c>
      <c r="I491" s="13">
        <v>381998.50077582407</v>
      </c>
      <c r="J491" s="13">
        <v>463338.88160788821</v>
      </c>
      <c r="K491" s="13">
        <v>389223.26150686911</v>
      </c>
      <c r="L491" s="13">
        <v>383508.70419870788</v>
      </c>
      <c r="M491" s="13">
        <v>381627.10233022767</v>
      </c>
      <c r="N491" s="13">
        <v>373344.45592634496</v>
      </c>
      <c r="O491" s="13">
        <v>375266.40227286302</v>
      </c>
      <c r="P491" s="13">
        <v>376823.67531308735</v>
      </c>
      <c r="Q491" s="13">
        <v>376375.11164061201</v>
      </c>
      <c r="R491" s="13">
        <v>383256.01955830475</v>
      </c>
      <c r="S491" s="13">
        <v>388326.41608797567</v>
      </c>
      <c r="T491" s="13">
        <v>387671.80743369373</v>
      </c>
    </row>
    <row r="492" spans="1:20" x14ac:dyDescent="0.3">
      <c r="A492" s="7" t="s">
        <v>281</v>
      </c>
      <c r="B492" s="7" t="s">
        <v>910</v>
      </c>
      <c r="C492" s="7">
        <v>1303</v>
      </c>
      <c r="D492" s="7" t="s">
        <v>8</v>
      </c>
      <c r="E492" s="7">
        <v>918</v>
      </c>
      <c r="F492" s="7">
        <v>110955</v>
      </c>
      <c r="G492" s="7" t="s">
        <v>915</v>
      </c>
      <c r="H492" s="8" t="s">
        <v>946</v>
      </c>
      <c r="I492" s="13">
        <v>45839.821926691766</v>
      </c>
      <c r="J492" s="13">
        <v>46333.888160788825</v>
      </c>
      <c r="K492" s="13">
        <v>46706.793249096023</v>
      </c>
      <c r="L492" s="13">
        <v>46021.046344686794</v>
      </c>
      <c r="M492" s="13">
        <v>91590.508222874967</v>
      </c>
      <c r="N492" s="13">
        <v>89602.673006429701</v>
      </c>
      <c r="O492" s="13">
        <v>45031.970074022363</v>
      </c>
      <c r="P492" s="13">
        <v>45218.842846324194</v>
      </c>
      <c r="Q492" s="13">
        <v>45165.015203474046</v>
      </c>
      <c r="R492" s="13">
        <v>91981.448373251071</v>
      </c>
      <c r="S492" s="13">
        <v>93198.343589047901</v>
      </c>
      <c r="T492" s="13">
        <v>232603.09376433998</v>
      </c>
    </row>
    <row r="493" spans="1:20" x14ac:dyDescent="0.3">
      <c r="A493" s="7" t="s">
        <v>281</v>
      </c>
      <c r="B493" s="7" t="s">
        <v>910</v>
      </c>
      <c r="C493" s="7">
        <v>1303</v>
      </c>
      <c r="D493" s="7" t="s">
        <v>8</v>
      </c>
      <c r="E493" s="7">
        <v>918</v>
      </c>
      <c r="F493" s="7">
        <v>110221</v>
      </c>
      <c r="G493" s="7" t="s">
        <v>915</v>
      </c>
      <c r="H493" s="8" t="s">
        <v>870</v>
      </c>
      <c r="I493" s="13">
        <v>0</v>
      </c>
      <c r="J493" s="13">
        <v>0</v>
      </c>
      <c r="K493" s="13">
        <v>0</v>
      </c>
      <c r="L493" s="13">
        <v>46021.046344686794</v>
      </c>
      <c r="M493" s="13">
        <v>45795.254111437484</v>
      </c>
      <c r="N493" s="13">
        <v>44801.33650321485</v>
      </c>
      <c r="O493" s="13">
        <v>45031.970074022363</v>
      </c>
      <c r="P493" s="13">
        <v>45218.842846324194</v>
      </c>
      <c r="Q493" s="13">
        <v>45165.015203474046</v>
      </c>
      <c r="R493" s="13">
        <v>0</v>
      </c>
      <c r="S493" s="13">
        <v>46599.171794523951</v>
      </c>
      <c r="T493" s="13">
        <v>139561.85625860401</v>
      </c>
    </row>
    <row r="494" spans="1:20" x14ac:dyDescent="0.3">
      <c r="A494" s="7" t="s">
        <v>281</v>
      </c>
      <c r="B494" s="7" t="s">
        <v>910</v>
      </c>
      <c r="C494" s="7">
        <v>1303</v>
      </c>
      <c r="D494" s="7" t="s">
        <v>8</v>
      </c>
      <c r="E494" s="7">
        <v>918</v>
      </c>
      <c r="F494" s="7">
        <v>110246</v>
      </c>
      <c r="G494" s="7" t="s">
        <v>915</v>
      </c>
      <c r="H494" s="8" t="s">
        <v>871</v>
      </c>
      <c r="I494" s="13">
        <v>0</v>
      </c>
      <c r="J494" s="13">
        <v>0</v>
      </c>
      <c r="K494" s="13">
        <v>46706.793249096023</v>
      </c>
      <c r="L494" s="13">
        <v>0</v>
      </c>
      <c r="M494" s="13">
        <v>45795.254111437484</v>
      </c>
      <c r="N494" s="13">
        <v>0</v>
      </c>
      <c r="O494" s="13">
        <v>45031.970074022363</v>
      </c>
      <c r="P494" s="13">
        <v>0</v>
      </c>
      <c r="Q494" s="13">
        <v>45165.015203474046</v>
      </c>
      <c r="R494" s="13">
        <v>45990.724186625535</v>
      </c>
      <c r="S494" s="13">
        <v>93198.343589047901</v>
      </c>
      <c r="T494" s="13">
        <v>139561.85625860401</v>
      </c>
    </row>
    <row r="495" spans="1:20" x14ac:dyDescent="0.3">
      <c r="A495" s="7" t="s">
        <v>281</v>
      </c>
      <c r="B495" s="7" t="s">
        <v>910</v>
      </c>
      <c r="C495" s="7">
        <v>1303</v>
      </c>
      <c r="D495" s="7" t="s">
        <v>8</v>
      </c>
      <c r="E495" s="7">
        <v>918</v>
      </c>
      <c r="F495" s="7">
        <v>110829</v>
      </c>
      <c r="G495" s="7" t="s">
        <v>915</v>
      </c>
      <c r="H495" s="8" t="s">
        <v>872</v>
      </c>
      <c r="I495" s="13">
        <v>183359.28770676706</v>
      </c>
      <c r="J495" s="13">
        <v>46333.888160788825</v>
      </c>
      <c r="K495" s="13">
        <v>46706.793249096023</v>
      </c>
      <c r="L495" s="13">
        <v>46021.046344686794</v>
      </c>
      <c r="M495" s="13">
        <v>45795.254111437484</v>
      </c>
      <c r="N495" s="13">
        <v>44801.33650321485</v>
      </c>
      <c r="O495" s="13">
        <v>45031.970074022363</v>
      </c>
      <c r="P495" s="13">
        <v>45218.842846324194</v>
      </c>
      <c r="Q495" s="13">
        <v>90330.030406948092</v>
      </c>
      <c r="R495" s="13">
        <v>137972.17255987661</v>
      </c>
      <c r="S495" s="13">
        <v>186396.6871780958</v>
      </c>
      <c r="T495" s="13">
        <v>465206.18752867996</v>
      </c>
    </row>
    <row r="496" spans="1:20" x14ac:dyDescent="0.3">
      <c r="A496" s="7" t="s">
        <v>281</v>
      </c>
      <c r="B496" s="7" t="s">
        <v>910</v>
      </c>
      <c r="C496" s="7">
        <v>1303</v>
      </c>
      <c r="D496" s="7" t="s">
        <v>8</v>
      </c>
      <c r="E496" s="7">
        <v>918</v>
      </c>
      <c r="F496" s="7">
        <v>111238</v>
      </c>
      <c r="G496" s="7" t="s">
        <v>915</v>
      </c>
      <c r="H496" s="8" t="s">
        <v>873</v>
      </c>
      <c r="I496" s="13">
        <v>0</v>
      </c>
      <c r="J496" s="13">
        <v>0</v>
      </c>
      <c r="K496" s="13">
        <v>0</v>
      </c>
      <c r="L496" s="13">
        <v>46021.046344686794</v>
      </c>
      <c r="M496" s="13">
        <v>45795.254111437484</v>
      </c>
      <c r="N496" s="13">
        <v>44801.33650321485</v>
      </c>
      <c r="O496" s="13">
        <v>45031.970074022363</v>
      </c>
      <c r="P496" s="13">
        <v>45218.842846324194</v>
      </c>
      <c r="Q496" s="13">
        <v>45165.015203474046</v>
      </c>
      <c r="R496" s="13">
        <v>0</v>
      </c>
      <c r="S496" s="13">
        <v>46599.171794523951</v>
      </c>
      <c r="T496" s="13">
        <v>139561.85625860401</v>
      </c>
    </row>
    <row r="497" spans="1:20" x14ac:dyDescent="0.3">
      <c r="A497" s="7" t="s">
        <v>281</v>
      </c>
      <c r="B497" s="7" t="s">
        <v>910</v>
      </c>
      <c r="C497" s="7">
        <v>1303</v>
      </c>
      <c r="D497" s="7" t="s">
        <v>8</v>
      </c>
      <c r="E497" s="7">
        <v>918</v>
      </c>
      <c r="F497" s="7">
        <v>110890</v>
      </c>
      <c r="G497" s="7" t="s">
        <v>915</v>
      </c>
      <c r="H497" s="8" t="s">
        <v>874</v>
      </c>
      <c r="I497" s="13">
        <v>4583982.1926691765</v>
      </c>
      <c r="J497" s="13">
        <v>9266777.6321577653</v>
      </c>
      <c r="K497" s="13">
        <v>9341358.6498192046</v>
      </c>
      <c r="L497" s="13">
        <v>9204209.2689373586</v>
      </c>
      <c r="M497" s="13">
        <v>9159050.8222874962</v>
      </c>
      <c r="N497" s="13">
        <v>8960267.3006429709</v>
      </c>
      <c r="O497" s="13">
        <v>11257992.518505592</v>
      </c>
      <c r="P497" s="13">
        <v>9043768.5692648385</v>
      </c>
      <c r="Q497" s="13">
        <v>9033003.0406948086</v>
      </c>
      <c r="R497" s="13">
        <v>13797217.255987661</v>
      </c>
      <c r="S497" s="13">
        <v>13979751.538357185</v>
      </c>
      <c r="T497" s="13">
        <v>6978092.8129301993</v>
      </c>
    </row>
    <row r="498" spans="1:20" x14ac:dyDescent="0.3">
      <c r="A498" s="7" t="s">
        <v>281</v>
      </c>
      <c r="B498" s="7" t="s">
        <v>910</v>
      </c>
      <c r="C498" s="7">
        <v>1303</v>
      </c>
      <c r="D498" s="7" t="s">
        <v>8</v>
      </c>
      <c r="E498" s="7">
        <v>918</v>
      </c>
      <c r="F498" s="7">
        <v>110520</v>
      </c>
      <c r="G498" s="7" t="s">
        <v>915</v>
      </c>
      <c r="H498" s="8" t="s">
        <v>875</v>
      </c>
      <c r="I498" s="13">
        <v>45839.821926691766</v>
      </c>
      <c r="J498" s="13">
        <v>46333.888160788825</v>
      </c>
      <c r="K498" s="13">
        <v>46706.793249096023</v>
      </c>
      <c r="L498" s="13">
        <v>0</v>
      </c>
      <c r="M498" s="13">
        <v>0</v>
      </c>
      <c r="N498" s="13">
        <v>0</v>
      </c>
      <c r="O498" s="13">
        <v>45031.970074022363</v>
      </c>
      <c r="P498" s="13">
        <v>45218.842846324194</v>
      </c>
      <c r="Q498" s="13">
        <v>45165.015203474046</v>
      </c>
      <c r="R498" s="13">
        <v>91981.448373251071</v>
      </c>
      <c r="S498" s="13">
        <v>93198.343589047901</v>
      </c>
      <c r="T498" s="13">
        <v>232603.09376433998</v>
      </c>
    </row>
    <row r="499" spans="1:20" x14ac:dyDescent="0.3">
      <c r="A499" s="7" t="s">
        <v>281</v>
      </c>
      <c r="B499" s="7" t="s">
        <v>910</v>
      </c>
      <c r="C499" s="7">
        <v>1303</v>
      </c>
      <c r="D499" s="7" t="s">
        <v>8</v>
      </c>
      <c r="E499" s="7">
        <v>918</v>
      </c>
      <c r="F499" s="7">
        <v>110490</v>
      </c>
      <c r="G499" s="7" t="s">
        <v>915</v>
      </c>
      <c r="H499" s="8" t="s">
        <v>876</v>
      </c>
      <c r="I499" s="13">
        <v>458398.21926691767</v>
      </c>
      <c r="J499" s="13">
        <v>0</v>
      </c>
      <c r="K499" s="13">
        <v>0</v>
      </c>
      <c r="L499" s="13">
        <v>0</v>
      </c>
      <c r="M499" s="13">
        <v>228976.27055718741</v>
      </c>
      <c r="N499" s="13">
        <v>0</v>
      </c>
      <c r="O499" s="13">
        <v>0</v>
      </c>
      <c r="P499" s="13">
        <v>0</v>
      </c>
      <c r="Q499" s="13">
        <v>451650.15203474049</v>
      </c>
      <c r="R499" s="13">
        <v>229953.62093312768</v>
      </c>
      <c r="S499" s="13">
        <v>465991.71794523951</v>
      </c>
      <c r="T499" s="13">
        <v>465206.18752867996</v>
      </c>
    </row>
    <row r="500" spans="1:20" x14ac:dyDescent="0.3">
      <c r="A500" s="7" t="s">
        <v>281</v>
      </c>
      <c r="B500" s="7" t="s">
        <v>910</v>
      </c>
      <c r="C500" s="7">
        <v>1303</v>
      </c>
      <c r="D500" s="7" t="s">
        <v>8</v>
      </c>
      <c r="E500" s="7">
        <v>918</v>
      </c>
      <c r="F500" s="7">
        <v>110031</v>
      </c>
      <c r="G500" s="7" t="s">
        <v>915</v>
      </c>
      <c r="H500" s="8" t="s">
        <v>877</v>
      </c>
      <c r="I500" s="13">
        <v>458398.21926691767</v>
      </c>
      <c r="J500" s="13">
        <v>0</v>
      </c>
      <c r="K500" s="13">
        <v>0</v>
      </c>
      <c r="L500" s="13">
        <v>920420.92689373589</v>
      </c>
      <c r="M500" s="13">
        <v>228976.27055718741</v>
      </c>
      <c r="N500" s="13">
        <v>224006.68251607424</v>
      </c>
      <c r="O500" s="13">
        <v>0</v>
      </c>
      <c r="P500" s="13">
        <v>0</v>
      </c>
      <c r="Q500" s="13">
        <v>451650.15203474049</v>
      </c>
      <c r="R500" s="13">
        <v>919814.48373251071</v>
      </c>
      <c r="S500" s="13">
        <v>465991.71794523951</v>
      </c>
      <c r="T500" s="13">
        <v>465206.18752867996</v>
      </c>
    </row>
    <row r="501" spans="1:20" x14ac:dyDescent="0.3">
      <c r="A501" s="7" t="s">
        <v>281</v>
      </c>
      <c r="B501" s="7" t="s">
        <v>910</v>
      </c>
      <c r="C501" s="7">
        <v>1303</v>
      </c>
      <c r="D501" s="7" t="s">
        <v>8</v>
      </c>
      <c r="E501" s="7">
        <v>918</v>
      </c>
      <c r="F501" s="7">
        <v>110719</v>
      </c>
      <c r="G501" s="7" t="s">
        <v>915</v>
      </c>
      <c r="H501" s="8" t="s">
        <v>878</v>
      </c>
      <c r="I501" s="13">
        <v>4583982.1926691765</v>
      </c>
      <c r="J501" s="13">
        <v>9266777.6321577653</v>
      </c>
      <c r="K501" s="13">
        <v>9341358.6498192046</v>
      </c>
      <c r="L501" s="13">
        <v>9204209.2689373586</v>
      </c>
      <c r="M501" s="13">
        <v>9159050.8222874962</v>
      </c>
      <c r="N501" s="13">
        <v>13440400.950964455</v>
      </c>
      <c r="O501" s="13">
        <v>9006394.0148044731</v>
      </c>
      <c r="P501" s="13">
        <v>13565652.853897257</v>
      </c>
      <c r="Q501" s="13">
        <v>9033003.0406948086</v>
      </c>
      <c r="R501" s="13">
        <v>13797217.255987661</v>
      </c>
      <c r="S501" s="13">
        <v>13979751.538357185</v>
      </c>
      <c r="T501" s="13">
        <v>4652061.8752867999</v>
      </c>
    </row>
    <row r="502" spans="1:20" x14ac:dyDescent="0.3">
      <c r="A502" s="7" t="s">
        <v>281</v>
      </c>
      <c r="B502" s="7" t="s">
        <v>910</v>
      </c>
      <c r="C502" s="7">
        <v>1303</v>
      </c>
      <c r="D502" s="7" t="s">
        <v>8</v>
      </c>
      <c r="E502" s="7">
        <v>918</v>
      </c>
      <c r="F502" s="7">
        <v>110871</v>
      </c>
      <c r="G502" s="7" t="s">
        <v>915</v>
      </c>
      <c r="H502" s="8" t="s">
        <v>879</v>
      </c>
      <c r="I502" s="13">
        <v>291128.70905641938</v>
      </c>
      <c r="J502" s="13">
        <v>46333.888160788825</v>
      </c>
      <c r="K502" s="13">
        <v>467067.93249096023</v>
      </c>
      <c r="L502" s="13">
        <v>460210.46344686794</v>
      </c>
      <c r="M502" s="13">
        <v>457952.54111437482</v>
      </c>
      <c r="N502" s="13">
        <v>89602.673006429701</v>
      </c>
      <c r="O502" s="13">
        <v>0</v>
      </c>
      <c r="P502" s="13">
        <v>45218.842846324194</v>
      </c>
      <c r="Q502" s="13">
        <v>0</v>
      </c>
      <c r="R502" s="13">
        <v>0</v>
      </c>
      <c r="S502" s="13">
        <v>93198.343589047901</v>
      </c>
      <c r="T502" s="13">
        <v>232603.09376433998</v>
      </c>
    </row>
    <row r="503" spans="1:20" x14ac:dyDescent="0.3">
      <c r="A503" s="7" t="s">
        <v>281</v>
      </c>
      <c r="B503" s="7" t="s">
        <v>910</v>
      </c>
      <c r="C503" s="7">
        <v>1303</v>
      </c>
      <c r="D503" s="7" t="s">
        <v>8</v>
      </c>
      <c r="E503" s="7">
        <v>918</v>
      </c>
      <c r="F503" s="7">
        <v>110234</v>
      </c>
      <c r="G503" s="7" t="s">
        <v>915</v>
      </c>
      <c r="H503" s="8" t="s">
        <v>880</v>
      </c>
      <c r="I503" s="13">
        <v>0</v>
      </c>
      <c r="J503" s="13">
        <v>0</v>
      </c>
      <c r="K503" s="13">
        <v>0</v>
      </c>
      <c r="L503" s="13">
        <v>46021.046344686794</v>
      </c>
      <c r="M503" s="13">
        <v>91590.508222874967</v>
      </c>
      <c r="N503" s="13">
        <v>0</v>
      </c>
      <c r="O503" s="13">
        <v>45031.970074022363</v>
      </c>
      <c r="P503" s="13">
        <v>45218.842846324194</v>
      </c>
      <c r="Q503" s="13">
        <v>45165.015203474046</v>
      </c>
      <c r="R503" s="13">
        <v>91981.448373251071</v>
      </c>
      <c r="S503" s="13">
        <v>93198.343589047901</v>
      </c>
      <c r="T503" s="13">
        <v>232603.09376433998</v>
      </c>
    </row>
    <row r="504" spans="1:20" x14ac:dyDescent="0.3">
      <c r="A504" s="7" t="s">
        <v>281</v>
      </c>
      <c r="B504" s="7" t="s">
        <v>910</v>
      </c>
      <c r="C504" s="7">
        <v>1303</v>
      </c>
      <c r="D504" s="7" t="s">
        <v>8</v>
      </c>
      <c r="E504" s="7">
        <v>918</v>
      </c>
      <c r="F504" s="7">
        <v>111135</v>
      </c>
      <c r="G504" s="7" t="s">
        <v>915</v>
      </c>
      <c r="H504" s="8" t="s">
        <v>881</v>
      </c>
      <c r="I504" s="13">
        <v>458398.21926691767</v>
      </c>
      <c r="J504" s="13">
        <v>46333.888160788825</v>
      </c>
      <c r="K504" s="13">
        <v>601443.37666860945</v>
      </c>
      <c r="L504" s="13">
        <v>460210.46344686794</v>
      </c>
      <c r="M504" s="13">
        <v>45795.254111437484</v>
      </c>
      <c r="N504" s="13">
        <v>44801.33650321485</v>
      </c>
      <c r="O504" s="13">
        <v>45031.970074022363</v>
      </c>
      <c r="P504" s="13">
        <v>45218.842846324194</v>
      </c>
      <c r="Q504" s="13">
        <v>90330.030406948092</v>
      </c>
      <c r="R504" s="13">
        <v>137972.17255987661</v>
      </c>
      <c r="S504" s="13">
        <v>465991.71794523951</v>
      </c>
      <c r="T504" s="13">
        <v>465206.18752867996</v>
      </c>
    </row>
    <row r="505" spans="1:20" x14ac:dyDescent="0.3">
      <c r="A505" s="7" t="s">
        <v>281</v>
      </c>
      <c r="B505" s="7" t="s">
        <v>910</v>
      </c>
      <c r="C505" s="7">
        <v>1303</v>
      </c>
      <c r="D505" s="7" t="s">
        <v>8</v>
      </c>
      <c r="E505" s="7">
        <v>918</v>
      </c>
      <c r="F505" s="7">
        <v>111367</v>
      </c>
      <c r="G505" s="7" t="s">
        <v>915</v>
      </c>
      <c r="H505" s="8" t="s">
        <v>882</v>
      </c>
      <c r="I505" s="13">
        <v>0</v>
      </c>
      <c r="J505" s="13">
        <v>0</v>
      </c>
      <c r="K505" s="13">
        <v>46706.793249096023</v>
      </c>
      <c r="L505" s="13">
        <v>0</v>
      </c>
      <c r="M505" s="13">
        <v>45795.254111437484</v>
      </c>
      <c r="N505" s="13">
        <v>0</v>
      </c>
      <c r="O505" s="13">
        <v>45031.970074022363</v>
      </c>
      <c r="P505" s="13">
        <v>0</v>
      </c>
      <c r="Q505" s="13">
        <v>45165.015203474046</v>
      </c>
      <c r="R505" s="13">
        <v>45990.724186625535</v>
      </c>
      <c r="S505" s="13">
        <v>93198.343589047901</v>
      </c>
      <c r="T505" s="13">
        <v>139561.85625860401</v>
      </c>
    </row>
    <row r="506" spans="1:20" x14ac:dyDescent="0.3">
      <c r="A506" s="7" t="s">
        <v>281</v>
      </c>
      <c r="B506" s="7" t="s">
        <v>910</v>
      </c>
      <c r="C506" s="7">
        <v>1303</v>
      </c>
      <c r="D506" s="7" t="s">
        <v>8</v>
      </c>
      <c r="E506" s="7">
        <v>918</v>
      </c>
      <c r="F506" s="7">
        <v>110821</v>
      </c>
      <c r="G506" s="7" t="s">
        <v>915</v>
      </c>
      <c r="H506" s="8" t="s">
        <v>883</v>
      </c>
      <c r="I506" s="13">
        <v>229199.10963345884</v>
      </c>
      <c r="J506" s="13">
        <v>0</v>
      </c>
      <c r="K506" s="13">
        <v>0</v>
      </c>
      <c r="L506" s="13">
        <v>0</v>
      </c>
      <c r="M506" s="13">
        <v>457952.54111437482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232995.85897261975</v>
      </c>
      <c r="T506" s="13">
        <v>232603.09376433998</v>
      </c>
    </row>
    <row r="507" spans="1:20" x14ac:dyDescent="0.3">
      <c r="A507" s="7" t="s">
        <v>281</v>
      </c>
      <c r="B507" s="7" t="s">
        <v>910</v>
      </c>
      <c r="C507" s="7">
        <v>1303</v>
      </c>
      <c r="D507" s="7" t="s">
        <v>8</v>
      </c>
      <c r="E507" s="7">
        <v>918</v>
      </c>
      <c r="F507" s="7">
        <v>111618</v>
      </c>
      <c r="G507" s="7" t="s">
        <v>915</v>
      </c>
      <c r="H507" s="8" t="s">
        <v>884</v>
      </c>
      <c r="I507" s="13">
        <v>34379866.44501882</v>
      </c>
      <c r="J507" s="13">
        <v>37067110.528631061</v>
      </c>
      <c r="K507" s="13">
        <v>37365434.599276818</v>
      </c>
      <c r="L507" s="13">
        <v>36816837.075749435</v>
      </c>
      <c r="M507" s="13">
        <v>45795254.111437485</v>
      </c>
      <c r="N507" s="13">
        <v>44801336.503214851</v>
      </c>
      <c r="O507" s="13">
        <v>45031970.074022368</v>
      </c>
      <c r="P507" s="13">
        <v>36175074.277059354</v>
      </c>
      <c r="Q507" s="13">
        <v>36132012.162779234</v>
      </c>
      <c r="R507" s="13">
        <v>36792579.349300429</v>
      </c>
      <c r="S507" s="13">
        <v>37279337.435619161</v>
      </c>
      <c r="T507" s="13">
        <v>32564433.1270076</v>
      </c>
    </row>
    <row r="508" spans="1:20" x14ac:dyDescent="0.3">
      <c r="A508" s="7" t="s">
        <v>281</v>
      </c>
      <c r="B508" s="7" t="s">
        <v>910</v>
      </c>
      <c r="C508" s="7">
        <v>1303</v>
      </c>
      <c r="D508" s="7" t="s">
        <v>8</v>
      </c>
      <c r="E508" s="7">
        <v>918</v>
      </c>
      <c r="F508" s="7">
        <v>111638</v>
      </c>
      <c r="G508" s="7" t="s">
        <v>915</v>
      </c>
      <c r="H508" s="8" t="s">
        <v>885</v>
      </c>
      <c r="I508" s="13">
        <v>6875973.2890037652</v>
      </c>
      <c r="J508" s="13">
        <v>13900166.448236646</v>
      </c>
      <c r="K508" s="13">
        <v>4670679.3249096023</v>
      </c>
      <c r="L508" s="13">
        <v>6903156.9517030194</v>
      </c>
      <c r="M508" s="13">
        <v>6869288.1167156221</v>
      </c>
      <c r="N508" s="13">
        <v>4480133.6503214855</v>
      </c>
      <c r="O508" s="13">
        <v>9006394.0148044731</v>
      </c>
      <c r="P508" s="13">
        <v>9043768.5692648385</v>
      </c>
      <c r="Q508" s="13">
        <v>9033003.0406948086</v>
      </c>
      <c r="R508" s="13">
        <v>9198144.8373251073</v>
      </c>
      <c r="S508" s="13">
        <v>9319834.3589047901</v>
      </c>
      <c r="T508" s="13">
        <v>4652061.8752867999</v>
      </c>
    </row>
    <row r="509" spans="1:20" x14ac:dyDescent="0.3">
      <c r="A509" s="7" t="s">
        <v>281</v>
      </c>
      <c r="B509" s="7" t="s">
        <v>910</v>
      </c>
      <c r="C509" s="7">
        <v>1303</v>
      </c>
      <c r="D509" s="7" t="s">
        <v>8</v>
      </c>
      <c r="E509" s="7">
        <v>918</v>
      </c>
      <c r="F509" s="7" t="s">
        <v>923</v>
      </c>
      <c r="G509" s="7" t="s">
        <v>915</v>
      </c>
      <c r="H509" s="8" t="s">
        <v>1051</v>
      </c>
      <c r="I509" s="13">
        <v>2291991.0963345882</v>
      </c>
      <c r="J509" s="13">
        <v>4633388.8160788827</v>
      </c>
      <c r="K509" s="13">
        <v>9341358.6498192046</v>
      </c>
      <c r="L509" s="13">
        <v>9204209.2689373586</v>
      </c>
      <c r="M509" s="13">
        <v>6869288.1167156221</v>
      </c>
      <c r="N509" s="13">
        <v>6720200.4754822273</v>
      </c>
      <c r="O509" s="13">
        <v>11257992.518505592</v>
      </c>
      <c r="P509" s="13">
        <v>11304710.711581048</v>
      </c>
      <c r="Q509" s="13">
        <v>11291253.800868511</v>
      </c>
      <c r="R509" s="13">
        <v>11497681.046656385</v>
      </c>
      <c r="S509" s="13">
        <v>11649792.948630989</v>
      </c>
      <c r="T509" s="13">
        <v>4652061.8752867999</v>
      </c>
    </row>
    <row r="510" spans="1:20" x14ac:dyDescent="0.3">
      <c r="A510" s="7" t="s">
        <v>281</v>
      </c>
      <c r="B510" s="7" t="s">
        <v>910</v>
      </c>
      <c r="C510" s="7">
        <v>1303</v>
      </c>
      <c r="D510" s="7" t="s">
        <v>8</v>
      </c>
      <c r="E510" s="7">
        <v>918</v>
      </c>
      <c r="F510" s="7">
        <v>110844</v>
      </c>
      <c r="G510" s="7" t="s">
        <v>916</v>
      </c>
      <c r="H510" s="8" t="s">
        <v>947</v>
      </c>
      <c r="I510" s="13">
        <v>916796.43853383535</v>
      </c>
      <c r="J510" s="13">
        <v>926677.76321577642</v>
      </c>
      <c r="K510" s="13">
        <v>2335339.6624548011</v>
      </c>
      <c r="L510" s="13">
        <v>2301052.3172343397</v>
      </c>
      <c r="M510" s="13">
        <v>2289762.705571874</v>
      </c>
      <c r="N510" s="13">
        <v>896026.73006429698</v>
      </c>
      <c r="O510" s="13">
        <v>1801278.8029608945</v>
      </c>
      <c r="P510" s="13">
        <v>2260942.1423162096</v>
      </c>
      <c r="Q510" s="13">
        <v>1806600.608138962</v>
      </c>
      <c r="R510" s="13">
        <v>1839628.9674650214</v>
      </c>
      <c r="S510" s="13">
        <v>1863966.871780958</v>
      </c>
      <c r="T510" s="13">
        <v>465206.18752867996</v>
      </c>
    </row>
    <row r="511" spans="1:20" x14ac:dyDescent="0.3">
      <c r="A511" s="7" t="s">
        <v>281</v>
      </c>
      <c r="B511" s="7" t="s">
        <v>910</v>
      </c>
      <c r="C511" s="7">
        <v>1303</v>
      </c>
      <c r="D511" s="7" t="s">
        <v>8</v>
      </c>
      <c r="E511" s="7">
        <v>918</v>
      </c>
      <c r="F511" s="7">
        <v>111278</v>
      </c>
      <c r="G511" s="7" t="s">
        <v>916</v>
      </c>
      <c r="H511" s="8" t="s">
        <v>886</v>
      </c>
      <c r="I511" s="13">
        <v>916796.43853383535</v>
      </c>
      <c r="J511" s="13">
        <v>463338.88160788821</v>
      </c>
      <c r="K511" s="13">
        <v>467067.93249096023</v>
      </c>
      <c r="L511" s="13">
        <v>2301052.3172343397</v>
      </c>
      <c r="M511" s="13">
        <v>1373857.6233431245</v>
      </c>
      <c r="N511" s="13">
        <v>1344040.0950964454</v>
      </c>
      <c r="O511" s="13">
        <v>2251598.5037011183</v>
      </c>
      <c r="P511" s="13">
        <v>1356565.2853897258</v>
      </c>
      <c r="Q511" s="13">
        <v>2258250.7601737021</v>
      </c>
      <c r="R511" s="13">
        <v>919814.48373251071</v>
      </c>
      <c r="S511" s="13">
        <v>931983.43589047901</v>
      </c>
      <c r="T511" s="13">
        <v>465206.18752867996</v>
      </c>
    </row>
    <row r="512" spans="1:20" x14ac:dyDescent="0.3">
      <c r="A512" s="7" t="s">
        <v>281</v>
      </c>
      <c r="B512" s="7" t="s">
        <v>910</v>
      </c>
      <c r="C512" s="7">
        <v>1303</v>
      </c>
      <c r="D512" s="7" t="s">
        <v>8</v>
      </c>
      <c r="E512" s="7">
        <v>918</v>
      </c>
      <c r="F512" s="7">
        <v>110889</v>
      </c>
      <c r="G512" s="7" t="s">
        <v>916</v>
      </c>
      <c r="H512" s="8" t="s">
        <v>887</v>
      </c>
      <c r="I512" s="13">
        <v>916796.43853383535</v>
      </c>
      <c r="J512" s="13">
        <v>926677.76321577642</v>
      </c>
      <c r="K512" s="13">
        <v>934135.86498192046</v>
      </c>
      <c r="L512" s="13">
        <v>1380631.3903406039</v>
      </c>
      <c r="M512" s="13">
        <v>1373857.6233431245</v>
      </c>
      <c r="N512" s="13">
        <v>1344040.0950964454</v>
      </c>
      <c r="O512" s="13">
        <v>900639.40148044727</v>
      </c>
      <c r="P512" s="13">
        <v>1356565.2853897258</v>
      </c>
      <c r="Q512" s="13">
        <v>903300.30406948098</v>
      </c>
      <c r="R512" s="13">
        <v>1379721.725598766</v>
      </c>
      <c r="S512" s="13">
        <v>1397975.1538357185</v>
      </c>
      <c r="T512" s="13">
        <v>465206.18752867996</v>
      </c>
    </row>
    <row r="513" spans="1:20" x14ac:dyDescent="0.3">
      <c r="A513" s="7" t="s">
        <v>281</v>
      </c>
      <c r="B513" s="7" t="s">
        <v>910</v>
      </c>
      <c r="C513" s="7">
        <v>1303</v>
      </c>
      <c r="D513" s="7" t="s">
        <v>8</v>
      </c>
      <c r="E513" s="7">
        <v>918</v>
      </c>
      <c r="F513" s="7">
        <v>111011</v>
      </c>
      <c r="G513" s="7" t="s">
        <v>916</v>
      </c>
      <c r="H513" s="8" t="s">
        <v>888</v>
      </c>
      <c r="I513" s="13">
        <v>45839.821926691766</v>
      </c>
      <c r="J513" s="13">
        <v>46333.888160788825</v>
      </c>
      <c r="K513" s="13">
        <v>46706.793249096023</v>
      </c>
      <c r="L513" s="13">
        <v>46021.046344686794</v>
      </c>
      <c r="M513" s="13">
        <v>45795.254111437484</v>
      </c>
      <c r="N513" s="13">
        <v>0</v>
      </c>
      <c r="O513" s="13">
        <v>45031.970074022363</v>
      </c>
      <c r="P513" s="13">
        <v>45218.842846324194</v>
      </c>
      <c r="Q513" s="13">
        <v>45165.015203474046</v>
      </c>
      <c r="R513" s="13">
        <v>45990.724186625535</v>
      </c>
      <c r="S513" s="13">
        <v>0</v>
      </c>
      <c r="T513" s="13">
        <v>46520.618752867995</v>
      </c>
    </row>
    <row r="514" spans="1:20" x14ac:dyDescent="0.3">
      <c r="A514" s="7" t="s">
        <v>281</v>
      </c>
      <c r="B514" s="7" t="s">
        <v>910</v>
      </c>
      <c r="C514" s="7">
        <v>1303</v>
      </c>
      <c r="D514" s="7" t="s">
        <v>8</v>
      </c>
      <c r="E514" s="7">
        <v>918</v>
      </c>
      <c r="F514" s="7">
        <v>111138</v>
      </c>
      <c r="G514" s="7" t="s">
        <v>916</v>
      </c>
      <c r="H514" s="8" t="s">
        <v>889</v>
      </c>
      <c r="I514" s="13">
        <v>0</v>
      </c>
      <c r="J514" s="13">
        <v>0</v>
      </c>
      <c r="K514" s="13">
        <v>0</v>
      </c>
      <c r="L514" s="13">
        <v>46021.046344686794</v>
      </c>
      <c r="M514" s="13">
        <v>457952.54111437482</v>
      </c>
      <c r="N514" s="13">
        <v>44801.33650321485</v>
      </c>
      <c r="O514" s="13">
        <v>45031.970074022363</v>
      </c>
      <c r="P514" s="13">
        <v>45218.842846324194</v>
      </c>
      <c r="Q514" s="13">
        <v>45165.015203474046</v>
      </c>
      <c r="R514" s="13">
        <v>0</v>
      </c>
      <c r="S514" s="13">
        <v>46599.171794523951</v>
      </c>
      <c r="T514" s="13">
        <v>139561.85625860401</v>
      </c>
    </row>
    <row r="515" spans="1:20" x14ac:dyDescent="0.3">
      <c r="A515" s="7" t="s">
        <v>281</v>
      </c>
      <c r="B515" s="7" t="s">
        <v>910</v>
      </c>
      <c r="C515" s="7">
        <v>1303</v>
      </c>
      <c r="D515" s="7" t="s">
        <v>8</v>
      </c>
      <c r="E515" s="7">
        <v>918</v>
      </c>
      <c r="F515" s="7">
        <v>111338</v>
      </c>
      <c r="G515" s="7" t="s">
        <v>916</v>
      </c>
      <c r="H515" s="8" t="s">
        <v>890</v>
      </c>
      <c r="I515" s="13">
        <v>45839.821926691766</v>
      </c>
      <c r="J515" s="13">
        <v>46333.888160788825</v>
      </c>
      <c r="K515" s="13">
        <v>46706.793249096023</v>
      </c>
      <c r="L515" s="13">
        <v>46021.046344686794</v>
      </c>
      <c r="M515" s="13">
        <v>45795.254111437484</v>
      </c>
      <c r="N515" s="13">
        <v>0</v>
      </c>
      <c r="O515" s="13">
        <v>45031.970074022363</v>
      </c>
      <c r="P515" s="13">
        <v>452188.4284632419</v>
      </c>
      <c r="Q515" s="13">
        <v>45165.015203474046</v>
      </c>
      <c r="R515" s="13">
        <v>45990.724186625535</v>
      </c>
      <c r="S515" s="13">
        <v>0</v>
      </c>
      <c r="T515" s="13">
        <v>46520.618752867995</v>
      </c>
    </row>
    <row r="516" spans="1:20" x14ac:dyDescent="0.3">
      <c r="A516" s="7" t="s">
        <v>281</v>
      </c>
      <c r="B516" s="7" t="s">
        <v>910</v>
      </c>
      <c r="C516" s="7">
        <v>1303</v>
      </c>
      <c r="D516" s="7" t="s">
        <v>8</v>
      </c>
      <c r="E516" s="7">
        <v>918</v>
      </c>
      <c r="F516" s="7">
        <v>110839</v>
      </c>
      <c r="G516" s="7" t="s">
        <v>916</v>
      </c>
      <c r="H516" s="8" t="s">
        <v>891</v>
      </c>
      <c r="I516" s="13">
        <v>0</v>
      </c>
      <c r="J516" s="13">
        <v>0</v>
      </c>
      <c r="K516" s="13">
        <v>0</v>
      </c>
      <c r="L516" s="13">
        <v>46021.046344686794</v>
      </c>
      <c r="M516" s="13">
        <v>45795.254111437484</v>
      </c>
      <c r="N516" s="13">
        <v>44801.33650321485</v>
      </c>
      <c r="O516" s="13">
        <v>45031.970074022363</v>
      </c>
      <c r="P516" s="13">
        <v>45218.842846324194</v>
      </c>
      <c r="Q516" s="13">
        <v>45165.015203474046</v>
      </c>
      <c r="R516" s="13">
        <v>0</v>
      </c>
      <c r="S516" s="13">
        <v>46599.171794523951</v>
      </c>
      <c r="T516" s="13">
        <v>139561.85625860401</v>
      </c>
    </row>
    <row r="517" spans="1:20" x14ac:dyDescent="0.3">
      <c r="A517" s="7" t="s">
        <v>281</v>
      </c>
      <c r="B517" s="7" t="s">
        <v>910</v>
      </c>
      <c r="C517" s="7">
        <v>1303</v>
      </c>
      <c r="D517" s="7" t="s">
        <v>8</v>
      </c>
      <c r="E517" s="7">
        <v>918</v>
      </c>
      <c r="F517" s="7">
        <v>110518</v>
      </c>
      <c r="G517" s="7" t="s">
        <v>916</v>
      </c>
      <c r="H517" s="8" t="s">
        <v>892</v>
      </c>
      <c r="I517" s="13">
        <v>458398.21926691767</v>
      </c>
      <c r="J517" s="13">
        <v>0</v>
      </c>
      <c r="K517" s="13">
        <v>0</v>
      </c>
      <c r="L517" s="13">
        <v>0</v>
      </c>
      <c r="M517" s="13">
        <v>228976.27055718741</v>
      </c>
      <c r="N517" s="13">
        <v>0</v>
      </c>
      <c r="O517" s="13">
        <v>0</v>
      </c>
      <c r="P517" s="13">
        <v>0</v>
      </c>
      <c r="Q517" s="13">
        <v>451650.15203474049</v>
      </c>
      <c r="R517" s="13">
        <v>229953.62093312768</v>
      </c>
      <c r="S517" s="13">
        <v>465991.71794523951</v>
      </c>
      <c r="T517" s="13">
        <v>465206.18752867996</v>
      </c>
    </row>
    <row r="518" spans="1:20" x14ac:dyDescent="0.3">
      <c r="A518" s="7" t="s">
        <v>281</v>
      </c>
      <c r="B518" s="7" t="s">
        <v>910</v>
      </c>
      <c r="C518" s="7">
        <v>1303</v>
      </c>
      <c r="D518" s="7" t="s">
        <v>8</v>
      </c>
      <c r="E518" s="7">
        <v>918</v>
      </c>
      <c r="F518" s="7">
        <v>110778</v>
      </c>
      <c r="G518" s="7" t="s">
        <v>916</v>
      </c>
      <c r="H518" s="8" t="s">
        <v>893</v>
      </c>
      <c r="I518" s="13">
        <v>45839.821926691766</v>
      </c>
      <c r="J518" s="13">
        <v>46333.888160788825</v>
      </c>
      <c r="K518" s="13">
        <v>46706.793249096023</v>
      </c>
      <c r="L518" s="13">
        <v>46021.046344686794</v>
      </c>
      <c r="M518" s="13">
        <v>91590.508222874967</v>
      </c>
      <c r="N518" s="13">
        <v>89602.673006429701</v>
      </c>
      <c r="O518" s="13">
        <v>45031.970074022363</v>
      </c>
      <c r="P518" s="13">
        <v>45218.842846324194</v>
      </c>
      <c r="Q518" s="13">
        <v>45165.015203474046</v>
      </c>
      <c r="R518" s="13">
        <v>91981.448373251071</v>
      </c>
      <c r="S518" s="13">
        <v>93198.343589047901</v>
      </c>
      <c r="T518" s="13">
        <v>232603.09376433998</v>
      </c>
    </row>
    <row r="519" spans="1:20" x14ac:dyDescent="0.3">
      <c r="A519" s="7" t="s">
        <v>281</v>
      </c>
      <c r="B519" s="7" t="s">
        <v>910</v>
      </c>
      <c r="C519" s="7">
        <v>1303</v>
      </c>
      <c r="D519" s="7" t="s">
        <v>8</v>
      </c>
      <c r="E519" s="7">
        <v>918</v>
      </c>
      <c r="F519" s="7">
        <v>111626</v>
      </c>
      <c r="G519" s="7" t="s">
        <v>916</v>
      </c>
      <c r="H519" s="8" t="s">
        <v>894</v>
      </c>
      <c r="I519" s="13">
        <v>183359.28770676706</v>
      </c>
      <c r="J519" s="13">
        <v>46333.888160788825</v>
      </c>
      <c r="K519" s="13">
        <v>46706.793249096023</v>
      </c>
      <c r="L519" s="13">
        <v>46021.046344686794</v>
      </c>
      <c r="M519" s="13">
        <v>457952.54111437482</v>
      </c>
      <c r="N519" s="13">
        <v>44801.33650321485</v>
      </c>
      <c r="O519" s="13">
        <v>45031.970074022363</v>
      </c>
      <c r="P519" s="13">
        <v>45218.842846324194</v>
      </c>
      <c r="Q519" s="13">
        <v>90330.030406948092</v>
      </c>
      <c r="R519" s="13">
        <v>137972.17255987661</v>
      </c>
      <c r="S519" s="13">
        <v>186396.6871780958</v>
      </c>
      <c r="T519" s="13">
        <v>465206.18752867996</v>
      </c>
    </row>
    <row r="520" spans="1:20" x14ac:dyDescent="0.3">
      <c r="A520" s="7" t="s">
        <v>281</v>
      </c>
      <c r="B520" s="7" t="s">
        <v>910</v>
      </c>
      <c r="C520" s="7">
        <v>1303</v>
      </c>
      <c r="D520" s="7" t="s">
        <v>8</v>
      </c>
      <c r="E520" s="7">
        <v>918</v>
      </c>
      <c r="F520" s="7">
        <v>111300</v>
      </c>
      <c r="G520" s="7" t="s">
        <v>916</v>
      </c>
      <c r="H520" s="8" t="s">
        <v>895</v>
      </c>
      <c r="I520" s="13">
        <v>0</v>
      </c>
      <c r="J520" s="13">
        <v>0</v>
      </c>
      <c r="K520" s="13">
        <v>0</v>
      </c>
      <c r="L520" s="13">
        <v>46021.046344686794</v>
      </c>
      <c r="M520" s="13">
        <v>45795.254111437484</v>
      </c>
      <c r="N520" s="13">
        <v>44801.33650321485</v>
      </c>
      <c r="O520" s="13">
        <v>45031.970074022363</v>
      </c>
      <c r="P520" s="13">
        <v>45218.842846324194</v>
      </c>
      <c r="Q520" s="13">
        <v>45165.015203474046</v>
      </c>
      <c r="R520" s="13">
        <v>0</v>
      </c>
      <c r="S520" s="13">
        <v>46599.171794523951</v>
      </c>
      <c r="T520" s="13">
        <v>139561.85625860401</v>
      </c>
    </row>
    <row r="521" spans="1:20" x14ac:dyDescent="0.3">
      <c r="A521" s="7" t="s">
        <v>281</v>
      </c>
      <c r="B521" s="7" t="s">
        <v>910</v>
      </c>
      <c r="C521" s="7">
        <v>1303</v>
      </c>
      <c r="D521" s="7" t="s">
        <v>8</v>
      </c>
      <c r="E521" s="7">
        <v>918</v>
      </c>
      <c r="F521" s="7">
        <v>110614</v>
      </c>
      <c r="G521" s="7" t="s">
        <v>916</v>
      </c>
      <c r="H521" s="8" t="s">
        <v>896</v>
      </c>
      <c r="I521" s="13">
        <v>458398.21926691767</v>
      </c>
      <c r="J521" s="13">
        <v>0</v>
      </c>
      <c r="K521" s="13">
        <v>233533.96624548011</v>
      </c>
      <c r="L521" s="13">
        <v>460210.46344686794</v>
      </c>
      <c r="M521" s="13">
        <v>228976.27055718741</v>
      </c>
      <c r="N521" s="13">
        <v>0</v>
      </c>
      <c r="O521" s="13">
        <v>0</v>
      </c>
      <c r="P521" s="13">
        <v>0</v>
      </c>
      <c r="Q521" s="13">
        <v>0</v>
      </c>
      <c r="R521" s="13">
        <v>229953.62093312768</v>
      </c>
      <c r="S521" s="13">
        <v>465991.71794523951</v>
      </c>
      <c r="T521" s="13">
        <v>465206.18752867996</v>
      </c>
    </row>
    <row r="522" spans="1:20" x14ac:dyDescent="0.3">
      <c r="A522" s="7" t="s">
        <v>281</v>
      </c>
      <c r="B522" s="7" t="s">
        <v>910</v>
      </c>
      <c r="C522" s="7">
        <v>1303</v>
      </c>
      <c r="D522" s="7" t="s">
        <v>8</v>
      </c>
      <c r="E522" s="7">
        <v>918</v>
      </c>
      <c r="F522" s="7">
        <v>111236</v>
      </c>
      <c r="G522" s="7" t="s">
        <v>916</v>
      </c>
      <c r="H522" s="8" t="s">
        <v>897</v>
      </c>
      <c r="I522" s="13">
        <v>0</v>
      </c>
      <c r="J522" s="13">
        <v>0</v>
      </c>
      <c r="K522" s="13">
        <v>0</v>
      </c>
      <c r="L522" s="13">
        <v>46021.046344686794</v>
      </c>
      <c r="M522" s="13">
        <v>457952.54111437482</v>
      </c>
      <c r="N522" s="13">
        <v>44801.33650321485</v>
      </c>
      <c r="O522" s="13">
        <v>45031.970074022363</v>
      </c>
      <c r="P522" s="13">
        <v>45218.842846324194</v>
      </c>
      <c r="Q522" s="13">
        <v>45165.015203474046</v>
      </c>
      <c r="R522" s="13">
        <v>0</v>
      </c>
      <c r="S522" s="13">
        <v>46599.171794523951</v>
      </c>
      <c r="T522" s="13">
        <v>139561.85625860401</v>
      </c>
    </row>
    <row r="523" spans="1:20" x14ac:dyDescent="0.3">
      <c r="A523" s="7" t="s">
        <v>281</v>
      </c>
      <c r="B523" s="7" t="s">
        <v>910</v>
      </c>
      <c r="C523" s="7">
        <v>1303</v>
      </c>
      <c r="D523" s="7" t="s">
        <v>8</v>
      </c>
      <c r="E523" s="7">
        <v>918</v>
      </c>
      <c r="F523" s="7">
        <v>111239</v>
      </c>
      <c r="G523" s="7" t="s">
        <v>916</v>
      </c>
      <c r="H523" s="8" t="s">
        <v>898</v>
      </c>
      <c r="I523" s="13">
        <v>45839.821926691766</v>
      </c>
      <c r="J523" s="13">
        <v>46333.888160788825</v>
      </c>
      <c r="K523" s="13">
        <v>46706.793249096023</v>
      </c>
      <c r="L523" s="13">
        <v>46021.046344686794</v>
      </c>
      <c r="M523" s="13">
        <v>45795.254111437484</v>
      </c>
      <c r="N523" s="13">
        <v>0</v>
      </c>
      <c r="O523" s="13">
        <v>45031.970074022363</v>
      </c>
      <c r="P523" s="13">
        <v>45218.842846324194</v>
      </c>
      <c r="Q523" s="13">
        <v>45165.015203474046</v>
      </c>
      <c r="R523" s="13">
        <v>45990.724186625535</v>
      </c>
      <c r="S523" s="13">
        <v>0</v>
      </c>
      <c r="T523" s="13">
        <v>46520.618752867995</v>
      </c>
    </row>
    <row r="524" spans="1:20" x14ac:dyDescent="0.3">
      <c r="A524" s="7" t="s">
        <v>281</v>
      </c>
      <c r="B524" s="7" t="s">
        <v>910</v>
      </c>
      <c r="C524" s="7">
        <v>1303</v>
      </c>
      <c r="D524" s="7" t="s">
        <v>8</v>
      </c>
      <c r="E524" s="7">
        <v>918</v>
      </c>
      <c r="F524" s="7">
        <v>111089</v>
      </c>
      <c r="G524" s="7" t="s">
        <v>916</v>
      </c>
      <c r="H524" s="8" t="s">
        <v>899</v>
      </c>
      <c r="I524" s="13">
        <v>458398.21926691767</v>
      </c>
      <c r="J524" s="13">
        <v>463338.88160788821</v>
      </c>
      <c r="K524" s="13">
        <v>0</v>
      </c>
      <c r="L524" s="13">
        <v>0</v>
      </c>
      <c r="M524" s="13">
        <v>228976.27055718741</v>
      </c>
      <c r="N524" s="13">
        <v>0</v>
      </c>
      <c r="O524" s="13">
        <v>225159.85037011182</v>
      </c>
      <c r="P524" s="13">
        <v>226094.21423162095</v>
      </c>
      <c r="Q524" s="13">
        <v>502218.42711837246</v>
      </c>
      <c r="R524" s="13">
        <v>229953.62093312768</v>
      </c>
      <c r="S524" s="13">
        <v>465991.71794523951</v>
      </c>
      <c r="T524" s="13">
        <v>465206.18752867996</v>
      </c>
    </row>
    <row r="525" spans="1:20" x14ac:dyDescent="0.3">
      <c r="A525" s="7" t="s">
        <v>281</v>
      </c>
      <c r="B525" s="7" t="s">
        <v>910</v>
      </c>
      <c r="C525" s="7">
        <v>1303</v>
      </c>
      <c r="D525" s="7" t="s">
        <v>8</v>
      </c>
      <c r="E525" s="7">
        <v>918</v>
      </c>
      <c r="F525" s="7">
        <v>110872</v>
      </c>
      <c r="G525" s="7" t="s">
        <v>916</v>
      </c>
      <c r="H525" s="8" t="s">
        <v>900</v>
      </c>
      <c r="I525" s="13">
        <v>0</v>
      </c>
      <c r="J525" s="13">
        <v>0</v>
      </c>
      <c r="K525" s="13">
        <v>0</v>
      </c>
      <c r="L525" s="13">
        <v>460210.46344686794</v>
      </c>
      <c r="M525" s="13">
        <v>45795.254111437484</v>
      </c>
      <c r="N525" s="13">
        <v>44801.33650321485</v>
      </c>
      <c r="O525" s="13">
        <v>45031.970074022363</v>
      </c>
      <c r="P525" s="13">
        <v>45218.842846324194</v>
      </c>
      <c r="Q525" s="13">
        <v>45165.015203474046</v>
      </c>
      <c r="R525" s="13">
        <v>0</v>
      </c>
      <c r="S525" s="13">
        <v>46599.171794523951</v>
      </c>
      <c r="T525" s="13">
        <v>139561.85625860401</v>
      </c>
    </row>
    <row r="526" spans="1:20" x14ac:dyDescent="0.3">
      <c r="A526" s="7" t="s">
        <v>281</v>
      </c>
      <c r="B526" s="7" t="s">
        <v>910</v>
      </c>
      <c r="C526" s="7">
        <v>1303</v>
      </c>
      <c r="D526" s="7" t="s">
        <v>8</v>
      </c>
      <c r="E526" s="7">
        <v>918</v>
      </c>
      <c r="F526" s="7">
        <v>110894</v>
      </c>
      <c r="G526" s="7" t="s">
        <v>916</v>
      </c>
      <c r="H526" s="8" t="s">
        <v>901</v>
      </c>
      <c r="I526" s="13">
        <v>183359.28770676706</v>
      </c>
      <c r="J526" s="13">
        <v>46333.888160788825</v>
      </c>
      <c r="K526" s="13">
        <v>467067.93249096023</v>
      </c>
      <c r="L526" s="13">
        <v>460210.46344686794</v>
      </c>
      <c r="M526" s="13">
        <v>45795.254111437484</v>
      </c>
      <c r="N526" s="13">
        <v>44801.33650321485</v>
      </c>
      <c r="O526" s="13">
        <v>45031.970074022363</v>
      </c>
      <c r="P526" s="13">
        <v>45218.842846324194</v>
      </c>
      <c r="Q526" s="13">
        <v>90330.030406948092</v>
      </c>
      <c r="R526" s="13">
        <v>137972.17255987661</v>
      </c>
      <c r="S526" s="13">
        <v>186396.6871780958</v>
      </c>
      <c r="T526" s="13">
        <v>465206.18752867996</v>
      </c>
    </row>
    <row r="527" spans="1:20" x14ac:dyDescent="0.3">
      <c r="A527" s="7" t="s">
        <v>281</v>
      </c>
      <c r="B527" s="7" t="s">
        <v>910</v>
      </c>
      <c r="C527" s="7">
        <v>1303</v>
      </c>
      <c r="D527" s="7" t="s">
        <v>8</v>
      </c>
      <c r="E527" s="7">
        <v>918</v>
      </c>
      <c r="F527" s="7">
        <v>111122</v>
      </c>
      <c r="G527" s="7" t="s">
        <v>916</v>
      </c>
      <c r="H527" s="8" t="s">
        <v>902</v>
      </c>
      <c r="I527" s="13">
        <v>458398.21926691767</v>
      </c>
      <c r="J527" s="13">
        <v>231669.4408039441</v>
      </c>
      <c r="K527" s="13">
        <v>233533.96624548011</v>
      </c>
      <c r="L527" s="13">
        <v>230105.23172343397</v>
      </c>
      <c r="M527" s="13">
        <v>457952.54111437482</v>
      </c>
      <c r="N527" s="13">
        <v>224006.68251607424</v>
      </c>
      <c r="O527" s="13">
        <v>225159.85037011182</v>
      </c>
      <c r="P527" s="13">
        <v>452188.4284632419</v>
      </c>
      <c r="Q527" s="13">
        <v>225825.07601737024</v>
      </c>
      <c r="R527" s="13">
        <v>459907.24186625535</v>
      </c>
      <c r="S527" s="13">
        <v>465991.71794523951</v>
      </c>
      <c r="T527" s="13">
        <v>465206.18752867996</v>
      </c>
    </row>
    <row r="528" spans="1:20" x14ac:dyDescent="0.3">
      <c r="A528" s="7" t="s">
        <v>281</v>
      </c>
      <c r="B528" s="7" t="s">
        <v>910</v>
      </c>
      <c r="C528" s="7">
        <v>1303</v>
      </c>
      <c r="D528" s="7" t="s">
        <v>8</v>
      </c>
      <c r="E528" s="7">
        <v>918</v>
      </c>
      <c r="F528" s="7">
        <v>111629</v>
      </c>
      <c r="G528" s="7" t="s">
        <v>916</v>
      </c>
      <c r="H528" s="8" t="s">
        <v>903</v>
      </c>
      <c r="I528" s="13">
        <v>0</v>
      </c>
      <c r="J528" s="13">
        <v>0</v>
      </c>
      <c r="K528" s="13">
        <v>0</v>
      </c>
      <c r="L528" s="13">
        <v>46021.046344686794</v>
      </c>
      <c r="M528" s="13">
        <v>45795.254111437484</v>
      </c>
      <c r="N528" s="13">
        <v>44801.33650321485</v>
      </c>
      <c r="O528" s="13">
        <v>45031.970074022363</v>
      </c>
      <c r="P528" s="13">
        <v>45218.842846324194</v>
      </c>
      <c r="Q528" s="13">
        <v>45165.015203474046</v>
      </c>
      <c r="R528" s="13">
        <v>0</v>
      </c>
      <c r="S528" s="13">
        <v>46599.171794523951</v>
      </c>
      <c r="T528" s="13">
        <v>139561.85625860401</v>
      </c>
    </row>
    <row r="529" spans="1:20" x14ac:dyDescent="0.3">
      <c r="A529" s="7" t="s">
        <v>281</v>
      </c>
      <c r="B529" s="7" t="s">
        <v>910</v>
      </c>
      <c r="C529" s="7">
        <v>1303</v>
      </c>
      <c r="D529" s="7" t="s">
        <v>8</v>
      </c>
      <c r="E529" s="7">
        <v>918</v>
      </c>
      <c r="F529" s="7">
        <v>111617</v>
      </c>
      <c r="G529" s="7" t="s">
        <v>916</v>
      </c>
      <c r="H529" s="8" t="s">
        <v>904</v>
      </c>
      <c r="I529" s="13">
        <v>0</v>
      </c>
      <c r="J529" s="13">
        <v>0</v>
      </c>
      <c r="K529" s="13">
        <v>46706.793249096023</v>
      </c>
      <c r="L529" s="13">
        <v>0</v>
      </c>
      <c r="M529" s="13">
        <v>45795.254111437484</v>
      </c>
      <c r="N529" s="13">
        <v>0</v>
      </c>
      <c r="O529" s="13">
        <v>45031.970074022363</v>
      </c>
      <c r="P529" s="13">
        <v>0</v>
      </c>
      <c r="Q529" s="13">
        <v>45165.015203474046</v>
      </c>
      <c r="R529" s="13">
        <v>45990.724186625535</v>
      </c>
      <c r="S529" s="13">
        <v>93198.343589047901</v>
      </c>
      <c r="T529" s="13">
        <v>139561.85625860401</v>
      </c>
    </row>
    <row r="530" spans="1:20" x14ac:dyDescent="0.3">
      <c r="A530" s="7" t="s">
        <v>281</v>
      </c>
      <c r="B530" s="7" t="s">
        <v>910</v>
      </c>
      <c r="C530" s="7">
        <v>1303</v>
      </c>
      <c r="D530" s="7" t="s">
        <v>8</v>
      </c>
      <c r="E530" s="7">
        <v>918</v>
      </c>
      <c r="F530" s="7">
        <v>110516</v>
      </c>
      <c r="G530" s="7" t="s">
        <v>916</v>
      </c>
      <c r="H530" s="8" t="s">
        <v>905</v>
      </c>
      <c r="I530" s="13">
        <v>0</v>
      </c>
      <c r="J530" s="13">
        <v>0</v>
      </c>
      <c r="K530" s="13">
        <v>46706.793249096023</v>
      </c>
      <c r="L530" s="13">
        <v>0</v>
      </c>
      <c r="M530" s="13">
        <v>45795.254111437484</v>
      </c>
      <c r="N530" s="13">
        <v>0</v>
      </c>
      <c r="O530" s="13">
        <v>45031.970074022363</v>
      </c>
      <c r="P530" s="13">
        <v>0</v>
      </c>
      <c r="Q530" s="13">
        <v>45165.015203474046</v>
      </c>
      <c r="R530" s="13">
        <v>45990.724186625535</v>
      </c>
      <c r="S530" s="13">
        <v>93198.343589047901</v>
      </c>
      <c r="T530" s="13">
        <v>139561.85625860401</v>
      </c>
    </row>
    <row r="531" spans="1:20" x14ac:dyDescent="0.3">
      <c r="A531" s="7" t="s">
        <v>281</v>
      </c>
      <c r="B531" s="7" t="s">
        <v>910</v>
      </c>
      <c r="C531" s="7">
        <v>1303</v>
      </c>
      <c r="D531" s="7" t="s">
        <v>8</v>
      </c>
      <c r="E531" s="7">
        <v>918</v>
      </c>
      <c r="F531" s="7">
        <v>111292</v>
      </c>
      <c r="G531" s="7" t="s">
        <v>916</v>
      </c>
      <c r="H531" s="8" t="s">
        <v>906</v>
      </c>
      <c r="I531" s="13">
        <v>229199.10963345884</v>
      </c>
      <c r="J531" s="13">
        <v>0</v>
      </c>
      <c r="K531" s="13">
        <v>0</v>
      </c>
      <c r="L531" s="13">
        <v>0</v>
      </c>
      <c r="M531" s="13">
        <v>228976.27055718741</v>
      </c>
      <c r="N531" s="13">
        <v>0</v>
      </c>
      <c r="O531" s="13">
        <v>0</v>
      </c>
      <c r="P531" s="13">
        <v>0</v>
      </c>
      <c r="Q531" s="13">
        <v>225825.07601737024</v>
      </c>
      <c r="R531" s="13">
        <v>229953.62093312768</v>
      </c>
      <c r="S531" s="13">
        <v>465991.71794523951</v>
      </c>
      <c r="T531" s="13">
        <v>465206.18752867996</v>
      </c>
    </row>
    <row r="532" spans="1:20" x14ac:dyDescent="0.3">
      <c r="A532" s="7" t="s">
        <v>281</v>
      </c>
      <c r="B532" s="7" t="s">
        <v>910</v>
      </c>
      <c r="C532" s="7">
        <v>1303</v>
      </c>
      <c r="D532" s="7" t="s">
        <v>8</v>
      </c>
      <c r="E532" s="7">
        <v>918</v>
      </c>
      <c r="F532" s="7">
        <v>110937</v>
      </c>
      <c r="G532" s="7" t="s">
        <v>916</v>
      </c>
      <c r="H532" s="8" t="s">
        <v>907</v>
      </c>
      <c r="I532" s="13">
        <v>45839.821926691766</v>
      </c>
      <c r="J532" s="13">
        <v>46333.888160788825</v>
      </c>
      <c r="K532" s="13">
        <v>46706.793249096023</v>
      </c>
      <c r="L532" s="13">
        <v>46021.046344686794</v>
      </c>
      <c r="M532" s="13">
        <v>91590.508222874967</v>
      </c>
      <c r="N532" s="13">
        <v>89602.673006429701</v>
      </c>
      <c r="O532" s="13">
        <v>45031.970074022363</v>
      </c>
      <c r="P532" s="13">
        <v>45218.842846324194</v>
      </c>
      <c r="Q532" s="13">
        <v>45165.015203474046</v>
      </c>
      <c r="R532" s="13">
        <v>91981.448373251071</v>
      </c>
      <c r="S532" s="13">
        <v>93198.343589047901</v>
      </c>
      <c r="T532" s="13">
        <v>232603.09376433998</v>
      </c>
    </row>
    <row r="533" spans="1:20" x14ac:dyDescent="0.3">
      <c r="A533" s="7" t="s">
        <v>281</v>
      </c>
      <c r="B533" s="7" t="s">
        <v>910</v>
      </c>
      <c r="C533" s="7">
        <v>1303</v>
      </c>
      <c r="D533" s="7" t="s">
        <v>8</v>
      </c>
      <c r="E533" s="7">
        <v>918</v>
      </c>
      <c r="F533" s="7">
        <v>111656</v>
      </c>
      <c r="G533" s="7" t="s">
        <v>916</v>
      </c>
      <c r="H533" s="8" t="s">
        <v>908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</row>
    <row r="534" spans="1:20" x14ac:dyDescent="0.3">
      <c r="A534" s="7" t="s">
        <v>281</v>
      </c>
      <c r="B534" s="7" t="s">
        <v>910</v>
      </c>
      <c r="C534" s="7">
        <v>1303</v>
      </c>
      <c r="D534" s="7" t="s">
        <v>8</v>
      </c>
      <c r="E534" s="7">
        <v>918</v>
      </c>
      <c r="F534" s="7">
        <v>111623</v>
      </c>
      <c r="G534" s="7" t="s">
        <v>916</v>
      </c>
      <c r="H534" s="8" t="s">
        <v>909</v>
      </c>
      <c r="I534" s="13">
        <v>0</v>
      </c>
      <c r="J534" s="13">
        <v>0</v>
      </c>
      <c r="K534" s="13">
        <v>46706.793249096023</v>
      </c>
      <c r="L534" s="13">
        <v>282523.20351003221</v>
      </c>
      <c r="M534" s="13">
        <v>457952.54111437482</v>
      </c>
      <c r="N534" s="13">
        <v>0</v>
      </c>
      <c r="O534" s="13">
        <v>45031.970074022363</v>
      </c>
      <c r="P534" s="13">
        <v>0</v>
      </c>
      <c r="Q534" s="13">
        <v>45165.015203474046</v>
      </c>
      <c r="R534" s="13">
        <v>45990.724186625535</v>
      </c>
      <c r="S534" s="13">
        <v>93198.343589047901</v>
      </c>
      <c r="T534" s="13">
        <v>139561.85625860401</v>
      </c>
    </row>
    <row r="535" spans="1:20" x14ac:dyDescent="0.3">
      <c r="A535" s="7" t="s">
        <v>281</v>
      </c>
      <c r="B535" s="7" t="s">
        <v>910</v>
      </c>
      <c r="C535" s="7">
        <v>1303</v>
      </c>
      <c r="D535" s="7" t="s">
        <v>234</v>
      </c>
      <c r="E535" s="7">
        <v>918</v>
      </c>
      <c r="F535" s="7">
        <v>110902</v>
      </c>
      <c r="G535" s="7" t="s">
        <v>916</v>
      </c>
      <c r="H535" s="8" t="s">
        <v>80</v>
      </c>
      <c r="I535" s="13">
        <v>916796.43853383535</v>
      </c>
      <c r="J535" s="13">
        <v>926677.76321577642</v>
      </c>
      <c r="K535" s="13">
        <v>2335339.6624548011</v>
      </c>
      <c r="L535" s="13">
        <v>1380631.3903406039</v>
      </c>
      <c r="M535" s="13">
        <v>1480697.9511851082</v>
      </c>
      <c r="N535" s="13">
        <v>660461.30273039336</v>
      </c>
      <c r="O535" s="13">
        <v>690655.32502528105</v>
      </c>
      <c r="P535" s="13">
        <v>873537.6061052907</v>
      </c>
      <c r="Q535" s="13">
        <v>683030.52492213796</v>
      </c>
      <c r="R535" s="13">
        <v>1661184.9576209143</v>
      </c>
      <c r="S535" s="13">
        <v>1513354.7031989598</v>
      </c>
      <c r="T535" s="13">
        <v>291219.07339295367</v>
      </c>
    </row>
    <row r="536" spans="1:20" x14ac:dyDescent="0.3">
      <c r="A536" s="7" t="s">
        <v>281</v>
      </c>
      <c r="B536" s="7" t="s">
        <v>910</v>
      </c>
      <c r="C536" s="7">
        <v>1303</v>
      </c>
      <c r="D536" s="7" t="s">
        <v>8</v>
      </c>
      <c r="E536" s="7">
        <v>918</v>
      </c>
      <c r="F536" s="7">
        <v>110836</v>
      </c>
      <c r="G536" s="7" t="s">
        <v>916</v>
      </c>
      <c r="H536" s="8" t="s">
        <v>81</v>
      </c>
      <c r="I536" s="13">
        <v>916796.43853383535</v>
      </c>
      <c r="J536" s="13">
        <v>501703.34100502136</v>
      </c>
      <c r="K536" s="13">
        <v>1868271.7299638409</v>
      </c>
      <c r="L536" s="13">
        <v>1380631.3903406039</v>
      </c>
      <c r="M536" s="13">
        <v>1373857.6233431245</v>
      </c>
      <c r="N536" s="13">
        <v>448013.36503214849</v>
      </c>
      <c r="O536" s="13">
        <v>900639.40148044727</v>
      </c>
      <c r="P536" s="13">
        <v>904376.8569264838</v>
      </c>
      <c r="Q536" s="13">
        <v>903300.30406948098</v>
      </c>
      <c r="R536" s="13">
        <v>1379721.725598766</v>
      </c>
      <c r="S536" s="13">
        <v>931983.43589047901</v>
      </c>
      <c r="T536" s="13">
        <v>465206.18752867996</v>
      </c>
    </row>
    <row r="537" spans="1:20" x14ac:dyDescent="0.3">
      <c r="A537" s="7" t="s">
        <v>281</v>
      </c>
      <c r="B537" s="7" t="s">
        <v>910</v>
      </c>
      <c r="C537" s="7">
        <v>1303</v>
      </c>
      <c r="D537" s="7" t="s">
        <v>8</v>
      </c>
      <c r="E537" s="7">
        <v>913</v>
      </c>
      <c r="F537" s="7" t="s">
        <v>923</v>
      </c>
      <c r="G537" s="7" t="s">
        <v>916</v>
      </c>
      <c r="H537" s="8" t="s">
        <v>1051</v>
      </c>
      <c r="I537" s="13">
        <v>9167964.385338353</v>
      </c>
      <c r="J537" s="13">
        <v>10656794.276981428</v>
      </c>
      <c r="K537" s="13">
        <v>10742562.447292086</v>
      </c>
      <c r="L537" s="13">
        <v>11045051.122724831</v>
      </c>
      <c r="M537" s="13">
        <v>10532908.445630621</v>
      </c>
      <c r="N537" s="13">
        <v>7168213.8405143758</v>
      </c>
      <c r="O537" s="13">
        <v>7205115.2118435781</v>
      </c>
      <c r="P537" s="13">
        <v>7687203.2838751124</v>
      </c>
      <c r="Q537" s="13">
        <v>9936303.3447642904</v>
      </c>
      <c r="R537" s="13">
        <v>13337310.014121406</v>
      </c>
      <c r="S537" s="13">
        <v>20503635.589590538</v>
      </c>
      <c r="T537" s="13">
        <v>20469072.25126192</v>
      </c>
    </row>
    <row r="538" spans="1:20" x14ac:dyDescent="0.3">
      <c r="A538" s="7" t="s">
        <v>281</v>
      </c>
      <c r="B538" s="7" t="s">
        <v>1047</v>
      </c>
      <c r="C538" s="7">
        <v>1310</v>
      </c>
      <c r="D538" s="7" t="s">
        <v>1050</v>
      </c>
      <c r="E538" s="7">
        <v>915</v>
      </c>
      <c r="F538" s="7">
        <v>150188</v>
      </c>
      <c r="G538" s="7" t="s">
        <v>989</v>
      </c>
      <c r="H538" s="8" t="s">
        <v>1048</v>
      </c>
      <c r="I538" s="13">
        <v>1439630.3404741881</v>
      </c>
      <c r="J538" s="13">
        <v>2397806.3540880419</v>
      </c>
      <c r="K538" s="13">
        <v>5752290.9157457137</v>
      </c>
      <c r="L538" s="13">
        <v>4793884.8643744392</v>
      </c>
      <c r="M538" s="13">
        <v>7195451.2581539694</v>
      </c>
      <c r="N538" s="13">
        <v>4792258.9141841121</v>
      </c>
      <c r="O538" s="13">
        <v>4314240.9642009707</v>
      </c>
      <c r="P538" s="13">
        <v>5760479.9298897879</v>
      </c>
      <c r="Q538" s="13">
        <v>4794296.4687031219</v>
      </c>
      <c r="R538" s="13">
        <v>4792870.0420530569</v>
      </c>
      <c r="S538" s="13">
        <v>5752817.059352993</v>
      </c>
      <c r="T538" s="13">
        <v>5756449.0303466655</v>
      </c>
    </row>
    <row r="539" spans="1:20" x14ac:dyDescent="0.3">
      <c r="A539" s="7" t="s">
        <v>281</v>
      </c>
      <c r="B539" s="7" t="s">
        <v>1047</v>
      </c>
      <c r="C539" s="7">
        <v>1310</v>
      </c>
      <c r="D539" s="7" t="s">
        <v>8</v>
      </c>
      <c r="E539" s="7">
        <v>907</v>
      </c>
      <c r="F539" s="7">
        <v>131654</v>
      </c>
      <c r="G539" s="7" t="s">
        <v>989</v>
      </c>
      <c r="H539" s="8" t="s">
        <v>1052</v>
      </c>
      <c r="I539" s="13">
        <v>4798767.8015806274</v>
      </c>
      <c r="J539" s="13">
        <v>4316051.4373584753</v>
      </c>
      <c r="K539" s="13">
        <v>3834860.6104971427</v>
      </c>
      <c r="L539" s="13">
        <v>2876330.9186246637</v>
      </c>
      <c r="M539" s="13">
        <v>4317270.7548923818</v>
      </c>
      <c r="N539" s="13">
        <v>4313033.0227657007</v>
      </c>
      <c r="O539" s="13">
        <v>3355520.7499340884</v>
      </c>
      <c r="P539" s="13">
        <v>4800399.9415748231</v>
      </c>
      <c r="Q539" s="13">
        <v>3835437.1749624978</v>
      </c>
      <c r="R539" s="13">
        <v>3355009.0294371401</v>
      </c>
      <c r="S539" s="13">
        <v>3835211.3729019952</v>
      </c>
      <c r="T539" s="13">
        <v>4317336.7727599991</v>
      </c>
    </row>
    <row r="540" spans="1:20" x14ac:dyDescent="0.3">
      <c r="A540" s="7" t="s">
        <v>281</v>
      </c>
      <c r="B540" s="7" t="s">
        <v>1047</v>
      </c>
      <c r="C540" s="7">
        <v>1310</v>
      </c>
      <c r="D540" s="7" t="s">
        <v>8</v>
      </c>
      <c r="E540" s="7">
        <v>907</v>
      </c>
      <c r="F540" s="7">
        <v>370571</v>
      </c>
      <c r="G540" s="7" t="s">
        <v>989</v>
      </c>
      <c r="H540" s="8" t="s">
        <v>1049</v>
      </c>
      <c r="I540" s="13">
        <v>4798767.8015806274</v>
      </c>
      <c r="J540" s="13">
        <v>3836490.1665408672</v>
      </c>
      <c r="K540" s="13">
        <v>4314218.1868092855</v>
      </c>
      <c r="L540" s="13">
        <v>2876330.9186246637</v>
      </c>
      <c r="M540" s="13">
        <v>4317270.7548923818</v>
      </c>
      <c r="N540" s="13">
        <v>4313033.0227657007</v>
      </c>
      <c r="O540" s="13">
        <v>3355520.7499340884</v>
      </c>
      <c r="P540" s="13">
        <v>4800399.9415748231</v>
      </c>
      <c r="Q540" s="13">
        <v>3835437.1749624978</v>
      </c>
      <c r="R540" s="13">
        <v>3355009.0294371401</v>
      </c>
      <c r="S540" s="13">
        <v>3835211.3729019952</v>
      </c>
      <c r="T540" s="13">
        <v>4317336.7727599991</v>
      </c>
    </row>
    <row r="541" spans="1:20" x14ac:dyDescent="0.3">
      <c r="A541" s="7" t="s">
        <v>281</v>
      </c>
      <c r="B541" s="7" t="s">
        <v>1047</v>
      </c>
      <c r="C541" s="7">
        <v>1310</v>
      </c>
      <c r="D541" s="7" t="s">
        <v>8</v>
      </c>
      <c r="E541" s="7">
        <v>925</v>
      </c>
      <c r="F541" s="7">
        <v>370506</v>
      </c>
      <c r="G541" s="7" t="s">
        <v>989</v>
      </c>
      <c r="H541" s="8" t="s">
        <v>1053</v>
      </c>
      <c r="I541" s="13">
        <v>2879260.6809483762</v>
      </c>
      <c r="J541" s="13">
        <v>2397806.3540880419</v>
      </c>
      <c r="K541" s="13">
        <v>2876145.4578728569</v>
      </c>
      <c r="L541" s="13">
        <v>2396942.4321872196</v>
      </c>
      <c r="M541" s="13">
        <v>2878180.5032615876</v>
      </c>
      <c r="N541" s="13">
        <v>2875355.3485104674</v>
      </c>
      <c r="O541" s="13">
        <v>2876160.6428006473</v>
      </c>
      <c r="P541" s="13">
        <v>3360279.9591023764</v>
      </c>
      <c r="Q541" s="13">
        <v>2876577.8812218732</v>
      </c>
      <c r="R541" s="13">
        <v>2396435.0210265284</v>
      </c>
      <c r="S541" s="13">
        <v>2876408.5296764965</v>
      </c>
      <c r="T541" s="13">
        <v>3837632.686897777</v>
      </c>
    </row>
    <row r="542" spans="1:20" x14ac:dyDescent="0.3">
      <c r="A542" s="7" t="s">
        <v>281</v>
      </c>
      <c r="B542" s="7" t="s">
        <v>1047</v>
      </c>
      <c r="C542" s="7">
        <v>1310</v>
      </c>
      <c r="D542" s="7" t="s">
        <v>993</v>
      </c>
      <c r="E542" s="7">
        <v>907</v>
      </c>
      <c r="F542" s="7" t="s">
        <v>993</v>
      </c>
      <c r="G542" s="7" t="s">
        <v>989</v>
      </c>
      <c r="H542" s="8" t="s">
        <v>948</v>
      </c>
      <c r="I542" s="13">
        <v>9597535.6031612549</v>
      </c>
      <c r="J542" s="13">
        <v>7193419.0622641258</v>
      </c>
      <c r="K542" s="13">
        <v>8149078.7973064277</v>
      </c>
      <c r="L542" s="13">
        <v>7190827.2965616584</v>
      </c>
      <c r="M542" s="13">
        <v>8634541.5097847637</v>
      </c>
      <c r="N542" s="13">
        <v>8146840.1541129909</v>
      </c>
      <c r="O542" s="13">
        <v>7669761.7141350601</v>
      </c>
      <c r="P542" s="13">
        <v>9120759.8889921643</v>
      </c>
      <c r="Q542" s="13">
        <v>7670874.3499249956</v>
      </c>
      <c r="R542" s="13">
        <v>7189305.0630795863</v>
      </c>
      <c r="S542" s="13">
        <v>7191021.3241912406</v>
      </c>
      <c r="T542" s="13">
        <v>8154969.4596577762</v>
      </c>
    </row>
    <row r="543" spans="1:20" x14ac:dyDescent="0.3">
      <c r="A543" s="7" t="s">
        <v>281</v>
      </c>
      <c r="B543" s="7" t="s">
        <v>1047</v>
      </c>
      <c r="C543" s="7">
        <v>1310</v>
      </c>
      <c r="D543" s="7" t="s">
        <v>8</v>
      </c>
      <c r="E543" s="7">
        <v>922</v>
      </c>
      <c r="F543" s="7">
        <v>212451</v>
      </c>
      <c r="G543" s="7" t="s">
        <v>989</v>
      </c>
      <c r="H543" s="8" t="s">
        <v>1054</v>
      </c>
      <c r="I543" s="13">
        <v>2399383.9007903137</v>
      </c>
      <c r="J543" s="13">
        <v>1918245.0832704336</v>
      </c>
      <c r="K543" s="13">
        <v>2396787.881560714</v>
      </c>
      <c r="L543" s="13">
        <v>2396942.4321872196</v>
      </c>
      <c r="M543" s="13">
        <v>2398483.75271799</v>
      </c>
      <c r="N543" s="13">
        <v>2396129.4570920561</v>
      </c>
      <c r="O543" s="13">
        <v>1917440.428533765</v>
      </c>
      <c r="P543" s="13">
        <v>2400199.9707874116</v>
      </c>
      <c r="Q543" s="13">
        <v>1917718.5874812489</v>
      </c>
      <c r="R543" s="13">
        <v>2396435.0210265284</v>
      </c>
      <c r="S543" s="13">
        <v>2876408.5296764965</v>
      </c>
      <c r="T543" s="13">
        <v>3357928.6010355549</v>
      </c>
    </row>
    <row r="544" spans="1:20" x14ac:dyDescent="0.3">
      <c r="A544" s="7" t="s">
        <v>281</v>
      </c>
      <c r="B544" s="7" t="s">
        <v>1047</v>
      </c>
      <c r="C544" s="7">
        <v>1310</v>
      </c>
      <c r="D544" s="7" t="s">
        <v>994</v>
      </c>
      <c r="E544" s="7">
        <v>923</v>
      </c>
      <c r="F544" s="7" t="s">
        <v>994</v>
      </c>
      <c r="G544" s="7" t="s">
        <v>989</v>
      </c>
      <c r="H544" s="8" t="s">
        <v>949</v>
      </c>
      <c r="I544" s="13">
        <v>2399383.9007903137</v>
      </c>
      <c r="J544" s="13">
        <v>1438683.8124528253</v>
      </c>
      <c r="K544" s="13">
        <v>1438072.7289364284</v>
      </c>
      <c r="L544" s="13">
        <v>958776.97287488787</v>
      </c>
      <c r="M544" s="13">
        <v>2398483.75271799</v>
      </c>
      <c r="N544" s="13">
        <v>2875355.3485104674</v>
      </c>
      <c r="O544" s="13">
        <v>1438080.3214003236</v>
      </c>
      <c r="P544" s="13">
        <v>2400199.9707874116</v>
      </c>
      <c r="Q544" s="13">
        <v>1917718.5874812489</v>
      </c>
      <c r="R544" s="13">
        <v>1437861.0126159173</v>
      </c>
      <c r="S544" s="13">
        <v>2397007.1080637472</v>
      </c>
      <c r="T544" s="13">
        <v>2878224.5151733328</v>
      </c>
    </row>
    <row r="545" spans="1:20" x14ac:dyDescent="0.3">
      <c r="A545" s="7" t="s">
        <v>281</v>
      </c>
      <c r="B545" s="7" t="s">
        <v>1047</v>
      </c>
      <c r="C545" s="7">
        <v>1310</v>
      </c>
      <c r="D545" s="7" t="s">
        <v>8</v>
      </c>
      <c r="E545" s="7">
        <v>923</v>
      </c>
      <c r="F545" s="7" t="s">
        <v>995</v>
      </c>
      <c r="G545" s="7" t="s">
        <v>989</v>
      </c>
      <c r="H545" s="8" t="s">
        <v>1055</v>
      </c>
      <c r="I545" s="13">
        <v>3839014.2412645021</v>
      </c>
      <c r="J545" s="13">
        <v>3356928.8957232591</v>
      </c>
      <c r="K545" s="13">
        <v>3834860.6104971427</v>
      </c>
      <c r="L545" s="13">
        <v>3355719.4050621074</v>
      </c>
      <c r="M545" s="13">
        <v>3357877.2538051857</v>
      </c>
      <c r="N545" s="13">
        <v>3354581.2399288784</v>
      </c>
      <c r="O545" s="13">
        <v>2876160.6428006473</v>
      </c>
      <c r="P545" s="13">
        <v>3360279.9591023764</v>
      </c>
      <c r="Q545" s="13">
        <v>3835437.1749624978</v>
      </c>
      <c r="R545" s="13">
        <v>3834296.0336424457</v>
      </c>
      <c r="S545" s="13">
        <v>3835211.3729019952</v>
      </c>
      <c r="T545" s="13">
        <v>4317336.7727599991</v>
      </c>
    </row>
    <row r="546" spans="1:20" x14ac:dyDescent="0.3">
      <c r="A546" s="7" t="s">
        <v>281</v>
      </c>
      <c r="B546" s="7" t="s">
        <v>1047</v>
      </c>
      <c r="C546" s="7">
        <v>1310</v>
      </c>
      <c r="D546" s="7" t="s">
        <v>996</v>
      </c>
      <c r="E546" s="7">
        <v>923</v>
      </c>
      <c r="F546" s="7" t="s">
        <v>996</v>
      </c>
      <c r="G546" s="7" t="s">
        <v>989</v>
      </c>
      <c r="H546" s="8" t="s">
        <v>950</v>
      </c>
      <c r="I546" s="13">
        <v>5758521.3618967524</v>
      </c>
      <c r="J546" s="13">
        <v>3836490.1665408672</v>
      </c>
      <c r="K546" s="13">
        <v>4793575.763121428</v>
      </c>
      <c r="L546" s="13">
        <v>3835107.8914995515</v>
      </c>
      <c r="M546" s="13">
        <v>4317270.7548923818</v>
      </c>
      <c r="N546" s="13">
        <v>4313033.0227657007</v>
      </c>
      <c r="O546" s="13">
        <v>3355520.7499340884</v>
      </c>
      <c r="P546" s="13">
        <v>4320359.9474173412</v>
      </c>
      <c r="Q546" s="13">
        <v>3835437.1749624978</v>
      </c>
      <c r="R546" s="13">
        <v>4792870.0420530569</v>
      </c>
      <c r="S546" s="13">
        <v>4794014.2161274944</v>
      </c>
      <c r="T546" s="13">
        <v>5756449.0303466655</v>
      </c>
    </row>
    <row r="547" spans="1:20" x14ac:dyDescent="0.3">
      <c r="A547" s="7" t="s">
        <v>281</v>
      </c>
      <c r="B547" s="7" t="s">
        <v>1047</v>
      </c>
      <c r="C547" s="7">
        <v>1310</v>
      </c>
      <c r="D547" s="7" t="s">
        <v>997</v>
      </c>
      <c r="E547" s="7">
        <v>923</v>
      </c>
      <c r="F547" s="7" t="s">
        <v>997</v>
      </c>
      <c r="G547" s="7" t="s">
        <v>989</v>
      </c>
      <c r="H547" s="8" t="s">
        <v>951</v>
      </c>
      <c r="I547" s="13">
        <v>9597535.6031612549</v>
      </c>
      <c r="J547" s="13">
        <v>8632102.8747169506</v>
      </c>
      <c r="K547" s="13">
        <v>11983939.407803571</v>
      </c>
      <c r="L547" s="13">
        <v>12464100.647373542</v>
      </c>
      <c r="M547" s="13">
        <v>11992418.763589948</v>
      </c>
      <c r="N547" s="13">
        <v>11980647.28546028</v>
      </c>
      <c r="O547" s="13">
        <v>11025282.464069149</v>
      </c>
      <c r="P547" s="13">
        <v>14401199.824724469</v>
      </c>
      <c r="Q547" s="13">
        <v>12465170.818628117</v>
      </c>
      <c r="R547" s="13">
        <v>12940749.113543255</v>
      </c>
      <c r="S547" s="13">
        <v>13423239.805156983</v>
      </c>
      <c r="T547" s="13">
        <v>13911418.490004443</v>
      </c>
    </row>
    <row r="548" spans="1:20" x14ac:dyDescent="0.3">
      <c r="A548" s="7" t="s">
        <v>281</v>
      </c>
      <c r="B548" s="7" t="s">
        <v>1047</v>
      </c>
      <c r="C548" s="7">
        <v>1310</v>
      </c>
      <c r="D548" s="7" t="s">
        <v>8</v>
      </c>
      <c r="E548" s="7">
        <v>922</v>
      </c>
      <c r="F548" s="7" t="s">
        <v>998</v>
      </c>
      <c r="G548" s="7" t="s">
        <v>989</v>
      </c>
      <c r="H548" s="8" t="s">
        <v>1056</v>
      </c>
      <c r="I548" s="13">
        <v>1439630.3404741881</v>
      </c>
      <c r="J548" s="13">
        <v>959122.5416352168</v>
      </c>
      <c r="K548" s="13">
        <v>958715.15262428566</v>
      </c>
      <c r="L548" s="13">
        <v>958776.97287488787</v>
      </c>
      <c r="M548" s="13">
        <v>1439090.2516307938</v>
      </c>
      <c r="N548" s="13">
        <v>958451.78283682244</v>
      </c>
      <c r="O548" s="13">
        <v>958720.21426688251</v>
      </c>
      <c r="P548" s="13">
        <v>960079.98831496469</v>
      </c>
      <c r="Q548" s="13">
        <v>1438288.9406109366</v>
      </c>
      <c r="R548" s="13">
        <v>958574.00841061142</v>
      </c>
      <c r="S548" s="13">
        <v>1438204.2648382483</v>
      </c>
      <c r="T548" s="13">
        <v>1918816.3434488885</v>
      </c>
    </row>
    <row r="549" spans="1:20" x14ac:dyDescent="0.3">
      <c r="A549" s="7" t="s">
        <v>281</v>
      </c>
      <c r="B549" s="7" t="s">
        <v>1047</v>
      </c>
      <c r="C549" s="7">
        <v>1310</v>
      </c>
      <c r="D549" s="7" t="s">
        <v>8</v>
      </c>
      <c r="E549" s="7">
        <v>922</v>
      </c>
      <c r="F549" s="7">
        <v>370552</v>
      </c>
      <c r="G549" s="7" t="s">
        <v>989</v>
      </c>
      <c r="H549" s="8" t="s">
        <v>1057</v>
      </c>
      <c r="I549" s="13">
        <v>1439630.3404741881</v>
      </c>
      <c r="J549" s="13">
        <v>479561.2708176084</v>
      </c>
      <c r="K549" s="13">
        <v>958715.15262428566</v>
      </c>
      <c r="L549" s="13">
        <v>958776.97287488787</v>
      </c>
      <c r="M549" s="13">
        <v>959393.50108719594</v>
      </c>
      <c r="N549" s="13">
        <v>958451.78283682244</v>
      </c>
      <c r="O549" s="13">
        <v>479360.10713344126</v>
      </c>
      <c r="P549" s="13">
        <v>1440119.982472447</v>
      </c>
      <c r="Q549" s="13">
        <v>958859.29374062445</v>
      </c>
      <c r="R549" s="13">
        <v>479287.00420530571</v>
      </c>
      <c r="S549" s="13">
        <v>958802.8432254988</v>
      </c>
      <c r="T549" s="13">
        <v>1439112.2575866664</v>
      </c>
    </row>
    <row r="550" spans="1:20" x14ac:dyDescent="0.3">
      <c r="A550" s="7" t="s">
        <v>281</v>
      </c>
      <c r="B550" s="7" t="s">
        <v>1047</v>
      </c>
      <c r="C550" s="7">
        <v>1310</v>
      </c>
      <c r="D550" s="7" t="s">
        <v>8</v>
      </c>
      <c r="E550" s="7">
        <v>922</v>
      </c>
      <c r="F550" s="7">
        <v>370454</v>
      </c>
      <c r="G550" s="7" t="s">
        <v>989</v>
      </c>
      <c r="H550" s="8" t="s">
        <v>1058</v>
      </c>
      <c r="I550" s="13">
        <v>959753.56031612551</v>
      </c>
      <c r="J550" s="13">
        <v>479561.2708176084</v>
      </c>
      <c r="K550" s="13">
        <v>958715.15262428566</v>
      </c>
      <c r="L550" s="13">
        <v>958776.97287488787</v>
      </c>
      <c r="M550" s="13">
        <v>479696.75054359797</v>
      </c>
      <c r="N550" s="13">
        <v>958451.78283682244</v>
      </c>
      <c r="O550" s="13">
        <v>479360.10713344126</v>
      </c>
      <c r="P550" s="13">
        <v>960079.98831496469</v>
      </c>
      <c r="Q550" s="13">
        <v>479429.64687031222</v>
      </c>
      <c r="R550" s="13">
        <v>479287.00420530571</v>
      </c>
      <c r="S550" s="13">
        <v>958802.8432254988</v>
      </c>
      <c r="T550" s="13">
        <v>1439112.2575866664</v>
      </c>
    </row>
    <row r="551" spans="1:20" x14ac:dyDescent="0.3">
      <c r="A551" s="7" t="s">
        <v>281</v>
      </c>
      <c r="B551" s="7" t="s">
        <v>1047</v>
      </c>
      <c r="C551" s="7">
        <v>1310</v>
      </c>
      <c r="D551" s="7" t="s">
        <v>8</v>
      </c>
      <c r="E551" s="7">
        <v>922</v>
      </c>
      <c r="F551" s="7">
        <v>212443</v>
      </c>
      <c r="G551" s="7" t="s">
        <v>989</v>
      </c>
      <c r="H551" s="8" t="s">
        <v>1059</v>
      </c>
      <c r="I551" s="13">
        <v>1439630.3404741881</v>
      </c>
      <c r="J551" s="13">
        <v>479561.2708176084</v>
      </c>
      <c r="K551" s="13">
        <v>958715.15262428566</v>
      </c>
      <c r="L551" s="13">
        <v>958776.97287488787</v>
      </c>
      <c r="M551" s="13">
        <v>959393.50108719594</v>
      </c>
      <c r="N551" s="13">
        <v>958451.78283682244</v>
      </c>
      <c r="O551" s="13">
        <v>479360.10713344126</v>
      </c>
      <c r="P551" s="13">
        <v>1440119.982472447</v>
      </c>
      <c r="Q551" s="13">
        <v>958859.29374062445</v>
      </c>
      <c r="R551" s="13">
        <v>479287.00420530571</v>
      </c>
      <c r="S551" s="13">
        <v>958802.8432254988</v>
      </c>
      <c r="T551" s="13">
        <v>1439112.2575866664</v>
      </c>
    </row>
    <row r="552" spans="1:20" x14ac:dyDescent="0.3">
      <c r="A552" s="7" t="s">
        <v>281</v>
      </c>
      <c r="B552" s="7" t="s">
        <v>1047</v>
      </c>
      <c r="C552" s="7">
        <v>1310</v>
      </c>
      <c r="D552" s="7" t="s">
        <v>8</v>
      </c>
      <c r="E552" s="7">
        <v>922</v>
      </c>
      <c r="F552" s="7">
        <v>212381</v>
      </c>
      <c r="G552" s="7" t="s">
        <v>989</v>
      </c>
      <c r="H552" s="8" t="s">
        <v>1060</v>
      </c>
      <c r="I552" s="13">
        <v>959753.56031612551</v>
      </c>
      <c r="J552" s="13">
        <v>0</v>
      </c>
      <c r="K552" s="13">
        <v>479357.57631214283</v>
      </c>
      <c r="L552" s="13">
        <v>958776.97287488787</v>
      </c>
      <c r="M552" s="13">
        <v>1439090.2516307938</v>
      </c>
      <c r="N552" s="13">
        <v>958451.78283682244</v>
      </c>
      <c r="O552" s="13">
        <v>479360.10713344126</v>
      </c>
      <c r="P552" s="13">
        <v>480039.99415748235</v>
      </c>
      <c r="Q552" s="13">
        <v>1438288.9406109366</v>
      </c>
      <c r="R552" s="13">
        <v>958574.00841061142</v>
      </c>
      <c r="S552" s="13">
        <v>1438204.2648382483</v>
      </c>
      <c r="T552" s="13">
        <v>1918816.3434488885</v>
      </c>
    </row>
    <row r="553" spans="1:20" x14ac:dyDescent="0.3">
      <c r="A553" s="7" t="s">
        <v>281</v>
      </c>
      <c r="B553" s="7" t="s">
        <v>1047</v>
      </c>
      <c r="C553" s="7">
        <v>1310</v>
      </c>
      <c r="D553" s="7" t="s">
        <v>8</v>
      </c>
      <c r="E553" s="7">
        <v>907</v>
      </c>
      <c r="F553" s="7">
        <v>131651</v>
      </c>
      <c r="G553" s="7" t="s">
        <v>989</v>
      </c>
      <c r="H553" s="8" t="s">
        <v>1061</v>
      </c>
      <c r="I553" s="13">
        <v>959753.56031612551</v>
      </c>
      <c r="J553" s="13">
        <v>479561.2708176084</v>
      </c>
      <c r="K553" s="13">
        <v>958715.15262428566</v>
      </c>
      <c r="L553" s="13">
        <v>958776.97287488787</v>
      </c>
      <c r="M553" s="13">
        <v>479696.75054359797</v>
      </c>
      <c r="N553" s="13">
        <v>479225.89141841122</v>
      </c>
      <c r="O553" s="13">
        <v>479360.10713344126</v>
      </c>
      <c r="P553" s="13">
        <v>480039.99415748235</v>
      </c>
      <c r="Q553" s="13">
        <v>1438288.9406109366</v>
      </c>
      <c r="R553" s="13">
        <v>479287.00420530571</v>
      </c>
      <c r="S553" s="13">
        <v>958802.8432254988</v>
      </c>
      <c r="T553" s="13">
        <v>1439112.2575866664</v>
      </c>
    </row>
    <row r="554" spans="1:20" x14ac:dyDescent="0.3">
      <c r="A554" s="7" t="s">
        <v>281</v>
      </c>
      <c r="B554" s="7" t="s">
        <v>1047</v>
      </c>
      <c r="C554" s="7">
        <v>1310</v>
      </c>
      <c r="D554" s="7" t="s">
        <v>8</v>
      </c>
      <c r="E554" s="7">
        <v>922</v>
      </c>
      <c r="F554" s="7">
        <v>370526</v>
      </c>
      <c r="G554" s="7" t="s">
        <v>989</v>
      </c>
      <c r="H554" s="8" t="s">
        <v>1062</v>
      </c>
      <c r="I554" s="13">
        <v>959753.56031612551</v>
      </c>
      <c r="J554" s="13">
        <v>479561.2708176084</v>
      </c>
      <c r="K554" s="13">
        <v>958715.15262428566</v>
      </c>
      <c r="L554" s="13">
        <v>958776.97287488787</v>
      </c>
      <c r="M554" s="13">
        <v>479696.75054359797</v>
      </c>
      <c r="N554" s="13">
        <v>479225.89141841122</v>
      </c>
      <c r="O554" s="13">
        <v>479360.10713344126</v>
      </c>
      <c r="P554" s="13">
        <v>480039.99415748235</v>
      </c>
      <c r="Q554" s="13">
        <v>1438288.9406109366</v>
      </c>
      <c r="R554" s="13">
        <v>479287.00420530571</v>
      </c>
      <c r="S554" s="13">
        <v>958802.8432254988</v>
      </c>
      <c r="T554" s="13">
        <v>1439112.2575866664</v>
      </c>
    </row>
    <row r="555" spans="1:20" x14ac:dyDescent="0.3">
      <c r="A555" s="7" t="s">
        <v>281</v>
      </c>
      <c r="B555" s="7" t="s">
        <v>1047</v>
      </c>
      <c r="C555" s="7">
        <v>1310</v>
      </c>
      <c r="D555" s="7" t="s">
        <v>999</v>
      </c>
      <c r="E555" s="7">
        <v>922</v>
      </c>
      <c r="F555" s="7" t="s">
        <v>999</v>
      </c>
      <c r="G555" s="7" t="s">
        <v>989</v>
      </c>
      <c r="H555" s="8" t="s">
        <v>952</v>
      </c>
      <c r="I555" s="13">
        <v>959753.56031612551</v>
      </c>
      <c r="J555" s="13">
        <v>479561.2708176084</v>
      </c>
      <c r="K555" s="13">
        <v>958715.15262428566</v>
      </c>
      <c r="L555" s="13">
        <v>958776.97287488787</v>
      </c>
      <c r="M555" s="13">
        <v>479696.75054359797</v>
      </c>
      <c r="N555" s="13">
        <v>479225.89141841122</v>
      </c>
      <c r="O555" s="13">
        <v>479360.10713344126</v>
      </c>
      <c r="P555" s="13">
        <v>480039.99415748235</v>
      </c>
      <c r="Q555" s="13">
        <v>1438288.9406109366</v>
      </c>
      <c r="R555" s="13">
        <v>479287.00420530571</v>
      </c>
      <c r="S555" s="13">
        <v>958802.8432254988</v>
      </c>
      <c r="T555" s="13">
        <v>1439112.2575866664</v>
      </c>
    </row>
    <row r="556" spans="1:20" x14ac:dyDescent="0.3">
      <c r="A556" s="7" t="s">
        <v>281</v>
      </c>
      <c r="B556" s="7" t="s">
        <v>1047</v>
      </c>
      <c r="C556" s="7">
        <v>1310</v>
      </c>
      <c r="D556" s="7" t="s">
        <v>1000</v>
      </c>
      <c r="E556" s="7">
        <v>922</v>
      </c>
      <c r="F556" s="7" t="s">
        <v>1000</v>
      </c>
      <c r="G556" s="7" t="s">
        <v>989</v>
      </c>
      <c r="H556" s="8" t="s">
        <v>953</v>
      </c>
      <c r="I556" s="13">
        <v>959753.56031612551</v>
      </c>
      <c r="J556" s="13">
        <v>479561.2708176084</v>
      </c>
      <c r="K556" s="13">
        <v>958715.15262428566</v>
      </c>
      <c r="L556" s="13">
        <v>958776.97287488787</v>
      </c>
      <c r="M556" s="13">
        <v>479696.75054359797</v>
      </c>
      <c r="N556" s="13">
        <v>958451.78283682244</v>
      </c>
      <c r="O556" s="13">
        <v>479360.10713344126</v>
      </c>
      <c r="P556" s="13">
        <v>960079.98831496469</v>
      </c>
      <c r="Q556" s="13">
        <v>479429.64687031222</v>
      </c>
      <c r="R556" s="13">
        <v>479287.00420530571</v>
      </c>
      <c r="S556" s="13">
        <v>958802.8432254988</v>
      </c>
      <c r="T556" s="13">
        <v>1439112.2575866664</v>
      </c>
    </row>
    <row r="557" spans="1:20" x14ac:dyDescent="0.3">
      <c r="A557" s="7" t="s">
        <v>281</v>
      </c>
      <c r="B557" s="7" t="s">
        <v>1047</v>
      </c>
      <c r="C557" s="7">
        <v>1310</v>
      </c>
      <c r="D557" s="7" t="s">
        <v>8</v>
      </c>
      <c r="E557" s="7">
        <v>922</v>
      </c>
      <c r="F557" s="7">
        <v>370497</v>
      </c>
      <c r="G557" s="7" t="s">
        <v>989</v>
      </c>
      <c r="H557" s="8" t="s">
        <v>1063</v>
      </c>
      <c r="I557" s="13">
        <v>959753.56031612551</v>
      </c>
      <c r="J557" s="13">
        <v>479561.2708176084</v>
      </c>
      <c r="K557" s="13">
        <v>958715.15262428566</v>
      </c>
      <c r="L557" s="13">
        <v>958776.97287488787</v>
      </c>
      <c r="M557" s="13">
        <v>479696.75054359797</v>
      </c>
      <c r="N557" s="13">
        <v>958451.78283682244</v>
      </c>
      <c r="O557" s="13">
        <v>479360.10713344126</v>
      </c>
      <c r="P557" s="13">
        <v>960079.98831496469</v>
      </c>
      <c r="Q557" s="13">
        <v>479429.64687031222</v>
      </c>
      <c r="R557" s="13">
        <v>479287.00420530571</v>
      </c>
      <c r="S557" s="13">
        <v>958802.8432254988</v>
      </c>
      <c r="T557" s="13">
        <v>1439112.2575866664</v>
      </c>
    </row>
    <row r="558" spans="1:20" x14ac:dyDescent="0.3">
      <c r="A558" s="7" t="s">
        <v>281</v>
      </c>
      <c r="B558" s="7" t="s">
        <v>1047</v>
      </c>
      <c r="C558" s="7">
        <v>1310</v>
      </c>
      <c r="D558" s="7" t="s">
        <v>8</v>
      </c>
      <c r="E558" s="7">
        <v>999</v>
      </c>
      <c r="F558" s="7" t="s">
        <v>923</v>
      </c>
      <c r="G558" s="7" t="s">
        <v>989</v>
      </c>
      <c r="H558" s="8" t="s">
        <v>1051</v>
      </c>
      <c r="I558" s="13">
        <v>959753.56031612551</v>
      </c>
      <c r="J558" s="13">
        <v>479561.2708176084</v>
      </c>
      <c r="K558" s="13">
        <v>958715.15262428566</v>
      </c>
      <c r="L558" s="13">
        <v>958776.97287488787</v>
      </c>
      <c r="M558" s="13">
        <v>479696.75054359797</v>
      </c>
      <c r="N558" s="13">
        <v>958451.78283682244</v>
      </c>
      <c r="O558" s="13">
        <v>479360.10713344126</v>
      </c>
      <c r="P558" s="13">
        <v>960079.98831496469</v>
      </c>
      <c r="Q558" s="13">
        <v>479429.64687031222</v>
      </c>
      <c r="R558" s="13">
        <v>479287.00420530571</v>
      </c>
      <c r="S558" s="13">
        <v>958802.8432254988</v>
      </c>
      <c r="T558" s="13">
        <v>1439112.2575866664</v>
      </c>
    </row>
    <row r="559" spans="1:20" x14ac:dyDescent="0.3">
      <c r="A559" s="7" t="s">
        <v>281</v>
      </c>
      <c r="B559" s="7" t="s">
        <v>1047</v>
      </c>
      <c r="C559" s="7">
        <v>1310</v>
      </c>
      <c r="D559" s="7" t="s">
        <v>1044</v>
      </c>
      <c r="E559" s="7">
        <v>922</v>
      </c>
      <c r="F559" s="7">
        <v>370365</v>
      </c>
      <c r="G559" s="7" t="s">
        <v>992</v>
      </c>
      <c r="H559" s="8" t="s">
        <v>954</v>
      </c>
      <c r="I559" s="13">
        <v>959753.56031612551</v>
      </c>
      <c r="J559" s="13">
        <v>959122.5416352168</v>
      </c>
      <c r="K559" s="13">
        <v>1438072.7289364284</v>
      </c>
      <c r="L559" s="13">
        <v>958776.97287488787</v>
      </c>
      <c r="M559" s="13">
        <v>959393.50108719594</v>
      </c>
      <c r="N559" s="13">
        <v>1437677.6742552337</v>
      </c>
      <c r="O559" s="13">
        <v>479360.10713344126</v>
      </c>
      <c r="P559" s="13">
        <v>480039.99415748235</v>
      </c>
      <c r="Q559" s="13">
        <v>1438288.9406109366</v>
      </c>
      <c r="R559" s="13">
        <v>1437861.0126159173</v>
      </c>
      <c r="S559" s="13">
        <v>1198503.5540318736</v>
      </c>
      <c r="T559" s="13">
        <v>1199260.2146555553</v>
      </c>
    </row>
    <row r="560" spans="1:20" x14ac:dyDescent="0.3">
      <c r="A560" s="7" t="s">
        <v>281</v>
      </c>
      <c r="B560" s="7" t="s">
        <v>1047</v>
      </c>
      <c r="C560" s="7">
        <v>1310</v>
      </c>
      <c r="D560" s="7" t="s">
        <v>8</v>
      </c>
      <c r="E560" s="7">
        <v>922</v>
      </c>
      <c r="F560" s="7">
        <v>370315</v>
      </c>
      <c r="G560" s="7" t="s">
        <v>992</v>
      </c>
      <c r="H560" s="8" t="s">
        <v>1064</v>
      </c>
      <c r="I560" s="13">
        <v>0</v>
      </c>
      <c r="J560" s="13">
        <v>239780.6354088042</v>
      </c>
      <c r="K560" s="13">
        <v>239678.78815607142</v>
      </c>
      <c r="L560" s="13">
        <v>239694.24321872197</v>
      </c>
      <c r="M560" s="13">
        <v>239848.37527179898</v>
      </c>
      <c r="N560" s="13">
        <v>239612.94570920561</v>
      </c>
      <c r="O560" s="13">
        <v>239680.05356672063</v>
      </c>
      <c r="P560" s="13">
        <v>240019.99707874117</v>
      </c>
      <c r="Q560" s="13">
        <v>479429.64687031222</v>
      </c>
      <c r="R560" s="13">
        <v>479287.00420530571</v>
      </c>
      <c r="S560" s="13">
        <v>239700.7108063747</v>
      </c>
      <c r="T560" s="13">
        <v>239852.04293111106</v>
      </c>
    </row>
    <row r="561" spans="1:20" x14ac:dyDescent="0.3">
      <c r="A561" s="7" t="s">
        <v>281</v>
      </c>
      <c r="B561" s="7" t="s">
        <v>1047</v>
      </c>
      <c r="C561" s="7">
        <v>1310</v>
      </c>
      <c r="D561" s="7" t="s">
        <v>1066</v>
      </c>
      <c r="E561" s="7">
        <v>907</v>
      </c>
      <c r="F561" s="7">
        <v>131607</v>
      </c>
      <c r="G561" s="7" t="s">
        <v>992</v>
      </c>
      <c r="H561" s="8" t="s">
        <v>1065</v>
      </c>
      <c r="I561" s="13">
        <v>0</v>
      </c>
      <c r="J561" s="13">
        <v>479561.2708176084</v>
      </c>
      <c r="K561" s="13">
        <v>0</v>
      </c>
      <c r="L561" s="13">
        <v>479388.48643744393</v>
      </c>
      <c r="M561" s="13">
        <v>0</v>
      </c>
      <c r="N561" s="13">
        <v>479225.89141841122</v>
      </c>
      <c r="O561" s="13">
        <v>0</v>
      </c>
      <c r="P561" s="13">
        <v>0</v>
      </c>
      <c r="Q561" s="13">
        <v>479429.64687031222</v>
      </c>
      <c r="R561" s="13">
        <v>479287.00420530571</v>
      </c>
      <c r="S561" s="13">
        <v>479401.4216127494</v>
      </c>
      <c r="T561" s="13">
        <v>479704.08586222213</v>
      </c>
    </row>
    <row r="562" spans="1:20" x14ac:dyDescent="0.3">
      <c r="A562" s="7" t="s">
        <v>281</v>
      </c>
      <c r="B562" s="7" t="s">
        <v>1047</v>
      </c>
      <c r="C562" s="7">
        <v>1310</v>
      </c>
      <c r="D562" s="7" t="s">
        <v>8</v>
      </c>
      <c r="E562" s="7">
        <v>925</v>
      </c>
      <c r="F562" s="7" t="s">
        <v>1001</v>
      </c>
      <c r="G562" s="7" t="s">
        <v>992</v>
      </c>
      <c r="H562" s="8" t="s">
        <v>1067</v>
      </c>
      <c r="I562" s="13">
        <v>0</v>
      </c>
      <c r="J562" s="13">
        <v>479561.2708176084</v>
      </c>
      <c r="K562" s="13">
        <v>479357.57631214283</v>
      </c>
      <c r="L562" s="13">
        <v>479388.48643744393</v>
      </c>
      <c r="M562" s="13">
        <v>479696.75054359797</v>
      </c>
      <c r="N562" s="13">
        <v>0</v>
      </c>
      <c r="O562" s="13">
        <v>0</v>
      </c>
      <c r="P562" s="13">
        <v>0</v>
      </c>
      <c r="Q562" s="13">
        <v>0</v>
      </c>
      <c r="R562" s="13">
        <v>479287.00420530571</v>
      </c>
      <c r="S562" s="13">
        <v>479401.4216127494</v>
      </c>
      <c r="T562" s="13">
        <v>479704.08586222213</v>
      </c>
    </row>
    <row r="563" spans="1:20" x14ac:dyDescent="0.3">
      <c r="A563" s="7" t="s">
        <v>281</v>
      </c>
      <c r="B563" s="7" t="s">
        <v>1047</v>
      </c>
      <c r="C563" s="7">
        <v>1310</v>
      </c>
      <c r="D563" s="7" t="s">
        <v>8</v>
      </c>
      <c r="E563" s="7">
        <v>922</v>
      </c>
      <c r="F563" s="7">
        <v>212413</v>
      </c>
      <c r="G563" s="7" t="s">
        <v>992</v>
      </c>
      <c r="H563" s="8" t="s">
        <v>1068</v>
      </c>
      <c r="I563" s="13">
        <v>239938.39007903138</v>
      </c>
      <c r="J563" s="13">
        <v>239780.6354088042</v>
      </c>
      <c r="K563" s="13">
        <v>239678.78815607142</v>
      </c>
      <c r="L563" s="13">
        <v>239694.24321872197</v>
      </c>
      <c r="M563" s="13">
        <v>239848.37527179898</v>
      </c>
      <c r="N563" s="13">
        <v>239612.94570920561</v>
      </c>
      <c r="O563" s="13">
        <v>239680.05356672063</v>
      </c>
      <c r="P563" s="13">
        <v>240019.99707874117</v>
      </c>
      <c r="Q563" s="13">
        <v>239714.82343515611</v>
      </c>
      <c r="R563" s="13">
        <v>239643.50210265286</v>
      </c>
      <c r="S563" s="13">
        <v>239700.7108063747</v>
      </c>
      <c r="T563" s="13">
        <v>239852.04293111106</v>
      </c>
    </row>
    <row r="564" spans="1:20" x14ac:dyDescent="0.3">
      <c r="A564" s="7" t="s">
        <v>281</v>
      </c>
      <c r="B564" s="7" t="s">
        <v>1047</v>
      </c>
      <c r="C564" s="7">
        <v>1310</v>
      </c>
      <c r="D564" s="7" t="s">
        <v>8</v>
      </c>
      <c r="E564" s="7">
        <v>922</v>
      </c>
      <c r="F564" s="7">
        <v>370343</v>
      </c>
      <c r="G564" s="7" t="s">
        <v>992</v>
      </c>
      <c r="H564" s="8" t="s">
        <v>1069</v>
      </c>
      <c r="I564" s="13">
        <v>0</v>
      </c>
      <c r="J564" s="13">
        <v>0</v>
      </c>
      <c r="K564" s="13">
        <v>239678.78815607142</v>
      </c>
      <c r="L564" s="13">
        <v>239694.24321872197</v>
      </c>
      <c r="M564" s="13">
        <v>239848.37527179898</v>
      </c>
      <c r="N564" s="13">
        <v>239612.94570920561</v>
      </c>
      <c r="O564" s="13">
        <v>0</v>
      </c>
      <c r="P564" s="13">
        <v>0</v>
      </c>
      <c r="Q564" s="13">
        <v>239714.82343515611</v>
      </c>
      <c r="R564" s="13">
        <v>239643.50210265286</v>
      </c>
      <c r="S564" s="13">
        <v>239700.7108063747</v>
      </c>
      <c r="T564" s="13">
        <v>239852.04293111106</v>
      </c>
    </row>
    <row r="565" spans="1:20" x14ac:dyDescent="0.3">
      <c r="A565" s="7" t="s">
        <v>281</v>
      </c>
      <c r="B565" s="7" t="s">
        <v>1047</v>
      </c>
      <c r="C565" s="7">
        <v>1310</v>
      </c>
      <c r="D565" s="7" t="s">
        <v>8</v>
      </c>
      <c r="E565" s="7">
        <v>922</v>
      </c>
      <c r="F565" s="7" t="s">
        <v>1002</v>
      </c>
      <c r="G565" s="7" t="s">
        <v>992</v>
      </c>
      <c r="H565" s="8" t="s">
        <v>1070</v>
      </c>
      <c r="I565" s="13">
        <v>0</v>
      </c>
      <c r="J565" s="13">
        <v>959122.5416352168</v>
      </c>
      <c r="K565" s="13">
        <v>0</v>
      </c>
      <c r="L565" s="13">
        <v>0</v>
      </c>
      <c r="M565" s="13">
        <v>0</v>
      </c>
      <c r="N565" s="13">
        <v>958451.78283682244</v>
      </c>
      <c r="O565" s="13">
        <v>0</v>
      </c>
      <c r="P565" s="13">
        <v>0</v>
      </c>
      <c r="Q565" s="13">
        <v>0</v>
      </c>
      <c r="R565" s="13">
        <v>0</v>
      </c>
      <c r="S565" s="13">
        <v>958802.8432254988</v>
      </c>
      <c r="T565" s="13">
        <v>0</v>
      </c>
    </row>
    <row r="566" spans="1:20" x14ac:dyDescent="0.3">
      <c r="A566" s="7" t="s">
        <v>281</v>
      </c>
      <c r="B566" s="7" t="s">
        <v>1047</v>
      </c>
      <c r="C566" s="7">
        <v>1310</v>
      </c>
      <c r="D566" s="7" t="s">
        <v>8</v>
      </c>
      <c r="E566" s="7">
        <v>922</v>
      </c>
      <c r="F566" s="7" t="s">
        <v>1003</v>
      </c>
      <c r="G566" s="7" t="s">
        <v>992</v>
      </c>
      <c r="H566" s="8" t="s">
        <v>1071</v>
      </c>
      <c r="I566" s="13">
        <v>239938.39007903138</v>
      </c>
      <c r="J566" s="13">
        <v>0</v>
      </c>
      <c r="K566" s="13">
        <v>239678.78815607142</v>
      </c>
      <c r="L566" s="13">
        <v>239694.24321872197</v>
      </c>
      <c r="M566" s="13">
        <v>239848.37527179898</v>
      </c>
      <c r="N566" s="13">
        <v>0</v>
      </c>
      <c r="O566" s="13">
        <v>0</v>
      </c>
      <c r="P566" s="13">
        <v>0</v>
      </c>
      <c r="Q566" s="13">
        <v>239714.82343515611</v>
      </c>
      <c r="R566" s="13">
        <v>239643.50210265286</v>
      </c>
      <c r="S566" s="13">
        <v>239700.7108063747</v>
      </c>
      <c r="T566" s="13">
        <v>239852.04293111106</v>
      </c>
    </row>
    <row r="567" spans="1:20" x14ac:dyDescent="0.3">
      <c r="A567" s="7" t="s">
        <v>281</v>
      </c>
      <c r="B567" s="7" t="s">
        <v>1047</v>
      </c>
      <c r="C567" s="7">
        <v>1310</v>
      </c>
      <c r="D567" s="7" t="s">
        <v>8</v>
      </c>
      <c r="E567" s="7">
        <v>922</v>
      </c>
      <c r="F567" s="7" t="s">
        <v>1004</v>
      </c>
      <c r="G567" s="7" t="s">
        <v>992</v>
      </c>
      <c r="H567" s="8" t="s">
        <v>1072</v>
      </c>
      <c r="I567" s="13">
        <v>239938.39007903138</v>
      </c>
      <c r="J567" s="13">
        <v>0</v>
      </c>
      <c r="K567" s="13">
        <v>239678.78815607142</v>
      </c>
      <c r="L567" s="13">
        <v>239694.24321872197</v>
      </c>
      <c r="M567" s="13">
        <v>239848.37527179898</v>
      </c>
      <c r="N567" s="13">
        <v>0</v>
      </c>
      <c r="O567" s="13">
        <v>0</v>
      </c>
      <c r="P567" s="13">
        <v>0</v>
      </c>
      <c r="Q567" s="13">
        <v>239714.82343515611</v>
      </c>
      <c r="R567" s="13">
        <v>239643.50210265286</v>
      </c>
      <c r="S567" s="13">
        <v>239700.7108063747</v>
      </c>
      <c r="T567" s="13">
        <v>239852.04293111106</v>
      </c>
    </row>
    <row r="568" spans="1:20" x14ac:dyDescent="0.3">
      <c r="A568" s="7" t="s">
        <v>281</v>
      </c>
      <c r="B568" s="7" t="s">
        <v>1047</v>
      </c>
      <c r="C568" s="7">
        <v>1310</v>
      </c>
      <c r="D568" s="7" t="s">
        <v>8</v>
      </c>
      <c r="E568" s="7">
        <v>922</v>
      </c>
      <c r="F568" s="7" t="s">
        <v>1005</v>
      </c>
      <c r="G568" s="7" t="s">
        <v>992</v>
      </c>
      <c r="H568" s="8" t="s">
        <v>1073</v>
      </c>
      <c r="I568" s="13">
        <v>0</v>
      </c>
      <c r="J568" s="13">
        <v>479561.2708176084</v>
      </c>
      <c r="K568" s="13">
        <v>0</v>
      </c>
      <c r="L568" s="13">
        <v>0</v>
      </c>
      <c r="M568" s="13">
        <v>479696.75054359797</v>
      </c>
      <c r="N568" s="13">
        <v>0</v>
      </c>
      <c r="O568" s="13">
        <v>0</v>
      </c>
      <c r="P568" s="13">
        <v>0</v>
      </c>
      <c r="Q568" s="13">
        <v>479429.64687031222</v>
      </c>
      <c r="R568" s="13">
        <v>0</v>
      </c>
      <c r="S568" s="13">
        <v>479401.4216127494</v>
      </c>
      <c r="T568" s="13">
        <v>479704.08586222213</v>
      </c>
    </row>
    <row r="569" spans="1:20" x14ac:dyDescent="0.3">
      <c r="A569" s="7" t="s">
        <v>281</v>
      </c>
      <c r="B569" s="7" t="s">
        <v>1047</v>
      </c>
      <c r="C569" s="7">
        <v>1310</v>
      </c>
      <c r="D569" s="7" t="s">
        <v>8</v>
      </c>
      <c r="E569" s="7">
        <v>922</v>
      </c>
      <c r="F569" s="7" t="s">
        <v>1006</v>
      </c>
      <c r="G569" s="7" t="s">
        <v>992</v>
      </c>
      <c r="H569" s="8" t="s">
        <v>1074</v>
      </c>
      <c r="I569" s="13">
        <v>0</v>
      </c>
      <c r="J569" s="13">
        <v>239780.6354088042</v>
      </c>
      <c r="K569" s="13">
        <v>0</v>
      </c>
      <c r="L569" s="13">
        <v>239694.24321872197</v>
      </c>
      <c r="M569" s="13">
        <v>0</v>
      </c>
      <c r="N569" s="13">
        <v>0</v>
      </c>
      <c r="O569" s="13">
        <v>0</v>
      </c>
      <c r="P569" s="13">
        <v>0</v>
      </c>
      <c r="Q569" s="13">
        <v>239714.82343515611</v>
      </c>
      <c r="R569" s="13">
        <v>0</v>
      </c>
      <c r="S569" s="13">
        <v>239700.7108063747</v>
      </c>
      <c r="T569" s="13">
        <v>0</v>
      </c>
    </row>
    <row r="570" spans="1:20" x14ac:dyDescent="0.3">
      <c r="A570" s="7" t="s">
        <v>281</v>
      </c>
      <c r="B570" s="7" t="s">
        <v>1047</v>
      </c>
      <c r="C570" s="7">
        <v>1310</v>
      </c>
      <c r="D570" s="7" t="s">
        <v>8</v>
      </c>
      <c r="E570" s="7">
        <v>922</v>
      </c>
      <c r="F570" s="7" t="s">
        <v>1007</v>
      </c>
      <c r="G570" s="7" t="s">
        <v>992</v>
      </c>
      <c r="H570" s="8" t="s">
        <v>1075</v>
      </c>
      <c r="I570" s="13">
        <v>239938.39007903138</v>
      </c>
      <c r="J570" s="13">
        <v>0</v>
      </c>
      <c r="K570" s="13">
        <v>239678.78815607142</v>
      </c>
      <c r="L570" s="13">
        <v>0</v>
      </c>
      <c r="M570" s="13">
        <v>0</v>
      </c>
      <c r="N570" s="13">
        <v>239612.94570920561</v>
      </c>
      <c r="O570" s="13">
        <v>0</v>
      </c>
      <c r="P570" s="13">
        <v>0</v>
      </c>
      <c r="Q570" s="13">
        <v>0</v>
      </c>
      <c r="R570" s="13">
        <v>239643.50210265286</v>
      </c>
      <c r="S570" s="13">
        <v>239700.7108063747</v>
      </c>
      <c r="T570" s="13">
        <v>239852.04293111106</v>
      </c>
    </row>
    <row r="571" spans="1:20" x14ac:dyDescent="0.3">
      <c r="A571" s="7" t="s">
        <v>281</v>
      </c>
      <c r="B571" s="7" t="s">
        <v>1047</v>
      </c>
      <c r="C571" s="7">
        <v>1310</v>
      </c>
      <c r="D571" s="7" t="s">
        <v>8</v>
      </c>
      <c r="E571" s="7">
        <v>922</v>
      </c>
      <c r="F571" s="7">
        <v>370439</v>
      </c>
      <c r="G571" s="7" t="s">
        <v>992</v>
      </c>
      <c r="H571" s="8" t="s">
        <v>1076</v>
      </c>
      <c r="I571" s="13">
        <v>239938.39007903138</v>
      </c>
      <c r="J571" s="13">
        <v>0</v>
      </c>
      <c r="K571" s="13">
        <v>239678.78815607142</v>
      </c>
      <c r="L571" s="13">
        <v>0</v>
      </c>
      <c r="M571" s="13">
        <v>0</v>
      </c>
      <c r="N571" s="13">
        <v>239612.94570920561</v>
      </c>
      <c r="O571" s="13">
        <v>0</v>
      </c>
      <c r="P571" s="13">
        <v>0</v>
      </c>
      <c r="Q571" s="13">
        <v>0</v>
      </c>
      <c r="R571" s="13">
        <v>239643.50210265286</v>
      </c>
      <c r="S571" s="13">
        <v>239700.7108063747</v>
      </c>
      <c r="T571" s="13">
        <v>239852.04293111106</v>
      </c>
    </row>
    <row r="572" spans="1:20" x14ac:dyDescent="0.3">
      <c r="A572" s="7" t="s">
        <v>281</v>
      </c>
      <c r="B572" s="7" t="s">
        <v>1047</v>
      </c>
      <c r="C572" s="7">
        <v>1310</v>
      </c>
      <c r="D572" s="7" t="s">
        <v>8</v>
      </c>
      <c r="E572" s="7">
        <v>922</v>
      </c>
      <c r="F572" s="7" t="s">
        <v>1008</v>
      </c>
      <c r="G572" s="7" t="s">
        <v>992</v>
      </c>
      <c r="H572" s="8" t="s">
        <v>1077</v>
      </c>
      <c r="I572" s="13">
        <v>239938.39007903138</v>
      </c>
      <c r="J572" s="13">
        <v>0</v>
      </c>
      <c r="K572" s="13">
        <v>239678.78815607142</v>
      </c>
      <c r="L572" s="13">
        <v>0</v>
      </c>
      <c r="M572" s="13">
        <v>0</v>
      </c>
      <c r="N572" s="13">
        <v>239612.94570920561</v>
      </c>
      <c r="O572" s="13">
        <v>0</v>
      </c>
      <c r="P572" s="13">
        <v>0</v>
      </c>
      <c r="Q572" s="13">
        <v>0</v>
      </c>
      <c r="R572" s="13">
        <v>239643.50210265286</v>
      </c>
      <c r="S572" s="13">
        <v>239700.7108063747</v>
      </c>
      <c r="T572" s="13">
        <v>239852.04293111106</v>
      </c>
    </row>
    <row r="573" spans="1:20" x14ac:dyDescent="0.3">
      <c r="A573" s="7" t="s">
        <v>281</v>
      </c>
      <c r="B573" s="7" t="s">
        <v>1047</v>
      </c>
      <c r="C573" s="7">
        <v>1310</v>
      </c>
      <c r="D573" s="7" t="s">
        <v>8</v>
      </c>
      <c r="E573" s="7">
        <v>922</v>
      </c>
      <c r="F573" s="7" t="s">
        <v>1009</v>
      </c>
      <c r="G573" s="7" t="s">
        <v>992</v>
      </c>
      <c r="H573" s="8" t="s">
        <v>955</v>
      </c>
      <c r="I573" s="13">
        <v>239938.39007903138</v>
      </c>
      <c r="J573" s="13">
        <v>0</v>
      </c>
      <c r="K573" s="13">
        <v>239678.78815607142</v>
      </c>
      <c r="L573" s="13">
        <v>0</v>
      </c>
      <c r="M573" s="13">
        <v>0</v>
      </c>
      <c r="N573" s="13">
        <v>239612.94570920561</v>
      </c>
      <c r="O573" s="13">
        <v>0</v>
      </c>
      <c r="P573" s="13">
        <v>0</v>
      </c>
      <c r="Q573" s="13">
        <v>0</v>
      </c>
      <c r="R573" s="13">
        <v>239643.50210265286</v>
      </c>
      <c r="S573" s="13">
        <v>239700.7108063747</v>
      </c>
      <c r="T573" s="13">
        <v>239852.04293111106</v>
      </c>
    </row>
    <row r="574" spans="1:20" x14ac:dyDescent="0.3">
      <c r="A574" s="7" t="s">
        <v>281</v>
      </c>
      <c r="B574" s="7" t="s">
        <v>1047</v>
      </c>
      <c r="C574" s="7">
        <v>1310</v>
      </c>
      <c r="D574" s="7" t="s">
        <v>8</v>
      </c>
      <c r="E574" s="7">
        <v>925</v>
      </c>
      <c r="F574" s="7" t="s">
        <v>1010</v>
      </c>
      <c r="G574" s="7" t="s">
        <v>992</v>
      </c>
      <c r="H574" s="8" t="s">
        <v>956</v>
      </c>
      <c r="I574" s="13">
        <v>0</v>
      </c>
      <c r="J574" s="13">
        <v>959122.5416352168</v>
      </c>
      <c r="K574" s="13">
        <v>958715.15262428566</v>
      </c>
      <c r="L574" s="13">
        <v>958776.97287488787</v>
      </c>
      <c r="M574" s="13">
        <v>959393.50108719594</v>
      </c>
      <c r="N574" s="13">
        <v>479225.89141841122</v>
      </c>
      <c r="O574" s="13">
        <v>479360.10713344126</v>
      </c>
      <c r="P574" s="13">
        <v>480039.99415748235</v>
      </c>
      <c r="Q574" s="13">
        <v>1438288.9406109366</v>
      </c>
      <c r="R574" s="13">
        <v>1437861.0126159173</v>
      </c>
      <c r="S574" s="13">
        <v>1438204.2648382483</v>
      </c>
      <c r="T574" s="13">
        <v>1439112.2575866664</v>
      </c>
    </row>
    <row r="575" spans="1:20" x14ac:dyDescent="0.3">
      <c r="A575" s="7" t="s">
        <v>281</v>
      </c>
      <c r="B575" s="7" t="s">
        <v>1047</v>
      </c>
      <c r="C575" s="7">
        <v>1310</v>
      </c>
      <c r="D575" s="7" t="s">
        <v>1066</v>
      </c>
      <c r="E575" s="7">
        <v>907</v>
      </c>
      <c r="F575" s="7">
        <v>131689</v>
      </c>
      <c r="G575" s="7" t="s">
        <v>992</v>
      </c>
      <c r="H575" s="8" t="s">
        <v>1078</v>
      </c>
      <c r="I575" s="13">
        <v>0</v>
      </c>
      <c r="J575" s="13">
        <v>479561.2708176084</v>
      </c>
      <c r="K575" s="13">
        <v>0</v>
      </c>
      <c r="L575" s="13">
        <v>0</v>
      </c>
      <c r="M575" s="13">
        <v>479696.75054359797</v>
      </c>
      <c r="N575" s="13">
        <v>0</v>
      </c>
      <c r="O575" s="13">
        <v>0</v>
      </c>
      <c r="P575" s="13">
        <v>0</v>
      </c>
      <c r="Q575" s="13">
        <v>0</v>
      </c>
      <c r="R575" s="13">
        <v>479287.00420530571</v>
      </c>
      <c r="S575" s="13">
        <v>479401.4216127494</v>
      </c>
      <c r="T575" s="13">
        <v>479704.08586222213</v>
      </c>
    </row>
    <row r="576" spans="1:20" x14ac:dyDescent="0.3">
      <c r="A576" s="7" t="s">
        <v>281</v>
      </c>
      <c r="B576" s="7" t="s">
        <v>1047</v>
      </c>
      <c r="C576" s="7">
        <v>1310</v>
      </c>
      <c r="D576" s="7" t="s">
        <v>8</v>
      </c>
      <c r="E576" s="7">
        <v>923</v>
      </c>
      <c r="F576" s="7" t="s">
        <v>1011</v>
      </c>
      <c r="G576" s="7" t="s">
        <v>992</v>
      </c>
      <c r="H576" s="8" t="s">
        <v>957</v>
      </c>
      <c r="I576" s="13">
        <v>1919507.120632251</v>
      </c>
      <c r="J576" s="13">
        <v>1918245.0832704336</v>
      </c>
      <c r="K576" s="13">
        <v>1917430.3052485713</v>
      </c>
      <c r="L576" s="13">
        <v>1917553.9457497757</v>
      </c>
      <c r="M576" s="13">
        <v>1918787.0021743919</v>
      </c>
      <c r="N576" s="13">
        <v>1916903.5656736449</v>
      </c>
      <c r="O576" s="13">
        <v>719040.16070016182</v>
      </c>
      <c r="P576" s="13">
        <v>720059.99123622349</v>
      </c>
      <c r="Q576" s="13">
        <v>1438288.9406109366</v>
      </c>
      <c r="R576" s="13">
        <v>1917148.0168212228</v>
      </c>
      <c r="S576" s="13">
        <v>1917605.6864509976</v>
      </c>
      <c r="T576" s="13">
        <v>1918816.3434488885</v>
      </c>
    </row>
    <row r="577" spans="1:20" x14ac:dyDescent="0.3">
      <c r="A577" s="7" t="s">
        <v>281</v>
      </c>
      <c r="B577" s="7" t="s">
        <v>1047</v>
      </c>
      <c r="C577" s="7">
        <v>1310</v>
      </c>
      <c r="D577" s="7" t="s">
        <v>8</v>
      </c>
      <c r="E577" s="7">
        <v>922</v>
      </c>
      <c r="F577" s="7" t="s">
        <v>1012</v>
      </c>
      <c r="G577" s="7" t="s">
        <v>992</v>
      </c>
      <c r="H577" s="8" t="s">
        <v>958</v>
      </c>
      <c r="I577" s="13">
        <v>1439630.3404741881</v>
      </c>
      <c r="J577" s="13">
        <v>1438683.8124528253</v>
      </c>
      <c r="K577" s="13">
        <v>1438072.7289364284</v>
      </c>
      <c r="L577" s="13">
        <v>1438165.4593123319</v>
      </c>
      <c r="M577" s="13">
        <v>1439090.2516307938</v>
      </c>
      <c r="N577" s="13">
        <v>958451.78283682244</v>
      </c>
      <c r="O577" s="13">
        <v>479360.10713344126</v>
      </c>
      <c r="P577" s="13">
        <v>480039.99415748235</v>
      </c>
      <c r="Q577" s="13">
        <v>479429.64687031222</v>
      </c>
      <c r="R577" s="13">
        <v>1917148.0168212228</v>
      </c>
      <c r="S577" s="13">
        <v>1917605.6864509976</v>
      </c>
      <c r="T577" s="13">
        <v>1918816.3434488885</v>
      </c>
    </row>
    <row r="578" spans="1:20" x14ac:dyDescent="0.3">
      <c r="A578" s="7" t="s">
        <v>281</v>
      </c>
      <c r="B578" s="7" t="s">
        <v>1047</v>
      </c>
      <c r="C578" s="7">
        <v>1310</v>
      </c>
      <c r="D578" s="7" t="s">
        <v>8</v>
      </c>
      <c r="E578" s="7">
        <v>922</v>
      </c>
      <c r="F578" s="7" t="s">
        <v>1013</v>
      </c>
      <c r="G578" s="7" t="s">
        <v>992</v>
      </c>
      <c r="H578" s="8" t="s">
        <v>959</v>
      </c>
      <c r="I578" s="13">
        <v>959753.56031612551</v>
      </c>
      <c r="J578" s="13">
        <v>959122.5416352168</v>
      </c>
      <c r="K578" s="13">
        <v>958715.15262428566</v>
      </c>
      <c r="L578" s="13">
        <v>958776.97287488787</v>
      </c>
      <c r="M578" s="13">
        <v>959393.50108719594</v>
      </c>
      <c r="N578" s="13">
        <v>958451.78283682244</v>
      </c>
      <c r="O578" s="13">
        <v>958720.21426688251</v>
      </c>
      <c r="P578" s="13">
        <v>960079.98831496469</v>
      </c>
      <c r="Q578" s="13">
        <v>958859.29374062445</v>
      </c>
      <c r="R578" s="13">
        <v>958574.00841061142</v>
      </c>
      <c r="S578" s="13">
        <v>958802.8432254988</v>
      </c>
      <c r="T578" s="13">
        <v>959408.17172444426</v>
      </c>
    </row>
    <row r="579" spans="1:20" x14ac:dyDescent="0.3">
      <c r="A579" s="7" t="s">
        <v>281</v>
      </c>
      <c r="B579" s="7" t="s">
        <v>1047</v>
      </c>
      <c r="C579" s="7">
        <v>1310</v>
      </c>
      <c r="D579" s="7" t="s">
        <v>8</v>
      </c>
      <c r="E579" s="7">
        <v>923</v>
      </c>
      <c r="F579" s="7" t="s">
        <v>1014</v>
      </c>
      <c r="G579" s="7" t="s">
        <v>992</v>
      </c>
      <c r="H579" s="8" t="s">
        <v>1079</v>
      </c>
      <c r="I579" s="13">
        <v>479876.78015806276</v>
      </c>
      <c r="J579" s="13">
        <v>0</v>
      </c>
      <c r="K579" s="13">
        <v>479357.57631214283</v>
      </c>
      <c r="L579" s="13">
        <v>479388.48643744393</v>
      </c>
      <c r="M579" s="13">
        <v>719545.1258153969</v>
      </c>
      <c r="N579" s="13">
        <v>718838.83712761686</v>
      </c>
      <c r="O579" s="13">
        <v>0</v>
      </c>
      <c r="P579" s="13">
        <v>0</v>
      </c>
      <c r="Q579" s="13">
        <v>719144.47030546831</v>
      </c>
      <c r="R579" s="13">
        <v>718930.50630795863</v>
      </c>
      <c r="S579" s="13">
        <v>719102.13241912413</v>
      </c>
      <c r="T579" s="13">
        <v>719556.12879333319</v>
      </c>
    </row>
    <row r="580" spans="1:20" x14ac:dyDescent="0.3">
      <c r="A580" s="7" t="s">
        <v>281</v>
      </c>
      <c r="B580" s="7" t="s">
        <v>1047</v>
      </c>
      <c r="C580" s="7">
        <v>1310</v>
      </c>
      <c r="D580" s="7" t="s">
        <v>8</v>
      </c>
      <c r="E580" s="7">
        <v>922</v>
      </c>
      <c r="F580" s="7">
        <v>212277</v>
      </c>
      <c r="G580" s="7" t="s">
        <v>992</v>
      </c>
      <c r="H580" s="8" t="s">
        <v>1080</v>
      </c>
      <c r="I580" s="13">
        <v>479876.78015806276</v>
      </c>
      <c r="J580" s="13">
        <v>959122.5416352168</v>
      </c>
      <c r="K580" s="13">
        <v>479357.57631214283</v>
      </c>
      <c r="L580" s="13">
        <v>479388.48643744393</v>
      </c>
      <c r="M580" s="13">
        <v>479696.75054359797</v>
      </c>
      <c r="N580" s="13">
        <v>479225.89141841122</v>
      </c>
      <c r="O580" s="13">
        <v>0</v>
      </c>
      <c r="P580" s="13">
        <v>0</v>
      </c>
      <c r="Q580" s="13">
        <v>1438288.9406109366</v>
      </c>
      <c r="R580" s="13">
        <v>958574.00841061142</v>
      </c>
      <c r="S580" s="13">
        <v>958802.8432254988</v>
      </c>
      <c r="T580" s="13">
        <v>959408.17172444426</v>
      </c>
    </row>
    <row r="581" spans="1:20" x14ac:dyDescent="0.3">
      <c r="A581" s="7" t="s">
        <v>281</v>
      </c>
      <c r="B581" s="7" t="s">
        <v>1047</v>
      </c>
      <c r="C581" s="7">
        <v>1310</v>
      </c>
      <c r="D581" s="7" t="s">
        <v>8</v>
      </c>
      <c r="E581" s="7">
        <v>907</v>
      </c>
      <c r="F581" s="7">
        <v>131518</v>
      </c>
      <c r="G581" s="7" t="s">
        <v>992</v>
      </c>
      <c r="H581" s="8" t="s">
        <v>960</v>
      </c>
      <c r="I581" s="13">
        <v>2399383.9007903137</v>
      </c>
      <c r="J581" s="13">
        <v>3836490.1665408672</v>
      </c>
      <c r="K581" s="13">
        <v>3834860.6104971427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</row>
    <row r="582" spans="1:20" x14ac:dyDescent="0.3">
      <c r="A582" s="7" t="s">
        <v>281</v>
      </c>
      <c r="B582" s="7" t="s">
        <v>1047</v>
      </c>
      <c r="C582" s="7">
        <v>1310</v>
      </c>
      <c r="D582" s="7" t="s">
        <v>8</v>
      </c>
      <c r="E582" s="7">
        <v>907</v>
      </c>
      <c r="F582" s="7">
        <v>131611</v>
      </c>
      <c r="G582" s="7" t="s">
        <v>992</v>
      </c>
      <c r="H582" s="8" t="s">
        <v>961</v>
      </c>
      <c r="I582" s="13">
        <v>959753.56031612551</v>
      </c>
      <c r="J582" s="13">
        <v>959122.5416352168</v>
      </c>
      <c r="K582" s="13">
        <v>958715.15262428566</v>
      </c>
      <c r="L582" s="13">
        <v>958776.97287488787</v>
      </c>
      <c r="M582" s="13">
        <v>959393.50108719594</v>
      </c>
      <c r="N582" s="13">
        <v>958451.78283682244</v>
      </c>
      <c r="O582" s="13">
        <v>958720.21426688251</v>
      </c>
      <c r="P582" s="13">
        <v>960079.98831496469</v>
      </c>
      <c r="Q582" s="13">
        <v>958859.29374062445</v>
      </c>
      <c r="R582" s="13">
        <v>958574.00841061142</v>
      </c>
      <c r="S582" s="13">
        <v>958802.8432254988</v>
      </c>
      <c r="T582" s="13">
        <v>959408.17172444426</v>
      </c>
    </row>
    <row r="583" spans="1:20" x14ac:dyDescent="0.3">
      <c r="A583" s="7" t="s">
        <v>281</v>
      </c>
      <c r="B583" s="7" t="s">
        <v>1047</v>
      </c>
      <c r="C583" s="7">
        <v>1310</v>
      </c>
      <c r="D583" s="7" t="s">
        <v>8</v>
      </c>
      <c r="E583" s="7">
        <v>923</v>
      </c>
      <c r="F583" s="7" t="s">
        <v>1015</v>
      </c>
      <c r="G583" s="7" t="s">
        <v>992</v>
      </c>
      <c r="H583" s="8" t="s">
        <v>962</v>
      </c>
      <c r="I583" s="13">
        <v>479876.78015806276</v>
      </c>
      <c r="J583" s="13">
        <v>479561.2708176084</v>
      </c>
      <c r="K583" s="13">
        <v>479357.57631214283</v>
      </c>
      <c r="L583" s="13">
        <v>479388.48643744393</v>
      </c>
      <c r="M583" s="13">
        <v>479696.75054359797</v>
      </c>
      <c r="N583" s="13">
        <v>479225.89141841122</v>
      </c>
      <c r="O583" s="13">
        <v>479360.10713344126</v>
      </c>
      <c r="P583" s="13">
        <v>480039.99415748235</v>
      </c>
      <c r="Q583" s="13">
        <v>479429.64687031222</v>
      </c>
      <c r="R583" s="13">
        <v>479287.00420530571</v>
      </c>
      <c r="S583" s="13">
        <v>479401.4216127494</v>
      </c>
      <c r="T583" s="13">
        <v>479704.08586222213</v>
      </c>
    </row>
    <row r="584" spans="1:20" x14ac:dyDescent="0.3">
      <c r="A584" s="7" t="s">
        <v>281</v>
      </c>
      <c r="B584" s="7" t="s">
        <v>1047</v>
      </c>
      <c r="C584" s="7">
        <v>1310</v>
      </c>
      <c r="D584" s="7" t="s">
        <v>1082</v>
      </c>
      <c r="E584" s="7">
        <v>907</v>
      </c>
      <c r="F584" s="7">
        <v>131642</v>
      </c>
      <c r="G584" s="7" t="s">
        <v>992</v>
      </c>
      <c r="H584" s="8" t="s">
        <v>1081</v>
      </c>
      <c r="I584" s="13">
        <v>19195071.20632251</v>
      </c>
      <c r="J584" s="13">
        <v>7193419.0622641258</v>
      </c>
      <c r="K584" s="13">
        <v>7190363.644682142</v>
      </c>
      <c r="L584" s="13">
        <v>7190827.2965616584</v>
      </c>
      <c r="M584" s="13">
        <v>9593935.0108719599</v>
      </c>
      <c r="N584" s="13">
        <v>4792258.9141841121</v>
      </c>
      <c r="O584" s="13">
        <v>9587202.1426688246</v>
      </c>
      <c r="P584" s="13">
        <v>14401199.824724469</v>
      </c>
      <c r="Q584" s="13">
        <v>11985741.171757804</v>
      </c>
      <c r="R584" s="13">
        <v>14378610.126159173</v>
      </c>
      <c r="S584" s="13">
        <v>12943838.383544235</v>
      </c>
      <c r="T584" s="13">
        <v>13431714.40414222</v>
      </c>
    </row>
    <row r="585" spans="1:20" x14ac:dyDescent="0.3">
      <c r="A585" s="7" t="s">
        <v>281</v>
      </c>
      <c r="B585" s="7" t="s">
        <v>1047</v>
      </c>
      <c r="C585" s="7">
        <v>1310</v>
      </c>
      <c r="D585" s="7" t="s">
        <v>8</v>
      </c>
      <c r="E585" s="7">
        <v>922</v>
      </c>
      <c r="F585" s="7" t="s">
        <v>1016</v>
      </c>
      <c r="G585" s="7" t="s">
        <v>992</v>
      </c>
      <c r="H585" s="8" t="s">
        <v>963</v>
      </c>
      <c r="I585" s="13">
        <v>2399383.9007903137</v>
      </c>
      <c r="J585" s="13">
        <v>2397806.3540880419</v>
      </c>
      <c r="K585" s="13">
        <v>2396787.881560714</v>
      </c>
      <c r="L585" s="13">
        <v>2396942.4321872196</v>
      </c>
      <c r="M585" s="13">
        <v>2398483.75271799</v>
      </c>
      <c r="N585" s="13">
        <v>2396129.4570920561</v>
      </c>
      <c r="O585" s="13">
        <v>2396800.5356672062</v>
      </c>
      <c r="P585" s="13">
        <v>2400199.9707874116</v>
      </c>
      <c r="Q585" s="13">
        <v>2397148.2343515609</v>
      </c>
      <c r="R585" s="13">
        <v>2396435.0210265284</v>
      </c>
      <c r="S585" s="13">
        <v>2397007.1080637472</v>
      </c>
      <c r="T585" s="13">
        <v>2398520.4293111106</v>
      </c>
    </row>
    <row r="586" spans="1:20" x14ac:dyDescent="0.3">
      <c r="A586" s="7" t="s">
        <v>281</v>
      </c>
      <c r="B586" s="7" t="s">
        <v>1047</v>
      </c>
      <c r="C586" s="7">
        <v>1310</v>
      </c>
      <c r="D586" s="7" t="s">
        <v>1045</v>
      </c>
      <c r="E586" s="7">
        <v>922</v>
      </c>
      <c r="F586" s="7">
        <v>212350</v>
      </c>
      <c r="G586" s="7" t="s">
        <v>992</v>
      </c>
      <c r="H586" s="8" t="s">
        <v>964</v>
      </c>
      <c r="I586" s="13">
        <v>3839014.2412645021</v>
      </c>
      <c r="J586" s="13">
        <v>3836490.1665408672</v>
      </c>
      <c r="K586" s="13">
        <v>3834860.6104971427</v>
      </c>
      <c r="L586" s="13">
        <v>3835107.8914995515</v>
      </c>
      <c r="M586" s="13">
        <v>3837574.0043487838</v>
      </c>
      <c r="N586" s="13">
        <v>3833807.1313472898</v>
      </c>
      <c r="O586" s="13">
        <v>3834880.85706753</v>
      </c>
      <c r="P586" s="13">
        <v>3840319.9532598588</v>
      </c>
      <c r="Q586" s="13">
        <v>3835437.1749624978</v>
      </c>
      <c r="R586" s="13">
        <v>3834296.0336424457</v>
      </c>
      <c r="S586" s="13">
        <v>3835211.3729019952</v>
      </c>
      <c r="T586" s="13">
        <v>3837632.686897777</v>
      </c>
    </row>
    <row r="587" spans="1:20" x14ac:dyDescent="0.3">
      <c r="A587" s="7" t="s">
        <v>281</v>
      </c>
      <c r="B587" s="7" t="s">
        <v>1047</v>
      </c>
      <c r="C587" s="7">
        <v>1310</v>
      </c>
      <c r="D587" s="7" t="s">
        <v>8</v>
      </c>
      <c r="E587" s="7">
        <v>922</v>
      </c>
      <c r="F587" s="7" t="s">
        <v>1017</v>
      </c>
      <c r="G587" s="7" t="s">
        <v>992</v>
      </c>
      <c r="H587" s="8" t="s">
        <v>965</v>
      </c>
      <c r="I587" s="13">
        <v>1919507.120632251</v>
      </c>
      <c r="J587" s="13">
        <v>1918245.0832704336</v>
      </c>
      <c r="K587" s="13">
        <v>1917430.3052485713</v>
      </c>
      <c r="L587" s="13">
        <v>1917553.9457497757</v>
      </c>
      <c r="M587" s="13">
        <v>1918787.0021743919</v>
      </c>
      <c r="N587" s="13">
        <v>1916903.5656736449</v>
      </c>
      <c r="O587" s="13">
        <v>1917440.428533765</v>
      </c>
      <c r="P587" s="13">
        <v>1920159.9766299294</v>
      </c>
      <c r="Q587" s="13">
        <v>1917718.5874812489</v>
      </c>
      <c r="R587" s="13">
        <v>1917148.0168212228</v>
      </c>
      <c r="S587" s="13">
        <v>1917605.6864509976</v>
      </c>
      <c r="T587" s="13">
        <v>1918816.3434488885</v>
      </c>
    </row>
    <row r="588" spans="1:20" x14ac:dyDescent="0.3">
      <c r="A588" s="7" t="s">
        <v>281</v>
      </c>
      <c r="B588" s="7" t="s">
        <v>1047</v>
      </c>
      <c r="C588" s="7">
        <v>1310</v>
      </c>
      <c r="D588" s="7" t="s">
        <v>8</v>
      </c>
      <c r="E588" s="7">
        <v>922</v>
      </c>
      <c r="F588" s="7">
        <v>370545</v>
      </c>
      <c r="G588" s="7" t="s">
        <v>992</v>
      </c>
      <c r="H588" s="8" t="s">
        <v>1083</v>
      </c>
      <c r="I588" s="13">
        <v>2879260.6809483762</v>
      </c>
      <c r="J588" s="13">
        <v>2877367.6249056505</v>
      </c>
      <c r="K588" s="13">
        <v>2876145.4578728569</v>
      </c>
      <c r="L588" s="13">
        <v>2876330.9186246637</v>
      </c>
      <c r="M588" s="13">
        <v>2398483.75271799</v>
      </c>
      <c r="N588" s="13">
        <v>2396129.4570920561</v>
      </c>
      <c r="O588" s="13">
        <v>958720.21426688251</v>
      </c>
      <c r="P588" s="13">
        <v>960079.98831496469</v>
      </c>
      <c r="Q588" s="13">
        <v>2876577.8812218732</v>
      </c>
      <c r="R588" s="13">
        <v>2875722.0252318345</v>
      </c>
      <c r="S588" s="13">
        <v>2876408.5296764965</v>
      </c>
      <c r="T588" s="13">
        <v>2878224.5151733328</v>
      </c>
    </row>
    <row r="589" spans="1:20" x14ac:dyDescent="0.3">
      <c r="A589" s="7" t="s">
        <v>281</v>
      </c>
      <c r="B589" s="7" t="s">
        <v>1047</v>
      </c>
      <c r="C589" s="7">
        <v>1310</v>
      </c>
      <c r="D589" s="7" t="s">
        <v>1046</v>
      </c>
      <c r="E589" s="7">
        <v>907</v>
      </c>
      <c r="F589" s="7">
        <v>131418</v>
      </c>
      <c r="G589" s="7" t="s">
        <v>992</v>
      </c>
      <c r="H589" s="8" t="s">
        <v>966</v>
      </c>
      <c r="I589" s="13">
        <v>2399383.9007903137</v>
      </c>
      <c r="J589" s="13">
        <v>2397806.3540880419</v>
      </c>
      <c r="K589" s="13">
        <v>0</v>
      </c>
      <c r="L589" s="13">
        <v>0</v>
      </c>
      <c r="M589" s="13">
        <v>2398483.75271799</v>
      </c>
      <c r="N589" s="13">
        <v>2396129.4570920561</v>
      </c>
      <c r="O589" s="13">
        <v>0</v>
      </c>
      <c r="P589" s="13">
        <v>0</v>
      </c>
      <c r="Q589" s="13">
        <v>2397148.2343515609</v>
      </c>
      <c r="R589" s="13">
        <v>2396435.0210265284</v>
      </c>
      <c r="S589" s="13">
        <v>4794014.2161274944</v>
      </c>
      <c r="T589" s="13">
        <v>4797040.8586222213</v>
      </c>
    </row>
    <row r="590" spans="1:20" x14ac:dyDescent="0.3">
      <c r="A590" s="7" t="s">
        <v>281</v>
      </c>
      <c r="B590" s="7" t="s">
        <v>1047</v>
      </c>
      <c r="C590" s="7">
        <v>1310</v>
      </c>
      <c r="D590" s="7" t="s">
        <v>8</v>
      </c>
      <c r="E590" s="7">
        <v>907</v>
      </c>
      <c r="F590" s="7">
        <v>370433</v>
      </c>
      <c r="G590" s="7" t="s">
        <v>992</v>
      </c>
      <c r="H590" s="8" t="s">
        <v>1084</v>
      </c>
      <c r="I590" s="13">
        <v>2399383.9007903137</v>
      </c>
      <c r="J590" s="13">
        <v>1438683.8124528253</v>
      </c>
      <c r="K590" s="13">
        <v>1438072.7289364284</v>
      </c>
      <c r="L590" s="13">
        <v>1438165.4593123319</v>
      </c>
      <c r="M590" s="13">
        <v>1439090.2516307938</v>
      </c>
      <c r="N590" s="13">
        <v>1437677.6742552337</v>
      </c>
      <c r="O590" s="13">
        <v>1438080.3214003236</v>
      </c>
      <c r="P590" s="13">
        <v>1440119.982472447</v>
      </c>
      <c r="Q590" s="13">
        <v>1438288.9406109366</v>
      </c>
      <c r="R590" s="13">
        <v>2396435.0210265284</v>
      </c>
      <c r="S590" s="13">
        <v>2397007.1080637472</v>
      </c>
      <c r="T590" s="13">
        <v>2398520.4293111106</v>
      </c>
    </row>
    <row r="591" spans="1:20" x14ac:dyDescent="0.3">
      <c r="A591" s="7" t="s">
        <v>281</v>
      </c>
      <c r="B591" s="7" t="s">
        <v>1047</v>
      </c>
      <c r="C591" s="7">
        <v>1310</v>
      </c>
      <c r="D591" s="7" t="s">
        <v>8</v>
      </c>
      <c r="E591" s="7">
        <v>907</v>
      </c>
      <c r="F591" s="7">
        <v>370496</v>
      </c>
      <c r="G591" s="7" t="s">
        <v>992</v>
      </c>
      <c r="H591" s="8" t="s">
        <v>1085</v>
      </c>
      <c r="I591" s="13">
        <v>1439630.3404741881</v>
      </c>
      <c r="J591" s="13">
        <v>1438683.8124528253</v>
      </c>
      <c r="K591" s="13">
        <v>1438072.7289364284</v>
      </c>
      <c r="L591" s="13">
        <v>1438165.4593123319</v>
      </c>
      <c r="M591" s="13">
        <v>1439090.2516307938</v>
      </c>
      <c r="N591" s="13">
        <v>1437677.6742552337</v>
      </c>
      <c r="O591" s="13">
        <v>1438080.3214003236</v>
      </c>
      <c r="P591" s="13">
        <v>1440119.982472447</v>
      </c>
      <c r="Q591" s="13">
        <v>1438288.9406109366</v>
      </c>
      <c r="R591" s="13">
        <v>1437861.0126159173</v>
      </c>
      <c r="S591" s="13">
        <v>1438204.2648382483</v>
      </c>
      <c r="T591" s="13">
        <v>1439112.2575866664</v>
      </c>
    </row>
    <row r="592" spans="1:20" x14ac:dyDescent="0.3">
      <c r="A592" s="7" t="s">
        <v>281</v>
      </c>
      <c r="B592" s="7" t="s">
        <v>1047</v>
      </c>
      <c r="C592" s="7">
        <v>1310</v>
      </c>
      <c r="D592" s="7" t="s">
        <v>8</v>
      </c>
      <c r="E592" s="7">
        <v>922</v>
      </c>
      <c r="F592" s="7" t="s">
        <v>1018</v>
      </c>
      <c r="G592" s="7" t="s">
        <v>992</v>
      </c>
      <c r="H592" s="8" t="s">
        <v>967</v>
      </c>
      <c r="I592" s="13">
        <v>0</v>
      </c>
      <c r="J592" s="13">
        <v>479561.2708176084</v>
      </c>
      <c r="K592" s="13">
        <v>0</v>
      </c>
      <c r="L592" s="13">
        <v>5752661.8372493275</v>
      </c>
      <c r="M592" s="13">
        <v>5756361.0065231752</v>
      </c>
      <c r="N592" s="13">
        <v>0</v>
      </c>
      <c r="O592" s="13">
        <v>0</v>
      </c>
      <c r="P592" s="13">
        <v>0</v>
      </c>
      <c r="Q592" s="13">
        <v>479429.64687031222</v>
      </c>
      <c r="R592" s="13">
        <v>479287.00420530571</v>
      </c>
      <c r="S592" s="13">
        <v>958802.8432254988</v>
      </c>
      <c r="T592" s="13">
        <v>479704.08586222213</v>
      </c>
    </row>
    <row r="593" spans="1:20" x14ac:dyDescent="0.3">
      <c r="A593" s="7" t="s">
        <v>281</v>
      </c>
      <c r="B593" s="7" t="s">
        <v>1047</v>
      </c>
      <c r="C593" s="7">
        <v>1310</v>
      </c>
      <c r="D593" s="7" t="s">
        <v>8</v>
      </c>
      <c r="E593" s="7">
        <v>922</v>
      </c>
      <c r="F593" s="7">
        <v>212129</v>
      </c>
      <c r="G593" s="7" t="s">
        <v>992</v>
      </c>
      <c r="H593" s="8" t="s">
        <v>1086</v>
      </c>
      <c r="I593" s="13">
        <v>1439630.3404741881</v>
      </c>
      <c r="J593" s="13">
        <v>1438683.8124528253</v>
      </c>
      <c r="K593" s="13">
        <v>1438072.7289364284</v>
      </c>
      <c r="L593" s="13">
        <v>1438165.4593123319</v>
      </c>
      <c r="M593" s="13">
        <v>1439090.2516307938</v>
      </c>
      <c r="N593" s="13">
        <v>1437677.6742552337</v>
      </c>
      <c r="O593" s="13">
        <v>1438080.3214003236</v>
      </c>
      <c r="P593" s="13">
        <v>1440119.982472447</v>
      </c>
      <c r="Q593" s="13">
        <v>1438288.9406109366</v>
      </c>
      <c r="R593" s="13">
        <v>1437861.0126159173</v>
      </c>
      <c r="S593" s="13">
        <v>1438204.2648382483</v>
      </c>
      <c r="T593" s="13">
        <v>1439112.2575866664</v>
      </c>
    </row>
    <row r="594" spans="1:20" x14ac:dyDescent="0.3">
      <c r="A594" s="7" t="s">
        <v>281</v>
      </c>
      <c r="B594" s="7" t="s">
        <v>1047</v>
      </c>
      <c r="C594" s="7">
        <v>1310</v>
      </c>
      <c r="D594" s="7" t="s">
        <v>8</v>
      </c>
      <c r="E594" s="7">
        <v>922</v>
      </c>
      <c r="F594" s="7" t="s">
        <v>1019</v>
      </c>
      <c r="G594" s="7" t="s">
        <v>992</v>
      </c>
      <c r="H594" s="8" t="s">
        <v>1087</v>
      </c>
      <c r="I594" s="13">
        <v>1439630.3404741881</v>
      </c>
      <c r="J594" s="13">
        <v>1438683.8124528253</v>
      </c>
      <c r="K594" s="13">
        <v>1438072.7289364284</v>
      </c>
      <c r="L594" s="13">
        <v>1438165.4593123319</v>
      </c>
      <c r="M594" s="13">
        <v>1439090.2516307938</v>
      </c>
      <c r="N594" s="13">
        <v>1437677.6742552337</v>
      </c>
      <c r="O594" s="13">
        <v>1438080.3214003236</v>
      </c>
      <c r="P594" s="13">
        <v>1440119.982472447</v>
      </c>
      <c r="Q594" s="13">
        <v>1438288.9406109366</v>
      </c>
      <c r="R594" s="13">
        <v>1437861.0126159173</v>
      </c>
      <c r="S594" s="13">
        <v>1438204.2648382483</v>
      </c>
      <c r="T594" s="13">
        <v>1439112.2575866664</v>
      </c>
    </row>
    <row r="595" spans="1:20" x14ac:dyDescent="0.3">
      <c r="A595" s="7" t="s">
        <v>281</v>
      </c>
      <c r="B595" s="7" t="s">
        <v>1047</v>
      </c>
      <c r="C595" s="7">
        <v>1310</v>
      </c>
      <c r="D595" s="7" t="s">
        <v>8</v>
      </c>
      <c r="E595" s="7">
        <v>922</v>
      </c>
      <c r="F595" s="7">
        <v>370535</v>
      </c>
      <c r="G595" s="7" t="s">
        <v>992</v>
      </c>
      <c r="H595" s="8" t="s">
        <v>1088</v>
      </c>
      <c r="I595" s="13">
        <v>1919507.120632251</v>
      </c>
      <c r="J595" s="13">
        <v>1918245.0832704336</v>
      </c>
      <c r="K595" s="13">
        <v>1917430.3052485713</v>
      </c>
      <c r="L595" s="13">
        <v>1917553.9457497757</v>
      </c>
      <c r="M595" s="13">
        <v>1918787.0021743919</v>
      </c>
      <c r="N595" s="13">
        <v>1916903.5656736449</v>
      </c>
      <c r="O595" s="13">
        <v>1917440.428533765</v>
      </c>
      <c r="P595" s="13">
        <v>1920159.9766299294</v>
      </c>
      <c r="Q595" s="13">
        <v>1917718.5874812489</v>
      </c>
      <c r="R595" s="13">
        <v>1917148.0168212228</v>
      </c>
      <c r="S595" s="13">
        <v>1917605.6864509976</v>
      </c>
      <c r="T595" s="13">
        <v>1918816.3434488885</v>
      </c>
    </row>
    <row r="596" spans="1:20" x14ac:dyDescent="0.3">
      <c r="A596" s="7" t="s">
        <v>281</v>
      </c>
      <c r="B596" s="7" t="s">
        <v>1047</v>
      </c>
      <c r="C596" s="7">
        <v>1310</v>
      </c>
      <c r="D596" s="7" t="s">
        <v>1020</v>
      </c>
      <c r="E596" s="7">
        <v>922</v>
      </c>
      <c r="F596" s="7" t="s">
        <v>1020</v>
      </c>
      <c r="G596" s="7" t="s">
        <v>992</v>
      </c>
      <c r="H596" s="8" t="s">
        <v>968</v>
      </c>
      <c r="I596" s="13">
        <v>1919507.120632251</v>
      </c>
      <c r="J596" s="13">
        <v>1918245.0832704336</v>
      </c>
      <c r="K596" s="13">
        <v>1917430.3052485713</v>
      </c>
      <c r="L596" s="13">
        <v>1917553.9457497757</v>
      </c>
      <c r="M596" s="13">
        <v>1918787.0021743919</v>
      </c>
      <c r="N596" s="13">
        <v>1916903.5656736449</v>
      </c>
      <c r="O596" s="13">
        <v>1917440.428533765</v>
      </c>
      <c r="P596" s="13">
        <v>1920159.9766299294</v>
      </c>
      <c r="Q596" s="13">
        <v>1917718.5874812489</v>
      </c>
      <c r="R596" s="13">
        <v>1917148.0168212228</v>
      </c>
      <c r="S596" s="13">
        <v>1917605.6864509976</v>
      </c>
      <c r="T596" s="13">
        <v>1918816.3434488885</v>
      </c>
    </row>
    <row r="597" spans="1:20" x14ac:dyDescent="0.3">
      <c r="A597" s="7" t="s">
        <v>281</v>
      </c>
      <c r="B597" s="7" t="s">
        <v>1047</v>
      </c>
      <c r="C597" s="7">
        <v>1310</v>
      </c>
      <c r="D597" s="7" t="s">
        <v>8</v>
      </c>
      <c r="E597" s="7">
        <v>922</v>
      </c>
      <c r="F597" s="7" t="s">
        <v>1021</v>
      </c>
      <c r="G597" s="7" t="s">
        <v>992</v>
      </c>
      <c r="H597" s="8" t="s">
        <v>1089</v>
      </c>
      <c r="I597" s="13">
        <v>479876.78015806276</v>
      </c>
      <c r="J597" s="13">
        <v>479561.2708176084</v>
      </c>
      <c r="K597" s="13">
        <v>479357.57631214283</v>
      </c>
      <c r="L597" s="13">
        <v>479388.48643744393</v>
      </c>
      <c r="M597" s="13">
        <v>479696.75054359797</v>
      </c>
      <c r="N597" s="13">
        <v>479225.89141841122</v>
      </c>
      <c r="O597" s="13">
        <v>2396800.5356672062</v>
      </c>
      <c r="P597" s="13">
        <v>2400199.9707874116</v>
      </c>
      <c r="Q597" s="13">
        <v>2397148.2343515609</v>
      </c>
      <c r="R597" s="13">
        <v>2396435.0210265284</v>
      </c>
      <c r="S597" s="13">
        <v>2397007.1080637472</v>
      </c>
      <c r="T597" s="13">
        <v>2398520.4293111106</v>
      </c>
    </row>
    <row r="598" spans="1:20" x14ac:dyDescent="0.3">
      <c r="A598" s="7" t="s">
        <v>281</v>
      </c>
      <c r="B598" s="7" t="s">
        <v>1047</v>
      </c>
      <c r="C598" s="7">
        <v>1310</v>
      </c>
      <c r="D598" s="7" t="s">
        <v>8</v>
      </c>
      <c r="E598" s="7">
        <v>907</v>
      </c>
      <c r="F598" s="7">
        <v>131866</v>
      </c>
      <c r="G598" s="7" t="s">
        <v>992</v>
      </c>
      <c r="H598" s="8" t="s">
        <v>1090</v>
      </c>
      <c r="I598" s="13">
        <v>8157905.2626870666</v>
      </c>
      <c r="J598" s="13">
        <v>2397806.3540880419</v>
      </c>
      <c r="K598" s="13">
        <v>4793575.763121428</v>
      </c>
      <c r="L598" s="13">
        <v>2396942.4321872196</v>
      </c>
      <c r="M598" s="13">
        <v>2398483.75271799</v>
      </c>
      <c r="N598" s="13">
        <v>2875355.3485104674</v>
      </c>
      <c r="O598" s="13">
        <v>3355520.7499340884</v>
      </c>
      <c r="P598" s="13">
        <v>3840319.9532598588</v>
      </c>
      <c r="Q598" s="13">
        <v>3356007.5280921855</v>
      </c>
      <c r="R598" s="13">
        <v>4792870.0420530569</v>
      </c>
      <c r="S598" s="13">
        <v>7191021.3241912406</v>
      </c>
      <c r="T598" s="13">
        <v>4797040.8586222213</v>
      </c>
    </row>
    <row r="599" spans="1:20" x14ac:dyDescent="0.3">
      <c r="A599" s="7" t="s">
        <v>281</v>
      </c>
      <c r="B599" s="7" t="s">
        <v>1047</v>
      </c>
      <c r="C599" s="7">
        <v>1310</v>
      </c>
      <c r="D599" s="7" t="s">
        <v>1092</v>
      </c>
      <c r="E599" s="7">
        <v>907</v>
      </c>
      <c r="F599" s="7">
        <v>131102</v>
      </c>
      <c r="G599" s="7" t="s">
        <v>992</v>
      </c>
      <c r="H599" s="8" t="s">
        <v>1091</v>
      </c>
      <c r="I599" s="13">
        <v>0</v>
      </c>
      <c r="J599" s="13">
        <v>2397806.3540880419</v>
      </c>
      <c r="K599" s="13">
        <v>0</v>
      </c>
      <c r="L599" s="13">
        <v>2396942.4321872196</v>
      </c>
      <c r="M599" s="13">
        <v>0</v>
      </c>
      <c r="N599" s="13">
        <v>0</v>
      </c>
      <c r="O599" s="13">
        <v>2396800.5356672062</v>
      </c>
      <c r="P599" s="13">
        <v>0</v>
      </c>
      <c r="Q599" s="13">
        <v>4794296.4687031219</v>
      </c>
      <c r="R599" s="13">
        <v>4792870.0420530569</v>
      </c>
      <c r="S599" s="13">
        <v>2397007.1080637472</v>
      </c>
      <c r="T599" s="13">
        <v>2398520.4293111106</v>
      </c>
    </row>
    <row r="600" spans="1:20" x14ac:dyDescent="0.3">
      <c r="A600" s="7" t="s">
        <v>281</v>
      </c>
      <c r="B600" s="7" t="s">
        <v>1047</v>
      </c>
      <c r="C600" s="7">
        <v>1310</v>
      </c>
      <c r="D600" s="7" t="s">
        <v>8</v>
      </c>
      <c r="E600" s="7">
        <v>922</v>
      </c>
      <c r="F600" s="7">
        <v>370521</v>
      </c>
      <c r="G600" s="7" t="s">
        <v>992</v>
      </c>
      <c r="H600" s="8" t="s">
        <v>1093</v>
      </c>
      <c r="I600" s="13">
        <v>959753.56031612551</v>
      </c>
      <c r="J600" s="13">
        <v>959122.5416352168</v>
      </c>
      <c r="K600" s="13">
        <v>1438072.7289364284</v>
      </c>
      <c r="L600" s="13">
        <v>1438165.4593123319</v>
      </c>
      <c r="M600" s="13">
        <v>1439090.2516307938</v>
      </c>
      <c r="N600" s="13">
        <v>958451.78283682244</v>
      </c>
      <c r="O600" s="13">
        <v>479360.10713344126</v>
      </c>
      <c r="P600" s="13">
        <v>480039.99415748235</v>
      </c>
      <c r="Q600" s="13">
        <v>958859.29374062445</v>
      </c>
      <c r="R600" s="13">
        <v>1437861.0126159173</v>
      </c>
      <c r="S600" s="13">
        <v>1438204.2648382483</v>
      </c>
      <c r="T600" s="13">
        <v>1439112.2575866664</v>
      </c>
    </row>
    <row r="601" spans="1:20" x14ac:dyDescent="0.3">
      <c r="A601" s="7" t="s">
        <v>281</v>
      </c>
      <c r="B601" s="7" t="s">
        <v>1047</v>
      </c>
      <c r="C601" s="7">
        <v>1310</v>
      </c>
      <c r="D601" s="7" t="s">
        <v>8</v>
      </c>
      <c r="E601" s="7">
        <v>922</v>
      </c>
      <c r="F601" s="7" t="s">
        <v>1022</v>
      </c>
      <c r="G601" s="7" t="s">
        <v>992</v>
      </c>
      <c r="H601" s="8" t="s">
        <v>969</v>
      </c>
      <c r="I601" s="13">
        <v>959753.56031612551</v>
      </c>
      <c r="J601" s="13">
        <v>959122.5416352168</v>
      </c>
      <c r="K601" s="13">
        <v>958715.15262428566</v>
      </c>
      <c r="L601" s="13">
        <v>958776.97287488787</v>
      </c>
      <c r="M601" s="13">
        <v>959393.50108719594</v>
      </c>
      <c r="N601" s="13">
        <v>958451.78283682244</v>
      </c>
      <c r="O601" s="13">
        <v>479360.10713344126</v>
      </c>
      <c r="P601" s="13">
        <v>480039.99415748235</v>
      </c>
      <c r="Q601" s="13">
        <v>1198574.1171757805</v>
      </c>
      <c r="R601" s="13">
        <v>1198217.5105132642</v>
      </c>
      <c r="S601" s="13">
        <v>1198503.5540318736</v>
      </c>
      <c r="T601" s="13">
        <v>1199260.2146555553</v>
      </c>
    </row>
    <row r="602" spans="1:20" x14ac:dyDescent="0.3">
      <c r="A602" s="7" t="s">
        <v>281</v>
      </c>
      <c r="B602" s="7" t="s">
        <v>1047</v>
      </c>
      <c r="C602" s="7">
        <v>1310</v>
      </c>
      <c r="D602" s="7" t="s">
        <v>8</v>
      </c>
      <c r="E602" s="7">
        <v>922</v>
      </c>
      <c r="F602" s="7">
        <v>131478</v>
      </c>
      <c r="G602" s="7" t="s">
        <v>992</v>
      </c>
      <c r="H602" s="8" t="s">
        <v>970</v>
      </c>
      <c r="I602" s="13">
        <v>959753.56031612551</v>
      </c>
      <c r="J602" s="13">
        <v>959122.5416352168</v>
      </c>
      <c r="K602" s="13">
        <v>958715.15262428566</v>
      </c>
      <c r="L602" s="13">
        <v>958776.97287488787</v>
      </c>
      <c r="M602" s="13">
        <v>959393.50108719594</v>
      </c>
      <c r="N602" s="13">
        <v>958451.78283682244</v>
      </c>
      <c r="O602" s="13">
        <v>479360.10713344126</v>
      </c>
      <c r="P602" s="13">
        <v>480039.99415748235</v>
      </c>
      <c r="Q602" s="13">
        <v>1198574.1171757805</v>
      </c>
      <c r="R602" s="13">
        <v>1198217.5105132642</v>
      </c>
      <c r="S602" s="13">
        <v>1198503.5540318736</v>
      </c>
      <c r="T602" s="13">
        <v>1199260.2146555553</v>
      </c>
    </row>
    <row r="603" spans="1:20" x14ac:dyDescent="0.3">
      <c r="A603" s="7" t="s">
        <v>281</v>
      </c>
      <c r="B603" s="7" t="s">
        <v>1047</v>
      </c>
      <c r="C603" s="7">
        <v>1310</v>
      </c>
      <c r="D603" s="7" t="s">
        <v>8</v>
      </c>
      <c r="E603" s="7">
        <v>922</v>
      </c>
      <c r="F603" s="7">
        <v>370444</v>
      </c>
      <c r="G603" s="7" t="s">
        <v>992</v>
      </c>
      <c r="H603" s="8" t="s">
        <v>971</v>
      </c>
      <c r="I603" s="13">
        <v>959753.56031612551</v>
      </c>
      <c r="J603" s="13">
        <v>959122.5416352168</v>
      </c>
      <c r="K603" s="13">
        <v>958715.15262428566</v>
      </c>
      <c r="L603" s="13">
        <v>958776.97287488787</v>
      </c>
      <c r="M603" s="13">
        <v>959393.50108719594</v>
      </c>
      <c r="N603" s="13">
        <v>958451.78283682244</v>
      </c>
      <c r="O603" s="13">
        <v>479360.10713344126</v>
      </c>
      <c r="P603" s="13">
        <v>480039.99415748235</v>
      </c>
      <c r="Q603" s="13">
        <v>1198574.1171757805</v>
      </c>
      <c r="R603" s="13">
        <v>1198217.5105132642</v>
      </c>
      <c r="S603" s="13">
        <v>1198503.5540318736</v>
      </c>
      <c r="T603" s="13">
        <v>1199260.2146555553</v>
      </c>
    </row>
    <row r="604" spans="1:20" x14ac:dyDescent="0.3">
      <c r="A604" s="7" t="s">
        <v>281</v>
      </c>
      <c r="B604" s="7" t="s">
        <v>1047</v>
      </c>
      <c r="C604" s="7">
        <v>1310</v>
      </c>
      <c r="D604" s="7" t="s">
        <v>8</v>
      </c>
      <c r="E604" s="7">
        <v>922</v>
      </c>
      <c r="F604" s="7">
        <v>370492</v>
      </c>
      <c r="G604" s="7" t="s">
        <v>992</v>
      </c>
      <c r="H604" s="8" t="s">
        <v>1094</v>
      </c>
      <c r="I604" s="13">
        <v>959753.56031612551</v>
      </c>
      <c r="J604" s="13">
        <v>959122.5416352168</v>
      </c>
      <c r="K604" s="13">
        <v>958715.15262428566</v>
      </c>
      <c r="L604" s="13">
        <v>958776.97287488787</v>
      </c>
      <c r="M604" s="13">
        <v>959393.50108719594</v>
      </c>
      <c r="N604" s="13">
        <v>958451.78283682244</v>
      </c>
      <c r="O604" s="13">
        <v>479360.10713344126</v>
      </c>
      <c r="P604" s="13">
        <v>480039.99415748235</v>
      </c>
      <c r="Q604" s="13">
        <v>1198574.1171757805</v>
      </c>
      <c r="R604" s="13">
        <v>1198217.5105132642</v>
      </c>
      <c r="S604" s="13">
        <v>1198503.5540318736</v>
      </c>
      <c r="T604" s="13">
        <v>1199260.2146555553</v>
      </c>
    </row>
    <row r="605" spans="1:20" x14ac:dyDescent="0.3">
      <c r="A605" s="7" t="s">
        <v>281</v>
      </c>
      <c r="B605" s="7" t="s">
        <v>1047</v>
      </c>
      <c r="C605" s="7">
        <v>1310</v>
      </c>
      <c r="D605" s="7" t="s">
        <v>8</v>
      </c>
      <c r="E605" s="7">
        <v>922</v>
      </c>
      <c r="F605" s="7">
        <v>370287</v>
      </c>
      <c r="G605" s="7" t="s">
        <v>992</v>
      </c>
      <c r="H605" s="8" t="s">
        <v>1095</v>
      </c>
      <c r="I605" s="13">
        <v>719815.17023709405</v>
      </c>
      <c r="J605" s="13">
        <v>719341.90622641263</v>
      </c>
      <c r="K605" s="13">
        <v>479357.57631214283</v>
      </c>
      <c r="L605" s="13">
        <v>479388.48643744393</v>
      </c>
      <c r="M605" s="13">
        <v>719545.1258153969</v>
      </c>
      <c r="N605" s="13">
        <v>718838.83712761686</v>
      </c>
      <c r="O605" s="13">
        <v>479360.10713344126</v>
      </c>
      <c r="P605" s="13">
        <v>480039.99415748235</v>
      </c>
      <c r="Q605" s="13">
        <v>719144.47030546831</v>
      </c>
      <c r="R605" s="13">
        <v>718930.50630795863</v>
      </c>
      <c r="S605" s="13">
        <v>719102.13241912413</v>
      </c>
      <c r="T605" s="13">
        <v>719556.12879333319</v>
      </c>
    </row>
    <row r="606" spans="1:20" x14ac:dyDescent="0.3">
      <c r="A606" s="7" t="s">
        <v>281</v>
      </c>
      <c r="B606" s="7" t="s">
        <v>1047</v>
      </c>
      <c r="C606" s="7">
        <v>1310</v>
      </c>
      <c r="D606" s="7" t="s">
        <v>8</v>
      </c>
      <c r="E606" s="7">
        <v>922</v>
      </c>
      <c r="F606" s="7" t="s">
        <v>1023</v>
      </c>
      <c r="G606" s="7" t="s">
        <v>992</v>
      </c>
      <c r="H606" s="8" t="s">
        <v>1096</v>
      </c>
      <c r="I606" s="13">
        <v>0</v>
      </c>
      <c r="J606" s="13">
        <v>479561.2708176084</v>
      </c>
      <c r="K606" s="13">
        <v>479357.57631214283</v>
      </c>
      <c r="L606" s="13">
        <v>0</v>
      </c>
      <c r="M606" s="13">
        <v>0</v>
      </c>
      <c r="N606" s="13">
        <v>958451.78283682244</v>
      </c>
      <c r="O606" s="13">
        <v>958720.21426688251</v>
      </c>
      <c r="P606" s="13">
        <v>960079.98831496469</v>
      </c>
      <c r="Q606" s="13">
        <v>958859.29374062445</v>
      </c>
      <c r="R606" s="13">
        <v>958574.00841061142</v>
      </c>
      <c r="S606" s="13">
        <v>958802.8432254988</v>
      </c>
      <c r="T606" s="13">
        <v>959408.17172444426</v>
      </c>
    </row>
    <row r="607" spans="1:20" x14ac:dyDescent="0.3">
      <c r="A607" s="7" t="s">
        <v>281</v>
      </c>
      <c r="B607" s="7" t="s">
        <v>1047</v>
      </c>
      <c r="C607" s="7">
        <v>1310</v>
      </c>
      <c r="D607" s="7" t="s">
        <v>8</v>
      </c>
      <c r="E607" s="7">
        <v>901</v>
      </c>
      <c r="F607" s="7">
        <v>150200</v>
      </c>
      <c r="G607" s="7" t="s">
        <v>992</v>
      </c>
      <c r="H607" s="8" t="s">
        <v>1097</v>
      </c>
      <c r="I607" s="13">
        <v>959753.56031612551</v>
      </c>
      <c r="J607" s="13">
        <v>959122.5416352168</v>
      </c>
      <c r="K607" s="13">
        <v>1438072.7289364284</v>
      </c>
      <c r="L607" s="13">
        <v>958776.97287488787</v>
      </c>
      <c r="M607" s="13">
        <v>959393.50108719594</v>
      </c>
      <c r="N607" s="13">
        <v>958451.78283682244</v>
      </c>
      <c r="O607" s="13">
        <v>479360.10713344126</v>
      </c>
      <c r="P607" s="13">
        <v>480039.99415748235</v>
      </c>
      <c r="Q607" s="13">
        <v>1438288.9406109366</v>
      </c>
      <c r="R607" s="13">
        <v>1437861.0126159173</v>
      </c>
      <c r="S607" s="13">
        <v>1198503.5540318736</v>
      </c>
      <c r="T607" s="13">
        <v>1199260.2146555553</v>
      </c>
    </row>
    <row r="608" spans="1:20" x14ac:dyDescent="0.3">
      <c r="A608" s="7" t="s">
        <v>281</v>
      </c>
      <c r="B608" s="7" t="s">
        <v>1047</v>
      </c>
      <c r="C608" s="7">
        <v>1310</v>
      </c>
      <c r="D608" s="7" t="s">
        <v>8</v>
      </c>
      <c r="E608" s="7">
        <v>922</v>
      </c>
      <c r="F608" s="7" t="s">
        <v>1024</v>
      </c>
      <c r="G608" s="7" t="s">
        <v>992</v>
      </c>
      <c r="H608" s="8" t="s">
        <v>1098</v>
      </c>
      <c r="I608" s="13">
        <v>479876.78015806276</v>
      </c>
      <c r="J608" s="13">
        <v>479561.2708176084</v>
      </c>
      <c r="K608" s="13">
        <v>479357.57631214283</v>
      </c>
      <c r="L608" s="13">
        <v>479388.48643744393</v>
      </c>
      <c r="M608" s="13">
        <v>479696.75054359797</v>
      </c>
      <c r="N608" s="13">
        <v>479225.89141841122</v>
      </c>
      <c r="O608" s="13">
        <v>479360.10713344126</v>
      </c>
      <c r="P608" s="13">
        <v>480039.99415748235</v>
      </c>
      <c r="Q608" s="13">
        <v>479429.64687031222</v>
      </c>
      <c r="R608" s="13">
        <v>479287.00420530571</v>
      </c>
      <c r="S608" s="13">
        <v>479401.4216127494</v>
      </c>
      <c r="T608" s="13">
        <v>479704.08586222213</v>
      </c>
    </row>
    <row r="609" spans="1:20" x14ac:dyDescent="0.3">
      <c r="A609" s="7" t="s">
        <v>281</v>
      </c>
      <c r="B609" s="7" t="s">
        <v>1047</v>
      </c>
      <c r="C609" s="7">
        <v>1310</v>
      </c>
      <c r="D609" s="7" t="s">
        <v>8</v>
      </c>
      <c r="E609" s="7">
        <v>925</v>
      </c>
      <c r="F609" s="7" t="s">
        <v>1025</v>
      </c>
      <c r="G609" s="7" t="s">
        <v>992</v>
      </c>
      <c r="H609" s="8" t="s">
        <v>1099</v>
      </c>
      <c r="I609" s="13">
        <v>479876.78015806276</v>
      </c>
      <c r="J609" s="13">
        <v>479561.2708176084</v>
      </c>
      <c r="K609" s="13">
        <v>479357.57631214283</v>
      </c>
      <c r="L609" s="13">
        <v>479388.48643744393</v>
      </c>
      <c r="M609" s="13">
        <v>479696.75054359797</v>
      </c>
      <c r="N609" s="13">
        <v>479225.89141841122</v>
      </c>
      <c r="O609" s="13">
        <v>479360.10713344126</v>
      </c>
      <c r="P609" s="13">
        <v>480039.99415748235</v>
      </c>
      <c r="Q609" s="13">
        <v>479429.64687031222</v>
      </c>
      <c r="R609" s="13">
        <v>479287.00420530571</v>
      </c>
      <c r="S609" s="13">
        <v>479401.4216127494</v>
      </c>
      <c r="T609" s="13">
        <v>479704.08586222213</v>
      </c>
    </row>
    <row r="610" spans="1:20" x14ac:dyDescent="0.3">
      <c r="A610" s="7" t="s">
        <v>281</v>
      </c>
      <c r="B610" s="7" t="s">
        <v>1047</v>
      </c>
      <c r="C610" s="7">
        <v>1310</v>
      </c>
      <c r="D610" s="7" t="s">
        <v>8</v>
      </c>
      <c r="E610" s="7">
        <v>922</v>
      </c>
      <c r="F610" s="7" t="s">
        <v>1026</v>
      </c>
      <c r="G610" s="7" t="s">
        <v>992</v>
      </c>
      <c r="H610" s="8" t="s">
        <v>1100</v>
      </c>
      <c r="I610" s="13">
        <v>479876.78015806276</v>
      </c>
      <c r="J610" s="13">
        <v>479561.2708176084</v>
      </c>
      <c r="K610" s="13">
        <v>479357.57631214283</v>
      </c>
      <c r="L610" s="13">
        <v>479388.48643744393</v>
      </c>
      <c r="M610" s="13">
        <v>719545.1258153969</v>
      </c>
      <c r="N610" s="13">
        <v>718838.83712761686</v>
      </c>
      <c r="O610" s="13">
        <v>0</v>
      </c>
      <c r="P610" s="13">
        <v>0</v>
      </c>
      <c r="Q610" s="13">
        <v>719144.47030546831</v>
      </c>
      <c r="R610" s="13">
        <v>718930.50630795863</v>
      </c>
      <c r="S610" s="13">
        <v>719102.13241912413</v>
      </c>
      <c r="T610" s="13">
        <v>719556.12879333319</v>
      </c>
    </row>
    <row r="611" spans="1:20" x14ac:dyDescent="0.3">
      <c r="A611" s="7" t="s">
        <v>281</v>
      </c>
      <c r="B611" s="7" t="s">
        <v>1047</v>
      </c>
      <c r="C611" s="7">
        <v>1310</v>
      </c>
      <c r="D611" s="7" t="s">
        <v>8</v>
      </c>
      <c r="E611" s="7">
        <v>922</v>
      </c>
      <c r="F611" s="7">
        <v>370531</v>
      </c>
      <c r="G611" s="7" t="s">
        <v>992</v>
      </c>
      <c r="H611" s="8" t="s">
        <v>1101</v>
      </c>
      <c r="I611" s="13">
        <v>719815.17023709405</v>
      </c>
      <c r="J611" s="13">
        <v>719341.90622641263</v>
      </c>
      <c r="K611" s="13">
        <v>719036.36446821422</v>
      </c>
      <c r="L611" s="13">
        <v>719082.72965616593</v>
      </c>
      <c r="M611" s="13">
        <v>719545.1258153969</v>
      </c>
      <c r="N611" s="13">
        <v>718838.83712761686</v>
      </c>
      <c r="O611" s="13">
        <v>239680.05356672063</v>
      </c>
      <c r="P611" s="13">
        <v>240019.99707874117</v>
      </c>
      <c r="Q611" s="13">
        <v>719144.47030546831</v>
      </c>
      <c r="R611" s="13">
        <v>718930.50630795863</v>
      </c>
      <c r="S611" s="13">
        <v>719102.13241912413</v>
      </c>
      <c r="T611" s="13">
        <v>719556.12879333319</v>
      </c>
    </row>
    <row r="612" spans="1:20" x14ac:dyDescent="0.3">
      <c r="A612" s="7" t="s">
        <v>281</v>
      </c>
      <c r="B612" s="7" t="s">
        <v>1047</v>
      </c>
      <c r="C612" s="7">
        <v>1310</v>
      </c>
      <c r="D612" s="7" t="s">
        <v>8</v>
      </c>
      <c r="E612" s="7">
        <v>922</v>
      </c>
      <c r="F612" s="7">
        <v>370576</v>
      </c>
      <c r="G612" s="7" t="s">
        <v>992</v>
      </c>
      <c r="H612" s="8" t="s">
        <v>1102</v>
      </c>
      <c r="I612" s="13">
        <v>719815.17023709405</v>
      </c>
      <c r="J612" s="13">
        <v>719341.90622641263</v>
      </c>
      <c r="K612" s="13">
        <v>719036.36446821422</v>
      </c>
      <c r="L612" s="13">
        <v>719082.72965616593</v>
      </c>
      <c r="M612" s="13">
        <v>719545.1258153969</v>
      </c>
      <c r="N612" s="13">
        <v>718838.83712761686</v>
      </c>
      <c r="O612" s="13">
        <v>239680.05356672063</v>
      </c>
      <c r="P612" s="13">
        <v>240019.99707874117</v>
      </c>
      <c r="Q612" s="13">
        <v>719144.47030546831</v>
      </c>
      <c r="R612" s="13">
        <v>718930.50630795863</v>
      </c>
      <c r="S612" s="13">
        <v>719102.13241912413</v>
      </c>
      <c r="T612" s="13">
        <v>719556.12879333319</v>
      </c>
    </row>
    <row r="613" spans="1:20" x14ac:dyDescent="0.3">
      <c r="A613" s="7" t="s">
        <v>281</v>
      </c>
      <c r="B613" s="7" t="s">
        <v>1047</v>
      </c>
      <c r="C613" s="7">
        <v>1310</v>
      </c>
      <c r="D613" s="7" t="s">
        <v>8</v>
      </c>
      <c r="E613" s="7">
        <v>907</v>
      </c>
      <c r="F613" s="7" t="s">
        <v>1027</v>
      </c>
      <c r="G613" s="7" t="s">
        <v>992</v>
      </c>
      <c r="H613" s="8" t="s">
        <v>1103</v>
      </c>
      <c r="I613" s="13">
        <v>479876.78015806276</v>
      </c>
      <c r="J613" s="13">
        <v>479561.2708176084</v>
      </c>
      <c r="K613" s="13">
        <v>479357.57631214283</v>
      </c>
      <c r="L613" s="13">
        <v>479388.48643744393</v>
      </c>
      <c r="M613" s="13">
        <v>479696.75054359797</v>
      </c>
      <c r="N613" s="13">
        <v>479225.89141841122</v>
      </c>
      <c r="O613" s="13">
        <v>479360.10713344126</v>
      </c>
      <c r="P613" s="13">
        <v>480039.99415748235</v>
      </c>
      <c r="Q613" s="13">
        <v>479429.64687031222</v>
      </c>
      <c r="R613" s="13">
        <v>479287.00420530571</v>
      </c>
      <c r="S613" s="13">
        <v>479401.4216127494</v>
      </c>
      <c r="T613" s="13">
        <v>479704.08586222213</v>
      </c>
    </row>
    <row r="614" spans="1:20" x14ac:dyDescent="0.3">
      <c r="A614" s="7" t="s">
        <v>281</v>
      </c>
      <c r="B614" s="7" t="s">
        <v>1047</v>
      </c>
      <c r="C614" s="7">
        <v>1310</v>
      </c>
      <c r="D614" s="7" t="s">
        <v>8</v>
      </c>
      <c r="E614" s="7">
        <v>922</v>
      </c>
      <c r="F614" s="7">
        <v>370417</v>
      </c>
      <c r="G614" s="7" t="s">
        <v>992</v>
      </c>
      <c r="H614" s="8" t="s">
        <v>972</v>
      </c>
      <c r="I614" s="13">
        <v>479876.78015806276</v>
      </c>
      <c r="J614" s="13">
        <v>479561.2708176084</v>
      </c>
      <c r="K614" s="13">
        <v>479357.57631214283</v>
      </c>
      <c r="L614" s="13">
        <v>479388.48643744393</v>
      </c>
      <c r="M614" s="13">
        <v>479696.75054359797</v>
      </c>
      <c r="N614" s="13">
        <v>479225.89141841122</v>
      </c>
      <c r="O614" s="13">
        <v>479360.10713344126</v>
      </c>
      <c r="P614" s="13">
        <v>480039.99415748235</v>
      </c>
      <c r="Q614" s="13">
        <v>479429.64687031222</v>
      </c>
      <c r="R614" s="13">
        <v>479287.00420530571</v>
      </c>
      <c r="S614" s="13">
        <v>479401.4216127494</v>
      </c>
      <c r="T614" s="13">
        <v>479704.08586222213</v>
      </c>
    </row>
    <row r="615" spans="1:20" x14ac:dyDescent="0.3">
      <c r="A615" s="7" t="s">
        <v>281</v>
      </c>
      <c r="B615" s="7" t="s">
        <v>1047</v>
      </c>
      <c r="C615" s="7">
        <v>1310</v>
      </c>
      <c r="D615" s="7" t="s">
        <v>8</v>
      </c>
      <c r="E615" s="7">
        <v>922</v>
      </c>
      <c r="F615" s="7">
        <v>370525</v>
      </c>
      <c r="G615" s="7" t="s">
        <v>992</v>
      </c>
      <c r="H615" s="8" t="s">
        <v>1104</v>
      </c>
      <c r="I615" s="13">
        <v>1439630.3404741881</v>
      </c>
      <c r="J615" s="13">
        <v>1438683.8124528253</v>
      </c>
      <c r="K615" s="13">
        <v>719036.36446821422</v>
      </c>
      <c r="L615" s="13">
        <v>719082.72965616593</v>
      </c>
      <c r="M615" s="13">
        <v>719545.1258153969</v>
      </c>
      <c r="N615" s="13">
        <v>718838.83712761686</v>
      </c>
      <c r="O615" s="13">
        <v>479360.10713344126</v>
      </c>
      <c r="P615" s="13">
        <v>480039.99415748235</v>
      </c>
      <c r="Q615" s="13">
        <v>1198574.1171757805</v>
      </c>
      <c r="R615" s="13">
        <v>1198217.5105132642</v>
      </c>
      <c r="S615" s="13">
        <v>1198503.5540318736</v>
      </c>
      <c r="T615" s="13">
        <v>1199260.2146555553</v>
      </c>
    </row>
    <row r="616" spans="1:20" x14ac:dyDescent="0.3">
      <c r="A616" s="7" t="s">
        <v>281</v>
      </c>
      <c r="B616" s="7" t="s">
        <v>1047</v>
      </c>
      <c r="C616" s="7">
        <v>1310</v>
      </c>
      <c r="D616" s="7" t="s">
        <v>8</v>
      </c>
      <c r="E616" s="7">
        <v>922</v>
      </c>
      <c r="F616" s="7">
        <v>370427</v>
      </c>
      <c r="G616" s="7" t="s">
        <v>992</v>
      </c>
      <c r="H616" s="8" t="s">
        <v>973</v>
      </c>
      <c r="I616" s="13">
        <v>239938.39007903138</v>
      </c>
      <c r="J616" s="13">
        <v>959122.5416352168</v>
      </c>
      <c r="K616" s="13">
        <v>479357.57631214283</v>
      </c>
      <c r="L616" s="13">
        <v>239694.24321872197</v>
      </c>
      <c r="M616" s="13">
        <v>239848.37527179898</v>
      </c>
      <c r="N616" s="13">
        <v>239612.94570920561</v>
      </c>
      <c r="O616" s="13">
        <v>239680.05356672063</v>
      </c>
      <c r="P616" s="13">
        <v>240019.99707874117</v>
      </c>
      <c r="Q616" s="13">
        <v>479429.64687031222</v>
      </c>
      <c r="R616" s="13">
        <v>718930.50630795863</v>
      </c>
      <c r="S616" s="13">
        <v>719102.13241912413</v>
      </c>
      <c r="T616" s="13">
        <v>239852.04293111106</v>
      </c>
    </row>
    <row r="617" spans="1:20" x14ac:dyDescent="0.3">
      <c r="A617" s="7" t="s">
        <v>281</v>
      </c>
      <c r="B617" s="7" t="s">
        <v>1047</v>
      </c>
      <c r="C617" s="7">
        <v>1310</v>
      </c>
      <c r="D617" s="7" t="s">
        <v>8</v>
      </c>
      <c r="E617" s="7">
        <v>922</v>
      </c>
      <c r="F617" s="7" t="s">
        <v>1028</v>
      </c>
      <c r="G617" s="7" t="s">
        <v>992</v>
      </c>
      <c r="H617" s="8" t="s">
        <v>1105</v>
      </c>
      <c r="I617" s="13">
        <v>0</v>
      </c>
      <c r="J617" s="13">
        <v>239780.6354088042</v>
      </c>
      <c r="K617" s="13">
        <v>239678.78815607142</v>
      </c>
      <c r="L617" s="13">
        <v>239694.24321872197</v>
      </c>
      <c r="M617" s="13">
        <v>239848.37527179898</v>
      </c>
      <c r="N617" s="13">
        <v>479225.89141841122</v>
      </c>
      <c r="O617" s="13">
        <v>0</v>
      </c>
      <c r="P617" s="13">
        <v>0</v>
      </c>
      <c r="Q617" s="13">
        <v>479429.64687031222</v>
      </c>
      <c r="R617" s="13">
        <v>239643.50210265286</v>
      </c>
      <c r="S617" s="13">
        <v>239700.7108063747</v>
      </c>
      <c r="T617" s="13">
        <v>239852.04293111106</v>
      </c>
    </row>
    <row r="618" spans="1:20" x14ac:dyDescent="0.3">
      <c r="A618" s="7" t="s">
        <v>281</v>
      </c>
      <c r="B618" s="7" t="s">
        <v>1047</v>
      </c>
      <c r="C618" s="7">
        <v>1310</v>
      </c>
      <c r="D618" s="7" t="s">
        <v>8</v>
      </c>
      <c r="E618" s="7">
        <v>922</v>
      </c>
      <c r="F618" s="7" t="s">
        <v>1029</v>
      </c>
      <c r="G618" s="7" t="s">
        <v>992</v>
      </c>
      <c r="H618" s="8" t="s">
        <v>1106</v>
      </c>
      <c r="I618" s="13">
        <v>0</v>
      </c>
      <c r="J618" s="13">
        <v>239780.6354088042</v>
      </c>
      <c r="K618" s="13">
        <v>239678.78815607142</v>
      </c>
      <c r="L618" s="13">
        <v>239694.24321872197</v>
      </c>
      <c r="M618" s="13">
        <v>239848.37527179898</v>
      </c>
      <c r="N618" s="13">
        <v>479225.89141841122</v>
      </c>
      <c r="O618" s="13">
        <v>0</v>
      </c>
      <c r="P618" s="13">
        <v>0</v>
      </c>
      <c r="Q618" s="13">
        <v>479429.64687031222</v>
      </c>
      <c r="R618" s="13">
        <v>239643.50210265286</v>
      </c>
      <c r="S618" s="13">
        <v>239700.7108063747</v>
      </c>
      <c r="T618" s="13">
        <v>239852.04293111106</v>
      </c>
    </row>
    <row r="619" spans="1:20" x14ac:dyDescent="0.3">
      <c r="A619" s="7" t="s">
        <v>281</v>
      </c>
      <c r="B619" s="7" t="s">
        <v>1047</v>
      </c>
      <c r="C619" s="7">
        <v>1310</v>
      </c>
      <c r="D619" s="7" t="s">
        <v>8</v>
      </c>
      <c r="E619" s="7">
        <v>925</v>
      </c>
      <c r="F619" s="7" t="s">
        <v>1030</v>
      </c>
      <c r="G619" s="7" t="s">
        <v>992</v>
      </c>
      <c r="H619" s="8" t="s">
        <v>1107</v>
      </c>
      <c r="I619" s="13">
        <v>0</v>
      </c>
      <c r="J619" s="13">
        <v>239780.6354088042</v>
      </c>
      <c r="K619" s="13">
        <v>239678.78815607142</v>
      </c>
      <c r="L619" s="13">
        <v>239694.24321872197</v>
      </c>
      <c r="M619" s="13">
        <v>239848.37527179898</v>
      </c>
      <c r="N619" s="13">
        <v>479225.89141841122</v>
      </c>
      <c r="O619" s="13">
        <v>0</v>
      </c>
      <c r="P619" s="13">
        <v>0</v>
      </c>
      <c r="Q619" s="13">
        <v>479429.64687031222</v>
      </c>
      <c r="R619" s="13">
        <v>239643.50210265286</v>
      </c>
      <c r="S619" s="13">
        <v>239700.7108063747</v>
      </c>
      <c r="T619" s="13">
        <v>239852.04293111106</v>
      </c>
    </row>
    <row r="620" spans="1:20" x14ac:dyDescent="0.3">
      <c r="A620" s="7" t="s">
        <v>281</v>
      </c>
      <c r="B620" s="7" t="s">
        <v>1047</v>
      </c>
      <c r="C620" s="7">
        <v>1310</v>
      </c>
      <c r="D620" s="7" t="s">
        <v>8</v>
      </c>
      <c r="E620" s="7">
        <v>922</v>
      </c>
      <c r="F620" s="7" t="s">
        <v>1031</v>
      </c>
      <c r="G620" s="7" t="s">
        <v>992</v>
      </c>
      <c r="H620" s="8" t="s">
        <v>1108</v>
      </c>
      <c r="I620" s="13">
        <v>0</v>
      </c>
      <c r="J620" s="13">
        <v>239780.6354088042</v>
      </c>
      <c r="K620" s="13">
        <v>239678.78815607142</v>
      </c>
      <c r="L620" s="13">
        <v>239694.24321872197</v>
      </c>
      <c r="M620" s="13">
        <v>239848.37527179898</v>
      </c>
      <c r="N620" s="13">
        <v>479225.89141841122</v>
      </c>
      <c r="O620" s="13">
        <v>0</v>
      </c>
      <c r="P620" s="13">
        <v>0</v>
      </c>
      <c r="Q620" s="13">
        <v>479429.64687031222</v>
      </c>
      <c r="R620" s="13">
        <v>239643.50210265286</v>
      </c>
      <c r="S620" s="13">
        <v>239700.7108063747</v>
      </c>
      <c r="T620" s="13">
        <v>239852.04293111106</v>
      </c>
    </row>
    <row r="621" spans="1:20" x14ac:dyDescent="0.3">
      <c r="A621" s="7" t="s">
        <v>281</v>
      </c>
      <c r="B621" s="7" t="s">
        <v>1047</v>
      </c>
      <c r="C621" s="7">
        <v>1310</v>
      </c>
      <c r="D621" s="7" t="s">
        <v>8</v>
      </c>
      <c r="E621" s="7">
        <v>922</v>
      </c>
      <c r="F621" s="7" t="s">
        <v>1032</v>
      </c>
      <c r="G621" s="7" t="s">
        <v>992</v>
      </c>
      <c r="H621" s="8" t="s">
        <v>1109</v>
      </c>
      <c r="I621" s="13">
        <v>0</v>
      </c>
      <c r="J621" s="13">
        <v>239780.6354088042</v>
      </c>
      <c r="K621" s="13">
        <v>239678.78815607142</v>
      </c>
      <c r="L621" s="13">
        <v>239694.24321872197</v>
      </c>
      <c r="M621" s="13">
        <v>0</v>
      </c>
      <c r="N621" s="13">
        <v>479225.89141841122</v>
      </c>
      <c r="O621" s="13">
        <v>0</v>
      </c>
      <c r="P621" s="13">
        <v>0</v>
      </c>
      <c r="Q621" s="13">
        <v>479429.64687031222</v>
      </c>
      <c r="R621" s="13">
        <v>0</v>
      </c>
      <c r="S621" s="13">
        <v>239700.7108063747</v>
      </c>
      <c r="T621" s="13">
        <v>239852.04293111106</v>
      </c>
    </row>
    <row r="622" spans="1:20" x14ac:dyDescent="0.3">
      <c r="A622" s="7" t="s">
        <v>281</v>
      </c>
      <c r="B622" s="7" t="s">
        <v>1047</v>
      </c>
      <c r="C622" s="7">
        <v>1310</v>
      </c>
      <c r="D622" s="7" t="s">
        <v>8</v>
      </c>
      <c r="E622" s="7">
        <v>922</v>
      </c>
      <c r="F622" s="7">
        <v>370596</v>
      </c>
      <c r="G622" s="7" t="s">
        <v>992</v>
      </c>
      <c r="H622" s="8" t="s">
        <v>1110</v>
      </c>
      <c r="I622" s="13">
        <v>0</v>
      </c>
      <c r="J622" s="13">
        <v>479561.2708176084</v>
      </c>
      <c r="K622" s="13">
        <v>479357.57631214283</v>
      </c>
      <c r="L622" s="13">
        <v>479388.48643744393</v>
      </c>
      <c r="M622" s="13">
        <v>479696.75054359797</v>
      </c>
      <c r="N622" s="13">
        <v>479225.89141841122</v>
      </c>
      <c r="O622" s="13">
        <v>0</v>
      </c>
      <c r="P622" s="13">
        <v>0</v>
      </c>
      <c r="Q622" s="13">
        <v>958859.29374062445</v>
      </c>
      <c r="R622" s="13">
        <v>239643.50210265286</v>
      </c>
      <c r="S622" s="13">
        <v>239700.7108063747</v>
      </c>
      <c r="T622" s="13">
        <v>239852.04293111106</v>
      </c>
    </row>
    <row r="623" spans="1:20" x14ac:dyDescent="0.3">
      <c r="A623" s="7" t="s">
        <v>281</v>
      </c>
      <c r="B623" s="7" t="s">
        <v>1047</v>
      </c>
      <c r="C623" s="7">
        <v>1310</v>
      </c>
      <c r="D623" s="7" t="s">
        <v>8</v>
      </c>
      <c r="E623" s="7">
        <v>923</v>
      </c>
      <c r="F623" s="7" t="s">
        <v>1033</v>
      </c>
      <c r="G623" s="7" t="s">
        <v>992</v>
      </c>
      <c r="H623" s="8" t="s">
        <v>1111</v>
      </c>
      <c r="I623" s="13">
        <v>239938.39007903138</v>
      </c>
      <c r="J623" s="13">
        <v>0</v>
      </c>
      <c r="K623" s="13">
        <v>239678.78815607142</v>
      </c>
      <c r="L623" s="13">
        <v>0</v>
      </c>
      <c r="M623" s="13">
        <v>239848.37527179898</v>
      </c>
      <c r="N623" s="13">
        <v>239612.94570920561</v>
      </c>
      <c r="O623" s="13">
        <v>479360.10713344126</v>
      </c>
      <c r="P623" s="13">
        <v>480039.99415748235</v>
      </c>
      <c r="Q623" s="13">
        <v>239714.82343515611</v>
      </c>
      <c r="R623" s="13">
        <v>239643.50210265286</v>
      </c>
      <c r="S623" s="13">
        <v>239700.7108063747</v>
      </c>
      <c r="T623" s="13">
        <v>239852.04293111106</v>
      </c>
    </row>
    <row r="624" spans="1:20" x14ac:dyDescent="0.3">
      <c r="A624" s="7" t="s">
        <v>281</v>
      </c>
      <c r="B624" s="7" t="s">
        <v>1047</v>
      </c>
      <c r="C624" s="7">
        <v>1310</v>
      </c>
      <c r="D624" s="7" t="s">
        <v>8</v>
      </c>
      <c r="E624" s="7">
        <v>922</v>
      </c>
      <c r="F624" s="7" t="s">
        <v>1034</v>
      </c>
      <c r="G624" s="7" t="s">
        <v>992</v>
      </c>
      <c r="H624" s="8" t="s">
        <v>1112</v>
      </c>
      <c r="I624" s="13">
        <v>0</v>
      </c>
      <c r="J624" s="13">
        <v>239780.6354088042</v>
      </c>
      <c r="K624" s="13">
        <v>239678.78815607142</v>
      </c>
      <c r="L624" s="13">
        <v>239694.24321872197</v>
      </c>
      <c r="M624" s="13">
        <v>239848.37527179898</v>
      </c>
      <c r="N624" s="13">
        <v>479225.89141841122</v>
      </c>
      <c r="O624" s="13">
        <v>0</v>
      </c>
      <c r="P624" s="13">
        <v>0</v>
      </c>
      <c r="Q624" s="13">
        <v>479429.64687031222</v>
      </c>
      <c r="R624" s="13">
        <v>239643.50210265286</v>
      </c>
      <c r="S624" s="13">
        <v>239700.7108063747</v>
      </c>
      <c r="T624" s="13">
        <v>239852.04293111106</v>
      </c>
    </row>
    <row r="625" spans="1:20" x14ac:dyDescent="0.3">
      <c r="A625" s="7" t="s">
        <v>281</v>
      </c>
      <c r="B625" s="7" t="s">
        <v>1047</v>
      </c>
      <c r="C625" s="7">
        <v>1310</v>
      </c>
      <c r="D625" s="7" t="s">
        <v>8</v>
      </c>
      <c r="E625" s="7">
        <v>922</v>
      </c>
      <c r="F625" s="7">
        <v>212327</v>
      </c>
      <c r="G625" s="7" t="s">
        <v>992</v>
      </c>
      <c r="H625" s="8" t="s">
        <v>974</v>
      </c>
      <c r="I625" s="13">
        <v>479876.78015806276</v>
      </c>
      <c r="J625" s="13">
        <v>959122.5416352168</v>
      </c>
      <c r="K625" s="13">
        <v>958715.15262428566</v>
      </c>
      <c r="L625" s="13">
        <v>958776.97287488787</v>
      </c>
      <c r="M625" s="13">
        <v>239848.37527179898</v>
      </c>
      <c r="N625" s="13">
        <v>239612.94570920561</v>
      </c>
      <c r="O625" s="13">
        <v>239680.05356672063</v>
      </c>
      <c r="P625" s="13">
        <v>240019.99707874117</v>
      </c>
      <c r="Q625" s="13">
        <v>239714.82343515611</v>
      </c>
      <c r="R625" s="13">
        <v>239643.50210265286</v>
      </c>
      <c r="S625" s="13">
        <v>239700.7108063747</v>
      </c>
      <c r="T625" s="13">
        <v>239852.04293111106</v>
      </c>
    </row>
    <row r="626" spans="1:20" x14ac:dyDescent="0.3">
      <c r="A626" s="7" t="s">
        <v>281</v>
      </c>
      <c r="B626" s="7" t="s">
        <v>1047</v>
      </c>
      <c r="C626" s="7">
        <v>1310</v>
      </c>
      <c r="D626" s="7" t="s">
        <v>8</v>
      </c>
      <c r="E626" s="7">
        <v>922</v>
      </c>
      <c r="F626" s="7">
        <v>212333</v>
      </c>
      <c r="G626" s="7" t="s">
        <v>992</v>
      </c>
      <c r="H626" s="8" t="s">
        <v>1113</v>
      </c>
      <c r="I626" s="13">
        <v>0</v>
      </c>
      <c r="J626" s="13">
        <v>239780.6354088042</v>
      </c>
      <c r="K626" s="13">
        <v>239678.78815607142</v>
      </c>
      <c r="L626" s="13">
        <v>239694.24321872197</v>
      </c>
      <c r="M626" s="13">
        <v>239848.37527179898</v>
      </c>
      <c r="N626" s="13">
        <v>479225.89141841122</v>
      </c>
      <c r="O626" s="13">
        <v>0</v>
      </c>
      <c r="P626" s="13">
        <v>0</v>
      </c>
      <c r="Q626" s="13">
        <v>479429.64687031222</v>
      </c>
      <c r="R626" s="13">
        <v>239643.50210265286</v>
      </c>
      <c r="S626" s="13">
        <v>239700.7108063747</v>
      </c>
      <c r="T626" s="13">
        <v>239852.04293111106</v>
      </c>
    </row>
    <row r="627" spans="1:20" x14ac:dyDescent="0.3">
      <c r="A627" s="7" t="s">
        <v>281</v>
      </c>
      <c r="B627" s="7" t="s">
        <v>1047</v>
      </c>
      <c r="C627" s="7">
        <v>1310</v>
      </c>
      <c r="D627" s="7" t="s">
        <v>8</v>
      </c>
      <c r="E627" s="7">
        <v>922</v>
      </c>
      <c r="F627" s="7" t="s">
        <v>1035</v>
      </c>
      <c r="G627" s="7" t="s">
        <v>992</v>
      </c>
      <c r="H627" s="8" t="s">
        <v>975</v>
      </c>
      <c r="I627" s="13">
        <v>0</v>
      </c>
      <c r="J627" s="13">
        <v>239780.6354088042</v>
      </c>
      <c r="K627" s="13">
        <v>239678.78815607142</v>
      </c>
      <c r="L627" s="13">
        <v>239694.24321872197</v>
      </c>
      <c r="M627" s="13">
        <v>239848.37527179898</v>
      </c>
      <c r="N627" s="13">
        <v>479225.89141841122</v>
      </c>
      <c r="O627" s="13">
        <v>0</v>
      </c>
      <c r="P627" s="13">
        <v>0</v>
      </c>
      <c r="Q627" s="13">
        <v>479429.64687031222</v>
      </c>
      <c r="R627" s="13">
        <v>239643.50210265286</v>
      </c>
      <c r="S627" s="13">
        <v>239700.7108063747</v>
      </c>
      <c r="T627" s="13">
        <v>239852.04293111106</v>
      </c>
    </row>
    <row r="628" spans="1:20" x14ac:dyDescent="0.3">
      <c r="A628" s="7" t="s">
        <v>281</v>
      </c>
      <c r="B628" s="7" t="s">
        <v>1047</v>
      </c>
      <c r="C628" s="7">
        <v>1310</v>
      </c>
      <c r="D628" s="7" t="s">
        <v>8</v>
      </c>
      <c r="E628" s="7">
        <v>922</v>
      </c>
      <c r="F628" s="7">
        <v>370528</v>
      </c>
      <c r="G628" s="7" t="s">
        <v>992</v>
      </c>
      <c r="H628" s="8" t="s">
        <v>976</v>
      </c>
      <c r="I628" s="13">
        <v>0</v>
      </c>
      <c r="J628" s="13">
        <v>239780.6354088042</v>
      </c>
      <c r="K628" s="13">
        <v>239678.78815607142</v>
      </c>
      <c r="L628" s="13">
        <v>239694.24321872197</v>
      </c>
      <c r="M628" s="13">
        <v>239848.37527179898</v>
      </c>
      <c r="N628" s="13">
        <v>479225.89141841122</v>
      </c>
      <c r="O628" s="13">
        <v>0</v>
      </c>
      <c r="P628" s="13">
        <v>0</v>
      </c>
      <c r="Q628" s="13">
        <v>479429.64687031222</v>
      </c>
      <c r="R628" s="13">
        <v>239643.50210265286</v>
      </c>
      <c r="S628" s="13">
        <v>239700.7108063747</v>
      </c>
      <c r="T628" s="13">
        <v>239852.04293111106</v>
      </c>
    </row>
    <row r="629" spans="1:20" x14ac:dyDescent="0.3">
      <c r="A629" s="7" t="s">
        <v>281</v>
      </c>
      <c r="B629" s="7" t="s">
        <v>1047</v>
      </c>
      <c r="C629" s="7">
        <v>1310</v>
      </c>
      <c r="D629" s="7" t="s">
        <v>8</v>
      </c>
      <c r="E629" s="7">
        <v>922</v>
      </c>
      <c r="F629" s="7">
        <v>370110</v>
      </c>
      <c r="G629" s="7" t="s">
        <v>992</v>
      </c>
      <c r="H629" s="8" t="s">
        <v>977</v>
      </c>
      <c r="I629" s="13">
        <v>0</v>
      </c>
      <c r="J629" s="13">
        <v>239780.6354088042</v>
      </c>
      <c r="K629" s="13">
        <v>239678.78815607142</v>
      </c>
      <c r="L629" s="13">
        <v>239694.24321872197</v>
      </c>
      <c r="M629" s="13">
        <v>239848.37527179898</v>
      </c>
      <c r="N629" s="13">
        <v>479225.89141841122</v>
      </c>
      <c r="O629" s="13">
        <v>0</v>
      </c>
      <c r="P629" s="13">
        <v>0</v>
      </c>
      <c r="Q629" s="13">
        <v>479429.64687031222</v>
      </c>
      <c r="R629" s="13">
        <v>239643.50210265286</v>
      </c>
      <c r="S629" s="13">
        <v>239700.7108063747</v>
      </c>
      <c r="T629" s="13">
        <v>239852.04293111106</v>
      </c>
    </row>
    <row r="630" spans="1:20" x14ac:dyDescent="0.3">
      <c r="A630" s="7" t="s">
        <v>281</v>
      </c>
      <c r="B630" s="7" t="s">
        <v>1047</v>
      </c>
      <c r="C630" s="7">
        <v>1310</v>
      </c>
      <c r="D630" s="7" t="s">
        <v>8</v>
      </c>
      <c r="E630" s="7">
        <v>925</v>
      </c>
      <c r="F630" s="7" t="s">
        <v>1036</v>
      </c>
      <c r="G630" s="7" t="s">
        <v>992</v>
      </c>
      <c r="H630" s="8" t="s">
        <v>1114</v>
      </c>
      <c r="I630" s="13">
        <v>0</v>
      </c>
      <c r="J630" s="13">
        <v>479561.2708176084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479287.00420530571</v>
      </c>
      <c r="S630" s="13">
        <v>479401.4216127494</v>
      </c>
      <c r="T630" s="13">
        <v>0</v>
      </c>
    </row>
    <row r="631" spans="1:20" x14ac:dyDescent="0.3">
      <c r="A631" s="7" t="s">
        <v>281</v>
      </c>
      <c r="B631" s="7" t="s">
        <v>1047</v>
      </c>
      <c r="C631" s="7">
        <v>1310</v>
      </c>
      <c r="D631" s="7" t="s">
        <v>8</v>
      </c>
      <c r="E631" s="7">
        <v>923</v>
      </c>
      <c r="F631" s="7" t="s">
        <v>1037</v>
      </c>
      <c r="G631" s="7" t="s">
        <v>992</v>
      </c>
      <c r="H631" s="8" t="s">
        <v>1115</v>
      </c>
      <c r="I631" s="13">
        <v>1439630.3404741881</v>
      </c>
      <c r="J631" s="13">
        <v>1438683.8124528253</v>
      </c>
      <c r="K631" s="13">
        <v>958715.15262428566</v>
      </c>
      <c r="L631" s="13">
        <v>958776.97287488787</v>
      </c>
      <c r="M631" s="13">
        <v>479696.75054359797</v>
      </c>
      <c r="N631" s="13">
        <v>479225.89141841122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</row>
    <row r="632" spans="1:20" x14ac:dyDescent="0.3">
      <c r="A632" s="7" t="s">
        <v>281</v>
      </c>
      <c r="B632" s="7" t="s">
        <v>1047</v>
      </c>
      <c r="C632" s="7">
        <v>1310</v>
      </c>
      <c r="D632" s="7" t="s">
        <v>8</v>
      </c>
      <c r="E632" s="7">
        <v>922</v>
      </c>
      <c r="F632" s="7" t="s">
        <v>1038</v>
      </c>
      <c r="G632" s="7" t="s">
        <v>992</v>
      </c>
      <c r="H632" s="8" t="s">
        <v>978</v>
      </c>
      <c r="I632" s="13">
        <v>479876.78015806276</v>
      </c>
      <c r="J632" s="13">
        <v>479561.2708176084</v>
      </c>
      <c r="K632" s="13">
        <v>479357.57631214283</v>
      </c>
      <c r="L632" s="13">
        <v>479388.48643744393</v>
      </c>
      <c r="M632" s="13">
        <v>479696.75054359797</v>
      </c>
      <c r="N632" s="13">
        <v>479225.89141841122</v>
      </c>
      <c r="O632" s="13">
        <v>0</v>
      </c>
      <c r="P632" s="13">
        <v>0</v>
      </c>
      <c r="Q632" s="13">
        <v>479429.64687031222</v>
      </c>
      <c r="R632" s="13">
        <v>479287.00420530571</v>
      </c>
      <c r="S632" s="13">
        <v>479401.4216127494</v>
      </c>
      <c r="T632" s="13">
        <v>479704.08586222213</v>
      </c>
    </row>
    <row r="633" spans="1:20" x14ac:dyDescent="0.3">
      <c r="A633" s="7" t="s">
        <v>281</v>
      </c>
      <c r="B633" s="7" t="s">
        <v>1047</v>
      </c>
      <c r="C633" s="7">
        <v>1310</v>
      </c>
      <c r="D633" s="7" t="s">
        <v>8</v>
      </c>
      <c r="E633" s="7">
        <v>922</v>
      </c>
      <c r="F633" s="7" t="s">
        <v>1039</v>
      </c>
      <c r="G633" s="7" t="s">
        <v>992</v>
      </c>
      <c r="H633" s="8" t="s">
        <v>979</v>
      </c>
      <c r="I633" s="13">
        <v>239938.39007903138</v>
      </c>
      <c r="J633" s="13">
        <v>239780.6354088042</v>
      </c>
      <c r="K633" s="13">
        <v>239678.78815607142</v>
      </c>
      <c r="L633" s="13">
        <v>239694.24321872197</v>
      </c>
      <c r="M633" s="13">
        <v>239848.37527179898</v>
      </c>
      <c r="N633" s="13">
        <v>0</v>
      </c>
      <c r="O633" s="13">
        <v>0</v>
      </c>
      <c r="P633" s="13">
        <v>0</v>
      </c>
      <c r="Q633" s="13">
        <v>479429.64687031222</v>
      </c>
      <c r="R633" s="13">
        <v>479287.00420530571</v>
      </c>
      <c r="S633" s="13">
        <v>239700.7108063747</v>
      </c>
      <c r="T633" s="13">
        <v>239852.04293111106</v>
      </c>
    </row>
    <row r="634" spans="1:20" x14ac:dyDescent="0.3">
      <c r="A634" s="7" t="s">
        <v>281</v>
      </c>
      <c r="B634" s="7" t="s">
        <v>1047</v>
      </c>
      <c r="C634" s="7">
        <v>1310</v>
      </c>
      <c r="D634" s="7" t="s">
        <v>8</v>
      </c>
      <c r="E634" s="7">
        <v>925</v>
      </c>
      <c r="F634" s="7">
        <v>370468</v>
      </c>
      <c r="G634" s="7" t="s">
        <v>992</v>
      </c>
      <c r="H634" s="8" t="s">
        <v>980</v>
      </c>
      <c r="I634" s="13">
        <v>239938.39007903138</v>
      </c>
      <c r="J634" s="13">
        <v>239780.6354088042</v>
      </c>
      <c r="K634" s="13">
        <v>239678.78815607142</v>
      </c>
      <c r="L634" s="13">
        <v>239694.24321872197</v>
      </c>
      <c r="M634" s="13">
        <v>239848.37527179898</v>
      </c>
      <c r="N634" s="13">
        <v>0</v>
      </c>
      <c r="O634" s="13">
        <v>0</v>
      </c>
      <c r="P634" s="13">
        <v>0</v>
      </c>
      <c r="Q634" s="13">
        <v>479429.64687031222</v>
      </c>
      <c r="R634" s="13">
        <v>479287.00420530571</v>
      </c>
      <c r="S634" s="13">
        <v>239700.7108063747</v>
      </c>
      <c r="T634" s="13">
        <v>239852.04293111106</v>
      </c>
    </row>
    <row r="635" spans="1:20" x14ac:dyDescent="0.3">
      <c r="A635" s="7" t="s">
        <v>281</v>
      </c>
      <c r="B635" s="7" t="s">
        <v>1047</v>
      </c>
      <c r="C635" s="7">
        <v>1310</v>
      </c>
      <c r="D635" s="7" t="s">
        <v>8</v>
      </c>
      <c r="E635" s="7">
        <v>999</v>
      </c>
      <c r="F635" s="7" t="s">
        <v>923</v>
      </c>
      <c r="G635" s="7" t="s">
        <v>992</v>
      </c>
      <c r="H635" s="8" t="s">
        <v>1051</v>
      </c>
      <c r="I635" s="13">
        <v>9597535.6031612549</v>
      </c>
      <c r="J635" s="13">
        <v>7193419.0622641258</v>
      </c>
      <c r="K635" s="13">
        <v>9587151.5262428559</v>
      </c>
      <c r="L635" s="13">
        <v>11984712.160936099</v>
      </c>
      <c r="M635" s="13">
        <v>14390902.516307939</v>
      </c>
      <c r="N635" s="13">
        <v>14376776.742552336</v>
      </c>
      <c r="O635" s="13">
        <v>19174404.285337649</v>
      </c>
      <c r="P635" s="13">
        <v>14401199.824724469</v>
      </c>
      <c r="Q635" s="13">
        <v>19177185.874812488</v>
      </c>
      <c r="R635" s="13">
        <v>14378610.126159173</v>
      </c>
      <c r="S635" s="13">
        <v>23970071.08063747</v>
      </c>
      <c r="T635" s="13">
        <v>19188163.434488885</v>
      </c>
    </row>
    <row r="636" spans="1:20" x14ac:dyDescent="0.3">
      <c r="A636" s="7" t="s">
        <v>281</v>
      </c>
      <c r="B636" s="7" t="s">
        <v>1047</v>
      </c>
      <c r="C636" s="7">
        <v>1310</v>
      </c>
      <c r="D636" s="7" t="s">
        <v>8</v>
      </c>
      <c r="E636" s="7">
        <v>922</v>
      </c>
      <c r="F636" s="7">
        <v>131875</v>
      </c>
      <c r="G636" s="7" t="s">
        <v>991</v>
      </c>
      <c r="H636" s="8" t="s">
        <v>981</v>
      </c>
      <c r="I636" s="13">
        <v>1439630.3404741881</v>
      </c>
      <c r="J636" s="13">
        <v>959122.5416352168</v>
      </c>
      <c r="K636" s="13">
        <v>1438072.7289364284</v>
      </c>
      <c r="L636" s="13">
        <v>1917553.9457497757</v>
      </c>
      <c r="M636" s="13">
        <v>2398483.75271799</v>
      </c>
      <c r="N636" s="13">
        <v>1437677.6742552337</v>
      </c>
      <c r="O636" s="13">
        <v>1438080.3214003236</v>
      </c>
      <c r="P636" s="13">
        <v>1440119.982472447</v>
      </c>
      <c r="Q636" s="13">
        <v>1438288.9406109366</v>
      </c>
      <c r="R636" s="13">
        <v>1917148.0168212228</v>
      </c>
      <c r="S636" s="13">
        <v>2397007.1080637472</v>
      </c>
      <c r="T636" s="13">
        <v>2878224.5151733328</v>
      </c>
    </row>
    <row r="637" spans="1:20" x14ac:dyDescent="0.3">
      <c r="A637" s="7" t="s">
        <v>281</v>
      </c>
      <c r="B637" s="7" t="s">
        <v>1047</v>
      </c>
      <c r="C637" s="7">
        <v>1310</v>
      </c>
      <c r="D637" s="7" t="s">
        <v>8</v>
      </c>
      <c r="E637" s="7">
        <v>922</v>
      </c>
      <c r="F637" s="7" t="s">
        <v>1040</v>
      </c>
      <c r="G637" s="7" t="s">
        <v>990</v>
      </c>
      <c r="H637" s="8" t="s">
        <v>982</v>
      </c>
      <c r="I637" s="13">
        <v>1439630.3404741881</v>
      </c>
      <c r="J637" s="13">
        <v>1438683.8124528253</v>
      </c>
      <c r="K637" s="13">
        <v>1438072.7289364284</v>
      </c>
      <c r="L637" s="13">
        <v>1917553.9457497757</v>
      </c>
      <c r="M637" s="13">
        <v>2398483.75271799</v>
      </c>
      <c r="N637" s="13">
        <v>1437677.6742552337</v>
      </c>
      <c r="O637" s="13">
        <v>479360.10713344126</v>
      </c>
      <c r="P637" s="13">
        <v>960079.98831496469</v>
      </c>
      <c r="Q637" s="13">
        <v>1438288.9406109366</v>
      </c>
      <c r="R637" s="13">
        <v>1917148.0168212228</v>
      </c>
      <c r="S637" s="13">
        <v>2397007.1080637472</v>
      </c>
      <c r="T637" s="13">
        <v>2398520.4293111106</v>
      </c>
    </row>
    <row r="638" spans="1:20" x14ac:dyDescent="0.3">
      <c r="A638" s="7" t="s">
        <v>281</v>
      </c>
      <c r="B638" s="7" t="s">
        <v>1047</v>
      </c>
      <c r="C638" s="7">
        <v>1310</v>
      </c>
      <c r="D638" s="7" t="s">
        <v>8</v>
      </c>
      <c r="E638" s="7">
        <v>922</v>
      </c>
      <c r="F638" s="7">
        <v>370512</v>
      </c>
      <c r="G638" s="7" t="s">
        <v>990</v>
      </c>
      <c r="H638" s="8" t="s">
        <v>983</v>
      </c>
      <c r="I638" s="13">
        <v>959753.56031612551</v>
      </c>
      <c r="J638" s="13">
        <v>479561.2708176084</v>
      </c>
      <c r="K638" s="13">
        <v>958715.15262428566</v>
      </c>
      <c r="L638" s="13">
        <v>958776.97287488787</v>
      </c>
      <c r="M638" s="13">
        <v>959393.50108719594</v>
      </c>
      <c r="N638" s="13">
        <v>479225.89141841122</v>
      </c>
      <c r="O638" s="13">
        <v>958720.21426688251</v>
      </c>
      <c r="P638" s="13">
        <v>960079.98831496469</v>
      </c>
      <c r="Q638" s="13">
        <v>958859.29374062445</v>
      </c>
      <c r="R638" s="13">
        <v>1437861.0126159173</v>
      </c>
      <c r="S638" s="13">
        <v>1438204.2648382483</v>
      </c>
      <c r="T638" s="13">
        <v>1918816.3434488885</v>
      </c>
    </row>
    <row r="639" spans="1:20" x14ac:dyDescent="0.3">
      <c r="A639" s="7" t="s">
        <v>281</v>
      </c>
      <c r="B639" s="7" t="s">
        <v>1047</v>
      </c>
      <c r="C639" s="7">
        <v>1310</v>
      </c>
      <c r="D639" s="7" t="s">
        <v>8</v>
      </c>
      <c r="E639" s="7">
        <v>925</v>
      </c>
      <c r="F639" s="7">
        <v>370549</v>
      </c>
      <c r="G639" s="7" t="s">
        <v>990</v>
      </c>
      <c r="H639" s="8" t="s">
        <v>984</v>
      </c>
      <c r="I639" s="13">
        <v>959753.56031612551</v>
      </c>
      <c r="J639" s="13">
        <v>959122.5416352168</v>
      </c>
      <c r="K639" s="13">
        <v>958715.15262428566</v>
      </c>
      <c r="L639" s="13">
        <v>958776.97287488787</v>
      </c>
      <c r="M639" s="13">
        <v>479696.75054359797</v>
      </c>
      <c r="N639" s="13">
        <v>479225.89141841122</v>
      </c>
      <c r="O639" s="13">
        <v>479360.10713344126</v>
      </c>
      <c r="P639" s="13">
        <v>480039.99415748235</v>
      </c>
      <c r="Q639" s="13">
        <v>479429.64687031222</v>
      </c>
      <c r="R639" s="13">
        <v>958574.00841061142</v>
      </c>
      <c r="S639" s="13">
        <v>1438204.2648382483</v>
      </c>
      <c r="T639" s="13">
        <v>1439112.2575866664</v>
      </c>
    </row>
    <row r="640" spans="1:20" x14ac:dyDescent="0.3">
      <c r="A640" s="7" t="s">
        <v>281</v>
      </c>
      <c r="B640" s="7" t="s">
        <v>1047</v>
      </c>
      <c r="C640" s="7">
        <v>1310</v>
      </c>
      <c r="D640" s="7" t="s">
        <v>8</v>
      </c>
      <c r="E640" s="7">
        <v>922</v>
      </c>
      <c r="F640" s="7" t="s">
        <v>1041</v>
      </c>
      <c r="G640" s="7" t="s">
        <v>990</v>
      </c>
      <c r="H640" s="8" t="s">
        <v>985</v>
      </c>
      <c r="I640" s="13">
        <v>959753.56031612551</v>
      </c>
      <c r="J640" s="13">
        <v>479561.2708176084</v>
      </c>
      <c r="K640" s="13">
        <v>479357.57631214283</v>
      </c>
      <c r="L640" s="13">
        <v>479388.48643744393</v>
      </c>
      <c r="M640" s="13">
        <v>479696.75054359797</v>
      </c>
      <c r="N640" s="13">
        <v>958451.78283682244</v>
      </c>
      <c r="O640" s="13">
        <v>958720.21426688251</v>
      </c>
      <c r="P640" s="13">
        <v>480039.99415748235</v>
      </c>
      <c r="Q640" s="13">
        <v>479429.64687031222</v>
      </c>
      <c r="R640" s="13">
        <v>958574.00841061142</v>
      </c>
      <c r="S640" s="13">
        <v>958802.8432254988</v>
      </c>
      <c r="T640" s="13">
        <v>959408.17172444426</v>
      </c>
    </row>
    <row r="641" spans="1:20" x14ac:dyDescent="0.3">
      <c r="A641" s="7" t="s">
        <v>281</v>
      </c>
      <c r="B641" s="7" t="s">
        <v>1047</v>
      </c>
      <c r="C641" s="7">
        <v>1310</v>
      </c>
      <c r="D641" s="7" t="s">
        <v>8</v>
      </c>
      <c r="E641" s="7">
        <v>922</v>
      </c>
      <c r="F641" s="7">
        <v>370577</v>
      </c>
      <c r="G641" s="7" t="s">
        <v>990</v>
      </c>
      <c r="H641" s="8" t="s">
        <v>986</v>
      </c>
      <c r="I641" s="13">
        <v>959753.56031612551</v>
      </c>
      <c r="J641" s="13">
        <v>959122.5416352168</v>
      </c>
      <c r="K641" s="13">
        <v>958715.15262428566</v>
      </c>
      <c r="L641" s="13">
        <v>958776.97287488787</v>
      </c>
      <c r="M641" s="13">
        <v>959393.50108719594</v>
      </c>
      <c r="N641" s="13">
        <v>958451.78283682244</v>
      </c>
      <c r="O641" s="13">
        <v>479360.10713344126</v>
      </c>
      <c r="P641" s="13">
        <v>960079.98831496469</v>
      </c>
      <c r="Q641" s="13">
        <v>958859.29374062445</v>
      </c>
      <c r="R641" s="13">
        <v>1437861.0126159173</v>
      </c>
      <c r="S641" s="13">
        <v>1438204.2648382483</v>
      </c>
      <c r="T641" s="13">
        <v>1439112.2575866664</v>
      </c>
    </row>
    <row r="642" spans="1:20" x14ac:dyDescent="0.3">
      <c r="A642" s="7" t="s">
        <v>281</v>
      </c>
      <c r="B642" s="7" t="s">
        <v>1047</v>
      </c>
      <c r="C642" s="7">
        <v>1310</v>
      </c>
      <c r="D642" s="7" t="s">
        <v>8</v>
      </c>
      <c r="E642" s="7">
        <v>922</v>
      </c>
      <c r="F642" s="7" t="s">
        <v>1042</v>
      </c>
      <c r="G642" s="7" t="s">
        <v>990</v>
      </c>
      <c r="H642" s="8" t="s">
        <v>987</v>
      </c>
      <c r="I642" s="13">
        <v>959753.56031612551</v>
      </c>
      <c r="J642" s="13">
        <v>959122.5416352168</v>
      </c>
      <c r="K642" s="13">
        <v>479357.57631214283</v>
      </c>
      <c r="L642" s="13">
        <v>479388.48643744393</v>
      </c>
      <c r="M642" s="13">
        <v>479696.75054359797</v>
      </c>
      <c r="N642" s="13">
        <v>479225.89141841122</v>
      </c>
      <c r="O642" s="13">
        <v>479360.10713344126</v>
      </c>
      <c r="P642" s="13">
        <v>480039.99415748235</v>
      </c>
      <c r="Q642" s="13">
        <v>958859.29374062445</v>
      </c>
      <c r="R642" s="13">
        <v>479287.00420530571</v>
      </c>
      <c r="S642" s="13">
        <v>958802.8432254988</v>
      </c>
      <c r="T642" s="13">
        <v>959408.17172444426</v>
      </c>
    </row>
    <row r="643" spans="1:20" x14ac:dyDescent="0.3">
      <c r="A643" s="7" t="s">
        <v>281</v>
      </c>
      <c r="B643" s="7" t="s">
        <v>1047</v>
      </c>
      <c r="C643" s="7">
        <v>1310</v>
      </c>
      <c r="D643" s="7" t="s">
        <v>8</v>
      </c>
      <c r="E643" s="7">
        <v>922</v>
      </c>
      <c r="F643" s="7" t="s">
        <v>1043</v>
      </c>
      <c r="G643" s="7" t="s">
        <v>990</v>
      </c>
      <c r="H643" s="8" t="s">
        <v>988</v>
      </c>
      <c r="I643" s="13">
        <v>959753.56031612551</v>
      </c>
      <c r="J643" s="13">
        <v>479561.2708176084</v>
      </c>
      <c r="K643" s="13">
        <v>958715.15262428566</v>
      </c>
      <c r="L643" s="13">
        <v>479388.48643744393</v>
      </c>
      <c r="M643" s="13">
        <v>479696.75054359797</v>
      </c>
      <c r="N643" s="13">
        <v>958451.78283682244</v>
      </c>
      <c r="O643" s="13">
        <v>958720.21426688251</v>
      </c>
      <c r="P643" s="13">
        <v>960079.98831496469</v>
      </c>
      <c r="Q643" s="13">
        <v>479429.64687031222</v>
      </c>
      <c r="R643" s="13">
        <v>958574.00841061142</v>
      </c>
      <c r="S643" s="13">
        <v>958802.8432254988</v>
      </c>
      <c r="T643" s="13">
        <v>1439112.2575866664</v>
      </c>
    </row>
    <row r="644" spans="1:20" x14ac:dyDescent="0.3">
      <c r="A644" s="7" t="s">
        <v>281</v>
      </c>
      <c r="B644" s="7" t="s">
        <v>1047</v>
      </c>
      <c r="C644" s="7">
        <v>1310</v>
      </c>
      <c r="D644" s="7" t="s">
        <v>8</v>
      </c>
      <c r="E644" s="7">
        <v>999</v>
      </c>
      <c r="F644" s="7" t="s">
        <v>923</v>
      </c>
      <c r="G644" s="7" t="s">
        <v>990</v>
      </c>
      <c r="H644" s="8" t="s">
        <v>1051</v>
      </c>
      <c r="I644" s="13">
        <v>1919507.120632251</v>
      </c>
      <c r="J644" s="13">
        <v>1918245.0832704336</v>
      </c>
      <c r="K644" s="13">
        <v>2396787.881560714</v>
      </c>
      <c r="L644" s="13">
        <v>2876330.9186246637</v>
      </c>
      <c r="M644" s="13">
        <v>3357877.2538051857</v>
      </c>
      <c r="N644" s="13">
        <v>3354581.2399288784</v>
      </c>
      <c r="O644" s="13">
        <v>2876160.6428006473</v>
      </c>
      <c r="P644" s="13">
        <v>3840319.9532598588</v>
      </c>
      <c r="Q644" s="13">
        <v>4314866.8218328096</v>
      </c>
      <c r="R644" s="13">
        <v>4313583.0378477518</v>
      </c>
      <c r="S644" s="13">
        <v>4794014.2161274944</v>
      </c>
      <c r="T644" s="13">
        <v>5276744.9444844434</v>
      </c>
    </row>
    <row r="645" spans="1:20" x14ac:dyDescent="0.3">
      <c r="A645" s="7" t="s">
        <v>281</v>
      </c>
      <c r="B645" s="7" t="s">
        <v>1116</v>
      </c>
      <c r="C645" s="7">
        <v>1301</v>
      </c>
      <c r="D645" s="7" t="s">
        <v>1198</v>
      </c>
      <c r="E645" s="7">
        <v>913</v>
      </c>
      <c r="F645" s="7">
        <v>110262</v>
      </c>
      <c r="G645" s="7" t="s">
        <v>1192</v>
      </c>
      <c r="H645" s="8" t="s">
        <v>1247</v>
      </c>
      <c r="I645" s="13">
        <v>101038070.51707347</v>
      </c>
      <c r="J645" s="13">
        <v>51620551.407569453</v>
      </c>
      <c r="K645" s="13">
        <v>73487663.158274338</v>
      </c>
      <c r="L645" s="13">
        <v>54991839.479970358</v>
      </c>
      <c r="M645" s="13">
        <v>56428541.553255461</v>
      </c>
      <c r="N645" s="13">
        <v>124215247.57367393</v>
      </c>
      <c r="O645" s="13">
        <v>100430057.89505428</v>
      </c>
      <c r="P645" s="13">
        <v>56798395.80911196</v>
      </c>
      <c r="Q645" s="13">
        <v>54338607.1764054</v>
      </c>
      <c r="R645" s="13">
        <v>35879431.714133836</v>
      </c>
      <c r="S645" s="13">
        <v>81478466.266856223</v>
      </c>
      <c r="T645" s="13">
        <v>136995230.13335538</v>
      </c>
    </row>
    <row r="646" spans="1:20" x14ac:dyDescent="0.3">
      <c r="A646" s="7" t="s">
        <v>281</v>
      </c>
      <c r="B646" s="7" t="s">
        <v>1116</v>
      </c>
      <c r="C646" s="7">
        <v>1301</v>
      </c>
      <c r="D646" s="7" t="s">
        <v>1199</v>
      </c>
      <c r="E646" s="7">
        <v>907</v>
      </c>
      <c r="F646" s="7">
        <v>131629</v>
      </c>
      <c r="G646" s="7" t="s">
        <v>1191</v>
      </c>
      <c r="H646" s="8" t="s">
        <v>1227</v>
      </c>
      <c r="I646" s="13">
        <v>2306805.2629468828</v>
      </c>
      <c r="J646" s="13">
        <v>24427582.362510543</v>
      </c>
      <c r="K646" s="13">
        <v>9243731.2148772739</v>
      </c>
      <c r="L646" s="13">
        <v>9242325.9630202278</v>
      </c>
      <c r="M646" s="13">
        <v>13875870.873751344</v>
      </c>
      <c r="N646" s="13">
        <v>26320703.017469943</v>
      </c>
      <c r="O646" s="13">
        <v>6449636.7455539443</v>
      </c>
      <c r="P646" s="13">
        <v>43406904.114280686</v>
      </c>
      <c r="Q646" s="13">
        <v>14735893.471567566</v>
      </c>
      <c r="R646" s="13">
        <v>20968499.053714581</v>
      </c>
      <c r="S646" s="13">
        <v>23610237.384145837</v>
      </c>
      <c r="T646" s="13">
        <v>25369487.061732475</v>
      </c>
    </row>
    <row r="647" spans="1:20" x14ac:dyDescent="0.3">
      <c r="A647" s="7" t="s">
        <v>281</v>
      </c>
      <c r="B647" s="7" t="s">
        <v>1116</v>
      </c>
      <c r="C647" s="7">
        <v>1301</v>
      </c>
      <c r="D647" s="7" t="s">
        <v>1199</v>
      </c>
      <c r="E647" s="7">
        <v>907</v>
      </c>
      <c r="F647" s="7">
        <v>131800</v>
      </c>
      <c r="G647" s="7" t="s">
        <v>1191</v>
      </c>
      <c r="H647" s="8" t="s">
        <v>1228</v>
      </c>
      <c r="I647" s="13">
        <v>922722.10517875303</v>
      </c>
      <c r="J647" s="13">
        <v>921795.56084945449</v>
      </c>
      <c r="K647" s="13">
        <v>924373.12148772739</v>
      </c>
      <c r="L647" s="13">
        <v>924232.59630202281</v>
      </c>
      <c r="M647" s="13">
        <v>925058.05825008953</v>
      </c>
      <c r="N647" s="13">
        <v>1847066.8784189431</v>
      </c>
      <c r="O647" s="13">
        <v>10135143.457299056</v>
      </c>
      <c r="P647" s="13">
        <v>11544389.392095927</v>
      </c>
      <c r="Q647" s="13">
        <v>920993.34197297285</v>
      </c>
      <c r="R647" s="13">
        <v>1397899.9369143054</v>
      </c>
      <c r="S647" s="13">
        <v>4166512.4795551477</v>
      </c>
      <c r="T647" s="13">
        <v>4612634.0112240864</v>
      </c>
    </row>
    <row r="648" spans="1:20" x14ac:dyDescent="0.3">
      <c r="A648" s="7" t="s">
        <v>281</v>
      </c>
      <c r="B648" s="7" t="s">
        <v>1116</v>
      </c>
      <c r="C648" s="7">
        <v>1301</v>
      </c>
      <c r="D648" s="7" t="s">
        <v>8</v>
      </c>
      <c r="E648" s="7">
        <v>907</v>
      </c>
      <c r="F648" s="7">
        <v>131675</v>
      </c>
      <c r="G648" s="7" t="s">
        <v>1191</v>
      </c>
      <c r="H648" s="8" t="s">
        <v>1118</v>
      </c>
      <c r="I648" s="13">
        <v>9227221.051787531</v>
      </c>
      <c r="J648" s="13">
        <v>4608977.8042472722</v>
      </c>
      <c r="K648" s="13">
        <v>11554664.018596593</v>
      </c>
      <c r="L648" s="13">
        <v>7393860.7704161825</v>
      </c>
      <c r="M648" s="13">
        <v>16651045.048501613</v>
      </c>
      <c r="N648" s="13">
        <v>10158867.831304187</v>
      </c>
      <c r="O648" s="13">
        <v>4606883.3896813886</v>
      </c>
      <c r="P648" s="13">
        <v>6003082.4838898825</v>
      </c>
      <c r="Q648" s="13">
        <v>2762980.0259189187</v>
      </c>
      <c r="R648" s="13">
        <v>9319332.9127620365</v>
      </c>
      <c r="S648" s="13">
        <v>11573645.776542077</v>
      </c>
      <c r="T648" s="13">
        <v>12454111.830305034</v>
      </c>
    </row>
    <row r="649" spans="1:20" x14ac:dyDescent="0.3">
      <c r="A649" s="7" t="s">
        <v>281</v>
      </c>
      <c r="B649" s="7" t="s">
        <v>1116</v>
      </c>
      <c r="C649" s="7">
        <v>1301</v>
      </c>
      <c r="D649" s="7" t="s">
        <v>8</v>
      </c>
      <c r="E649" s="7">
        <v>913</v>
      </c>
      <c r="F649" s="7">
        <v>111630</v>
      </c>
      <c r="G649" s="7" t="s">
        <v>1191</v>
      </c>
      <c r="H649" s="8" t="s">
        <v>1229</v>
      </c>
      <c r="I649" s="13">
        <v>1384083.1577681296</v>
      </c>
      <c r="J649" s="13">
        <v>460897.78042472724</v>
      </c>
      <c r="K649" s="13">
        <v>4621865.6074386369</v>
      </c>
      <c r="L649" s="13">
        <v>1386348.8944530343</v>
      </c>
      <c r="M649" s="13">
        <v>4625290.2912504477</v>
      </c>
      <c r="N649" s="13">
        <v>923533.43920947157</v>
      </c>
      <c r="O649" s="13">
        <v>460688.33896813885</v>
      </c>
      <c r="P649" s="13">
        <v>4155980.1811545338</v>
      </c>
      <c r="Q649" s="13">
        <v>3683973.3678918914</v>
      </c>
      <c r="R649" s="13">
        <v>11183199.495314443</v>
      </c>
      <c r="S649" s="13">
        <v>4629458.3106168304</v>
      </c>
      <c r="T649" s="13">
        <v>5073897.4123464953</v>
      </c>
    </row>
    <row r="650" spans="1:20" x14ac:dyDescent="0.3">
      <c r="A650" s="7" t="s">
        <v>281</v>
      </c>
      <c r="B650" s="7" t="s">
        <v>1116</v>
      </c>
      <c r="C650" s="7">
        <v>1301</v>
      </c>
      <c r="D650" s="7" t="s">
        <v>8</v>
      </c>
      <c r="E650" s="7">
        <v>907</v>
      </c>
      <c r="F650" s="7" t="s">
        <v>1186</v>
      </c>
      <c r="G650" s="7" t="s">
        <v>1191</v>
      </c>
      <c r="H650" s="8" t="s">
        <v>1230</v>
      </c>
      <c r="I650" s="13">
        <v>9688582.1043769065</v>
      </c>
      <c r="J650" s="13">
        <v>2304488.9021236361</v>
      </c>
      <c r="K650" s="13">
        <v>2310932.8037193185</v>
      </c>
      <c r="L650" s="13">
        <v>5083279.2796611255</v>
      </c>
      <c r="M650" s="13">
        <v>2312645.1456252239</v>
      </c>
      <c r="N650" s="13">
        <v>5079433.9156520935</v>
      </c>
      <c r="O650" s="13">
        <v>3685506.7117451108</v>
      </c>
      <c r="P650" s="13">
        <v>461775.57568383712</v>
      </c>
      <c r="Q650" s="13">
        <v>1841986.6839459457</v>
      </c>
      <c r="R650" s="13">
        <v>2795799.8738286109</v>
      </c>
      <c r="S650" s="13">
        <v>5092404.141678514</v>
      </c>
      <c r="T650" s="13">
        <v>5073897.4123464953</v>
      </c>
    </row>
    <row r="651" spans="1:20" x14ac:dyDescent="0.3">
      <c r="A651" s="7" t="s">
        <v>281</v>
      </c>
      <c r="B651" s="7" t="s">
        <v>1116</v>
      </c>
      <c r="C651" s="7">
        <v>1301</v>
      </c>
      <c r="D651" s="7" t="s">
        <v>8</v>
      </c>
      <c r="E651" s="7">
        <v>907</v>
      </c>
      <c r="F651" s="7">
        <v>131647</v>
      </c>
      <c r="G651" s="7" t="s">
        <v>1191</v>
      </c>
      <c r="H651" s="8" t="s">
        <v>1119</v>
      </c>
      <c r="I651" s="13">
        <v>5074971.578483142</v>
      </c>
      <c r="J651" s="13">
        <v>5069875.5846719993</v>
      </c>
      <c r="K651" s="13">
        <v>1386559.6822315911</v>
      </c>
      <c r="L651" s="13">
        <v>924232.59630202281</v>
      </c>
      <c r="M651" s="13">
        <v>925058.05825008953</v>
      </c>
      <c r="N651" s="13">
        <v>3694133.7568378863</v>
      </c>
      <c r="O651" s="13">
        <v>921376.6779362777</v>
      </c>
      <c r="P651" s="13">
        <v>461775.57568383712</v>
      </c>
      <c r="Q651" s="13">
        <v>4144470.038878378</v>
      </c>
      <c r="R651" s="13">
        <v>4659666.4563810183</v>
      </c>
      <c r="S651" s="13">
        <v>3703566.6484934646</v>
      </c>
      <c r="T651" s="13">
        <v>4151370.6101016779</v>
      </c>
    </row>
    <row r="652" spans="1:20" x14ac:dyDescent="0.3">
      <c r="A652" s="7" t="s">
        <v>281</v>
      </c>
      <c r="B652" s="7" t="s">
        <v>1116</v>
      </c>
      <c r="C652" s="7">
        <v>1301</v>
      </c>
      <c r="D652" s="7" t="s">
        <v>8</v>
      </c>
      <c r="E652" s="7">
        <v>907</v>
      </c>
      <c r="F652" s="7">
        <v>131365</v>
      </c>
      <c r="G652" s="7" t="s">
        <v>1191</v>
      </c>
      <c r="H652" s="8" t="s">
        <v>1120</v>
      </c>
      <c r="I652" s="13">
        <v>922722.10517875303</v>
      </c>
      <c r="J652" s="13">
        <v>4608977.8042472722</v>
      </c>
      <c r="K652" s="13">
        <v>1386559.6822315911</v>
      </c>
      <c r="L652" s="13">
        <v>1386348.8944530343</v>
      </c>
      <c r="M652" s="13">
        <v>1387587.0873751345</v>
      </c>
      <c r="N652" s="13">
        <v>8311800.952885245</v>
      </c>
      <c r="O652" s="13">
        <v>3224818.3727769721</v>
      </c>
      <c r="P652" s="13">
        <v>1385326.7270515112</v>
      </c>
      <c r="Q652" s="13">
        <v>1381490.0129594593</v>
      </c>
      <c r="R652" s="13">
        <v>1397899.9369143054</v>
      </c>
      <c r="S652" s="13">
        <v>3703566.6484934646</v>
      </c>
      <c r="T652" s="13">
        <v>3690107.208979269</v>
      </c>
    </row>
    <row r="653" spans="1:20" x14ac:dyDescent="0.3">
      <c r="A653" s="7" t="s">
        <v>281</v>
      </c>
      <c r="B653" s="7" t="s">
        <v>1116</v>
      </c>
      <c r="C653" s="7">
        <v>1301</v>
      </c>
      <c r="D653" s="7" t="s">
        <v>1200</v>
      </c>
      <c r="E653" s="7">
        <v>907</v>
      </c>
      <c r="F653" s="7">
        <v>131571</v>
      </c>
      <c r="G653" s="7" t="s">
        <v>1191</v>
      </c>
      <c r="H653" s="8" t="s">
        <v>1121</v>
      </c>
      <c r="I653" s="13">
        <v>1845444.2103575061</v>
      </c>
      <c r="J653" s="13">
        <v>1382693.3412741816</v>
      </c>
      <c r="K653" s="13">
        <v>2310932.8037193185</v>
      </c>
      <c r="L653" s="13">
        <v>1386348.8944530343</v>
      </c>
      <c r="M653" s="13">
        <v>2312645.1456252239</v>
      </c>
      <c r="N653" s="13">
        <v>3694133.7568378863</v>
      </c>
      <c r="O653" s="13">
        <v>1382065.0169044167</v>
      </c>
      <c r="P653" s="13">
        <v>461775.57568383712</v>
      </c>
      <c r="Q653" s="13">
        <v>1381490.0129594593</v>
      </c>
      <c r="R653" s="13">
        <v>1397899.9369143054</v>
      </c>
      <c r="S653" s="13">
        <v>2314729.1553084152</v>
      </c>
      <c r="T653" s="13">
        <v>2767580.4067344521</v>
      </c>
    </row>
    <row r="654" spans="1:20" x14ac:dyDescent="0.3">
      <c r="A654" s="7" t="s">
        <v>281</v>
      </c>
      <c r="B654" s="7" t="s">
        <v>1116</v>
      </c>
      <c r="C654" s="7">
        <v>1301</v>
      </c>
      <c r="D654" s="7" t="s">
        <v>8</v>
      </c>
      <c r="E654" s="7">
        <v>907</v>
      </c>
      <c r="F654" s="7">
        <v>131789</v>
      </c>
      <c r="G654" s="7" t="s">
        <v>1191</v>
      </c>
      <c r="H654" s="8" t="s">
        <v>1122</v>
      </c>
      <c r="I654" s="13">
        <v>4152249.473304389</v>
      </c>
      <c r="J654" s="13">
        <v>1382693.3412741816</v>
      </c>
      <c r="K654" s="13">
        <v>2773119.3644631822</v>
      </c>
      <c r="L654" s="13">
        <v>1386348.8944530343</v>
      </c>
      <c r="M654" s="13">
        <v>462529.02912504476</v>
      </c>
      <c r="N654" s="13">
        <v>461766.71960473579</v>
      </c>
      <c r="O654" s="13">
        <v>2303441.6948406943</v>
      </c>
      <c r="P654" s="13">
        <v>923551.15136767423</v>
      </c>
      <c r="Q654" s="13">
        <v>1841986.6839459457</v>
      </c>
      <c r="R654" s="13">
        <v>465966.64563810179</v>
      </c>
      <c r="S654" s="13">
        <v>2314729.1553084152</v>
      </c>
      <c r="T654" s="13">
        <v>2306317.0056120432</v>
      </c>
    </row>
    <row r="655" spans="1:20" x14ac:dyDescent="0.3">
      <c r="A655" s="7" t="s">
        <v>281</v>
      </c>
      <c r="B655" s="7" t="s">
        <v>1116</v>
      </c>
      <c r="C655" s="7">
        <v>1301</v>
      </c>
      <c r="D655" s="7" t="s">
        <v>936</v>
      </c>
      <c r="E655" s="7">
        <v>999</v>
      </c>
      <c r="F655" s="7" t="s">
        <v>936</v>
      </c>
      <c r="G655" s="7" t="s">
        <v>1191</v>
      </c>
      <c r="H655" s="8" t="s">
        <v>1117</v>
      </c>
      <c r="I655" s="13">
        <v>9227221.051787531</v>
      </c>
      <c r="J655" s="13">
        <v>2765386.6825483632</v>
      </c>
      <c r="K655" s="13">
        <v>13865596.822315911</v>
      </c>
      <c r="L655" s="13">
        <v>1848465.1926040456</v>
      </c>
      <c r="M655" s="13">
        <v>4162761.2621254032</v>
      </c>
      <c r="N655" s="13">
        <v>1847066.8784189431</v>
      </c>
      <c r="O655" s="13">
        <v>1842753.3558725554</v>
      </c>
      <c r="P655" s="13">
        <v>1847102.3027353485</v>
      </c>
      <c r="Q655" s="13">
        <v>1381490.0129594593</v>
      </c>
      <c r="R655" s="13">
        <v>1863866.5825524072</v>
      </c>
      <c r="S655" s="13">
        <v>5555349.9727401966</v>
      </c>
      <c r="T655" s="13">
        <v>5996424.2145913122</v>
      </c>
    </row>
    <row r="656" spans="1:20" x14ac:dyDescent="0.3">
      <c r="A656" s="7" t="s">
        <v>281</v>
      </c>
      <c r="B656" s="7" t="s">
        <v>1116</v>
      </c>
      <c r="C656" s="7">
        <v>1301</v>
      </c>
      <c r="D656" s="7" t="s">
        <v>1201</v>
      </c>
      <c r="E656" s="7">
        <v>913</v>
      </c>
      <c r="F656" s="7">
        <v>110065</v>
      </c>
      <c r="G656" s="7" t="s">
        <v>1193</v>
      </c>
      <c r="H656" s="8" t="s">
        <v>1164</v>
      </c>
      <c r="I656" s="13">
        <v>27681663.155362591</v>
      </c>
      <c r="J656" s="13">
        <v>27192969.045058906</v>
      </c>
      <c r="K656" s="13">
        <v>16638716.186779093</v>
      </c>
      <c r="L656" s="13">
        <v>21719466.013097536</v>
      </c>
      <c r="M656" s="13">
        <v>57353599.611505553</v>
      </c>
      <c r="N656" s="13">
        <v>41097238.044821486</v>
      </c>
      <c r="O656" s="13">
        <v>4606883.3896813886</v>
      </c>
      <c r="P656" s="13">
        <v>14776818.421882788</v>
      </c>
      <c r="Q656" s="13">
        <v>20722350.194391891</v>
      </c>
      <c r="R656" s="13">
        <v>16774799.242971664</v>
      </c>
      <c r="S656" s="13">
        <v>35646828.9917496</v>
      </c>
      <c r="T656" s="13">
        <v>35517281.886425465</v>
      </c>
    </row>
    <row r="657" spans="1:20" x14ac:dyDescent="0.3">
      <c r="A657" s="7" t="s">
        <v>281</v>
      </c>
      <c r="B657" s="7" t="s">
        <v>1116</v>
      </c>
      <c r="C657" s="7">
        <v>1301</v>
      </c>
      <c r="D657" s="7" t="s">
        <v>1202</v>
      </c>
      <c r="E657" s="7">
        <v>913</v>
      </c>
      <c r="F657" s="7">
        <v>110476</v>
      </c>
      <c r="G657" s="7" t="s">
        <v>1193</v>
      </c>
      <c r="H657" s="8" t="s">
        <v>1165</v>
      </c>
      <c r="I657" s="13">
        <v>43367938.943401396</v>
      </c>
      <c r="J657" s="13">
        <v>11983342.291042907</v>
      </c>
      <c r="K657" s="13">
        <v>17563089.308266822</v>
      </c>
      <c r="L657" s="13">
        <v>14787721.540832365</v>
      </c>
      <c r="M657" s="13">
        <v>18038632.135876745</v>
      </c>
      <c r="N657" s="13">
        <v>18470668.784189433</v>
      </c>
      <c r="O657" s="13">
        <v>6449636.7455539443</v>
      </c>
      <c r="P657" s="13">
        <v>13391491.694831276</v>
      </c>
      <c r="Q657" s="13">
        <v>11512416.774662161</v>
      </c>
      <c r="R657" s="13">
        <v>33549598.485943329</v>
      </c>
      <c r="S657" s="13">
        <v>26850858.201577619</v>
      </c>
      <c r="T657" s="13">
        <v>28598330.869589336</v>
      </c>
    </row>
    <row r="658" spans="1:20" x14ac:dyDescent="0.3">
      <c r="A658" s="7" t="s">
        <v>281</v>
      </c>
      <c r="B658" s="7" t="s">
        <v>1116</v>
      </c>
      <c r="C658" s="7">
        <v>1301</v>
      </c>
      <c r="D658" s="7" t="s">
        <v>1203</v>
      </c>
      <c r="E658" s="7">
        <v>913</v>
      </c>
      <c r="F658" s="7">
        <v>110796</v>
      </c>
      <c r="G658" s="7" t="s">
        <v>1193</v>
      </c>
      <c r="H658" s="8" t="s">
        <v>1166</v>
      </c>
      <c r="I658" s="13">
        <v>9227221.051787531</v>
      </c>
      <c r="J658" s="13">
        <v>35950026.873128727</v>
      </c>
      <c r="K658" s="13">
        <v>16176529.62603523</v>
      </c>
      <c r="L658" s="13">
        <v>11090791.155624274</v>
      </c>
      <c r="M658" s="13">
        <v>14338399.902876388</v>
      </c>
      <c r="N658" s="13">
        <v>18470668.784189433</v>
      </c>
      <c r="O658" s="13">
        <v>32708872.06673786</v>
      </c>
      <c r="P658" s="13">
        <v>14776818.421882788</v>
      </c>
      <c r="Q658" s="13">
        <v>8749436.7487432417</v>
      </c>
      <c r="R658" s="13">
        <v>34015565.131581433</v>
      </c>
      <c r="S658" s="13">
        <v>28702641.525824349</v>
      </c>
      <c r="T658" s="13">
        <v>30904647.875201382</v>
      </c>
    </row>
    <row r="659" spans="1:20" x14ac:dyDescent="0.3">
      <c r="A659" s="7" t="s">
        <v>281</v>
      </c>
      <c r="B659" s="7" t="s">
        <v>1116</v>
      </c>
      <c r="C659" s="7">
        <v>1301</v>
      </c>
      <c r="D659" s="7" t="s">
        <v>8</v>
      </c>
      <c r="E659" s="7">
        <v>913</v>
      </c>
      <c r="F659" s="7">
        <v>111366</v>
      </c>
      <c r="G659" s="7" t="s">
        <v>1193</v>
      </c>
      <c r="H659" s="8" t="s">
        <v>1231</v>
      </c>
      <c r="I659" s="13">
        <v>9688582.1043769065</v>
      </c>
      <c r="J659" s="13">
        <v>6913466.7063709088</v>
      </c>
      <c r="K659" s="13">
        <v>12479037.140084321</v>
      </c>
      <c r="L659" s="13">
        <v>17098303.031587422</v>
      </c>
      <c r="M659" s="13">
        <v>9250580.5825008955</v>
      </c>
      <c r="N659" s="13">
        <v>32785437.091936242</v>
      </c>
      <c r="O659" s="13">
        <v>7371013.4234902216</v>
      </c>
      <c r="P659" s="13">
        <v>12006164.967779765</v>
      </c>
      <c r="Q659" s="13">
        <v>17038376.826499999</v>
      </c>
      <c r="R659" s="13">
        <v>10717232.849676341</v>
      </c>
      <c r="S659" s="13">
        <v>18517833.242467321</v>
      </c>
      <c r="T659" s="13">
        <v>20295589.649385981</v>
      </c>
    </row>
    <row r="660" spans="1:20" x14ac:dyDescent="0.3">
      <c r="A660" s="7" t="s">
        <v>281</v>
      </c>
      <c r="B660" s="7" t="s">
        <v>1116</v>
      </c>
      <c r="C660" s="7">
        <v>1301</v>
      </c>
      <c r="D660" s="7" t="s">
        <v>1204</v>
      </c>
      <c r="E660" s="7">
        <v>913</v>
      </c>
      <c r="F660" s="7">
        <v>110118</v>
      </c>
      <c r="G660" s="7" t="s">
        <v>1193</v>
      </c>
      <c r="H660" s="8" t="s">
        <v>1167</v>
      </c>
      <c r="I660" s="13">
        <v>9227221.051787531</v>
      </c>
      <c r="J660" s="13">
        <v>14748728.973591272</v>
      </c>
      <c r="K660" s="13">
        <v>5546238.7289263643</v>
      </c>
      <c r="L660" s="13">
        <v>3234814.0870570797</v>
      </c>
      <c r="M660" s="13">
        <v>26364154.660127554</v>
      </c>
      <c r="N660" s="13">
        <v>14314768.307746811</v>
      </c>
      <c r="O660" s="13">
        <v>5988948.4065858051</v>
      </c>
      <c r="P660" s="13">
        <v>9235511.5136767421</v>
      </c>
      <c r="Q660" s="13">
        <v>11972913.445648648</v>
      </c>
      <c r="R660" s="13">
        <v>16308832.597333563</v>
      </c>
      <c r="S660" s="13">
        <v>20369616.566714056</v>
      </c>
      <c r="T660" s="13">
        <v>21679379.852753207</v>
      </c>
    </row>
    <row r="661" spans="1:20" x14ac:dyDescent="0.3">
      <c r="A661" s="7" t="s">
        <v>281</v>
      </c>
      <c r="B661" s="7" t="s">
        <v>1116</v>
      </c>
      <c r="C661" s="7">
        <v>1301</v>
      </c>
      <c r="D661" s="7" t="s">
        <v>1205</v>
      </c>
      <c r="E661" s="7">
        <v>913</v>
      </c>
      <c r="F661" s="7">
        <v>111315</v>
      </c>
      <c r="G661" s="7" t="s">
        <v>1193</v>
      </c>
      <c r="H661" s="8" t="s">
        <v>1168</v>
      </c>
      <c r="I661" s="13">
        <v>3229527.3681256357</v>
      </c>
      <c r="J661" s="13">
        <v>4148080.0238225451</v>
      </c>
      <c r="K661" s="13">
        <v>6008425.289670228</v>
      </c>
      <c r="L661" s="13">
        <v>3696930.3852080912</v>
      </c>
      <c r="M661" s="13">
        <v>8788051.5533758514</v>
      </c>
      <c r="N661" s="13">
        <v>8311800.952885245</v>
      </c>
      <c r="O661" s="13">
        <v>7831701.7624583608</v>
      </c>
      <c r="P661" s="13">
        <v>0</v>
      </c>
      <c r="Q661" s="13">
        <v>6446953.3938108105</v>
      </c>
      <c r="R661" s="13">
        <v>9319332.9127620365</v>
      </c>
      <c r="S661" s="13">
        <v>5092404.141678514</v>
      </c>
      <c r="T661" s="13">
        <v>5535160.8134689042</v>
      </c>
    </row>
    <row r="662" spans="1:20" x14ac:dyDescent="0.3">
      <c r="A662" s="7" t="s">
        <v>281</v>
      </c>
      <c r="B662" s="7" t="s">
        <v>1116</v>
      </c>
      <c r="C662" s="7">
        <v>1301</v>
      </c>
      <c r="D662" s="7" t="s">
        <v>8</v>
      </c>
      <c r="E662" s="7">
        <v>913</v>
      </c>
      <c r="F662" s="7">
        <v>110398</v>
      </c>
      <c r="G662" s="7" t="s">
        <v>1193</v>
      </c>
      <c r="H662" s="8" t="s">
        <v>1169</v>
      </c>
      <c r="I662" s="13">
        <v>461361.05258937652</v>
      </c>
      <c r="J662" s="13">
        <v>460897.78042472724</v>
      </c>
      <c r="K662" s="13">
        <v>2310932.8037193185</v>
      </c>
      <c r="L662" s="13">
        <v>462116.2981510114</v>
      </c>
      <c r="M662" s="13">
        <v>3237703.2038753135</v>
      </c>
      <c r="N662" s="13">
        <v>923533.43920947157</v>
      </c>
      <c r="O662" s="13">
        <v>460688.33896813885</v>
      </c>
      <c r="P662" s="13">
        <v>2770653.4541030223</v>
      </c>
      <c r="Q662" s="13">
        <v>4144470.038878378</v>
      </c>
      <c r="R662" s="13">
        <v>7455466.3302096287</v>
      </c>
      <c r="S662" s="13">
        <v>3240620.8174317814</v>
      </c>
      <c r="T662" s="13">
        <v>3690107.208979269</v>
      </c>
    </row>
    <row r="663" spans="1:20" x14ac:dyDescent="0.3">
      <c r="A663" s="7" t="s">
        <v>281</v>
      </c>
      <c r="B663" s="7" t="s">
        <v>1116</v>
      </c>
      <c r="C663" s="7">
        <v>1301</v>
      </c>
      <c r="D663" s="7" t="s">
        <v>1206</v>
      </c>
      <c r="E663" s="7">
        <v>913</v>
      </c>
      <c r="F663" s="7">
        <v>110301</v>
      </c>
      <c r="G663" s="7" t="s">
        <v>1193</v>
      </c>
      <c r="H663" s="8" t="s">
        <v>1170</v>
      </c>
      <c r="I663" s="13">
        <v>3690888.4207150121</v>
      </c>
      <c r="J663" s="13">
        <v>921795.56084945449</v>
      </c>
      <c r="K663" s="13">
        <v>1386559.6822315911</v>
      </c>
      <c r="L663" s="13">
        <v>2772697.7889060685</v>
      </c>
      <c r="M663" s="13">
        <v>3237703.2038753135</v>
      </c>
      <c r="N663" s="13">
        <v>0</v>
      </c>
      <c r="O663" s="13">
        <v>0</v>
      </c>
      <c r="P663" s="13">
        <v>1847102.3027353485</v>
      </c>
      <c r="Q663" s="13">
        <v>1841986.6839459457</v>
      </c>
      <c r="R663" s="13">
        <v>6057566.3932953235</v>
      </c>
      <c r="S663" s="13">
        <v>3240620.8174317814</v>
      </c>
      <c r="T663" s="13">
        <v>3228843.8078568606</v>
      </c>
    </row>
    <row r="664" spans="1:20" x14ac:dyDescent="0.3">
      <c r="A664" s="7" t="s">
        <v>281</v>
      </c>
      <c r="B664" s="7" t="s">
        <v>1116</v>
      </c>
      <c r="C664" s="7">
        <v>1301</v>
      </c>
      <c r="D664" s="7" t="s">
        <v>1233</v>
      </c>
      <c r="E664" s="7">
        <v>913</v>
      </c>
      <c r="F664" s="7">
        <v>111560</v>
      </c>
      <c r="G664" s="7" t="s">
        <v>1193</v>
      </c>
      <c r="H664" s="8" t="s">
        <v>1232</v>
      </c>
      <c r="I664" s="13">
        <v>2306805.2629468828</v>
      </c>
      <c r="J664" s="13">
        <v>2304488.9021236361</v>
      </c>
      <c r="K664" s="13">
        <v>2310932.8037193185</v>
      </c>
      <c r="L664" s="13">
        <v>2310581.490755057</v>
      </c>
      <c r="M664" s="13">
        <v>4625290.2912504477</v>
      </c>
      <c r="N664" s="13">
        <v>4617667.1960473582</v>
      </c>
      <c r="O664" s="13">
        <v>4606883.3896813886</v>
      </c>
      <c r="P664" s="13">
        <v>4617755.756838371</v>
      </c>
      <c r="Q664" s="13">
        <v>9209933.4197297283</v>
      </c>
      <c r="R664" s="13">
        <v>9319332.9127620365</v>
      </c>
      <c r="S664" s="13">
        <v>9258916.6212336607</v>
      </c>
      <c r="T664" s="13">
        <v>9225268.0224481728</v>
      </c>
    </row>
    <row r="665" spans="1:20" x14ac:dyDescent="0.3">
      <c r="A665" s="7" t="s">
        <v>281</v>
      </c>
      <c r="B665" s="7" t="s">
        <v>1116</v>
      </c>
      <c r="C665" s="7">
        <v>1301</v>
      </c>
      <c r="D665" s="7" t="s">
        <v>8</v>
      </c>
      <c r="E665" s="7">
        <v>913</v>
      </c>
      <c r="F665" s="7">
        <v>111665</v>
      </c>
      <c r="G665" s="7" t="s">
        <v>1193</v>
      </c>
      <c r="H665" s="8" t="s">
        <v>1234</v>
      </c>
      <c r="I665" s="13">
        <v>4613610.5258937655</v>
      </c>
      <c r="J665" s="13">
        <v>4608977.8042472722</v>
      </c>
      <c r="K665" s="13">
        <v>4621865.6074386369</v>
      </c>
      <c r="L665" s="13">
        <v>3696930.3852080912</v>
      </c>
      <c r="M665" s="13">
        <v>3700232.2330003581</v>
      </c>
      <c r="N665" s="13">
        <v>4155900.4764426225</v>
      </c>
      <c r="O665" s="13">
        <v>3685506.7117451108</v>
      </c>
      <c r="P665" s="13">
        <v>3694204.6054706969</v>
      </c>
      <c r="Q665" s="13">
        <v>4604966.7098648641</v>
      </c>
      <c r="R665" s="13">
        <v>4659666.4563810183</v>
      </c>
      <c r="S665" s="13">
        <v>4629458.3106168304</v>
      </c>
      <c r="T665" s="13">
        <v>4612634.0112240864</v>
      </c>
    </row>
    <row r="666" spans="1:20" x14ac:dyDescent="0.3">
      <c r="A666" s="7" t="s">
        <v>281</v>
      </c>
      <c r="B666" s="7" t="s">
        <v>1116</v>
      </c>
      <c r="C666" s="7">
        <v>1301</v>
      </c>
      <c r="D666" s="7" t="s">
        <v>8</v>
      </c>
      <c r="E666" s="7">
        <v>913</v>
      </c>
      <c r="F666" s="7">
        <v>110510</v>
      </c>
      <c r="G666" s="7" t="s">
        <v>1193</v>
      </c>
      <c r="H666" s="8" t="s">
        <v>1235</v>
      </c>
      <c r="I666" s="13">
        <v>922722.10517875303</v>
      </c>
      <c r="J666" s="13">
        <v>1382693.3412741816</v>
      </c>
      <c r="K666" s="13">
        <v>1386559.6822315911</v>
      </c>
      <c r="L666" s="13">
        <v>462116.2981510114</v>
      </c>
      <c r="M666" s="13">
        <v>1387587.0873751345</v>
      </c>
      <c r="N666" s="13">
        <v>1385300.1588142074</v>
      </c>
      <c r="O666" s="13">
        <v>1382065.0169044167</v>
      </c>
      <c r="P666" s="13">
        <v>1385326.7270515112</v>
      </c>
      <c r="Q666" s="13">
        <v>1381490.0129594593</v>
      </c>
      <c r="R666" s="13">
        <v>931933.29127620358</v>
      </c>
      <c r="S666" s="13">
        <v>462945.83106168307</v>
      </c>
      <c r="T666" s="13">
        <v>922526.80224481726</v>
      </c>
    </row>
    <row r="667" spans="1:20" x14ac:dyDescent="0.3">
      <c r="A667" s="7" t="s">
        <v>281</v>
      </c>
      <c r="B667" s="7" t="s">
        <v>1116</v>
      </c>
      <c r="C667" s="7">
        <v>1301</v>
      </c>
      <c r="D667" s="7" t="s">
        <v>936</v>
      </c>
      <c r="E667" s="7">
        <v>999</v>
      </c>
      <c r="F667" s="7" t="s">
        <v>936</v>
      </c>
      <c r="G667" s="7" t="s">
        <v>1193</v>
      </c>
      <c r="H667" s="8" t="s">
        <v>1117</v>
      </c>
      <c r="I667" s="13">
        <v>5536332.6310725184</v>
      </c>
      <c r="J667" s="13">
        <v>8757057.8280698173</v>
      </c>
      <c r="K667" s="13">
        <v>17563089.308266822</v>
      </c>
      <c r="L667" s="13">
        <v>10628674.857473262</v>
      </c>
      <c r="M667" s="13">
        <v>19888748.252376925</v>
      </c>
      <c r="N667" s="13">
        <v>6002967.3548615659</v>
      </c>
      <c r="O667" s="13">
        <v>9674455.1183309164</v>
      </c>
      <c r="P667" s="13">
        <v>17085696.300301973</v>
      </c>
      <c r="Q667" s="13">
        <v>15656886.813540539</v>
      </c>
      <c r="R667" s="13">
        <v>25162198.864457499</v>
      </c>
      <c r="S667" s="13">
        <v>17591941.580343958</v>
      </c>
      <c r="T667" s="13">
        <v>18450536.044896346</v>
      </c>
    </row>
    <row r="668" spans="1:20" x14ac:dyDescent="0.3">
      <c r="A668" s="7" t="s">
        <v>281</v>
      </c>
      <c r="B668" s="7" t="s">
        <v>1116</v>
      </c>
      <c r="C668" s="7">
        <v>1301</v>
      </c>
      <c r="D668" s="7" t="s">
        <v>1207</v>
      </c>
      <c r="E668" s="7">
        <v>907</v>
      </c>
      <c r="F668" s="7">
        <v>130801</v>
      </c>
      <c r="G668" s="7" t="s">
        <v>1193</v>
      </c>
      <c r="H668" s="8" t="s">
        <v>1123</v>
      </c>
      <c r="I668" s="13">
        <v>4613610.5258937655</v>
      </c>
      <c r="J668" s="13">
        <v>4608977.8042472722</v>
      </c>
      <c r="K668" s="13">
        <v>4621865.6074386369</v>
      </c>
      <c r="L668" s="13">
        <v>4621162.9815101139</v>
      </c>
      <c r="M668" s="13">
        <v>4625290.2912504477</v>
      </c>
      <c r="N668" s="13">
        <v>4617667.1960473582</v>
      </c>
      <c r="O668" s="13">
        <v>4606883.3896813886</v>
      </c>
      <c r="P668" s="13">
        <v>4617755.756838371</v>
      </c>
      <c r="Q668" s="13">
        <v>4604966.7098648641</v>
      </c>
      <c r="R668" s="13">
        <v>4659666.4563810183</v>
      </c>
      <c r="S668" s="13">
        <v>4629458.3106168304</v>
      </c>
      <c r="T668" s="13">
        <v>4612634.0112240864</v>
      </c>
    </row>
    <row r="669" spans="1:20" x14ac:dyDescent="0.3">
      <c r="A669" s="7" t="s">
        <v>281</v>
      </c>
      <c r="B669" s="7" t="s">
        <v>1116</v>
      </c>
      <c r="C669" s="7">
        <v>1301</v>
      </c>
      <c r="D669" s="7" t="s">
        <v>8</v>
      </c>
      <c r="E669" s="7">
        <v>905</v>
      </c>
      <c r="F669" s="7">
        <v>212457</v>
      </c>
      <c r="G669" s="7" t="s">
        <v>1193</v>
      </c>
      <c r="H669" s="8" t="s">
        <v>1236</v>
      </c>
      <c r="I669" s="13">
        <v>3690888.4207150121</v>
      </c>
      <c r="J669" s="13">
        <v>3687182.2433978179</v>
      </c>
      <c r="K669" s="13">
        <v>3697492.4859509096</v>
      </c>
      <c r="L669" s="13">
        <v>3696930.3852080912</v>
      </c>
      <c r="M669" s="13">
        <v>3700232.2330003581</v>
      </c>
      <c r="N669" s="13">
        <v>3694133.7568378863</v>
      </c>
      <c r="O669" s="13">
        <v>3685506.7117451108</v>
      </c>
      <c r="P669" s="13">
        <v>3694204.6054706969</v>
      </c>
      <c r="Q669" s="13">
        <v>3683973.3678918914</v>
      </c>
      <c r="R669" s="13">
        <v>3727733.1651048143</v>
      </c>
      <c r="S669" s="13">
        <v>3703566.6484934646</v>
      </c>
      <c r="T669" s="13">
        <v>3690107.208979269</v>
      </c>
    </row>
    <row r="670" spans="1:20" x14ac:dyDescent="0.3">
      <c r="A670" s="7" t="s">
        <v>281</v>
      </c>
      <c r="B670" s="7" t="s">
        <v>1116</v>
      </c>
      <c r="C670" s="7">
        <v>1301</v>
      </c>
      <c r="D670" s="7" t="s">
        <v>8</v>
      </c>
      <c r="E670" s="7">
        <v>907</v>
      </c>
      <c r="F670" s="7">
        <v>131716</v>
      </c>
      <c r="G670" s="7" t="s">
        <v>1193</v>
      </c>
      <c r="H670" s="8" t="s">
        <v>1237</v>
      </c>
      <c r="I670" s="13">
        <v>0</v>
      </c>
      <c r="J670" s="13">
        <v>0</v>
      </c>
      <c r="K670" s="13">
        <v>1386559.6822315911</v>
      </c>
      <c r="L670" s="13">
        <v>3234814.0870570797</v>
      </c>
      <c r="M670" s="13">
        <v>0</v>
      </c>
      <c r="N670" s="13">
        <v>11544167.990118396</v>
      </c>
      <c r="O670" s="13">
        <v>1842753.3558725554</v>
      </c>
      <c r="P670" s="13">
        <v>923551.15136767423</v>
      </c>
      <c r="Q670" s="13">
        <v>460496.67098648642</v>
      </c>
      <c r="R670" s="13">
        <v>1397899.9369143054</v>
      </c>
      <c r="S670" s="13">
        <v>2777674.9863700983</v>
      </c>
      <c r="T670" s="13">
        <v>3228843.8078568606</v>
      </c>
    </row>
    <row r="671" spans="1:20" x14ac:dyDescent="0.3">
      <c r="A671" s="7" t="s">
        <v>281</v>
      </c>
      <c r="B671" s="7" t="s">
        <v>1116</v>
      </c>
      <c r="C671" s="7">
        <v>1301</v>
      </c>
      <c r="D671" s="7" t="s">
        <v>8</v>
      </c>
      <c r="E671" s="7">
        <v>907</v>
      </c>
      <c r="F671" s="7">
        <v>131718</v>
      </c>
      <c r="G671" s="7" t="s">
        <v>1193</v>
      </c>
      <c r="H671" s="8" t="s">
        <v>1238</v>
      </c>
      <c r="I671" s="13">
        <v>0</v>
      </c>
      <c r="J671" s="13">
        <v>0</v>
      </c>
      <c r="K671" s="13">
        <v>1386559.6822315911</v>
      </c>
      <c r="L671" s="13">
        <v>462116.2981510114</v>
      </c>
      <c r="M671" s="13">
        <v>1387587.0873751345</v>
      </c>
      <c r="N671" s="13">
        <v>923533.43920947157</v>
      </c>
      <c r="O671" s="13">
        <v>460688.33896813885</v>
      </c>
      <c r="P671" s="13">
        <v>1847102.3027353485</v>
      </c>
      <c r="Q671" s="13">
        <v>1841986.6839459457</v>
      </c>
      <c r="R671" s="13">
        <v>3261766.5194667126</v>
      </c>
      <c r="S671" s="13">
        <v>1388837.4931850492</v>
      </c>
      <c r="T671" s="13">
        <v>1845053.6044896345</v>
      </c>
    </row>
    <row r="672" spans="1:20" x14ac:dyDescent="0.3">
      <c r="A672" s="7" t="s">
        <v>281</v>
      </c>
      <c r="B672" s="7" t="s">
        <v>1116</v>
      </c>
      <c r="C672" s="7">
        <v>1301</v>
      </c>
      <c r="D672" s="7" t="s">
        <v>1208</v>
      </c>
      <c r="E672" s="7">
        <v>907</v>
      </c>
      <c r="F672" s="7" t="s">
        <v>1187</v>
      </c>
      <c r="G672" s="7" t="s">
        <v>1193</v>
      </c>
      <c r="H672" s="8" t="s">
        <v>1124</v>
      </c>
      <c r="I672" s="13">
        <v>461361.05258937652</v>
      </c>
      <c r="J672" s="13">
        <v>460897.78042472724</v>
      </c>
      <c r="K672" s="13">
        <v>462186.56074386369</v>
      </c>
      <c r="L672" s="13">
        <v>462116.2981510114</v>
      </c>
      <c r="M672" s="13">
        <v>462529.02912504476</v>
      </c>
      <c r="N672" s="13">
        <v>461766.71960473579</v>
      </c>
      <c r="O672" s="13">
        <v>460688.33896813885</v>
      </c>
      <c r="P672" s="13">
        <v>461775.57568383712</v>
      </c>
      <c r="Q672" s="13">
        <v>460496.67098648642</v>
      </c>
      <c r="R672" s="13">
        <v>931933.29127620358</v>
      </c>
      <c r="S672" s="13">
        <v>1388837.4931850492</v>
      </c>
      <c r="T672" s="13">
        <v>1383790.2033672261</v>
      </c>
    </row>
    <row r="673" spans="1:20" x14ac:dyDescent="0.3">
      <c r="A673" s="7" t="s">
        <v>281</v>
      </c>
      <c r="B673" s="7" t="s">
        <v>1116</v>
      </c>
      <c r="C673" s="7">
        <v>1301</v>
      </c>
      <c r="D673" s="7" t="s">
        <v>1209</v>
      </c>
      <c r="E673" s="7">
        <v>907</v>
      </c>
      <c r="F673" s="7">
        <v>131432</v>
      </c>
      <c r="G673" s="7" t="s">
        <v>1193</v>
      </c>
      <c r="H673" s="8" t="s">
        <v>1125</v>
      </c>
      <c r="I673" s="13">
        <v>461361.05258937652</v>
      </c>
      <c r="J673" s="13">
        <v>921795.56084945449</v>
      </c>
      <c r="K673" s="13">
        <v>462186.56074386369</v>
      </c>
      <c r="L673" s="13">
        <v>462116.2981510114</v>
      </c>
      <c r="M673" s="13">
        <v>462529.02912504476</v>
      </c>
      <c r="N673" s="13">
        <v>461766.71960473579</v>
      </c>
      <c r="O673" s="13">
        <v>460688.33896813885</v>
      </c>
      <c r="P673" s="13">
        <v>461775.57568383712</v>
      </c>
      <c r="Q673" s="13">
        <v>460496.67098648642</v>
      </c>
      <c r="R673" s="13">
        <v>465966.64563810179</v>
      </c>
      <c r="S673" s="13">
        <v>1388837.4931850492</v>
      </c>
      <c r="T673" s="13">
        <v>1383790.2033672261</v>
      </c>
    </row>
    <row r="674" spans="1:20" x14ac:dyDescent="0.3">
      <c r="A674" s="7" t="s">
        <v>281</v>
      </c>
      <c r="B674" s="7" t="s">
        <v>1116</v>
      </c>
      <c r="C674" s="7">
        <v>1301</v>
      </c>
      <c r="D674" s="7" t="s">
        <v>8</v>
      </c>
      <c r="E674" s="7">
        <v>907</v>
      </c>
      <c r="F674" s="7">
        <v>131780</v>
      </c>
      <c r="G674" s="7" t="s">
        <v>1193</v>
      </c>
      <c r="H674" s="8" t="s">
        <v>1239</v>
      </c>
      <c r="I674" s="13">
        <v>461361.05258937652</v>
      </c>
      <c r="J674" s="13">
        <v>460897.78042472724</v>
      </c>
      <c r="K674" s="13">
        <v>462186.56074386369</v>
      </c>
      <c r="L674" s="13">
        <v>462116.2981510114</v>
      </c>
      <c r="M674" s="13">
        <v>462529.02912504476</v>
      </c>
      <c r="N674" s="13">
        <v>461766.71960473579</v>
      </c>
      <c r="O674" s="13">
        <v>460688.33896813885</v>
      </c>
      <c r="P674" s="13">
        <v>461775.57568383712</v>
      </c>
      <c r="Q674" s="13">
        <v>460496.67098648642</v>
      </c>
      <c r="R674" s="13">
        <v>465966.64563810179</v>
      </c>
      <c r="S674" s="13">
        <v>462945.83106168307</v>
      </c>
      <c r="T674" s="13">
        <v>461263.40112240863</v>
      </c>
    </row>
    <row r="675" spans="1:20" x14ac:dyDescent="0.3">
      <c r="A675" s="7" t="s">
        <v>281</v>
      </c>
      <c r="B675" s="7" t="s">
        <v>1116</v>
      </c>
      <c r="C675" s="7">
        <v>1301</v>
      </c>
      <c r="D675" s="7" t="s">
        <v>8</v>
      </c>
      <c r="E675" s="7">
        <v>907</v>
      </c>
      <c r="F675" s="7">
        <v>370598</v>
      </c>
      <c r="G675" s="7" t="s">
        <v>1193</v>
      </c>
      <c r="H675" s="8" t="s">
        <v>1126</v>
      </c>
      <c r="I675" s="13">
        <v>461361.05258937652</v>
      </c>
      <c r="J675" s="13">
        <v>460897.78042472724</v>
      </c>
      <c r="K675" s="13">
        <v>462186.56074386369</v>
      </c>
      <c r="L675" s="13">
        <v>462116.2981510114</v>
      </c>
      <c r="M675" s="13">
        <v>462529.02912504476</v>
      </c>
      <c r="N675" s="13">
        <v>461766.71960473579</v>
      </c>
      <c r="O675" s="13">
        <v>460688.33896813885</v>
      </c>
      <c r="P675" s="13">
        <v>461775.57568383712</v>
      </c>
      <c r="Q675" s="13">
        <v>460496.67098648642</v>
      </c>
      <c r="R675" s="13">
        <v>465966.64563810179</v>
      </c>
      <c r="S675" s="13">
        <v>462945.83106168307</v>
      </c>
      <c r="T675" s="13">
        <v>461263.40112240863</v>
      </c>
    </row>
    <row r="676" spans="1:20" x14ac:dyDescent="0.3">
      <c r="A676" s="7" t="s">
        <v>281</v>
      </c>
      <c r="B676" s="7" t="s">
        <v>1116</v>
      </c>
      <c r="C676" s="7">
        <v>1301</v>
      </c>
      <c r="D676" s="7" t="s">
        <v>8</v>
      </c>
      <c r="E676" s="7">
        <v>905</v>
      </c>
      <c r="F676" s="7" t="s">
        <v>1188</v>
      </c>
      <c r="G676" s="7" t="s">
        <v>1193</v>
      </c>
      <c r="H676" s="8" t="s">
        <v>1240</v>
      </c>
      <c r="I676" s="13">
        <v>0</v>
      </c>
      <c r="J676" s="13">
        <v>460897.78042472724</v>
      </c>
      <c r="K676" s="13">
        <v>0</v>
      </c>
      <c r="L676" s="13">
        <v>462116.2981510114</v>
      </c>
      <c r="M676" s="13">
        <v>462529.02912504476</v>
      </c>
      <c r="N676" s="13">
        <v>0</v>
      </c>
      <c r="O676" s="13">
        <v>0</v>
      </c>
      <c r="P676" s="13">
        <v>0</v>
      </c>
      <c r="Q676" s="13">
        <v>460496.67098648642</v>
      </c>
      <c r="R676" s="13">
        <v>465966.64563810179</v>
      </c>
      <c r="S676" s="13">
        <v>462945.83106168307</v>
      </c>
      <c r="T676" s="13">
        <v>461263.40112240863</v>
      </c>
    </row>
    <row r="677" spans="1:20" x14ac:dyDescent="0.3">
      <c r="A677" s="7" t="s">
        <v>281</v>
      </c>
      <c r="B677" s="7" t="s">
        <v>1116</v>
      </c>
      <c r="C677" s="7">
        <v>1301</v>
      </c>
      <c r="D677" s="7" t="s">
        <v>8</v>
      </c>
      <c r="E677" s="7">
        <v>907</v>
      </c>
      <c r="F677" s="7">
        <v>131794</v>
      </c>
      <c r="G677" s="7" t="s">
        <v>1193</v>
      </c>
      <c r="H677" s="8" t="s">
        <v>1241</v>
      </c>
      <c r="I677" s="13">
        <v>18454442.103575062</v>
      </c>
      <c r="J677" s="13">
        <v>23044889.02123636</v>
      </c>
      <c r="K677" s="13">
        <v>18487462.429754548</v>
      </c>
      <c r="L677" s="13">
        <v>13863488.944530342</v>
      </c>
      <c r="M677" s="13">
        <v>13875870.873751344</v>
      </c>
      <c r="N677" s="13">
        <v>13853001.588142075</v>
      </c>
      <c r="O677" s="13">
        <v>13820650.169044167</v>
      </c>
      <c r="P677" s="13">
        <v>13853267.270515112</v>
      </c>
      <c r="Q677" s="13">
        <v>18419866.839459457</v>
      </c>
      <c r="R677" s="13">
        <v>23298332.281905089</v>
      </c>
      <c r="S677" s="13">
        <v>27776749.863700986</v>
      </c>
      <c r="T677" s="13">
        <v>27675804.06734452</v>
      </c>
    </row>
    <row r="678" spans="1:20" x14ac:dyDescent="0.3">
      <c r="A678" s="7" t="s">
        <v>281</v>
      </c>
      <c r="B678" s="7" t="s">
        <v>1116</v>
      </c>
      <c r="C678" s="7">
        <v>1301</v>
      </c>
      <c r="D678" s="7" t="s">
        <v>8</v>
      </c>
      <c r="E678" s="7">
        <v>905</v>
      </c>
      <c r="F678" s="7" t="s">
        <v>1189</v>
      </c>
      <c r="G678" s="7" t="s">
        <v>1193</v>
      </c>
      <c r="H678" s="8" t="s">
        <v>1242</v>
      </c>
      <c r="I678" s="13">
        <v>3229527.3681256357</v>
      </c>
      <c r="J678" s="13">
        <v>3226284.4629730908</v>
      </c>
      <c r="K678" s="13">
        <v>3235305.9252070459</v>
      </c>
      <c r="L678" s="13">
        <v>3234814.0870570797</v>
      </c>
      <c r="M678" s="13">
        <v>3237703.2038753135</v>
      </c>
      <c r="N678" s="13">
        <v>3232367.0372331506</v>
      </c>
      <c r="O678" s="13">
        <v>3224818.3727769721</v>
      </c>
      <c r="P678" s="13">
        <v>3232429.0297868596</v>
      </c>
      <c r="Q678" s="13">
        <v>3223476.6969054053</v>
      </c>
      <c r="R678" s="13">
        <v>3261766.5194667126</v>
      </c>
      <c r="S678" s="13">
        <v>3240620.8174317814</v>
      </c>
      <c r="T678" s="13">
        <v>3228843.8078568606</v>
      </c>
    </row>
    <row r="679" spans="1:20" x14ac:dyDescent="0.3">
      <c r="A679" s="7" t="s">
        <v>281</v>
      </c>
      <c r="B679" s="7" t="s">
        <v>1116</v>
      </c>
      <c r="C679" s="7">
        <v>1301</v>
      </c>
      <c r="D679" s="7" t="s">
        <v>8</v>
      </c>
      <c r="E679" s="7">
        <v>907</v>
      </c>
      <c r="F679" s="7">
        <v>131941</v>
      </c>
      <c r="G679" s="7" t="s">
        <v>1193</v>
      </c>
      <c r="H679" s="8" t="s">
        <v>1243</v>
      </c>
      <c r="I679" s="13">
        <v>2306805.2629468828</v>
      </c>
      <c r="J679" s="13">
        <v>2304488.9021236361</v>
      </c>
      <c r="K679" s="13">
        <v>2310932.8037193185</v>
      </c>
      <c r="L679" s="13">
        <v>2310581.490755057</v>
      </c>
      <c r="M679" s="13">
        <v>2312645.1456252239</v>
      </c>
      <c r="N679" s="13">
        <v>2308833.5980236791</v>
      </c>
      <c r="O679" s="13">
        <v>2303441.6948406943</v>
      </c>
      <c r="P679" s="13">
        <v>2308877.8784191855</v>
      </c>
      <c r="Q679" s="13">
        <v>2302483.3549324321</v>
      </c>
      <c r="R679" s="13">
        <v>2329833.2281905091</v>
      </c>
      <c r="S679" s="13">
        <v>2314729.1553084152</v>
      </c>
      <c r="T679" s="13">
        <v>2306317.0056120432</v>
      </c>
    </row>
    <row r="680" spans="1:20" x14ac:dyDescent="0.3">
      <c r="A680" s="7" t="s">
        <v>281</v>
      </c>
      <c r="B680" s="7" t="s">
        <v>1116</v>
      </c>
      <c r="C680" s="7">
        <v>1301</v>
      </c>
      <c r="D680" s="7" t="s">
        <v>1226</v>
      </c>
      <c r="E680" s="7">
        <v>913</v>
      </c>
      <c r="F680" s="7">
        <v>110433</v>
      </c>
      <c r="G680" s="7" t="s">
        <v>1194</v>
      </c>
      <c r="H680" s="8" t="s">
        <v>1225</v>
      </c>
      <c r="I680" s="13">
        <v>21683969.471700698</v>
      </c>
      <c r="J680" s="13">
        <v>23044889.02123636</v>
      </c>
      <c r="K680" s="13">
        <v>40672417.345460005</v>
      </c>
      <c r="L680" s="13">
        <v>26340628.99460765</v>
      </c>
      <c r="M680" s="13">
        <v>32377032.038753137</v>
      </c>
      <c r="N680" s="13">
        <v>75267975.295571938</v>
      </c>
      <c r="O680" s="13">
        <v>21652351.931502528</v>
      </c>
      <c r="P680" s="13">
        <v>31400739.146500923</v>
      </c>
      <c r="Q680" s="13">
        <v>30853276.956094593</v>
      </c>
      <c r="R680" s="13">
        <v>41936998.107429162</v>
      </c>
      <c r="S680" s="13">
        <v>54164662.234216921</v>
      </c>
      <c r="T680" s="13">
        <v>62731822.552647576</v>
      </c>
    </row>
    <row r="681" spans="1:20" x14ac:dyDescent="0.3">
      <c r="A681" s="7" t="s">
        <v>281</v>
      </c>
      <c r="B681" s="7" t="s">
        <v>1116</v>
      </c>
      <c r="C681" s="7">
        <v>1301</v>
      </c>
      <c r="D681" s="7" t="s">
        <v>1210</v>
      </c>
      <c r="E681" s="7">
        <v>913</v>
      </c>
      <c r="F681" s="7">
        <v>110743</v>
      </c>
      <c r="G681" s="7" t="s">
        <v>1194</v>
      </c>
      <c r="H681" s="8" t="s">
        <v>1171</v>
      </c>
      <c r="I681" s="13">
        <v>9227221.051787531</v>
      </c>
      <c r="J681" s="13">
        <v>7374364.4867956359</v>
      </c>
      <c r="K681" s="13">
        <v>7857171.5326456828</v>
      </c>
      <c r="L681" s="13">
        <v>10628674.857473262</v>
      </c>
      <c r="M681" s="13">
        <v>12950812.815501254</v>
      </c>
      <c r="N681" s="13">
        <v>9235334.3920947164</v>
      </c>
      <c r="O681" s="13">
        <v>9213766.7793627772</v>
      </c>
      <c r="P681" s="13">
        <v>11544389.392095927</v>
      </c>
      <c r="Q681" s="13">
        <v>13814900.129594594</v>
      </c>
      <c r="R681" s="13">
        <v>13978999.369143054</v>
      </c>
      <c r="S681" s="13">
        <v>13888374.931850493</v>
      </c>
      <c r="T681" s="13">
        <v>16144219.039284304</v>
      </c>
    </row>
    <row r="682" spans="1:20" x14ac:dyDescent="0.3">
      <c r="A682" s="7" t="s">
        <v>281</v>
      </c>
      <c r="B682" s="7" t="s">
        <v>1116</v>
      </c>
      <c r="C682" s="7">
        <v>1301</v>
      </c>
      <c r="D682" s="7" t="s">
        <v>1211</v>
      </c>
      <c r="E682" s="7">
        <v>913</v>
      </c>
      <c r="F682" s="7">
        <v>110908</v>
      </c>
      <c r="G682" s="7" t="s">
        <v>1194</v>
      </c>
      <c r="H682" s="8" t="s">
        <v>1172</v>
      </c>
      <c r="I682" s="13">
        <v>5997693.6836618949</v>
      </c>
      <c r="J682" s="13">
        <v>5530773.3650967265</v>
      </c>
      <c r="K682" s="13">
        <v>7394984.9719018191</v>
      </c>
      <c r="L682" s="13">
        <v>9242325.9630202278</v>
      </c>
      <c r="M682" s="13">
        <v>8325522.5242508063</v>
      </c>
      <c r="N682" s="13">
        <v>8311800.952885245</v>
      </c>
      <c r="O682" s="13">
        <v>6449636.7455539443</v>
      </c>
      <c r="P682" s="13">
        <v>9235511.5136767421</v>
      </c>
      <c r="Q682" s="13">
        <v>9209933.4197297283</v>
      </c>
      <c r="R682" s="13">
        <v>9319332.9127620365</v>
      </c>
      <c r="S682" s="13">
        <v>11573645.776542077</v>
      </c>
      <c r="T682" s="13">
        <v>11531585.028060216</v>
      </c>
    </row>
    <row r="683" spans="1:20" x14ac:dyDescent="0.3">
      <c r="A683" s="7" t="s">
        <v>281</v>
      </c>
      <c r="B683" s="7" t="s">
        <v>1116</v>
      </c>
      <c r="C683" s="7">
        <v>1301</v>
      </c>
      <c r="D683" s="7" t="s">
        <v>1245</v>
      </c>
      <c r="E683" s="7">
        <v>913</v>
      </c>
      <c r="F683" s="7">
        <v>110233</v>
      </c>
      <c r="G683" s="7" t="s">
        <v>1194</v>
      </c>
      <c r="H683" s="8" t="s">
        <v>1244</v>
      </c>
      <c r="I683" s="13">
        <v>5074971.578483142</v>
      </c>
      <c r="J683" s="13">
        <v>5530773.3650967265</v>
      </c>
      <c r="K683" s="13">
        <v>5546238.7289263643</v>
      </c>
      <c r="L683" s="13">
        <v>7393860.7704161825</v>
      </c>
      <c r="M683" s="13">
        <v>7400464.4660007162</v>
      </c>
      <c r="N683" s="13">
        <v>6464734.0744663011</v>
      </c>
      <c r="O683" s="13">
        <v>5988948.4065858051</v>
      </c>
      <c r="P683" s="13">
        <v>6464858.0595737193</v>
      </c>
      <c r="Q683" s="13">
        <v>7367946.7357837828</v>
      </c>
      <c r="R683" s="13">
        <v>9785299.5584001373</v>
      </c>
      <c r="S683" s="13">
        <v>9258916.6212336607</v>
      </c>
      <c r="T683" s="13">
        <v>11531585.028060216</v>
      </c>
    </row>
    <row r="684" spans="1:20" x14ac:dyDescent="0.3">
      <c r="A684" s="7" t="s">
        <v>281</v>
      </c>
      <c r="B684" s="7" t="s">
        <v>1116</v>
      </c>
      <c r="C684" s="7">
        <v>1301</v>
      </c>
      <c r="D684" s="7" t="s">
        <v>1248</v>
      </c>
      <c r="E684" s="7">
        <v>913</v>
      </c>
      <c r="F684" s="7">
        <v>111026</v>
      </c>
      <c r="G684" s="7" t="s">
        <v>1194</v>
      </c>
      <c r="H684" s="8" t="s">
        <v>1173</v>
      </c>
      <c r="I684" s="13">
        <v>4613610.5258937655</v>
      </c>
      <c r="J684" s="13">
        <v>1843591.121698909</v>
      </c>
      <c r="K684" s="13">
        <v>4159679.0466947732</v>
      </c>
      <c r="L684" s="13">
        <v>3234814.0870570797</v>
      </c>
      <c r="M684" s="13">
        <v>3700232.2330003581</v>
      </c>
      <c r="N684" s="13">
        <v>3694133.7568378863</v>
      </c>
      <c r="O684" s="13">
        <v>3224818.3727769721</v>
      </c>
      <c r="P684" s="13">
        <v>3232429.0297868596</v>
      </c>
      <c r="Q684" s="13">
        <v>3683973.3678918914</v>
      </c>
      <c r="R684" s="13">
        <v>4659666.4563810183</v>
      </c>
      <c r="S684" s="13">
        <v>4629458.3106168304</v>
      </c>
      <c r="T684" s="13">
        <v>5535160.8134689042</v>
      </c>
    </row>
    <row r="685" spans="1:20" x14ac:dyDescent="0.3">
      <c r="A685" s="7" t="s">
        <v>281</v>
      </c>
      <c r="B685" s="7" t="s">
        <v>1116</v>
      </c>
      <c r="C685" s="7">
        <v>1301</v>
      </c>
      <c r="D685" s="7" t="s">
        <v>1212</v>
      </c>
      <c r="E685" s="7">
        <v>913</v>
      </c>
      <c r="F685" s="7">
        <v>111515</v>
      </c>
      <c r="G685" s="7" t="s">
        <v>1194</v>
      </c>
      <c r="H685" s="8" t="s">
        <v>1174</v>
      </c>
      <c r="I685" s="13">
        <v>4152249.473304389</v>
      </c>
      <c r="J685" s="13">
        <v>2304488.9021236361</v>
      </c>
      <c r="K685" s="13">
        <v>3697492.4859509096</v>
      </c>
      <c r="L685" s="13">
        <v>3234814.0870570797</v>
      </c>
      <c r="M685" s="13">
        <v>4162761.2621254032</v>
      </c>
      <c r="N685" s="13">
        <v>4155900.4764426225</v>
      </c>
      <c r="O685" s="13">
        <v>3685506.7117451108</v>
      </c>
      <c r="P685" s="13">
        <v>3232429.0297868596</v>
      </c>
      <c r="Q685" s="13">
        <v>3683973.3678918914</v>
      </c>
      <c r="R685" s="13">
        <v>3727733.1651048143</v>
      </c>
      <c r="S685" s="13">
        <v>4166512.4795551477</v>
      </c>
      <c r="T685" s="13">
        <v>4612634.0112240864</v>
      </c>
    </row>
    <row r="686" spans="1:20" x14ac:dyDescent="0.3">
      <c r="A686" s="7" t="s">
        <v>281</v>
      </c>
      <c r="B686" s="7" t="s">
        <v>1116</v>
      </c>
      <c r="C686" s="7">
        <v>1301</v>
      </c>
      <c r="D686" s="7" t="s">
        <v>1213</v>
      </c>
      <c r="E686" s="7">
        <v>913</v>
      </c>
      <c r="F686" s="7">
        <v>110858</v>
      </c>
      <c r="G686" s="7" t="s">
        <v>1194</v>
      </c>
      <c r="H686" s="8" t="s">
        <v>1175</v>
      </c>
      <c r="I686" s="13">
        <v>4152249.473304389</v>
      </c>
      <c r="J686" s="13">
        <v>5069875.5846719993</v>
      </c>
      <c r="K686" s="13">
        <v>5084052.1681825006</v>
      </c>
      <c r="L686" s="13">
        <v>5083279.2796611255</v>
      </c>
      <c r="M686" s="13">
        <v>5087819.3203754928</v>
      </c>
      <c r="N686" s="13">
        <v>5079433.9156520935</v>
      </c>
      <c r="O686" s="13">
        <v>4606883.3896813886</v>
      </c>
      <c r="P686" s="13">
        <v>4617755.756838371</v>
      </c>
      <c r="Q686" s="13">
        <v>4604966.7098648641</v>
      </c>
      <c r="R686" s="13">
        <v>4659666.4563810183</v>
      </c>
      <c r="S686" s="13">
        <v>6944187.4659252465</v>
      </c>
      <c r="T686" s="13">
        <v>7380214.417958538</v>
      </c>
    </row>
    <row r="687" spans="1:20" x14ac:dyDescent="0.3">
      <c r="A687" s="7" t="s">
        <v>281</v>
      </c>
      <c r="B687" s="7" t="s">
        <v>1116</v>
      </c>
      <c r="C687" s="7">
        <v>1301</v>
      </c>
      <c r="D687" s="7" t="s">
        <v>1214</v>
      </c>
      <c r="E687" s="7">
        <v>913</v>
      </c>
      <c r="F687" s="7">
        <v>110560</v>
      </c>
      <c r="G687" s="7" t="s">
        <v>1194</v>
      </c>
      <c r="H687" s="8" t="s">
        <v>1176</v>
      </c>
      <c r="I687" s="13">
        <v>2306805.2629468828</v>
      </c>
      <c r="J687" s="13">
        <v>1382693.3412741816</v>
      </c>
      <c r="K687" s="13">
        <v>1848746.2429754548</v>
      </c>
      <c r="L687" s="13">
        <v>1848465.1926040456</v>
      </c>
      <c r="M687" s="13">
        <v>2312645.1456252239</v>
      </c>
      <c r="N687" s="13">
        <v>1847066.8784189431</v>
      </c>
      <c r="O687" s="13">
        <v>1842753.3558725554</v>
      </c>
      <c r="P687" s="13">
        <v>2308877.8784191855</v>
      </c>
      <c r="Q687" s="13">
        <v>2302483.3549324321</v>
      </c>
      <c r="R687" s="13">
        <v>2329833.2281905091</v>
      </c>
      <c r="S687" s="13">
        <v>2777674.9863700983</v>
      </c>
      <c r="T687" s="13">
        <v>3690107.208979269</v>
      </c>
    </row>
    <row r="688" spans="1:20" x14ac:dyDescent="0.3">
      <c r="A688" s="7" t="s">
        <v>281</v>
      </c>
      <c r="B688" s="7" t="s">
        <v>1116</v>
      </c>
      <c r="C688" s="7">
        <v>1301</v>
      </c>
      <c r="D688" s="7" t="s">
        <v>8</v>
      </c>
      <c r="E688" s="7">
        <v>913</v>
      </c>
      <c r="F688" s="7">
        <v>110470</v>
      </c>
      <c r="G688" s="7" t="s">
        <v>1194</v>
      </c>
      <c r="H688" s="8" t="s">
        <v>1177</v>
      </c>
      <c r="I688" s="13">
        <v>1384083.1577681296</v>
      </c>
      <c r="J688" s="13">
        <v>2304488.9021236361</v>
      </c>
      <c r="K688" s="13">
        <v>2310932.8037193185</v>
      </c>
      <c r="L688" s="13">
        <v>2310581.490755057</v>
      </c>
      <c r="M688" s="13">
        <v>1850116.1165001791</v>
      </c>
      <c r="N688" s="13">
        <v>1385300.1588142074</v>
      </c>
      <c r="O688" s="13">
        <v>1382065.0169044167</v>
      </c>
      <c r="P688" s="13">
        <v>1385326.7270515112</v>
      </c>
      <c r="Q688" s="13">
        <v>1841986.6839459457</v>
      </c>
      <c r="R688" s="13">
        <v>2329833.2281905091</v>
      </c>
      <c r="S688" s="13">
        <v>3240620.8174317814</v>
      </c>
      <c r="T688" s="13">
        <v>3690107.208979269</v>
      </c>
    </row>
    <row r="689" spans="1:20" x14ac:dyDescent="0.3">
      <c r="A689" s="7" t="s">
        <v>281</v>
      </c>
      <c r="B689" s="7" t="s">
        <v>1116</v>
      </c>
      <c r="C689" s="7">
        <v>1301</v>
      </c>
      <c r="D689" s="7" t="s">
        <v>8</v>
      </c>
      <c r="E689" s="7">
        <v>913</v>
      </c>
      <c r="F689" s="7">
        <v>110253</v>
      </c>
      <c r="G689" s="7" t="s">
        <v>1194</v>
      </c>
      <c r="H689" s="8" t="s">
        <v>1249</v>
      </c>
      <c r="I689" s="13">
        <v>4613610.5258937655</v>
      </c>
      <c r="J689" s="13">
        <v>2304488.9021236361</v>
      </c>
      <c r="K689" s="13">
        <v>4621865.6074386369</v>
      </c>
      <c r="L689" s="13">
        <v>3696930.3852080912</v>
      </c>
      <c r="M689" s="13">
        <v>3700232.2330003581</v>
      </c>
      <c r="N689" s="13">
        <v>3694133.7568378863</v>
      </c>
      <c r="O689" s="13">
        <v>4606883.3896813886</v>
      </c>
      <c r="P689" s="13">
        <v>4617755.756838371</v>
      </c>
      <c r="Q689" s="13">
        <v>4604966.7098648641</v>
      </c>
      <c r="R689" s="13">
        <v>5591599.7476572217</v>
      </c>
      <c r="S689" s="13">
        <v>6018295.8038018802</v>
      </c>
      <c r="T689" s="13">
        <v>6457687.6157137211</v>
      </c>
    </row>
    <row r="690" spans="1:20" x14ac:dyDescent="0.3">
      <c r="A690" s="7" t="s">
        <v>281</v>
      </c>
      <c r="B690" s="7" t="s">
        <v>1116</v>
      </c>
      <c r="C690" s="7">
        <v>1301</v>
      </c>
      <c r="D690" s="7" t="s">
        <v>1250</v>
      </c>
      <c r="E690" s="7">
        <v>913</v>
      </c>
      <c r="F690" s="7">
        <v>111297</v>
      </c>
      <c r="G690" s="7" t="s">
        <v>1194</v>
      </c>
      <c r="H690" s="8" t="s">
        <v>1178</v>
      </c>
      <c r="I690" s="13">
        <v>2306805.2629468828</v>
      </c>
      <c r="J690" s="13">
        <v>1382693.3412741816</v>
      </c>
      <c r="K690" s="13">
        <v>1386559.6822315911</v>
      </c>
      <c r="L690" s="13">
        <v>1386348.8944530343</v>
      </c>
      <c r="M690" s="13">
        <v>2775174.1747502689</v>
      </c>
      <c r="N690" s="13">
        <v>2770600.3176284148</v>
      </c>
      <c r="O690" s="13">
        <v>1842753.3558725554</v>
      </c>
      <c r="P690" s="13">
        <v>2308877.8784191855</v>
      </c>
      <c r="Q690" s="13">
        <v>3683973.3678918914</v>
      </c>
      <c r="R690" s="13">
        <v>4193699.8107429161</v>
      </c>
      <c r="S690" s="13">
        <v>4166512.4795551477</v>
      </c>
      <c r="T690" s="13">
        <v>4151370.6101016779</v>
      </c>
    </row>
    <row r="691" spans="1:20" x14ac:dyDescent="0.3">
      <c r="A691" s="7" t="s">
        <v>281</v>
      </c>
      <c r="B691" s="7" t="s">
        <v>1116</v>
      </c>
      <c r="C691" s="7">
        <v>1301</v>
      </c>
      <c r="D691" s="7" t="s">
        <v>8</v>
      </c>
      <c r="E691" s="7">
        <v>913</v>
      </c>
      <c r="F691" s="7">
        <v>111510</v>
      </c>
      <c r="G691" s="7" t="s">
        <v>1194</v>
      </c>
      <c r="H691" s="8" t="s">
        <v>1179</v>
      </c>
      <c r="I691" s="13">
        <v>2306805.2629468828</v>
      </c>
      <c r="J691" s="13">
        <v>1382693.3412741816</v>
      </c>
      <c r="K691" s="13">
        <v>2310932.8037193185</v>
      </c>
      <c r="L691" s="13">
        <v>2310581.490755057</v>
      </c>
      <c r="M691" s="13">
        <v>2775174.1747502689</v>
      </c>
      <c r="N691" s="13">
        <v>3232367.0372331506</v>
      </c>
      <c r="O691" s="13">
        <v>1842753.3558725554</v>
      </c>
      <c r="P691" s="13">
        <v>3694204.6054706969</v>
      </c>
      <c r="Q691" s="13">
        <v>3683973.3678918914</v>
      </c>
      <c r="R691" s="13">
        <v>3727733.1651048143</v>
      </c>
      <c r="S691" s="13">
        <v>3703566.6484934646</v>
      </c>
      <c r="T691" s="13">
        <v>4151370.6101016779</v>
      </c>
    </row>
    <row r="692" spans="1:20" x14ac:dyDescent="0.3">
      <c r="A692" s="7" t="s">
        <v>281</v>
      </c>
      <c r="B692" s="7" t="s">
        <v>1116</v>
      </c>
      <c r="C692" s="7">
        <v>1301</v>
      </c>
      <c r="D692" s="7" t="s">
        <v>936</v>
      </c>
      <c r="E692" s="7">
        <v>999</v>
      </c>
      <c r="F692" s="7" t="s">
        <v>936</v>
      </c>
      <c r="G692" s="7" t="s">
        <v>1194</v>
      </c>
      <c r="H692" s="8" t="s">
        <v>1117</v>
      </c>
      <c r="I692" s="13">
        <v>1845444.2103575061</v>
      </c>
      <c r="J692" s="13">
        <v>1843591.121698909</v>
      </c>
      <c r="K692" s="13">
        <v>1848746.2429754548</v>
      </c>
      <c r="L692" s="13">
        <v>1848465.1926040456</v>
      </c>
      <c r="M692" s="13">
        <v>1850116.1165001791</v>
      </c>
      <c r="N692" s="13">
        <v>1847066.8784189431</v>
      </c>
      <c r="O692" s="13">
        <v>1382065.0169044167</v>
      </c>
      <c r="P692" s="13">
        <v>1847102.3027353485</v>
      </c>
      <c r="Q692" s="13">
        <v>1841986.6839459457</v>
      </c>
      <c r="R692" s="13">
        <v>2329833.2281905091</v>
      </c>
      <c r="S692" s="13">
        <v>2777674.9863700983</v>
      </c>
      <c r="T692" s="13">
        <v>2767580.4067344521</v>
      </c>
    </row>
    <row r="693" spans="1:20" x14ac:dyDescent="0.3">
      <c r="A693" s="7" t="s">
        <v>281</v>
      </c>
      <c r="B693" s="7" t="s">
        <v>1116</v>
      </c>
      <c r="C693" s="7">
        <v>1301</v>
      </c>
      <c r="D693" s="7" t="s">
        <v>8</v>
      </c>
      <c r="E693" s="7">
        <v>907</v>
      </c>
      <c r="F693" s="7">
        <v>131828</v>
      </c>
      <c r="G693" s="7" t="s">
        <v>1194</v>
      </c>
      <c r="H693" s="8" t="s">
        <v>1127</v>
      </c>
      <c r="I693" s="13">
        <v>3229527.3681256357</v>
      </c>
      <c r="J693" s="13">
        <v>2765386.6825483632</v>
      </c>
      <c r="K693" s="13">
        <v>2773119.3644631822</v>
      </c>
      <c r="L693" s="13">
        <v>3234814.0870570797</v>
      </c>
      <c r="M693" s="13">
        <v>3700232.2330003581</v>
      </c>
      <c r="N693" s="13">
        <v>2308833.5980236791</v>
      </c>
      <c r="O693" s="13">
        <v>1842753.3558725554</v>
      </c>
      <c r="P693" s="13">
        <v>1385326.7270515112</v>
      </c>
      <c r="Q693" s="13">
        <v>1381490.0129594593</v>
      </c>
      <c r="R693" s="13">
        <v>1863866.5825524072</v>
      </c>
      <c r="S693" s="13">
        <v>1388837.4931850492</v>
      </c>
      <c r="T693" s="13">
        <v>2306317.0056120432</v>
      </c>
    </row>
    <row r="694" spans="1:20" x14ac:dyDescent="0.3">
      <c r="A694" s="7" t="s">
        <v>281</v>
      </c>
      <c r="B694" s="7" t="s">
        <v>1116</v>
      </c>
      <c r="C694" s="7">
        <v>1301</v>
      </c>
      <c r="D694" s="7" t="s">
        <v>8</v>
      </c>
      <c r="E694" s="7">
        <v>907</v>
      </c>
      <c r="F694" s="7">
        <v>131779</v>
      </c>
      <c r="G694" s="7" t="s">
        <v>1194</v>
      </c>
      <c r="H694" s="8" t="s">
        <v>1128</v>
      </c>
      <c r="I694" s="13">
        <v>2306805.2629468828</v>
      </c>
      <c r="J694" s="13">
        <v>2304488.9021236361</v>
      </c>
      <c r="K694" s="13">
        <v>2310932.8037193185</v>
      </c>
      <c r="L694" s="13">
        <v>1386348.8944530343</v>
      </c>
      <c r="M694" s="13">
        <v>2312645.1456252239</v>
      </c>
      <c r="N694" s="13">
        <v>2308833.5980236791</v>
      </c>
      <c r="O694" s="13">
        <v>1842753.3558725554</v>
      </c>
      <c r="P694" s="13">
        <v>1385326.7270515112</v>
      </c>
      <c r="Q694" s="13">
        <v>1381490.0129594593</v>
      </c>
      <c r="R694" s="13">
        <v>1397899.9369143054</v>
      </c>
      <c r="S694" s="13">
        <v>1388837.4931850492</v>
      </c>
      <c r="T694" s="13">
        <v>1845053.6044896345</v>
      </c>
    </row>
    <row r="695" spans="1:20" x14ac:dyDescent="0.3">
      <c r="A695" s="7" t="s">
        <v>281</v>
      </c>
      <c r="B695" s="7" t="s">
        <v>1116</v>
      </c>
      <c r="C695" s="7">
        <v>1301</v>
      </c>
      <c r="D695" s="7" t="s">
        <v>8</v>
      </c>
      <c r="E695" s="7">
        <v>907</v>
      </c>
      <c r="F695" s="7">
        <v>131829</v>
      </c>
      <c r="G695" s="7" t="s">
        <v>1195</v>
      </c>
      <c r="H695" s="8" t="s">
        <v>1129</v>
      </c>
      <c r="I695" s="13">
        <v>461361.05258937652</v>
      </c>
      <c r="J695" s="13">
        <v>460897.78042472724</v>
      </c>
      <c r="K695" s="13">
        <v>462186.56074386369</v>
      </c>
      <c r="L695" s="13">
        <v>462116.2981510114</v>
      </c>
      <c r="M695" s="13">
        <v>462529.02912504476</v>
      </c>
      <c r="N695" s="13">
        <v>461766.71960473579</v>
      </c>
      <c r="O695" s="13">
        <v>460688.33896813885</v>
      </c>
      <c r="P695" s="13">
        <v>461775.57568383712</v>
      </c>
      <c r="Q695" s="13">
        <v>6446953.3938108105</v>
      </c>
      <c r="R695" s="13">
        <v>5125633.10201912</v>
      </c>
      <c r="S695" s="13">
        <v>2314729.1553084152</v>
      </c>
      <c r="T695" s="13">
        <v>2306317.0056120432</v>
      </c>
    </row>
    <row r="696" spans="1:20" x14ac:dyDescent="0.3">
      <c r="A696" s="7" t="s">
        <v>281</v>
      </c>
      <c r="B696" s="7" t="s">
        <v>1116</v>
      </c>
      <c r="C696" s="7">
        <v>1301</v>
      </c>
      <c r="D696" s="7" t="s">
        <v>1224</v>
      </c>
      <c r="E696" s="7">
        <v>907</v>
      </c>
      <c r="F696" s="7" t="s">
        <v>1224</v>
      </c>
      <c r="G696" s="7" t="s">
        <v>1195</v>
      </c>
      <c r="H696" s="8" t="s">
        <v>1130</v>
      </c>
      <c r="I696" s="13">
        <v>6920415.7888406478</v>
      </c>
      <c r="J696" s="13">
        <v>6913466.7063709088</v>
      </c>
      <c r="K696" s="13">
        <v>6932798.4111579554</v>
      </c>
      <c r="L696" s="13">
        <v>6931744.4722651709</v>
      </c>
      <c r="M696" s="13">
        <v>6937935.4368756721</v>
      </c>
      <c r="N696" s="13">
        <v>6926500.7940710373</v>
      </c>
      <c r="O696" s="13">
        <v>6910325.0845220834</v>
      </c>
      <c r="P696" s="13">
        <v>6926633.6352575561</v>
      </c>
      <c r="Q696" s="13">
        <v>13814900.129594594</v>
      </c>
      <c r="R696" s="13">
        <v>16308832.597333563</v>
      </c>
      <c r="S696" s="13">
        <v>19906670.735652372</v>
      </c>
      <c r="T696" s="13">
        <v>23063170.056120433</v>
      </c>
    </row>
    <row r="697" spans="1:20" x14ac:dyDescent="0.3">
      <c r="A697" s="7" t="s">
        <v>281</v>
      </c>
      <c r="B697" s="7" t="s">
        <v>1116</v>
      </c>
      <c r="C697" s="7">
        <v>1301</v>
      </c>
      <c r="D697" s="7" t="s">
        <v>8</v>
      </c>
      <c r="E697" s="7">
        <v>907</v>
      </c>
      <c r="F697" s="7">
        <v>131768</v>
      </c>
      <c r="G697" s="7" t="s">
        <v>1195</v>
      </c>
      <c r="H697" s="8" t="s">
        <v>1131</v>
      </c>
      <c r="I697" s="13">
        <v>1384083.1577681296</v>
      </c>
      <c r="J697" s="13">
        <v>1382693.3412741816</v>
      </c>
      <c r="K697" s="13">
        <v>1386559.6822315911</v>
      </c>
      <c r="L697" s="13">
        <v>1386348.8944530343</v>
      </c>
      <c r="M697" s="13">
        <v>1387587.0873751345</v>
      </c>
      <c r="N697" s="13">
        <v>2308833.5980236791</v>
      </c>
      <c r="O697" s="13">
        <v>921376.6779362777</v>
      </c>
      <c r="P697" s="13">
        <v>2770653.4541030223</v>
      </c>
      <c r="Q697" s="13">
        <v>1381490.0129594593</v>
      </c>
      <c r="R697" s="13">
        <v>3727733.1651048143</v>
      </c>
      <c r="S697" s="13">
        <v>1851783.3242467323</v>
      </c>
      <c r="T697" s="13">
        <v>2306317.0056120432</v>
      </c>
    </row>
    <row r="698" spans="1:20" x14ac:dyDescent="0.3">
      <c r="A698" s="7" t="s">
        <v>281</v>
      </c>
      <c r="B698" s="7" t="s">
        <v>1116</v>
      </c>
      <c r="C698" s="7">
        <v>1301</v>
      </c>
      <c r="D698" s="7" t="s">
        <v>8</v>
      </c>
      <c r="E698" s="7">
        <v>907</v>
      </c>
      <c r="F698" s="7">
        <v>131813</v>
      </c>
      <c r="G698" s="7" t="s">
        <v>1195</v>
      </c>
      <c r="H698" s="8" t="s">
        <v>1132</v>
      </c>
      <c r="I698" s="13">
        <v>1384083.1577681296</v>
      </c>
      <c r="J698" s="13">
        <v>1382693.3412741816</v>
      </c>
      <c r="K698" s="13">
        <v>1386559.6822315911</v>
      </c>
      <c r="L698" s="13">
        <v>924232.59630202281</v>
      </c>
      <c r="M698" s="13">
        <v>1387587.0873751345</v>
      </c>
      <c r="N698" s="13">
        <v>923533.43920947157</v>
      </c>
      <c r="O698" s="13">
        <v>921376.6779362777</v>
      </c>
      <c r="P698" s="13">
        <v>923551.15136767423</v>
      </c>
      <c r="Q698" s="13">
        <v>920993.34197297285</v>
      </c>
      <c r="R698" s="13">
        <v>1397899.9369143054</v>
      </c>
      <c r="S698" s="13">
        <v>1388837.4931850492</v>
      </c>
      <c r="T698" s="13">
        <v>1845053.6044896345</v>
      </c>
    </row>
    <row r="699" spans="1:20" x14ac:dyDescent="0.3">
      <c r="A699" s="7" t="s">
        <v>281</v>
      </c>
      <c r="B699" s="7" t="s">
        <v>1116</v>
      </c>
      <c r="C699" s="7">
        <v>1301</v>
      </c>
      <c r="D699" s="7" t="s">
        <v>8</v>
      </c>
      <c r="E699" s="7">
        <v>907</v>
      </c>
      <c r="F699" s="7">
        <v>131635</v>
      </c>
      <c r="G699" s="7" t="s">
        <v>1195</v>
      </c>
      <c r="H699" s="8" t="s">
        <v>1133</v>
      </c>
      <c r="I699" s="13">
        <v>3229527.3681256357</v>
      </c>
      <c r="J699" s="13">
        <v>18435911.216989089</v>
      </c>
      <c r="K699" s="13">
        <v>3235305.9252070459</v>
      </c>
      <c r="L699" s="13">
        <v>924232.59630202281</v>
      </c>
      <c r="M699" s="13">
        <v>4625290.2912504477</v>
      </c>
      <c r="N699" s="13">
        <v>4155900.4764426225</v>
      </c>
      <c r="O699" s="13">
        <v>460688.33896813885</v>
      </c>
      <c r="P699" s="13">
        <v>2308877.8784191855</v>
      </c>
      <c r="Q699" s="13">
        <v>920993.34197297285</v>
      </c>
      <c r="R699" s="13">
        <v>931933.29127620358</v>
      </c>
      <c r="S699" s="13">
        <v>5092404.141678514</v>
      </c>
      <c r="T699" s="13">
        <v>5996424.2145913122</v>
      </c>
    </row>
    <row r="700" spans="1:20" x14ac:dyDescent="0.3">
      <c r="A700" s="7" t="s">
        <v>281</v>
      </c>
      <c r="B700" s="7" t="s">
        <v>1116</v>
      </c>
      <c r="C700" s="7">
        <v>1301</v>
      </c>
      <c r="D700" s="7" t="s">
        <v>8</v>
      </c>
      <c r="E700" s="7">
        <v>907</v>
      </c>
      <c r="F700" s="7">
        <v>131815</v>
      </c>
      <c r="G700" s="7" t="s">
        <v>1195</v>
      </c>
      <c r="H700" s="8" t="s">
        <v>1134</v>
      </c>
      <c r="I700" s="13">
        <v>922722.10517875303</v>
      </c>
      <c r="J700" s="13">
        <v>921795.56084945449</v>
      </c>
      <c r="K700" s="13">
        <v>924373.12148772739</v>
      </c>
      <c r="L700" s="13">
        <v>924232.59630202281</v>
      </c>
      <c r="M700" s="13">
        <v>925058.05825008953</v>
      </c>
      <c r="N700" s="13">
        <v>923533.43920947157</v>
      </c>
      <c r="O700" s="13">
        <v>921376.6779362777</v>
      </c>
      <c r="P700" s="13">
        <v>923551.15136767423</v>
      </c>
      <c r="Q700" s="13">
        <v>920993.34197297285</v>
      </c>
      <c r="R700" s="13">
        <v>1863866.5825524072</v>
      </c>
      <c r="S700" s="13">
        <v>1851783.3242467323</v>
      </c>
      <c r="T700" s="13">
        <v>1845053.6044896345</v>
      </c>
    </row>
    <row r="701" spans="1:20" x14ac:dyDescent="0.3">
      <c r="A701" s="7" t="s">
        <v>281</v>
      </c>
      <c r="B701" s="7" t="s">
        <v>1116</v>
      </c>
      <c r="C701" s="7">
        <v>1301</v>
      </c>
      <c r="D701" s="7" t="s">
        <v>8</v>
      </c>
      <c r="E701" s="7">
        <v>907</v>
      </c>
      <c r="F701" s="7">
        <v>131831</v>
      </c>
      <c r="G701" s="7" t="s">
        <v>1195</v>
      </c>
      <c r="H701" s="8" t="s">
        <v>1135</v>
      </c>
      <c r="I701" s="13">
        <v>461361.05258937652</v>
      </c>
      <c r="J701" s="13">
        <v>921795.56084945449</v>
      </c>
      <c r="K701" s="13">
        <v>462186.56074386369</v>
      </c>
      <c r="L701" s="13">
        <v>462116.2981510114</v>
      </c>
      <c r="M701" s="13">
        <v>462529.02912504476</v>
      </c>
      <c r="N701" s="13">
        <v>461766.71960473579</v>
      </c>
      <c r="O701" s="13">
        <v>460688.33896813885</v>
      </c>
      <c r="P701" s="13">
        <v>461775.57568383712</v>
      </c>
      <c r="Q701" s="13">
        <v>1381490.0129594593</v>
      </c>
      <c r="R701" s="13">
        <v>15842865.951695461</v>
      </c>
      <c r="S701" s="13">
        <v>2314729.1553084152</v>
      </c>
      <c r="T701" s="13">
        <v>3228843.8078568606</v>
      </c>
    </row>
    <row r="702" spans="1:20" x14ac:dyDescent="0.3">
      <c r="A702" s="7" t="s">
        <v>281</v>
      </c>
      <c r="B702" s="7" t="s">
        <v>1116</v>
      </c>
      <c r="C702" s="7">
        <v>1301</v>
      </c>
      <c r="D702" s="7" t="s">
        <v>8</v>
      </c>
      <c r="E702" s="7">
        <v>905</v>
      </c>
      <c r="F702" s="7" t="s">
        <v>1251</v>
      </c>
      <c r="G702" s="7" t="s">
        <v>1195</v>
      </c>
      <c r="H702" s="8" t="s">
        <v>1252</v>
      </c>
      <c r="I702" s="13">
        <v>922722.10517875303</v>
      </c>
      <c r="J702" s="13">
        <v>460897.78042472724</v>
      </c>
      <c r="K702" s="13">
        <v>462186.56074386369</v>
      </c>
      <c r="L702" s="13">
        <v>462116.2981510114</v>
      </c>
      <c r="M702" s="13">
        <v>462529.02912504476</v>
      </c>
      <c r="N702" s="13">
        <v>461766.71960473579</v>
      </c>
      <c r="O702" s="13">
        <v>460688.33896813885</v>
      </c>
      <c r="P702" s="13">
        <v>3232429.0297868596</v>
      </c>
      <c r="Q702" s="13">
        <v>3223476.6969054053</v>
      </c>
      <c r="R702" s="13">
        <v>4193699.8107429161</v>
      </c>
      <c r="S702" s="13">
        <v>1851783.3242467323</v>
      </c>
      <c r="T702" s="13">
        <v>2306317.0056120432</v>
      </c>
    </row>
    <row r="703" spans="1:20" x14ac:dyDescent="0.3">
      <c r="A703" s="7" t="s">
        <v>281</v>
      </c>
      <c r="B703" s="7" t="s">
        <v>1116</v>
      </c>
      <c r="C703" s="7">
        <v>1301</v>
      </c>
      <c r="D703" s="7" t="s">
        <v>1215</v>
      </c>
      <c r="E703" s="7">
        <v>907</v>
      </c>
      <c r="F703" s="7">
        <v>130024</v>
      </c>
      <c r="G703" s="7" t="s">
        <v>1195</v>
      </c>
      <c r="H703" s="8" t="s">
        <v>1136</v>
      </c>
      <c r="I703" s="13">
        <v>461361.05258937652</v>
      </c>
      <c r="J703" s="13">
        <v>921795.56084945449</v>
      </c>
      <c r="K703" s="13">
        <v>1386559.6822315911</v>
      </c>
      <c r="L703" s="13">
        <v>924232.59630202281</v>
      </c>
      <c r="M703" s="13">
        <v>925058.05825008953</v>
      </c>
      <c r="N703" s="13">
        <v>461766.71960473579</v>
      </c>
      <c r="O703" s="13">
        <v>460688.33896813885</v>
      </c>
      <c r="P703" s="13">
        <v>461775.57568383712</v>
      </c>
      <c r="Q703" s="13">
        <v>920993.34197297285</v>
      </c>
      <c r="R703" s="13">
        <v>1397899.9369143054</v>
      </c>
      <c r="S703" s="13">
        <v>1388837.4931850492</v>
      </c>
      <c r="T703" s="13">
        <v>1383790.2033672261</v>
      </c>
    </row>
    <row r="704" spans="1:20" x14ac:dyDescent="0.3">
      <c r="A704" s="7" t="s">
        <v>281</v>
      </c>
      <c r="B704" s="7" t="s">
        <v>1116</v>
      </c>
      <c r="C704" s="7">
        <v>1301</v>
      </c>
      <c r="D704" s="7" t="s">
        <v>936</v>
      </c>
      <c r="E704" s="7">
        <v>999</v>
      </c>
      <c r="F704" s="7" t="s">
        <v>936</v>
      </c>
      <c r="G704" s="7" t="s">
        <v>1195</v>
      </c>
      <c r="H704" s="8" t="s">
        <v>1117</v>
      </c>
      <c r="I704" s="13">
        <v>2768166.3155362592</v>
      </c>
      <c r="J704" s="13">
        <v>921795.56084945449</v>
      </c>
      <c r="K704" s="13">
        <v>1848746.2429754548</v>
      </c>
      <c r="L704" s="13">
        <v>3696930.3852080912</v>
      </c>
      <c r="M704" s="13">
        <v>1387587.0873751345</v>
      </c>
      <c r="N704" s="13">
        <v>8773567.6724899802</v>
      </c>
      <c r="O704" s="13">
        <v>5067571.7286495278</v>
      </c>
      <c r="P704" s="13">
        <v>923551.15136767423</v>
      </c>
      <c r="Q704" s="13">
        <v>460496.67098648642</v>
      </c>
      <c r="R704" s="13">
        <v>465966.64563810179</v>
      </c>
      <c r="S704" s="13">
        <v>3703566.6484934646</v>
      </c>
      <c r="T704" s="13">
        <v>3690107.208979269</v>
      </c>
    </row>
    <row r="705" spans="1:20" x14ac:dyDescent="0.3">
      <c r="A705" s="7" t="s">
        <v>281</v>
      </c>
      <c r="B705" s="7" t="s">
        <v>1116</v>
      </c>
      <c r="C705" s="7">
        <v>1301</v>
      </c>
      <c r="D705" s="7" t="s">
        <v>1216</v>
      </c>
      <c r="E705" s="7">
        <v>905</v>
      </c>
      <c r="F705" s="7">
        <v>110218</v>
      </c>
      <c r="G705" s="16" t="s">
        <v>1196</v>
      </c>
      <c r="H705" s="8" t="s">
        <v>1180</v>
      </c>
      <c r="I705" s="13">
        <v>922722.10517875303</v>
      </c>
      <c r="J705" s="13">
        <v>8757057.8280698173</v>
      </c>
      <c r="K705" s="13">
        <v>6932798.4111579554</v>
      </c>
      <c r="L705" s="13">
        <v>9704442.2611712404</v>
      </c>
      <c r="M705" s="13">
        <v>17576103.106751703</v>
      </c>
      <c r="N705" s="13">
        <v>18470668.784189433</v>
      </c>
      <c r="O705" s="13">
        <v>6910325.0845220834</v>
      </c>
      <c r="P705" s="13">
        <v>3694204.6054706969</v>
      </c>
      <c r="Q705" s="13">
        <v>17498873.497486483</v>
      </c>
      <c r="R705" s="13">
        <v>21434465.699352682</v>
      </c>
      <c r="S705" s="13">
        <v>14814266.593973858</v>
      </c>
      <c r="T705" s="13">
        <v>16605482.440406712</v>
      </c>
    </row>
    <row r="706" spans="1:20" x14ac:dyDescent="0.3">
      <c r="A706" s="7" t="s">
        <v>281</v>
      </c>
      <c r="B706" s="7" t="s">
        <v>1116</v>
      </c>
      <c r="C706" s="7">
        <v>1301</v>
      </c>
      <c r="D706" s="7" t="s">
        <v>1253</v>
      </c>
      <c r="E706" s="7">
        <v>907</v>
      </c>
      <c r="F706" s="7" t="s">
        <v>1253</v>
      </c>
      <c r="G706" s="16" t="s">
        <v>1196</v>
      </c>
      <c r="H706" s="8" t="s">
        <v>1137</v>
      </c>
      <c r="I706" s="13">
        <v>16147636.840628179</v>
      </c>
      <c r="J706" s="13">
        <v>1382693.3412741816</v>
      </c>
      <c r="K706" s="13">
        <v>2773119.3644631822</v>
      </c>
      <c r="L706" s="13">
        <v>9704442.2611712404</v>
      </c>
      <c r="M706" s="13">
        <v>6475406.407750627</v>
      </c>
      <c r="N706" s="13">
        <v>10620634.550908923</v>
      </c>
      <c r="O706" s="13">
        <v>11977896.81317161</v>
      </c>
      <c r="P706" s="13">
        <v>4617755.756838371</v>
      </c>
      <c r="Q706" s="13">
        <v>16577880.155513512</v>
      </c>
      <c r="R706" s="13">
        <v>11649166.140952544</v>
      </c>
      <c r="S706" s="13">
        <v>12962483.269727126</v>
      </c>
      <c r="T706" s="13">
        <v>13837902.03367226</v>
      </c>
    </row>
    <row r="707" spans="1:20" x14ac:dyDescent="0.3">
      <c r="A707" s="7" t="s">
        <v>281</v>
      </c>
      <c r="B707" s="7" t="s">
        <v>1116</v>
      </c>
      <c r="C707" s="7">
        <v>1301</v>
      </c>
      <c r="D707" s="7" t="s">
        <v>8</v>
      </c>
      <c r="E707" s="7">
        <v>907</v>
      </c>
      <c r="F707" s="7">
        <v>131464</v>
      </c>
      <c r="G707" s="16" t="s">
        <v>1196</v>
      </c>
      <c r="H707" s="8" t="s">
        <v>1138</v>
      </c>
      <c r="I707" s="13">
        <v>2306805.2629468828</v>
      </c>
      <c r="J707" s="13">
        <v>460897.78042472724</v>
      </c>
      <c r="K707" s="13">
        <v>462186.56074386369</v>
      </c>
      <c r="L707" s="13">
        <v>462116.2981510114</v>
      </c>
      <c r="M707" s="13">
        <v>462529.02912504476</v>
      </c>
      <c r="N707" s="13">
        <v>3232367.0372331506</v>
      </c>
      <c r="O707" s="13">
        <v>3224818.3727769721</v>
      </c>
      <c r="P707" s="13">
        <v>461775.57568383712</v>
      </c>
      <c r="Q707" s="13">
        <v>460496.67098648642</v>
      </c>
      <c r="R707" s="13">
        <v>931933.29127620358</v>
      </c>
      <c r="S707" s="13">
        <v>1851783.3242467323</v>
      </c>
      <c r="T707" s="13">
        <v>1845053.6044896345</v>
      </c>
    </row>
    <row r="708" spans="1:20" x14ac:dyDescent="0.3">
      <c r="A708" s="7" t="s">
        <v>281</v>
      </c>
      <c r="B708" s="7" t="s">
        <v>1116</v>
      </c>
      <c r="C708" s="7">
        <v>1301</v>
      </c>
      <c r="D708" s="7" t="s">
        <v>1255</v>
      </c>
      <c r="E708" s="7">
        <v>907</v>
      </c>
      <c r="F708" s="7">
        <v>131799</v>
      </c>
      <c r="G708" s="16" t="s">
        <v>1196</v>
      </c>
      <c r="H708" s="8" t="s">
        <v>1254</v>
      </c>
      <c r="I708" s="13">
        <v>1384083.1577681296</v>
      </c>
      <c r="J708" s="13">
        <v>1843591.121698909</v>
      </c>
      <c r="K708" s="13">
        <v>1848746.2429754548</v>
      </c>
      <c r="L708" s="13">
        <v>1386348.8944530343</v>
      </c>
      <c r="M708" s="13">
        <v>1387587.0873751345</v>
      </c>
      <c r="N708" s="13">
        <v>1385300.1588142074</v>
      </c>
      <c r="O708" s="13">
        <v>1382065.0169044167</v>
      </c>
      <c r="P708" s="13">
        <v>25397656.662611041</v>
      </c>
      <c r="Q708" s="13">
        <v>5525960.0518378373</v>
      </c>
      <c r="R708" s="13">
        <v>3261766.5194667126</v>
      </c>
      <c r="S708" s="13">
        <v>5092404.141678514</v>
      </c>
      <c r="T708" s="13">
        <v>5073897.4123464953</v>
      </c>
    </row>
    <row r="709" spans="1:20" x14ac:dyDescent="0.3">
      <c r="A709" s="7" t="s">
        <v>281</v>
      </c>
      <c r="B709" s="7" t="s">
        <v>1116</v>
      </c>
      <c r="C709" s="7">
        <v>1301</v>
      </c>
      <c r="D709" s="7" t="s">
        <v>8</v>
      </c>
      <c r="E709" s="7">
        <v>907</v>
      </c>
      <c r="F709" s="7">
        <v>131585</v>
      </c>
      <c r="G709" s="16" t="s">
        <v>1196</v>
      </c>
      <c r="H709" s="8" t="s">
        <v>1139</v>
      </c>
      <c r="I709" s="13">
        <v>2768166.3155362592</v>
      </c>
      <c r="J709" s="13">
        <v>1382693.3412741816</v>
      </c>
      <c r="K709" s="13">
        <v>5546238.7289263643</v>
      </c>
      <c r="L709" s="13">
        <v>924232.59630202281</v>
      </c>
      <c r="M709" s="13">
        <v>3700232.2330003581</v>
      </c>
      <c r="N709" s="13">
        <v>461766.71960473579</v>
      </c>
      <c r="O709" s="13">
        <v>2303441.6948406943</v>
      </c>
      <c r="P709" s="13">
        <v>2770653.4541030223</v>
      </c>
      <c r="Q709" s="13">
        <v>3683973.3678918914</v>
      </c>
      <c r="R709" s="13">
        <v>5591599.7476572217</v>
      </c>
      <c r="S709" s="13">
        <v>4166512.4795551477</v>
      </c>
      <c r="T709" s="13">
        <v>4151370.6101016779</v>
      </c>
    </row>
    <row r="710" spans="1:20" x14ac:dyDescent="0.3">
      <c r="A710" s="7" t="s">
        <v>281</v>
      </c>
      <c r="B710" s="7" t="s">
        <v>1116</v>
      </c>
      <c r="C710" s="7">
        <v>1301</v>
      </c>
      <c r="D710" s="7" t="s">
        <v>1217</v>
      </c>
      <c r="E710" s="7">
        <v>907</v>
      </c>
      <c r="F710" s="7">
        <v>130469</v>
      </c>
      <c r="G710" s="16" t="s">
        <v>1196</v>
      </c>
      <c r="H710" s="8" t="s">
        <v>1140</v>
      </c>
      <c r="I710" s="13">
        <v>461361.05258937652</v>
      </c>
      <c r="J710" s="13">
        <v>460897.78042472724</v>
      </c>
      <c r="K710" s="13">
        <v>3697492.4859509096</v>
      </c>
      <c r="L710" s="13">
        <v>462116.2981510114</v>
      </c>
      <c r="M710" s="13">
        <v>1850116.1165001791</v>
      </c>
      <c r="N710" s="13">
        <v>1385300.1588142074</v>
      </c>
      <c r="O710" s="13">
        <v>460688.33896813885</v>
      </c>
      <c r="P710" s="13">
        <v>2308877.8784191855</v>
      </c>
      <c r="Q710" s="13">
        <v>920993.34197297285</v>
      </c>
      <c r="R710" s="13">
        <v>5125633.10201912</v>
      </c>
      <c r="S710" s="13">
        <v>2314729.1553084152</v>
      </c>
      <c r="T710" s="13">
        <v>2306317.0056120432</v>
      </c>
    </row>
    <row r="711" spans="1:20" x14ac:dyDescent="0.3">
      <c r="A711" s="7" t="s">
        <v>281</v>
      </c>
      <c r="B711" s="7" t="s">
        <v>1116</v>
      </c>
      <c r="C711" s="7">
        <v>1301</v>
      </c>
      <c r="D711" s="7" t="s">
        <v>1217</v>
      </c>
      <c r="E711" s="7">
        <v>907</v>
      </c>
      <c r="F711" s="7">
        <v>130685</v>
      </c>
      <c r="G711" s="16" t="s">
        <v>1196</v>
      </c>
      <c r="H711" s="8" t="s">
        <v>1141</v>
      </c>
      <c r="I711" s="13">
        <v>1384083.1577681296</v>
      </c>
      <c r="J711" s="13">
        <v>1382693.3412741816</v>
      </c>
      <c r="K711" s="13">
        <v>462186.56074386369</v>
      </c>
      <c r="L711" s="13">
        <v>1386348.8944530343</v>
      </c>
      <c r="M711" s="13">
        <v>462529.02912504476</v>
      </c>
      <c r="N711" s="13">
        <v>1847066.8784189431</v>
      </c>
      <c r="O711" s="13">
        <v>2303441.6948406943</v>
      </c>
      <c r="P711" s="13">
        <v>1385326.7270515112</v>
      </c>
      <c r="Q711" s="13">
        <v>1381490.0129594593</v>
      </c>
      <c r="R711" s="13">
        <v>931933.29127620358</v>
      </c>
      <c r="S711" s="13">
        <v>1851783.3242467323</v>
      </c>
      <c r="T711" s="13">
        <v>1845053.6044896345</v>
      </c>
    </row>
    <row r="712" spans="1:20" x14ac:dyDescent="0.3">
      <c r="A712" s="7" t="s">
        <v>281</v>
      </c>
      <c r="B712" s="7" t="s">
        <v>1116</v>
      </c>
      <c r="C712" s="7">
        <v>1301</v>
      </c>
      <c r="D712" s="7" t="s">
        <v>1217</v>
      </c>
      <c r="E712" s="7">
        <v>907</v>
      </c>
      <c r="F712" s="7">
        <v>130516</v>
      </c>
      <c r="G712" s="16" t="s">
        <v>1196</v>
      </c>
      <c r="H712" s="8" t="s">
        <v>1142</v>
      </c>
      <c r="I712" s="13">
        <v>5074971.578483142</v>
      </c>
      <c r="J712" s="13">
        <v>2765386.6825483632</v>
      </c>
      <c r="K712" s="13">
        <v>4621865.6074386369</v>
      </c>
      <c r="L712" s="13">
        <v>22643698.609399557</v>
      </c>
      <c r="M712" s="13">
        <v>28676799.805752777</v>
      </c>
      <c r="N712" s="13">
        <v>11544167.990118396</v>
      </c>
      <c r="O712" s="13">
        <v>460688.33896813885</v>
      </c>
      <c r="P712" s="13">
        <v>3694204.6054706969</v>
      </c>
      <c r="Q712" s="13">
        <v>2762980.0259189187</v>
      </c>
      <c r="R712" s="13">
        <v>49392464.437638789</v>
      </c>
      <c r="S712" s="13">
        <v>18054887.411405642</v>
      </c>
      <c r="T712" s="13">
        <v>19373062.847141165</v>
      </c>
    </row>
    <row r="713" spans="1:20" x14ac:dyDescent="0.3">
      <c r="A713" s="7" t="s">
        <v>281</v>
      </c>
      <c r="B713" s="7" t="s">
        <v>1116</v>
      </c>
      <c r="C713" s="7">
        <v>1301</v>
      </c>
      <c r="D713" s="7" t="s">
        <v>8</v>
      </c>
      <c r="E713" s="7">
        <v>907</v>
      </c>
      <c r="F713" s="7">
        <v>131839</v>
      </c>
      <c r="G713" s="16" t="s">
        <v>1196</v>
      </c>
      <c r="H713" s="8" t="s">
        <v>1143</v>
      </c>
      <c r="I713" s="13">
        <v>461361.05258937652</v>
      </c>
      <c r="J713" s="13">
        <v>921795.56084945449</v>
      </c>
      <c r="K713" s="13">
        <v>924373.12148772739</v>
      </c>
      <c r="L713" s="13">
        <v>462116.2981510114</v>
      </c>
      <c r="M713" s="13">
        <v>925058.05825008953</v>
      </c>
      <c r="N713" s="13">
        <v>461766.71960473579</v>
      </c>
      <c r="O713" s="13">
        <v>460688.33896813885</v>
      </c>
      <c r="P713" s="13">
        <v>461775.57568383712</v>
      </c>
      <c r="Q713" s="13">
        <v>920993.34197297285</v>
      </c>
      <c r="R713" s="13">
        <v>931933.29127620358</v>
      </c>
      <c r="S713" s="13">
        <v>925891.66212336614</v>
      </c>
      <c r="T713" s="13">
        <v>1383790.2033672261</v>
      </c>
    </row>
    <row r="714" spans="1:20" x14ac:dyDescent="0.3">
      <c r="A714" s="7" t="s">
        <v>281</v>
      </c>
      <c r="B714" s="7" t="s">
        <v>1116</v>
      </c>
      <c r="C714" s="7">
        <v>1301</v>
      </c>
      <c r="D714" s="7" t="s">
        <v>8</v>
      </c>
      <c r="E714" s="7">
        <v>907</v>
      </c>
      <c r="F714" s="7">
        <v>131354</v>
      </c>
      <c r="G714" s="16" t="s">
        <v>1196</v>
      </c>
      <c r="H714" s="8" t="s">
        <v>1144</v>
      </c>
      <c r="I714" s="13">
        <v>461361.05258937652</v>
      </c>
      <c r="J714" s="13">
        <v>460897.78042472724</v>
      </c>
      <c r="K714" s="13">
        <v>462186.56074386369</v>
      </c>
      <c r="L714" s="13">
        <v>462116.2981510114</v>
      </c>
      <c r="M714" s="13">
        <v>462529.02912504476</v>
      </c>
      <c r="N714" s="13">
        <v>923533.43920947157</v>
      </c>
      <c r="O714" s="13">
        <v>921376.6779362777</v>
      </c>
      <c r="P714" s="13">
        <v>461775.57568383712</v>
      </c>
      <c r="Q714" s="13">
        <v>920993.34197297285</v>
      </c>
      <c r="R714" s="13">
        <v>1863866.5825524072</v>
      </c>
      <c r="S714" s="13">
        <v>925891.66212336614</v>
      </c>
      <c r="T714" s="13">
        <v>922526.80224481726</v>
      </c>
    </row>
    <row r="715" spans="1:20" x14ac:dyDescent="0.3">
      <c r="A715" s="7" t="s">
        <v>281</v>
      </c>
      <c r="B715" s="7" t="s">
        <v>1116</v>
      </c>
      <c r="C715" s="7">
        <v>1301</v>
      </c>
      <c r="D715" s="7" t="s">
        <v>8</v>
      </c>
      <c r="E715" s="7">
        <v>907</v>
      </c>
      <c r="F715" s="7">
        <v>131818</v>
      </c>
      <c r="G715" s="16" t="s">
        <v>1196</v>
      </c>
      <c r="H715" s="8" t="s">
        <v>1145</v>
      </c>
      <c r="I715" s="13">
        <v>461361.05258937652</v>
      </c>
      <c r="J715" s="13">
        <v>460897.78042472724</v>
      </c>
      <c r="K715" s="13">
        <v>462186.56074386369</v>
      </c>
      <c r="L715" s="13">
        <v>462116.2981510114</v>
      </c>
      <c r="M715" s="13">
        <v>462529.02912504476</v>
      </c>
      <c r="N715" s="13">
        <v>461766.71960473579</v>
      </c>
      <c r="O715" s="13">
        <v>460688.33896813885</v>
      </c>
      <c r="P715" s="13">
        <v>461775.57568383712</v>
      </c>
      <c r="Q715" s="13">
        <v>460496.67098648642</v>
      </c>
      <c r="R715" s="13">
        <v>465966.64563810179</v>
      </c>
      <c r="S715" s="13">
        <v>462945.83106168307</v>
      </c>
      <c r="T715" s="13">
        <v>461263.40112240863</v>
      </c>
    </row>
    <row r="716" spans="1:20" x14ac:dyDescent="0.3">
      <c r="A716" s="7" t="s">
        <v>281</v>
      </c>
      <c r="B716" s="7" t="s">
        <v>1116</v>
      </c>
      <c r="C716" s="7">
        <v>1301</v>
      </c>
      <c r="D716" s="7" t="s">
        <v>936</v>
      </c>
      <c r="E716" s="7">
        <v>999</v>
      </c>
      <c r="F716" s="7" t="s">
        <v>936</v>
      </c>
      <c r="G716" s="16" t="s">
        <v>1196</v>
      </c>
      <c r="H716" s="8" t="s">
        <v>1117</v>
      </c>
      <c r="I716" s="13">
        <v>9688582.1043769065</v>
      </c>
      <c r="J716" s="13">
        <v>13366035.63231709</v>
      </c>
      <c r="K716" s="13">
        <v>36512738.298765235</v>
      </c>
      <c r="L716" s="13">
        <v>15249837.838983376</v>
      </c>
      <c r="M716" s="13">
        <v>8788051.5533758514</v>
      </c>
      <c r="N716" s="13">
        <v>11544167.990118396</v>
      </c>
      <c r="O716" s="13">
        <v>10595831.796267195</v>
      </c>
      <c r="P716" s="13">
        <v>37403821.630390808</v>
      </c>
      <c r="Q716" s="13">
        <v>6446953.3938108105</v>
      </c>
      <c r="R716" s="13">
        <v>21434465.699352682</v>
      </c>
      <c r="S716" s="13">
        <v>23147291.553084154</v>
      </c>
      <c r="T716" s="13">
        <v>24908223.660610069</v>
      </c>
    </row>
    <row r="717" spans="1:20" x14ac:dyDescent="0.3">
      <c r="A717" s="7" t="s">
        <v>281</v>
      </c>
      <c r="B717" s="7" t="s">
        <v>1116</v>
      </c>
      <c r="C717" s="7">
        <v>1301</v>
      </c>
      <c r="D717" s="7" t="s">
        <v>1218</v>
      </c>
      <c r="E717" s="7">
        <v>913</v>
      </c>
      <c r="F717" s="7">
        <v>110896</v>
      </c>
      <c r="G717" s="7" t="s">
        <v>1197</v>
      </c>
      <c r="H717" s="8" t="s">
        <v>1181</v>
      </c>
      <c r="I717" s="13">
        <v>1384083.1577681296</v>
      </c>
      <c r="J717" s="13">
        <v>2765386.6825483632</v>
      </c>
      <c r="K717" s="13">
        <v>5084052.1681825006</v>
      </c>
      <c r="L717" s="13">
        <v>9242325.9630202278</v>
      </c>
      <c r="M717" s="13">
        <v>14338399.902876388</v>
      </c>
      <c r="N717" s="13">
        <v>6464734.0744663011</v>
      </c>
      <c r="O717" s="13">
        <v>921376.6779362777</v>
      </c>
      <c r="P717" s="13">
        <v>11544389.392095927</v>
      </c>
      <c r="Q717" s="13">
        <v>7828443.4067702694</v>
      </c>
      <c r="R717" s="13">
        <v>10717232.849676341</v>
      </c>
      <c r="S717" s="13">
        <v>9721862.4522953443</v>
      </c>
      <c r="T717" s="13">
        <v>10609058.225815399</v>
      </c>
    </row>
    <row r="718" spans="1:20" x14ac:dyDescent="0.3">
      <c r="A718" s="7" t="s">
        <v>281</v>
      </c>
      <c r="B718" s="7" t="s">
        <v>1116</v>
      </c>
      <c r="C718" s="7">
        <v>1301</v>
      </c>
      <c r="D718" s="7" t="s">
        <v>1219</v>
      </c>
      <c r="E718" s="7">
        <v>913</v>
      </c>
      <c r="F718" s="7">
        <v>110831</v>
      </c>
      <c r="G718" s="7" t="s">
        <v>1197</v>
      </c>
      <c r="H718" s="8" t="s">
        <v>1182</v>
      </c>
      <c r="I718" s="13">
        <v>922722.10517875303</v>
      </c>
      <c r="J718" s="13">
        <v>2765386.6825483632</v>
      </c>
      <c r="K718" s="13">
        <v>4621865.6074386369</v>
      </c>
      <c r="L718" s="13">
        <v>2772697.7889060685</v>
      </c>
      <c r="M718" s="13">
        <v>4625290.2912504477</v>
      </c>
      <c r="N718" s="13">
        <v>7850034.2332805088</v>
      </c>
      <c r="O718" s="13">
        <v>1382065.0169044167</v>
      </c>
      <c r="P718" s="13">
        <v>4617755.756838371</v>
      </c>
      <c r="Q718" s="13">
        <v>3223476.6969054053</v>
      </c>
      <c r="R718" s="13">
        <v>9785299.5584001373</v>
      </c>
      <c r="S718" s="13">
        <v>6018295.8038018802</v>
      </c>
      <c r="T718" s="13">
        <v>5996424.2145913122</v>
      </c>
    </row>
    <row r="719" spans="1:20" x14ac:dyDescent="0.3">
      <c r="A719" s="7" t="s">
        <v>281</v>
      </c>
      <c r="B719" s="7" t="s">
        <v>1116</v>
      </c>
      <c r="C719" s="7">
        <v>1301</v>
      </c>
      <c r="D719" s="7" t="s">
        <v>1256</v>
      </c>
      <c r="E719" s="7">
        <v>913</v>
      </c>
      <c r="F719" s="7">
        <v>111377</v>
      </c>
      <c r="G719" s="7" t="s">
        <v>1197</v>
      </c>
      <c r="H719" s="8" t="s">
        <v>1183</v>
      </c>
      <c r="I719" s="13">
        <v>922722.10517875303</v>
      </c>
      <c r="J719" s="13">
        <v>1382693.3412741816</v>
      </c>
      <c r="K719" s="13">
        <v>1848746.2429754548</v>
      </c>
      <c r="L719" s="13">
        <v>5545395.5778121371</v>
      </c>
      <c r="M719" s="13">
        <v>7400464.4660007162</v>
      </c>
      <c r="N719" s="13">
        <v>4617667.1960473582</v>
      </c>
      <c r="O719" s="13">
        <v>1842753.3558725554</v>
      </c>
      <c r="P719" s="13">
        <v>2308877.8784191855</v>
      </c>
      <c r="Q719" s="13">
        <v>1381490.0129594593</v>
      </c>
      <c r="R719" s="13">
        <v>5125633.10201912</v>
      </c>
      <c r="S719" s="13">
        <v>4629458.3106168304</v>
      </c>
      <c r="T719" s="13">
        <v>4612634.0112240864</v>
      </c>
    </row>
    <row r="720" spans="1:20" x14ac:dyDescent="0.3">
      <c r="A720" s="7" t="s">
        <v>281</v>
      </c>
      <c r="B720" s="7" t="s">
        <v>1116</v>
      </c>
      <c r="C720" s="7">
        <v>1301</v>
      </c>
      <c r="D720" s="7" t="s">
        <v>1258</v>
      </c>
      <c r="E720" s="7">
        <v>913</v>
      </c>
      <c r="F720" s="7">
        <v>111193</v>
      </c>
      <c r="G720" s="7" t="s">
        <v>1197</v>
      </c>
      <c r="H720" s="8" t="s">
        <v>1257</v>
      </c>
      <c r="I720" s="13">
        <v>1384083.1577681296</v>
      </c>
      <c r="J720" s="13">
        <v>1843591.121698909</v>
      </c>
      <c r="K720" s="13">
        <v>2773119.3644631822</v>
      </c>
      <c r="L720" s="13">
        <v>462116.2981510114</v>
      </c>
      <c r="M720" s="13">
        <v>1850116.1165001791</v>
      </c>
      <c r="N720" s="13">
        <v>2308833.5980236791</v>
      </c>
      <c r="O720" s="13">
        <v>2303441.6948406943</v>
      </c>
      <c r="P720" s="13">
        <v>6464858.0595737193</v>
      </c>
      <c r="Q720" s="13">
        <v>1381490.0129594593</v>
      </c>
      <c r="R720" s="13">
        <v>8853366.2671239339</v>
      </c>
      <c r="S720" s="13">
        <v>5092404.141678514</v>
      </c>
      <c r="T720" s="13">
        <v>5535160.8134689042</v>
      </c>
    </row>
    <row r="721" spans="1:20" x14ac:dyDescent="0.3">
      <c r="A721" s="7" t="s">
        <v>281</v>
      </c>
      <c r="B721" s="7" t="s">
        <v>1116</v>
      </c>
      <c r="C721" s="7">
        <v>1301</v>
      </c>
      <c r="D721" s="7" t="s">
        <v>1259</v>
      </c>
      <c r="E721" s="7">
        <v>913</v>
      </c>
      <c r="F721" s="7">
        <v>110173</v>
      </c>
      <c r="G721" s="7" t="s">
        <v>1197</v>
      </c>
      <c r="H721" s="8" t="s">
        <v>1184</v>
      </c>
      <c r="I721" s="13">
        <v>461361.05258937652</v>
      </c>
      <c r="J721" s="13">
        <v>2765386.6825483632</v>
      </c>
      <c r="K721" s="13">
        <v>924373.12148772739</v>
      </c>
      <c r="L721" s="13">
        <v>3234814.0870570797</v>
      </c>
      <c r="M721" s="13">
        <v>3237703.2038753135</v>
      </c>
      <c r="N721" s="13">
        <v>1847066.8784189431</v>
      </c>
      <c r="O721" s="13">
        <v>2764130.0338088335</v>
      </c>
      <c r="P721" s="13">
        <v>461775.57568383712</v>
      </c>
      <c r="Q721" s="13">
        <v>1381490.0129594593</v>
      </c>
      <c r="R721" s="13">
        <v>5125633.10201912</v>
      </c>
      <c r="S721" s="13">
        <v>3240620.8174317814</v>
      </c>
      <c r="T721" s="13">
        <v>3228843.8078568606</v>
      </c>
    </row>
    <row r="722" spans="1:20" x14ac:dyDescent="0.3">
      <c r="A722" s="7" t="s">
        <v>281</v>
      </c>
      <c r="B722" s="7" t="s">
        <v>1116</v>
      </c>
      <c r="C722" s="7">
        <v>1301</v>
      </c>
      <c r="D722" s="7" t="s">
        <v>1260</v>
      </c>
      <c r="E722" s="7">
        <v>913</v>
      </c>
      <c r="F722" s="7">
        <v>110180</v>
      </c>
      <c r="G722" s="7" t="s">
        <v>1197</v>
      </c>
      <c r="H722" s="8" t="s">
        <v>1185</v>
      </c>
      <c r="I722" s="13">
        <v>461361.05258937652</v>
      </c>
      <c r="J722" s="13">
        <v>460897.78042472724</v>
      </c>
      <c r="K722" s="13">
        <v>2773119.3644631822</v>
      </c>
      <c r="L722" s="13">
        <v>1386348.8944530343</v>
      </c>
      <c r="M722" s="13">
        <v>2775174.1747502689</v>
      </c>
      <c r="N722" s="13">
        <v>461766.71960473579</v>
      </c>
      <c r="O722" s="13">
        <v>460688.33896813885</v>
      </c>
      <c r="P722" s="13">
        <v>461775.57568383712</v>
      </c>
      <c r="Q722" s="13">
        <v>460496.67098648642</v>
      </c>
      <c r="R722" s="13">
        <v>2329833.2281905091</v>
      </c>
      <c r="S722" s="13">
        <v>1851783.3242467323</v>
      </c>
      <c r="T722" s="13">
        <v>1845053.6044896345</v>
      </c>
    </row>
    <row r="723" spans="1:20" x14ac:dyDescent="0.3">
      <c r="A723" s="7" t="s">
        <v>281</v>
      </c>
      <c r="B723" s="7" t="s">
        <v>1116</v>
      </c>
      <c r="C723" s="7">
        <v>1301</v>
      </c>
      <c r="D723" s="7" t="s">
        <v>936</v>
      </c>
      <c r="E723" s="7">
        <v>913</v>
      </c>
      <c r="F723" s="7" t="s">
        <v>936</v>
      </c>
      <c r="G723" s="7" t="s">
        <v>1197</v>
      </c>
      <c r="H723" s="8" t="s">
        <v>1117</v>
      </c>
      <c r="I723" s="13">
        <v>1845444.2103575061</v>
      </c>
      <c r="J723" s="13">
        <v>4148080.0238225451</v>
      </c>
      <c r="K723" s="13">
        <v>5084052.1681825006</v>
      </c>
      <c r="L723" s="13">
        <v>6469628.1741141593</v>
      </c>
      <c r="M723" s="13">
        <v>5550348.3495005378</v>
      </c>
      <c r="N723" s="13">
        <v>11544167.990118396</v>
      </c>
      <c r="O723" s="13">
        <v>460688.33896813885</v>
      </c>
      <c r="P723" s="13">
        <v>7850184.7866252307</v>
      </c>
      <c r="Q723" s="13">
        <v>10130926.761702701</v>
      </c>
      <c r="R723" s="13">
        <v>7921432.9758477304</v>
      </c>
      <c r="S723" s="13">
        <v>8795970.790171979</v>
      </c>
      <c r="T723" s="13">
        <v>9225268.0224481728</v>
      </c>
    </row>
    <row r="724" spans="1:20" x14ac:dyDescent="0.3">
      <c r="A724" s="7" t="s">
        <v>281</v>
      </c>
      <c r="B724" s="7" t="s">
        <v>1116</v>
      </c>
      <c r="C724" s="7">
        <v>1301</v>
      </c>
      <c r="D724" s="7" t="s">
        <v>1066</v>
      </c>
      <c r="E724" s="7">
        <v>907</v>
      </c>
      <c r="F724" s="7">
        <v>131602</v>
      </c>
      <c r="G724" s="7" t="s">
        <v>1197</v>
      </c>
      <c r="H724" s="8" t="s">
        <v>1146</v>
      </c>
      <c r="I724" s="13">
        <v>1384083.1577681296</v>
      </c>
      <c r="J724" s="13">
        <v>921795.56084945449</v>
      </c>
      <c r="K724" s="13">
        <v>924373.12148772739</v>
      </c>
      <c r="L724" s="13">
        <v>462116.2981510114</v>
      </c>
      <c r="M724" s="13">
        <v>10638167.66987603</v>
      </c>
      <c r="N724" s="13">
        <v>461766.71960473579</v>
      </c>
      <c r="O724" s="13">
        <v>6910325.0845220834</v>
      </c>
      <c r="P724" s="13">
        <v>2770653.4541030223</v>
      </c>
      <c r="Q724" s="13">
        <v>1381490.0129594593</v>
      </c>
      <c r="R724" s="13">
        <v>1397899.9369143054</v>
      </c>
      <c r="S724" s="13">
        <v>3703566.6484934646</v>
      </c>
      <c r="T724" s="13">
        <v>4151370.6101016779</v>
      </c>
    </row>
    <row r="725" spans="1:20" x14ac:dyDescent="0.3">
      <c r="A725" s="7" t="s">
        <v>281</v>
      </c>
      <c r="B725" s="7" t="s">
        <v>1116</v>
      </c>
      <c r="C725" s="7">
        <v>1301</v>
      </c>
      <c r="D725" s="7" t="s">
        <v>936</v>
      </c>
      <c r="E725" s="7">
        <v>917</v>
      </c>
      <c r="F725" s="7" t="s">
        <v>936</v>
      </c>
      <c r="G725" s="7" t="s">
        <v>1197</v>
      </c>
      <c r="H725" s="8" t="s">
        <v>1117</v>
      </c>
      <c r="I725" s="13">
        <v>1845444.2103575061</v>
      </c>
      <c r="J725" s="13">
        <v>1843591.121698909</v>
      </c>
      <c r="K725" s="13">
        <v>1848746.2429754548</v>
      </c>
      <c r="L725" s="13">
        <v>1848465.1926040456</v>
      </c>
      <c r="M725" s="13">
        <v>1850116.1165001791</v>
      </c>
      <c r="N725" s="13">
        <v>1847066.8784189431</v>
      </c>
      <c r="O725" s="13">
        <v>1842753.3558725554</v>
      </c>
      <c r="P725" s="13">
        <v>1847102.3027353485</v>
      </c>
      <c r="Q725" s="13">
        <v>1841986.6839459457</v>
      </c>
      <c r="R725" s="13">
        <v>1863866.5825524072</v>
      </c>
      <c r="S725" s="13">
        <v>1851783.3242467323</v>
      </c>
      <c r="T725" s="13">
        <v>1845053.6044896345</v>
      </c>
    </row>
    <row r="726" spans="1:20" x14ac:dyDescent="0.3">
      <c r="A726" s="7" t="s">
        <v>281</v>
      </c>
      <c r="B726" s="7" t="s">
        <v>1116</v>
      </c>
      <c r="C726" s="7">
        <v>1301</v>
      </c>
      <c r="D726" s="7" t="s">
        <v>1220</v>
      </c>
      <c r="E726" s="7">
        <v>905</v>
      </c>
      <c r="F726" s="7">
        <v>250015</v>
      </c>
      <c r="G726" s="7" t="s">
        <v>1197</v>
      </c>
      <c r="H726" s="8" t="s">
        <v>1147</v>
      </c>
      <c r="I726" s="13">
        <v>461361.05258937652</v>
      </c>
      <c r="J726" s="13">
        <v>460897.78042472724</v>
      </c>
      <c r="K726" s="13">
        <v>462186.56074386369</v>
      </c>
      <c r="L726" s="13">
        <v>462116.2981510114</v>
      </c>
      <c r="M726" s="13">
        <v>925058.05825008953</v>
      </c>
      <c r="N726" s="13">
        <v>923533.43920947157</v>
      </c>
      <c r="O726" s="13">
        <v>921376.6779362777</v>
      </c>
      <c r="P726" s="13">
        <v>923551.15136767423</v>
      </c>
      <c r="Q726" s="13">
        <v>920993.34197297285</v>
      </c>
      <c r="R726" s="13">
        <v>931933.29127620358</v>
      </c>
      <c r="S726" s="13">
        <v>925891.66212336614</v>
      </c>
      <c r="T726" s="13">
        <v>2306317.0056120432</v>
      </c>
    </row>
    <row r="727" spans="1:20" x14ac:dyDescent="0.3">
      <c r="A727" s="7" t="s">
        <v>281</v>
      </c>
      <c r="B727" s="7" t="s">
        <v>1116</v>
      </c>
      <c r="C727" s="7">
        <v>1301</v>
      </c>
      <c r="D727" s="7" t="s">
        <v>1262</v>
      </c>
      <c r="E727" s="7">
        <v>905</v>
      </c>
      <c r="F727" s="7">
        <v>250157</v>
      </c>
      <c r="G727" s="7" t="s">
        <v>1197</v>
      </c>
      <c r="H727" s="8" t="s">
        <v>1148</v>
      </c>
      <c r="I727" s="13">
        <v>3690888.4207150121</v>
      </c>
      <c r="J727" s="13">
        <v>3687182.2433978179</v>
      </c>
      <c r="K727" s="13">
        <v>2773119.3644631822</v>
      </c>
      <c r="L727" s="13">
        <v>3234814.0870570797</v>
      </c>
      <c r="M727" s="13">
        <v>2775174.1747502689</v>
      </c>
      <c r="N727" s="13">
        <v>2770600.3176284148</v>
      </c>
      <c r="O727" s="13">
        <v>2764130.0338088335</v>
      </c>
      <c r="P727" s="13">
        <v>2770653.4541030223</v>
      </c>
      <c r="Q727" s="13">
        <v>2762980.0259189187</v>
      </c>
      <c r="R727" s="13">
        <v>2795799.8738286109</v>
      </c>
      <c r="S727" s="13">
        <v>3703566.6484934646</v>
      </c>
      <c r="T727" s="13">
        <v>4612634.0112240864</v>
      </c>
    </row>
    <row r="728" spans="1:20" x14ac:dyDescent="0.3">
      <c r="A728" s="7" t="s">
        <v>281</v>
      </c>
      <c r="B728" s="7" t="s">
        <v>1116</v>
      </c>
      <c r="C728" s="7">
        <v>1301</v>
      </c>
      <c r="D728" s="7" t="s">
        <v>1220</v>
      </c>
      <c r="E728" s="7">
        <v>905</v>
      </c>
      <c r="F728" s="7">
        <v>130754</v>
      </c>
      <c r="G728" s="7" t="s">
        <v>1197</v>
      </c>
      <c r="H728" s="8" t="s">
        <v>1246</v>
      </c>
      <c r="I728" s="13">
        <v>184544.42103575062</v>
      </c>
      <c r="J728" s="13">
        <v>184359.1121698909</v>
      </c>
      <c r="K728" s="13">
        <v>2773119.3644631822</v>
      </c>
      <c r="L728" s="13">
        <v>184846.51926040457</v>
      </c>
      <c r="M728" s="13">
        <v>185011.61165001791</v>
      </c>
      <c r="N728" s="13">
        <v>184706.68784189434</v>
      </c>
      <c r="O728" s="13">
        <v>184275.33558725554</v>
      </c>
      <c r="P728" s="13">
        <v>184710.23027353483</v>
      </c>
      <c r="Q728" s="13">
        <v>184198.66839459457</v>
      </c>
      <c r="R728" s="13">
        <v>186386.65825524073</v>
      </c>
      <c r="S728" s="13">
        <v>185178.33242467322</v>
      </c>
      <c r="T728" s="13">
        <v>184505.36044896347</v>
      </c>
    </row>
    <row r="729" spans="1:20" x14ac:dyDescent="0.3">
      <c r="A729" s="7" t="s">
        <v>281</v>
      </c>
      <c r="B729" s="7" t="s">
        <v>1116</v>
      </c>
      <c r="C729" s="7">
        <v>1301</v>
      </c>
      <c r="D729" s="7" t="s">
        <v>1221</v>
      </c>
      <c r="E729" s="7">
        <v>913</v>
      </c>
      <c r="F729" s="7">
        <v>111334</v>
      </c>
      <c r="G729" s="7" t="s">
        <v>1197</v>
      </c>
      <c r="H729" s="8" t="s">
        <v>1149</v>
      </c>
      <c r="I729" s="13">
        <v>2306805.2629468828</v>
      </c>
      <c r="J729" s="13">
        <v>2304488.9021236361</v>
      </c>
      <c r="K729" s="13">
        <v>2773119.3644631822</v>
      </c>
      <c r="L729" s="13">
        <v>3234814.0870570797</v>
      </c>
      <c r="M729" s="13">
        <v>3237703.2038753135</v>
      </c>
      <c r="N729" s="13">
        <v>3232367.0372331506</v>
      </c>
      <c r="O729" s="13">
        <v>3224818.3727769721</v>
      </c>
      <c r="P729" s="13">
        <v>3232429.0297868596</v>
      </c>
      <c r="Q729" s="13">
        <v>3223476.6969054053</v>
      </c>
      <c r="R729" s="13">
        <v>3261766.5194667126</v>
      </c>
      <c r="S729" s="13">
        <v>3240620.8174317814</v>
      </c>
      <c r="T729" s="13">
        <v>3228843.8078568606</v>
      </c>
    </row>
    <row r="730" spans="1:20" x14ac:dyDescent="0.3">
      <c r="A730" s="7" t="s">
        <v>281</v>
      </c>
      <c r="B730" s="7" t="s">
        <v>1116</v>
      </c>
      <c r="C730" s="7">
        <v>1301</v>
      </c>
      <c r="D730" s="7" t="s">
        <v>936</v>
      </c>
      <c r="E730" s="7">
        <v>905</v>
      </c>
      <c r="F730" s="7">
        <v>370381</v>
      </c>
      <c r="G730" s="7" t="s">
        <v>1197</v>
      </c>
      <c r="H730" s="8" t="s">
        <v>1150</v>
      </c>
      <c r="I730" s="13">
        <v>1845444.2103575061</v>
      </c>
      <c r="J730" s="13">
        <v>1843591.121698909</v>
      </c>
      <c r="K730" s="13">
        <v>1848746.2429754548</v>
      </c>
      <c r="L730" s="13">
        <v>1848465.1926040456</v>
      </c>
      <c r="M730" s="13">
        <v>1850116.1165001791</v>
      </c>
      <c r="N730" s="13">
        <v>1847066.8784189431</v>
      </c>
      <c r="O730" s="13">
        <v>1842753.3558725554</v>
      </c>
      <c r="P730" s="13">
        <v>1847102.3027353485</v>
      </c>
      <c r="Q730" s="13">
        <v>1841986.6839459457</v>
      </c>
      <c r="R730" s="13">
        <v>1863866.5825524072</v>
      </c>
      <c r="S730" s="13">
        <v>1851783.3242467323</v>
      </c>
      <c r="T730" s="13">
        <v>1845053.6044896345</v>
      </c>
    </row>
    <row r="731" spans="1:20" x14ac:dyDescent="0.3">
      <c r="A731" s="7" t="s">
        <v>281</v>
      </c>
      <c r="B731" s="7" t="s">
        <v>1116</v>
      </c>
      <c r="C731" s="7">
        <v>1301</v>
      </c>
      <c r="D731" s="7" t="s">
        <v>1222</v>
      </c>
      <c r="E731" s="7">
        <v>905</v>
      </c>
      <c r="F731" s="7" t="s">
        <v>1190</v>
      </c>
      <c r="G731" s="7" t="s">
        <v>1197</v>
      </c>
      <c r="H731" s="8" t="s">
        <v>1151</v>
      </c>
      <c r="I731" s="13">
        <v>4613610.5258937655</v>
      </c>
      <c r="J731" s="13">
        <v>4608977.8042472722</v>
      </c>
      <c r="K731" s="13">
        <v>4621865.6074386369</v>
      </c>
      <c r="L731" s="13">
        <v>4621162.9815101139</v>
      </c>
      <c r="M731" s="13">
        <v>4625290.2912504477</v>
      </c>
      <c r="N731" s="13">
        <v>5541200.6352568297</v>
      </c>
      <c r="O731" s="13">
        <v>5528260.0676176669</v>
      </c>
      <c r="P731" s="13">
        <v>4617755.756838371</v>
      </c>
      <c r="Q731" s="13">
        <v>4604966.7098648641</v>
      </c>
      <c r="R731" s="13">
        <v>4659666.4563810183</v>
      </c>
      <c r="S731" s="13">
        <v>4629458.3106168304</v>
      </c>
      <c r="T731" s="13">
        <v>4612634.0112240864</v>
      </c>
    </row>
    <row r="732" spans="1:20" x14ac:dyDescent="0.3">
      <c r="A732" s="7" t="s">
        <v>281</v>
      </c>
      <c r="B732" s="7" t="s">
        <v>1116</v>
      </c>
      <c r="C732" s="7">
        <v>1301</v>
      </c>
      <c r="D732" s="7" t="s">
        <v>1223</v>
      </c>
      <c r="E732" s="7">
        <v>905</v>
      </c>
      <c r="F732" s="7">
        <v>250131</v>
      </c>
      <c r="G732" s="7" t="s">
        <v>1197</v>
      </c>
      <c r="H732" s="8" t="s">
        <v>1152</v>
      </c>
      <c r="I732" s="13">
        <v>461361.05258937652</v>
      </c>
      <c r="J732" s="13">
        <v>460897.78042472724</v>
      </c>
      <c r="K732" s="13">
        <v>462186.56074386369</v>
      </c>
      <c r="L732" s="13">
        <v>462116.2981510114</v>
      </c>
      <c r="M732" s="13">
        <v>925058.05825008953</v>
      </c>
      <c r="N732" s="13">
        <v>923533.43920947157</v>
      </c>
      <c r="O732" s="13">
        <v>921376.6779362777</v>
      </c>
      <c r="P732" s="13">
        <v>923551.15136767423</v>
      </c>
      <c r="Q732" s="13">
        <v>920993.34197297285</v>
      </c>
      <c r="R732" s="13">
        <v>931933.29127620358</v>
      </c>
      <c r="S732" s="13">
        <v>925891.66212336614</v>
      </c>
      <c r="T732" s="13">
        <v>922526.80224481726</v>
      </c>
    </row>
    <row r="733" spans="1:20" x14ac:dyDescent="0.3">
      <c r="A733" s="7" t="s">
        <v>281</v>
      </c>
      <c r="B733" s="7" t="s">
        <v>1116</v>
      </c>
      <c r="C733" s="7">
        <v>1301</v>
      </c>
      <c r="D733" s="7" t="s">
        <v>1220</v>
      </c>
      <c r="E733" s="7">
        <v>905</v>
      </c>
      <c r="F733" s="7">
        <v>250141</v>
      </c>
      <c r="G733" s="7" t="s">
        <v>1197</v>
      </c>
      <c r="H733" s="8" t="s">
        <v>1153</v>
      </c>
      <c r="I733" s="13">
        <v>461361.05258937652</v>
      </c>
      <c r="J733" s="13">
        <v>460897.78042472724</v>
      </c>
      <c r="K733" s="13">
        <v>462186.56074386369</v>
      </c>
      <c r="L733" s="13">
        <v>462116.2981510114</v>
      </c>
      <c r="M733" s="13">
        <v>462529.02912504476</v>
      </c>
      <c r="N733" s="13">
        <v>461766.71960473579</v>
      </c>
      <c r="O733" s="13">
        <v>460688.33896813885</v>
      </c>
      <c r="P733" s="13">
        <v>461775.57568383712</v>
      </c>
      <c r="Q733" s="13">
        <v>460496.67098648642</v>
      </c>
      <c r="R733" s="13">
        <v>465966.64563810179</v>
      </c>
      <c r="S733" s="13">
        <v>462945.83106168307</v>
      </c>
      <c r="T733" s="13">
        <v>461263.40112240863</v>
      </c>
    </row>
    <row r="734" spans="1:20" x14ac:dyDescent="0.3">
      <c r="A734" s="7" t="s">
        <v>281</v>
      </c>
      <c r="B734" s="7" t="s">
        <v>1116</v>
      </c>
      <c r="C734" s="7">
        <v>1301</v>
      </c>
      <c r="D734" s="7" t="s">
        <v>8</v>
      </c>
      <c r="E734" s="7">
        <v>913</v>
      </c>
      <c r="F734" s="7">
        <v>111472</v>
      </c>
      <c r="G734" s="7" t="s">
        <v>1197</v>
      </c>
      <c r="H734" s="8" t="s">
        <v>1154</v>
      </c>
      <c r="I734" s="13">
        <v>0</v>
      </c>
      <c r="J734" s="13">
        <v>0</v>
      </c>
      <c r="K734" s="13">
        <v>462186.56074386369</v>
      </c>
      <c r="L734" s="13">
        <v>462116.2981510114</v>
      </c>
      <c r="M734" s="13">
        <v>0</v>
      </c>
      <c r="N734" s="13">
        <v>461766.71960473579</v>
      </c>
      <c r="O734" s="13">
        <v>460688.33896813885</v>
      </c>
      <c r="P734" s="13">
        <v>461775.57568383712</v>
      </c>
      <c r="Q734" s="13">
        <v>0</v>
      </c>
      <c r="R734" s="13">
        <v>465966.64563810179</v>
      </c>
      <c r="S734" s="13">
        <v>462945.83106168307</v>
      </c>
      <c r="T734" s="13">
        <v>461263.40112240863</v>
      </c>
    </row>
    <row r="735" spans="1:20" x14ac:dyDescent="0.3">
      <c r="A735" s="7" t="s">
        <v>281</v>
      </c>
      <c r="B735" s="7" t="s">
        <v>1116</v>
      </c>
      <c r="C735" s="7">
        <v>1301</v>
      </c>
      <c r="D735" s="7" t="s">
        <v>1220</v>
      </c>
      <c r="E735" s="7">
        <v>905</v>
      </c>
      <c r="F735" s="7">
        <v>250082</v>
      </c>
      <c r="G735" s="7" t="s">
        <v>1197</v>
      </c>
      <c r="H735" s="8" t="s">
        <v>1155</v>
      </c>
      <c r="I735" s="13">
        <v>461361.05258937652</v>
      </c>
      <c r="J735" s="13">
        <v>460897.78042472724</v>
      </c>
      <c r="K735" s="13">
        <v>462186.56074386369</v>
      </c>
      <c r="L735" s="13">
        <v>462116.2981510114</v>
      </c>
      <c r="M735" s="13">
        <v>462529.02912504476</v>
      </c>
      <c r="N735" s="13">
        <v>461766.71960473579</v>
      </c>
      <c r="O735" s="13">
        <v>460688.33896813885</v>
      </c>
      <c r="P735" s="13">
        <v>461775.57568383712</v>
      </c>
      <c r="Q735" s="13">
        <v>460496.67098648642</v>
      </c>
      <c r="R735" s="13">
        <v>465966.64563810179</v>
      </c>
      <c r="S735" s="13">
        <v>462945.83106168307</v>
      </c>
      <c r="T735" s="13">
        <v>461263.40112240863</v>
      </c>
    </row>
    <row r="736" spans="1:20" x14ac:dyDescent="0.3">
      <c r="A736" s="7" t="s">
        <v>281</v>
      </c>
      <c r="B736" s="7" t="s">
        <v>1116</v>
      </c>
      <c r="C736" s="7">
        <v>1301</v>
      </c>
      <c r="D736" s="7" t="s">
        <v>8</v>
      </c>
      <c r="E736" s="7">
        <v>905</v>
      </c>
      <c r="F736" s="7">
        <v>250139</v>
      </c>
      <c r="G736" s="7" t="s">
        <v>1197</v>
      </c>
      <c r="H736" s="8" t="s">
        <v>1156</v>
      </c>
      <c r="I736" s="13">
        <v>461361.05258937652</v>
      </c>
      <c r="J736" s="13">
        <v>460897.78042472724</v>
      </c>
      <c r="K736" s="13">
        <v>462186.56074386369</v>
      </c>
      <c r="L736" s="13">
        <v>462116.2981510114</v>
      </c>
      <c r="M736" s="13">
        <v>462529.02912504476</v>
      </c>
      <c r="N736" s="13">
        <v>461766.71960473579</v>
      </c>
      <c r="O736" s="13">
        <v>460688.33896813885</v>
      </c>
      <c r="P736" s="13">
        <v>461775.57568383712</v>
      </c>
      <c r="Q736" s="13">
        <v>460496.67098648642</v>
      </c>
      <c r="R736" s="13">
        <v>465966.64563810179</v>
      </c>
      <c r="S736" s="13">
        <v>462945.83106168307</v>
      </c>
      <c r="T736" s="13">
        <v>461263.40112240863</v>
      </c>
    </row>
    <row r="737" spans="1:20" x14ac:dyDescent="0.3">
      <c r="A737" s="7" t="s">
        <v>281</v>
      </c>
      <c r="B737" s="7" t="s">
        <v>1116</v>
      </c>
      <c r="C737" s="7">
        <v>1301</v>
      </c>
      <c r="D737" s="7" t="s">
        <v>8</v>
      </c>
      <c r="E737" s="7">
        <v>913</v>
      </c>
      <c r="F737" s="7">
        <v>130888</v>
      </c>
      <c r="G737" s="7" t="s">
        <v>1197</v>
      </c>
      <c r="H737" s="8" t="s">
        <v>1157</v>
      </c>
      <c r="I737" s="13">
        <v>461361.05258937652</v>
      </c>
      <c r="J737" s="13">
        <v>460897.78042472724</v>
      </c>
      <c r="K737" s="13">
        <v>462186.56074386369</v>
      </c>
      <c r="L737" s="13">
        <v>462116.2981510114</v>
      </c>
      <c r="M737" s="13">
        <v>462529.02912504476</v>
      </c>
      <c r="N737" s="13">
        <v>461766.71960473579</v>
      </c>
      <c r="O737" s="13">
        <v>460688.33896813885</v>
      </c>
      <c r="P737" s="13">
        <v>461775.57568383712</v>
      </c>
      <c r="Q737" s="13">
        <v>460496.67098648642</v>
      </c>
      <c r="R737" s="13">
        <v>465966.64563810179</v>
      </c>
      <c r="S737" s="13">
        <v>462945.83106168307</v>
      </c>
      <c r="T737" s="13">
        <v>461263.40112240863</v>
      </c>
    </row>
    <row r="738" spans="1:20" x14ac:dyDescent="0.3">
      <c r="A738" s="7" t="s">
        <v>281</v>
      </c>
      <c r="B738" s="7" t="s">
        <v>1116</v>
      </c>
      <c r="C738" s="7">
        <v>1301</v>
      </c>
      <c r="D738" s="7" t="s">
        <v>8</v>
      </c>
      <c r="E738" s="7">
        <v>913</v>
      </c>
      <c r="F738" s="7">
        <v>131214</v>
      </c>
      <c r="G738" s="7" t="s">
        <v>1197</v>
      </c>
      <c r="H738" s="8" t="s">
        <v>1158</v>
      </c>
      <c r="I738" s="13">
        <v>0</v>
      </c>
      <c r="J738" s="13">
        <v>460897.78042472724</v>
      </c>
      <c r="K738" s="13">
        <v>462186.56074386369</v>
      </c>
      <c r="L738" s="13">
        <v>924232.59630202281</v>
      </c>
      <c r="M738" s="13">
        <v>462529.02912504476</v>
      </c>
      <c r="N738" s="13">
        <v>461766.71960473579</v>
      </c>
      <c r="O738" s="13">
        <v>460688.33896813885</v>
      </c>
      <c r="P738" s="13">
        <v>923551.15136767423</v>
      </c>
      <c r="Q738" s="13">
        <v>460496.67098648642</v>
      </c>
      <c r="R738" s="13">
        <v>0</v>
      </c>
      <c r="S738" s="13">
        <v>925891.66212336614</v>
      </c>
      <c r="T738" s="13">
        <v>0</v>
      </c>
    </row>
    <row r="739" spans="1:20" x14ac:dyDescent="0.3">
      <c r="A739" s="7" t="s">
        <v>281</v>
      </c>
      <c r="B739" s="7" t="s">
        <v>1116</v>
      </c>
      <c r="C739" s="7">
        <v>1301</v>
      </c>
      <c r="D739" s="7" t="s">
        <v>8</v>
      </c>
      <c r="E739" s="7">
        <v>913</v>
      </c>
      <c r="F739" s="7">
        <v>131277</v>
      </c>
      <c r="G739" s="7" t="s">
        <v>1197</v>
      </c>
      <c r="H739" s="8" t="s">
        <v>1159</v>
      </c>
      <c r="I739" s="13">
        <v>461361.05258937652</v>
      </c>
      <c r="J739" s="13">
        <v>460897.78042472724</v>
      </c>
      <c r="K739" s="13">
        <v>0</v>
      </c>
      <c r="L739" s="13">
        <v>924232.59630202281</v>
      </c>
      <c r="M739" s="13">
        <v>0</v>
      </c>
      <c r="N739" s="13">
        <v>923533.43920947157</v>
      </c>
      <c r="O739" s="13">
        <v>0</v>
      </c>
      <c r="P739" s="13">
        <v>461775.57568383712</v>
      </c>
      <c r="Q739" s="13">
        <v>0</v>
      </c>
      <c r="R739" s="13">
        <v>1863866.5825524072</v>
      </c>
      <c r="S739" s="13">
        <v>0</v>
      </c>
      <c r="T739" s="13">
        <v>461263.40112240863</v>
      </c>
    </row>
    <row r="740" spans="1:20" x14ac:dyDescent="0.3">
      <c r="A740" s="7" t="s">
        <v>281</v>
      </c>
      <c r="B740" s="7" t="s">
        <v>1116</v>
      </c>
      <c r="C740" s="7">
        <v>1301</v>
      </c>
      <c r="D740" s="7" t="s">
        <v>8</v>
      </c>
      <c r="E740" s="7">
        <v>913</v>
      </c>
      <c r="F740" s="7">
        <v>111509</v>
      </c>
      <c r="G740" s="7" t="s">
        <v>1197</v>
      </c>
      <c r="H740" s="8" t="s">
        <v>1160</v>
      </c>
      <c r="I740" s="13">
        <v>0</v>
      </c>
      <c r="J740" s="13">
        <v>0</v>
      </c>
      <c r="K740" s="13">
        <v>462186.56074386369</v>
      </c>
      <c r="L740" s="13">
        <v>0</v>
      </c>
      <c r="M740" s="13">
        <v>462529.02912504476</v>
      </c>
      <c r="N740" s="13">
        <v>1385300.1588142074</v>
      </c>
      <c r="O740" s="13">
        <v>460688.33896813885</v>
      </c>
      <c r="P740" s="13">
        <v>0</v>
      </c>
      <c r="Q740" s="13">
        <v>920993.34197297285</v>
      </c>
      <c r="R740" s="13">
        <v>0</v>
      </c>
      <c r="S740" s="13">
        <v>925891.66212336614</v>
      </c>
      <c r="T740" s="13">
        <v>461263.40112240863</v>
      </c>
    </row>
    <row r="741" spans="1:20" x14ac:dyDescent="0.3">
      <c r="A741" s="7" t="s">
        <v>281</v>
      </c>
      <c r="B741" s="7" t="s">
        <v>1116</v>
      </c>
      <c r="C741" s="7">
        <v>1301</v>
      </c>
      <c r="D741" s="7" t="s">
        <v>8</v>
      </c>
      <c r="E741" s="7">
        <v>913</v>
      </c>
      <c r="F741" s="7">
        <v>110956</v>
      </c>
      <c r="G741" s="7" t="s">
        <v>1197</v>
      </c>
      <c r="H741" s="8" t="s">
        <v>1161</v>
      </c>
      <c r="I741" s="13">
        <v>0</v>
      </c>
      <c r="J741" s="13">
        <v>460897.78042472724</v>
      </c>
      <c r="K741" s="13">
        <v>0</v>
      </c>
      <c r="L741" s="13">
        <v>462116.2981510114</v>
      </c>
      <c r="M741" s="13">
        <v>0</v>
      </c>
      <c r="N741" s="13">
        <v>461766.71960473579</v>
      </c>
      <c r="O741" s="13">
        <v>0</v>
      </c>
      <c r="P741" s="13">
        <v>461775.57568383712</v>
      </c>
      <c r="Q741" s="13">
        <v>460496.67098648642</v>
      </c>
      <c r="R741" s="13">
        <v>465966.64563810179</v>
      </c>
      <c r="S741" s="13">
        <v>462945.83106168307</v>
      </c>
      <c r="T741" s="13">
        <v>461263.40112240863</v>
      </c>
    </row>
    <row r="742" spans="1:20" x14ac:dyDescent="0.3">
      <c r="A742" s="7" t="s">
        <v>281</v>
      </c>
      <c r="B742" s="7" t="s">
        <v>1116</v>
      </c>
      <c r="C742" s="7">
        <v>1301</v>
      </c>
      <c r="D742" s="7" t="s">
        <v>8</v>
      </c>
      <c r="E742" s="7">
        <v>913</v>
      </c>
      <c r="F742" s="7">
        <v>111547</v>
      </c>
      <c r="G742" s="7" t="s">
        <v>1197</v>
      </c>
      <c r="H742" s="8" t="s">
        <v>1162</v>
      </c>
      <c r="I742" s="13">
        <v>461361.05258937652</v>
      </c>
      <c r="J742" s="13">
        <v>460897.78042472724</v>
      </c>
      <c r="K742" s="13">
        <v>462186.56074386369</v>
      </c>
      <c r="L742" s="13">
        <v>924232.59630202281</v>
      </c>
      <c r="M742" s="13">
        <v>462529.02912504476</v>
      </c>
      <c r="N742" s="13">
        <v>923533.43920947157</v>
      </c>
      <c r="O742" s="13">
        <v>460688.33896813885</v>
      </c>
      <c r="P742" s="13">
        <v>923551.15136767423</v>
      </c>
      <c r="Q742" s="13">
        <v>460496.67098648642</v>
      </c>
      <c r="R742" s="13">
        <v>465966.64563810179</v>
      </c>
      <c r="S742" s="13">
        <v>925891.66212336614</v>
      </c>
      <c r="T742" s="13">
        <v>922526.80224481726</v>
      </c>
    </row>
    <row r="743" spans="1:20" x14ac:dyDescent="0.3">
      <c r="A743" s="7" t="s">
        <v>281</v>
      </c>
      <c r="B743" s="7" t="s">
        <v>1116</v>
      </c>
      <c r="C743" s="7">
        <v>1301</v>
      </c>
      <c r="D743" s="7" t="s">
        <v>8</v>
      </c>
      <c r="E743" s="7">
        <v>913</v>
      </c>
      <c r="F743" s="7">
        <v>131475</v>
      </c>
      <c r="G743" s="7" t="s">
        <v>1197</v>
      </c>
      <c r="H743" s="8" t="s">
        <v>1163</v>
      </c>
      <c r="I743" s="13">
        <v>922722.10517875303</v>
      </c>
      <c r="J743" s="13">
        <v>921795.56084945449</v>
      </c>
      <c r="K743" s="13">
        <v>924373.12148772739</v>
      </c>
      <c r="L743" s="13">
        <v>924232.59630202281</v>
      </c>
      <c r="M743" s="13">
        <v>925058.05825008953</v>
      </c>
      <c r="N743" s="13">
        <v>923533.43920947157</v>
      </c>
      <c r="O743" s="13">
        <v>921376.6779362777</v>
      </c>
      <c r="P743" s="13">
        <v>923551.15136767423</v>
      </c>
      <c r="Q743" s="13">
        <v>920993.34197297285</v>
      </c>
      <c r="R743" s="13">
        <v>931933.29127620358</v>
      </c>
      <c r="S743" s="13">
        <v>925891.66212336614</v>
      </c>
      <c r="T743" s="13">
        <v>922526.80224481726</v>
      </c>
    </row>
    <row r="744" spans="1:20" x14ac:dyDescent="0.3">
      <c r="A744" s="7" t="s">
        <v>281</v>
      </c>
      <c r="B744" s="7" t="s">
        <v>1116</v>
      </c>
      <c r="C744" s="7">
        <v>1301</v>
      </c>
      <c r="D744" s="7" t="s">
        <v>936</v>
      </c>
      <c r="E744" s="7">
        <v>999</v>
      </c>
      <c r="F744" s="7" t="s">
        <v>936</v>
      </c>
      <c r="G744" s="7" t="s">
        <v>1197</v>
      </c>
      <c r="H744" s="8" t="s">
        <v>1261</v>
      </c>
      <c r="I744" s="13">
        <v>1384083.1577681296</v>
      </c>
      <c r="J744" s="13">
        <v>1382693.3412741816</v>
      </c>
      <c r="K744" s="13">
        <v>1386559.6822315911</v>
      </c>
      <c r="L744" s="13">
        <v>1386348.8944530343</v>
      </c>
      <c r="M744" s="13">
        <v>1387587.0873751345</v>
      </c>
      <c r="N744" s="13">
        <v>1385300.1588142074</v>
      </c>
      <c r="O744" s="13">
        <v>1382065.0169044167</v>
      </c>
      <c r="P744" s="13">
        <v>1385326.7270515112</v>
      </c>
      <c r="Q744" s="13">
        <v>1381490.0129594593</v>
      </c>
      <c r="R744" s="13">
        <v>1397899.9369143054</v>
      </c>
      <c r="S744" s="13">
        <v>1388837.4931850492</v>
      </c>
      <c r="T744" s="13">
        <v>1383790.2033672261</v>
      </c>
    </row>
    <row r="746" spans="1:20" x14ac:dyDescent="0.3"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</row>
  </sheetData>
  <autoFilter ref="A1:H117" xr:uid="{00000000-0009-0000-0000-000002000000}"/>
  <phoneticPr fontId="3" type="noConversion"/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T747"/>
  <sheetViews>
    <sheetView workbookViewId="0">
      <pane xSplit="2" ySplit="1" topLeftCell="W2" activePane="bottomRight" state="frozen"/>
      <selection pane="topRight" activeCell="C1" sqref="C1"/>
      <selection pane="bottomLeft" activeCell="A2" sqref="A2"/>
      <selection pane="bottomRight" activeCell="AI2" sqref="AI2"/>
    </sheetView>
  </sheetViews>
  <sheetFormatPr defaultRowHeight="16.5" x14ac:dyDescent="0.3"/>
  <cols>
    <col min="1" max="1" width="14.375" style="2" bestFit="1" customWidth="1"/>
    <col min="2" max="2" width="16.5" style="2" bestFit="1" customWidth="1"/>
    <col min="3" max="6" width="11.5" style="2" customWidth="1"/>
    <col min="7" max="7" width="16.375" style="2" customWidth="1"/>
    <col min="8" max="8" width="44.375" style="4" customWidth="1"/>
    <col min="9" max="9" width="14.25" style="1" customWidth="1"/>
    <col min="10" max="20" width="14.25" style="2" customWidth="1"/>
    <col min="21" max="21" width="13" bestFit="1" customWidth="1"/>
    <col min="22" max="23" width="15.625" style="10" bestFit="1" customWidth="1"/>
    <col min="24" max="24" width="14.625" style="10" bestFit="1" customWidth="1"/>
    <col min="25" max="27" width="15.625" style="10" bestFit="1" customWidth="1"/>
    <col min="28" max="28" width="14.625" style="10" bestFit="1" customWidth="1"/>
    <col min="29" max="33" width="15.625" style="10" bestFit="1" customWidth="1"/>
    <col min="35" max="46" width="14.625" bestFit="1" customWidth="1"/>
  </cols>
  <sheetData>
    <row r="1" spans="1:46" x14ac:dyDescent="0.3">
      <c r="A1" s="3" t="s">
        <v>65</v>
      </c>
      <c r="B1" s="3" t="s">
        <v>160</v>
      </c>
      <c r="C1" s="3" t="s">
        <v>35</v>
      </c>
      <c r="D1" s="3" t="s">
        <v>36</v>
      </c>
      <c r="E1" s="3" t="s">
        <v>37</v>
      </c>
      <c r="F1" s="3" t="s">
        <v>38</v>
      </c>
      <c r="G1" s="3" t="s">
        <v>39</v>
      </c>
      <c r="H1" s="5" t="s">
        <v>40</v>
      </c>
      <c r="I1" s="5" t="s">
        <v>41</v>
      </c>
      <c r="J1" s="3" t="s">
        <v>42</v>
      </c>
      <c r="K1" s="3" t="s">
        <v>43</v>
      </c>
      <c r="L1" s="3" t="s">
        <v>44</v>
      </c>
      <c r="M1" s="3" t="s">
        <v>45</v>
      </c>
      <c r="N1" s="3" t="s">
        <v>46</v>
      </c>
      <c r="O1" s="3" t="s">
        <v>47</v>
      </c>
      <c r="P1" s="3" t="s">
        <v>48</v>
      </c>
      <c r="Q1" s="3" t="s">
        <v>49</v>
      </c>
      <c r="R1" s="3" t="s">
        <v>50</v>
      </c>
      <c r="S1" s="3" t="s">
        <v>51</v>
      </c>
      <c r="T1" s="3" t="s">
        <v>52</v>
      </c>
      <c r="V1" s="11" t="s">
        <v>41</v>
      </c>
      <c r="W1" s="11" t="s">
        <v>42</v>
      </c>
      <c r="X1" s="11" t="s">
        <v>43</v>
      </c>
      <c r="Y1" s="11" t="s">
        <v>44</v>
      </c>
      <c r="Z1" s="11" t="s">
        <v>45</v>
      </c>
      <c r="AA1" s="11" t="s">
        <v>46</v>
      </c>
      <c r="AB1" s="11" t="s">
        <v>47</v>
      </c>
      <c r="AC1" s="11" t="s">
        <v>48</v>
      </c>
      <c r="AD1" s="11" t="s">
        <v>49</v>
      </c>
      <c r="AE1" s="11" t="s">
        <v>50</v>
      </c>
      <c r="AF1" s="11" t="s">
        <v>51</v>
      </c>
      <c r="AG1" s="11" t="s">
        <v>52</v>
      </c>
      <c r="AI1" s="12" t="s">
        <v>41</v>
      </c>
      <c r="AJ1" s="12" t="s">
        <v>42</v>
      </c>
      <c r="AK1" s="12" t="s">
        <v>43</v>
      </c>
      <c r="AL1" s="12" t="s">
        <v>44</v>
      </c>
      <c r="AM1" s="12" t="s">
        <v>45</v>
      </c>
      <c r="AN1" s="12" t="s">
        <v>46</v>
      </c>
      <c r="AO1" s="12" t="s">
        <v>47</v>
      </c>
      <c r="AP1" s="12" t="s">
        <v>48</v>
      </c>
      <c r="AQ1" s="12" t="s">
        <v>49</v>
      </c>
      <c r="AR1" s="12" t="s">
        <v>50</v>
      </c>
      <c r="AS1" s="12" t="s">
        <v>51</v>
      </c>
      <c r="AT1" s="12" t="s">
        <v>52</v>
      </c>
    </row>
    <row r="2" spans="1:46" x14ac:dyDescent="0.3">
      <c r="A2" s="7" t="s">
        <v>64</v>
      </c>
      <c r="B2" s="7" t="s">
        <v>161</v>
      </c>
      <c r="C2" s="7">
        <v>1501</v>
      </c>
      <c r="D2" s="7" t="s">
        <v>0</v>
      </c>
      <c r="E2" s="7">
        <v>908</v>
      </c>
      <c r="F2" s="7" t="s">
        <v>0</v>
      </c>
      <c r="G2" s="7"/>
      <c r="H2" s="8" t="s">
        <v>1</v>
      </c>
      <c r="I2" s="15">
        <v>553691275.16778517</v>
      </c>
      <c r="J2" s="15">
        <v>277684563.75838929</v>
      </c>
      <c r="K2" s="15">
        <v>222315436.24161074</v>
      </c>
      <c r="L2" s="15">
        <v>459731543.62416106</v>
      </c>
      <c r="M2" s="15">
        <v>256711409.39597315</v>
      </c>
      <c r="N2" s="15">
        <v>406879194.63087249</v>
      </c>
      <c r="O2" s="15">
        <v>222315436.24161074</v>
      </c>
      <c r="P2" s="15">
        <v>562080536.91275167</v>
      </c>
      <c r="Q2" s="15">
        <v>304530201.34228188</v>
      </c>
      <c r="R2" s="15">
        <v>482382550.33557051</v>
      </c>
      <c r="S2" s="15">
        <v>286073825.50335568</v>
      </c>
      <c r="T2" s="15">
        <v>465604026.84563756</v>
      </c>
      <c r="U2" s="17"/>
      <c r="V2" s="18">
        <v>0.41467850545790486</v>
      </c>
      <c r="W2" s="18">
        <v>0.41782326678775272</v>
      </c>
      <c r="X2" s="18">
        <v>0.41663069965585492</v>
      </c>
      <c r="Y2" s="18">
        <v>0.40098453592753802</v>
      </c>
      <c r="Z2" s="18">
        <v>0.40255387241460766</v>
      </c>
      <c r="AA2" s="18">
        <v>0.40788751388129657</v>
      </c>
      <c r="AB2" s="18">
        <v>0.40596482409175016</v>
      </c>
      <c r="AC2" s="18">
        <v>0.39092449633408438</v>
      </c>
      <c r="AD2" s="18">
        <v>0.41372946449061049</v>
      </c>
      <c r="AE2" s="18">
        <v>0.4148854058116202</v>
      </c>
      <c r="AF2" s="18">
        <v>0.3972185810038889</v>
      </c>
      <c r="AG2" s="18">
        <v>0.40133268487689155</v>
      </c>
      <c r="AH2" s="17"/>
      <c r="AI2" s="13">
        <f>I2*V2</f>
        <v>229603870.47165871</v>
      </c>
      <c r="AJ2" s="13">
        <f t="shared" ref="AJ2:AT2" si="0">J2*W2</f>
        <v>116023071.56606223</v>
      </c>
      <c r="AK2" s="13">
        <f t="shared" si="0"/>
        <v>92623435.745638892</v>
      </c>
      <c r="AL2" s="13">
        <f t="shared" si="0"/>
        <v>184345239.67138493</v>
      </c>
      <c r="AM2" s="13">
        <f t="shared" si="0"/>
        <v>103340171.94536069</v>
      </c>
      <c r="AN2" s="13">
        <f t="shared" si="0"/>
        <v>165960943.14801076</v>
      </c>
      <c r="AO2" s="13">
        <f t="shared" si="0"/>
        <v>90252246.966706201</v>
      </c>
      <c r="AP2" s="13">
        <f t="shared" si="0"/>
        <v>219731050.79180917</v>
      </c>
      <c r="AQ2" s="13">
        <f t="shared" si="0"/>
        <v>125993117.12256007</v>
      </c>
      <c r="AR2" s="13">
        <f t="shared" si="0"/>
        <v>200133480.15241748</v>
      </c>
      <c r="AS2" s="13">
        <f t="shared" si="0"/>
        <v>113633839.02879708</v>
      </c>
      <c r="AT2" s="13">
        <f t="shared" si="0"/>
        <v>186862114.18345201</v>
      </c>
    </row>
    <row r="3" spans="1:46" x14ac:dyDescent="0.3">
      <c r="A3" s="7" t="s">
        <v>64</v>
      </c>
      <c r="B3" s="7" t="s">
        <v>161</v>
      </c>
      <c r="C3" s="7">
        <v>1501</v>
      </c>
      <c r="D3" s="7" t="s">
        <v>2</v>
      </c>
      <c r="E3" s="7">
        <v>908</v>
      </c>
      <c r="F3" s="7" t="s">
        <v>2</v>
      </c>
      <c r="G3" s="7"/>
      <c r="H3" s="8" t="s">
        <v>3</v>
      </c>
      <c r="I3" s="15">
        <v>381128710.79408365</v>
      </c>
      <c r="J3" s="15">
        <v>212892059.16290775</v>
      </c>
      <c r="K3" s="15">
        <v>196276093.56970522</v>
      </c>
      <c r="L3" s="15">
        <v>254431973.14591417</v>
      </c>
      <c r="M3" s="15">
        <v>192122102.17140454</v>
      </c>
      <c r="N3" s="15">
        <v>257547466.69463965</v>
      </c>
      <c r="O3" s="15">
        <v>254431973.14591417</v>
      </c>
      <c r="P3" s="15">
        <v>405014161.33431232</v>
      </c>
      <c r="Q3" s="15">
        <v>280394419.38529313</v>
      </c>
      <c r="R3" s="15">
        <v>290317843.28123355</v>
      </c>
      <c r="S3" s="15">
        <v>243585440.05035135</v>
      </c>
      <c r="T3" s="15">
        <v>331857757.26423991</v>
      </c>
      <c r="U3" s="17"/>
      <c r="V3" s="18">
        <v>0.41467850545790486</v>
      </c>
      <c r="W3" s="18">
        <v>0.41782326678775272</v>
      </c>
      <c r="X3" s="18">
        <v>0.41663069965585492</v>
      </c>
      <c r="Y3" s="18">
        <v>0.40098453592753802</v>
      </c>
      <c r="Z3" s="18">
        <v>0.40255387241460766</v>
      </c>
      <c r="AA3" s="18">
        <v>0.40788751388129657</v>
      </c>
      <c r="AB3" s="18">
        <v>0.40596482409175016</v>
      </c>
      <c r="AC3" s="18">
        <v>0.39092449633408438</v>
      </c>
      <c r="AD3" s="18">
        <v>0.41372946449061049</v>
      </c>
      <c r="AE3" s="18">
        <v>0.4148854058116202</v>
      </c>
      <c r="AF3" s="18">
        <v>0.3972185810038889</v>
      </c>
      <c r="AG3" s="18">
        <v>0.40133268487689155</v>
      </c>
      <c r="AH3" s="17"/>
      <c r="AI3" s="13">
        <f t="shared" ref="AI3:AI66" si="1">I3*V3</f>
        <v>158045884.17918867</v>
      </c>
      <c r="AJ3" s="13">
        <f t="shared" ref="AJ3:AJ66" si="2">J3*W3</f>
        <v>88951255.632617638</v>
      </c>
      <c r="AK3" s="13">
        <f t="shared" ref="AK3:AK66" si="3">K3*X3</f>
        <v>81774646.189664334</v>
      </c>
      <c r="AL3" s="13">
        <f t="shared" ref="AL3:AL66" si="4">L3*Y3</f>
        <v>102023286.6770422</v>
      </c>
      <c r="AM3" s="13">
        <f t="shared" ref="AM3:AM66" si="5">M3*Z3</f>
        <v>77339496.205533803</v>
      </c>
      <c r="AN3" s="13">
        <f t="shared" ref="AN3:AN66" si="6">N3*AA3</f>
        <v>105050395.8965026</v>
      </c>
      <c r="AO3" s="13">
        <f t="shared" ref="AO3:AO66" si="7">O3*AB3</f>
        <v>103290431.22149795</v>
      </c>
      <c r="AP3" s="13">
        <f t="shared" ref="AP3:AP66" si="8">P3*AC3</f>
        <v>158329957.02778763</v>
      </c>
      <c r="AQ3" s="13">
        <f t="shared" ref="AQ3:AQ66" si="9">Q3*AD3</f>
        <v>116007432.97843298</v>
      </c>
      <c r="AR3" s="13">
        <f t="shared" ref="AR3:AR66" si="10">R3*AE3</f>
        <v>120448636.22408894</v>
      </c>
      <c r="AS3" s="13">
        <f t="shared" ref="AS3:AS66" si="11">S3*AF3</f>
        <v>96756662.850008413</v>
      </c>
      <c r="AT3" s="13">
        <f t="shared" ref="AT3:AT66" si="12">T3*AG3</f>
        <v>133185364.72008117</v>
      </c>
    </row>
    <row r="4" spans="1:46" x14ac:dyDescent="0.3">
      <c r="A4" s="7" t="s">
        <v>64</v>
      </c>
      <c r="B4" s="7" t="s">
        <v>161</v>
      </c>
      <c r="C4" s="7">
        <v>1501</v>
      </c>
      <c r="D4" s="7" t="s">
        <v>4</v>
      </c>
      <c r="E4" s="7">
        <v>909</v>
      </c>
      <c r="F4" s="7" t="s">
        <v>4</v>
      </c>
      <c r="G4" s="7"/>
      <c r="H4" s="8" t="s">
        <v>5</v>
      </c>
      <c r="I4" s="15">
        <v>1241444122.4841411</v>
      </c>
      <c r="J4" s="15">
        <v>971728404.73020601</v>
      </c>
      <c r="K4" s="15">
        <v>1000861461.3517113</v>
      </c>
      <c r="L4" s="15">
        <v>1107056151.617198</v>
      </c>
      <c r="M4" s="15">
        <v>853316626.20408809</v>
      </c>
      <c r="N4" s="15">
        <v>929438483.82802093</v>
      </c>
      <c r="O4" s="15">
        <v>929438483.82802093</v>
      </c>
      <c r="P4" s="15">
        <v>949173780.2490406</v>
      </c>
      <c r="Q4" s="15">
        <v>997102357.27151704</v>
      </c>
      <c r="R4" s="15">
        <v>983005716.9707886</v>
      </c>
      <c r="S4" s="15">
        <v>869292818.54491341</v>
      </c>
      <c r="T4" s="15">
        <v>1168141592.9203541</v>
      </c>
      <c r="U4" s="17"/>
      <c r="V4" s="18">
        <v>0.41467850545790486</v>
      </c>
      <c r="W4" s="18">
        <v>0.41782326678775272</v>
      </c>
      <c r="X4" s="18">
        <v>0.41663069965585492</v>
      </c>
      <c r="Y4" s="18">
        <v>0.40098453592753802</v>
      </c>
      <c r="Z4" s="18">
        <v>0.40255387241460766</v>
      </c>
      <c r="AA4" s="18">
        <v>0.40788751388129657</v>
      </c>
      <c r="AB4" s="18">
        <v>0.40596482409175016</v>
      </c>
      <c r="AC4" s="18">
        <v>0.39092449633408438</v>
      </c>
      <c r="AD4" s="18">
        <v>0.41372946449061049</v>
      </c>
      <c r="AE4" s="18">
        <v>0.4148854058116202</v>
      </c>
      <c r="AF4" s="18">
        <v>0.3972185810038889</v>
      </c>
      <c r="AG4" s="18">
        <v>0.40133268487689155</v>
      </c>
      <c r="AH4" s="17"/>
      <c r="AI4" s="13">
        <f t="shared" si="1"/>
        <v>514800193.3212238</v>
      </c>
      <c r="AJ4" s="13">
        <f t="shared" si="2"/>
        <v>406010736.4948262</v>
      </c>
      <c r="AK4" s="13">
        <f t="shared" si="3"/>
        <v>416989610.90154487</v>
      </c>
      <c r="AL4" s="13">
        <f t="shared" si="4"/>
        <v>443912397.20194829</v>
      </c>
      <c r="AM4" s="13">
        <f t="shared" si="5"/>
        <v>343505912.27422392</v>
      </c>
      <c r="AN4" s="13">
        <f t="shared" si="6"/>
        <v>379106352.47421312</v>
      </c>
      <c r="AO4" s="13">
        <f t="shared" si="7"/>
        <v>377319330.59134549</v>
      </c>
      <c r="AP4" s="13">
        <f t="shared" si="8"/>
        <v>371055281.97737509</v>
      </c>
      <c r="AQ4" s="13">
        <f t="shared" si="9"/>
        <v>412530624.31627011</v>
      </c>
      <c r="AR4" s="13">
        <f t="shared" si="10"/>
        <v>407834725.80056828</v>
      </c>
      <c r="AS4" s="13">
        <f t="shared" si="11"/>
        <v>345299259.8592816</v>
      </c>
      <c r="AT4" s="13">
        <f t="shared" si="12"/>
        <v>468813401.80309463</v>
      </c>
    </row>
    <row r="5" spans="1:46" x14ac:dyDescent="0.3">
      <c r="A5" s="7" t="s">
        <v>64</v>
      </c>
      <c r="B5" s="7" t="s">
        <v>161</v>
      </c>
      <c r="C5" s="7">
        <v>1501</v>
      </c>
      <c r="D5" s="7" t="s">
        <v>6</v>
      </c>
      <c r="E5" s="7">
        <v>909</v>
      </c>
      <c r="F5" s="7" t="s">
        <v>6</v>
      </c>
      <c r="G5" s="7"/>
      <c r="H5" s="8" t="s">
        <v>7</v>
      </c>
      <c r="I5" s="15">
        <v>141666666.66666666</v>
      </c>
      <c r="J5" s="15">
        <v>141666666.66666666</v>
      </c>
      <c r="K5" s="15">
        <v>141666666.66666666</v>
      </c>
      <c r="L5" s="15">
        <v>141666666.66666666</v>
      </c>
      <c r="M5" s="15">
        <v>141666666.66666666</v>
      </c>
      <c r="N5" s="15">
        <v>141666666.66666666</v>
      </c>
      <c r="O5" s="15">
        <v>141666666.66666666</v>
      </c>
      <c r="P5" s="15">
        <v>141666666.66666666</v>
      </c>
      <c r="Q5" s="15">
        <v>141666666.66666666</v>
      </c>
      <c r="R5" s="15">
        <v>141666666.66666666</v>
      </c>
      <c r="S5" s="15">
        <v>141666666.66666666</v>
      </c>
      <c r="T5" s="15">
        <v>141666666.66666666</v>
      </c>
      <c r="U5" s="17"/>
      <c r="V5" s="18">
        <v>0.41467850545790486</v>
      </c>
      <c r="W5" s="18">
        <v>0.41782326678775272</v>
      </c>
      <c r="X5" s="18">
        <v>0.41663069965585492</v>
      </c>
      <c r="Y5" s="18">
        <v>0.40098453592753802</v>
      </c>
      <c r="Z5" s="18">
        <v>0.40255387241460766</v>
      </c>
      <c r="AA5" s="18">
        <v>0.40788751388129657</v>
      </c>
      <c r="AB5" s="18">
        <v>0.40596482409175016</v>
      </c>
      <c r="AC5" s="18">
        <v>0.39092449633408438</v>
      </c>
      <c r="AD5" s="18">
        <v>0.41372946449061049</v>
      </c>
      <c r="AE5" s="18">
        <v>0.4148854058116202</v>
      </c>
      <c r="AF5" s="18">
        <v>0.3972185810038889</v>
      </c>
      <c r="AG5" s="18">
        <v>0.40133268487689155</v>
      </c>
      <c r="AH5" s="17"/>
      <c r="AI5" s="13">
        <f t="shared" si="1"/>
        <v>58746121.606536515</v>
      </c>
      <c r="AJ5" s="13">
        <f t="shared" si="2"/>
        <v>59191629.461598299</v>
      </c>
      <c r="AK5" s="13">
        <f t="shared" si="3"/>
        <v>59022682.451246113</v>
      </c>
      <c r="AL5" s="13">
        <f t="shared" si="4"/>
        <v>56806142.589734547</v>
      </c>
      <c r="AM5" s="13">
        <f t="shared" si="5"/>
        <v>57028465.258736081</v>
      </c>
      <c r="AN5" s="13">
        <f t="shared" si="6"/>
        <v>57784064.466517009</v>
      </c>
      <c r="AO5" s="13">
        <f t="shared" si="7"/>
        <v>57511683.412997939</v>
      </c>
      <c r="AP5" s="13">
        <f t="shared" si="8"/>
        <v>55380970.313995287</v>
      </c>
      <c r="AQ5" s="13">
        <f t="shared" si="9"/>
        <v>58611674.136169814</v>
      </c>
      <c r="AR5" s="13">
        <f t="shared" si="10"/>
        <v>58775432.489979528</v>
      </c>
      <c r="AS5" s="13">
        <f t="shared" si="11"/>
        <v>56272632.308884256</v>
      </c>
      <c r="AT5" s="13">
        <f t="shared" si="12"/>
        <v>56855463.690892965</v>
      </c>
    </row>
    <row r="6" spans="1:46" x14ac:dyDescent="0.3">
      <c r="A6" s="7" t="s">
        <v>64</v>
      </c>
      <c r="B6" s="7" t="s">
        <v>161</v>
      </c>
      <c r="C6" s="7">
        <v>1501</v>
      </c>
      <c r="D6" s="7" t="s">
        <v>8</v>
      </c>
      <c r="E6" s="7">
        <v>999</v>
      </c>
      <c r="F6" s="7" t="s">
        <v>8</v>
      </c>
      <c r="G6" s="7"/>
      <c r="H6" s="8" t="s">
        <v>9</v>
      </c>
      <c r="I6" s="15">
        <v>65000000</v>
      </c>
      <c r="J6" s="15">
        <v>65000000</v>
      </c>
      <c r="K6" s="15">
        <v>65000000</v>
      </c>
      <c r="L6" s="15">
        <v>65000000</v>
      </c>
      <c r="M6" s="15">
        <v>65000000</v>
      </c>
      <c r="N6" s="15">
        <v>65000000</v>
      </c>
      <c r="O6" s="15">
        <v>65000000</v>
      </c>
      <c r="P6" s="15">
        <v>65000000</v>
      </c>
      <c r="Q6" s="15">
        <v>65000000</v>
      </c>
      <c r="R6" s="15">
        <v>65000000</v>
      </c>
      <c r="S6" s="15">
        <v>65000000</v>
      </c>
      <c r="T6" s="15">
        <v>65000000</v>
      </c>
      <c r="U6" s="17"/>
      <c r="V6" s="18">
        <v>0.41467850545790486</v>
      </c>
      <c r="W6" s="18">
        <v>0.41782326678775272</v>
      </c>
      <c r="X6" s="18">
        <v>0.41663069965585492</v>
      </c>
      <c r="Y6" s="18">
        <v>0.40098453592753802</v>
      </c>
      <c r="Z6" s="18">
        <v>0.40255387241460766</v>
      </c>
      <c r="AA6" s="18">
        <v>0.40788751388129657</v>
      </c>
      <c r="AB6" s="18">
        <v>0.40596482409175016</v>
      </c>
      <c r="AC6" s="18">
        <v>0.39092449633408438</v>
      </c>
      <c r="AD6" s="18">
        <v>0.41372946449061049</v>
      </c>
      <c r="AE6" s="18">
        <v>0.4148854058116202</v>
      </c>
      <c r="AF6" s="18">
        <v>0.3972185810038889</v>
      </c>
      <c r="AG6" s="18">
        <v>0.40133268487689155</v>
      </c>
      <c r="AH6" s="17"/>
      <c r="AI6" s="13">
        <f t="shared" si="1"/>
        <v>26954102.854763817</v>
      </c>
      <c r="AJ6" s="13">
        <f t="shared" si="2"/>
        <v>27158512.341203928</v>
      </c>
      <c r="AK6" s="13">
        <f t="shared" si="3"/>
        <v>27080995.477630571</v>
      </c>
      <c r="AL6" s="13">
        <f t="shared" si="4"/>
        <v>26063994.83528997</v>
      </c>
      <c r="AM6" s="13">
        <f t="shared" si="5"/>
        <v>26166001.706949499</v>
      </c>
      <c r="AN6" s="13">
        <f t="shared" si="6"/>
        <v>26512688.402284276</v>
      </c>
      <c r="AO6" s="13">
        <f t="shared" si="7"/>
        <v>26387713.56596376</v>
      </c>
      <c r="AP6" s="13">
        <f t="shared" si="8"/>
        <v>25410092.261715487</v>
      </c>
      <c r="AQ6" s="13">
        <f t="shared" si="9"/>
        <v>26892415.191889681</v>
      </c>
      <c r="AR6" s="13">
        <f t="shared" si="10"/>
        <v>26967551.377755314</v>
      </c>
      <c r="AS6" s="13">
        <f t="shared" si="11"/>
        <v>25819207.76525278</v>
      </c>
      <c r="AT6" s="13">
        <f t="shared" si="12"/>
        <v>26086624.516997952</v>
      </c>
    </row>
    <row r="7" spans="1:46" x14ac:dyDescent="0.3">
      <c r="A7" s="7" t="s">
        <v>64</v>
      </c>
      <c r="B7" s="7" t="s">
        <v>162</v>
      </c>
      <c r="C7" s="7">
        <v>1504</v>
      </c>
      <c r="D7" s="7" t="s">
        <v>10</v>
      </c>
      <c r="E7" s="7">
        <v>908</v>
      </c>
      <c r="F7" s="7" t="s">
        <v>10</v>
      </c>
      <c r="G7" s="7"/>
      <c r="H7" s="8" t="s">
        <v>11</v>
      </c>
      <c r="I7" s="15">
        <v>1500000000</v>
      </c>
      <c r="J7" s="15">
        <v>670000000</v>
      </c>
      <c r="K7" s="15">
        <v>787000000</v>
      </c>
      <c r="L7" s="15">
        <v>990000000</v>
      </c>
      <c r="M7" s="15">
        <v>1028000000</v>
      </c>
      <c r="N7" s="15">
        <v>905000000</v>
      </c>
      <c r="O7" s="15">
        <v>697000000</v>
      </c>
      <c r="P7" s="15">
        <v>1773000000</v>
      </c>
      <c r="Q7" s="15">
        <v>778000000</v>
      </c>
      <c r="R7" s="15">
        <v>946000000</v>
      </c>
      <c r="S7" s="15">
        <v>861000000</v>
      </c>
      <c r="T7" s="15">
        <v>1965000000</v>
      </c>
      <c r="U7" s="17"/>
      <c r="V7" s="18">
        <v>0.41325842380430566</v>
      </c>
      <c r="W7" s="18">
        <v>0.4103751859082152</v>
      </c>
      <c r="X7" s="18">
        <v>0.43898324750052464</v>
      </c>
      <c r="Y7" s="18">
        <v>0.41251700924961554</v>
      </c>
      <c r="Z7" s="18">
        <v>0.41651482959563896</v>
      </c>
      <c r="AA7" s="18">
        <v>0.41180243473748557</v>
      </c>
      <c r="AB7" s="18">
        <v>0.40916764558659047</v>
      </c>
      <c r="AC7" s="18">
        <v>0.43030749420779918</v>
      </c>
      <c r="AD7" s="18">
        <v>0.42885044301812231</v>
      </c>
      <c r="AE7" s="18">
        <v>0.42545671787579598</v>
      </c>
      <c r="AF7" s="18">
        <v>0.41315116623528292</v>
      </c>
      <c r="AG7" s="18">
        <v>0.42885213994296528</v>
      </c>
      <c r="AH7" s="17"/>
      <c r="AI7" s="13">
        <f t="shared" si="1"/>
        <v>619887635.70645845</v>
      </c>
      <c r="AJ7" s="13">
        <f t="shared" si="2"/>
        <v>274951374.55850416</v>
      </c>
      <c r="AK7" s="13">
        <f t="shared" si="3"/>
        <v>345479815.78291291</v>
      </c>
      <c r="AL7" s="13">
        <f t="shared" si="4"/>
        <v>408391839.15711939</v>
      </c>
      <c r="AM7" s="13">
        <f t="shared" si="5"/>
        <v>428177244.82431686</v>
      </c>
      <c r="AN7" s="13">
        <f t="shared" si="6"/>
        <v>372681203.43742442</v>
      </c>
      <c r="AO7" s="13">
        <f t="shared" si="7"/>
        <v>285189848.97385353</v>
      </c>
      <c r="AP7" s="13">
        <f t="shared" si="8"/>
        <v>762935187.23042798</v>
      </c>
      <c r="AQ7" s="13">
        <f t="shared" si="9"/>
        <v>333645644.66809916</v>
      </c>
      <c r="AR7" s="13">
        <f t="shared" si="10"/>
        <v>402482055.11050302</v>
      </c>
      <c r="AS7" s="13">
        <f t="shared" si="11"/>
        <v>355723154.1285786</v>
      </c>
      <c r="AT7" s="13">
        <f t="shared" si="12"/>
        <v>842694454.98792672</v>
      </c>
    </row>
    <row r="8" spans="1:46" x14ac:dyDescent="0.3">
      <c r="A8" s="7" t="s">
        <v>64</v>
      </c>
      <c r="B8" s="7" t="s">
        <v>162</v>
      </c>
      <c r="C8" s="7">
        <v>1504</v>
      </c>
      <c r="D8" s="7" t="s">
        <v>12</v>
      </c>
      <c r="E8" s="7">
        <v>908</v>
      </c>
      <c r="F8" s="7" t="s">
        <v>12</v>
      </c>
      <c r="G8" s="7"/>
      <c r="H8" s="8" t="s">
        <v>13</v>
      </c>
      <c r="I8" s="15">
        <v>172309552.59975818</v>
      </c>
      <c r="J8" s="15">
        <v>99758162.031438947</v>
      </c>
      <c r="K8" s="15">
        <v>138754534.46191055</v>
      </c>
      <c r="L8" s="15">
        <v>99758162.031438947</v>
      </c>
      <c r="M8" s="15">
        <v>115175332.52720678</v>
      </c>
      <c r="N8" s="15">
        <v>90689238.210399047</v>
      </c>
      <c r="O8" s="15">
        <v>99758162.031438947</v>
      </c>
      <c r="P8" s="15">
        <v>183192261.18500605</v>
      </c>
      <c r="Q8" s="15">
        <v>62575574.365175337</v>
      </c>
      <c r="R8" s="15">
        <v>110640870.61668682</v>
      </c>
      <c r="S8" s="15">
        <v>118802902.05562274</v>
      </c>
      <c r="T8" s="15">
        <v>208585247.88391778</v>
      </c>
      <c r="U8" s="17"/>
      <c r="V8" s="18">
        <v>0.41325842380430566</v>
      </c>
      <c r="W8" s="18">
        <v>0.4103751859082152</v>
      </c>
      <c r="X8" s="18">
        <v>0.43898324750052464</v>
      </c>
      <c r="Y8" s="18">
        <v>0.41251700924961554</v>
      </c>
      <c r="Z8" s="18">
        <v>0.41651482959563896</v>
      </c>
      <c r="AA8" s="18">
        <v>0.41180243473748557</v>
      </c>
      <c r="AB8" s="18">
        <v>0.40916764558659047</v>
      </c>
      <c r="AC8" s="18">
        <v>0.43030749420779918</v>
      </c>
      <c r="AD8" s="18">
        <v>0.42885044301812231</v>
      </c>
      <c r="AE8" s="18">
        <v>0.42545671787579598</v>
      </c>
      <c r="AF8" s="18">
        <v>0.41315116623528292</v>
      </c>
      <c r="AG8" s="18">
        <v>0.42885213994296528</v>
      </c>
      <c r="AH8" s="17"/>
      <c r="AI8" s="13">
        <f t="shared" si="1"/>
        <v>71208374.113801166</v>
      </c>
      <c r="AJ8" s="13">
        <f t="shared" si="2"/>
        <v>40938274.28951361</v>
      </c>
      <c r="AK8" s="13">
        <f t="shared" si="3"/>
        <v>60910916.143512949</v>
      </c>
      <c r="AL8" s="13">
        <f t="shared" si="4"/>
        <v>41151938.649447747</v>
      </c>
      <c r="AM8" s="13">
        <f t="shared" si="5"/>
        <v>47972234.001190588</v>
      </c>
      <c r="AN8" s="13">
        <f t="shared" si="6"/>
        <v>37346049.099530138</v>
      </c>
      <c r="AO8" s="13">
        <f t="shared" si="7"/>
        <v>40817812.286449477</v>
      </c>
      <c r="AP8" s="13">
        <f t="shared" si="8"/>
        <v>78829002.868780628</v>
      </c>
      <c r="AQ8" s="13">
        <f t="shared" si="9"/>
        <v>26835562.7886189</v>
      </c>
      <c r="AR8" s="13">
        <f t="shared" si="10"/>
        <v>47072901.675496168</v>
      </c>
      <c r="AS8" s="13">
        <f t="shared" si="11"/>
        <v>49083557.536416627</v>
      </c>
      <c r="AT8" s="13">
        <f t="shared" si="12"/>
        <v>89452229.915552005</v>
      </c>
    </row>
    <row r="9" spans="1:46" x14ac:dyDescent="0.3">
      <c r="A9" s="7" t="s">
        <v>64</v>
      </c>
      <c r="B9" s="7" t="s">
        <v>162</v>
      </c>
      <c r="C9" s="7">
        <v>1504</v>
      </c>
      <c r="D9" s="7" t="s">
        <v>14</v>
      </c>
      <c r="E9" s="7">
        <v>909</v>
      </c>
      <c r="F9" s="7" t="s">
        <v>15</v>
      </c>
      <c r="G9" s="7"/>
      <c r="H9" s="8" t="s">
        <v>53</v>
      </c>
      <c r="I9" s="15">
        <v>470000000</v>
      </c>
      <c r="J9" s="15">
        <v>300000000</v>
      </c>
      <c r="K9" s="15">
        <v>500000000</v>
      </c>
      <c r="L9" s="15">
        <v>350000000</v>
      </c>
      <c r="M9" s="15">
        <v>310000000</v>
      </c>
      <c r="N9" s="15">
        <v>310000000</v>
      </c>
      <c r="O9" s="15">
        <v>310000000</v>
      </c>
      <c r="P9" s="15">
        <v>600000000</v>
      </c>
      <c r="Q9" s="15">
        <v>300000000</v>
      </c>
      <c r="R9" s="15">
        <v>350000000</v>
      </c>
      <c r="S9" s="15">
        <v>500000000</v>
      </c>
      <c r="T9" s="15">
        <v>700000000</v>
      </c>
      <c r="U9" s="17"/>
      <c r="V9" s="18">
        <v>0.41325842380430566</v>
      </c>
      <c r="W9" s="18">
        <v>0.4103751859082152</v>
      </c>
      <c r="X9" s="18">
        <v>0.43898324750052464</v>
      </c>
      <c r="Y9" s="18">
        <v>0.41251700924961554</v>
      </c>
      <c r="Z9" s="18">
        <v>0.41651482959563896</v>
      </c>
      <c r="AA9" s="18">
        <v>0.41180243473748557</v>
      </c>
      <c r="AB9" s="18">
        <v>0.40916764558659047</v>
      </c>
      <c r="AC9" s="18">
        <v>0.43030749420779918</v>
      </c>
      <c r="AD9" s="18">
        <v>0.42885044301812231</v>
      </c>
      <c r="AE9" s="18">
        <v>0.42545671787579598</v>
      </c>
      <c r="AF9" s="18">
        <v>0.41315116623528292</v>
      </c>
      <c r="AG9" s="18">
        <v>0.42885213994296528</v>
      </c>
      <c r="AH9" s="17"/>
      <c r="AI9" s="13">
        <f t="shared" si="1"/>
        <v>194231459.18802366</v>
      </c>
      <c r="AJ9" s="13">
        <f t="shared" si="2"/>
        <v>123112555.77246456</v>
      </c>
      <c r="AK9" s="13">
        <f t="shared" si="3"/>
        <v>219491623.75026232</v>
      </c>
      <c r="AL9" s="13">
        <f t="shared" si="4"/>
        <v>144380953.23736542</v>
      </c>
      <c r="AM9" s="13">
        <f t="shared" si="5"/>
        <v>129119597.17464808</v>
      </c>
      <c r="AN9" s="13">
        <f t="shared" si="6"/>
        <v>127658754.76862052</v>
      </c>
      <c r="AO9" s="13">
        <f t="shared" si="7"/>
        <v>126841970.13184305</v>
      </c>
      <c r="AP9" s="13">
        <f t="shared" si="8"/>
        <v>258184496.52467951</v>
      </c>
      <c r="AQ9" s="13">
        <f t="shared" si="9"/>
        <v>128655132.90543669</v>
      </c>
      <c r="AR9" s="13">
        <f t="shared" si="10"/>
        <v>148909851.25652859</v>
      </c>
      <c r="AS9" s="13">
        <f t="shared" si="11"/>
        <v>206575583.11764145</v>
      </c>
      <c r="AT9" s="13">
        <f t="shared" si="12"/>
        <v>300196497.96007568</v>
      </c>
    </row>
    <row r="10" spans="1:46" x14ac:dyDescent="0.3">
      <c r="A10" s="7" t="s">
        <v>64</v>
      </c>
      <c r="B10" s="7" t="s">
        <v>162</v>
      </c>
      <c r="C10" s="7">
        <v>1504</v>
      </c>
      <c r="D10" s="7" t="s">
        <v>15</v>
      </c>
      <c r="E10" s="7">
        <v>909</v>
      </c>
      <c r="F10" s="7" t="s">
        <v>14</v>
      </c>
      <c r="G10" s="7"/>
      <c r="H10" s="8" t="s">
        <v>54</v>
      </c>
      <c r="I10" s="15">
        <v>100000000</v>
      </c>
      <c r="J10" s="15">
        <v>40000000</v>
      </c>
      <c r="K10" s="15">
        <v>92000000</v>
      </c>
      <c r="L10" s="15">
        <v>55000000</v>
      </c>
      <c r="M10" s="15">
        <v>60000000</v>
      </c>
      <c r="N10" s="15">
        <v>50000000</v>
      </c>
      <c r="O10" s="15">
        <v>38000000</v>
      </c>
      <c r="P10" s="15">
        <v>80000000</v>
      </c>
      <c r="Q10" s="15">
        <v>95000000</v>
      </c>
      <c r="R10" s="15">
        <v>30000000</v>
      </c>
      <c r="S10" s="15">
        <v>90000000</v>
      </c>
      <c r="T10" s="15">
        <v>170000000</v>
      </c>
      <c r="U10" s="17"/>
      <c r="V10" s="18">
        <v>0.41325842380430566</v>
      </c>
      <c r="W10" s="18">
        <v>0.4103751859082152</v>
      </c>
      <c r="X10" s="18">
        <v>0.43898324750052464</v>
      </c>
      <c r="Y10" s="18">
        <v>0.41251700924961554</v>
      </c>
      <c r="Z10" s="18">
        <v>0.41651482959563896</v>
      </c>
      <c r="AA10" s="18">
        <v>0.41180243473748557</v>
      </c>
      <c r="AB10" s="18">
        <v>0.40916764558659047</v>
      </c>
      <c r="AC10" s="18">
        <v>0.43030749420779918</v>
      </c>
      <c r="AD10" s="18">
        <v>0.42885044301812231</v>
      </c>
      <c r="AE10" s="18">
        <v>0.42545671787579598</v>
      </c>
      <c r="AF10" s="18">
        <v>0.41315116623528292</v>
      </c>
      <c r="AG10" s="18">
        <v>0.42885213994296528</v>
      </c>
      <c r="AH10" s="17"/>
      <c r="AI10" s="13">
        <f t="shared" si="1"/>
        <v>41325842.380430564</v>
      </c>
      <c r="AJ10" s="13">
        <f t="shared" si="2"/>
        <v>16415007.436328609</v>
      </c>
      <c r="AK10" s="13">
        <f t="shared" si="3"/>
        <v>40386458.770048268</v>
      </c>
      <c r="AL10" s="13">
        <f t="shared" si="4"/>
        <v>22688435.508728854</v>
      </c>
      <c r="AM10" s="13">
        <f t="shared" si="5"/>
        <v>24990889.775738336</v>
      </c>
      <c r="AN10" s="13">
        <f t="shared" si="6"/>
        <v>20590121.736874279</v>
      </c>
      <c r="AO10" s="13">
        <f t="shared" si="7"/>
        <v>15548370.532290438</v>
      </c>
      <c r="AP10" s="13">
        <f t="shared" si="8"/>
        <v>34424599.536623932</v>
      </c>
      <c r="AQ10" s="13">
        <f t="shared" si="9"/>
        <v>40740792.086721621</v>
      </c>
      <c r="AR10" s="13">
        <f t="shared" si="10"/>
        <v>12763701.53627388</v>
      </c>
      <c r="AS10" s="13">
        <f t="shared" si="11"/>
        <v>37183604.961175464</v>
      </c>
      <c r="AT10" s="13">
        <f t="shared" si="12"/>
        <v>72904863.790304095</v>
      </c>
    </row>
    <row r="11" spans="1:46" x14ac:dyDescent="0.3">
      <c r="A11" s="7" t="s">
        <v>64</v>
      </c>
      <c r="B11" s="7" t="s">
        <v>162</v>
      </c>
      <c r="C11" s="7">
        <v>1504</v>
      </c>
      <c r="D11" s="7" t="s">
        <v>8</v>
      </c>
      <c r="E11" s="7">
        <v>999</v>
      </c>
      <c r="F11" s="7" t="s">
        <v>8</v>
      </c>
      <c r="G11" s="7"/>
      <c r="H11" s="8" t="s">
        <v>9</v>
      </c>
      <c r="I11" s="15">
        <v>40000000</v>
      </c>
      <c r="J11" s="15">
        <v>30000000</v>
      </c>
      <c r="K11" s="15">
        <v>35000000</v>
      </c>
      <c r="L11" s="15">
        <v>34000000</v>
      </c>
      <c r="M11" s="15">
        <v>22000000</v>
      </c>
      <c r="N11" s="15">
        <v>20000000</v>
      </c>
      <c r="O11" s="15">
        <v>20000000</v>
      </c>
      <c r="P11" s="15">
        <v>34000000</v>
      </c>
      <c r="Q11" s="15">
        <v>50000000</v>
      </c>
      <c r="R11" s="15">
        <v>20000000</v>
      </c>
      <c r="S11" s="15">
        <v>25000000</v>
      </c>
      <c r="T11" s="15">
        <v>50000000</v>
      </c>
      <c r="U11" s="17"/>
      <c r="V11" s="18">
        <v>0.41325842380430566</v>
      </c>
      <c r="W11" s="18">
        <v>0.4103751859082152</v>
      </c>
      <c r="X11" s="18">
        <v>0.43898324750052464</v>
      </c>
      <c r="Y11" s="18">
        <v>0.41251700924961554</v>
      </c>
      <c r="Z11" s="18">
        <v>0.41651482959563896</v>
      </c>
      <c r="AA11" s="18">
        <v>0.41180243473748557</v>
      </c>
      <c r="AB11" s="18">
        <v>0.40916764558659047</v>
      </c>
      <c r="AC11" s="18">
        <v>0.43030749420779918</v>
      </c>
      <c r="AD11" s="18">
        <v>0.42885044301812231</v>
      </c>
      <c r="AE11" s="18">
        <v>0.42545671787579598</v>
      </c>
      <c r="AF11" s="18">
        <v>0.41315116623528292</v>
      </c>
      <c r="AG11" s="18">
        <v>0.42885213994296528</v>
      </c>
      <c r="AH11" s="17"/>
      <c r="AI11" s="13">
        <f t="shared" si="1"/>
        <v>16530336.952172227</v>
      </c>
      <c r="AJ11" s="13">
        <f t="shared" si="2"/>
        <v>12311255.577246455</v>
      </c>
      <c r="AK11" s="13">
        <f t="shared" si="3"/>
        <v>15364413.662518362</v>
      </c>
      <c r="AL11" s="13">
        <f t="shared" si="4"/>
        <v>14025578.314486928</v>
      </c>
      <c r="AM11" s="13">
        <f t="shared" si="5"/>
        <v>9163326.2511040568</v>
      </c>
      <c r="AN11" s="13">
        <f t="shared" si="6"/>
        <v>8236048.6947497111</v>
      </c>
      <c r="AO11" s="13">
        <f t="shared" si="7"/>
        <v>8183352.9117318094</v>
      </c>
      <c r="AP11" s="13">
        <f t="shared" si="8"/>
        <v>14630454.803065171</v>
      </c>
      <c r="AQ11" s="13">
        <f t="shared" si="9"/>
        <v>21442522.150906116</v>
      </c>
      <c r="AR11" s="13">
        <f t="shared" si="10"/>
        <v>8509134.35751592</v>
      </c>
      <c r="AS11" s="13">
        <f t="shared" si="11"/>
        <v>10328779.155882074</v>
      </c>
      <c r="AT11" s="13">
        <f t="shared" si="12"/>
        <v>21442606.997148264</v>
      </c>
    </row>
    <row r="12" spans="1:46" x14ac:dyDescent="0.3">
      <c r="A12" s="7" t="s">
        <v>64</v>
      </c>
      <c r="B12" s="7" t="s">
        <v>163</v>
      </c>
      <c r="C12" s="7">
        <v>1505</v>
      </c>
      <c r="D12" s="7" t="s">
        <v>16</v>
      </c>
      <c r="E12" s="7">
        <v>909</v>
      </c>
      <c r="F12" s="7" t="s">
        <v>16</v>
      </c>
      <c r="G12" s="7"/>
      <c r="H12" s="8" t="s">
        <v>17</v>
      </c>
      <c r="I12" s="15">
        <v>225000000</v>
      </c>
      <c r="J12" s="15">
        <v>207000000</v>
      </c>
      <c r="K12" s="15">
        <v>315000000</v>
      </c>
      <c r="L12" s="15">
        <v>315000000</v>
      </c>
      <c r="M12" s="15">
        <v>630000000</v>
      </c>
      <c r="N12" s="15">
        <v>225000000</v>
      </c>
      <c r="O12" s="15">
        <v>225000000</v>
      </c>
      <c r="P12" s="15">
        <v>405000000</v>
      </c>
      <c r="Q12" s="15">
        <v>252000000</v>
      </c>
      <c r="R12" s="15">
        <v>675000000</v>
      </c>
      <c r="S12" s="15">
        <v>333000000</v>
      </c>
      <c r="T12" s="15">
        <v>693000000</v>
      </c>
      <c r="U12" s="17"/>
      <c r="V12" s="18">
        <v>0.37681643499859585</v>
      </c>
      <c r="W12" s="18">
        <v>0.43415027387588617</v>
      </c>
      <c r="X12" s="18">
        <v>0.43519964816050966</v>
      </c>
      <c r="Y12" s="18">
        <v>0.43047462023934641</v>
      </c>
      <c r="Z12" s="18">
        <v>0.46073491758354213</v>
      </c>
      <c r="AA12" s="18">
        <v>0.44559701608100433</v>
      </c>
      <c r="AB12" s="18">
        <v>0.43623162986844838</v>
      </c>
      <c r="AC12" s="18">
        <v>0.4059758680155538</v>
      </c>
      <c r="AD12" s="18">
        <v>0.42074416816282961</v>
      </c>
      <c r="AE12" s="18">
        <v>0.46154268535006193</v>
      </c>
      <c r="AF12" s="18">
        <v>0.42355762909521477</v>
      </c>
      <c r="AG12" s="18">
        <v>0.45017099976119007</v>
      </c>
      <c r="AH12" s="17"/>
      <c r="AI12" s="13">
        <f t="shared" si="1"/>
        <v>84783697.874684066</v>
      </c>
      <c r="AJ12" s="13">
        <f t="shared" si="2"/>
        <v>89869106.692308441</v>
      </c>
      <c r="AK12" s="13">
        <f t="shared" si="3"/>
        <v>137087889.17056054</v>
      </c>
      <c r="AL12" s="13">
        <f t="shared" si="4"/>
        <v>135599505.37539411</v>
      </c>
      <c r="AM12" s="13">
        <f t="shared" si="5"/>
        <v>290262998.07763153</v>
      </c>
      <c r="AN12" s="13">
        <f t="shared" si="6"/>
        <v>100259328.61822598</v>
      </c>
      <c r="AO12" s="13">
        <f t="shared" si="7"/>
        <v>98152116.720400885</v>
      </c>
      <c r="AP12" s="13">
        <f t="shared" si="8"/>
        <v>164420226.54629928</v>
      </c>
      <c r="AQ12" s="13">
        <f t="shared" si="9"/>
        <v>106027530.37703307</v>
      </c>
      <c r="AR12" s="13">
        <f t="shared" si="10"/>
        <v>311541312.61129183</v>
      </c>
      <c r="AS12" s="13">
        <f t="shared" si="11"/>
        <v>141044690.48870653</v>
      </c>
      <c r="AT12" s="13">
        <f t="shared" si="12"/>
        <v>311968502.83450472</v>
      </c>
    </row>
    <row r="13" spans="1:46" x14ac:dyDescent="0.3">
      <c r="A13" s="7" t="s">
        <v>64</v>
      </c>
      <c r="B13" s="7" t="s">
        <v>163</v>
      </c>
      <c r="C13" s="7">
        <v>1505</v>
      </c>
      <c r="D13" s="7" t="s">
        <v>18</v>
      </c>
      <c r="E13" s="7">
        <v>909</v>
      </c>
      <c r="F13" s="7" t="s">
        <v>18</v>
      </c>
      <c r="G13" s="7"/>
      <c r="H13" s="8" t="s">
        <v>19</v>
      </c>
      <c r="I13" s="15">
        <v>112711864.40677965</v>
      </c>
      <c r="J13" s="15">
        <v>59322033.898305081</v>
      </c>
      <c r="K13" s="15">
        <v>326271186.440678</v>
      </c>
      <c r="L13" s="15">
        <v>344067796.61016947</v>
      </c>
      <c r="M13" s="15">
        <v>344067796.61016947</v>
      </c>
      <c r="N13" s="15">
        <v>237288135.59322032</v>
      </c>
      <c r="O13" s="15">
        <v>237288135.59322032</v>
      </c>
      <c r="P13" s="15">
        <v>355932203.38983047</v>
      </c>
      <c r="Q13" s="15">
        <v>266949152.54237288</v>
      </c>
      <c r="R13" s="15">
        <v>415254237.28813559</v>
      </c>
      <c r="S13" s="15">
        <v>266949152.54237288</v>
      </c>
      <c r="T13" s="15">
        <v>533898305.08474576</v>
      </c>
      <c r="U13" s="17"/>
      <c r="V13" s="18">
        <v>0.37681643499859585</v>
      </c>
      <c r="W13" s="18">
        <v>0.43415027387588617</v>
      </c>
      <c r="X13" s="18">
        <v>0.43519964816050966</v>
      </c>
      <c r="Y13" s="18">
        <v>0.43047462023934641</v>
      </c>
      <c r="Z13" s="18">
        <v>0.46073491758354213</v>
      </c>
      <c r="AA13" s="18">
        <v>0.44559701608100433</v>
      </c>
      <c r="AB13" s="18">
        <v>0.43623162986844838</v>
      </c>
      <c r="AC13" s="18">
        <v>0.4059758680155538</v>
      </c>
      <c r="AD13" s="18">
        <v>0.42074416816282961</v>
      </c>
      <c r="AE13" s="18">
        <v>0.46154268535006193</v>
      </c>
      <c r="AF13" s="18">
        <v>0.42355762909521477</v>
      </c>
      <c r="AG13" s="18">
        <v>0.45017099976119007</v>
      </c>
      <c r="AH13" s="17"/>
      <c r="AI13" s="13">
        <f t="shared" si="1"/>
        <v>42471682.92780783</v>
      </c>
      <c r="AJ13" s="13">
        <f t="shared" si="2"/>
        <v>25754677.263823755</v>
      </c>
      <c r="AK13" s="13">
        <f t="shared" si="3"/>
        <v>141993105.54389513</v>
      </c>
      <c r="AL13" s="13">
        <f t="shared" si="4"/>
        <v>148112454.08235139</v>
      </c>
      <c r="AM13" s="13">
        <f t="shared" si="5"/>
        <v>158524047.91433737</v>
      </c>
      <c r="AN13" s="13">
        <f t="shared" si="6"/>
        <v>105734885.17176373</v>
      </c>
      <c r="AO13" s="13">
        <f t="shared" si="7"/>
        <v>103512590.13827588</v>
      </c>
      <c r="AP13" s="13">
        <f t="shared" si="8"/>
        <v>144499885.22587508</v>
      </c>
      <c r="AQ13" s="13">
        <f t="shared" si="9"/>
        <v>112317299.12821299</v>
      </c>
      <c r="AR13" s="13">
        <f t="shared" si="10"/>
        <v>191657555.78095791</v>
      </c>
      <c r="AS13" s="13">
        <f t="shared" si="11"/>
        <v>113068350.13982429</v>
      </c>
      <c r="AT13" s="13">
        <f t="shared" si="12"/>
        <v>240345533.77080488</v>
      </c>
    </row>
    <row r="14" spans="1:46" x14ac:dyDescent="0.3">
      <c r="A14" s="7" t="s">
        <v>64</v>
      </c>
      <c r="B14" s="7" t="s">
        <v>163</v>
      </c>
      <c r="C14" s="7">
        <v>1505</v>
      </c>
      <c r="D14" s="7" t="s">
        <v>20</v>
      </c>
      <c r="E14" s="7">
        <v>909</v>
      </c>
      <c r="F14" s="7" t="s">
        <v>20</v>
      </c>
      <c r="G14" s="7"/>
      <c r="H14" s="8" t="s">
        <v>21</v>
      </c>
      <c r="I14" s="15">
        <v>65000000</v>
      </c>
      <c r="J14" s="15">
        <v>60000000</v>
      </c>
      <c r="K14" s="15">
        <v>65000000</v>
      </c>
      <c r="L14" s="15">
        <v>60000000</v>
      </c>
      <c r="M14" s="15">
        <v>60000000</v>
      </c>
      <c r="N14" s="15">
        <v>70000000</v>
      </c>
      <c r="O14" s="15">
        <v>65000000</v>
      </c>
      <c r="P14" s="15">
        <v>50000000</v>
      </c>
      <c r="Q14" s="15">
        <v>70000000</v>
      </c>
      <c r="R14" s="15">
        <v>60000000</v>
      </c>
      <c r="S14" s="15">
        <v>80000000</v>
      </c>
      <c r="T14" s="15">
        <v>95000000</v>
      </c>
      <c r="U14" s="17"/>
      <c r="V14" s="18">
        <v>0.37681643499859585</v>
      </c>
      <c r="W14" s="18">
        <v>0.43415027387588617</v>
      </c>
      <c r="X14" s="18">
        <v>0.43519964816050966</v>
      </c>
      <c r="Y14" s="18">
        <v>0.43047462023934641</v>
      </c>
      <c r="Z14" s="18">
        <v>0.46073491758354213</v>
      </c>
      <c r="AA14" s="18">
        <v>0.44559701608100433</v>
      </c>
      <c r="AB14" s="18">
        <v>0.43623162986844838</v>
      </c>
      <c r="AC14" s="18">
        <v>0.4059758680155538</v>
      </c>
      <c r="AD14" s="18">
        <v>0.42074416816282961</v>
      </c>
      <c r="AE14" s="18">
        <v>0.46154268535006193</v>
      </c>
      <c r="AF14" s="18">
        <v>0.42355762909521477</v>
      </c>
      <c r="AG14" s="18">
        <v>0.45017099976119007</v>
      </c>
      <c r="AH14" s="17"/>
      <c r="AI14" s="13">
        <f t="shared" si="1"/>
        <v>24493068.274908729</v>
      </c>
      <c r="AJ14" s="13">
        <f t="shared" si="2"/>
        <v>26049016.432553172</v>
      </c>
      <c r="AK14" s="13">
        <f t="shared" si="3"/>
        <v>28287977.130433127</v>
      </c>
      <c r="AL14" s="13">
        <f t="shared" si="4"/>
        <v>25828477.214360785</v>
      </c>
      <c r="AM14" s="13">
        <f t="shared" si="5"/>
        <v>27644095.055012528</v>
      </c>
      <c r="AN14" s="13">
        <f t="shared" si="6"/>
        <v>31191791.125670303</v>
      </c>
      <c r="AO14" s="13">
        <f t="shared" si="7"/>
        <v>28355055.941449143</v>
      </c>
      <c r="AP14" s="13">
        <f t="shared" si="8"/>
        <v>20298793.40077769</v>
      </c>
      <c r="AQ14" s="13">
        <f t="shared" si="9"/>
        <v>29452091.771398071</v>
      </c>
      <c r="AR14" s="13">
        <f t="shared" si="10"/>
        <v>27692561.121003717</v>
      </c>
      <c r="AS14" s="13">
        <f t="shared" si="11"/>
        <v>33884610.327617183</v>
      </c>
      <c r="AT14" s="13">
        <f t="shared" si="12"/>
        <v>42766244.977313057</v>
      </c>
    </row>
    <row r="15" spans="1:46" x14ac:dyDescent="0.3">
      <c r="A15" s="7" t="s">
        <v>64</v>
      </c>
      <c r="B15" s="7" t="s">
        <v>163</v>
      </c>
      <c r="C15" s="7">
        <v>1505</v>
      </c>
      <c r="D15" s="7" t="s">
        <v>55</v>
      </c>
      <c r="E15" s="7">
        <v>909</v>
      </c>
      <c r="F15" s="7" t="s">
        <v>55</v>
      </c>
      <c r="G15" s="7"/>
      <c r="H15" s="8" t="s">
        <v>1263</v>
      </c>
      <c r="I15" s="15">
        <v>8000000</v>
      </c>
      <c r="J15" s="15">
        <v>8000000</v>
      </c>
      <c r="K15" s="15">
        <v>8000000</v>
      </c>
      <c r="L15" s="15">
        <v>9000000</v>
      </c>
      <c r="M15" s="15">
        <v>8000000</v>
      </c>
      <c r="N15" s="15">
        <v>8000000</v>
      </c>
      <c r="O15" s="15">
        <v>8000000</v>
      </c>
      <c r="P15" s="15">
        <v>8000000</v>
      </c>
      <c r="Q15" s="15">
        <v>8000000</v>
      </c>
      <c r="R15" s="15">
        <v>8000000</v>
      </c>
      <c r="S15" s="15">
        <v>11000000</v>
      </c>
      <c r="T15" s="15">
        <v>23000000</v>
      </c>
      <c r="U15" s="17"/>
      <c r="V15" s="18">
        <v>0.37681643499859585</v>
      </c>
      <c r="W15" s="18">
        <v>0.43415027387588617</v>
      </c>
      <c r="X15" s="18">
        <v>0.43519964816050966</v>
      </c>
      <c r="Y15" s="18">
        <v>0.43047462023934641</v>
      </c>
      <c r="Z15" s="18">
        <v>0.46073491758354213</v>
      </c>
      <c r="AA15" s="18">
        <v>0.44559701608100433</v>
      </c>
      <c r="AB15" s="18">
        <v>0.43623162986844838</v>
      </c>
      <c r="AC15" s="18">
        <v>0.4059758680155538</v>
      </c>
      <c r="AD15" s="18">
        <v>0.42074416816282961</v>
      </c>
      <c r="AE15" s="18">
        <v>0.46154268535006193</v>
      </c>
      <c r="AF15" s="18">
        <v>0.42355762909521477</v>
      </c>
      <c r="AG15" s="18">
        <v>0.45017099976119007</v>
      </c>
      <c r="AH15" s="17"/>
      <c r="AI15" s="13">
        <f t="shared" si="1"/>
        <v>3014531.4799887668</v>
      </c>
      <c r="AJ15" s="13">
        <f t="shared" si="2"/>
        <v>3473202.1910070893</v>
      </c>
      <c r="AK15" s="13">
        <f t="shared" si="3"/>
        <v>3481597.1852840772</v>
      </c>
      <c r="AL15" s="13">
        <f t="shared" si="4"/>
        <v>3874271.5821541175</v>
      </c>
      <c r="AM15" s="13">
        <f t="shared" si="5"/>
        <v>3685879.340668337</v>
      </c>
      <c r="AN15" s="13">
        <f t="shared" si="6"/>
        <v>3564776.1286480348</v>
      </c>
      <c r="AO15" s="13">
        <f t="shared" si="7"/>
        <v>3489853.0389475869</v>
      </c>
      <c r="AP15" s="13">
        <f t="shared" si="8"/>
        <v>3247806.9441244304</v>
      </c>
      <c r="AQ15" s="13">
        <f t="shared" si="9"/>
        <v>3365953.3453026367</v>
      </c>
      <c r="AR15" s="13">
        <f t="shared" si="10"/>
        <v>3692341.4828004953</v>
      </c>
      <c r="AS15" s="13">
        <f t="shared" si="11"/>
        <v>4659133.9200473623</v>
      </c>
      <c r="AT15" s="13">
        <f t="shared" si="12"/>
        <v>10353932.994507372</v>
      </c>
    </row>
    <row r="16" spans="1:46" x14ac:dyDescent="0.3">
      <c r="A16" s="7" t="s">
        <v>64</v>
      </c>
      <c r="B16" s="7" t="s">
        <v>163</v>
      </c>
      <c r="C16" s="7">
        <v>1505</v>
      </c>
      <c r="D16" s="7" t="s">
        <v>22</v>
      </c>
      <c r="E16" s="7">
        <v>909</v>
      </c>
      <c r="F16" s="7" t="s">
        <v>22</v>
      </c>
      <c r="G16" s="7"/>
      <c r="H16" s="8" t="s">
        <v>1264</v>
      </c>
      <c r="I16" s="15">
        <v>132000000</v>
      </c>
      <c r="J16" s="15">
        <v>132000000</v>
      </c>
      <c r="K16" s="15">
        <v>86000000</v>
      </c>
      <c r="L16" s="15">
        <v>86000000</v>
      </c>
      <c r="M16" s="15">
        <v>97000000</v>
      </c>
      <c r="N16" s="15">
        <v>102500000</v>
      </c>
      <c r="O16" s="15">
        <v>109000000</v>
      </c>
      <c r="P16" s="15">
        <v>95700000</v>
      </c>
      <c r="Q16" s="15">
        <v>141500000</v>
      </c>
      <c r="R16" s="15">
        <v>106800000</v>
      </c>
      <c r="S16" s="15">
        <v>132000000</v>
      </c>
      <c r="T16" s="15">
        <v>203000000</v>
      </c>
      <c r="U16" s="17"/>
      <c r="V16" s="18">
        <v>0.37681643499859585</v>
      </c>
      <c r="W16" s="18">
        <v>0.43415027387588617</v>
      </c>
      <c r="X16" s="18">
        <v>0.43519964816050966</v>
      </c>
      <c r="Y16" s="18">
        <v>0.43047462023934641</v>
      </c>
      <c r="Z16" s="18">
        <v>0.46073491758354213</v>
      </c>
      <c r="AA16" s="18">
        <v>0.44559701608100433</v>
      </c>
      <c r="AB16" s="18">
        <v>0.43623162986844838</v>
      </c>
      <c r="AC16" s="18">
        <v>0.4059758680155538</v>
      </c>
      <c r="AD16" s="18">
        <v>0.42074416816282961</v>
      </c>
      <c r="AE16" s="18">
        <v>0.46154268535006193</v>
      </c>
      <c r="AF16" s="18">
        <v>0.42355762909521477</v>
      </c>
      <c r="AG16" s="18">
        <v>0.45017099976119007</v>
      </c>
      <c r="AH16" s="17"/>
      <c r="AI16" s="13">
        <f t="shared" si="1"/>
        <v>49739769.419814654</v>
      </c>
      <c r="AJ16" s="13">
        <f t="shared" si="2"/>
        <v>57307836.151616976</v>
      </c>
      <c r="AK16" s="13">
        <f t="shared" si="3"/>
        <v>37427169.741803832</v>
      </c>
      <c r="AL16" s="13">
        <f t="shared" si="4"/>
        <v>37020817.340583794</v>
      </c>
      <c r="AM16" s="13">
        <f t="shared" si="5"/>
        <v>44691287.005603589</v>
      </c>
      <c r="AN16" s="13">
        <f t="shared" si="6"/>
        <v>45673694.148302943</v>
      </c>
      <c r="AO16" s="13">
        <f t="shared" si="7"/>
        <v>47549247.655660875</v>
      </c>
      <c r="AP16" s="13">
        <f t="shared" si="8"/>
        <v>38851890.569088496</v>
      </c>
      <c r="AQ16" s="13">
        <f t="shared" si="9"/>
        <v>59535299.795040391</v>
      </c>
      <c r="AR16" s="13">
        <f t="shared" si="10"/>
        <v>49292758.795386612</v>
      </c>
      <c r="AS16" s="13">
        <f t="shared" si="11"/>
        <v>55909607.040568352</v>
      </c>
      <c r="AT16" s="13">
        <f t="shared" si="12"/>
        <v>91384712.95152159</v>
      </c>
    </row>
    <row r="17" spans="1:46" x14ac:dyDescent="0.3">
      <c r="A17" s="7" t="s">
        <v>64</v>
      </c>
      <c r="B17" s="7" t="s">
        <v>163</v>
      </c>
      <c r="C17" s="7">
        <v>1505</v>
      </c>
      <c r="D17" s="7" t="s">
        <v>25</v>
      </c>
      <c r="E17" s="7">
        <v>910</v>
      </c>
      <c r="F17" s="7" t="s">
        <v>25</v>
      </c>
      <c r="G17" s="7"/>
      <c r="H17" s="8" t="s">
        <v>26</v>
      </c>
      <c r="I17" s="15">
        <v>520000000</v>
      </c>
      <c r="J17" s="15">
        <v>520000000</v>
      </c>
      <c r="K17" s="15">
        <v>750000000</v>
      </c>
      <c r="L17" s="15">
        <v>530000000</v>
      </c>
      <c r="M17" s="15">
        <v>600000000</v>
      </c>
      <c r="N17" s="15">
        <v>600000000</v>
      </c>
      <c r="O17" s="15">
        <v>600000000</v>
      </c>
      <c r="P17" s="15">
        <v>600000000</v>
      </c>
      <c r="Q17" s="15">
        <v>520000000</v>
      </c>
      <c r="R17" s="15">
        <v>700000000</v>
      </c>
      <c r="S17" s="15">
        <v>520000000</v>
      </c>
      <c r="T17" s="15">
        <v>1040000000</v>
      </c>
      <c r="U17" s="17"/>
      <c r="V17" s="18">
        <v>0.37681643499859585</v>
      </c>
      <c r="W17" s="18">
        <v>0.43415027387588617</v>
      </c>
      <c r="X17" s="18">
        <v>0.43519964816050966</v>
      </c>
      <c r="Y17" s="18">
        <v>0.43047462023934641</v>
      </c>
      <c r="Z17" s="18">
        <v>0.46073491758354213</v>
      </c>
      <c r="AA17" s="18">
        <v>0.44559701608100433</v>
      </c>
      <c r="AB17" s="18">
        <v>0.43623162986844838</v>
      </c>
      <c r="AC17" s="18">
        <v>0.4059758680155538</v>
      </c>
      <c r="AD17" s="18">
        <v>0.42074416816282961</v>
      </c>
      <c r="AE17" s="18">
        <v>0.46154268535006193</v>
      </c>
      <c r="AF17" s="18">
        <v>0.42355762909521477</v>
      </c>
      <c r="AG17" s="18">
        <v>0.45017099976119007</v>
      </c>
      <c r="AH17" s="17"/>
      <c r="AI17" s="13">
        <f t="shared" si="1"/>
        <v>195944546.19926983</v>
      </c>
      <c r="AJ17" s="13">
        <f t="shared" si="2"/>
        <v>225758142.4154608</v>
      </c>
      <c r="AK17" s="13">
        <f t="shared" si="3"/>
        <v>326399736.12038225</v>
      </c>
      <c r="AL17" s="13">
        <f t="shared" si="4"/>
        <v>228151548.72685361</v>
      </c>
      <c r="AM17" s="13">
        <f t="shared" si="5"/>
        <v>276440950.5501253</v>
      </c>
      <c r="AN17" s="13">
        <f t="shared" si="6"/>
        <v>267358209.6486026</v>
      </c>
      <c r="AO17" s="13">
        <f t="shared" si="7"/>
        <v>261738977.92106903</v>
      </c>
      <c r="AP17" s="13">
        <f t="shared" si="8"/>
        <v>243585520.80933228</v>
      </c>
      <c r="AQ17" s="13">
        <f t="shared" si="9"/>
        <v>218786967.44467139</v>
      </c>
      <c r="AR17" s="13">
        <f t="shared" si="10"/>
        <v>323079879.74504334</v>
      </c>
      <c r="AS17" s="13">
        <f t="shared" si="11"/>
        <v>220249967.12951168</v>
      </c>
      <c r="AT17" s="13">
        <f t="shared" si="12"/>
        <v>468177839.7516377</v>
      </c>
    </row>
    <row r="18" spans="1:46" x14ac:dyDescent="0.3">
      <c r="A18" s="7" t="s">
        <v>64</v>
      </c>
      <c r="B18" s="7" t="s">
        <v>163</v>
      </c>
      <c r="C18" s="7">
        <v>1505</v>
      </c>
      <c r="D18" s="7" t="s">
        <v>8</v>
      </c>
      <c r="E18" s="7">
        <v>999</v>
      </c>
      <c r="F18" s="7" t="s">
        <v>8</v>
      </c>
      <c r="G18" s="7"/>
      <c r="H18" s="8" t="s">
        <v>9</v>
      </c>
      <c r="I18" s="15">
        <v>22600000</v>
      </c>
      <c r="J18" s="15">
        <v>22600000</v>
      </c>
      <c r="K18" s="15">
        <v>22200000</v>
      </c>
      <c r="L18" s="15">
        <v>21900000</v>
      </c>
      <c r="M18" s="15">
        <v>22200000</v>
      </c>
      <c r="N18" s="15">
        <v>19000000</v>
      </c>
      <c r="O18" s="15">
        <v>21000000</v>
      </c>
      <c r="P18" s="15">
        <v>20200000</v>
      </c>
      <c r="Q18" s="15">
        <v>22400000</v>
      </c>
      <c r="R18" s="15">
        <v>23000000</v>
      </c>
      <c r="S18" s="15">
        <v>22200000</v>
      </c>
      <c r="T18" s="15">
        <v>22200000</v>
      </c>
      <c r="U18" s="17"/>
      <c r="V18" s="18">
        <v>0.37681643499859585</v>
      </c>
      <c r="W18" s="18">
        <v>0.43415027387588617</v>
      </c>
      <c r="X18" s="18">
        <v>0.43519964816050966</v>
      </c>
      <c r="Y18" s="18">
        <v>0.43047462023934641</v>
      </c>
      <c r="Z18" s="18">
        <v>0.46073491758354213</v>
      </c>
      <c r="AA18" s="18">
        <v>0.44559701608100433</v>
      </c>
      <c r="AB18" s="18">
        <v>0.43623162986844838</v>
      </c>
      <c r="AC18" s="18">
        <v>0.4059758680155538</v>
      </c>
      <c r="AD18" s="18">
        <v>0.42074416816282961</v>
      </c>
      <c r="AE18" s="18">
        <v>0.46154268535006193</v>
      </c>
      <c r="AF18" s="18">
        <v>0.42355762909521477</v>
      </c>
      <c r="AG18" s="18">
        <v>0.45017099976119007</v>
      </c>
      <c r="AH18" s="17"/>
      <c r="AI18" s="13">
        <f t="shared" si="1"/>
        <v>8516051.430968266</v>
      </c>
      <c r="AJ18" s="13">
        <f t="shared" si="2"/>
        <v>9811796.1895950269</v>
      </c>
      <c r="AK18" s="13">
        <f t="shared" si="3"/>
        <v>9661432.1891633142</v>
      </c>
      <c r="AL18" s="13">
        <f t="shared" si="4"/>
        <v>9427394.1832416859</v>
      </c>
      <c r="AM18" s="13">
        <f t="shared" si="5"/>
        <v>10228315.170354635</v>
      </c>
      <c r="AN18" s="13">
        <f t="shared" si="6"/>
        <v>8466343.3055390827</v>
      </c>
      <c r="AO18" s="13">
        <f t="shared" si="7"/>
        <v>9160864.2272374164</v>
      </c>
      <c r="AP18" s="13">
        <f t="shared" si="8"/>
        <v>8200712.533914187</v>
      </c>
      <c r="AQ18" s="13">
        <f t="shared" si="9"/>
        <v>9424669.3668473829</v>
      </c>
      <c r="AR18" s="13">
        <f t="shared" si="10"/>
        <v>10615481.763051424</v>
      </c>
      <c r="AS18" s="13">
        <f t="shared" si="11"/>
        <v>9402979.3659137674</v>
      </c>
      <c r="AT18" s="13">
        <f t="shared" si="12"/>
        <v>9993796.1946984194</v>
      </c>
    </row>
    <row r="19" spans="1:46" x14ac:dyDescent="0.3">
      <c r="A19" s="7" t="s">
        <v>64</v>
      </c>
      <c r="B19" s="7" t="s">
        <v>164</v>
      </c>
      <c r="C19" s="7">
        <v>1506</v>
      </c>
      <c r="D19" s="7" t="s">
        <v>23</v>
      </c>
      <c r="E19" s="7">
        <v>909</v>
      </c>
      <c r="F19" s="7" t="s">
        <v>23</v>
      </c>
      <c r="G19" s="7"/>
      <c r="H19" s="8" t="s">
        <v>24</v>
      </c>
      <c r="I19" s="15">
        <v>1200000000</v>
      </c>
      <c r="J19" s="15">
        <v>900000000</v>
      </c>
      <c r="K19" s="15">
        <v>1200000000</v>
      </c>
      <c r="L19" s="15">
        <v>1200000000</v>
      </c>
      <c r="M19" s="15">
        <v>1200000000</v>
      </c>
      <c r="N19" s="15">
        <v>1200000000</v>
      </c>
      <c r="O19" s="15">
        <v>1200000000</v>
      </c>
      <c r="P19" s="15">
        <v>1200000000</v>
      </c>
      <c r="Q19" s="15">
        <v>1200000000</v>
      </c>
      <c r="R19" s="15">
        <v>1600000000</v>
      </c>
      <c r="S19" s="15">
        <v>1400000000</v>
      </c>
      <c r="T19" s="15">
        <v>2500000000</v>
      </c>
      <c r="U19" s="17"/>
      <c r="V19" s="18">
        <v>0.30758587260799164</v>
      </c>
      <c r="W19" s="18">
        <v>0.30741884321698038</v>
      </c>
      <c r="X19" s="18">
        <v>0.30193075242312323</v>
      </c>
      <c r="Y19" s="18">
        <v>0.30669362821830704</v>
      </c>
      <c r="Z19" s="18">
        <v>0.28971164931534521</v>
      </c>
      <c r="AA19" s="18">
        <v>0.28971164931534527</v>
      </c>
      <c r="AB19" s="18">
        <v>0.2972336942625961</v>
      </c>
      <c r="AC19" s="18">
        <v>0.29371446302052068</v>
      </c>
      <c r="AD19" s="18">
        <v>0.31002884958565535</v>
      </c>
      <c r="AE19" s="18">
        <v>0.31002884958565552</v>
      </c>
      <c r="AF19" s="18">
        <v>0.31083690192408919</v>
      </c>
      <c r="AG19" s="18">
        <v>0.31518689985354142</v>
      </c>
      <c r="AH19" s="17"/>
      <c r="AI19" s="13">
        <f t="shared" si="1"/>
        <v>369103047.12958997</v>
      </c>
      <c r="AJ19" s="13">
        <f t="shared" si="2"/>
        <v>276676958.89528233</v>
      </c>
      <c r="AK19" s="13">
        <f t="shared" si="3"/>
        <v>362316902.90774786</v>
      </c>
      <c r="AL19" s="13">
        <f t="shared" si="4"/>
        <v>368032353.86196846</v>
      </c>
      <c r="AM19" s="13">
        <f t="shared" si="5"/>
        <v>347653979.17841423</v>
      </c>
      <c r="AN19" s="13">
        <f t="shared" si="6"/>
        <v>347653979.17841434</v>
      </c>
      <c r="AO19" s="13">
        <f t="shared" si="7"/>
        <v>356680433.11511534</v>
      </c>
      <c r="AP19" s="13">
        <f t="shared" si="8"/>
        <v>352457355.62462479</v>
      </c>
      <c r="AQ19" s="13">
        <f t="shared" si="9"/>
        <v>372034619.5027864</v>
      </c>
      <c r="AR19" s="13">
        <f t="shared" si="10"/>
        <v>496046159.33704883</v>
      </c>
      <c r="AS19" s="13">
        <f t="shared" si="11"/>
        <v>435171662.69372487</v>
      </c>
      <c r="AT19" s="13">
        <f t="shared" si="12"/>
        <v>787967249.63385355</v>
      </c>
    </row>
    <row r="20" spans="1:46" x14ac:dyDescent="0.3">
      <c r="A20" s="7" t="s">
        <v>64</v>
      </c>
      <c r="B20" s="7" t="s">
        <v>164</v>
      </c>
      <c r="C20" s="7">
        <v>1506</v>
      </c>
      <c r="D20" s="7" t="s">
        <v>58</v>
      </c>
      <c r="E20" s="7">
        <v>909</v>
      </c>
      <c r="F20" s="7" t="s">
        <v>58</v>
      </c>
      <c r="G20" s="7"/>
      <c r="H20" s="8" t="s">
        <v>59</v>
      </c>
      <c r="I20" s="15">
        <v>2000000000</v>
      </c>
      <c r="J20" s="15">
        <v>1600000000</v>
      </c>
      <c r="K20" s="15">
        <v>1800000000</v>
      </c>
      <c r="L20" s="15">
        <v>2400000000</v>
      </c>
      <c r="M20" s="15">
        <v>2500000000</v>
      </c>
      <c r="N20" s="15">
        <v>2500000000</v>
      </c>
      <c r="O20" s="15">
        <v>2400000000</v>
      </c>
      <c r="P20" s="15">
        <v>2400000000</v>
      </c>
      <c r="Q20" s="15">
        <v>2000000000</v>
      </c>
      <c r="R20" s="15">
        <v>2400000000</v>
      </c>
      <c r="S20" s="15">
        <v>2400000000</v>
      </c>
      <c r="T20" s="15">
        <v>2600000000</v>
      </c>
      <c r="U20" s="17"/>
      <c r="V20" s="18">
        <v>0.30758587260799164</v>
      </c>
      <c r="W20" s="18">
        <v>0.30741884321698038</v>
      </c>
      <c r="X20" s="18">
        <v>0.30193075242312323</v>
      </c>
      <c r="Y20" s="18">
        <v>0.30669362821830704</v>
      </c>
      <c r="Z20" s="18">
        <v>0.28971164931534521</v>
      </c>
      <c r="AA20" s="18">
        <v>0.28971164931534527</v>
      </c>
      <c r="AB20" s="18">
        <v>0.2972336942625961</v>
      </c>
      <c r="AC20" s="18">
        <v>0.29371446302052068</v>
      </c>
      <c r="AD20" s="18">
        <v>0.31002884958565535</v>
      </c>
      <c r="AE20" s="18">
        <v>0.31002884958565552</v>
      </c>
      <c r="AF20" s="18">
        <v>0.31083690192408919</v>
      </c>
      <c r="AG20" s="18">
        <v>0.31518689985354142</v>
      </c>
      <c r="AH20" s="17"/>
      <c r="AI20" s="13">
        <f t="shared" si="1"/>
        <v>615171745.21598327</v>
      </c>
      <c r="AJ20" s="13">
        <f t="shared" si="2"/>
        <v>491870149.14716858</v>
      </c>
      <c r="AK20" s="13">
        <f t="shared" si="3"/>
        <v>543475354.36162186</v>
      </c>
      <c r="AL20" s="13">
        <f t="shared" si="4"/>
        <v>736064707.72393692</v>
      </c>
      <c r="AM20" s="13">
        <f t="shared" si="5"/>
        <v>724279123.28836298</v>
      </c>
      <c r="AN20" s="13">
        <f t="shared" si="6"/>
        <v>724279123.28836322</v>
      </c>
      <c r="AO20" s="13">
        <f t="shared" si="7"/>
        <v>713360866.23023069</v>
      </c>
      <c r="AP20" s="13">
        <f t="shared" si="8"/>
        <v>704914711.24924958</v>
      </c>
      <c r="AQ20" s="13">
        <f t="shared" si="9"/>
        <v>620057699.17131066</v>
      </c>
      <c r="AR20" s="13">
        <f t="shared" si="10"/>
        <v>744069239.00557327</v>
      </c>
      <c r="AS20" s="13">
        <f t="shared" si="11"/>
        <v>746008564.61781406</v>
      </c>
      <c r="AT20" s="13">
        <f t="shared" si="12"/>
        <v>819485939.61920774</v>
      </c>
    </row>
    <row r="21" spans="1:46" x14ac:dyDescent="0.3">
      <c r="A21" s="7" t="s">
        <v>64</v>
      </c>
      <c r="B21" s="7" t="s">
        <v>164</v>
      </c>
      <c r="C21" s="7">
        <v>1506</v>
      </c>
      <c r="D21" s="7" t="s">
        <v>27</v>
      </c>
      <c r="E21" s="7">
        <v>910</v>
      </c>
      <c r="F21" s="7" t="s">
        <v>27</v>
      </c>
      <c r="G21" s="7"/>
      <c r="H21" s="8" t="s">
        <v>28</v>
      </c>
      <c r="I21" s="15">
        <v>400000000</v>
      </c>
      <c r="J21" s="15">
        <v>370000000</v>
      </c>
      <c r="K21" s="15">
        <v>430000000</v>
      </c>
      <c r="L21" s="15">
        <v>500000000</v>
      </c>
      <c r="M21" s="15">
        <v>550000000</v>
      </c>
      <c r="N21" s="15">
        <v>500000000</v>
      </c>
      <c r="O21" s="15">
        <v>550000000</v>
      </c>
      <c r="P21" s="15">
        <v>550000000</v>
      </c>
      <c r="Q21" s="15">
        <v>550000000</v>
      </c>
      <c r="R21" s="15">
        <v>550000000</v>
      </c>
      <c r="S21" s="15">
        <v>550000000</v>
      </c>
      <c r="T21" s="15">
        <v>600000000</v>
      </c>
      <c r="U21" s="17"/>
      <c r="V21" s="18">
        <v>0.30758587260799164</v>
      </c>
      <c r="W21" s="18">
        <v>0.30741884321698038</v>
      </c>
      <c r="X21" s="18">
        <v>0.30193075242312323</v>
      </c>
      <c r="Y21" s="18">
        <v>0.30669362821830704</v>
      </c>
      <c r="Z21" s="18">
        <v>0.28971164931534521</v>
      </c>
      <c r="AA21" s="18">
        <v>0.28971164931534527</v>
      </c>
      <c r="AB21" s="18">
        <v>0.2972336942625961</v>
      </c>
      <c r="AC21" s="18">
        <v>0.29371446302052068</v>
      </c>
      <c r="AD21" s="18">
        <v>0.31002884958565535</v>
      </c>
      <c r="AE21" s="18">
        <v>0.31002884958565552</v>
      </c>
      <c r="AF21" s="18">
        <v>0.31083690192408919</v>
      </c>
      <c r="AG21" s="18">
        <v>0.31518689985354142</v>
      </c>
      <c r="AH21" s="17"/>
      <c r="AI21" s="13">
        <f t="shared" si="1"/>
        <v>123034349.04319665</v>
      </c>
      <c r="AJ21" s="13">
        <f t="shared" si="2"/>
        <v>113744971.99028274</v>
      </c>
      <c r="AK21" s="13">
        <f t="shared" si="3"/>
        <v>129830223.54194298</v>
      </c>
      <c r="AL21" s="13">
        <f t="shared" si="4"/>
        <v>153346814.10915351</v>
      </c>
      <c r="AM21" s="13">
        <f t="shared" si="5"/>
        <v>159341407.12343988</v>
      </c>
      <c r="AN21" s="13">
        <f t="shared" si="6"/>
        <v>144855824.65767264</v>
      </c>
      <c r="AO21" s="13">
        <f t="shared" si="7"/>
        <v>163478531.84442785</v>
      </c>
      <c r="AP21" s="13">
        <f t="shared" si="8"/>
        <v>161542954.66128638</v>
      </c>
      <c r="AQ21" s="13">
        <f t="shared" si="9"/>
        <v>170515867.27211043</v>
      </c>
      <c r="AR21" s="13">
        <f t="shared" si="10"/>
        <v>170515867.27211052</v>
      </c>
      <c r="AS21" s="13">
        <f t="shared" si="11"/>
        <v>170960296.05824906</v>
      </c>
      <c r="AT21" s="13">
        <f t="shared" si="12"/>
        <v>189112139.91212484</v>
      </c>
    </row>
    <row r="22" spans="1:46" x14ac:dyDescent="0.3">
      <c r="A22" s="7" t="s">
        <v>64</v>
      </c>
      <c r="B22" s="7" t="s">
        <v>164</v>
      </c>
      <c r="C22" s="7">
        <v>1506</v>
      </c>
      <c r="D22" s="7" t="s">
        <v>29</v>
      </c>
      <c r="E22" s="7">
        <v>910</v>
      </c>
      <c r="F22" s="7" t="s">
        <v>29</v>
      </c>
      <c r="G22" s="7"/>
      <c r="H22" s="8" t="s">
        <v>30</v>
      </c>
      <c r="I22" s="15">
        <v>170000000</v>
      </c>
      <c r="J22" s="15">
        <v>150000000</v>
      </c>
      <c r="K22" s="15">
        <v>170000000</v>
      </c>
      <c r="L22" s="15">
        <v>200000000</v>
      </c>
      <c r="M22" s="15">
        <v>170000000</v>
      </c>
      <c r="N22" s="15">
        <v>170000000</v>
      </c>
      <c r="O22" s="15">
        <v>180000000</v>
      </c>
      <c r="P22" s="15">
        <v>180000000</v>
      </c>
      <c r="Q22" s="15">
        <v>170000000</v>
      </c>
      <c r="R22" s="15">
        <v>180000000</v>
      </c>
      <c r="S22" s="15">
        <v>200000000</v>
      </c>
      <c r="T22" s="15">
        <v>300000000</v>
      </c>
      <c r="U22" s="17"/>
      <c r="V22" s="18">
        <v>0.30758587260799164</v>
      </c>
      <c r="W22" s="18">
        <v>0.30741884321698038</v>
      </c>
      <c r="X22" s="18">
        <v>0.30193075242312323</v>
      </c>
      <c r="Y22" s="18">
        <v>0.30669362821830704</v>
      </c>
      <c r="Z22" s="18">
        <v>0.28971164931534521</v>
      </c>
      <c r="AA22" s="18">
        <v>0.28971164931534527</v>
      </c>
      <c r="AB22" s="18">
        <v>0.2972336942625961</v>
      </c>
      <c r="AC22" s="18">
        <v>0.29371446302052068</v>
      </c>
      <c r="AD22" s="18">
        <v>0.31002884958565535</v>
      </c>
      <c r="AE22" s="18">
        <v>0.31002884958565552</v>
      </c>
      <c r="AF22" s="18">
        <v>0.31083690192408919</v>
      </c>
      <c r="AG22" s="18">
        <v>0.31518689985354142</v>
      </c>
      <c r="AH22" s="17"/>
      <c r="AI22" s="13">
        <f t="shared" si="1"/>
        <v>52289598.343358576</v>
      </c>
      <c r="AJ22" s="13">
        <f t="shared" si="2"/>
        <v>46112826.48254706</v>
      </c>
      <c r="AK22" s="13">
        <f t="shared" si="3"/>
        <v>51328227.911930948</v>
      </c>
      <c r="AL22" s="13">
        <f t="shared" si="4"/>
        <v>61338725.64366141</v>
      </c>
      <c r="AM22" s="13">
        <f t="shared" si="5"/>
        <v>49250980.383608684</v>
      </c>
      <c r="AN22" s="13">
        <f t="shared" si="6"/>
        <v>49250980.383608699</v>
      </c>
      <c r="AO22" s="13">
        <f t="shared" si="7"/>
        <v>53502064.967267297</v>
      </c>
      <c r="AP22" s="13">
        <f t="shared" si="8"/>
        <v>52868603.343693718</v>
      </c>
      <c r="AQ22" s="13">
        <f t="shared" si="9"/>
        <v>52704904.429561406</v>
      </c>
      <c r="AR22" s="13">
        <f t="shared" si="10"/>
        <v>55805192.925417997</v>
      </c>
      <c r="AS22" s="13">
        <f t="shared" si="11"/>
        <v>62167380.384817839</v>
      </c>
      <c r="AT22" s="13">
        <f t="shared" si="12"/>
        <v>94556069.956062421</v>
      </c>
    </row>
    <row r="23" spans="1:46" x14ac:dyDescent="0.3">
      <c r="A23" s="7" t="s">
        <v>64</v>
      </c>
      <c r="B23" s="7" t="s">
        <v>164</v>
      </c>
      <c r="C23" s="7">
        <v>1506</v>
      </c>
      <c r="D23" s="7" t="s">
        <v>31</v>
      </c>
      <c r="E23" s="7">
        <v>910</v>
      </c>
      <c r="F23" s="7" t="s">
        <v>31</v>
      </c>
      <c r="G23" s="7"/>
      <c r="H23" s="8" t="s">
        <v>32</v>
      </c>
      <c r="I23" s="15">
        <v>30000000</v>
      </c>
      <c r="J23" s="15">
        <v>28000000</v>
      </c>
      <c r="K23" s="15">
        <v>28000000</v>
      </c>
      <c r="L23" s="15">
        <v>33000000</v>
      </c>
      <c r="M23" s="15">
        <v>33000000</v>
      </c>
      <c r="N23" s="15">
        <v>33000000</v>
      </c>
      <c r="O23" s="15">
        <v>33000000</v>
      </c>
      <c r="P23" s="15">
        <v>33000000</v>
      </c>
      <c r="Q23" s="15">
        <v>33000000</v>
      </c>
      <c r="R23" s="15">
        <v>33000000</v>
      </c>
      <c r="S23" s="15">
        <v>33000000</v>
      </c>
      <c r="T23" s="15">
        <v>40000000</v>
      </c>
      <c r="U23" s="17"/>
      <c r="V23" s="18">
        <v>0.30758587260799164</v>
      </c>
      <c r="W23" s="18">
        <v>0.30741884321698038</v>
      </c>
      <c r="X23" s="18">
        <v>0.30193075242312323</v>
      </c>
      <c r="Y23" s="18">
        <v>0.30669362821830704</v>
      </c>
      <c r="Z23" s="18">
        <v>0.28971164931534521</v>
      </c>
      <c r="AA23" s="18">
        <v>0.28971164931534527</v>
      </c>
      <c r="AB23" s="18">
        <v>0.2972336942625961</v>
      </c>
      <c r="AC23" s="18">
        <v>0.29371446302052068</v>
      </c>
      <c r="AD23" s="18">
        <v>0.31002884958565535</v>
      </c>
      <c r="AE23" s="18">
        <v>0.31002884958565552</v>
      </c>
      <c r="AF23" s="18">
        <v>0.31083690192408919</v>
      </c>
      <c r="AG23" s="18">
        <v>0.31518689985354142</v>
      </c>
      <c r="AH23" s="17"/>
      <c r="AI23" s="13">
        <f t="shared" si="1"/>
        <v>9227576.1782397497</v>
      </c>
      <c r="AJ23" s="13">
        <f t="shared" si="2"/>
        <v>8607727.6100754514</v>
      </c>
      <c r="AK23" s="13">
        <f t="shared" si="3"/>
        <v>8454061.0678474512</v>
      </c>
      <c r="AL23" s="13">
        <f t="shared" si="4"/>
        <v>10120889.731204132</v>
      </c>
      <c r="AM23" s="13">
        <f t="shared" si="5"/>
        <v>9560484.4274063911</v>
      </c>
      <c r="AN23" s="13">
        <f t="shared" si="6"/>
        <v>9560484.427406393</v>
      </c>
      <c r="AO23" s="13">
        <f t="shared" si="7"/>
        <v>9808711.9106656723</v>
      </c>
      <c r="AP23" s="13">
        <f t="shared" si="8"/>
        <v>9692577.2796771824</v>
      </c>
      <c r="AQ23" s="13">
        <f t="shared" si="9"/>
        <v>10230952.036326626</v>
      </c>
      <c r="AR23" s="13">
        <f t="shared" si="10"/>
        <v>10230952.036326632</v>
      </c>
      <c r="AS23" s="13">
        <f t="shared" si="11"/>
        <v>10257617.763494944</v>
      </c>
      <c r="AT23" s="13">
        <f t="shared" si="12"/>
        <v>12607475.994141657</v>
      </c>
    </row>
    <row r="24" spans="1:46" x14ac:dyDescent="0.3">
      <c r="A24" s="7" t="s">
        <v>64</v>
      </c>
      <c r="B24" s="7" t="s">
        <v>164</v>
      </c>
      <c r="C24" s="7">
        <v>1506</v>
      </c>
      <c r="D24" s="7" t="s">
        <v>33</v>
      </c>
      <c r="E24" s="7">
        <v>910</v>
      </c>
      <c r="F24" s="7" t="s">
        <v>33</v>
      </c>
      <c r="G24" s="7"/>
      <c r="H24" s="8" t="s">
        <v>34</v>
      </c>
      <c r="I24" s="15">
        <v>290000000</v>
      </c>
      <c r="J24" s="15">
        <v>290000000</v>
      </c>
      <c r="K24" s="15">
        <v>300000000</v>
      </c>
      <c r="L24" s="15">
        <v>340000000</v>
      </c>
      <c r="M24" s="15">
        <v>340000000</v>
      </c>
      <c r="N24" s="15">
        <v>300000000</v>
      </c>
      <c r="O24" s="15">
        <v>340000000</v>
      </c>
      <c r="P24" s="15">
        <v>340000000</v>
      </c>
      <c r="Q24" s="15">
        <v>300000000</v>
      </c>
      <c r="R24" s="15">
        <v>310000000</v>
      </c>
      <c r="S24" s="15">
        <v>300000000</v>
      </c>
      <c r="T24" s="15">
        <v>350000000</v>
      </c>
      <c r="U24" s="17"/>
      <c r="V24" s="18">
        <v>0.30758587260799164</v>
      </c>
      <c r="W24" s="18">
        <v>0.30741884321698038</v>
      </c>
      <c r="X24" s="18">
        <v>0.30193075242312323</v>
      </c>
      <c r="Y24" s="18">
        <v>0.30669362821830704</v>
      </c>
      <c r="Z24" s="18">
        <v>0.28971164931534521</v>
      </c>
      <c r="AA24" s="18">
        <v>0.28971164931534527</v>
      </c>
      <c r="AB24" s="18">
        <v>0.2972336942625961</v>
      </c>
      <c r="AC24" s="18">
        <v>0.29371446302052068</v>
      </c>
      <c r="AD24" s="18">
        <v>0.31002884958565535</v>
      </c>
      <c r="AE24" s="18">
        <v>0.31002884958565552</v>
      </c>
      <c r="AF24" s="18">
        <v>0.31083690192408919</v>
      </c>
      <c r="AG24" s="18">
        <v>0.31518689985354142</v>
      </c>
      <c r="AH24" s="17"/>
      <c r="AI24" s="13">
        <f t="shared" si="1"/>
        <v>89199903.056317583</v>
      </c>
      <c r="AJ24" s="13">
        <f t="shared" si="2"/>
        <v>89151464.532924309</v>
      </c>
      <c r="AK24" s="13">
        <f t="shared" si="3"/>
        <v>90579225.726936966</v>
      </c>
      <c r="AL24" s="13">
        <f t="shared" si="4"/>
        <v>104275833.59422439</v>
      </c>
      <c r="AM24" s="13">
        <f t="shared" si="5"/>
        <v>98501960.767217368</v>
      </c>
      <c r="AN24" s="13">
        <f t="shared" si="6"/>
        <v>86913494.794603586</v>
      </c>
      <c r="AO24" s="13">
        <f t="shared" si="7"/>
        <v>101059456.04928267</v>
      </c>
      <c r="AP24" s="13">
        <f t="shared" si="8"/>
        <v>99862917.426977023</v>
      </c>
      <c r="AQ24" s="13">
        <f t="shared" si="9"/>
        <v>93008654.875696599</v>
      </c>
      <c r="AR24" s="13">
        <f t="shared" si="10"/>
        <v>96108943.371553212</v>
      </c>
      <c r="AS24" s="13">
        <f t="shared" si="11"/>
        <v>93251070.577226758</v>
      </c>
      <c r="AT24" s="13">
        <f t="shared" si="12"/>
        <v>110315414.9487395</v>
      </c>
    </row>
    <row r="25" spans="1:46" x14ac:dyDescent="0.3">
      <c r="A25" s="7" t="s">
        <v>64</v>
      </c>
      <c r="B25" s="7" t="s">
        <v>164</v>
      </c>
      <c r="C25" s="7">
        <v>1506</v>
      </c>
      <c r="D25" s="7" t="s">
        <v>57</v>
      </c>
      <c r="E25" s="7">
        <v>910</v>
      </c>
      <c r="F25" s="7" t="s">
        <v>57</v>
      </c>
      <c r="G25" s="7"/>
      <c r="H25" s="8" t="s">
        <v>56</v>
      </c>
      <c r="I25" s="15">
        <v>95900000</v>
      </c>
      <c r="J25" s="15">
        <v>82200000</v>
      </c>
      <c r="K25" s="15">
        <v>95900000</v>
      </c>
      <c r="L25" s="15">
        <v>102750000.00000001</v>
      </c>
      <c r="M25" s="15">
        <v>123300000.00000001</v>
      </c>
      <c r="N25" s="15">
        <v>95900000</v>
      </c>
      <c r="O25" s="15">
        <v>95900000</v>
      </c>
      <c r="P25" s="15">
        <v>95900000</v>
      </c>
      <c r="Q25" s="15">
        <v>102750000.00000001</v>
      </c>
      <c r="R25" s="15">
        <v>171250000</v>
      </c>
      <c r="S25" s="15">
        <v>123300000.00000001</v>
      </c>
      <c r="T25" s="15">
        <v>184950000.00000003</v>
      </c>
      <c r="U25" s="17"/>
      <c r="V25" s="18">
        <v>0.30758587260799164</v>
      </c>
      <c r="W25" s="18">
        <v>0.30741884321698038</v>
      </c>
      <c r="X25" s="18">
        <v>0.30193075242312323</v>
      </c>
      <c r="Y25" s="18">
        <v>0.30669362821830704</v>
      </c>
      <c r="Z25" s="18">
        <v>0.28971164931534521</v>
      </c>
      <c r="AA25" s="18">
        <v>0.28971164931534527</v>
      </c>
      <c r="AB25" s="18">
        <v>0.2972336942625961</v>
      </c>
      <c r="AC25" s="18">
        <v>0.29371446302052068</v>
      </c>
      <c r="AD25" s="18">
        <v>0.31002884958565535</v>
      </c>
      <c r="AE25" s="18">
        <v>0.31002884958565552</v>
      </c>
      <c r="AF25" s="18">
        <v>0.31083690192408919</v>
      </c>
      <c r="AG25" s="18">
        <v>0.31518689985354142</v>
      </c>
      <c r="AH25" s="17"/>
      <c r="AI25" s="13">
        <f t="shared" si="1"/>
        <v>29497485.1831064</v>
      </c>
      <c r="AJ25" s="13">
        <f t="shared" si="2"/>
        <v>25269828.912435789</v>
      </c>
      <c r="AK25" s="13">
        <f t="shared" si="3"/>
        <v>28955159.157377519</v>
      </c>
      <c r="AL25" s="13">
        <f t="shared" si="4"/>
        <v>31512770.299431052</v>
      </c>
      <c r="AM25" s="13">
        <f t="shared" si="5"/>
        <v>35721446.360582069</v>
      </c>
      <c r="AN25" s="13">
        <f t="shared" si="6"/>
        <v>27783347.169341613</v>
      </c>
      <c r="AO25" s="13">
        <f t="shared" si="7"/>
        <v>28504711.279782966</v>
      </c>
      <c r="AP25" s="13">
        <f t="shared" si="8"/>
        <v>28167217.003667932</v>
      </c>
      <c r="AQ25" s="13">
        <f t="shared" si="9"/>
        <v>31855464.294926092</v>
      </c>
      <c r="AR25" s="13">
        <f t="shared" si="10"/>
        <v>53092440.491543509</v>
      </c>
      <c r="AS25" s="13">
        <f t="shared" si="11"/>
        <v>38326190.007240199</v>
      </c>
      <c r="AT25" s="13">
        <f t="shared" si="12"/>
        <v>58293817.127912499</v>
      </c>
    </row>
    <row r="26" spans="1:46" x14ac:dyDescent="0.3">
      <c r="A26" s="7" t="s">
        <v>64</v>
      </c>
      <c r="B26" s="7" t="s">
        <v>164</v>
      </c>
      <c r="C26" s="7">
        <v>1506</v>
      </c>
      <c r="D26" s="7" t="s">
        <v>8</v>
      </c>
      <c r="E26" s="7">
        <v>999</v>
      </c>
      <c r="F26" s="7" t="s">
        <v>8</v>
      </c>
      <c r="G26" s="7"/>
      <c r="H26" s="8" t="s">
        <v>9</v>
      </c>
      <c r="I26" s="15">
        <v>4000000</v>
      </c>
      <c r="J26" s="15">
        <v>4000000</v>
      </c>
      <c r="K26" s="15">
        <v>6000000</v>
      </c>
      <c r="L26" s="15">
        <v>6000000</v>
      </c>
      <c r="M26" s="15">
        <v>6000000</v>
      </c>
      <c r="N26" s="15">
        <v>6000000</v>
      </c>
      <c r="O26" s="15">
        <v>6000000</v>
      </c>
      <c r="P26" s="15">
        <v>6000000</v>
      </c>
      <c r="Q26" s="15">
        <v>6000000</v>
      </c>
      <c r="R26" s="15">
        <v>6000000</v>
      </c>
      <c r="S26" s="15">
        <v>7000000</v>
      </c>
      <c r="T26" s="15">
        <v>7000000</v>
      </c>
      <c r="U26" s="17"/>
      <c r="V26" s="18">
        <v>0.30758587260799164</v>
      </c>
      <c r="W26" s="18">
        <v>0.30741884321698038</v>
      </c>
      <c r="X26" s="18">
        <v>0.30193075242312323</v>
      </c>
      <c r="Y26" s="18">
        <v>0.30669362821830704</v>
      </c>
      <c r="Z26" s="18">
        <v>0.28971164931534521</v>
      </c>
      <c r="AA26" s="18">
        <v>0.28971164931534527</v>
      </c>
      <c r="AB26" s="18">
        <v>0.2972336942625961</v>
      </c>
      <c r="AC26" s="18">
        <v>0.29371446302052068</v>
      </c>
      <c r="AD26" s="18">
        <v>0.31002884958565535</v>
      </c>
      <c r="AE26" s="18">
        <v>0.31002884958565552</v>
      </c>
      <c r="AF26" s="18">
        <v>0.31083690192408919</v>
      </c>
      <c r="AG26" s="18">
        <v>0.31518689985354142</v>
      </c>
      <c r="AH26" s="17"/>
      <c r="AI26" s="13">
        <f t="shared" si="1"/>
        <v>1230343.4904319665</v>
      </c>
      <c r="AJ26" s="13">
        <f t="shared" si="2"/>
        <v>1229675.3728679216</v>
      </c>
      <c r="AK26" s="13">
        <f t="shared" si="3"/>
        <v>1811584.5145387393</v>
      </c>
      <c r="AL26" s="13">
        <f t="shared" si="4"/>
        <v>1840161.7693098423</v>
      </c>
      <c r="AM26" s="13">
        <f t="shared" si="5"/>
        <v>1738269.8958920713</v>
      </c>
      <c r="AN26" s="13">
        <f t="shared" si="6"/>
        <v>1738269.8958920715</v>
      </c>
      <c r="AO26" s="13">
        <f t="shared" si="7"/>
        <v>1783402.1655755767</v>
      </c>
      <c r="AP26" s="13">
        <f t="shared" si="8"/>
        <v>1762286.778123124</v>
      </c>
      <c r="AQ26" s="13">
        <f t="shared" si="9"/>
        <v>1860173.097513932</v>
      </c>
      <c r="AR26" s="13">
        <f t="shared" si="10"/>
        <v>1860173.0975139332</v>
      </c>
      <c r="AS26" s="13">
        <f t="shared" si="11"/>
        <v>2175858.3134686244</v>
      </c>
      <c r="AT26" s="13">
        <f t="shared" si="12"/>
        <v>2206308.2989747901</v>
      </c>
    </row>
    <row r="27" spans="1:46" x14ac:dyDescent="0.3">
      <c r="A27" s="7" t="s">
        <v>64</v>
      </c>
      <c r="B27" s="7" t="s">
        <v>165</v>
      </c>
      <c r="C27" s="7">
        <v>1510</v>
      </c>
      <c r="D27" s="7" t="s">
        <v>60</v>
      </c>
      <c r="E27" s="7">
        <v>908</v>
      </c>
      <c r="F27" s="7" t="s">
        <v>60</v>
      </c>
      <c r="G27" s="7"/>
      <c r="H27" s="8" t="s">
        <v>61</v>
      </c>
      <c r="I27" s="15">
        <v>150000000</v>
      </c>
      <c r="J27" s="15">
        <v>50000000</v>
      </c>
      <c r="K27" s="15">
        <v>110000000</v>
      </c>
      <c r="L27" s="15">
        <v>60000000</v>
      </c>
      <c r="M27" s="15">
        <v>60000000</v>
      </c>
      <c r="N27" s="15">
        <v>105000000</v>
      </c>
      <c r="O27" s="15">
        <v>50000000</v>
      </c>
      <c r="P27" s="15">
        <v>100000000</v>
      </c>
      <c r="Q27" s="15">
        <v>125000000</v>
      </c>
      <c r="R27" s="15">
        <v>55000000</v>
      </c>
      <c r="S27" s="15">
        <v>135000000</v>
      </c>
      <c r="T27" s="15">
        <v>150000000</v>
      </c>
      <c r="U27" s="17"/>
      <c r="V27" s="18">
        <v>0.46932291863771664</v>
      </c>
      <c r="W27" s="18">
        <v>0.4786820219209465</v>
      </c>
      <c r="X27" s="18">
        <v>0.47328875527703129</v>
      </c>
      <c r="Y27" s="18">
        <v>0.47901107123571818</v>
      </c>
      <c r="Z27" s="18">
        <v>0.48260305493683764</v>
      </c>
      <c r="AA27" s="18">
        <v>0.48294460440259124</v>
      </c>
      <c r="AB27" s="18">
        <v>0.48352120701600909</v>
      </c>
      <c r="AC27" s="18">
        <v>0.47745813011879346</v>
      </c>
      <c r="AD27" s="18">
        <v>0.47493551735101186</v>
      </c>
      <c r="AE27" s="18">
        <v>0.46538827754558959</v>
      </c>
      <c r="AF27" s="18">
        <v>0.48251425367699452</v>
      </c>
      <c r="AG27" s="18">
        <v>0.47504725610784382</v>
      </c>
      <c r="AH27" s="17"/>
      <c r="AI27" s="13">
        <f t="shared" si="1"/>
        <v>70398437.795657501</v>
      </c>
      <c r="AJ27" s="13">
        <f t="shared" si="2"/>
        <v>23934101.096047323</v>
      </c>
      <c r="AK27" s="13">
        <f t="shared" si="3"/>
        <v>52061763.080473445</v>
      </c>
      <c r="AL27" s="13">
        <f t="shared" si="4"/>
        <v>28740664.274143092</v>
      </c>
      <c r="AM27" s="13">
        <f t="shared" si="5"/>
        <v>28956183.296210259</v>
      </c>
      <c r="AN27" s="13">
        <f t="shared" si="6"/>
        <v>50709183.462272078</v>
      </c>
      <c r="AO27" s="13">
        <f t="shared" si="7"/>
        <v>24176060.350800455</v>
      </c>
      <c r="AP27" s="13">
        <f t="shared" si="8"/>
        <v>47745813.011879347</v>
      </c>
      <c r="AQ27" s="13">
        <f t="shared" si="9"/>
        <v>59366939.668876484</v>
      </c>
      <c r="AR27" s="13">
        <f t="shared" si="10"/>
        <v>25596355.265007429</v>
      </c>
      <c r="AS27" s="13">
        <f t="shared" si="11"/>
        <v>65139424.246394262</v>
      </c>
      <c r="AT27" s="13">
        <f t="shared" si="12"/>
        <v>71257088.416176572</v>
      </c>
    </row>
    <row r="28" spans="1:46" x14ac:dyDescent="0.3">
      <c r="A28" s="7" t="s">
        <v>64</v>
      </c>
      <c r="B28" s="7" t="s">
        <v>165</v>
      </c>
      <c r="C28" s="7">
        <v>1510</v>
      </c>
      <c r="D28" s="7" t="s">
        <v>62</v>
      </c>
      <c r="E28" s="7">
        <v>908</v>
      </c>
      <c r="F28" s="7" t="s">
        <v>62</v>
      </c>
      <c r="G28" s="7"/>
      <c r="H28" s="8" t="s">
        <v>63</v>
      </c>
      <c r="I28" s="15">
        <v>55000000</v>
      </c>
      <c r="J28" s="15">
        <v>30000000</v>
      </c>
      <c r="K28" s="15">
        <v>45000000</v>
      </c>
      <c r="L28" s="15">
        <v>35000000</v>
      </c>
      <c r="M28" s="15">
        <v>35000000</v>
      </c>
      <c r="N28" s="15">
        <v>40000000</v>
      </c>
      <c r="O28" s="15">
        <v>35000000</v>
      </c>
      <c r="P28" s="15">
        <v>30000000</v>
      </c>
      <c r="Q28" s="15">
        <v>40000000</v>
      </c>
      <c r="R28" s="15">
        <v>35000000</v>
      </c>
      <c r="S28" s="15">
        <v>45000000</v>
      </c>
      <c r="T28" s="15">
        <v>75000000</v>
      </c>
      <c r="U28" s="17"/>
      <c r="V28" s="18">
        <v>0.46932291863771664</v>
      </c>
      <c r="W28" s="18">
        <v>0.4786820219209465</v>
      </c>
      <c r="X28" s="18">
        <v>0.47328875527703129</v>
      </c>
      <c r="Y28" s="18">
        <v>0.47901107123571818</v>
      </c>
      <c r="Z28" s="18">
        <v>0.48260305493683764</v>
      </c>
      <c r="AA28" s="18">
        <v>0.48294460440259124</v>
      </c>
      <c r="AB28" s="18">
        <v>0.48352120701600909</v>
      </c>
      <c r="AC28" s="18">
        <v>0.47745813011879346</v>
      </c>
      <c r="AD28" s="18">
        <v>0.47493551735101186</v>
      </c>
      <c r="AE28" s="18">
        <v>0.46538827754558959</v>
      </c>
      <c r="AF28" s="18">
        <v>0.48251425367699452</v>
      </c>
      <c r="AG28" s="18">
        <v>0.47504725610784382</v>
      </c>
      <c r="AH28" s="17"/>
      <c r="AI28" s="13">
        <f t="shared" si="1"/>
        <v>25812760.525074415</v>
      </c>
      <c r="AJ28" s="13">
        <f t="shared" si="2"/>
        <v>14360460.657628395</v>
      </c>
      <c r="AK28" s="13">
        <f t="shared" si="3"/>
        <v>21297993.98746641</v>
      </c>
      <c r="AL28" s="13">
        <f t="shared" si="4"/>
        <v>16765387.493250135</v>
      </c>
      <c r="AM28" s="13">
        <f t="shared" si="5"/>
        <v>16891106.922789317</v>
      </c>
      <c r="AN28" s="13">
        <f t="shared" si="6"/>
        <v>19317784.176103648</v>
      </c>
      <c r="AO28" s="13">
        <f t="shared" si="7"/>
        <v>16923242.245560318</v>
      </c>
      <c r="AP28" s="13">
        <f t="shared" si="8"/>
        <v>14323743.903563803</v>
      </c>
      <c r="AQ28" s="13">
        <f t="shared" si="9"/>
        <v>18997420.694040474</v>
      </c>
      <c r="AR28" s="13">
        <f t="shared" si="10"/>
        <v>16288589.714095635</v>
      </c>
      <c r="AS28" s="13">
        <f t="shared" si="11"/>
        <v>21713141.415464755</v>
      </c>
      <c r="AT28" s="13">
        <f t="shared" si="12"/>
        <v>35628544.208088286</v>
      </c>
    </row>
    <row r="29" spans="1:46" x14ac:dyDescent="0.3">
      <c r="A29" s="7" t="s">
        <v>64</v>
      </c>
      <c r="B29" s="7" t="s">
        <v>165</v>
      </c>
      <c r="C29" s="7">
        <v>1510</v>
      </c>
      <c r="D29" s="7" t="s">
        <v>8</v>
      </c>
      <c r="E29" s="7">
        <v>999</v>
      </c>
      <c r="F29" s="7" t="s">
        <v>8</v>
      </c>
      <c r="G29" s="7"/>
      <c r="H29" s="8" t="s">
        <v>9</v>
      </c>
      <c r="I29" s="15">
        <v>10000000</v>
      </c>
      <c r="J29" s="15">
        <v>5000000</v>
      </c>
      <c r="K29" s="15">
        <v>10000000</v>
      </c>
      <c r="L29" s="15">
        <v>25000000</v>
      </c>
      <c r="M29" s="15">
        <v>10000000</v>
      </c>
      <c r="N29" s="15">
        <v>20000000</v>
      </c>
      <c r="O29" s="15">
        <v>10000000</v>
      </c>
      <c r="P29" s="15">
        <v>50000000</v>
      </c>
      <c r="Q29" s="15">
        <v>70000000</v>
      </c>
      <c r="R29" s="15">
        <v>50000000</v>
      </c>
      <c r="S29" s="15">
        <v>60000000</v>
      </c>
      <c r="T29" s="15">
        <v>80000000</v>
      </c>
      <c r="U29" s="17"/>
      <c r="V29" s="18">
        <v>0.46932291863771664</v>
      </c>
      <c r="W29" s="18">
        <v>0.4786820219209465</v>
      </c>
      <c r="X29" s="18">
        <v>0.47328875527703129</v>
      </c>
      <c r="Y29" s="18">
        <v>0.47901107123571818</v>
      </c>
      <c r="Z29" s="18">
        <v>0.48260305493683764</v>
      </c>
      <c r="AA29" s="18">
        <v>0.48294460440259124</v>
      </c>
      <c r="AB29" s="18">
        <v>0.48352120701600909</v>
      </c>
      <c r="AC29" s="18">
        <v>0.47745813011879346</v>
      </c>
      <c r="AD29" s="18">
        <v>0.47493551735101186</v>
      </c>
      <c r="AE29" s="18">
        <v>0.46538827754558959</v>
      </c>
      <c r="AF29" s="18">
        <v>0.48251425367699452</v>
      </c>
      <c r="AG29" s="18">
        <v>0.47504725610784382</v>
      </c>
      <c r="AH29" s="17"/>
      <c r="AI29" s="13">
        <f t="shared" si="1"/>
        <v>4693229.1863771668</v>
      </c>
      <c r="AJ29" s="13">
        <f t="shared" si="2"/>
        <v>2393410.1096047326</v>
      </c>
      <c r="AK29" s="13">
        <f t="shared" si="3"/>
        <v>4732887.5527703129</v>
      </c>
      <c r="AL29" s="13">
        <f t="shared" si="4"/>
        <v>11975276.780892955</v>
      </c>
      <c r="AM29" s="13">
        <f t="shared" si="5"/>
        <v>4826030.5493683768</v>
      </c>
      <c r="AN29" s="13">
        <f t="shared" si="6"/>
        <v>9658892.0880518239</v>
      </c>
      <c r="AO29" s="13">
        <f t="shared" si="7"/>
        <v>4835212.0701600909</v>
      </c>
      <c r="AP29" s="13">
        <f t="shared" si="8"/>
        <v>23872906.505939674</v>
      </c>
      <c r="AQ29" s="13">
        <f t="shared" si="9"/>
        <v>33245486.214570832</v>
      </c>
      <c r="AR29" s="13">
        <f t="shared" si="10"/>
        <v>23269413.877279479</v>
      </c>
      <c r="AS29" s="13">
        <f t="shared" si="11"/>
        <v>28950855.220619671</v>
      </c>
      <c r="AT29" s="13">
        <f t="shared" si="12"/>
        <v>38003780.488627508</v>
      </c>
    </row>
    <row r="30" spans="1:46" x14ac:dyDescent="0.3">
      <c r="A30" s="7" t="s">
        <v>64</v>
      </c>
      <c r="B30" s="7" t="s">
        <v>166</v>
      </c>
      <c r="C30" s="7">
        <v>1508</v>
      </c>
      <c r="D30" s="7" t="s">
        <v>8</v>
      </c>
      <c r="E30" s="7">
        <v>999</v>
      </c>
      <c r="F30" s="7" t="s">
        <v>8</v>
      </c>
      <c r="G30" s="7"/>
      <c r="H30" s="8" t="s">
        <v>9</v>
      </c>
      <c r="I30" s="15">
        <v>39994576.680016607</v>
      </c>
      <c r="J30" s="15">
        <v>39994576.680016607</v>
      </c>
      <c r="K30" s="15">
        <v>39994576.680016607</v>
      </c>
      <c r="L30" s="15">
        <v>39994576.680016607</v>
      </c>
      <c r="M30" s="15">
        <v>39994576.680016607</v>
      </c>
      <c r="N30" s="15">
        <v>39995340.38049981</v>
      </c>
      <c r="O30" s="15">
        <v>39994576.680016607</v>
      </c>
      <c r="P30" s="15">
        <v>39994576.680016607</v>
      </c>
      <c r="Q30" s="15">
        <v>39994576.680016607</v>
      </c>
      <c r="R30" s="15">
        <v>39994576.680016607</v>
      </c>
      <c r="S30" s="15">
        <v>39994576.680016607</v>
      </c>
      <c r="T30" s="15">
        <v>39995340.38049981</v>
      </c>
      <c r="U30" s="17"/>
      <c r="V30" s="18">
        <v>0.59063608637225629</v>
      </c>
      <c r="W30" s="18">
        <v>0.59063608637225629</v>
      </c>
      <c r="X30" s="18">
        <v>0.59063608637225629</v>
      </c>
      <c r="Y30" s="18">
        <v>0.59063608637225629</v>
      </c>
      <c r="Z30" s="18">
        <v>0.59063608637225629</v>
      </c>
      <c r="AA30" s="18">
        <v>0.56942135904070479</v>
      </c>
      <c r="AB30" s="18">
        <v>0.59063608637225629</v>
      </c>
      <c r="AC30" s="18">
        <v>0.59063608637225629</v>
      </c>
      <c r="AD30" s="18">
        <v>0.59063608637225629</v>
      </c>
      <c r="AE30" s="18">
        <v>0.59063608637225629</v>
      </c>
      <c r="AF30" s="18">
        <v>0.59063608637225629</v>
      </c>
      <c r="AG30" s="18">
        <v>0.56942135904070479</v>
      </c>
      <c r="AH30" s="17"/>
      <c r="AI30" s="13">
        <f t="shared" si="1"/>
        <v>23622240.246400114</v>
      </c>
      <c r="AJ30" s="13">
        <f t="shared" si="2"/>
        <v>23622240.246400114</v>
      </c>
      <c r="AK30" s="13">
        <f t="shared" si="3"/>
        <v>23622240.246400114</v>
      </c>
      <c r="AL30" s="13">
        <f t="shared" si="4"/>
        <v>23622240.246400114</v>
      </c>
      <c r="AM30" s="13">
        <f t="shared" si="5"/>
        <v>23622240.246400114</v>
      </c>
      <c r="AN30" s="13">
        <f t="shared" si="6"/>
        <v>22774201.074759781</v>
      </c>
      <c r="AO30" s="13">
        <f t="shared" si="7"/>
        <v>23622240.246400114</v>
      </c>
      <c r="AP30" s="13">
        <f t="shared" si="8"/>
        <v>23622240.246400114</v>
      </c>
      <c r="AQ30" s="13">
        <f t="shared" si="9"/>
        <v>23622240.246400114</v>
      </c>
      <c r="AR30" s="13">
        <f t="shared" si="10"/>
        <v>23622240.246400114</v>
      </c>
      <c r="AS30" s="13">
        <f t="shared" si="11"/>
        <v>23622240.246400114</v>
      </c>
      <c r="AT30" s="13">
        <f t="shared" si="12"/>
        <v>22774201.074759781</v>
      </c>
    </row>
    <row r="31" spans="1:46" x14ac:dyDescent="0.3">
      <c r="A31" s="7" t="s">
        <v>167</v>
      </c>
      <c r="B31" s="7" t="s">
        <v>114</v>
      </c>
      <c r="C31" s="7">
        <v>2801</v>
      </c>
      <c r="D31" s="7" t="s">
        <v>8</v>
      </c>
      <c r="E31" s="7">
        <v>907</v>
      </c>
      <c r="F31" s="7" t="s">
        <v>169</v>
      </c>
      <c r="G31" s="7" t="s">
        <v>115</v>
      </c>
      <c r="H31" s="8" t="s">
        <v>66</v>
      </c>
      <c r="I31" s="15">
        <v>18700000</v>
      </c>
      <c r="J31" s="15">
        <v>18700000</v>
      </c>
      <c r="K31" s="15">
        <v>18700000</v>
      </c>
      <c r="L31" s="15">
        <v>18700000</v>
      </c>
      <c r="M31" s="15">
        <v>18700000</v>
      </c>
      <c r="N31" s="15">
        <v>18700000</v>
      </c>
      <c r="O31" s="15">
        <v>18700000</v>
      </c>
      <c r="P31" s="15">
        <v>18700000</v>
      </c>
      <c r="Q31" s="15">
        <v>18700000</v>
      </c>
      <c r="R31" s="15">
        <v>18700000</v>
      </c>
      <c r="S31" s="15">
        <v>18700000</v>
      </c>
      <c r="T31" s="15">
        <v>18700000</v>
      </c>
      <c r="U31" s="19">
        <f>SUM(I31:T31)</f>
        <v>224400000</v>
      </c>
      <c r="V31" s="18">
        <v>0.52815719060326327</v>
      </c>
      <c r="W31" s="18">
        <v>0.51671912489082317</v>
      </c>
      <c r="X31" s="18">
        <v>0.50694039588118267</v>
      </c>
      <c r="Y31" s="18">
        <v>0.5195046059953492</v>
      </c>
      <c r="Z31" s="18">
        <v>0.53163961698515316</v>
      </c>
      <c r="AA31" s="18">
        <v>0.52909252842137522</v>
      </c>
      <c r="AB31" s="18">
        <v>0.52907094017564604</v>
      </c>
      <c r="AC31" s="18">
        <v>0.53252202102380752</v>
      </c>
      <c r="AD31" s="18">
        <v>0.52843703083563331</v>
      </c>
      <c r="AE31" s="18">
        <v>0.52862183928396222</v>
      </c>
      <c r="AF31" s="18">
        <v>0.5264343187860776</v>
      </c>
      <c r="AG31" s="18">
        <v>0.52902051568698083</v>
      </c>
      <c r="AH31" s="17"/>
      <c r="AI31" s="13">
        <f t="shared" si="1"/>
        <v>9876539.4642810225</v>
      </c>
      <c r="AJ31" s="13">
        <f t="shared" si="2"/>
        <v>9662647.635458393</v>
      </c>
      <c r="AK31" s="13">
        <f t="shared" si="3"/>
        <v>9479785.4029781166</v>
      </c>
      <c r="AL31" s="13">
        <f t="shared" si="4"/>
        <v>9714736.1321130302</v>
      </c>
      <c r="AM31" s="13">
        <f t="shared" si="5"/>
        <v>9941660.837622365</v>
      </c>
      <c r="AN31" s="13">
        <f t="shared" si="6"/>
        <v>9894030.2814797163</v>
      </c>
      <c r="AO31" s="13">
        <f t="shared" si="7"/>
        <v>9893626.5812845808</v>
      </c>
      <c r="AP31" s="13">
        <f t="shared" si="8"/>
        <v>9958161.7931452002</v>
      </c>
      <c r="AQ31" s="13">
        <f t="shared" si="9"/>
        <v>9881772.4766263422</v>
      </c>
      <c r="AR31" s="13">
        <f t="shared" si="10"/>
        <v>9885228.3946100939</v>
      </c>
      <c r="AS31" s="13">
        <f t="shared" si="11"/>
        <v>9844321.7612996511</v>
      </c>
      <c r="AT31" s="13">
        <f t="shared" si="12"/>
        <v>9892683.6433465406</v>
      </c>
    </row>
    <row r="32" spans="1:46" x14ac:dyDescent="0.3">
      <c r="A32" s="7" t="s">
        <v>167</v>
      </c>
      <c r="B32" s="7" t="s">
        <v>114</v>
      </c>
      <c r="C32" s="7">
        <v>2801</v>
      </c>
      <c r="D32" s="7" t="s">
        <v>8</v>
      </c>
      <c r="E32" s="7">
        <v>907</v>
      </c>
      <c r="F32" s="7" t="s">
        <v>170</v>
      </c>
      <c r="G32" s="7" t="s">
        <v>115</v>
      </c>
      <c r="H32" s="8" t="s">
        <v>67</v>
      </c>
      <c r="I32" s="15">
        <v>11100000</v>
      </c>
      <c r="J32" s="15">
        <v>11100000</v>
      </c>
      <c r="K32" s="15">
        <v>11100000</v>
      </c>
      <c r="L32" s="15">
        <v>11100000</v>
      </c>
      <c r="M32" s="15">
        <v>11100000</v>
      </c>
      <c r="N32" s="15">
        <v>11100000</v>
      </c>
      <c r="O32" s="15">
        <v>11100000</v>
      </c>
      <c r="P32" s="15">
        <v>11100000</v>
      </c>
      <c r="Q32" s="15">
        <v>11100000</v>
      </c>
      <c r="R32" s="15">
        <v>11100000</v>
      </c>
      <c r="S32" s="15">
        <v>11100000</v>
      </c>
      <c r="T32" s="15">
        <v>11100000</v>
      </c>
      <c r="U32" s="19">
        <f t="shared" ref="U32:U95" si="13">SUM(I32:T32)</f>
        <v>133200000</v>
      </c>
      <c r="V32" s="18">
        <v>0.52815719060326327</v>
      </c>
      <c r="W32" s="18">
        <v>0.51671912489082317</v>
      </c>
      <c r="X32" s="18">
        <v>0.50694039588118267</v>
      </c>
      <c r="Y32" s="18">
        <v>0.5195046059953492</v>
      </c>
      <c r="Z32" s="18">
        <v>0.53163961698515316</v>
      </c>
      <c r="AA32" s="18">
        <v>0.52909252842137522</v>
      </c>
      <c r="AB32" s="18">
        <v>0.52907094017564604</v>
      </c>
      <c r="AC32" s="18">
        <v>0.53252202102380752</v>
      </c>
      <c r="AD32" s="18">
        <v>0.52843703083563331</v>
      </c>
      <c r="AE32" s="18">
        <v>0.52862183928396222</v>
      </c>
      <c r="AF32" s="18">
        <v>0.5264343187860776</v>
      </c>
      <c r="AG32" s="18">
        <v>0.52902051568698083</v>
      </c>
      <c r="AH32" s="17"/>
      <c r="AI32" s="13">
        <f t="shared" si="1"/>
        <v>5862544.8156962227</v>
      </c>
      <c r="AJ32" s="13">
        <f t="shared" si="2"/>
        <v>5735582.2862881375</v>
      </c>
      <c r="AK32" s="13">
        <f t="shared" si="3"/>
        <v>5627038.3942811275</v>
      </c>
      <c r="AL32" s="13">
        <f t="shared" si="4"/>
        <v>5766501.1265483759</v>
      </c>
      <c r="AM32" s="13">
        <f t="shared" si="5"/>
        <v>5901199.7485352</v>
      </c>
      <c r="AN32" s="13">
        <f t="shared" si="6"/>
        <v>5872927.065477265</v>
      </c>
      <c r="AO32" s="13">
        <f t="shared" si="7"/>
        <v>5872687.4359496711</v>
      </c>
      <c r="AP32" s="13">
        <f t="shared" si="8"/>
        <v>5910994.4333642637</v>
      </c>
      <c r="AQ32" s="13">
        <f t="shared" si="9"/>
        <v>5865651.0422755294</v>
      </c>
      <c r="AR32" s="13">
        <f t="shared" si="10"/>
        <v>5867702.416051981</v>
      </c>
      <c r="AS32" s="13">
        <f t="shared" si="11"/>
        <v>5843420.9385254616</v>
      </c>
      <c r="AT32" s="13">
        <f t="shared" si="12"/>
        <v>5872127.7241254868</v>
      </c>
    </row>
    <row r="33" spans="1:46" x14ac:dyDescent="0.3">
      <c r="A33" s="7" t="s">
        <v>167</v>
      </c>
      <c r="B33" s="7" t="s">
        <v>114</v>
      </c>
      <c r="C33" s="7">
        <v>2801</v>
      </c>
      <c r="D33" s="7" t="s">
        <v>8</v>
      </c>
      <c r="E33" s="7">
        <v>907</v>
      </c>
      <c r="F33" s="7" t="s">
        <v>171</v>
      </c>
      <c r="G33" s="7" t="s">
        <v>115</v>
      </c>
      <c r="H33" s="8" t="s">
        <v>68</v>
      </c>
      <c r="I33" s="15">
        <v>6000000</v>
      </c>
      <c r="J33" s="15">
        <v>6000000</v>
      </c>
      <c r="K33" s="15">
        <v>6000000</v>
      </c>
      <c r="L33" s="15">
        <v>6000000</v>
      </c>
      <c r="M33" s="15">
        <v>6000000</v>
      </c>
      <c r="N33" s="15">
        <v>6000000</v>
      </c>
      <c r="O33" s="15">
        <v>6000000</v>
      </c>
      <c r="P33" s="15">
        <v>6000000</v>
      </c>
      <c r="Q33" s="15">
        <v>6000000</v>
      </c>
      <c r="R33" s="15">
        <v>6000000</v>
      </c>
      <c r="S33" s="15">
        <v>6000000</v>
      </c>
      <c r="T33" s="15">
        <v>6000000</v>
      </c>
      <c r="U33" s="19">
        <f t="shared" si="13"/>
        <v>72000000</v>
      </c>
      <c r="V33" s="18">
        <v>0.52815719060326327</v>
      </c>
      <c r="W33" s="18">
        <v>0.51671912489082317</v>
      </c>
      <c r="X33" s="18">
        <v>0.50694039588118267</v>
      </c>
      <c r="Y33" s="18">
        <v>0.5195046059953492</v>
      </c>
      <c r="Z33" s="18">
        <v>0.53163961698515316</v>
      </c>
      <c r="AA33" s="18">
        <v>0.52909252842137522</v>
      </c>
      <c r="AB33" s="18">
        <v>0.52907094017564604</v>
      </c>
      <c r="AC33" s="18">
        <v>0.53252202102380752</v>
      </c>
      <c r="AD33" s="18">
        <v>0.52843703083563331</v>
      </c>
      <c r="AE33" s="18">
        <v>0.52862183928396222</v>
      </c>
      <c r="AF33" s="18">
        <v>0.5264343187860776</v>
      </c>
      <c r="AG33" s="18">
        <v>0.52902051568698083</v>
      </c>
      <c r="AH33" s="17"/>
      <c r="AI33" s="13">
        <f t="shared" si="1"/>
        <v>3168943.1436195797</v>
      </c>
      <c r="AJ33" s="13">
        <f t="shared" si="2"/>
        <v>3100314.7493449389</v>
      </c>
      <c r="AK33" s="13">
        <f t="shared" si="3"/>
        <v>3041642.375287096</v>
      </c>
      <c r="AL33" s="13">
        <f t="shared" si="4"/>
        <v>3117027.6359720952</v>
      </c>
      <c r="AM33" s="13">
        <f t="shared" si="5"/>
        <v>3189837.701910919</v>
      </c>
      <c r="AN33" s="13">
        <f t="shared" si="6"/>
        <v>3174555.1705282512</v>
      </c>
      <c r="AO33" s="13">
        <f t="shared" si="7"/>
        <v>3174425.6410538764</v>
      </c>
      <c r="AP33" s="13">
        <f t="shared" si="8"/>
        <v>3195132.126142845</v>
      </c>
      <c r="AQ33" s="13">
        <f t="shared" si="9"/>
        <v>3170622.1850137999</v>
      </c>
      <c r="AR33" s="13">
        <f t="shared" si="10"/>
        <v>3171731.0357037731</v>
      </c>
      <c r="AS33" s="13">
        <f t="shared" si="11"/>
        <v>3158605.9127164655</v>
      </c>
      <c r="AT33" s="13">
        <f t="shared" si="12"/>
        <v>3174123.094121885</v>
      </c>
    </row>
    <row r="34" spans="1:46" x14ac:dyDescent="0.3">
      <c r="A34" s="7" t="s">
        <v>167</v>
      </c>
      <c r="B34" s="7" t="s">
        <v>114</v>
      </c>
      <c r="C34" s="7">
        <v>2801</v>
      </c>
      <c r="D34" s="7" t="s">
        <v>8</v>
      </c>
      <c r="E34" s="7">
        <v>907</v>
      </c>
      <c r="F34" s="7" t="s">
        <v>172</v>
      </c>
      <c r="G34" s="7" t="s">
        <v>115</v>
      </c>
      <c r="H34" s="8" t="s">
        <v>69</v>
      </c>
      <c r="I34" s="15">
        <v>4200000</v>
      </c>
      <c r="J34" s="15">
        <v>150000000</v>
      </c>
      <c r="K34" s="15">
        <v>4200000</v>
      </c>
      <c r="L34" s="15">
        <v>4200000</v>
      </c>
      <c r="M34" s="15">
        <v>4200000</v>
      </c>
      <c r="N34" s="15">
        <v>4200000</v>
      </c>
      <c r="O34" s="15">
        <v>4200000</v>
      </c>
      <c r="P34" s="15">
        <v>4200000</v>
      </c>
      <c r="Q34" s="15">
        <v>4200000</v>
      </c>
      <c r="R34" s="15">
        <v>4200000</v>
      </c>
      <c r="S34" s="15">
        <v>4200000</v>
      </c>
      <c r="T34" s="15">
        <v>4200000</v>
      </c>
      <c r="U34" s="19">
        <f t="shared" si="13"/>
        <v>196200000</v>
      </c>
      <c r="V34" s="18">
        <v>0.52815719060326327</v>
      </c>
      <c r="W34" s="18">
        <v>0.51671912489082317</v>
      </c>
      <c r="X34" s="18">
        <v>0.50694039588118267</v>
      </c>
      <c r="Y34" s="18">
        <v>0.5195046059953492</v>
      </c>
      <c r="Z34" s="18">
        <v>0.53163961698515316</v>
      </c>
      <c r="AA34" s="18">
        <v>0.52909252842137522</v>
      </c>
      <c r="AB34" s="18">
        <v>0.52907094017564604</v>
      </c>
      <c r="AC34" s="18">
        <v>0.53252202102380752</v>
      </c>
      <c r="AD34" s="18">
        <v>0.52843703083563331</v>
      </c>
      <c r="AE34" s="18">
        <v>0.52862183928396222</v>
      </c>
      <c r="AF34" s="18">
        <v>0.5264343187860776</v>
      </c>
      <c r="AG34" s="18">
        <v>0.52902051568698083</v>
      </c>
      <c r="AH34" s="17"/>
      <c r="AI34" s="13">
        <f t="shared" si="1"/>
        <v>2218260.2005337058</v>
      </c>
      <c r="AJ34" s="13">
        <f t="shared" si="2"/>
        <v>77507868.733623475</v>
      </c>
      <c r="AK34" s="13">
        <f t="shared" si="3"/>
        <v>2129149.6627009674</v>
      </c>
      <c r="AL34" s="13">
        <f t="shared" si="4"/>
        <v>2181919.3451804668</v>
      </c>
      <c r="AM34" s="13">
        <f t="shared" si="5"/>
        <v>2232886.3913376434</v>
      </c>
      <c r="AN34" s="13">
        <f t="shared" si="6"/>
        <v>2222188.619369776</v>
      </c>
      <c r="AO34" s="13">
        <f t="shared" si="7"/>
        <v>2222097.9487377135</v>
      </c>
      <c r="AP34" s="13">
        <f t="shared" si="8"/>
        <v>2236592.4882999915</v>
      </c>
      <c r="AQ34" s="13">
        <f t="shared" si="9"/>
        <v>2219435.5295096599</v>
      </c>
      <c r="AR34" s="13">
        <f t="shared" si="10"/>
        <v>2220211.7249926412</v>
      </c>
      <c r="AS34" s="13">
        <f t="shared" si="11"/>
        <v>2211024.1389015261</v>
      </c>
      <c r="AT34" s="13">
        <f t="shared" si="12"/>
        <v>2221886.1658853195</v>
      </c>
    </row>
    <row r="35" spans="1:46" x14ac:dyDescent="0.3">
      <c r="A35" s="7" t="s">
        <v>167</v>
      </c>
      <c r="B35" s="7" t="s">
        <v>114</v>
      </c>
      <c r="C35" s="7">
        <v>2801</v>
      </c>
      <c r="D35" s="7" t="s">
        <v>247</v>
      </c>
      <c r="E35" s="7">
        <v>907</v>
      </c>
      <c r="F35" s="7">
        <v>370551</v>
      </c>
      <c r="G35" s="7" t="s">
        <v>115</v>
      </c>
      <c r="H35" s="8" t="s">
        <v>246</v>
      </c>
      <c r="I35" s="15">
        <v>3400000</v>
      </c>
      <c r="J35" s="15">
        <v>3400000</v>
      </c>
      <c r="K35" s="15">
        <v>3400000</v>
      </c>
      <c r="L35" s="15">
        <v>3400000</v>
      </c>
      <c r="M35" s="15">
        <v>3400000</v>
      </c>
      <c r="N35" s="15">
        <v>3400000</v>
      </c>
      <c r="O35" s="15">
        <v>3400000</v>
      </c>
      <c r="P35" s="15">
        <v>3400000</v>
      </c>
      <c r="Q35" s="15">
        <v>3400000</v>
      </c>
      <c r="R35" s="15">
        <v>3400000</v>
      </c>
      <c r="S35" s="15">
        <v>3400000</v>
      </c>
      <c r="T35" s="15">
        <v>3400000</v>
      </c>
      <c r="U35" s="19">
        <f t="shared" si="13"/>
        <v>40800000</v>
      </c>
      <c r="V35" s="18">
        <v>0.52815719060326327</v>
      </c>
      <c r="W35" s="18">
        <v>0.51671912489082317</v>
      </c>
      <c r="X35" s="18">
        <v>0.50694039588118267</v>
      </c>
      <c r="Y35" s="18">
        <v>0.5195046059953492</v>
      </c>
      <c r="Z35" s="18">
        <v>0.53163961698515316</v>
      </c>
      <c r="AA35" s="18">
        <v>0.52909252842137522</v>
      </c>
      <c r="AB35" s="18">
        <v>0.52907094017564604</v>
      </c>
      <c r="AC35" s="18">
        <v>0.53252202102380752</v>
      </c>
      <c r="AD35" s="18">
        <v>0.52843703083563331</v>
      </c>
      <c r="AE35" s="18">
        <v>0.52862183928396222</v>
      </c>
      <c r="AF35" s="18">
        <v>0.5264343187860776</v>
      </c>
      <c r="AG35" s="18">
        <v>0.52902051568698083</v>
      </c>
      <c r="AH35" s="17"/>
      <c r="AI35" s="13">
        <f t="shared" si="1"/>
        <v>1795734.448051095</v>
      </c>
      <c r="AJ35" s="13">
        <f t="shared" si="2"/>
        <v>1756845.0246287987</v>
      </c>
      <c r="AK35" s="13">
        <f t="shared" si="3"/>
        <v>1723597.3459960211</v>
      </c>
      <c r="AL35" s="13">
        <f t="shared" si="4"/>
        <v>1766315.6603841872</v>
      </c>
      <c r="AM35" s="13">
        <f t="shared" si="5"/>
        <v>1807574.6977495207</v>
      </c>
      <c r="AN35" s="13">
        <f t="shared" si="6"/>
        <v>1798914.5966326757</v>
      </c>
      <c r="AO35" s="13">
        <f t="shared" si="7"/>
        <v>1798841.1965971966</v>
      </c>
      <c r="AP35" s="13">
        <f t="shared" si="8"/>
        <v>1810574.8714809455</v>
      </c>
      <c r="AQ35" s="13">
        <f t="shared" si="9"/>
        <v>1796685.9048411532</v>
      </c>
      <c r="AR35" s="13">
        <f t="shared" si="10"/>
        <v>1797314.2535654716</v>
      </c>
      <c r="AS35" s="13">
        <f t="shared" si="11"/>
        <v>1789876.6838726639</v>
      </c>
      <c r="AT35" s="13">
        <f t="shared" si="12"/>
        <v>1798669.7533357348</v>
      </c>
    </row>
    <row r="36" spans="1:46" x14ac:dyDescent="0.3">
      <c r="A36" s="7" t="s">
        <v>167</v>
      </c>
      <c r="B36" s="7" t="s">
        <v>114</v>
      </c>
      <c r="C36" s="7">
        <v>2801</v>
      </c>
      <c r="D36" s="7" t="s">
        <v>8</v>
      </c>
      <c r="E36" s="7">
        <v>907</v>
      </c>
      <c r="F36" s="7" t="s">
        <v>173</v>
      </c>
      <c r="G36" s="7" t="s">
        <v>115</v>
      </c>
      <c r="H36" s="8" t="s">
        <v>70</v>
      </c>
      <c r="I36" s="15">
        <v>3100000</v>
      </c>
      <c r="J36" s="15">
        <v>3100000</v>
      </c>
      <c r="K36" s="15">
        <v>3100000</v>
      </c>
      <c r="L36" s="15">
        <v>3100000</v>
      </c>
      <c r="M36" s="15">
        <v>3100000</v>
      </c>
      <c r="N36" s="15">
        <v>3100000</v>
      </c>
      <c r="O36" s="15">
        <v>3100000</v>
      </c>
      <c r="P36" s="15">
        <v>3100000</v>
      </c>
      <c r="Q36" s="15">
        <v>3100000</v>
      </c>
      <c r="R36" s="15">
        <v>3100000</v>
      </c>
      <c r="S36" s="15">
        <v>3100000</v>
      </c>
      <c r="T36" s="15">
        <v>3100000</v>
      </c>
      <c r="U36" s="19">
        <f t="shared" si="13"/>
        <v>37200000</v>
      </c>
      <c r="V36" s="18">
        <v>0.52815719060326327</v>
      </c>
      <c r="W36" s="18">
        <v>0.51671912489082317</v>
      </c>
      <c r="X36" s="18">
        <v>0.50694039588118267</v>
      </c>
      <c r="Y36" s="18">
        <v>0.5195046059953492</v>
      </c>
      <c r="Z36" s="18">
        <v>0.53163961698515316</v>
      </c>
      <c r="AA36" s="18">
        <v>0.52909252842137522</v>
      </c>
      <c r="AB36" s="18">
        <v>0.52907094017564604</v>
      </c>
      <c r="AC36" s="18">
        <v>0.53252202102380752</v>
      </c>
      <c r="AD36" s="18">
        <v>0.52843703083563331</v>
      </c>
      <c r="AE36" s="18">
        <v>0.52862183928396222</v>
      </c>
      <c r="AF36" s="18">
        <v>0.5264343187860776</v>
      </c>
      <c r="AG36" s="18">
        <v>0.52902051568698083</v>
      </c>
      <c r="AH36" s="17"/>
      <c r="AI36" s="13">
        <f t="shared" si="1"/>
        <v>1637287.2908701161</v>
      </c>
      <c r="AJ36" s="13">
        <f t="shared" si="2"/>
        <v>1601829.2871615519</v>
      </c>
      <c r="AK36" s="13">
        <f t="shared" si="3"/>
        <v>1571515.2272316662</v>
      </c>
      <c r="AL36" s="13">
        <f t="shared" si="4"/>
        <v>1610464.2785855825</v>
      </c>
      <c r="AM36" s="13">
        <f t="shared" si="5"/>
        <v>1648082.8126539749</v>
      </c>
      <c r="AN36" s="13">
        <f t="shared" si="6"/>
        <v>1640186.8381062632</v>
      </c>
      <c r="AO36" s="13">
        <f t="shared" si="7"/>
        <v>1640119.9145445027</v>
      </c>
      <c r="AP36" s="13">
        <f t="shared" si="8"/>
        <v>1650818.2651738033</v>
      </c>
      <c r="AQ36" s="13">
        <f t="shared" si="9"/>
        <v>1638154.7955904633</v>
      </c>
      <c r="AR36" s="13">
        <f t="shared" si="10"/>
        <v>1638727.7017802829</v>
      </c>
      <c r="AS36" s="13">
        <f t="shared" si="11"/>
        <v>1631946.3882368405</v>
      </c>
      <c r="AT36" s="13">
        <f t="shared" si="12"/>
        <v>1639963.5986296406</v>
      </c>
    </row>
    <row r="37" spans="1:46" x14ac:dyDescent="0.3">
      <c r="A37" s="7" t="s">
        <v>167</v>
      </c>
      <c r="B37" s="7" t="s">
        <v>114</v>
      </c>
      <c r="C37" s="7">
        <v>2801</v>
      </c>
      <c r="D37" s="7" t="s">
        <v>8</v>
      </c>
      <c r="E37" s="7">
        <v>907</v>
      </c>
      <c r="F37" s="7" t="s">
        <v>174</v>
      </c>
      <c r="G37" s="7" t="s">
        <v>115</v>
      </c>
      <c r="H37" s="8" t="s">
        <v>71</v>
      </c>
      <c r="I37" s="15">
        <v>2500000</v>
      </c>
      <c r="J37" s="15">
        <v>2500000</v>
      </c>
      <c r="K37" s="15">
        <v>2500000</v>
      </c>
      <c r="L37" s="15">
        <v>2500000</v>
      </c>
      <c r="M37" s="15">
        <v>2500000</v>
      </c>
      <c r="N37" s="15">
        <v>2500000</v>
      </c>
      <c r="O37" s="15">
        <v>2500000</v>
      </c>
      <c r="P37" s="15">
        <v>2500000</v>
      </c>
      <c r="Q37" s="15">
        <v>2500000</v>
      </c>
      <c r="R37" s="15">
        <v>2500000</v>
      </c>
      <c r="S37" s="15">
        <v>2500000</v>
      </c>
      <c r="T37" s="15">
        <v>2500000</v>
      </c>
      <c r="U37" s="19">
        <f t="shared" si="13"/>
        <v>30000000</v>
      </c>
      <c r="V37" s="18">
        <v>0.52815719060326327</v>
      </c>
      <c r="W37" s="18">
        <v>0.51671912489082317</v>
      </c>
      <c r="X37" s="18">
        <v>0.50694039588118267</v>
      </c>
      <c r="Y37" s="18">
        <v>0.5195046059953492</v>
      </c>
      <c r="Z37" s="18">
        <v>0.53163961698515316</v>
      </c>
      <c r="AA37" s="18">
        <v>0.52909252842137522</v>
      </c>
      <c r="AB37" s="18">
        <v>0.52907094017564604</v>
      </c>
      <c r="AC37" s="18">
        <v>0.53252202102380752</v>
      </c>
      <c r="AD37" s="18">
        <v>0.52843703083563331</v>
      </c>
      <c r="AE37" s="18">
        <v>0.52862183928396222</v>
      </c>
      <c r="AF37" s="18">
        <v>0.5264343187860776</v>
      </c>
      <c r="AG37" s="18">
        <v>0.52902051568698083</v>
      </c>
      <c r="AH37" s="17"/>
      <c r="AI37" s="13">
        <f t="shared" si="1"/>
        <v>1320392.9765081583</v>
      </c>
      <c r="AJ37" s="13">
        <f t="shared" si="2"/>
        <v>1291797.812227058</v>
      </c>
      <c r="AK37" s="13">
        <f t="shared" si="3"/>
        <v>1267350.9897029568</v>
      </c>
      <c r="AL37" s="13">
        <f t="shared" si="4"/>
        <v>1298761.514988373</v>
      </c>
      <c r="AM37" s="13">
        <f t="shared" si="5"/>
        <v>1329099.0424628828</v>
      </c>
      <c r="AN37" s="13">
        <f t="shared" si="6"/>
        <v>1322731.3210534381</v>
      </c>
      <c r="AO37" s="13">
        <f t="shared" si="7"/>
        <v>1322677.3504391152</v>
      </c>
      <c r="AP37" s="13">
        <f t="shared" si="8"/>
        <v>1331305.0525595187</v>
      </c>
      <c r="AQ37" s="13">
        <f t="shared" si="9"/>
        <v>1321092.5770890834</v>
      </c>
      <c r="AR37" s="13">
        <f t="shared" si="10"/>
        <v>1321554.5982099057</v>
      </c>
      <c r="AS37" s="13">
        <f t="shared" si="11"/>
        <v>1316085.7969651939</v>
      </c>
      <c r="AT37" s="13">
        <f t="shared" si="12"/>
        <v>1322551.2892174521</v>
      </c>
    </row>
    <row r="38" spans="1:46" x14ac:dyDescent="0.3">
      <c r="A38" s="7" t="s">
        <v>167</v>
      </c>
      <c r="B38" s="7" t="s">
        <v>114</v>
      </c>
      <c r="C38" s="7">
        <v>2801</v>
      </c>
      <c r="D38" s="7" t="s">
        <v>247</v>
      </c>
      <c r="E38" s="7">
        <v>907</v>
      </c>
      <c r="F38" s="7">
        <v>370587</v>
      </c>
      <c r="G38" s="7" t="s">
        <v>115</v>
      </c>
      <c r="H38" s="8" t="s">
        <v>72</v>
      </c>
      <c r="I38" s="15">
        <v>3000000</v>
      </c>
      <c r="J38" s="15">
        <v>3000000</v>
      </c>
      <c r="K38" s="15">
        <v>3000000</v>
      </c>
      <c r="L38" s="15">
        <v>3000000</v>
      </c>
      <c r="M38" s="15">
        <v>3000000</v>
      </c>
      <c r="N38" s="15">
        <v>3000000</v>
      </c>
      <c r="O38" s="15">
        <v>3000000</v>
      </c>
      <c r="P38" s="15">
        <v>3000000</v>
      </c>
      <c r="Q38" s="15">
        <v>3000000</v>
      </c>
      <c r="R38" s="15">
        <v>3000000</v>
      </c>
      <c r="S38" s="15">
        <v>3000000</v>
      </c>
      <c r="T38" s="15">
        <v>3000000</v>
      </c>
      <c r="U38" s="19">
        <f t="shared" si="13"/>
        <v>36000000</v>
      </c>
      <c r="V38" s="18">
        <v>0.52815719060326327</v>
      </c>
      <c r="W38" s="18">
        <v>0.51671912489082317</v>
      </c>
      <c r="X38" s="18">
        <v>0.50694039588118267</v>
      </c>
      <c r="Y38" s="18">
        <v>0.5195046059953492</v>
      </c>
      <c r="Z38" s="18">
        <v>0.53163961698515316</v>
      </c>
      <c r="AA38" s="18">
        <v>0.52909252842137522</v>
      </c>
      <c r="AB38" s="18">
        <v>0.52907094017564604</v>
      </c>
      <c r="AC38" s="18">
        <v>0.53252202102380752</v>
      </c>
      <c r="AD38" s="18">
        <v>0.52843703083563331</v>
      </c>
      <c r="AE38" s="18">
        <v>0.52862183928396222</v>
      </c>
      <c r="AF38" s="18">
        <v>0.5264343187860776</v>
      </c>
      <c r="AG38" s="18">
        <v>0.52902051568698083</v>
      </c>
      <c r="AH38" s="17"/>
      <c r="AI38" s="13">
        <f t="shared" si="1"/>
        <v>1584471.5718097899</v>
      </c>
      <c r="AJ38" s="13">
        <f t="shared" si="2"/>
        <v>1550157.3746724695</v>
      </c>
      <c r="AK38" s="13">
        <f t="shared" si="3"/>
        <v>1520821.187643548</v>
      </c>
      <c r="AL38" s="13">
        <f t="shared" si="4"/>
        <v>1558513.8179860476</v>
      </c>
      <c r="AM38" s="13">
        <f t="shared" si="5"/>
        <v>1594918.8509554595</v>
      </c>
      <c r="AN38" s="13">
        <f t="shared" si="6"/>
        <v>1587277.5852641256</v>
      </c>
      <c r="AO38" s="13">
        <f t="shared" si="7"/>
        <v>1587212.8205269382</v>
      </c>
      <c r="AP38" s="13">
        <f t="shared" si="8"/>
        <v>1597566.0630714225</v>
      </c>
      <c r="AQ38" s="13">
        <f t="shared" si="9"/>
        <v>1585311.0925069</v>
      </c>
      <c r="AR38" s="13">
        <f t="shared" si="10"/>
        <v>1585865.5178518866</v>
      </c>
      <c r="AS38" s="13">
        <f t="shared" si="11"/>
        <v>1579302.9563582328</v>
      </c>
      <c r="AT38" s="13">
        <f t="shared" si="12"/>
        <v>1587061.5470609425</v>
      </c>
    </row>
    <row r="39" spans="1:46" x14ac:dyDescent="0.3">
      <c r="A39" s="7" t="s">
        <v>167</v>
      </c>
      <c r="B39" s="7" t="s">
        <v>114</v>
      </c>
      <c r="C39" s="7">
        <v>2801</v>
      </c>
      <c r="D39" s="7" t="s">
        <v>247</v>
      </c>
      <c r="E39" s="7">
        <v>918</v>
      </c>
      <c r="F39" s="7" t="s">
        <v>175</v>
      </c>
      <c r="G39" s="7" t="s">
        <v>115</v>
      </c>
      <c r="H39" s="8" t="s">
        <v>248</v>
      </c>
      <c r="I39" s="15">
        <v>2000000</v>
      </c>
      <c r="J39" s="15">
        <v>2000000</v>
      </c>
      <c r="K39" s="15">
        <v>2000000</v>
      </c>
      <c r="L39" s="15">
        <v>2000000</v>
      </c>
      <c r="M39" s="15">
        <v>2000000</v>
      </c>
      <c r="N39" s="15">
        <v>2000000</v>
      </c>
      <c r="O39" s="15">
        <v>2000000</v>
      </c>
      <c r="P39" s="15">
        <v>2000000</v>
      </c>
      <c r="Q39" s="15">
        <v>2000000</v>
      </c>
      <c r="R39" s="15">
        <v>2000000</v>
      </c>
      <c r="S39" s="15">
        <v>2000000</v>
      </c>
      <c r="T39" s="15">
        <v>2000000</v>
      </c>
      <c r="U39" s="19">
        <f t="shared" si="13"/>
        <v>24000000</v>
      </c>
      <c r="V39" s="18">
        <v>0.52815719060326327</v>
      </c>
      <c r="W39" s="18">
        <v>0.51671912489082317</v>
      </c>
      <c r="X39" s="18">
        <v>0.50694039588118267</v>
      </c>
      <c r="Y39" s="18">
        <v>0.5195046059953492</v>
      </c>
      <c r="Z39" s="18">
        <v>0.53163961698515316</v>
      </c>
      <c r="AA39" s="18">
        <v>0.52909252842137522</v>
      </c>
      <c r="AB39" s="18">
        <v>0.52907094017564604</v>
      </c>
      <c r="AC39" s="18">
        <v>0.53252202102380752</v>
      </c>
      <c r="AD39" s="18">
        <v>0.52843703083563331</v>
      </c>
      <c r="AE39" s="18">
        <v>0.52862183928396222</v>
      </c>
      <c r="AF39" s="18">
        <v>0.5264343187860776</v>
      </c>
      <c r="AG39" s="18">
        <v>0.52902051568698083</v>
      </c>
      <c r="AH39" s="17"/>
      <c r="AI39" s="13">
        <f t="shared" si="1"/>
        <v>1056314.3812065267</v>
      </c>
      <c r="AJ39" s="13">
        <f t="shared" si="2"/>
        <v>1033438.2497816463</v>
      </c>
      <c r="AK39" s="13">
        <f t="shared" si="3"/>
        <v>1013880.7917623654</v>
      </c>
      <c r="AL39" s="13">
        <f t="shared" si="4"/>
        <v>1039009.2119906984</v>
      </c>
      <c r="AM39" s="13">
        <f t="shared" si="5"/>
        <v>1063279.2339703063</v>
      </c>
      <c r="AN39" s="13">
        <f t="shared" si="6"/>
        <v>1058185.0568427504</v>
      </c>
      <c r="AO39" s="13">
        <f t="shared" si="7"/>
        <v>1058141.880351292</v>
      </c>
      <c r="AP39" s="13">
        <f t="shared" si="8"/>
        <v>1065044.0420476152</v>
      </c>
      <c r="AQ39" s="13">
        <f t="shared" si="9"/>
        <v>1056874.0616712666</v>
      </c>
      <c r="AR39" s="13">
        <f t="shared" si="10"/>
        <v>1057243.6785679245</v>
      </c>
      <c r="AS39" s="13">
        <f t="shared" si="11"/>
        <v>1052868.6375721551</v>
      </c>
      <c r="AT39" s="13">
        <f t="shared" si="12"/>
        <v>1058041.0313739616</v>
      </c>
    </row>
    <row r="40" spans="1:46" x14ac:dyDescent="0.3">
      <c r="A40" s="7" t="s">
        <v>167</v>
      </c>
      <c r="B40" s="7" t="s">
        <v>114</v>
      </c>
      <c r="C40" s="7">
        <v>2801</v>
      </c>
      <c r="D40" s="7" t="s">
        <v>247</v>
      </c>
      <c r="E40" s="7">
        <v>907</v>
      </c>
      <c r="F40" s="7" t="s">
        <v>176</v>
      </c>
      <c r="G40" s="7" t="s">
        <v>115</v>
      </c>
      <c r="H40" s="8" t="s">
        <v>249</v>
      </c>
      <c r="I40" s="15">
        <v>1600000</v>
      </c>
      <c r="J40" s="15">
        <v>1600000</v>
      </c>
      <c r="K40" s="15">
        <v>1600000</v>
      </c>
      <c r="L40" s="15">
        <v>1600000</v>
      </c>
      <c r="M40" s="15">
        <v>1600000</v>
      </c>
      <c r="N40" s="15">
        <v>1600000</v>
      </c>
      <c r="O40" s="15">
        <v>1600000</v>
      </c>
      <c r="P40" s="15">
        <v>1600000</v>
      </c>
      <c r="Q40" s="15">
        <v>1600000</v>
      </c>
      <c r="R40" s="15">
        <v>1600000</v>
      </c>
      <c r="S40" s="15">
        <v>1600000</v>
      </c>
      <c r="T40" s="15">
        <v>1600000</v>
      </c>
      <c r="U40" s="19">
        <f t="shared" si="13"/>
        <v>19200000</v>
      </c>
      <c r="V40" s="18">
        <v>0.52815719060326327</v>
      </c>
      <c r="W40" s="18">
        <v>0.51671912489082317</v>
      </c>
      <c r="X40" s="18">
        <v>0.50694039588118267</v>
      </c>
      <c r="Y40" s="18">
        <v>0.5195046059953492</v>
      </c>
      <c r="Z40" s="18">
        <v>0.53163961698515316</v>
      </c>
      <c r="AA40" s="18">
        <v>0.52909252842137522</v>
      </c>
      <c r="AB40" s="18">
        <v>0.52907094017564604</v>
      </c>
      <c r="AC40" s="18">
        <v>0.53252202102380752</v>
      </c>
      <c r="AD40" s="18">
        <v>0.52843703083563331</v>
      </c>
      <c r="AE40" s="18">
        <v>0.52862183928396222</v>
      </c>
      <c r="AF40" s="18">
        <v>0.5264343187860776</v>
      </c>
      <c r="AG40" s="18">
        <v>0.52902051568698083</v>
      </c>
      <c r="AH40" s="17"/>
      <c r="AI40" s="13">
        <f t="shared" si="1"/>
        <v>845051.50496522128</v>
      </c>
      <c r="AJ40" s="13">
        <f t="shared" si="2"/>
        <v>826750.59982531704</v>
      </c>
      <c r="AK40" s="13">
        <f t="shared" si="3"/>
        <v>811104.63340989233</v>
      </c>
      <c r="AL40" s="13">
        <f t="shared" si="4"/>
        <v>831207.36959255871</v>
      </c>
      <c r="AM40" s="13">
        <f t="shared" si="5"/>
        <v>850623.3871762451</v>
      </c>
      <c r="AN40" s="13">
        <f t="shared" si="6"/>
        <v>846548.04547420039</v>
      </c>
      <c r="AO40" s="13">
        <f t="shared" si="7"/>
        <v>846513.50428103365</v>
      </c>
      <c r="AP40" s="13">
        <f t="shared" si="8"/>
        <v>852035.23363809206</v>
      </c>
      <c r="AQ40" s="13">
        <f t="shared" si="9"/>
        <v>845499.24933701335</v>
      </c>
      <c r="AR40" s="13">
        <f t="shared" si="10"/>
        <v>845794.94285433961</v>
      </c>
      <c r="AS40" s="13">
        <f t="shared" si="11"/>
        <v>842294.91005772422</v>
      </c>
      <c r="AT40" s="13">
        <f t="shared" si="12"/>
        <v>846432.82509916928</v>
      </c>
    </row>
    <row r="41" spans="1:46" x14ac:dyDescent="0.3">
      <c r="A41" s="7" t="s">
        <v>167</v>
      </c>
      <c r="B41" s="7" t="s">
        <v>114</v>
      </c>
      <c r="C41" s="7">
        <v>2801</v>
      </c>
      <c r="D41" s="7" t="s">
        <v>8</v>
      </c>
      <c r="E41" s="7">
        <v>907</v>
      </c>
      <c r="F41" s="7" t="s">
        <v>177</v>
      </c>
      <c r="G41" s="7" t="s">
        <v>115</v>
      </c>
      <c r="H41" s="8" t="s">
        <v>73</v>
      </c>
      <c r="I41" s="15">
        <v>600000</v>
      </c>
      <c r="J41" s="15">
        <v>600000</v>
      </c>
      <c r="K41" s="15">
        <v>600000</v>
      </c>
      <c r="L41" s="15">
        <v>600000</v>
      </c>
      <c r="M41" s="15">
        <v>600000</v>
      </c>
      <c r="N41" s="15">
        <v>600000</v>
      </c>
      <c r="O41" s="15">
        <v>600000</v>
      </c>
      <c r="P41" s="15">
        <v>600000</v>
      </c>
      <c r="Q41" s="15">
        <v>600000</v>
      </c>
      <c r="R41" s="15">
        <v>600000</v>
      </c>
      <c r="S41" s="15">
        <v>600000</v>
      </c>
      <c r="T41" s="15">
        <v>600000</v>
      </c>
      <c r="U41" s="19">
        <f t="shared" si="13"/>
        <v>7200000</v>
      </c>
      <c r="V41" s="18">
        <v>0.52815719060326327</v>
      </c>
      <c r="W41" s="18">
        <v>0.51671912489082317</v>
      </c>
      <c r="X41" s="18">
        <v>0.50694039588118267</v>
      </c>
      <c r="Y41" s="18">
        <v>0.5195046059953492</v>
      </c>
      <c r="Z41" s="18">
        <v>0.53163961698515316</v>
      </c>
      <c r="AA41" s="18">
        <v>0.52909252842137522</v>
      </c>
      <c r="AB41" s="18">
        <v>0.52907094017564604</v>
      </c>
      <c r="AC41" s="18">
        <v>0.53252202102380752</v>
      </c>
      <c r="AD41" s="18">
        <v>0.52843703083563331</v>
      </c>
      <c r="AE41" s="18">
        <v>0.52862183928396222</v>
      </c>
      <c r="AF41" s="18">
        <v>0.5264343187860776</v>
      </c>
      <c r="AG41" s="18">
        <v>0.52902051568698083</v>
      </c>
      <c r="AH41" s="17"/>
      <c r="AI41" s="13">
        <f t="shared" si="1"/>
        <v>316894.31436195795</v>
      </c>
      <c r="AJ41" s="13">
        <f t="shared" si="2"/>
        <v>310031.47493449389</v>
      </c>
      <c r="AK41" s="13">
        <f t="shared" si="3"/>
        <v>304164.23752870958</v>
      </c>
      <c r="AL41" s="13">
        <f t="shared" si="4"/>
        <v>311702.76359720953</v>
      </c>
      <c r="AM41" s="13">
        <f t="shared" si="5"/>
        <v>318983.77019109187</v>
      </c>
      <c r="AN41" s="13">
        <f t="shared" si="6"/>
        <v>317455.51705282513</v>
      </c>
      <c r="AO41" s="13">
        <f t="shared" si="7"/>
        <v>317442.5641053876</v>
      </c>
      <c r="AP41" s="13">
        <f t="shared" si="8"/>
        <v>319513.21261428454</v>
      </c>
      <c r="AQ41" s="13">
        <f t="shared" si="9"/>
        <v>317062.21850138</v>
      </c>
      <c r="AR41" s="13">
        <f t="shared" si="10"/>
        <v>317173.10357037734</v>
      </c>
      <c r="AS41" s="13">
        <f t="shared" si="11"/>
        <v>315860.59127164655</v>
      </c>
      <c r="AT41" s="13">
        <f t="shared" si="12"/>
        <v>317412.30941218848</v>
      </c>
    </row>
    <row r="42" spans="1:46" x14ac:dyDescent="0.3">
      <c r="A42" s="7" t="s">
        <v>167</v>
      </c>
      <c r="B42" s="7" t="s">
        <v>114</v>
      </c>
      <c r="C42" s="7">
        <v>2801</v>
      </c>
      <c r="D42" s="7" t="s">
        <v>247</v>
      </c>
      <c r="E42" s="7">
        <v>905</v>
      </c>
      <c r="F42" s="7">
        <v>370410</v>
      </c>
      <c r="G42" s="7" t="s">
        <v>115</v>
      </c>
      <c r="H42" s="8" t="s">
        <v>250</v>
      </c>
      <c r="I42" s="15">
        <v>600000</v>
      </c>
      <c r="J42" s="15">
        <v>600000</v>
      </c>
      <c r="K42" s="15">
        <v>600000</v>
      </c>
      <c r="L42" s="15">
        <v>600000</v>
      </c>
      <c r="M42" s="15">
        <v>600000</v>
      </c>
      <c r="N42" s="15">
        <v>600000</v>
      </c>
      <c r="O42" s="15">
        <v>600000</v>
      </c>
      <c r="P42" s="15">
        <v>600000</v>
      </c>
      <c r="Q42" s="15">
        <v>600000</v>
      </c>
      <c r="R42" s="15">
        <v>600000</v>
      </c>
      <c r="S42" s="15">
        <v>600000</v>
      </c>
      <c r="T42" s="15">
        <v>600000</v>
      </c>
      <c r="U42" s="19">
        <f t="shared" si="13"/>
        <v>7200000</v>
      </c>
      <c r="V42" s="18">
        <v>0.52815719060326327</v>
      </c>
      <c r="W42" s="18">
        <v>0.51671912489082317</v>
      </c>
      <c r="X42" s="18">
        <v>0.50694039588118267</v>
      </c>
      <c r="Y42" s="18">
        <v>0.5195046059953492</v>
      </c>
      <c r="Z42" s="18">
        <v>0.53163961698515316</v>
      </c>
      <c r="AA42" s="18">
        <v>0.52909252842137522</v>
      </c>
      <c r="AB42" s="18">
        <v>0.52907094017564604</v>
      </c>
      <c r="AC42" s="18">
        <v>0.53252202102380752</v>
      </c>
      <c r="AD42" s="18">
        <v>0.52843703083563331</v>
      </c>
      <c r="AE42" s="18">
        <v>0.52862183928396222</v>
      </c>
      <c r="AF42" s="18">
        <v>0.5264343187860776</v>
      </c>
      <c r="AG42" s="18">
        <v>0.52902051568698083</v>
      </c>
      <c r="AH42" s="17"/>
      <c r="AI42" s="13">
        <f t="shared" si="1"/>
        <v>316894.31436195795</v>
      </c>
      <c r="AJ42" s="13">
        <f t="shared" si="2"/>
        <v>310031.47493449389</v>
      </c>
      <c r="AK42" s="13">
        <f t="shared" si="3"/>
        <v>304164.23752870958</v>
      </c>
      <c r="AL42" s="13">
        <f t="shared" si="4"/>
        <v>311702.76359720953</v>
      </c>
      <c r="AM42" s="13">
        <f t="shared" si="5"/>
        <v>318983.77019109187</v>
      </c>
      <c r="AN42" s="13">
        <f t="shared" si="6"/>
        <v>317455.51705282513</v>
      </c>
      <c r="AO42" s="13">
        <f t="shared" si="7"/>
        <v>317442.5641053876</v>
      </c>
      <c r="AP42" s="13">
        <f t="shared" si="8"/>
        <v>319513.21261428454</v>
      </c>
      <c r="AQ42" s="13">
        <f t="shared" si="9"/>
        <v>317062.21850138</v>
      </c>
      <c r="AR42" s="13">
        <f t="shared" si="10"/>
        <v>317173.10357037734</v>
      </c>
      <c r="AS42" s="13">
        <f t="shared" si="11"/>
        <v>315860.59127164655</v>
      </c>
      <c r="AT42" s="13">
        <f t="shared" si="12"/>
        <v>317412.30941218848</v>
      </c>
    </row>
    <row r="43" spans="1:46" x14ac:dyDescent="0.3">
      <c r="A43" s="7" t="s">
        <v>167</v>
      </c>
      <c r="B43" s="7" t="s">
        <v>114</v>
      </c>
      <c r="C43" s="7">
        <v>2801</v>
      </c>
      <c r="D43" s="7" t="s">
        <v>247</v>
      </c>
      <c r="E43" s="7">
        <v>901</v>
      </c>
      <c r="F43" s="7">
        <v>150198</v>
      </c>
      <c r="G43" s="7" t="s">
        <v>115</v>
      </c>
      <c r="H43" s="8" t="s">
        <v>251</v>
      </c>
      <c r="I43" s="15">
        <v>500000</v>
      </c>
      <c r="J43" s="15">
        <v>500000</v>
      </c>
      <c r="K43" s="15">
        <v>500000</v>
      </c>
      <c r="L43" s="15">
        <v>500000</v>
      </c>
      <c r="M43" s="15">
        <v>500000</v>
      </c>
      <c r="N43" s="15">
        <v>500000</v>
      </c>
      <c r="O43" s="15">
        <v>500000</v>
      </c>
      <c r="P43" s="15">
        <v>500000</v>
      </c>
      <c r="Q43" s="15">
        <v>500000</v>
      </c>
      <c r="R43" s="15">
        <v>500000</v>
      </c>
      <c r="S43" s="15">
        <v>500000</v>
      </c>
      <c r="T43" s="15">
        <v>500000</v>
      </c>
      <c r="U43" s="19">
        <f t="shared" si="13"/>
        <v>6000000</v>
      </c>
      <c r="V43" s="18">
        <v>0.52815719060326327</v>
      </c>
      <c r="W43" s="18">
        <v>0.51671912489082317</v>
      </c>
      <c r="X43" s="18">
        <v>0.50694039588118267</v>
      </c>
      <c r="Y43" s="18">
        <v>0.5195046059953492</v>
      </c>
      <c r="Z43" s="18">
        <v>0.53163961698515316</v>
      </c>
      <c r="AA43" s="18">
        <v>0.52909252842137522</v>
      </c>
      <c r="AB43" s="18">
        <v>0.52907094017564604</v>
      </c>
      <c r="AC43" s="18">
        <v>0.53252202102380752</v>
      </c>
      <c r="AD43" s="18">
        <v>0.52843703083563331</v>
      </c>
      <c r="AE43" s="18">
        <v>0.52862183928396222</v>
      </c>
      <c r="AF43" s="18">
        <v>0.5264343187860776</v>
      </c>
      <c r="AG43" s="18">
        <v>0.52902051568698083</v>
      </c>
      <c r="AH43" s="17"/>
      <c r="AI43" s="13">
        <f t="shared" si="1"/>
        <v>264078.59530163166</v>
      </c>
      <c r="AJ43" s="13">
        <f t="shared" si="2"/>
        <v>258359.56244541158</v>
      </c>
      <c r="AK43" s="13">
        <f t="shared" si="3"/>
        <v>253470.19794059134</v>
      </c>
      <c r="AL43" s="13">
        <f t="shared" si="4"/>
        <v>259752.30299767459</v>
      </c>
      <c r="AM43" s="13">
        <f t="shared" si="5"/>
        <v>265819.80849257659</v>
      </c>
      <c r="AN43" s="13">
        <f t="shared" si="6"/>
        <v>264546.2642106876</v>
      </c>
      <c r="AO43" s="13">
        <f t="shared" si="7"/>
        <v>264535.47008782299</v>
      </c>
      <c r="AP43" s="13">
        <f t="shared" si="8"/>
        <v>266261.01051190379</v>
      </c>
      <c r="AQ43" s="13">
        <f t="shared" si="9"/>
        <v>264218.51541781664</v>
      </c>
      <c r="AR43" s="13">
        <f t="shared" si="10"/>
        <v>264310.91964198113</v>
      </c>
      <c r="AS43" s="13">
        <f t="shared" si="11"/>
        <v>263217.15939303878</v>
      </c>
      <c r="AT43" s="13">
        <f t="shared" si="12"/>
        <v>264510.2578434904</v>
      </c>
    </row>
    <row r="44" spans="1:46" x14ac:dyDescent="0.3">
      <c r="A44" s="7" t="s">
        <v>167</v>
      </c>
      <c r="B44" s="7" t="s">
        <v>114</v>
      </c>
      <c r="C44" s="7">
        <v>2801</v>
      </c>
      <c r="D44" s="7" t="s">
        <v>247</v>
      </c>
      <c r="E44" s="7">
        <v>907</v>
      </c>
      <c r="F44" s="7" t="s">
        <v>178</v>
      </c>
      <c r="G44" s="7" t="s">
        <v>115</v>
      </c>
      <c r="H44" s="8" t="s">
        <v>74</v>
      </c>
      <c r="I44" s="15">
        <v>400000</v>
      </c>
      <c r="J44" s="15">
        <v>400000</v>
      </c>
      <c r="K44" s="15">
        <v>400000</v>
      </c>
      <c r="L44" s="15">
        <v>400000</v>
      </c>
      <c r="M44" s="15">
        <v>400000</v>
      </c>
      <c r="N44" s="15">
        <v>400000</v>
      </c>
      <c r="O44" s="15">
        <v>400000</v>
      </c>
      <c r="P44" s="15">
        <v>400000</v>
      </c>
      <c r="Q44" s="15">
        <v>400000</v>
      </c>
      <c r="R44" s="15">
        <v>400000</v>
      </c>
      <c r="S44" s="15">
        <v>400000</v>
      </c>
      <c r="T44" s="15">
        <v>400000</v>
      </c>
      <c r="U44" s="19">
        <f t="shared" si="13"/>
        <v>4800000</v>
      </c>
      <c r="V44" s="18">
        <v>0.52815719060326327</v>
      </c>
      <c r="W44" s="18">
        <v>0.51671912489082317</v>
      </c>
      <c r="X44" s="18">
        <v>0.50694039588118267</v>
      </c>
      <c r="Y44" s="18">
        <v>0.5195046059953492</v>
      </c>
      <c r="Z44" s="18">
        <v>0.53163961698515316</v>
      </c>
      <c r="AA44" s="18">
        <v>0.52909252842137522</v>
      </c>
      <c r="AB44" s="18">
        <v>0.52907094017564604</v>
      </c>
      <c r="AC44" s="18">
        <v>0.53252202102380752</v>
      </c>
      <c r="AD44" s="18">
        <v>0.52843703083563331</v>
      </c>
      <c r="AE44" s="18">
        <v>0.52862183928396222</v>
      </c>
      <c r="AF44" s="18">
        <v>0.5264343187860776</v>
      </c>
      <c r="AG44" s="18">
        <v>0.52902051568698083</v>
      </c>
      <c r="AH44" s="17"/>
      <c r="AI44" s="13">
        <f t="shared" si="1"/>
        <v>211262.87624130532</v>
      </c>
      <c r="AJ44" s="13">
        <f t="shared" si="2"/>
        <v>206687.64995632926</v>
      </c>
      <c r="AK44" s="13">
        <f t="shared" si="3"/>
        <v>202776.15835247308</v>
      </c>
      <c r="AL44" s="13">
        <f t="shared" si="4"/>
        <v>207801.84239813968</v>
      </c>
      <c r="AM44" s="13">
        <f t="shared" si="5"/>
        <v>212655.84679406128</v>
      </c>
      <c r="AN44" s="13">
        <f t="shared" si="6"/>
        <v>211637.0113685501</v>
      </c>
      <c r="AO44" s="13">
        <f t="shared" si="7"/>
        <v>211628.37607025841</v>
      </c>
      <c r="AP44" s="13">
        <f t="shared" si="8"/>
        <v>213008.80840952302</v>
      </c>
      <c r="AQ44" s="13">
        <f t="shared" si="9"/>
        <v>211374.81233425334</v>
      </c>
      <c r="AR44" s="13">
        <f t="shared" si="10"/>
        <v>211448.7357135849</v>
      </c>
      <c r="AS44" s="13">
        <f t="shared" si="11"/>
        <v>210573.72751443106</v>
      </c>
      <c r="AT44" s="13">
        <f t="shared" si="12"/>
        <v>211608.20627479232</v>
      </c>
    </row>
    <row r="45" spans="1:46" x14ac:dyDescent="0.3">
      <c r="A45" s="7" t="s">
        <v>167</v>
      </c>
      <c r="B45" s="7" t="s">
        <v>114</v>
      </c>
      <c r="C45" s="7">
        <v>2801</v>
      </c>
      <c r="D45" s="7" t="s">
        <v>247</v>
      </c>
      <c r="E45" s="7">
        <v>907</v>
      </c>
      <c r="F45" s="7" t="s">
        <v>179</v>
      </c>
      <c r="G45" s="7" t="s">
        <v>115</v>
      </c>
      <c r="H45" s="8" t="s">
        <v>75</v>
      </c>
      <c r="I45" s="15">
        <v>200000</v>
      </c>
      <c r="J45" s="15">
        <v>200000</v>
      </c>
      <c r="K45" s="15">
        <v>200000</v>
      </c>
      <c r="L45" s="15">
        <v>200000</v>
      </c>
      <c r="M45" s="15">
        <v>200000</v>
      </c>
      <c r="N45" s="15">
        <v>200000</v>
      </c>
      <c r="O45" s="15">
        <v>200000</v>
      </c>
      <c r="P45" s="15">
        <v>200000</v>
      </c>
      <c r="Q45" s="15">
        <v>200000</v>
      </c>
      <c r="R45" s="15">
        <v>200000</v>
      </c>
      <c r="S45" s="15">
        <v>200000</v>
      </c>
      <c r="T45" s="15">
        <v>200000</v>
      </c>
      <c r="U45" s="19">
        <f t="shared" si="13"/>
        <v>2400000</v>
      </c>
      <c r="V45" s="18">
        <v>0.52815719060326327</v>
      </c>
      <c r="W45" s="18">
        <v>0.51671912489082317</v>
      </c>
      <c r="X45" s="18">
        <v>0.50694039588118267</v>
      </c>
      <c r="Y45" s="18">
        <v>0.5195046059953492</v>
      </c>
      <c r="Z45" s="18">
        <v>0.53163961698515316</v>
      </c>
      <c r="AA45" s="18">
        <v>0.52909252842137522</v>
      </c>
      <c r="AB45" s="18">
        <v>0.52907094017564604</v>
      </c>
      <c r="AC45" s="18">
        <v>0.53252202102380752</v>
      </c>
      <c r="AD45" s="18">
        <v>0.52843703083563331</v>
      </c>
      <c r="AE45" s="18">
        <v>0.52862183928396222</v>
      </c>
      <c r="AF45" s="18">
        <v>0.5264343187860776</v>
      </c>
      <c r="AG45" s="18">
        <v>0.52902051568698083</v>
      </c>
      <c r="AH45" s="17"/>
      <c r="AI45" s="13">
        <f t="shared" si="1"/>
        <v>105631.43812065266</v>
      </c>
      <c r="AJ45" s="13">
        <f t="shared" si="2"/>
        <v>103343.82497816463</v>
      </c>
      <c r="AK45" s="13">
        <f t="shared" si="3"/>
        <v>101388.07917623654</v>
      </c>
      <c r="AL45" s="13">
        <f t="shared" si="4"/>
        <v>103900.92119906984</v>
      </c>
      <c r="AM45" s="13">
        <f t="shared" si="5"/>
        <v>106327.92339703064</v>
      </c>
      <c r="AN45" s="13">
        <f t="shared" si="6"/>
        <v>105818.50568427505</v>
      </c>
      <c r="AO45" s="13">
        <f t="shared" si="7"/>
        <v>105814.18803512921</v>
      </c>
      <c r="AP45" s="13">
        <f t="shared" si="8"/>
        <v>106504.40420476151</v>
      </c>
      <c r="AQ45" s="13">
        <f t="shared" si="9"/>
        <v>105687.40616712667</v>
      </c>
      <c r="AR45" s="13">
        <f t="shared" si="10"/>
        <v>105724.36785679245</v>
      </c>
      <c r="AS45" s="13">
        <f t="shared" si="11"/>
        <v>105286.86375721553</v>
      </c>
      <c r="AT45" s="13">
        <f t="shared" si="12"/>
        <v>105804.10313739616</v>
      </c>
    </row>
    <row r="46" spans="1:46" x14ac:dyDescent="0.3">
      <c r="A46" s="7" t="s">
        <v>167</v>
      </c>
      <c r="B46" s="7" t="s">
        <v>114</v>
      </c>
      <c r="C46" s="7">
        <v>2801</v>
      </c>
      <c r="D46" s="7" t="s">
        <v>247</v>
      </c>
      <c r="E46" s="7">
        <v>907</v>
      </c>
      <c r="F46" s="7" t="s">
        <v>180</v>
      </c>
      <c r="G46" s="7" t="s">
        <v>115</v>
      </c>
      <c r="H46" s="8" t="s">
        <v>254</v>
      </c>
      <c r="I46" s="15">
        <v>1000000</v>
      </c>
      <c r="J46" s="15">
        <v>1000000</v>
      </c>
      <c r="K46" s="15">
        <v>1000000</v>
      </c>
      <c r="L46" s="15">
        <v>1000000</v>
      </c>
      <c r="M46" s="15">
        <v>1000000</v>
      </c>
      <c r="N46" s="15">
        <v>1000000</v>
      </c>
      <c r="O46" s="15">
        <v>1000000</v>
      </c>
      <c r="P46" s="15">
        <v>1000000</v>
      </c>
      <c r="Q46" s="15">
        <v>1000000</v>
      </c>
      <c r="R46" s="15">
        <v>1000000</v>
      </c>
      <c r="S46" s="15">
        <v>1000000</v>
      </c>
      <c r="T46" s="15">
        <v>1000000</v>
      </c>
      <c r="U46" s="19">
        <f t="shared" si="13"/>
        <v>12000000</v>
      </c>
      <c r="V46" s="18">
        <v>0.52815719060326327</v>
      </c>
      <c r="W46" s="18">
        <v>0.51671912489082317</v>
      </c>
      <c r="X46" s="18">
        <v>0.50694039588118267</v>
      </c>
      <c r="Y46" s="18">
        <v>0.5195046059953492</v>
      </c>
      <c r="Z46" s="18">
        <v>0.53163961698515316</v>
      </c>
      <c r="AA46" s="18">
        <v>0.52909252842137522</v>
      </c>
      <c r="AB46" s="18">
        <v>0.52907094017564604</v>
      </c>
      <c r="AC46" s="18">
        <v>0.53252202102380752</v>
      </c>
      <c r="AD46" s="18">
        <v>0.52843703083563331</v>
      </c>
      <c r="AE46" s="18">
        <v>0.52862183928396222</v>
      </c>
      <c r="AF46" s="18">
        <v>0.5264343187860776</v>
      </c>
      <c r="AG46" s="18">
        <v>0.52902051568698083</v>
      </c>
      <c r="AH46" s="17"/>
      <c r="AI46" s="13">
        <f t="shared" si="1"/>
        <v>528157.19060326333</v>
      </c>
      <c r="AJ46" s="13">
        <f t="shared" si="2"/>
        <v>516719.12489082315</v>
      </c>
      <c r="AK46" s="13">
        <f t="shared" si="3"/>
        <v>506940.39588118269</v>
      </c>
      <c r="AL46" s="13">
        <f t="shared" si="4"/>
        <v>519504.60599534918</v>
      </c>
      <c r="AM46" s="13">
        <f t="shared" si="5"/>
        <v>531639.61698515317</v>
      </c>
      <c r="AN46" s="13">
        <f t="shared" si="6"/>
        <v>529092.5284213752</v>
      </c>
      <c r="AO46" s="13">
        <f t="shared" si="7"/>
        <v>529070.94017564598</v>
      </c>
      <c r="AP46" s="13">
        <f t="shared" si="8"/>
        <v>532522.02102380758</v>
      </c>
      <c r="AQ46" s="13">
        <f t="shared" si="9"/>
        <v>528437.03083563328</v>
      </c>
      <c r="AR46" s="13">
        <f t="shared" si="10"/>
        <v>528621.83928396227</v>
      </c>
      <c r="AS46" s="13">
        <f t="shared" si="11"/>
        <v>526434.31878607755</v>
      </c>
      <c r="AT46" s="13">
        <f t="shared" si="12"/>
        <v>529020.5156869808</v>
      </c>
    </row>
    <row r="47" spans="1:46" x14ac:dyDescent="0.3">
      <c r="A47" s="7" t="s">
        <v>167</v>
      </c>
      <c r="B47" s="7" t="s">
        <v>114</v>
      </c>
      <c r="C47" s="7">
        <v>2801</v>
      </c>
      <c r="D47" s="7" t="s">
        <v>247</v>
      </c>
      <c r="E47" s="7">
        <v>907</v>
      </c>
      <c r="F47" s="7">
        <v>131852</v>
      </c>
      <c r="G47" s="7" t="s">
        <v>115</v>
      </c>
      <c r="H47" s="8" t="s">
        <v>76</v>
      </c>
      <c r="I47" s="15">
        <v>1000000</v>
      </c>
      <c r="J47" s="15">
        <v>1000000</v>
      </c>
      <c r="K47" s="15">
        <v>1000000</v>
      </c>
      <c r="L47" s="15">
        <v>1000000</v>
      </c>
      <c r="M47" s="15">
        <v>1000000</v>
      </c>
      <c r="N47" s="15">
        <v>1000000</v>
      </c>
      <c r="O47" s="15">
        <v>1000000</v>
      </c>
      <c r="P47" s="15">
        <v>1000000</v>
      </c>
      <c r="Q47" s="15">
        <v>1000000</v>
      </c>
      <c r="R47" s="15">
        <v>1000000</v>
      </c>
      <c r="S47" s="15">
        <v>1000000</v>
      </c>
      <c r="T47" s="15">
        <v>1000000</v>
      </c>
      <c r="U47" s="19">
        <f t="shared" si="13"/>
        <v>12000000</v>
      </c>
      <c r="V47" s="18">
        <v>0.52815719060326327</v>
      </c>
      <c r="W47" s="18">
        <v>0.51671912489082317</v>
      </c>
      <c r="X47" s="18">
        <v>0.50694039588118267</v>
      </c>
      <c r="Y47" s="18">
        <v>0.5195046059953492</v>
      </c>
      <c r="Z47" s="18">
        <v>0.53163961698515316</v>
      </c>
      <c r="AA47" s="18">
        <v>0.52909252842137522</v>
      </c>
      <c r="AB47" s="18">
        <v>0.52907094017564604</v>
      </c>
      <c r="AC47" s="18">
        <v>0.53252202102380752</v>
      </c>
      <c r="AD47" s="18">
        <v>0.52843703083563331</v>
      </c>
      <c r="AE47" s="18">
        <v>0.52862183928396222</v>
      </c>
      <c r="AF47" s="18">
        <v>0.5264343187860776</v>
      </c>
      <c r="AG47" s="18">
        <v>0.52902051568698083</v>
      </c>
      <c r="AH47" s="17"/>
      <c r="AI47" s="13">
        <f t="shared" si="1"/>
        <v>528157.19060326333</v>
      </c>
      <c r="AJ47" s="13">
        <f t="shared" si="2"/>
        <v>516719.12489082315</v>
      </c>
      <c r="AK47" s="13">
        <f t="shared" si="3"/>
        <v>506940.39588118269</v>
      </c>
      <c r="AL47" s="13">
        <f t="shared" si="4"/>
        <v>519504.60599534918</v>
      </c>
      <c r="AM47" s="13">
        <f t="shared" si="5"/>
        <v>531639.61698515317</v>
      </c>
      <c r="AN47" s="13">
        <f t="shared" si="6"/>
        <v>529092.5284213752</v>
      </c>
      <c r="AO47" s="13">
        <f t="shared" si="7"/>
        <v>529070.94017564598</v>
      </c>
      <c r="AP47" s="13">
        <f t="shared" si="8"/>
        <v>532522.02102380758</v>
      </c>
      <c r="AQ47" s="13">
        <f t="shared" si="9"/>
        <v>528437.03083563328</v>
      </c>
      <c r="AR47" s="13">
        <f t="shared" si="10"/>
        <v>528621.83928396227</v>
      </c>
      <c r="AS47" s="13">
        <f t="shared" si="11"/>
        <v>526434.31878607755</v>
      </c>
      <c r="AT47" s="13">
        <f t="shared" si="12"/>
        <v>529020.5156869808</v>
      </c>
    </row>
    <row r="48" spans="1:46" x14ac:dyDescent="0.3">
      <c r="A48" s="7" t="s">
        <v>167</v>
      </c>
      <c r="B48" s="7" t="s">
        <v>114</v>
      </c>
      <c r="C48" s="7">
        <v>2801</v>
      </c>
      <c r="D48" s="7" t="s">
        <v>247</v>
      </c>
      <c r="E48" s="7">
        <v>907</v>
      </c>
      <c r="F48" s="7" t="s">
        <v>181</v>
      </c>
      <c r="G48" s="7" t="s">
        <v>115</v>
      </c>
      <c r="H48" s="8" t="s">
        <v>77</v>
      </c>
      <c r="I48" s="15">
        <v>200000</v>
      </c>
      <c r="J48" s="15">
        <v>200000</v>
      </c>
      <c r="K48" s="15">
        <v>200000</v>
      </c>
      <c r="L48" s="15">
        <v>200000</v>
      </c>
      <c r="M48" s="15">
        <v>200000</v>
      </c>
      <c r="N48" s="15">
        <v>200000</v>
      </c>
      <c r="O48" s="15">
        <v>200000</v>
      </c>
      <c r="P48" s="15">
        <v>200000</v>
      </c>
      <c r="Q48" s="15">
        <v>200000</v>
      </c>
      <c r="R48" s="15">
        <v>200000</v>
      </c>
      <c r="S48" s="15">
        <v>200000</v>
      </c>
      <c r="T48" s="15">
        <v>200000</v>
      </c>
      <c r="U48" s="19">
        <f t="shared" si="13"/>
        <v>2400000</v>
      </c>
      <c r="V48" s="18">
        <v>0.52815719060326327</v>
      </c>
      <c r="W48" s="18">
        <v>0.51671912489082317</v>
      </c>
      <c r="X48" s="18">
        <v>0.50694039588118267</v>
      </c>
      <c r="Y48" s="18">
        <v>0.5195046059953492</v>
      </c>
      <c r="Z48" s="18">
        <v>0.53163961698515316</v>
      </c>
      <c r="AA48" s="18">
        <v>0.52909252842137522</v>
      </c>
      <c r="AB48" s="18">
        <v>0.52907094017564604</v>
      </c>
      <c r="AC48" s="18">
        <v>0.53252202102380752</v>
      </c>
      <c r="AD48" s="18">
        <v>0.52843703083563331</v>
      </c>
      <c r="AE48" s="18">
        <v>0.52862183928396222</v>
      </c>
      <c r="AF48" s="18">
        <v>0.5264343187860776</v>
      </c>
      <c r="AG48" s="18">
        <v>0.52902051568698083</v>
      </c>
      <c r="AH48" s="17"/>
      <c r="AI48" s="13">
        <f t="shared" si="1"/>
        <v>105631.43812065266</v>
      </c>
      <c r="AJ48" s="13">
        <f t="shared" si="2"/>
        <v>103343.82497816463</v>
      </c>
      <c r="AK48" s="13">
        <f t="shared" si="3"/>
        <v>101388.07917623654</v>
      </c>
      <c r="AL48" s="13">
        <f t="shared" si="4"/>
        <v>103900.92119906984</v>
      </c>
      <c r="AM48" s="13">
        <f t="shared" si="5"/>
        <v>106327.92339703064</v>
      </c>
      <c r="AN48" s="13">
        <f t="shared" si="6"/>
        <v>105818.50568427505</v>
      </c>
      <c r="AO48" s="13">
        <f t="shared" si="7"/>
        <v>105814.18803512921</v>
      </c>
      <c r="AP48" s="13">
        <f t="shared" si="8"/>
        <v>106504.40420476151</v>
      </c>
      <c r="AQ48" s="13">
        <f t="shared" si="9"/>
        <v>105687.40616712667</v>
      </c>
      <c r="AR48" s="13">
        <f t="shared" si="10"/>
        <v>105724.36785679245</v>
      </c>
      <c r="AS48" s="13">
        <f t="shared" si="11"/>
        <v>105286.86375721553</v>
      </c>
      <c r="AT48" s="13">
        <f t="shared" si="12"/>
        <v>105804.10313739616</v>
      </c>
    </row>
    <row r="49" spans="1:46" x14ac:dyDescent="0.3">
      <c r="A49" s="7" t="s">
        <v>167</v>
      </c>
      <c r="B49" s="7" t="s">
        <v>114</v>
      </c>
      <c r="C49" s="7">
        <v>2801</v>
      </c>
      <c r="D49" s="7" t="s">
        <v>247</v>
      </c>
      <c r="E49" s="7">
        <v>918</v>
      </c>
      <c r="F49" s="7">
        <v>111059</v>
      </c>
      <c r="G49" s="7" t="s">
        <v>115</v>
      </c>
      <c r="H49" s="8" t="s">
        <v>255</v>
      </c>
      <c r="I49" s="15">
        <v>200000</v>
      </c>
      <c r="J49" s="15">
        <v>200000</v>
      </c>
      <c r="K49" s="15">
        <v>200000</v>
      </c>
      <c r="L49" s="15">
        <v>200000</v>
      </c>
      <c r="M49" s="15">
        <v>200000</v>
      </c>
      <c r="N49" s="15">
        <v>200000</v>
      </c>
      <c r="O49" s="15">
        <v>200000</v>
      </c>
      <c r="P49" s="15">
        <v>200000</v>
      </c>
      <c r="Q49" s="15">
        <v>200000</v>
      </c>
      <c r="R49" s="15">
        <v>200000</v>
      </c>
      <c r="S49" s="15">
        <v>200000</v>
      </c>
      <c r="T49" s="15">
        <v>200000</v>
      </c>
      <c r="U49" s="19">
        <f t="shared" si="13"/>
        <v>2400000</v>
      </c>
      <c r="V49" s="18">
        <v>0.52815719060326327</v>
      </c>
      <c r="W49" s="18">
        <v>0.51671912489082317</v>
      </c>
      <c r="X49" s="18">
        <v>0.50694039588118267</v>
      </c>
      <c r="Y49" s="18">
        <v>0.5195046059953492</v>
      </c>
      <c r="Z49" s="18">
        <v>0.53163961698515316</v>
      </c>
      <c r="AA49" s="18">
        <v>0.52909252842137522</v>
      </c>
      <c r="AB49" s="18">
        <v>0.52907094017564604</v>
      </c>
      <c r="AC49" s="18">
        <v>0.53252202102380752</v>
      </c>
      <c r="AD49" s="18">
        <v>0.52843703083563331</v>
      </c>
      <c r="AE49" s="18">
        <v>0.52862183928396222</v>
      </c>
      <c r="AF49" s="18">
        <v>0.5264343187860776</v>
      </c>
      <c r="AG49" s="18">
        <v>0.52902051568698083</v>
      </c>
      <c r="AH49" s="17"/>
      <c r="AI49" s="13">
        <f t="shared" si="1"/>
        <v>105631.43812065266</v>
      </c>
      <c r="AJ49" s="13">
        <f t="shared" si="2"/>
        <v>103343.82497816463</v>
      </c>
      <c r="AK49" s="13">
        <f t="shared" si="3"/>
        <v>101388.07917623654</v>
      </c>
      <c r="AL49" s="13">
        <f t="shared" si="4"/>
        <v>103900.92119906984</v>
      </c>
      <c r="AM49" s="13">
        <f t="shared" si="5"/>
        <v>106327.92339703064</v>
      </c>
      <c r="AN49" s="13">
        <f t="shared" si="6"/>
        <v>105818.50568427505</v>
      </c>
      <c r="AO49" s="13">
        <f t="shared" si="7"/>
        <v>105814.18803512921</v>
      </c>
      <c r="AP49" s="13">
        <f t="shared" si="8"/>
        <v>106504.40420476151</v>
      </c>
      <c r="AQ49" s="13">
        <f t="shared" si="9"/>
        <v>105687.40616712667</v>
      </c>
      <c r="AR49" s="13">
        <f t="shared" si="10"/>
        <v>105724.36785679245</v>
      </c>
      <c r="AS49" s="13">
        <f t="shared" si="11"/>
        <v>105286.86375721553</v>
      </c>
      <c r="AT49" s="13">
        <f t="shared" si="12"/>
        <v>105804.10313739616</v>
      </c>
    </row>
    <row r="50" spans="1:46" x14ac:dyDescent="0.3">
      <c r="A50" s="7" t="s">
        <v>167</v>
      </c>
      <c r="B50" s="7" t="s">
        <v>114</v>
      </c>
      <c r="C50" s="7">
        <v>2801</v>
      </c>
      <c r="D50" s="7" t="s">
        <v>247</v>
      </c>
      <c r="E50" s="7">
        <v>905</v>
      </c>
      <c r="F50" s="7">
        <v>212426</v>
      </c>
      <c r="G50" s="7" t="s">
        <v>115</v>
      </c>
      <c r="H50" s="8" t="s">
        <v>78</v>
      </c>
      <c r="I50" s="15">
        <v>100000</v>
      </c>
      <c r="J50" s="15">
        <v>100000</v>
      </c>
      <c r="K50" s="15">
        <v>100000</v>
      </c>
      <c r="L50" s="15">
        <v>100000</v>
      </c>
      <c r="M50" s="15">
        <v>100000</v>
      </c>
      <c r="N50" s="15">
        <v>100000</v>
      </c>
      <c r="O50" s="15">
        <v>100000</v>
      </c>
      <c r="P50" s="15">
        <v>100000</v>
      </c>
      <c r="Q50" s="15">
        <v>100000</v>
      </c>
      <c r="R50" s="15">
        <v>100000</v>
      </c>
      <c r="S50" s="15">
        <v>100000</v>
      </c>
      <c r="T50" s="15">
        <v>100000</v>
      </c>
      <c r="U50" s="19">
        <f t="shared" si="13"/>
        <v>1200000</v>
      </c>
      <c r="V50" s="18">
        <v>0.52815719060326327</v>
      </c>
      <c r="W50" s="18">
        <v>0.51671912489082317</v>
      </c>
      <c r="X50" s="18">
        <v>0.50694039588118267</v>
      </c>
      <c r="Y50" s="18">
        <v>0.5195046059953492</v>
      </c>
      <c r="Z50" s="18">
        <v>0.53163961698515316</v>
      </c>
      <c r="AA50" s="18">
        <v>0.52909252842137522</v>
      </c>
      <c r="AB50" s="18">
        <v>0.52907094017564604</v>
      </c>
      <c r="AC50" s="18">
        <v>0.53252202102380752</v>
      </c>
      <c r="AD50" s="18">
        <v>0.52843703083563331</v>
      </c>
      <c r="AE50" s="18">
        <v>0.52862183928396222</v>
      </c>
      <c r="AF50" s="18">
        <v>0.5264343187860776</v>
      </c>
      <c r="AG50" s="18">
        <v>0.52902051568698083</v>
      </c>
      <c r="AH50" s="17"/>
      <c r="AI50" s="13">
        <f t="shared" si="1"/>
        <v>52815.71906032633</v>
      </c>
      <c r="AJ50" s="13">
        <f t="shared" si="2"/>
        <v>51671.912489082315</v>
      </c>
      <c r="AK50" s="13">
        <f t="shared" si="3"/>
        <v>50694.03958811827</v>
      </c>
      <c r="AL50" s="13">
        <f t="shared" si="4"/>
        <v>51950.460599534919</v>
      </c>
      <c r="AM50" s="13">
        <f t="shared" si="5"/>
        <v>53163.961698515319</v>
      </c>
      <c r="AN50" s="13">
        <f t="shared" si="6"/>
        <v>52909.252842137525</v>
      </c>
      <c r="AO50" s="13">
        <f t="shared" si="7"/>
        <v>52907.094017564603</v>
      </c>
      <c r="AP50" s="13">
        <f t="shared" si="8"/>
        <v>53252.202102380754</v>
      </c>
      <c r="AQ50" s="13">
        <f t="shared" si="9"/>
        <v>52843.703083563334</v>
      </c>
      <c r="AR50" s="13">
        <f t="shared" si="10"/>
        <v>52862.183928396225</v>
      </c>
      <c r="AS50" s="13">
        <f t="shared" si="11"/>
        <v>52643.431878607764</v>
      </c>
      <c r="AT50" s="13">
        <f t="shared" si="12"/>
        <v>52902.05156869808</v>
      </c>
    </row>
    <row r="51" spans="1:46" x14ac:dyDescent="0.3">
      <c r="A51" s="7" t="s">
        <v>167</v>
      </c>
      <c r="B51" s="7" t="s">
        <v>114</v>
      </c>
      <c r="C51" s="7">
        <v>2801</v>
      </c>
      <c r="D51" s="7" t="s">
        <v>233</v>
      </c>
      <c r="E51" s="7">
        <v>918</v>
      </c>
      <c r="F51" s="7" t="s">
        <v>182</v>
      </c>
      <c r="G51" s="7" t="s">
        <v>116</v>
      </c>
      <c r="H51" s="8" t="s">
        <v>79</v>
      </c>
      <c r="I51" s="15">
        <v>12000000</v>
      </c>
      <c r="J51" s="15">
        <v>12000000</v>
      </c>
      <c r="K51" s="15">
        <v>12000000</v>
      </c>
      <c r="L51" s="15">
        <v>12000000</v>
      </c>
      <c r="M51" s="15">
        <v>12000000</v>
      </c>
      <c r="N51" s="15">
        <v>12000000</v>
      </c>
      <c r="O51" s="15">
        <v>12000000</v>
      </c>
      <c r="P51" s="15">
        <v>12000000</v>
      </c>
      <c r="Q51" s="15">
        <v>12000000</v>
      </c>
      <c r="R51" s="15">
        <v>12000000</v>
      </c>
      <c r="S51" s="15">
        <v>12000000</v>
      </c>
      <c r="T51" s="15">
        <v>12000000</v>
      </c>
      <c r="U51" s="19">
        <f t="shared" si="13"/>
        <v>144000000</v>
      </c>
      <c r="V51" s="18">
        <v>0.52815719060326327</v>
      </c>
      <c r="W51" s="18">
        <v>0.51671912489082317</v>
      </c>
      <c r="X51" s="18">
        <v>0.50694039588118267</v>
      </c>
      <c r="Y51" s="18">
        <v>0.5195046059953492</v>
      </c>
      <c r="Z51" s="18">
        <v>0.53163961698515316</v>
      </c>
      <c r="AA51" s="18">
        <v>0.52909252842137522</v>
      </c>
      <c r="AB51" s="18">
        <v>0.52907094017564604</v>
      </c>
      <c r="AC51" s="18">
        <v>0.53252202102380752</v>
      </c>
      <c r="AD51" s="18">
        <v>0.52843703083563331</v>
      </c>
      <c r="AE51" s="18">
        <v>0.52862183928396222</v>
      </c>
      <c r="AF51" s="18">
        <v>0.5264343187860776</v>
      </c>
      <c r="AG51" s="18">
        <v>0.52902051568698083</v>
      </c>
      <c r="AH51" s="17"/>
      <c r="AI51" s="13">
        <f t="shared" si="1"/>
        <v>6337886.2872391595</v>
      </c>
      <c r="AJ51" s="13">
        <f t="shared" si="2"/>
        <v>6200629.4986898778</v>
      </c>
      <c r="AK51" s="13">
        <f t="shared" si="3"/>
        <v>6083284.750574192</v>
      </c>
      <c r="AL51" s="13">
        <f t="shared" si="4"/>
        <v>6234055.2719441904</v>
      </c>
      <c r="AM51" s="13">
        <f t="shared" si="5"/>
        <v>6379675.4038218381</v>
      </c>
      <c r="AN51" s="13">
        <f t="shared" si="6"/>
        <v>6349110.3410565024</v>
      </c>
      <c r="AO51" s="13">
        <f t="shared" si="7"/>
        <v>6348851.2821077527</v>
      </c>
      <c r="AP51" s="13">
        <f t="shared" si="8"/>
        <v>6390264.25228569</v>
      </c>
      <c r="AQ51" s="13">
        <f t="shared" si="9"/>
        <v>6341244.3700275999</v>
      </c>
      <c r="AR51" s="13">
        <f t="shared" si="10"/>
        <v>6343462.0714075463</v>
      </c>
      <c r="AS51" s="13">
        <f t="shared" si="11"/>
        <v>6317211.8254329311</v>
      </c>
      <c r="AT51" s="13">
        <f t="shared" si="12"/>
        <v>6348246.18824377</v>
      </c>
    </row>
    <row r="52" spans="1:46" x14ac:dyDescent="0.3">
      <c r="A52" s="7" t="s">
        <v>167</v>
      </c>
      <c r="B52" s="7" t="s">
        <v>114</v>
      </c>
      <c r="C52" s="7">
        <v>2801</v>
      </c>
      <c r="D52" s="7" t="s">
        <v>234</v>
      </c>
      <c r="E52" s="7">
        <v>918</v>
      </c>
      <c r="F52" s="7" t="s">
        <v>183</v>
      </c>
      <c r="G52" s="7" t="s">
        <v>116</v>
      </c>
      <c r="H52" s="8" t="s">
        <v>80</v>
      </c>
      <c r="I52" s="15">
        <v>2000000</v>
      </c>
      <c r="J52" s="15">
        <v>2000000</v>
      </c>
      <c r="K52" s="15">
        <v>2000000</v>
      </c>
      <c r="L52" s="15">
        <v>2000000</v>
      </c>
      <c r="M52" s="15">
        <v>2000000</v>
      </c>
      <c r="N52" s="15">
        <v>2000000</v>
      </c>
      <c r="O52" s="15">
        <v>2000000</v>
      </c>
      <c r="P52" s="15">
        <v>2000000</v>
      </c>
      <c r="Q52" s="15">
        <v>2000000</v>
      </c>
      <c r="R52" s="15">
        <v>2000000</v>
      </c>
      <c r="S52" s="15">
        <v>2000000</v>
      </c>
      <c r="T52" s="15">
        <v>2000000</v>
      </c>
      <c r="U52" s="19">
        <f t="shared" si="13"/>
        <v>24000000</v>
      </c>
      <c r="V52" s="18">
        <v>0.52815719060326327</v>
      </c>
      <c r="W52" s="18">
        <v>0.51671912489082317</v>
      </c>
      <c r="X52" s="18">
        <v>0.50694039588118267</v>
      </c>
      <c r="Y52" s="18">
        <v>0.5195046059953492</v>
      </c>
      <c r="Z52" s="18">
        <v>0.53163961698515316</v>
      </c>
      <c r="AA52" s="18">
        <v>0.52909252842137522</v>
      </c>
      <c r="AB52" s="18">
        <v>0.52907094017564604</v>
      </c>
      <c r="AC52" s="18">
        <v>0.53252202102380752</v>
      </c>
      <c r="AD52" s="18">
        <v>0.52843703083563331</v>
      </c>
      <c r="AE52" s="18">
        <v>0.52862183928396222</v>
      </c>
      <c r="AF52" s="18">
        <v>0.5264343187860776</v>
      </c>
      <c r="AG52" s="18">
        <v>0.52902051568698083</v>
      </c>
      <c r="AH52" s="17"/>
      <c r="AI52" s="13">
        <f t="shared" si="1"/>
        <v>1056314.3812065267</v>
      </c>
      <c r="AJ52" s="13">
        <f t="shared" si="2"/>
        <v>1033438.2497816463</v>
      </c>
      <c r="AK52" s="13">
        <f t="shared" si="3"/>
        <v>1013880.7917623654</v>
      </c>
      <c r="AL52" s="13">
        <f t="shared" si="4"/>
        <v>1039009.2119906984</v>
      </c>
      <c r="AM52" s="13">
        <f t="shared" si="5"/>
        <v>1063279.2339703063</v>
      </c>
      <c r="AN52" s="13">
        <f t="shared" si="6"/>
        <v>1058185.0568427504</v>
      </c>
      <c r="AO52" s="13">
        <f t="shared" si="7"/>
        <v>1058141.880351292</v>
      </c>
      <c r="AP52" s="13">
        <f t="shared" si="8"/>
        <v>1065044.0420476152</v>
      </c>
      <c r="AQ52" s="13">
        <f t="shared" si="9"/>
        <v>1056874.0616712666</v>
      </c>
      <c r="AR52" s="13">
        <f t="shared" si="10"/>
        <v>1057243.6785679245</v>
      </c>
      <c r="AS52" s="13">
        <f t="shared" si="11"/>
        <v>1052868.6375721551</v>
      </c>
      <c r="AT52" s="13">
        <f t="shared" si="12"/>
        <v>1058041.0313739616</v>
      </c>
    </row>
    <row r="53" spans="1:46" s="14" customFormat="1" x14ac:dyDescent="0.3">
      <c r="A53" s="7" t="s">
        <v>167</v>
      </c>
      <c r="B53" s="7" t="s">
        <v>114</v>
      </c>
      <c r="C53" s="7">
        <v>2801</v>
      </c>
      <c r="D53" s="7" t="s">
        <v>1266</v>
      </c>
      <c r="E53" s="7">
        <v>918</v>
      </c>
      <c r="F53" s="7">
        <v>110129</v>
      </c>
      <c r="G53" s="7" t="s">
        <v>116</v>
      </c>
      <c r="H53" s="8" t="s">
        <v>256</v>
      </c>
      <c r="I53" s="15">
        <v>6000000</v>
      </c>
      <c r="J53" s="15">
        <v>6000000</v>
      </c>
      <c r="K53" s="15">
        <v>6000000</v>
      </c>
      <c r="L53" s="15">
        <v>6000000</v>
      </c>
      <c r="M53" s="15">
        <v>6000000</v>
      </c>
      <c r="N53" s="15">
        <v>6000000</v>
      </c>
      <c r="O53" s="15">
        <v>6000000</v>
      </c>
      <c r="P53" s="15">
        <v>6000000</v>
      </c>
      <c r="Q53" s="15">
        <v>6000000</v>
      </c>
      <c r="R53" s="15">
        <v>6000000</v>
      </c>
      <c r="S53" s="15">
        <v>6000000</v>
      </c>
      <c r="T53" s="15">
        <v>8000000</v>
      </c>
      <c r="U53" s="19">
        <f t="shared" si="13"/>
        <v>74000000</v>
      </c>
      <c r="V53" s="18">
        <v>0.52815719060326327</v>
      </c>
      <c r="W53" s="18">
        <v>0.51671912489082317</v>
      </c>
      <c r="X53" s="18">
        <v>0.50694039588118267</v>
      </c>
      <c r="Y53" s="18">
        <v>0.5195046059953492</v>
      </c>
      <c r="Z53" s="18">
        <v>0.53163961698515316</v>
      </c>
      <c r="AA53" s="18">
        <v>0.52909252842137522</v>
      </c>
      <c r="AB53" s="18">
        <v>0.52907094017564604</v>
      </c>
      <c r="AC53" s="18">
        <v>0.53252202102380752</v>
      </c>
      <c r="AD53" s="18">
        <v>0.52843703083563331</v>
      </c>
      <c r="AE53" s="18">
        <v>0.52862183928396222</v>
      </c>
      <c r="AF53" s="18">
        <v>0.5264343187860776</v>
      </c>
      <c r="AG53" s="18">
        <v>0.52902051568698083</v>
      </c>
      <c r="AH53" s="17"/>
      <c r="AI53" s="13">
        <f t="shared" si="1"/>
        <v>3168943.1436195797</v>
      </c>
      <c r="AJ53" s="13">
        <f t="shared" si="2"/>
        <v>3100314.7493449389</v>
      </c>
      <c r="AK53" s="13">
        <f t="shared" si="3"/>
        <v>3041642.375287096</v>
      </c>
      <c r="AL53" s="13">
        <f t="shared" si="4"/>
        <v>3117027.6359720952</v>
      </c>
      <c r="AM53" s="13">
        <f t="shared" si="5"/>
        <v>3189837.701910919</v>
      </c>
      <c r="AN53" s="13">
        <f t="shared" si="6"/>
        <v>3174555.1705282512</v>
      </c>
      <c r="AO53" s="13">
        <f t="shared" si="7"/>
        <v>3174425.6410538764</v>
      </c>
      <c r="AP53" s="13">
        <f t="shared" si="8"/>
        <v>3195132.126142845</v>
      </c>
      <c r="AQ53" s="13">
        <f t="shared" si="9"/>
        <v>3170622.1850137999</v>
      </c>
      <c r="AR53" s="13">
        <f t="shared" si="10"/>
        <v>3171731.0357037731</v>
      </c>
      <c r="AS53" s="13">
        <f t="shared" si="11"/>
        <v>3158605.9127164655</v>
      </c>
      <c r="AT53" s="13">
        <f t="shared" si="12"/>
        <v>4232164.1254958464</v>
      </c>
    </row>
    <row r="54" spans="1:46" x14ac:dyDescent="0.3">
      <c r="A54" s="7" t="s">
        <v>167</v>
      </c>
      <c r="B54" s="7" t="s">
        <v>114</v>
      </c>
      <c r="C54" s="7">
        <v>2801</v>
      </c>
      <c r="D54" s="7" t="s">
        <v>247</v>
      </c>
      <c r="E54" s="7">
        <v>918</v>
      </c>
      <c r="F54" s="7" t="s">
        <v>184</v>
      </c>
      <c r="G54" s="7" t="s">
        <v>116</v>
      </c>
      <c r="H54" s="8" t="s">
        <v>81</v>
      </c>
      <c r="I54" s="15">
        <v>4000000</v>
      </c>
      <c r="J54" s="15">
        <v>4000000</v>
      </c>
      <c r="K54" s="15">
        <v>4000000</v>
      </c>
      <c r="L54" s="15">
        <v>4000000</v>
      </c>
      <c r="M54" s="15">
        <v>4000000</v>
      </c>
      <c r="N54" s="15">
        <v>4000000</v>
      </c>
      <c r="O54" s="15">
        <v>4000000</v>
      </c>
      <c r="P54" s="15">
        <v>4000000</v>
      </c>
      <c r="Q54" s="15">
        <v>4000000</v>
      </c>
      <c r="R54" s="15">
        <v>4000000</v>
      </c>
      <c r="S54" s="15">
        <v>4000000</v>
      </c>
      <c r="T54" s="15">
        <v>4000000</v>
      </c>
      <c r="U54" s="19">
        <f t="shared" si="13"/>
        <v>48000000</v>
      </c>
      <c r="V54" s="18">
        <v>0.52815719060326327</v>
      </c>
      <c r="W54" s="18">
        <v>0.51671912489082317</v>
      </c>
      <c r="X54" s="18">
        <v>0.50694039588118267</v>
      </c>
      <c r="Y54" s="18">
        <v>0.5195046059953492</v>
      </c>
      <c r="Z54" s="18">
        <v>0.53163961698515316</v>
      </c>
      <c r="AA54" s="18">
        <v>0.52909252842137522</v>
      </c>
      <c r="AB54" s="18">
        <v>0.52907094017564604</v>
      </c>
      <c r="AC54" s="18">
        <v>0.53252202102380752</v>
      </c>
      <c r="AD54" s="18">
        <v>0.52843703083563331</v>
      </c>
      <c r="AE54" s="18">
        <v>0.52862183928396222</v>
      </c>
      <c r="AF54" s="18">
        <v>0.5264343187860776</v>
      </c>
      <c r="AG54" s="18">
        <v>0.52902051568698083</v>
      </c>
      <c r="AH54" s="17"/>
      <c r="AI54" s="13">
        <f t="shared" si="1"/>
        <v>2112628.7624130533</v>
      </c>
      <c r="AJ54" s="13">
        <f t="shared" si="2"/>
        <v>2066876.4995632926</v>
      </c>
      <c r="AK54" s="13">
        <f t="shared" si="3"/>
        <v>2027761.5835247308</v>
      </c>
      <c r="AL54" s="13">
        <f t="shared" si="4"/>
        <v>2078018.4239813967</v>
      </c>
      <c r="AM54" s="13">
        <f t="shared" si="5"/>
        <v>2126558.4679406127</v>
      </c>
      <c r="AN54" s="13">
        <f t="shared" si="6"/>
        <v>2116370.1136855008</v>
      </c>
      <c r="AO54" s="13">
        <f t="shared" si="7"/>
        <v>2116283.7607025839</v>
      </c>
      <c r="AP54" s="13">
        <f t="shared" si="8"/>
        <v>2130088.0840952303</v>
      </c>
      <c r="AQ54" s="13">
        <f t="shared" si="9"/>
        <v>2113748.1233425331</v>
      </c>
      <c r="AR54" s="13">
        <f t="shared" si="10"/>
        <v>2114487.3571358491</v>
      </c>
      <c r="AS54" s="13">
        <f t="shared" si="11"/>
        <v>2105737.2751443102</v>
      </c>
      <c r="AT54" s="13">
        <f t="shared" si="12"/>
        <v>2116082.0627479232</v>
      </c>
    </row>
    <row r="55" spans="1:46" x14ac:dyDescent="0.3">
      <c r="A55" s="7" t="s">
        <v>167</v>
      </c>
      <c r="B55" s="7" t="s">
        <v>114</v>
      </c>
      <c r="C55" s="7">
        <v>2801</v>
      </c>
      <c r="D55" s="7" t="s">
        <v>8</v>
      </c>
      <c r="E55" s="7">
        <v>918</v>
      </c>
      <c r="F55" s="7" t="s">
        <v>185</v>
      </c>
      <c r="G55" s="7" t="s">
        <v>116</v>
      </c>
      <c r="H55" s="8" t="s">
        <v>82</v>
      </c>
      <c r="I55" s="15">
        <v>8000000</v>
      </c>
      <c r="J55" s="15">
        <v>8000000</v>
      </c>
      <c r="K55" s="15">
        <v>10000000</v>
      </c>
      <c r="L55" s="15">
        <v>10000000</v>
      </c>
      <c r="M55" s="15">
        <v>10000000</v>
      </c>
      <c r="N55" s="15">
        <v>10000000</v>
      </c>
      <c r="O55" s="15">
        <v>10000000</v>
      </c>
      <c r="P55" s="15">
        <v>10000000</v>
      </c>
      <c r="Q55" s="15">
        <v>10000000</v>
      </c>
      <c r="R55" s="15">
        <v>10000000</v>
      </c>
      <c r="S55" s="15">
        <v>10000000</v>
      </c>
      <c r="T55" s="15">
        <v>10000000</v>
      </c>
      <c r="U55" s="19">
        <f t="shared" si="13"/>
        <v>116000000</v>
      </c>
      <c r="V55" s="18">
        <v>0.52815719060326327</v>
      </c>
      <c r="W55" s="18">
        <v>0.51671912489082317</v>
      </c>
      <c r="X55" s="18">
        <v>0.50694039588118267</v>
      </c>
      <c r="Y55" s="18">
        <v>0.5195046059953492</v>
      </c>
      <c r="Z55" s="18">
        <v>0.53163961698515316</v>
      </c>
      <c r="AA55" s="18">
        <v>0.52909252842137522</v>
      </c>
      <c r="AB55" s="18">
        <v>0.52907094017564604</v>
      </c>
      <c r="AC55" s="18">
        <v>0.53252202102380752</v>
      </c>
      <c r="AD55" s="18">
        <v>0.52843703083563331</v>
      </c>
      <c r="AE55" s="18">
        <v>0.52862183928396222</v>
      </c>
      <c r="AF55" s="18">
        <v>0.5264343187860776</v>
      </c>
      <c r="AG55" s="18">
        <v>0.52902051568698083</v>
      </c>
      <c r="AH55" s="17"/>
      <c r="AI55" s="13">
        <f t="shared" si="1"/>
        <v>4225257.5248261066</v>
      </c>
      <c r="AJ55" s="13">
        <f t="shared" si="2"/>
        <v>4133752.9991265852</v>
      </c>
      <c r="AK55" s="13">
        <f t="shared" si="3"/>
        <v>5069403.958811827</v>
      </c>
      <c r="AL55" s="13">
        <f t="shared" si="4"/>
        <v>5195046.0599534921</v>
      </c>
      <c r="AM55" s="13">
        <f t="shared" si="5"/>
        <v>5316396.1698515313</v>
      </c>
      <c r="AN55" s="13">
        <f t="shared" si="6"/>
        <v>5290925.2842137525</v>
      </c>
      <c r="AO55" s="13">
        <f t="shared" si="7"/>
        <v>5290709.4017564608</v>
      </c>
      <c r="AP55" s="13">
        <f t="shared" si="8"/>
        <v>5325220.2102380749</v>
      </c>
      <c r="AQ55" s="13">
        <f t="shared" si="9"/>
        <v>5284370.3083563335</v>
      </c>
      <c r="AR55" s="13">
        <f t="shared" si="10"/>
        <v>5286218.3928396227</v>
      </c>
      <c r="AS55" s="13">
        <f t="shared" si="11"/>
        <v>5264343.1878607757</v>
      </c>
      <c r="AT55" s="13">
        <f t="shared" si="12"/>
        <v>5290205.1568698082</v>
      </c>
    </row>
    <row r="56" spans="1:46" x14ac:dyDescent="0.3">
      <c r="A56" s="7" t="s">
        <v>167</v>
      </c>
      <c r="B56" s="7" t="s">
        <v>114</v>
      </c>
      <c r="C56" s="7">
        <v>2801</v>
      </c>
      <c r="D56" s="7" t="s">
        <v>247</v>
      </c>
      <c r="E56" s="7">
        <v>918</v>
      </c>
      <c r="F56" s="7">
        <v>111614</v>
      </c>
      <c r="G56" s="7" t="s">
        <v>116</v>
      </c>
      <c r="H56" s="8" t="s">
        <v>257</v>
      </c>
      <c r="I56" s="15">
        <v>3000000</v>
      </c>
      <c r="J56" s="15">
        <v>3000000</v>
      </c>
      <c r="K56" s="15">
        <v>3000000</v>
      </c>
      <c r="L56" s="15">
        <v>3000000</v>
      </c>
      <c r="M56" s="15">
        <v>5000000</v>
      </c>
      <c r="N56" s="15">
        <v>5000000</v>
      </c>
      <c r="O56" s="15">
        <v>5000000</v>
      </c>
      <c r="P56" s="15">
        <v>3000000</v>
      </c>
      <c r="Q56" s="15">
        <v>3000000</v>
      </c>
      <c r="R56" s="15">
        <v>3000000</v>
      </c>
      <c r="S56" s="15">
        <v>3000000</v>
      </c>
      <c r="T56" s="15">
        <v>3000000</v>
      </c>
      <c r="U56" s="19">
        <f t="shared" si="13"/>
        <v>42000000</v>
      </c>
      <c r="V56" s="18">
        <v>0.52815719060326327</v>
      </c>
      <c r="W56" s="18">
        <v>0.51671912489082317</v>
      </c>
      <c r="X56" s="18">
        <v>0.50694039588118267</v>
      </c>
      <c r="Y56" s="18">
        <v>0.5195046059953492</v>
      </c>
      <c r="Z56" s="18">
        <v>0.53163961698515316</v>
      </c>
      <c r="AA56" s="18">
        <v>0.52909252842137522</v>
      </c>
      <c r="AB56" s="18">
        <v>0.52907094017564604</v>
      </c>
      <c r="AC56" s="18">
        <v>0.53252202102380752</v>
      </c>
      <c r="AD56" s="18">
        <v>0.52843703083563331</v>
      </c>
      <c r="AE56" s="18">
        <v>0.52862183928396222</v>
      </c>
      <c r="AF56" s="18">
        <v>0.5264343187860776</v>
      </c>
      <c r="AG56" s="18">
        <v>0.52902051568698083</v>
      </c>
      <c r="AH56" s="17"/>
      <c r="AI56" s="13">
        <f t="shared" si="1"/>
        <v>1584471.5718097899</v>
      </c>
      <c r="AJ56" s="13">
        <f t="shared" si="2"/>
        <v>1550157.3746724695</v>
      </c>
      <c r="AK56" s="13">
        <f t="shared" si="3"/>
        <v>1520821.187643548</v>
      </c>
      <c r="AL56" s="13">
        <f t="shared" si="4"/>
        <v>1558513.8179860476</v>
      </c>
      <c r="AM56" s="13">
        <f t="shared" si="5"/>
        <v>2658198.0849257656</v>
      </c>
      <c r="AN56" s="13">
        <f t="shared" si="6"/>
        <v>2645462.6421068762</v>
      </c>
      <c r="AO56" s="13">
        <f t="shared" si="7"/>
        <v>2645354.7008782304</v>
      </c>
      <c r="AP56" s="13">
        <f t="shared" si="8"/>
        <v>1597566.0630714225</v>
      </c>
      <c r="AQ56" s="13">
        <f t="shared" si="9"/>
        <v>1585311.0925069</v>
      </c>
      <c r="AR56" s="13">
        <f t="shared" si="10"/>
        <v>1585865.5178518866</v>
      </c>
      <c r="AS56" s="13">
        <f t="shared" si="11"/>
        <v>1579302.9563582328</v>
      </c>
      <c r="AT56" s="13">
        <f t="shared" si="12"/>
        <v>1587061.5470609425</v>
      </c>
    </row>
    <row r="57" spans="1:46" x14ac:dyDescent="0.3">
      <c r="A57" s="7" t="s">
        <v>167</v>
      </c>
      <c r="B57" s="7" t="s">
        <v>114</v>
      </c>
      <c r="C57" s="7">
        <v>2801</v>
      </c>
      <c r="D57" s="7" t="s">
        <v>247</v>
      </c>
      <c r="E57" s="7">
        <v>918</v>
      </c>
      <c r="F57" s="7" t="s">
        <v>186</v>
      </c>
      <c r="G57" s="7" t="s">
        <v>116</v>
      </c>
      <c r="H57" s="8" t="s">
        <v>258</v>
      </c>
      <c r="I57" s="15">
        <v>5000000</v>
      </c>
      <c r="J57" s="15">
        <v>5000000</v>
      </c>
      <c r="K57" s="15">
        <v>5000000</v>
      </c>
      <c r="L57" s="15">
        <v>5000000</v>
      </c>
      <c r="M57" s="15">
        <v>5000000</v>
      </c>
      <c r="N57" s="15">
        <v>5000000</v>
      </c>
      <c r="O57" s="15">
        <v>5000000</v>
      </c>
      <c r="P57" s="15">
        <v>5000000</v>
      </c>
      <c r="Q57" s="15">
        <v>5000000</v>
      </c>
      <c r="R57" s="15">
        <v>5000000</v>
      </c>
      <c r="S57" s="15">
        <v>5000000</v>
      </c>
      <c r="T57" s="15">
        <v>5000000</v>
      </c>
      <c r="U57" s="19">
        <f t="shared" si="13"/>
        <v>60000000</v>
      </c>
      <c r="V57" s="18">
        <v>0.52815719060326327</v>
      </c>
      <c r="W57" s="18">
        <v>0.51671912489082317</v>
      </c>
      <c r="X57" s="18">
        <v>0.50694039588118267</v>
      </c>
      <c r="Y57" s="18">
        <v>0.5195046059953492</v>
      </c>
      <c r="Z57" s="18">
        <v>0.53163961698515316</v>
      </c>
      <c r="AA57" s="18">
        <v>0.52909252842137522</v>
      </c>
      <c r="AB57" s="18">
        <v>0.52907094017564604</v>
      </c>
      <c r="AC57" s="18">
        <v>0.53252202102380752</v>
      </c>
      <c r="AD57" s="18">
        <v>0.52843703083563331</v>
      </c>
      <c r="AE57" s="18">
        <v>0.52862183928396222</v>
      </c>
      <c r="AF57" s="18">
        <v>0.5264343187860776</v>
      </c>
      <c r="AG57" s="18">
        <v>0.52902051568698083</v>
      </c>
      <c r="AH57" s="17"/>
      <c r="AI57" s="13">
        <f t="shared" si="1"/>
        <v>2640785.9530163165</v>
      </c>
      <c r="AJ57" s="13">
        <f t="shared" si="2"/>
        <v>2583595.624454116</v>
      </c>
      <c r="AK57" s="13">
        <f t="shared" si="3"/>
        <v>2534701.9794059135</v>
      </c>
      <c r="AL57" s="13">
        <f t="shared" si="4"/>
        <v>2597523.0299767461</v>
      </c>
      <c r="AM57" s="13">
        <f t="shared" si="5"/>
        <v>2658198.0849257656</v>
      </c>
      <c r="AN57" s="13">
        <f t="shared" si="6"/>
        <v>2645462.6421068762</v>
      </c>
      <c r="AO57" s="13">
        <f t="shared" si="7"/>
        <v>2645354.7008782304</v>
      </c>
      <c r="AP57" s="13">
        <f t="shared" si="8"/>
        <v>2662610.1051190374</v>
      </c>
      <c r="AQ57" s="13">
        <f t="shared" si="9"/>
        <v>2642185.1541781668</v>
      </c>
      <c r="AR57" s="13">
        <f t="shared" si="10"/>
        <v>2643109.1964198113</v>
      </c>
      <c r="AS57" s="13">
        <f t="shared" si="11"/>
        <v>2632171.5939303879</v>
      </c>
      <c r="AT57" s="13">
        <f t="shared" si="12"/>
        <v>2645102.5784349041</v>
      </c>
    </row>
    <row r="58" spans="1:46" x14ac:dyDescent="0.3">
      <c r="A58" s="7" t="s">
        <v>167</v>
      </c>
      <c r="B58" s="7" t="s">
        <v>114</v>
      </c>
      <c r="C58" s="7">
        <v>2801</v>
      </c>
      <c r="D58" s="7" t="s">
        <v>8</v>
      </c>
      <c r="E58" s="7">
        <v>918</v>
      </c>
      <c r="F58" s="7" t="s">
        <v>187</v>
      </c>
      <c r="G58" s="7" t="s">
        <v>116</v>
      </c>
      <c r="H58" s="8" t="s">
        <v>83</v>
      </c>
      <c r="I58" s="15">
        <v>1000000</v>
      </c>
      <c r="J58" s="15">
        <v>1000000</v>
      </c>
      <c r="K58" s="15">
        <v>1000000</v>
      </c>
      <c r="L58" s="15">
        <v>1000000</v>
      </c>
      <c r="M58" s="15">
        <v>1000000</v>
      </c>
      <c r="N58" s="15">
        <v>1000000</v>
      </c>
      <c r="O58" s="15">
        <v>1000000</v>
      </c>
      <c r="P58" s="15">
        <v>1000000</v>
      </c>
      <c r="Q58" s="15">
        <v>1000000</v>
      </c>
      <c r="R58" s="15">
        <v>1000000</v>
      </c>
      <c r="S58" s="15">
        <v>1000000</v>
      </c>
      <c r="T58" s="15">
        <v>1000000</v>
      </c>
      <c r="U58" s="19">
        <f t="shared" si="13"/>
        <v>12000000</v>
      </c>
      <c r="V58" s="18">
        <v>0.52815719060326327</v>
      </c>
      <c r="W58" s="18">
        <v>0.51671912489082317</v>
      </c>
      <c r="X58" s="18">
        <v>0.50694039588118267</v>
      </c>
      <c r="Y58" s="18">
        <v>0.5195046059953492</v>
      </c>
      <c r="Z58" s="18">
        <v>0.53163961698515316</v>
      </c>
      <c r="AA58" s="18">
        <v>0.52909252842137522</v>
      </c>
      <c r="AB58" s="18">
        <v>0.52907094017564604</v>
      </c>
      <c r="AC58" s="18">
        <v>0.53252202102380752</v>
      </c>
      <c r="AD58" s="18">
        <v>0.52843703083563331</v>
      </c>
      <c r="AE58" s="18">
        <v>0.52862183928396222</v>
      </c>
      <c r="AF58" s="18">
        <v>0.5264343187860776</v>
      </c>
      <c r="AG58" s="18">
        <v>0.52902051568698083</v>
      </c>
      <c r="AH58" s="17"/>
      <c r="AI58" s="13">
        <f t="shared" si="1"/>
        <v>528157.19060326333</v>
      </c>
      <c r="AJ58" s="13">
        <f t="shared" si="2"/>
        <v>516719.12489082315</v>
      </c>
      <c r="AK58" s="13">
        <f t="shared" si="3"/>
        <v>506940.39588118269</v>
      </c>
      <c r="AL58" s="13">
        <f t="shared" si="4"/>
        <v>519504.60599534918</v>
      </c>
      <c r="AM58" s="13">
        <f t="shared" si="5"/>
        <v>531639.61698515317</v>
      </c>
      <c r="AN58" s="13">
        <f t="shared" si="6"/>
        <v>529092.5284213752</v>
      </c>
      <c r="AO58" s="13">
        <f t="shared" si="7"/>
        <v>529070.94017564598</v>
      </c>
      <c r="AP58" s="13">
        <f t="shared" si="8"/>
        <v>532522.02102380758</v>
      </c>
      <c r="AQ58" s="13">
        <f t="shared" si="9"/>
        <v>528437.03083563328</v>
      </c>
      <c r="AR58" s="13">
        <f t="shared" si="10"/>
        <v>528621.83928396227</v>
      </c>
      <c r="AS58" s="13">
        <f t="shared" si="11"/>
        <v>526434.31878607755</v>
      </c>
      <c r="AT58" s="13">
        <f t="shared" si="12"/>
        <v>529020.5156869808</v>
      </c>
    </row>
    <row r="59" spans="1:46" x14ac:dyDescent="0.3">
      <c r="A59" s="7" t="s">
        <v>167</v>
      </c>
      <c r="B59" s="7" t="s">
        <v>114</v>
      </c>
      <c r="C59" s="7">
        <v>2801</v>
      </c>
      <c r="D59" s="7" t="s">
        <v>247</v>
      </c>
      <c r="E59" s="7">
        <v>901</v>
      </c>
      <c r="F59" s="7">
        <v>150184</v>
      </c>
      <c r="G59" s="7" t="s">
        <v>116</v>
      </c>
      <c r="H59" s="8" t="s">
        <v>259</v>
      </c>
      <c r="I59" s="15">
        <v>1500000</v>
      </c>
      <c r="J59" s="15">
        <v>1500000</v>
      </c>
      <c r="K59" s="15">
        <v>1500000</v>
      </c>
      <c r="L59" s="15">
        <v>1500000</v>
      </c>
      <c r="M59" s="15">
        <v>1500000</v>
      </c>
      <c r="N59" s="15">
        <v>1500000</v>
      </c>
      <c r="O59" s="15">
        <v>1500000</v>
      </c>
      <c r="P59" s="15">
        <v>1500000</v>
      </c>
      <c r="Q59" s="15">
        <v>1500000</v>
      </c>
      <c r="R59" s="15">
        <v>1500000</v>
      </c>
      <c r="S59" s="15">
        <v>1500000</v>
      </c>
      <c r="T59" s="15">
        <v>1500000</v>
      </c>
      <c r="U59" s="19">
        <f t="shared" si="13"/>
        <v>18000000</v>
      </c>
      <c r="V59" s="18">
        <v>0.52815719060326327</v>
      </c>
      <c r="W59" s="18">
        <v>0.51671912489082317</v>
      </c>
      <c r="X59" s="18">
        <v>0.50694039588118267</v>
      </c>
      <c r="Y59" s="18">
        <v>0.5195046059953492</v>
      </c>
      <c r="Z59" s="18">
        <v>0.53163961698515316</v>
      </c>
      <c r="AA59" s="18">
        <v>0.52909252842137522</v>
      </c>
      <c r="AB59" s="18">
        <v>0.52907094017564604</v>
      </c>
      <c r="AC59" s="18">
        <v>0.53252202102380752</v>
      </c>
      <c r="AD59" s="18">
        <v>0.52843703083563331</v>
      </c>
      <c r="AE59" s="18">
        <v>0.52862183928396222</v>
      </c>
      <c r="AF59" s="18">
        <v>0.5264343187860776</v>
      </c>
      <c r="AG59" s="18">
        <v>0.52902051568698083</v>
      </c>
      <c r="AH59" s="17"/>
      <c r="AI59" s="13">
        <f t="shared" si="1"/>
        <v>792235.78590489493</v>
      </c>
      <c r="AJ59" s="13">
        <f t="shared" si="2"/>
        <v>775078.68733623473</v>
      </c>
      <c r="AK59" s="13">
        <f t="shared" si="3"/>
        <v>760410.593821774</v>
      </c>
      <c r="AL59" s="13">
        <f t="shared" si="4"/>
        <v>779256.9089930238</v>
      </c>
      <c r="AM59" s="13">
        <f t="shared" si="5"/>
        <v>797459.42547772976</v>
      </c>
      <c r="AN59" s="13">
        <f t="shared" si="6"/>
        <v>793638.7926320628</v>
      </c>
      <c r="AO59" s="13">
        <f t="shared" si="7"/>
        <v>793606.41026346909</v>
      </c>
      <c r="AP59" s="13">
        <f t="shared" si="8"/>
        <v>798783.03153571126</v>
      </c>
      <c r="AQ59" s="13">
        <f t="shared" si="9"/>
        <v>792655.54625344998</v>
      </c>
      <c r="AR59" s="13">
        <f t="shared" si="10"/>
        <v>792932.75892594329</v>
      </c>
      <c r="AS59" s="13">
        <f t="shared" si="11"/>
        <v>789651.47817911638</v>
      </c>
      <c r="AT59" s="13">
        <f t="shared" si="12"/>
        <v>793530.77353047126</v>
      </c>
    </row>
    <row r="60" spans="1:46" x14ac:dyDescent="0.3">
      <c r="A60" s="7" t="s">
        <v>167</v>
      </c>
      <c r="B60" s="7" t="s">
        <v>114</v>
      </c>
      <c r="C60" s="7">
        <v>2801</v>
      </c>
      <c r="D60" s="7" t="s">
        <v>235</v>
      </c>
      <c r="E60" s="7">
        <v>905</v>
      </c>
      <c r="F60" s="7" t="s">
        <v>188</v>
      </c>
      <c r="G60" s="7" t="s">
        <v>116</v>
      </c>
      <c r="H60" s="8" t="s">
        <v>84</v>
      </c>
      <c r="I60" s="15">
        <v>3000000</v>
      </c>
      <c r="J60" s="15">
        <v>3000000</v>
      </c>
      <c r="K60" s="15">
        <v>3000000</v>
      </c>
      <c r="L60" s="15">
        <v>3000000</v>
      </c>
      <c r="M60" s="15">
        <v>3000000</v>
      </c>
      <c r="N60" s="15">
        <v>3000000</v>
      </c>
      <c r="O60" s="15">
        <v>3000000</v>
      </c>
      <c r="P60" s="15">
        <v>3000000</v>
      </c>
      <c r="Q60" s="15">
        <v>3000000</v>
      </c>
      <c r="R60" s="15">
        <v>3000000</v>
      </c>
      <c r="S60" s="15">
        <v>3000000</v>
      </c>
      <c r="T60" s="15">
        <v>3000000</v>
      </c>
      <c r="U60" s="19">
        <f t="shared" si="13"/>
        <v>36000000</v>
      </c>
      <c r="V60" s="18">
        <v>0.52815719060326327</v>
      </c>
      <c r="W60" s="18">
        <v>0.51671912489082317</v>
      </c>
      <c r="X60" s="18">
        <v>0.50694039588118267</v>
      </c>
      <c r="Y60" s="18">
        <v>0.5195046059953492</v>
      </c>
      <c r="Z60" s="18">
        <v>0.53163961698515316</v>
      </c>
      <c r="AA60" s="18">
        <v>0.52909252842137522</v>
      </c>
      <c r="AB60" s="18">
        <v>0.52907094017564604</v>
      </c>
      <c r="AC60" s="18">
        <v>0.53252202102380752</v>
      </c>
      <c r="AD60" s="18">
        <v>0.52843703083563331</v>
      </c>
      <c r="AE60" s="18">
        <v>0.52862183928396222</v>
      </c>
      <c r="AF60" s="18">
        <v>0.5264343187860776</v>
      </c>
      <c r="AG60" s="18">
        <v>0.52902051568698083</v>
      </c>
      <c r="AH60" s="17"/>
      <c r="AI60" s="13">
        <f t="shared" si="1"/>
        <v>1584471.5718097899</v>
      </c>
      <c r="AJ60" s="13">
        <f t="shared" si="2"/>
        <v>1550157.3746724695</v>
      </c>
      <c r="AK60" s="13">
        <f t="shared" si="3"/>
        <v>1520821.187643548</v>
      </c>
      <c r="AL60" s="13">
        <f t="shared" si="4"/>
        <v>1558513.8179860476</v>
      </c>
      <c r="AM60" s="13">
        <f t="shared" si="5"/>
        <v>1594918.8509554595</v>
      </c>
      <c r="AN60" s="13">
        <f t="shared" si="6"/>
        <v>1587277.5852641256</v>
      </c>
      <c r="AO60" s="13">
        <f t="shared" si="7"/>
        <v>1587212.8205269382</v>
      </c>
      <c r="AP60" s="13">
        <f t="shared" si="8"/>
        <v>1597566.0630714225</v>
      </c>
      <c r="AQ60" s="13">
        <f t="shared" si="9"/>
        <v>1585311.0925069</v>
      </c>
      <c r="AR60" s="13">
        <f t="shared" si="10"/>
        <v>1585865.5178518866</v>
      </c>
      <c r="AS60" s="13">
        <f t="shared" si="11"/>
        <v>1579302.9563582328</v>
      </c>
      <c r="AT60" s="13">
        <f t="shared" si="12"/>
        <v>1587061.5470609425</v>
      </c>
    </row>
    <row r="61" spans="1:46" x14ac:dyDescent="0.3">
      <c r="A61" s="7" t="s">
        <v>167</v>
      </c>
      <c r="B61" s="7" t="s">
        <v>114</v>
      </c>
      <c r="C61" s="7">
        <v>2801</v>
      </c>
      <c r="D61" s="7" t="s">
        <v>8</v>
      </c>
      <c r="E61" s="7">
        <v>905</v>
      </c>
      <c r="F61" s="7" t="s">
        <v>189</v>
      </c>
      <c r="G61" s="7" t="s">
        <v>116</v>
      </c>
      <c r="H61" s="8" t="s">
        <v>85</v>
      </c>
      <c r="I61" s="15">
        <v>2000000</v>
      </c>
      <c r="J61" s="15">
        <v>2000000</v>
      </c>
      <c r="K61" s="15">
        <v>2000000</v>
      </c>
      <c r="L61" s="15">
        <v>2000000</v>
      </c>
      <c r="M61" s="15">
        <v>2000000</v>
      </c>
      <c r="N61" s="15">
        <v>2000000</v>
      </c>
      <c r="O61" s="15">
        <v>2000000</v>
      </c>
      <c r="P61" s="15">
        <v>2000000</v>
      </c>
      <c r="Q61" s="15">
        <v>2000000</v>
      </c>
      <c r="R61" s="15">
        <v>3000000</v>
      </c>
      <c r="S61" s="15">
        <v>3000000</v>
      </c>
      <c r="T61" s="15">
        <v>3000000</v>
      </c>
      <c r="U61" s="19">
        <f t="shared" si="13"/>
        <v>27000000</v>
      </c>
      <c r="V61" s="18">
        <v>0.52815719060326327</v>
      </c>
      <c r="W61" s="18">
        <v>0.51671912489082317</v>
      </c>
      <c r="X61" s="18">
        <v>0.50694039588118267</v>
      </c>
      <c r="Y61" s="18">
        <v>0.5195046059953492</v>
      </c>
      <c r="Z61" s="18">
        <v>0.53163961698515316</v>
      </c>
      <c r="AA61" s="18">
        <v>0.52909252842137522</v>
      </c>
      <c r="AB61" s="18">
        <v>0.52907094017564604</v>
      </c>
      <c r="AC61" s="18">
        <v>0.53252202102380752</v>
      </c>
      <c r="AD61" s="18">
        <v>0.52843703083563331</v>
      </c>
      <c r="AE61" s="18">
        <v>0.52862183928396222</v>
      </c>
      <c r="AF61" s="18">
        <v>0.5264343187860776</v>
      </c>
      <c r="AG61" s="18">
        <v>0.52902051568698083</v>
      </c>
      <c r="AH61" s="17"/>
      <c r="AI61" s="13">
        <f t="shared" si="1"/>
        <v>1056314.3812065267</v>
      </c>
      <c r="AJ61" s="13">
        <f t="shared" si="2"/>
        <v>1033438.2497816463</v>
      </c>
      <c r="AK61" s="13">
        <f t="shared" si="3"/>
        <v>1013880.7917623654</v>
      </c>
      <c r="AL61" s="13">
        <f t="shared" si="4"/>
        <v>1039009.2119906984</v>
      </c>
      <c r="AM61" s="13">
        <f t="shared" si="5"/>
        <v>1063279.2339703063</v>
      </c>
      <c r="AN61" s="13">
        <f t="shared" si="6"/>
        <v>1058185.0568427504</v>
      </c>
      <c r="AO61" s="13">
        <f t="shared" si="7"/>
        <v>1058141.880351292</v>
      </c>
      <c r="AP61" s="13">
        <f t="shared" si="8"/>
        <v>1065044.0420476152</v>
      </c>
      <c r="AQ61" s="13">
        <f t="shared" si="9"/>
        <v>1056874.0616712666</v>
      </c>
      <c r="AR61" s="13">
        <f t="shared" si="10"/>
        <v>1585865.5178518866</v>
      </c>
      <c r="AS61" s="13">
        <f t="shared" si="11"/>
        <v>1579302.9563582328</v>
      </c>
      <c r="AT61" s="13">
        <f t="shared" si="12"/>
        <v>1587061.5470609425</v>
      </c>
    </row>
    <row r="62" spans="1:46" x14ac:dyDescent="0.3">
      <c r="A62" s="7" t="s">
        <v>167</v>
      </c>
      <c r="B62" s="7" t="s">
        <v>114</v>
      </c>
      <c r="C62" s="7">
        <v>2801</v>
      </c>
      <c r="D62" s="7" t="s">
        <v>8</v>
      </c>
      <c r="E62" s="7">
        <v>907</v>
      </c>
      <c r="F62" s="7" t="s">
        <v>190</v>
      </c>
      <c r="G62" s="7" t="s">
        <v>116</v>
      </c>
      <c r="H62" s="8" t="s">
        <v>86</v>
      </c>
      <c r="I62" s="15">
        <v>9000000</v>
      </c>
      <c r="J62" s="15">
        <v>9000000</v>
      </c>
      <c r="K62" s="15">
        <v>9000000</v>
      </c>
      <c r="L62" s="15">
        <v>9000000</v>
      </c>
      <c r="M62" s="15">
        <v>9000000</v>
      </c>
      <c r="N62" s="15">
        <v>9000000</v>
      </c>
      <c r="O62" s="15">
        <v>9000000</v>
      </c>
      <c r="P62" s="15">
        <v>9000000</v>
      </c>
      <c r="Q62" s="15">
        <v>9000000</v>
      </c>
      <c r="R62" s="15">
        <v>9000000</v>
      </c>
      <c r="S62" s="15">
        <v>9000000</v>
      </c>
      <c r="T62" s="15">
        <v>9000000</v>
      </c>
      <c r="U62" s="19">
        <f t="shared" si="13"/>
        <v>108000000</v>
      </c>
      <c r="V62" s="18">
        <v>0.52815719060326327</v>
      </c>
      <c r="W62" s="18">
        <v>0.51671912489082317</v>
      </c>
      <c r="X62" s="18">
        <v>0.50694039588118267</v>
      </c>
      <c r="Y62" s="18">
        <v>0.5195046059953492</v>
      </c>
      <c r="Z62" s="18">
        <v>0.53163961698515316</v>
      </c>
      <c r="AA62" s="18">
        <v>0.52909252842137522</v>
      </c>
      <c r="AB62" s="18">
        <v>0.52907094017564604</v>
      </c>
      <c r="AC62" s="18">
        <v>0.53252202102380752</v>
      </c>
      <c r="AD62" s="18">
        <v>0.52843703083563331</v>
      </c>
      <c r="AE62" s="18">
        <v>0.52862183928396222</v>
      </c>
      <c r="AF62" s="18">
        <v>0.5264343187860776</v>
      </c>
      <c r="AG62" s="18">
        <v>0.52902051568698083</v>
      </c>
      <c r="AH62" s="17"/>
      <c r="AI62" s="13">
        <f t="shared" si="1"/>
        <v>4753414.7154293694</v>
      </c>
      <c r="AJ62" s="13">
        <f t="shared" si="2"/>
        <v>4650472.1240174081</v>
      </c>
      <c r="AK62" s="13">
        <f t="shared" si="3"/>
        <v>4562463.5629306445</v>
      </c>
      <c r="AL62" s="13">
        <f t="shared" si="4"/>
        <v>4675541.4539581425</v>
      </c>
      <c r="AM62" s="13">
        <f t="shared" si="5"/>
        <v>4784756.5528663788</v>
      </c>
      <c r="AN62" s="13">
        <f t="shared" si="6"/>
        <v>4761832.7557923766</v>
      </c>
      <c r="AO62" s="13">
        <f t="shared" si="7"/>
        <v>4761638.4615808148</v>
      </c>
      <c r="AP62" s="13">
        <f t="shared" si="8"/>
        <v>4792698.1892142678</v>
      </c>
      <c r="AQ62" s="13">
        <f t="shared" si="9"/>
        <v>4755933.2775206994</v>
      </c>
      <c r="AR62" s="13">
        <f t="shared" si="10"/>
        <v>4757596.5535556599</v>
      </c>
      <c r="AS62" s="13">
        <f t="shared" si="11"/>
        <v>4737908.8690746985</v>
      </c>
      <c r="AT62" s="13">
        <f t="shared" si="12"/>
        <v>4761184.6411828278</v>
      </c>
    </row>
    <row r="63" spans="1:46" x14ac:dyDescent="0.3">
      <c r="A63" s="7" t="s">
        <v>167</v>
      </c>
      <c r="B63" s="7" t="s">
        <v>114</v>
      </c>
      <c r="C63" s="7">
        <v>2801</v>
      </c>
      <c r="D63" s="7" t="s">
        <v>8</v>
      </c>
      <c r="E63" s="7">
        <v>905</v>
      </c>
      <c r="F63" s="7" t="s">
        <v>191</v>
      </c>
      <c r="G63" s="7" t="s">
        <v>116</v>
      </c>
      <c r="H63" s="8" t="s">
        <v>87</v>
      </c>
      <c r="I63" s="15">
        <v>6000000</v>
      </c>
      <c r="J63" s="15">
        <v>6000000</v>
      </c>
      <c r="K63" s="15">
        <v>6000000</v>
      </c>
      <c r="L63" s="15">
        <v>6000000</v>
      </c>
      <c r="M63" s="15">
        <v>5000000</v>
      </c>
      <c r="N63" s="15">
        <v>5000000</v>
      </c>
      <c r="O63" s="15">
        <v>5000000</v>
      </c>
      <c r="P63" s="15">
        <v>5000000</v>
      </c>
      <c r="Q63" s="15">
        <v>5000000</v>
      </c>
      <c r="R63" s="15">
        <v>5000000</v>
      </c>
      <c r="S63" s="15">
        <v>5000000</v>
      </c>
      <c r="T63" s="15">
        <v>5000000</v>
      </c>
      <c r="U63" s="19">
        <f t="shared" si="13"/>
        <v>64000000</v>
      </c>
      <c r="V63" s="18">
        <v>0.52815719060326327</v>
      </c>
      <c r="W63" s="18">
        <v>0.51671912489082317</v>
      </c>
      <c r="X63" s="18">
        <v>0.50694039588118267</v>
      </c>
      <c r="Y63" s="18">
        <v>0.5195046059953492</v>
      </c>
      <c r="Z63" s="18">
        <v>0.53163961698515316</v>
      </c>
      <c r="AA63" s="18">
        <v>0.52909252842137522</v>
      </c>
      <c r="AB63" s="18">
        <v>0.52907094017564604</v>
      </c>
      <c r="AC63" s="18">
        <v>0.53252202102380752</v>
      </c>
      <c r="AD63" s="18">
        <v>0.52843703083563331</v>
      </c>
      <c r="AE63" s="18">
        <v>0.52862183928396222</v>
      </c>
      <c r="AF63" s="18">
        <v>0.5264343187860776</v>
      </c>
      <c r="AG63" s="18">
        <v>0.52902051568698083</v>
      </c>
      <c r="AH63" s="17"/>
      <c r="AI63" s="13">
        <f t="shared" si="1"/>
        <v>3168943.1436195797</v>
      </c>
      <c r="AJ63" s="13">
        <f t="shared" si="2"/>
        <v>3100314.7493449389</v>
      </c>
      <c r="AK63" s="13">
        <f t="shared" si="3"/>
        <v>3041642.375287096</v>
      </c>
      <c r="AL63" s="13">
        <f t="shared" si="4"/>
        <v>3117027.6359720952</v>
      </c>
      <c r="AM63" s="13">
        <f t="shared" si="5"/>
        <v>2658198.0849257656</v>
      </c>
      <c r="AN63" s="13">
        <f t="shared" si="6"/>
        <v>2645462.6421068762</v>
      </c>
      <c r="AO63" s="13">
        <f t="shared" si="7"/>
        <v>2645354.7008782304</v>
      </c>
      <c r="AP63" s="13">
        <f t="shared" si="8"/>
        <v>2662610.1051190374</v>
      </c>
      <c r="AQ63" s="13">
        <f t="shared" si="9"/>
        <v>2642185.1541781668</v>
      </c>
      <c r="AR63" s="13">
        <f t="shared" si="10"/>
        <v>2643109.1964198113</v>
      </c>
      <c r="AS63" s="13">
        <f t="shared" si="11"/>
        <v>2632171.5939303879</v>
      </c>
      <c r="AT63" s="13">
        <f t="shared" si="12"/>
        <v>2645102.5784349041</v>
      </c>
    </row>
    <row r="64" spans="1:46" x14ac:dyDescent="0.3">
      <c r="A64" s="7" t="s">
        <v>167</v>
      </c>
      <c r="B64" s="7" t="s">
        <v>114</v>
      </c>
      <c r="C64" s="7">
        <v>2801</v>
      </c>
      <c r="D64" s="7" t="s">
        <v>8</v>
      </c>
      <c r="E64" s="7">
        <v>918</v>
      </c>
      <c r="F64" s="7" t="s">
        <v>192</v>
      </c>
      <c r="G64" s="7" t="s">
        <v>117</v>
      </c>
      <c r="H64" s="8" t="s">
        <v>88</v>
      </c>
      <c r="I64" s="15">
        <v>1000000</v>
      </c>
      <c r="J64" s="15">
        <v>1000000</v>
      </c>
      <c r="K64" s="15">
        <v>2000000</v>
      </c>
      <c r="L64" s="15">
        <v>2000000</v>
      </c>
      <c r="M64" s="15">
        <v>2000000</v>
      </c>
      <c r="N64" s="15">
        <v>2000000</v>
      </c>
      <c r="O64" s="15">
        <v>2000000</v>
      </c>
      <c r="P64" s="15">
        <v>2000000</v>
      </c>
      <c r="Q64" s="15">
        <v>2000000</v>
      </c>
      <c r="R64" s="15">
        <v>2000000</v>
      </c>
      <c r="S64" s="15">
        <v>2000000</v>
      </c>
      <c r="T64" s="15">
        <v>2000000</v>
      </c>
      <c r="U64" s="19">
        <f t="shared" si="13"/>
        <v>22000000</v>
      </c>
      <c r="V64" s="18">
        <v>0.52815719060326327</v>
      </c>
      <c r="W64" s="18">
        <v>0.51671912489082317</v>
      </c>
      <c r="X64" s="18">
        <v>0.50694039588118267</v>
      </c>
      <c r="Y64" s="18">
        <v>0.5195046059953492</v>
      </c>
      <c r="Z64" s="18">
        <v>0.53163961698515316</v>
      </c>
      <c r="AA64" s="18">
        <v>0.52909252842137522</v>
      </c>
      <c r="AB64" s="18">
        <v>0.52907094017564604</v>
      </c>
      <c r="AC64" s="18">
        <v>0.53252202102380752</v>
      </c>
      <c r="AD64" s="18">
        <v>0.52843703083563331</v>
      </c>
      <c r="AE64" s="18">
        <v>0.52862183928396222</v>
      </c>
      <c r="AF64" s="18">
        <v>0.5264343187860776</v>
      </c>
      <c r="AG64" s="18">
        <v>0.52902051568698083</v>
      </c>
      <c r="AH64" s="17"/>
      <c r="AI64" s="13">
        <f t="shared" si="1"/>
        <v>528157.19060326333</v>
      </c>
      <c r="AJ64" s="13">
        <f t="shared" si="2"/>
        <v>516719.12489082315</v>
      </c>
      <c r="AK64" s="13">
        <f t="shared" si="3"/>
        <v>1013880.7917623654</v>
      </c>
      <c r="AL64" s="13">
        <f t="shared" si="4"/>
        <v>1039009.2119906984</v>
      </c>
      <c r="AM64" s="13">
        <f t="shared" si="5"/>
        <v>1063279.2339703063</v>
      </c>
      <c r="AN64" s="13">
        <f t="shared" si="6"/>
        <v>1058185.0568427504</v>
      </c>
      <c r="AO64" s="13">
        <f t="shared" si="7"/>
        <v>1058141.880351292</v>
      </c>
      <c r="AP64" s="13">
        <f t="shared" si="8"/>
        <v>1065044.0420476152</v>
      </c>
      <c r="AQ64" s="13">
        <f t="shared" si="9"/>
        <v>1056874.0616712666</v>
      </c>
      <c r="AR64" s="13">
        <f t="shared" si="10"/>
        <v>1057243.6785679245</v>
      </c>
      <c r="AS64" s="13">
        <f t="shared" si="11"/>
        <v>1052868.6375721551</v>
      </c>
      <c r="AT64" s="13">
        <f t="shared" si="12"/>
        <v>1058041.0313739616</v>
      </c>
    </row>
    <row r="65" spans="1:46" x14ac:dyDescent="0.3">
      <c r="A65" s="7" t="s">
        <v>167</v>
      </c>
      <c r="B65" s="7" t="s">
        <v>114</v>
      </c>
      <c r="C65" s="7">
        <v>2801</v>
      </c>
      <c r="D65" s="7" t="s">
        <v>236</v>
      </c>
      <c r="E65" s="7">
        <v>918</v>
      </c>
      <c r="F65" s="7" t="s">
        <v>193</v>
      </c>
      <c r="G65" s="7" t="s">
        <v>117</v>
      </c>
      <c r="H65" s="8" t="s">
        <v>89</v>
      </c>
      <c r="I65" s="15">
        <v>6000000</v>
      </c>
      <c r="J65" s="15">
        <v>6000000</v>
      </c>
      <c r="K65" s="15">
        <v>6000000</v>
      </c>
      <c r="L65" s="15">
        <v>6000000</v>
      </c>
      <c r="M65" s="15">
        <v>6000000</v>
      </c>
      <c r="N65" s="15">
        <v>6000000</v>
      </c>
      <c r="O65" s="15">
        <v>6000000</v>
      </c>
      <c r="P65" s="15">
        <v>6000000</v>
      </c>
      <c r="Q65" s="15">
        <v>6000000</v>
      </c>
      <c r="R65" s="15">
        <v>6000000</v>
      </c>
      <c r="S65" s="15">
        <v>6000000</v>
      </c>
      <c r="T65" s="15">
        <v>6000000</v>
      </c>
      <c r="U65" s="19">
        <f t="shared" si="13"/>
        <v>72000000</v>
      </c>
      <c r="V65" s="18">
        <v>0.52815719060326327</v>
      </c>
      <c r="W65" s="18">
        <v>0.51671912489082317</v>
      </c>
      <c r="X65" s="18">
        <v>0.50694039588118267</v>
      </c>
      <c r="Y65" s="18">
        <v>0.5195046059953492</v>
      </c>
      <c r="Z65" s="18">
        <v>0.53163961698515316</v>
      </c>
      <c r="AA65" s="18">
        <v>0.52909252842137522</v>
      </c>
      <c r="AB65" s="18">
        <v>0.52907094017564604</v>
      </c>
      <c r="AC65" s="18">
        <v>0.53252202102380752</v>
      </c>
      <c r="AD65" s="18">
        <v>0.52843703083563331</v>
      </c>
      <c r="AE65" s="18">
        <v>0.52862183928396222</v>
      </c>
      <c r="AF65" s="18">
        <v>0.5264343187860776</v>
      </c>
      <c r="AG65" s="18">
        <v>0.52902051568698083</v>
      </c>
      <c r="AH65" s="17"/>
      <c r="AI65" s="13">
        <f t="shared" si="1"/>
        <v>3168943.1436195797</v>
      </c>
      <c r="AJ65" s="13">
        <f t="shared" si="2"/>
        <v>3100314.7493449389</v>
      </c>
      <c r="AK65" s="13">
        <f t="shared" si="3"/>
        <v>3041642.375287096</v>
      </c>
      <c r="AL65" s="13">
        <f t="shared" si="4"/>
        <v>3117027.6359720952</v>
      </c>
      <c r="AM65" s="13">
        <f t="shared" si="5"/>
        <v>3189837.701910919</v>
      </c>
      <c r="AN65" s="13">
        <f t="shared" si="6"/>
        <v>3174555.1705282512</v>
      </c>
      <c r="AO65" s="13">
        <f t="shared" si="7"/>
        <v>3174425.6410538764</v>
      </c>
      <c r="AP65" s="13">
        <f t="shared" si="8"/>
        <v>3195132.126142845</v>
      </c>
      <c r="AQ65" s="13">
        <f t="shared" si="9"/>
        <v>3170622.1850137999</v>
      </c>
      <c r="AR65" s="13">
        <f t="shared" si="10"/>
        <v>3171731.0357037731</v>
      </c>
      <c r="AS65" s="13">
        <f t="shared" si="11"/>
        <v>3158605.9127164655</v>
      </c>
      <c r="AT65" s="13">
        <f t="shared" si="12"/>
        <v>3174123.094121885</v>
      </c>
    </row>
    <row r="66" spans="1:46" x14ac:dyDescent="0.3">
      <c r="A66" s="7" t="s">
        <v>167</v>
      </c>
      <c r="B66" s="7" t="s">
        <v>114</v>
      </c>
      <c r="C66" s="7">
        <v>2801</v>
      </c>
      <c r="D66" s="7" t="s">
        <v>8</v>
      </c>
      <c r="E66" s="7">
        <v>918</v>
      </c>
      <c r="F66" s="7" t="s">
        <v>194</v>
      </c>
      <c r="G66" s="7" t="s">
        <v>117</v>
      </c>
      <c r="H66" s="8" t="s">
        <v>90</v>
      </c>
      <c r="I66" s="15">
        <v>3000000</v>
      </c>
      <c r="J66" s="15">
        <v>3000000</v>
      </c>
      <c r="K66" s="15">
        <v>3000000</v>
      </c>
      <c r="L66" s="15">
        <v>3000000</v>
      </c>
      <c r="M66" s="15">
        <v>3000000</v>
      </c>
      <c r="N66" s="15">
        <v>3000000</v>
      </c>
      <c r="O66" s="15">
        <v>3000000</v>
      </c>
      <c r="P66" s="15">
        <v>3000000</v>
      </c>
      <c r="Q66" s="15">
        <v>3000000</v>
      </c>
      <c r="R66" s="15">
        <v>3000000</v>
      </c>
      <c r="S66" s="15">
        <v>3000000</v>
      </c>
      <c r="T66" s="15">
        <v>3000000</v>
      </c>
      <c r="U66" s="19">
        <f t="shared" si="13"/>
        <v>36000000</v>
      </c>
      <c r="V66" s="18">
        <v>0.52815719060326327</v>
      </c>
      <c r="W66" s="18">
        <v>0.51671912489082317</v>
      </c>
      <c r="X66" s="18">
        <v>0.50694039588118267</v>
      </c>
      <c r="Y66" s="18">
        <v>0.5195046059953492</v>
      </c>
      <c r="Z66" s="18">
        <v>0.53163961698515316</v>
      </c>
      <c r="AA66" s="18">
        <v>0.52909252842137522</v>
      </c>
      <c r="AB66" s="18">
        <v>0.52907094017564604</v>
      </c>
      <c r="AC66" s="18">
        <v>0.53252202102380752</v>
      </c>
      <c r="AD66" s="18">
        <v>0.52843703083563331</v>
      </c>
      <c r="AE66" s="18">
        <v>0.52862183928396222</v>
      </c>
      <c r="AF66" s="18">
        <v>0.5264343187860776</v>
      </c>
      <c r="AG66" s="18">
        <v>0.52902051568698083</v>
      </c>
      <c r="AH66" s="17"/>
      <c r="AI66" s="13">
        <f t="shared" si="1"/>
        <v>1584471.5718097899</v>
      </c>
      <c r="AJ66" s="13">
        <f t="shared" si="2"/>
        <v>1550157.3746724695</v>
      </c>
      <c r="AK66" s="13">
        <f t="shared" si="3"/>
        <v>1520821.187643548</v>
      </c>
      <c r="AL66" s="13">
        <f t="shared" si="4"/>
        <v>1558513.8179860476</v>
      </c>
      <c r="AM66" s="13">
        <f t="shared" si="5"/>
        <v>1594918.8509554595</v>
      </c>
      <c r="AN66" s="13">
        <f t="shared" si="6"/>
        <v>1587277.5852641256</v>
      </c>
      <c r="AO66" s="13">
        <f t="shared" si="7"/>
        <v>1587212.8205269382</v>
      </c>
      <c r="AP66" s="13">
        <f t="shared" si="8"/>
        <v>1597566.0630714225</v>
      </c>
      <c r="AQ66" s="13">
        <f t="shared" si="9"/>
        <v>1585311.0925069</v>
      </c>
      <c r="AR66" s="13">
        <f t="shared" si="10"/>
        <v>1585865.5178518866</v>
      </c>
      <c r="AS66" s="13">
        <f t="shared" si="11"/>
        <v>1579302.9563582328</v>
      </c>
      <c r="AT66" s="13">
        <f t="shared" si="12"/>
        <v>1587061.5470609425</v>
      </c>
    </row>
    <row r="67" spans="1:46" x14ac:dyDescent="0.3">
      <c r="A67" s="7" t="s">
        <v>167</v>
      </c>
      <c r="B67" s="7" t="s">
        <v>114</v>
      </c>
      <c r="C67" s="7">
        <v>2801</v>
      </c>
      <c r="D67" s="7" t="s">
        <v>237</v>
      </c>
      <c r="E67" s="7">
        <v>918</v>
      </c>
      <c r="F67" s="7" t="s">
        <v>195</v>
      </c>
      <c r="G67" s="7" t="s">
        <v>117</v>
      </c>
      <c r="H67" s="8" t="s">
        <v>91</v>
      </c>
      <c r="I67" s="15">
        <v>25000000</v>
      </c>
      <c r="J67" s="15">
        <v>25000000</v>
      </c>
      <c r="K67" s="15">
        <v>25000000</v>
      </c>
      <c r="L67" s="15">
        <v>25000000</v>
      </c>
      <c r="M67" s="15">
        <v>25000000</v>
      </c>
      <c r="N67" s="15">
        <v>30000000</v>
      </c>
      <c r="O67" s="15">
        <v>30000000</v>
      </c>
      <c r="P67" s="15">
        <v>25000000</v>
      </c>
      <c r="Q67" s="15">
        <v>25000000</v>
      </c>
      <c r="R67" s="15">
        <v>30000000</v>
      </c>
      <c r="S67" s="15">
        <v>25000000</v>
      </c>
      <c r="T67" s="15">
        <v>25000000</v>
      </c>
      <c r="U67" s="19">
        <f t="shared" si="13"/>
        <v>315000000</v>
      </c>
      <c r="V67" s="18">
        <v>0.52815719060326327</v>
      </c>
      <c r="W67" s="18">
        <v>0.51671912489082317</v>
      </c>
      <c r="X67" s="18">
        <v>0.50694039588118267</v>
      </c>
      <c r="Y67" s="18">
        <v>0.5195046059953492</v>
      </c>
      <c r="Z67" s="18">
        <v>0.53163961698515316</v>
      </c>
      <c r="AA67" s="18">
        <v>0.52909252842137522</v>
      </c>
      <c r="AB67" s="18">
        <v>0.52907094017564604</v>
      </c>
      <c r="AC67" s="18">
        <v>0.53252202102380752</v>
      </c>
      <c r="AD67" s="18">
        <v>0.52843703083563331</v>
      </c>
      <c r="AE67" s="18">
        <v>0.52862183928396222</v>
      </c>
      <c r="AF67" s="18">
        <v>0.5264343187860776</v>
      </c>
      <c r="AG67" s="18">
        <v>0.52902051568698083</v>
      </c>
      <c r="AH67" s="17"/>
      <c r="AI67" s="13">
        <f t="shared" ref="AI67:AI130" si="14">I67*V67</f>
        <v>13203929.765081583</v>
      </c>
      <c r="AJ67" s="13">
        <f t="shared" ref="AJ67:AJ130" si="15">J67*W67</f>
        <v>12917978.122270579</v>
      </c>
      <c r="AK67" s="13">
        <f t="shared" ref="AK67:AK130" si="16">K67*X67</f>
        <v>12673509.897029568</v>
      </c>
      <c r="AL67" s="13">
        <f t="shared" ref="AL67:AL130" si="17">L67*Y67</f>
        <v>12987615.14988373</v>
      </c>
      <c r="AM67" s="13">
        <f t="shared" ref="AM67:AM130" si="18">M67*Z67</f>
        <v>13290990.42462883</v>
      </c>
      <c r="AN67" s="13">
        <f t="shared" ref="AN67:AN130" si="19">N67*AA67</f>
        <v>15872775.852641257</v>
      </c>
      <c r="AO67" s="13">
        <f t="shared" ref="AO67:AO130" si="20">O67*AB67</f>
        <v>15872128.205269381</v>
      </c>
      <c r="AP67" s="13">
        <f t="shared" ref="AP67:AP130" si="21">P67*AC67</f>
        <v>13313050.525595188</v>
      </c>
      <c r="AQ67" s="13">
        <f t="shared" ref="AQ67:AQ130" si="22">Q67*AD67</f>
        <v>13210925.770890832</v>
      </c>
      <c r="AR67" s="13">
        <f t="shared" ref="AR67:AR130" si="23">R67*AE67</f>
        <v>15858655.178518867</v>
      </c>
      <c r="AS67" s="13">
        <f t="shared" ref="AS67:AS130" si="24">S67*AF67</f>
        <v>13160857.969651939</v>
      </c>
      <c r="AT67" s="13">
        <f t="shared" ref="AT67:AT130" si="25">T67*AG67</f>
        <v>13225512.892174521</v>
      </c>
    </row>
    <row r="68" spans="1:46" x14ac:dyDescent="0.3">
      <c r="A68" s="7" t="s">
        <v>167</v>
      </c>
      <c r="B68" s="7" t="s">
        <v>114</v>
      </c>
      <c r="C68" s="7">
        <v>2801</v>
      </c>
      <c r="D68" s="7" t="s">
        <v>238</v>
      </c>
      <c r="E68" s="7">
        <v>918</v>
      </c>
      <c r="F68" s="7" t="s">
        <v>196</v>
      </c>
      <c r="G68" s="7" t="s">
        <v>117</v>
      </c>
      <c r="H68" s="8" t="s">
        <v>92</v>
      </c>
      <c r="I68" s="15">
        <v>25000000</v>
      </c>
      <c r="J68" s="15">
        <v>25000000</v>
      </c>
      <c r="K68" s="15">
        <v>25000000</v>
      </c>
      <c r="L68" s="15">
        <v>25000000</v>
      </c>
      <c r="M68" s="15">
        <v>25000000</v>
      </c>
      <c r="N68" s="15">
        <v>30000000</v>
      </c>
      <c r="O68" s="15">
        <v>30000000</v>
      </c>
      <c r="P68" s="15">
        <v>25000000</v>
      </c>
      <c r="Q68" s="15">
        <v>25000000</v>
      </c>
      <c r="R68" s="15">
        <v>30000000</v>
      </c>
      <c r="S68" s="15">
        <v>25000000</v>
      </c>
      <c r="T68" s="15">
        <v>25000000</v>
      </c>
      <c r="U68" s="19">
        <f t="shared" si="13"/>
        <v>315000000</v>
      </c>
      <c r="V68" s="18">
        <v>0.52815719060326327</v>
      </c>
      <c r="W68" s="18">
        <v>0.51671912489082317</v>
      </c>
      <c r="X68" s="18">
        <v>0.50694039588118267</v>
      </c>
      <c r="Y68" s="18">
        <v>0.5195046059953492</v>
      </c>
      <c r="Z68" s="18">
        <v>0.53163961698515316</v>
      </c>
      <c r="AA68" s="18">
        <v>0.52909252842137522</v>
      </c>
      <c r="AB68" s="18">
        <v>0.52907094017564604</v>
      </c>
      <c r="AC68" s="18">
        <v>0.53252202102380752</v>
      </c>
      <c r="AD68" s="18">
        <v>0.52843703083563331</v>
      </c>
      <c r="AE68" s="18">
        <v>0.52862183928396222</v>
      </c>
      <c r="AF68" s="18">
        <v>0.5264343187860776</v>
      </c>
      <c r="AG68" s="18">
        <v>0.52902051568698083</v>
      </c>
      <c r="AH68" s="17"/>
      <c r="AI68" s="13">
        <f t="shared" si="14"/>
        <v>13203929.765081583</v>
      </c>
      <c r="AJ68" s="13">
        <f t="shared" si="15"/>
        <v>12917978.122270579</v>
      </c>
      <c r="AK68" s="13">
        <f t="shared" si="16"/>
        <v>12673509.897029568</v>
      </c>
      <c r="AL68" s="13">
        <f t="shared" si="17"/>
        <v>12987615.14988373</v>
      </c>
      <c r="AM68" s="13">
        <f t="shared" si="18"/>
        <v>13290990.42462883</v>
      </c>
      <c r="AN68" s="13">
        <f t="shared" si="19"/>
        <v>15872775.852641257</v>
      </c>
      <c r="AO68" s="13">
        <f t="shared" si="20"/>
        <v>15872128.205269381</v>
      </c>
      <c r="AP68" s="13">
        <f t="shared" si="21"/>
        <v>13313050.525595188</v>
      </c>
      <c r="AQ68" s="13">
        <f t="shared" si="22"/>
        <v>13210925.770890832</v>
      </c>
      <c r="AR68" s="13">
        <f t="shared" si="23"/>
        <v>15858655.178518867</v>
      </c>
      <c r="AS68" s="13">
        <f t="shared" si="24"/>
        <v>13160857.969651939</v>
      </c>
      <c r="AT68" s="13">
        <f t="shared" si="25"/>
        <v>13225512.892174521</v>
      </c>
    </row>
    <row r="69" spans="1:46" x14ac:dyDescent="0.3">
      <c r="A69" s="7" t="s">
        <v>167</v>
      </c>
      <c r="B69" s="7" t="s">
        <v>114</v>
      </c>
      <c r="C69" s="7">
        <v>2801</v>
      </c>
      <c r="D69" s="7" t="s">
        <v>8</v>
      </c>
      <c r="E69" s="7">
        <v>918</v>
      </c>
      <c r="F69" s="7" t="s">
        <v>197</v>
      </c>
      <c r="G69" s="7" t="s">
        <v>117</v>
      </c>
      <c r="H69" s="8" t="s">
        <v>93</v>
      </c>
      <c r="I69" s="15">
        <v>5000000</v>
      </c>
      <c r="J69" s="15">
        <v>5000000</v>
      </c>
      <c r="K69" s="15">
        <v>5600000</v>
      </c>
      <c r="L69" s="15">
        <v>5000000</v>
      </c>
      <c r="M69" s="15">
        <v>5000000</v>
      </c>
      <c r="N69" s="15">
        <v>5000000</v>
      </c>
      <c r="O69" s="15">
        <v>5000000</v>
      </c>
      <c r="P69" s="15">
        <v>5000000</v>
      </c>
      <c r="Q69" s="15">
        <v>5600000</v>
      </c>
      <c r="R69" s="15">
        <v>5000000</v>
      </c>
      <c r="S69" s="15">
        <v>5600000</v>
      </c>
      <c r="T69" s="15">
        <v>5600000</v>
      </c>
      <c r="U69" s="19">
        <f t="shared" si="13"/>
        <v>62400000</v>
      </c>
      <c r="V69" s="18">
        <v>0.52815719060326327</v>
      </c>
      <c r="W69" s="18">
        <v>0.51671912489082317</v>
      </c>
      <c r="X69" s="18">
        <v>0.50694039588118267</v>
      </c>
      <c r="Y69" s="18">
        <v>0.5195046059953492</v>
      </c>
      <c r="Z69" s="18">
        <v>0.53163961698515316</v>
      </c>
      <c r="AA69" s="18">
        <v>0.52909252842137522</v>
      </c>
      <c r="AB69" s="18">
        <v>0.52907094017564604</v>
      </c>
      <c r="AC69" s="18">
        <v>0.53252202102380752</v>
      </c>
      <c r="AD69" s="18">
        <v>0.52843703083563331</v>
      </c>
      <c r="AE69" s="18">
        <v>0.52862183928396222</v>
      </c>
      <c r="AF69" s="18">
        <v>0.5264343187860776</v>
      </c>
      <c r="AG69" s="18">
        <v>0.52902051568698083</v>
      </c>
      <c r="AH69" s="17"/>
      <c r="AI69" s="13">
        <f t="shared" si="14"/>
        <v>2640785.9530163165</v>
      </c>
      <c r="AJ69" s="13">
        <f t="shared" si="15"/>
        <v>2583595.624454116</v>
      </c>
      <c r="AK69" s="13">
        <f t="shared" si="16"/>
        <v>2838866.2169346227</v>
      </c>
      <c r="AL69" s="13">
        <f t="shared" si="17"/>
        <v>2597523.0299767461</v>
      </c>
      <c r="AM69" s="13">
        <f t="shared" si="18"/>
        <v>2658198.0849257656</v>
      </c>
      <c r="AN69" s="13">
        <f t="shared" si="19"/>
        <v>2645462.6421068762</v>
      </c>
      <c r="AO69" s="13">
        <f t="shared" si="20"/>
        <v>2645354.7008782304</v>
      </c>
      <c r="AP69" s="13">
        <f t="shared" si="21"/>
        <v>2662610.1051190374</v>
      </c>
      <c r="AQ69" s="13">
        <f t="shared" si="22"/>
        <v>2959247.3726795465</v>
      </c>
      <c r="AR69" s="13">
        <f t="shared" si="23"/>
        <v>2643109.1964198113</v>
      </c>
      <c r="AS69" s="13">
        <f t="shared" si="24"/>
        <v>2948032.1852020347</v>
      </c>
      <c r="AT69" s="13">
        <f t="shared" si="25"/>
        <v>2962514.8878470925</v>
      </c>
    </row>
    <row r="70" spans="1:46" x14ac:dyDescent="0.3">
      <c r="A70" s="7" t="s">
        <v>167</v>
      </c>
      <c r="B70" s="7" t="s">
        <v>114</v>
      </c>
      <c r="C70" s="7">
        <v>2801</v>
      </c>
      <c r="D70" s="7" t="s">
        <v>239</v>
      </c>
      <c r="E70" s="7">
        <v>918</v>
      </c>
      <c r="F70" s="7" t="s">
        <v>198</v>
      </c>
      <c r="G70" s="7" t="s">
        <v>117</v>
      </c>
      <c r="H70" s="8" t="s">
        <v>94</v>
      </c>
      <c r="I70" s="15">
        <v>80000000</v>
      </c>
      <c r="J70" s="15">
        <v>80000000</v>
      </c>
      <c r="K70" s="15">
        <v>80000000</v>
      </c>
      <c r="L70" s="15">
        <v>80000000</v>
      </c>
      <c r="M70" s="15">
        <v>80000000</v>
      </c>
      <c r="N70" s="15">
        <v>90000000</v>
      </c>
      <c r="O70" s="15">
        <v>90000000</v>
      </c>
      <c r="P70" s="15">
        <v>90000000</v>
      </c>
      <c r="Q70" s="15">
        <v>89000000</v>
      </c>
      <c r="R70" s="15">
        <v>80000000</v>
      </c>
      <c r="S70" s="15">
        <v>89000000</v>
      </c>
      <c r="T70" s="15">
        <v>89000000</v>
      </c>
      <c r="U70" s="19">
        <f t="shared" si="13"/>
        <v>1017000000</v>
      </c>
      <c r="V70" s="18">
        <v>0.52815719060326327</v>
      </c>
      <c r="W70" s="18">
        <v>0.51671912489082317</v>
      </c>
      <c r="X70" s="18">
        <v>0.50694039588118267</v>
      </c>
      <c r="Y70" s="18">
        <v>0.5195046059953492</v>
      </c>
      <c r="Z70" s="18">
        <v>0.53163961698515316</v>
      </c>
      <c r="AA70" s="18">
        <v>0.52909252842137522</v>
      </c>
      <c r="AB70" s="18">
        <v>0.52907094017564604</v>
      </c>
      <c r="AC70" s="18">
        <v>0.53252202102380752</v>
      </c>
      <c r="AD70" s="18">
        <v>0.52843703083563331</v>
      </c>
      <c r="AE70" s="18">
        <v>0.52862183928396222</v>
      </c>
      <c r="AF70" s="18">
        <v>0.5264343187860776</v>
      </c>
      <c r="AG70" s="18">
        <v>0.52902051568698083</v>
      </c>
      <c r="AH70" s="17"/>
      <c r="AI70" s="13">
        <f t="shared" si="14"/>
        <v>42252575.248261064</v>
      </c>
      <c r="AJ70" s="13">
        <f t="shared" si="15"/>
        <v>41337529.991265856</v>
      </c>
      <c r="AK70" s="13">
        <f t="shared" si="16"/>
        <v>40555231.670494616</v>
      </c>
      <c r="AL70" s="13">
        <f t="shared" si="17"/>
        <v>41560368.479627937</v>
      </c>
      <c r="AM70" s="13">
        <f t="shared" si="18"/>
        <v>42531169.35881225</v>
      </c>
      <c r="AN70" s="13">
        <f t="shared" si="19"/>
        <v>47618327.557923771</v>
      </c>
      <c r="AO70" s="13">
        <f t="shared" si="20"/>
        <v>47616384.615808144</v>
      </c>
      <c r="AP70" s="13">
        <f t="shared" si="21"/>
        <v>47926981.892142676</v>
      </c>
      <c r="AQ70" s="13">
        <f t="shared" si="22"/>
        <v>47030895.744371362</v>
      </c>
      <c r="AR70" s="13">
        <f t="shared" si="23"/>
        <v>42289747.142716981</v>
      </c>
      <c r="AS70" s="13">
        <f t="shared" si="24"/>
        <v>46852654.371960908</v>
      </c>
      <c r="AT70" s="13">
        <f t="shared" si="25"/>
        <v>47082825.896141291</v>
      </c>
    </row>
    <row r="71" spans="1:46" x14ac:dyDescent="0.3">
      <c r="A71" s="7" t="s">
        <v>167</v>
      </c>
      <c r="B71" s="7" t="s">
        <v>114</v>
      </c>
      <c r="C71" s="7">
        <v>2801</v>
      </c>
      <c r="D71" s="7" t="s">
        <v>247</v>
      </c>
      <c r="E71" s="7">
        <v>918</v>
      </c>
      <c r="F71" s="7" t="s">
        <v>199</v>
      </c>
      <c r="G71" s="7" t="s">
        <v>117</v>
      </c>
      <c r="H71" s="8" t="s">
        <v>260</v>
      </c>
      <c r="I71" s="15">
        <v>300000</v>
      </c>
      <c r="J71" s="15">
        <v>300000</v>
      </c>
      <c r="K71" s="15">
        <v>300000</v>
      </c>
      <c r="L71" s="15">
        <v>300000</v>
      </c>
      <c r="M71" s="15">
        <v>300000</v>
      </c>
      <c r="N71" s="15">
        <v>300000</v>
      </c>
      <c r="O71" s="15">
        <v>300000</v>
      </c>
      <c r="P71" s="15">
        <v>300000</v>
      </c>
      <c r="Q71" s="15">
        <v>300000</v>
      </c>
      <c r="R71" s="15">
        <v>300000</v>
      </c>
      <c r="S71" s="15">
        <v>300000</v>
      </c>
      <c r="T71" s="15">
        <v>300000</v>
      </c>
      <c r="U71" s="19">
        <f t="shared" si="13"/>
        <v>3600000</v>
      </c>
      <c r="V71" s="18">
        <v>0.52815719060326327</v>
      </c>
      <c r="W71" s="18">
        <v>0.51671912489082317</v>
      </c>
      <c r="X71" s="18">
        <v>0.50694039588118267</v>
      </c>
      <c r="Y71" s="18">
        <v>0.5195046059953492</v>
      </c>
      <c r="Z71" s="18">
        <v>0.53163961698515316</v>
      </c>
      <c r="AA71" s="18">
        <v>0.52909252842137522</v>
      </c>
      <c r="AB71" s="18">
        <v>0.52907094017564604</v>
      </c>
      <c r="AC71" s="18">
        <v>0.53252202102380752</v>
      </c>
      <c r="AD71" s="18">
        <v>0.52843703083563331</v>
      </c>
      <c r="AE71" s="18">
        <v>0.52862183928396222</v>
      </c>
      <c r="AF71" s="18">
        <v>0.5264343187860776</v>
      </c>
      <c r="AG71" s="18">
        <v>0.52902051568698083</v>
      </c>
      <c r="AH71" s="17"/>
      <c r="AI71" s="13">
        <f t="shared" si="14"/>
        <v>158447.15718097897</v>
      </c>
      <c r="AJ71" s="13">
        <f t="shared" si="15"/>
        <v>155015.73746724695</v>
      </c>
      <c r="AK71" s="13">
        <f t="shared" si="16"/>
        <v>152082.11876435479</v>
      </c>
      <c r="AL71" s="13">
        <f t="shared" si="17"/>
        <v>155851.38179860477</v>
      </c>
      <c r="AM71" s="13">
        <f t="shared" si="18"/>
        <v>159491.88509554593</v>
      </c>
      <c r="AN71" s="13">
        <f t="shared" si="19"/>
        <v>158727.75852641257</v>
      </c>
      <c r="AO71" s="13">
        <f t="shared" si="20"/>
        <v>158721.2820526938</v>
      </c>
      <c r="AP71" s="13">
        <f t="shared" si="21"/>
        <v>159756.60630714227</v>
      </c>
      <c r="AQ71" s="13">
        <f t="shared" si="22"/>
        <v>158531.10925069</v>
      </c>
      <c r="AR71" s="13">
        <f t="shared" si="23"/>
        <v>158586.55178518867</v>
      </c>
      <c r="AS71" s="13">
        <f t="shared" si="24"/>
        <v>157930.29563582328</v>
      </c>
      <c r="AT71" s="13">
        <f t="shared" si="25"/>
        <v>158706.15470609424</v>
      </c>
    </row>
    <row r="72" spans="1:46" x14ac:dyDescent="0.3">
      <c r="A72" s="7" t="s">
        <v>167</v>
      </c>
      <c r="B72" s="7" t="s">
        <v>114</v>
      </c>
      <c r="C72" s="7">
        <v>2801</v>
      </c>
      <c r="D72" s="7" t="s">
        <v>8</v>
      </c>
      <c r="E72" s="7">
        <v>918</v>
      </c>
      <c r="F72" s="7" t="s">
        <v>200</v>
      </c>
      <c r="G72" s="7" t="s">
        <v>117</v>
      </c>
      <c r="H72" s="8" t="s">
        <v>95</v>
      </c>
      <c r="I72" s="15">
        <v>11000000</v>
      </c>
      <c r="J72" s="15">
        <v>11000000</v>
      </c>
      <c r="K72" s="15">
        <v>11000000</v>
      </c>
      <c r="L72" s="15">
        <v>11000000</v>
      </c>
      <c r="M72" s="15">
        <v>11000000</v>
      </c>
      <c r="N72" s="15">
        <v>11000000</v>
      </c>
      <c r="O72" s="15">
        <v>11000000</v>
      </c>
      <c r="P72" s="15">
        <v>11000000</v>
      </c>
      <c r="Q72" s="15">
        <v>11000000</v>
      </c>
      <c r="R72" s="15">
        <v>11000000</v>
      </c>
      <c r="S72" s="15">
        <v>11000000</v>
      </c>
      <c r="T72" s="15">
        <v>11000000</v>
      </c>
      <c r="U72" s="19">
        <f t="shared" si="13"/>
        <v>132000000</v>
      </c>
      <c r="V72" s="18">
        <v>0.52815719060326327</v>
      </c>
      <c r="W72" s="18">
        <v>0.51671912489082317</v>
      </c>
      <c r="X72" s="18">
        <v>0.50694039588118267</v>
      </c>
      <c r="Y72" s="18">
        <v>0.5195046059953492</v>
      </c>
      <c r="Z72" s="18">
        <v>0.53163961698515316</v>
      </c>
      <c r="AA72" s="18">
        <v>0.52909252842137522</v>
      </c>
      <c r="AB72" s="18">
        <v>0.52907094017564604</v>
      </c>
      <c r="AC72" s="18">
        <v>0.53252202102380752</v>
      </c>
      <c r="AD72" s="18">
        <v>0.52843703083563331</v>
      </c>
      <c r="AE72" s="18">
        <v>0.52862183928396222</v>
      </c>
      <c r="AF72" s="18">
        <v>0.5264343187860776</v>
      </c>
      <c r="AG72" s="18">
        <v>0.52902051568698083</v>
      </c>
      <c r="AH72" s="17"/>
      <c r="AI72" s="13">
        <f t="shared" si="14"/>
        <v>5809729.0966358958</v>
      </c>
      <c r="AJ72" s="13">
        <f t="shared" si="15"/>
        <v>5683910.3737990549</v>
      </c>
      <c r="AK72" s="13">
        <f t="shared" si="16"/>
        <v>5576344.3546930095</v>
      </c>
      <c r="AL72" s="13">
        <f t="shared" si="17"/>
        <v>5714550.6659488408</v>
      </c>
      <c r="AM72" s="13">
        <f t="shared" si="18"/>
        <v>5848035.7868366847</v>
      </c>
      <c r="AN72" s="13">
        <f t="shared" si="19"/>
        <v>5820017.8126351275</v>
      </c>
      <c r="AO72" s="13">
        <f t="shared" si="20"/>
        <v>5819780.3419321068</v>
      </c>
      <c r="AP72" s="13">
        <f t="shared" si="21"/>
        <v>5857742.2312618829</v>
      </c>
      <c r="AQ72" s="13">
        <f t="shared" si="22"/>
        <v>5812807.3391919667</v>
      </c>
      <c r="AR72" s="13">
        <f t="shared" si="23"/>
        <v>5814840.2321235845</v>
      </c>
      <c r="AS72" s="13">
        <f t="shared" si="24"/>
        <v>5790777.5066468539</v>
      </c>
      <c r="AT72" s="13">
        <f t="shared" si="25"/>
        <v>5819225.6725567896</v>
      </c>
    </row>
    <row r="73" spans="1:46" x14ac:dyDescent="0.3">
      <c r="A73" s="7" t="s">
        <v>167</v>
      </c>
      <c r="B73" s="7" t="s">
        <v>114</v>
      </c>
      <c r="C73" s="7">
        <v>2801</v>
      </c>
      <c r="D73" s="7" t="s">
        <v>247</v>
      </c>
      <c r="E73" s="7">
        <v>918</v>
      </c>
      <c r="F73" s="7" t="s">
        <v>201</v>
      </c>
      <c r="G73" s="7" t="s">
        <v>117</v>
      </c>
      <c r="H73" s="8" t="s">
        <v>261</v>
      </c>
      <c r="I73" s="15">
        <v>24000000</v>
      </c>
      <c r="J73" s="15">
        <v>24000000</v>
      </c>
      <c r="K73" s="15">
        <v>22000000</v>
      </c>
      <c r="L73" s="15">
        <v>22000000</v>
      </c>
      <c r="M73" s="15">
        <v>22000000</v>
      </c>
      <c r="N73" s="15">
        <v>25000000</v>
      </c>
      <c r="O73" s="15">
        <v>25000000</v>
      </c>
      <c r="P73" s="15">
        <v>22000000</v>
      </c>
      <c r="Q73" s="15">
        <v>30000000</v>
      </c>
      <c r="R73" s="15">
        <v>30000000</v>
      </c>
      <c r="S73" s="15">
        <v>30000000</v>
      </c>
      <c r="T73" s="15">
        <v>30000000</v>
      </c>
      <c r="U73" s="19">
        <f t="shared" si="13"/>
        <v>306000000</v>
      </c>
      <c r="V73" s="18">
        <v>0.52815719060326327</v>
      </c>
      <c r="W73" s="18">
        <v>0.51671912489082317</v>
      </c>
      <c r="X73" s="18">
        <v>0.50694039588118267</v>
      </c>
      <c r="Y73" s="18">
        <v>0.5195046059953492</v>
      </c>
      <c r="Z73" s="18">
        <v>0.53163961698515316</v>
      </c>
      <c r="AA73" s="18">
        <v>0.52909252842137522</v>
      </c>
      <c r="AB73" s="18">
        <v>0.52907094017564604</v>
      </c>
      <c r="AC73" s="18">
        <v>0.53252202102380752</v>
      </c>
      <c r="AD73" s="18">
        <v>0.52843703083563331</v>
      </c>
      <c r="AE73" s="18">
        <v>0.52862183928396222</v>
      </c>
      <c r="AF73" s="18">
        <v>0.5264343187860776</v>
      </c>
      <c r="AG73" s="18">
        <v>0.52902051568698083</v>
      </c>
      <c r="AH73" s="17"/>
      <c r="AI73" s="13">
        <f t="shared" si="14"/>
        <v>12675772.574478319</v>
      </c>
      <c r="AJ73" s="13">
        <f t="shared" si="15"/>
        <v>12401258.997379756</v>
      </c>
      <c r="AK73" s="13">
        <f t="shared" si="16"/>
        <v>11152688.709386019</v>
      </c>
      <c r="AL73" s="13">
        <f t="shared" si="17"/>
        <v>11429101.331897682</v>
      </c>
      <c r="AM73" s="13">
        <f t="shared" si="18"/>
        <v>11696071.573673369</v>
      </c>
      <c r="AN73" s="13">
        <f t="shared" si="19"/>
        <v>13227313.210534381</v>
      </c>
      <c r="AO73" s="13">
        <f t="shared" si="20"/>
        <v>13226773.504391151</v>
      </c>
      <c r="AP73" s="13">
        <f t="shared" si="21"/>
        <v>11715484.462523766</v>
      </c>
      <c r="AQ73" s="13">
        <f t="shared" si="22"/>
        <v>15853110.925068999</v>
      </c>
      <c r="AR73" s="13">
        <f t="shared" si="23"/>
        <v>15858655.178518867</v>
      </c>
      <c r="AS73" s="13">
        <f t="shared" si="24"/>
        <v>15793029.563582327</v>
      </c>
      <c r="AT73" s="13">
        <f t="shared" si="25"/>
        <v>15870615.470609425</v>
      </c>
    </row>
    <row r="74" spans="1:46" x14ac:dyDescent="0.3">
      <c r="A74" s="7" t="s">
        <v>167</v>
      </c>
      <c r="B74" s="7" t="s">
        <v>114</v>
      </c>
      <c r="C74" s="7">
        <v>2801</v>
      </c>
      <c r="D74" s="7" t="s">
        <v>240</v>
      </c>
      <c r="E74" s="7">
        <v>918</v>
      </c>
      <c r="F74" s="7" t="s">
        <v>202</v>
      </c>
      <c r="G74" s="7" t="s">
        <v>117</v>
      </c>
      <c r="H74" s="8" t="s">
        <v>96</v>
      </c>
      <c r="I74" s="15">
        <v>7000000</v>
      </c>
      <c r="J74" s="15">
        <v>5500000</v>
      </c>
      <c r="K74" s="15">
        <v>5500000</v>
      </c>
      <c r="L74" s="15">
        <v>5500000</v>
      </c>
      <c r="M74" s="15">
        <v>5500000</v>
      </c>
      <c r="N74" s="15">
        <v>5500000</v>
      </c>
      <c r="O74" s="15">
        <v>5500000</v>
      </c>
      <c r="P74" s="15">
        <v>5000000</v>
      </c>
      <c r="Q74" s="15">
        <v>7000000</v>
      </c>
      <c r="R74" s="15">
        <v>6000000</v>
      </c>
      <c r="S74" s="15">
        <v>7000000</v>
      </c>
      <c r="T74" s="15">
        <v>7000000</v>
      </c>
      <c r="U74" s="19">
        <f t="shared" si="13"/>
        <v>72000000</v>
      </c>
      <c r="V74" s="18">
        <v>0.52815719060326327</v>
      </c>
      <c r="W74" s="18">
        <v>0.51671912489082317</v>
      </c>
      <c r="X74" s="18">
        <v>0.50694039588118267</v>
      </c>
      <c r="Y74" s="18">
        <v>0.5195046059953492</v>
      </c>
      <c r="Z74" s="18">
        <v>0.53163961698515316</v>
      </c>
      <c r="AA74" s="18">
        <v>0.52909252842137522</v>
      </c>
      <c r="AB74" s="18">
        <v>0.52907094017564604</v>
      </c>
      <c r="AC74" s="18">
        <v>0.53252202102380752</v>
      </c>
      <c r="AD74" s="18">
        <v>0.52843703083563331</v>
      </c>
      <c r="AE74" s="18">
        <v>0.52862183928396222</v>
      </c>
      <c r="AF74" s="18">
        <v>0.5264343187860776</v>
      </c>
      <c r="AG74" s="18">
        <v>0.52902051568698083</v>
      </c>
      <c r="AH74" s="17"/>
      <c r="AI74" s="13">
        <f t="shared" si="14"/>
        <v>3697100.3342228429</v>
      </c>
      <c r="AJ74" s="13">
        <f t="shared" si="15"/>
        <v>2841955.1868995274</v>
      </c>
      <c r="AK74" s="13">
        <f t="shared" si="16"/>
        <v>2788172.1773465048</v>
      </c>
      <c r="AL74" s="13">
        <f t="shared" si="17"/>
        <v>2857275.3329744204</v>
      </c>
      <c r="AM74" s="13">
        <f t="shared" si="18"/>
        <v>2924017.8934183423</v>
      </c>
      <c r="AN74" s="13">
        <f t="shared" si="19"/>
        <v>2910008.9063175637</v>
      </c>
      <c r="AO74" s="13">
        <f t="shared" si="20"/>
        <v>2909890.1709660534</v>
      </c>
      <c r="AP74" s="13">
        <f t="shared" si="21"/>
        <v>2662610.1051190374</v>
      </c>
      <c r="AQ74" s="13">
        <f t="shared" si="22"/>
        <v>3699059.2158494331</v>
      </c>
      <c r="AR74" s="13">
        <f t="shared" si="23"/>
        <v>3171731.0357037731</v>
      </c>
      <c r="AS74" s="13">
        <f t="shared" si="24"/>
        <v>3685040.2315025432</v>
      </c>
      <c r="AT74" s="13">
        <f t="shared" si="25"/>
        <v>3703143.6098088659</v>
      </c>
    </row>
    <row r="75" spans="1:46" x14ac:dyDescent="0.3">
      <c r="A75" s="7" t="s">
        <v>167</v>
      </c>
      <c r="B75" s="7" t="s">
        <v>114</v>
      </c>
      <c r="C75" s="7">
        <v>2801</v>
      </c>
      <c r="D75" s="7" t="s">
        <v>8</v>
      </c>
      <c r="E75" s="7">
        <v>918</v>
      </c>
      <c r="F75" s="7" t="s">
        <v>203</v>
      </c>
      <c r="G75" s="7" t="s">
        <v>117</v>
      </c>
      <c r="H75" s="8" t="s">
        <v>97</v>
      </c>
      <c r="I75" s="15">
        <v>1000000</v>
      </c>
      <c r="J75" s="15">
        <v>1000000</v>
      </c>
      <c r="K75" s="15">
        <v>1000000</v>
      </c>
      <c r="L75" s="15">
        <v>1000000</v>
      </c>
      <c r="M75" s="15">
        <v>1000000</v>
      </c>
      <c r="N75" s="15">
        <v>1000000</v>
      </c>
      <c r="O75" s="15">
        <v>1000000</v>
      </c>
      <c r="P75" s="15">
        <v>1000000</v>
      </c>
      <c r="Q75" s="15">
        <v>1000000</v>
      </c>
      <c r="R75" s="15">
        <v>1000000</v>
      </c>
      <c r="S75" s="15">
        <v>1000000</v>
      </c>
      <c r="T75" s="15">
        <v>1000000</v>
      </c>
      <c r="U75" s="19">
        <f t="shared" si="13"/>
        <v>12000000</v>
      </c>
      <c r="V75" s="18">
        <v>0.52815719060326327</v>
      </c>
      <c r="W75" s="18">
        <v>0.51671912489082317</v>
      </c>
      <c r="X75" s="18">
        <v>0.50694039588118267</v>
      </c>
      <c r="Y75" s="18">
        <v>0.5195046059953492</v>
      </c>
      <c r="Z75" s="18">
        <v>0.53163961698515316</v>
      </c>
      <c r="AA75" s="18">
        <v>0.52909252842137522</v>
      </c>
      <c r="AB75" s="18">
        <v>0.52907094017564604</v>
      </c>
      <c r="AC75" s="18">
        <v>0.53252202102380752</v>
      </c>
      <c r="AD75" s="18">
        <v>0.52843703083563331</v>
      </c>
      <c r="AE75" s="18">
        <v>0.52862183928396222</v>
      </c>
      <c r="AF75" s="18">
        <v>0.5264343187860776</v>
      </c>
      <c r="AG75" s="18">
        <v>0.52902051568698083</v>
      </c>
      <c r="AH75" s="17"/>
      <c r="AI75" s="13">
        <f t="shared" si="14"/>
        <v>528157.19060326333</v>
      </c>
      <c r="AJ75" s="13">
        <f t="shared" si="15"/>
        <v>516719.12489082315</v>
      </c>
      <c r="AK75" s="13">
        <f t="shared" si="16"/>
        <v>506940.39588118269</v>
      </c>
      <c r="AL75" s="13">
        <f t="shared" si="17"/>
        <v>519504.60599534918</v>
      </c>
      <c r="AM75" s="13">
        <f t="shared" si="18"/>
        <v>531639.61698515317</v>
      </c>
      <c r="AN75" s="13">
        <f t="shared" si="19"/>
        <v>529092.5284213752</v>
      </c>
      <c r="AO75" s="13">
        <f t="shared" si="20"/>
        <v>529070.94017564598</v>
      </c>
      <c r="AP75" s="13">
        <f t="shared" si="21"/>
        <v>532522.02102380758</v>
      </c>
      <c r="AQ75" s="13">
        <f t="shared" si="22"/>
        <v>528437.03083563328</v>
      </c>
      <c r="AR75" s="13">
        <f t="shared" si="23"/>
        <v>528621.83928396227</v>
      </c>
      <c r="AS75" s="13">
        <f t="shared" si="24"/>
        <v>526434.31878607755</v>
      </c>
      <c r="AT75" s="13">
        <f t="shared" si="25"/>
        <v>529020.5156869808</v>
      </c>
    </row>
    <row r="76" spans="1:46" x14ac:dyDescent="0.3">
      <c r="A76" s="7" t="s">
        <v>167</v>
      </c>
      <c r="B76" s="7" t="s">
        <v>114</v>
      </c>
      <c r="C76" s="7">
        <v>2801</v>
      </c>
      <c r="D76" s="7" t="s">
        <v>247</v>
      </c>
      <c r="E76" s="7">
        <v>902</v>
      </c>
      <c r="F76" s="7" t="s">
        <v>204</v>
      </c>
      <c r="G76" s="7" t="s">
        <v>117</v>
      </c>
      <c r="H76" s="8" t="s">
        <v>262</v>
      </c>
      <c r="I76" s="15">
        <v>500000</v>
      </c>
      <c r="J76" s="15">
        <v>500000</v>
      </c>
      <c r="K76" s="15">
        <v>500000</v>
      </c>
      <c r="L76" s="15">
        <v>500000</v>
      </c>
      <c r="M76" s="15">
        <v>500000</v>
      </c>
      <c r="N76" s="15">
        <v>500000</v>
      </c>
      <c r="O76" s="15">
        <v>500000</v>
      </c>
      <c r="P76" s="15">
        <v>500000</v>
      </c>
      <c r="Q76" s="15">
        <v>500000</v>
      </c>
      <c r="R76" s="15">
        <v>500000</v>
      </c>
      <c r="S76" s="15">
        <v>500000</v>
      </c>
      <c r="T76" s="15">
        <v>500000</v>
      </c>
      <c r="U76" s="19">
        <f t="shared" si="13"/>
        <v>6000000</v>
      </c>
      <c r="V76" s="18">
        <v>0.52815719060326327</v>
      </c>
      <c r="W76" s="18">
        <v>0.51671912489082317</v>
      </c>
      <c r="X76" s="18">
        <v>0.50694039588118267</v>
      </c>
      <c r="Y76" s="18">
        <v>0.5195046059953492</v>
      </c>
      <c r="Z76" s="18">
        <v>0.53163961698515316</v>
      </c>
      <c r="AA76" s="18">
        <v>0.52909252842137522</v>
      </c>
      <c r="AB76" s="18">
        <v>0.52907094017564604</v>
      </c>
      <c r="AC76" s="18">
        <v>0.53252202102380752</v>
      </c>
      <c r="AD76" s="18">
        <v>0.52843703083563331</v>
      </c>
      <c r="AE76" s="18">
        <v>0.52862183928396222</v>
      </c>
      <c r="AF76" s="18">
        <v>0.5264343187860776</v>
      </c>
      <c r="AG76" s="18">
        <v>0.52902051568698083</v>
      </c>
      <c r="AH76" s="17"/>
      <c r="AI76" s="13">
        <f t="shared" si="14"/>
        <v>264078.59530163166</v>
      </c>
      <c r="AJ76" s="13">
        <f t="shared" si="15"/>
        <v>258359.56244541158</v>
      </c>
      <c r="AK76" s="13">
        <f t="shared" si="16"/>
        <v>253470.19794059134</v>
      </c>
      <c r="AL76" s="13">
        <f t="shared" si="17"/>
        <v>259752.30299767459</v>
      </c>
      <c r="AM76" s="13">
        <f t="shared" si="18"/>
        <v>265819.80849257659</v>
      </c>
      <c r="AN76" s="13">
        <f t="shared" si="19"/>
        <v>264546.2642106876</v>
      </c>
      <c r="AO76" s="13">
        <f t="shared" si="20"/>
        <v>264535.47008782299</v>
      </c>
      <c r="AP76" s="13">
        <f t="shared" si="21"/>
        <v>266261.01051190379</v>
      </c>
      <c r="AQ76" s="13">
        <f t="shared" si="22"/>
        <v>264218.51541781664</v>
      </c>
      <c r="AR76" s="13">
        <f t="shared" si="23"/>
        <v>264310.91964198113</v>
      </c>
      <c r="AS76" s="13">
        <f t="shared" si="24"/>
        <v>263217.15939303878</v>
      </c>
      <c r="AT76" s="13">
        <f t="shared" si="25"/>
        <v>264510.2578434904</v>
      </c>
    </row>
    <row r="77" spans="1:46" x14ac:dyDescent="0.3">
      <c r="A77" s="7" t="s">
        <v>167</v>
      </c>
      <c r="B77" s="7" t="s">
        <v>114</v>
      </c>
      <c r="C77" s="7">
        <v>2801</v>
      </c>
      <c r="D77" s="7" t="s">
        <v>247</v>
      </c>
      <c r="E77" s="7">
        <v>901</v>
      </c>
      <c r="F77" s="7" t="s">
        <v>205</v>
      </c>
      <c r="G77" s="7" t="s">
        <v>117</v>
      </c>
      <c r="H77" s="8" t="s">
        <v>263</v>
      </c>
      <c r="I77" s="15">
        <v>1000000</v>
      </c>
      <c r="J77" s="15">
        <v>1000000</v>
      </c>
      <c r="K77" s="15">
        <v>1000000</v>
      </c>
      <c r="L77" s="15">
        <v>1000000</v>
      </c>
      <c r="M77" s="15">
        <v>300000</v>
      </c>
      <c r="N77" s="15">
        <v>250000</v>
      </c>
      <c r="O77" s="15">
        <v>250000</v>
      </c>
      <c r="P77" s="15">
        <v>250000</v>
      </c>
      <c r="Q77" s="15">
        <v>250000</v>
      </c>
      <c r="R77" s="15">
        <v>300000</v>
      </c>
      <c r="S77" s="15">
        <v>400000</v>
      </c>
      <c r="T77" s="15">
        <v>400000</v>
      </c>
      <c r="U77" s="19">
        <f t="shared" si="13"/>
        <v>6400000</v>
      </c>
      <c r="V77" s="18">
        <v>0.52815719060326327</v>
      </c>
      <c r="W77" s="18">
        <v>0.51671912489082317</v>
      </c>
      <c r="X77" s="18">
        <v>0.50694039588118267</v>
      </c>
      <c r="Y77" s="18">
        <v>0.5195046059953492</v>
      </c>
      <c r="Z77" s="18">
        <v>0.53163961698515316</v>
      </c>
      <c r="AA77" s="18">
        <v>0.52909252842137522</v>
      </c>
      <c r="AB77" s="18">
        <v>0.52907094017564604</v>
      </c>
      <c r="AC77" s="18">
        <v>0.53252202102380752</v>
      </c>
      <c r="AD77" s="18">
        <v>0.52843703083563331</v>
      </c>
      <c r="AE77" s="18">
        <v>0.52862183928396222</v>
      </c>
      <c r="AF77" s="18">
        <v>0.5264343187860776</v>
      </c>
      <c r="AG77" s="18">
        <v>0.52902051568698083</v>
      </c>
      <c r="AH77" s="17"/>
      <c r="AI77" s="13">
        <f t="shared" si="14"/>
        <v>528157.19060326333</v>
      </c>
      <c r="AJ77" s="13">
        <f t="shared" si="15"/>
        <v>516719.12489082315</v>
      </c>
      <c r="AK77" s="13">
        <f t="shared" si="16"/>
        <v>506940.39588118269</v>
      </c>
      <c r="AL77" s="13">
        <f t="shared" si="17"/>
        <v>519504.60599534918</v>
      </c>
      <c r="AM77" s="13">
        <f t="shared" si="18"/>
        <v>159491.88509554593</v>
      </c>
      <c r="AN77" s="13">
        <f t="shared" si="19"/>
        <v>132273.1321053438</v>
      </c>
      <c r="AO77" s="13">
        <f t="shared" si="20"/>
        <v>132267.7350439115</v>
      </c>
      <c r="AP77" s="13">
        <f t="shared" si="21"/>
        <v>133130.5052559519</v>
      </c>
      <c r="AQ77" s="13">
        <f t="shared" si="22"/>
        <v>132109.25770890832</v>
      </c>
      <c r="AR77" s="13">
        <f t="shared" si="23"/>
        <v>158586.55178518867</v>
      </c>
      <c r="AS77" s="13">
        <f t="shared" si="24"/>
        <v>210573.72751443106</v>
      </c>
      <c r="AT77" s="13">
        <f t="shared" si="25"/>
        <v>211608.20627479232</v>
      </c>
    </row>
    <row r="78" spans="1:46" x14ac:dyDescent="0.3">
      <c r="A78" s="7" t="s">
        <v>167</v>
      </c>
      <c r="B78" s="7" t="s">
        <v>114</v>
      </c>
      <c r="C78" s="7">
        <v>2801</v>
      </c>
      <c r="D78" s="7" t="s">
        <v>8</v>
      </c>
      <c r="E78" s="7">
        <v>922</v>
      </c>
      <c r="F78" s="7" t="s">
        <v>206</v>
      </c>
      <c r="G78" s="7" t="s">
        <v>117</v>
      </c>
      <c r="H78" s="8" t="s">
        <v>98</v>
      </c>
      <c r="I78" s="15">
        <v>800000</v>
      </c>
      <c r="J78" s="15">
        <v>700000</v>
      </c>
      <c r="K78" s="15">
        <v>800000</v>
      </c>
      <c r="L78" s="15">
        <v>700000</v>
      </c>
      <c r="M78" s="15">
        <v>900000</v>
      </c>
      <c r="N78" s="15">
        <v>700000</v>
      </c>
      <c r="O78" s="15">
        <v>700000</v>
      </c>
      <c r="P78" s="15">
        <v>700000</v>
      </c>
      <c r="Q78" s="15">
        <v>900000</v>
      </c>
      <c r="R78" s="15">
        <v>700000</v>
      </c>
      <c r="S78" s="15">
        <v>1000000</v>
      </c>
      <c r="T78" s="15">
        <v>1000000</v>
      </c>
      <c r="U78" s="19">
        <f t="shared" si="13"/>
        <v>9600000</v>
      </c>
      <c r="V78" s="18">
        <v>0.52815719060326327</v>
      </c>
      <c r="W78" s="18">
        <v>0.51671912489082317</v>
      </c>
      <c r="X78" s="18">
        <v>0.50694039588118267</v>
      </c>
      <c r="Y78" s="18">
        <v>0.5195046059953492</v>
      </c>
      <c r="Z78" s="18">
        <v>0.53163961698515316</v>
      </c>
      <c r="AA78" s="18">
        <v>0.52909252842137522</v>
      </c>
      <c r="AB78" s="18">
        <v>0.52907094017564604</v>
      </c>
      <c r="AC78" s="18">
        <v>0.53252202102380752</v>
      </c>
      <c r="AD78" s="18">
        <v>0.52843703083563331</v>
      </c>
      <c r="AE78" s="18">
        <v>0.52862183928396222</v>
      </c>
      <c r="AF78" s="18">
        <v>0.5264343187860776</v>
      </c>
      <c r="AG78" s="18">
        <v>0.52902051568698083</v>
      </c>
      <c r="AH78" s="17"/>
      <c r="AI78" s="13">
        <f t="shared" si="14"/>
        <v>422525.75248261064</v>
      </c>
      <c r="AJ78" s="13">
        <f t="shared" si="15"/>
        <v>361703.38742357621</v>
      </c>
      <c r="AK78" s="13">
        <f t="shared" si="16"/>
        <v>405552.31670494616</v>
      </c>
      <c r="AL78" s="13">
        <f t="shared" si="17"/>
        <v>363653.22419674444</v>
      </c>
      <c r="AM78" s="13">
        <f t="shared" si="18"/>
        <v>478475.65528663783</v>
      </c>
      <c r="AN78" s="13">
        <f t="shared" si="19"/>
        <v>370364.76989496266</v>
      </c>
      <c r="AO78" s="13">
        <f t="shared" si="20"/>
        <v>370349.65812295221</v>
      </c>
      <c r="AP78" s="13">
        <f t="shared" si="21"/>
        <v>372765.41471666528</v>
      </c>
      <c r="AQ78" s="13">
        <f t="shared" si="22"/>
        <v>475593.32775206998</v>
      </c>
      <c r="AR78" s="13">
        <f t="shared" si="23"/>
        <v>370035.28749877354</v>
      </c>
      <c r="AS78" s="13">
        <f t="shared" si="24"/>
        <v>526434.31878607755</v>
      </c>
      <c r="AT78" s="13">
        <f t="shared" si="25"/>
        <v>529020.5156869808</v>
      </c>
    </row>
    <row r="79" spans="1:46" x14ac:dyDescent="0.3">
      <c r="A79" s="7" t="s">
        <v>167</v>
      </c>
      <c r="B79" s="7" t="s">
        <v>114</v>
      </c>
      <c r="C79" s="7">
        <v>2801</v>
      </c>
      <c r="D79" s="7" t="s">
        <v>8</v>
      </c>
      <c r="E79" s="7">
        <v>922</v>
      </c>
      <c r="F79" s="7" t="s">
        <v>207</v>
      </c>
      <c r="G79" s="7" t="s">
        <v>117</v>
      </c>
      <c r="H79" s="8" t="s">
        <v>99</v>
      </c>
      <c r="I79" s="15">
        <v>1500000</v>
      </c>
      <c r="J79" s="15">
        <v>1500000</v>
      </c>
      <c r="K79" s="15">
        <v>1500000</v>
      </c>
      <c r="L79" s="15">
        <v>1500000</v>
      </c>
      <c r="M79" s="15">
        <v>1500000</v>
      </c>
      <c r="N79" s="15">
        <v>1500000</v>
      </c>
      <c r="O79" s="15">
        <v>1500000</v>
      </c>
      <c r="P79" s="15">
        <v>1500000</v>
      </c>
      <c r="Q79" s="15">
        <v>1500000</v>
      </c>
      <c r="R79" s="15">
        <v>1500000</v>
      </c>
      <c r="S79" s="15">
        <v>1500000</v>
      </c>
      <c r="T79" s="15">
        <v>1500000</v>
      </c>
      <c r="U79" s="19">
        <f t="shared" si="13"/>
        <v>18000000</v>
      </c>
      <c r="V79" s="18">
        <v>0.52815719060326327</v>
      </c>
      <c r="W79" s="18">
        <v>0.51671912489082317</v>
      </c>
      <c r="X79" s="18">
        <v>0.50694039588118267</v>
      </c>
      <c r="Y79" s="18">
        <v>0.5195046059953492</v>
      </c>
      <c r="Z79" s="18">
        <v>0.53163961698515316</v>
      </c>
      <c r="AA79" s="18">
        <v>0.52909252842137522</v>
      </c>
      <c r="AB79" s="18">
        <v>0.52907094017564604</v>
      </c>
      <c r="AC79" s="18">
        <v>0.53252202102380752</v>
      </c>
      <c r="AD79" s="18">
        <v>0.52843703083563331</v>
      </c>
      <c r="AE79" s="18">
        <v>0.52862183928396222</v>
      </c>
      <c r="AF79" s="18">
        <v>0.5264343187860776</v>
      </c>
      <c r="AG79" s="18">
        <v>0.52902051568698083</v>
      </c>
      <c r="AH79" s="17"/>
      <c r="AI79" s="13">
        <f t="shared" si="14"/>
        <v>792235.78590489493</v>
      </c>
      <c r="AJ79" s="13">
        <f t="shared" si="15"/>
        <v>775078.68733623473</v>
      </c>
      <c r="AK79" s="13">
        <f t="shared" si="16"/>
        <v>760410.593821774</v>
      </c>
      <c r="AL79" s="13">
        <f t="shared" si="17"/>
        <v>779256.9089930238</v>
      </c>
      <c r="AM79" s="13">
        <f t="shared" si="18"/>
        <v>797459.42547772976</v>
      </c>
      <c r="AN79" s="13">
        <f t="shared" si="19"/>
        <v>793638.7926320628</v>
      </c>
      <c r="AO79" s="13">
        <f t="shared" si="20"/>
        <v>793606.41026346909</v>
      </c>
      <c r="AP79" s="13">
        <f t="shared" si="21"/>
        <v>798783.03153571126</v>
      </c>
      <c r="AQ79" s="13">
        <f t="shared" si="22"/>
        <v>792655.54625344998</v>
      </c>
      <c r="AR79" s="13">
        <f t="shared" si="23"/>
        <v>792932.75892594329</v>
      </c>
      <c r="AS79" s="13">
        <f t="shared" si="24"/>
        <v>789651.47817911638</v>
      </c>
      <c r="AT79" s="13">
        <f t="shared" si="25"/>
        <v>793530.77353047126</v>
      </c>
    </row>
    <row r="80" spans="1:46" x14ac:dyDescent="0.3">
      <c r="A80" s="7" t="s">
        <v>167</v>
      </c>
      <c r="B80" s="7" t="s">
        <v>114</v>
      </c>
      <c r="C80" s="7">
        <v>2801</v>
      </c>
      <c r="D80" s="7" t="s">
        <v>247</v>
      </c>
      <c r="E80" s="7">
        <v>902</v>
      </c>
      <c r="F80" s="7" t="s">
        <v>208</v>
      </c>
      <c r="G80" s="7" t="s">
        <v>117</v>
      </c>
      <c r="H80" s="8" t="s">
        <v>264</v>
      </c>
      <c r="I80" s="15">
        <v>6000000</v>
      </c>
      <c r="J80" s="15">
        <v>6000000</v>
      </c>
      <c r="K80" s="15">
        <v>6000000</v>
      </c>
      <c r="L80" s="15">
        <v>6000000</v>
      </c>
      <c r="M80" s="15">
        <v>6000000</v>
      </c>
      <c r="N80" s="15">
        <v>6000000</v>
      </c>
      <c r="O80" s="15">
        <v>6000000</v>
      </c>
      <c r="P80" s="15">
        <v>6000000</v>
      </c>
      <c r="Q80" s="15">
        <v>6000000</v>
      </c>
      <c r="R80" s="15">
        <v>6000000</v>
      </c>
      <c r="S80" s="15">
        <v>6000000</v>
      </c>
      <c r="T80" s="15">
        <v>6000000</v>
      </c>
      <c r="U80" s="19">
        <f t="shared" si="13"/>
        <v>72000000</v>
      </c>
      <c r="V80" s="18">
        <v>0.52815719060326327</v>
      </c>
      <c r="W80" s="18">
        <v>0.51671912489082317</v>
      </c>
      <c r="X80" s="18">
        <v>0.50694039588118267</v>
      </c>
      <c r="Y80" s="18">
        <v>0.5195046059953492</v>
      </c>
      <c r="Z80" s="18">
        <v>0.53163961698515316</v>
      </c>
      <c r="AA80" s="18">
        <v>0.52909252842137522</v>
      </c>
      <c r="AB80" s="18">
        <v>0.52907094017564604</v>
      </c>
      <c r="AC80" s="18">
        <v>0.53252202102380752</v>
      </c>
      <c r="AD80" s="18">
        <v>0.52843703083563331</v>
      </c>
      <c r="AE80" s="18">
        <v>0.52862183928396222</v>
      </c>
      <c r="AF80" s="18">
        <v>0.5264343187860776</v>
      </c>
      <c r="AG80" s="18">
        <v>0.52902051568698083</v>
      </c>
      <c r="AH80" s="17"/>
      <c r="AI80" s="13">
        <f t="shared" si="14"/>
        <v>3168943.1436195797</v>
      </c>
      <c r="AJ80" s="13">
        <f t="shared" si="15"/>
        <v>3100314.7493449389</v>
      </c>
      <c r="AK80" s="13">
        <f t="shared" si="16"/>
        <v>3041642.375287096</v>
      </c>
      <c r="AL80" s="13">
        <f t="shared" si="17"/>
        <v>3117027.6359720952</v>
      </c>
      <c r="AM80" s="13">
        <f t="shared" si="18"/>
        <v>3189837.701910919</v>
      </c>
      <c r="AN80" s="13">
        <f t="shared" si="19"/>
        <v>3174555.1705282512</v>
      </c>
      <c r="AO80" s="13">
        <f t="shared" si="20"/>
        <v>3174425.6410538764</v>
      </c>
      <c r="AP80" s="13">
        <f t="shared" si="21"/>
        <v>3195132.126142845</v>
      </c>
      <c r="AQ80" s="13">
        <f t="shared" si="22"/>
        <v>3170622.1850137999</v>
      </c>
      <c r="AR80" s="13">
        <f t="shared" si="23"/>
        <v>3171731.0357037731</v>
      </c>
      <c r="AS80" s="13">
        <f t="shared" si="24"/>
        <v>3158605.9127164655</v>
      </c>
      <c r="AT80" s="13">
        <f t="shared" si="25"/>
        <v>3174123.094121885</v>
      </c>
    </row>
    <row r="81" spans="1:46" x14ac:dyDescent="0.3">
      <c r="A81" s="7" t="s">
        <v>167</v>
      </c>
      <c r="B81" s="7" t="s">
        <v>114</v>
      </c>
      <c r="C81" s="7">
        <v>2801</v>
      </c>
      <c r="D81" s="7" t="s">
        <v>247</v>
      </c>
      <c r="E81" s="7">
        <v>922</v>
      </c>
      <c r="F81" s="7" t="s">
        <v>209</v>
      </c>
      <c r="G81" s="7" t="s">
        <v>117</v>
      </c>
      <c r="H81" s="8" t="s">
        <v>265</v>
      </c>
      <c r="I81" s="15">
        <v>10000000</v>
      </c>
      <c r="J81" s="15">
        <v>10000000</v>
      </c>
      <c r="K81" s="15">
        <v>10000000</v>
      </c>
      <c r="L81" s="15">
        <v>10000000</v>
      </c>
      <c r="M81" s="15">
        <v>10000000</v>
      </c>
      <c r="N81" s="15">
        <v>10000000</v>
      </c>
      <c r="O81" s="15">
        <v>10000000</v>
      </c>
      <c r="P81" s="15">
        <v>10000000</v>
      </c>
      <c r="Q81" s="15">
        <v>10000000</v>
      </c>
      <c r="R81" s="15">
        <v>10000000</v>
      </c>
      <c r="S81" s="15">
        <v>10000000</v>
      </c>
      <c r="T81" s="15">
        <v>10000000</v>
      </c>
      <c r="U81" s="19">
        <f t="shared" si="13"/>
        <v>120000000</v>
      </c>
      <c r="V81" s="18">
        <v>0.52815719060326327</v>
      </c>
      <c r="W81" s="18">
        <v>0.51671912489082317</v>
      </c>
      <c r="X81" s="18">
        <v>0.50694039588118267</v>
      </c>
      <c r="Y81" s="18">
        <v>0.5195046059953492</v>
      </c>
      <c r="Z81" s="18">
        <v>0.53163961698515316</v>
      </c>
      <c r="AA81" s="18">
        <v>0.52909252842137522</v>
      </c>
      <c r="AB81" s="18">
        <v>0.52907094017564604</v>
      </c>
      <c r="AC81" s="18">
        <v>0.53252202102380752</v>
      </c>
      <c r="AD81" s="18">
        <v>0.52843703083563331</v>
      </c>
      <c r="AE81" s="18">
        <v>0.52862183928396222</v>
      </c>
      <c r="AF81" s="18">
        <v>0.5264343187860776</v>
      </c>
      <c r="AG81" s="18">
        <v>0.52902051568698083</v>
      </c>
      <c r="AH81" s="17"/>
      <c r="AI81" s="13">
        <f t="shared" si="14"/>
        <v>5281571.906032633</v>
      </c>
      <c r="AJ81" s="13">
        <f t="shared" si="15"/>
        <v>5167191.248908232</v>
      </c>
      <c r="AK81" s="13">
        <f t="shared" si="16"/>
        <v>5069403.958811827</v>
      </c>
      <c r="AL81" s="13">
        <f t="shared" si="17"/>
        <v>5195046.0599534921</v>
      </c>
      <c r="AM81" s="13">
        <f t="shared" si="18"/>
        <v>5316396.1698515313</v>
      </c>
      <c r="AN81" s="13">
        <f t="shared" si="19"/>
        <v>5290925.2842137525</v>
      </c>
      <c r="AO81" s="13">
        <f t="shared" si="20"/>
        <v>5290709.4017564608</v>
      </c>
      <c r="AP81" s="13">
        <f t="shared" si="21"/>
        <v>5325220.2102380749</v>
      </c>
      <c r="AQ81" s="13">
        <f t="shared" si="22"/>
        <v>5284370.3083563335</v>
      </c>
      <c r="AR81" s="13">
        <f t="shared" si="23"/>
        <v>5286218.3928396227</v>
      </c>
      <c r="AS81" s="13">
        <f t="shared" si="24"/>
        <v>5264343.1878607757</v>
      </c>
      <c r="AT81" s="13">
        <f t="shared" si="25"/>
        <v>5290205.1568698082</v>
      </c>
    </row>
    <row r="82" spans="1:46" x14ac:dyDescent="0.3">
      <c r="A82" s="7" t="s">
        <v>167</v>
      </c>
      <c r="B82" s="7" t="s">
        <v>114</v>
      </c>
      <c r="C82" s="7">
        <v>2801</v>
      </c>
      <c r="D82" s="7" t="s">
        <v>267</v>
      </c>
      <c r="E82" s="7">
        <v>918</v>
      </c>
      <c r="F82" s="7">
        <v>111041</v>
      </c>
      <c r="G82" s="7" t="s">
        <v>118</v>
      </c>
      <c r="H82" s="8" t="s">
        <v>266</v>
      </c>
      <c r="I82" s="15">
        <v>40000000</v>
      </c>
      <c r="J82" s="15">
        <v>45000000</v>
      </c>
      <c r="K82" s="15">
        <v>51000000</v>
      </c>
      <c r="L82" s="15">
        <v>51000000</v>
      </c>
      <c r="M82" s="15">
        <v>51000000</v>
      </c>
      <c r="N82" s="15">
        <v>51000000</v>
      </c>
      <c r="O82" s="15">
        <v>51000000</v>
      </c>
      <c r="P82" s="15">
        <v>51000000</v>
      </c>
      <c r="Q82" s="15">
        <v>51000000</v>
      </c>
      <c r="R82" s="15">
        <v>51000000</v>
      </c>
      <c r="S82" s="15">
        <v>51000000</v>
      </c>
      <c r="T82" s="15">
        <v>51000000</v>
      </c>
      <c r="U82" s="19">
        <f t="shared" si="13"/>
        <v>595000000</v>
      </c>
      <c r="V82" s="18">
        <v>0.52815719060326327</v>
      </c>
      <c r="W82" s="18">
        <v>0.51671912489082317</v>
      </c>
      <c r="X82" s="18">
        <v>0.50694039588118267</v>
      </c>
      <c r="Y82" s="18">
        <v>0.5195046059953492</v>
      </c>
      <c r="Z82" s="18">
        <v>0.53163961698515316</v>
      </c>
      <c r="AA82" s="18">
        <v>0.52909252842137522</v>
      </c>
      <c r="AB82" s="18">
        <v>0.52907094017564604</v>
      </c>
      <c r="AC82" s="18">
        <v>0.53252202102380752</v>
      </c>
      <c r="AD82" s="18">
        <v>0.52843703083563331</v>
      </c>
      <c r="AE82" s="18">
        <v>0.52862183928396222</v>
      </c>
      <c r="AF82" s="18">
        <v>0.5264343187860776</v>
      </c>
      <c r="AG82" s="18">
        <v>0.52902051568698083</v>
      </c>
      <c r="AH82" s="17"/>
      <c r="AI82" s="13">
        <f t="shared" si="14"/>
        <v>21126287.624130532</v>
      </c>
      <c r="AJ82" s="13">
        <f t="shared" si="15"/>
        <v>23252360.620087042</v>
      </c>
      <c r="AK82" s="13">
        <f t="shared" si="16"/>
        <v>25853960.189940315</v>
      </c>
      <c r="AL82" s="13">
        <f t="shared" si="17"/>
        <v>26494734.90576281</v>
      </c>
      <c r="AM82" s="13">
        <f t="shared" si="18"/>
        <v>27113620.466242813</v>
      </c>
      <c r="AN82" s="13">
        <f t="shared" si="19"/>
        <v>26983718.949490137</v>
      </c>
      <c r="AO82" s="13">
        <f t="shared" si="20"/>
        <v>26982617.94895795</v>
      </c>
      <c r="AP82" s="13">
        <f t="shared" si="21"/>
        <v>27158623.072214182</v>
      </c>
      <c r="AQ82" s="13">
        <f t="shared" si="22"/>
        <v>26950288.5726173</v>
      </c>
      <c r="AR82" s="13">
        <f t="shared" si="23"/>
        <v>26959713.803482074</v>
      </c>
      <c r="AS82" s="13">
        <f t="shared" si="24"/>
        <v>26848150.25808996</v>
      </c>
      <c r="AT82" s="13">
        <f t="shared" si="25"/>
        <v>26980046.300036021</v>
      </c>
    </row>
    <row r="83" spans="1:46" x14ac:dyDescent="0.3">
      <c r="A83" s="7" t="s">
        <v>167</v>
      </c>
      <c r="B83" s="7" t="s">
        <v>114</v>
      </c>
      <c r="C83" s="7">
        <v>2801</v>
      </c>
      <c r="D83" s="7" t="s">
        <v>8</v>
      </c>
      <c r="E83" s="7">
        <v>918</v>
      </c>
      <c r="F83" s="7" t="s">
        <v>210</v>
      </c>
      <c r="G83" s="7" t="s">
        <v>118</v>
      </c>
      <c r="H83" s="8" t="s">
        <v>100</v>
      </c>
      <c r="I83" s="15">
        <v>20000000</v>
      </c>
      <c r="J83" s="15">
        <v>20000000</v>
      </c>
      <c r="K83" s="15">
        <v>20000000</v>
      </c>
      <c r="L83" s="15">
        <v>20000000</v>
      </c>
      <c r="M83" s="15">
        <v>20000000</v>
      </c>
      <c r="N83" s="15">
        <v>20000000</v>
      </c>
      <c r="O83" s="15">
        <v>20000000</v>
      </c>
      <c r="P83" s="15">
        <v>20000000</v>
      </c>
      <c r="Q83" s="15">
        <v>20000000</v>
      </c>
      <c r="R83" s="15">
        <v>20000000</v>
      </c>
      <c r="S83" s="15">
        <v>20000000</v>
      </c>
      <c r="T83" s="15">
        <v>20000000</v>
      </c>
      <c r="U83" s="19">
        <f t="shared" si="13"/>
        <v>240000000</v>
      </c>
      <c r="V83" s="18">
        <v>0.52815719060326327</v>
      </c>
      <c r="W83" s="18">
        <v>0.51671912489082317</v>
      </c>
      <c r="X83" s="18">
        <v>0.50694039588118267</v>
      </c>
      <c r="Y83" s="18">
        <v>0.5195046059953492</v>
      </c>
      <c r="Z83" s="18">
        <v>0.53163961698515316</v>
      </c>
      <c r="AA83" s="18">
        <v>0.52909252842137522</v>
      </c>
      <c r="AB83" s="18">
        <v>0.52907094017564604</v>
      </c>
      <c r="AC83" s="18">
        <v>0.53252202102380752</v>
      </c>
      <c r="AD83" s="18">
        <v>0.52843703083563331</v>
      </c>
      <c r="AE83" s="18">
        <v>0.52862183928396222</v>
      </c>
      <c r="AF83" s="18">
        <v>0.5264343187860776</v>
      </c>
      <c r="AG83" s="18">
        <v>0.52902051568698083</v>
      </c>
      <c r="AH83" s="17"/>
      <c r="AI83" s="13">
        <f t="shared" si="14"/>
        <v>10563143.812065266</v>
      </c>
      <c r="AJ83" s="13">
        <f t="shared" si="15"/>
        <v>10334382.497816464</v>
      </c>
      <c r="AK83" s="13">
        <f t="shared" si="16"/>
        <v>10138807.917623654</v>
      </c>
      <c r="AL83" s="13">
        <f t="shared" si="17"/>
        <v>10390092.119906984</v>
      </c>
      <c r="AM83" s="13">
        <f t="shared" si="18"/>
        <v>10632792.339703063</v>
      </c>
      <c r="AN83" s="13">
        <f t="shared" si="19"/>
        <v>10581850.568427505</v>
      </c>
      <c r="AO83" s="13">
        <f t="shared" si="20"/>
        <v>10581418.803512922</v>
      </c>
      <c r="AP83" s="13">
        <f t="shared" si="21"/>
        <v>10650440.42047615</v>
      </c>
      <c r="AQ83" s="13">
        <f t="shared" si="22"/>
        <v>10568740.616712667</v>
      </c>
      <c r="AR83" s="13">
        <f t="shared" si="23"/>
        <v>10572436.785679245</v>
      </c>
      <c r="AS83" s="13">
        <f t="shared" si="24"/>
        <v>10528686.375721551</v>
      </c>
      <c r="AT83" s="13">
        <f t="shared" si="25"/>
        <v>10580410.313739616</v>
      </c>
    </row>
    <row r="84" spans="1:46" x14ac:dyDescent="0.3">
      <c r="A84" s="7" t="s">
        <v>167</v>
      </c>
      <c r="B84" s="7" t="s">
        <v>114</v>
      </c>
      <c r="C84" s="7">
        <v>2801</v>
      </c>
      <c r="D84" s="7" t="s">
        <v>241</v>
      </c>
      <c r="E84" s="7">
        <v>918</v>
      </c>
      <c r="F84" s="7" t="s">
        <v>211</v>
      </c>
      <c r="G84" s="7" t="s">
        <v>118</v>
      </c>
      <c r="H84" s="8" t="s">
        <v>101</v>
      </c>
      <c r="I84" s="15">
        <v>12000000</v>
      </c>
      <c r="J84" s="15">
        <v>12000000</v>
      </c>
      <c r="K84" s="15">
        <v>14200000</v>
      </c>
      <c r="L84" s="15">
        <v>14200000</v>
      </c>
      <c r="M84" s="15">
        <v>14200000</v>
      </c>
      <c r="N84" s="15">
        <v>14200000</v>
      </c>
      <c r="O84" s="15">
        <v>14200000</v>
      </c>
      <c r="P84" s="15">
        <v>14200000</v>
      </c>
      <c r="Q84" s="15">
        <v>14200000</v>
      </c>
      <c r="R84" s="15">
        <v>14200000</v>
      </c>
      <c r="S84" s="15">
        <v>14200000</v>
      </c>
      <c r="T84" s="15">
        <v>14200000</v>
      </c>
      <c r="U84" s="19">
        <f t="shared" si="13"/>
        <v>166000000</v>
      </c>
      <c r="V84" s="18">
        <v>0.52815719060326327</v>
      </c>
      <c r="W84" s="18">
        <v>0.51671912489082317</v>
      </c>
      <c r="X84" s="18">
        <v>0.50694039588118267</v>
      </c>
      <c r="Y84" s="18">
        <v>0.5195046059953492</v>
      </c>
      <c r="Z84" s="18">
        <v>0.53163961698515316</v>
      </c>
      <c r="AA84" s="18">
        <v>0.52909252842137522</v>
      </c>
      <c r="AB84" s="18">
        <v>0.52907094017564604</v>
      </c>
      <c r="AC84" s="18">
        <v>0.53252202102380752</v>
      </c>
      <c r="AD84" s="18">
        <v>0.52843703083563331</v>
      </c>
      <c r="AE84" s="18">
        <v>0.52862183928396222</v>
      </c>
      <c r="AF84" s="18">
        <v>0.5264343187860776</v>
      </c>
      <c r="AG84" s="18">
        <v>0.52902051568698083</v>
      </c>
      <c r="AH84" s="17"/>
      <c r="AI84" s="13">
        <f t="shared" si="14"/>
        <v>6337886.2872391595</v>
      </c>
      <c r="AJ84" s="13">
        <f t="shared" si="15"/>
        <v>6200629.4986898778</v>
      </c>
      <c r="AK84" s="13">
        <f t="shared" si="16"/>
        <v>7198553.6215127939</v>
      </c>
      <c r="AL84" s="13">
        <f t="shared" si="17"/>
        <v>7376965.4051339589</v>
      </c>
      <c r="AM84" s="13">
        <f t="shared" si="18"/>
        <v>7549282.5611891747</v>
      </c>
      <c r="AN84" s="13">
        <f t="shared" si="19"/>
        <v>7513113.9035835285</v>
      </c>
      <c r="AO84" s="13">
        <f t="shared" si="20"/>
        <v>7512807.3504941734</v>
      </c>
      <c r="AP84" s="13">
        <f t="shared" si="21"/>
        <v>7561812.6985380668</v>
      </c>
      <c r="AQ84" s="13">
        <f t="shared" si="22"/>
        <v>7503805.8378659934</v>
      </c>
      <c r="AR84" s="13">
        <f t="shared" si="23"/>
        <v>7506430.1178322639</v>
      </c>
      <c r="AS84" s="13">
        <f t="shared" si="24"/>
        <v>7475367.3267623018</v>
      </c>
      <c r="AT84" s="13">
        <f t="shared" si="25"/>
        <v>7512091.3227551281</v>
      </c>
    </row>
    <row r="85" spans="1:46" x14ac:dyDescent="0.3">
      <c r="A85" s="7" t="s">
        <v>167</v>
      </c>
      <c r="B85" s="7" t="s">
        <v>114</v>
      </c>
      <c r="C85" s="7">
        <v>2801</v>
      </c>
      <c r="D85" s="7" t="s">
        <v>242</v>
      </c>
      <c r="E85" s="7">
        <v>918</v>
      </c>
      <c r="F85" s="7" t="s">
        <v>212</v>
      </c>
      <c r="G85" s="7" t="s">
        <v>118</v>
      </c>
      <c r="H85" s="8" t="s">
        <v>102</v>
      </c>
      <c r="I85" s="15">
        <v>8600000</v>
      </c>
      <c r="J85" s="15">
        <v>8600000</v>
      </c>
      <c r="K85" s="15">
        <v>8600000</v>
      </c>
      <c r="L85" s="15">
        <v>8600000</v>
      </c>
      <c r="M85" s="15">
        <v>8600000</v>
      </c>
      <c r="N85" s="15">
        <v>8600000</v>
      </c>
      <c r="O85" s="15">
        <v>8600000</v>
      </c>
      <c r="P85" s="15">
        <v>8600000</v>
      </c>
      <c r="Q85" s="15">
        <v>8600000</v>
      </c>
      <c r="R85" s="15">
        <v>8600000</v>
      </c>
      <c r="S85" s="15">
        <v>8600000</v>
      </c>
      <c r="T85" s="15">
        <v>8600000</v>
      </c>
      <c r="U85" s="19">
        <f t="shared" si="13"/>
        <v>103200000</v>
      </c>
      <c r="V85" s="18">
        <v>0.52815719060326327</v>
      </c>
      <c r="W85" s="18">
        <v>0.51671912489082317</v>
      </c>
      <c r="X85" s="18">
        <v>0.50694039588118267</v>
      </c>
      <c r="Y85" s="18">
        <v>0.5195046059953492</v>
      </c>
      <c r="Z85" s="18">
        <v>0.53163961698515316</v>
      </c>
      <c r="AA85" s="18">
        <v>0.52909252842137522</v>
      </c>
      <c r="AB85" s="18">
        <v>0.52907094017564604</v>
      </c>
      <c r="AC85" s="18">
        <v>0.53252202102380752</v>
      </c>
      <c r="AD85" s="18">
        <v>0.52843703083563331</v>
      </c>
      <c r="AE85" s="18">
        <v>0.52862183928396222</v>
      </c>
      <c r="AF85" s="18">
        <v>0.5264343187860776</v>
      </c>
      <c r="AG85" s="18">
        <v>0.52902051568698083</v>
      </c>
      <c r="AH85" s="17"/>
      <c r="AI85" s="13">
        <f t="shared" si="14"/>
        <v>4542151.8391880644</v>
      </c>
      <c r="AJ85" s="13">
        <f t="shared" si="15"/>
        <v>4443784.4740610793</v>
      </c>
      <c r="AK85" s="13">
        <f t="shared" si="16"/>
        <v>4359687.4045781707</v>
      </c>
      <c r="AL85" s="13">
        <f t="shared" si="17"/>
        <v>4467739.6115600029</v>
      </c>
      <c r="AM85" s="13">
        <f t="shared" si="18"/>
        <v>4572100.7060723174</v>
      </c>
      <c r="AN85" s="13">
        <f t="shared" si="19"/>
        <v>4550195.7444238272</v>
      </c>
      <c r="AO85" s="13">
        <f t="shared" si="20"/>
        <v>4550010.0855105557</v>
      </c>
      <c r="AP85" s="13">
        <f t="shared" si="21"/>
        <v>4579689.3808047445</v>
      </c>
      <c r="AQ85" s="13">
        <f t="shared" si="22"/>
        <v>4544558.4651864469</v>
      </c>
      <c r="AR85" s="13">
        <f t="shared" si="23"/>
        <v>4546147.8178420747</v>
      </c>
      <c r="AS85" s="13">
        <f t="shared" si="24"/>
        <v>4527335.1415602677</v>
      </c>
      <c r="AT85" s="13">
        <f t="shared" si="25"/>
        <v>4549576.4349080352</v>
      </c>
    </row>
    <row r="86" spans="1:46" x14ac:dyDescent="0.3">
      <c r="A86" s="7" t="s">
        <v>167</v>
      </c>
      <c r="B86" s="7" t="s">
        <v>114</v>
      </c>
      <c r="C86" s="7">
        <v>2801</v>
      </c>
      <c r="D86" s="7" t="s">
        <v>269</v>
      </c>
      <c r="E86" s="7">
        <v>918</v>
      </c>
      <c r="F86" s="7">
        <v>110177</v>
      </c>
      <c r="G86" s="7" t="s">
        <v>118</v>
      </c>
      <c r="H86" s="8" t="s">
        <v>268</v>
      </c>
      <c r="I86" s="15">
        <v>8100000</v>
      </c>
      <c r="J86" s="15">
        <v>8100000</v>
      </c>
      <c r="K86" s="15">
        <v>8100000</v>
      </c>
      <c r="L86" s="15">
        <v>8100000</v>
      </c>
      <c r="M86" s="15">
        <v>8100000</v>
      </c>
      <c r="N86" s="15">
        <v>8100000</v>
      </c>
      <c r="O86" s="15">
        <v>8100000</v>
      </c>
      <c r="P86" s="15">
        <v>8100000</v>
      </c>
      <c r="Q86" s="15">
        <v>8100000</v>
      </c>
      <c r="R86" s="15">
        <v>8100000</v>
      </c>
      <c r="S86" s="15">
        <v>8100000</v>
      </c>
      <c r="T86" s="15">
        <v>8100000</v>
      </c>
      <c r="U86" s="19">
        <f t="shared" si="13"/>
        <v>97200000</v>
      </c>
      <c r="V86" s="18">
        <v>0.52815719060326327</v>
      </c>
      <c r="W86" s="18">
        <v>0.51671912489082317</v>
      </c>
      <c r="X86" s="18">
        <v>0.50694039588118267</v>
      </c>
      <c r="Y86" s="18">
        <v>0.5195046059953492</v>
      </c>
      <c r="Z86" s="18">
        <v>0.53163961698515316</v>
      </c>
      <c r="AA86" s="18">
        <v>0.52909252842137522</v>
      </c>
      <c r="AB86" s="18">
        <v>0.52907094017564604</v>
      </c>
      <c r="AC86" s="18">
        <v>0.53252202102380752</v>
      </c>
      <c r="AD86" s="18">
        <v>0.52843703083563331</v>
      </c>
      <c r="AE86" s="18">
        <v>0.52862183928396222</v>
      </c>
      <c r="AF86" s="18">
        <v>0.5264343187860776</v>
      </c>
      <c r="AG86" s="18">
        <v>0.52902051568698083</v>
      </c>
      <c r="AH86" s="17"/>
      <c r="AI86" s="13">
        <f t="shared" si="14"/>
        <v>4278073.2438864326</v>
      </c>
      <c r="AJ86" s="13">
        <f t="shared" si="15"/>
        <v>4185424.9116156679</v>
      </c>
      <c r="AK86" s="13">
        <f t="shared" si="16"/>
        <v>4106217.2066375795</v>
      </c>
      <c r="AL86" s="13">
        <f t="shared" si="17"/>
        <v>4207987.3085623281</v>
      </c>
      <c r="AM86" s="13">
        <f t="shared" si="18"/>
        <v>4306280.8975797407</v>
      </c>
      <c r="AN86" s="13">
        <f t="shared" si="19"/>
        <v>4285649.4802131392</v>
      </c>
      <c r="AO86" s="13">
        <f t="shared" si="20"/>
        <v>4285474.6154227331</v>
      </c>
      <c r="AP86" s="13">
        <f t="shared" si="21"/>
        <v>4313428.3702928405</v>
      </c>
      <c r="AQ86" s="13">
        <f t="shared" si="22"/>
        <v>4280339.9497686299</v>
      </c>
      <c r="AR86" s="13">
        <f t="shared" si="23"/>
        <v>4281836.8982000938</v>
      </c>
      <c r="AS86" s="13">
        <f t="shared" si="24"/>
        <v>4264117.9821672291</v>
      </c>
      <c r="AT86" s="13">
        <f t="shared" si="25"/>
        <v>4285066.1770645445</v>
      </c>
    </row>
    <row r="87" spans="1:46" x14ac:dyDescent="0.3">
      <c r="A87" s="7" t="s">
        <v>167</v>
      </c>
      <c r="B87" s="7" t="s">
        <v>114</v>
      </c>
      <c r="C87" s="7">
        <v>2801</v>
      </c>
      <c r="D87" s="7" t="s">
        <v>243</v>
      </c>
      <c r="E87" s="7">
        <v>918</v>
      </c>
      <c r="F87" s="7" t="s">
        <v>213</v>
      </c>
      <c r="G87" s="7" t="s">
        <v>118</v>
      </c>
      <c r="H87" s="8" t="s">
        <v>103</v>
      </c>
      <c r="I87" s="15">
        <v>12000000</v>
      </c>
      <c r="J87" s="15">
        <v>12000000</v>
      </c>
      <c r="K87" s="15">
        <v>12000000</v>
      </c>
      <c r="L87" s="15">
        <v>12000000</v>
      </c>
      <c r="M87" s="15">
        <v>12000000</v>
      </c>
      <c r="N87" s="15">
        <v>12000000</v>
      </c>
      <c r="O87" s="15">
        <v>12000000</v>
      </c>
      <c r="P87" s="15">
        <v>12000000</v>
      </c>
      <c r="Q87" s="15">
        <v>12000000</v>
      </c>
      <c r="R87" s="15">
        <v>12000000</v>
      </c>
      <c r="S87" s="15">
        <v>12000000</v>
      </c>
      <c r="T87" s="15">
        <v>12000000</v>
      </c>
      <c r="U87" s="19">
        <f t="shared" si="13"/>
        <v>144000000</v>
      </c>
      <c r="V87" s="18">
        <v>0.52815719060326327</v>
      </c>
      <c r="W87" s="18">
        <v>0.51671912489082317</v>
      </c>
      <c r="X87" s="18">
        <v>0.50694039588118267</v>
      </c>
      <c r="Y87" s="18">
        <v>0.5195046059953492</v>
      </c>
      <c r="Z87" s="18">
        <v>0.53163961698515316</v>
      </c>
      <c r="AA87" s="18">
        <v>0.52909252842137522</v>
      </c>
      <c r="AB87" s="18">
        <v>0.52907094017564604</v>
      </c>
      <c r="AC87" s="18">
        <v>0.53252202102380752</v>
      </c>
      <c r="AD87" s="18">
        <v>0.52843703083563331</v>
      </c>
      <c r="AE87" s="18">
        <v>0.52862183928396222</v>
      </c>
      <c r="AF87" s="18">
        <v>0.5264343187860776</v>
      </c>
      <c r="AG87" s="18">
        <v>0.52902051568698083</v>
      </c>
      <c r="AH87" s="17"/>
      <c r="AI87" s="13">
        <f t="shared" si="14"/>
        <v>6337886.2872391595</v>
      </c>
      <c r="AJ87" s="13">
        <f t="shared" si="15"/>
        <v>6200629.4986898778</v>
      </c>
      <c r="AK87" s="13">
        <f t="shared" si="16"/>
        <v>6083284.750574192</v>
      </c>
      <c r="AL87" s="13">
        <f t="shared" si="17"/>
        <v>6234055.2719441904</v>
      </c>
      <c r="AM87" s="13">
        <f t="shared" si="18"/>
        <v>6379675.4038218381</v>
      </c>
      <c r="AN87" s="13">
        <f t="shared" si="19"/>
        <v>6349110.3410565024</v>
      </c>
      <c r="AO87" s="13">
        <f t="shared" si="20"/>
        <v>6348851.2821077527</v>
      </c>
      <c r="AP87" s="13">
        <f t="shared" si="21"/>
        <v>6390264.25228569</v>
      </c>
      <c r="AQ87" s="13">
        <f t="shared" si="22"/>
        <v>6341244.3700275999</v>
      </c>
      <c r="AR87" s="13">
        <f t="shared" si="23"/>
        <v>6343462.0714075463</v>
      </c>
      <c r="AS87" s="13">
        <f t="shared" si="24"/>
        <v>6317211.8254329311</v>
      </c>
      <c r="AT87" s="13">
        <f t="shared" si="25"/>
        <v>6348246.18824377</v>
      </c>
    </row>
    <row r="88" spans="1:46" x14ac:dyDescent="0.3">
      <c r="A88" s="7" t="s">
        <v>167</v>
      </c>
      <c r="B88" s="7" t="s">
        <v>114</v>
      </c>
      <c r="C88" s="7">
        <v>2801</v>
      </c>
      <c r="D88" s="7" t="s">
        <v>8</v>
      </c>
      <c r="E88" s="7">
        <v>918</v>
      </c>
      <c r="F88" s="7" t="s">
        <v>214</v>
      </c>
      <c r="G88" s="7" t="s">
        <v>118</v>
      </c>
      <c r="H88" s="8" t="s">
        <v>104</v>
      </c>
      <c r="I88" s="15">
        <v>3900000</v>
      </c>
      <c r="J88" s="15">
        <v>3900000</v>
      </c>
      <c r="K88" s="15">
        <v>3900000</v>
      </c>
      <c r="L88" s="15">
        <v>3900000</v>
      </c>
      <c r="M88" s="15">
        <v>3900000</v>
      </c>
      <c r="N88" s="15">
        <v>3900000</v>
      </c>
      <c r="O88" s="15">
        <v>3900000</v>
      </c>
      <c r="P88" s="15">
        <v>3900000</v>
      </c>
      <c r="Q88" s="15">
        <v>3900000</v>
      </c>
      <c r="R88" s="15">
        <v>3900000</v>
      </c>
      <c r="S88" s="15">
        <v>3900000</v>
      </c>
      <c r="T88" s="15">
        <v>3900000</v>
      </c>
      <c r="U88" s="19">
        <f t="shared" si="13"/>
        <v>46800000</v>
      </c>
      <c r="V88" s="18">
        <v>0.52815719060326327</v>
      </c>
      <c r="W88" s="18">
        <v>0.51671912489082317</v>
      </c>
      <c r="X88" s="18">
        <v>0.50694039588118267</v>
      </c>
      <c r="Y88" s="18">
        <v>0.5195046059953492</v>
      </c>
      <c r="Z88" s="18">
        <v>0.53163961698515316</v>
      </c>
      <c r="AA88" s="18">
        <v>0.52909252842137522</v>
      </c>
      <c r="AB88" s="18">
        <v>0.52907094017564604</v>
      </c>
      <c r="AC88" s="18">
        <v>0.53252202102380752</v>
      </c>
      <c r="AD88" s="18">
        <v>0.52843703083563331</v>
      </c>
      <c r="AE88" s="18">
        <v>0.52862183928396222</v>
      </c>
      <c r="AF88" s="18">
        <v>0.5264343187860776</v>
      </c>
      <c r="AG88" s="18">
        <v>0.52902051568698083</v>
      </c>
      <c r="AH88" s="17"/>
      <c r="AI88" s="13">
        <f t="shared" si="14"/>
        <v>2059813.0433527268</v>
      </c>
      <c r="AJ88" s="13">
        <f t="shared" si="15"/>
        <v>2015204.5870742104</v>
      </c>
      <c r="AK88" s="13">
        <f t="shared" si="16"/>
        <v>1977067.5439366123</v>
      </c>
      <c r="AL88" s="13">
        <f t="shared" si="17"/>
        <v>2026067.9633818618</v>
      </c>
      <c r="AM88" s="13">
        <f t="shared" si="18"/>
        <v>2073394.5062420974</v>
      </c>
      <c r="AN88" s="13">
        <f t="shared" si="19"/>
        <v>2063460.8608433635</v>
      </c>
      <c r="AO88" s="13">
        <f t="shared" si="20"/>
        <v>2063376.6666850196</v>
      </c>
      <c r="AP88" s="13">
        <f t="shared" si="21"/>
        <v>2076835.8819928493</v>
      </c>
      <c r="AQ88" s="13">
        <f t="shared" si="22"/>
        <v>2060904.42025897</v>
      </c>
      <c r="AR88" s="13">
        <f t="shared" si="23"/>
        <v>2061625.1732074528</v>
      </c>
      <c r="AS88" s="13">
        <f t="shared" si="24"/>
        <v>2053093.8432657027</v>
      </c>
      <c r="AT88" s="13">
        <f t="shared" si="25"/>
        <v>2063180.0111792253</v>
      </c>
    </row>
    <row r="89" spans="1:46" x14ac:dyDescent="0.3">
      <c r="A89" s="7" t="s">
        <v>167</v>
      </c>
      <c r="B89" s="7" t="s">
        <v>114</v>
      </c>
      <c r="C89" s="7">
        <v>2801</v>
      </c>
      <c r="D89" s="7" t="s">
        <v>8</v>
      </c>
      <c r="E89" s="7">
        <v>918</v>
      </c>
      <c r="F89" s="7" t="s">
        <v>215</v>
      </c>
      <c r="G89" s="7" t="s">
        <v>118</v>
      </c>
      <c r="H89" s="8" t="s">
        <v>105</v>
      </c>
      <c r="I89" s="15">
        <v>3300000</v>
      </c>
      <c r="J89" s="15">
        <v>3300000</v>
      </c>
      <c r="K89" s="15">
        <v>3300000</v>
      </c>
      <c r="L89" s="15">
        <v>3300000</v>
      </c>
      <c r="M89" s="15">
        <v>3300000</v>
      </c>
      <c r="N89" s="15">
        <v>3300000</v>
      </c>
      <c r="O89" s="15">
        <v>3300000</v>
      </c>
      <c r="P89" s="15">
        <v>3300000</v>
      </c>
      <c r="Q89" s="15">
        <v>3300000</v>
      </c>
      <c r="R89" s="15">
        <v>3300000</v>
      </c>
      <c r="S89" s="15">
        <v>3300000</v>
      </c>
      <c r="T89" s="15">
        <v>3300000</v>
      </c>
      <c r="U89" s="19">
        <f t="shared" si="13"/>
        <v>39600000</v>
      </c>
      <c r="V89" s="18">
        <v>0.52815719060326327</v>
      </c>
      <c r="W89" s="18">
        <v>0.51671912489082317</v>
      </c>
      <c r="X89" s="18">
        <v>0.50694039588118267</v>
      </c>
      <c r="Y89" s="18">
        <v>0.5195046059953492</v>
      </c>
      <c r="Z89" s="18">
        <v>0.53163961698515316</v>
      </c>
      <c r="AA89" s="18">
        <v>0.52909252842137522</v>
      </c>
      <c r="AB89" s="18">
        <v>0.52907094017564604</v>
      </c>
      <c r="AC89" s="18">
        <v>0.53252202102380752</v>
      </c>
      <c r="AD89" s="18">
        <v>0.52843703083563331</v>
      </c>
      <c r="AE89" s="18">
        <v>0.52862183928396222</v>
      </c>
      <c r="AF89" s="18">
        <v>0.5264343187860776</v>
      </c>
      <c r="AG89" s="18">
        <v>0.52902051568698083</v>
      </c>
      <c r="AH89" s="17"/>
      <c r="AI89" s="13">
        <f t="shared" si="14"/>
        <v>1742918.7289907688</v>
      </c>
      <c r="AJ89" s="13">
        <f t="shared" si="15"/>
        <v>1705173.1121397165</v>
      </c>
      <c r="AK89" s="13">
        <f t="shared" si="16"/>
        <v>1672903.3064079029</v>
      </c>
      <c r="AL89" s="13">
        <f t="shared" si="17"/>
        <v>1714365.1997846523</v>
      </c>
      <c r="AM89" s="13">
        <f t="shared" si="18"/>
        <v>1754410.7360510055</v>
      </c>
      <c r="AN89" s="13">
        <f t="shared" si="19"/>
        <v>1746005.3437905381</v>
      </c>
      <c r="AO89" s="13">
        <f t="shared" si="20"/>
        <v>1745934.1025796318</v>
      </c>
      <c r="AP89" s="13">
        <f t="shared" si="21"/>
        <v>1757322.6693785649</v>
      </c>
      <c r="AQ89" s="13">
        <f t="shared" si="22"/>
        <v>1743842.2017575901</v>
      </c>
      <c r="AR89" s="13">
        <f t="shared" si="23"/>
        <v>1744452.0696370753</v>
      </c>
      <c r="AS89" s="13">
        <f t="shared" si="24"/>
        <v>1737233.2519940562</v>
      </c>
      <c r="AT89" s="13">
        <f t="shared" si="25"/>
        <v>1745767.7017670367</v>
      </c>
    </row>
    <row r="90" spans="1:46" x14ac:dyDescent="0.3">
      <c r="A90" s="7" t="s">
        <v>167</v>
      </c>
      <c r="B90" s="7" t="s">
        <v>114</v>
      </c>
      <c r="C90" s="7">
        <v>2801</v>
      </c>
      <c r="D90" s="7" t="s">
        <v>244</v>
      </c>
      <c r="E90" s="7">
        <v>918</v>
      </c>
      <c r="F90" s="7" t="s">
        <v>216</v>
      </c>
      <c r="G90" s="7" t="s">
        <v>118</v>
      </c>
      <c r="H90" s="8" t="s">
        <v>106</v>
      </c>
      <c r="I90" s="15">
        <v>3100000</v>
      </c>
      <c r="J90" s="15">
        <v>3100000</v>
      </c>
      <c r="K90" s="15">
        <v>3100000</v>
      </c>
      <c r="L90" s="15">
        <v>3100000</v>
      </c>
      <c r="M90" s="15">
        <v>3100000</v>
      </c>
      <c r="N90" s="15">
        <v>3100000</v>
      </c>
      <c r="O90" s="15">
        <v>3100000</v>
      </c>
      <c r="P90" s="15">
        <v>3100000</v>
      </c>
      <c r="Q90" s="15">
        <v>3100000</v>
      </c>
      <c r="R90" s="15">
        <v>3100000</v>
      </c>
      <c r="S90" s="15">
        <v>3100000</v>
      </c>
      <c r="T90" s="15">
        <v>3100000</v>
      </c>
      <c r="U90" s="19">
        <f t="shared" si="13"/>
        <v>37200000</v>
      </c>
      <c r="V90" s="18">
        <v>0.52815719060326327</v>
      </c>
      <c r="W90" s="18">
        <v>0.51671912489082317</v>
      </c>
      <c r="X90" s="18">
        <v>0.50694039588118267</v>
      </c>
      <c r="Y90" s="18">
        <v>0.5195046059953492</v>
      </c>
      <c r="Z90" s="18">
        <v>0.53163961698515316</v>
      </c>
      <c r="AA90" s="18">
        <v>0.52909252842137522</v>
      </c>
      <c r="AB90" s="18">
        <v>0.52907094017564604</v>
      </c>
      <c r="AC90" s="18">
        <v>0.53252202102380752</v>
      </c>
      <c r="AD90" s="18">
        <v>0.52843703083563331</v>
      </c>
      <c r="AE90" s="18">
        <v>0.52862183928396222</v>
      </c>
      <c r="AF90" s="18">
        <v>0.5264343187860776</v>
      </c>
      <c r="AG90" s="18">
        <v>0.52902051568698083</v>
      </c>
      <c r="AH90" s="17"/>
      <c r="AI90" s="13">
        <f t="shared" si="14"/>
        <v>1637287.2908701161</v>
      </c>
      <c r="AJ90" s="13">
        <f t="shared" si="15"/>
        <v>1601829.2871615519</v>
      </c>
      <c r="AK90" s="13">
        <f t="shared" si="16"/>
        <v>1571515.2272316662</v>
      </c>
      <c r="AL90" s="13">
        <f t="shared" si="17"/>
        <v>1610464.2785855825</v>
      </c>
      <c r="AM90" s="13">
        <f t="shared" si="18"/>
        <v>1648082.8126539749</v>
      </c>
      <c r="AN90" s="13">
        <f t="shared" si="19"/>
        <v>1640186.8381062632</v>
      </c>
      <c r="AO90" s="13">
        <f t="shared" si="20"/>
        <v>1640119.9145445027</v>
      </c>
      <c r="AP90" s="13">
        <f t="shared" si="21"/>
        <v>1650818.2651738033</v>
      </c>
      <c r="AQ90" s="13">
        <f t="shared" si="22"/>
        <v>1638154.7955904633</v>
      </c>
      <c r="AR90" s="13">
        <f t="shared" si="23"/>
        <v>1638727.7017802829</v>
      </c>
      <c r="AS90" s="13">
        <f t="shared" si="24"/>
        <v>1631946.3882368405</v>
      </c>
      <c r="AT90" s="13">
        <f t="shared" si="25"/>
        <v>1639963.5986296406</v>
      </c>
    </row>
    <row r="91" spans="1:46" x14ac:dyDescent="0.3">
      <c r="A91" s="7" t="s">
        <v>167</v>
      </c>
      <c r="B91" s="7" t="s">
        <v>114</v>
      </c>
      <c r="C91" s="7">
        <v>2801</v>
      </c>
      <c r="D91" s="7" t="s">
        <v>247</v>
      </c>
      <c r="E91" s="7">
        <v>907</v>
      </c>
      <c r="F91" s="7" t="s">
        <v>217</v>
      </c>
      <c r="G91" s="7" t="s">
        <v>118</v>
      </c>
      <c r="H91" s="8" t="s">
        <v>270</v>
      </c>
      <c r="I91" s="15">
        <v>3000000</v>
      </c>
      <c r="J91" s="15">
        <v>3000000</v>
      </c>
      <c r="K91" s="15">
        <v>3000000</v>
      </c>
      <c r="L91" s="15">
        <v>3000000</v>
      </c>
      <c r="M91" s="15">
        <v>3000000</v>
      </c>
      <c r="N91" s="15">
        <v>3000000</v>
      </c>
      <c r="O91" s="15">
        <v>3000000</v>
      </c>
      <c r="P91" s="15">
        <v>3000000</v>
      </c>
      <c r="Q91" s="15">
        <v>3000000</v>
      </c>
      <c r="R91" s="15">
        <v>3000000</v>
      </c>
      <c r="S91" s="15">
        <v>3000000</v>
      </c>
      <c r="T91" s="15">
        <v>3000000</v>
      </c>
      <c r="U91" s="19">
        <f t="shared" si="13"/>
        <v>36000000</v>
      </c>
      <c r="V91" s="18">
        <v>0.52815719060326327</v>
      </c>
      <c r="W91" s="18">
        <v>0.51671912489082317</v>
      </c>
      <c r="X91" s="18">
        <v>0.50694039588118267</v>
      </c>
      <c r="Y91" s="18">
        <v>0.5195046059953492</v>
      </c>
      <c r="Z91" s="18">
        <v>0.53163961698515316</v>
      </c>
      <c r="AA91" s="18">
        <v>0.52909252842137522</v>
      </c>
      <c r="AB91" s="18">
        <v>0.52907094017564604</v>
      </c>
      <c r="AC91" s="18">
        <v>0.53252202102380752</v>
      </c>
      <c r="AD91" s="18">
        <v>0.52843703083563331</v>
      </c>
      <c r="AE91" s="18">
        <v>0.52862183928396222</v>
      </c>
      <c r="AF91" s="18">
        <v>0.5264343187860776</v>
      </c>
      <c r="AG91" s="18">
        <v>0.52902051568698083</v>
      </c>
      <c r="AH91" s="17"/>
      <c r="AI91" s="13">
        <f t="shared" si="14"/>
        <v>1584471.5718097899</v>
      </c>
      <c r="AJ91" s="13">
        <f t="shared" si="15"/>
        <v>1550157.3746724695</v>
      </c>
      <c r="AK91" s="13">
        <f t="shared" si="16"/>
        <v>1520821.187643548</v>
      </c>
      <c r="AL91" s="13">
        <f t="shared" si="17"/>
        <v>1558513.8179860476</v>
      </c>
      <c r="AM91" s="13">
        <f t="shared" si="18"/>
        <v>1594918.8509554595</v>
      </c>
      <c r="AN91" s="13">
        <f t="shared" si="19"/>
        <v>1587277.5852641256</v>
      </c>
      <c r="AO91" s="13">
        <f t="shared" si="20"/>
        <v>1587212.8205269382</v>
      </c>
      <c r="AP91" s="13">
        <f t="shared" si="21"/>
        <v>1597566.0630714225</v>
      </c>
      <c r="AQ91" s="13">
        <f t="shared" si="22"/>
        <v>1585311.0925069</v>
      </c>
      <c r="AR91" s="13">
        <f t="shared" si="23"/>
        <v>1585865.5178518866</v>
      </c>
      <c r="AS91" s="13">
        <f t="shared" si="24"/>
        <v>1579302.9563582328</v>
      </c>
      <c r="AT91" s="13">
        <f t="shared" si="25"/>
        <v>1587061.5470609425</v>
      </c>
    </row>
    <row r="92" spans="1:46" x14ac:dyDescent="0.3">
      <c r="A92" s="7" t="s">
        <v>167</v>
      </c>
      <c r="B92" s="7" t="s">
        <v>114</v>
      </c>
      <c r="C92" s="7">
        <v>2801</v>
      </c>
      <c r="D92" s="7" t="s">
        <v>8</v>
      </c>
      <c r="E92" s="7">
        <v>918</v>
      </c>
      <c r="F92" s="7" t="s">
        <v>218</v>
      </c>
      <c r="G92" s="7" t="s">
        <v>118</v>
      </c>
      <c r="H92" s="8" t="s">
        <v>107</v>
      </c>
      <c r="I92" s="15">
        <v>3000000</v>
      </c>
      <c r="J92" s="15">
        <v>3000000</v>
      </c>
      <c r="K92" s="15">
        <v>3000000</v>
      </c>
      <c r="L92" s="15">
        <v>3000000</v>
      </c>
      <c r="M92" s="15">
        <v>3000000</v>
      </c>
      <c r="N92" s="15">
        <v>3000000</v>
      </c>
      <c r="O92" s="15">
        <v>3000000</v>
      </c>
      <c r="P92" s="15">
        <v>3000000</v>
      </c>
      <c r="Q92" s="15">
        <v>3000000</v>
      </c>
      <c r="R92" s="15">
        <v>3000000</v>
      </c>
      <c r="S92" s="15">
        <v>3000000</v>
      </c>
      <c r="T92" s="15">
        <v>3000000</v>
      </c>
      <c r="U92" s="19">
        <f t="shared" si="13"/>
        <v>36000000</v>
      </c>
      <c r="V92" s="18">
        <v>0.52815719060326327</v>
      </c>
      <c r="W92" s="18">
        <v>0.51671912489082317</v>
      </c>
      <c r="X92" s="18">
        <v>0.50694039588118267</v>
      </c>
      <c r="Y92" s="18">
        <v>0.5195046059953492</v>
      </c>
      <c r="Z92" s="18">
        <v>0.53163961698515316</v>
      </c>
      <c r="AA92" s="18">
        <v>0.52909252842137522</v>
      </c>
      <c r="AB92" s="18">
        <v>0.52907094017564604</v>
      </c>
      <c r="AC92" s="18">
        <v>0.53252202102380752</v>
      </c>
      <c r="AD92" s="18">
        <v>0.52843703083563331</v>
      </c>
      <c r="AE92" s="18">
        <v>0.52862183928396222</v>
      </c>
      <c r="AF92" s="18">
        <v>0.5264343187860776</v>
      </c>
      <c r="AG92" s="18">
        <v>0.52902051568698083</v>
      </c>
      <c r="AH92" s="17"/>
      <c r="AI92" s="13">
        <f t="shared" si="14"/>
        <v>1584471.5718097899</v>
      </c>
      <c r="AJ92" s="13">
        <f t="shared" si="15"/>
        <v>1550157.3746724695</v>
      </c>
      <c r="AK92" s="13">
        <f t="shared" si="16"/>
        <v>1520821.187643548</v>
      </c>
      <c r="AL92" s="13">
        <f t="shared" si="17"/>
        <v>1558513.8179860476</v>
      </c>
      <c r="AM92" s="13">
        <f t="shared" si="18"/>
        <v>1594918.8509554595</v>
      </c>
      <c r="AN92" s="13">
        <f t="shared" si="19"/>
        <v>1587277.5852641256</v>
      </c>
      <c r="AO92" s="13">
        <f t="shared" si="20"/>
        <v>1587212.8205269382</v>
      </c>
      <c r="AP92" s="13">
        <f t="shared" si="21"/>
        <v>1597566.0630714225</v>
      </c>
      <c r="AQ92" s="13">
        <f t="shared" si="22"/>
        <v>1585311.0925069</v>
      </c>
      <c r="AR92" s="13">
        <f t="shared" si="23"/>
        <v>1585865.5178518866</v>
      </c>
      <c r="AS92" s="13">
        <f t="shared" si="24"/>
        <v>1579302.9563582328</v>
      </c>
      <c r="AT92" s="13">
        <f t="shared" si="25"/>
        <v>1587061.5470609425</v>
      </c>
    </row>
    <row r="93" spans="1:46" x14ac:dyDescent="0.3">
      <c r="A93" s="7" t="s">
        <v>167</v>
      </c>
      <c r="B93" s="7" t="s">
        <v>114</v>
      </c>
      <c r="C93" s="7">
        <v>2801</v>
      </c>
      <c r="D93" s="7" t="s">
        <v>8</v>
      </c>
      <c r="E93" s="7">
        <v>918</v>
      </c>
      <c r="F93" s="7" t="s">
        <v>219</v>
      </c>
      <c r="G93" s="7" t="s">
        <v>118</v>
      </c>
      <c r="H93" s="8" t="s">
        <v>108</v>
      </c>
      <c r="I93" s="15">
        <v>2400000</v>
      </c>
      <c r="J93" s="15">
        <v>2400000</v>
      </c>
      <c r="K93" s="15">
        <v>2400000</v>
      </c>
      <c r="L93" s="15">
        <v>2400000</v>
      </c>
      <c r="M93" s="15">
        <v>2400000</v>
      </c>
      <c r="N93" s="15">
        <v>2400000</v>
      </c>
      <c r="O93" s="15">
        <v>2400000</v>
      </c>
      <c r="P93" s="15">
        <v>2400000</v>
      </c>
      <c r="Q93" s="15">
        <v>2400000</v>
      </c>
      <c r="R93" s="15">
        <v>2400000</v>
      </c>
      <c r="S93" s="15">
        <v>2400000</v>
      </c>
      <c r="T93" s="15">
        <v>2400000</v>
      </c>
      <c r="U93" s="19">
        <f t="shared" si="13"/>
        <v>28800000</v>
      </c>
      <c r="V93" s="18">
        <v>0.52815719060326327</v>
      </c>
      <c r="W93" s="18">
        <v>0.51671912489082317</v>
      </c>
      <c r="X93" s="18">
        <v>0.50694039588118267</v>
      </c>
      <c r="Y93" s="18">
        <v>0.5195046059953492</v>
      </c>
      <c r="Z93" s="18">
        <v>0.53163961698515316</v>
      </c>
      <c r="AA93" s="18">
        <v>0.52909252842137522</v>
      </c>
      <c r="AB93" s="18">
        <v>0.52907094017564604</v>
      </c>
      <c r="AC93" s="18">
        <v>0.53252202102380752</v>
      </c>
      <c r="AD93" s="18">
        <v>0.52843703083563331</v>
      </c>
      <c r="AE93" s="18">
        <v>0.52862183928396222</v>
      </c>
      <c r="AF93" s="18">
        <v>0.5264343187860776</v>
      </c>
      <c r="AG93" s="18">
        <v>0.52902051568698083</v>
      </c>
      <c r="AH93" s="17"/>
      <c r="AI93" s="13">
        <f t="shared" si="14"/>
        <v>1267577.2574478318</v>
      </c>
      <c r="AJ93" s="13">
        <f t="shared" si="15"/>
        <v>1240125.8997379756</v>
      </c>
      <c r="AK93" s="13">
        <f t="shared" si="16"/>
        <v>1216656.9501148383</v>
      </c>
      <c r="AL93" s="13">
        <f t="shared" si="17"/>
        <v>1246811.0543888381</v>
      </c>
      <c r="AM93" s="13">
        <f t="shared" si="18"/>
        <v>1275935.0807643675</v>
      </c>
      <c r="AN93" s="13">
        <f t="shared" si="19"/>
        <v>1269822.0682113005</v>
      </c>
      <c r="AO93" s="13">
        <f t="shared" si="20"/>
        <v>1269770.2564215504</v>
      </c>
      <c r="AP93" s="13">
        <f t="shared" si="21"/>
        <v>1278052.8504571381</v>
      </c>
      <c r="AQ93" s="13">
        <f t="shared" si="22"/>
        <v>1268248.87400552</v>
      </c>
      <c r="AR93" s="13">
        <f t="shared" si="23"/>
        <v>1268692.4142815094</v>
      </c>
      <c r="AS93" s="13">
        <f t="shared" si="24"/>
        <v>1263442.3650865862</v>
      </c>
      <c r="AT93" s="13">
        <f t="shared" si="25"/>
        <v>1269649.2376487539</v>
      </c>
    </row>
    <row r="94" spans="1:46" x14ac:dyDescent="0.3">
      <c r="A94" s="7" t="s">
        <v>167</v>
      </c>
      <c r="B94" s="7" t="s">
        <v>114</v>
      </c>
      <c r="C94" s="7">
        <v>2801</v>
      </c>
      <c r="D94" s="7" t="s">
        <v>8</v>
      </c>
      <c r="E94" s="7">
        <v>918</v>
      </c>
      <c r="F94" s="7" t="s">
        <v>220</v>
      </c>
      <c r="G94" s="7" t="s">
        <v>118</v>
      </c>
      <c r="H94" s="8" t="s">
        <v>109</v>
      </c>
      <c r="I94" s="15">
        <v>3000000</v>
      </c>
      <c r="J94" s="15">
        <v>3000000</v>
      </c>
      <c r="K94" s="15">
        <v>3000000</v>
      </c>
      <c r="L94" s="15">
        <v>3000000</v>
      </c>
      <c r="M94" s="15">
        <v>3000000</v>
      </c>
      <c r="N94" s="15">
        <v>3000000</v>
      </c>
      <c r="O94" s="15">
        <v>3000000</v>
      </c>
      <c r="P94" s="15">
        <v>3000000</v>
      </c>
      <c r="Q94" s="15">
        <v>3000000</v>
      </c>
      <c r="R94" s="15">
        <v>3000000</v>
      </c>
      <c r="S94" s="15">
        <v>3000000</v>
      </c>
      <c r="T94" s="15">
        <v>3000000</v>
      </c>
      <c r="U94" s="19">
        <f t="shared" si="13"/>
        <v>36000000</v>
      </c>
      <c r="V94" s="18">
        <v>0.52815719060326327</v>
      </c>
      <c r="W94" s="18">
        <v>0.51671912489082317</v>
      </c>
      <c r="X94" s="18">
        <v>0.50694039588118267</v>
      </c>
      <c r="Y94" s="18">
        <v>0.5195046059953492</v>
      </c>
      <c r="Z94" s="18">
        <v>0.53163961698515316</v>
      </c>
      <c r="AA94" s="18">
        <v>0.52909252842137522</v>
      </c>
      <c r="AB94" s="18">
        <v>0.52907094017564604</v>
      </c>
      <c r="AC94" s="18">
        <v>0.53252202102380752</v>
      </c>
      <c r="AD94" s="18">
        <v>0.52843703083563331</v>
      </c>
      <c r="AE94" s="18">
        <v>0.52862183928396222</v>
      </c>
      <c r="AF94" s="18">
        <v>0.5264343187860776</v>
      </c>
      <c r="AG94" s="18">
        <v>0.52902051568698083</v>
      </c>
      <c r="AH94" s="17"/>
      <c r="AI94" s="13">
        <f t="shared" si="14"/>
        <v>1584471.5718097899</v>
      </c>
      <c r="AJ94" s="13">
        <f t="shared" si="15"/>
        <v>1550157.3746724695</v>
      </c>
      <c r="AK94" s="13">
        <f t="shared" si="16"/>
        <v>1520821.187643548</v>
      </c>
      <c r="AL94" s="13">
        <f t="shared" si="17"/>
        <v>1558513.8179860476</v>
      </c>
      <c r="AM94" s="13">
        <f t="shared" si="18"/>
        <v>1594918.8509554595</v>
      </c>
      <c r="AN94" s="13">
        <f t="shared" si="19"/>
        <v>1587277.5852641256</v>
      </c>
      <c r="AO94" s="13">
        <f t="shared" si="20"/>
        <v>1587212.8205269382</v>
      </c>
      <c r="AP94" s="13">
        <f t="shared" si="21"/>
        <v>1597566.0630714225</v>
      </c>
      <c r="AQ94" s="13">
        <f t="shared" si="22"/>
        <v>1585311.0925069</v>
      </c>
      <c r="AR94" s="13">
        <f t="shared" si="23"/>
        <v>1585865.5178518866</v>
      </c>
      <c r="AS94" s="13">
        <f t="shared" si="24"/>
        <v>1579302.9563582328</v>
      </c>
      <c r="AT94" s="13">
        <f t="shared" si="25"/>
        <v>1587061.5470609425</v>
      </c>
    </row>
    <row r="95" spans="1:46" x14ac:dyDescent="0.3">
      <c r="A95" s="7" t="s">
        <v>167</v>
      </c>
      <c r="B95" s="7" t="s">
        <v>114</v>
      </c>
      <c r="C95" s="7">
        <v>2801</v>
      </c>
      <c r="D95" s="7" t="s">
        <v>247</v>
      </c>
      <c r="E95" s="7">
        <v>907</v>
      </c>
      <c r="F95" s="7" t="s">
        <v>221</v>
      </c>
      <c r="G95" s="7" t="s">
        <v>118</v>
      </c>
      <c r="H95" s="8" t="s">
        <v>271</v>
      </c>
      <c r="I95" s="15">
        <v>3000000</v>
      </c>
      <c r="J95" s="15">
        <v>3000000</v>
      </c>
      <c r="K95" s="15">
        <v>3000000</v>
      </c>
      <c r="L95" s="15">
        <v>3000000</v>
      </c>
      <c r="M95" s="15">
        <v>3000000</v>
      </c>
      <c r="N95" s="15">
        <v>3000000</v>
      </c>
      <c r="O95" s="15">
        <v>3000000</v>
      </c>
      <c r="P95" s="15">
        <v>3000000</v>
      </c>
      <c r="Q95" s="15">
        <v>3000000</v>
      </c>
      <c r="R95" s="15">
        <v>3000000</v>
      </c>
      <c r="S95" s="15">
        <v>3000000</v>
      </c>
      <c r="T95" s="15">
        <v>3000000</v>
      </c>
      <c r="U95" s="19">
        <f t="shared" si="13"/>
        <v>36000000</v>
      </c>
      <c r="V95" s="18">
        <v>0.52815719060326327</v>
      </c>
      <c r="W95" s="18">
        <v>0.51671912489082317</v>
      </c>
      <c r="X95" s="18">
        <v>0.50694039588118267</v>
      </c>
      <c r="Y95" s="18">
        <v>0.5195046059953492</v>
      </c>
      <c r="Z95" s="18">
        <v>0.53163961698515316</v>
      </c>
      <c r="AA95" s="18">
        <v>0.52909252842137522</v>
      </c>
      <c r="AB95" s="18">
        <v>0.52907094017564604</v>
      </c>
      <c r="AC95" s="18">
        <v>0.53252202102380752</v>
      </c>
      <c r="AD95" s="18">
        <v>0.52843703083563331</v>
      </c>
      <c r="AE95" s="18">
        <v>0.52862183928396222</v>
      </c>
      <c r="AF95" s="18">
        <v>0.5264343187860776</v>
      </c>
      <c r="AG95" s="18">
        <v>0.52902051568698083</v>
      </c>
      <c r="AH95" s="17"/>
      <c r="AI95" s="13">
        <f t="shared" si="14"/>
        <v>1584471.5718097899</v>
      </c>
      <c r="AJ95" s="13">
        <f t="shared" si="15"/>
        <v>1550157.3746724695</v>
      </c>
      <c r="AK95" s="13">
        <f t="shared" si="16"/>
        <v>1520821.187643548</v>
      </c>
      <c r="AL95" s="13">
        <f t="shared" si="17"/>
        <v>1558513.8179860476</v>
      </c>
      <c r="AM95" s="13">
        <f t="shared" si="18"/>
        <v>1594918.8509554595</v>
      </c>
      <c r="AN95" s="13">
        <f t="shared" si="19"/>
        <v>1587277.5852641256</v>
      </c>
      <c r="AO95" s="13">
        <f t="shared" si="20"/>
        <v>1587212.8205269382</v>
      </c>
      <c r="AP95" s="13">
        <f t="shared" si="21"/>
        <v>1597566.0630714225</v>
      </c>
      <c r="AQ95" s="13">
        <f t="shared" si="22"/>
        <v>1585311.0925069</v>
      </c>
      <c r="AR95" s="13">
        <f t="shared" si="23"/>
        <v>1585865.5178518866</v>
      </c>
      <c r="AS95" s="13">
        <f t="shared" si="24"/>
        <v>1579302.9563582328</v>
      </c>
      <c r="AT95" s="13">
        <f t="shared" si="25"/>
        <v>1587061.5470609425</v>
      </c>
    </row>
    <row r="96" spans="1:46" x14ac:dyDescent="0.3">
      <c r="A96" s="7" t="s">
        <v>167</v>
      </c>
      <c r="B96" s="7" t="s">
        <v>114</v>
      </c>
      <c r="C96" s="7">
        <v>2801</v>
      </c>
      <c r="D96" s="7" t="s">
        <v>247</v>
      </c>
      <c r="E96" s="7">
        <v>918</v>
      </c>
      <c r="F96" s="7" t="s">
        <v>222</v>
      </c>
      <c r="G96" s="7" t="s">
        <v>118</v>
      </c>
      <c r="H96" s="8" t="s">
        <v>272</v>
      </c>
      <c r="I96" s="15">
        <v>3000000</v>
      </c>
      <c r="J96" s="15">
        <v>3000000</v>
      </c>
      <c r="K96" s="15">
        <v>3000000</v>
      </c>
      <c r="L96" s="15">
        <v>3000000</v>
      </c>
      <c r="M96" s="15">
        <v>3000000</v>
      </c>
      <c r="N96" s="15">
        <v>3000000</v>
      </c>
      <c r="O96" s="15">
        <v>3000000</v>
      </c>
      <c r="P96" s="15">
        <v>3000000</v>
      </c>
      <c r="Q96" s="15">
        <v>3000000</v>
      </c>
      <c r="R96" s="15">
        <v>3000000</v>
      </c>
      <c r="S96" s="15">
        <v>3000000</v>
      </c>
      <c r="T96" s="15">
        <v>3000000</v>
      </c>
      <c r="U96" s="19">
        <f t="shared" ref="U96:U108" si="26">SUM(I96:T96)</f>
        <v>36000000</v>
      </c>
      <c r="V96" s="18">
        <v>0.52815719060326327</v>
      </c>
      <c r="W96" s="18">
        <v>0.51671912489082317</v>
      </c>
      <c r="X96" s="18">
        <v>0.50694039588118267</v>
      </c>
      <c r="Y96" s="18">
        <v>0.5195046059953492</v>
      </c>
      <c r="Z96" s="18">
        <v>0.53163961698515316</v>
      </c>
      <c r="AA96" s="18">
        <v>0.52909252842137522</v>
      </c>
      <c r="AB96" s="18">
        <v>0.52907094017564604</v>
      </c>
      <c r="AC96" s="18">
        <v>0.53252202102380752</v>
      </c>
      <c r="AD96" s="18">
        <v>0.52843703083563331</v>
      </c>
      <c r="AE96" s="18">
        <v>0.52862183928396222</v>
      </c>
      <c r="AF96" s="18">
        <v>0.5264343187860776</v>
      </c>
      <c r="AG96" s="18">
        <v>0.52902051568698083</v>
      </c>
      <c r="AH96" s="17"/>
      <c r="AI96" s="13">
        <f t="shared" si="14"/>
        <v>1584471.5718097899</v>
      </c>
      <c r="AJ96" s="13">
        <f t="shared" si="15"/>
        <v>1550157.3746724695</v>
      </c>
      <c r="AK96" s="13">
        <f t="shared" si="16"/>
        <v>1520821.187643548</v>
      </c>
      <c r="AL96" s="13">
        <f t="shared" si="17"/>
        <v>1558513.8179860476</v>
      </c>
      <c r="AM96" s="13">
        <f t="shared" si="18"/>
        <v>1594918.8509554595</v>
      </c>
      <c r="AN96" s="13">
        <f t="shared" si="19"/>
        <v>1587277.5852641256</v>
      </c>
      <c r="AO96" s="13">
        <f t="shared" si="20"/>
        <v>1587212.8205269382</v>
      </c>
      <c r="AP96" s="13">
        <f t="shared" si="21"/>
        <v>1597566.0630714225</v>
      </c>
      <c r="AQ96" s="13">
        <f t="shared" si="22"/>
        <v>1585311.0925069</v>
      </c>
      <c r="AR96" s="13">
        <f t="shared" si="23"/>
        <v>1585865.5178518866</v>
      </c>
      <c r="AS96" s="13">
        <f t="shared" si="24"/>
        <v>1579302.9563582328</v>
      </c>
      <c r="AT96" s="13">
        <f t="shared" si="25"/>
        <v>1587061.5470609425</v>
      </c>
    </row>
    <row r="97" spans="1:46" x14ac:dyDescent="0.3">
      <c r="A97" s="7" t="s">
        <v>167</v>
      </c>
      <c r="B97" s="7" t="s">
        <v>114</v>
      </c>
      <c r="C97" s="7">
        <v>2801</v>
      </c>
      <c r="D97" s="7" t="s">
        <v>8</v>
      </c>
      <c r="E97" s="7">
        <v>918</v>
      </c>
      <c r="F97" s="7" t="s">
        <v>223</v>
      </c>
      <c r="G97" s="7" t="s">
        <v>118</v>
      </c>
      <c r="H97" s="8" t="s">
        <v>110</v>
      </c>
      <c r="I97" s="15">
        <v>1800000</v>
      </c>
      <c r="J97" s="15">
        <v>1800000</v>
      </c>
      <c r="K97" s="15">
        <v>1800000</v>
      </c>
      <c r="L97" s="15">
        <v>1800000</v>
      </c>
      <c r="M97" s="15">
        <v>1800000</v>
      </c>
      <c r="N97" s="15">
        <v>1800000</v>
      </c>
      <c r="O97" s="15">
        <v>1800000</v>
      </c>
      <c r="P97" s="15">
        <v>1800000</v>
      </c>
      <c r="Q97" s="15">
        <v>1800000</v>
      </c>
      <c r="R97" s="15">
        <v>1800000</v>
      </c>
      <c r="S97" s="15">
        <v>1800000</v>
      </c>
      <c r="T97" s="15">
        <v>1800000</v>
      </c>
      <c r="U97" s="19">
        <f t="shared" si="26"/>
        <v>21600000</v>
      </c>
      <c r="V97" s="18">
        <v>0.52815719060326327</v>
      </c>
      <c r="W97" s="18">
        <v>0.51671912489082317</v>
      </c>
      <c r="X97" s="18">
        <v>0.50694039588118267</v>
      </c>
      <c r="Y97" s="18">
        <v>0.5195046059953492</v>
      </c>
      <c r="Z97" s="18">
        <v>0.53163961698515316</v>
      </c>
      <c r="AA97" s="18">
        <v>0.52909252842137522</v>
      </c>
      <c r="AB97" s="18">
        <v>0.52907094017564604</v>
      </c>
      <c r="AC97" s="18">
        <v>0.53252202102380752</v>
      </c>
      <c r="AD97" s="18">
        <v>0.52843703083563331</v>
      </c>
      <c r="AE97" s="18">
        <v>0.52862183928396222</v>
      </c>
      <c r="AF97" s="18">
        <v>0.5264343187860776</v>
      </c>
      <c r="AG97" s="18">
        <v>0.52902051568698083</v>
      </c>
      <c r="AH97" s="17"/>
      <c r="AI97" s="13">
        <f t="shared" si="14"/>
        <v>950682.94308587385</v>
      </c>
      <c r="AJ97" s="13">
        <f t="shared" si="15"/>
        <v>930094.42480348167</v>
      </c>
      <c r="AK97" s="13">
        <f t="shared" si="16"/>
        <v>912492.71258612885</v>
      </c>
      <c r="AL97" s="13">
        <f t="shared" si="17"/>
        <v>935108.29079162853</v>
      </c>
      <c r="AM97" s="13">
        <f t="shared" si="18"/>
        <v>956951.31057327567</v>
      </c>
      <c r="AN97" s="13">
        <f t="shared" si="19"/>
        <v>952366.55115847534</v>
      </c>
      <c r="AO97" s="13">
        <f t="shared" si="20"/>
        <v>952327.69231616287</v>
      </c>
      <c r="AP97" s="13">
        <f t="shared" si="21"/>
        <v>958539.63784285355</v>
      </c>
      <c r="AQ97" s="13">
        <f t="shared" si="22"/>
        <v>951186.65550413996</v>
      </c>
      <c r="AR97" s="13">
        <f t="shared" si="23"/>
        <v>951519.31071113201</v>
      </c>
      <c r="AS97" s="13">
        <f t="shared" si="24"/>
        <v>947581.77381493966</v>
      </c>
      <c r="AT97" s="13">
        <f t="shared" si="25"/>
        <v>952236.92823656544</v>
      </c>
    </row>
    <row r="98" spans="1:46" x14ac:dyDescent="0.3">
      <c r="A98" s="7" t="s">
        <v>167</v>
      </c>
      <c r="B98" s="7" t="s">
        <v>114</v>
      </c>
      <c r="C98" s="7">
        <v>2801</v>
      </c>
      <c r="D98" s="7" t="s">
        <v>8</v>
      </c>
      <c r="E98" s="7">
        <v>907</v>
      </c>
      <c r="F98" s="7" t="s">
        <v>224</v>
      </c>
      <c r="G98" s="7" t="s">
        <v>118</v>
      </c>
      <c r="H98" s="8" t="s">
        <v>111</v>
      </c>
      <c r="I98" s="15">
        <v>1500000</v>
      </c>
      <c r="J98" s="15">
        <v>1500000</v>
      </c>
      <c r="K98" s="15">
        <v>1500000</v>
      </c>
      <c r="L98" s="15">
        <v>1500000</v>
      </c>
      <c r="M98" s="15">
        <v>1500000</v>
      </c>
      <c r="N98" s="15">
        <v>1500000</v>
      </c>
      <c r="O98" s="15">
        <v>1500000</v>
      </c>
      <c r="P98" s="15">
        <v>1500000</v>
      </c>
      <c r="Q98" s="15">
        <v>1500000</v>
      </c>
      <c r="R98" s="15">
        <v>1500000</v>
      </c>
      <c r="S98" s="15">
        <v>1500000</v>
      </c>
      <c r="T98" s="15">
        <v>1500000</v>
      </c>
      <c r="U98" s="19">
        <f t="shared" si="26"/>
        <v>18000000</v>
      </c>
      <c r="V98" s="18">
        <v>0.52815719060326327</v>
      </c>
      <c r="W98" s="18">
        <v>0.51671912489082317</v>
      </c>
      <c r="X98" s="18">
        <v>0.50694039588118267</v>
      </c>
      <c r="Y98" s="18">
        <v>0.5195046059953492</v>
      </c>
      <c r="Z98" s="18">
        <v>0.53163961698515316</v>
      </c>
      <c r="AA98" s="18">
        <v>0.52909252842137522</v>
      </c>
      <c r="AB98" s="18">
        <v>0.52907094017564604</v>
      </c>
      <c r="AC98" s="18">
        <v>0.53252202102380752</v>
      </c>
      <c r="AD98" s="18">
        <v>0.52843703083563331</v>
      </c>
      <c r="AE98" s="18">
        <v>0.52862183928396222</v>
      </c>
      <c r="AF98" s="18">
        <v>0.5264343187860776</v>
      </c>
      <c r="AG98" s="18">
        <v>0.52902051568698083</v>
      </c>
      <c r="AH98" s="17"/>
      <c r="AI98" s="13">
        <f t="shared" si="14"/>
        <v>792235.78590489493</v>
      </c>
      <c r="AJ98" s="13">
        <f t="shared" si="15"/>
        <v>775078.68733623473</v>
      </c>
      <c r="AK98" s="13">
        <f t="shared" si="16"/>
        <v>760410.593821774</v>
      </c>
      <c r="AL98" s="13">
        <f t="shared" si="17"/>
        <v>779256.9089930238</v>
      </c>
      <c r="AM98" s="13">
        <f t="shared" si="18"/>
        <v>797459.42547772976</v>
      </c>
      <c r="AN98" s="13">
        <f t="shared" si="19"/>
        <v>793638.7926320628</v>
      </c>
      <c r="AO98" s="13">
        <f t="shared" si="20"/>
        <v>793606.41026346909</v>
      </c>
      <c r="AP98" s="13">
        <f t="shared" si="21"/>
        <v>798783.03153571126</v>
      </c>
      <c r="AQ98" s="13">
        <f t="shared" si="22"/>
        <v>792655.54625344998</v>
      </c>
      <c r="AR98" s="13">
        <f t="shared" si="23"/>
        <v>792932.75892594329</v>
      </c>
      <c r="AS98" s="13">
        <f t="shared" si="24"/>
        <v>789651.47817911638</v>
      </c>
      <c r="AT98" s="13">
        <f t="shared" si="25"/>
        <v>793530.77353047126</v>
      </c>
    </row>
    <row r="99" spans="1:46" x14ac:dyDescent="0.3">
      <c r="A99" s="7" t="s">
        <v>167</v>
      </c>
      <c r="B99" s="7" t="s">
        <v>114</v>
      </c>
      <c r="C99" s="7">
        <v>2801</v>
      </c>
      <c r="D99" s="7" t="s">
        <v>245</v>
      </c>
      <c r="E99" s="7">
        <v>918</v>
      </c>
      <c r="F99" s="7" t="s">
        <v>225</v>
      </c>
      <c r="G99" s="7" t="s">
        <v>118</v>
      </c>
      <c r="H99" s="8" t="s">
        <v>112</v>
      </c>
      <c r="I99" s="15">
        <v>1500000</v>
      </c>
      <c r="J99" s="15">
        <v>1500000</v>
      </c>
      <c r="K99" s="15">
        <v>1500000</v>
      </c>
      <c r="L99" s="15">
        <v>1500000</v>
      </c>
      <c r="M99" s="15">
        <v>1500000</v>
      </c>
      <c r="N99" s="15">
        <v>1500000</v>
      </c>
      <c r="O99" s="15">
        <v>1500000</v>
      </c>
      <c r="P99" s="15">
        <v>1500000</v>
      </c>
      <c r="Q99" s="15">
        <v>1500000</v>
      </c>
      <c r="R99" s="15">
        <v>1500000</v>
      </c>
      <c r="S99" s="15">
        <v>1500000</v>
      </c>
      <c r="T99" s="15">
        <v>1500000</v>
      </c>
      <c r="U99" s="19">
        <f t="shared" si="26"/>
        <v>18000000</v>
      </c>
      <c r="V99" s="18">
        <v>0.52815719060326327</v>
      </c>
      <c r="W99" s="18">
        <v>0.51671912489082317</v>
      </c>
      <c r="X99" s="18">
        <v>0.50694039588118267</v>
      </c>
      <c r="Y99" s="18">
        <v>0.5195046059953492</v>
      </c>
      <c r="Z99" s="18">
        <v>0.53163961698515316</v>
      </c>
      <c r="AA99" s="18">
        <v>0.52909252842137522</v>
      </c>
      <c r="AB99" s="18">
        <v>0.52907094017564604</v>
      </c>
      <c r="AC99" s="18">
        <v>0.53252202102380752</v>
      </c>
      <c r="AD99" s="18">
        <v>0.52843703083563331</v>
      </c>
      <c r="AE99" s="18">
        <v>0.52862183928396222</v>
      </c>
      <c r="AF99" s="18">
        <v>0.5264343187860776</v>
      </c>
      <c r="AG99" s="18">
        <v>0.52902051568698083</v>
      </c>
      <c r="AH99" s="17"/>
      <c r="AI99" s="13">
        <f t="shared" si="14"/>
        <v>792235.78590489493</v>
      </c>
      <c r="AJ99" s="13">
        <f t="shared" si="15"/>
        <v>775078.68733623473</v>
      </c>
      <c r="AK99" s="13">
        <f t="shared" si="16"/>
        <v>760410.593821774</v>
      </c>
      <c r="AL99" s="13">
        <f t="shared" si="17"/>
        <v>779256.9089930238</v>
      </c>
      <c r="AM99" s="13">
        <f t="shared" si="18"/>
        <v>797459.42547772976</v>
      </c>
      <c r="AN99" s="13">
        <f t="shared" si="19"/>
        <v>793638.7926320628</v>
      </c>
      <c r="AO99" s="13">
        <f t="shared" si="20"/>
        <v>793606.41026346909</v>
      </c>
      <c r="AP99" s="13">
        <f t="shared" si="21"/>
        <v>798783.03153571126</v>
      </c>
      <c r="AQ99" s="13">
        <f t="shared" si="22"/>
        <v>792655.54625344998</v>
      </c>
      <c r="AR99" s="13">
        <f t="shared" si="23"/>
        <v>792932.75892594329</v>
      </c>
      <c r="AS99" s="13">
        <f t="shared" si="24"/>
        <v>789651.47817911638</v>
      </c>
      <c r="AT99" s="13">
        <f t="shared" si="25"/>
        <v>793530.77353047126</v>
      </c>
    </row>
    <row r="100" spans="1:46" x14ac:dyDescent="0.3">
      <c r="A100" s="7" t="s">
        <v>167</v>
      </c>
      <c r="B100" s="7" t="s">
        <v>114</v>
      </c>
      <c r="C100" s="7">
        <v>2801</v>
      </c>
      <c r="D100" s="7" t="s">
        <v>247</v>
      </c>
      <c r="E100" s="7">
        <v>918</v>
      </c>
      <c r="F100" s="7">
        <v>111036</v>
      </c>
      <c r="G100" s="7" t="s">
        <v>118</v>
      </c>
      <c r="H100" s="8" t="s">
        <v>273</v>
      </c>
      <c r="I100" s="15">
        <v>1000000</v>
      </c>
      <c r="J100" s="15">
        <v>1000000</v>
      </c>
      <c r="K100" s="15">
        <v>1000000</v>
      </c>
      <c r="L100" s="15">
        <v>1000000</v>
      </c>
      <c r="M100" s="15">
        <v>1000000</v>
      </c>
      <c r="N100" s="15">
        <v>1000000</v>
      </c>
      <c r="O100" s="15">
        <v>1000000</v>
      </c>
      <c r="P100" s="15">
        <v>1000000</v>
      </c>
      <c r="Q100" s="15">
        <v>1000000</v>
      </c>
      <c r="R100" s="15">
        <v>1000000</v>
      </c>
      <c r="S100" s="15">
        <v>1000000</v>
      </c>
      <c r="T100" s="15">
        <v>1000000</v>
      </c>
      <c r="U100" s="19">
        <f t="shared" si="26"/>
        <v>12000000</v>
      </c>
      <c r="V100" s="18">
        <v>0.52815719060326327</v>
      </c>
      <c r="W100" s="18">
        <v>0.51671912489082317</v>
      </c>
      <c r="X100" s="18">
        <v>0.50694039588118267</v>
      </c>
      <c r="Y100" s="18">
        <v>0.5195046059953492</v>
      </c>
      <c r="Z100" s="18">
        <v>0.53163961698515316</v>
      </c>
      <c r="AA100" s="18">
        <v>0.52909252842137522</v>
      </c>
      <c r="AB100" s="18">
        <v>0.52907094017564604</v>
      </c>
      <c r="AC100" s="18">
        <v>0.53252202102380752</v>
      </c>
      <c r="AD100" s="18">
        <v>0.52843703083563331</v>
      </c>
      <c r="AE100" s="18">
        <v>0.52862183928396222</v>
      </c>
      <c r="AF100" s="18">
        <v>0.5264343187860776</v>
      </c>
      <c r="AG100" s="18">
        <v>0.52902051568698083</v>
      </c>
      <c r="AH100" s="17"/>
      <c r="AI100" s="13">
        <f t="shared" si="14"/>
        <v>528157.19060326333</v>
      </c>
      <c r="AJ100" s="13">
        <f t="shared" si="15"/>
        <v>516719.12489082315</v>
      </c>
      <c r="AK100" s="13">
        <f t="shared" si="16"/>
        <v>506940.39588118269</v>
      </c>
      <c r="AL100" s="13">
        <f t="shared" si="17"/>
        <v>519504.60599534918</v>
      </c>
      <c r="AM100" s="13">
        <f t="shared" si="18"/>
        <v>531639.61698515317</v>
      </c>
      <c r="AN100" s="13">
        <f t="shared" si="19"/>
        <v>529092.5284213752</v>
      </c>
      <c r="AO100" s="13">
        <f t="shared" si="20"/>
        <v>529070.94017564598</v>
      </c>
      <c r="AP100" s="13">
        <f t="shared" si="21"/>
        <v>532522.02102380758</v>
      </c>
      <c r="AQ100" s="13">
        <f t="shared" si="22"/>
        <v>528437.03083563328</v>
      </c>
      <c r="AR100" s="13">
        <f t="shared" si="23"/>
        <v>528621.83928396227</v>
      </c>
      <c r="AS100" s="13">
        <f t="shared" si="24"/>
        <v>526434.31878607755</v>
      </c>
      <c r="AT100" s="13">
        <f t="shared" si="25"/>
        <v>529020.5156869808</v>
      </c>
    </row>
    <row r="101" spans="1:46" x14ac:dyDescent="0.3">
      <c r="A101" s="7" t="s">
        <v>167</v>
      </c>
      <c r="B101" s="7" t="s">
        <v>114</v>
      </c>
      <c r="C101" s="7">
        <v>2801</v>
      </c>
      <c r="D101" s="7" t="s">
        <v>247</v>
      </c>
      <c r="E101" s="7">
        <v>905</v>
      </c>
      <c r="F101" s="7" t="s">
        <v>226</v>
      </c>
      <c r="G101" s="7" t="s">
        <v>118</v>
      </c>
      <c r="H101" s="8" t="s">
        <v>274</v>
      </c>
      <c r="I101" s="15">
        <v>500000</v>
      </c>
      <c r="J101" s="15">
        <v>500000</v>
      </c>
      <c r="K101" s="15">
        <v>500000</v>
      </c>
      <c r="L101" s="15">
        <v>500000</v>
      </c>
      <c r="M101" s="15">
        <v>500000</v>
      </c>
      <c r="N101" s="15">
        <v>500000</v>
      </c>
      <c r="O101" s="15">
        <v>500000</v>
      </c>
      <c r="P101" s="15">
        <v>500000</v>
      </c>
      <c r="Q101" s="15">
        <v>500000</v>
      </c>
      <c r="R101" s="15">
        <v>500000</v>
      </c>
      <c r="S101" s="15">
        <v>500000</v>
      </c>
      <c r="T101" s="15">
        <v>500000</v>
      </c>
      <c r="U101" s="19">
        <f t="shared" si="26"/>
        <v>6000000</v>
      </c>
      <c r="V101" s="18">
        <v>0.52815719060326327</v>
      </c>
      <c r="W101" s="18">
        <v>0.51671912489082317</v>
      </c>
      <c r="X101" s="18">
        <v>0.50694039588118267</v>
      </c>
      <c r="Y101" s="18">
        <v>0.5195046059953492</v>
      </c>
      <c r="Z101" s="18">
        <v>0.53163961698515316</v>
      </c>
      <c r="AA101" s="18">
        <v>0.52909252842137522</v>
      </c>
      <c r="AB101" s="18">
        <v>0.52907094017564604</v>
      </c>
      <c r="AC101" s="18">
        <v>0.53252202102380752</v>
      </c>
      <c r="AD101" s="18">
        <v>0.52843703083563331</v>
      </c>
      <c r="AE101" s="18">
        <v>0.52862183928396222</v>
      </c>
      <c r="AF101" s="18">
        <v>0.5264343187860776</v>
      </c>
      <c r="AG101" s="18">
        <v>0.52902051568698083</v>
      </c>
      <c r="AH101" s="17"/>
      <c r="AI101" s="13">
        <f t="shared" si="14"/>
        <v>264078.59530163166</v>
      </c>
      <c r="AJ101" s="13">
        <f t="shared" si="15"/>
        <v>258359.56244541158</v>
      </c>
      <c r="AK101" s="13">
        <f t="shared" si="16"/>
        <v>253470.19794059134</v>
      </c>
      <c r="AL101" s="13">
        <f t="shared" si="17"/>
        <v>259752.30299767459</v>
      </c>
      <c r="AM101" s="13">
        <f t="shared" si="18"/>
        <v>265819.80849257659</v>
      </c>
      <c r="AN101" s="13">
        <f t="shared" si="19"/>
        <v>264546.2642106876</v>
      </c>
      <c r="AO101" s="13">
        <f t="shared" si="20"/>
        <v>264535.47008782299</v>
      </c>
      <c r="AP101" s="13">
        <f t="shared" si="21"/>
        <v>266261.01051190379</v>
      </c>
      <c r="AQ101" s="13">
        <f t="shared" si="22"/>
        <v>264218.51541781664</v>
      </c>
      <c r="AR101" s="13">
        <f t="shared" si="23"/>
        <v>264310.91964198113</v>
      </c>
      <c r="AS101" s="13">
        <f t="shared" si="24"/>
        <v>263217.15939303878</v>
      </c>
      <c r="AT101" s="13">
        <f t="shared" si="25"/>
        <v>264510.2578434904</v>
      </c>
    </row>
    <row r="102" spans="1:46" x14ac:dyDescent="0.3">
      <c r="A102" s="7" t="s">
        <v>167</v>
      </c>
      <c r="B102" s="7" t="s">
        <v>114</v>
      </c>
      <c r="C102" s="7">
        <v>2801</v>
      </c>
      <c r="D102" s="7" t="s">
        <v>8</v>
      </c>
      <c r="E102" s="7">
        <v>918</v>
      </c>
      <c r="F102" s="7" t="s">
        <v>227</v>
      </c>
      <c r="G102" s="7" t="s">
        <v>118</v>
      </c>
      <c r="H102" s="8" t="s">
        <v>113</v>
      </c>
      <c r="I102" s="15">
        <v>500000</v>
      </c>
      <c r="J102" s="15">
        <v>500000</v>
      </c>
      <c r="K102" s="15">
        <v>500000</v>
      </c>
      <c r="L102" s="15">
        <v>500000</v>
      </c>
      <c r="M102" s="15">
        <v>500000</v>
      </c>
      <c r="N102" s="15">
        <v>500000</v>
      </c>
      <c r="O102" s="15">
        <v>500000</v>
      </c>
      <c r="P102" s="15">
        <v>500000</v>
      </c>
      <c r="Q102" s="15">
        <v>500000</v>
      </c>
      <c r="R102" s="15">
        <v>500000</v>
      </c>
      <c r="S102" s="15">
        <v>500000</v>
      </c>
      <c r="T102" s="15">
        <v>500000</v>
      </c>
      <c r="U102" s="19">
        <f t="shared" si="26"/>
        <v>6000000</v>
      </c>
      <c r="V102" s="18">
        <v>0.52815719060326327</v>
      </c>
      <c r="W102" s="18">
        <v>0.51671912489082317</v>
      </c>
      <c r="X102" s="18">
        <v>0.50694039588118267</v>
      </c>
      <c r="Y102" s="18">
        <v>0.5195046059953492</v>
      </c>
      <c r="Z102" s="18">
        <v>0.53163961698515316</v>
      </c>
      <c r="AA102" s="18">
        <v>0.52909252842137522</v>
      </c>
      <c r="AB102" s="18">
        <v>0.52907094017564604</v>
      </c>
      <c r="AC102" s="18">
        <v>0.53252202102380752</v>
      </c>
      <c r="AD102" s="18">
        <v>0.52843703083563331</v>
      </c>
      <c r="AE102" s="18">
        <v>0.52862183928396222</v>
      </c>
      <c r="AF102" s="18">
        <v>0.5264343187860776</v>
      </c>
      <c r="AG102" s="18">
        <v>0.52902051568698083</v>
      </c>
      <c r="AH102" s="17"/>
      <c r="AI102" s="13">
        <f t="shared" si="14"/>
        <v>264078.59530163166</v>
      </c>
      <c r="AJ102" s="13">
        <f t="shared" si="15"/>
        <v>258359.56244541158</v>
      </c>
      <c r="AK102" s="13">
        <f t="shared" si="16"/>
        <v>253470.19794059134</v>
      </c>
      <c r="AL102" s="13">
        <f t="shared" si="17"/>
        <v>259752.30299767459</v>
      </c>
      <c r="AM102" s="13">
        <f t="shared" si="18"/>
        <v>265819.80849257659</v>
      </c>
      <c r="AN102" s="13">
        <f t="shared" si="19"/>
        <v>264546.2642106876</v>
      </c>
      <c r="AO102" s="13">
        <f t="shared" si="20"/>
        <v>264535.47008782299</v>
      </c>
      <c r="AP102" s="13">
        <f t="shared" si="21"/>
        <v>266261.01051190379</v>
      </c>
      <c r="AQ102" s="13">
        <f t="shared" si="22"/>
        <v>264218.51541781664</v>
      </c>
      <c r="AR102" s="13">
        <f t="shared" si="23"/>
        <v>264310.91964198113</v>
      </c>
      <c r="AS102" s="13">
        <f t="shared" si="24"/>
        <v>263217.15939303878</v>
      </c>
      <c r="AT102" s="13">
        <f t="shared" si="25"/>
        <v>264510.2578434904</v>
      </c>
    </row>
    <row r="103" spans="1:46" x14ac:dyDescent="0.3">
      <c r="A103" s="7" t="s">
        <v>167</v>
      </c>
      <c r="B103" s="7" t="s">
        <v>114</v>
      </c>
      <c r="C103" s="7">
        <v>2801</v>
      </c>
      <c r="D103" s="7" t="s">
        <v>247</v>
      </c>
      <c r="E103" s="7">
        <v>907</v>
      </c>
      <c r="F103" s="7" t="s">
        <v>228</v>
      </c>
      <c r="G103" s="7" t="s">
        <v>118</v>
      </c>
      <c r="H103" s="8" t="s">
        <v>275</v>
      </c>
      <c r="I103" s="15">
        <v>500000</v>
      </c>
      <c r="J103" s="15">
        <v>500000</v>
      </c>
      <c r="K103" s="15">
        <v>500000</v>
      </c>
      <c r="L103" s="15">
        <v>500000</v>
      </c>
      <c r="M103" s="15">
        <v>500000</v>
      </c>
      <c r="N103" s="15">
        <v>500000</v>
      </c>
      <c r="O103" s="15">
        <v>500000</v>
      </c>
      <c r="P103" s="15">
        <v>500000</v>
      </c>
      <c r="Q103" s="15">
        <v>500000</v>
      </c>
      <c r="R103" s="15">
        <v>500000</v>
      </c>
      <c r="S103" s="15">
        <v>500000</v>
      </c>
      <c r="T103" s="15">
        <v>500000</v>
      </c>
      <c r="U103" s="19">
        <f t="shared" si="26"/>
        <v>6000000</v>
      </c>
      <c r="V103" s="18">
        <v>0.52815719060326327</v>
      </c>
      <c r="W103" s="18">
        <v>0.51671912489082317</v>
      </c>
      <c r="X103" s="18">
        <v>0.50694039588118267</v>
      </c>
      <c r="Y103" s="18">
        <v>0.5195046059953492</v>
      </c>
      <c r="Z103" s="18">
        <v>0.53163961698515316</v>
      </c>
      <c r="AA103" s="18">
        <v>0.52909252842137522</v>
      </c>
      <c r="AB103" s="18">
        <v>0.52907094017564604</v>
      </c>
      <c r="AC103" s="18">
        <v>0.53252202102380752</v>
      </c>
      <c r="AD103" s="18">
        <v>0.52843703083563331</v>
      </c>
      <c r="AE103" s="18">
        <v>0.52862183928396222</v>
      </c>
      <c r="AF103" s="18">
        <v>0.5264343187860776</v>
      </c>
      <c r="AG103" s="18">
        <v>0.52902051568698083</v>
      </c>
      <c r="AH103" s="17"/>
      <c r="AI103" s="13">
        <f t="shared" si="14"/>
        <v>264078.59530163166</v>
      </c>
      <c r="AJ103" s="13">
        <f t="shared" si="15"/>
        <v>258359.56244541158</v>
      </c>
      <c r="AK103" s="13">
        <f t="shared" si="16"/>
        <v>253470.19794059134</v>
      </c>
      <c r="AL103" s="13">
        <f t="shared" si="17"/>
        <v>259752.30299767459</v>
      </c>
      <c r="AM103" s="13">
        <f t="shared" si="18"/>
        <v>265819.80849257659</v>
      </c>
      <c r="AN103" s="13">
        <f t="shared" si="19"/>
        <v>264546.2642106876</v>
      </c>
      <c r="AO103" s="13">
        <f t="shared" si="20"/>
        <v>264535.47008782299</v>
      </c>
      <c r="AP103" s="13">
        <f t="shared" si="21"/>
        <v>266261.01051190379</v>
      </c>
      <c r="AQ103" s="13">
        <f t="shared" si="22"/>
        <v>264218.51541781664</v>
      </c>
      <c r="AR103" s="13">
        <f t="shared" si="23"/>
        <v>264310.91964198113</v>
      </c>
      <c r="AS103" s="13">
        <f t="shared" si="24"/>
        <v>263217.15939303878</v>
      </c>
      <c r="AT103" s="13">
        <f t="shared" si="25"/>
        <v>264510.2578434904</v>
      </c>
    </row>
    <row r="104" spans="1:46" x14ac:dyDescent="0.3">
      <c r="A104" s="7" t="s">
        <v>167</v>
      </c>
      <c r="B104" s="7" t="s">
        <v>114</v>
      </c>
      <c r="C104" s="7">
        <v>2801</v>
      </c>
      <c r="D104" s="7" t="s">
        <v>247</v>
      </c>
      <c r="E104" s="7">
        <v>926</v>
      </c>
      <c r="F104" s="7">
        <v>370567</v>
      </c>
      <c r="G104" s="7" t="s">
        <v>118</v>
      </c>
      <c r="H104" s="8" t="s">
        <v>276</v>
      </c>
      <c r="I104" s="15">
        <v>1000000</v>
      </c>
      <c r="J104" s="15">
        <v>1000000</v>
      </c>
      <c r="K104" s="15">
        <v>1000000</v>
      </c>
      <c r="L104" s="15">
        <v>1000000</v>
      </c>
      <c r="M104" s="15">
        <v>1000000</v>
      </c>
      <c r="N104" s="15">
        <v>1000000</v>
      </c>
      <c r="O104" s="15">
        <v>1000000</v>
      </c>
      <c r="P104" s="15">
        <v>1000000</v>
      </c>
      <c r="Q104" s="15">
        <v>1000000</v>
      </c>
      <c r="R104" s="15">
        <v>1000000</v>
      </c>
      <c r="S104" s="15">
        <v>1000000</v>
      </c>
      <c r="T104" s="15">
        <v>1000000</v>
      </c>
      <c r="U104" s="19">
        <f t="shared" si="26"/>
        <v>12000000</v>
      </c>
      <c r="V104" s="18">
        <v>0.52815719060326327</v>
      </c>
      <c r="W104" s="18">
        <v>0.51671912489082317</v>
      </c>
      <c r="X104" s="18">
        <v>0.50694039588118267</v>
      </c>
      <c r="Y104" s="18">
        <v>0.5195046059953492</v>
      </c>
      <c r="Z104" s="18">
        <v>0.53163961698515316</v>
      </c>
      <c r="AA104" s="18">
        <v>0.52909252842137522</v>
      </c>
      <c r="AB104" s="18">
        <v>0.52907094017564604</v>
      </c>
      <c r="AC104" s="18">
        <v>0.53252202102380752</v>
      </c>
      <c r="AD104" s="18">
        <v>0.52843703083563331</v>
      </c>
      <c r="AE104" s="18">
        <v>0.52862183928396222</v>
      </c>
      <c r="AF104" s="18">
        <v>0.5264343187860776</v>
      </c>
      <c r="AG104" s="18">
        <v>0.52902051568698083</v>
      </c>
      <c r="AH104" s="17"/>
      <c r="AI104" s="13">
        <f t="shared" si="14"/>
        <v>528157.19060326333</v>
      </c>
      <c r="AJ104" s="13">
        <f t="shared" si="15"/>
        <v>516719.12489082315</v>
      </c>
      <c r="AK104" s="13">
        <f t="shared" si="16"/>
        <v>506940.39588118269</v>
      </c>
      <c r="AL104" s="13">
        <f t="shared" si="17"/>
        <v>519504.60599534918</v>
      </c>
      <c r="AM104" s="13">
        <f t="shared" si="18"/>
        <v>531639.61698515317</v>
      </c>
      <c r="AN104" s="13">
        <f t="shared" si="19"/>
        <v>529092.5284213752</v>
      </c>
      <c r="AO104" s="13">
        <f t="shared" si="20"/>
        <v>529070.94017564598</v>
      </c>
      <c r="AP104" s="13">
        <f t="shared" si="21"/>
        <v>532522.02102380758</v>
      </c>
      <c r="AQ104" s="13">
        <f t="shared" si="22"/>
        <v>528437.03083563328</v>
      </c>
      <c r="AR104" s="13">
        <f t="shared" si="23"/>
        <v>528621.83928396227</v>
      </c>
      <c r="AS104" s="13">
        <f t="shared" si="24"/>
        <v>526434.31878607755</v>
      </c>
      <c r="AT104" s="13">
        <f t="shared" si="25"/>
        <v>529020.5156869808</v>
      </c>
    </row>
    <row r="105" spans="1:46" x14ac:dyDescent="0.3">
      <c r="A105" s="7" t="s">
        <v>167</v>
      </c>
      <c r="B105" s="7" t="s">
        <v>114</v>
      </c>
      <c r="C105" s="7">
        <v>2801</v>
      </c>
      <c r="D105" s="7" t="s">
        <v>247</v>
      </c>
      <c r="E105" s="7">
        <v>907</v>
      </c>
      <c r="F105" s="7" t="s">
        <v>229</v>
      </c>
      <c r="G105" s="7" t="s">
        <v>118</v>
      </c>
      <c r="H105" s="8" t="s">
        <v>277</v>
      </c>
      <c r="I105" s="15">
        <v>200000</v>
      </c>
      <c r="J105" s="15">
        <v>200000</v>
      </c>
      <c r="K105" s="15">
        <v>200000</v>
      </c>
      <c r="L105" s="15">
        <v>200000</v>
      </c>
      <c r="M105" s="15">
        <v>200000</v>
      </c>
      <c r="N105" s="15">
        <v>200000</v>
      </c>
      <c r="O105" s="15">
        <v>200000</v>
      </c>
      <c r="P105" s="15">
        <v>200000</v>
      </c>
      <c r="Q105" s="15">
        <v>200000</v>
      </c>
      <c r="R105" s="15">
        <v>200000</v>
      </c>
      <c r="S105" s="15">
        <v>200000</v>
      </c>
      <c r="T105" s="15">
        <v>200000</v>
      </c>
      <c r="U105" s="19">
        <f t="shared" si="26"/>
        <v>2400000</v>
      </c>
      <c r="V105" s="18">
        <v>0.52815719060326327</v>
      </c>
      <c r="W105" s="18">
        <v>0.51671912489082317</v>
      </c>
      <c r="X105" s="18">
        <v>0.50694039588118267</v>
      </c>
      <c r="Y105" s="18">
        <v>0.5195046059953492</v>
      </c>
      <c r="Z105" s="18">
        <v>0.53163961698515316</v>
      </c>
      <c r="AA105" s="18">
        <v>0.52909252842137522</v>
      </c>
      <c r="AB105" s="18">
        <v>0.52907094017564604</v>
      </c>
      <c r="AC105" s="18">
        <v>0.53252202102380752</v>
      </c>
      <c r="AD105" s="18">
        <v>0.52843703083563331</v>
      </c>
      <c r="AE105" s="18">
        <v>0.52862183928396222</v>
      </c>
      <c r="AF105" s="18">
        <v>0.5264343187860776</v>
      </c>
      <c r="AG105" s="18">
        <v>0.52902051568698083</v>
      </c>
      <c r="AH105" s="17"/>
      <c r="AI105" s="13">
        <f t="shared" si="14"/>
        <v>105631.43812065266</v>
      </c>
      <c r="AJ105" s="13">
        <f t="shared" si="15"/>
        <v>103343.82497816463</v>
      </c>
      <c r="AK105" s="13">
        <f t="shared" si="16"/>
        <v>101388.07917623654</v>
      </c>
      <c r="AL105" s="13">
        <f t="shared" si="17"/>
        <v>103900.92119906984</v>
      </c>
      <c r="AM105" s="13">
        <f t="shared" si="18"/>
        <v>106327.92339703064</v>
      </c>
      <c r="AN105" s="13">
        <f t="shared" si="19"/>
        <v>105818.50568427505</v>
      </c>
      <c r="AO105" s="13">
        <f t="shared" si="20"/>
        <v>105814.18803512921</v>
      </c>
      <c r="AP105" s="13">
        <f t="shared" si="21"/>
        <v>106504.40420476151</v>
      </c>
      <c r="AQ105" s="13">
        <f t="shared" si="22"/>
        <v>105687.40616712667</v>
      </c>
      <c r="AR105" s="13">
        <f t="shared" si="23"/>
        <v>105724.36785679245</v>
      </c>
      <c r="AS105" s="13">
        <f t="shared" si="24"/>
        <v>105286.86375721553</v>
      </c>
      <c r="AT105" s="13">
        <f t="shared" si="25"/>
        <v>105804.10313739616</v>
      </c>
    </row>
    <row r="106" spans="1:46" x14ac:dyDescent="0.3">
      <c r="A106" s="7" t="s">
        <v>167</v>
      </c>
      <c r="B106" s="7" t="s">
        <v>114</v>
      </c>
      <c r="C106" s="7">
        <v>2801</v>
      </c>
      <c r="D106" s="7" t="s">
        <v>247</v>
      </c>
      <c r="E106" s="7">
        <v>907</v>
      </c>
      <c r="F106" s="7" t="s">
        <v>230</v>
      </c>
      <c r="G106" s="7" t="s">
        <v>118</v>
      </c>
      <c r="H106" s="8" t="s">
        <v>278</v>
      </c>
      <c r="I106" s="15">
        <v>200000</v>
      </c>
      <c r="J106" s="15">
        <v>200000</v>
      </c>
      <c r="K106" s="15">
        <v>200000</v>
      </c>
      <c r="L106" s="15">
        <v>200000</v>
      </c>
      <c r="M106" s="15">
        <v>200000</v>
      </c>
      <c r="N106" s="15">
        <v>200000</v>
      </c>
      <c r="O106" s="15">
        <v>200000</v>
      </c>
      <c r="P106" s="15">
        <v>200000</v>
      </c>
      <c r="Q106" s="15">
        <v>200000</v>
      </c>
      <c r="R106" s="15">
        <v>200000</v>
      </c>
      <c r="S106" s="15">
        <v>200000</v>
      </c>
      <c r="T106" s="15">
        <v>200000</v>
      </c>
      <c r="U106" s="19">
        <f t="shared" si="26"/>
        <v>2400000</v>
      </c>
      <c r="V106" s="18">
        <v>0.52815719060326327</v>
      </c>
      <c r="W106" s="18">
        <v>0.51671912489082317</v>
      </c>
      <c r="X106" s="18">
        <v>0.50694039588118267</v>
      </c>
      <c r="Y106" s="18">
        <v>0.5195046059953492</v>
      </c>
      <c r="Z106" s="18">
        <v>0.53163961698515316</v>
      </c>
      <c r="AA106" s="18">
        <v>0.52909252842137522</v>
      </c>
      <c r="AB106" s="18">
        <v>0.52907094017564604</v>
      </c>
      <c r="AC106" s="18">
        <v>0.53252202102380752</v>
      </c>
      <c r="AD106" s="18">
        <v>0.52843703083563331</v>
      </c>
      <c r="AE106" s="18">
        <v>0.52862183928396222</v>
      </c>
      <c r="AF106" s="18">
        <v>0.5264343187860776</v>
      </c>
      <c r="AG106" s="18">
        <v>0.52902051568698083</v>
      </c>
      <c r="AH106" s="17"/>
      <c r="AI106" s="13">
        <f t="shared" si="14"/>
        <v>105631.43812065266</v>
      </c>
      <c r="AJ106" s="13">
        <f t="shared" si="15"/>
        <v>103343.82497816463</v>
      </c>
      <c r="AK106" s="13">
        <f t="shared" si="16"/>
        <v>101388.07917623654</v>
      </c>
      <c r="AL106" s="13">
        <f t="shared" si="17"/>
        <v>103900.92119906984</v>
      </c>
      <c r="AM106" s="13">
        <f t="shared" si="18"/>
        <v>106327.92339703064</v>
      </c>
      <c r="AN106" s="13">
        <f t="shared" si="19"/>
        <v>105818.50568427505</v>
      </c>
      <c r="AO106" s="13">
        <f t="shared" si="20"/>
        <v>105814.18803512921</v>
      </c>
      <c r="AP106" s="13">
        <f t="shared" si="21"/>
        <v>106504.40420476151</v>
      </c>
      <c r="AQ106" s="13">
        <f t="shared" si="22"/>
        <v>105687.40616712667</v>
      </c>
      <c r="AR106" s="13">
        <f t="shared" si="23"/>
        <v>105724.36785679245</v>
      </c>
      <c r="AS106" s="13">
        <f t="shared" si="24"/>
        <v>105286.86375721553</v>
      </c>
      <c r="AT106" s="13">
        <f t="shared" si="25"/>
        <v>105804.10313739616</v>
      </c>
    </row>
    <row r="107" spans="1:46" x14ac:dyDescent="0.3">
      <c r="A107" s="7" t="s">
        <v>167</v>
      </c>
      <c r="B107" s="7" t="s">
        <v>114</v>
      </c>
      <c r="C107" s="7">
        <v>2801</v>
      </c>
      <c r="D107" s="7" t="s">
        <v>247</v>
      </c>
      <c r="E107" s="7">
        <v>905</v>
      </c>
      <c r="F107" s="7" t="s">
        <v>231</v>
      </c>
      <c r="G107" s="7" t="s">
        <v>118</v>
      </c>
      <c r="H107" s="8" t="s">
        <v>279</v>
      </c>
      <c r="I107" s="15">
        <v>100000</v>
      </c>
      <c r="J107" s="15">
        <v>100000</v>
      </c>
      <c r="K107" s="15">
        <v>100000</v>
      </c>
      <c r="L107" s="15">
        <v>100000</v>
      </c>
      <c r="M107" s="15">
        <v>100000</v>
      </c>
      <c r="N107" s="15">
        <v>100000</v>
      </c>
      <c r="O107" s="15">
        <v>100000</v>
      </c>
      <c r="P107" s="15">
        <v>100000</v>
      </c>
      <c r="Q107" s="15">
        <v>100000</v>
      </c>
      <c r="R107" s="15">
        <v>100000</v>
      </c>
      <c r="S107" s="15">
        <v>100000</v>
      </c>
      <c r="T107" s="15">
        <v>100000</v>
      </c>
      <c r="U107" s="19">
        <f t="shared" si="26"/>
        <v>1200000</v>
      </c>
      <c r="V107" s="18">
        <v>0.52815719060326327</v>
      </c>
      <c r="W107" s="18">
        <v>0.51671912489082317</v>
      </c>
      <c r="X107" s="18">
        <v>0.50694039588118267</v>
      </c>
      <c r="Y107" s="18">
        <v>0.5195046059953492</v>
      </c>
      <c r="Z107" s="18">
        <v>0.53163961698515316</v>
      </c>
      <c r="AA107" s="18">
        <v>0.52909252842137522</v>
      </c>
      <c r="AB107" s="18">
        <v>0.52907094017564604</v>
      </c>
      <c r="AC107" s="18">
        <v>0.53252202102380752</v>
      </c>
      <c r="AD107" s="18">
        <v>0.52843703083563331</v>
      </c>
      <c r="AE107" s="18">
        <v>0.52862183928396222</v>
      </c>
      <c r="AF107" s="18">
        <v>0.5264343187860776</v>
      </c>
      <c r="AG107" s="18">
        <v>0.52902051568698083</v>
      </c>
      <c r="AH107" s="17"/>
      <c r="AI107" s="13">
        <f t="shared" si="14"/>
        <v>52815.71906032633</v>
      </c>
      <c r="AJ107" s="13">
        <f t="shared" si="15"/>
        <v>51671.912489082315</v>
      </c>
      <c r="AK107" s="13">
        <f t="shared" si="16"/>
        <v>50694.03958811827</v>
      </c>
      <c r="AL107" s="13">
        <f t="shared" si="17"/>
        <v>51950.460599534919</v>
      </c>
      <c r="AM107" s="13">
        <f t="shared" si="18"/>
        <v>53163.961698515319</v>
      </c>
      <c r="AN107" s="13">
        <f t="shared" si="19"/>
        <v>52909.252842137525</v>
      </c>
      <c r="AO107" s="13">
        <f t="shared" si="20"/>
        <v>52907.094017564603</v>
      </c>
      <c r="AP107" s="13">
        <f t="shared" si="21"/>
        <v>53252.202102380754</v>
      </c>
      <c r="AQ107" s="13">
        <f t="shared" si="22"/>
        <v>52843.703083563334</v>
      </c>
      <c r="AR107" s="13">
        <f t="shared" si="23"/>
        <v>52862.183928396225</v>
      </c>
      <c r="AS107" s="13">
        <f t="shared" si="24"/>
        <v>52643.431878607764</v>
      </c>
      <c r="AT107" s="13">
        <f t="shared" si="25"/>
        <v>52902.05156869808</v>
      </c>
    </row>
    <row r="108" spans="1:46" x14ac:dyDescent="0.3">
      <c r="A108" s="7" t="s">
        <v>167</v>
      </c>
      <c r="B108" s="7" t="s">
        <v>114</v>
      </c>
      <c r="C108" s="7">
        <v>2801</v>
      </c>
      <c r="D108" s="7" t="s">
        <v>247</v>
      </c>
      <c r="E108" s="7">
        <v>905</v>
      </c>
      <c r="F108" s="7" t="s">
        <v>232</v>
      </c>
      <c r="G108" s="7" t="s">
        <v>118</v>
      </c>
      <c r="H108" s="8" t="s">
        <v>280</v>
      </c>
      <c r="I108" s="15">
        <v>100000</v>
      </c>
      <c r="J108" s="15">
        <v>100000</v>
      </c>
      <c r="K108" s="15">
        <v>100000</v>
      </c>
      <c r="L108" s="15">
        <v>100000</v>
      </c>
      <c r="M108" s="15">
        <v>100000</v>
      </c>
      <c r="N108" s="15">
        <v>100000</v>
      </c>
      <c r="O108" s="15">
        <v>100000</v>
      </c>
      <c r="P108" s="15">
        <v>100000</v>
      </c>
      <c r="Q108" s="15">
        <v>100000</v>
      </c>
      <c r="R108" s="15">
        <v>100000</v>
      </c>
      <c r="S108" s="15">
        <v>100000</v>
      </c>
      <c r="T108" s="15">
        <v>100000</v>
      </c>
      <c r="U108" s="19">
        <f t="shared" si="26"/>
        <v>1200000</v>
      </c>
      <c r="V108" s="18">
        <v>0.52815719060326327</v>
      </c>
      <c r="W108" s="18">
        <v>0.51671912489082317</v>
      </c>
      <c r="X108" s="18">
        <v>0.50694039588118267</v>
      </c>
      <c r="Y108" s="18">
        <v>0.5195046059953492</v>
      </c>
      <c r="Z108" s="18">
        <v>0.53163961698515316</v>
      </c>
      <c r="AA108" s="18">
        <v>0.52909252842137522</v>
      </c>
      <c r="AB108" s="18">
        <v>0.52907094017564604</v>
      </c>
      <c r="AC108" s="18">
        <v>0.53252202102380752</v>
      </c>
      <c r="AD108" s="18">
        <v>0.52843703083563331</v>
      </c>
      <c r="AE108" s="18">
        <v>0.52862183928396222</v>
      </c>
      <c r="AF108" s="18">
        <v>0.5264343187860776</v>
      </c>
      <c r="AG108" s="18">
        <v>0.52902051568698083</v>
      </c>
      <c r="AH108" s="17"/>
      <c r="AI108" s="13">
        <f t="shared" si="14"/>
        <v>52815.71906032633</v>
      </c>
      <c r="AJ108" s="13">
        <f t="shared" si="15"/>
        <v>51671.912489082315</v>
      </c>
      <c r="AK108" s="13">
        <f t="shared" si="16"/>
        <v>50694.03958811827</v>
      </c>
      <c r="AL108" s="13">
        <f t="shared" si="17"/>
        <v>51950.460599534919</v>
      </c>
      <c r="AM108" s="13">
        <f t="shared" si="18"/>
        <v>53163.961698515319</v>
      </c>
      <c r="AN108" s="13">
        <f t="shared" si="19"/>
        <v>52909.252842137525</v>
      </c>
      <c r="AO108" s="13">
        <f t="shared" si="20"/>
        <v>52907.094017564603</v>
      </c>
      <c r="AP108" s="13">
        <f t="shared" si="21"/>
        <v>53252.202102380754</v>
      </c>
      <c r="AQ108" s="13">
        <f t="shared" si="22"/>
        <v>52843.703083563334</v>
      </c>
      <c r="AR108" s="13">
        <f t="shared" si="23"/>
        <v>52862.183928396225</v>
      </c>
      <c r="AS108" s="13">
        <f t="shared" si="24"/>
        <v>52643.431878607764</v>
      </c>
      <c r="AT108" s="13">
        <f t="shared" si="25"/>
        <v>52902.05156869808</v>
      </c>
    </row>
    <row r="109" spans="1:46" x14ac:dyDescent="0.3">
      <c r="A109" s="7" t="s">
        <v>167</v>
      </c>
      <c r="B109" s="7" t="s">
        <v>121</v>
      </c>
      <c r="C109" s="16">
        <v>2802</v>
      </c>
      <c r="D109" s="7" t="s">
        <v>10</v>
      </c>
      <c r="E109" s="7">
        <v>908</v>
      </c>
      <c r="F109" s="7" t="s">
        <v>10</v>
      </c>
      <c r="G109" s="7"/>
      <c r="H109" s="8" t="s">
        <v>11</v>
      </c>
      <c r="I109" s="15">
        <v>341000000</v>
      </c>
      <c r="J109" s="15">
        <v>183000000</v>
      </c>
      <c r="K109" s="15">
        <v>244000000</v>
      </c>
      <c r="L109" s="15">
        <v>195000000</v>
      </c>
      <c r="M109" s="15">
        <v>187000000</v>
      </c>
      <c r="N109" s="15">
        <v>259000000</v>
      </c>
      <c r="O109" s="15">
        <v>157000000</v>
      </c>
      <c r="P109" s="15">
        <v>363000000</v>
      </c>
      <c r="Q109" s="15">
        <v>190000000</v>
      </c>
      <c r="R109" s="15">
        <v>321000000</v>
      </c>
      <c r="S109" s="15">
        <v>252000000</v>
      </c>
      <c r="T109" s="15">
        <v>287000000</v>
      </c>
      <c r="U109" s="17"/>
      <c r="V109" s="18">
        <v>0.43547159707453587</v>
      </c>
      <c r="W109" s="18">
        <v>0.44933289089224859</v>
      </c>
      <c r="X109" s="18">
        <v>0.46233485303852423</v>
      </c>
      <c r="Y109" s="18">
        <v>0.46869169102663288</v>
      </c>
      <c r="Z109" s="18">
        <v>0.46281233998408899</v>
      </c>
      <c r="AA109" s="18">
        <v>0.45536852277490469</v>
      </c>
      <c r="AB109" s="18">
        <v>0.46648777148868059</v>
      </c>
      <c r="AC109" s="18">
        <v>0.42343106717571533</v>
      </c>
      <c r="AD109" s="18">
        <v>0.45623888586337114</v>
      </c>
      <c r="AE109" s="18">
        <v>0.45103209403510658</v>
      </c>
      <c r="AF109" s="18">
        <v>0.45928077217244179</v>
      </c>
      <c r="AG109" s="18">
        <v>0.45289290381403791</v>
      </c>
      <c r="AH109" s="17"/>
      <c r="AI109" s="13">
        <f t="shared" si="14"/>
        <v>148495814.60241672</v>
      </c>
      <c r="AJ109" s="13">
        <f t="shared" si="15"/>
        <v>82227919.03328149</v>
      </c>
      <c r="AK109" s="13">
        <f t="shared" si="16"/>
        <v>112809704.14139991</v>
      </c>
      <c r="AL109" s="13">
        <f t="shared" si="17"/>
        <v>91394879.750193417</v>
      </c>
      <c r="AM109" s="13">
        <f t="shared" si="18"/>
        <v>86545907.577024639</v>
      </c>
      <c r="AN109" s="13">
        <f t="shared" si="19"/>
        <v>117940447.39870031</v>
      </c>
      <c r="AO109" s="13">
        <f t="shared" si="20"/>
        <v>73238580.123722851</v>
      </c>
      <c r="AP109" s="13">
        <f t="shared" si="21"/>
        <v>153705477.38478467</v>
      </c>
      <c r="AQ109" s="13">
        <f t="shared" si="22"/>
        <v>86685388.314040512</v>
      </c>
      <c r="AR109" s="13">
        <f t="shared" si="23"/>
        <v>144781302.18526921</v>
      </c>
      <c r="AS109" s="13">
        <f t="shared" si="24"/>
        <v>115738754.58745533</v>
      </c>
      <c r="AT109" s="13">
        <f t="shared" si="25"/>
        <v>129980263.39462888</v>
      </c>
    </row>
    <row r="110" spans="1:46" x14ac:dyDescent="0.3">
      <c r="A110" s="7" t="s">
        <v>167</v>
      </c>
      <c r="B110" s="7" t="s">
        <v>121</v>
      </c>
      <c r="C110" s="16">
        <v>2802</v>
      </c>
      <c r="D110" s="7" t="s">
        <v>0</v>
      </c>
      <c r="E110" s="7">
        <v>908</v>
      </c>
      <c r="F110" s="7" t="s">
        <v>0</v>
      </c>
      <c r="G110" s="7"/>
      <c r="H110" s="8" t="s">
        <v>1</v>
      </c>
      <c r="I110" s="15">
        <v>112000000</v>
      </c>
      <c r="J110" s="15">
        <v>73000000</v>
      </c>
      <c r="K110" s="15">
        <v>104000000</v>
      </c>
      <c r="L110" s="15">
        <v>94000000</v>
      </c>
      <c r="M110" s="15">
        <v>67000000</v>
      </c>
      <c r="N110" s="15">
        <v>101000000</v>
      </c>
      <c r="O110" s="15">
        <v>62000000</v>
      </c>
      <c r="P110" s="15">
        <v>125000000</v>
      </c>
      <c r="Q110" s="15">
        <v>72000000</v>
      </c>
      <c r="R110" s="15">
        <v>94000000</v>
      </c>
      <c r="S110" s="15">
        <v>88000000</v>
      </c>
      <c r="T110" s="15">
        <v>109000000</v>
      </c>
      <c r="U110" s="17"/>
      <c r="V110" s="18">
        <v>0.43547159707453587</v>
      </c>
      <c r="W110" s="18">
        <v>0.44933289089224859</v>
      </c>
      <c r="X110" s="18">
        <v>0.46233485303852423</v>
      </c>
      <c r="Y110" s="18">
        <v>0.46869169102663288</v>
      </c>
      <c r="Z110" s="18">
        <v>0.46281233998408899</v>
      </c>
      <c r="AA110" s="18">
        <v>0.45536852277490469</v>
      </c>
      <c r="AB110" s="18">
        <v>0.46648777148868059</v>
      </c>
      <c r="AC110" s="18">
        <v>0.42343106717571533</v>
      </c>
      <c r="AD110" s="18">
        <v>0.45623888586337114</v>
      </c>
      <c r="AE110" s="18">
        <v>0.45103209403510658</v>
      </c>
      <c r="AF110" s="18">
        <v>0.45928077217244179</v>
      </c>
      <c r="AG110" s="18">
        <v>0.45289290381403791</v>
      </c>
      <c r="AH110" s="17"/>
      <c r="AI110" s="13">
        <f t="shared" si="14"/>
        <v>48772818.872348018</v>
      </c>
      <c r="AJ110" s="13">
        <f t="shared" si="15"/>
        <v>32801301.035134148</v>
      </c>
      <c r="AK110" s="13">
        <f t="shared" si="16"/>
        <v>48082824.716006517</v>
      </c>
      <c r="AL110" s="13">
        <f t="shared" si="17"/>
        <v>44057018.956503488</v>
      </c>
      <c r="AM110" s="13">
        <f t="shared" si="18"/>
        <v>31008426.778933961</v>
      </c>
      <c r="AN110" s="13">
        <f t="shared" si="19"/>
        <v>45992220.800265372</v>
      </c>
      <c r="AO110" s="13">
        <f t="shared" si="20"/>
        <v>28922241.832298197</v>
      </c>
      <c r="AP110" s="13">
        <f t="shared" si="21"/>
        <v>52928883.396964416</v>
      </c>
      <c r="AQ110" s="13">
        <f t="shared" si="22"/>
        <v>32849199.782162722</v>
      </c>
      <c r="AR110" s="13">
        <f t="shared" si="23"/>
        <v>42397016.839300022</v>
      </c>
      <c r="AS110" s="13">
        <f t="shared" si="24"/>
        <v>40416707.951174878</v>
      </c>
      <c r="AT110" s="13">
        <f t="shared" si="25"/>
        <v>49365326.515730135</v>
      </c>
    </row>
    <row r="111" spans="1:46" x14ac:dyDescent="0.3">
      <c r="A111" s="7" t="s">
        <v>167</v>
      </c>
      <c r="B111" s="7" t="s">
        <v>121</v>
      </c>
      <c r="C111" s="16">
        <v>2802</v>
      </c>
      <c r="D111" s="7" t="s">
        <v>2</v>
      </c>
      <c r="E111" s="7">
        <v>908</v>
      </c>
      <c r="F111" s="7" t="s">
        <v>2</v>
      </c>
      <c r="G111" s="7"/>
      <c r="H111" s="8" t="s">
        <v>119</v>
      </c>
      <c r="I111" s="15">
        <v>5000000</v>
      </c>
      <c r="J111" s="15">
        <v>4500000</v>
      </c>
      <c r="K111" s="15">
        <v>4500000</v>
      </c>
      <c r="L111" s="15">
        <v>4500000</v>
      </c>
      <c r="M111" s="15">
        <v>4500000</v>
      </c>
      <c r="N111" s="15">
        <v>4500000</v>
      </c>
      <c r="O111" s="15">
        <v>4500000</v>
      </c>
      <c r="P111" s="15">
        <v>5000000</v>
      </c>
      <c r="Q111" s="15">
        <v>4500000</v>
      </c>
      <c r="R111" s="15">
        <v>4500000</v>
      </c>
      <c r="S111" s="15">
        <v>4500000</v>
      </c>
      <c r="T111" s="15">
        <v>4500000</v>
      </c>
      <c r="U111" s="17"/>
      <c r="V111" s="18">
        <v>0.43547159707453587</v>
      </c>
      <c r="W111" s="18">
        <v>0.44933289089224859</v>
      </c>
      <c r="X111" s="18">
        <v>0.46233485303852423</v>
      </c>
      <c r="Y111" s="18">
        <v>0.46869169102663288</v>
      </c>
      <c r="Z111" s="18">
        <v>0.46281233998408899</v>
      </c>
      <c r="AA111" s="18">
        <v>0.45536852277490469</v>
      </c>
      <c r="AB111" s="18">
        <v>0.46648777148868059</v>
      </c>
      <c r="AC111" s="18">
        <v>0.42343106717571533</v>
      </c>
      <c r="AD111" s="18">
        <v>0.45623888586337114</v>
      </c>
      <c r="AE111" s="18">
        <v>0.45103209403510658</v>
      </c>
      <c r="AF111" s="18">
        <v>0.45928077217244179</v>
      </c>
      <c r="AG111" s="18">
        <v>0.45289290381403791</v>
      </c>
      <c r="AH111" s="17"/>
      <c r="AI111" s="13">
        <f t="shared" si="14"/>
        <v>2177357.9853726793</v>
      </c>
      <c r="AJ111" s="13">
        <f t="shared" si="15"/>
        <v>2021998.0090151187</v>
      </c>
      <c r="AK111" s="13">
        <f t="shared" si="16"/>
        <v>2080506.838673359</v>
      </c>
      <c r="AL111" s="13">
        <f t="shared" si="17"/>
        <v>2109112.609619848</v>
      </c>
      <c r="AM111" s="13">
        <f t="shared" si="18"/>
        <v>2082655.5299284004</v>
      </c>
      <c r="AN111" s="13">
        <f t="shared" si="19"/>
        <v>2049158.3524870712</v>
      </c>
      <c r="AO111" s="13">
        <f t="shared" si="20"/>
        <v>2099194.9716990627</v>
      </c>
      <c r="AP111" s="13">
        <f t="shared" si="21"/>
        <v>2117155.3358785766</v>
      </c>
      <c r="AQ111" s="13">
        <f t="shared" si="22"/>
        <v>2053074.9863851701</v>
      </c>
      <c r="AR111" s="13">
        <f t="shared" si="23"/>
        <v>2029644.4231579795</v>
      </c>
      <c r="AS111" s="13">
        <f t="shared" si="24"/>
        <v>2066763.4747759881</v>
      </c>
      <c r="AT111" s="13">
        <f t="shared" si="25"/>
        <v>2038018.0671631705</v>
      </c>
    </row>
    <row r="112" spans="1:46" x14ac:dyDescent="0.3">
      <c r="A112" s="7" t="s">
        <v>167</v>
      </c>
      <c r="B112" s="7" t="s">
        <v>121</v>
      </c>
      <c r="C112" s="16">
        <v>2802</v>
      </c>
      <c r="D112" s="6" t="s">
        <v>140</v>
      </c>
      <c r="E112" s="7">
        <v>908</v>
      </c>
      <c r="F112" s="6" t="s">
        <v>140</v>
      </c>
      <c r="G112" s="7"/>
      <c r="H112" s="8" t="s">
        <v>122</v>
      </c>
      <c r="I112" s="15">
        <v>21000000</v>
      </c>
      <c r="J112" s="15">
        <v>17000000</v>
      </c>
      <c r="K112" s="15">
        <v>17000000</v>
      </c>
      <c r="L112" s="15">
        <v>17000000</v>
      </c>
      <c r="M112" s="15">
        <v>17000000</v>
      </c>
      <c r="N112" s="15">
        <v>22000000</v>
      </c>
      <c r="O112" s="15">
        <v>17000000</v>
      </c>
      <c r="P112" s="15">
        <v>21000000</v>
      </c>
      <c r="Q112" s="15">
        <v>17000000</v>
      </c>
      <c r="R112" s="15">
        <v>20000000</v>
      </c>
      <c r="S112" s="15">
        <v>17000000</v>
      </c>
      <c r="T112" s="15">
        <v>20000000</v>
      </c>
      <c r="U112" s="17"/>
      <c r="V112" s="18">
        <v>0.43547159707453587</v>
      </c>
      <c r="W112" s="18">
        <v>0.44933289089224859</v>
      </c>
      <c r="X112" s="18">
        <v>0.46233485303852423</v>
      </c>
      <c r="Y112" s="18">
        <v>0.46869169102663288</v>
      </c>
      <c r="Z112" s="18">
        <v>0.46281233998408899</v>
      </c>
      <c r="AA112" s="18">
        <v>0.45536852277490469</v>
      </c>
      <c r="AB112" s="18">
        <v>0.46648777148868059</v>
      </c>
      <c r="AC112" s="18">
        <v>0.42343106717571533</v>
      </c>
      <c r="AD112" s="18">
        <v>0.45623888586337114</v>
      </c>
      <c r="AE112" s="18">
        <v>0.45103209403510658</v>
      </c>
      <c r="AF112" s="18">
        <v>0.45928077217244179</v>
      </c>
      <c r="AG112" s="18">
        <v>0.45289290381403791</v>
      </c>
      <c r="AH112" s="17"/>
      <c r="AI112" s="13">
        <f t="shared" si="14"/>
        <v>9144903.5385652538</v>
      </c>
      <c r="AJ112" s="13">
        <f t="shared" si="15"/>
        <v>7638659.1451682262</v>
      </c>
      <c r="AK112" s="13">
        <f t="shared" si="16"/>
        <v>7859692.5016549118</v>
      </c>
      <c r="AL112" s="13">
        <f t="shared" si="17"/>
        <v>7967758.7474527592</v>
      </c>
      <c r="AM112" s="13">
        <f t="shared" si="18"/>
        <v>7867809.7797295125</v>
      </c>
      <c r="AN112" s="13">
        <f t="shared" si="19"/>
        <v>10018107.501047904</v>
      </c>
      <c r="AO112" s="13">
        <f t="shared" si="20"/>
        <v>7930292.1153075704</v>
      </c>
      <c r="AP112" s="13">
        <f t="shared" si="21"/>
        <v>8892052.4106900226</v>
      </c>
      <c r="AQ112" s="13">
        <f t="shared" si="22"/>
        <v>7756061.0596773094</v>
      </c>
      <c r="AR112" s="13">
        <f t="shared" si="23"/>
        <v>9020641.8807021324</v>
      </c>
      <c r="AS112" s="13">
        <f t="shared" si="24"/>
        <v>7807773.1269315099</v>
      </c>
      <c r="AT112" s="13">
        <f t="shared" si="25"/>
        <v>9057858.0762807578</v>
      </c>
    </row>
    <row r="113" spans="1:46" x14ac:dyDescent="0.3">
      <c r="A113" s="7" t="s">
        <v>167</v>
      </c>
      <c r="B113" s="7" t="s">
        <v>121</v>
      </c>
      <c r="C113" s="16">
        <v>2802</v>
      </c>
      <c r="D113" s="6" t="s">
        <v>123</v>
      </c>
      <c r="E113" s="7">
        <v>909</v>
      </c>
      <c r="F113" s="6" t="s">
        <v>123</v>
      </c>
      <c r="G113" s="7"/>
      <c r="H113" s="8" t="s">
        <v>120</v>
      </c>
      <c r="I113" s="15">
        <v>71000000</v>
      </c>
      <c r="J113" s="15">
        <v>53000000</v>
      </c>
      <c r="K113" s="15">
        <v>69000000</v>
      </c>
      <c r="L113" s="15">
        <v>54000000</v>
      </c>
      <c r="M113" s="15">
        <v>52000000</v>
      </c>
      <c r="N113" s="15">
        <v>69000000</v>
      </c>
      <c r="O113" s="15">
        <v>49000000</v>
      </c>
      <c r="P113" s="15">
        <v>81000000</v>
      </c>
      <c r="Q113" s="15">
        <v>53000000</v>
      </c>
      <c r="R113" s="15">
        <v>69000000</v>
      </c>
      <c r="S113" s="15">
        <v>53000000</v>
      </c>
      <c r="T113" s="15">
        <v>66000000</v>
      </c>
      <c r="U113" s="17"/>
      <c r="V113" s="18">
        <v>0.43547159707453587</v>
      </c>
      <c r="W113" s="18">
        <v>0.44933289089224859</v>
      </c>
      <c r="X113" s="18">
        <v>0.46233485303852423</v>
      </c>
      <c r="Y113" s="18">
        <v>0.46869169102663288</v>
      </c>
      <c r="Z113" s="18">
        <v>0.46281233998408899</v>
      </c>
      <c r="AA113" s="18">
        <v>0.45536852277490469</v>
      </c>
      <c r="AB113" s="18">
        <v>0.46648777148868059</v>
      </c>
      <c r="AC113" s="18">
        <v>0.42343106717571533</v>
      </c>
      <c r="AD113" s="18">
        <v>0.45623888586337114</v>
      </c>
      <c r="AE113" s="18">
        <v>0.45103209403510658</v>
      </c>
      <c r="AF113" s="18">
        <v>0.45928077217244179</v>
      </c>
      <c r="AG113" s="18">
        <v>0.45289290381403791</v>
      </c>
      <c r="AH113" s="17"/>
      <c r="AI113" s="13">
        <f t="shared" si="14"/>
        <v>30918483.392292045</v>
      </c>
      <c r="AJ113" s="13">
        <f t="shared" si="15"/>
        <v>23814643.217289176</v>
      </c>
      <c r="AK113" s="13">
        <f t="shared" si="16"/>
        <v>31901104.85965817</v>
      </c>
      <c r="AL113" s="13">
        <f t="shared" si="17"/>
        <v>25309351.315438177</v>
      </c>
      <c r="AM113" s="13">
        <f t="shared" si="18"/>
        <v>24066241.679172628</v>
      </c>
      <c r="AN113" s="13">
        <f t="shared" si="19"/>
        <v>31420428.071468424</v>
      </c>
      <c r="AO113" s="13">
        <f t="shared" si="20"/>
        <v>22857900.802945349</v>
      </c>
      <c r="AP113" s="13">
        <f t="shared" si="21"/>
        <v>34297916.441232942</v>
      </c>
      <c r="AQ113" s="13">
        <f t="shared" si="22"/>
        <v>24180660.95075867</v>
      </c>
      <c r="AR113" s="13">
        <f t="shared" si="23"/>
        <v>31121214.488422353</v>
      </c>
      <c r="AS113" s="13">
        <f t="shared" si="24"/>
        <v>24341880.925139416</v>
      </c>
      <c r="AT113" s="13">
        <f t="shared" si="25"/>
        <v>29890931.651726503</v>
      </c>
    </row>
    <row r="114" spans="1:46" x14ac:dyDescent="0.3">
      <c r="A114" s="7" t="s">
        <v>167</v>
      </c>
      <c r="B114" s="7" t="s">
        <v>121</v>
      </c>
      <c r="C114" s="16">
        <v>2802</v>
      </c>
      <c r="D114" s="7" t="s">
        <v>16</v>
      </c>
      <c r="E114" s="7">
        <v>909</v>
      </c>
      <c r="F114" s="7" t="s">
        <v>16</v>
      </c>
      <c r="G114" s="7"/>
      <c r="H114" s="8" t="s">
        <v>17</v>
      </c>
      <c r="I114" s="15">
        <v>58000000</v>
      </c>
      <c r="J114" s="15">
        <v>39000000</v>
      </c>
      <c r="K114" s="15">
        <v>35000000</v>
      </c>
      <c r="L114" s="15">
        <v>35000000</v>
      </c>
      <c r="M114" s="15">
        <v>62000000</v>
      </c>
      <c r="N114" s="15">
        <v>39000000</v>
      </c>
      <c r="O114" s="15">
        <v>42000000</v>
      </c>
      <c r="P114" s="15">
        <v>56000000</v>
      </c>
      <c r="Q114" s="15">
        <v>46000000</v>
      </c>
      <c r="R114" s="15">
        <v>62000000</v>
      </c>
      <c r="S114" s="15">
        <v>47000000</v>
      </c>
      <c r="T114" s="15">
        <v>60000000</v>
      </c>
      <c r="U114" s="17"/>
      <c r="V114" s="18">
        <v>0.43547159707453587</v>
      </c>
      <c r="W114" s="18">
        <v>0.44933289089224859</v>
      </c>
      <c r="X114" s="18">
        <v>0.46233485303852423</v>
      </c>
      <c r="Y114" s="18">
        <v>0.46869169102663288</v>
      </c>
      <c r="Z114" s="18">
        <v>0.46281233998408899</v>
      </c>
      <c r="AA114" s="18">
        <v>0.45536852277490469</v>
      </c>
      <c r="AB114" s="18">
        <v>0.46648777148868059</v>
      </c>
      <c r="AC114" s="18">
        <v>0.42343106717571533</v>
      </c>
      <c r="AD114" s="18">
        <v>0.45623888586337114</v>
      </c>
      <c r="AE114" s="18">
        <v>0.45103209403510658</v>
      </c>
      <c r="AF114" s="18">
        <v>0.45928077217244179</v>
      </c>
      <c r="AG114" s="18">
        <v>0.45289290381403791</v>
      </c>
      <c r="AH114" s="17"/>
      <c r="AI114" s="13">
        <f t="shared" si="14"/>
        <v>25257352.630323078</v>
      </c>
      <c r="AJ114" s="13">
        <f t="shared" si="15"/>
        <v>17523982.744797695</v>
      </c>
      <c r="AK114" s="13">
        <f t="shared" si="16"/>
        <v>16181719.856348349</v>
      </c>
      <c r="AL114" s="13">
        <f t="shared" si="17"/>
        <v>16404209.18593215</v>
      </c>
      <c r="AM114" s="13">
        <f t="shared" si="18"/>
        <v>28694365.079013519</v>
      </c>
      <c r="AN114" s="13">
        <f t="shared" si="19"/>
        <v>17759372.388221283</v>
      </c>
      <c r="AO114" s="13">
        <f t="shared" si="20"/>
        <v>19592486.402524583</v>
      </c>
      <c r="AP114" s="13">
        <f t="shared" si="21"/>
        <v>23712139.761840057</v>
      </c>
      <c r="AQ114" s="13">
        <f t="shared" si="22"/>
        <v>20986988.749715071</v>
      </c>
      <c r="AR114" s="13">
        <f t="shared" si="23"/>
        <v>27963989.830176607</v>
      </c>
      <c r="AS114" s="13">
        <f t="shared" si="24"/>
        <v>21586196.292104766</v>
      </c>
      <c r="AT114" s="13">
        <f t="shared" si="25"/>
        <v>27173574.228842273</v>
      </c>
    </row>
    <row r="115" spans="1:46" x14ac:dyDescent="0.3">
      <c r="A115" s="7" t="s">
        <v>167</v>
      </c>
      <c r="B115" s="7" t="s">
        <v>121</v>
      </c>
      <c r="C115" s="16">
        <v>2802</v>
      </c>
      <c r="D115" s="7" t="s">
        <v>4</v>
      </c>
      <c r="E115" s="7">
        <v>909</v>
      </c>
      <c r="F115" s="7" t="s">
        <v>4</v>
      </c>
      <c r="G115" s="7"/>
      <c r="H115" s="8" t="s">
        <v>5</v>
      </c>
      <c r="I115" s="15">
        <v>237000000</v>
      </c>
      <c r="J115" s="15">
        <v>198000000</v>
      </c>
      <c r="K115" s="15">
        <v>194000000</v>
      </c>
      <c r="L115" s="15">
        <v>194000000</v>
      </c>
      <c r="M115" s="15">
        <v>201000000</v>
      </c>
      <c r="N115" s="15">
        <v>197000000</v>
      </c>
      <c r="O115" s="15">
        <v>197000000</v>
      </c>
      <c r="P115" s="15">
        <v>246000000</v>
      </c>
      <c r="Q115" s="15">
        <v>193000000</v>
      </c>
      <c r="R115" s="15">
        <v>191000000</v>
      </c>
      <c r="S115" s="15">
        <v>204800000</v>
      </c>
      <c r="T115" s="15">
        <v>251000000</v>
      </c>
      <c r="U115" s="17"/>
      <c r="V115" s="18">
        <v>0.43547159707453587</v>
      </c>
      <c r="W115" s="18">
        <v>0.44933289089224859</v>
      </c>
      <c r="X115" s="18">
        <v>0.46233485303852423</v>
      </c>
      <c r="Y115" s="18">
        <v>0.46869169102663288</v>
      </c>
      <c r="Z115" s="18">
        <v>0.46281233998408899</v>
      </c>
      <c r="AA115" s="18">
        <v>0.45536852277490469</v>
      </c>
      <c r="AB115" s="18">
        <v>0.46648777148868059</v>
      </c>
      <c r="AC115" s="18">
        <v>0.42343106717571533</v>
      </c>
      <c r="AD115" s="18">
        <v>0.45623888586337114</v>
      </c>
      <c r="AE115" s="18">
        <v>0.45103209403510658</v>
      </c>
      <c r="AF115" s="18">
        <v>0.45928077217244179</v>
      </c>
      <c r="AG115" s="18">
        <v>0.45289290381403791</v>
      </c>
      <c r="AH115" s="17"/>
      <c r="AI115" s="13">
        <f t="shared" si="14"/>
        <v>103206768.50666501</v>
      </c>
      <c r="AJ115" s="13">
        <f t="shared" si="15"/>
        <v>88967912.396665215</v>
      </c>
      <c r="AK115" s="13">
        <f t="shared" si="16"/>
        <v>89692961.489473701</v>
      </c>
      <c r="AL115" s="13">
        <f t="shared" si="17"/>
        <v>90926188.059166774</v>
      </c>
      <c r="AM115" s="13">
        <f t="shared" si="18"/>
        <v>93025280.336801887</v>
      </c>
      <c r="AN115" s="13">
        <f t="shared" si="19"/>
        <v>89707598.986656219</v>
      </c>
      <c r="AO115" s="13">
        <f t="shared" si="20"/>
        <v>91898090.983270079</v>
      </c>
      <c r="AP115" s="13">
        <f t="shared" si="21"/>
        <v>104164042.52522597</v>
      </c>
      <c r="AQ115" s="13">
        <f t="shared" si="22"/>
        <v>88054104.971630633</v>
      </c>
      <c r="AR115" s="13">
        <f t="shared" si="23"/>
        <v>86147129.960705355</v>
      </c>
      <c r="AS115" s="13">
        <f t="shared" si="24"/>
        <v>94060702.140916079</v>
      </c>
      <c r="AT115" s="13">
        <f t="shared" si="25"/>
        <v>113676118.85732351</v>
      </c>
    </row>
    <row r="116" spans="1:46" x14ac:dyDescent="0.3">
      <c r="A116" s="7" t="s">
        <v>167</v>
      </c>
      <c r="B116" s="7" t="s">
        <v>121</v>
      </c>
      <c r="C116" s="16">
        <v>2802</v>
      </c>
      <c r="D116" s="7" t="s">
        <v>6</v>
      </c>
      <c r="E116" s="7">
        <v>909</v>
      </c>
      <c r="F116" s="7" t="s">
        <v>6</v>
      </c>
      <c r="G116" s="7"/>
      <c r="H116" s="8" t="s">
        <v>7</v>
      </c>
      <c r="I116" s="15">
        <v>10000000</v>
      </c>
      <c r="J116" s="15">
        <v>10000000</v>
      </c>
      <c r="K116" s="15">
        <v>10000000</v>
      </c>
      <c r="L116" s="15">
        <v>10000000</v>
      </c>
      <c r="M116" s="15">
        <v>10000000</v>
      </c>
      <c r="N116" s="15">
        <v>10000000</v>
      </c>
      <c r="O116" s="15">
        <v>10000000</v>
      </c>
      <c r="P116" s="15">
        <v>10000000</v>
      </c>
      <c r="Q116" s="15">
        <v>10000000</v>
      </c>
      <c r="R116" s="15">
        <v>10000000</v>
      </c>
      <c r="S116" s="15">
        <v>10000000</v>
      </c>
      <c r="T116" s="15">
        <v>10000000</v>
      </c>
      <c r="U116" s="17"/>
      <c r="V116" s="18">
        <v>0.43547159707453587</v>
      </c>
      <c r="W116" s="18">
        <v>0.44933289089224859</v>
      </c>
      <c r="X116" s="18">
        <v>0.46233485303852423</v>
      </c>
      <c r="Y116" s="18">
        <v>0.46869169102663288</v>
      </c>
      <c r="Z116" s="18">
        <v>0.46281233998408899</v>
      </c>
      <c r="AA116" s="18">
        <v>0.45536852277490469</v>
      </c>
      <c r="AB116" s="18">
        <v>0.46648777148868059</v>
      </c>
      <c r="AC116" s="18">
        <v>0.42343106717571533</v>
      </c>
      <c r="AD116" s="18">
        <v>0.45623888586337114</v>
      </c>
      <c r="AE116" s="18">
        <v>0.45103209403510658</v>
      </c>
      <c r="AF116" s="18">
        <v>0.45928077217244179</v>
      </c>
      <c r="AG116" s="18">
        <v>0.45289290381403791</v>
      </c>
      <c r="AH116" s="17"/>
      <c r="AI116" s="13">
        <f t="shared" si="14"/>
        <v>4354715.9707453586</v>
      </c>
      <c r="AJ116" s="13">
        <f t="shared" si="15"/>
        <v>4493328.908922486</v>
      </c>
      <c r="AK116" s="13">
        <f t="shared" si="16"/>
        <v>4623348.5303852418</v>
      </c>
      <c r="AL116" s="13">
        <f t="shared" si="17"/>
        <v>4686916.9102663286</v>
      </c>
      <c r="AM116" s="13">
        <f t="shared" si="18"/>
        <v>4628123.3998408895</v>
      </c>
      <c r="AN116" s="13">
        <f t="shared" si="19"/>
        <v>4553685.2277490469</v>
      </c>
      <c r="AO116" s="13">
        <f t="shared" si="20"/>
        <v>4664877.714886806</v>
      </c>
      <c r="AP116" s="13">
        <f t="shared" si="21"/>
        <v>4234310.6717571532</v>
      </c>
      <c r="AQ116" s="13">
        <f t="shared" si="22"/>
        <v>4562388.858633711</v>
      </c>
      <c r="AR116" s="13">
        <f t="shared" si="23"/>
        <v>4510320.9403510662</v>
      </c>
      <c r="AS116" s="13">
        <f t="shared" si="24"/>
        <v>4592807.721724418</v>
      </c>
      <c r="AT116" s="13">
        <f t="shared" si="25"/>
        <v>4528929.0381403789</v>
      </c>
    </row>
    <row r="117" spans="1:46" x14ac:dyDescent="0.3">
      <c r="A117" s="7" t="s">
        <v>167</v>
      </c>
      <c r="B117" s="7" t="s">
        <v>157</v>
      </c>
      <c r="C117" s="7">
        <v>2803</v>
      </c>
      <c r="D117" s="6" t="s">
        <v>158</v>
      </c>
      <c r="E117" s="7">
        <v>999</v>
      </c>
      <c r="F117" s="6" t="s">
        <v>158</v>
      </c>
      <c r="G117" s="7"/>
      <c r="H117" s="13" t="s">
        <v>159</v>
      </c>
      <c r="I117" s="15">
        <v>57162599.99999994</v>
      </c>
      <c r="J117" s="15">
        <v>44662599.999999993</v>
      </c>
      <c r="K117" s="15">
        <v>57862599.999999963</v>
      </c>
      <c r="L117" s="15">
        <v>58662599.99999994</v>
      </c>
      <c r="M117" s="15">
        <v>57662599.999999963</v>
      </c>
      <c r="N117" s="15">
        <v>64712599.99999994</v>
      </c>
      <c r="O117" s="15">
        <v>63212599.999999948</v>
      </c>
      <c r="P117" s="15">
        <v>50062599.999999925</v>
      </c>
      <c r="Q117" s="15">
        <v>56662599.999999963</v>
      </c>
      <c r="R117" s="15">
        <v>58162599.999999948</v>
      </c>
      <c r="S117" s="15">
        <v>59662599.999999948</v>
      </c>
      <c r="T117" s="15">
        <v>69462599.999999851</v>
      </c>
      <c r="U117" s="17"/>
      <c r="V117" s="18">
        <v>0.51195967059217318</v>
      </c>
      <c r="W117" s="18">
        <v>0.51802960949774102</v>
      </c>
      <c r="X117" s="18">
        <v>0.51973696214110399</v>
      </c>
      <c r="Y117" s="18">
        <v>0.51973802427072924</v>
      </c>
      <c r="Z117" s="18">
        <v>0.51764676183036107</v>
      </c>
      <c r="AA117" s="18">
        <v>0.52118996143836649</v>
      </c>
      <c r="AB117" s="18">
        <v>0.5181284117865298</v>
      </c>
      <c r="AC117" s="18">
        <v>0.52200973545819818</v>
      </c>
      <c r="AD117" s="18">
        <v>0.51917632749253972</v>
      </c>
      <c r="AE117" s="18">
        <v>0.51677864420658692</v>
      </c>
      <c r="AF117" s="18">
        <v>0.51677291516045887</v>
      </c>
      <c r="AG117" s="18">
        <v>0.52009934240696842</v>
      </c>
      <c r="AH117" s="17"/>
      <c r="AI117" s="13">
        <f t="shared" si="14"/>
        <v>29264945.866192129</v>
      </c>
      <c r="AJ117" s="13">
        <f t="shared" si="15"/>
        <v>23136549.237153806</v>
      </c>
      <c r="AK117" s="13">
        <f t="shared" si="16"/>
        <v>30073331.945585825</v>
      </c>
      <c r="AL117" s="13">
        <f t="shared" si="17"/>
        <v>30489183.822584052</v>
      </c>
      <c r="AM117" s="13">
        <f t="shared" si="18"/>
        <v>29848858.168719359</v>
      </c>
      <c r="AN117" s="13">
        <f t="shared" si="19"/>
        <v>33727557.498576403</v>
      </c>
      <c r="AO117" s="13">
        <f t="shared" si="20"/>
        <v>32752244.042897165</v>
      </c>
      <c r="AP117" s="13">
        <f t="shared" si="21"/>
        <v>26133164.582349554</v>
      </c>
      <c r="AQ117" s="13">
        <f t="shared" si="22"/>
        <v>29417880.574178763</v>
      </c>
      <c r="AR117" s="13">
        <f t="shared" si="23"/>
        <v>30057189.571530007</v>
      </c>
      <c r="AS117" s="13">
        <f t="shared" si="24"/>
        <v>30832015.728052367</v>
      </c>
      <c r="AT117" s="13">
        <f t="shared" si="25"/>
        <v>36127452.581878208</v>
      </c>
    </row>
    <row r="118" spans="1:46" x14ac:dyDescent="0.3">
      <c r="A118" s="7" t="s">
        <v>139</v>
      </c>
      <c r="B118" s="7" t="s">
        <v>139</v>
      </c>
      <c r="C118" s="7">
        <v>3701</v>
      </c>
      <c r="D118" s="6" t="s">
        <v>133</v>
      </c>
      <c r="E118" s="7">
        <v>919</v>
      </c>
      <c r="F118" s="6" t="s">
        <v>133</v>
      </c>
      <c r="G118" s="7"/>
      <c r="H118" s="8" t="s">
        <v>124</v>
      </c>
      <c r="I118" s="15">
        <v>130268728.95978428</v>
      </c>
      <c r="J118" s="15">
        <v>119995181.76563364</v>
      </c>
      <c r="K118" s="15">
        <v>189858438.0381231</v>
      </c>
      <c r="L118" s="15">
        <v>129929069.81356443</v>
      </c>
      <c r="M118" s="15">
        <v>109925607.17652522</v>
      </c>
      <c r="N118" s="15">
        <v>180021345.72358248</v>
      </c>
      <c r="O118" s="15">
        <v>90066259.865856394</v>
      </c>
      <c r="P118" s="15">
        <v>95884588.075093403</v>
      </c>
      <c r="Q118" s="15">
        <v>184801982.25537023</v>
      </c>
      <c r="R118" s="15">
        <v>169947938.84578684</v>
      </c>
      <c r="S118" s="15">
        <v>84964117.368467569</v>
      </c>
      <c r="T118" s="15">
        <v>174860337.38341913</v>
      </c>
      <c r="U118" s="15"/>
      <c r="V118" s="18">
        <v>0.54582082686308675</v>
      </c>
      <c r="W118" s="18">
        <v>0.55818594550507494</v>
      </c>
      <c r="X118" s="18">
        <v>0.55753832310640694</v>
      </c>
      <c r="Y118" s="18">
        <v>0.54603102380663238</v>
      </c>
      <c r="Z118" s="18">
        <v>0.56203093604595433</v>
      </c>
      <c r="AA118" s="18">
        <v>0.53946006492041665</v>
      </c>
      <c r="AB118" s="18">
        <v>0.55999613570016005</v>
      </c>
      <c r="AC118" s="18">
        <v>0.54655742854061939</v>
      </c>
      <c r="AD118" s="18">
        <v>0.5572955266365105</v>
      </c>
      <c r="AE118" s="18">
        <v>0.57088986130271302</v>
      </c>
      <c r="AF118" s="18">
        <v>0.58697851683233115</v>
      </c>
      <c r="AG118" s="18">
        <v>0.57262423220589231</v>
      </c>
      <c r="AH118" s="17"/>
      <c r="AI118" s="13">
        <f t="shared" si="14"/>
        <v>71103385.35523279</v>
      </c>
      <c r="AJ118" s="13">
        <f t="shared" si="15"/>
        <v>66979623.989903539</v>
      </c>
      <c r="AK118" s="13">
        <f t="shared" si="16"/>
        <v>105853355.17137682</v>
      </c>
      <c r="AL118" s="13">
        <f t="shared" si="17"/>
        <v>70945303.012544006</v>
      </c>
      <c r="AM118" s="13">
        <f t="shared" si="18"/>
        <v>61781591.896842346</v>
      </c>
      <c r="AN118" s="13">
        <f t="shared" si="19"/>
        <v>97114326.851104572</v>
      </c>
      <c r="AO118" s="13">
        <f t="shared" si="20"/>
        <v>50436757.481845997</v>
      </c>
      <c r="AP118" s="13">
        <f t="shared" si="21"/>
        <v>52406433.894999586</v>
      </c>
      <c r="AQ118" s="13">
        <f t="shared" si="22"/>
        <v>102989318.02447762</v>
      </c>
      <c r="AR118" s="13">
        <f t="shared" si="23"/>
        <v>97021555.236353204</v>
      </c>
      <c r="AS118" s="13">
        <f t="shared" si="24"/>
        <v>49872111.596911199</v>
      </c>
      <c r="AT118" s="13">
        <f t="shared" si="25"/>
        <v>100129266.43744367</v>
      </c>
    </row>
    <row r="119" spans="1:46" x14ac:dyDescent="0.3">
      <c r="A119" s="7" t="s">
        <v>139</v>
      </c>
      <c r="B119" s="7" t="s">
        <v>139</v>
      </c>
      <c r="C119" s="7">
        <v>3701</v>
      </c>
      <c r="D119" s="6" t="s">
        <v>142</v>
      </c>
      <c r="E119" s="7">
        <v>919</v>
      </c>
      <c r="F119" s="6" t="s">
        <v>142</v>
      </c>
      <c r="G119" s="7"/>
      <c r="H119" s="8" t="s">
        <v>125</v>
      </c>
      <c r="I119" s="15">
        <v>100000000.00000001</v>
      </c>
      <c r="J119" s="15">
        <v>119999999.99999999</v>
      </c>
      <c r="K119" s="15">
        <v>130000000</v>
      </c>
      <c r="L119" s="15">
        <v>130000000.00000003</v>
      </c>
      <c r="M119" s="15">
        <v>139999999.99999997</v>
      </c>
      <c r="N119" s="15">
        <v>129999999.99999997</v>
      </c>
      <c r="O119" s="15">
        <v>74999999.999999985</v>
      </c>
      <c r="P119" s="15">
        <v>60000000.000000007</v>
      </c>
      <c r="Q119" s="15">
        <v>115000000.00000001</v>
      </c>
      <c r="R119" s="15">
        <v>125000000.00000001</v>
      </c>
      <c r="S119" s="15">
        <v>54999999.999999993</v>
      </c>
      <c r="T119" s="15">
        <v>105000000</v>
      </c>
      <c r="U119" s="17"/>
      <c r="V119" s="18">
        <v>0.54582082686308675</v>
      </c>
      <c r="W119" s="18">
        <v>0.55818594550507494</v>
      </c>
      <c r="X119" s="18">
        <v>0.55753832310640694</v>
      </c>
      <c r="Y119" s="18">
        <v>0.54603102380663238</v>
      </c>
      <c r="Z119" s="18">
        <v>0.56203093604595433</v>
      </c>
      <c r="AA119" s="18">
        <v>0.53946006492041665</v>
      </c>
      <c r="AB119" s="18">
        <v>0.55999613570016005</v>
      </c>
      <c r="AC119" s="18">
        <v>0.54655742854061939</v>
      </c>
      <c r="AD119" s="18">
        <v>0.5572955266365105</v>
      </c>
      <c r="AE119" s="18">
        <v>0.57088986130271302</v>
      </c>
      <c r="AF119" s="18">
        <v>0.58697851683233115</v>
      </c>
      <c r="AG119" s="18">
        <v>0.57262423220589231</v>
      </c>
      <c r="AH119" s="17"/>
      <c r="AI119" s="13">
        <f t="shared" si="14"/>
        <v>54582082.686308682</v>
      </c>
      <c r="AJ119" s="13">
        <f t="shared" si="15"/>
        <v>66982313.460608982</v>
      </c>
      <c r="AK119" s="13">
        <f t="shared" si="16"/>
        <v>72479982.003832906</v>
      </c>
      <c r="AL119" s="13">
        <f t="shared" si="17"/>
        <v>70984033.094862223</v>
      </c>
      <c r="AM119" s="13">
        <f t="shared" si="18"/>
        <v>78684331.046433583</v>
      </c>
      <c r="AN119" s="13">
        <f t="shared" si="19"/>
        <v>70129808.439654142</v>
      </c>
      <c r="AO119" s="13">
        <f t="shared" si="20"/>
        <v>41999710.177511998</v>
      </c>
      <c r="AP119" s="13">
        <f t="shared" si="21"/>
        <v>32793445.712437168</v>
      </c>
      <c r="AQ119" s="13">
        <f t="shared" si="22"/>
        <v>64088985.563198715</v>
      </c>
      <c r="AR119" s="13">
        <f t="shared" si="23"/>
        <v>71361232.66283913</v>
      </c>
      <c r="AS119" s="13">
        <f t="shared" si="24"/>
        <v>32283818.42577821</v>
      </c>
      <c r="AT119" s="13">
        <f t="shared" si="25"/>
        <v>60125544.381618693</v>
      </c>
    </row>
    <row r="120" spans="1:46" x14ac:dyDescent="0.3">
      <c r="A120" s="7" t="s">
        <v>139</v>
      </c>
      <c r="B120" s="7" t="s">
        <v>139</v>
      </c>
      <c r="C120" s="7">
        <v>3701</v>
      </c>
      <c r="D120" s="6" t="s">
        <v>134</v>
      </c>
      <c r="E120" s="7">
        <v>919</v>
      </c>
      <c r="F120" s="6" t="s">
        <v>134</v>
      </c>
      <c r="G120" s="7"/>
      <c r="H120" s="8" t="s">
        <v>126</v>
      </c>
      <c r="I120" s="15">
        <v>110167840.69510694</v>
      </c>
      <c r="J120" s="15">
        <v>55094733.117178038</v>
      </c>
      <c r="K120" s="15">
        <v>99699914.933671698</v>
      </c>
      <c r="L120" s="15">
        <v>44557047.12462052</v>
      </c>
      <c r="M120" s="15">
        <v>59640705.852923326</v>
      </c>
      <c r="N120" s="15">
        <v>90020304.240055636</v>
      </c>
      <c r="O120" s="15">
        <v>49695646.26485949</v>
      </c>
      <c r="P120" s="15">
        <v>50258529.654102214</v>
      </c>
      <c r="Q120" s="15">
        <v>89928097.968261808</v>
      </c>
      <c r="R120" s="15">
        <v>79952141.531495199</v>
      </c>
      <c r="S120" s="15">
        <v>54778638.68357873</v>
      </c>
      <c r="T120" s="15">
        <v>85233551.566375688</v>
      </c>
      <c r="U120" s="17"/>
      <c r="V120" s="18">
        <v>0.54582082686308675</v>
      </c>
      <c r="W120" s="18">
        <v>0.55818594550507494</v>
      </c>
      <c r="X120" s="18">
        <v>0.55753832310640694</v>
      </c>
      <c r="Y120" s="18">
        <v>0.54603102380663238</v>
      </c>
      <c r="Z120" s="18">
        <v>0.56203093604595433</v>
      </c>
      <c r="AA120" s="18">
        <v>0.53946006492041665</v>
      </c>
      <c r="AB120" s="18">
        <v>0.55999613570016005</v>
      </c>
      <c r="AC120" s="18">
        <v>0.54655742854061939</v>
      </c>
      <c r="AD120" s="18">
        <v>0.5572955266365105</v>
      </c>
      <c r="AE120" s="18">
        <v>0.57088986130271302</v>
      </c>
      <c r="AF120" s="18">
        <v>0.58697851683233115</v>
      </c>
      <c r="AG120" s="18">
        <v>0.57262423220589231</v>
      </c>
      <c r="AH120" s="17"/>
      <c r="AI120" s="13">
        <f t="shared" si="14"/>
        <v>60131901.901924089</v>
      </c>
      <c r="AJ120" s="13">
        <f t="shared" si="15"/>
        <v>30753105.69736179</v>
      </c>
      <c r="AK120" s="13">
        <f t="shared" si="16"/>
        <v>55586523.385970734</v>
      </c>
      <c r="AL120" s="13">
        <f t="shared" si="17"/>
        <v>24329530.059256908</v>
      </c>
      <c r="AM120" s="13">
        <f t="shared" si="18"/>
        <v>33519921.736959923</v>
      </c>
      <c r="AN120" s="13">
        <f t="shared" si="19"/>
        <v>48562359.169496074</v>
      </c>
      <c r="AO120" s="13">
        <f t="shared" si="20"/>
        <v>27829369.869443405</v>
      </c>
      <c r="AP120" s="13">
        <f t="shared" si="21"/>
        <v>27469172.729978573</v>
      </c>
      <c r="AQ120" s="13">
        <f t="shared" si="22"/>
        <v>50116526.716642171</v>
      </c>
      <c r="AR120" s="13">
        <f t="shared" si="23"/>
        <v>45643866.989770174</v>
      </c>
      <c r="AS120" s="13">
        <f t="shared" si="24"/>
        <v>32153884.088581204</v>
      </c>
      <c r="AT120" s="13">
        <f t="shared" si="25"/>
        <v>48806797.023877211</v>
      </c>
    </row>
    <row r="121" spans="1:46" x14ac:dyDescent="0.3">
      <c r="A121" s="7" t="s">
        <v>139</v>
      </c>
      <c r="B121" s="7" t="s">
        <v>139</v>
      </c>
      <c r="C121" s="7">
        <v>3701</v>
      </c>
      <c r="D121" s="6" t="s">
        <v>136</v>
      </c>
      <c r="E121" s="7">
        <v>919</v>
      </c>
      <c r="F121" s="6" t="s">
        <v>136</v>
      </c>
      <c r="G121" s="7"/>
      <c r="H121" s="8" t="s">
        <v>127</v>
      </c>
      <c r="I121" s="15">
        <v>40000000</v>
      </c>
      <c r="J121" s="15">
        <v>44999999.999999993</v>
      </c>
      <c r="K121" s="15">
        <v>79999999.999999985</v>
      </c>
      <c r="L121" s="15">
        <v>59999999.999999978</v>
      </c>
      <c r="M121" s="15">
        <v>40000000</v>
      </c>
      <c r="N121" s="15">
        <v>75000000</v>
      </c>
      <c r="O121" s="15">
        <v>34293840.373539746</v>
      </c>
      <c r="P121" s="15">
        <v>35000000</v>
      </c>
      <c r="Q121" s="15">
        <v>64999999.999999985</v>
      </c>
      <c r="R121" s="15">
        <v>59999999.999999978</v>
      </c>
      <c r="S121" s="15">
        <v>55000000</v>
      </c>
      <c r="T121" s="15">
        <v>70000000</v>
      </c>
      <c r="U121" s="17"/>
      <c r="V121" s="18">
        <v>0.54582082686308675</v>
      </c>
      <c r="W121" s="18">
        <v>0.55818594550507494</v>
      </c>
      <c r="X121" s="18">
        <v>0.55753832310640694</v>
      </c>
      <c r="Y121" s="18">
        <v>0.54603102380663238</v>
      </c>
      <c r="Z121" s="18">
        <v>0.56203093604595433</v>
      </c>
      <c r="AA121" s="18">
        <v>0.53946006492041665</v>
      </c>
      <c r="AB121" s="18">
        <v>0.55999613570016005</v>
      </c>
      <c r="AC121" s="18">
        <v>0.54655742854061939</v>
      </c>
      <c r="AD121" s="18">
        <v>0.5572955266365105</v>
      </c>
      <c r="AE121" s="18">
        <v>0.57088986130271302</v>
      </c>
      <c r="AF121" s="18">
        <v>0.58697851683233115</v>
      </c>
      <c r="AG121" s="18">
        <v>0.57262423220589231</v>
      </c>
      <c r="AH121" s="17"/>
      <c r="AI121" s="13">
        <f t="shared" si="14"/>
        <v>21832833.074523471</v>
      </c>
      <c r="AJ121" s="13">
        <f t="shared" si="15"/>
        <v>25118367.547728367</v>
      </c>
      <c r="AK121" s="13">
        <f t="shared" si="16"/>
        <v>44603065.848512545</v>
      </c>
      <c r="AL121" s="13">
        <f t="shared" si="17"/>
        <v>32761861.428397931</v>
      </c>
      <c r="AM121" s="13">
        <f t="shared" si="18"/>
        <v>22481237.441838175</v>
      </c>
      <c r="AN121" s="13">
        <f t="shared" si="19"/>
        <v>40459504.86903125</v>
      </c>
      <c r="AO121" s="13">
        <f t="shared" si="20"/>
        <v>19204418.08750039</v>
      </c>
      <c r="AP121" s="13">
        <f t="shared" si="21"/>
        <v>19129509.998921677</v>
      </c>
      <c r="AQ121" s="13">
        <f t="shared" si="22"/>
        <v>36224209.231373176</v>
      </c>
      <c r="AR121" s="13">
        <f t="shared" si="23"/>
        <v>34253391.678162768</v>
      </c>
      <c r="AS121" s="13">
        <f t="shared" si="24"/>
        <v>32283818.425778214</v>
      </c>
      <c r="AT121" s="13">
        <f t="shared" si="25"/>
        <v>40083696.254412465</v>
      </c>
    </row>
    <row r="122" spans="1:46" x14ac:dyDescent="0.3">
      <c r="A122" s="7" t="s">
        <v>139</v>
      </c>
      <c r="B122" s="7" t="s">
        <v>139</v>
      </c>
      <c r="C122" s="7">
        <v>3701</v>
      </c>
      <c r="D122" s="6" t="s">
        <v>137</v>
      </c>
      <c r="E122" s="7">
        <v>919</v>
      </c>
      <c r="F122" s="6" t="s">
        <v>137</v>
      </c>
      <c r="G122" s="7"/>
      <c r="H122" s="8" t="s">
        <v>128</v>
      </c>
      <c r="I122" s="15">
        <v>30000000.000000007</v>
      </c>
      <c r="J122" s="15">
        <v>55000000</v>
      </c>
      <c r="K122" s="15">
        <v>35000000.000000015</v>
      </c>
      <c r="L122" s="15">
        <v>35000000</v>
      </c>
      <c r="M122" s="15">
        <v>35000000</v>
      </c>
      <c r="N122" s="15">
        <v>64999999.999999985</v>
      </c>
      <c r="O122" s="15">
        <v>35000000</v>
      </c>
      <c r="P122" s="15">
        <v>35000000.000000007</v>
      </c>
      <c r="Q122" s="15">
        <v>34999999.999999993</v>
      </c>
      <c r="R122" s="15">
        <v>54999999.999999993</v>
      </c>
      <c r="S122" s="15">
        <v>45000000</v>
      </c>
      <c r="T122" s="15">
        <v>65000000.000000015</v>
      </c>
      <c r="U122" s="17"/>
      <c r="V122" s="18">
        <v>0.54582082686308675</v>
      </c>
      <c r="W122" s="18">
        <v>0.55818594550507494</v>
      </c>
      <c r="X122" s="18">
        <v>0.55753832310640694</v>
      </c>
      <c r="Y122" s="18">
        <v>0.54603102380663238</v>
      </c>
      <c r="Z122" s="18">
        <v>0.56203093604595433</v>
      </c>
      <c r="AA122" s="18">
        <v>0.53946006492041665</v>
      </c>
      <c r="AB122" s="18">
        <v>0.55999613570016005</v>
      </c>
      <c r="AC122" s="18">
        <v>0.54655742854061939</v>
      </c>
      <c r="AD122" s="18">
        <v>0.5572955266365105</v>
      </c>
      <c r="AE122" s="18">
        <v>0.57088986130271302</v>
      </c>
      <c r="AF122" s="18">
        <v>0.58697851683233115</v>
      </c>
      <c r="AG122" s="18">
        <v>0.57262423220589231</v>
      </c>
      <c r="AH122" s="17"/>
      <c r="AI122" s="13">
        <f t="shared" si="14"/>
        <v>16374624.805892607</v>
      </c>
      <c r="AJ122" s="13">
        <f t="shared" si="15"/>
        <v>30700227.002779122</v>
      </c>
      <c r="AK122" s="13">
        <f t="shared" si="16"/>
        <v>19513841.308724251</v>
      </c>
      <c r="AL122" s="13">
        <f t="shared" si="17"/>
        <v>19111085.833232135</v>
      </c>
      <c r="AM122" s="13">
        <f t="shared" si="18"/>
        <v>19671082.761608403</v>
      </c>
      <c r="AN122" s="13">
        <f t="shared" si="19"/>
        <v>35064904.219827071</v>
      </c>
      <c r="AO122" s="13">
        <f t="shared" si="20"/>
        <v>19599864.749505602</v>
      </c>
      <c r="AP122" s="13">
        <f t="shared" si="21"/>
        <v>19129509.998921681</v>
      </c>
      <c r="AQ122" s="13">
        <f t="shared" si="22"/>
        <v>19505343.432277862</v>
      </c>
      <c r="AR122" s="13">
        <f t="shared" si="23"/>
        <v>31398942.371649213</v>
      </c>
      <c r="AS122" s="13">
        <f t="shared" si="24"/>
        <v>26414033.257454902</v>
      </c>
      <c r="AT122" s="13">
        <f t="shared" si="25"/>
        <v>37220575.093383007</v>
      </c>
    </row>
    <row r="123" spans="1:46" x14ac:dyDescent="0.3">
      <c r="A123" s="7" t="s">
        <v>139</v>
      </c>
      <c r="B123" s="7" t="s">
        <v>139</v>
      </c>
      <c r="C123" s="7">
        <v>3701</v>
      </c>
      <c r="D123" s="6" t="s">
        <v>135</v>
      </c>
      <c r="E123" s="7">
        <v>919</v>
      </c>
      <c r="F123" s="6" t="s">
        <v>135</v>
      </c>
      <c r="G123" s="7"/>
      <c r="H123" s="8" t="s">
        <v>129</v>
      </c>
      <c r="I123" s="15">
        <v>39999999.999999993</v>
      </c>
      <c r="J123" s="15">
        <v>44999999.999999985</v>
      </c>
      <c r="K123" s="15">
        <v>35000000</v>
      </c>
      <c r="L123" s="15">
        <v>35000000</v>
      </c>
      <c r="M123" s="15">
        <v>30000000.000000015</v>
      </c>
      <c r="N123" s="15">
        <v>35000000</v>
      </c>
      <c r="O123" s="15">
        <v>24999999.999999993</v>
      </c>
      <c r="P123" s="15">
        <v>30000000.000000004</v>
      </c>
      <c r="Q123" s="15">
        <v>34999999.999999985</v>
      </c>
      <c r="R123" s="15">
        <v>30000000.000000004</v>
      </c>
      <c r="S123" s="15">
        <v>44999999.999999993</v>
      </c>
      <c r="T123" s="15">
        <v>54999999.999999993</v>
      </c>
      <c r="U123" s="17"/>
      <c r="V123" s="18">
        <v>0.54582082686308675</v>
      </c>
      <c r="W123" s="18">
        <v>0.55818594550507494</v>
      </c>
      <c r="X123" s="18">
        <v>0.55753832310640694</v>
      </c>
      <c r="Y123" s="18">
        <v>0.54603102380663238</v>
      </c>
      <c r="Z123" s="18">
        <v>0.56203093604595433</v>
      </c>
      <c r="AA123" s="18">
        <v>0.53946006492041665</v>
      </c>
      <c r="AB123" s="18">
        <v>0.55999613570016005</v>
      </c>
      <c r="AC123" s="18">
        <v>0.54655742854061939</v>
      </c>
      <c r="AD123" s="18">
        <v>0.5572955266365105</v>
      </c>
      <c r="AE123" s="18">
        <v>0.57088986130271302</v>
      </c>
      <c r="AF123" s="18">
        <v>0.58697851683233115</v>
      </c>
      <c r="AG123" s="18">
        <v>0.57262423220589231</v>
      </c>
      <c r="AH123" s="17"/>
      <c r="AI123" s="13">
        <f t="shared" si="14"/>
        <v>21832833.074523468</v>
      </c>
      <c r="AJ123" s="13">
        <f t="shared" si="15"/>
        <v>25118367.547728363</v>
      </c>
      <c r="AK123" s="13">
        <f t="shared" si="16"/>
        <v>19513841.308724243</v>
      </c>
      <c r="AL123" s="13">
        <f t="shared" si="17"/>
        <v>19111085.833232135</v>
      </c>
      <c r="AM123" s="13">
        <f t="shared" si="18"/>
        <v>16860928.081378639</v>
      </c>
      <c r="AN123" s="13">
        <f t="shared" si="19"/>
        <v>18881102.272214584</v>
      </c>
      <c r="AO123" s="13">
        <f t="shared" si="20"/>
        <v>13999903.392503997</v>
      </c>
      <c r="AP123" s="13">
        <f t="shared" si="21"/>
        <v>16396722.856218584</v>
      </c>
      <c r="AQ123" s="13">
        <f t="shared" si="22"/>
        <v>19505343.432277858</v>
      </c>
      <c r="AR123" s="13">
        <f t="shared" si="23"/>
        <v>17126695.839081392</v>
      </c>
      <c r="AS123" s="13">
        <f t="shared" si="24"/>
        <v>26414033.257454898</v>
      </c>
      <c r="AT123" s="13">
        <f t="shared" si="25"/>
        <v>31494332.771324072</v>
      </c>
    </row>
    <row r="124" spans="1:46" x14ac:dyDescent="0.3">
      <c r="A124" s="7" t="s">
        <v>139</v>
      </c>
      <c r="B124" s="7" t="s">
        <v>139</v>
      </c>
      <c r="C124" s="7">
        <v>3701</v>
      </c>
      <c r="D124" s="6" t="s">
        <v>138</v>
      </c>
      <c r="E124" s="7">
        <v>905</v>
      </c>
      <c r="F124" s="6" t="s">
        <v>138</v>
      </c>
      <c r="G124" s="7"/>
      <c r="H124" s="8" t="s">
        <v>130</v>
      </c>
      <c r="I124" s="15">
        <v>25000000</v>
      </c>
      <c r="J124" s="15">
        <v>25000000.000000004</v>
      </c>
      <c r="K124" s="15">
        <v>30000000</v>
      </c>
      <c r="L124" s="15">
        <v>30000000</v>
      </c>
      <c r="M124" s="15">
        <v>30000000</v>
      </c>
      <c r="N124" s="15">
        <v>25000000</v>
      </c>
      <c r="O124" s="15">
        <v>19999999.999999996</v>
      </c>
      <c r="P124" s="15">
        <v>19999999.999999996</v>
      </c>
      <c r="Q124" s="15">
        <v>24957742.384952977</v>
      </c>
      <c r="R124" s="15">
        <v>30000000</v>
      </c>
      <c r="S124" s="15">
        <v>34999999.999999993</v>
      </c>
      <c r="T124" s="15">
        <v>45000000.000000007</v>
      </c>
      <c r="U124" s="17"/>
      <c r="V124" s="18">
        <v>0.54582082686308675</v>
      </c>
      <c r="W124" s="18">
        <v>0.55818594550507494</v>
      </c>
      <c r="X124" s="18">
        <v>0.55753832310640694</v>
      </c>
      <c r="Y124" s="18">
        <v>0.54603102380663238</v>
      </c>
      <c r="Z124" s="18">
        <v>0.56203093604595433</v>
      </c>
      <c r="AA124" s="18">
        <v>0.53946006492041665</v>
      </c>
      <c r="AB124" s="18">
        <v>0.55999613570016005</v>
      </c>
      <c r="AC124" s="18">
        <v>0.54655742854061939</v>
      </c>
      <c r="AD124" s="18">
        <v>0.5572955266365105</v>
      </c>
      <c r="AE124" s="18">
        <v>0.57088986130271302</v>
      </c>
      <c r="AF124" s="18">
        <v>0.58697851683233115</v>
      </c>
      <c r="AG124" s="18">
        <v>0.57262423220589231</v>
      </c>
      <c r="AH124" s="17"/>
      <c r="AI124" s="13">
        <f t="shared" si="14"/>
        <v>13645520.671577169</v>
      </c>
      <c r="AJ124" s="13">
        <f t="shared" si="15"/>
        <v>13954648.637626875</v>
      </c>
      <c r="AK124" s="13">
        <f t="shared" si="16"/>
        <v>16726149.693192208</v>
      </c>
      <c r="AL124" s="13">
        <f t="shared" si="17"/>
        <v>16380930.714198971</v>
      </c>
      <c r="AM124" s="13">
        <f t="shared" si="18"/>
        <v>16860928.081378631</v>
      </c>
      <c r="AN124" s="13">
        <f t="shared" si="19"/>
        <v>13486501.623010416</v>
      </c>
      <c r="AO124" s="13">
        <f t="shared" si="20"/>
        <v>11199922.7140032</v>
      </c>
      <c r="AP124" s="13">
        <f t="shared" si="21"/>
        <v>10931148.570812386</v>
      </c>
      <c r="AQ124" s="13">
        <f t="shared" si="22"/>
        <v>13908838.18608073</v>
      </c>
      <c r="AR124" s="13">
        <f t="shared" si="23"/>
        <v>17126695.839081392</v>
      </c>
      <c r="AS124" s="13">
        <f t="shared" si="24"/>
        <v>20544248.089131586</v>
      </c>
      <c r="AT124" s="13">
        <f t="shared" si="25"/>
        <v>25768090.44926516</v>
      </c>
    </row>
    <row r="125" spans="1:46" x14ac:dyDescent="0.3">
      <c r="A125" s="7" t="s">
        <v>139</v>
      </c>
      <c r="B125" s="7" t="s">
        <v>139</v>
      </c>
      <c r="C125" s="7">
        <v>3701</v>
      </c>
      <c r="D125" s="6" t="s">
        <v>141</v>
      </c>
      <c r="E125" s="7">
        <v>905</v>
      </c>
      <c r="F125" s="6" t="s">
        <v>141</v>
      </c>
      <c r="G125" s="7"/>
      <c r="H125" s="8" t="s">
        <v>131</v>
      </c>
      <c r="I125" s="15">
        <v>120000000</v>
      </c>
      <c r="J125" s="15">
        <v>109999999.99999999</v>
      </c>
      <c r="K125" s="15">
        <v>129999999.99999997</v>
      </c>
      <c r="L125" s="15">
        <v>130000000</v>
      </c>
      <c r="M125" s="15">
        <v>129999999.99999994</v>
      </c>
      <c r="N125" s="15">
        <v>130000000.00000003</v>
      </c>
      <c r="O125" s="15">
        <v>129999999.99999994</v>
      </c>
      <c r="P125" s="15">
        <v>130000000</v>
      </c>
      <c r="Q125" s="15">
        <v>109999999.99999997</v>
      </c>
      <c r="R125" s="15">
        <v>130000000.00000003</v>
      </c>
      <c r="S125" s="15">
        <v>130000000</v>
      </c>
      <c r="T125" s="15">
        <v>130000000.00000003</v>
      </c>
      <c r="U125" s="17"/>
      <c r="V125" s="18">
        <v>0.54582082686308675</v>
      </c>
      <c r="W125" s="18">
        <v>0.55818594550507494</v>
      </c>
      <c r="X125" s="18">
        <v>0.55753832310640694</v>
      </c>
      <c r="Y125" s="18">
        <v>0.54603102380663238</v>
      </c>
      <c r="Z125" s="18">
        <v>0.56203093604595433</v>
      </c>
      <c r="AA125" s="18">
        <v>0.53946006492041665</v>
      </c>
      <c r="AB125" s="18">
        <v>0.55999613570016005</v>
      </c>
      <c r="AC125" s="18">
        <v>0.54655742854061939</v>
      </c>
      <c r="AD125" s="18">
        <v>0.5572955266365105</v>
      </c>
      <c r="AE125" s="18">
        <v>0.57088986130271302</v>
      </c>
      <c r="AF125" s="18">
        <v>0.58697851683233115</v>
      </c>
      <c r="AG125" s="18">
        <v>0.57262423220589231</v>
      </c>
      <c r="AH125" s="17"/>
      <c r="AI125" s="13">
        <f t="shared" si="14"/>
        <v>65498499.223570406</v>
      </c>
      <c r="AJ125" s="13">
        <f t="shared" si="15"/>
        <v>61400454.005558237</v>
      </c>
      <c r="AK125" s="13">
        <f t="shared" si="16"/>
        <v>72479982.003832892</v>
      </c>
      <c r="AL125" s="13">
        <f t="shared" si="17"/>
        <v>70984033.094862208</v>
      </c>
      <c r="AM125" s="13">
        <f t="shared" si="18"/>
        <v>73064021.685974032</v>
      </c>
      <c r="AN125" s="13">
        <f t="shared" si="19"/>
        <v>70129808.439654186</v>
      </c>
      <c r="AO125" s="13">
        <f t="shared" si="20"/>
        <v>72799497.641020775</v>
      </c>
      <c r="AP125" s="13">
        <f t="shared" si="21"/>
        <v>71052465.710280523</v>
      </c>
      <c r="AQ125" s="13">
        <f t="shared" si="22"/>
        <v>61302507.930016138</v>
      </c>
      <c r="AR125" s="13">
        <f t="shared" si="23"/>
        <v>74215681.969352707</v>
      </c>
      <c r="AS125" s="13">
        <f t="shared" si="24"/>
        <v>76307207.188203052</v>
      </c>
      <c r="AT125" s="13">
        <f t="shared" si="25"/>
        <v>74441150.186766014</v>
      </c>
    </row>
    <row r="126" spans="1:46" x14ac:dyDescent="0.3">
      <c r="A126" s="7" t="s">
        <v>139</v>
      </c>
      <c r="B126" s="7" t="s">
        <v>139</v>
      </c>
      <c r="C126" s="7">
        <v>3701</v>
      </c>
      <c r="D126" s="6" t="s">
        <v>168</v>
      </c>
      <c r="E126" s="7">
        <v>905</v>
      </c>
      <c r="F126" s="6" t="s">
        <v>168</v>
      </c>
      <c r="G126" s="7"/>
      <c r="H126" s="8" t="s">
        <v>132</v>
      </c>
      <c r="I126" s="15">
        <v>216000000</v>
      </c>
      <c r="J126" s="15">
        <v>197999999.99999997</v>
      </c>
      <c r="K126" s="15">
        <v>233999999.99999997</v>
      </c>
      <c r="L126" s="15">
        <v>234000000.00000006</v>
      </c>
      <c r="M126" s="15">
        <v>234000000</v>
      </c>
      <c r="N126" s="15">
        <v>233999999.99999994</v>
      </c>
      <c r="O126" s="15">
        <v>234000000</v>
      </c>
      <c r="P126" s="15">
        <v>234000000.00000003</v>
      </c>
      <c r="Q126" s="15">
        <v>198000000.00000003</v>
      </c>
      <c r="R126" s="15">
        <v>233999999.99999994</v>
      </c>
      <c r="S126" s="15">
        <v>234000000.00000003</v>
      </c>
      <c r="T126" s="15">
        <v>234000000</v>
      </c>
      <c r="U126" s="17"/>
      <c r="V126" s="18">
        <v>0.54582082686308675</v>
      </c>
      <c r="W126" s="18">
        <v>0.55818594550507494</v>
      </c>
      <c r="X126" s="18">
        <v>0.55753832310640694</v>
      </c>
      <c r="Y126" s="18">
        <v>0.54603102380663238</v>
      </c>
      <c r="Z126" s="18">
        <v>0.56203093604595433</v>
      </c>
      <c r="AA126" s="18">
        <v>0.53946006492041665</v>
      </c>
      <c r="AB126" s="18">
        <v>0.55999613570016005</v>
      </c>
      <c r="AC126" s="18">
        <v>0.54655742854061939</v>
      </c>
      <c r="AD126" s="18">
        <v>0.5572955266365105</v>
      </c>
      <c r="AE126" s="18">
        <v>0.57088986130271302</v>
      </c>
      <c r="AF126" s="18">
        <v>0.58697851683233115</v>
      </c>
      <c r="AG126" s="18">
        <v>0.57262423220589231</v>
      </c>
      <c r="AH126" s="17"/>
      <c r="AI126" s="13">
        <f t="shared" si="14"/>
        <v>117897298.60242674</v>
      </c>
      <c r="AJ126" s="13">
        <f t="shared" si="15"/>
        <v>110520817.21000482</v>
      </c>
      <c r="AK126" s="13">
        <f t="shared" si="16"/>
        <v>130463967.6068992</v>
      </c>
      <c r="AL126" s="13">
        <f t="shared" si="17"/>
        <v>127771259.57075201</v>
      </c>
      <c r="AM126" s="13">
        <f t="shared" si="18"/>
        <v>131515239.03475331</v>
      </c>
      <c r="AN126" s="13">
        <f t="shared" si="19"/>
        <v>126233655.19137746</v>
      </c>
      <c r="AO126" s="13">
        <f t="shared" si="20"/>
        <v>131039095.75383745</v>
      </c>
      <c r="AP126" s="13">
        <f t="shared" si="21"/>
        <v>127894438.27850495</v>
      </c>
      <c r="AQ126" s="13">
        <f t="shared" si="22"/>
        <v>110344514.27402909</v>
      </c>
      <c r="AR126" s="13">
        <f t="shared" si="23"/>
        <v>133588227.54483481</v>
      </c>
      <c r="AS126" s="13">
        <f t="shared" si="24"/>
        <v>137352972.9387655</v>
      </c>
      <c r="AT126" s="13">
        <f t="shared" si="25"/>
        <v>133994070.33617879</v>
      </c>
    </row>
    <row r="127" spans="1:46" x14ac:dyDescent="0.3">
      <c r="A127" s="7" t="s">
        <v>149</v>
      </c>
      <c r="B127" s="7" t="s">
        <v>149</v>
      </c>
      <c r="C127" s="7">
        <v>3001</v>
      </c>
      <c r="D127" s="6" t="s">
        <v>152</v>
      </c>
      <c r="E127" s="7">
        <v>907</v>
      </c>
      <c r="F127" s="6" t="s">
        <v>152</v>
      </c>
      <c r="G127" s="7"/>
      <c r="H127" s="8" t="s">
        <v>143</v>
      </c>
      <c r="I127" s="15">
        <v>4850000</v>
      </c>
      <c r="J127" s="15">
        <v>8300000.0000000009</v>
      </c>
      <c r="K127" s="15">
        <v>7400000</v>
      </c>
      <c r="L127" s="15">
        <v>5000000</v>
      </c>
      <c r="M127" s="15">
        <v>4500000</v>
      </c>
      <c r="N127" s="15">
        <v>5000000</v>
      </c>
      <c r="O127" s="15">
        <v>4500000</v>
      </c>
      <c r="P127" s="15">
        <v>5000000</v>
      </c>
      <c r="Q127" s="15">
        <v>11500000</v>
      </c>
      <c r="R127" s="15">
        <v>5600000</v>
      </c>
      <c r="S127" s="15">
        <v>7000000</v>
      </c>
      <c r="T127" s="15">
        <v>6000000</v>
      </c>
      <c r="U127" s="17"/>
      <c r="V127" s="18">
        <v>0.46588128508999338</v>
      </c>
      <c r="W127" s="18">
        <v>0.46955646012894248</v>
      </c>
      <c r="X127" s="18">
        <v>0.46183407107374252</v>
      </c>
      <c r="Y127" s="18">
        <v>0.4753346605855423</v>
      </c>
      <c r="Z127" s="18">
        <v>0.46948865622955593</v>
      </c>
      <c r="AA127" s="18">
        <v>0.46638706592637713</v>
      </c>
      <c r="AB127" s="18">
        <v>0.46939547235539264</v>
      </c>
      <c r="AC127" s="18">
        <v>0.47696316896909241</v>
      </c>
      <c r="AD127" s="18">
        <v>0.47043921127331628</v>
      </c>
      <c r="AE127" s="18">
        <v>0.47340799544810391</v>
      </c>
      <c r="AF127" s="18">
        <v>0.47152090748000647</v>
      </c>
      <c r="AG127" s="18">
        <v>0.47368013467679676</v>
      </c>
      <c r="AH127" s="17"/>
      <c r="AI127" s="13">
        <f t="shared" si="14"/>
        <v>2259524.2326864679</v>
      </c>
      <c r="AJ127" s="13">
        <f t="shared" si="15"/>
        <v>3897318.6190702231</v>
      </c>
      <c r="AK127" s="13">
        <f t="shared" si="16"/>
        <v>3417572.1259456947</v>
      </c>
      <c r="AL127" s="13">
        <f t="shared" si="17"/>
        <v>2376673.3029277115</v>
      </c>
      <c r="AM127" s="13">
        <f t="shared" si="18"/>
        <v>2112698.9530330016</v>
      </c>
      <c r="AN127" s="13">
        <f t="shared" si="19"/>
        <v>2331935.3296318855</v>
      </c>
      <c r="AO127" s="13">
        <f t="shared" si="20"/>
        <v>2112279.625599267</v>
      </c>
      <c r="AP127" s="13">
        <f t="shared" si="21"/>
        <v>2384815.8448454621</v>
      </c>
      <c r="AQ127" s="13">
        <f t="shared" si="22"/>
        <v>5410050.9296431374</v>
      </c>
      <c r="AR127" s="13">
        <f t="shared" si="23"/>
        <v>2651084.774509382</v>
      </c>
      <c r="AS127" s="13">
        <f t="shared" si="24"/>
        <v>3300646.3523600451</v>
      </c>
      <c r="AT127" s="13">
        <f t="shared" si="25"/>
        <v>2842080.8080607806</v>
      </c>
    </row>
    <row r="128" spans="1:46" x14ac:dyDescent="0.3">
      <c r="A128" s="7" t="s">
        <v>149</v>
      </c>
      <c r="B128" s="7" t="s">
        <v>149</v>
      </c>
      <c r="C128" s="7">
        <v>3001</v>
      </c>
      <c r="D128" s="6" t="s">
        <v>153</v>
      </c>
      <c r="E128" s="7">
        <v>907</v>
      </c>
      <c r="F128" s="6" t="s">
        <v>153</v>
      </c>
      <c r="G128" s="7"/>
      <c r="H128" s="8" t="s">
        <v>144</v>
      </c>
      <c r="I128" s="15">
        <v>20000000</v>
      </c>
      <c r="J128" s="15">
        <v>20000000</v>
      </c>
      <c r="K128" s="15">
        <v>19000000</v>
      </c>
      <c r="L128" s="15">
        <v>120500000</v>
      </c>
      <c r="M128" s="15">
        <v>19500000</v>
      </c>
      <c r="N128" s="15">
        <v>17000000</v>
      </c>
      <c r="O128" s="15">
        <v>17000000</v>
      </c>
      <c r="P128" s="15">
        <v>17000000</v>
      </c>
      <c r="Q128" s="15">
        <v>26500000</v>
      </c>
      <c r="R128" s="15">
        <v>20000000</v>
      </c>
      <c r="S128" s="15">
        <v>20000000</v>
      </c>
      <c r="T128" s="15">
        <v>63000000</v>
      </c>
      <c r="U128" s="17"/>
      <c r="V128" s="18">
        <v>0.46588128508999338</v>
      </c>
      <c r="W128" s="18">
        <v>0.46955646012894248</v>
      </c>
      <c r="X128" s="18">
        <v>0.46183407107374252</v>
      </c>
      <c r="Y128" s="18">
        <v>0.4753346605855423</v>
      </c>
      <c r="Z128" s="18">
        <v>0.46948865622955593</v>
      </c>
      <c r="AA128" s="18">
        <v>0.46638706592637713</v>
      </c>
      <c r="AB128" s="18">
        <v>0.46939547235539264</v>
      </c>
      <c r="AC128" s="18">
        <v>0.47696316896909241</v>
      </c>
      <c r="AD128" s="18">
        <v>0.47043921127331628</v>
      </c>
      <c r="AE128" s="18">
        <v>0.47340799544810391</v>
      </c>
      <c r="AF128" s="18">
        <v>0.47152090748000647</v>
      </c>
      <c r="AG128" s="18">
        <v>0.47368013467679676</v>
      </c>
      <c r="AH128" s="17"/>
      <c r="AI128" s="13">
        <f t="shared" si="14"/>
        <v>9317625.7017998677</v>
      </c>
      <c r="AJ128" s="13">
        <f t="shared" si="15"/>
        <v>9391129.2025788501</v>
      </c>
      <c r="AK128" s="13">
        <f t="shared" si="16"/>
        <v>8774847.3504011072</v>
      </c>
      <c r="AL128" s="13">
        <f t="shared" si="17"/>
        <v>57277826.600557849</v>
      </c>
      <c r="AM128" s="13">
        <f t="shared" si="18"/>
        <v>9155028.7964763399</v>
      </c>
      <c r="AN128" s="13">
        <f t="shared" si="19"/>
        <v>7928580.1207484109</v>
      </c>
      <c r="AO128" s="13">
        <f t="shared" si="20"/>
        <v>7979723.0300416751</v>
      </c>
      <c r="AP128" s="13">
        <f t="shared" si="21"/>
        <v>8108373.8724745708</v>
      </c>
      <c r="AQ128" s="13">
        <f t="shared" si="22"/>
        <v>12466639.098742882</v>
      </c>
      <c r="AR128" s="13">
        <f t="shared" si="23"/>
        <v>9468159.9089620784</v>
      </c>
      <c r="AS128" s="13">
        <f t="shared" si="24"/>
        <v>9430418.1496001296</v>
      </c>
      <c r="AT128" s="13">
        <f t="shared" si="25"/>
        <v>29841848.484638195</v>
      </c>
    </row>
    <row r="129" spans="1:46" x14ac:dyDescent="0.3">
      <c r="A129" s="7" t="s">
        <v>149</v>
      </c>
      <c r="B129" s="7" t="s">
        <v>149</v>
      </c>
      <c r="C129" s="7">
        <v>3001</v>
      </c>
      <c r="D129" s="6" t="s">
        <v>154</v>
      </c>
      <c r="E129" s="7">
        <v>907</v>
      </c>
      <c r="F129" s="6" t="s">
        <v>154</v>
      </c>
      <c r="G129" s="7"/>
      <c r="H129" s="8" t="s">
        <v>145</v>
      </c>
      <c r="I129" s="15">
        <v>13500000</v>
      </c>
      <c r="J129" s="15">
        <v>3000000</v>
      </c>
      <c r="K129" s="15">
        <v>2000000</v>
      </c>
      <c r="L129" s="15">
        <v>2000000</v>
      </c>
      <c r="M129" s="15">
        <v>11500000</v>
      </c>
      <c r="N129" s="15">
        <v>16000000</v>
      </c>
      <c r="O129" s="15">
        <v>8700000</v>
      </c>
      <c r="P129" s="15">
        <v>5300000</v>
      </c>
      <c r="Q129" s="15">
        <v>7400000</v>
      </c>
      <c r="R129" s="15">
        <v>3000000</v>
      </c>
      <c r="S129" s="15">
        <v>2800000</v>
      </c>
      <c r="T129" s="15">
        <v>5250000</v>
      </c>
      <c r="U129" s="17"/>
      <c r="V129" s="18">
        <v>0.46588128508999338</v>
      </c>
      <c r="W129" s="18">
        <v>0.46955646012894248</v>
      </c>
      <c r="X129" s="18">
        <v>0.46183407107374252</v>
      </c>
      <c r="Y129" s="18">
        <v>0.4753346605855423</v>
      </c>
      <c r="Z129" s="18">
        <v>0.46948865622955593</v>
      </c>
      <c r="AA129" s="18">
        <v>0.46638706592637713</v>
      </c>
      <c r="AB129" s="18">
        <v>0.46939547235539264</v>
      </c>
      <c r="AC129" s="18">
        <v>0.47696316896909241</v>
      </c>
      <c r="AD129" s="18">
        <v>0.47043921127331628</v>
      </c>
      <c r="AE129" s="18">
        <v>0.47340799544810391</v>
      </c>
      <c r="AF129" s="18">
        <v>0.47152090748000647</v>
      </c>
      <c r="AG129" s="18">
        <v>0.47368013467679676</v>
      </c>
      <c r="AH129" s="17"/>
      <c r="AI129" s="13">
        <f t="shared" si="14"/>
        <v>6289397.3487149104</v>
      </c>
      <c r="AJ129" s="13">
        <f t="shared" si="15"/>
        <v>1408669.3803868275</v>
      </c>
      <c r="AK129" s="13">
        <f t="shared" si="16"/>
        <v>923668.14214748505</v>
      </c>
      <c r="AL129" s="13">
        <f t="shared" si="17"/>
        <v>950669.32117108465</v>
      </c>
      <c r="AM129" s="13">
        <f t="shared" si="18"/>
        <v>5399119.5466398932</v>
      </c>
      <c r="AN129" s="13">
        <f t="shared" si="19"/>
        <v>7462193.0548220342</v>
      </c>
      <c r="AO129" s="13">
        <f t="shared" si="20"/>
        <v>4083740.6094919159</v>
      </c>
      <c r="AP129" s="13">
        <f t="shared" si="21"/>
        <v>2527904.7955361898</v>
      </c>
      <c r="AQ129" s="13">
        <f t="shared" si="22"/>
        <v>3481250.1634225403</v>
      </c>
      <c r="AR129" s="13">
        <f t="shared" si="23"/>
        <v>1420223.9863443119</v>
      </c>
      <c r="AS129" s="13">
        <f t="shared" si="24"/>
        <v>1320258.5409440182</v>
      </c>
      <c r="AT129" s="13">
        <f t="shared" si="25"/>
        <v>2486820.7070531831</v>
      </c>
    </row>
    <row r="130" spans="1:46" x14ac:dyDescent="0.3">
      <c r="A130" s="7" t="s">
        <v>149</v>
      </c>
      <c r="B130" s="7" t="s">
        <v>149</v>
      </c>
      <c r="C130" s="7">
        <v>3001</v>
      </c>
      <c r="D130" s="7" t="s">
        <v>155</v>
      </c>
      <c r="E130" s="7">
        <v>907</v>
      </c>
      <c r="F130" s="7" t="s">
        <v>155</v>
      </c>
      <c r="G130" s="7"/>
      <c r="H130" s="8" t="s">
        <v>146</v>
      </c>
      <c r="I130" s="15">
        <v>0</v>
      </c>
      <c r="J130" s="15">
        <v>117000000</v>
      </c>
      <c r="K130" s="15">
        <v>0</v>
      </c>
      <c r="L130" s="15">
        <v>117000000</v>
      </c>
      <c r="M130" s="15">
        <v>0</v>
      </c>
      <c r="N130" s="15">
        <v>117000000</v>
      </c>
      <c r="O130" s="15">
        <v>0</v>
      </c>
      <c r="P130" s="15">
        <v>117000000</v>
      </c>
      <c r="Q130" s="15">
        <v>0</v>
      </c>
      <c r="R130" s="15">
        <v>117000000</v>
      </c>
      <c r="S130" s="15">
        <v>0</v>
      </c>
      <c r="T130" s="15">
        <v>117000000</v>
      </c>
      <c r="U130" s="17"/>
      <c r="V130" s="18">
        <v>0.46588128508999338</v>
      </c>
      <c r="W130" s="18">
        <v>0.46955646012894248</v>
      </c>
      <c r="X130" s="18">
        <v>0.46183407107374252</v>
      </c>
      <c r="Y130" s="18">
        <v>0.4753346605855423</v>
      </c>
      <c r="Z130" s="18">
        <v>0.46948865622955593</v>
      </c>
      <c r="AA130" s="18">
        <v>0.46638706592637713</v>
      </c>
      <c r="AB130" s="18">
        <v>0.46939547235539264</v>
      </c>
      <c r="AC130" s="18">
        <v>0.47696316896909241</v>
      </c>
      <c r="AD130" s="18">
        <v>0.47043921127331628</v>
      </c>
      <c r="AE130" s="18">
        <v>0.47340799544810391</v>
      </c>
      <c r="AF130" s="18">
        <v>0.47152090748000647</v>
      </c>
      <c r="AG130" s="18">
        <v>0.47368013467679676</v>
      </c>
      <c r="AH130" s="17"/>
      <c r="AI130" s="13">
        <f t="shared" si="14"/>
        <v>0</v>
      </c>
      <c r="AJ130" s="13">
        <f t="shared" si="15"/>
        <v>54938105.835086271</v>
      </c>
      <c r="AK130" s="13">
        <f t="shared" si="16"/>
        <v>0</v>
      </c>
      <c r="AL130" s="13">
        <f t="shared" si="17"/>
        <v>55614155.288508452</v>
      </c>
      <c r="AM130" s="13">
        <f t="shared" si="18"/>
        <v>0</v>
      </c>
      <c r="AN130" s="13">
        <f t="shared" si="19"/>
        <v>54567286.713386126</v>
      </c>
      <c r="AO130" s="13">
        <f t="shared" si="20"/>
        <v>0</v>
      </c>
      <c r="AP130" s="13">
        <f t="shared" si="21"/>
        <v>55804690.76938381</v>
      </c>
      <c r="AQ130" s="13">
        <f t="shared" si="22"/>
        <v>0</v>
      </c>
      <c r="AR130" s="13">
        <f t="shared" si="23"/>
        <v>55388735.467428155</v>
      </c>
      <c r="AS130" s="13">
        <f t="shared" si="24"/>
        <v>0</v>
      </c>
      <c r="AT130" s="13">
        <f t="shared" si="25"/>
        <v>55420575.757185221</v>
      </c>
    </row>
    <row r="131" spans="1:46" x14ac:dyDescent="0.3">
      <c r="A131" s="7" t="s">
        <v>149</v>
      </c>
      <c r="B131" s="7" t="s">
        <v>149</v>
      </c>
      <c r="C131" s="7">
        <v>3001</v>
      </c>
      <c r="D131" s="7" t="s">
        <v>156</v>
      </c>
      <c r="E131" s="7">
        <v>907</v>
      </c>
      <c r="F131" s="7" t="s">
        <v>156</v>
      </c>
      <c r="G131" s="7"/>
      <c r="H131" s="8" t="s">
        <v>147</v>
      </c>
      <c r="I131" s="15">
        <v>24000000</v>
      </c>
      <c r="J131" s="15">
        <v>42000000</v>
      </c>
      <c r="K131" s="15">
        <v>37000000</v>
      </c>
      <c r="L131" s="15">
        <v>37000000</v>
      </c>
      <c r="M131" s="15">
        <v>37000000</v>
      </c>
      <c r="N131" s="15">
        <v>38000000</v>
      </c>
      <c r="O131" s="15">
        <v>24000000</v>
      </c>
      <c r="P131" s="15">
        <v>13000000</v>
      </c>
      <c r="Q131" s="15">
        <v>65000000</v>
      </c>
      <c r="R131" s="15">
        <v>37000000</v>
      </c>
      <c r="S131" s="15">
        <v>15000000</v>
      </c>
      <c r="T131" s="15">
        <v>31500000</v>
      </c>
      <c r="U131" s="17"/>
      <c r="V131" s="18">
        <v>0.46588128508999338</v>
      </c>
      <c r="W131" s="18">
        <v>0.46955646012894248</v>
      </c>
      <c r="X131" s="18">
        <v>0.46183407107374252</v>
      </c>
      <c r="Y131" s="18">
        <v>0.4753346605855423</v>
      </c>
      <c r="Z131" s="18">
        <v>0.46948865622955593</v>
      </c>
      <c r="AA131" s="18">
        <v>0.46638706592637713</v>
      </c>
      <c r="AB131" s="18">
        <v>0.46939547235539264</v>
      </c>
      <c r="AC131" s="18">
        <v>0.47696316896909241</v>
      </c>
      <c r="AD131" s="18">
        <v>0.47043921127331628</v>
      </c>
      <c r="AE131" s="18">
        <v>0.47340799544810391</v>
      </c>
      <c r="AF131" s="18">
        <v>0.47152090748000647</v>
      </c>
      <c r="AG131" s="18">
        <v>0.47368013467679676</v>
      </c>
      <c r="AH131" s="17"/>
      <c r="AI131" s="13">
        <f t="shared" ref="AI131:AI194" si="27">I131*V131</f>
        <v>11181150.842159841</v>
      </c>
      <c r="AJ131" s="13">
        <f t="shared" ref="AJ131:AJ194" si="28">J131*W131</f>
        <v>19721371.325415585</v>
      </c>
      <c r="AK131" s="13">
        <f t="shared" ref="AK131:AK194" si="29">K131*X131</f>
        <v>17087860.629728474</v>
      </c>
      <c r="AL131" s="13">
        <f t="shared" ref="AL131:AL194" si="30">L131*Y131</f>
        <v>17587382.441665065</v>
      </c>
      <c r="AM131" s="13">
        <f t="shared" ref="AM131:AM194" si="31">M131*Z131</f>
        <v>17371080.280493569</v>
      </c>
      <c r="AN131" s="13">
        <f t="shared" ref="AN131:AN194" si="32">N131*AA131</f>
        <v>17722708.505202331</v>
      </c>
      <c r="AO131" s="13">
        <f t="shared" ref="AO131:AO194" si="33">O131*AB131</f>
        <v>11265491.336529423</v>
      </c>
      <c r="AP131" s="13">
        <f t="shared" ref="AP131:AP194" si="34">P131*AC131</f>
        <v>6200521.1965982011</v>
      </c>
      <c r="AQ131" s="13">
        <f t="shared" ref="AQ131:AQ194" si="35">Q131*AD131</f>
        <v>30578548.732765559</v>
      </c>
      <c r="AR131" s="13">
        <f t="shared" ref="AR131:AR194" si="36">R131*AE131</f>
        <v>17516095.831579845</v>
      </c>
      <c r="AS131" s="13">
        <f t="shared" ref="AS131:AS194" si="37">S131*AF131</f>
        <v>7072813.6122000972</v>
      </c>
      <c r="AT131" s="13">
        <f t="shared" ref="AT131:AT194" si="38">T131*AG131</f>
        <v>14920924.242319098</v>
      </c>
    </row>
    <row r="132" spans="1:46" x14ac:dyDescent="0.3">
      <c r="A132" s="7" t="s">
        <v>149</v>
      </c>
      <c r="B132" s="7" t="s">
        <v>149</v>
      </c>
      <c r="C132" s="7">
        <v>3001</v>
      </c>
      <c r="D132" s="6" t="s">
        <v>151</v>
      </c>
      <c r="E132" s="7">
        <v>907</v>
      </c>
      <c r="F132" s="6" t="s">
        <v>151</v>
      </c>
      <c r="G132" s="7"/>
      <c r="H132" s="8" t="s">
        <v>148</v>
      </c>
      <c r="I132" s="15">
        <v>120000000</v>
      </c>
      <c r="J132" s="15">
        <v>180000000</v>
      </c>
      <c r="K132" s="15">
        <v>170000000</v>
      </c>
      <c r="L132" s="15">
        <v>100000000</v>
      </c>
      <c r="M132" s="15">
        <v>130000000</v>
      </c>
      <c r="N132" s="15">
        <v>130000000</v>
      </c>
      <c r="O132" s="15">
        <v>130000000</v>
      </c>
      <c r="P132" s="15">
        <v>130000000</v>
      </c>
      <c r="Q132" s="15">
        <v>185000000</v>
      </c>
      <c r="R132" s="15">
        <v>150000000</v>
      </c>
      <c r="S132" s="15">
        <v>130000000</v>
      </c>
      <c r="T132" s="15">
        <v>240000000</v>
      </c>
      <c r="U132" s="17"/>
      <c r="V132" s="18">
        <v>0.46588128508999338</v>
      </c>
      <c r="W132" s="18">
        <v>0.46955646012894248</v>
      </c>
      <c r="X132" s="18">
        <v>0.46183407107374252</v>
      </c>
      <c r="Y132" s="18">
        <v>0.4753346605855423</v>
      </c>
      <c r="Z132" s="18">
        <v>0.46948865622955593</v>
      </c>
      <c r="AA132" s="18">
        <v>0.46638706592637713</v>
      </c>
      <c r="AB132" s="18">
        <v>0.46939547235539264</v>
      </c>
      <c r="AC132" s="18">
        <v>0.47696316896909241</v>
      </c>
      <c r="AD132" s="18">
        <v>0.47043921127331628</v>
      </c>
      <c r="AE132" s="18">
        <v>0.47340799544810391</v>
      </c>
      <c r="AF132" s="18">
        <v>0.47152090748000647</v>
      </c>
      <c r="AG132" s="18">
        <v>0.47368013467679676</v>
      </c>
      <c r="AH132" s="17"/>
      <c r="AI132" s="13">
        <f t="shared" si="27"/>
        <v>55905754.210799202</v>
      </c>
      <c r="AJ132" s="13">
        <f t="shared" si="28"/>
        <v>84520162.823209643</v>
      </c>
      <c r="AK132" s="13">
        <f t="shared" si="29"/>
        <v>78511792.082536235</v>
      </c>
      <c r="AL132" s="13">
        <f t="shared" si="30"/>
        <v>47533466.058554232</v>
      </c>
      <c r="AM132" s="13">
        <f t="shared" si="31"/>
        <v>61033525.309842274</v>
      </c>
      <c r="AN132" s="13">
        <f t="shared" si="32"/>
        <v>60630318.570429027</v>
      </c>
      <c r="AO132" s="13">
        <f t="shared" si="33"/>
        <v>61021411.406201042</v>
      </c>
      <c r="AP132" s="13">
        <f t="shared" si="34"/>
        <v>62005211.965982012</v>
      </c>
      <c r="AQ132" s="13">
        <f t="shared" si="35"/>
        <v>87031254.085563511</v>
      </c>
      <c r="AR132" s="13">
        <f t="shared" si="36"/>
        <v>71011199.317215592</v>
      </c>
      <c r="AS132" s="13">
        <f t="shared" si="37"/>
        <v>61297717.972400844</v>
      </c>
      <c r="AT132" s="13">
        <f t="shared" si="38"/>
        <v>113683232.32243122</v>
      </c>
    </row>
    <row r="133" spans="1:46" x14ac:dyDescent="0.3">
      <c r="A133" s="7" t="s">
        <v>149</v>
      </c>
      <c r="B133" s="7" t="s">
        <v>149</v>
      </c>
      <c r="C133" s="7">
        <v>3001</v>
      </c>
      <c r="D133" s="6" t="s">
        <v>8</v>
      </c>
      <c r="E133" s="7">
        <v>907</v>
      </c>
      <c r="F133" s="6" t="s">
        <v>8</v>
      </c>
      <c r="G133" s="7"/>
      <c r="H133" s="8" t="s">
        <v>150</v>
      </c>
      <c r="I133" s="15">
        <v>47000000</v>
      </c>
      <c r="J133" s="15">
        <v>41000000</v>
      </c>
      <c r="K133" s="15">
        <v>46700000</v>
      </c>
      <c r="L133" s="15">
        <v>56000000</v>
      </c>
      <c r="M133" s="15">
        <v>50000000</v>
      </c>
      <c r="N133" s="15">
        <v>31000000</v>
      </c>
      <c r="O133" s="15">
        <v>49000000</v>
      </c>
      <c r="P133" s="15">
        <v>26000000</v>
      </c>
      <c r="Q133" s="15">
        <v>108400000</v>
      </c>
      <c r="R133" s="15">
        <v>48600000</v>
      </c>
      <c r="S133" s="15">
        <v>27000000</v>
      </c>
      <c r="T133" s="15">
        <v>37000000</v>
      </c>
      <c r="U133" s="17"/>
      <c r="V133" s="18">
        <v>0.46588128508999338</v>
      </c>
      <c r="W133" s="18">
        <v>0.46955646012894248</v>
      </c>
      <c r="X133" s="18">
        <v>0.46183407107374252</v>
      </c>
      <c r="Y133" s="18">
        <v>0.4753346605855423</v>
      </c>
      <c r="Z133" s="18">
        <v>0.46948865622955593</v>
      </c>
      <c r="AA133" s="18">
        <v>0.46638706592637713</v>
      </c>
      <c r="AB133" s="18">
        <v>0.46939547235539264</v>
      </c>
      <c r="AC133" s="18">
        <v>0.47696316896909241</v>
      </c>
      <c r="AD133" s="18">
        <v>0.47043921127331628</v>
      </c>
      <c r="AE133" s="18">
        <v>0.47340799544810391</v>
      </c>
      <c r="AF133" s="18">
        <v>0.47152090748000647</v>
      </c>
      <c r="AG133" s="18">
        <v>0.47368013467679676</v>
      </c>
      <c r="AH133" s="17"/>
      <c r="AI133" s="13">
        <f t="shared" si="27"/>
        <v>21896420.39922969</v>
      </c>
      <c r="AJ133" s="13">
        <f t="shared" si="28"/>
        <v>19251814.865286641</v>
      </c>
      <c r="AK133" s="13">
        <f t="shared" si="29"/>
        <v>21567651.119143777</v>
      </c>
      <c r="AL133" s="13">
        <f t="shared" si="30"/>
        <v>26618740.992790367</v>
      </c>
      <c r="AM133" s="13">
        <f t="shared" si="31"/>
        <v>23474432.811477795</v>
      </c>
      <c r="AN133" s="13">
        <f t="shared" si="32"/>
        <v>14457999.043717692</v>
      </c>
      <c r="AO133" s="13">
        <f t="shared" si="33"/>
        <v>23000378.145414241</v>
      </c>
      <c r="AP133" s="13">
        <f t="shared" si="34"/>
        <v>12401042.393196402</v>
      </c>
      <c r="AQ133" s="13">
        <f t="shared" si="35"/>
        <v>50995610.502027482</v>
      </c>
      <c r="AR133" s="13">
        <f t="shared" si="36"/>
        <v>23007628.57877785</v>
      </c>
      <c r="AS133" s="13">
        <f t="shared" si="37"/>
        <v>12731064.501960175</v>
      </c>
      <c r="AT133" s="13">
        <f t="shared" si="38"/>
        <v>17526164.98304148</v>
      </c>
    </row>
    <row r="134" spans="1:46" x14ac:dyDescent="0.3">
      <c r="A134" s="7" t="s">
        <v>281</v>
      </c>
      <c r="B134" s="7" t="s">
        <v>282</v>
      </c>
      <c r="C134" s="7">
        <v>1307</v>
      </c>
      <c r="D134" s="7" t="s">
        <v>292</v>
      </c>
      <c r="E134" s="7">
        <v>921</v>
      </c>
      <c r="F134" s="7" t="s">
        <v>292</v>
      </c>
      <c r="G134" s="7" t="s">
        <v>296</v>
      </c>
      <c r="H134" s="8" t="s">
        <v>283</v>
      </c>
      <c r="I134" s="15">
        <v>8333333.333333334</v>
      </c>
      <c r="J134" s="15">
        <v>8333333.333333334</v>
      </c>
      <c r="K134" s="15">
        <v>8333333.333333334</v>
      </c>
      <c r="L134" s="15">
        <v>8333333.333333334</v>
      </c>
      <c r="M134" s="15">
        <v>8333333.333333334</v>
      </c>
      <c r="N134" s="15">
        <v>8333333.333333334</v>
      </c>
      <c r="O134" s="15">
        <v>8333333.333333334</v>
      </c>
      <c r="P134" s="15">
        <v>8333333.333333334</v>
      </c>
      <c r="Q134" s="15">
        <v>8333333.333333334</v>
      </c>
      <c r="R134" s="15">
        <v>8333333.333333334</v>
      </c>
      <c r="S134" s="15">
        <v>8333333.333333334</v>
      </c>
      <c r="T134" s="15">
        <v>8333333.333333334</v>
      </c>
      <c r="U134" s="15"/>
      <c r="V134" s="18">
        <v>0.24768813258797268</v>
      </c>
      <c r="W134" s="18">
        <v>0.24768813258797268</v>
      </c>
      <c r="X134" s="18">
        <v>0.24768813258797268</v>
      </c>
      <c r="Y134" s="18">
        <v>0.24768813258797268</v>
      </c>
      <c r="Z134" s="18">
        <v>0.22721386041917496</v>
      </c>
      <c r="AA134" s="18">
        <v>0.22721386041917496</v>
      </c>
      <c r="AB134" s="18">
        <v>0.22721386041917496</v>
      </c>
      <c r="AC134" s="18">
        <v>0.22721386041917496</v>
      </c>
      <c r="AD134" s="18">
        <v>0.22721386041917496</v>
      </c>
      <c r="AE134" s="18">
        <v>0.22721386041917496</v>
      </c>
      <c r="AF134" s="18">
        <v>0.22721386041917496</v>
      </c>
      <c r="AG134" s="18">
        <v>0.22721386041917496</v>
      </c>
      <c r="AH134" s="17"/>
      <c r="AI134" s="13">
        <f t="shared" si="27"/>
        <v>2064067.7715664392</v>
      </c>
      <c r="AJ134" s="13">
        <f t="shared" si="28"/>
        <v>2064067.7715664392</v>
      </c>
      <c r="AK134" s="13">
        <f t="shared" si="29"/>
        <v>2064067.7715664392</v>
      </c>
      <c r="AL134" s="13">
        <f t="shared" si="30"/>
        <v>2064067.7715664392</v>
      </c>
      <c r="AM134" s="13">
        <f t="shared" si="31"/>
        <v>1893448.8368264581</v>
      </c>
      <c r="AN134" s="13">
        <f t="shared" si="32"/>
        <v>1893448.8368264581</v>
      </c>
      <c r="AO134" s="13">
        <f t="shared" si="33"/>
        <v>1893448.8368264581</v>
      </c>
      <c r="AP134" s="13">
        <f t="shared" si="34"/>
        <v>1893448.8368264581</v>
      </c>
      <c r="AQ134" s="13">
        <f t="shared" si="35"/>
        <v>1893448.8368264581</v>
      </c>
      <c r="AR134" s="13">
        <f t="shared" si="36"/>
        <v>1893448.8368264581</v>
      </c>
      <c r="AS134" s="13">
        <f t="shared" si="37"/>
        <v>1893448.8368264581</v>
      </c>
      <c r="AT134" s="13">
        <f t="shared" si="38"/>
        <v>1893448.8368264581</v>
      </c>
    </row>
    <row r="135" spans="1:46" x14ac:dyDescent="0.3">
      <c r="A135" s="7" t="s">
        <v>281</v>
      </c>
      <c r="B135" s="7" t="s">
        <v>282</v>
      </c>
      <c r="C135" s="7">
        <v>1307</v>
      </c>
      <c r="D135" s="7" t="s">
        <v>293</v>
      </c>
      <c r="E135" s="7">
        <v>907</v>
      </c>
      <c r="F135" s="7" t="s">
        <v>293</v>
      </c>
      <c r="G135" s="7" t="s">
        <v>296</v>
      </c>
      <c r="H135" s="8" t="s">
        <v>284</v>
      </c>
      <c r="I135" s="15">
        <v>15666666.666666666</v>
      </c>
      <c r="J135" s="15">
        <v>15666666.666666666</v>
      </c>
      <c r="K135" s="15">
        <v>15666666.666666666</v>
      </c>
      <c r="L135" s="15">
        <v>15666666.666666666</v>
      </c>
      <c r="M135" s="15">
        <v>15666666.666666666</v>
      </c>
      <c r="N135" s="15">
        <v>15666666.666666666</v>
      </c>
      <c r="O135" s="15">
        <v>15666666.666666666</v>
      </c>
      <c r="P135" s="15">
        <v>15666666.666666666</v>
      </c>
      <c r="Q135" s="15">
        <v>15666666.666666666</v>
      </c>
      <c r="R135" s="15">
        <v>15666666.666666666</v>
      </c>
      <c r="S135" s="15">
        <v>15666666.666666666</v>
      </c>
      <c r="T135" s="15">
        <v>15666666.666666666</v>
      </c>
      <c r="U135" s="17"/>
      <c r="V135" s="18">
        <v>0.24768813258797268</v>
      </c>
      <c r="W135" s="18">
        <v>0.24768813258797268</v>
      </c>
      <c r="X135" s="18">
        <v>0.24768813258797268</v>
      </c>
      <c r="Y135" s="18">
        <v>0.24768813258797268</v>
      </c>
      <c r="Z135" s="18">
        <v>0.22721386041917496</v>
      </c>
      <c r="AA135" s="18">
        <v>0.22721386041917496</v>
      </c>
      <c r="AB135" s="18">
        <v>0.22721386041917496</v>
      </c>
      <c r="AC135" s="18">
        <v>0.22721386041917496</v>
      </c>
      <c r="AD135" s="18">
        <v>0.22721386041917496</v>
      </c>
      <c r="AE135" s="18">
        <v>0.22721386041917496</v>
      </c>
      <c r="AF135" s="18">
        <v>0.22721386041917496</v>
      </c>
      <c r="AG135" s="18">
        <v>0.22721386041917496</v>
      </c>
      <c r="AH135" s="17"/>
      <c r="AI135" s="13">
        <f t="shared" si="27"/>
        <v>3880447.4105449049</v>
      </c>
      <c r="AJ135" s="13">
        <f t="shared" si="28"/>
        <v>3880447.4105449049</v>
      </c>
      <c r="AK135" s="13">
        <f t="shared" si="29"/>
        <v>3880447.4105449049</v>
      </c>
      <c r="AL135" s="13">
        <f t="shared" si="30"/>
        <v>3880447.4105449049</v>
      </c>
      <c r="AM135" s="13">
        <f t="shared" si="31"/>
        <v>3559683.8132337411</v>
      </c>
      <c r="AN135" s="13">
        <f t="shared" si="32"/>
        <v>3559683.8132337411</v>
      </c>
      <c r="AO135" s="13">
        <f t="shared" si="33"/>
        <v>3559683.8132337411</v>
      </c>
      <c r="AP135" s="13">
        <f t="shared" si="34"/>
        <v>3559683.8132337411</v>
      </c>
      <c r="AQ135" s="13">
        <f t="shared" si="35"/>
        <v>3559683.8132337411</v>
      </c>
      <c r="AR135" s="13">
        <f t="shared" si="36"/>
        <v>3559683.8132337411</v>
      </c>
      <c r="AS135" s="13">
        <f t="shared" si="37"/>
        <v>3559683.8132337411</v>
      </c>
      <c r="AT135" s="13">
        <f t="shared" si="38"/>
        <v>3559683.8132337411</v>
      </c>
    </row>
    <row r="136" spans="1:46" x14ac:dyDescent="0.3">
      <c r="A136" s="7" t="s">
        <v>281</v>
      </c>
      <c r="B136" s="7" t="s">
        <v>282</v>
      </c>
      <c r="C136" s="7">
        <v>1307</v>
      </c>
      <c r="D136" s="6" t="s">
        <v>8</v>
      </c>
      <c r="E136" s="7">
        <v>921</v>
      </c>
      <c r="F136" s="6" t="s">
        <v>8</v>
      </c>
      <c r="G136" s="7" t="s">
        <v>296</v>
      </c>
      <c r="H136" s="8" t="s">
        <v>285</v>
      </c>
      <c r="I136" s="15">
        <v>1000000</v>
      </c>
      <c r="J136" s="15">
        <v>1000000</v>
      </c>
      <c r="K136" s="15">
        <v>1000000</v>
      </c>
      <c r="L136" s="15">
        <v>1000000</v>
      </c>
      <c r="M136" s="15">
        <v>1000000</v>
      </c>
      <c r="N136" s="15">
        <v>1000000</v>
      </c>
      <c r="O136" s="15">
        <v>1000000</v>
      </c>
      <c r="P136" s="15">
        <v>1000000</v>
      </c>
      <c r="Q136" s="15">
        <v>1000000</v>
      </c>
      <c r="R136" s="15">
        <v>1000000</v>
      </c>
      <c r="S136" s="15">
        <v>1000000</v>
      </c>
      <c r="T136" s="15">
        <v>1000000</v>
      </c>
      <c r="U136" s="17"/>
      <c r="V136" s="18">
        <v>0.24768813258797268</v>
      </c>
      <c r="W136" s="18">
        <v>0.24768813258797268</v>
      </c>
      <c r="X136" s="18">
        <v>0.24768813258797268</v>
      </c>
      <c r="Y136" s="18">
        <v>0.24768813258797268</v>
      </c>
      <c r="Z136" s="18">
        <v>0.22721386041917496</v>
      </c>
      <c r="AA136" s="18">
        <v>0.22721386041917496</v>
      </c>
      <c r="AB136" s="18">
        <v>0.22721386041917496</v>
      </c>
      <c r="AC136" s="18">
        <v>0.22721386041917496</v>
      </c>
      <c r="AD136" s="18">
        <v>0.22721386041917496</v>
      </c>
      <c r="AE136" s="18">
        <v>0.22721386041917496</v>
      </c>
      <c r="AF136" s="18">
        <v>0.22721386041917496</v>
      </c>
      <c r="AG136" s="18">
        <v>0.22721386041917496</v>
      </c>
      <c r="AH136" s="17"/>
      <c r="AI136" s="13">
        <f t="shared" si="27"/>
        <v>247688.13258797268</v>
      </c>
      <c r="AJ136" s="13">
        <f t="shared" si="28"/>
        <v>247688.13258797268</v>
      </c>
      <c r="AK136" s="13">
        <f t="shared" si="29"/>
        <v>247688.13258797268</v>
      </c>
      <c r="AL136" s="13">
        <f t="shared" si="30"/>
        <v>247688.13258797268</v>
      </c>
      <c r="AM136" s="13">
        <f t="shared" si="31"/>
        <v>227213.86041917498</v>
      </c>
      <c r="AN136" s="13">
        <f t="shared" si="32"/>
        <v>227213.86041917498</v>
      </c>
      <c r="AO136" s="13">
        <f t="shared" si="33"/>
        <v>227213.86041917498</v>
      </c>
      <c r="AP136" s="13">
        <f t="shared" si="34"/>
        <v>227213.86041917498</v>
      </c>
      <c r="AQ136" s="13">
        <f t="shared" si="35"/>
        <v>227213.86041917498</v>
      </c>
      <c r="AR136" s="13">
        <f t="shared" si="36"/>
        <v>227213.86041917498</v>
      </c>
      <c r="AS136" s="13">
        <f t="shared" si="37"/>
        <v>227213.86041917498</v>
      </c>
      <c r="AT136" s="13">
        <f t="shared" si="38"/>
        <v>227213.86041917498</v>
      </c>
    </row>
    <row r="137" spans="1:46" x14ac:dyDescent="0.3">
      <c r="A137" s="7" t="s">
        <v>281</v>
      </c>
      <c r="B137" s="7" t="s">
        <v>282</v>
      </c>
      <c r="C137" s="7">
        <v>1307</v>
      </c>
      <c r="D137" s="7" t="s">
        <v>294</v>
      </c>
      <c r="E137" s="7">
        <v>921</v>
      </c>
      <c r="F137" s="7" t="s">
        <v>294</v>
      </c>
      <c r="G137" s="7" t="s">
        <v>296</v>
      </c>
      <c r="H137" s="8" t="s">
        <v>286</v>
      </c>
      <c r="I137" s="15">
        <v>9583333.333333334</v>
      </c>
      <c r="J137" s="15">
        <v>9583333.333333334</v>
      </c>
      <c r="K137" s="15">
        <v>9583333.333333334</v>
      </c>
      <c r="L137" s="15">
        <v>9583333.333333334</v>
      </c>
      <c r="M137" s="15">
        <v>9583333.333333334</v>
      </c>
      <c r="N137" s="15">
        <v>9583333.333333334</v>
      </c>
      <c r="O137" s="15">
        <v>9583333.333333334</v>
      </c>
      <c r="P137" s="15">
        <v>9583333.333333334</v>
      </c>
      <c r="Q137" s="15">
        <v>9583333.333333334</v>
      </c>
      <c r="R137" s="15">
        <v>9583333.333333334</v>
      </c>
      <c r="S137" s="15">
        <v>9583333.333333334</v>
      </c>
      <c r="T137" s="15">
        <v>9583333.333333334</v>
      </c>
      <c r="U137" s="17"/>
      <c r="V137" s="18">
        <v>0.24768813258797268</v>
      </c>
      <c r="W137" s="18">
        <v>0.24768813258797268</v>
      </c>
      <c r="X137" s="18">
        <v>0.24768813258797268</v>
      </c>
      <c r="Y137" s="18">
        <v>0.24768813258797268</v>
      </c>
      <c r="Z137" s="18">
        <v>0.22721386041917496</v>
      </c>
      <c r="AA137" s="18">
        <v>0.22721386041917496</v>
      </c>
      <c r="AB137" s="18">
        <v>0.22721386041917496</v>
      </c>
      <c r="AC137" s="18">
        <v>0.22721386041917496</v>
      </c>
      <c r="AD137" s="18">
        <v>0.22721386041917496</v>
      </c>
      <c r="AE137" s="18">
        <v>0.22721386041917496</v>
      </c>
      <c r="AF137" s="18">
        <v>0.22721386041917496</v>
      </c>
      <c r="AG137" s="18">
        <v>0.22721386041917496</v>
      </c>
      <c r="AH137" s="17"/>
      <c r="AI137" s="13">
        <f t="shared" si="27"/>
        <v>2373677.9373014048</v>
      </c>
      <c r="AJ137" s="13">
        <f t="shared" si="28"/>
        <v>2373677.9373014048</v>
      </c>
      <c r="AK137" s="13">
        <f t="shared" si="29"/>
        <v>2373677.9373014048</v>
      </c>
      <c r="AL137" s="13">
        <f t="shared" si="30"/>
        <v>2373677.9373014048</v>
      </c>
      <c r="AM137" s="13">
        <f t="shared" si="31"/>
        <v>2177466.1623504269</v>
      </c>
      <c r="AN137" s="13">
        <f t="shared" si="32"/>
        <v>2177466.1623504269</v>
      </c>
      <c r="AO137" s="13">
        <f t="shared" si="33"/>
        <v>2177466.1623504269</v>
      </c>
      <c r="AP137" s="13">
        <f t="shared" si="34"/>
        <v>2177466.1623504269</v>
      </c>
      <c r="AQ137" s="13">
        <f t="shared" si="35"/>
        <v>2177466.1623504269</v>
      </c>
      <c r="AR137" s="13">
        <f t="shared" si="36"/>
        <v>2177466.1623504269</v>
      </c>
      <c r="AS137" s="13">
        <f t="shared" si="37"/>
        <v>2177466.1623504269</v>
      </c>
      <c r="AT137" s="13">
        <f t="shared" si="38"/>
        <v>2177466.1623504269</v>
      </c>
    </row>
    <row r="138" spans="1:46" x14ac:dyDescent="0.3">
      <c r="A138" s="7" t="s">
        <v>281</v>
      </c>
      <c r="B138" s="7" t="s">
        <v>282</v>
      </c>
      <c r="C138" s="7">
        <v>1307</v>
      </c>
      <c r="D138" s="6" t="s">
        <v>8</v>
      </c>
      <c r="E138" s="7">
        <v>921</v>
      </c>
      <c r="F138" s="6" t="s">
        <v>8</v>
      </c>
      <c r="G138" s="7" t="s">
        <v>296</v>
      </c>
      <c r="H138" s="8" t="s">
        <v>287</v>
      </c>
      <c r="I138" s="15">
        <v>5000000</v>
      </c>
      <c r="J138" s="15">
        <v>5000000</v>
      </c>
      <c r="K138" s="15">
        <v>5000000</v>
      </c>
      <c r="L138" s="15">
        <v>5000000</v>
      </c>
      <c r="M138" s="15">
        <v>5000000</v>
      </c>
      <c r="N138" s="15">
        <v>5000000</v>
      </c>
      <c r="O138" s="15">
        <v>5000000</v>
      </c>
      <c r="P138" s="15">
        <v>5000000</v>
      </c>
      <c r="Q138" s="15">
        <v>5000000</v>
      </c>
      <c r="R138" s="15">
        <v>5000000</v>
      </c>
      <c r="S138" s="15">
        <v>5000000</v>
      </c>
      <c r="T138" s="15">
        <v>5000000</v>
      </c>
      <c r="U138" s="17"/>
      <c r="V138" s="18">
        <v>0.24768813258797268</v>
      </c>
      <c r="W138" s="18">
        <v>0.24768813258797268</v>
      </c>
      <c r="X138" s="18">
        <v>0.24768813258797268</v>
      </c>
      <c r="Y138" s="18">
        <v>0.24768813258797268</v>
      </c>
      <c r="Z138" s="18">
        <v>0.22721386041917496</v>
      </c>
      <c r="AA138" s="18">
        <v>0.22721386041917496</v>
      </c>
      <c r="AB138" s="18">
        <v>0.22721386041917496</v>
      </c>
      <c r="AC138" s="18">
        <v>0.22721386041917496</v>
      </c>
      <c r="AD138" s="18">
        <v>0.22721386041917496</v>
      </c>
      <c r="AE138" s="18">
        <v>0.22721386041917496</v>
      </c>
      <c r="AF138" s="18">
        <v>0.22721386041917496</v>
      </c>
      <c r="AG138" s="18">
        <v>0.22721386041917496</v>
      </c>
      <c r="AH138" s="17"/>
      <c r="AI138" s="13">
        <f t="shared" si="27"/>
        <v>1238440.6629398633</v>
      </c>
      <c r="AJ138" s="13">
        <f t="shared" si="28"/>
        <v>1238440.6629398633</v>
      </c>
      <c r="AK138" s="13">
        <f t="shared" si="29"/>
        <v>1238440.6629398633</v>
      </c>
      <c r="AL138" s="13">
        <f t="shared" si="30"/>
        <v>1238440.6629398633</v>
      </c>
      <c r="AM138" s="13">
        <f t="shared" si="31"/>
        <v>1136069.3020958749</v>
      </c>
      <c r="AN138" s="13">
        <f t="shared" si="32"/>
        <v>1136069.3020958749</v>
      </c>
      <c r="AO138" s="13">
        <f t="shared" si="33"/>
        <v>1136069.3020958749</v>
      </c>
      <c r="AP138" s="13">
        <f t="shared" si="34"/>
        <v>1136069.3020958749</v>
      </c>
      <c r="AQ138" s="13">
        <f t="shared" si="35"/>
        <v>1136069.3020958749</v>
      </c>
      <c r="AR138" s="13">
        <f t="shared" si="36"/>
        <v>1136069.3020958749</v>
      </c>
      <c r="AS138" s="13">
        <f t="shared" si="37"/>
        <v>1136069.3020958749</v>
      </c>
      <c r="AT138" s="13">
        <f t="shared" si="38"/>
        <v>1136069.3020958749</v>
      </c>
    </row>
    <row r="139" spans="1:46" x14ac:dyDescent="0.3">
      <c r="A139" s="7" t="s">
        <v>281</v>
      </c>
      <c r="B139" s="7" t="s">
        <v>282</v>
      </c>
      <c r="C139" s="7">
        <v>1307</v>
      </c>
      <c r="D139" s="7" t="s">
        <v>295</v>
      </c>
      <c r="E139" s="7">
        <v>921</v>
      </c>
      <c r="F139" s="7" t="s">
        <v>295</v>
      </c>
      <c r="G139" s="7" t="s">
        <v>296</v>
      </c>
      <c r="H139" s="8" t="s">
        <v>288</v>
      </c>
      <c r="I139" s="15">
        <v>14166666.666666666</v>
      </c>
      <c r="J139" s="15">
        <v>14166666.666666666</v>
      </c>
      <c r="K139" s="15">
        <v>14166666.666666666</v>
      </c>
      <c r="L139" s="15">
        <v>14166666.666666666</v>
      </c>
      <c r="M139" s="15">
        <v>14166666.666666666</v>
      </c>
      <c r="N139" s="15">
        <v>14166666.666666666</v>
      </c>
      <c r="O139" s="15">
        <v>14166666.666666666</v>
      </c>
      <c r="P139" s="15">
        <v>14166666.666666666</v>
      </c>
      <c r="Q139" s="15">
        <v>14166666.666666666</v>
      </c>
      <c r="R139" s="15">
        <v>14166666.666666666</v>
      </c>
      <c r="S139" s="15">
        <v>14166666.666666666</v>
      </c>
      <c r="T139" s="15">
        <v>14166666.666666666</v>
      </c>
      <c r="U139" s="17"/>
      <c r="V139" s="18">
        <v>0.24768813258797268</v>
      </c>
      <c r="W139" s="18">
        <v>0.24768813258797268</v>
      </c>
      <c r="X139" s="18">
        <v>0.24768813258797268</v>
      </c>
      <c r="Y139" s="18">
        <v>0.24768813258797268</v>
      </c>
      <c r="Z139" s="18">
        <v>0.22721386041917496</v>
      </c>
      <c r="AA139" s="18">
        <v>0.22721386041917496</v>
      </c>
      <c r="AB139" s="18">
        <v>0.22721386041917496</v>
      </c>
      <c r="AC139" s="18">
        <v>0.22721386041917496</v>
      </c>
      <c r="AD139" s="18">
        <v>0.22721386041917496</v>
      </c>
      <c r="AE139" s="18">
        <v>0.22721386041917496</v>
      </c>
      <c r="AF139" s="18">
        <v>0.22721386041917496</v>
      </c>
      <c r="AG139" s="18">
        <v>0.22721386041917496</v>
      </c>
      <c r="AH139" s="17"/>
      <c r="AI139" s="13">
        <f t="shared" si="27"/>
        <v>3508915.2116629463</v>
      </c>
      <c r="AJ139" s="13">
        <f t="shared" si="28"/>
        <v>3508915.2116629463</v>
      </c>
      <c r="AK139" s="13">
        <f t="shared" si="29"/>
        <v>3508915.2116629463</v>
      </c>
      <c r="AL139" s="13">
        <f t="shared" si="30"/>
        <v>3508915.2116629463</v>
      </c>
      <c r="AM139" s="13">
        <f t="shared" si="31"/>
        <v>3218863.0226049786</v>
      </c>
      <c r="AN139" s="13">
        <f t="shared" si="32"/>
        <v>3218863.0226049786</v>
      </c>
      <c r="AO139" s="13">
        <f t="shared" si="33"/>
        <v>3218863.0226049786</v>
      </c>
      <c r="AP139" s="13">
        <f t="shared" si="34"/>
        <v>3218863.0226049786</v>
      </c>
      <c r="AQ139" s="13">
        <f t="shared" si="35"/>
        <v>3218863.0226049786</v>
      </c>
      <c r="AR139" s="13">
        <f t="shared" si="36"/>
        <v>3218863.0226049786</v>
      </c>
      <c r="AS139" s="13">
        <f t="shared" si="37"/>
        <v>3218863.0226049786</v>
      </c>
      <c r="AT139" s="13">
        <f t="shared" si="38"/>
        <v>3218863.0226049786</v>
      </c>
    </row>
    <row r="140" spans="1:46" x14ac:dyDescent="0.3">
      <c r="A140" s="7" t="s">
        <v>281</v>
      </c>
      <c r="B140" s="7" t="s">
        <v>282</v>
      </c>
      <c r="C140" s="7">
        <v>1307</v>
      </c>
      <c r="D140" s="6" t="s">
        <v>8</v>
      </c>
      <c r="E140" s="7">
        <v>921</v>
      </c>
      <c r="F140" s="6" t="s">
        <v>8</v>
      </c>
      <c r="G140" s="7" t="s">
        <v>296</v>
      </c>
      <c r="H140" s="8" t="s">
        <v>289</v>
      </c>
      <c r="I140" s="15">
        <v>416666.66666666669</v>
      </c>
      <c r="J140" s="15">
        <v>416666.66666666669</v>
      </c>
      <c r="K140" s="15">
        <v>416666.66666666669</v>
      </c>
      <c r="L140" s="15">
        <v>416666.66666666669</v>
      </c>
      <c r="M140" s="15">
        <v>416666.66666666669</v>
      </c>
      <c r="N140" s="15">
        <v>416666.66666666669</v>
      </c>
      <c r="O140" s="15">
        <v>416666.66666666669</v>
      </c>
      <c r="P140" s="15">
        <v>416666.66666666669</v>
      </c>
      <c r="Q140" s="15">
        <v>416666.66666666669</v>
      </c>
      <c r="R140" s="15">
        <v>416666.66666666669</v>
      </c>
      <c r="S140" s="15">
        <v>416666.66666666669</v>
      </c>
      <c r="T140" s="15">
        <v>416666.66666666669</v>
      </c>
      <c r="U140" s="17"/>
      <c r="V140" s="18">
        <v>0.24768813258797268</v>
      </c>
      <c r="W140" s="18">
        <v>0.24768813258797268</v>
      </c>
      <c r="X140" s="18">
        <v>0.24768813258797268</v>
      </c>
      <c r="Y140" s="18">
        <v>0.24768813258797268</v>
      </c>
      <c r="Z140" s="18">
        <v>0.22721386041917496</v>
      </c>
      <c r="AA140" s="18">
        <v>0.22721386041917496</v>
      </c>
      <c r="AB140" s="18">
        <v>0.22721386041917496</v>
      </c>
      <c r="AC140" s="18">
        <v>0.22721386041917496</v>
      </c>
      <c r="AD140" s="18">
        <v>0.22721386041917496</v>
      </c>
      <c r="AE140" s="18">
        <v>0.22721386041917496</v>
      </c>
      <c r="AF140" s="18">
        <v>0.22721386041917496</v>
      </c>
      <c r="AG140" s="18">
        <v>0.22721386041917496</v>
      </c>
      <c r="AH140" s="17"/>
      <c r="AI140" s="13">
        <f t="shared" si="27"/>
        <v>103203.38857832196</v>
      </c>
      <c r="AJ140" s="13">
        <f t="shared" si="28"/>
        <v>103203.38857832196</v>
      </c>
      <c r="AK140" s="13">
        <f t="shared" si="29"/>
        <v>103203.38857832196</v>
      </c>
      <c r="AL140" s="13">
        <f t="shared" si="30"/>
        <v>103203.38857832196</v>
      </c>
      <c r="AM140" s="13">
        <f t="shared" si="31"/>
        <v>94672.4418413229</v>
      </c>
      <c r="AN140" s="13">
        <f t="shared" si="32"/>
        <v>94672.4418413229</v>
      </c>
      <c r="AO140" s="13">
        <f t="shared" si="33"/>
        <v>94672.4418413229</v>
      </c>
      <c r="AP140" s="13">
        <f t="shared" si="34"/>
        <v>94672.4418413229</v>
      </c>
      <c r="AQ140" s="13">
        <f t="shared" si="35"/>
        <v>94672.4418413229</v>
      </c>
      <c r="AR140" s="13">
        <f t="shared" si="36"/>
        <v>94672.4418413229</v>
      </c>
      <c r="AS140" s="13">
        <f t="shared" si="37"/>
        <v>94672.4418413229</v>
      </c>
      <c r="AT140" s="13">
        <f t="shared" si="38"/>
        <v>94672.4418413229</v>
      </c>
    </row>
    <row r="141" spans="1:46" x14ac:dyDescent="0.3">
      <c r="A141" s="7" t="s">
        <v>281</v>
      </c>
      <c r="B141" s="7" t="s">
        <v>282</v>
      </c>
      <c r="C141" s="7">
        <v>1307</v>
      </c>
      <c r="D141" s="7" t="s">
        <v>253</v>
      </c>
      <c r="E141" s="7">
        <v>921</v>
      </c>
      <c r="F141" s="7" t="s">
        <v>253</v>
      </c>
      <c r="G141" s="7" t="s">
        <v>296</v>
      </c>
      <c r="H141" s="8" t="s">
        <v>291</v>
      </c>
      <c r="I141" s="15">
        <v>4166666.666666667</v>
      </c>
      <c r="J141" s="15">
        <v>4166666.666666667</v>
      </c>
      <c r="K141" s="15">
        <v>4166666.666666667</v>
      </c>
      <c r="L141" s="15">
        <v>4166666.666666667</v>
      </c>
      <c r="M141" s="15">
        <v>4166666.666666667</v>
      </c>
      <c r="N141" s="15">
        <v>4166666.666666667</v>
      </c>
      <c r="O141" s="15">
        <v>4166666.666666667</v>
      </c>
      <c r="P141" s="15">
        <v>4166666.666666667</v>
      </c>
      <c r="Q141" s="15">
        <v>4166666.666666667</v>
      </c>
      <c r="R141" s="15">
        <v>4166666.666666667</v>
      </c>
      <c r="S141" s="15">
        <v>4166666.666666667</v>
      </c>
      <c r="T141" s="15">
        <v>4166666.666666667</v>
      </c>
      <c r="U141" s="17"/>
      <c r="V141" s="18">
        <v>0.24768813258797268</v>
      </c>
      <c r="W141" s="18">
        <v>0.24768813258797268</v>
      </c>
      <c r="X141" s="18">
        <v>0.24768813258797268</v>
      </c>
      <c r="Y141" s="18">
        <v>0.24768813258797268</v>
      </c>
      <c r="Z141" s="18">
        <v>0.22721386041917496</v>
      </c>
      <c r="AA141" s="18">
        <v>0.22721386041917496</v>
      </c>
      <c r="AB141" s="18">
        <v>0.22721386041917496</v>
      </c>
      <c r="AC141" s="18">
        <v>0.22721386041917496</v>
      </c>
      <c r="AD141" s="18">
        <v>0.22721386041917496</v>
      </c>
      <c r="AE141" s="18">
        <v>0.22721386041917496</v>
      </c>
      <c r="AF141" s="18">
        <v>0.22721386041917496</v>
      </c>
      <c r="AG141" s="18">
        <v>0.22721386041917496</v>
      </c>
      <c r="AH141" s="17"/>
      <c r="AI141" s="13">
        <f t="shared" si="27"/>
        <v>1032033.8857832196</v>
      </c>
      <c r="AJ141" s="13">
        <f t="shared" si="28"/>
        <v>1032033.8857832196</v>
      </c>
      <c r="AK141" s="13">
        <f t="shared" si="29"/>
        <v>1032033.8857832196</v>
      </c>
      <c r="AL141" s="13">
        <f t="shared" si="30"/>
        <v>1032033.8857832196</v>
      </c>
      <c r="AM141" s="13">
        <f t="shared" si="31"/>
        <v>946724.41841322905</v>
      </c>
      <c r="AN141" s="13">
        <f t="shared" si="32"/>
        <v>946724.41841322905</v>
      </c>
      <c r="AO141" s="13">
        <f t="shared" si="33"/>
        <v>946724.41841322905</v>
      </c>
      <c r="AP141" s="13">
        <f t="shared" si="34"/>
        <v>946724.41841322905</v>
      </c>
      <c r="AQ141" s="13">
        <f t="shared" si="35"/>
        <v>946724.41841322905</v>
      </c>
      <c r="AR141" s="13">
        <f t="shared" si="36"/>
        <v>946724.41841322905</v>
      </c>
      <c r="AS141" s="13">
        <f t="shared" si="37"/>
        <v>946724.41841322905</v>
      </c>
      <c r="AT141" s="13">
        <f t="shared" si="38"/>
        <v>946724.41841322905</v>
      </c>
    </row>
    <row r="142" spans="1:46" x14ac:dyDescent="0.3">
      <c r="A142" s="7" t="s">
        <v>281</v>
      </c>
      <c r="B142" s="7" t="s">
        <v>555</v>
      </c>
      <c r="C142" s="7">
        <v>1306</v>
      </c>
      <c r="D142" s="6" t="s">
        <v>8</v>
      </c>
      <c r="E142" s="7">
        <v>925</v>
      </c>
      <c r="F142" s="7" t="s">
        <v>429</v>
      </c>
      <c r="G142" s="7" t="s">
        <v>424</v>
      </c>
      <c r="H142" s="8" t="s">
        <v>297</v>
      </c>
      <c r="I142" s="15">
        <v>9000000</v>
      </c>
      <c r="J142" s="15">
        <v>9000000</v>
      </c>
      <c r="K142" s="15">
        <v>9000000</v>
      </c>
      <c r="L142" s="15">
        <v>9000000</v>
      </c>
      <c r="M142" s="15">
        <v>9000000</v>
      </c>
      <c r="N142" s="15">
        <v>9000000</v>
      </c>
      <c r="O142" s="15">
        <v>9000000</v>
      </c>
      <c r="P142" s="15">
        <v>9000000</v>
      </c>
      <c r="Q142" s="15">
        <v>9000000</v>
      </c>
      <c r="R142" s="15">
        <v>9000000</v>
      </c>
      <c r="S142" s="15">
        <v>9000000</v>
      </c>
      <c r="T142" s="15">
        <v>9000000</v>
      </c>
      <c r="U142" s="17"/>
      <c r="V142" s="18">
        <v>0.5901390969485687</v>
      </c>
      <c r="W142" s="18">
        <v>0.5749459385785517</v>
      </c>
      <c r="X142" s="18">
        <v>0.59021723909301527</v>
      </c>
      <c r="Y142" s="18">
        <v>0.58914991071432377</v>
      </c>
      <c r="Z142" s="18">
        <v>0.58994442614739762</v>
      </c>
      <c r="AA142" s="18">
        <v>0.58874959509153124</v>
      </c>
      <c r="AB142" s="18">
        <v>0.58991907764370843</v>
      </c>
      <c r="AC142" s="18">
        <v>0.59146040468564209</v>
      </c>
      <c r="AD142" s="18">
        <v>0.59383438182619086</v>
      </c>
      <c r="AE142" s="18">
        <v>0.59283443872516994</v>
      </c>
      <c r="AF142" s="18">
        <v>0.59400132318741383</v>
      </c>
      <c r="AG142" s="18">
        <v>0.5917797370336626</v>
      </c>
      <c r="AH142" s="17"/>
      <c r="AI142" s="13">
        <f t="shared" si="27"/>
        <v>5311251.8725371184</v>
      </c>
      <c r="AJ142" s="13">
        <f t="shared" si="28"/>
        <v>5174513.4472069656</v>
      </c>
      <c r="AK142" s="13">
        <f t="shared" si="29"/>
        <v>5311955.1518371375</v>
      </c>
      <c r="AL142" s="13">
        <f t="shared" si="30"/>
        <v>5302349.1964289136</v>
      </c>
      <c r="AM142" s="13">
        <f t="shared" si="31"/>
        <v>5309499.8353265785</v>
      </c>
      <c r="AN142" s="13">
        <f t="shared" si="32"/>
        <v>5298746.3558237813</v>
      </c>
      <c r="AO142" s="13">
        <f t="shared" si="33"/>
        <v>5309271.6987933759</v>
      </c>
      <c r="AP142" s="13">
        <f t="shared" si="34"/>
        <v>5323143.6421707785</v>
      </c>
      <c r="AQ142" s="13">
        <f t="shared" si="35"/>
        <v>5344509.4364357181</v>
      </c>
      <c r="AR142" s="13">
        <f t="shared" si="36"/>
        <v>5335509.9485265296</v>
      </c>
      <c r="AS142" s="13">
        <f t="shared" si="37"/>
        <v>5346011.9086867245</v>
      </c>
      <c r="AT142" s="13">
        <f t="shared" si="38"/>
        <v>5326017.6333029633</v>
      </c>
    </row>
    <row r="143" spans="1:46" x14ac:dyDescent="0.3">
      <c r="A143" s="7" t="s">
        <v>281</v>
      </c>
      <c r="B143" s="7" t="s">
        <v>555</v>
      </c>
      <c r="C143" s="7">
        <v>1306</v>
      </c>
      <c r="D143" s="6" t="s">
        <v>8</v>
      </c>
      <c r="E143" s="7">
        <v>907</v>
      </c>
      <c r="F143" s="7" t="s">
        <v>430</v>
      </c>
      <c r="G143" s="7" t="s">
        <v>424</v>
      </c>
      <c r="H143" s="8" t="s">
        <v>298</v>
      </c>
      <c r="I143" s="15">
        <v>6000000</v>
      </c>
      <c r="J143" s="15">
        <v>6000000</v>
      </c>
      <c r="K143" s="15">
        <v>6000000</v>
      </c>
      <c r="L143" s="15">
        <v>6000000</v>
      </c>
      <c r="M143" s="15">
        <v>6000000</v>
      </c>
      <c r="N143" s="15">
        <v>6000000</v>
      </c>
      <c r="O143" s="15">
        <v>6000000</v>
      </c>
      <c r="P143" s="15">
        <v>6000000</v>
      </c>
      <c r="Q143" s="15">
        <v>6000000</v>
      </c>
      <c r="R143" s="15">
        <v>6000000</v>
      </c>
      <c r="S143" s="15">
        <v>6000000</v>
      </c>
      <c r="T143" s="15">
        <v>6000000</v>
      </c>
      <c r="U143" s="17"/>
      <c r="V143" s="18">
        <v>0.5901390969485687</v>
      </c>
      <c r="W143" s="18">
        <v>0.5749459385785517</v>
      </c>
      <c r="X143" s="18">
        <v>0.59021723909301527</v>
      </c>
      <c r="Y143" s="18">
        <v>0.58914991071432377</v>
      </c>
      <c r="Z143" s="18">
        <v>0.58994442614739762</v>
      </c>
      <c r="AA143" s="18">
        <v>0.58874959509153124</v>
      </c>
      <c r="AB143" s="18">
        <v>0.58991907764370843</v>
      </c>
      <c r="AC143" s="18">
        <v>0.59146040468564209</v>
      </c>
      <c r="AD143" s="18">
        <v>0.59383438182619086</v>
      </c>
      <c r="AE143" s="18">
        <v>0.59283443872516994</v>
      </c>
      <c r="AF143" s="18">
        <v>0.59400132318741383</v>
      </c>
      <c r="AG143" s="18">
        <v>0.5917797370336626</v>
      </c>
      <c r="AH143" s="17"/>
      <c r="AI143" s="13">
        <f t="shared" si="27"/>
        <v>3540834.5816914123</v>
      </c>
      <c r="AJ143" s="13">
        <f t="shared" si="28"/>
        <v>3449675.6314713103</v>
      </c>
      <c r="AK143" s="13">
        <f t="shared" si="29"/>
        <v>3541303.4345580917</v>
      </c>
      <c r="AL143" s="13">
        <f t="shared" si="30"/>
        <v>3534899.4642859427</v>
      </c>
      <c r="AM143" s="13">
        <f t="shared" si="31"/>
        <v>3539666.5568843856</v>
      </c>
      <c r="AN143" s="13">
        <f t="shared" si="32"/>
        <v>3532497.5705491873</v>
      </c>
      <c r="AO143" s="13">
        <f t="shared" si="33"/>
        <v>3539514.4658622504</v>
      </c>
      <c r="AP143" s="13">
        <f t="shared" si="34"/>
        <v>3548762.4281138526</v>
      </c>
      <c r="AQ143" s="13">
        <f t="shared" si="35"/>
        <v>3563006.2909571454</v>
      </c>
      <c r="AR143" s="13">
        <f t="shared" si="36"/>
        <v>3557006.6323510199</v>
      </c>
      <c r="AS143" s="13">
        <f t="shared" si="37"/>
        <v>3564007.9391244831</v>
      </c>
      <c r="AT143" s="13">
        <f t="shared" si="38"/>
        <v>3550678.4222019757</v>
      </c>
    </row>
    <row r="144" spans="1:46" x14ac:dyDescent="0.3">
      <c r="A144" s="7" t="s">
        <v>281</v>
      </c>
      <c r="B144" s="7" t="s">
        <v>555</v>
      </c>
      <c r="C144" s="7">
        <v>1306</v>
      </c>
      <c r="D144" s="6" t="s">
        <v>8</v>
      </c>
      <c r="E144" s="7">
        <v>905</v>
      </c>
      <c r="F144" s="7" t="s">
        <v>431</v>
      </c>
      <c r="G144" s="7" t="s">
        <v>424</v>
      </c>
      <c r="H144" s="8" t="s">
        <v>299</v>
      </c>
      <c r="I144" s="15">
        <v>2000000</v>
      </c>
      <c r="J144" s="15">
        <v>2000000</v>
      </c>
      <c r="K144" s="15">
        <v>2000000</v>
      </c>
      <c r="L144" s="15">
        <v>2000000</v>
      </c>
      <c r="M144" s="15">
        <v>2000000</v>
      </c>
      <c r="N144" s="15">
        <v>2000000</v>
      </c>
      <c r="O144" s="15">
        <v>2000000</v>
      </c>
      <c r="P144" s="15">
        <v>2000000</v>
      </c>
      <c r="Q144" s="15">
        <v>2000000</v>
      </c>
      <c r="R144" s="15">
        <v>2000000</v>
      </c>
      <c r="S144" s="15">
        <v>2000000</v>
      </c>
      <c r="T144" s="15">
        <v>2000000</v>
      </c>
      <c r="U144" s="17"/>
      <c r="V144" s="18">
        <v>0.5901390969485687</v>
      </c>
      <c r="W144" s="18">
        <v>0.5749459385785517</v>
      </c>
      <c r="X144" s="18">
        <v>0.59021723909301527</v>
      </c>
      <c r="Y144" s="18">
        <v>0.58914991071432377</v>
      </c>
      <c r="Z144" s="18">
        <v>0.58994442614739762</v>
      </c>
      <c r="AA144" s="18">
        <v>0.58874959509153124</v>
      </c>
      <c r="AB144" s="18">
        <v>0.58991907764370843</v>
      </c>
      <c r="AC144" s="18">
        <v>0.59146040468564209</v>
      </c>
      <c r="AD144" s="18">
        <v>0.59383438182619086</v>
      </c>
      <c r="AE144" s="18">
        <v>0.59283443872516994</v>
      </c>
      <c r="AF144" s="18">
        <v>0.59400132318741383</v>
      </c>
      <c r="AG144" s="18">
        <v>0.5917797370336626</v>
      </c>
      <c r="AH144" s="17"/>
      <c r="AI144" s="13">
        <f t="shared" si="27"/>
        <v>1180278.1938971374</v>
      </c>
      <c r="AJ144" s="13">
        <f t="shared" si="28"/>
        <v>1149891.8771571035</v>
      </c>
      <c r="AK144" s="13">
        <f t="shared" si="29"/>
        <v>1180434.4781860306</v>
      </c>
      <c r="AL144" s="13">
        <f t="shared" si="30"/>
        <v>1178299.8214286475</v>
      </c>
      <c r="AM144" s="13">
        <f t="shared" si="31"/>
        <v>1179888.8522947952</v>
      </c>
      <c r="AN144" s="13">
        <f t="shared" si="32"/>
        <v>1177499.1901830626</v>
      </c>
      <c r="AO144" s="13">
        <f t="shared" si="33"/>
        <v>1179838.1552874169</v>
      </c>
      <c r="AP144" s="13">
        <f t="shared" si="34"/>
        <v>1182920.8093712842</v>
      </c>
      <c r="AQ144" s="13">
        <f t="shared" si="35"/>
        <v>1187668.7636523817</v>
      </c>
      <c r="AR144" s="13">
        <f t="shared" si="36"/>
        <v>1185668.87745034</v>
      </c>
      <c r="AS144" s="13">
        <f t="shared" si="37"/>
        <v>1188002.6463748277</v>
      </c>
      <c r="AT144" s="13">
        <f t="shared" si="38"/>
        <v>1183559.4740673252</v>
      </c>
    </row>
    <row r="145" spans="1:46" x14ac:dyDescent="0.3">
      <c r="A145" s="7" t="s">
        <v>281</v>
      </c>
      <c r="B145" s="7" t="s">
        <v>555</v>
      </c>
      <c r="C145" s="7">
        <v>1306</v>
      </c>
      <c r="D145" s="6" t="s">
        <v>8</v>
      </c>
      <c r="E145" s="7">
        <v>922</v>
      </c>
      <c r="F145" s="7" t="s">
        <v>432</v>
      </c>
      <c r="G145" s="7" t="s">
        <v>424</v>
      </c>
      <c r="H145" s="8" t="s">
        <v>300</v>
      </c>
      <c r="I145" s="15">
        <v>2000000</v>
      </c>
      <c r="J145" s="15">
        <v>2000000</v>
      </c>
      <c r="K145" s="15">
        <v>2000000</v>
      </c>
      <c r="L145" s="15">
        <v>2000000</v>
      </c>
      <c r="M145" s="15">
        <v>2000000</v>
      </c>
      <c r="N145" s="15">
        <v>2000000</v>
      </c>
      <c r="O145" s="15">
        <v>2000000</v>
      </c>
      <c r="P145" s="15">
        <v>2000000</v>
      </c>
      <c r="Q145" s="15">
        <v>2000000</v>
      </c>
      <c r="R145" s="15">
        <v>2000000</v>
      </c>
      <c r="S145" s="15">
        <v>2000000</v>
      </c>
      <c r="T145" s="15">
        <v>2000000</v>
      </c>
      <c r="U145" s="17"/>
      <c r="V145" s="18">
        <v>0.5901390969485687</v>
      </c>
      <c r="W145" s="18">
        <v>0.5749459385785517</v>
      </c>
      <c r="X145" s="18">
        <v>0.59021723909301527</v>
      </c>
      <c r="Y145" s="18">
        <v>0.58914991071432377</v>
      </c>
      <c r="Z145" s="18">
        <v>0.58994442614739762</v>
      </c>
      <c r="AA145" s="18">
        <v>0.58874959509153124</v>
      </c>
      <c r="AB145" s="18">
        <v>0.58991907764370843</v>
      </c>
      <c r="AC145" s="18">
        <v>0.59146040468564209</v>
      </c>
      <c r="AD145" s="18">
        <v>0.59383438182619086</v>
      </c>
      <c r="AE145" s="18">
        <v>0.59283443872516994</v>
      </c>
      <c r="AF145" s="18">
        <v>0.59400132318741383</v>
      </c>
      <c r="AG145" s="18">
        <v>0.5917797370336626</v>
      </c>
      <c r="AH145" s="17"/>
      <c r="AI145" s="13">
        <f t="shared" si="27"/>
        <v>1180278.1938971374</v>
      </c>
      <c r="AJ145" s="13">
        <f t="shared" si="28"/>
        <v>1149891.8771571035</v>
      </c>
      <c r="AK145" s="13">
        <f t="shared" si="29"/>
        <v>1180434.4781860306</v>
      </c>
      <c r="AL145" s="13">
        <f t="shared" si="30"/>
        <v>1178299.8214286475</v>
      </c>
      <c r="AM145" s="13">
        <f t="shared" si="31"/>
        <v>1179888.8522947952</v>
      </c>
      <c r="AN145" s="13">
        <f t="shared" si="32"/>
        <v>1177499.1901830626</v>
      </c>
      <c r="AO145" s="13">
        <f t="shared" si="33"/>
        <v>1179838.1552874169</v>
      </c>
      <c r="AP145" s="13">
        <f t="shared" si="34"/>
        <v>1182920.8093712842</v>
      </c>
      <c r="AQ145" s="13">
        <f t="shared" si="35"/>
        <v>1187668.7636523817</v>
      </c>
      <c r="AR145" s="13">
        <f t="shared" si="36"/>
        <v>1185668.87745034</v>
      </c>
      <c r="AS145" s="13">
        <f t="shared" si="37"/>
        <v>1188002.6463748277</v>
      </c>
      <c r="AT145" s="13">
        <f t="shared" si="38"/>
        <v>1183559.4740673252</v>
      </c>
    </row>
    <row r="146" spans="1:46" x14ac:dyDescent="0.3">
      <c r="A146" s="7" t="s">
        <v>281</v>
      </c>
      <c r="B146" s="7" t="s">
        <v>555</v>
      </c>
      <c r="C146" s="7">
        <v>1306</v>
      </c>
      <c r="D146" s="6" t="s">
        <v>8</v>
      </c>
      <c r="E146" s="7">
        <v>925</v>
      </c>
      <c r="F146" s="7">
        <v>212452</v>
      </c>
      <c r="G146" s="7" t="s">
        <v>424</v>
      </c>
      <c r="H146" s="8" t="s">
        <v>301</v>
      </c>
      <c r="I146" s="15">
        <v>0</v>
      </c>
      <c r="J146" s="15">
        <v>0</v>
      </c>
      <c r="K146" s="15">
        <v>10000000</v>
      </c>
      <c r="L146" s="15">
        <v>0</v>
      </c>
      <c r="M146" s="15">
        <v>0</v>
      </c>
      <c r="N146" s="15">
        <v>0</v>
      </c>
      <c r="O146" s="15">
        <v>0</v>
      </c>
      <c r="P146" s="15">
        <v>10000000</v>
      </c>
      <c r="Q146" s="15">
        <v>0</v>
      </c>
      <c r="R146" s="15">
        <v>0</v>
      </c>
      <c r="S146" s="15">
        <v>10000000</v>
      </c>
      <c r="T146" s="15">
        <v>0</v>
      </c>
      <c r="U146" s="17"/>
      <c r="V146" s="18">
        <v>0.5901390969485687</v>
      </c>
      <c r="W146" s="18">
        <v>0.5749459385785517</v>
      </c>
      <c r="X146" s="18">
        <v>0.59021723909301527</v>
      </c>
      <c r="Y146" s="18">
        <v>0.58914991071432377</v>
      </c>
      <c r="Z146" s="18">
        <v>0.58994442614739762</v>
      </c>
      <c r="AA146" s="18">
        <v>0.58874959509153124</v>
      </c>
      <c r="AB146" s="18">
        <v>0.58991907764370843</v>
      </c>
      <c r="AC146" s="18">
        <v>0.59146040468564209</v>
      </c>
      <c r="AD146" s="18">
        <v>0.59383438182619086</v>
      </c>
      <c r="AE146" s="18">
        <v>0.59283443872516994</v>
      </c>
      <c r="AF146" s="18">
        <v>0.59400132318741383</v>
      </c>
      <c r="AG146" s="18">
        <v>0.5917797370336626</v>
      </c>
      <c r="AH146" s="17"/>
      <c r="AI146" s="13">
        <f t="shared" si="27"/>
        <v>0</v>
      </c>
      <c r="AJ146" s="13">
        <f t="shared" si="28"/>
        <v>0</v>
      </c>
      <c r="AK146" s="13">
        <f t="shared" si="29"/>
        <v>5902172.3909301525</v>
      </c>
      <c r="AL146" s="13">
        <f t="shared" si="30"/>
        <v>0</v>
      </c>
      <c r="AM146" s="13">
        <f t="shared" si="31"/>
        <v>0</v>
      </c>
      <c r="AN146" s="13">
        <f t="shared" si="32"/>
        <v>0</v>
      </c>
      <c r="AO146" s="13">
        <f t="shared" si="33"/>
        <v>0</v>
      </c>
      <c r="AP146" s="13">
        <f t="shared" si="34"/>
        <v>5914604.046856421</v>
      </c>
      <c r="AQ146" s="13">
        <f t="shared" si="35"/>
        <v>0</v>
      </c>
      <c r="AR146" s="13">
        <f t="shared" si="36"/>
        <v>0</v>
      </c>
      <c r="AS146" s="13">
        <f t="shared" si="37"/>
        <v>5940013.2318741381</v>
      </c>
      <c r="AT146" s="13">
        <f t="shared" si="38"/>
        <v>0</v>
      </c>
    </row>
    <row r="147" spans="1:46" x14ac:dyDescent="0.3">
      <c r="A147" s="7" t="s">
        <v>281</v>
      </c>
      <c r="B147" s="7" t="s">
        <v>555</v>
      </c>
      <c r="C147" s="7">
        <v>1306</v>
      </c>
      <c r="D147" s="6" t="s">
        <v>8</v>
      </c>
      <c r="E147" s="7">
        <v>907</v>
      </c>
      <c r="F147" s="7" t="s">
        <v>433</v>
      </c>
      <c r="G147" s="7" t="s">
        <v>424</v>
      </c>
      <c r="H147" s="8" t="s">
        <v>302</v>
      </c>
      <c r="I147" s="15">
        <v>3000000</v>
      </c>
      <c r="J147" s="15">
        <v>3000000</v>
      </c>
      <c r="K147" s="15">
        <v>3000000</v>
      </c>
      <c r="L147" s="15">
        <v>3000000</v>
      </c>
      <c r="M147" s="15">
        <v>3000000</v>
      </c>
      <c r="N147" s="15">
        <v>3000000</v>
      </c>
      <c r="O147" s="15">
        <v>3000000</v>
      </c>
      <c r="P147" s="15">
        <v>3000000</v>
      </c>
      <c r="Q147" s="15">
        <v>3000000</v>
      </c>
      <c r="R147" s="15">
        <v>3000000</v>
      </c>
      <c r="S147" s="15">
        <v>3000000</v>
      </c>
      <c r="T147" s="15">
        <v>3000000</v>
      </c>
      <c r="U147" s="17"/>
      <c r="V147" s="18">
        <v>0.5901390969485687</v>
      </c>
      <c r="W147" s="18">
        <v>0.5749459385785517</v>
      </c>
      <c r="X147" s="18">
        <v>0.59021723909301527</v>
      </c>
      <c r="Y147" s="18">
        <v>0.58914991071432377</v>
      </c>
      <c r="Z147" s="18">
        <v>0.58994442614739762</v>
      </c>
      <c r="AA147" s="18">
        <v>0.58874959509153124</v>
      </c>
      <c r="AB147" s="18">
        <v>0.58991907764370843</v>
      </c>
      <c r="AC147" s="18">
        <v>0.59146040468564209</v>
      </c>
      <c r="AD147" s="18">
        <v>0.59383438182619086</v>
      </c>
      <c r="AE147" s="18">
        <v>0.59283443872516994</v>
      </c>
      <c r="AF147" s="18">
        <v>0.59400132318741383</v>
      </c>
      <c r="AG147" s="18">
        <v>0.5917797370336626</v>
      </c>
      <c r="AH147" s="17"/>
      <c r="AI147" s="13">
        <f t="shared" si="27"/>
        <v>1770417.2908457061</v>
      </c>
      <c r="AJ147" s="13">
        <f t="shared" si="28"/>
        <v>1724837.8157356551</v>
      </c>
      <c r="AK147" s="13">
        <f t="shared" si="29"/>
        <v>1770651.7172790458</v>
      </c>
      <c r="AL147" s="13">
        <f t="shared" si="30"/>
        <v>1767449.7321429714</v>
      </c>
      <c r="AM147" s="13">
        <f t="shared" si="31"/>
        <v>1769833.2784421928</v>
      </c>
      <c r="AN147" s="13">
        <f t="shared" si="32"/>
        <v>1766248.7852745936</v>
      </c>
      <c r="AO147" s="13">
        <f t="shared" si="33"/>
        <v>1769757.2329311252</v>
      </c>
      <c r="AP147" s="13">
        <f t="shared" si="34"/>
        <v>1774381.2140569263</v>
      </c>
      <c r="AQ147" s="13">
        <f t="shared" si="35"/>
        <v>1781503.1454785727</v>
      </c>
      <c r="AR147" s="13">
        <f t="shared" si="36"/>
        <v>1778503.3161755099</v>
      </c>
      <c r="AS147" s="13">
        <f t="shared" si="37"/>
        <v>1782003.9695622416</v>
      </c>
      <c r="AT147" s="13">
        <f t="shared" si="38"/>
        <v>1775339.2111009879</v>
      </c>
    </row>
    <row r="148" spans="1:46" x14ac:dyDescent="0.3">
      <c r="A148" s="7" t="s">
        <v>281</v>
      </c>
      <c r="B148" s="7" t="s">
        <v>555</v>
      </c>
      <c r="C148" s="7">
        <v>1306</v>
      </c>
      <c r="D148" s="6" t="s">
        <v>8</v>
      </c>
      <c r="E148" s="7">
        <v>905</v>
      </c>
      <c r="F148" s="7" t="s">
        <v>434</v>
      </c>
      <c r="G148" s="7" t="s">
        <v>424</v>
      </c>
      <c r="H148" s="8" t="s">
        <v>303</v>
      </c>
      <c r="I148" s="15">
        <v>1500000</v>
      </c>
      <c r="J148" s="15">
        <v>1500000</v>
      </c>
      <c r="K148" s="15">
        <v>1500000</v>
      </c>
      <c r="L148" s="15">
        <v>1500000</v>
      </c>
      <c r="M148" s="15">
        <v>1500000</v>
      </c>
      <c r="N148" s="15">
        <v>1500000</v>
      </c>
      <c r="O148" s="15">
        <v>1500000</v>
      </c>
      <c r="P148" s="15">
        <v>1500000</v>
      </c>
      <c r="Q148" s="15">
        <v>1500000</v>
      </c>
      <c r="R148" s="15">
        <v>1500000</v>
      </c>
      <c r="S148" s="15">
        <v>1500000</v>
      </c>
      <c r="T148" s="15">
        <v>1500000</v>
      </c>
      <c r="U148" s="17"/>
      <c r="V148" s="18">
        <v>0.5901390969485687</v>
      </c>
      <c r="W148" s="18">
        <v>0.5749459385785517</v>
      </c>
      <c r="X148" s="18">
        <v>0.59021723909301527</v>
      </c>
      <c r="Y148" s="18">
        <v>0.58914991071432377</v>
      </c>
      <c r="Z148" s="18">
        <v>0.58994442614739762</v>
      </c>
      <c r="AA148" s="18">
        <v>0.58874959509153124</v>
      </c>
      <c r="AB148" s="18">
        <v>0.58991907764370843</v>
      </c>
      <c r="AC148" s="18">
        <v>0.59146040468564209</v>
      </c>
      <c r="AD148" s="18">
        <v>0.59383438182619086</v>
      </c>
      <c r="AE148" s="18">
        <v>0.59283443872516994</v>
      </c>
      <c r="AF148" s="18">
        <v>0.59400132318741383</v>
      </c>
      <c r="AG148" s="18">
        <v>0.5917797370336626</v>
      </c>
      <c r="AH148" s="17"/>
      <c r="AI148" s="13">
        <f t="shared" si="27"/>
        <v>885208.64542285306</v>
      </c>
      <c r="AJ148" s="13">
        <f t="shared" si="28"/>
        <v>862418.90786782757</v>
      </c>
      <c r="AK148" s="13">
        <f t="shared" si="29"/>
        <v>885325.85863952292</v>
      </c>
      <c r="AL148" s="13">
        <f t="shared" si="30"/>
        <v>883724.86607148568</v>
      </c>
      <c r="AM148" s="13">
        <f t="shared" si="31"/>
        <v>884916.63922109641</v>
      </c>
      <c r="AN148" s="13">
        <f t="shared" si="32"/>
        <v>883124.39263729681</v>
      </c>
      <c r="AO148" s="13">
        <f t="shared" si="33"/>
        <v>884878.61646556261</v>
      </c>
      <c r="AP148" s="13">
        <f t="shared" si="34"/>
        <v>887190.60702846316</v>
      </c>
      <c r="AQ148" s="13">
        <f t="shared" si="35"/>
        <v>890751.57273928635</v>
      </c>
      <c r="AR148" s="13">
        <f t="shared" si="36"/>
        <v>889251.65808775497</v>
      </c>
      <c r="AS148" s="13">
        <f t="shared" si="37"/>
        <v>891001.98478112079</v>
      </c>
      <c r="AT148" s="13">
        <f t="shared" si="38"/>
        <v>887669.60555049393</v>
      </c>
    </row>
    <row r="149" spans="1:46" x14ac:dyDescent="0.3">
      <c r="A149" s="7" t="s">
        <v>281</v>
      </c>
      <c r="B149" s="7" t="s">
        <v>555</v>
      </c>
      <c r="C149" s="7">
        <v>1306</v>
      </c>
      <c r="D149" s="6" t="s">
        <v>8</v>
      </c>
      <c r="E149" s="7">
        <v>925</v>
      </c>
      <c r="F149" s="7" t="s">
        <v>435</v>
      </c>
      <c r="G149" s="7" t="s">
        <v>424</v>
      </c>
      <c r="H149" s="8" t="s">
        <v>304</v>
      </c>
      <c r="I149" s="15">
        <v>1500000</v>
      </c>
      <c r="J149" s="15">
        <v>1500000</v>
      </c>
      <c r="K149" s="15">
        <v>1500000</v>
      </c>
      <c r="L149" s="15">
        <v>1500000</v>
      </c>
      <c r="M149" s="15">
        <v>1500000</v>
      </c>
      <c r="N149" s="15">
        <v>1500000</v>
      </c>
      <c r="O149" s="15">
        <v>1500000</v>
      </c>
      <c r="P149" s="15">
        <v>1500000</v>
      </c>
      <c r="Q149" s="15">
        <v>1500000</v>
      </c>
      <c r="R149" s="15">
        <v>1500000</v>
      </c>
      <c r="S149" s="15">
        <v>1500000</v>
      </c>
      <c r="T149" s="15">
        <v>1500000</v>
      </c>
      <c r="U149" s="17"/>
      <c r="V149" s="18">
        <v>0.5901390969485687</v>
      </c>
      <c r="W149" s="18">
        <v>0.5749459385785517</v>
      </c>
      <c r="X149" s="18">
        <v>0.59021723909301527</v>
      </c>
      <c r="Y149" s="18">
        <v>0.58914991071432377</v>
      </c>
      <c r="Z149" s="18">
        <v>0.58994442614739762</v>
      </c>
      <c r="AA149" s="18">
        <v>0.58874959509153124</v>
      </c>
      <c r="AB149" s="18">
        <v>0.58991907764370843</v>
      </c>
      <c r="AC149" s="18">
        <v>0.59146040468564209</v>
      </c>
      <c r="AD149" s="18">
        <v>0.59383438182619086</v>
      </c>
      <c r="AE149" s="18">
        <v>0.59283443872516994</v>
      </c>
      <c r="AF149" s="18">
        <v>0.59400132318741383</v>
      </c>
      <c r="AG149" s="18">
        <v>0.5917797370336626</v>
      </c>
      <c r="AH149" s="17"/>
      <c r="AI149" s="13">
        <f t="shared" si="27"/>
        <v>885208.64542285306</v>
      </c>
      <c r="AJ149" s="13">
        <f t="shared" si="28"/>
        <v>862418.90786782757</v>
      </c>
      <c r="AK149" s="13">
        <f t="shared" si="29"/>
        <v>885325.85863952292</v>
      </c>
      <c r="AL149" s="13">
        <f t="shared" si="30"/>
        <v>883724.86607148568</v>
      </c>
      <c r="AM149" s="13">
        <f t="shared" si="31"/>
        <v>884916.63922109641</v>
      </c>
      <c r="AN149" s="13">
        <f t="shared" si="32"/>
        <v>883124.39263729681</v>
      </c>
      <c r="AO149" s="13">
        <f t="shared" si="33"/>
        <v>884878.61646556261</v>
      </c>
      <c r="AP149" s="13">
        <f t="shared" si="34"/>
        <v>887190.60702846316</v>
      </c>
      <c r="AQ149" s="13">
        <f t="shared" si="35"/>
        <v>890751.57273928635</v>
      </c>
      <c r="AR149" s="13">
        <f t="shared" si="36"/>
        <v>889251.65808775497</v>
      </c>
      <c r="AS149" s="13">
        <f t="shared" si="37"/>
        <v>891001.98478112079</v>
      </c>
      <c r="AT149" s="13">
        <f t="shared" si="38"/>
        <v>887669.60555049393</v>
      </c>
    </row>
    <row r="150" spans="1:46" x14ac:dyDescent="0.3">
      <c r="A150" s="7" t="s">
        <v>281</v>
      </c>
      <c r="B150" s="7" t="s">
        <v>555</v>
      </c>
      <c r="C150" s="7">
        <v>1306</v>
      </c>
      <c r="D150" s="6" t="s">
        <v>8</v>
      </c>
      <c r="E150" s="7">
        <v>905</v>
      </c>
      <c r="F150" s="7" t="s">
        <v>436</v>
      </c>
      <c r="G150" s="7" t="s">
        <v>424</v>
      </c>
      <c r="H150" s="8" t="s">
        <v>305</v>
      </c>
      <c r="I150" s="15">
        <v>1500000</v>
      </c>
      <c r="J150" s="15">
        <v>1500000</v>
      </c>
      <c r="K150" s="15">
        <v>1500000</v>
      </c>
      <c r="L150" s="15">
        <v>1500000</v>
      </c>
      <c r="M150" s="15">
        <v>1500000</v>
      </c>
      <c r="N150" s="15">
        <v>1500000</v>
      </c>
      <c r="O150" s="15">
        <v>1500000</v>
      </c>
      <c r="P150" s="15">
        <v>1500000</v>
      </c>
      <c r="Q150" s="15">
        <v>1500000</v>
      </c>
      <c r="R150" s="15">
        <v>1500000</v>
      </c>
      <c r="S150" s="15">
        <v>1500000</v>
      </c>
      <c r="T150" s="15">
        <v>1500000</v>
      </c>
      <c r="U150" s="17"/>
      <c r="V150" s="18">
        <v>0.5901390969485687</v>
      </c>
      <c r="W150" s="18">
        <v>0.5749459385785517</v>
      </c>
      <c r="X150" s="18">
        <v>0.59021723909301527</v>
      </c>
      <c r="Y150" s="18">
        <v>0.58914991071432377</v>
      </c>
      <c r="Z150" s="18">
        <v>0.58994442614739762</v>
      </c>
      <c r="AA150" s="18">
        <v>0.58874959509153124</v>
      </c>
      <c r="AB150" s="18">
        <v>0.58991907764370843</v>
      </c>
      <c r="AC150" s="18">
        <v>0.59146040468564209</v>
      </c>
      <c r="AD150" s="18">
        <v>0.59383438182619086</v>
      </c>
      <c r="AE150" s="18">
        <v>0.59283443872516994</v>
      </c>
      <c r="AF150" s="18">
        <v>0.59400132318741383</v>
      </c>
      <c r="AG150" s="18">
        <v>0.5917797370336626</v>
      </c>
      <c r="AH150" s="17"/>
      <c r="AI150" s="13">
        <f t="shared" si="27"/>
        <v>885208.64542285306</v>
      </c>
      <c r="AJ150" s="13">
        <f t="shared" si="28"/>
        <v>862418.90786782757</v>
      </c>
      <c r="AK150" s="13">
        <f t="shared" si="29"/>
        <v>885325.85863952292</v>
      </c>
      <c r="AL150" s="13">
        <f t="shared" si="30"/>
        <v>883724.86607148568</v>
      </c>
      <c r="AM150" s="13">
        <f t="shared" si="31"/>
        <v>884916.63922109641</v>
      </c>
      <c r="AN150" s="13">
        <f t="shared" si="32"/>
        <v>883124.39263729681</v>
      </c>
      <c r="AO150" s="13">
        <f t="shared" si="33"/>
        <v>884878.61646556261</v>
      </c>
      <c r="AP150" s="13">
        <f t="shared" si="34"/>
        <v>887190.60702846316</v>
      </c>
      <c r="AQ150" s="13">
        <f t="shared" si="35"/>
        <v>890751.57273928635</v>
      </c>
      <c r="AR150" s="13">
        <f t="shared" si="36"/>
        <v>889251.65808775497</v>
      </c>
      <c r="AS150" s="13">
        <f t="shared" si="37"/>
        <v>891001.98478112079</v>
      </c>
      <c r="AT150" s="13">
        <f t="shared" si="38"/>
        <v>887669.60555049393</v>
      </c>
    </row>
    <row r="151" spans="1:46" x14ac:dyDescent="0.3">
      <c r="A151" s="7" t="s">
        <v>281</v>
      </c>
      <c r="B151" s="7" t="s">
        <v>555</v>
      </c>
      <c r="C151" s="7">
        <v>1306</v>
      </c>
      <c r="D151" s="6" t="s">
        <v>8</v>
      </c>
      <c r="E151" s="7">
        <v>905</v>
      </c>
      <c r="F151" s="7" t="s">
        <v>437</v>
      </c>
      <c r="G151" s="7" t="s">
        <v>424</v>
      </c>
      <c r="H151" s="8" t="s">
        <v>306</v>
      </c>
      <c r="I151" s="15">
        <v>500000</v>
      </c>
      <c r="J151" s="15">
        <v>500000</v>
      </c>
      <c r="K151" s="15">
        <v>500000</v>
      </c>
      <c r="L151" s="15">
        <v>500000</v>
      </c>
      <c r="M151" s="15">
        <v>500000</v>
      </c>
      <c r="N151" s="15">
        <v>500000</v>
      </c>
      <c r="O151" s="15">
        <v>500000</v>
      </c>
      <c r="P151" s="15">
        <v>500000</v>
      </c>
      <c r="Q151" s="15">
        <v>500000</v>
      </c>
      <c r="R151" s="15">
        <v>500000</v>
      </c>
      <c r="S151" s="15">
        <v>500000</v>
      </c>
      <c r="T151" s="15">
        <v>500000</v>
      </c>
      <c r="U151" s="17"/>
      <c r="V151" s="18">
        <v>0.5901390969485687</v>
      </c>
      <c r="W151" s="18">
        <v>0.5749459385785517</v>
      </c>
      <c r="X151" s="18">
        <v>0.59021723909301527</v>
      </c>
      <c r="Y151" s="18">
        <v>0.58914991071432377</v>
      </c>
      <c r="Z151" s="18">
        <v>0.58994442614739762</v>
      </c>
      <c r="AA151" s="18">
        <v>0.58874959509153124</v>
      </c>
      <c r="AB151" s="18">
        <v>0.58991907764370843</v>
      </c>
      <c r="AC151" s="18">
        <v>0.59146040468564209</v>
      </c>
      <c r="AD151" s="18">
        <v>0.59383438182619086</v>
      </c>
      <c r="AE151" s="18">
        <v>0.59283443872516994</v>
      </c>
      <c r="AF151" s="18">
        <v>0.59400132318741383</v>
      </c>
      <c r="AG151" s="18">
        <v>0.5917797370336626</v>
      </c>
      <c r="AH151" s="17"/>
      <c r="AI151" s="13">
        <f t="shared" si="27"/>
        <v>295069.54847428435</v>
      </c>
      <c r="AJ151" s="13">
        <f t="shared" si="28"/>
        <v>287472.96928927588</v>
      </c>
      <c r="AK151" s="13">
        <f t="shared" si="29"/>
        <v>295108.61954650766</v>
      </c>
      <c r="AL151" s="13">
        <f t="shared" si="30"/>
        <v>294574.95535716187</v>
      </c>
      <c r="AM151" s="13">
        <f t="shared" si="31"/>
        <v>294972.2130736988</v>
      </c>
      <c r="AN151" s="13">
        <f t="shared" si="32"/>
        <v>294374.79754576564</v>
      </c>
      <c r="AO151" s="13">
        <f t="shared" si="33"/>
        <v>294959.53882185422</v>
      </c>
      <c r="AP151" s="13">
        <f t="shared" si="34"/>
        <v>295730.20234282105</v>
      </c>
      <c r="AQ151" s="13">
        <f t="shared" si="35"/>
        <v>296917.19091309543</v>
      </c>
      <c r="AR151" s="13">
        <f t="shared" si="36"/>
        <v>296417.21936258499</v>
      </c>
      <c r="AS151" s="13">
        <f t="shared" si="37"/>
        <v>297000.66159370693</v>
      </c>
      <c r="AT151" s="13">
        <f t="shared" si="38"/>
        <v>295889.86851683131</v>
      </c>
    </row>
    <row r="152" spans="1:46" x14ac:dyDescent="0.3">
      <c r="A152" s="7" t="s">
        <v>281</v>
      </c>
      <c r="B152" s="7" t="s">
        <v>555</v>
      </c>
      <c r="C152" s="7">
        <v>1306</v>
      </c>
      <c r="D152" s="6" t="s">
        <v>8</v>
      </c>
      <c r="E152" s="7">
        <v>925</v>
      </c>
      <c r="F152" s="7" t="s">
        <v>438</v>
      </c>
      <c r="G152" s="7" t="s">
        <v>424</v>
      </c>
      <c r="H152" s="8" t="s">
        <v>307</v>
      </c>
      <c r="I152" s="15">
        <v>500000</v>
      </c>
      <c r="J152" s="15">
        <v>500000</v>
      </c>
      <c r="K152" s="15">
        <v>500000</v>
      </c>
      <c r="L152" s="15">
        <v>500000</v>
      </c>
      <c r="M152" s="15">
        <v>500000</v>
      </c>
      <c r="N152" s="15">
        <v>500000</v>
      </c>
      <c r="O152" s="15">
        <v>500000</v>
      </c>
      <c r="P152" s="15">
        <v>500000</v>
      </c>
      <c r="Q152" s="15">
        <v>500000</v>
      </c>
      <c r="R152" s="15">
        <v>500000</v>
      </c>
      <c r="S152" s="15">
        <v>500000</v>
      </c>
      <c r="T152" s="15">
        <v>500000</v>
      </c>
      <c r="U152" s="17"/>
      <c r="V152" s="18">
        <v>0.5901390969485687</v>
      </c>
      <c r="W152" s="18">
        <v>0.5749459385785517</v>
      </c>
      <c r="X152" s="18">
        <v>0.59021723909301527</v>
      </c>
      <c r="Y152" s="18">
        <v>0.58914991071432377</v>
      </c>
      <c r="Z152" s="18">
        <v>0.58994442614739762</v>
      </c>
      <c r="AA152" s="18">
        <v>0.58874959509153124</v>
      </c>
      <c r="AB152" s="18">
        <v>0.58991907764370843</v>
      </c>
      <c r="AC152" s="18">
        <v>0.59146040468564209</v>
      </c>
      <c r="AD152" s="18">
        <v>0.59383438182619086</v>
      </c>
      <c r="AE152" s="18">
        <v>0.59283443872516994</v>
      </c>
      <c r="AF152" s="18">
        <v>0.59400132318741383</v>
      </c>
      <c r="AG152" s="18">
        <v>0.5917797370336626</v>
      </c>
      <c r="AH152" s="17"/>
      <c r="AI152" s="13">
        <f t="shared" si="27"/>
        <v>295069.54847428435</v>
      </c>
      <c r="AJ152" s="13">
        <f t="shared" si="28"/>
        <v>287472.96928927588</v>
      </c>
      <c r="AK152" s="13">
        <f t="shared" si="29"/>
        <v>295108.61954650766</v>
      </c>
      <c r="AL152" s="13">
        <f t="shared" si="30"/>
        <v>294574.95535716187</v>
      </c>
      <c r="AM152" s="13">
        <f t="shared" si="31"/>
        <v>294972.2130736988</v>
      </c>
      <c r="AN152" s="13">
        <f t="shared" si="32"/>
        <v>294374.79754576564</v>
      </c>
      <c r="AO152" s="13">
        <f t="shared" si="33"/>
        <v>294959.53882185422</v>
      </c>
      <c r="AP152" s="13">
        <f t="shared" si="34"/>
        <v>295730.20234282105</v>
      </c>
      <c r="AQ152" s="13">
        <f t="shared" si="35"/>
        <v>296917.19091309543</v>
      </c>
      <c r="AR152" s="13">
        <f t="shared" si="36"/>
        <v>296417.21936258499</v>
      </c>
      <c r="AS152" s="13">
        <f t="shared" si="37"/>
        <v>297000.66159370693</v>
      </c>
      <c r="AT152" s="13">
        <f t="shared" si="38"/>
        <v>295889.86851683131</v>
      </c>
    </row>
    <row r="153" spans="1:46" x14ac:dyDescent="0.3">
      <c r="A153" s="7" t="s">
        <v>281</v>
      </c>
      <c r="B153" s="7" t="s">
        <v>555</v>
      </c>
      <c r="C153" s="7">
        <v>1306</v>
      </c>
      <c r="D153" s="6" t="s">
        <v>8</v>
      </c>
      <c r="E153" s="7">
        <v>925</v>
      </c>
      <c r="F153" s="7" t="s">
        <v>439</v>
      </c>
      <c r="G153" s="7" t="s">
        <v>424</v>
      </c>
      <c r="H153" s="8" t="s">
        <v>308</v>
      </c>
      <c r="I153" s="15">
        <v>1000000</v>
      </c>
      <c r="J153" s="15">
        <v>1000000</v>
      </c>
      <c r="K153" s="15">
        <v>1000000</v>
      </c>
      <c r="L153" s="15">
        <v>1000000</v>
      </c>
      <c r="M153" s="15">
        <v>1000000</v>
      </c>
      <c r="N153" s="15">
        <v>1000000</v>
      </c>
      <c r="O153" s="15">
        <v>1000000</v>
      </c>
      <c r="P153" s="15">
        <v>1000000</v>
      </c>
      <c r="Q153" s="15">
        <v>1000000</v>
      </c>
      <c r="R153" s="15">
        <v>1000000</v>
      </c>
      <c r="S153" s="15">
        <v>1000000</v>
      </c>
      <c r="T153" s="15">
        <v>1000000</v>
      </c>
      <c r="U153" s="17"/>
      <c r="V153" s="18">
        <v>0.5901390969485687</v>
      </c>
      <c r="W153" s="18">
        <v>0.5749459385785517</v>
      </c>
      <c r="X153" s="18">
        <v>0.59021723909301527</v>
      </c>
      <c r="Y153" s="18">
        <v>0.58914991071432377</v>
      </c>
      <c r="Z153" s="18">
        <v>0.58994442614739762</v>
      </c>
      <c r="AA153" s="18">
        <v>0.58874959509153124</v>
      </c>
      <c r="AB153" s="18">
        <v>0.58991907764370843</v>
      </c>
      <c r="AC153" s="18">
        <v>0.59146040468564209</v>
      </c>
      <c r="AD153" s="18">
        <v>0.59383438182619086</v>
      </c>
      <c r="AE153" s="18">
        <v>0.59283443872516994</v>
      </c>
      <c r="AF153" s="18">
        <v>0.59400132318741383</v>
      </c>
      <c r="AG153" s="18">
        <v>0.5917797370336626</v>
      </c>
      <c r="AH153" s="17"/>
      <c r="AI153" s="13">
        <f t="shared" si="27"/>
        <v>590139.09694856871</v>
      </c>
      <c r="AJ153" s="13">
        <f t="shared" si="28"/>
        <v>574945.93857855175</v>
      </c>
      <c r="AK153" s="13">
        <f t="shared" si="29"/>
        <v>590217.23909301532</v>
      </c>
      <c r="AL153" s="13">
        <f t="shared" si="30"/>
        <v>589149.91071432375</v>
      </c>
      <c r="AM153" s="13">
        <f t="shared" si="31"/>
        <v>589944.42614739761</v>
      </c>
      <c r="AN153" s="13">
        <f t="shared" si="32"/>
        <v>588749.59509153129</v>
      </c>
      <c r="AO153" s="13">
        <f t="shared" si="33"/>
        <v>589919.07764370844</v>
      </c>
      <c r="AP153" s="13">
        <f t="shared" si="34"/>
        <v>591460.4046856421</v>
      </c>
      <c r="AQ153" s="13">
        <f t="shared" si="35"/>
        <v>593834.38182619086</v>
      </c>
      <c r="AR153" s="13">
        <f t="shared" si="36"/>
        <v>592834.43872516998</v>
      </c>
      <c r="AS153" s="13">
        <f t="shared" si="37"/>
        <v>594001.32318741386</v>
      </c>
      <c r="AT153" s="13">
        <f t="shared" si="38"/>
        <v>591779.73703366262</v>
      </c>
    </row>
    <row r="154" spans="1:46" x14ac:dyDescent="0.3">
      <c r="A154" s="7" t="s">
        <v>281</v>
      </c>
      <c r="B154" s="7" t="s">
        <v>555</v>
      </c>
      <c r="C154" s="7">
        <v>1306</v>
      </c>
      <c r="D154" s="6" t="s">
        <v>8</v>
      </c>
      <c r="E154" s="7">
        <v>907</v>
      </c>
      <c r="F154" s="7" t="s">
        <v>440</v>
      </c>
      <c r="G154" s="7" t="s">
        <v>424</v>
      </c>
      <c r="H154" s="8" t="s">
        <v>309</v>
      </c>
      <c r="I154" s="15">
        <v>2000000</v>
      </c>
      <c r="J154" s="15">
        <v>2000000</v>
      </c>
      <c r="K154" s="15">
        <v>2000000</v>
      </c>
      <c r="L154" s="15">
        <v>2000000</v>
      </c>
      <c r="M154" s="15">
        <v>2000000</v>
      </c>
      <c r="N154" s="15">
        <v>2000000</v>
      </c>
      <c r="O154" s="15">
        <v>2000000</v>
      </c>
      <c r="P154" s="15">
        <v>2000000</v>
      </c>
      <c r="Q154" s="15">
        <v>2000000</v>
      </c>
      <c r="R154" s="15">
        <v>2000000</v>
      </c>
      <c r="S154" s="15">
        <v>2000000</v>
      </c>
      <c r="T154" s="15">
        <v>2000000</v>
      </c>
      <c r="U154" s="17"/>
      <c r="V154" s="18">
        <v>0.5901390969485687</v>
      </c>
      <c r="W154" s="18">
        <v>0.5749459385785517</v>
      </c>
      <c r="X154" s="18">
        <v>0.59021723909301527</v>
      </c>
      <c r="Y154" s="18">
        <v>0.58914991071432377</v>
      </c>
      <c r="Z154" s="18">
        <v>0.58994442614739762</v>
      </c>
      <c r="AA154" s="18">
        <v>0.58874959509153124</v>
      </c>
      <c r="AB154" s="18">
        <v>0.58991907764370843</v>
      </c>
      <c r="AC154" s="18">
        <v>0.59146040468564209</v>
      </c>
      <c r="AD154" s="18">
        <v>0.59383438182619086</v>
      </c>
      <c r="AE154" s="18">
        <v>0.59283443872516994</v>
      </c>
      <c r="AF154" s="18">
        <v>0.59400132318741383</v>
      </c>
      <c r="AG154" s="18">
        <v>0.5917797370336626</v>
      </c>
      <c r="AH154" s="17"/>
      <c r="AI154" s="13">
        <f t="shared" si="27"/>
        <v>1180278.1938971374</v>
      </c>
      <c r="AJ154" s="13">
        <f t="shared" si="28"/>
        <v>1149891.8771571035</v>
      </c>
      <c r="AK154" s="13">
        <f t="shared" si="29"/>
        <v>1180434.4781860306</v>
      </c>
      <c r="AL154" s="13">
        <f t="shared" si="30"/>
        <v>1178299.8214286475</v>
      </c>
      <c r="AM154" s="13">
        <f t="shared" si="31"/>
        <v>1179888.8522947952</v>
      </c>
      <c r="AN154" s="13">
        <f t="shared" si="32"/>
        <v>1177499.1901830626</v>
      </c>
      <c r="AO154" s="13">
        <f t="shared" si="33"/>
        <v>1179838.1552874169</v>
      </c>
      <c r="AP154" s="13">
        <f t="shared" si="34"/>
        <v>1182920.8093712842</v>
      </c>
      <c r="AQ154" s="13">
        <f t="shared" si="35"/>
        <v>1187668.7636523817</v>
      </c>
      <c r="AR154" s="13">
        <f t="shared" si="36"/>
        <v>1185668.87745034</v>
      </c>
      <c r="AS154" s="13">
        <f t="shared" si="37"/>
        <v>1188002.6463748277</v>
      </c>
      <c r="AT154" s="13">
        <f t="shared" si="38"/>
        <v>1183559.4740673252</v>
      </c>
    </row>
    <row r="155" spans="1:46" x14ac:dyDescent="0.3">
      <c r="A155" s="7" t="s">
        <v>281</v>
      </c>
      <c r="B155" s="7" t="s">
        <v>555</v>
      </c>
      <c r="C155" s="7">
        <v>1306</v>
      </c>
      <c r="D155" s="6" t="s">
        <v>8</v>
      </c>
      <c r="E155" s="7">
        <v>905</v>
      </c>
      <c r="F155" s="7" t="s">
        <v>441</v>
      </c>
      <c r="G155" s="7" t="s">
        <v>424</v>
      </c>
      <c r="H155" s="8" t="s">
        <v>310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2000000</v>
      </c>
      <c r="S155" s="15">
        <v>2000000</v>
      </c>
      <c r="T155" s="15">
        <v>2000000</v>
      </c>
      <c r="U155" s="17"/>
      <c r="V155" s="18">
        <v>0.5901390969485687</v>
      </c>
      <c r="W155" s="18">
        <v>0.5749459385785517</v>
      </c>
      <c r="X155" s="18">
        <v>0.59021723909301527</v>
      </c>
      <c r="Y155" s="18">
        <v>0.58914991071432377</v>
      </c>
      <c r="Z155" s="18">
        <v>0.58994442614739762</v>
      </c>
      <c r="AA155" s="18">
        <v>0.58874959509153124</v>
      </c>
      <c r="AB155" s="18">
        <v>0.58991907764370843</v>
      </c>
      <c r="AC155" s="18">
        <v>0.59146040468564209</v>
      </c>
      <c r="AD155" s="18">
        <v>0.59383438182619086</v>
      </c>
      <c r="AE155" s="18">
        <v>0.59283443872516994</v>
      </c>
      <c r="AF155" s="18">
        <v>0.59400132318741383</v>
      </c>
      <c r="AG155" s="18">
        <v>0.5917797370336626</v>
      </c>
      <c r="AH155" s="17"/>
      <c r="AI155" s="13">
        <f t="shared" si="27"/>
        <v>0</v>
      </c>
      <c r="AJ155" s="13">
        <f t="shared" si="28"/>
        <v>0</v>
      </c>
      <c r="AK155" s="13">
        <f t="shared" si="29"/>
        <v>0</v>
      </c>
      <c r="AL155" s="13">
        <f t="shared" si="30"/>
        <v>0</v>
      </c>
      <c r="AM155" s="13">
        <f t="shared" si="31"/>
        <v>0</v>
      </c>
      <c r="AN155" s="13">
        <f t="shared" si="32"/>
        <v>0</v>
      </c>
      <c r="AO155" s="13">
        <f t="shared" si="33"/>
        <v>0</v>
      </c>
      <c r="AP155" s="13">
        <f t="shared" si="34"/>
        <v>0</v>
      </c>
      <c r="AQ155" s="13">
        <f t="shared" si="35"/>
        <v>0</v>
      </c>
      <c r="AR155" s="13">
        <f t="shared" si="36"/>
        <v>1185668.87745034</v>
      </c>
      <c r="AS155" s="13">
        <f t="shared" si="37"/>
        <v>1188002.6463748277</v>
      </c>
      <c r="AT155" s="13">
        <f t="shared" si="38"/>
        <v>1183559.4740673252</v>
      </c>
    </row>
    <row r="156" spans="1:46" x14ac:dyDescent="0.3">
      <c r="A156" s="7" t="s">
        <v>281</v>
      </c>
      <c r="B156" s="7" t="s">
        <v>555</v>
      </c>
      <c r="C156" s="7">
        <v>1306</v>
      </c>
      <c r="D156" s="6" t="s">
        <v>8</v>
      </c>
      <c r="E156" s="7">
        <v>924</v>
      </c>
      <c r="F156" s="7" t="s">
        <v>442</v>
      </c>
      <c r="G156" s="7" t="s">
        <v>424</v>
      </c>
      <c r="H156" s="8" t="s">
        <v>311</v>
      </c>
      <c r="I156" s="15">
        <v>2000000</v>
      </c>
      <c r="J156" s="15">
        <v>2000000</v>
      </c>
      <c r="K156" s="15">
        <v>2000000</v>
      </c>
      <c r="L156" s="15">
        <v>2000000</v>
      </c>
      <c r="M156" s="15">
        <v>2000000</v>
      </c>
      <c r="N156" s="15">
        <v>2000000</v>
      </c>
      <c r="O156" s="15">
        <v>2000000</v>
      </c>
      <c r="P156" s="15">
        <v>2000000</v>
      </c>
      <c r="Q156" s="15">
        <v>2000000</v>
      </c>
      <c r="R156" s="15">
        <v>2000000</v>
      </c>
      <c r="S156" s="15">
        <v>2000000</v>
      </c>
      <c r="T156" s="15">
        <v>2000000</v>
      </c>
      <c r="U156" s="17"/>
      <c r="V156" s="18">
        <v>0.5901390969485687</v>
      </c>
      <c r="W156" s="18">
        <v>0.5749459385785517</v>
      </c>
      <c r="X156" s="18">
        <v>0.59021723909301527</v>
      </c>
      <c r="Y156" s="18">
        <v>0.58914991071432377</v>
      </c>
      <c r="Z156" s="18">
        <v>0.58994442614739762</v>
      </c>
      <c r="AA156" s="18">
        <v>0.58874959509153124</v>
      </c>
      <c r="AB156" s="18">
        <v>0.58991907764370843</v>
      </c>
      <c r="AC156" s="18">
        <v>0.59146040468564209</v>
      </c>
      <c r="AD156" s="18">
        <v>0.59383438182619086</v>
      </c>
      <c r="AE156" s="18">
        <v>0.59283443872516994</v>
      </c>
      <c r="AF156" s="18">
        <v>0.59400132318741383</v>
      </c>
      <c r="AG156" s="18">
        <v>0.5917797370336626</v>
      </c>
      <c r="AH156" s="17"/>
      <c r="AI156" s="13">
        <f t="shared" si="27"/>
        <v>1180278.1938971374</v>
      </c>
      <c r="AJ156" s="13">
        <f t="shared" si="28"/>
        <v>1149891.8771571035</v>
      </c>
      <c r="AK156" s="13">
        <f t="shared" si="29"/>
        <v>1180434.4781860306</v>
      </c>
      <c r="AL156" s="13">
        <f t="shared" si="30"/>
        <v>1178299.8214286475</v>
      </c>
      <c r="AM156" s="13">
        <f t="shared" si="31"/>
        <v>1179888.8522947952</v>
      </c>
      <c r="AN156" s="13">
        <f t="shared" si="32"/>
        <v>1177499.1901830626</v>
      </c>
      <c r="AO156" s="13">
        <f t="shared" si="33"/>
        <v>1179838.1552874169</v>
      </c>
      <c r="AP156" s="13">
        <f t="shared" si="34"/>
        <v>1182920.8093712842</v>
      </c>
      <c r="AQ156" s="13">
        <f t="shared" si="35"/>
        <v>1187668.7636523817</v>
      </c>
      <c r="AR156" s="13">
        <f t="shared" si="36"/>
        <v>1185668.87745034</v>
      </c>
      <c r="AS156" s="13">
        <f t="shared" si="37"/>
        <v>1188002.6463748277</v>
      </c>
      <c r="AT156" s="13">
        <f t="shared" si="38"/>
        <v>1183559.4740673252</v>
      </c>
    </row>
    <row r="157" spans="1:46" x14ac:dyDescent="0.3">
      <c r="A157" s="7" t="s">
        <v>281</v>
      </c>
      <c r="B157" s="7" t="s">
        <v>555</v>
      </c>
      <c r="C157" s="7">
        <v>1306</v>
      </c>
      <c r="D157" s="6" t="s">
        <v>8</v>
      </c>
      <c r="E157" s="7">
        <v>925</v>
      </c>
      <c r="F157" s="7" t="s">
        <v>443</v>
      </c>
      <c r="G157" s="7" t="s">
        <v>424</v>
      </c>
      <c r="H157" s="8" t="s">
        <v>312</v>
      </c>
      <c r="I157" s="15">
        <v>500000</v>
      </c>
      <c r="J157" s="15">
        <v>500000</v>
      </c>
      <c r="K157" s="15">
        <v>500000</v>
      </c>
      <c r="L157" s="15">
        <v>500000</v>
      </c>
      <c r="M157" s="15">
        <v>500000</v>
      </c>
      <c r="N157" s="15">
        <v>500000</v>
      </c>
      <c r="O157" s="15">
        <v>500000</v>
      </c>
      <c r="P157" s="15">
        <v>500000</v>
      </c>
      <c r="Q157" s="15">
        <v>500000</v>
      </c>
      <c r="R157" s="15">
        <v>500000</v>
      </c>
      <c r="S157" s="15">
        <v>500000</v>
      </c>
      <c r="T157" s="15">
        <v>500000</v>
      </c>
      <c r="U157" s="17"/>
      <c r="V157" s="18">
        <v>0.5901390969485687</v>
      </c>
      <c r="W157" s="18">
        <v>0.5749459385785517</v>
      </c>
      <c r="X157" s="18">
        <v>0.59021723909301527</v>
      </c>
      <c r="Y157" s="18">
        <v>0.58914991071432377</v>
      </c>
      <c r="Z157" s="18">
        <v>0.58994442614739762</v>
      </c>
      <c r="AA157" s="18">
        <v>0.58874959509153124</v>
      </c>
      <c r="AB157" s="18">
        <v>0.58991907764370843</v>
      </c>
      <c r="AC157" s="18">
        <v>0.59146040468564209</v>
      </c>
      <c r="AD157" s="18">
        <v>0.59383438182619086</v>
      </c>
      <c r="AE157" s="18">
        <v>0.59283443872516994</v>
      </c>
      <c r="AF157" s="18">
        <v>0.59400132318741383</v>
      </c>
      <c r="AG157" s="18">
        <v>0.5917797370336626</v>
      </c>
      <c r="AH157" s="17"/>
      <c r="AI157" s="13">
        <f t="shared" si="27"/>
        <v>295069.54847428435</v>
      </c>
      <c r="AJ157" s="13">
        <f t="shared" si="28"/>
        <v>287472.96928927588</v>
      </c>
      <c r="AK157" s="13">
        <f t="shared" si="29"/>
        <v>295108.61954650766</v>
      </c>
      <c r="AL157" s="13">
        <f t="shared" si="30"/>
        <v>294574.95535716187</v>
      </c>
      <c r="AM157" s="13">
        <f t="shared" si="31"/>
        <v>294972.2130736988</v>
      </c>
      <c r="AN157" s="13">
        <f t="shared" si="32"/>
        <v>294374.79754576564</v>
      </c>
      <c r="AO157" s="13">
        <f t="shared" si="33"/>
        <v>294959.53882185422</v>
      </c>
      <c r="AP157" s="13">
        <f t="shared" si="34"/>
        <v>295730.20234282105</v>
      </c>
      <c r="AQ157" s="13">
        <f t="shared" si="35"/>
        <v>296917.19091309543</v>
      </c>
      <c r="AR157" s="13">
        <f t="shared" si="36"/>
        <v>296417.21936258499</v>
      </c>
      <c r="AS157" s="13">
        <f t="shared" si="37"/>
        <v>297000.66159370693</v>
      </c>
      <c r="AT157" s="13">
        <f t="shared" si="38"/>
        <v>295889.86851683131</v>
      </c>
    </row>
    <row r="158" spans="1:46" x14ac:dyDescent="0.3">
      <c r="A158" s="7" t="s">
        <v>281</v>
      </c>
      <c r="B158" s="7" t="s">
        <v>555</v>
      </c>
      <c r="C158" s="7">
        <v>1306</v>
      </c>
      <c r="D158" s="6" t="s">
        <v>8</v>
      </c>
      <c r="E158" s="7">
        <v>913</v>
      </c>
      <c r="F158" s="7" t="s">
        <v>444</v>
      </c>
      <c r="G158" s="7" t="s">
        <v>424</v>
      </c>
      <c r="H158" s="8" t="s">
        <v>313</v>
      </c>
      <c r="I158" s="15">
        <v>1500000</v>
      </c>
      <c r="J158" s="15">
        <v>1500000</v>
      </c>
      <c r="K158" s="15">
        <v>500000</v>
      </c>
      <c r="L158" s="15">
        <v>1500000</v>
      </c>
      <c r="M158" s="15">
        <v>500000</v>
      </c>
      <c r="N158" s="15">
        <v>500000</v>
      </c>
      <c r="O158" s="15">
        <v>500000</v>
      </c>
      <c r="P158" s="15">
        <v>500000</v>
      </c>
      <c r="Q158" s="15">
        <v>500000</v>
      </c>
      <c r="R158" s="15">
        <v>500000</v>
      </c>
      <c r="S158" s="15">
        <v>500000</v>
      </c>
      <c r="T158" s="15">
        <v>500000</v>
      </c>
      <c r="U158" s="17"/>
      <c r="V158" s="18">
        <v>0.5901390969485687</v>
      </c>
      <c r="W158" s="18">
        <v>0.5749459385785517</v>
      </c>
      <c r="X158" s="18">
        <v>0.59021723909301527</v>
      </c>
      <c r="Y158" s="18">
        <v>0.58914991071432377</v>
      </c>
      <c r="Z158" s="18">
        <v>0.58994442614739762</v>
      </c>
      <c r="AA158" s="18">
        <v>0.58874959509153124</v>
      </c>
      <c r="AB158" s="18">
        <v>0.58991907764370843</v>
      </c>
      <c r="AC158" s="18">
        <v>0.59146040468564209</v>
      </c>
      <c r="AD158" s="18">
        <v>0.59383438182619086</v>
      </c>
      <c r="AE158" s="18">
        <v>0.59283443872516994</v>
      </c>
      <c r="AF158" s="18">
        <v>0.59400132318741383</v>
      </c>
      <c r="AG158" s="18">
        <v>0.5917797370336626</v>
      </c>
      <c r="AH158" s="17"/>
      <c r="AI158" s="13">
        <f t="shared" si="27"/>
        <v>885208.64542285306</v>
      </c>
      <c r="AJ158" s="13">
        <f t="shared" si="28"/>
        <v>862418.90786782757</v>
      </c>
      <c r="AK158" s="13">
        <f t="shared" si="29"/>
        <v>295108.61954650766</v>
      </c>
      <c r="AL158" s="13">
        <f t="shared" si="30"/>
        <v>883724.86607148568</v>
      </c>
      <c r="AM158" s="13">
        <f t="shared" si="31"/>
        <v>294972.2130736988</v>
      </c>
      <c r="AN158" s="13">
        <f t="shared" si="32"/>
        <v>294374.79754576564</v>
      </c>
      <c r="AO158" s="13">
        <f t="shared" si="33"/>
        <v>294959.53882185422</v>
      </c>
      <c r="AP158" s="13">
        <f t="shared" si="34"/>
        <v>295730.20234282105</v>
      </c>
      <c r="AQ158" s="13">
        <f t="shared" si="35"/>
        <v>296917.19091309543</v>
      </c>
      <c r="AR158" s="13">
        <f t="shared" si="36"/>
        <v>296417.21936258499</v>
      </c>
      <c r="AS158" s="13">
        <f t="shared" si="37"/>
        <v>297000.66159370693</v>
      </c>
      <c r="AT158" s="13">
        <f t="shared" si="38"/>
        <v>295889.86851683131</v>
      </c>
    </row>
    <row r="159" spans="1:46" x14ac:dyDescent="0.3">
      <c r="A159" s="7" t="s">
        <v>281</v>
      </c>
      <c r="B159" s="7" t="s">
        <v>555</v>
      </c>
      <c r="C159" s="7">
        <v>1306</v>
      </c>
      <c r="D159" s="6" t="s">
        <v>8</v>
      </c>
      <c r="E159" s="7">
        <v>905</v>
      </c>
      <c r="F159" s="7" t="s">
        <v>445</v>
      </c>
      <c r="G159" s="7" t="s">
        <v>424</v>
      </c>
      <c r="H159" s="8" t="s">
        <v>314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2000000</v>
      </c>
      <c r="O159" s="15">
        <v>2000000</v>
      </c>
      <c r="P159" s="15">
        <v>2000000</v>
      </c>
      <c r="Q159" s="15">
        <v>2000000</v>
      </c>
      <c r="R159" s="15">
        <v>0</v>
      </c>
      <c r="S159" s="15">
        <v>0</v>
      </c>
      <c r="T159" s="15">
        <v>0</v>
      </c>
      <c r="U159" s="17"/>
      <c r="V159" s="18">
        <v>0.5901390969485687</v>
      </c>
      <c r="W159" s="18">
        <v>0.5749459385785517</v>
      </c>
      <c r="X159" s="18">
        <v>0.59021723909301527</v>
      </c>
      <c r="Y159" s="18">
        <v>0.58914991071432377</v>
      </c>
      <c r="Z159" s="18">
        <v>0.58994442614739762</v>
      </c>
      <c r="AA159" s="18">
        <v>0.58874959509153124</v>
      </c>
      <c r="AB159" s="18">
        <v>0.58991907764370843</v>
      </c>
      <c r="AC159" s="18">
        <v>0.59146040468564209</v>
      </c>
      <c r="AD159" s="18">
        <v>0.59383438182619086</v>
      </c>
      <c r="AE159" s="18">
        <v>0.59283443872516994</v>
      </c>
      <c r="AF159" s="18">
        <v>0.59400132318741383</v>
      </c>
      <c r="AG159" s="18">
        <v>0.5917797370336626</v>
      </c>
      <c r="AH159" s="17"/>
      <c r="AI159" s="13">
        <f t="shared" si="27"/>
        <v>0</v>
      </c>
      <c r="AJ159" s="13">
        <f t="shared" si="28"/>
        <v>0</v>
      </c>
      <c r="AK159" s="13">
        <f t="shared" si="29"/>
        <v>0</v>
      </c>
      <c r="AL159" s="13">
        <f t="shared" si="30"/>
        <v>0</v>
      </c>
      <c r="AM159" s="13">
        <f t="shared" si="31"/>
        <v>0</v>
      </c>
      <c r="AN159" s="13">
        <f t="shared" si="32"/>
        <v>1177499.1901830626</v>
      </c>
      <c r="AO159" s="13">
        <f t="shared" si="33"/>
        <v>1179838.1552874169</v>
      </c>
      <c r="AP159" s="13">
        <f t="shared" si="34"/>
        <v>1182920.8093712842</v>
      </c>
      <c r="AQ159" s="13">
        <f t="shared" si="35"/>
        <v>1187668.7636523817</v>
      </c>
      <c r="AR159" s="13">
        <f t="shared" si="36"/>
        <v>0</v>
      </c>
      <c r="AS159" s="13">
        <f t="shared" si="37"/>
        <v>0</v>
      </c>
      <c r="AT159" s="13">
        <f t="shared" si="38"/>
        <v>0</v>
      </c>
    </row>
    <row r="160" spans="1:46" x14ac:dyDescent="0.3">
      <c r="A160" s="7" t="s">
        <v>281</v>
      </c>
      <c r="B160" s="7" t="s">
        <v>555</v>
      </c>
      <c r="C160" s="7">
        <v>1306</v>
      </c>
      <c r="D160" s="6" t="s">
        <v>8</v>
      </c>
      <c r="E160" s="7">
        <v>925</v>
      </c>
      <c r="F160" s="7" t="s">
        <v>446</v>
      </c>
      <c r="G160" s="7" t="s">
        <v>424</v>
      </c>
      <c r="H160" s="8" t="s">
        <v>315</v>
      </c>
      <c r="I160" s="15">
        <v>1000000</v>
      </c>
      <c r="J160" s="15">
        <v>1000000</v>
      </c>
      <c r="K160" s="15">
        <v>1000000</v>
      </c>
      <c r="L160" s="15">
        <v>1000000</v>
      </c>
      <c r="M160" s="15">
        <v>1000000</v>
      </c>
      <c r="N160" s="15">
        <v>1000000</v>
      </c>
      <c r="O160" s="15">
        <v>1000000</v>
      </c>
      <c r="P160" s="15">
        <v>1000000</v>
      </c>
      <c r="Q160" s="15">
        <v>1000000</v>
      </c>
      <c r="R160" s="15">
        <v>1000000</v>
      </c>
      <c r="S160" s="15">
        <v>1000000</v>
      </c>
      <c r="T160" s="15">
        <v>1000000</v>
      </c>
      <c r="U160" s="17"/>
      <c r="V160" s="18">
        <v>0.5901390969485687</v>
      </c>
      <c r="W160" s="18">
        <v>0.5749459385785517</v>
      </c>
      <c r="X160" s="18">
        <v>0.59021723909301527</v>
      </c>
      <c r="Y160" s="18">
        <v>0.58914991071432377</v>
      </c>
      <c r="Z160" s="18">
        <v>0.58994442614739762</v>
      </c>
      <c r="AA160" s="18">
        <v>0.58874959509153124</v>
      </c>
      <c r="AB160" s="18">
        <v>0.58991907764370843</v>
      </c>
      <c r="AC160" s="18">
        <v>0.59146040468564209</v>
      </c>
      <c r="AD160" s="18">
        <v>0.59383438182619086</v>
      </c>
      <c r="AE160" s="18">
        <v>0.59283443872516994</v>
      </c>
      <c r="AF160" s="18">
        <v>0.59400132318741383</v>
      </c>
      <c r="AG160" s="18">
        <v>0.5917797370336626</v>
      </c>
      <c r="AH160" s="17"/>
      <c r="AI160" s="13">
        <f t="shared" si="27"/>
        <v>590139.09694856871</v>
      </c>
      <c r="AJ160" s="13">
        <f t="shared" si="28"/>
        <v>574945.93857855175</v>
      </c>
      <c r="AK160" s="13">
        <f t="shared" si="29"/>
        <v>590217.23909301532</v>
      </c>
      <c r="AL160" s="13">
        <f t="shared" si="30"/>
        <v>589149.91071432375</v>
      </c>
      <c r="AM160" s="13">
        <f t="shared" si="31"/>
        <v>589944.42614739761</v>
      </c>
      <c r="AN160" s="13">
        <f t="shared" si="32"/>
        <v>588749.59509153129</v>
      </c>
      <c r="AO160" s="13">
        <f t="shared" si="33"/>
        <v>589919.07764370844</v>
      </c>
      <c r="AP160" s="13">
        <f t="shared" si="34"/>
        <v>591460.4046856421</v>
      </c>
      <c r="AQ160" s="13">
        <f t="shared" si="35"/>
        <v>593834.38182619086</v>
      </c>
      <c r="AR160" s="13">
        <f t="shared" si="36"/>
        <v>592834.43872516998</v>
      </c>
      <c r="AS160" s="13">
        <f t="shared" si="37"/>
        <v>594001.32318741386</v>
      </c>
      <c r="AT160" s="13">
        <f t="shared" si="38"/>
        <v>591779.73703366262</v>
      </c>
    </row>
    <row r="161" spans="1:46" x14ac:dyDescent="0.3">
      <c r="A161" s="7" t="s">
        <v>281</v>
      </c>
      <c r="B161" s="7" t="s">
        <v>555</v>
      </c>
      <c r="C161" s="7">
        <v>1306</v>
      </c>
      <c r="D161" s="6" t="s">
        <v>8</v>
      </c>
      <c r="E161" s="7">
        <v>925</v>
      </c>
      <c r="F161" s="7" t="s">
        <v>447</v>
      </c>
      <c r="G161" s="7" t="s">
        <v>424</v>
      </c>
      <c r="H161" s="8" t="s">
        <v>316</v>
      </c>
      <c r="I161" s="15">
        <v>1000000</v>
      </c>
      <c r="J161" s="15">
        <v>1000000</v>
      </c>
      <c r="K161" s="15">
        <v>1000000</v>
      </c>
      <c r="L161" s="15">
        <v>1000000</v>
      </c>
      <c r="M161" s="15">
        <v>1000000</v>
      </c>
      <c r="N161" s="15">
        <v>1000000</v>
      </c>
      <c r="O161" s="15">
        <v>1000000</v>
      </c>
      <c r="P161" s="15">
        <v>1000000</v>
      </c>
      <c r="Q161" s="15">
        <v>1000000</v>
      </c>
      <c r="R161" s="15">
        <v>1000000</v>
      </c>
      <c r="S161" s="15">
        <v>1000000</v>
      </c>
      <c r="T161" s="15">
        <v>1000000</v>
      </c>
      <c r="U161" s="17"/>
      <c r="V161" s="18">
        <v>0.5901390969485687</v>
      </c>
      <c r="W161" s="18">
        <v>0.5749459385785517</v>
      </c>
      <c r="X161" s="18">
        <v>0.59021723909301527</v>
      </c>
      <c r="Y161" s="18">
        <v>0.58914991071432377</v>
      </c>
      <c r="Z161" s="18">
        <v>0.58994442614739762</v>
      </c>
      <c r="AA161" s="18">
        <v>0.58874959509153124</v>
      </c>
      <c r="AB161" s="18">
        <v>0.58991907764370843</v>
      </c>
      <c r="AC161" s="18">
        <v>0.59146040468564209</v>
      </c>
      <c r="AD161" s="18">
        <v>0.59383438182619086</v>
      </c>
      <c r="AE161" s="18">
        <v>0.59283443872516994</v>
      </c>
      <c r="AF161" s="18">
        <v>0.59400132318741383</v>
      </c>
      <c r="AG161" s="18">
        <v>0.5917797370336626</v>
      </c>
      <c r="AH161" s="17"/>
      <c r="AI161" s="13">
        <f t="shared" si="27"/>
        <v>590139.09694856871</v>
      </c>
      <c r="AJ161" s="13">
        <f t="shared" si="28"/>
        <v>574945.93857855175</v>
      </c>
      <c r="AK161" s="13">
        <f t="shared" si="29"/>
        <v>590217.23909301532</v>
      </c>
      <c r="AL161" s="13">
        <f t="shared" si="30"/>
        <v>589149.91071432375</v>
      </c>
      <c r="AM161" s="13">
        <f t="shared" si="31"/>
        <v>589944.42614739761</v>
      </c>
      <c r="AN161" s="13">
        <f t="shared" si="32"/>
        <v>588749.59509153129</v>
      </c>
      <c r="AO161" s="13">
        <f t="shared" si="33"/>
        <v>589919.07764370844</v>
      </c>
      <c r="AP161" s="13">
        <f t="shared" si="34"/>
        <v>591460.4046856421</v>
      </c>
      <c r="AQ161" s="13">
        <f t="shared" si="35"/>
        <v>593834.38182619086</v>
      </c>
      <c r="AR161" s="13">
        <f t="shared" si="36"/>
        <v>592834.43872516998</v>
      </c>
      <c r="AS161" s="13">
        <f t="shared" si="37"/>
        <v>594001.32318741386</v>
      </c>
      <c r="AT161" s="13">
        <f t="shared" si="38"/>
        <v>591779.73703366262</v>
      </c>
    </row>
    <row r="162" spans="1:46" x14ac:dyDescent="0.3">
      <c r="A162" s="7" t="s">
        <v>281</v>
      </c>
      <c r="B162" s="7" t="s">
        <v>555</v>
      </c>
      <c r="C162" s="7">
        <v>1306</v>
      </c>
      <c r="D162" s="6" t="s">
        <v>8</v>
      </c>
      <c r="E162" s="7">
        <v>925</v>
      </c>
      <c r="F162" s="7" t="s">
        <v>448</v>
      </c>
      <c r="G162" s="7" t="s">
        <v>424</v>
      </c>
      <c r="H162" s="8" t="s">
        <v>317</v>
      </c>
      <c r="I162" s="15">
        <v>500000</v>
      </c>
      <c r="J162" s="15">
        <v>500000</v>
      </c>
      <c r="K162" s="15">
        <v>500000</v>
      </c>
      <c r="L162" s="15">
        <v>500000</v>
      </c>
      <c r="M162" s="15">
        <v>500000</v>
      </c>
      <c r="N162" s="15">
        <v>500000</v>
      </c>
      <c r="O162" s="15">
        <v>500000</v>
      </c>
      <c r="P162" s="15">
        <v>500000</v>
      </c>
      <c r="Q162" s="15">
        <v>500000</v>
      </c>
      <c r="R162" s="15">
        <v>500000</v>
      </c>
      <c r="S162" s="15">
        <v>500000</v>
      </c>
      <c r="T162" s="15">
        <v>500000</v>
      </c>
      <c r="U162" s="17"/>
      <c r="V162" s="18">
        <v>0.5901390969485687</v>
      </c>
      <c r="W162" s="18">
        <v>0.5749459385785517</v>
      </c>
      <c r="X162" s="18">
        <v>0.59021723909301527</v>
      </c>
      <c r="Y162" s="18">
        <v>0.58914991071432377</v>
      </c>
      <c r="Z162" s="18">
        <v>0.58994442614739762</v>
      </c>
      <c r="AA162" s="18">
        <v>0.58874959509153124</v>
      </c>
      <c r="AB162" s="18">
        <v>0.58991907764370843</v>
      </c>
      <c r="AC162" s="18">
        <v>0.59146040468564209</v>
      </c>
      <c r="AD162" s="18">
        <v>0.59383438182619086</v>
      </c>
      <c r="AE162" s="18">
        <v>0.59283443872516994</v>
      </c>
      <c r="AF162" s="18">
        <v>0.59400132318741383</v>
      </c>
      <c r="AG162" s="18">
        <v>0.5917797370336626</v>
      </c>
      <c r="AH162" s="17"/>
      <c r="AI162" s="13">
        <f t="shared" si="27"/>
        <v>295069.54847428435</v>
      </c>
      <c r="AJ162" s="13">
        <f t="shared" si="28"/>
        <v>287472.96928927588</v>
      </c>
      <c r="AK162" s="13">
        <f t="shared" si="29"/>
        <v>295108.61954650766</v>
      </c>
      <c r="AL162" s="13">
        <f t="shared" si="30"/>
        <v>294574.95535716187</v>
      </c>
      <c r="AM162" s="13">
        <f t="shared" si="31"/>
        <v>294972.2130736988</v>
      </c>
      <c r="AN162" s="13">
        <f t="shared" si="32"/>
        <v>294374.79754576564</v>
      </c>
      <c r="AO162" s="13">
        <f t="shared" si="33"/>
        <v>294959.53882185422</v>
      </c>
      <c r="AP162" s="13">
        <f t="shared" si="34"/>
        <v>295730.20234282105</v>
      </c>
      <c r="AQ162" s="13">
        <f t="shared" si="35"/>
        <v>296917.19091309543</v>
      </c>
      <c r="AR162" s="13">
        <f t="shared" si="36"/>
        <v>296417.21936258499</v>
      </c>
      <c r="AS162" s="13">
        <f t="shared" si="37"/>
        <v>297000.66159370693</v>
      </c>
      <c r="AT162" s="13">
        <f t="shared" si="38"/>
        <v>295889.86851683131</v>
      </c>
    </row>
    <row r="163" spans="1:46" x14ac:dyDescent="0.3">
      <c r="A163" s="7" t="s">
        <v>281</v>
      </c>
      <c r="B163" s="7" t="s">
        <v>555</v>
      </c>
      <c r="C163" s="7">
        <v>1306</v>
      </c>
      <c r="D163" s="6" t="s">
        <v>8</v>
      </c>
      <c r="E163" s="7">
        <v>907</v>
      </c>
      <c r="F163" s="7" t="s">
        <v>449</v>
      </c>
      <c r="G163" s="7" t="s">
        <v>424</v>
      </c>
      <c r="H163" s="8" t="s">
        <v>318</v>
      </c>
      <c r="I163" s="15">
        <v>1500000</v>
      </c>
      <c r="J163" s="15">
        <v>1500000</v>
      </c>
      <c r="K163" s="15">
        <v>1500000</v>
      </c>
      <c r="L163" s="15">
        <v>1500000</v>
      </c>
      <c r="M163" s="15">
        <v>1500000</v>
      </c>
      <c r="N163" s="15">
        <v>1500000</v>
      </c>
      <c r="O163" s="15">
        <v>1500000</v>
      </c>
      <c r="P163" s="15">
        <v>1500000</v>
      </c>
      <c r="Q163" s="15">
        <v>1500000</v>
      </c>
      <c r="R163" s="15">
        <v>1500000</v>
      </c>
      <c r="S163" s="15">
        <v>1500000</v>
      </c>
      <c r="T163" s="15">
        <v>1500000</v>
      </c>
      <c r="U163" s="17"/>
      <c r="V163" s="18">
        <v>0.5901390969485687</v>
      </c>
      <c r="W163" s="18">
        <v>0.5749459385785517</v>
      </c>
      <c r="X163" s="18">
        <v>0.59021723909301527</v>
      </c>
      <c r="Y163" s="18">
        <v>0.58914991071432377</v>
      </c>
      <c r="Z163" s="18">
        <v>0.58994442614739762</v>
      </c>
      <c r="AA163" s="18">
        <v>0.58874959509153124</v>
      </c>
      <c r="AB163" s="18">
        <v>0.58991907764370843</v>
      </c>
      <c r="AC163" s="18">
        <v>0.59146040468564209</v>
      </c>
      <c r="AD163" s="18">
        <v>0.59383438182619086</v>
      </c>
      <c r="AE163" s="18">
        <v>0.59283443872516994</v>
      </c>
      <c r="AF163" s="18">
        <v>0.59400132318741383</v>
      </c>
      <c r="AG163" s="18">
        <v>0.5917797370336626</v>
      </c>
      <c r="AH163" s="17"/>
      <c r="AI163" s="13">
        <f t="shared" si="27"/>
        <v>885208.64542285306</v>
      </c>
      <c r="AJ163" s="13">
        <f t="shared" si="28"/>
        <v>862418.90786782757</v>
      </c>
      <c r="AK163" s="13">
        <f t="shared" si="29"/>
        <v>885325.85863952292</v>
      </c>
      <c r="AL163" s="13">
        <f t="shared" si="30"/>
        <v>883724.86607148568</v>
      </c>
      <c r="AM163" s="13">
        <f t="shared" si="31"/>
        <v>884916.63922109641</v>
      </c>
      <c r="AN163" s="13">
        <f t="shared" si="32"/>
        <v>883124.39263729681</v>
      </c>
      <c r="AO163" s="13">
        <f t="shared" si="33"/>
        <v>884878.61646556261</v>
      </c>
      <c r="AP163" s="13">
        <f t="shared" si="34"/>
        <v>887190.60702846316</v>
      </c>
      <c r="AQ163" s="13">
        <f t="shared" si="35"/>
        <v>890751.57273928635</v>
      </c>
      <c r="AR163" s="13">
        <f t="shared" si="36"/>
        <v>889251.65808775497</v>
      </c>
      <c r="AS163" s="13">
        <f t="shared" si="37"/>
        <v>891001.98478112079</v>
      </c>
      <c r="AT163" s="13">
        <f t="shared" si="38"/>
        <v>887669.60555049393</v>
      </c>
    </row>
    <row r="164" spans="1:46" x14ac:dyDescent="0.3">
      <c r="A164" s="7" t="s">
        <v>281</v>
      </c>
      <c r="B164" s="7" t="s">
        <v>555</v>
      </c>
      <c r="C164" s="7">
        <v>1306</v>
      </c>
      <c r="D164" s="6" t="s">
        <v>8</v>
      </c>
      <c r="E164" s="7">
        <v>905</v>
      </c>
      <c r="F164" s="7" t="s">
        <v>450</v>
      </c>
      <c r="G164" s="7" t="s">
        <v>424</v>
      </c>
      <c r="H164" s="8" t="s">
        <v>319</v>
      </c>
      <c r="I164" s="15">
        <v>0</v>
      </c>
      <c r="J164" s="15">
        <v>0</v>
      </c>
      <c r="K164" s="15">
        <v>5000000</v>
      </c>
      <c r="L164" s="15">
        <v>5000000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5000000</v>
      </c>
      <c r="S164" s="15">
        <v>5000000</v>
      </c>
      <c r="T164" s="15">
        <v>0</v>
      </c>
      <c r="U164" s="17"/>
      <c r="V164" s="18">
        <v>0.5901390969485687</v>
      </c>
      <c r="W164" s="18">
        <v>0.5749459385785517</v>
      </c>
      <c r="X164" s="18">
        <v>0.59021723909301527</v>
      </c>
      <c r="Y164" s="18">
        <v>0.58914991071432377</v>
      </c>
      <c r="Z164" s="18">
        <v>0.58994442614739762</v>
      </c>
      <c r="AA164" s="18">
        <v>0.58874959509153124</v>
      </c>
      <c r="AB164" s="18">
        <v>0.58991907764370843</v>
      </c>
      <c r="AC164" s="18">
        <v>0.59146040468564209</v>
      </c>
      <c r="AD164" s="18">
        <v>0.59383438182619086</v>
      </c>
      <c r="AE164" s="18">
        <v>0.59283443872516994</v>
      </c>
      <c r="AF164" s="18">
        <v>0.59400132318741383</v>
      </c>
      <c r="AG164" s="18">
        <v>0.5917797370336626</v>
      </c>
      <c r="AH164" s="17"/>
      <c r="AI164" s="13">
        <f t="shared" si="27"/>
        <v>0</v>
      </c>
      <c r="AJ164" s="13">
        <f t="shared" si="28"/>
        <v>0</v>
      </c>
      <c r="AK164" s="13">
        <f t="shared" si="29"/>
        <v>2951086.1954650762</v>
      </c>
      <c r="AL164" s="13">
        <f t="shared" si="30"/>
        <v>2945749.5535716186</v>
      </c>
      <c r="AM164" s="13">
        <f t="shared" si="31"/>
        <v>0</v>
      </c>
      <c r="AN164" s="13">
        <f t="shared" si="32"/>
        <v>0</v>
      </c>
      <c r="AO164" s="13">
        <f t="shared" si="33"/>
        <v>0</v>
      </c>
      <c r="AP164" s="13">
        <f t="shared" si="34"/>
        <v>0</v>
      </c>
      <c r="AQ164" s="13">
        <f t="shared" si="35"/>
        <v>0</v>
      </c>
      <c r="AR164" s="13">
        <f t="shared" si="36"/>
        <v>2964172.1936258497</v>
      </c>
      <c r="AS164" s="13">
        <f t="shared" si="37"/>
        <v>2970006.6159370691</v>
      </c>
      <c r="AT164" s="13">
        <f t="shared" si="38"/>
        <v>0</v>
      </c>
    </row>
    <row r="165" spans="1:46" x14ac:dyDescent="0.3">
      <c r="A165" s="7" t="s">
        <v>281</v>
      </c>
      <c r="B165" s="7" t="s">
        <v>555</v>
      </c>
      <c r="C165" s="7">
        <v>1306</v>
      </c>
      <c r="D165" s="6" t="s">
        <v>8</v>
      </c>
      <c r="E165" s="7">
        <v>907</v>
      </c>
      <c r="F165" s="7" t="s">
        <v>451</v>
      </c>
      <c r="G165" s="7" t="s">
        <v>424</v>
      </c>
      <c r="H165" s="8" t="s">
        <v>320</v>
      </c>
      <c r="I165" s="15">
        <v>2000000</v>
      </c>
      <c r="J165" s="15">
        <v>2000000</v>
      </c>
      <c r="K165" s="15">
        <v>2000000</v>
      </c>
      <c r="L165" s="15">
        <v>2000000</v>
      </c>
      <c r="M165" s="15">
        <v>2000000</v>
      </c>
      <c r="N165" s="15">
        <v>2000000</v>
      </c>
      <c r="O165" s="15">
        <v>2000000</v>
      </c>
      <c r="P165" s="15">
        <v>2000000</v>
      </c>
      <c r="Q165" s="15">
        <v>2000000</v>
      </c>
      <c r="R165" s="15">
        <v>2000000</v>
      </c>
      <c r="S165" s="15">
        <v>2000000</v>
      </c>
      <c r="T165" s="15">
        <v>2000000</v>
      </c>
      <c r="U165" s="17"/>
      <c r="V165" s="18">
        <v>0.5901390969485687</v>
      </c>
      <c r="W165" s="18">
        <v>0.5749459385785517</v>
      </c>
      <c r="X165" s="18">
        <v>0.59021723909301527</v>
      </c>
      <c r="Y165" s="18">
        <v>0.58914991071432377</v>
      </c>
      <c r="Z165" s="18">
        <v>0.58994442614739762</v>
      </c>
      <c r="AA165" s="18">
        <v>0.58874959509153124</v>
      </c>
      <c r="AB165" s="18">
        <v>0.58991907764370843</v>
      </c>
      <c r="AC165" s="18">
        <v>0.59146040468564209</v>
      </c>
      <c r="AD165" s="18">
        <v>0.59383438182619086</v>
      </c>
      <c r="AE165" s="18">
        <v>0.59283443872516994</v>
      </c>
      <c r="AF165" s="18">
        <v>0.59400132318741383</v>
      </c>
      <c r="AG165" s="18">
        <v>0.5917797370336626</v>
      </c>
      <c r="AH165" s="17"/>
      <c r="AI165" s="13">
        <f t="shared" si="27"/>
        <v>1180278.1938971374</v>
      </c>
      <c r="AJ165" s="13">
        <f t="shared" si="28"/>
        <v>1149891.8771571035</v>
      </c>
      <c r="AK165" s="13">
        <f t="shared" si="29"/>
        <v>1180434.4781860306</v>
      </c>
      <c r="AL165" s="13">
        <f t="shared" si="30"/>
        <v>1178299.8214286475</v>
      </c>
      <c r="AM165" s="13">
        <f t="shared" si="31"/>
        <v>1179888.8522947952</v>
      </c>
      <c r="AN165" s="13">
        <f t="shared" si="32"/>
        <v>1177499.1901830626</v>
      </c>
      <c r="AO165" s="13">
        <f t="shared" si="33"/>
        <v>1179838.1552874169</v>
      </c>
      <c r="AP165" s="13">
        <f t="shared" si="34"/>
        <v>1182920.8093712842</v>
      </c>
      <c r="AQ165" s="13">
        <f t="shared" si="35"/>
        <v>1187668.7636523817</v>
      </c>
      <c r="AR165" s="13">
        <f t="shared" si="36"/>
        <v>1185668.87745034</v>
      </c>
      <c r="AS165" s="13">
        <f t="shared" si="37"/>
        <v>1188002.6463748277</v>
      </c>
      <c r="AT165" s="13">
        <f t="shared" si="38"/>
        <v>1183559.4740673252</v>
      </c>
    </row>
    <row r="166" spans="1:46" x14ac:dyDescent="0.3">
      <c r="A166" s="7" t="s">
        <v>281</v>
      </c>
      <c r="B166" s="7" t="s">
        <v>555</v>
      </c>
      <c r="C166" s="7">
        <v>1306</v>
      </c>
      <c r="D166" s="6" t="s">
        <v>8</v>
      </c>
      <c r="E166" s="7">
        <v>925</v>
      </c>
      <c r="F166" s="7" t="s">
        <v>452</v>
      </c>
      <c r="G166" s="7" t="s">
        <v>424</v>
      </c>
      <c r="H166" s="8" t="s">
        <v>321</v>
      </c>
      <c r="I166" s="15">
        <v>1000000</v>
      </c>
      <c r="J166" s="15">
        <v>1000000</v>
      </c>
      <c r="K166" s="15">
        <v>1000000</v>
      </c>
      <c r="L166" s="15">
        <v>1000000</v>
      </c>
      <c r="M166" s="15">
        <v>1000000</v>
      </c>
      <c r="N166" s="15">
        <v>1000000</v>
      </c>
      <c r="O166" s="15">
        <v>1000000</v>
      </c>
      <c r="P166" s="15">
        <v>1000000</v>
      </c>
      <c r="Q166" s="15">
        <v>1000000</v>
      </c>
      <c r="R166" s="15">
        <v>1000000</v>
      </c>
      <c r="S166" s="15">
        <v>1000000</v>
      </c>
      <c r="T166" s="15">
        <v>1000000</v>
      </c>
      <c r="U166" s="17"/>
      <c r="V166" s="18">
        <v>0.5901390969485687</v>
      </c>
      <c r="W166" s="18">
        <v>0.5749459385785517</v>
      </c>
      <c r="X166" s="18">
        <v>0.59021723909301527</v>
      </c>
      <c r="Y166" s="18">
        <v>0.58914991071432377</v>
      </c>
      <c r="Z166" s="18">
        <v>0.58994442614739762</v>
      </c>
      <c r="AA166" s="18">
        <v>0.58874959509153124</v>
      </c>
      <c r="AB166" s="18">
        <v>0.58991907764370843</v>
      </c>
      <c r="AC166" s="18">
        <v>0.59146040468564209</v>
      </c>
      <c r="AD166" s="18">
        <v>0.59383438182619086</v>
      </c>
      <c r="AE166" s="18">
        <v>0.59283443872516994</v>
      </c>
      <c r="AF166" s="18">
        <v>0.59400132318741383</v>
      </c>
      <c r="AG166" s="18">
        <v>0.5917797370336626</v>
      </c>
      <c r="AH166" s="17"/>
      <c r="AI166" s="13">
        <f t="shared" si="27"/>
        <v>590139.09694856871</v>
      </c>
      <c r="AJ166" s="13">
        <f t="shared" si="28"/>
        <v>574945.93857855175</v>
      </c>
      <c r="AK166" s="13">
        <f t="shared" si="29"/>
        <v>590217.23909301532</v>
      </c>
      <c r="AL166" s="13">
        <f t="shared" si="30"/>
        <v>589149.91071432375</v>
      </c>
      <c r="AM166" s="13">
        <f t="shared" si="31"/>
        <v>589944.42614739761</v>
      </c>
      <c r="AN166" s="13">
        <f t="shared" si="32"/>
        <v>588749.59509153129</v>
      </c>
      <c r="AO166" s="13">
        <f t="shared" si="33"/>
        <v>589919.07764370844</v>
      </c>
      <c r="AP166" s="13">
        <f t="shared" si="34"/>
        <v>591460.4046856421</v>
      </c>
      <c r="AQ166" s="13">
        <f t="shared" si="35"/>
        <v>593834.38182619086</v>
      </c>
      <c r="AR166" s="13">
        <f t="shared" si="36"/>
        <v>592834.43872516998</v>
      </c>
      <c r="AS166" s="13">
        <f t="shared" si="37"/>
        <v>594001.32318741386</v>
      </c>
      <c r="AT166" s="13">
        <f t="shared" si="38"/>
        <v>591779.73703366262</v>
      </c>
    </row>
    <row r="167" spans="1:46" x14ac:dyDescent="0.3">
      <c r="A167" s="7" t="s">
        <v>281</v>
      </c>
      <c r="B167" s="7" t="s">
        <v>555</v>
      </c>
      <c r="C167" s="7">
        <v>1306</v>
      </c>
      <c r="D167" s="6" t="s">
        <v>8</v>
      </c>
      <c r="E167" s="7">
        <v>905</v>
      </c>
      <c r="F167" s="7" t="s">
        <v>453</v>
      </c>
      <c r="G167" s="7" t="s">
        <v>424</v>
      </c>
      <c r="H167" s="8" t="s">
        <v>322</v>
      </c>
      <c r="I167" s="15">
        <v>400000</v>
      </c>
      <c r="J167" s="15">
        <v>400000</v>
      </c>
      <c r="K167" s="15">
        <v>400000</v>
      </c>
      <c r="L167" s="15">
        <v>400000</v>
      </c>
      <c r="M167" s="15">
        <v>400000</v>
      </c>
      <c r="N167" s="15">
        <v>400000</v>
      </c>
      <c r="O167" s="15">
        <v>400000</v>
      </c>
      <c r="P167" s="15">
        <v>400000</v>
      </c>
      <c r="Q167" s="15">
        <v>400000</v>
      </c>
      <c r="R167" s="15">
        <v>400000</v>
      </c>
      <c r="S167" s="15">
        <v>400000</v>
      </c>
      <c r="T167" s="15">
        <v>400000</v>
      </c>
      <c r="U167" s="17"/>
      <c r="V167" s="18">
        <v>0.5901390969485687</v>
      </c>
      <c r="W167" s="18">
        <v>0.5749459385785517</v>
      </c>
      <c r="X167" s="18">
        <v>0.59021723909301527</v>
      </c>
      <c r="Y167" s="18">
        <v>0.58914991071432377</v>
      </c>
      <c r="Z167" s="18">
        <v>0.58994442614739762</v>
      </c>
      <c r="AA167" s="18">
        <v>0.58874959509153124</v>
      </c>
      <c r="AB167" s="18">
        <v>0.58991907764370843</v>
      </c>
      <c r="AC167" s="18">
        <v>0.59146040468564209</v>
      </c>
      <c r="AD167" s="18">
        <v>0.59383438182619086</v>
      </c>
      <c r="AE167" s="18">
        <v>0.59283443872516994</v>
      </c>
      <c r="AF167" s="18">
        <v>0.59400132318741383</v>
      </c>
      <c r="AG167" s="18">
        <v>0.5917797370336626</v>
      </c>
      <c r="AH167" s="17"/>
      <c r="AI167" s="13">
        <f t="shared" si="27"/>
        <v>236055.63877942748</v>
      </c>
      <c r="AJ167" s="13">
        <f t="shared" si="28"/>
        <v>229978.37543142069</v>
      </c>
      <c r="AK167" s="13">
        <f t="shared" si="29"/>
        <v>236086.89563720609</v>
      </c>
      <c r="AL167" s="13">
        <f t="shared" si="30"/>
        <v>235659.96428572951</v>
      </c>
      <c r="AM167" s="13">
        <f t="shared" si="31"/>
        <v>235977.77045895904</v>
      </c>
      <c r="AN167" s="13">
        <f t="shared" si="32"/>
        <v>235499.83803661249</v>
      </c>
      <c r="AO167" s="13">
        <f t="shared" si="33"/>
        <v>235967.63105748338</v>
      </c>
      <c r="AP167" s="13">
        <f t="shared" si="34"/>
        <v>236584.16187425682</v>
      </c>
      <c r="AQ167" s="13">
        <f t="shared" si="35"/>
        <v>237533.75273047635</v>
      </c>
      <c r="AR167" s="13">
        <f t="shared" si="36"/>
        <v>237133.77549006799</v>
      </c>
      <c r="AS167" s="13">
        <f t="shared" si="37"/>
        <v>237600.52927496552</v>
      </c>
      <c r="AT167" s="13">
        <f t="shared" si="38"/>
        <v>236711.89481346504</v>
      </c>
    </row>
    <row r="168" spans="1:46" x14ac:dyDescent="0.3">
      <c r="A168" s="7" t="s">
        <v>281</v>
      </c>
      <c r="B168" s="7" t="s">
        <v>555</v>
      </c>
      <c r="C168" s="7">
        <v>1306</v>
      </c>
      <c r="D168" s="6" t="s">
        <v>8</v>
      </c>
      <c r="E168" s="7">
        <v>925</v>
      </c>
      <c r="F168" s="7" t="s">
        <v>454</v>
      </c>
      <c r="G168" s="7" t="s">
        <v>424</v>
      </c>
      <c r="H168" s="8" t="s">
        <v>323</v>
      </c>
      <c r="I168" s="15">
        <v>500000</v>
      </c>
      <c r="J168" s="15">
        <v>500000</v>
      </c>
      <c r="K168" s="15">
        <v>500000</v>
      </c>
      <c r="L168" s="15">
        <v>500000</v>
      </c>
      <c r="M168" s="15">
        <v>500000</v>
      </c>
      <c r="N168" s="15">
        <v>500000</v>
      </c>
      <c r="O168" s="15">
        <v>500000</v>
      </c>
      <c r="P168" s="15">
        <v>500000</v>
      </c>
      <c r="Q168" s="15">
        <v>500000</v>
      </c>
      <c r="R168" s="15">
        <v>500000</v>
      </c>
      <c r="S168" s="15">
        <v>500000</v>
      </c>
      <c r="T168" s="15">
        <v>500000</v>
      </c>
      <c r="U168" s="17"/>
      <c r="V168" s="18">
        <v>0.5901390969485687</v>
      </c>
      <c r="W168" s="18">
        <v>0.5749459385785517</v>
      </c>
      <c r="X168" s="18">
        <v>0.59021723909301527</v>
      </c>
      <c r="Y168" s="18">
        <v>0.58914991071432377</v>
      </c>
      <c r="Z168" s="18">
        <v>0.58994442614739762</v>
      </c>
      <c r="AA168" s="18">
        <v>0.58874959509153124</v>
      </c>
      <c r="AB168" s="18">
        <v>0.58991907764370843</v>
      </c>
      <c r="AC168" s="18">
        <v>0.59146040468564209</v>
      </c>
      <c r="AD168" s="18">
        <v>0.59383438182619086</v>
      </c>
      <c r="AE168" s="18">
        <v>0.59283443872516994</v>
      </c>
      <c r="AF168" s="18">
        <v>0.59400132318741383</v>
      </c>
      <c r="AG168" s="18">
        <v>0.5917797370336626</v>
      </c>
      <c r="AH168" s="17"/>
      <c r="AI168" s="13">
        <f t="shared" si="27"/>
        <v>295069.54847428435</v>
      </c>
      <c r="AJ168" s="13">
        <f t="shared" si="28"/>
        <v>287472.96928927588</v>
      </c>
      <c r="AK168" s="13">
        <f t="shared" si="29"/>
        <v>295108.61954650766</v>
      </c>
      <c r="AL168" s="13">
        <f t="shared" si="30"/>
        <v>294574.95535716187</v>
      </c>
      <c r="AM168" s="13">
        <f t="shared" si="31"/>
        <v>294972.2130736988</v>
      </c>
      <c r="AN168" s="13">
        <f t="shared" si="32"/>
        <v>294374.79754576564</v>
      </c>
      <c r="AO168" s="13">
        <f t="shared" si="33"/>
        <v>294959.53882185422</v>
      </c>
      <c r="AP168" s="13">
        <f t="shared" si="34"/>
        <v>295730.20234282105</v>
      </c>
      <c r="AQ168" s="13">
        <f t="shared" si="35"/>
        <v>296917.19091309543</v>
      </c>
      <c r="AR168" s="13">
        <f t="shared" si="36"/>
        <v>296417.21936258499</v>
      </c>
      <c r="AS168" s="13">
        <f t="shared" si="37"/>
        <v>297000.66159370693</v>
      </c>
      <c r="AT168" s="13">
        <f t="shared" si="38"/>
        <v>295889.86851683131</v>
      </c>
    </row>
    <row r="169" spans="1:46" x14ac:dyDescent="0.3">
      <c r="A169" s="7" t="s">
        <v>281</v>
      </c>
      <c r="B169" s="7" t="s">
        <v>555</v>
      </c>
      <c r="C169" s="7">
        <v>1306</v>
      </c>
      <c r="D169" s="6" t="s">
        <v>8</v>
      </c>
      <c r="E169" s="7">
        <v>925</v>
      </c>
      <c r="F169" s="7" t="s">
        <v>455</v>
      </c>
      <c r="G169" s="7" t="s">
        <v>424</v>
      </c>
      <c r="H169" s="8" t="s">
        <v>324</v>
      </c>
      <c r="I169" s="15">
        <v>1000000</v>
      </c>
      <c r="J169" s="15">
        <v>1000000</v>
      </c>
      <c r="K169" s="15">
        <v>1000000</v>
      </c>
      <c r="L169" s="15">
        <v>1000000</v>
      </c>
      <c r="M169" s="15">
        <v>1000000</v>
      </c>
      <c r="N169" s="15">
        <v>1000000</v>
      </c>
      <c r="O169" s="15">
        <v>1000000</v>
      </c>
      <c r="P169" s="15">
        <v>1000000</v>
      </c>
      <c r="Q169" s="15">
        <v>1000000</v>
      </c>
      <c r="R169" s="15">
        <v>1000000</v>
      </c>
      <c r="S169" s="15">
        <v>1000000</v>
      </c>
      <c r="T169" s="15">
        <v>1000000</v>
      </c>
      <c r="U169" s="17"/>
      <c r="V169" s="18">
        <v>0.5901390969485687</v>
      </c>
      <c r="W169" s="18">
        <v>0.5749459385785517</v>
      </c>
      <c r="X169" s="18">
        <v>0.59021723909301527</v>
      </c>
      <c r="Y169" s="18">
        <v>0.58914991071432377</v>
      </c>
      <c r="Z169" s="18">
        <v>0.58994442614739762</v>
      </c>
      <c r="AA169" s="18">
        <v>0.58874959509153124</v>
      </c>
      <c r="AB169" s="18">
        <v>0.58991907764370843</v>
      </c>
      <c r="AC169" s="18">
        <v>0.59146040468564209</v>
      </c>
      <c r="AD169" s="18">
        <v>0.59383438182619086</v>
      </c>
      <c r="AE169" s="18">
        <v>0.59283443872516994</v>
      </c>
      <c r="AF169" s="18">
        <v>0.59400132318741383</v>
      </c>
      <c r="AG169" s="18">
        <v>0.5917797370336626</v>
      </c>
      <c r="AH169" s="17"/>
      <c r="AI169" s="13">
        <f t="shared" si="27"/>
        <v>590139.09694856871</v>
      </c>
      <c r="AJ169" s="13">
        <f t="shared" si="28"/>
        <v>574945.93857855175</v>
      </c>
      <c r="AK169" s="13">
        <f t="shared" si="29"/>
        <v>590217.23909301532</v>
      </c>
      <c r="AL169" s="13">
        <f t="shared" si="30"/>
        <v>589149.91071432375</v>
      </c>
      <c r="AM169" s="13">
        <f t="shared" si="31"/>
        <v>589944.42614739761</v>
      </c>
      <c r="AN169" s="13">
        <f t="shared" si="32"/>
        <v>588749.59509153129</v>
      </c>
      <c r="AO169" s="13">
        <f t="shared" si="33"/>
        <v>589919.07764370844</v>
      </c>
      <c r="AP169" s="13">
        <f t="shared" si="34"/>
        <v>591460.4046856421</v>
      </c>
      <c r="AQ169" s="13">
        <f t="shared" si="35"/>
        <v>593834.38182619086</v>
      </c>
      <c r="AR169" s="13">
        <f t="shared" si="36"/>
        <v>592834.43872516998</v>
      </c>
      <c r="AS169" s="13">
        <f t="shared" si="37"/>
        <v>594001.32318741386</v>
      </c>
      <c r="AT169" s="13">
        <f t="shared" si="38"/>
        <v>591779.73703366262</v>
      </c>
    </row>
    <row r="170" spans="1:46" x14ac:dyDescent="0.3">
      <c r="A170" s="7" t="s">
        <v>281</v>
      </c>
      <c r="B170" s="7" t="s">
        <v>555</v>
      </c>
      <c r="C170" s="7">
        <v>1306</v>
      </c>
      <c r="D170" s="6" t="s">
        <v>8</v>
      </c>
      <c r="E170" s="7">
        <v>922</v>
      </c>
      <c r="F170" s="7" t="s">
        <v>456</v>
      </c>
      <c r="G170" s="7" t="s">
        <v>424</v>
      </c>
      <c r="H170" s="8" t="s">
        <v>325</v>
      </c>
      <c r="I170" s="15">
        <v>500000</v>
      </c>
      <c r="J170" s="15">
        <v>500000</v>
      </c>
      <c r="K170" s="15">
        <v>500000</v>
      </c>
      <c r="L170" s="15">
        <v>500000</v>
      </c>
      <c r="M170" s="15">
        <v>500000</v>
      </c>
      <c r="N170" s="15">
        <v>500000</v>
      </c>
      <c r="O170" s="15">
        <v>500000</v>
      </c>
      <c r="P170" s="15">
        <v>500000</v>
      </c>
      <c r="Q170" s="15">
        <v>500000</v>
      </c>
      <c r="R170" s="15">
        <v>500000</v>
      </c>
      <c r="S170" s="15">
        <v>500000</v>
      </c>
      <c r="T170" s="15">
        <v>500000</v>
      </c>
      <c r="U170" s="17"/>
      <c r="V170" s="18">
        <v>0.5901390969485687</v>
      </c>
      <c r="W170" s="18">
        <v>0.5749459385785517</v>
      </c>
      <c r="X170" s="18">
        <v>0.59021723909301527</v>
      </c>
      <c r="Y170" s="18">
        <v>0.58914991071432377</v>
      </c>
      <c r="Z170" s="18">
        <v>0.58994442614739762</v>
      </c>
      <c r="AA170" s="18">
        <v>0.58874959509153124</v>
      </c>
      <c r="AB170" s="18">
        <v>0.58991907764370843</v>
      </c>
      <c r="AC170" s="18">
        <v>0.59146040468564209</v>
      </c>
      <c r="AD170" s="18">
        <v>0.59383438182619086</v>
      </c>
      <c r="AE170" s="18">
        <v>0.59283443872516994</v>
      </c>
      <c r="AF170" s="18">
        <v>0.59400132318741383</v>
      </c>
      <c r="AG170" s="18">
        <v>0.5917797370336626</v>
      </c>
      <c r="AH170" s="17"/>
      <c r="AI170" s="13">
        <f t="shared" si="27"/>
        <v>295069.54847428435</v>
      </c>
      <c r="AJ170" s="13">
        <f t="shared" si="28"/>
        <v>287472.96928927588</v>
      </c>
      <c r="AK170" s="13">
        <f t="shared" si="29"/>
        <v>295108.61954650766</v>
      </c>
      <c r="AL170" s="13">
        <f t="shared" si="30"/>
        <v>294574.95535716187</v>
      </c>
      <c r="AM170" s="13">
        <f t="shared" si="31"/>
        <v>294972.2130736988</v>
      </c>
      <c r="AN170" s="13">
        <f t="shared" si="32"/>
        <v>294374.79754576564</v>
      </c>
      <c r="AO170" s="13">
        <f t="shared" si="33"/>
        <v>294959.53882185422</v>
      </c>
      <c r="AP170" s="13">
        <f t="shared" si="34"/>
        <v>295730.20234282105</v>
      </c>
      <c r="AQ170" s="13">
        <f t="shared" si="35"/>
        <v>296917.19091309543</v>
      </c>
      <c r="AR170" s="13">
        <f t="shared" si="36"/>
        <v>296417.21936258499</v>
      </c>
      <c r="AS170" s="13">
        <f t="shared" si="37"/>
        <v>297000.66159370693</v>
      </c>
      <c r="AT170" s="13">
        <f t="shared" si="38"/>
        <v>295889.86851683131</v>
      </c>
    </row>
    <row r="171" spans="1:46" x14ac:dyDescent="0.3">
      <c r="A171" s="7" t="s">
        <v>281</v>
      </c>
      <c r="B171" s="7" t="s">
        <v>555</v>
      </c>
      <c r="C171" s="7">
        <v>1306</v>
      </c>
      <c r="D171" s="6" t="s">
        <v>8</v>
      </c>
      <c r="E171" s="7">
        <v>913</v>
      </c>
      <c r="F171" s="7" t="s">
        <v>457</v>
      </c>
      <c r="G171" s="7" t="s">
        <v>424</v>
      </c>
      <c r="H171" s="8" t="s">
        <v>326</v>
      </c>
      <c r="I171" s="15">
        <v>0</v>
      </c>
      <c r="J171" s="15">
        <v>0</v>
      </c>
      <c r="K171" s="15">
        <v>1000000</v>
      </c>
      <c r="L171" s="15">
        <v>0</v>
      </c>
      <c r="M171" s="15">
        <v>0</v>
      </c>
      <c r="N171" s="15">
        <v>0</v>
      </c>
      <c r="O171" s="15">
        <v>1000000</v>
      </c>
      <c r="P171" s="15">
        <v>0</v>
      </c>
      <c r="Q171" s="15">
        <v>0</v>
      </c>
      <c r="R171" s="15">
        <v>0</v>
      </c>
      <c r="S171" s="15">
        <v>1000000</v>
      </c>
      <c r="T171" s="15">
        <v>0</v>
      </c>
      <c r="U171" s="17"/>
      <c r="V171" s="18">
        <v>0.5901390969485687</v>
      </c>
      <c r="W171" s="18">
        <v>0.5749459385785517</v>
      </c>
      <c r="X171" s="18">
        <v>0.59021723909301527</v>
      </c>
      <c r="Y171" s="18">
        <v>0.58914991071432377</v>
      </c>
      <c r="Z171" s="18">
        <v>0.58994442614739762</v>
      </c>
      <c r="AA171" s="18">
        <v>0.58874959509153124</v>
      </c>
      <c r="AB171" s="18">
        <v>0.58991907764370843</v>
      </c>
      <c r="AC171" s="18">
        <v>0.59146040468564209</v>
      </c>
      <c r="AD171" s="18">
        <v>0.59383438182619086</v>
      </c>
      <c r="AE171" s="18">
        <v>0.59283443872516994</v>
      </c>
      <c r="AF171" s="18">
        <v>0.59400132318741383</v>
      </c>
      <c r="AG171" s="18">
        <v>0.5917797370336626</v>
      </c>
      <c r="AH171" s="17"/>
      <c r="AI171" s="13">
        <f t="shared" si="27"/>
        <v>0</v>
      </c>
      <c r="AJ171" s="13">
        <f t="shared" si="28"/>
        <v>0</v>
      </c>
      <c r="AK171" s="13">
        <f t="shared" si="29"/>
        <v>590217.23909301532</v>
      </c>
      <c r="AL171" s="13">
        <f t="shared" si="30"/>
        <v>0</v>
      </c>
      <c r="AM171" s="13">
        <f t="shared" si="31"/>
        <v>0</v>
      </c>
      <c r="AN171" s="13">
        <f t="shared" si="32"/>
        <v>0</v>
      </c>
      <c r="AO171" s="13">
        <f t="shared" si="33"/>
        <v>589919.07764370844</v>
      </c>
      <c r="AP171" s="13">
        <f t="shared" si="34"/>
        <v>0</v>
      </c>
      <c r="AQ171" s="13">
        <f t="shared" si="35"/>
        <v>0</v>
      </c>
      <c r="AR171" s="13">
        <f t="shared" si="36"/>
        <v>0</v>
      </c>
      <c r="AS171" s="13">
        <f t="shared" si="37"/>
        <v>594001.32318741386</v>
      </c>
      <c r="AT171" s="13">
        <f t="shared" si="38"/>
        <v>0</v>
      </c>
    </row>
    <row r="172" spans="1:46" x14ac:dyDescent="0.3">
      <c r="A172" s="7" t="s">
        <v>281</v>
      </c>
      <c r="B172" s="7" t="s">
        <v>555</v>
      </c>
      <c r="C172" s="7">
        <v>1306</v>
      </c>
      <c r="D172" s="6" t="s">
        <v>8</v>
      </c>
      <c r="E172" s="7">
        <v>925</v>
      </c>
      <c r="F172" s="7" t="s">
        <v>458</v>
      </c>
      <c r="G172" s="7" t="s">
        <v>424</v>
      </c>
      <c r="H172" s="8" t="s">
        <v>327</v>
      </c>
      <c r="I172" s="15">
        <v>1000000</v>
      </c>
      <c r="J172" s="15">
        <v>1000000</v>
      </c>
      <c r="K172" s="15">
        <v>1000000</v>
      </c>
      <c r="L172" s="15">
        <v>1000000</v>
      </c>
      <c r="M172" s="15">
        <v>1000000</v>
      </c>
      <c r="N172" s="15">
        <v>1000000</v>
      </c>
      <c r="O172" s="15">
        <v>1000000</v>
      </c>
      <c r="P172" s="15">
        <v>1000000</v>
      </c>
      <c r="Q172" s="15">
        <v>1000000</v>
      </c>
      <c r="R172" s="15">
        <v>1000000</v>
      </c>
      <c r="S172" s="15">
        <v>1000000</v>
      </c>
      <c r="T172" s="15">
        <v>1000000</v>
      </c>
      <c r="U172" s="17"/>
      <c r="V172" s="18">
        <v>0.5901390969485687</v>
      </c>
      <c r="W172" s="18">
        <v>0.5749459385785517</v>
      </c>
      <c r="X172" s="18">
        <v>0.59021723909301527</v>
      </c>
      <c r="Y172" s="18">
        <v>0.58914991071432377</v>
      </c>
      <c r="Z172" s="18">
        <v>0.58994442614739762</v>
      </c>
      <c r="AA172" s="18">
        <v>0.58874959509153124</v>
      </c>
      <c r="AB172" s="18">
        <v>0.58991907764370843</v>
      </c>
      <c r="AC172" s="18">
        <v>0.59146040468564209</v>
      </c>
      <c r="AD172" s="18">
        <v>0.59383438182619086</v>
      </c>
      <c r="AE172" s="18">
        <v>0.59283443872516994</v>
      </c>
      <c r="AF172" s="18">
        <v>0.59400132318741383</v>
      </c>
      <c r="AG172" s="18">
        <v>0.5917797370336626</v>
      </c>
      <c r="AH172" s="17"/>
      <c r="AI172" s="13">
        <f t="shared" si="27"/>
        <v>590139.09694856871</v>
      </c>
      <c r="AJ172" s="13">
        <f t="shared" si="28"/>
        <v>574945.93857855175</v>
      </c>
      <c r="AK172" s="13">
        <f t="shared" si="29"/>
        <v>590217.23909301532</v>
      </c>
      <c r="AL172" s="13">
        <f t="shared" si="30"/>
        <v>589149.91071432375</v>
      </c>
      <c r="AM172" s="13">
        <f t="shared" si="31"/>
        <v>589944.42614739761</v>
      </c>
      <c r="AN172" s="13">
        <f t="shared" si="32"/>
        <v>588749.59509153129</v>
      </c>
      <c r="AO172" s="13">
        <f t="shared" si="33"/>
        <v>589919.07764370844</v>
      </c>
      <c r="AP172" s="13">
        <f t="shared" si="34"/>
        <v>591460.4046856421</v>
      </c>
      <c r="AQ172" s="13">
        <f t="shared" si="35"/>
        <v>593834.38182619086</v>
      </c>
      <c r="AR172" s="13">
        <f t="shared" si="36"/>
        <v>592834.43872516998</v>
      </c>
      <c r="AS172" s="13">
        <f t="shared" si="37"/>
        <v>594001.32318741386</v>
      </c>
      <c r="AT172" s="13">
        <f t="shared" si="38"/>
        <v>591779.73703366262</v>
      </c>
    </row>
    <row r="173" spans="1:46" x14ac:dyDescent="0.3">
      <c r="A173" s="7" t="s">
        <v>281</v>
      </c>
      <c r="B173" s="7" t="s">
        <v>555</v>
      </c>
      <c r="C173" s="7">
        <v>1306</v>
      </c>
      <c r="D173" s="6" t="s">
        <v>8</v>
      </c>
      <c r="E173" s="7">
        <v>925</v>
      </c>
      <c r="F173" s="7" t="s">
        <v>459</v>
      </c>
      <c r="G173" s="7" t="s">
        <v>424</v>
      </c>
      <c r="H173" s="8" t="s">
        <v>328</v>
      </c>
      <c r="I173" s="15">
        <v>500000</v>
      </c>
      <c r="J173" s="15">
        <v>500000</v>
      </c>
      <c r="K173" s="15">
        <v>500000</v>
      </c>
      <c r="L173" s="15">
        <v>500000</v>
      </c>
      <c r="M173" s="15">
        <v>500000</v>
      </c>
      <c r="N173" s="15">
        <v>500000</v>
      </c>
      <c r="O173" s="15">
        <v>500000</v>
      </c>
      <c r="P173" s="15">
        <v>500000</v>
      </c>
      <c r="Q173" s="15">
        <v>500000</v>
      </c>
      <c r="R173" s="15">
        <v>500000</v>
      </c>
      <c r="S173" s="15">
        <v>500000</v>
      </c>
      <c r="T173" s="15">
        <v>500000</v>
      </c>
      <c r="U173" s="17"/>
      <c r="V173" s="18">
        <v>0.5901390969485687</v>
      </c>
      <c r="W173" s="18">
        <v>0.5749459385785517</v>
      </c>
      <c r="X173" s="18">
        <v>0.59021723909301527</v>
      </c>
      <c r="Y173" s="18">
        <v>0.58914991071432377</v>
      </c>
      <c r="Z173" s="18">
        <v>0.58994442614739762</v>
      </c>
      <c r="AA173" s="18">
        <v>0.58874959509153124</v>
      </c>
      <c r="AB173" s="18">
        <v>0.58991907764370843</v>
      </c>
      <c r="AC173" s="18">
        <v>0.59146040468564209</v>
      </c>
      <c r="AD173" s="18">
        <v>0.59383438182619086</v>
      </c>
      <c r="AE173" s="18">
        <v>0.59283443872516994</v>
      </c>
      <c r="AF173" s="18">
        <v>0.59400132318741383</v>
      </c>
      <c r="AG173" s="18">
        <v>0.5917797370336626</v>
      </c>
      <c r="AH173" s="17"/>
      <c r="AI173" s="13">
        <f t="shared" si="27"/>
        <v>295069.54847428435</v>
      </c>
      <c r="AJ173" s="13">
        <f t="shared" si="28"/>
        <v>287472.96928927588</v>
      </c>
      <c r="AK173" s="13">
        <f t="shared" si="29"/>
        <v>295108.61954650766</v>
      </c>
      <c r="AL173" s="13">
        <f t="shared" si="30"/>
        <v>294574.95535716187</v>
      </c>
      <c r="AM173" s="13">
        <f t="shared" si="31"/>
        <v>294972.2130736988</v>
      </c>
      <c r="AN173" s="13">
        <f t="shared" si="32"/>
        <v>294374.79754576564</v>
      </c>
      <c r="AO173" s="13">
        <f t="shared" si="33"/>
        <v>294959.53882185422</v>
      </c>
      <c r="AP173" s="13">
        <f t="shared" si="34"/>
        <v>295730.20234282105</v>
      </c>
      <c r="AQ173" s="13">
        <f t="shared" si="35"/>
        <v>296917.19091309543</v>
      </c>
      <c r="AR173" s="13">
        <f t="shared" si="36"/>
        <v>296417.21936258499</v>
      </c>
      <c r="AS173" s="13">
        <f t="shared" si="37"/>
        <v>297000.66159370693</v>
      </c>
      <c r="AT173" s="13">
        <f t="shared" si="38"/>
        <v>295889.86851683131</v>
      </c>
    </row>
    <row r="174" spans="1:46" x14ac:dyDescent="0.3">
      <c r="A174" s="7" t="s">
        <v>281</v>
      </c>
      <c r="B174" s="7" t="s">
        <v>555</v>
      </c>
      <c r="C174" s="7">
        <v>1306</v>
      </c>
      <c r="D174" s="6" t="s">
        <v>8</v>
      </c>
      <c r="E174" s="7">
        <v>925</v>
      </c>
      <c r="F174" s="7" t="s">
        <v>460</v>
      </c>
      <c r="G174" s="7" t="s">
        <v>424</v>
      </c>
      <c r="H174" s="8" t="s">
        <v>329</v>
      </c>
      <c r="I174" s="15">
        <v>200000</v>
      </c>
      <c r="J174" s="15">
        <v>200000</v>
      </c>
      <c r="K174" s="15">
        <v>200000</v>
      </c>
      <c r="L174" s="15">
        <v>200000</v>
      </c>
      <c r="M174" s="15">
        <v>200000</v>
      </c>
      <c r="N174" s="15">
        <v>200000</v>
      </c>
      <c r="O174" s="15">
        <v>200000</v>
      </c>
      <c r="P174" s="15">
        <v>200000</v>
      </c>
      <c r="Q174" s="15">
        <v>200000</v>
      </c>
      <c r="R174" s="15">
        <v>200000</v>
      </c>
      <c r="S174" s="15">
        <v>200000</v>
      </c>
      <c r="T174" s="15">
        <v>200000</v>
      </c>
      <c r="U174" s="17"/>
      <c r="V174" s="18">
        <v>0.5901390969485687</v>
      </c>
      <c r="W174" s="18">
        <v>0.5749459385785517</v>
      </c>
      <c r="X174" s="18">
        <v>0.59021723909301527</v>
      </c>
      <c r="Y174" s="18">
        <v>0.58914991071432377</v>
      </c>
      <c r="Z174" s="18">
        <v>0.58994442614739762</v>
      </c>
      <c r="AA174" s="18">
        <v>0.58874959509153124</v>
      </c>
      <c r="AB174" s="18">
        <v>0.58991907764370843</v>
      </c>
      <c r="AC174" s="18">
        <v>0.59146040468564209</v>
      </c>
      <c r="AD174" s="18">
        <v>0.59383438182619086</v>
      </c>
      <c r="AE174" s="18">
        <v>0.59283443872516994</v>
      </c>
      <c r="AF174" s="18">
        <v>0.59400132318741383</v>
      </c>
      <c r="AG174" s="18">
        <v>0.5917797370336626</v>
      </c>
      <c r="AH174" s="17"/>
      <c r="AI174" s="13">
        <f t="shared" si="27"/>
        <v>118027.81938971374</v>
      </c>
      <c r="AJ174" s="13">
        <f t="shared" si="28"/>
        <v>114989.18771571034</v>
      </c>
      <c r="AK174" s="13">
        <f t="shared" si="29"/>
        <v>118043.44781860305</v>
      </c>
      <c r="AL174" s="13">
        <f t="shared" si="30"/>
        <v>117829.98214286476</v>
      </c>
      <c r="AM174" s="13">
        <f t="shared" si="31"/>
        <v>117988.88522947952</v>
      </c>
      <c r="AN174" s="13">
        <f t="shared" si="32"/>
        <v>117749.91901830625</v>
      </c>
      <c r="AO174" s="13">
        <f t="shared" si="33"/>
        <v>117983.81552874169</v>
      </c>
      <c r="AP174" s="13">
        <f t="shared" si="34"/>
        <v>118292.08093712841</v>
      </c>
      <c r="AQ174" s="13">
        <f t="shared" si="35"/>
        <v>118766.87636523817</v>
      </c>
      <c r="AR174" s="13">
        <f t="shared" si="36"/>
        <v>118566.88774503399</v>
      </c>
      <c r="AS174" s="13">
        <f t="shared" si="37"/>
        <v>118800.26463748276</v>
      </c>
      <c r="AT174" s="13">
        <f t="shared" si="38"/>
        <v>118355.94740673252</v>
      </c>
    </row>
    <row r="175" spans="1:46" x14ac:dyDescent="0.3">
      <c r="A175" s="7" t="s">
        <v>281</v>
      </c>
      <c r="B175" s="7" t="s">
        <v>555</v>
      </c>
      <c r="C175" s="7">
        <v>1306</v>
      </c>
      <c r="D175" s="6" t="s">
        <v>8</v>
      </c>
      <c r="E175" s="7">
        <v>925</v>
      </c>
      <c r="F175" s="7" t="s">
        <v>461</v>
      </c>
      <c r="G175" s="7" t="s">
        <v>424</v>
      </c>
      <c r="H175" s="8" t="s">
        <v>330</v>
      </c>
      <c r="I175" s="15">
        <v>300000</v>
      </c>
      <c r="J175" s="15">
        <v>300000</v>
      </c>
      <c r="K175" s="15">
        <v>300000</v>
      </c>
      <c r="L175" s="15">
        <v>300000</v>
      </c>
      <c r="M175" s="15">
        <v>300000</v>
      </c>
      <c r="N175" s="15">
        <v>300000</v>
      </c>
      <c r="O175" s="15">
        <v>300000</v>
      </c>
      <c r="P175" s="15">
        <v>300000</v>
      </c>
      <c r="Q175" s="15">
        <v>300000</v>
      </c>
      <c r="R175" s="15">
        <v>300000</v>
      </c>
      <c r="S175" s="15">
        <v>300000</v>
      </c>
      <c r="T175" s="15">
        <v>300000</v>
      </c>
      <c r="U175" s="17"/>
      <c r="V175" s="18">
        <v>0.5901390969485687</v>
      </c>
      <c r="W175" s="18">
        <v>0.5749459385785517</v>
      </c>
      <c r="X175" s="18">
        <v>0.59021723909301527</v>
      </c>
      <c r="Y175" s="18">
        <v>0.58914991071432377</v>
      </c>
      <c r="Z175" s="18">
        <v>0.58994442614739762</v>
      </c>
      <c r="AA175" s="18">
        <v>0.58874959509153124</v>
      </c>
      <c r="AB175" s="18">
        <v>0.58991907764370843</v>
      </c>
      <c r="AC175" s="18">
        <v>0.59146040468564209</v>
      </c>
      <c r="AD175" s="18">
        <v>0.59383438182619086</v>
      </c>
      <c r="AE175" s="18">
        <v>0.59283443872516994</v>
      </c>
      <c r="AF175" s="18">
        <v>0.59400132318741383</v>
      </c>
      <c r="AG175" s="18">
        <v>0.5917797370336626</v>
      </c>
      <c r="AH175" s="17"/>
      <c r="AI175" s="13">
        <f t="shared" si="27"/>
        <v>177041.7290845706</v>
      </c>
      <c r="AJ175" s="13">
        <f t="shared" si="28"/>
        <v>172483.7815735655</v>
      </c>
      <c r="AK175" s="13">
        <f t="shared" si="29"/>
        <v>177065.17172790458</v>
      </c>
      <c r="AL175" s="13">
        <f t="shared" si="30"/>
        <v>176744.97321429712</v>
      </c>
      <c r="AM175" s="13">
        <f t="shared" si="31"/>
        <v>176983.32784421928</v>
      </c>
      <c r="AN175" s="13">
        <f t="shared" si="32"/>
        <v>176624.87852745937</v>
      </c>
      <c r="AO175" s="13">
        <f t="shared" si="33"/>
        <v>176975.72329311253</v>
      </c>
      <c r="AP175" s="13">
        <f t="shared" si="34"/>
        <v>177438.12140569263</v>
      </c>
      <c r="AQ175" s="13">
        <f t="shared" si="35"/>
        <v>178150.31454785727</v>
      </c>
      <c r="AR175" s="13">
        <f t="shared" si="36"/>
        <v>177850.33161755098</v>
      </c>
      <c r="AS175" s="13">
        <f t="shared" si="37"/>
        <v>178200.39695622414</v>
      </c>
      <c r="AT175" s="13">
        <f t="shared" si="38"/>
        <v>177533.92111009877</v>
      </c>
    </row>
    <row r="176" spans="1:46" x14ac:dyDescent="0.3">
      <c r="A176" s="7" t="s">
        <v>281</v>
      </c>
      <c r="B176" s="7" t="s">
        <v>555</v>
      </c>
      <c r="C176" s="7">
        <v>1306</v>
      </c>
      <c r="D176" s="6" t="s">
        <v>8</v>
      </c>
      <c r="E176" s="7">
        <v>925</v>
      </c>
      <c r="F176" s="7" t="s">
        <v>462</v>
      </c>
      <c r="G176" s="7" t="s">
        <v>424</v>
      </c>
      <c r="H176" s="8" t="s">
        <v>331</v>
      </c>
      <c r="I176" s="15">
        <v>1000000</v>
      </c>
      <c r="J176" s="15">
        <v>1000000</v>
      </c>
      <c r="K176" s="15">
        <v>1000000</v>
      </c>
      <c r="L176" s="15">
        <v>1000000</v>
      </c>
      <c r="M176" s="15">
        <v>1000000</v>
      </c>
      <c r="N176" s="15">
        <v>1000000</v>
      </c>
      <c r="O176" s="15">
        <v>1000000</v>
      </c>
      <c r="P176" s="15">
        <v>1000000</v>
      </c>
      <c r="Q176" s="15">
        <v>1000000</v>
      </c>
      <c r="R176" s="15">
        <v>1000000</v>
      </c>
      <c r="S176" s="15">
        <v>1000000</v>
      </c>
      <c r="T176" s="15">
        <v>1000000</v>
      </c>
      <c r="U176" s="17"/>
      <c r="V176" s="18">
        <v>0.5901390969485687</v>
      </c>
      <c r="W176" s="18">
        <v>0.5749459385785517</v>
      </c>
      <c r="X176" s="18">
        <v>0.59021723909301527</v>
      </c>
      <c r="Y176" s="18">
        <v>0.58914991071432377</v>
      </c>
      <c r="Z176" s="18">
        <v>0.58994442614739762</v>
      </c>
      <c r="AA176" s="18">
        <v>0.58874959509153124</v>
      </c>
      <c r="AB176" s="18">
        <v>0.58991907764370843</v>
      </c>
      <c r="AC176" s="18">
        <v>0.59146040468564209</v>
      </c>
      <c r="AD176" s="18">
        <v>0.59383438182619086</v>
      </c>
      <c r="AE176" s="18">
        <v>0.59283443872516994</v>
      </c>
      <c r="AF176" s="18">
        <v>0.59400132318741383</v>
      </c>
      <c r="AG176" s="18">
        <v>0.5917797370336626</v>
      </c>
      <c r="AH176" s="17"/>
      <c r="AI176" s="13">
        <f t="shared" si="27"/>
        <v>590139.09694856871</v>
      </c>
      <c r="AJ176" s="13">
        <f t="shared" si="28"/>
        <v>574945.93857855175</v>
      </c>
      <c r="AK176" s="13">
        <f t="shared" si="29"/>
        <v>590217.23909301532</v>
      </c>
      <c r="AL176" s="13">
        <f t="shared" si="30"/>
        <v>589149.91071432375</v>
      </c>
      <c r="AM176" s="13">
        <f t="shared" si="31"/>
        <v>589944.42614739761</v>
      </c>
      <c r="AN176" s="13">
        <f t="shared" si="32"/>
        <v>588749.59509153129</v>
      </c>
      <c r="AO176" s="13">
        <f t="shared" si="33"/>
        <v>589919.07764370844</v>
      </c>
      <c r="AP176" s="13">
        <f t="shared" si="34"/>
        <v>591460.4046856421</v>
      </c>
      <c r="AQ176" s="13">
        <f t="shared" si="35"/>
        <v>593834.38182619086</v>
      </c>
      <c r="AR176" s="13">
        <f t="shared" si="36"/>
        <v>592834.43872516998</v>
      </c>
      <c r="AS176" s="13">
        <f t="shared" si="37"/>
        <v>594001.32318741386</v>
      </c>
      <c r="AT176" s="13">
        <f t="shared" si="38"/>
        <v>591779.73703366262</v>
      </c>
    </row>
    <row r="177" spans="1:46" x14ac:dyDescent="0.3">
      <c r="A177" s="7" t="s">
        <v>281</v>
      </c>
      <c r="B177" s="7" t="s">
        <v>555</v>
      </c>
      <c r="C177" s="7">
        <v>1306</v>
      </c>
      <c r="D177" s="6" t="s">
        <v>8</v>
      </c>
      <c r="E177" s="7">
        <v>905</v>
      </c>
      <c r="F177" s="7" t="s">
        <v>463</v>
      </c>
      <c r="G177" s="7" t="s">
        <v>424</v>
      </c>
      <c r="H177" s="8" t="s">
        <v>332</v>
      </c>
      <c r="I177" s="15">
        <v>1000000</v>
      </c>
      <c r="J177" s="15">
        <v>1000000</v>
      </c>
      <c r="K177" s="15">
        <v>1000000</v>
      </c>
      <c r="L177" s="15">
        <v>1000000</v>
      </c>
      <c r="M177" s="15">
        <v>1000000</v>
      </c>
      <c r="N177" s="15">
        <v>1000000</v>
      </c>
      <c r="O177" s="15">
        <v>1000000</v>
      </c>
      <c r="P177" s="15">
        <v>1000000</v>
      </c>
      <c r="Q177" s="15">
        <v>1000000</v>
      </c>
      <c r="R177" s="15">
        <v>1000000</v>
      </c>
      <c r="S177" s="15">
        <v>1000000</v>
      </c>
      <c r="T177" s="15">
        <v>1000000</v>
      </c>
      <c r="U177" s="17"/>
      <c r="V177" s="18">
        <v>0.5901390969485687</v>
      </c>
      <c r="W177" s="18">
        <v>0.5749459385785517</v>
      </c>
      <c r="X177" s="18">
        <v>0.59021723909301527</v>
      </c>
      <c r="Y177" s="18">
        <v>0.58914991071432377</v>
      </c>
      <c r="Z177" s="18">
        <v>0.58994442614739762</v>
      </c>
      <c r="AA177" s="18">
        <v>0.58874959509153124</v>
      </c>
      <c r="AB177" s="18">
        <v>0.58991907764370843</v>
      </c>
      <c r="AC177" s="18">
        <v>0.59146040468564209</v>
      </c>
      <c r="AD177" s="18">
        <v>0.59383438182619086</v>
      </c>
      <c r="AE177" s="18">
        <v>0.59283443872516994</v>
      </c>
      <c r="AF177" s="18">
        <v>0.59400132318741383</v>
      </c>
      <c r="AG177" s="18">
        <v>0.5917797370336626</v>
      </c>
      <c r="AH177" s="17"/>
      <c r="AI177" s="13">
        <f t="shared" si="27"/>
        <v>590139.09694856871</v>
      </c>
      <c r="AJ177" s="13">
        <f t="shared" si="28"/>
        <v>574945.93857855175</v>
      </c>
      <c r="AK177" s="13">
        <f t="shared" si="29"/>
        <v>590217.23909301532</v>
      </c>
      <c r="AL177" s="13">
        <f t="shared" si="30"/>
        <v>589149.91071432375</v>
      </c>
      <c r="AM177" s="13">
        <f t="shared" si="31"/>
        <v>589944.42614739761</v>
      </c>
      <c r="AN177" s="13">
        <f t="shared" si="32"/>
        <v>588749.59509153129</v>
      </c>
      <c r="AO177" s="13">
        <f t="shared" si="33"/>
        <v>589919.07764370844</v>
      </c>
      <c r="AP177" s="13">
        <f t="shared" si="34"/>
        <v>591460.4046856421</v>
      </c>
      <c r="AQ177" s="13">
        <f t="shared" si="35"/>
        <v>593834.38182619086</v>
      </c>
      <c r="AR177" s="13">
        <f t="shared" si="36"/>
        <v>592834.43872516998</v>
      </c>
      <c r="AS177" s="13">
        <f t="shared" si="37"/>
        <v>594001.32318741386</v>
      </c>
      <c r="AT177" s="13">
        <f t="shared" si="38"/>
        <v>591779.73703366262</v>
      </c>
    </row>
    <row r="178" spans="1:46" x14ac:dyDescent="0.3">
      <c r="A178" s="7" t="s">
        <v>281</v>
      </c>
      <c r="B178" s="7" t="s">
        <v>555</v>
      </c>
      <c r="C178" s="7">
        <v>1306</v>
      </c>
      <c r="D178" s="6" t="s">
        <v>8</v>
      </c>
      <c r="E178" s="7">
        <v>913</v>
      </c>
      <c r="F178" s="7" t="s">
        <v>464</v>
      </c>
      <c r="G178" s="7" t="s">
        <v>424</v>
      </c>
      <c r="H178" s="8" t="s">
        <v>333</v>
      </c>
      <c r="I178" s="15">
        <v>0</v>
      </c>
      <c r="J178" s="15">
        <v>0</v>
      </c>
      <c r="K178" s="15">
        <v>0</v>
      </c>
      <c r="L178" s="15">
        <v>1000000</v>
      </c>
      <c r="M178" s="15">
        <v>0</v>
      </c>
      <c r="N178" s="15">
        <v>1000000</v>
      </c>
      <c r="O178" s="15">
        <v>0</v>
      </c>
      <c r="P178" s="15">
        <v>0</v>
      </c>
      <c r="Q178" s="15">
        <v>0</v>
      </c>
      <c r="R178" s="15">
        <v>1000000</v>
      </c>
      <c r="S178" s="15">
        <v>0</v>
      </c>
      <c r="T178" s="15">
        <v>0</v>
      </c>
      <c r="U178" s="17"/>
      <c r="V178" s="18">
        <v>0.5901390969485687</v>
      </c>
      <c r="W178" s="18">
        <v>0.5749459385785517</v>
      </c>
      <c r="X178" s="18">
        <v>0.59021723909301527</v>
      </c>
      <c r="Y178" s="18">
        <v>0.58914991071432377</v>
      </c>
      <c r="Z178" s="18">
        <v>0.58994442614739762</v>
      </c>
      <c r="AA178" s="18">
        <v>0.58874959509153124</v>
      </c>
      <c r="AB178" s="18">
        <v>0.58991907764370843</v>
      </c>
      <c r="AC178" s="18">
        <v>0.59146040468564209</v>
      </c>
      <c r="AD178" s="18">
        <v>0.59383438182619086</v>
      </c>
      <c r="AE178" s="18">
        <v>0.59283443872516994</v>
      </c>
      <c r="AF178" s="18">
        <v>0.59400132318741383</v>
      </c>
      <c r="AG178" s="18">
        <v>0.5917797370336626</v>
      </c>
      <c r="AH178" s="17"/>
      <c r="AI178" s="13">
        <f t="shared" si="27"/>
        <v>0</v>
      </c>
      <c r="AJ178" s="13">
        <f t="shared" si="28"/>
        <v>0</v>
      </c>
      <c r="AK178" s="13">
        <f t="shared" si="29"/>
        <v>0</v>
      </c>
      <c r="AL178" s="13">
        <f t="shared" si="30"/>
        <v>589149.91071432375</v>
      </c>
      <c r="AM178" s="13">
        <f t="shared" si="31"/>
        <v>0</v>
      </c>
      <c r="AN178" s="13">
        <f t="shared" si="32"/>
        <v>588749.59509153129</v>
      </c>
      <c r="AO178" s="13">
        <f t="shared" si="33"/>
        <v>0</v>
      </c>
      <c r="AP178" s="13">
        <f t="shared" si="34"/>
        <v>0</v>
      </c>
      <c r="AQ178" s="13">
        <f t="shared" si="35"/>
        <v>0</v>
      </c>
      <c r="AR178" s="13">
        <f t="shared" si="36"/>
        <v>592834.43872516998</v>
      </c>
      <c r="AS178" s="13">
        <f t="shared" si="37"/>
        <v>0</v>
      </c>
      <c r="AT178" s="13">
        <f t="shared" si="38"/>
        <v>0</v>
      </c>
    </row>
    <row r="179" spans="1:46" x14ac:dyDescent="0.3">
      <c r="A179" s="7" t="s">
        <v>281</v>
      </c>
      <c r="B179" s="7" t="s">
        <v>555</v>
      </c>
      <c r="C179" s="7">
        <v>1306</v>
      </c>
      <c r="D179" s="6" t="s">
        <v>8</v>
      </c>
      <c r="E179" s="7">
        <v>905</v>
      </c>
      <c r="F179" s="7" t="s">
        <v>465</v>
      </c>
      <c r="G179" s="7" t="s">
        <v>424</v>
      </c>
      <c r="H179" s="8" t="s">
        <v>334</v>
      </c>
      <c r="I179" s="15">
        <v>0</v>
      </c>
      <c r="J179" s="15">
        <v>0</v>
      </c>
      <c r="K179" s="15">
        <v>0</v>
      </c>
      <c r="L179" s="15">
        <v>1000000</v>
      </c>
      <c r="M179" s="15">
        <v>0</v>
      </c>
      <c r="N179" s="15">
        <v>0</v>
      </c>
      <c r="O179" s="15">
        <v>0</v>
      </c>
      <c r="P179" s="15">
        <v>1000000</v>
      </c>
      <c r="Q179" s="15">
        <v>0</v>
      </c>
      <c r="R179" s="15">
        <v>0</v>
      </c>
      <c r="S179" s="15">
        <v>0</v>
      </c>
      <c r="T179" s="15">
        <v>1000000</v>
      </c>
      <c r="U179" s="17"/>
      <c r="V179" s="18">
        <v>0.5901390969485687</v>
      </c>
      <c r="W179" s="18">
        <v>0.5749459385785517</v>
      </c>
      <c r="X179" s="18">
        <v>0.59021723909301527</v>
      </c>
      <c r="Y179" s="18">
        <v>0.58914991071432377</v>
      </c>
      <c r="Z179" s="18">
        <v>0.58994442614739762</v>
      </c>
      <c r="AA179" s="18">
        <v>0.58874959509153124</v>
      </c>
      <c r="AB179" s="18">
        <v>0.58991907764370843</v>
      </c>
      <c r="AC179" s="18">
        <v>0.59146040468564209</v>
      </c>
      <c r="AD179" s="18">
        <v>0.59383438182619086</v>
      </c>
      <c r="AE179" s="18">
        <v>0.59283443872516994</v>
      </c>
      <c r="AF179" s="18">
        <v>0.59400132318741383</v>
      </c>
      <c r="AG179" s="18">
        <v>0.5917797370336626</v>
      </c>
      <c r="AH179" s="17"/>
      <c r="AI179" s="13">
        <f t="shared" si="27"/>
        <v>0</v>
      </c>
      <c r="AJ179" s="13">
        <f t="shared" si="28"/>
        <v>0</v>
      </c>
      <c r="AK179" s="13">
        <f t="shared" si="29"/>
        <v>0</v>
      </c>
      <c r="AL179" s="13">
        <f t="shared" si="30"/>
        <v>589149.91071432375</v>
      </c>
      <c r="AM179" s="13">
        <f t="shared" si="31"/>
        <v>0</v>
      </c>
      <c r="AN179" s="13">
        <f t="shared" si="32"/>
        <v>0</v>
      </c>
      <c r="AO179" s="13">
        <f t="shared" si="33"/>
        <v>0</v>
      </c>
      <c r="AP179" s="13">
        <f t="shared" si="34"/>
        <v>591460.4046856421</v>
      </c>
      <c r="AQ179" s="13">
        <f t="shared" si="35"/>
        <v>0</v>
      </c>
      <c r="AR179" s="13">
        <f t="shared" si="36"/>
        <v>0</v>
      </c>
      <c r="AS179" s="13">
        <f t="shared" si="37"/>
        <v>0</v>
      </c>
      <c r="AT179" s="13">
        <f t="shared" si="38"/>
        <v>591779.73703366262</v>
      </c>
    </row>
    <row r="180" spans="1:46" x14ac:dyDescent="0.3">
      <c r="A180" s="7" t="s">
        <v>281</v>
      </c>
      <c r="B180" s="7" t="s">
        <v>555</v>
      </c>
      <c r="C180" s="7">
        <v>1306</v>
      </c>
      <c r="D180" s="6" t="s">
        <v>8</v>
      </c>
      <c r="E180" s="7">
        <v>925</v>
      </c>
      <c r="F180" s="7" t="s">
        <v>466</v>
      </c>
      <c r="G180" s="7" t="s">
        <v>424</v>
      </c>
      <c r="H180" s="8" t="s">
        <v>335</v>
      </c>
      <c r="I180" s="15">
        <v>1500000</v>
      </c>
      <c r="J180" s="15">
        <v>1500000</v>
      </c>
      <c r="K180" s="15">
        <v>1500000</v>
      </c>
      <c r="L180" s="15">
        <v>1500000</v>
      </c>
      <c r="M180" s="15">
        <v>1500000</v>
      </c>
      <c r="N180" s="15">
        <v>1500000</v>
      </c>
      <c r="O180" s="15">
        <v>1500000</v>
      </c>
      <c r="P180" s="15">
        <v>1500000</v>
      </c>
      <c r="Q180" s="15">
        <v>1500000</v>
      </c>
      <c r="R180" s="15">
        <v>1500000</v>
      </c>
      <c r="S180" s="15">
        <v>1500000</v>
      </c>
      <c r="T180" s="15">
        <v>1500000</v>
      </c>
      <c r="U180" s="17"/>
      <c r="V180" s="18">
        <v>0.5901390969485687</v>
      </c>
      <c r="W180" s="18">
        <v>0.5749459385785517</v>
      </c>
      <c r="X180" s="18">
        <v>0.59021723909301527</v>
      </c>
      <c r="Y180" s="18">
        <v>0.58914991071432377</v>
      </c>
      <c r="Z180" s="18">
        <v>0.58994442614739762</v>
      </c>
      <c r="AA180" s="18">
        <v>0.58874959509153124</v>
      </c>
      <c r="AB180" s="18">
        <v>0.58991907764370843</v>
      </c>
      <c r="AC180" s="18">
        <v>0.59146040468564209</v>
      </c>
      <c r="AD180" s="18">
        <v>0.59383438182619086</v>
      </c>
      <c r="AE180" s="18">
        <v>0.59283443872516994</v>
      </c>
      <c r="AF180" s="18">
        <v>0.59400132318741383</v>
      </c>
      <c r="AG180" s="18">
        <v>0.5917797370336626</v>
      </c>
      <c r="AH180" s="17"/>
      <c r="AI180" s="13">
        <f t="shared" si="27"/>
        <v>885208.64542285306</v>
      </c>
      <c r="AJ180" s="13">
        <f t="shared" si="28"/>
        <v>862418.90786782757</v>
      </c>
      <c r="AK180" s="13">
        <f t="shared" si="29"/>
        <v>885325.85863952292</v>
      </c>
      <c r="AL180" s="13">
        <f t="shared" si="30"/>
        <v>883724.86607148568</v>
      </c>
      <c r="AM180" s="13">
        <f t="shared" si="31"/>
        <v>884916.63922109641</v>
      </c>
      <c r="AN180" s="13">
        <f t="shared" si="32"/>
        <v>883124.39263729681</v>
      </c>
      <c r="AO180" s="13">
        <f t="shared" si="33"/>
        <v>884878.61646556261</v>
      </c>
      <c r="AP180" s="13">
        <f t="shared" si="34"/>
        <v>887190.60702846316</v>
      </c>
      <c r="AQ180" s="13">
        <f t="shared" si="35"/>
        <v>890751.57273928635</v>
      </c>
      <c r="AR180" s="13">
        <f t="shared" si="36"/>
        <v>889251.65808775497</v>
      </c>
      <c r="AS180" s="13">
        <f t="shared" si="37"/>
        <v>891001.98478112079</v>
      </c>
      <c r="AT180" s="13">
        <f t="shared" si="38"/>
        <v>887669.60555049393</v>
      </c>
    </row>
    <row r="181" spans="1:46" x14ac:dyDescent="0.3">
      <c r="A181" s="7" t="s">
        <v>281</v>
      </c>
      <c r="B181" s="7" t="s">
        <v>555</v>
      </c>
      <c r="C181" s="7">
        <v>1306</v>
      </c>
      <c r="D181" s="6" t="s">
        <v>8</v>
      </c>
      <c r="E181" s="7">
        <v>925</v>
      </c>
      <c r="F181" s="7" t="s">
        <v>467</v>
      </c>
      <c r="G181" s="7" t="s">
        <v>424</v>
      </c>
      <c r="H181" s="8" t="s">
        <v>336</v>
      </c>
      <c r="I181" s="15">
        <v>500000</v>
      </c>
      <c r="J181" s="15">
        <v>500000</v>
      </c>
      <c r="K181" s="15">
        <v>500000</v>
      </c>
      <c r="L181" s="15">
        <v>500000</v>
      </c>
      <c r="M181" s="15">
        <v>500000</v>
      </c>
      <c r="N181" s="15">
        <v>500000</v>
      </c>
      <c r="O181" s="15">
        <v>500000</v>
      </c>
      <c r="P181" s="15">
        <v>500000</v>
      </c>
      <c r="Q181" s="15">
        <v>500000</v>
      </c>
      <c r="R181" s="15">
        <v>500000</v>
      </c>
      <c r="S181" s="15">
        <v>500000</v>
      </c>
      <c r="T181" s="15">
        <v>500000</v>
      </c>
      <c r="U181" s="17"/>
      <c r="V181" s="18">
        <v>0.5901390969485687</v>
      </c>
      <c r="W181" s="18">
        <v>0.5749459385785517</v>
      </c>
      <c r="X181" s="18">
        <v>0.59021723909301527</v>
      </c>
      <c r="Y181" s="18">
        <v>0.58914991071432377</v>
      </c>
      <c r="Z181" s="18">
        <v>0.58994442614739762</v>
      </c>
      <c r="AA181" s="18">
        <v>0.58874959509153124</v>
      </c>
      <c r="AB181" s="18">
        <v>0.58991907764370843</v>
      </c>
      <c r="AC181" s="18">
        <v>0.59146040468564209</v>
      </c>
      <c r="AD181" s="18">
        <v>0.59383438182619086</v>
      </c>
      <c r="AE181" s="18">
        <v>0.59283443872516994</v>
      </c>
      <c r="AF181" s="18">
        <v>0.59400132318741383</v>
      </c>
      <c r="AG181" s="18">
        <v>0.5917797370336626</v>
      </c>
      <c r="AH181" s="17"/>
      <c r="AI181" s="13">
        <f t="shared" si="27"/>
        <v>295069.54847428435</v>
      </c>
      <c r="AJ181" s="13">
        <f t="shared" si="28"/>
        <v>287472.96928927588</v>
      </c>
      <c r="AK181" s="13">
        <f t="shared" si="29"/>
        <v>295108.61954650766</v>
      </c>
      <c r="AL181" s="13">
        <f t="shared" si="30"/>
        <v>294574.95535716187</v>
      </c>
      <c r="AM181" s="13">
        <f t="shared" si="31"/>
        <v>294972.2130736988</v>
      </c>
      <c r="AN181" s="13">
        <f t="shared" si="32"/>
        <v>294374.79754576564</v>
      </c>
      <c r="AO181" s="13">
        <f t="shared" si="33"/>
        <v>294959.53882185422</v>
      </c>
      <c r="AP181" s="13">
        <f t="shared" si="34"/>
        <v>295730.20234282105</v>
      </c>
      <c r="AQ181" s="13">
        <f t="shared" si="35"/>
        <v>296917.19091309543</v>
      </c>
      <c r="AR181" s="13">
        <f t="shared" si="36"/>
        <v>296417.21936258499</v>
      </c>
      <c r="AS181" s="13">
        <f t="shared" si="37"/>
        <v>297000.66159370693</v>
      </c>
      <c r="AT181" s="13">
        <f t="shared" si="38"/>
        <v>295889.86851683131</v>
      </c>
    </row>
    <row r="182" spans="1:46" x14ac:dyDescent="0.3">
      <c r="A182" s="7" t="s">
        <v>281</v>
      </c>
      <c r="B182" s="7" t="s">
        <v>555</v>
      </c>
      <c r="C182" s="7">
        <v>1306</v>
      </c>
      <c r="D182" s="6" t="s">
        <v>8</v>
      </c>
      <c r="E182" s="7">
        <v>925</v>
      </c>
      <c r="F182" s="7" t="s">
        <v>468</v>
      </c>
      <c r="G182" s="7" t="s">
        <v>424</v>
      </c>
      <c r="H182" s="8" t="s">
        <v>337</v>
      </c>
      <c r="I182" s="15">
        <v>500000</v>
      </c>
      <c r="J182" s="15">
        <v>500000</v>
      </c>
      <c r="K182" s="15">
        <v>500000</v>
      </c>
      <c r="L182" s="15">
        <v>500000</v>
      </c>
      <c r="M182" s="15">
        <v>500000</v>
      </c>
      <c r="N182" s="15">
        <v>500000</v>
      </c>
      <c r="O182" s="15">
        <v>500000</v>
      </c>
      <c r="P182" s="15">
        <v>500000</v>
      </c>
      <c r="Q182" s="15">
        <v>500000</v>
      </c>
      <c r="R182" s="15">
        <v>500000</v>
      </c>
      <c r="S182" s="15">
        <v>500000</v>
      </c>
      <c r="T182" s="15">
        <v>500000</v>
      </c>
      <c r="U182" s="17"/>
      <c r="V182" s="18">
        <v>0.5901390969485687</v>
      </c>
      <c r="W182" s="18">
        <v>0.5749459385785517</v>
      </c>
      <c r="X182" s="18">
        <v>0.59021723909301527</v>
      </c>
      <c r="Y182" s="18">
        <v>0.58914991071432377</v>
      </c>
      <c r="Z182" s="18">
        <v>0.58994442614739762</v>
      </c>
      <c r="AA182" s="18">
        <v>0.58874959509153124</v>
      </c>
      <c r="AB182" s="18">
        <v>0.58991907764370843</v>
      </c>
      <c r="AC182" s="18">
        <v>0.59146040468564209</v>
      </c>
      <c r="AD182" s="18">
        <v>0.59383438182619086</v>
      </c>
      <c r="AE182" s="18">
        <v>0.59283443872516994</v>
      </c>
      <c r="AF182" s="18">
        <v>0.59400132318741383</v>
      </c>
      <c r="AG182" s="18">
        <v>0.5917797370336626</v>
      </c>
      <c r="AH182" s="17"/>
      <c r="AI182" s="13">
        <f t="shared" si="27"/>
        <v>295069.54847428435</v>
      </c>
      <c r="AJ182" s="13">
        <f t="shared" si="28"/>
        <v>287472.96928927588</v>
      </c>
      <c r="AK182" s="13">
        <f t="shared" si="29"/>
        <v>295108.61954650766</v>
      </c>
      <c r="AL182" s="13">
        <f t="shared" si="30"/>
        <v>294574.95535716187</v>
      </c>
      <c r="AM182" s="13">
        <f t="shared" si="31"/>
        <v>294972.2130736988</v>
      </c>
      <c r="AN182" s="13">
        <f t="shared" si="32"/>
        <v>294374.79754576564</v>
      </c>
      <c r="AO182" s="13">
        <f t="shared" si="33"/>
        <v>294959.53882185422</v>
      </c>
      <c r="AP182" s="13">
        <f t="shared" si="34"/>
        <v>295730.20234282105</v>
      </c>
      <c r="AQ182" s="13">
        <f t="shared" si="35"/>
        <v>296917.19091309543</v>
      </c>
      <c r="AR182" s="13">
        <f t="shared" si="36"/>
        <v>296417.21936258499</v>
      </c>
      <c r="AS182" s="13">
        <f t="shared" si="37"/>
        <v>297000.66159370693</v>
      </c>
      <c r="AT182" s="13">
        <f t="shared" si="38"/>
        <v>295889.86851683131</v>
      </c>
    </row>
    <row r="183" spans="1:46" x14ac:dyDescent="0.3">
      <c r="A183" s="7" t="s">
        <v>281</v>
      </c>
      <c r="B183" s="7" t="s">
        <v>555</v>
      </c>
      <c r="C183" s="7">
        <v>1306</v>
      </c>
      <c r="D183" s="7" t="s">
        <v>253</v>
      </c>
      <c r="E183" s="7">
        <v>999</v>
      </c>
      <c r="F183" s="7" t="s">
        <v>253</v>
      </c>
      <c r="G183" s="7" t="s">
        <v>424</v>
      </c>
      <c r="H183" s="8" t="s">
        <v>291</v>
      </c>
      <c r="I183" s="15">
        <v>21000000</v>
      </c>
      <c r="J183" s="15">
        <v>150000000</v>
      </c>
      <c r="K183" s="15">
        <v>30000000</v>
      </c>
      <c r="L183" s="15">
        <v>40000000</v>
      </c>
      <c r="M183" s="15">
        <v>50000000</v>
      </c>
      <c r="N183" s="15">
        <v>75000000</v>
      </c>
      <c r="O183" s="15">
        <v>50000000</v>
      </c>
      <c r="P183" s="15">
        <v>75000000</v>
      </c>
      <c r="Q183" s="15">
        <v>50000000</v>
      </c>
      <c r="R183" s="15">
        <v>120000000</v>
      </c>
      <c r="S183" s="15">
        <v>50000000</v>
      </c>
      <c r="T183" s="15">
        <v>120000000</v>
      </c>
      <c r="U183" s="17"/>
      <c r="V183" s="18">
        <v>0.5901390969485687</v>
      </c>
      <c r="W183" s="18">
        <v>0.5749459385785517</v>
      </c>
      <c r="X183" s="18">
        <v>0.59021723909301527</v>
      </c>
      <c r="Y183" s="18">
        <v>0.58914991071432377</v>
      </c>
      <c r="Z183" s="18">
        <v>0.58994442614739762</v>
      </c>
      <c r="AA183" s="18">
        <v>0.58874959509153124</v>
      </c>
      <c r="AB183" s="18">
        <v>0.58991907764370843</v>
      </c>
      <c r="AC183" s="18">
        <v>0.59146040468564209</v>
      </c>
      <c r="AD183" s="18">
        <v>0.59383438182619086</v>
      </c>
      <c r="AE183" s="18">
        <v>0.59283443872516994</v>
      </c>
      <c r="AF183" s="18">
        <v>0.59400132318741383</v>
      </c>
      <c r="AG183" s="18">
        <v>0.5917797370336626</v>
      </c>
      <c r="AH183" s="17"/>
      <c r="AI183" s="13">
        <f t="shared" si="27"/>
        <v>12392921.035919942</v>
      </c>
      <c r="AJ183" s="13">
        <f t="shared" si="28"/>
        <v>86241890.786782756</v>
      </c>
      <c r="AK183" s="13">
        <f t="shared" si="29"/>
        <v>17706517.172790457</v>
      </c>
      <c r="AL183" s="13">
        <f t="shared" si="30"/>
        <v>23565996.428572949</v>
      </c>
      <c r="AM183" s="13">
        <f t="shared" si="31"/>
        <v>29497221.30736988</v>
      </c>
      <c r="AN183" s="13">
        <f t="shared" si="32"/>
        <v>44156219.631864846</v>
      </c>
      <c r="AO183" s="13">
        <f t="shared" si="33"/>
        <v>29495953.882185422</v>
      </c>
      <c r="AP183" s="13">
        <f t="shared" si="34"/>
        <v>44359530.351423159</v>
      </c>
      <c r="AQ183" s="13">
        <f t="shared" si="35"/>
        <v>29691719.091309544</v>
      </c>
      <c r="AR183" s="13">
        <f t="shared" si="36"/>
        <v>71140132.6470204</v>
      </c>
      <c r="AS183" s="13">
        <f t="shared" si="37"/>
        <v>29700066.159370691</v>
      </c>
      <c r="AT183" s="13">
        <f t="shared" si="38"/>
        <v>71013568.444039509</v>
      </c>
    </row>
    <row r="184" spans="1:46" x14ac:dyDescent="0.3">
      <c r="A184" s="7" t="s">
        <v>281</v>
      </c>
      <c r="B184" s="7" t="s">
        <v>555</v>
      </c>
      <c r="C184" s="7">
        <v>1306</v>
      </c>
      <c r="D184" s="6" t="s">
        <v>8</v>
      </c>
      <c r="E184" s="7">
        <v>926</v>
      </c>
      <c r="F184" s="7" t="s">
        <v>469</v>
      </c>
      <c r="G184" s="7" t="s">
        <v>425</v>
      </c>
      <c r="H184" s="8" t="s">
        <v>338</v>
      </c>
      <c r="I184" s="15">
        <v>41666666.666666664</v>
      </c>
      <c r="J184" s="15">
        <v>41666666.666666664</v>
      </c>
      <c r="K184" s="15">
        <v>41666666.666666664</v>
      </c>
      <c r="L184" s="15">
        <v>41666666.666666664</v>
      </c>
      <c r="M184" s="15">
        <v>41666666.666666664</v>
      </c>
      <c r="N184" s="15">
        <v>41666666.666666664</v>
      </c>
      <c r="O184" s="15">
        <v>41666666.666666664</v>
      </c>
      <c r="P184" s="15">
        <v>41666666.666666664</v>
      </c>
      <c r="Q184" s="15">
        <v>41666666.666666664</v>
      </c>
      <c r="R184" s="15">
        <v>41666666.666666664</v>
      </c>
      <c r="S184" s="15">
        <v>41666666.666666664</v>
      </c>
      <c r="T184" s="15">
        <v>41666666.666666664</v>
      </c>
      <c r="U184" s="17"/>
      <c r="V184" s="18">
        <v>0.5901390969485687</v>
      </c>
      <c r="W184" s="18">
        <v>0.5749459385785517</v>
      </c>
      <c r="X184" s="18">
        <v>0.59021723909301527</v>
      </c>
      <c r="Y184" s="18">
        <v>0.58914991071432377</v>
      </c>
      <c r="Z184" s="18">
        <v>0.58994442614739762</v>
      </c>
      <c r="AA184" s="18">
        <v>0.58874959509153124</v>
      </c>
      <c r="AB184" s="18">
        <v>0.58991907764370843</v>
      </c>
      <c r="AC184" s="18">
        <v>0.59146040468564209</v>
      </c>
      <c r="AD184" s="18">
        <v>0.59383438182619086</v>
      </c>
      <c r="AE184" s="18">
        <v>0.59283443872516994</v>
      </c>
      <c r="AF184" s="18">
        <v>0.59400132318741383</v>
      </c>
      <c r="AG184" s="18">
        <v>0.5917797370336626</v>
      </c>
      <c r="AH184" s="17"/>
      <c r="AI184" s="13">
        <f t="shared" si="27"/>
        <v>24589129.039523695</v>
      </c>
      <c r="AJ184" s="13">
        <f t="shared" si="28"/>
        <v>23956080.77410632</v>
      </c>
      <c r="AK184" s="13">
        <f t="shared" si="29"/>
        <v>24592384.962208968</v>
      </c>
      <c r="AL184" s="13">
        <f t="shared" si="30"/>
        <v>24547912.946430154</v>
      </c>
      <c r="AM184" s="13">
        <f t="shared" si="31"/>
        <v>24581017.756141566</v>
      </c>
      <c r="AN184" s="13">
        <f t="shared" si="32"/>
        <v>24531233.128813799</v>
      </c>
      <c r="AO184" s="13">
        <f t="shared" si="33"/>
        <v>24579961.568487849</v>
      </c>
      <c r="AP184" s="13">
        <f t="shared" si="34"/>
        <v>24644183.528568421</v>
      </c>
      <c r="AQ184" s="13">
        <f t="shared" si="35"/>
        <v>24743099.24275795</v>
      </c>
      <c r="AR184" s="13">
        <f t="shared" si="36"/>
        <v>24701434.94688208</v>
      </c>
      <c r="AS184" s="13">
        <f t="shared" si="37"/>
        <v>24750055.132808909</v>
      </c>
      <c r="AT184" s="13">
        <f t="shared" si="38"/>
        <v>24657489.043069273</v>
      </c>
    </row>
    <row r="185" spans="1:46" x14ac:dyDescent="0.3">
      <c r="A185" s="7" t="s">
        <v>281</v>
      </c>
      <c r="B185" s="7" t="s">
        <v>555</v>
      </c>
      <c r="C185" s="7">
        <v>1306</v>
      </c>
      <c r="D185" s="6" t="s">
        <v>8</v>
      </c>
      <c r="E185" s="7">
        <v>926</v>
      </c>
      <c r="F185" s="7" t="s">
        <v>470</v>
      </c>
      <c r="G185" s="7" t="s">
        <v>425</v>
      </c>
      <c r="H185" s="8" t="s">
        <v>339</v>
      </c>
      <c r="I185" s="15">
        <v>41666666.666666664</v>
      </c>
      <c r="J185" s="15">
        <v>41666666.666666664</v>
      </c>
      <c r="K185" s="15">
        <v>41666666.666666664</v>
      </c>
      <c r="L185" s="15">
        <v>41666666.666666664</v>
      </c>
      <c r="M185" s="15">
        <v>41666666.666666664</v>
      </c>
      <c r="N185" s="15">
        <v>41666666.666666664</v>
      </c>
      <c r="O185" s="15">
        <v>41666666.666666664</v>
      </c>
      <c r="P185" s="15">
        <v>41666666.666666664</v>
      </c>
      <c r="Q185" s="15">
        <v>41666666.666666664</v>
      </c>
      <c r="R185" s="15">
        <v>41666666.666666664</v>
      </c>
      <c r="S185" s="15">
        <v>41666666.666666664</v>
      </c>
      <c r="T185" s="15">
        <v>41666666.666666664</v>
      </c>
      <c r="U185" s="17"/>
      <c r="V185" s="18">
        <v>0.5901390969485687</v>
      </c>
      <c r="W185" s="18">
        <v>0.5749459385785517</v>
      </c>
      <c r="X185" s="18">
        <v>0.59021723909301527</v>
      </c>
      <c r="Y185" s="18">
        <v>0.58914991071432377</v>
      </c>
      <c r="Z185" s="18">
        <v>0.58994442614739762</v>
      </c>
      <c r="AA185" s="18">
        <v>0.58874959509153124</v>
      </c>
      <c r="AB185" s="18">
        <v>0.58991907764370843</v>
      </c>
      <c r="AC185" s="18">
        <v>0.59146040468564209</v>
      </c>
      <c r="AD185" s="18">
        <v>0.59383438182619086</v>
      </c>
      <c r="AE185" s="18">
        <v>0.59283443872516994</v>
      </c>
      <c r="AF185" s="18">
        <v>0.59400132318741383</v>
      </c>
      <c r="AG185" s="18">
        <v>0.5917797370336626</v>
      </c>
      <c r="AH185" s="17"/>
      <c r="AI185" s="13">
        <f t="shared" si="27"/>
        <v>24589129.039523695</v>
      </c>
      <c r="AJ185" s="13">
        <f t="shared" si="28"/>
        <v>23956080.77410632</v>
      </c>
      <c r="AK185" s="13">
        <f t="shared" si="29"/>
        <v>24592384.962208968</v>
      </c>
      <c r="AL185" s="13">
        <f t="shared" si="30"/>
        <v>24547912.946430154</v>
      </c>
      <c r="AM185" s="13">
        <f t="shared" si="31"/>
        <v>24581017.756141566</v>
      </c>
      <c r="AN185" s="13">
        <f t="shared" si="32"/>
        <v>24531233.128813799</v>
      </c>
      <c r="AO185" s="13">
        <f t="shared" si="33"/>
        <v>24579961.568487849</v>
      </c>
      <c r="AP185" s="13">
        <f t="shared" si="34"/>
        <v>24644183.528568421</v>
      </c>
      <c r="AQ185" s="13">
        <f t="shared" si="35"/>
        <v>24743099.24275795</v>
      </c>
      <c r="AR185" s="13">
        <f t="shared" si="36"/>
        <v>24701434.94688208</v>
      </c>
      <c r="AS185" s="13">
        <f t="shared" si="37"/>
        <v>24750055.132808909</v>
      </c>
      <c r="AT185" s="13">
        <f t="shared" si="38"/>
        <v>24657489.043069273</v>
      </c>
    </row>
    <row r="186" spans="1:46" x14ac:dyDescent="0.3">
      <c r="A186" s="7" t="s">
        <v>281</v>
      </c>
      <c r="B186" s="7" t="s">
        <v>555</v>
      </c>
      <c r="C186" s="7">
        <v>1306</v>
      </c>
      <c r="D186" s="6" t="s">
        <v>8</v>
      </c>
      <c r="E186" s="7">
        <v>926</v>
      </c>
      <c r="F186" s="7" t="s">
        <v>471</v>
      </c>
      <c r="G186" s="7" t="s">
        <v>425</v>
      </c>
      <c r="H186" s="8" t="s">
        <v>340</v>
      </c>
      <c r="I186" s="15">
        <v>58333333.333333336</v>
      </c>
      <c r="J186" s="15">
        <v>58333333.333333336</v>
      </c>
      <c r="K186" s="15">
        <v>58333333.333333336</v>
      </c>
      <c r="L186" s="15">
        <v>58333333.333333336</v>
      </c>
      <c r="M186" s="15">
        <v>58333333.333333336</v>
      </c>
      <c r="N186" s="15">
        <v>58333333.333333336</v>
      </c>
      <c r="O186" s="15">
        <v>58333333.333333336</v>
      </c>
      <c r="P186" s="15">
        <v>58333333.333333336</v>
      </c>
      <c r="Q186" s="15">
        <v>58333333.333333336</v>
      </c>
      <c r="R186" s="15">
        <v>58333333.333333336</v>
      </c>
      <c r="S186" s="15">
        <v>58333333.333333336</v>
      </c>
      <c r="T186" s="15">
        <v>58333333.333333336</v>
      </c>
      <c r="U186" s="17"/>
      <c r="V186" s="18">
        <v>0.5901390969485687</v>
      </c>
      <c r="W186" s="18">
        <v>0.5749459385785517</v>
      </c>
      <c r="X186" s="18">
        <v>0.59021723909301527</v>
      </c>
      <c r="Y186" s="18">
        <v>0.58914991071432377</v>
      </c>
      <c r="Z186" s="18">
        <v>0.58994442614739762</v>
      </c>
      <c r="AA186" s="18">
        <v>0.58874959509153124</v>
      </c>
      <c r="AB186" s="18">
        <v>0.58991907764370843</v>
      </c>
      <c r="AC186" s="18">
        <v>0.59146040468564209</v>
      </c>
      <c r="AD186" s="18">
        <v>0.59383438182619086</v>
      </c>
      <c r="AE186" s="18">
        <v>0.59283443872516994</v>
      </c>
      <c r="AF186" s="18">
        <v>0.59400132318741383</v>
      </c>
      <c r="AG186" s="18">
        <v>0.5917797370336626</v>
      </c>
      <c r="AH186" s="17"/>
      <c r="AI186" s="13">
        <f t="shared" si="27"/>
        <v>34424780.655333176</v>
      </c>
      <c r="AJ186" s="13">
        <f t="shared" si="28"/>
        <v>33538513.083748851</v>
      </c>
      <c r="AK186" s="13">
        <f t="shared" si="29"/>
        <v>34429338.947092555</v>
      </c>
      <c r="AL186" s="13">
        <f t="shared" si="30"/>
        <v>34367078.12500222</v>
      </c>
      <c r="AM186" s="13">
        <f t="shared" si="31"/>
        <v>34413424.858598195</v>
      </c>
      <c r="AN186" s="13">
        <f t="shared" si="32"/>
        <v>34343726.380339324</v>
      </c>
      <c r="AO186" s="13">
        <f t="shared" si="33"/>
        <v>34411946.195882991</v>
      </c>
      <c r="AP186" s="13">
        <f t="shared" si="34"/>
        <v>34501856.939995788</v>
      </c>
      <c r="AQ186" s="13">
        <f t="shared" si="35"/>
        <v>34640338.939861134</v>
      </c>
      <c r="AR186" s="13">
        <f t="shared" si="36"/>
        <v>34582008.925634913</v>
      </c>
      <c r="AS186" s="13">
        <f t="shared" si="37"/>
        <v>34650077.185932472</v>
      </c>
      <c r="AT186" s="13">
        <f t="shared" si="38"/>
        <v>34520484.660296984</v>
      </c>
    </row>
    <row r="187" spans="1:46" x14ac:dyDescent="0.3">
      <c r="A187" s="7" t="s">
        <v>281</v>
      </c>
      <c r="B187" s="7" t="s">
        <v>555</v>
      </c>
      <c r="C187" s="7">
        <v>1306</v>
      </c>
      <c r="D187" s="6" t="s">
        <v>8</v>
      </c>
      <c r="E187" s="7">
        <v>926</v>
      </c>
      <c r="F187" s="7" t="s">
        <v>472</v>
      </c>
      <c r="G187" s="7" t="s">
        <v>425</v>
      </c>
      <c r="H187" s="8" t="s">
        <v>341</v>
      </c>
      <c r="I187" s="15">
        <v>41666666.666666664</v>
      </c>
      <c r="J187" s="15">
        <v>41666666.666666664</v>
      </c>
      <c r="K187" s="15">
        <v>41666666.666666664</v>
      </c>
      <c r="L187" s="15">
        <v>41666666.666666664</v>
      </c>
      <c r="M187" s="15">
        <v>41666666.666666664</v>
      </c>
      <c r="N187" s="15">
        <v>41666666.666666664</v>
      </c>
      <c r="O187" s="15">
        <v>41666666.666666664</v>
      </c>
      <c r="P187" s="15">
        <v>41666666.666666664</v>
      </c>
      <c r="Q187" s="15">
        <v>41666666.666666664</v>
      </c>
      <c r="R187" s="15">
        <v>41666666.666666664</v>
      </c>
      <c r="S187" s="15">
        <v>41666666.666666664</v>
      </c>
      <c r="T187" s="15">
        <v>41666666.666666664</v>
      </c>
      <c r="U187" s="17"/>
      <c r="V187" s="18">
        <v>0.5901390969485687</v>
      </c>
      <c r="W187" s="18">
        <v>0.5749459385785517</v>
      </c>
      <c r="X187" s="18">
        <v>0.59021723909301527</v>
      </c>
      <c r="Y187" s="18">
        <v>0.58914991071432377</v>
      </c>
      <c r="Z187" s="18">
        <v>0.58994442614739762</v>
      </c>
      <c r="AA187" s="18">
        <v>0.58874959509153124</v>
      </c>
      <c r="AB187" s="18">
        <v>0.58991907764370843</v>
      </c>
      <c r="AC187" s="18">
        <v>0.59146040468564209</v>
      </c>
      <c r="AD187" s="18">
        <v>0.59383438182619086</v>
      </c>
      <c r="AE187" s="18">
        <v>0.59283443872516994</v>
      </c>
      <c r="AF187" s="18">
        <v>0.59400132318741383</v>
      </c>
      <c r="AG187" s="18">
        <v>0.5917797370336626</v>
      </c>
      <c r="AH187" s="17"/>
      <c r="AI187" s="13">
        <f t="shared" si="27"/>
        <v>24589129.039523695</v>
      </c>
      <c r="AJ187" s="13">
        <f t="shared" si="28"/>
        <v>23956080.77410632</v>
      </c>
      <c r="AK187" s="13">
        <f t="shared" si="29"/>
        <v>24592384.962208968</v>
      </c>
      <c r="AL187" s="13">
        <f t="shared" si="30"/>
        <v>24547912.946430154</v>
      </c>
      <c r="AM187" s="13">
        <f t="shared" si="31"/>
        <v>24581017.756141566</v>
      </c>
      <c r="AN187" s="13">
        <f t="shared" si="32"/>
        <v>24531233.128813799</v>
      </c>
      <c r="AO187" s="13">
        <f t="shared" si="33"/>
        <v>24579961.568487849</v>
      </c>
      <c r="AP187" s="13">
        <f t="shared" si="34"/>
        <v>24644183.528568421</v>
      </c>
      <c r="AQ187" s="13">
        <f t="shared" si="35"/>
        <v>24743099.24275795</v>
      </c>
      <c r="AR187" s="13">
        <f t="shared" si="36"/>
        <v>24701434.94688208</v>
      </c>
      <c r="AS187" s="13">
        <f t="shared" si="37"/>
        <v>24750055.132808909</v>
      </c>
      <c r="AT187" s="13">
        <f t="shared" si="38"/>
        <v>24657489.043069273</v>
      </c>
    </row>
    <row r="188" spans="1:46" x14ac:dyDescent="0.3">
      <c r="A188" s="7" t="s">
        <v>281</v>
      </c>
      <c r="B188" s="7" t="s">
        <v>555</v>
      </c>
      <c r="C188" s="7">
        <v>1306</v>
      </c>
      <c r="D188" s="6" t="s">
        <v>8</v>
      </c>
      <c r="E188" s="7">
        <v>926</v>
      </c>
      <c r="F188" s="7" t="s">
        <v>473</v>
      </c>
      <c r="G188" s="7" t="s">
        <v>425</v>
      </c>
      <c r="H188" s="8" t="s">
        <v>342</v>
      </c>
      <c r="I188" s="15">
        <v>58333333.333333336</v>
      </c>
      <c r="J188" s="15">
        <v>58333333.333333336</v>
      </c>
      <c r="K188" s="15">
        <v>58333333.333333336</v>
      </c>
      <c r="L188" s="15">
        <v>58333333.333333336</v>
      </c>
      <c r="M188" s="15">
        <v>58333333.333333336</v>
      </c>
      <c r="N188" s="15">
        <v>58333333.333333336</v>
      </c>
      <c r="O188" s="15">
        <v>58333333.333333336</v>
      </c>
      <c r="P188" s="15">
        <v>58333333.333333336</v>
      </c>
      <c r="Q188" s="15">
        <v>58333333.333333336</v>
      </c>
      <c r="R188" s="15">
        <v>58333333.333333336</v>
      </c>
      <c r="S188" s="15">
        <v>58333333.333333336</v>
      </c>
      <c r="T188" s="15">
        <v>58333333.333333336</v>
      </c>
      <c r="U188" s="17"/>
      <c r="V188" s="18">
        <v>0.5901390969485687</v>
      </c>
      <c r="W188" s="18">
        <v>0.5749459385785517</v>
      </c>
      <c r="X188" s="18">
        <v>0.59021723909301527</v>
      </c>
      <c r="Y188" s="18">
        <v>0.58914991071432377</v>
      </c>
      <c r="Z188" s="18">
        <v>0.58994442614739762</v>
      </c>
      <c r="AA188" s="18">
        <v>0.58874959509153124</v>
      </c>
      <c r="AB188" s="18">
        <v>0.58991907764370843</v>
      </c>
      <c r="AC188" s="18">
        <v>0.59146040468564209</v>
      </c>
      <c r="AD188" s="18">
        <v>0.59383438182619086</v>
      </c>
      <c r="AE188" s="18">
        <v>0.59283443872516994</v>
      </c>
      <c r="AF188" s="18">
        <v>0.59400132318741383</v>
      </c>
      <c r="AG188" s="18">
        <v>0.5917797370336626</v>
      </c>
      <c r="AH188" s="17"/>
      <c r="AI188" s="13">
        <f t="shared" si="27"/>
        <v>34424780.655333176</v>
      </c>
      <c r="AJ188" s="13">
        <f t="shared" si="28"/>
        <v>33538513.083748851</v>
      </c>
      <c r="AK188" s="13">
        <f t="shared" si="29"/>
        <v>34429338.947092555</v>
      </c>
      <c r="AL188" s="13">
        <f t="shared" si="30"/>
        <v>34367078.12500222</v>
      </c>
      <c r="AM188" s="13">
        <f t="shared" si="31"/>
        <v>34413424.858598195</v>
      </c>
      <c r="AN188" s="13">
        <f t="shared" si="32"/>
        <v>34343726.380339324</v>
      </c>
      <c r="AO188" s="13">
        <f t="shared" si="33"/>
        <v>34411946.195882991</v>
      </c>
      <c r="AP188" s="13">
        <f t="shared" si="34"/>
        <v>34501856.939995788</v>
      </c>
      <c r="AQ188" s="13">
        <f t="shared" si="35"/>
        <v>34640338.939861134</v>
      </c>
      <c r="AR188" s="13">
        <f t="shared" si="36"/>
        <v>34582008.925634913</v>
      </c>
      <c r="AS188" s="13">
        <f t="shared" si="37"/>
        <v>34650077.185932472</v>
      </c>
      <c r="AT188" s="13">
        <f t="shared" si="38"/>
        <v>34520484.660296984</v>
      </c>
    </row>
    <row r="189" spans="1:46" x14ac:dyDescent="0.3">
      <c r="A189" s="7" t="s">
        <v>281</v>
      </c>
      <c r="B189" s="7" t="s">
        <v>555</v>
      </c>
      <c r="C189" s="7">
        <v>1306</v>
      </c>
      <c r="D189" s="6" t="s">
        <v>8</v>
      </c>
      <c r="E189" s="7">
        <v>926</v>
      </c>
      <c r="F189" s="7" t="s">
        <v>474</v>
      </c>
      <c r="G189" s="7" t="s">
        <v>425</v>
      </c>
      <c r="H189" s="8" t="s">
        <v>343</v>
      </c>
      <c r="I189" s="15">
        <v>33333333.333333336</v>
      </c>
      <c r="J189" s="15">
        <v>33333333.333333336</v>
      </c>
      <c r="K189" s="15">
        <v>33333333.333333336</v>
      </c>
      <c r="L189" s="15">
        <v>33333333.333333336</v>
      </c>
      <c r="M189" s="15">
        <v>33333333.333333336</v>
      </c>
      <c r="N189" s="15">
        <v>33333333.333333336</v>
      </c>
      <c r="O189" s="15">
        <v>33333333.333333336</v>
      </c>
      <c r="P189" s="15">
        <v>33333333.333333336</v>
      </c>
      <c r="Q189" s="15">
        <v>33333333.333333336</v>
      </c>
      <c r="R189" s="15">
        <v>33333333.333333336</v>
      </c>
      <c r="S189" s="15">
        <v>33333333.333333336</v>
      </c>
      <c r="T189" s="15">
        <v>33333333.333333336</v>
      </c>
      <c r="U189" s="17"/>
      <c r="V189" s="18">
        <v>0.5901390969485687</v>
      </c>
      <c r="W189" s="18">
        <v>0.5749459385785517</v>
      </c>
      <c r="X189" s="18">
        <v>0.59021723909301527</v>
      </c>
      <c r="Y189" s="18">
        <v>0.58914991071432377</v>
      </c>
      <c r="Z189" s="18">
        <v>0.58994442614739762</v>
      </c>
      <c r="AA189" s="18">
        <v>0.58874959509153124</v>
      </c>
      <c r="AB189" s="18">
        <v>0.58991907764370843</v>
      </c>
      <c r="AC189" s="18">
        <v>0.59146040468564209</v>
      </c>
      <c r="AD189" s="18">
        <v>0.59383438182619086</v>
      </c>
      <c r="AE189" s="18">
        <v>0.59283443872516994</v>
      </c>
      <c r="AF189" s="18">
        <v>0.59400132318741383</v>
      </c>
      <c r="AG189" s="18">
        <v>0.5917797370336626</v>
      </c>
      <c r="AH189" s="17"/>
      <c r="AI189" s="13">
        <f t="shared" si="27"/>
        <v>19671303.231618959</v>
      </c>
      <c r="AJ189" s="13">
        <f t="shared" si="28"/>
        <v>19164864.619285058</v>
      </c>
      <c r="AK189" s="13">
        <f t="shared" si="29"/>
        <v>19673907.969767176</v>
      </c>
      <c r="AL189" s="13">
        <f t="shared" si="30"/>
        <v>19638330.357144129</v>
      </c>
      <c r="AM189" s="13">
        <f t="shared" si="31"/>
        <v>19664814.204913255</v>
      </c>
      <c r="AN189" s="13">
        <f t="shared" si="32"/>
        <v>19624986.503051043</v>
      </c>
      <c r="AO189" s="13">
        <f t="shared" si="33"/>
        <v>19663969.254790284</v>
      </c>
      <c r="AP189" s="13">
        <f t="shared" si="34"/>
        <v>19715346.822854739</v>
      </c>
      <c r="AQ189" s="13">
        <f t="shared" si="35"/>
        <v>19794479.394206364</v>
      </c>
      <c r="AR189" s="13">
        <f t="shared" si="36"/>
        <v>19761147.957505666</v>
      </c>
      <c r="AS189" s="13">
        <f t="shared" si="37"/>
        <v>19800044.106247131</v>
      </c>
      <c r="AT189" s="13">
        <f t="shared" si="38"/>
        <v>19725991.234455422</v>
      </c>
    </row>
    <row r="190" spans="1:46" x14ac:dyDescent="0.3">
      <c r="A190" s="7" t="s">
        <v>281</v>
      </c>
      <c r="B190" s="7" t="s">
        <v>555</v>
      </c>
      <c r="C190" s="7">
        <v>1306</v>
      </c>
      <c r="D190" s="6" t="s">
        <v>8</v>
      </c>
      <c r="E190" s="7">
        <v>926</v>
      </c>
      <c r="F190" s="7" t="s">
        <v>475</v>
      </c>
      <c r="G190" s="7" t="s">
        <v>425</v>
      </c>
      <c r="H190" s="8" t="s">
        <v>344</v>
      </c>
      <c r="I190" s="15">
        <v>41666666.666666664</v>
      </c>
      <c r="J190" s="15">
        <v>41666666.666666664</v>
      </c>
      <c r="K190" s="15">
        <v>41666666.666666664</v>
      </c>
      <c r="L190" s="15">
        <v>41666666.666666664</v>
      </c>
      <c r="M190" s="15">
        <v>41666666.666666664</v>
      </c>
      <c r="N190" s="15">
        <v>41666666.666666664</v>
      </c>
      <c r="O190" s="15">
        <v>41666666.666666664</v>
      </c>
      <c r="P190" s="15">
        <v>41666666.666666664</v>
      </c>
      <c r="Q190" s="15">
        <v>41666666.666666664</v>
      </c>
      <c r="R190" s="15">
        <v>41666666.666666664</v>
      </c>
      <c r="S190" s="15">
        <v>41666666.666666664</v>
      </c>
      <c r="T190" s="15">
        <v>41666666.666666664</v>
      </c>
      <c r="U190" s="17"/>
      <c r="V190" s="18">
        <v>0.5901390969485687</v>
      </c>
      <c r="W190" s="18">
        <v>0.5749459385785517</v>
      </c>
      <c r="X190" s="18">
        <v>0.59021723909301527</v>
      </c>
      <c r="Y190" s="18">
        <v>0.58914991071432377</v>
      </c>
      <c r="Z190" s="18">
        <v>0.58994442614739762</v>
      </c>
      <c r="AA190" s="18">
        <v>0.58874959509153124</v>
      </c>
      <c r="AB190" s="18">
        <v>0.58991907764370843</v>
      </c>
      <c r="AC190" s="18">
        <v>0.59146040468564209</v>
      </c>
      <c r="AD190" s="18">
        <v>0.59383438182619086</v>
      </c>
      <c r="AE190" s="18">
        <v>0.59283443872516994</v>
      </c>
      <c r="AF190" s="18">
        <v>0.59400132318741383</v>
      </c>
      <c r="AG190" s="18">
        <v>0.5917797370336626</v>
      </c>
      <c r="AH190" s="17"/>
      <c r="AI190" s="13">
        <f t="shared" si="27"/>
        <v>24589129.039523695</v>
      </c>
      <c r="AJ190" s="13">
        <f t="shared" si="28"/>
        <v>23956080.77410632</v>
      </c>
      <c r="AK190" s="13">
        <f t="shared" si="29"/>
        <v>24592384.962208968</v>
      </c>
      <c r="AL190" s="13">
        <f t="shared" si="30"/>
        <v>24547912.946430154</v>
      </c>
      <c r="AM190" s="13">
        <f t="shared" si="31"/>
        <v>24581017.756141566</v>
      </c>
      <c r="AN190" s="13">
        <f t="shared" si="32"/>
        <v>24531233.128813799</v>
      </c>
      <c r="AO190" s="13">
        <f t="shared" si="33"/>
        <v>24579961.568487849</v>
      </c>
      <c r="AP190" s="13">
        <f t="shared" si="34"/>
        <v>24644183.528568421</v>
      </c>
      <c r="AQ190" s="13">
        <f t="shared" si="35"/>
        <v>24743099.24275795</v>
      </c>
      <c r="AR190" s="13">
        <f t="shared" si="36"/>
        <v>24701434.94688208</v>
      </c>
      <c r="AS190" s="13">
        <f t="shared" si="37"/>
        <v>24750055.132808909</v>
      </c>
      <c r="AT190" s="13">
        <f t="shared" si="38"/>
        <v>24657489.043069273</v>
      </c>
    </row>
    <row r="191" spans="1:46" x14ac:dyDescent="0.3">
      <c r="A191" s="7" t="s">
        <v>281</v>
      </c>
      <c r="B191" s="7" t="s">
        <v>555</v>
      </c>
      <c r="C191" s="7">
        <v>1306</v>
      </c>
      <c r="D191" s="6" t="s">
        <v>8</v>
      </c>
      <c r="E191" s="7">
        <v>926</v>
      </c>
      <c r="F191" s="7" t="s">
        <v>476</v>
      </c>
      <c r="G191" s="7" t="s">
        <v>425</v>
      </c>
      <c r="H191" s="8" t="s">
        <v>345</v>
      </c>
      <c r="I191" s="15">
        <v>50000000</v>
      </c>
      <c r="J191" s="15">
        <v>50000000</v>
      </c>
      <c r="K191" s="15">
        <v>50000000</v>
      </c>
      <c r="L191" s="15">
        <v>50000000</v>
      </c>
      <c r="M191" s="15">
        <v>50000000</v>
      </c>
      <c r="N191" s="15">
        <v>50000000</v>
      </c>
      <c r="O191" s="15">
        <v>50000000</v>
      </c>
      <c r="P191" s="15">
        <v>50000000</v>
      </c>
      <c r="Q191" s="15">
        <v>50000000</v>
      </c>
      <c r="R191" s="15">
        <v>50000000</v>
      </c>
      <c r="S191" s="15">
        <v>50000000</v>
      </c>
      <c r="T191" s="15">
        <v>50000000</v>
      </c>
      <c r="U191" s="17"/>
      <c r="V191" s="18">
        <v>0.5901390969485687</v>
      </c>
      <c r="W191" s="18">
        <v>0.5749459385785517</v>
      </c>
      <c r="X191" s="18">
        <v>0.59021723909301527</v>
      </c>
      <c r="Y191" s="18">
        <v>0.58914991071432377</v>
      </c>
      <c r="Z191" s="18">
        <v>0.58994442614739762</v>
      </c>
      <c r="AA191" s="18">
        <v>0.58874959509153124</v>
      </c>
      <c r="AB191" s="18">
        <v>0.58991907764370843</v>
      </c>
      <c r="AC191" s="18">
        <v>0.59146040468564209</v>
      </c>
      <c r="AD191" s="18">
        <v>0.59383438182619086</v>
      </c>
      <c r="AE191" s="18">
        <v>0.59283443872516994</v>
      </c>
      <c r="AF191" s="18">
        <v>0.59400132318741383</v>
      </c>
      <c r="AG191" s="18">
        <v>0.5917797370336626</v>
      </c>
      <c r="AH191" s="17"/>
      <c r="AI191" s="13">
        <f t="shared" si="27"/>
        <v>29506954.847428434</v>
      </c>
      <c r="AJ191" s="13">
        <f t="shared" si="28"/>
        <v>28747296.928927585</v>
      </c>
      <c r="AK191" s="13">
        <f t="shared" si="29"/>
        <v>29510861.954650763</v>
      </c>
      <c r="AL191" s="13">
        <f t="shared" si="30"/>
        <v>29457495.535716187</v>
      </c>
      <c r="AM191" s="13">
        <f t="shared" si="31"/>
        <v>29497221.30736988</v>
      </c>
      <c r="AN191" s="13">
        <f t="shared" si="32"/>
        <v>29437479.754576564</v>
      </c>
      <c r="AO191" s="13">
        <f t="shared" si="33"/>
        <v>29495953.882185422</v>
      </c>
      <c r="AP191" s="13">
        <f t="shared" si="34"/>
        <v>29573020.234282106</v>
      </c>
      <c r="AQ191" s="13">
        <f t="shared" si="35"/>
        <v>29691719.091309544</v>
      </c>
      <c r="AR191" s="13">
        <f t="shared" si="36"/>
        <v>29641721.936258499</v>
      </c>
      <c r="AS191" s="13">
        <f t="shared" si="37"/>
        <v>29700066.159370691</v>
      </c>
      <c r="AT191" s="13">
        <f t="shared" si="38"/>
        <v>29588986.851683129</v>
      </c>
    </row>
    <row r="192" spans="1:46" x14ac:dyDescent="0.3">
      <c r="A192" s="7" t="s">
        <v>281</v>
      </c>
      <c r="B192" s="7" t="s">
        <v>555</v>
      </c>
      <c r="C192" s="7">
        <v>1306</v>
      </c>
      <c r="D192" s="6" t="s">
        <v>8</v>
      </c>
      <c r="E192" s="7">
        <v>926</v>
      </c>
      <c r="F192" s="7" t="s">
        <v>477</v>
      </c>
      <c r="G192" s="7" t="s">
        <v>425</v>
      </c>
      <c r="H192" s="8" t="s">
        <v>346</v>
      </c>
      <c r="I192" s="15">
        <v>25000000</v>
      </c>
      <c r="J192" s="15">
        <v>25000000</v>
      </c>
      <c r="K192" s="15">
        <v>25000000</v>
      </c>
      <c r="L192" s="15">
        <v>25000000</v>
      </c>
      <c r="M192" s="15">
        <v>25000000</v>
      </c>
      <c r="N192" s="15">
        <v>25000000</v>
      </c>
      <c r="O192" s="15">
        <v>25000000</v>
      </c>
      <c r="P192" s="15">
        <v>25000000</v>
      </c>
      <c r="Q192" s="15">
        <v>25000000</v>
      </c>
      <c r="R192" s="15">
        <v>25000000</v>
      </c>
      <c r="S192" s="15">
        <v>25000000</v>
      </c>
      <c r="T192" s="15">
        <v>25000000</v>
      </c>
      <c r="U192" s="17"/>
      <c r="V192" s="18">
        <v>0.5901390969485687</v>
      </c>
      <c r="W192" s="18">
        <v>0.5749459385785517</v>
      </c>
      <c r="X192" s="18">
        <v>0.59021723909301527</v>
      </c>
      <c r="Y192" s="18">
        <v>0.58914991071432377</v>
      </c>
      <c r="Z192" s="18">
        <v>0.58994442614739762</v>
      </c>
      <c r="AA192" s="18">
        <v>0.58874959509153124</v>
      </c>
      <c r="AB192" s="18">
        <v>0.58991907764370843</v>
      </c>
      <c r="AC192" s="18">
        <v>0.59146040468564209</v>
      </c>
      <c r="AD192" s="18">
        <v>0.59383438182619086</v>
      </c>
      <c r="AE192" s="18">
        <v>0.59283443872516994</v>
      </c>
      <c r="AF192" s="18">
        <v>0.59400132318741383</v>
      </c>
      <c r="AG192" s="18">
        <v>0.5917797370336626</v>
      </c>
      <c r="AH192" s="17"/>
      <c r="AI192" s="13">
        <f t="shared" si="27"/>
        <v>14753477.423714217</v>
      </c>
      <c r="AJ192" s="13">
        <f t="shared" si="28"/>
        <v>14373648.464463793</v>
      </c>
      <c r="AK192" s="13">
        <f t="shared" si="29"/>
        <v>14755430.977325382</v>
      </c>
      <c r="AL192" s="13">
        <f t="shared" si="30"/>
        <v>14728747.767858094</v>
      </c>
      <c r="AM192" s="13">
        <f t="shared" si="31"/>
        <v>14748610.65368494</v>
      </c>
      <c r="AN192" s="13">
        <f t="shared" si="32"/>
        <v>14718739.877288282</v>
      </c>
      <c r="AO192" s="13">
        <f t="shared" si="33"/>
        <v>14747976.941092711</v>
      </c>
      <c r="AP192" s="13">
        <f t="shared" si="34"/>
        <v>14786510.117141053</v>
      </c>
      <c r="AQ192" s="13">
        <f t="shared" si="35"/>
        <v>14845859.545654772</v>
      </c>
      <c r="AR192" s="13">
        <f t="shared" si="36"/>
        <v>14820860.968129249</v>
      </c>
      <c r="AS192" s="13">
        <f t="shared" si="37"/>
        <v>14850033.079685345</v>
      </c>
      <c r="AT192" s="13">
        <f t="shared" si="38"/>
        <v>14794493.425841564</v>
      </c>
    </row>
    <row r="193" spans="1:46" x14ac:dyDescent="0.3">
      <c r="A193" s="7" t="s">
        <v>281</v>
      </c>
      <c r="B193" s="7" t="s">
        <v>555</v>
      </c>
      <c r="C193" s="7">
        <v>1306</v>
      </c>
      <c r="D193" s="6" t="s">
        <v>8</v>
      </c>
      <c r="E193" s="7">
        <v>926</v>
      </c>
      <c r="F193" s="7" t="s">
        <v>478</v>
      </c>
      <c r="G193" s="7" t="s">
        <v>425</v>
      </c>
      <c r="H193" s="8" t="s">
        <v>347</v>
      </c>
      <c r="I193" s="15">
        <v>33333333.333333336</v>
      </c>
      <c r="J193" s="15">
        <v>33333333.333333336</v>
      </c>
      <c r="K193" s="15">
        <v>33333333.333333336</v>
      </c>
      <c r="L193" s="15">
        <v>33333333.333333336</v>
      </c>
      <c r="M193" s="15">
        <v>33333333.333333336</v>
      </c>
      <c r="N193" s="15">
        <v>33333333.333333336</v>
      </c>
      <c r="O193" s="15">
        <v>33333333.333333336</v>
      </c>
      <c r="P193" s="15">
        <v>33333333.333333336</v>
      </c>
      <c r="Q193" s="15">
        <v>33333333.333333336</v>
      </c>
      <c r="R193" s="15">
        <v>33333333.333333336</v>
      </c>
      <c r="S193" s="15">
        <v>33333333.333333336</v>
      </c>
      <c r="T193" s="15">
        <v>33333333.333333336</v>
      </c>
      <c r="U193" s="17"/>
      <c r="V193" s="18">
        <v>0.5901390969485687</v>
      </c>
      <c r="W193" s="18">
        <v>0.5749459385785517</v>
      </c>
      <c r="X193" s="18">
        <v>0.59021723909301527</v>
      </c>
      <c r="Y193" s="18">
        <v>0.58914991071432377</v>
      </c>
      <c r="Z193" s="18">
        <v>0.58994442614739762</v>
      </c>
      <c r="AA193" s="18">
        <v>0.58874959509153124</v>
      </c>
      <c r="AB193" s="18">
        <v>0.58991907764370843</v>
      </c>
      <c r="AC193" s="18">
        <v>0.59146040468564209</v>
      </c>
      <c r="AD193" s="18">
        <v>0.59383438182619086</v>
      </c>
      <c r="AE193" s="18">
        <v>0.59283443872516994</v>
      </c>
      <c r="AF193" s="18">
        <v>0.59400132318741383</v>
      </c>
      <c r="AG193" s="18">
        <v>0.5917797370336626</v>
      </c>
      <c r="AH193" s="17"/>
      <c r="AI193" s="13">
        <f t="shared" si="27"/>
        <v>19671303.231618959</v>
      </c>
      <c r="AJ193" s="13">
        <f t="shared" si="28"/>
        <v>19164864.619285058</v>
      </c>
      <c r="AK193" s="13">
        <f t="shared" si="29"/>
        <v>19673907.969767176</v>
      </c>
      <c r="AL193" s="13">
        <f t="shared" si="30"/>
        <v>19638330.357144129</v>
      </c>
      <c r="AM193" s="13">
        <f t="shared" si="31"/>
        <v>19664814.204913255</v>
      </c>
      <c r="AN193" s="13">
        <f t="shared" si="32"/>
        <v>19624986.503051043</v>
      </c>
      <c r="AO193" s="13">
        <f t="shared" si="33"/>
        <v>19663969.254790284</v>
      </c>
      <c r="AP193" s="13">
        <f t="shared" si="34"/>
        <v>19715346.822854739</v>
      </c>
      <c r="AQ193" s="13">
        <f t="shared" si="35"/>
        <v>19794479.394206364</v>
      </c>
      <c r="AR193" s="13">
        <f t="shared" si="36"/>
        <v>19761147.957505666</v>
      </c>
      <c r="AS193" s="13">
        <f t="shared" si="37"/>
        <v>19800044.106247131</v>
      </c>
      <c r="AT193" s="13">
        <f t="shared" si="38"/>
        <v>19725991.234455422</v>
      </c>
    </row>
    <row r="194" spans="1:46" x14ac:dyDescent="0.3">
      <c r="A194" s="7" t="s">
        <v>281</v>
      </c>
      <c r="B194" s="7" t="s">
        <v>555</v>
      </c>
      <c r="C194" s="7">
        <v>1306</v>
      </c>
      <c r="D194" s="6" t="s">
        <v>8</v>
      </c>
      <c r="E194" s="7">
        <v>926</v>
      </c>
      <c r="F194" s="7" t="s">
        <v>479</v>
      </c>
      <c r="G194" s="7" t="s">
        <v>425</v>
      </c>
      <c r="H194" s="8" t="s">
        <v>348</v>
      </c>
      <c r="I194" s="15">
        <v>20833333.333333332</v>
      </c>
      <c r="J194" s="15">
        <v>20833333.333333332</v>
      </c>
      <c r="K194" s="15">
        <v>20833333.333333332</v>
      </c>
      <c r="L194" s="15">
        <v>20833333.333333332</v>
      </c>
      <c r="M194" s="15">
        <v>20833333.333333332</v>
      </c>
      <c r="N194" s="15">
        <v>20833333.333333332</v>
      </c>
      <c r="O194" s="15">
        <v>20833333.333333332</v>
      </c>
      <c r="P194" s="15">
        <v>20833333.333333332</v>
      </c>
      <c r="Q194" s="15">
        <v>20833333.333333332</v>
      </c>
      <c r="R194" s="15">
        <v>20833333.333333332</v>
      </c>
      <c r="S194" s="15">
        <v>20833333.333333332</v>
      </c>
      <c r="T194" s="15">
        <v>20833333.333333332</v>
      </c>
      <c r="U194" s="17"/>
      <c r="V194" s="18">
        <v>0.5901390969485687</v>
      </c>
      <c r="W194" s="18">
        <v>0.5749459385785517</v>
      </c>
      <c r="X194" s="18">
        <v>0.59021723909301527</v>
      </c>
      <c r="Y194" s="18">
        <v>0.58914991071432377</v>
      </c>
      <c r="Z194" s="18">
        <v>0.58994442614739762</v>
      </c>
      <c r="AA194" s="18">
        <v>0.58874959509153124</v>
      </c>
      <c r="AB194" s="18">
        <v>0.58991907764370843</v>
      </c>
      <c r="AC194" s="18">
        <v>0.59146040468564209</v>
      </c>
      <c r="AD194" s="18">
        <v>0.59383438182619086</v>
      </c>
      <c r="AE194" s="18">
        <v>0.59283443872516994</v>
      </c>
      <c r="AF194" s="18">
        <v>0.59400132318741383</v>
      </c>
      <c r="AG194" s="18">
        <v>0.5917797370336626</v>
      </c>
      <c r="AH194" s="17"/>
      <c r="AI194" s="13">
        <f t="shared" si="27"/>
        <v>12294564.519761847</v>
      </c>
      <c r="AJ194" s="13">
        <f t="shared" si="28"/>
        <v>11978040.38705316</v>
      </c>
      <c r="AK194" s="13">
        <f t="shared" si="29"/>
        <v>12296192.481104484</v>
      </c>
      <c r="AL194" s="13">
        <f t="shared" si="30"/>
        <v>12273956.473215077</v>
      </c>
      <c r="AM194" s="13">
        <f t="shared" si="31"/>
        <v>12290508.878070783</v>
      </c>
      <c r="AN194" s="13">
        <f t="shared" si="32"/>
        <v>12265616.5644069</v>
      </c>
      <c r="AO194" s="13">
        <f t="shared" si="33"/>
        <v>12289980.784243925</v>
      </c>
      <c r="AP194" s="13">
        <f t="shared" si="34"/>
        <v>12322091.76428421</v>
      </c>
      <c r="AQ194" s="13">
        <f t="shared" si="35"/>
        <v>12371549.621378975</v>
      </c>
      <c r="AR194" s="13">
        <f t="shared" si="36"/>
        <v>12350717.47344104</v>
      </c>
      <c r="AS194" s="13">
        <f t="shared" si="37"/>
        <v>12375027.566404454</v>
      </c>
      <c r="AT194" s="13">
        <f t="shared" si="38"/>
        <v>12328744.521534637</v>
      </c>
    </row>
    <row r="195" spans="1:46" x14ac:dyDescent="0.3">
      <c r="A195" s="7" t="s">
        <v>281</v>
      </c>
      <c r="B195" s="7" t="s">
        <v>555</v>
      </c>
      <c r="C195" s="7">
        <v>1306</v>
      </c>
      <c r="D195" s="6" t="s">
        <v>8</v>
      </c>
      <c r="E195" s="7">
        <v>924</v>
      </c>
      <c r="F195" s="7" t="s">
        <v>480</v>
      </c>
      <c r="G195" s="7" t="s">
        <v>425</v>
      </c>
      <c r="H195" s="8" t="s">
        <v>349</v>
      </c>
      <c r="I195" s="15">
        <v>4166666.666666667</v>
      </c>
      <c r="J195" s="15">
        <v>4166666.666666667</v>
      </c>
      <c r="K195" s="15">
        <v>4166666.666666667</v>
      </c>
      <c r="L195" s="15">
        <v>4166666.666666667</v>
      </c>
      <c r="M195" s="15">
        <v>4166666.666666667</v>
      </c>
      <c r="N195" s="15">
        <v>4166666.666666667</v>
      </c>
      <c r="O195" s="15">
        <v>4166666.666666667</v>
      </c>
      <c r="P195" s="15">
        <v>4166666.666666667</v>
      </c>
      <c r="Q195" s="15">
        <v>4166666.666666667</v>
      </c>
      <c r="R195" s="15">
        <v>4166666.666666667</v>
      </c>
      <c r="S195" s="15">
        <v>4166666.666666667</v>
      </c>
      <c r="T195" s="15">
        <v>4166666.666666667</v>
      </c>
      <c r="U195" s="17"/>
      <c r="V195" s="18">
        <v>0.5901390969485687</v>
      </c>
      <c r="W195" s="18">
        <v>0.5749459385785517</v>
      </c>
      <c r="X195" s="18">
        <v>0.59021723909301527</v>
      </c>
      <c r="Y195" s="18">
        <v>0.58914991071432377</v>
      </c>
      <c r="Z195" s="18">
        <v>0.58994442614739762</v>
      </c>
      <c r="AA195" s="18">
        <v>0.58874959509153124</v>
      </c>
      <c r="AB195" s="18">
        <v>0.58991907764370843</v>
      </c>
      <c r="AC195" s="18">
        <v>0.59146040468564209</v>
      </c>
      <c r="AD195" s="18">
        <v>0.59383438182619086</v>
      </c>
      <c r="AE195" s="18">
        <v>0.59283443872516994</v>
      </c>
      <c r="AF195" s="18">
        <v>0.59400132318741383</v>
      </c>
      <c r="AG195" s="18">
        <v>0.5917797370336626</v>
      </c>
      <c r="AH195" s="17"/>
      <c r="AI195" s="13">
        <f t="shared" ref="AI195:AI258" si="39">I195*V195</f>
        <v>2458912.9039523699</v>
      </c>
      <c r="AJ195" s="13">
        <f t="shared" ref="AJ195:AJ258" si="40">J195*W195</f>
        <v>2395608.0774106323</v>
      </c>
      <c r="AK195" s="13">
        <f t="shared" ref="AK195:AK258" si="41">K195*X195</f>
        <v>2459238.496220897</v>
      </c>
      <c r="AL195" s="13">
        <f t="shared" ref="AL195:AL258" si="42">L195*Y195</f>
        <v>2454791.2946430161</v>
      </c>
      <c r="AM195" s="13">
        <f t="shared" ref="AM195:AM258" si="43">M195*Z195</f>
        <v>2458101.7756141569</v>
      </c>
      <c r="AN195" s="13">
        <f t="shared" ref="AN195:AN258" si="44">N195*AA195</f>
        <v>2453123.3128813803</v>
      </c>
      <c r="AO195" s="13">
        <f t="shared" ref="AO195:AO258" si="45">O195*AB195</f>
        <v>2457996.1568487855</v>
      </c>
      <c r="AP195" s="13">
        <f t="shared" ref="AP195:AP258" si="46">P195*AC195</f>
        <v>2464418.3528568423</v>
      </c>
      <c r="AQ195" s="13">
        <f t="shared" ref="AQ195:AQ258" si="47">Q195*AD195</f>
        <v>2474309.9242757955</v>
      </c>
      <c r="AR195" s="13">
        <f t="shared" ref="AR195:AR258" si="48">R195*AE195</f>
        <v>2470143.4946882082</v>
      </c>
      <c r="AS195" s="13">
        <f t="shared" ref="AS195:AS258" si="49">S195*AF195</f>
        <v>2475005.5132808913</v>
      </c>
      <c r="AT195" s="13">
        <f t="shared" ref="AT195:AT258" si="50">T195*AG195</f>
        <v>2465748.9043069277</v>
      </c>
    </row>
    <row r="196" spans="1:46" x14ac:dyDescent="0.3">
      <c r="A196" s="7" t="s">
        <v>281</v>
      </c>
      <c r="B196" s="7" t="s">
        <v>555</v>
      </c>
      <c r="C196" s="7">
        <v>1306</v>
      </c>
      <c r="D196" s="6" t="s">
        <v>8</v>
      </c>
      <c r="E196" s="7">
        <v>924</v>
      </c>
      <c r="F196" s="7" t="s">
        <v>481</v>
      </c>
      <c r="G196" s="7" t="s">
        <v>425</v>
      </c>
      <c r="H196" s="8" t="s">
        <v>350</v>
      </c>
      <c r="I196" s="15">
        <v>1666666.6666666667</v>
      </c>
      <c r="J196" s="15">
        <v>1666666.6666666667</v>
      </c>
      <c r="K196" s="15">
        <v>1666666.6666666667</v>
      </c>
      <c r="L196" s="15">
        <v>1666666.6666666667</v>
      </c>
      <c r="M196" s="15">
        <v>1666666.6666666667</v>
      </c>
      <c r="N196" s="15">
        <v>1666666.6666666667</v>
      </c>
      <c r="O196" s="15">
        <v>1666666.6666666667</v>
      </c>
      <c r="P196" s="15">
        <v>1666666.6666666667</v>
      </c>
      <c r="Q196" s="15">
        <v>1666666.6666666667</v>
      </c>
      <c r="R196" s="15">
        <v>1666666.6666666667</v>
      </c>
      <c r="S196" s="15">
        <v>1666666.6666666667</v>
      </c>
      <c r="T196" s="15">
        <v>1666666.6666666667</v>
      </c>
      <c r="U196" s="17"/>
      <c r="V196" s="18">
        <v>0.5901390969485687</v>
      </c>
      <c r="W196" s="18">
        <v>0.5749459385785517</v>
      </c>
      <c r="X196" s="18">
        <v>0.59021723909301527</v>
      </c>
      <c r="Y196" s="18">
        <v>0.58914991071432377</v>
      </c>
      <c r="Z196" s="18">
        <v>0.58994442614739762</v>
      </c>
      <c r="AA196" s="18">
        <v>0.58874959509153124</v>
      </c>
      <c r="AB196" s="18">
        <v>0.58991907764370843</v>
      </c>
      <c r="AC196" s="18">
        <v>0.59146040468564209</v>
      </c>
      <c r="AD196" s="18">
        <v>0.59383438182619086</v>
      </c>
      <c r="AE196" s="18">
        <v>0.59283443872516994</v>
      </c>
      <c r="AF196" s="18">
        <v>0.59400132318741383</v>
      </c>
      <c r="AG196" s="18">
        <v>0.5917797370336626</v>
      </c>
      <c r="AH196" s="17"/>
      <c r="AI196" s="13">
        <f t="shared" si="39"/>
        <v>983565.16158094793</v>
      </c>
      <c r="AJ196" s="13">
        <f t="shared" si="40"/>
        <v>958243.23096425284</v>
      </c>
      <c r="AK196" s="13">
        <f t="shared" si="41"/>
        <v>983695.39848835883</v>
      </c>
      <c r="AL196" s="13">
        <f t="shared" si="42"/>
        <v>981916.51785720629</v>
      </c>
      <c r="AM196" s="13">
        <f t="shared" si="43"/>
        <v>983240.71024566272</v>
      </c>
      <c r="AN196" s="13">
        <f t="shared" si="44"/>
        <v>981249.3251525521</v>
      </c>
      <c r="AO196" s="13">
        <f t="shared" si="45"/>
        <v>983198.46273951407</v>
      </c>
      <c r="AP196" s="13">
        <f t="shared" si="46"/>
        <v>985767.34114273684</v>
      </c>
      <c r="AQ196" s="13">
        <f t="shared" si="47"/>
        <v>989723.96971031814</v>
      </c>
      <c r="AR196" s="13">
        <f t="shared" si="48"/>
        <v>988057.39787528326</v>
      </c>
      <c r="AS196" s="13">
        <f t="shared" si="49"/>
        <v>990002.20531235647</v>
      </c>
      <c r="AT196" s="13">
        <f t="shared" si="50"/>
        <v>986299.56172277103</v>
      </c>
    </row>
    <row r="197" spans="1:46" x14ac:dyDescent="0.3">
      <c r="A197" s="7" t="s">
        <v>281</v>
      </c>
      <c r="B197" s="7" t="s">
        <v>555</v>
      </c>
      <c r="C197" s="7">
        <v>1306</v>
      </c>
      <c r="D197" s="6" t="s">
        <v>8</v>
      </c>
      <c r="E197" s="7">
        <v>924</v>
      </c>
      <c r="F197" s="7" t="s">
        <v>482</v>
      </c>
      <c r="G197" s="7" t="s">
        <v>425</v>
      </c>
      <c r="H197" s="8" t="s">
        <v>351</v>
      </c>
      <c r="I197" s="15">
        <v>1666666.6666666667</v>
      </c>
      <c r="J197" s="15">
        <v>1666666.6666666667</v>
      </c>
      <c r="K197" s="15">
        <v>1666666.6666666667</v>
      </c>
      <c r="L197" s="15">
        <v>1666666.6666666667</v>
      </c>
      <c r="M197" s="15">
        <v>1666666.6666666667</v>
      </c>
      <c r="N197" s="15">
        <v>1666666.6666666667</v>
      </c>
      <c r="O197" s="15">
        <v>1666666.6666666667</v>
      </c>
      <c r="P197" s="15">
        <v>1666666.6666666667</v>
      </c>
      <c r="Q197" s="15">
        <v>1666666.6666666667</v>
      </c>
      <c r="R197" s="15">
        <v>1666666.6666666667</v>
      </c>
      <c r="S197" s="15">
        <v>1666666.6666666667</v>
      </c>
      <c r="T197" s="15">
        <v>1666666.6666666667</v>
      </c>
      <c r="U197" s="17"/>
      <c r="V197" s="18">
        <v>0.5901390969485687</v>
      </c>
      <c r="W197" s="18">
        <v>0.5749459385785517</v>
      </c>
      <c r="X197" s="18">
        <v>0.59021723909301527</v>
      </c>
      <c r="Y197" s="18">
        <v>0.58914991071432377</v>
      </c>
      <c r="Z197" s="18">
        <v>0.58994442614739762</v>
      </c>
      <c r="AA197" s="18">
        <v>0.58874959509153124</v>
      </c>
      <c r="AB197" s="18">
        <v>0.58991907764370843</v>
      </c>
      <c r="AC197" s="18">
        <v>0.59146040468564209</v>
      </c>
      <c r="AD197" s="18">
        <v>0.59383438182619086</v>
      </c>
      <c r="AE197" s="18">
        <v>0.59283443872516994</v>
      </c>
      <c r="AF197" s="18">
        <v>0.59400132318741383</v>
      </c>
      <c r="AG197" s="18">
        <v>0.5917797370336626</v>
      </c>
      <c r="AH197" s="17"/>
      <c r="AI197" s="13">
        <f t="shared" si="39"/>
        <v>983565.16158094793</v>
      </c>
      <c r="AJ197" s="13">
        <f t="shared" si="40"/>
        <v>958243.23096425284</v>
      </c>
      <c r="AK197" s="13">
        <f t="shared" si="41"/>
        <v>983695.39848835883</v>
      </c>
      <c r="AL197" s="13">
        <f t="shared" si="42"/>
        <v>981916.51785720629</v>
      </c>
      <c r="AM197" s="13">
        <f t="shared" si="43"/>
        <v>983240.71024566272</v>
      </c>
      <c r="AN197" s="13">
        <f t="shared" si="44"/>
        <v>981249.3251525521</v>
      </c>
      <c r="AO197" s="13">
        <f t="shared" si="45"/>
        <v>983198.46273951407</v>
      </c>
      <c r="AP197" s="13">
        <f t="shared" si="46"/>
        <v>985767.34114273684</v>
      </c>
      <c r="AQ197" s="13">
        <f t="shared" si="47"/>
        <v>989723.96971031814</v>
      </c>
      <c r="AR197" s="13">
        <f t="shared" si="48"/>
        <v>988057.39787528326</v>
      </c>
      <c r="AS197" s="13">
        <f t="shared" si="49"/>
        <v>990002.20531235647</v>
      </c>
      <c r="AT197" s="13">
        <f t="shared" si="50"/>
        <v>986299.56172277103</v>
      </c>
    </row>
    <row r="198" spans="1:46" x14ac:dyDescent="0.3">
      <c r="A198" s="7" t="s">
        <v>281</v>
      </c>
      <c r="B198" s="7" t="s">
        <v>555</v>
      </c>
      <c r="C198" s="7">
        <v>1306</v>
      </c>
      <c r="D198" s="6" t="s">
        <v>8</v>
      </c>
      <c r="E198" s="7">
        <v>924</v>
      </c>
      <c r="F198" s="7" t="s">
        <v>483</v>
      </c>
      <c r="G198" s="7" t="s">
        <v>425</v>
      </c>
      <c r="H198" s="8" t="s">
        <v>352</v>
      </c>
      <c r="I198" s="15">
        <v>4166666.666666667</v>
      </c>
      <c r="J198" s="15">
        <v>4166666.666666667</v>
      </c>
      <c r="K198" s="15">
        <v>4166666.666666667</v>
      </c>
      <c r="L198" s="15">
        <v>4166666.666666667</v>
      </c>
      <c r="M198" s="15">
        <v>4166666.666666667</v>
      </c>
      <c r="N198" s="15">
        <v>4166666.666666667</v>
      </c>
      <c r="O198" s="15">
        <v>4166666.666666667</v>
      </c>
      <c r="P198" s="15">
        <v>4166666.666666667</v>
      </c>
      <c r="Q198" s="15">
        <v>4166666.666666667</v>
      </c>
      <c r="R198" s="15">
        <v>4166666.666666667</v>
      </c>
      <c r="S198" s="15">
        <v>4166666.666666667</v>
      </c>
      <c r="T198" s="15">
        <v>4166666.666666667</v>
      </c>
      <c r="U198" s="17"/>
      <c r="V198" s="18">
        <v>0.5901390969485687</v>
      </c>
      <c r="W198" s="18">
        <v>0.5749459385785517</v>
      </c>
      <c r="X198" s="18">
        <v>0.59021723909301527</v>
      </c>
      <c r="Y198" s="18">
        <v>0.58914991071432377</v>
      </c>
      <c r="Z198" s="18">
        <v>0.58994442614739762</v>
      </c>
      <c r="AA198" s="18">
        <v>0.58874959509153124</v>
      </c>
      <c r="AB198" s="18">
        <v>0.58991907764370843</v>
      </c>
      <c r="AC198" s="18">
        <v>0.59146040468564209</v>
      </c>
      <c r="AD198" s="18">
        <v>0.59383438182619086</v>
      </c>
      <c r="AE198" s="18">
        <v>0.59283443872516994</v>
      </c>
      <c r="AF198" s="18">
        <v>0.59400132318741383</v>
      </c>
      <c r="AG198" s="18">
        <v>0.5917797370336626</v>
      </c>
      <c r="AH198" s="17"/>
      <c r="AI198" s="13">
        <f t="shared" si="39"/>
        <v>2458912.9039523699</v>
      </c>
      <c r="AJ198" s="13">
        <f t="shared" si="40"/>
        <v>2395608.0774106323</v>
      </c>
      <c r="AK198" s="13">
        <f t="shared" si="41"/>
        <v>2459238.496220897</v>
      </c>
      <c r="AL198" s="13">
        <f t="shared" si="42"/>
        <v>2454791.2946430161</v>
      </c>
      <c r="AM198" s="13">
        <f t="shared" si="43"/>
        <v>2458101.7756141569</v>
      </c>
      <c r="AN198" s="13">
        <f t="shared" si="44"/>
        <v>2453123.3128813803</v>
      </c>
      <c r="AO198" s="13">
        <f t="shared" si="45"/>
        <v>2457996.1568487855</v>
      </c>
      <c r="AP198" s="13">
        <f t="shared" si="46"/>
        <v>2464418.3528568423</v>
      </c>
      <c r="AQ198" s="13">
        <f t="shared" si="47"/>
        <v>2474309.9242757955</v>
      </c>
      <c r="AR198" s="13">
        <f t="shared" si="48"/>
        <v>2470143.4946882082</v>
      </c>
      <c r="AS198" s="13">
        <f t="shared" si="49"/>
        <v>2475005.5132808913</v>
      </c>
      <c r="AT198" s="13">
        <f t="shared" si="50"/>
        <v>2465748.9043069277</v>
      </c>
    </row>
    <row r="199" spans="1:46" x14ac:dyDescent="0.3">
      <c r="A199" s="7" t="s">
        <v>281</v>
      </c>
      <c r="B199" s="7" t="s">
        <v>555</v>
      </c>
      <c r="C199" s="7">
        <v>1306</v>
      </c>
      <c r="D199" s="6" t="s">
        <v>8</v>
      </c>
      <c r="E199" s="7">
        <v>924</v>
      </c>
      <c r="F199" s="7" t="s">
        <v>484</v>
      </c>
      <c r="G199" s="7" t="s">
        <v>425</v>
      </c>
      <c r="H199" s="8" t="s">
        <v>353</v>
      </c>
      <c r="I199" s="15">
        <v>4166666.666666667</v>
      </c>
      <c r="J199" s="15">
        <v>4166666.666666667</v>
      </c>
      <c r="K199" s="15">
        <v>4166666.666666667</v>
      </c>
      <c r="L199" s="15">
        <v>4166666.666666667</v>
      </c>
      <c r="M199" s="15">
        <v>4166666.666666667</v>
      </c>
      <c r="N199" s="15">
        <v>4166666.666666667</v>
      </c>
      <c r="O199" s="15">
        <v>4166666.666666667</v>
      </c>
      <c r="P199" s="15">
        <v>4166666.666666667</v>
      </c>
      <c r="Q199" s="15">
        <v>4166666.666666667</v>
      </c>
      <c r="R199" s="15">
        <v>4166666.666666667</v>
      </c>
      <c r="S199" s="15">
        <v>4166666.666666667</v>
      </c>
      <c r="T199" s="15">
        <v>4166666.666666667</v>
      </c>
      <c r="U199" s="17"/>
      <c r="V199" s="18">
        <v>0.5901390969485687</v>
      </c>
      <c r="W199" s="18">
        <v>0.5749459385785517</v>
      </c>
      <c r="X199" s="18">
        <v>0.59021723909301527</v>
      </c>
      <c r="Y199" s="18">
        <v>0.58914991071432377</v>
      </c>
      <c r="Z199" s="18">
        <v>0.58994442614739762</v>
      </c>
      <c r="AA199" s="18">
        <v>0.58874959509153124</v>
      </c>
      <c r="AB199" s="18">
        <v>0.58991907764370843</v>
      </c>
      <c r="AC199" s="18">
        <v>0.59146040468564209</v>
      </c>
      <c r="AD199" s="18">
        <v>0.59383438182619086</v>
      </c>
      <c r="AE199" s="18">
        <v>0.59283443872516994</v>
      </c>
      <c r="AF199" s="18">
        <v>0.59400132318741383</v>
      </c>
      <c r="AG199" s="18">
        <v>0.5917797370336626</v>
      </c>
      <c r="AH199" s="17"/>
      <c r="AI199" s="13">
        <f t="shared" si="39"/>
        <v>2458912.9039523699</v>
      </c>
      <c r="AJ199" s="13">
        <f t="shared" si="40"/>
        <v>2395608.0774106323</v>
      </c>
      <c r="AK199" s="13">
        <f t="shared" si="41"/>
        <v>2459238.496220897</v>
      </c>
      <c r="AL199" s="13">
        <f t="shared" si="42"/>
        <v>2454791.2946430161</v>
      </c>
      <c r="AM199" s="13">
        <f t="shared" si="43"/>
        <v>2458101.7756141569</v>
      </c>
      <c r="AN199" s="13">
        <f t="shared" si="44"/>
        <v>2453123.3128813803</v>
      </c>
      <c r="AO199" s="13">
        <f t="shared" si="45"/>
        <v>2457996.1568487855</v>
      </c>
      <c r="AP199" s="13">
        <f t="shared" si="46"/>
        <v>2464418.3528568423</v>
      </c>
      <c r="AQ199" s="13">
        <f t="shared" si="47"/>
        <v>2474309.9242757955</v>
      </c>
      <c r="AR199" s="13">
        <f t="shared" si="48"/>
        <v>2470143.4946882082</v>
      </c>
      <c r="AS199" s="13">
        <f t="shared" si="49"/>
        <v>2475005.5132808913</v>
      </c>
      <c r="AT199" s="13">
        <f t="shared" si="50"/>
        <v>2465748.9043069277</v>
      </c>
    </row>
    <row r="200" spans="1:46" x14ac:dyDescent="0.3">
      <c r="A200" s="7" t="s">
        <v>281</v>
      </c>
      <c r="B200" s="7" t="s">
        <v>555</v>
      </c>
      <c r="C200" s="7">
        <v>1306</v>
      </c>
      <c r="D200" s="6" t="s">
        <v>8</v>
      </c>
      <c r="E200" s="7">
        <v>924</v>
      </c>
      <c r="F200" s="7" t="s">
        <v>485</v>
      </c>
      <c r="G200" s="7" t="s">
        <v>425</v>
      </c>
      <c r="H200" s="8" t="s">
        <v>354</v>
      </c>
      <c r="I200" s="15">
        <v>12500000</v>
      </c>
      <c r="J200" s="15">
        <v>12500000</v>
      </c>
      <c r="K200" s="15">
        <v>12500000</v>
      </c>
      <c r="L200" s="15">
        <v>12500000</v>
      </c>
      <c r="M200" s="15">
        <v>12500000</v>
      </c>
      <c r="N200" s="15">
        <v>12500000</v>
      </c>
      <c r="O200" s="15">
        <v>12500000</v>
      </c>
      <c r="P200" s="15">
        <v>12500000</v>
      </c>
      <c r="Q200" s="15">
        <v>12500000</v>
      </c>
      <c r="R200" s="15">
        <v>12500000</v>
      </c>
      <c r="S200" s="15">
        <v>12500000</v>
      </c>
      <c r="T200" s="15">
        <v>12500000</v>
      </c>
      <c r="U200" s="17"/>
      <c r="V200" s="18">
        <v>0.5901390969485687</v>
      </c>
      <c r="W200" s="18">
        <v>0.5749459385785517</v>
      </c>
      <c r="X200" s="18">
        <v>0.59021723909301527</v>
      </c>
      <c r="Y200" s="18">
        <v>0.58914991071432377</v>
      </c>
      <c r="Z200" s="18">
        <v>0.58994442614739762</v>
      </c>
      <c r="AA200" s="18">
        <v>0.58874959509153124</v>
      </c>
      <c r="AB200" s="18">
        <v>0.58991907764370843</v>
      </c>
      <c r="AC200" s="18">
        <v>0.59146040468564209</v>
      </c>
      <c r="AD200" s="18">
        <v>0.59383438182619086</v>
      </c>
      <c r="AE200" s="18">
        <v>0.59283443872516994</v>
      </c>
      <c r="AF200" s="18">
        <v>0.59400132318741383</v>
      </c>
      <c r="AG200" s="18">
        <v>0.5917797370336626</v>
      </c>
      <c r="AH200" s="17"/>
      <c r="AI200" s="13">
        <f t="shared" si="39"/>
        <v>7376738.7118571084</v>
      </c>
      <c r="AJ200" s="13">
        <f t="shared" si="40"/>
        <v>7186824.2322318964</v>
      </c>
      <c r="AK200" s="13">
        <f t="shared" si="41"/>
        <v>7377715.4886626909</v>
      </c>
      <c r="AL200" s="13">
        <f t="shared" si="42"/>
        <v>7364373.8839290468</v>
      </c>
      <c r="AM200" s="13">
        <f t="shared" si="43"/>
        <v>7374305.3268424701</v>
      </c>
      <c r="AN200" s="13">
        <f t="shared" si="44"/>
        <v>7359369.938644141</v>
      </c>
      <c r="AO200" s="13">
        <f t="shared" si="45"/>
        <v>7373988.4705463555</v>
      </c>
      <c r="AP200" s="13">
        <f t="shared" si="46"/>
        <v>7393255.0585705265</v>
      </c>
      <c r="AQ200" s="13">
        <f t="shared" si="47"/>
        <v>7422929.7728273859</v>
      </c>
      <c r="AR200" s="13">
        <f t="shared" si="48"/>
        <v>7410430.4840646246</v>
      </c>
      <c r="AS200" s="13">
        <f t="shared" si="49"/>
        <v>7425016.5398426726</v>
      </c>
      <c r="AT200" s="13">
        <f t="shared" si="50"/>
        <v>7397246.7129207822</v>
      </c>
    </row>
    <row r="201" spans="1:46" x14ac:dyDescent="0.3">
      <c r="A201" s="7" t="s">
        <v>281</v>
      </c>
      <c r="B201" s="7" t="s">
        <v>555</v>
      </c>
      <c r="C201" s="7">
        <v>1306</v>
      </c>
      <c r="D201" s="6" t="s">
        <v>8</v>
      </c>
      <c r="E201" s="7">
        <v>924</v>
      </c>
      <c r="F201" s="7" t="s">
        <v>486</v>
      </c>
      <c r="G201" s="7" t="s">
        <v>425</v>
      </c>
      <c r="H201" s="8" t="s">
        <v>355</v>
      </c>
      <c r="I201" s="15">
        <v>20833333.333333332</v>
      </c>
      <c r="J201" s="15">
        <v>20833333.333333332</v>
      </c>
      <c r="K201" s="15">
        <v>20833333.333333332</v>
      </c>
      <c r="L201" s="15">
        <v>20833333.333333332</v>
      </c>
      <c r="M201" s="15">
        <v>20833333.333333332</v>
      </c>
      <c r="N201" s="15">
        <v>20833333.333333332</v>
      </c>
      <c r="O201" s="15">
        <v>20833333.333333332</v>
      </c>
      <c r="P201" s="15">
        <v>20833333.333333332</v>
      </c>
      <c r="Q201" s="15">
        <v>20833333.333333332</v>
      </c>
      <c r="R201" s="15">
        <v>20833333.333333332</v>
      </c>
      <c r="S201" s="15">
        <v>20833333.333333332</v>
      </c>
      <c r="T201" s="15">
        <v>20833333.333333332</v>
      </c>
      <c r="U201" s="17"/>
      <c r="V201" s="18">
        <v>0.5901390969485687</v>
      </c>
      <c r="W201" s="18">
        <v>0.5749459385785517</v>
      </c>
      <c r="X201" s="18">
        <v>0.59021723909301527</v>
      </c>
      <c r="Y201" s="18">
        <v>0.58914991071432377</v>
      </c>
      <c r="Z201" s="18">
        <v>0.58994442614739762</v>
      </c>
      <c r="AA201" s="18">
        <v>0.58874959509153124</v>
      </c>
      <c r="AB201" s="18">
        <v>0.58991907764370843</v>
      </c>
      <c r="AC201" s="18">
        <v>0.59146040468564209</v>
      </c>
      <c r="AD201" s="18">
        <v>0.59383438182619086</v>
      </c>
      <c r="AE201" s="18">
        <v>0.59283443872516994</v>
      </c>
      <c r="AF201" s="18">
        <v>0.59400132318741383</v>
      </c>
      <c r="AG201" s="18">
        <v>0.5917797370336626</v>
      </c>
      <c r="AH201" s="17"/>
      <c r="AI201" s="13">
        <f t="shared" si="39"/>
        <v>12294564.519761847</v>
      </c>
      <c r="AJ201" s="13">
        <f t="shared" si="40"/>
        <v>11978040.38705316</v>
      </c>
      <c r="AK201" s="13">
        <f t="shared" si="41"/>
        <v>12296192.481104484</v>
      </c>
      <c r="AL201" s="13">
        <f t="shared" si="42"/>
        <v>12273956.473215077</v>
      </c>
      <c r="AM201" s="13">
        <f t="shared" si="43"/>
        <v>12290508.878070783</v>
      </c>
      <c r="AN201" s="13">
        <f t="shared" si="44"/>
        <v>12265616.5644069</v>
      </c>
      <c r="AO201" s="13">
        <f t="shared" si="45"/>
        <v>12289980.784243925</v>
      </c>
      <c r="AP201" s="13">
        <f t="shared" si="46"/>
        <v>12322091.76428421</v>
      </c>
      <c r="AQ201" s="13">
        <f t="shared" si="47"/>
        <v>12371549.621378975</v>
      </c>
      <c r="AR201" s="13">
        <f t="shared" si="48"/>
        <v>12350717.47344104</v>
      </c>
      <c r="AS201" s="13">
        <f t="shared" si="49"/>
        <v>12375027.566404454</v>
      </c>
      <c r="AT201" s="13">
        <f t="shared" si="50"/>
        <v>12328744.521534637</v>
      </c>
    </row>
    <row r="202" spans="1:46" x14ac:dyDescent="0.3">
      <c r="A202" s="7" t="s">
        <v>281</v>
      </c>
      <c r="B202" s="7" t="s">
        <v>555</v>
      </c>
      <c r="C202" s="7">
        <v>1306</v>
      </c>
      <c r="D202" s="6" t="s">
        <v>8</v>
      </c>
      <c r="E202" s="7">
        <v>924</v>
      </c>
      <c r="F202" s="7" t="s">
        <v>487</v>
      </c>
      <c r="G202" s="7" t="s">
        <v>425</v>
      </c>
      <c r="H202" s="8" t="s">
        <v>356</v>
      </c>
      <c r="I202" s="15">
        <v>1666666.6666666667</v>
      </c>
      <c r="J202" s="15">
        <v>1666666.6666666667</v>
      </c>
      <c r="K202" s="15">
        <v>1666666.6666666667</v>
      </c>
      <c r="L202" s="15">
        <v>1666666.6666666667</v>
      </c>
      <c r="M202" s="15">
        <v>1666666.6666666667</v>
      </c>
      <c r="N202" s="15">
        <v>1666666.6666666667</v>
      </c>
      <c r="O202" s="15">
        <v>1666666.6666666667</v>
      </c>
      <c r="P202" s="15">
        <v>1666666.6666666667</v>
      </c>
      <c r="Q202" s="15">
        <v>1666666.6666666667</v>
      </c>
      <c r="R202" s="15">
        <v>1666666.6666666667</v>
      </c>
      <c r="S202" s="15">
        <v>1666666.6666666667</v>
      </c>
      <c r="T202" s="15">
        <v>1666666.6666666667</v>
      </c>
      <c r="U202" s="17"/>
      <c r="V202" s="18">
        <v>0.5901390969485687</v>
      </c>
      <c r="W202" s="18">
        <v>0.5749459385785517</v>
      </c>
      <c r="X202" s="18">
        <v>0.59021723909301527</v>
      </c>
      <c r="Y202" s="18">
        <v>0.58914991071432377</v>
      </c>
      <c r="Z202" s="18">
        <v>0.58994442614739762</v>
      </c>
      <c r="AA202" s="18">
        <v>0.58874959509153124</v>
      </c>
      <c r="AB202" s="18">
        <v>0.58991907764370843</v>
      </c>
      <c r="AC202" s="18">
        <v>0.59146040468564209</v>
      </c>
      <c r="AD202" s="18">
        <v>0.59383438182619086</v>
      </c>
      <c r="AE202" s="18">
        <v>0.59283443872516994</v>
      </c>
      <c r="AF202" s="18">
        <v>0.59400132318741383</v>
      </c>
      <c r="AG202" s="18">
        <v>0.5917797370336626</v>
      </c>
      <c r="AH202" s="17"/>
      <c r="AI202" s="13">
        <f t="shared" si="39"/>
        <v>983565.16158094793</v>
      </c>
      <c r="AJ202" s="13">
        <f t="shared" si="40"/>
        <v>958243.23096425284</v>
      </c>
      <c r="AK202" s="13">
        <f t="shared" si="41"/>
        <v>983695.39848835883</v>
      </c>
      <c r="AL202" s="13">
        <f t="shared" si="42"/>
        <v>981916.51785720629</v>
      </c>
      <c r="AM202" s="13">
        <f t="shared" si="43"/>
        <v>983240.71024566272</v>
      </c>
      <c r="AN202" s="13">
        <f t="shared" si="44"/>
        <v>981249.3251525521</v>
      </c>
      <c r="AO202" s="13">
        <f t="shared" si="45"/>
        <v>983198.46273951407</v>
      </c>
      <c r="AP202" s="13">
        <f t="shared" si="46"/>
        <v>985767.34114273684</v>
      </c>
      <c r="AQ202" s="13">
        <f t="shared" si="47"/>
        <v>989723.96971031814</v>
      </c>
      <c r="AR202" s="13">
        <f t="shared" si="48"/>
        <v>988057.39787528326</v>
      </c>
      <c r="AS202" s="13">
        <f t="shared" si="49"/>
        <v>990002.20531235647</v>
      </c>
      <c r="AT202" s="13">
        <f t="shared" si="50"/>
        <v>986299.56172277103</v>
      </c>
    </row>
    <row r="203" spans="1:46" x14ac:dyDescent="0.3">
      <c r="A203" s="7" t="s">
        <v>281</v>
      </c>
      <c r="B203" s="7" t="s">
        <v>555</v>
      </c>
      <c r="C203" s="7">
        <v>1306</v>
      </c>
      <c r="D203" s="6" t="s">
        <v>8</v>
      </c>
      <c r="E203" s="7">
        <v>924</v>
      </c>
      <c r="F203" s="7" t="s">
        <v>488</v>
      </c>
      <c r="G203" s="7" t="s">
        <v>425</v>
      </c>
      <c r="H203" s="8" t="s">
        <v>357</v>
      </c>
      <c r="I203" s="15">
        <v>20833333.333333332</v>
      </c>
      <c r="J203" s="15">
        <v>20833333.333333332</v>
      </c>
      <c r="K203" s="15">
        <v>20833333.333333332</v>
      </c>
      <c r="L203" s="15">
        <v>20833333.333333332</v>
      </c>
      <c r="M203" s="15">
        <v>20833333.333333332</v>
      </c>
      <c r="N203" s="15">
        <v>20833333.333333332</v>
      </c>
      <c r="O203" s="15">
        <v>20833333.333333332</v>
      </c>
      <c r="P203" s="15">
        <v>20833333.333333332</v>
      </c>
      <c r="Q203" s="15">
        <v>20833333.333333332</v>
      </c>
      <c r="R203" s="15">
        <v>20833333.333333332</v>
      </c>
      <c r="S203" s="15">
        <v>20833333.333333332</v>
      </c>
      <c r="T203" s="15">
        <v>20833333.333333332</v>
      </c>
      <c r="U203" s="17"/>
      <c r="V203" s="18">
        <v>0.5901390969485687</v>
      </c>
      <c r="W203" s="18">
        <v>0.5749459385785517</v>
      </c>
      <c r="X203" s="18">
        <v>0.59021723909301527</v>
      </c>
      <c r="Y203" s="18">
        <v>0.58914991071432377</v>
      </c>
      <c r="Z203" s="18">
        <v>0.58994442614739762</v>
      </c>
      <c r="AA203" s="18">
        <v>0.58874959509153124</v>
      </c>
      <c r="AB203" s="18">
        <v>0.58991907764370843</v>
      </c>
      <c r="AC203" s="18">
        <v>0.59146040468564209</v>
      </c>
      <c r="AD203" s="18">
        <v>0.59383438182619086</v>
      </c>
      <c r="AE203" s="18">
        <v>0.59283443872516994</v>
      </c>
      <c r="AF203" s="18">
        <v>0.59400132318741383</v>
      </c>
      <c r="AG203" s="18">
        <v>0.5917797370336626</v>
      </c>
      <c r="AH203" s="17"/>
      <c r="AI203" s="13">
        <f t="shared" si="39"/>
        <v>12294564.519761847</v>
      </c>
      <c r="AJ203" s="13">
        <f t="shared" si="40"/>
        <v>11978040.38705316</v>
      </c>
      <c r="AK203" s="13">
        <f t="shared" si="41"/>
        <v>12296192.481104484</v>
      </c>
      <c r="AL203" s="13">
        <f t="shared" si="42"/>
        <v>12273956.473215077</v>
      </c>
      <c r="AM203" s="13">
        <f t="shared" si="43"/>
        <v>12290508.878070783</v>
      </c>
      <c r="AN203" s="13">
        <f t="shared" si="44"/>
        <v>12265616.5644069</v>
      </c>
      <c r="AO203" s="13">
        <f t="shared" si="45"/>
        <v>12289980.784243925</v>
      </c>
      <c r="AP203" s="13">
        <f t="shared" si="46"/>
        <v>12322091.76428421</v>
      </c>
      <c r="AQ203" s="13">
        <f t="shared" si="47"/>
        <v>12371549.621378975</v>
      </c>
      <c r="AR203" s="13">
        <f t="shared" si="48"/>
        <v>12350717.47344104</v>
      </c>
      <c r="AS203" s="13">
        <f t="shared" si="49"/>
        <v>12375027.566404454</v>
      </c>
      <c r="AT203" s="13">
        <f t="shared" si="50"/>
        <v>12328744.521534637</v>
      </c>
    </row>
    <row r="204" spans="1:46" x14ac:dyDescent="0.3">
      <c r="A204" s="7" t="s">
        <v>281</v>
      </c>
      <c r="B204" s="7" t="s">
        <v>555</v>
      </c>
      <c r="C204" s="7">
        <v>1306</v>
      </c>
      <c r="D204" s="6" t="s">
        <v>8</v>
      </c>
      <c r="E204" s="7">
        <v>924</v>
      </c>
      <c r="F204" s="7" t="s">
        <v>489</v>
      </c>
      <c r="G204" s="7" t="s">
        <v>425</v>
      </c>
      <c r="H204" s="8" t="s">
        <v>358</v>
      </c>
      <c r="I204" s="15">
        <v>1666666.6666666667</v>
      </c>
      <c r="J204" s="15">
        <v>1666666.6666666667</v>
      </c>
      <c r="K204" s="15">
        <v>1666666.6666666667</v>
      </c>
      <c r="L204" s="15">
        <v>1666666.6666666667</v>
      </c>
      <c r="M204" s="15">
        <v>1666666.6666666667</v>
      </c>
      <c r="N204" s="15">
        <v>1666666.6666666667</v>
      </c>
      <c r="O204" s="15">
        <v>1666666.6666666667</v>
      </c>
      <c r="P204" s="15">
        <v>1666666.6666666667</v>
      </c>
      <c r="Q204" s="15">
        <v>1666666.6666666667</v>
      </c>
      <c r="R204" s="15">
        <v>1666666.6666666667</v>
      </c>
      <c r="S204" s="15">
        <v>1666666.6666666667</v>
      </c>
      <c r="T204" s="15">
        <v>1666666.6666666667</v>
      </c>
      <c r="U204" s="17"/>
      <c r="V204" s="18">
        <v>0.5901390969485687</v>
      </c>
      <c r="W204" s="18">
        <v>0.5749459385785517</v>
      </c>
      <c r="X204" s="18">
        <v>0.59021723909301527</v>
      </c>
      <c r="Y204" s="18">
        <v>0.58914991071432377</v>
      </c>
      <c r="Z204" s="18">
        <v>0.58994442614739762</v>
      </c>
      <c r="AA204" s="18">
        <v>0.58874959509153124</v>
      </c>
      <c r="AB204" s="18">
        <v>0.58991907764370843</v>
      </c>
      <c r="AC204" s="18">
        <v>0.59146040468564209</v>
      </c>
      <c r="AD204" s="18">
        <v>0.59383438182619086</v>
      </c>
      <c r="AE204" s="18">
        <v>0.59283443872516994</v>
      </c>
      <c r="AF204" s="18">
        <v>0.59400132318741383</v>
      </c>
      <c r="AG204" s="18">
        <v>0.5917797370336626</v>
      </c>
      <c r="AH204" s="17"/>
      <c r="AI204" s="13">
        <f t="shared" si="39"/>
        <v>983565.16158094793</v>
      </c>
      <c r="AJ204" s="13">
        <f t="shared" si="40"/>
        <v>958243.23096425284</v>
      </c>
      <c r="AK204" s="13">
        <f t="shared" si="41"/>
        <v>983695.39848835883</v>
      </c>
      <c r="AL204" s="13">
        <f t="shared" si="42"/>
        <v>981916.51785720629</v>
      </c>
      <c r="AM204" s="13">
        <f t="shared" si="43"/>
        <v>983240.71024566272</v>
      </c>
      <c r="AN204" s="13">
        <f t="shared" si="44"/>
        <v>981249.3251525521</v>
      </c>
      <c r="AO204" s="13">
        <f t="shared" si="45"/>
        <v>983198.46273951407</v>
      </c>
      <c r="AP204" s="13">
        <f t="shared" si="46"/>
        <v>985767.34114273684</v>
      </c>
      <c r="AQ204" s="13">
        <f t="shared" si="47"/>
        <v>989723.96971031814</v>
      </c>
      <c r="AR204" s="13">
        <f t="shared" si="48"/>
        <v>988057.39787528326</v>
      </c>
      <c r="AS204" s="13">
        <f t="shared" si="49"/>
        <v>990002.20531235647</v>
      </c>
      <c r="AT204" s="13">
        <f t="shared" si="50"/>
        <v>986299.56172277103</v>
      </c>
    </row>
    <row r="205" spans="1:46" x14ac:dyDescent="0.3">
      <c r="A205" s="7" t="s">
        <v>281</v>
      </c>
      <c r="B205" s="7" t="s">
        <v>555</v>
      </c>
      <c r="C205" s="7">
        <v>1306</v>
      </c>
      <c r="D205" s="6" t="s">
        <v>8</v>
      </c>
      <c r="E205" s="7">
        <v>924</v>
      </c>
      <c r="F205" s="7" t="s">
        <v>490</v>
      </c>
      <c r="G205" s="7" t="s">
        <v>425</v>
      </c>
      <c r="H205" s="8" t="s">
        <v>359</v>
      </c>
      <c r="I205" s="15">
        <v>8333333.333333334</v>
      </c>
      <c r="J205" s="15">
        <v>8333333.333333334</v>
      </c>
      <c r="K205" s="15">
        <v>8333333.333333334</v>
      </c>
      <c r="L205" s="15">
        <v>8333333.333333334</v>
      </c>
      <c r="M205" s="15">
        <v>8333333.333333334</v>
      </c>
      <c r="N205" s="15">
        <v>8333333.333333334</v>
      </c>
      <c r="O205" s="15">
        <v>8333333.333333334</v>
      </c>
      <c r="P205" s="15">
        <v>8333333.333333334</v>
      </c>
      <c r="Q205" s="15">
        <v>8333333.333333334</v>
      </c>
      <c r="R205" s="15">
        <v>8333333.333333334</v>
      </c>
      <c r="S205" s="15">
        <v>8333333.333333334</v>
      </c>
      <c r="T205" s="15">
        <v>8333333.333333334</v>
      </c>
      <c r="U205" s="17"/>
      <c r="V205" s="18">
        <v>0.5901390969485687</v>
      </c>
      <c r="W205" s="18">
        <v>0.5749459385785517</v>
      </c>
      <c r="X205" s="18">
        <v>0.59021723909301527</v>
      </c>
      <c r="Y205" s="18">
        <v>0.58914991071432377</v>
      </c>
      <c r="Z205" s="18">
        <v>0.58994442614739762</v>
      </c>
      <c r="AA205" s="18">
        <v>0.58874959509153124</v>
      </c>
      <c r="AB205" s="18">
        <v>0.58991907764370843</v>
      </c>
      <c r="AC205" s="18">
        <v>0.59146040468564209</v>
      </c>
      <c r="AD205" s="18">
        <v>0.59383438182619086</v>
      </c>
      <c r="AE205" s="18">
        <v>0.59283443872516994</v>
      </c>
      <c r="AF205" s="18">
        <v>0.59400132318741383</v>
      </c>
      <c r="AG205" s="18">
        <v>0.5917797370336626</v>
      </c>
      <c r="AH205" s="17"/>
      <c r="AI205" s="13">
        <f t="shared" si="39"/>
        <v>4917825.8079047399</v>
      </c>
      <c r="AJ205" s="13">
        <f t="shared" si="40"/>
        <v>4791216.1548212646</v>
      </c>
      <c r="AK205" s="13">
        <f t="shared" si="41"/>
        <v>4918476.9924417939</v>
      </c>
      <c r="AL205" s="13">
        <f t="shared" si="42"/>
        <v>4909582.5892860321</v>
      </c>
      <c r="AM205" s="13">
        <f t="shared" si="43"/>
        <v>4916203.5512283137</v>
      </c>
      <c r="AN205" s="13">
        <f t="shared" si="44"/>
        <v>4906246.6257627606</v>
      </c>
      <c r="AO205" s="13">
        <f t="shared" si="45"/>
        <v>4915992.3136975709</v>
      </c>
      <c r="AP205" s="13">
        <f t="shared" si="46"/>
        <v>4928836.7057136847</v>
      </c>
      <c r="AQ205" s="13">
        <f t="shared" si="47"/>
        <v>4948619.8485515909</v>
      </c>
      <c r="AR205" s="13">
        <f t="shared" si="48"/>
        <v>4940286.9893764164</v>
      </c>
      <c r="AS205" s="13">
        <f t="shared" si="49"/>
        <v>4950011.0265617827</v>
      </c>
      <c r="AT205" s="13">
        <f t="shared" si="50"/>
        <v>4931497.8086138554</v>
      </c>
    </row>
    <row r="206" spans="1:46" x14ac:dyDescent="0.3">
      <c r="A206" s="7" t="s">
        <v>281</v>
      </c>
      <c r="B206" s="7" t="s">
        <v>555</v>
      </c>
      <c r="C206" s="7">
        <v>1306</v>
      </c>
      <c r="D206" s="6" t="s">
        <v>8</v>
      </c>
      <c r="E206" s="7">
        <v>924</v>
      </c>
      <c r="F206" s="7" t="s">
        <v>491</v>
      </c>
      <c r="G206" s="7" t="s">
        <v>425</v>
      </c>
      <c r="H206" s="8" t="s">
        <v>360</v>
      </c>
      <c r="I206" s="15">
        <v>4166666.666666667</v>
      </c>
      <c r="J206" s="15">
        <v>4166666.666666667</v>
      </c>
      <c r="K206" s="15">
        <v>4166666.666666667</v>
      </c>
      <c r="L206" s="15">
        <v>4166666.666666667</v>
      </c>
      <c r="M206" s="15">
        <v>4166666.666666667</v>
      </c>
      <c r="N206" s="15">
        <v>4166666.666666667</v>
      </c>
      <c r="O206" s="15">
        <v>4166666.666666667</v>
      </c>
      <c r="P206" s="15">
        <v>4166666.666666667</v>
      </c>
      <c r="Q206" s="15">
        <v>4166666.666666667</v>
      </c>
      <c r="R206" s="15">
        <v>4166666.666666667</v>
      </c>
      <c r="S206" s="15">
        <v>4166666.666666667</v>
      </c>
      <c r="T206" s="15">
        <v>4166666.666666667</v>
      </c>
      <c r="U206" s="17"/>
      <c r="V206" s="18">
        <v>0.5901390969485687</v>
      </c>
      <c r="W206" s="18">
        <v>0.5749459385785517</v>
      </c>
      <c r="X206" s="18">
        <v>0.59021723909301527</v>
      </c>
      <c r="Y206" s="18">
        <v>0.58914991071432377</v>
      </c>
      <c r="Z206" s="18">
        <v>0.58994442614739762</v>
      </c>
      <c r="AA206" s="18">
        <v>0.58874959509153124</v>
      </c>
      <c r="AB206" s="18">
        <v>0.58991907764370843</v>
      </c>
      <c r="AC206" s="18">
        <v>0.59146040468564209</v>
      </c>
      <c r="AD206" s="18">
        <v>0.59383438182619086</v>
      </c>
      <c r="AE206" s="18">
        <v>0.59283443872516994</v>
      </c>
      <c r="AF206" s="18">
        <v>0.59400132318741383</v>
      </c>
      <c r="AG206" s="18">
        <v>0.5917797370336626</v>
      </c>
      <c r="AH206" s="17"/>
      <c r="AI206" s="13">
        <f t="shared" si="39"/>
        <v>2458912.9039523699</v>
      </c>
      <c r="AJ206" s="13">
        <f t="shared" si="40"/>
        <v>2395608.0774106323</v>
      </c>
      <c r="AK206" s="13">
        <f t="shared" si="41"/>
        <v>2459238.496220897</v>
      </c>
      <c r="AL206" s="13">
        <f t="shared" si="42"/>
        <v>2454791.2946430161</v>
      </c>
      <c r="AM206" s="13">
        <f t="shared" si="43"/>
        <v>2458101.7756141569</v>
      </c>
      <c r="AN206" s="13">
        <f t="shared" si="44"/>
        <v>2453123.3128813803</v>
      </c>
      <c r="AO206" s="13">
        <f t="shared" si="45"/>
        <v>2457996.1568487855</v>
      </c>
      <c r="AP206" s="13">
        <f t="shared" si="46"/>
        <v>2464418.3528568423</v>
      </c>
      <c r="AQ206" s="13">
        <f t="shared" si="47"/>
        <v>2474309.9242757955</v>
      </c>
      <c r="AR206" s="13">
        <f t="shared" si="48"/>
        <v>2470143.4946882082</v>
      </c>
      <c r="AS206" s="13">
        <f t="shared" si="49"/>
        <v>2475005.5132808913</v>
      </c>
      <c r="AT206" s="13">
        <f t="shared" si="50"/>
        <v>2465748.9043069277</v>
      </c>
    </row>
    <row r="207" spans="1:46" x14ac:dyDescent="0.3">
      <c r="A207" s="7" t="s">
        <v>281</v>
      </c>
      <c r="B207" s="7" t="s">
        <v>555</v>
      </c>
      <c r="C207" s="7">
        <v>1306</v>
      </c>
      <c r="D207" s="6" t="s">
        <v>8</v>
      </c>
      <c r="E207" s="7">
        <v>924</v>
      </c>
      <c r="F207" s="7" t="s">
        <v>492</v>
      </c>
      <c r="G207" s="7" t="s">
        <v>425</v>
      </c>
      <c r="H207" s="8" t="s">
        <v>361</v>
      </c>
      <c r="I207" s="15">
        <v>1666666.6666666667</v>
      </c>
      <c r="J207" s="15">
        <v>1666666.6666666667</v>
      </c>
      <c r="K207" s="15">
        <v>1666666.6666666667</v>
      </c>
      <c r="L207" s="15">
        <v>1666666.6666666667</v>
      </c>
      <c r="M207" s="15">
        <v>1666666.6666666667</v>
      </c>
      <c r="N207" s="15">
        <v>1666666.6666666667</v>
      </c>
      <c r="O207" s="15">
        <v>1666666.6666666667</v>
      </c>
      <c r="P207" s="15">
        <v>1666666.6666666667</v>
      </c>
      <c r="Q207" s="15">
        <v>1666666.6666666667</v>
      </c>
      <c r="R207" s="15">
        <v>1666666.6666666667</v>
      </c>
      <c r="S207" s="15">
        <v>1666666.6666666667</v>
      </c>
      <c r="T207" s="15">
        <v>1666666.6666666667</v>
      </c>
      <c r="U207" s="17"/>
      <c r="V207" s="18">
        <v>0.5901390969485687</v>
      </c>
      <c r="W207" s="18">
        <v>0.5749459385785517</v>
      </c>
      <c r="X207" s="18">
        <v>0.59021723909301527</v>
      </c>
      <c r="Y207" s="18">
        <v>0.58914991071432377</v>
      </c>
      <c r="Z207" s="18">
        <v>0.58994442614739762</v>
      </c>
      <c r="AA207" s="18">
        <v>0.58874959509153124</v>
      </c>
      <c r="AB207" s="18">
        <v>0.58991907764370843</v>
      </c>
      <c r="AC207" s="18">
        <v>0.59146040468564209</v>
      </c>
      <c r="AD207" s="18">
        <v>0.59383438182619086</v>
      </c>
      <c r="AE207" s="18">
        <v>0.59283443872516994</v>
      </c>
      <c r="AF207" s="18">
        <v>0.59400132318741383</v>
      </c>
      <c r="AG207" s="18">
        <v>0.5917797370336626</v>
      </c>
      <c r="AH207" s="17"/>
      <c r="AI207" s="13">
        <f t="shared" si="39"/>
        <v>983565.16158094793</v>
      </c>
      <c r="AJ207" s="13">
        <f t="shared" si="40"/>
        <v>958243.23096425284</v>
      </c>
      <c r="AK207" s="13">
        <f t="shared" si="41"/>
        <v>983695.39848835883</v>
      </c>
      <c r="AL207" s="13">
        <f t="shared" si="42"/>
        <v>981916.51785720629</v>
      </c>
      <c r="AM207" s="13">
        <f t="shared" si="43"/>
        <v>983240.71024566272</v>
      </c>
      <c r="AN207" s="13">
        <f t="shared" si="44"/>
        <v>981249.3251525521</v>
      </c>
      <c r="AO207" s="13">
        <f t="shared" si="45"/>
        <v>983198.46273951407</v>
      </c>
      <c r="AP207" s="13">
        <f t="shared" si="46"/>
        <v>985767.34114273684</v>
      </c>
      <c r="AQ207" s="13">
        <f t="shared" si="47"/>
        <v>989723.96971031814</v>
      </c>
      <c r="AR207" s="13">
        <f t="shared" si="48"/>
        <v>988057.39787528326</v>
      </c>
      <c r="AS207" s="13">
        <f t="shared" si="49"/>
        <v>990002.20531235647</v>
      </c>
      <c r="AT207" s="13">
        <f t="shared" si="50"/>
        <v>986299.56172277103</v>
      </c>
    </row>
    <row r="208" spans="1:46" x14ac:dyDescent="0.3">
      <c r="A208" s="7" t="s">
        <v>281</v>
      </c>
      <c r="B208" s="7" t="s">
        <v>555</v>
      </c>
      <c r="C208" s="7">
        <v>1306</v>
      </c>
      <c r="D208" s="6" t="s">
        <v>8</v>
      </c>
      <c r="E208" s="7">
        <v>924</v>
      </c>
      <c r="F208" s="7" t="s">
        <v>493</v>
      </c>
      <c r="G208" s="7" t="s">
        <v>425</v>
      </c>
      <c r="H208" s="8" t="s">
        <v>362</v>
      </c>
      <c r="I208" s="15">
        <v>1666666.6666666667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7"/>
      <c r="V208" s="18">
        <v>0.5901390969485687</v>
      </c>
      <c r="W208" s="18">
        <v>0.5749459385785517</v>
      </c>
      <c r="X208" s="18">
        <v>0.59021723909301527</v>
      </c>
      <c r="Y208" s="18">
        <v>0.58914991071432377</v>
      </c>
      <c r="Z208" s="18">
        <v>0.58994442614739762</v>
      </c>
      <c r="AA208" s="18">
        <v>0.58874959509153124</v>
      </c>
      <c r="AB208" s="18">
        <v>0.58991907764370843</v>
      </c>
      <c r="AC208" s="18">
        <v>0.59146040468564209</v>
      </c>
      <c r="AD208" s="18">
        <v>0.59383438182619086</v>
      </c>
      <c r="AE208" s="18">
        <v>0.59283443872516994</v>
      </c>
      <c r="AF208" s="18">
        <v>0.59400132318741383</v>
      </c>
      <c r="AG208" s="18">
        <v>0.5917797370336626</v>
      </c>
      <c r="AH208" s="17"/>
      <c r="AI208" s="13">
        <f t="shared" si="39"/>
        <v>983565.16158094793</v>
      </c>
      <c r="AJ208" s="13">
        <f t="shared" si="40"/>
        <v>0</v>
      </c>
      <c r="AK208" s="13">
        <f t="shared" si="41"/>
        <v>0</v>
      </c>
      <c r="AL208" s="13">
        <f t="shared" si="42"/>
        <v>0</v>
      </c>
      <c r="AM208" s="13">
        <f t="shared" si="43"/>
        <v>0</v>
      </c>
      <c r="AN208" s="13">
        <f t="shared" si="44"/>
        <v>0</v>
      </c>
      <c r="AO208" s="13">
        <f t="shared" si="45"/>
        <v>0</v>
      </c>
      <c r="AP208" s="13">
        <f t="shared" si="46"/>
        <v>0</v>
      </c>
      <c r="AQ208" s="13">
        <f t="shared" si="47"/>
        <v>0</v>
      </c>
      <c r="AR208" s="13">
        <f t="shared" si="48"/>
        <v>0</v>
      </c>
      <c r="AS208" s="13">
        <f t="shared" si="49"/>
        <v>0</v>
      </c>
      <c r="AT208" s="13">
        <f t="shared" si="50"/>
        <v>0</v>
      </c>
    </row>
    <row r="209" spans="1:46" x14ac:dyDescent="0.3">
      <c r="A209" s="7" t="s">
        <v>281</v>
      </c>
      <c r="B209" s="7" t="s">
        <v>555</v>
      </c>
      <c r="C209" s="7">
        <v>1306</v>
      </c>
      <c r="D209" s="6" t="s">
        <v>8</v>
      </c>
      <c r="E209" s="7">
        <v>924</v>
      </c>
      <c r="F209" s="7" t="s">
        <v>494</v>
      </c>
      <c r="G209" s="7" t="s">
        <v>425</v>
      </c>
      <c r="H209" s="8" t="s">
        <v>363</v>
      </c>
      <c r="I209" s="15">
        <v>4166666.666666667</v>
      </c>
      <c r="J209" s="15">
        <v>4166666.666666667</v>
      </c>
      <c r="K209" s="15">
        <v>4166666.666666667</v>
      </c>
      <c r="L209" s="15">
        <v>4166666.666666667</v>
      </c>
      <c r="M209" s="15">
        <v>4166666.666666667</v>
      </c>
      <c r="N209" s="15">
        <v>4166666.666666667</v>
      </c>
      <c r="O209" s="15">
        <v>4166666.666666667</v>
      </c>
      <c r="P209" s="15">
        <v>4166666.666666667</v>
      </c>
      <c r="Q209" s="15">
        <v>4166666.666666667</v>
      </c>
      <c r="R209" s="15">
        <v>4166666.666666667</v>
      </c>
      <c r="S209" s="15">
        <v>4166666.666666667</v>
      </c>
      <c r="T209" s="15">
        <v>4166666.666666667</v>
      </c>
      <c r="U209" s="17"/>
      <c r="V209" s="18">
        <v>0.5901390969485687</v>
      </c>
      <c r="W209" s="18">
        <v>0.5749459385785517</v>
      </c>
      <c r="X209" s="18">
        <v>0.59021723909301527</v>
      </c>
      <c r="Y209" s="18">
        <v>0.58914991071432377</v>
      </c>
      <c r="Z209" s="18">
        <v>0.58994442614739762</v>
      </c>
      <c r="AA209" s="18">
        <v>0.58874959509153124</v>
      </c>
      <c r="AB209" s="18">
        <v>0.58991907764370843</v>
      </c>
      <c r="AC209" s="18">
        <v>0.59146040468564209</v>
      </c>
      <c r="AD209" s="18">
        <v>0.59383438182619086</v>
      </c>
      <c r="AE209" s="18">
        <v>0.59283443872516994</v>
      </c>
      <c r="AF209" s="18">
        <v>0.59400132318741383</v>
      </c>
      <c r="AG209" s="18">
        <v>0.5917797370336626</v>
      </c>
      <c r="AH209" s="17"/>
      <c r="AI209" s="13">
        <f t="shared" si="39"/>
        <v>2458912.9039523699</v>
      </c>
      <c r="AJ209" s="13">
        <f t="shared" si="40"/>
        <v>2395608.0774106323</v>
      </c>
      <c r="AK209" s="13">
        <f t="shared" si="41"/>
        <v>2459238.496220897</v>
      </c>
      <c r="AL209" s="13">
        <f t="shared" si="42"/>
        <v>2454791.2946430161</v>
      </c>
      <c r="AM209" s="13">
        <f t="shared" si="43"/>
        <v>2458101.7756141569</v>
      </c>
      <c r="AN209" s="13">
        <f t="shared" si="44"/>
        <v>2453123.3128813803</v>
      </c>
      <c r="AO209" s="13">
        <f t="shared" si="45"/>
        <v>2457996.1568487855</v>
      </c>
      <c r="AP209" s="13">
        <f t="shared" si="46"/>
        <v>2464418.3528568423</v>
      </c>
      <c r="AQ209" s="13">
        <f t="shared" si="47"/>
        <v>2474309.9242757955</v>
      </c>
      <c r="AR209" s="13">
        <f t="shared" si="48"/>
        <v>2470143.4946882082</v>
      </c>
      <c r="AS209" s="13">
        <f t="shared" si="49"/>
        <v>2475005.5132808913</v>
      </c>
      <c r="AT209" s="13">
        <f t="shared" si="50"/>
        <v>2465748.9043069277</v>
      </c>
    </row>
    <row r="210" spans="1:46" x14ac:dyDescent="0.3">
      <c r="A210" s="7" t="s">
        <v>281</v>
      </c>
      <c r="B210" s="7" t="s">
        <v>555</v>
      </c>
      <c r="C210" s="7">
        <v>1306</v>
      </c>
      <c r="D210" s="6" t="s">
        <v>8</v>
      </c>
      <c r="E210" s="7">
        <v>923</v>
      </c>
      <c r="F210" s="7" t="s">
        <v>495</v>
      </c>
      <c r="G210" s="7" t="s">
        <v>425</v>
      </c>
      <c r="H210" s="8" t="s">
        <v>364</v>
      </c>
      <c r="I210" s="15">
        <v>4166666.666666667</v>
      </c>
      <c r="J210" s="15">
        <v>4166666.666666667</v>
      </c>
      <c r="K210" s="15">
        <v>4166666.666666667</v>
      </c>
      <c r="L210" s="15">
        <v>4166666.666666667</v>
      </c>
      <c r="M210" s="15">
        <v>4166666.666666667</v>
      </c>
      <c r="N210" s="15">
        <v>4166666.666666667</v>
      </c>
      <c r="O210" s="15">
        <v>4166666.666666667</v>
      </c>
      <c r="P210" s="15">
        <v>4166666.666666667</v>
      </c>
      <c r="Q210" s="15">
        <v>4166666.666666667</v>
      </c>
      <c r="R210" s="15">
        <v>4166666.666666667</v>
      </c>
      <c r="S210" s="15">
        <v>4166666.666666667</v>
      </c>
      <c r="T210" s="15">
        <v>4166666.666666667</v>
      </c>
      <c r="U210" s="17"/>
      <c r="V210" s="18">
        <v>0.5901390969485687</v>
      </c>
      <c r="W210" s="18">
        <v>0.5749459385785517</v>
      </c>
      <c r="X210" s="18">
        <v>0.59021723909301527</v>
      </c>
      <c r="Y210" s="18">
        <v>0.58914991071432377</v>
      </c>
      <c r="Z210" s="18">
        <v>0.58994442614739762</v>
      </c>
      <c r="AA210" s="18">
        <v>0.58874959509153124</v>
      </c>
      <c r="AB210" s="18">
        <v>0.58991907764370843</v>
      </c>
      <c r="AC210" s="18">
        <v>0.59146040468564209</v>
      </c>
      <c r="AD210" s="18">
        <v>0.59383438182619086</v>
      </c>
      <c r="AE210" s="18">
        <v>0.59283443872516994</v>
      </c>
      <c r="AF210" s="18">
        <v>0.59400132318741383</v>
      </c>
      <c r="AG210" s="18">
        <v>0.5917797370336626</v>
      </c>
      <c r="AH210" s="17"/>
      <c r="AI210" s="13">
        <f t="shared" si="39"/>
        <v>2458912.9039523699</v>
      </c>
      <c r="AJ210" s="13">
        <f t="shared" si="40"/>
        <v>2395608.0774106323</v>
      </c>
      <c r="AK210" s="13">
        <f t="shared" si="41"/>
        <v>2459238.496220897</v>
      </c>
      <c r="AL210" s="13">
        <f t="shared" si="42"/>
        <v>2454791.2946430161</v>
      </c>
      <c r="AM210" s="13">
        <f t="shared" si="43"/>
        <v>2458101.7756141569</v>
      </c>
      <c r="AN210" s="13">
        <f t="shared" si="44"/>
        <v>2453123.3128813803</v>
      </c>
      <c r="AO210" s="13">
        <f t="shared" si="45"/>
        <v>2457996.1568487855</v>
      </c>
      <c r="AP210" s="13">
        <f t="shared" si="46"/>
        <v>2464418.3528568423</v>
      </c>
      <c r="AQ210" s="13">
        <f t="shared" si="47"/>
        <v>2474309.9242757955</v>
      </c>
      <c r="AR210" s="13">
        <f t="shared" si="48"/>
        <v>2470143.4946882082</v>
      </c>
      <c r="AS210" s="13">
        <f t="shared" si="49"/>
        <v>2475005.5132808913</v>
      </c>
      <c r="AT210" s="13">
        <f t="shared" si="50"/>
        <v>2465748.9043069277</v>
      </c>
    </row>
    <row r="211" spans="1:46" x14ac:dyDescent="0.3">
      <c r="A211" s="7" t="s">
        <v>281</v>
      </c>
      <c r="B211" s="7" t="s">
        <v>555</v>
      </c>
      <c r="C211" s="7">
        <v>1306</v>
      </c>
      <c r="D211" s="7" t="s">
        <v>253</v>
      </c>
      <c r="E211" s="7">
        <v>999</v>
      </c>
      <c r="F211" s="7" t="s">
        <v>253</v>
      </c>
      <c r="G211" s="7" t="s">
        <v>425</v>
      </c>
      <c r="H211" s="8" t="s">
        <v>291</v>
      </c>
      <c r="I211" s="15">
        <v>40000000</v>
      </c>
      <c r="J211" s="15">
        <v>41666666.666666664</v>
      </c>
      <c r="K211" s="15">
        <v>41666666.666666664</v>
      </c>
      <c r="L211" s="15">
        <v>41666666.666666664</v>
      </c>
      <c r="M211" s="15">
        <v>41666666.666666664</v>
      </c>
      <c r="N211" s="15">
        <v>41666666.666666664</v>
      </c>
      <c r="O211" s="15">
        <v>41666666.666666664</v>
      </c>
      <c r="P211" s="15">
        <v>41666666.666666664</v>
      </c>
      <c r="Q211" s="15">
        <v>41666666.666666664</v>
      </c>
      <c r="R211" s="15">
        <v>41666666.666666664</v>
      </c>
      <c r="S211" s="15">
        <v>41666666.666666664</v>
      </c>
      <c r="T211" s="15">
        <v>41666666.666666664</v>
      </c>
      <c r="U211" s="17"/>
      <c r="V211" s="18">
        <v>0.5901390969485687</v>
      </c>
      <c r="W211" s="18">
        <v>0.5749459385785517</v>
      </c>
      <c r="X211" s="18">
        <v>0.59021723909301527</v>
      </c>
      <c r="Y211" s="18">
        <v>0.58914991071432377</v>
      </c>
      <c r="Z211" s="18">
        <v>0.58994442614739762</v>
      </c>
      <c r="AA211" s="18">
        <v>0.58874959509153124</v>
      </c>
      <c r="AB211" s="18">
        <v>0.58991907764370843</v>
      </c>
      <c r="AC211" s="18">
        <v>0.59146040468564209</v>
      </c>
      <c r="AD211" s="18">
        <v>0.59383438182619086</v>
      </c>
      <c r="AE211" s="18">
        <v>0.59283443872516994</v>
      </c>
      <c r="AF211" s="18">
        <v>0.59400132318741383</v>
      </c>
      <c r="AG211" s="18">
        <v>0.5917797370336626</v>
      </c>
      <c r="AH211" s="17"/>
      <c r="AI211" s="13">
        <f t="shared" si="39"/>
        <v>23605563.877942748</v>
      </c>
      <c r="AJ211" s="13">
        <f t="shared" si="40"/>
        <v>23956080.77410632</v>
      </c>
      <c r="AK211" s="13">
        <f t="shared" si="41"/>
        <v>24592384.962208968</v>
      </c>
      <c r="AL211" s="13">
        <f t="shared" si="42"/>
        <v>24547912.946430154</v>
      </c>
      <c r="AM211" s="13">
        <f t="shared" si="43"/>
        <v>24581017.756141566</v>
      </c>
      <c r="AN211" s="13">
        <f t="shared" si="44"/>
        <v>24531233.128813799</v>
      </c>
      <c r="AO211" s="13">
        <f t="shared" si="45"/>
        <v>24579961.568487849</v>
      </c>
      <c r="AP211" s="13">
        <f t="shared" si="46"/>
        <v>24644183.528568421</v>
      </c>
      <c r="AQ211" s="13">
        <f t="shared" si="47"/>
        <v>24743099.24275795</v>
      </c>
      <c r="AR211" s="13">
        <f t="shared" si="48"/>
        <v>24701434.94688208</v>
      </c>
      <c r="AS211" s="13">
        <f t="shared" si="49"/>
        <v>24750055.132808909</v>
      </c>
      <c r="AT211" s="13">
        <f t="shared" si="50"/>
        <v>24657489.043069273</v>
      </c>
    </row>
    <row r="212" spans="1:46" x14ac:dyDescent="0.3">
      <c r="A212" s="7" t="s">
        <v>281</v>
      </c>
      <c r="B212" s="7" t="s">
        <v>555</v>
      </c>
      <c r="C212" s="7">
        <v>1306</v>
      </c>
      <c r="D212" s="6" t="s">
        <v>8</v>
      </c>
      <c r="E212" s="7">
        <v>924</v>
      </c>
      <c r="F212" s="7" t="s">
        <v>496</v>
      </c>
      <c r="G212" s="7" t="s">
        <v>426</v>
      </c>
      <c r="H212" s="8" t="s">
        <v>365</v>
      </c>
      <c r="I212" s="15">
        <v>6000000</v>
      </c>
      <c r="J212" s="15">
        <v>6000000</v>
      </c>
      <c r="K212" s="15">
        <v>6000000</v>
      </c>
      <c r="L212" s="15">
        <v>6000000</v>
      </c>
      <c r="M212" s="15">
        <v>6000000</v>
      </c>
      <c r="N212" s="15">
        <v>6000000</v>
      </c>
      <c r="O212" s="15">
        <v>6000000</v>
      </c>
      <c r="P212" s="15">
        <v>6000000</v>
      </c>
      <c r="Q212" s="15">
        <v>6000000</v>
      </c>
      <c r="R212" s="15">
        <v>6000000</v>
      </c>
      <c r="S212" s="15">
        <v>6000000</v>
      </c>
      <c r="T212" s="15">
        <v>6000000</v>
      </c>
      <c r="U212" s="17"/>
      <c r="V212" s="18">
        <v>0.5901390969485687</v>
      </c>
      <c r="W212" s="18">
        <v>0.5749459385785517</v>
      </c>
      <c r="X212" s="18">
        <v>0.59021723909301527</v>
      </c>
      <c r="Y212" s="18">
        <v>0.58914991071432377</v>
      </c>
      <c r="Z212" s="18">
        <v>0.58994442614739762</v>
      </c>
      <c r="AA212" s="18">
        <v>0.58874959509153124</v>
      </c>
      <c r="AB212" s="18">
        <v>0.58991907764370843</v>
      </c>
      <c r="AC212" s="18">
        <v>0.59146040468564209</v>
      </c>
      <c r="AD212" s="18">
        <v>0.59383438182619086</v>
      </c>
      <c r="AE212" s="18">
        <v>0.59283443872516994</v>
      </c>
      <c r="AF212" s="18">
        <v>0.59400132318741383</v>
      </c>
      <c r="AG212" s="18">
        <v>0.5917797370336626</v>
      </c>
      <c r="AH212" s="17"/>
      <c r="AI212" s="13">
        <f t="shared" si="39"/>
        <v>3540834.5816914123</v>
      </c>
      <c r="AJ212" s="13">
        <f t="shared" si="40"/>
        <v>3449675.6314713103</v>
      </c>
      <c r="AK212" s="13">
        <f t="shared" si="41"/>
        <v>3541303.4345580917</v>
      </c>
      <c r="AL212" s="13">
        <f t="shared" si="42"/>
        <v>3534899.4642859427</v>
      </c>
      <c r="AM212" s="13">
        <f t="shared" si="43"/>
        <v>3539666.5568843856</v>
      </c>
      <c r="AN212" s="13">
        <f t="shared" si="44"/>
        <v>3532497.5705491873</v>
      </c>
      <c r="AO212" s="13">
        <f t="shared" si="45"/>
        <v>3539514.4658622504</v>
      </c>
      <c r="AP212" s="13">
        <f t="shared" si="46"/>
        <v>3548762.4281138526</v>
      </c>
      <c r="AQ212" s="13">
        <f t="shared" si="47"/>
        <v>3563006.2909571454</v>
      </c>
      <c r="AR212" s="13">
        <f t="shared" si="48"/>
        <v>3557006.6323510199</v>
      </c>
      <c r="AS212" s="13">
        <f t="shared" si="49"/>
        <v>3564007.9391244831</v>
      </c>
      <c r="AT212" s="13">
        <f t="shared" si="50"/>
        <v>3550678.4222019757</v>
      </c>
    </row>
    <row r="213" spans="1:46" x14ac:dyDescent="0.3">
      <c r="A213" s="7" t="s">
        <v>281</v>
      </c>
      <c r="B213" s="7" t="s">
        <v>555</v>
      </c>
      <c r="C213" s="7">
        <v>1306</v>
      </c>
      <c r="D213" s="6" t="s">
        <v>8</v>
      </c>
      <c r="E213" s="7">
        <v>924</v>
      </c>
      <c r="F213" s="7" t="s">
        <v>497</v>
      </c>
      <c r="G213" s="7" t="s">
        <v>426</v>
      </c>
      <c r="H213" s="8" t="s">
        <v>366</v>
      </c>
      <c r="I213" s="15">
        <v>12000000</v>
      </c>
      <c r="J213" s="15">
        <v>12000000</v>
      </c>
      <c r="K213" s="15">
        <v>12000000</v>
      </c>
      <c r="L213" s="15">
        <v>12000000</v>
      </c>
      <c r="M213" s="15">
        <v>12000000</v>
      </c>
      <c r="N213" s="15">
        <v>12000000</v>
      </c>
      <c r="O213" s="15">
        <v>12000000</v>
      </c>
      <c r="P213" s="15">
        <v>12000000</v>
      </c>
      <c r="Q213" s="15">
        <v>12000000</v>
      </c>
      <c r="R213" s="15">
        <v>12000000</v>
      </c>
      <c r="S213" s="15">
        <v>12000000</v>
      </c>
      <c r="T213" s="15">
        <v>12000000</v>
      </c>
      <c r="U213" s="17"/>
      <c r="V213" s="18">
        <v>0.5901390969485687</v>
      </c>
      <c r="W213" s="18">
        <v>0.5749459385785517</v>
      </c>
      <c r="X213" s="18">
        <v>0.59021723909301527</v>
      </c>
      <c r="Y213" s="18">
        <v>0.58914991071432377</v>
      </c>
      <c r="Z213" s="18">
        <v>0.58994442614739762</v>
      </c>
      <c r="AA213" s="18">
        <v>0.58874959509153124</v>
      </c>
      <c r="AB213" s="18">
        <v>0.58991907764370843</v>
      </c>
      <c r="AC213" s="18">
        <v>0.59146040468564209</v>
      </c>
      <c r="AD213" s="18">
        <v>0.59383438182619086</v>
      </c>
      <c r="AE213" s="18">
        <v>0.59283443872516994</v>
      </c>
      <c r="AF213" s="18">
        <v>0.59400132318741383</v>
      </c>
      <c r="AG213" s="18">
        <v>0.5917797370336626</v>
      </c>
      <c r="AH213" s="17"/>
      <c r="AI213" s="13">
        <f t="shared" si="39"/>
        <v>7081669.1633828245</v>
      </c>
      <c r="AJ213" s="13">
        <f t="shared" si="40"/>
        <v>6899351.2629426206</v>
      </c>
      <c r="AK213" s="13">
        <f t="shared" si="41"/>
        <v>7082606.8691161834</v>
      </c>
      <c r="AL213" s="13">
        <f t="shared" si="42"/>
        <v>7069798.9285718855</v>
      </c>
      <c r="AM213" s="13">
        <f t="shared" si="43"/>
        <v>7079333.1137687713</v>
      </c>
      <c r="AN213" s="13">
        <f t="shared" si="44"/>
        <v>7064995.1410983745</v>
      </c>
      <c r="AO213" s="13">
        <f t="shared" si="45"/>
        <v>7079028.9317245008</v>
      </c>
      <c r="AP213" s="13">
        <f t="shared" si="46"/>
        <v>7097524.8562277053</v>
      </c>
      <c r="AQ213" s="13">
        <f t="shared" si="47"/>
        <v>7126012.5819142908</v>
      </c>
      <c r="AR213" s="13">
        <f t="shared" si="48"/>
        <v>7114013.2647020398</v>
      </c>
      <c r="AS213" s="13">
        <f t="shared" si="49"/>
        <v>7128015.8782489663</v>
      </c>
      <c r="AT213" s="13">
        <f t="shared" si="50"/>
        <v>7101356.8444039514</v>
      </c>
    </row>
    <row r="214" spans="1:46" x14ac:dyDescent="0.3">
      <c r="A214" s="7" t="s">
        <v>281</v>
      </c>
      <c r="B214" s="7" t="s">
        <v>555</v>
      </c>
      <c r="C214" s="7">
        <v>1306</v>
      </c>
      <c r="D214" s="6" t="s">
        <v>8</v>
      </c>
      <c r="E214" s="7">
        <v>926</v>
      </c>
      <c r="F214" s="7" t="s">
        <v>498</v>
      </c>
      <c r="G214" s="7" t="s">
        <v>426</v>
      </c>
      <c r="H214" s="8" t="s">
        <v>367</v>
      </c>
      <c r="I214" s="15">
        <v>10000000</v>
      </c>
      <c r="J214" s="15">
        <v>10000000</v>
      </c>
      <c r="K214" s="15">
        <v>10000000</v>
      </c>
      <c r="L214" s="15">
        <v>10000000</v>
      </c>
      <c r="M214" s="15">
        <v>10000000</v>
      </c>
      <c r="N214" s="15">
        <v>10000000</v>
      </c>
      <c r="O214" s="15">
        <v>10000000</v>
      </c>
      <c r="P214" s="15">
        <v>10000000</v>
      </c>
      <c r="Q214" s="15">
        <v>10000000</v>
      </c>
      <c r="R214" s="15">
        <v>10000000</v>
      </c>
      <c r="S214" s="15">
        <v>10000000</v>
      </c>
      <c r="T214" s="15">
        <v>10000000</v>
      </c>
      <c r="U214" s="17"/>
      <c r="V214" s="18">
        <v>0.5901390969485687</v>
      </c>
      <c r="W214" s="18">
        <v>0.5749459385785517</v>
      </c>
      <c r="X214" s="18">
        <v>0.59021723909301527</v>
      </c>
      <c r="Y214" s="18">
        <v>0.58914991071432377</v>
      </c>
      <c r="Z214" s="18">
        <v>0.58994442614739762</v>
      </c>
      <c r="AA214" s="18">
        <v>0.58874959509153124</v>
      </c>
      <c r="AB214" s="18">
        <v>0.58991907764370843</v>
      </c>
      <c r="AC214" s="18">
        <v>0.59146040468564209</v>
      </c>
      <c r="AD214" s="18">
        <v>0.59383438182619086</v>
      </c>
      <c r="AE214" s="18">
        <v>0.59283443872516994</v>
      </c>
      <c r="AF214" s="18">
        <v>0.59400132318741383</v>
      </c>
      <c r="AG214" s="18">
        <v>0.5917797370336626</v>
      </c>
      <c r="AH214" s="17"/>
      <c r="AI214" s="13">
        <f t="shared" si="39"/>
        <v>5901390.9694856871</v>
      </c>
      <c r="AJ214" s="13">
        <f t="shared" si="40"/>
        <v>5749459.3857855173</v>
      </c>
      <c r="AK214" s="13">
        <f t="shared" si="41"/>
        <v>5902172.3909301525</v>
      </c>
      <c r="AL214" s="13">
        <f t="shared" si="42"/>
        <v>5891499.1071432373</v>
      </c>
      <c r="AM214" s="13">
        <f t="shared" si="43"/>
        <v>5899444.2614739761</v>
      </c>
      <c r="AN214" s="13">
        <f t="shared" si="44"/>
        <v>5887495.9509153124</v>
      </c>
      <c r="AO214" s="13">
        <f t="shared" si="45"/>
        <v>5899190.7764370842</v>
      </c>
      <c r="AP214" s="13">
        <f t="shared" si="46"/>
        <v>5914604.046856421</v>
      </c>
      <c r="AQ214" s="13">
        <f t="shared" si="47"/>
        <v>5938343.8182619084</v>
      </c>
      <c r="AR214" s="13">
        <f t="shared" si="48"/>
        <v>5928344.3872516993</v>
      </c>
      <c r="AS214" s="13">
        <f t="shared" si="49"/>
        <v>5940013.2318741381</v>
      </c>
      <c r="AT214" s="13">
        <f t="shared" si="50"/>
        <v>5917797.3703366257</v>
      </c>
    </row>
    <row r="215" spans="1:46" x14ac:dyDescent="0.3">
      <c r="A215" s="7" t="s">
        <v>281</v>
      </c>
      <c r="B215" s="7" t="s">
        <v>555</v>
      </c>
      <c r="C215" s="7">
        <v>1306</v>
      </c>
      <c r="D215" s="6" t="s">
        <v>8</v>
      </c>
      <c r="E215" s="7">
        <v>926</v>
      </c>
      <c r="F215" s="7" t="s">
        <v>499</v>
      </c>
      <c r="G215" s="7" t="s">
        <v>426</v>
      </c>
      <c r="H215" s="8" t="s">
        <v>368</v>
      </c>
      <c r="I215" s="15">
        <v>8000000</v>
      </c>
      <c r="J215" s="15">
        <v>8000000</v>
      </c>
      <c r="K215" s="15">
        <v>8000000</v>
      </c>
      <c r="L215" s="15">
        <v>8000000</v>
      </c>
      <c r="M215" s="15">
        <v>8000000</v>
      </c>
      <c r="N215" s="15">
        <v>8000000</v>
      </c>
      <c r="O215" s="15">
        <v>8000000</v>
      </c>
      <c r="P215" s="15">
        <v>8000000</v>
      </c>
      <c r="Q215" s="15">
        <v>8000000</v>
      </c>
      <c r="R215" s="15">
        <v>8000000</v>
      </c>
      <c r="S215" s="15">
        <v>8000000</v>
      </c>
      <c r="T215" s="15">
        <v>8000000</v>
      </c>
      <c r="U215" s="17"/>
      <c r="V215" s="18">
        <v>0.5901390969485687</v>
      </c>
      <c r="W215" s="18">
        <v>0.5749459385785517</v>
      </c>
      <c r="X215" s="18">
        <v>0.59021723909301527</v>
      </c>
      <c r="Y215" s="18">
        <v>0.58914991071432377</v>
      </c>
      <c r="Z215" s="18">
        <v>0.58994442614739762</v>
      </c>
      <c r="AA215" s="18">
        <v>0.58874959509153124</v>
      </c>
      <c r="AB215" s="18">
        <v>0.58991907764370843</v>
      </c>
      <c r="AC215" s="18">
        <v>0.59146040468564209</v>
      </c>
      <c r="AD215" s="18">
        <v>0.59383438182619086</v>
      </c>
      <c r="AE215" s="18">
        <v>0.59283443872516994</v>
      </c>
      <c r="AF215" s="18">
        <v>0.59400132318741383</v>
      </c>
      <c r="AG215" s="18">
        <v>0.5917797370336626</v>
      </c>
      <c r="AH215" s="17"/>
      <c r="AI215" s="13">
        <f t="shared" si="39"/>
        <v>4721112.7755885497</v>
      </c>
      <c r="AJ215" s="13">
        <f t="shared" si="40"/>
        <v>4599567.508628414</v>
      </c>
      <c r="AK215" s="13">
        <f t="shared" si="41"/>
        <v>4721737.9127441226</v>
      </c>
      <c r="AL215" s="13">
        <f t="shared" si="42"/>
        <v>4713199.28571459</v>
      </c>
      <c r="AM215" s="13">
        <f t="shared" si="43"/>
        <v>4719555.4091791809</v>
      </c>
      <c r="AN215" s="13">
        <f t="shared" si="44"/>
        <v>4709996.7607322503</v>
      </c>
      <c r="AO215" s="13">
        <f t="shared" si="45"/>
        <v>4719352.6211496675</v>
      </c>
      <c r="AP215" s="13">
        <f t="shared" si="46"/>
        <v>4731683.2374851368</v>
      </c>
      <c r="AQ215" s="13">
        <f t="shared" si="47"/>
        <v>4750675.0546095269</v>
      </c>
      <c r="AR215" s="13">
        <f t="shared" si="48"/>
        <v>4742675.5098013598</v>
      </c>
      <c r="AS215" s="13">
        <f t="shared" si="49"/>
        <v>4752010.5854993109</v>
      </c>
      <c r="AT215" s="13">
        <f t="shared" si="50"/>
        <v>4734237.896269301</v>
      </c>
    </row>
    <row r="216" spans="1:46" x14ac:dyDescent="0.3">
      <c r="A216" s="7" t="s">
        <v>281</v>
      </c>
      <c r="B216" s="7" t="s">
        <v>555</v>
      </c>
      <c r="C216" s="7">
        <v>1306</v>
      </c>
      <c r="D216" s="6" t="s">
        <v>8</v>
      </c>
      <c r="E216" s="7">
        <v>905</v>
      </c>
      <c r="F216" s="7" t="s">
        <v>500</v>
      </c>
      <c r="G216" s="7" t="s">
        <v>426</v>
      </c>
      <c r="H216" s="8" t="s">
        <v>369</v>
      </c>
      <c r="I216" s="15">
        <v>2000000</v>
      </c>
      <c r="J216" s="15">
        <v>2000000</v>
      </c>
      <c r="K216" s="15">
        <v>2000000</v>
      </c>
      <c r="L216" s="15">
        <v>2000000</v>
      </c>
      <c r="M216" s="15">
        <v>2000000</v>
      </c>
      <c r="N216" s="15">
        <v>2000000</v>
      </c>
      <c r="O216" s="15">
        <v>2000000</v>
      </c>
      <c r="P216" s="15">
        <v>2000000</v>
      </c>
      <c r="Q216" s="15">
        <v>2000000</v>
      </c>
      <c r="R216" s="15">
        <v>2000000</v>
      </c>
      <c r="S216" s="15">
        <v>2000000</v>
      </c>
      <c r="T216" s="15">
        <v>2000000</v>
      </c>
      <c r="U216" s="17"/>
      <c r="V216" s="18">
        <v>0.5901390969485687</v>
      </c>
      <c r="W216" s="18">
        <v>0.5749459385785517</v>
      </c>
      <c r="X216" s="18">
        <v>0.59021723909301527</v>
      </c>
      <c r="Y216" s="18">
        <v>0.58914991071432377</v>
      </c>
      <c r="Z216" s="18">
        <v>0.58994442614739762</v>
      </c>
      <c r="AA216" s="18">
        <v>0.58874959509153124</v>
      </c>
      <c r="AB216" s="18">
        <v>0.58991907764370843</v>
      </c>
      <c r="AC216" s="18">
        <v>0.59146040468564209</v>
      </c>
      <c r="AD216" s="18">
        <v>0.59383438182619086</v>
      </c>
      <c r="AE216" s="18">
        <v>0.59283443872516994</v>
      </c>
      <c r="AF216" s="18">
        <v>0.59400132318741383</v>
      </c>
      <c r="AG216" s="18">
        <v>0.5917797370336626</v>
      </c>
      <c r="AH216" s="17"/>
      <c r="AI216" s="13">
        <f t="shared" si="39"/>
        <v>1180278.1938971374</v>
      </c>
      <c r="AJ216" s="13">
        <f t="shared" si="40"/>
        <v>1149891.8771571035</v>
      </c>
      <c r="AK216" s="13">
        <f t="shared" si="41"/>
        <v>1180434.4781860306</v>
      </c>
      <c r="AL216" s="13">
        <f t="shared" si="42"/>
        <v>1178299.8214286475</v>
      </c>
      <c r="AM216" s="13">
        <f t="shared" si="43"/>
        <v>1179888.8522947952</v>
      </c>
      <c r="AN216" s="13">
        <f t="shared" si="44"/>
        <v>1177499.1901830626</v>
      </c>
      <c r="AO216" s="13">
        <f t="shared" si="45"/>
        <v>1179838.1552874169</v>
      </c>
      <c r="AP216" s="13">
        <f t="shared" si="46"/>
        <v>1182920.8093712842</v>
      </c>
      <c r="AQ216" s="13">
        <f t="shared" si="47"/>
        <v>1187668.7636523817</v>
      </c>
      <c r="AR216" s="13">
        <f t="shared" si="48"/>
        <v>1185668.87745034</v>
      </c>
      <c r="AS216" s="13">
        <f t="shared" si="49"/>
        <v>1188002.6463748277</v>
      </c>
      <c r="AT216" s="13">
        <f t="shared" si="50"/>
        <v>1183559.4740673252</v>
      </c>
    </row>
    <row r="217" spans="1:46" x14ac:dyDescent="0.3">
      <c r="A217" s="7" t="s">
        <v>281</v>
      </c>
      <c r="B217" s="7" t="s">
        <v>555</v>
      </c>
      <c r="C217" s="7">
        <v>1306</v>
      </c>
      <c r="D217" s="6" t="s">
        <v>8</v>
      </c>
      <c r="E217" s="7">
        <v>925</v>
      </c>
      <c r="F217" s="7" t="s">
        <v>501</v>
      </c>
      <c r="G217" s="7" t="s">
        <v>426</v>
      </c>
      <c r="H217" s="8" t="s">
        <v>370</v>
      </c>
      <c r="I217" s="15">
        <v>8000000</v>
      </c>
      <c r="J217" s="15">
        <v>8000000</v>
      </c>
      <c r="K217" s="15">
        <v>8000000</v>
      </c>
      <c r="L217" s="15">
        <v>8000000</v>
      </c>
      <c r="M217" s="15">
        <v>8000000</v>
      </c>
      <c r="N217" s="15">
        <v>8000000</v>
      </c>
      <c r="O217" s="15">
        <v>8000000</v>
      </c>
      <c r="P217" s="15">
        <v>8000000</v>
      </c>
      <c r="Q217" s="15">
        <v>8000000</v>
      </c>
      <c r="R217" s="15">
        <v>8000000</v>
      </c>
      <c r="S217" s="15">
        <v>8000000</v>
      </c>
      <c r="T217" s="15">
        <v>8000000</v>
      </c>
      <c r="U217" s="17"/>
      <c r="V217" s="18">
        <v>0.5901390969485687</v>
      </c>
      <c r="W217" s="18">
        <v>0.5749459385785517</v>
      </c>
      <c r="X217" s="18">
        <v>0.59021723909301527</v>
      </c>
      <c r="Y217" s="18">
        <v>0.58914991071432377</v>
      </c>
      <c r="Z217" s="18">
        <v>0.58994442614739762</v>
      </c>
      <c r="AA217" s="18">
        <v>0.58874959509153124</v>
      </c>
      <c r="AB217" s="18">
        <v>0.58991907764370843</v>
      </c>
      <c r="AC217" s="18">
        <v>0.59146040468564209</v>
      </c>
      <c r="AD217" s="18">
        <v>0.59383438182619086</v>
      </c>
      <c r="AE217" s="18">
        <v>0.59283443872516994</v>
      </c>
      <c r="AF217" s="18">
        <v>0.59400132318741383</v>
      </c>
      <c r="AG217" s="18">
        <v>0.5917797370336626</v>
      </c>
      <c r="AH217" s="17"/>
      <c r="AI217" s="13">
        <f t="shared" si="39"/>
        <v>4721112.7755885497</v>
      </c>
      <c r="AJ217" s="13">
        <f t="shared" si="40"/>
        <v>4599567.508628414</v>
      </c>
      <c r="AK217" s="13">
        <f t="shared" si="41"/>
        <v>4721737.9127441226</v>
      </c>
      <c r="AL217" s="13">
        <f t="shared" si="42"/>
        <v>4713199.28571459</v>
      </c>
      <c r="AM217" s="13">
        <f t="shared" si="43"/>
        <v>4719555.4091791809</v>
      </c>
      <c r="AN217" s="13">
        <f t="shared" si="44"/>
        <v>4709996.7607322503</v>
      </c>
      <c r="AO217" s="13">
        <f t="shared" si="45"/>
        <v>4719352.6211496675</v>
      </c>
      <c r="AP217" s="13">
        <f t="shared" si="46"/>
        <v>4731683.2374851368</v>
      </c>
      <c r="AQ217" s="13">
        <f t="shared" si="47"/>
        <v>4750675.0546095269</v>
      </c>
      <c r="AR217" s="13">
        <f t="shared" si="48"/>
        <v>4742675.5098013598</v>
      </c>
      <c r="AS217" s="13">
        <f t="shared" si="49"/>
        <v>4752010.5854993109</v>
      </c>
      <c r="AT217" s="13">
        <f t="shared" si="50"/>
        <v>4734237.896269301</v>
      </c>
    </row>
    <row r="218" spans="1:46" x14ac:dyDescent="0.3">
      <c r="A218" s="7" t="s">
        <v>281</v>
      </c>
      <c r="B218" s="7" t="s">
        <v>555</v>
      </c>
      <c r="C218" s="7">
        <v>1306</v>
      </c>
      <c r="D218" s="6" t="s">
        <v>8</v>
      </c>
      <c r="E218" s="7">
        <v>925</v>
      </c>
      <c r="F218" s="7" t="s">
        <v>502</v>
      </c>
      <c r="G218" s="7" t="s">
        <v>426</v>
      </c>
      <c r="H218" s="8" t="s">
        <v>371</v>
      </c>
      <c r="I218" s="15">
        <v>4000000</v>
      </c>
      <c r="J218" s="15">
        <v>4000000</v>
      </c>
      <c r="K218" s="15">
        <v>4000000</v>
      </c>
      <c r="L218" s="15">
        <v>4000000</v>
      </c>
      <c r="M218" s="15">
        <v>4000000</v>
      </c>
      <c r="N218" s="15">
        <v>4000000</v>
      </c>
      <c r="O218" s="15">
        <v>4000000</v>
      </c>
      <c r="P218" s="15">
        <v>4000000</v>
      </c>
      <c r="Q218" s="15">
        <v>4000000</v>
      </c>
      <c r="R218" s="15">
        <v>4000000</v>
      </c>
      <c r="S218" s="15">
        <v>4000000</v>
      </c>
      <c r="T218" s="15">
        <v>4000000</v>
      </c>
      <c r="U218" s="17"/>
      <c r="V218" s="18">
        <v>0.5901390969485687</v>
      </c>
      <c r="W218" s="18">
        <v>0.5749459385785517</v>
      </c>
      <c r="X218" s="18">
        <v>0.59021723909301527</v>
      </c>
      <c r="Y218" s="18">
        <v>0.58914991071432377</v>
      </c>
      <c r="Z218" s="18">
        <v>0.58994442614739762</v>
      </c>
      <c r="AA218" s="18">
        <v>0.58874959509153124</v>
      </c>
      <c r="AB218" s="18">
        <v>0.58991907764370843</v>
      </c>
      <c r="AC218" s="18">
        <v>0.59146040468564209</v>
      </c>
      <c r="AD218" s="18">
        <v>0.59383438182619086</v>
      </c>
      <c r="AE218" s="18">
        <v>0.59283443872516994</v>
      </c>
      <c r="AF218" s="18">
        <v>0.59400132318741383</v>
      </c>
      <c r="AG218" s="18">
        <v>0.5917797370336626</v>
      </c>
      <c r="AH218" s="17"/>
      <c r="AI218" s="13">
        <f t="shared" si="39"/>
        <v>2360556.3877942748</v>
      </c>
      <c r="AJ218" s="13">
        <f t="shared" si="40"/>
        <v>2299783.754314207</v>
      </c>
      <c r="AK218" s="13">
        <f t="shared" si="41"/>
        <v>2360868.9563720613</v>
      </c>
      <c r="AL218" s="13">
        <f t="shared" si="42"/>
        <v>2356599.642857295</v>
      </c>
      <c r="AM218" s="13">
        <f t="shared" si="43"/>
        <v>2359777.7045895904</v>
      </c>
      <c r="AN218" s="13">
        <f t="shared" si="44"/>
        <v>2354998.3803661251</v>
      </c>
      <c r="AO218" s="13">
        <f t="shared" si="45"/>
        <v>2359676.3105748338</v>
      </c>
      <c r="AP218" s="13">
        <f t="shared" si="46"/>
        <v>2365841.6187425684</v>
      </c>
      <c r="AQ218" s="13">
        <f t="shared" si="47"/>
        <v>2375337.5273047634</v>
      </c>
      <c r="AR218" s="13">
        <f t="shared" si="48"/>
        <v>2371337.7549006799</v>
      </c>
      <c r="AS218" s="13">
        <f t="shared" si="49"/>
        <v>2376005.2927496554</v>
      </c>
      <c r="AT218" s="13">
        <f t="shared" si="50"/>
        <v>2367118.9481346505</v>
      </c>
    </row>
    <row r="219" spans="1:46" x14ac:dyDescent="0.3">
      <c r="A219" s="7" t="s">
        <v>281</v>
      </c>
      <c r="B219" s="7" t="s">
        <v>555</v>
      </c>
      <c r="C219" s="7">
        <v>1306</v>
      </c>
      <c r="D219" s="6" t="s">
        <v>8</v>
      </c>
      <c r="E219" s="7">
        <v>924</v>
      </c>
      <c r="F219" s="7" t="s">
        <v>503</v>
      </c>
      <c r="G219" s="7" t="s">
        <v>426</v>
      </c>
      <c r="H219" s="8" t="s">
        <v>372</v>
      </c>
      <c r="I219" s="15">
        <v>5000000</v>
      </c>
      <c r="J219" s="15">
        <v>5000000</v>
      </c>
      <c r="K219" s="15">
        <v>5000000</v>
      </c>
      <c r="L219" s="15">
        <v>5000000</v>
      </c>
      <c r="M219" s="15">
        <v>5000000</v>
      </c>
      <c r="N219" s="15">
        <v>5000000</v>
      </c>
      <c r="O219" s="15">
        <v>5000000</v>
      </c>
      <c r="P219" s="15">
        <v>5000000</v>
      </c>
      <c r="Q219" s="15">
        <v>5000000</v>
      </c>
      <c r="R219" s="15">
        <v>5000000</v>
      </c>
      <c r="S219" s="15">
        <v>5000000</v>
      </c>
      <c r="T219" s="15">
        <v>5000000</v>
      </c>
      <c r="U219" s="17"/>
      <c r="V219" s="18">
        <v>0.5901390969485687</v>
      </c>
      <c r="W219" s="18">
        <v>0.5749459385785517</v>
      </c>
      <c r="X219" s="18">
        <v>0.59021723909301527</v>
      </c>
      <c r="Y219" s="18">
        <v>0.58914991071432377</v>
      </c>
      <c r="Z219" s="18">
        <v>0.58994442614739762</v>
      </c>
      <c r="AA219" s="18">
        <v>0.58874959509153124</v>
      </c>
      <c r="AB219" s="18">
        <v>0.58991907764370843</v>
      </c>
      <c r="AC219" s="18">
        <v>0.59146040468564209</v>
      </c>
      <c r="AD219" s="18">
        <v>0.59383438182619086</v>
      </c>
      <c r="AE219" s="18">
        <v>0.59283443872516994</v>
      </c>
      <c r="AF219" s="18">
        <v>0.59400132318741383</v>
      </c>
      <c r="AG219" s="18">
        <v>0.5917797370336626</v>
      </c>
      <c r="AH219" s="17"/>
      <c r="AI219" s="13">
        <f t="shared" si="39"/>
        <v>2950695.4847428435</v>
      </c>
      <c r="AJ219" s="13">
        <f t="shared" si="40"/>
        <v>2874729.6928927586</v>
      </c>
      <c r="AK219" s="13">
        <f t="shared" si="41"/>
        <v>2951086.1954650762</v>
      </c>
      <c r="AL219" s="13">
        <f t="shared" si="42"/>
        <v>2945749.5535716186</v>
      </c>
      <c r="AM219" s="13">
        <f t="shared" si="43"/>
        <v>2949722.130736988</v>
      </c>
      <c r="AN219" s="13">
        <f t="shared" si="44"/>
        <v>2943747.9754576562</v>
      </c>
      <c r="AO219" s="13">
        <f t="shared" si="45"/>
        <v>2949595.3882185421</v>
      </c>
      <c r="AP219" s="13">
        <f t="shared" si="46"/>
        <v>2957302.0234282105</v>
      </c>
      <c r="AQ219" s="13">
        <f t="shared" si="47"/>
        <v>2969171.9091309542</v>
      </c>
      <c r="AR219" s="13">
        <f t="shared" si="48"/>
        <v>2964172.1936258497</v>
      </c>
      <c r="AS219" s="13">
        <f t="shared" si="49"/>
        <v>2970006.6159370691</v>
      </c>
      <c r="AT219" s="13">
        <f t="shared" si="50"/>
        <v>2958898.6851683129</v>
      </c>
    </row>
    <row r="220" spans="1:46" x14ac:dyDescent="0.3">
      <c r="A220" s="7" t="s">
        <v>281</v>
      </c>
      <c r="B220" s="7" t="s">
        <v>555</v>
      </c>
      <c r="C220" s="7">
        <v>1306</v>
      </c>
      <c r="D220" s="6" t="s">
        <v>8</v>
      </c>
      <c r="E220" s="7">
        <v>926</v>
      </c>
      <c r="F220" s="7" t="s">
        <v>504</v>
      </c>
      <c r="G220" s="7" t="s">
        <v>426</v>
      </c>
      <c r="H220" s="8" t="s">
        <v>373</v>
      </c>
      <c r="I220" s="15">
        <v>2000000</v>
      </c>
      <c r="J220" s="15">
        <v>2000000</v>
      </c>
      <c r="K220" s="15">
        <v>2000000</v>
      </c>
      <c r="L220" s="15">
        <v>2000000</v>
      </c>
      <c r="M220" s="15">
        <v>2000000</v>
      </c>
      <c r="N220" s="15">
        <v>2000000</v>
      </c>
      <c r="O220" s="15">
        <v>2000000</v>
      </c>
      <c r="P220" s="15">
        <v>2000000</v>
      </c>
      <c r="Q220" s="15">
        <v>2000000</v>
      </c>
      <c r="R220" s="15">
        <v>2000000</v>
      </c>
      <c r="S220" s="15">
        <v>2000000</v>
      </c>
      <c r="T220" s="15">
        <v>2000000</v>
      </c>
      <c r="U220" s="17"/>
      <c r="V220" s="18">
        <v>0.5901390969485687</v>
      </c>
      <c r="W220" s="18">
        <v>0.5749459385785517</v>
      </c>
      <c r="X220" s="18">
        <v>0.59021723909301527</v>
      </c>
      <c r="Y220" s="18">
        <v>0.58914991071432377</v>
      </c>
      <c r="Z220" s="18">
        <v>0.58994442614739762</v>
      </c>
      <c r="AA220" s="18">
        <v>0.58874959509153124</v>
      </c>
      <c r="AB220" s="18">
        <v>0.58991907764370843</v>
      </c>
      <c r="AC220" s="18">
        <v>0.59146040468564209</v>
      </c>
      <c r="AD220" s="18">
        <v>0.59383438182619086</v>
      </c>
      <c r="AE220" s="18">
        <v>0.59283443872516994</v>
      </c>
      <c r="AF220" s="18">
        <v>0.59400132318741383</v>
      </c>
      <c r="AG220" s="18">
        <v>0.5917797370336626</v>
      </c>
      <c r="AH220" s="17"/>
      <c r="AI220" s="13">
        <f t="shared" si="39"/>
        <v>1180278.1938971374</v>
      </c>
      <c r="AJ220" s="13">
        <f t="shared" si="40"/>
        <v>1149891.8771571035</v>
      </c>
      <c r="AK220" s="13">
        <f t="shared" si="41"/>
        <v>1180434.4781860306</v>
      </c>
      <c r="AL220" s="13">
        <f t="shared" si="42"/>
        <v>1178299.8214286475</v>
      </c>
      <c r="AM220" s="13">
        <f t="shared" si="43"/>
        <v>1179888.8522947952</v>
      </c>
      <c r="AN220" s="13">
        <f t="shared" si="44"/>
        <v>1177499.1901830626</v>
      </c>
      <c r="AO220" s="13">
        <f t="shared" si="45"/>
        <v>1179838.1552874169</v>
      </c>
      <c r="AP220" s="13">
        <f t="shared" si="46"/>
        <v>1182920.8093712842</v>
      </c>
      <c r="AQ220" s="13">
        <f t="shared" si="47"/>
        <v>1187668.7636523817</v>
      </c>
      <c r="AR220" s="13">
        <f t="shared" si="48"/>
        <v>1185668.87745034</v>
      </c>
      <c r="AS220" s="13">
        <f t="shared" si="49"/>
        <v>1188002.6463748277</v>
      </c>
      <c r="AT220" s="13">
        <f t="shared" si="50"/>
        <v>1183559.4740673252</v>
      </c>
    </row>
    <row r="221" spans="1:46" x14ac:dyDescent="0.3">
      <c r="A221" s="7" t="s">
        <v>281</v>
      </c>
      <c r="B221" s="7" t="s">
        <v>555</v>
      </c>
      <c r="C221" s="7">
        <v>1306</v>
      </c>
      <c r="D221" s="6" t="s">
        <v>8</v>
      </c>
      <c r="E221" s="7">
        <v>926</v>
      </c>
      <c r="F221" s="7" t="s">
        <v>505</v>
      </c>
      <c r="G221" s="7" t="s">
        <v>426</v>
      </c>
      <c r="H221" s="8" t="s">
        <v>374</v>
      </c>
      <c r="I221" s="15">
        <v>5000000</v>
      </c>
      <c r="J221" s="15">
        <v>5000000</v>
      </c>
      <c r="K221" s="15">
        <v>5000000</v>
      </c>
      <c r="L221" s="15">
        <v>5000000</v>
      </c>
      <c r="M221" s="15">
        <v>5000000</v>
      </c>
      <c r="N221" s="15">
        <v>5000000</v>
      </c>
      <c r="O221" s="15">
        <v>5000000</v>
      </c>
      <c r="P221" s="15">
        <v>5000000</v>
      </c>
      <c r="Q221" s="15">
        <v>5000000</v>
      </c>
      <c r="R221" s="15">
        <v>5000000</v>
      </c>
      <c r="S221" s="15">
        <v>5000000</v>
      </c>
      <c r="T221" s="15">
        <v>5000000</v>
      </c>
      <c r="U221" s="17"/>
      <c r="V221" s="18">
        <v>0.5901390969485687</v>
      </c>
      <c r="W221" s="18">
        <v>0.5749459385785517</v>
      </c>
      <c r="X221" s="18">
        <v>0.59021723909301527</v>
      </c>
      <c r="Y221" s="18">
        <v>0.58914991071432377</v>
      </c>
      <c r="Z221" s="18">
        <v>0.58994442614739762</v>
      </c>
      <c r="AA221" s="18">
        <v>0.58874959509153124</v>
      </c>
      <c r="AB221" s="18">
        <v>0.58991907764370843</v>
      </c>
      <c r="AC221" s="18">
        <v>0.59146040468564209</v>
      </c>
      <c r="AD221" s="18">
        <v>0.59383438182619086</v>
      </c>
      <c r="AE221" s="18">
        <v>0.59283443872516994</v>
      </c>
      <c r="AF221" s="18">
        <v>0.59400132318741383</v>
      </c>
      <c r="AG221" s="18">
        <v>0.5917797370336626</v>
      </c>
      <c r="AH221" s="17"/>
      <c r="AI221" s="13">
        <f t="shared" si="39"/>
        <v>2950695.4847428435</v>
      </c>
      <c r="AJ221" s="13">
        <f t="shared" si="40"/>
        <v>2874729.6928927586</v>
      </c>
      <c r="AK221" s="13">
        <f t="shared" si="41"/>
        <v>2951086.1954650762</v>
      </c>
      <c r="AL221" s="13">
        <f t="shared" si="42"/>
        <v>2945749.5535716186</v>
      </c>
      <c r="AM221" s="13">
        <f t="shared" si="43"/>
        <v>2949722.130736988</v>
      </c>
      <c r="AN221" s="13">
        <f t="shared" si="44"/>
        <v>2943747.9754576562</v>
      </c>
      <c r="AO221" s="13">
        <f t="shared" si="45"/>
        <v>2949595.3882185421</v>
      </c>
      <c r="AP221" s="13">
        <f t="shared" si="46"/>
        <v>2957302.0234282105</v>
      </c>
      <c r="AQ221" s="13">
        <f t="shared" si="47"/>
        <v>2969171.9091309542</v>
      </c>
      <c r="AR221" s="13">
        <f t="shared" si="48"/>
        <v>2964172.1936258497</v>
      </c>
      <c r="AS221" s="13">
        <f t="shared" si="49"/>
        <v>2970006.6159370691</v>
      </c>
      <c r="AT221" s="13">
        <f t="shared" si="50"/>
        <v>2958898.6851683129</v>
      </c>
    </row>
    <row r="222" spans="1:46" x14ac:dyDescent="0.3">
      <c r="A222" s="7" t="s">
        <v>281</v>
      </c>
      <c r="B222" s="7" t="s">
        <v>555</v>
      </c>
      <c r="C222" s="7">
        <v>1306</v>
      </c>
      <c r="D222" s="6" t="s">
        <v>8</v>
      </c>
      <c r="E222" s="7">
        <v>925</v>
      </c>
      <c r="F222" s="7" t="s">
        <v>506</v>
      </c>
      <c r="G222" s="7" t="s">
        <v>426</v>
      </c>
      <c r="H222" s="8" t="s">
        <v>375</v>
      </c>
      <c r="I222" s="15">
        <v>1000000</v>
      </c>
      <c r="J222" s="15">
        <v>1000000</v>
      </c>
      <c r="K222" s="15">
        <v>1000000</v>
      </c>
      <c r="L222" s="15">
        <v>1000000</v>
      </c>
      <c r="M222" s="15">
        <v>1000000</v>
      </c>
      <c r="N222" s="15">
        <v>1000000</v>
      </c>
      <c r="O222" s="15">
        <v>1000000</v>
      </c>
      <c r="P222" s="15">
        <v>1000000</v>
      </c>
      <c r="Q222" s="15">
        <v>1000000</v>
      </c>
      <c r="R222" s="15">
        <v>1000000</v>
      </c>
      <c r="S222" s="15">
        <v>1000000</v>
      </c>
      <c r="T222" s="15">
        <v>1000000</v>
      </c>
      <c r="U222" s="17"/>
      <c r="V222" s="18">
        <v>0.5901390969485687</v>
      </c>
      <c r="W222" s="18">
        <v>0.5749459385785517</v>
      </c>
      <c r="X222" s="18">
        <v>0.59021723909301527</v>
      </c>
      <c r="Y222" s="18">
        <v>0.58914991071432377</v>
      </c>
      <c r="Z222" s="18">
        <v>0.58994442614739762</v>
      </c>
      <c r="AA222" s="18">
        <v>0.58874959509153124</v>
      </c>
      <c r="AB222" s="18">
        <v>0.58991907764370843</v>
      </c>
      <c r="AC222" s="18">
        <v>0.59146040468564209</v>
      </c>
      <c r="AD222" s="18">
        <v>0.59383438182619086</v>
      </c>
      <c r="AE222" s="18">
        <v>0.59283443872516994</v>
      </c>
      <c r="AF222" s="18">
        <v>0.59400132318741383</v>
      </c>
      <c r="AG222" s="18">
        <v>0.5917797370336626</v>
      </c>
      <c r="AH222" s="17"/>
      <c r="AI222" s="13">
        <f t="shared" si="39"/>
        <v>590139.09694856871</v>
      </c>
      <c r="AJ222" s="13">
        <f t="shared" si="40"/>
        <v>574945.93857855175</v>
      </c>
      <c r="AK222" s="13">
        <f t="shared" si="41"/>
        <v>590217.23909301532</v>
      </c>
      <c r="AL222" s="13">
        <f t="shared" si="42"/>
        <v>589149.91071432375</v>
      </c>
      <c r="AM222" s="13">
        <f t="shared" si="43"/>
        <v>589944.42614739761</v>
      </c>
      <c r="AN222" s="13">
        <f t="shared" si="44"/>
        <v>588749.59509153129</v>
      </c>
      <c r="AO222" s="13">
        <f t="shared" si="45"/>
        <v>589919.07764370844</v>
      </c>
      <c r="AP222" s="13">
        <f t="shared" si="46"/>
        <v>591460.4046856421</v>
      </c>
      <c r="AQ222" s="13">
        <f t="shared" si="47"/>
        <v>593834.38182619086</v>
      </c>
      <c r="AR222" s="13">
        <f t="shared" si="48"/>
        <v>592834.43872516998</v>
      </c>
      <c r="AS222" s="13">
        <f t="shared" si="49"/>
        <v>594001.32318741386</v>
      </c>
      <c r="AT222" s="13">
        <f t="shared" si="50"/>
        <v>591779.73703366262</v>
      </c>
    </row>
    <row r="223" spans="1:46" x14ac:dyDescent="0.3">
      <c r="A223" s="7" t="s">
        <v>281</v>
      </c>
      <c r="B223" s="7" t="s">
        <v>555</v>
      </c>
      <c r="C223" s="7">
        <v>1306</v>
      </c>
      <c r="D223" s="6" t="s">
        <v>8</v>
      </c>
      <c r="E223" s="7">
        <v>925</v>
      </c>
      <c r="F223" s="7" t="s">
        <v>507</v>
      </c>
      <c r="G223" s="7" t="s">
        <v>426</v>
      </c>
      <c r="H223" s="8" t="s">
        <v>376</v>
      </c>
      <c r="I223" s="15">
        <v>1000000</v>
      </c>
      <c r="J223" s="15">
        <v>1000000</v>
      </c>
      <c r="K223" s="15">
        <v>1000000</v>
      </c>
      <c r="L223" s="15">
        <v>1000000</v>
      </c>
      <c r="M223" s="15">
        <v>1000000</v>
      </c>
      <c r="N223" s="15">
        <v>1000000</v>
      </c>
      <c r="O223" s="15">
        <v>1000000</v>
      </c>
      <c r="P223" s="15">
        <v>1000000</v>
      </c>
      <c r="Q223" s="15">
        <v>1000000</v>
      </c>
      <c r="R223" s="15">
        <v>1000000</v>
      </c>
      <c r="S223" s="15">
        <v>1000000</v>
      </c>
      <c r="T223" s="15">
        <v>1000000</v>
      </c>
      <c r="U223" s="17"/>
      <c r="V223" s="18">
        <v>0.5901390969485687</v>
      </c>
      <c r="W223" s="18">
        <v>0.5749459385785517</v>
      </c>
      <c r="X223" s="18">
        <v>0.59021723909301527</v>
      </c>
      <c r="Y223" s="18">
        <v>0.58914991071432377</v>
      </c>
      <c r="Z223" s="18">
        <v>0.58994442614739762</v>
      </c>
      <c r="AA223" s="18">
        <v>0.58874959509153124</v>
      </c>
      <c r="AB223" s="18">
        <v>0.58991907764370843</v>
      </c>
      <c r="AC223" s="18">
        <v>0.59146040468564209</v>
      </c>
      <c r="AD223" s="18">
        <v>0.59383438182619086</v>
      </c>
      <c r="AE223" s="18">
        <v>0.59283443872516994</v>
      </c>
      <c r="AF223" s="18">
        <v>0.59400132318741383</v>
      </c>
      <c r="AG223" s="18">
        <v>0.5917797370336626</v>
      </c>
      <c r="AH223" s="17"/>
      <c r="AI223" s="13">
        <f t="shared" si="39"/>
        <v>590139.09694856871</v>
      </c>
      <c r="AJ223" s="13">
        <f t="shared" si="40"/>
        <v>574945.93857855175</v>
      </c>
      <c r="AK223" s="13">
        <f t="shared" si="41"/>
        <v>590217.23909301532</v>
      </c>
      <c r="AL223" s="13">
        <f t="shared" si="42"/>
        <v>589149.91071432375</v>
      </c>
      <c r="AM223" s="13">
        <f t="shared" si="43"/>
        <v>589944.42614739761</v>
      </c>
      <c r="AN223" s="13">
        <f t="shared" si="44"/>
        <v>588749.59509153129</v>
      </c>
      <c r="AO223" s="13">
        <f t="shared" si="45"/>
        <v>589919.07764370844</v>
      </c>
      <c r="AP223" s="13">
        <f t="shared" si="46"/>
        <v>591460.4046856421</v>
      </c>
      <c r="AQ223" s="13">
        <f t="shared" si="47"/>
        <v>593834.38182619086</v>
      </c>
      <c r="AR223" s="13">
        <f t="shared" si="48"/>
        <v>592834.43872516998</v>
      </c>
      <c r="AS223" s="13">
        <f t="shared" si="49"/>
        <v>594001.32318741386</v>
      </c>
      <c r="AT223" s="13">
        <f t="shared" si="50"/>
        <v>591779.73703366262</v>
      </c>
    </row>
    <row r="224" spans="1:46" x14ac:dyDescent="0.3">
      <c r="A224" s="7" t="s">
        <v>281</v>
      </c>
      <c r="B224" s="7" t="s">
        <v>555</v>
      </c>
      <c r="C224" s="7">
        <v>1306</v>
      </c>
      <c r="D224" s="6" t="s">
        <v>8</v>
      </c>
      <c r="E224" s="7">
        <v>924</v>
      </c>
      <c r="F224" s="7" t="s">
        <v>508</v>
      </c>
      <c r="G224" s="7" t="s">
        <v>426</v>
      </c>
      <c r="H224" s="8" t="s">
        <v>377</v>
      </c>
      <c r="I224" s="15">
        <v>6000000</v>
      </c>
      <c r="J224" s="15">
        <v>6000000</v>
      </c>
      <c r="K224" s="15">
        <v>6000000</v>
      </c>
      <c r="L224" s="15">
        <v>6000000</v>
      </c>
      <c r="M224" s="15">
        <v>6000000</v>
      </c>
      <c r="N224" s="15">
        <v>6000000</v>
      </c>
      <c r="O224" s="15">
        <v>6000000</v>
      </c>
      <c r="P224" s="15">
        <v>6000000</v>
      </c>
      <c r="Q224" s="15">
        <v>6000000</v>
      </c>
      <c r="R224" s="15">
        <v>6000000</v>
      </c>
      <c r="S224" s="15">
        <v>6000000</v>
      </c>
      <c r="T224" s="15">
        <v>6000000</v>
      </c>
      <c r="U224" s="17"/>
      <c r="V224" s="18">
        <v>0.5901390969485687</v>
      </c>
      <c r="W224" s="18">
        <v>0.5749459385785517</v>
      </c>
      <c r="X224" s="18">
        <v>0.59021723909301527</v>
      </c>
      <c r="Y224" s="18">
        <v>0.58914991071432377</v>
      </c>
      <c r="Z224" s="18">
        <v>0.58994442614739762</v>
      </c>
      <c r="AA224" s="18">
        <v>0.58874959509153124</v>
      </c>
      <c r="AB224" s="18">
        <v>0.58991907764370843</v>
      </c>
      <c r="AC224" s="18">
        <v>0.59146040468564209</v>
      </c>
      <c r="AD224" s="18">
        <v>0.59383438182619086</v>
      </c>
      <c r="AE224" s="18">
        <v>0.59283443872516994</v>
      </c>
      <c r="AF224" s="18">
        <v>0.59400132318741383</v>
      </c>
      <c r="AG224" s="18">
        <v>0.5917797370336626</v>
      </c>
      <c r="AH224" s="17"/>
      <c r="AI224" s="13">
        <f t="shared" si="39"/>
        <v>3540834.5816914123</v>
      </c>
      <c r="AJ224" s="13">
        <f t="shared" si="40"/>
        <v>3449675.6314713103</v>
      </c>
      <c r="AK224" s="13">
        <f t="shared" si="41"/>
        <v>3541303.4345580917</v>
      </c>
      <c r="AL224" s="13">
        <f t="shared" si="42"/>
        <v>3534899.4642859427</v>
      </c>
      <c r="AM224" s="13">
        <f t="shared" si="43"/>
        <v>3539666.5568843856</v>
      </c>
      <c r="AN224" s="13">
        <f t="shared" si="44"/>
        <v>3532497.5705491873</v>
      </c>
      <c r="AO224" s="13">
        <f t="shared" si="45"/>
        <v>3539514.4658622504</v>
      </c>
      <c r="AP224" s="13">
        <f t="shared" si="46"/>
        <v>3548762.4281138526</v>
      </c>
      <c r="AQ224" s="13">
        <f t="shared" si="47"/>
        <v>3563006.2909571454</v>
      </c>
      <c r="AR224" s="13">
        <f t="shared" si="48"/>
        <v>3557006.6323510199</v>
      </c>
      <c r="AS224" s="13">
        <f t="shared" si="49"/>
        <v>3564007.9391244831</v>
      </c>
      <c r="AT224" s="13">
        <f t="shared" si="50"/>
        <v>3550678.4222019757</v>
      </c>
    </row>
    <row r="225" spans="1:46" x14ac:dyDescent="0.3">
      <c r="A225" s="7" t="s">
        <v>281</v>
      </c>
      <c r="B225" s="7" t="s">
        <v>555</v>
      </c>
      <c r="C225" s="7">
        <v>1306</v>
      </c>
      <c r="D225" s="6" t="s">
        <v>8</v>
      </c>
      <c r="E225" s="7">
        <v>905</v>
      </c>
      <c r="F225" s="7" t="s">
        <v>509</v>
      </c>
      <c r="G225" s="7" t="s">
        <v>426</v>
      </c>
      <c r="H225" s="8" t="s">
        <v>378</v>
      </c>
      <c r="I225" s="15">
        <v>1000000</v>
      </c>
      <c r="J225" s="15">
        <v>1000000</v>
      </c>
      <c r="K225" s="15">
        <v>1000000</v>
      </c>
      <c r="L225" s="15">
        <v>1000000</v>
      </c>
      <c r="M225" s="15">
        <v>1000000</v>
      </c>
      <c r="N225" s="15">
        <v>1000000</v>
      </c>
      <c r="O225" s="15">
        <v>1000000</v>
      </c>
      <c r="P225" s="15">
        <v>1000000</v>
      </c>
      <c r="Q225" s="15">
        <v>1000000</v>
      </c>
      <c r="R225" s="15">
        <v>1000000</v>
      </c>
      <c r="S225" s="15">
        <v>1000000</v>
      </c>
      <c r="T225" s="15">
        <v>1000000</v>
      </c>
      <c r="U225" s="17"/>
      <c r="V225" s="18">
        <v>0.5901390969485687</v>
      </c>
      <c r="W225" s="18">
        <v>0.5749459385785517</v>
      </c>
      <c r="X225" s="18">
        <v>0.59021723909301527</v>
      </c>
      <c r="Y225" s="18">
        <v>0.58914991071432377</v>
      </c>
      <c r="Z225" s="18">
        <v>0.58994442614739762</v>
      </c>
      <c r="AA225" s="18">
        <v>0.58874959509153124</v>
      </c>
      <c r="AB225" s="18">
        <v>0.58991907764370843</v>
      </c>
      <c r="AC225" s="18">
        <v>0.59146040468564209</v>
      </c>
      <c r="AD225" s="18">
        <v>0.59383438182619086</v>
      </c>
      <c r="AE225" s="18">
        <v>0.59283443872516994</v>
      </c>
      <c r="AF225" s="18">
        <v>0.59400132318741383</v>
      </c>
      <c r="AG225" s="18">
        <v>0.5917797370336626</v>
      </c>
      <c r="AH225" s="17"/>
      <c r="AI225" s="13">
        <f t="shared" si="39"/>
        <v>590139.09694856871</v>
      </c>
      <c r="AJ225" s="13">
        <f t="shared" si="40"/>
        <v>574945.93857855175</v>
      </c>
      <c r="AK225" s="13">
        <f t="shared" si="41"/>
        <v>590217.23909301532</v>
      </c>
      <c r="AL225" s="13">
        <f t="shared" si="42"/>
        <v>589149.91071432375</v>
      </c>
      <c r="AM225" s="13">
        <f t="shared" si="43"/>
        <v>589944.42614739761</v>
      </c>
      <c r="AN225" s="13">
        <f t="shared" si="44"/>
        <v>588749.59509153129</v>
      </c>
      <c r="AO225" s="13">
        <f t="shared" si="45"/>
        <v>589919.07764370844</v>
      </c>
      <c r="AP225" s="13">
        <f t="shared" si="46"/>
        <v>591460.4046856421</v>
      </c>
      <c r="AQ225" s="13">
        <f t="shared" si="47"/>
        <v>593834.38182619086</v>
      </c>
      <c r="AR225" s="13">
        <f t="shared" si="48"/>
        <v>592834.43872516998</v>
      </c>
      <c r="AS225" s="13">
        <f t="shared" si="49"/>
        <v>594001.32318741386</v>
      </c>
      <c r="AT225" s="13">
        <f t="shared" si="50"/>
        <v>591779.73703366262</v>
      </c>
    </row>
    <row r="226" spans="1:46" x14ac:dyDescent="0.3">
      <c r="A226" s="7" t="s">
        <v>281</v>
      </c>
      <c r="B226" s="7" t="s">
        <v>555</v>
      </c>
      <c r="C226" s="7">
        <v>1306</v>
      </c>
      <c r="D226" s="6" t="s">
        <v>8</v>
      </c>
      <c r="E226" s="7">
        <v>926</v>
      </c>
      <c r="F226" s="7" t="s">
        <v>510</v>
      </c>
      <c r="G226" s="7" t="s">
        <v>426</v>
      </c>
      <c r="H226" s="8" t="s">
        <v>379</v>
      </c>
      <c r="I226" s="15">
        <v>3000000</v>
      </c>
      <c r="J226" s="15">
        <v>3000000</v>
      </c>
      <c r="K226" s="15">
        <v>3000000</v>
      </c>
      <c r="L226" s="15">
        <v>3000000</v>
      </c>
      <c r="M226" s="15">
        <v>3000000</v>
      </c>
      <c r="N226" s="15">
        <v>3000000</v>
      </c>
      <c r="O226" s="15">
        <v>3000000</v>
      </c>
      <c r="P226" s="15">
        <v>3000000</v>
      </c>
      <c r="Q226" s="15">
        <v>3000000</v>
      </c>
      <c r="R226" s="15">
        <v>3000000</v>
      </c>
      <c r="S226" s="15">
        <v>3000000</v>
      </c>
      <c r="T226" s="15">
        <v>3000000</v>
      </c>
      <c r="U226" s="17"/>
      <c r="V226" s="18">
        <v>0.5901390969485687</v>
      </c>
      <c r="W226" s="18">
        <v>0.5749459385785517</v>
      </c>
      <c r="X226" s="18">
        <v>0.59021723909301527</v>
      </c>
      <c r="Y226" s="18">
        <v>0.58914991071432377</v>
      </c>
      <c r="Z226" s="18">
        <v>0.58994442614739762</v>
      </c>
      <c r="AA226" s="18">
        <v>0.58874959509153124</v>
      </c>
      <c r="AB226" s="18">
        <v>0.58991907764370843</v>
      </c>
      <c r="AC226" s="18">
        <v>0.59146040468564209</v>
      </c>
      <c r="AD226" s="18">
        <v>0.59383438182619086</v>
      </c>
      <c r="AE226" s="18">
        <v>0.59283443872516994</v>
      </c>
      <c r="AF226" s="18">
        <v>0.59400132318741383</v>
      </c>
      <c r="AG226" s="18">
        <v>0.5917797370336626</v>
      </c>
      <c r="AH226" s="17"/>
      <c r="AI226" s="13">
        <f t="shared" si="39"/>
        <v>1770417.2908457061</v>
      </c>
      <c r="AJ226" s="13">
        <f t="shared" si="40"/>
        <v>1724837.8157356551</v>
      </c>
      <c r="AK226" s="13">
        <f t="shared" si="41"/>
        <v>1770651.7172790458</v>
      </c>
      <c r="AL226" s="13">
        <f t="shared" si="42"/>
        <v>1767449.7321429714</v>
      </c>
      <c r="AM226" s="13">
        <f t="shared" si="43"/>
        <v>1769833.2784421928</v>
      </c>
      <c r="AN226" s="13">
        <f t="shared" si="44"/>
        <v>1766248.7852745936</v>
      </c>
      <c r="AO226" s="13">
        <f t="shared" si="45"/>
        <v>1769757.2329311252</v>
      </c>
      <c r="AP226" s="13">
        <f t="shared" si="46"/>
        <v>1774381.2140569263</v>
      </c>
      <c r="AQ226" s="13">
        <f t="shared" si="47"/>
        <v>1781503.1454785727</v>
      </c>
      <c r="AR226" s="13">
        <f t="shared" si="48"/>
        <v>1778503.3161755099</v>
      </c>
      <c r="AS226" s="13">
        <f t="shared" si="49"/>
        <v>1782003.9695622416</v>
      </c>
      <c r="AT226" s="13">
        <f t="shared" si="50"/>
        <v>1775339.2111009879</v>
      </c>
    </row>
    <row r="227" spans="1:46" x14ac:dyDescent="0.3">
      <c r="A227" s="7" t="s">
        <v>281</v>
      </c>
      <c r="B227" s="7" t="s">
        <v>555</v>
      </c>
      <c r="C227" s="7">
        <v>1306</v>
      </c>
      <c r="D227" s="6" t="s">
        <v>8</v>
      </c>
      <c r="E227" s="7">
        <v>925</v>
      </c>
      <c r="F227" s="7" t="s">
        <v>511</v>
      </c>
      <c r="G227" s="7" t="s">
        <v>426</v>
      </c>
      <c r="H227" s="8" t="s">
        <v>380</v>
      </c>
      <c r="I227" s="15">
        <v>1000000</v>
      </c>
      <c r="J227" s="15">
        <v>1000000</v>
      </c>
      <c r="K227" s="15">
        <v>1000000</v>
      </c>
      <c r="L227" s="15">
        <v>1000000</v>
      </c>
      <c r="M227" s="15">
        <v>1000000</v>
      </c>
      <c r="N227" s="15">
        <v>1000000</v>
      </c>
      <c r="O227" s="15">
        <v>1000000</v>
      </c>
      <c r="P227" s="15">
        <v>1000000</v>
      </c>
      <c r="Q227" s="15">
        <v>1000000</v>
      </c>
      <c r="R227" s="15">
        <v>1000000</v>
      </c>
      <c r="S227" s="15">
        <v>1000000</v>
      </c>
      <c r="T227" s="15">
        <v>1000000</v>
      </c>
      <c r="U227" s="17"/>
      <c r="V227" s="18">
        <v>0.5901390969485687</v>
      </c>
      <c r="W227" s="18">
        <v>0.5749459385785517</v>
      </c>
      <c r="X227" s="18">
        <v>0.59021723909301527</v>
      </c>
      <c r="Y227" s="18">
        <v>0.58914991071432377</v>
      </c>
      <c r="Z227" s="18">
        <v>0.58994442614739762</v>
      </c>
      <c r="AA227" s="18">
        <v>0.58874959509153124</v>
      </c>
      <c r="AB227" s="18">
        <v>0.58991907764370843</v>
      </c>
      <c r="AC227" s="18">
        <v>0.59146040468564209</v>
      </c>
      <c r="AD227" s="18">
        <v>0.59383438182619086</v>
      </c>
      <c r="AE227" s="18">
        <v>0.59283443872516994</v>
      </c>
      <c r="AF227" s="18">
        <v>0.59400132318741383</v>
      </c>
      <c r="AG227" s="18">
        <v>0.5917797370336626</v>
      </c>
      <c r="AH227" s="17"/>
      <c r="AI227" s="13">
        <f t="shared" si="39"/>
        <v>590139.09694856871</v>
      </c>
      <c r="AJ227" s="13">
        <f t="shared" si="40"/>
        <v>574945.93857855175</v>
      </c>
      <c r="AK227" s="13">
        <f t="shared" si="41"/>
        <v>590217.23909301532</v>
      </c>
      <c r="AL227" s="13">
        <f t="shared" si="42"/>
        <v>589149.91071432375</v>
      </c>
      <c r="AM227" s="13">
        <f t="shared" si="43"/>
        <v>589944.42614739761</v>
      </c>
      <c r="AN227" s="13">
        <f t="shared" si="44"/>
        <v>588749.59509153129</v>
      </c>
      <c r="AO227" s="13">
        <f t="shared" si="45"/>
        <v>589919.07764370844</v>
      </c>
      <c r="AP227" s="13">
        <f t="shared" si="46"/>
        <v>591460.4046856421</v>
      </c>
      <c r="AQ227" s="13">
        <f t="shared" si="47"/>
        <v>593834.38182619086</v>
      </c>
      <c r="AR227" s="13">
        <f t="shared" si="48"/>
        <v>592834.43872516998</v>
      </c>
      <c r="AS227" s="13">
        <f t="shared" si="49"/>
        <v>594001.32318741386</v>
      </c>
      <c r="AT227" s="13">
        <f t="shared" si="50"/>
        <v>591779.73703366262</v>
      </c>
    </row>
    <row r="228" spans="1:46" x14ac:dyDescent="0.3">
      <c r="A228" s="7" t="s">
        <v>281</v>
      </c>
      <c r="B228" s="7" t="s">
        <v>555</v>
      </c>
      <c r="C228" s="7">
        <v>1306</v>
      </c>
      <c r="D228" s="6" t="s">
        <v>8</v>
      </c>
      <c r="E228" s="7">
        <v>924</v>
      </c>
      <c r="F228" s="7" t="s">
        <v>512</v>
      </c>
      <c r="G228" s="7" t="s">
        <v>426</v>
      </c>
      <c r="H228" s="8" t="s">
        <v>381</v>
      </c>
      <c r="I228" s="15">
        <v>1000000</v>
      </c>
      <c r="J228" s="15">
        <v>1000000</v>
      </c>
      <c r="K228" s="15">
        <v>1000000</v>
      </c>
      <c r="L228" s="15">
        <v>1000000</v>
      </c>
      <c r="M228" s="15">
        <v>1000000</v>
      </c>
      <c r="N228" s="15">
        <v>1000000</v>
      </c>
      <c r="O228" s="15">
        <v>1000000</v>
      </c>
      <c r="P228" s="15">
        <v>1000000</v>
      </c>
      <c r="Q228" s="15">
        <v>1000000</v>
      </c>
      <c r="R228" s="15">
        <v>1000000</v>
      </c>
      <c r="S228" s="15">
        <v>1000000</v>
      </c>
      <c r="T228" s="15">
        <v>1000000</v>
      </c>
      <c r="U228" s="17"/>
      <c r="V228" s="18">
        <v>0.5901390969485687</v>
      </c>
      <c r="W228" s="18">
        <v>0.5749459385785517</v>
      </c>
      <c r="X228" s="18">
        <v>0.59021723909301527</v>
      </c>
      <c r="Y228" s="18">
        <v>0.58914991071432377</v>
      </c>
      <c r="Z228" s="18">
        <v>0.58994442614739762</v>
      </c>
      <c r="AA228" s="18">
        <v>0.58874959509153124</v>
      </c>
      <c r="AB228" s="18">
        <v>0.58991907764370843</v>
      </c>
      <c r="AC228" s="18">
        <v>0.59146040468564209</v>
      </c>
      <c r="AD228" s="18">
        <v>0.59383438182619086</v>
      </c>
      <c r="AE228" s="18">
        <v>0.59283443872516994</v>
      </c>
      <c r="AF228" s="18">
        <v>0.59400132318741383</v>
      </c>
      <c r="AG228" s="18">
        <v>0.5917797370336626</v>
      </c>
      <c r="AH228" s="17"/>
      <c r="AI228" s="13">
        <f t="shared" si="39"/>
        <v>590139.09694856871</v>
      </c>
      <c r="AJ228" s="13">
        <f t="shared" si="40"/>
        <v>574945.93857855175</v>
      </c>
      <c r="AK228" s="13">
        <f t="shared" si="41"/>
        <v>590217.23909301532</v>
      </c>
      <c r="AL228" s="13">
        <f t="shared" si="42"/>
        <v>589149.91071432375</v>
      </c>
      <c r="AM228" s="13">
        <f t="shared" si="43"/>
        <v>589944.42614739761</v>
      </c>
      <c r="AN228" s="13">
        <f t="shared" si="44"/>
        <v>588749.59509153129</v>
      </c>
      <c r="AO228" s="13">
        <f t="shared" si="45"/>
        <v>589919.07764370844</v>
      </c>
      <c r="AP228" s="13">
        <f t="shared" si="46"/>
        <v>591460.4046856421</v>
      </c>
      <c r="AQ228" s="13">
        <f t="shared" si="47"/>
        <v>593834.38182619086</v>
      </c>
      <c r="AR228" s="13">
        <f t="shared" si="48"/>
        <v>592834.43872516998</v>
      </c>
      <c r="AS228" s="13">
        <f t="shared" si="49"/>
        <v>594001.32318741386</v>
      </c>
      <c r="AT228" s="13">
        <f t="shared" si="50"/>
        <v>591779.73703366262</v>
      </c>
    </row>
    <row r="229" spans="1:46" x14ac:dyDescent="0.3">
      <c r="A229" s="7" t="s">
        <v>281</v>
      </c>
      <c r="B229" s="7" t="s">
        <v>555</v>
      </c>
      <c r="C229" s="7">
        <v>1306</v>
      </c>
      <c r="D229" s="6" t="s">
        <v>8</v>
      </c>
      <c r="E229" s="7">
        <v>925</v>
      </c>
      <c r="F229" s="7" t="s">
        <v>513</v>
      </c>
      <c r="G229" s="7" t="s">
        <v>426</v>
      </c>
      <c r="H229" s="8" t="s">
        <v>382</v>
      </c>
      <c r="I229" s="15">
        <v>7000000</v>
      </c>
      <c r="J229" s="15">
        <v>7000000</v>
      </c>
      <c r="K229" s="15">
        <v>7000000</v>
      </c>
      <c r="L229" s="15">
        <v>7000000</v>
      </c>
      <c r="M229" s="15">
        <v>7000000</v>
      </c>
      <c r="N229" s="15">
        <v>7000000</v>
      </c>
      <c r="O229" s="15">
        <v>7000000</v>
      </c>
      <c r="P229" s="15">
        <v>7000000</v>
      </c>
      <c r="Q229" s="15">
        <v>7000000</v>
      </c>
      <c r="R229" s="15">
        <v>7000000</v>
      </c>
      <c r="S229" s="15">
        <v>7000000</v>
      </c>
      <c r="T229" s="15">
        <v>7000000</v>
      </c>
      <c r="U229" s="17"/>
      <c r="V229" s="18">
        <v>0.5901390969485687</v>
      </c>
      <c r="W229" s="18">
        <v>0.5749459385785517</v>
      </c>
      <c r="X229" s="18">
        <v>0.59021723909301527</v>
      </c>
      <c r="Y229" s="18">
        <v>0.58914991071432377</v>
      </c>
      <c r="Z229" s="18">
        <v>0.58994442614739762</v>
      </c>
      <c r="AA229" s="18">
        <v>0.58874959509153124</v>
      </c>
      <c r="AB229" s="18">
        <v>0.58991907764370843</v>
      </c>
      <c r="AC229" s="18">
        <v>0.59146040468564209</v>
      </c>
      <c r="AD229" s="18">
        <v>0.59383438182619086</v>
      </c>
      <c r="AE229" s="18">
        <v>0.59283443872516994</v>
      </c>
      <c r="AF229" s="18">
        <v>0.59400132318741383</v>
      </c>
      <c r="AG229" s="18">
        <v>0.5917797370336626</v>
      </c>
      <c r="AH229" s="17"/>
      <c r="AI229" s="13">
        <f t="shared" si="39"/>
        <v>4130973.678639981</v>
      </c>
      <c r="AJ229" s="13">
        <f t="shared" si="40"/>
        <v>4024621.5700498619</v>
      </c>
      <c r="AK229" s="13">
        <f t="shared" si="41"/>
        <v>4131520.6736511067</v>
      </c>
      <c r="AL229" s="13">
        <f t="shared" si="42"/>
        <v>4124049.3750002664</v>
      </c>
      <c r="AM229" s="13">
        <f t="shared" si="43"/>
        <v>4129610.9830317833</v>
      </c>
      <c r="AN229" s="13">
        <f t="shared" si="44"/>
        <v>4121247.1656407188</v>
      </c>
      <c r="AO229" s="13">
        <f t="shared" si="45"/>
        <v>4129433.5435059592</v>
      </c>
      <c r="AP229" s="13">
        <f t="shared" si="46"/>
        <v>4140222.8327994947</v>
      </c>
      <c r="AQ229" s="13">
        <f t="shared" si="47"/>
        <v>4156840.6727833361</v>
      </c>
      <c r="AR229" s="13">
        <f t="shared" si="48"/>
        <v>4149841.0710761896</v>
      </c>
      <c r="AS229" s="13">
        <f t="shared" si="49"/>
        <v>4158009.2623118968</v>
      </c>
      <c r="AT229" s="13">
        <f t="shared" si="50"/>
        <v>4142458.1592356381</v>
      </c>
    </row>
    <row r="230" spans="1:46" x14ac:dyDescent="0.3">
      <c r="A230" s="7" t="s">
        <v>281</v>
      </c>
      <c r="B230" s="7" t="s">
        <v>555</v>
      </c>
      <c r="C230" s="7">
        <v>1306</v>
      </c>
      <c r="D230" s="6" t="s">
        <v>8</v>
      </c>
      <c r="E230" s="7">
        <v>905</v>
      </c>
      <c r="F230" s="7" t="s">
        <v>514</v>
      </c>
      <c r="G230" s="7" t="s">
        <v>426</v>
      </c>
      <c r="H230" s="8" t="s">
        <v>383</v>
      </c>
      <c r="I230" s="15">
        <v>1000000</v>
      </c>
      <c r="J230" s="15">
        <v>1000000</v>
      </c>
      <c r="K230" s="15">
        <v>1000000</v>
      </c>
      <c r="L230" s="15">
        <v>1000000</v>
      </c>
      <c r="M230" s="15">
        <v>1000000</v>
      </c>
      <c r="N230" s="15">
        <v>1000000</v>
      </c>
      <c r="O230" s="15">
        <v>1000000</v>
      </c>
      <c r="P230" s="15">
        <v>1000000</v>
      </c>
      <c r="Q230" s="15">
        <v>1000000</v>
      </c>
      <c r="R230" s="15">
        <v>1000000</v>
      </c>
      <c r="S230" s="15">
        <v>1000000</v>
      </c>
      <c r="T230" s="15">
        <v>1000000</v>
      </c>
      <c r="U230" s="17"/>
      <c r="V230" s="18">
        <v>0.5901390969485687</v>
      </c>
      <c r="W230" s="18">
        <v>0.5749459385785517</v>
      </c>
      <c r="X230" s="18">
        <v>0.59021723909301527</v>
      </c>
      <c r="Y230" s="18">
        <v>0.58914991071432377</v>
      </c>
      <c r="Z230" s="18">
        <v>0.58994442614739762</v>
      </c>
      <c r="AA230" s="18">
        <v>0.58874959509153124</v>
      </c>
      <c r="AB230" s="18">
        <v>0.58991907764370843</v>
      </c>
      <c r="AC230" s="18">
        <v>0.59146040468564209</v>
      </c>
      <c r="AD230" s="18">
        <v>0.59383438182619086</v>
      </c>
      <c r="AE230" s="18">
        <v>0.59283443872516994</v>
      </c>
      <c r="AF230" s="18">
        <v>0.59400132318741383</v>
      </c>
      <c r="AG230" s="18">
        <v>0.5917797370336626</v>
      </c>
      <c r="AH230" s="17"/>
      <c r="AI230" s="13">
        <f t="shared" si="39"/>
        <v>590139.09694856871</v>
      </c>
      <c r="AJ230" s="13">
        <f t="shared" si="40"/>
        <v>574945.93857855175</v>
      </c>
      <c r="AK230" s="13">
        <f t="shared" si="41"/>
        <v>590217.23909301532</v>
      </c>
      <c r="AL230" s="13">
        <f t="shared" si="42"/>
        <v>589149.91071432375</v>
      </c>
      <c r="AM230" s="13">
        <f t="shared" si="43"/>
        <v>589944.42614739761</v>
      </c>
      <c r="AN230" s="13">
        <f t="shared" si="44"/>
        <v>588749.59509153129</v>
      </c>
      <c r="AO230" s="13">
        <f t="shared" si="45"/>
        <v>589919.07764370844</v>
      </c>
      <c r="AP230" s="13">
        <f t="shared" si="46"/>
        <v>591460.4046856421</v>
      </c>
      <c r="AQ230" s="13">
        <f t="shared" si="47"/>
        <v>593834.38182619086</v>
      </c>
      <c r="AR230" s="13">
        <f t="shared" si="48"/>
        <v>592834.43872516998</v>
      </c>
      <c r="AS230" s="13">
        <f t="shared" si="49"/>
        <v>594001.32318741386</v>
      </c>
      <c r="AT230" s="13">
        <f t="shared" si="50"/>
        <v>591779.73703366262</v>
      </c>
    </row>
    <row r="231" spans="1:46" x14ac:dyDescent="0.3">
      <c r="A231" s="7" t="s">
        <v>281</v>
      </c>
      <c r="B231" s="7" t="s">
        <v>555</v>
      </c>
      <c r="C231" s="7">
        <v>1306</v>
      </c>
      <c r="D231" s="6" t="s">
        <v>8</v>
      </c>
      <c r="E231" s="7">
        <v>924</v>
      </c>
      <c r="F231" s="7" t="s">
        <v>515</v>
      </c>
      <c r="G231" s="7" t="s">
        <v>426</v>
      </c>
      <c r="H231" s="8" t="s">
        <v>384</v>
      </c>
      <c r="I231" s="15">
        <v>2000000</v>
      </c>
      <c r="J231" s="15">
        <v>2000000</v>
      </c>
      <c r="K231" s="15">
        <v>2000000</v>
      </c>
      <c r="L231" s="15">
        <v>2000000</v>
      </c>
      <c r="M231" s="15">
        <v>2000000</v>
      </c>
      <c r="N231" s="15">
        <v>2000000</v>
      </c>
      <c r="O231" s="15">
        <v>2000000</v>
      </c>
      <c r="P231" s="15">
        <v>2000000</v>
      </c>
      <c r="Q231" s="15">
        <v>2000000</v>
      </c>
      <c r="R231" s="15">
        <v>2000000</v>
      </c>
      <c r="S231" s="15">
        <v>2000000</v>
      </c>
      <c r="T231" s="15">
        <v>2000000</v>
      </c>
      <c r="U231" s="17"/>
      <c r="V231" s="18">
        <v>0.5901390969485687</v>
      </c>
      <c r="W231" s="18">
        <v>0.5749459385785517</v>
      </c>
      <c r="X231" s="18">
        <v>0.59021723909301527</v>
      </c>
      <c r="Y231" s="18">
        <v>0.58914991071432377</v>
      </c>
      <c r="Z231" s="18">
        <v>0.58994442614739762</v>
      </c>
      <c r="AA231" s="18">
        <v>0.58874959509153124</v>
      </c>
      <c r="AB231" s="18">
        <v>0.58991907764370843</v>
      </c>
      <c r="AC231" s="18">
        <v>0.59146040468564209</v>
      </c>
      <c r="AD231" s="18">
        <v>0.59383438182619086</v>
      </c>
      <c r="AE231" s="18">
        <v>0.59283443872516994</v>
      </c>
      <c r="AF231" s="18">
        <v>0.59400132318741383</v>
      </c>
      <c r="AG231" s="18">
        <v>0.5917797370336626</v>
      </c>
      <c r="AH231" s="17"/>
      <c r="AI231" s="13">
        <f t="shared" si="39"/>
        <v>1180278.1938971374</v>
      </c>
      <c r="AJ231" s="13">
        <f t="shared" si="40"/>
        <v>1149891.8771571035</v>
      </c>
      <c r="AK231" s="13">
        <f t="shared" si="41"/>
        <v>1180434.4781860306</v>
      </c>
      <c r="AL231" s="13">
        <f t="shared" si="42"/>
        <v>1178299.8214286475</v>
      </c>
      <c r="AM231" s="13">
        <f t="shared" si="43"/>
        <v>1179888.8522947952</v>
      </c>
      <c r="AN231" s="13">
        <f t="shared" si="44"/>
        <v>1177499.1901830626</v>
      </c>
      <c r="AO231" s="13">
        <f t="shared" si="45"/>
        <v>1179838.1552874169</v>
      </c>
      <c r="AP231" s="13">
        <f t="shared" si="46"/>
        <v>1182920.8093712842</v>
      </c>
      <c r="AQ231" s="13">
        <f t="shared" si="47"/>
        <v>1187668.7636523817</v>
      </c>
      <c r="AR231" s="13">
        <f t="shared" si="48"/>
        <v>1185668.87745034</v>
      </c>
      <c r="AS231" s="13">
        <f t="shared" si="49"/>
        <v>1188002.6463748277</v>
      </c>
      <c r="AT231" s="13">
        <f t="shared" si="50"/>
        <v>1183559.4740673252</v>
      </c>
    </row>
    <row r="232" spans="1:46" x14ac:dyDescent="0.3">
      <c r="A232" s="7" t="s">
        <v>281</v>
      </c>
      <c r="B232" s="7" t="s">
        <v>555</v>
      </c>
      <c r="C232" s="7">
        <v>1306</v>
      </c>
      <c r="D232" s="7" t="s">
        <v>253</v>
      </c>
      <c r="E232" s="7">
        <v>999</v>
      </c>
      <c r="F232" s="7" t="s">
        <v>253</v>
      </c>
      <c r="G232" s="7" t="s">
        <v>426</v>
      </c>
      <c r="H232" s="8" t="s">
        <v>291</v>
      </c>
      <c r="I232" s="15">
        <v>22000000</v>
      </c>
      <c r="J232" s="15">
        <v>22000000</v>
      </c>
      <c r="K232" s="15">
        <v>22000000</v>
      </c>
      <c r="L232" s="15">
        <v>22000000</v>
      </c>
      <c r="M232" s="15">
        <v>22000000</v>
      </c>
      <c r="N232" s="15">
        <v>22000000</v>
      </c>
      <c r="O232" s="15">
        <v>22000000</v>
      </c>
      <c r="P232" s="15">
        <v>22000000</v>
      </c>
      <c r="Q232" s="15">
        <v>23000000</v>
      </c>
      <c r="R232" s="15">
        <v>23000000</v>
      </c>
      <c r="S232" s="15">
        <v>23000000</v>
      </c>
      <c r="T232" s="15">
        <v>23000000</v>
      </c>
      <c r="U232" s="17"/>
      <c r="V232" s="18">
        <v>0.5901390969485687</v>
      </c>
      <c r="W232" s="18">
        <v>0.5749459385785517</v>
      </c>
      <c r="X232" s="18">
        <v>0.59021723909301527</v>
      </c>
      <c r="Y232" s="18">
        <v>0.58914991071432377</v>
      </c>
      <c r="Z232" s="18">
        <v>0.58994442614739762</v>
      </c>
      <c r="AA232" s="18">
        <v>0.58874959509153124</v>
      </c>
      <c r="AB232" s="18">
        <v>0.58991907764370843</v>
      </c>
      <c r="AC232" s="18">
        <v>0.59146040468564209</v>
      </c>
      <c r="AD232" s="18">
        <v>0.59383438182619086</v>
      </c>
      <c r="AE232" s="18">
        <v>0.59283443872516994</v>
      </c>
      <c r="AF232" s="18">
        <v>0.59400132318741383</v>
      </c>
      <c r="AG232" s="18">
        <v>0.5917797370336626</v>
      </c>
      <c r="AH232" s="17"/>
      <c r="AI232" s="13">
        <f t="shared" si="39"/>
        <v>12983060.132868512</v>
      </c>
      <c r="AJ232" s="13">
        <f t="shared" si="40"/>
        <v>12648810.648728138</v>
      </c>
      <c r="AK232" s="13">
        <f t="shared" si="41"/>
        <v>12984779.260046337</v>
      </c>
      <c r="AL232" s="13">
        <f t="shared" si="42"/>
        <v>12961298.035715124</v>
      </c>
      <c r="AM232" s="13">
        <f t="shared" si="43"/>
        <v>12978777.375242747</v>
      </c>
      <c r="AN232" s="13">
        <f t="shared" si="44"/>
        <v>12952491.092013687</v>
      </c>
      <c r="AO232" s="13">
        <f t="shared" si="45"/>
        <v>12978219.708161585</v>
      </c>
      <c r="AP232" s="13">
        <f t="shared" si="46"/>
        <v>13012128.903084125</v>
      </c>
      <c r="AQ232" s="13">
        <f t="shared" si="47"/>
        <v>13658190.782002389</v>
      </c>
      <c r="AR232" s="13">
        <f t="shared" si="48"/>
        <v>13635192.090678908</v>
      </c>
      <c r="AS232" s="13">
        <f t="shared" si="49"/>
        <v>13662030.433310518</v>
      </c>
      <c r="AT232" s="13">
        <f t="shared" si="50"/>
        <v>13610933.95177424</v>
      </c>
    </row>
    <row r="233" spans="1:46" x14ac:dyDescent="0.3">
      <c r="A233" s="7" t="s">
        <v>281</v>
      </c>
      <c r="B233" s="7" t="s">
        <v>555</v>
      </c>
      <c r="C233" s="7">
        <v>1306</v>
      </c>
      <c r="D233" s="6" t="s">
        <v>8</v>
      </c>
      <c r="E233" s="7">
        <v>907</v>
      </c>
      <c r="F233" s="7" t="s">
        <v>516</v>
      </c>
      <c r="G233" s="7" t="s">
        <v>427</v>
      </c>
      <c r="H233" s="8" t="s">
        <v>385</v>
      </c>
      <c r="I233" s="15">
        <v>6000000</v>
      </c>
      <c r="J233" s="15">
        <v>6000000</v>
      </c>
      <c r="K233" s="15">
        <v>6000000</v>
      </c>
      <c r="L233" s="15">
        <v>6000000</v>
      </c>
      <c r="M233" s="15">
        <v>6000000</v>
      </c>
      <c r="N233" s="15">
        <v>6000000</v>
      </c>
      <c r="O233" s="15">
        <v>6000000</v>
      </c>
      <c r="P233" s="15">
        <v>6000000</v>
      </c>
      <c r="Q233" s="15">
        <v>6000000</v>
      </c>
      <c r="R233" s="15">
        <v>6000000</v>
      </c>
      <c r="S233" s="15">
        <v>6000000</v>
      </c>
      <c r="T233" s="15">
        <v>6000000</v>
      </c>
      <c r="U233" s="17"/>
      <c r="V233" s="18">
        <v>0.5901390969485687</v>
      </c>
      <c r="W233" s="18">
        <v>0.5749459385785517</v>
      </c>
      <c r="X233" s="18">
        <v>0.59021723909301527</v>
      </c>
      <c r="Y233" s="18">
        <v>0.58914991071432377</v>
      </c>
      <c r="Z233" s="18">
        <v>0.58994442614739762</v>
      </c>
      <c r="AA233" s="18">
        <v>0.58874959509153124</v>
      </c>
      <c r="AB233" s="18">
        <v>0.58991907764370843</v>
      </c>
      <c r="AC233" s="18">
        <v>0.59146040468564209</v>
      </c>
      <c r="AD233" s="18">
        <v>0.59383438182619086</v>
      </c>
      <c r="AE233" s="18">
        <v>0.59283443872516994</v>
      </c>
      <c r="AF233" s="18">
        <v>0.59400132318741383</v>
      </c>
      <c r="AG233" s="18">
        <v>0.5917797370336626</v>
      </c>
      <c r="AH233" s="17"/>
      <c r="AI233" s="13">
        <f t="shared" si="39"/>
        <v>3540834.5816914123</v>
      </c>
      <c r="AJ233" s="13">
        <f t="shared" si="40"/>
        <v>3449675.6314713103</v>
      </c>
      <c r="AK233" s="13">
        <f t="shared" si="41"/>
        <v>3541303.4345580917</v>
      </c>
      <c r="AL233" s="13">
        <f t="shared" si="42"/>
        <v>3534899.4642859427</v>
      </c>
      <c r="AM233" s="13">
        <f t="shared" si="43"/>
        <v>3539666.5568843856</v>
      </c>
      <c r="AN233" s="13">
        <f t="shared" si="44"/>
        <v>3532497.5705491873</v>
      </c>
      <c r="AO233" s="13">
        <f t="shared" si="45"/>
        <v>3539514.4658622504</v>
      </c>
      <c r="AP233" s="13">
        <f t="shared" si="46"/>
        <v>3548762.4281138526</v>
      </c>
      <c r="AQ233" s="13">
        <f t="shared" si="47"/>
        <v>3563006.2909571454</v>
      </c>
      <c r="AR233" s="13">
        <f t="shared" si="48"/>
        <v>3557006.6323510199</v>
      </c>
      <c r="AS233" s="13">
        <f t="shared" si="49"/>
        <v>3564007.9391244831</v>
      </c>
      <c r="AT233" s="13">
        <f t="shared" si="50"/>
        <v>3550678.4222019757</v>
      </c>
    </row>
    <row r="234" spans="1:46" x14ac:dyDescent="0.3">
      <c r="A234" s="7" t="s">
        <v>281</v>
      </c>
      <c r="B234" s="7" t="s">
        <v>555</v>
      </c>
      <c r="C234" s="7">
        <v>1306</v>
      </c>
      <c r="D234" s="6" t="s">
        <v>8</v>
      </c>
      <c r="E234" s="7">
        <v>923</v>
      </c>
      <c r="F234" s="7" t="s">
        <v>517</v>
      </c>
      <c r="G234" s="7" t="s">
        <v>427</v>
      </c>
      <c r="H234" s="8" t="s">
        <v>386</v>
      </c>
      <c r="I234" s="15">
        <v>2000000</v>
      </c>
      <c r="J234" s="15">
        <v>2000000</v>
      </c>
      <c r="K234" s="15">
        <v>2000000</v>
      </c>
      <c r="L234" s="15">
        <v>2000000</v>
      </c>
      <c r="M234" s="15">
        <v>2000000</v>
      </c>
      <c r="N234" s="15">
        <v>2000000</v>
      </c>
      <c r="O234" s="15">
        <v>2000000</v>
      </c>
      <c r="P234" s="15">
        <v>2000000</v>
      </c>
      <c r="Q234" s="15">
        <v>2000000</v>
      </c>
      <c r="R234" s="15">
        <v>2000000</v>
      </c>
      <c r="S234" s="15">
        <v>2000000</v>
      </c>
      <c r="T234" s="15">
        <v>2000000</v>
      </c>
      <c r="U234" s="17"/>
      <c r="V234" s="18">
        <v>0.5901390969485687</v>
      </c>
      <c r="W234" s="18">
        <v>0.5749459385785517</v>
      </c>
      <c r="X234" s="18">
        <v>0.59021723909301527</v>
      </c>
      <c r="Y234" s="18">
        <v>0.58914991071432377</v>
      </c>
      <c r="Z234" s="18">
        <v>0.58994442614739762</v>
      </c>
      <c r="AA234" s="18">
        <v>0.58874959509153124</v>
      </c>
      <c r="AB234" s="18">
        <v>0.58991907764370843</v>
      </c>
      <c r="AC234" s="18">
        <v>0.59146040468564209</v>
      </c>
      <c r="AD234" s="18">
        <v>0.59383438182619086</v>
      </c>
      <c r="AE234" s="18">
        <v>0.59283443872516994</v>
      </c>
      <c r="AF234" s="18">
        <v>0.59400132318741383</v>
      </c>
      <c r="AG234" s="18">
        <v>0.5917797370336626</v>
      </c>
      <c r="AH234" s="17"/>
      <c r="AI234" s="13">
        <f t="shared" si="39"/>
        <v>1180278.1938971374</v>
      </c>
      <c r="AJ234" s="13">
        <f t="shared" si="40"/>
        <v>1149891.8771571035</v>
      </c>
      <c r="AK234" s="13">
        <f t="shared" si="41"/>
        <v>1180434.4781860306</v>
      </c>
      <c r="AL234" s="13">
        <f t="shared" si="42"/>
        <v>1178299.8214286475</v>
      </c>
      <c r="AM234" s="13">
        <f t="shared" si="43"/>
        <v>1179888.8522947952</v>
      </c>
      <c r="AN234" s="13">
        <f t="shared" si="44"/>
        <v>1177499.1901830626</v>
      </c>
      <c r="AO234" s="13">
        <f t="shared" si="45"/>
        <v>1179838.1552874169</v>
      </c>
      <c r="AP234" s="13">
        <f t="shared" si="46"/>
        <v>1182920.8093712842</v>
      </c>
      <c r="AQ234" s="13">
        <f t="shared" si="47"/>
        <v>1187668.7636523817</v>
      </c>
      <c r="AR234" s="13">
        <f t="shared" si="48"/>
        <v>1185668.87745034</v>
      </c>
      <c r="AS234" s="13">
        <f t="shared" si="49"/>
        <v>1188002.6463748277</v>
      </c>
      <c r="AT234" s="13">
        <f t="shared" si="50"/>
        <v>1183559.4740673252</v>
      </c>
    </row>
    <row r="235" spans="1:46" x14ac:dyDescent="0.3">
      <c r="A235" s="7" t="s">
        <v>281</v>
      </c>
      <c r="B235" s="7" t="s">
        <v>555</v>
      </c>
      <c r="C235" s="7">
        <v>1306</v>
      </c>
      <c r="D235" s="6" t="s">
        <v>8</v>
      </c>
      <c r="E235" s="7">
        <v>923</v>
      </c>
      <c r="F235" s="7" t="s">
        <v>518</v>
      </c>
      <c r="G235" s="7" t="s">
        <v>427</v>
      </c>
      <c r="H235" s="8" t="s">
        <v>387</v>
      </c>
      <c r="I235" s="15">
        <v>2000000</v>
      </c>
      <c r="J235" s="15">
        <v>2000000</v>
      </c>
      <c r="K235" s="15">
        <v>2000000</v>
      </c>
      <c r="L235" s="15">
        <v>2000000</v>
      </c>
      <c r="M235" s="15">
        <v>2000000</v>
      </c>
      <c r="N235" s="15">
        <v>2000000</v>
      </c>
      <c r="O235" s="15">
        <v>2000000</v>
      </c>
      <c r="P235" s="15">
        <v>2000000</v>
      </c>
      <c r="Q235" s="15">
        <v>2000000</v>
      </c>
      <c r="R235" s="15">
        <v>2000000</v>
      </c>
      <c r="S235" s="15">
        <v>2000000</v>
      </c>
      <c r="T235" s="15">
        <v>2000000</v>
      </c>
      <c r="U235" s="17"/>
      <c r="V235" s="18">
        <v>0.5901390969485687</v>
      </c>
      <c r="W235" s="18">
        <v>0.5749459385785517</v>
      </c>
      <c r="X235" s="18">
        <v>0.59021723909301527</v>
      </c>
      <c r="Y235" s="18">
        <v>0.58914991071432377</v>
      </c>
      <c r="Z235" s="18">
        <v>0.58994442614739762</v>
      </c>
      <c r="AA235" s="18">
        <v>0.58874959509153124</v>
      </c>
      <c r="AB235" s="18">
        <v>0.58991907764370843</v>
      </c>
      <c r="AC235" s="18">
        <v>0.59146040468564209</v>
      </c>
      <c r="AD235" s="18">
        <v>0.59383438182619086</v>
      </c>
      <c r="AE235" s="18">
        <v>0.59283443872516994</v>
      </c>
      <c r="AF235" s="18">
        <v>0.59400132318741383</v>
      </c>
      <c r="AG235" s="18">
        <v>0.5917797370336626</v>
      </c>
      <c r="AH235" s="17"/>
      <c r="AI235" s="13">
        <f t="shared" si="39"/>
        <v>1180278.1938971374</v>
      </c>
      <c r="AJ235" s="13">
        <f t="shared" si="40"/>
        <v>1149891.8771571035</v>
      </c>
      <c r="AK235" s="13">
        <f t="shared" si="41"/>
        <v>1180434.4781860306</v>
      </c>
      <c r="AL235" s="13">
        <f t="shared" si="42"/>
        <v>1178299.8214286475</v>
      </c>
      <c r="AM235" s="13">
        <f t="shared" si="43"/>
        <v>1179888.8522947952</v>
      </c>
      <c r="AN235" s="13">
        <f t="shared" si="44"/>
        <v>1177499.1901830626</v>
      </c>
      <c r="AO235" s="13">
        <f t="shared" si="45"/>
        <v>1179838.1552874169</v>
      </c>
      <c r="AP235" s="13">
        <f t="shared" si="46"/>
        <v>1182920.8093712842</v>
      </c>
      <c r="AQ235" s="13">
        <f t="shared" si="47"/>
        <v>1187668.7636523817</v>
      </c>
      <c r="AR235" s="13">
        <f t="shared" si="48"/>
        <v>1185668.87745034</v>
      </c>
      <c r="AS235" s="13">
        <f t="shared" si="49"/>
        <v>1188002.6463748277</v>
      </c>
      <c r="AT235" s="13">
        <f t="shared" si="50"/>
        <v>1183559.4740673252</v>
      </c>
    </row>
    <row r="236" spans="1:46" x14ac:dyDescent="0.3">
      <c r="A236" s="7" t="s">
        <v>281</v>
      </c>
      <c r="B236" s="7" t="s">
        <v>555</v>
      </c>
      <c r="C236" s="7">
        <v>1306</v>
      </c>
      <c r="D236" s="6" t="s">
        <v>8</v>
      </c>
      <c r="E236" s="7">
        <v>923</v>
      </c>
      <c r="F236" s="7" t="s">
        <v>519</v>
      </c>
      <c r="G236" s="7" t="s">
        <v>427</v>
      </c>
      <c r="H236" s="8" t="s">
        <v>388</v>
      </c>
      <c r="I236" s="15">
        <v>2000000</v>
      </c>
      <c r="J236" s="15">
        <v>2000000</v>
      </c>
      <c r="K236" s="15">
        <v>2000000</v>
      </c>
      <c r="L236" s="15">
        <v>2000000</v>
      </c>
      <c r="M236" s="15">
        <v>2000000</v>
      </c>
      <c r="N236" s="15">
        <v>2000000</v>
      </c>
      <c r="O236" s="15">
        <v>2000000</v>
      </c>
      <c r="P236" s="15">
        <v>2000000</v>
      </c>
      <c r="Q236" s="15">
        <v>2000000</v>
      </c>
      <c r="R236" s="15">
        <v>2000000</v>
      </c>
      <c r="S236" s="15">
        <v>2000000</v>
      </c>
      <c r="T236" s="15">
        <v>2000000</v>
      </c>
      <c r="U236" s="17"/>
      <c r="V236" s="18">
        <v>0.5901390969485687</v>
      </c>
      <c r="W236" s="18">
        <v>0.5749459385785517</v>
      </c>
      <c r="X236" s="18">
        <v>0.59021723909301527</v>
      </c>
      <c r="Y236" s="18">
        <v>0.58914991071432377</v>
      </c>
      <c r="Z236" s="18">
        <v>0.58994442614739762</v>
      </c>
      <c r="AA236" s="18">
        <v>0.58874959509153124</v>
      </c>
      <c r="AB236" s="18">
        <v>0.58991907764370843</v>
      </c>
      <c r="AC236" s="18">
        <v>0.59146040468564209</v>
      </c>
      <c r="AD236" s="18">
        <v>0.59383438182619086</v>
      </c>
      <c r="AE236" s="18">
        <v>0.59283443872516994</v>
      </c>
      <c r="AF236" s="18">
        <v>0.59400132318741383</v>
      </c>
      <c r="AG236" s="18">
        <v>0.5917797370336626</v>
      </c>
      <c r="AH236" s="17"/>
      <c r="AI236" s="13">
        <f t="shared" si="39"/>
        <v>1180278.1938971374</v>
      </c>
      <c r="AJ236" s="13">
        <f t="shared" si="40"/>
        <v>1149891.8771571035</v>
      </c>
      <c r="AK236" s="13">
        <f t="shared" si="41"/>
        <v>1180434.4781860306</v>
      </c>
      <c r="AL236" s="13">
        <f t="shared" si="42"/>
        <v>1178299.8214286475</v>
      </c>
      <c r="AM236" s="13">
        <f t="shared" si="43"/>
        <v>1179888.8522947952</v>
      </c>
      <c r="AN236" s="13">
        <f t="shared" si="44"/>
        <v>1177499.1901830626</v>
      </c>
      <c r="AO236" s="13">
        <f t="shared" si="45"/>
        <v>1179838.1552874169</v>
      </c>
      <c r="AP236" s="13">
        <f t="shared" si="46"/>
        <v>1182920.8093712842</v>
      </c>
      <c r="AQ236" s="13">
        <f t="shared" si="47"/>
        <v>1187668.7636523817</v>
      </c>
      <c r="AR236" s="13">
        <f t="shared" si="48"/>
        <v>1185668.87745034</v>
      </c>
      <c r="AS236" s="13">
        <f t="shared" si="49"/>
        <v>1188002.6463748277</v>
      </c>
      <c r="AT236" s="13">
        <f t="shared" si="50"/>
        <v>1183559.4740673252</v>
      </c>
    </row>
    <row r="237" spans="1:46" x14ac:dyDescent="0.3">
      <c r="A237" s="7" t="s">
        <v>281</v>
      </c>
      <c r="B237" s="7" t="s">
        <v>555</v>
      </c>
      <c r="C237" s="7">
        <v>1306</v>
      </c>
      <c r="D237" s="6" t="s">
        <v>8</v>
      </c>
      <c r="E237" s="7">
        <v>905</v>
      </c>
      <c r="F237" s="7" t="s">
        <v>520</v>
      </c>
      <c r="G237" s="7" t="s">
        <v>427</v>
      </c>
      <c r="H237" s="8" t="s">
        <v>389</v>
      </c>
      <c r="I237" s="15">
        <v>2000000</v>
      </c>
      <c r="J237" s="15">
        <v>2000000</v>
      </c>
      <c r="K237" s="15">
        <v>2000000</v>
      </c>
      <c r="L237" s="15">
        <v>2000000</v>
      </c>
      <c r="M237" s="15">
        <v>2000000</v>
      </c>
      <c r="N237" s="15">
        <v>2000000</v>
      </c>
      <c r="O237" s="15">
        <v>2000000</v>
      </c>
      <c r="P237" s="15">
        <v>2000000</v>
      </c>
      <c r="Q237" s="15">
        <v>2000000</v>
      </c>
      <c r="R237" s="15">
        <v>2000000</v>
      </c>
      <c r="S237" s="15">
        <v>2000000</v>
      </c>
      <c r="T237" s="15">
        <v>2000000</v>
      </c>
      <c r="U237" s="17"/>
      <c r="V237" s="18">
        <v>0.5901390969485687</v>
      </c>
      <c r="W237" s="18">
        <v>0.5749459385785517</v>
      </c>
      <c r="X237" s="18">
        <v>0.59021723909301527</v>
      </c>
      <c r="Y237" s="18">
        <v>0.58914991071432377</v>
      </c>
      <c r="Z237" s="18">
        <v>0.58994442614739762</v>
      </c>
      <c r="AA237" s="18">
        <v>0.58874959509153124</v>
      </c>
      <c r="AB237" s="18">
        <v>0.58991907764370843</v>
      </c>
      <c r="AC237" s="18">
        <v>0.59146040468564209</v>
      </c>
      <c r="AD237" s="18">
        <v>0.59383438182619086</v>
      </c>
      <c r="AE237" s="18">
        <v>0.59283443872516994</v>
      </c>
      <c r="AF237" s="18">
        <v>0.59400132318741383</v>
      </c>
      <c r="AG237" s="18">
        <v>0.5917797370336626</v>
      </c>
      <c r="AH237" s="17"/>
      <c r="AI237" s="13">
        <f t="shared" si="39"/>
        <v>1180278.1938971374</v>
      </c>
      <c r="AJ237" s="13">
        <f t="shared" si="40"/>
        <v>1149891.8771571035</v>
      </c>
      <c r="AK237" s="13">
        <f t="shared" si="41"/>
        <v>1180434.4781860306</v>
      </c>
      <c r="AL237" s="13">
        <f t="shared" si="42"/>
        <v>1178299.8214286475</v>
      </c>
      <c r="AM237" s="13">
        <f t="shared" si="43"/>
        <v>1179888.8522947952</v>
      </c>
      <c r="AN237" s="13">
        <f t="shared" si="44"/>
        <v>1177499.1901830626</v>
      </c>
      <c r="AO237" s="13">
        <f t="shared" si="45"/>
        <v>1179838.1552874169</v>
      </c>
      <c r="AP237" s="13">
        <f t="shared" si="46"/>
        <v>1182920.8093712842</v>
      </c>
      <c r="AQ237" s="13">
        <f t="shared" si="47"/>
        <v>1187668.7636523817</v>
      </c>
      <c r="AR237" s="13">
        <f t="shared" si="48"/>
        <v>1185668.87745034</v>
      </c>
      <c r="AS237" s="13">
        <f t="shared" si="49"/>
        <v>1188002.6463748277</v>
      </c>
      <c r="AT237" s="13">
        <f t="shared" si="50"/>
        <v>1183559.4740673252</v>
      </c>
    </row>
    <row r="238" spans="1:46" x14ac:dyDescent="0.3">
      <c r="A238" s="7" t="s">
        <v>281</v>
      </c>
      <c r="B238" s="7" t="s">
        <v>555</v>
      </c>
      <c r="C238" s="7">
        <v>1306</v>
      </c>
      <c r="D238" s="6" t="s">
        <v>8</v>
      </c>
      <c r="E238" s="7">
        <v>923</v>
      </c>
      <c r="F238" s="7" t="s">
        <v>521</v>
      </c>
      <c r="G238" s="7" t="s">
        <v>427</v>
      </c>
      <c r="H238" s="8" t="s">
        <v>390</v>
      </c>
      <c r="I238" s="15">
        <v>2000000</v>
      </c>
      <c r="J238" s="15">
        <v>2000000</v>
      </c>
      <c r="K238" s="15">
        <v>2000000</v>
      </c>
      <c r="L238" s="15">
        <v>2000000</v>
      </c>
      <c r="M238" s="15">
        <v>2000000</v>
      </c>
      <c r="N238" s="15">
        <v>3000000</v>
      </c>
      <c r="O238" s="15">
        <v>3000000</v>
      </c>
      <c r="P238" s="15">
        <v>3000000</v>
      </c>
      <c r="Q238" s="15">
        <v>3000000</v>
      </c>
      <c r="R238" s="15">
        <v>2000000</v>
      </c>
      <c r="S238" s="15">
        <v>2000000</v>
      </c>
      <c r="T238" s="15">
        <v>2000000</v>
      </c>
      <c r="U238" s="17"/>
      <c r="V238" s="18">
        <v>0.5901390969485687</v>
      </c>
      <c r="W238" s="18">
        <v>0.5749459385785517</v>
      </c>
      <c r="X238" s="18">
        <v>0.59021723909301527</v>
      </c>
      <c r="Y238" s="18">
        <v>0.58914991071432377</v>
      </c>
      <c r="Z238" s="18">
        <v>0.58994442614739762</v>
      </c>
      <c r="AA238" s="18">
        <v>0.58874959509153124</v>
      </c>
      <c r="AB238" s="18">
        <v>0.58991907764370843</v>
      </c>
      <c r="AC238" s="18">
        <v>0.59146040468564209</v>
      </c>
      <c r="AD238" s="18">
        <v>0.59383438182619086</v>
      </c>
      <c r="AE238" s="18">
        <v>0.59283443872516994</v>
      </c>
      <c r="AF238" s="18">
        <v>0.59400132318741383</v>
      </c>
      <c r="AG238" s="18">
        <v>0.5917797370336626</v>
      </c>
      <c r="AH238" s="17"/>
      <c r="AI238" s="13">
        <f t="shared" si="39"/>
        <v>1180278.1938971374</v>
      </c>
      <c r="AJ238" s="13">
        <f t="shared" si="40"/>
        <v>1149891.8771571035</v>
      </c>
      <c r="AK238" s="13">
        <f t="shared" si="41"/>
        <v>1180434.4781860306</v>
      </c>
      <c r="AL238" s="13">
        <f t="shared" si="42"/>
        <v>1178299.8214286475</v>
      </c>
      <c r="AM238" s="13">
        <f t="shared" si="43"/>
        <v>1179888.8522947952</v>
      </c>
      <c r="AN238" s="13">
        <f t="shared" si="44"/>
        <v>1766248.7852745936</v>
      </c>
      <c r="AO238" s="13">
        <f t="shared" si="45"/>
        <v>1769757.2329311252</v>
      </c>
      <c r="AP238" s="13">
        <f t="shared" si="46"/>
        <v>1774381.2140569263</v>
      </c>
      <c r="AQ238" s="13">
        <f t="shared" si="47"/>
        <v>1781503.1454785727</v>
      </c>
      <c r="AR238" s="13">
        <f t="shared" si="48"/>
        <v>1185668.87745034</v>
      </c>
      <c r="AS238" s="13">
        <f t="shared" si="49"/>
        <v>1188002.6463748277</v>
      </c>
      <c r="AT238" s="13">
        <f t="shared" si="50"/>
        <v>1183559.4740673252</v>
      </c>
    </row>
    <row r="239" spans="1:46" x14ac:dyDescent="0.3">
      <c r="A239" s="7" t="s">
        <v>281</v>
      </c>
      <c r="B239" s="7" t="s">
        <v>555</v>
      </c>
      <c r="C239" s="7">
        <v>1306</v>
      </c>
      <c r="D239" s="6" t="s">
        <v>8</v>
      </c>
      <c r="E239" s="7">
        <v>925</v>
      </c>
      <c r="F239" s="7" t="s">
        <v>522</v>
      </c>
      <c r="G239" s="7" t="s">
        <v>427</v>
      </c>
      <c r="H239" s="8" t="s">
        <v>391</v>
      </c>
      <c r="I239" s="15">
        <v>2000000</v>
      </c>
      <c r="J239" s="15">
        <v>2000000</v>
      </c>
      <c r="K239" s="15">
        <v>2000000</v>
      </c>
      <c r="L239" s="15">
        <v>2000000</v>
      </c>
      <c r="M239" s="15">
        <v>2000000</v>
      </c>
      <c r="N239" s="15">
        <v>2000000</v>
      </c>
      <c r="O239" s="15">
        <v>2000000</v>
      </c>
      <c r="P239" s="15">
        <v>2000000</v>
      </c>
      <c r="Q239" s="15">
        <v>2000000</v>
      </c>
      <c r="R239" s="15">
        <v>2000000</v>
      </c>
      <c r="S239" s="15">
        <v>2000000</v>
      </c>
      <c r="T239" s="15">
        <v>2000000</v>
      </c>
      <c r="U239" s="17"/>
      <c r="V239" s="18">
        <v>0.5901390969485687</v>
      </c>
      <c r="W239" s="18">
        <v>0.5749459385785517</v>
      </c>
      <c r="X239" s="18">
        <v>0.59021723909301527</v>
      </c>
      <c r="Y239" s="18">
        <v>0.58914991071432377</v>
      </c>
      <c r="Z239" s="18">
        <v>0.58994442614739762</v>
      </c>
      <c r="AA239" s="18">
        <v>0.58874959509153124</v>
      </c>
      <c r="AB239" s="18">
        <v>0.58991907764370843</v>
      </c>
      <c r="AC239" s="18">
        <v>0.59146040468564209</v>
      </c>
      <c r="AD239" s="18">
        <v>0.59383438182619086</v>
      </c>
      <c r="AE239" s="18">
        <v>0.59283443872516994</v>
      </c>
      <c r="AF239" s="18">
        <v>0.59400132318741383</v>
      </c>
      <c r="AG239" s="18">
        <v>0.5917797370336626</v>
      </c>
      <c r="AH239" s="17"/>
      <c r="AI239" s="13">
        <f t="shared" si="39"/>
        <v>1180278.1938971374</v>
      </c>
      <c r="AJ239" s="13">
        <f t="shared" si="40"/>
        <v>1149891.8771571035</v>
      </c>
      <c r="AK239" s="13">
        <f t="shared" si="41"/>
        <v>1180434.4781860306</v>
      </c>
      <c r="AL239" s="13">
        <f t="shared" si="42"/>
        <v>1178299.8214286475</v>
      </c>
      <c r="AM239" s="13">
        <f t="shared" si="43"/>
        <v>1179888.8522947952</v>
      </c>
      <c r="AN239" s="13">
        <f t="shared" si="44"/>
        <v>1177499.1901830626</v>
      </c>
      <c r="AO239" s="13">
        <f t="shared" si="45"/>
        <v>1179838.1552874169</v>
      </c>
      <c r="AP239" s="13">
        <f t="shared" si="46"/>
        <v>1182920.8093712842</v>
      </c>
      <c r="AQ239" s="13">
        <f t="shared" si="47"/>
        <v>1187668.7636523817</v>
      </c>
      <c r="AR239" s="13">
        <f t="shared" si="48"/>
        <v>1185668.87745034</v>
      </c>
      <c r="AS239" s="13">
        <f t="shared" si="49"/>
        <v>1188002.6463748277</v>
      </c>
      <c r="AT239" s="13">
        <f t="shared" si="50"/>
        <v>1183559.4740673252</v>
      </c>
    </row>
    <row r="240" spans="1:46" x14ac:dyDescent="0.3">
      <c r="A240" s="7" t="s">
        <v>281</v>
      </c>
      <c r="B240" s="7" t="s">
        <v>555</v>
      </c>
      <c r="C240" s="7">
        <v>1306</v>
      </c>
      <c r="D240" s="6" t="s">
        <v>8</v>
      </c>
      <c r="E240" s="7">
        <v>925</v>
      </c>
      <c r="F240" s="7" t="s">
        <v>523</v>
      </c>
      <c r="G240" s="7" t="s">
        <v>427</v>
      </c>
      <c r="H240" s="8" t="s">
        <v>392</v>
      </c>
      <c r="I240" s="15">
        <v>2000000</v>
      </c>
      <c r="J240" s="15">
        <v>2000000</v>
      </c>
      <c r="K240" s="15">
        <v>2000000</v>
      </c>
      <c r="L240" s="15">
        <v>2000000</v>
      </c>
      <c r="M240" s="15">
        <v>2000000</v>
      </c>
      <c r="N240" s="15">
        <v>2000000</v>
      </c>
      <c r="O240" s="15">
        <v>2000000</v>
      </c>
      <c r="P240" s="15">
        <v>2000000</v>
      </c>
      <c r="Q240" s="15">
        <v>2000000</v>
      </c>
      <c r="R240" s="15">
        <v>2000000</v>
      </c>
      <c r="S240" s="15">
        <v>2000000</v>
      </c>
      <c r="T240" s="15">
        <v>2000000</v>
      </c>
      <c r="U240" s="17"/>
      <c r="V240" s="18">
        <v>0.5901390969485687</v>
      </c>
      <c r="W240" s="18">
        <v>0.5749459385785517</v>
      </c>
      <c r="X240" s="18">
        <v>0.59021723909301527</v>
      </c>
      <c r="Y240" s="18">
        <v>0.58914991071432377</v>
      </c>
      <c r="Z240" s="18">
        <v>0.58994442614739762</v>
      </c>
      <c r="AA240" s="18">
        <v>0.58874959509153124</v>
      </c>
      <c r="AB240" s="18">
        <v>0.58991907764370843</v>
      </c>
      <c r="AC240" s="18">
        <v>0.59146040468564209</v>
      </c>
      <c r="AD240" s="18">
        <v>0.59383438182619086</v>
      </c>
      <c r="AE240" s="18">
        <v>0.59283443872516994</v>
      </c>
      <c r="AF240" s="18">
        <v>0.59400132318741383</v>
      </c>
      <c r="AG240" s="18">
        <v>0.5917797370336626</v>
      </c>
      <c r="AH240" s="17"/>
      <c r="AI240" s="13">
        <f t="shared" si="39"/>
        <v>1180278.1938971374</v>
      </c>
      <c r="AJ240" s="13">
        <f t="shared" si="40"/>
        <v>1149891.8771571035</v>
      </c>
      <c r="AK240" s="13">
        <f t="shared" si="41"/>
        <v>1180434.4781860306</v>
      </c>
      <c r="AL240" s="13">
        <f t="shared" si="42"/>
        <v>1178299.8214286475</v>
      </c>
      <c r="AM240" s="13">
        <f t="shared" si="43"/>
        <v>1179888.8522947952</v>
      </c>
      <c r="AN240" s="13">
        <f t="shared" si="44"/>
        <v>1177499.1901830626</v>
      </c>
      <c r="AO240" s="13">
        <f t="shared" si="45"/>
        <v>1179838.1552874169</v>
      </c>
      <c r="AP240" s="13">
        <f t="shared" si="46"/>
        <v>1182920.8093712842</v>
      </c>
      <c r="AQ240" s="13">
        <f t="shared" si="47"/>
        <v>1187668.7636523817</v>
      </c>
      <c r="AR240" s="13">
        <f t="shared" si="48"/>
        <v>1185668.87745034</v>
      </c>
      <c r="AS240" s="13">
        <f t="shared" si="49"/>
        <v>1188002.6463748277</v>
      </c>
      <c r="AT240" s="13">
        <f t="shared" si="50"/>
        <v>1183559.4740673252</v>
      </c>
    </row>
    <row r="241" spans="1:46" x14ac:dyDescent="0.3">
      <c r="A241" s="7" t="s">
        <v>281</v>
      </c>
      <c r="B241" s="7" t="s">
        <v>555</v>
      </c>
      <c r="C241" s="7">
        <v>1306</v>
      </c>
      <c r="D241" s="6" t="s">
        <v>8</v>
      </c>
      <c r="E241" s="7">
        <v>925</v>
      </c>
      <c r="F241" s="7" t="s">
        <v>524</v>
      </c>
      <c r="G241" s="7" t="s">
        <v>427</v>
      </c>
      <c r="H241" s="8" t="s">
        <v>393</v>
      </c>
      <c r="I241" s="15">
        <v>2000000</v>
      </c>
      <c r="J241" s="15">
        <v>2000000</v>
      </c>
      <c r="K241" s="15">
        <v>2000000</v>
      </c>
      <c r="L241" s="15">
        <v>2000000</v>
      </c>
      <c r="M241" s="15">
        <v>2000000</v>
      </c>
      <c r="N241" s="15">
        <v>2000000</v>
      </c>
      <c r="O241" s="15">
        <v>2000000</v>
      </c>
      <c r="P241" s="15">
        <v>2000000</v>
      </c>
      <c r="Q241" s="15">
        <v>2000000</v>
      </c>
      <c r="R241" s="15">
        <v>2000000</v>
      </c>
      <c r="S241" s="15">
        <v>2000000</v>
      </c>
      <c r="T241" s="15">
        <v>2000000</v>
      </c>
      <c r="U241" s="17"/>
      <c r="V241" s="18">
        <v>0.5901390969485687</v>
      </c>
      <c r="W241" s="18">
        <v>0.5749459385785517</v>
      </c>
      <c r="X241" s="18">
        <v>0.59021723909301527</v>
      </c>
      <c r="Y241" s="18">
        <v>0.58914991071432377</v>
      </c>
      <c r="Z241" s="18">
        <v>0.58994442614739762</v>
      </c>
      <c r="AA241" s="18">
        <v>0.58874959509153124</v>
      </c>
      <c r="AB241" s="18">
        <v>0.58991907764370843</v>
      </c>
      <c r="AC241" s="18">
        <v>0.59146040468564209</v>
      </c>
      <c r="AD241" s="18">
        <v>0.59383438182619086</v>
      </c>
      <c r="AE241" s="18">
        <v>0.59283443872516994</v>
      </c>
      <c r="AF241" s="18">
        <v>0.59400132318741383</v>
      </c>
      <c r="AG241" s="18">
        <v>0.5917797370336626</v>
      </c>
      <c r="AH241" s="17"/>
      <c r="AI241" s="13">
        <f t="shared" si="39"/>
        <v>1180278.1938971374</v>
      </c>
      <c r="AJ241" s="13">
        <f t="shared" si="40"/>
        <v>1149891.8771571035</v>
      </c>
      <c r="AK241" s="13">
        <f t="shared" si="41"/>
        <v>1180434.4781860306</v>
      </c>
      <c r="AL241" s="13">
        <f t="shared" si="42"/>
        <v>1178299.8214286475</v>
      </c>
      <c r="AM241" s="13">
        <f t="shared" si="43"/>
        <v>1179888.8522947952</v>
      </c>
      <c r="AN241" s="13">
        <f t="shared" si="44"/>
        <v>1177499.1901830626</v>
      </c>
      <c r="AO241" s="13">
        <f t="shared" si="45"/>
        <v>1179838.1552874169</v>
      </c>
      <c r="AP241" s="13">
        <f t="shared" si="46"/>
        <v>1182920.8093712842</v>
      </c>
      <c r="AQ241" s="13">
        <f t="shared" si="47"/>
        <v>1187668.7636523817</v>
      </c>
      <c r="AR241" s="13">
        <f t="shared" si="48"/>
        <v>1185668.87745034</v>
      </c>
      <c r="AS241" s="13">
        <f t="shared" si="49"/>
        <v>1188002.6463748277</v>
      </c>
      <c r="AT241" s="13">
        <f t="shared" si="50"/>
        <v>1183559.4740673252</v>
      </c>
    </row>
    <row r="242" spans="1:46" x14ac:dyDescent="0.3">
      <c r="A242" s="7" t="s">
        <v>281</v>
      </c>
      <c r="B242" s="7" t="s">
        <v>555</v>
      </c>
      <c r="C242" s="7">
        <v>1306</v>
      </c>
      <c r="D242" s="6" t="s">
        <v>8</v>
      </c>
      <c r="E242" s="7">
        <v>925</v>
      </c>
      <c r="F242" s="7" t="s">
        <v>525</v>
      </c>
      <c r="G242" s="7" t="s">
        <v>427</v>
      </c>
      <c r="H242" s="8" t="s">
        <v>394</v>
      </c>
      <c r="I242" s="15">
        <v>2000000</v>
      </c>
      <c r="J242" s="15">
        <v>2000000</v>
      </c>
      <c r="K242" s="15">
        <v>2000000</v>
      </c>
      <c r="L242" s="15">
        <v>2000000</v>
      </c>
      <c r="M242" s="15">
        <v>2000000</v>
      </c>
      <c r="N242" s="15">
        <v>2000000</v>
      </c>
      <c r="O242" s="15">
        <v>2000000</v>
      </c>
      <c r="P242" s="15">
        <v>2000000</v>
      </c>
      <c r="Q242" s="15">
        <v>2000000</v>
      </c>
      <c r="R242" s="15">
        <v>2000000</v>
      </c>
      <c r="S242" s="15">
        <v>2000000</v>
      </c>
      <c r="T242" s="15">
        <v>2000000</v>
      </c>
      <c r="U242" s="17"/>
      <c r="V242" s="18">
        <v>0.5901390969485687</v>
      </c>
      <c r="W242" s="18">
        <v>0.5749459385785517</v>
      </c>
      <c r="X242" s="18">
        <v>0.59021723909301527</v>
      </c>
      <c r="Y242" s="18">
        <v>0.58914991071432377</v>
      </c>
      <c r="Z242" s="18">
        <v>0.58994442614739762</v>
      </c>
      <c r="AA242" s="18">
        <v>0.58874959509153124</v>
      </c>
      <c r="AB242" s="18">
        <v>0.58991907764370843</v>
      </c>
      <c r="AC242" s="18">
        <v>0.59146040468564209</v>
      </c>
      <c r="AD242" s="18">
        <v>0.59383438182619086</v>
      </c>
      <c r="AE242" s="18">
        <v>0.59283443872516994</v>
      </c>
      <c r="AF242" s="18">
        <v>0.59400132318741383</v>
      </c>
      <c r="AG242" s="18">
        <v>0.5917797370336626</v>
      </c>
      <c r="AH242" s="17"/>
      <c r="AI242" s="13">
        <f t="shared" si="39"/>
        <v>1180278.1938971374</v>
      </c>
      <c r="AJ242" s="13">
        <f t="shared" si="40"/>
        <v>1149891.8771571035</v>
      </c>
      <c r="AK242" s="13">
        <f t="shared" si="41"/>
        <v>1180434.4781860306</v>
      </c>
      <c r="AL242" s="13">
        <f t="shared" si="42"/>
        <v>1178299.8214286475</v>
      </c>
      <c r="AM242" s="13">
        <f t="shared" si="43"/>
        <v>1179888.8522947952</v>
      </c>
      <c r="AN242" s="13">
        <f t="shared" si="44"/>
        <v>1177499.1901830626</v>
      </c>
      <c r="AO242" s="13">
        <f t="shared" si="45"/>
        <v>1179838.1552874169</v>
      </c>
      <c r="AP242" s="13">
        <f t="shared" si="46"/>
        <v>1182920.8093712842</v>
      </c>
      <c r="AQ242" s="13">
        <f t="shared" si="47"/>
        <v>1187668.7636523817</v>
      </c>
      <c r="AR242" s="13">
        <f t="shared" si="48"/>
        <v>1185668.87745034</v>
      </c>
      <c r="AS242" s="13">
        <f t="shared" si="49"/>
        <v>1188002.6463748277</v>
      </c>
      <c r="AT242" s="13">
        <f t="shared" si="50"/>
        <v>1183559.4740673252</v>
      </c>
    </row>
    <row r="243" spans="1:46" x14ac:dyDescent="0.3">
      <c r="A243" s="7" t="s">
        <v>281</v>
      </c>
      <c r="B243" s="7" t="s">
        <v>555</v>
      </c>
      <c r="C243" s="7">
        <v>1306</v>
      </c>
      <c r="D243" s="6" t="s">
        <v>8</v>
      </c>
      <c r="E243" s="7">
        <v>905</v>
      </c>
      <c r="F243" s="7" t="s">
        <v>526</v>
      </c>
      <c r="G243" s="7" t="s">
        <v>427</v>
      </c>
      <c r="H243" s="8" t="s">
        <v>395</v>
      </c>
      <c r="I243" s="15">
        <v>1000000</v>
      </c>
      <c r="J243" s="15">
        <v>1000000</v>
      </c>
      <c r="K243" s="15">
        <v>1000000</v>
      </c>
      <c r="L243" s="15">
        <v>1000000</v>
      </c>
      <c r="M243" s="15">
        <v>1000000</v>
      </c>
      <c r="N243" s="15">
        <v>1000000</v>
      </c>
      <c r="O243" s="15">
        <v>1000000</v>
      </c>
      <c r="P243" s="15">
        <v>1000000</v>
      </c>
      <c r="Q243" s="15">
        <v>1000000</v>
      </c>
      <c r="R243" s="15">
        <v>1000000</v>
      </c>
      <c r="S243" s="15">
        <v>1000000</v>
      </c>
      <c r="T243" s="15">
        <v>1000000</v>
      </c>
      <c r="U243" s="17"/>
      <c r="V243" s="18">
        <v>0.5901390969485687</v>
      </c>
      <c r="W243" s="18">
        <v>0.5749459385785517</v>
      </c>
      <c r="X243" s="18">
        <v>0.59021723909301527</v>
      </c>
      <c r="Y243" s="18">
        <v>0.58914991071432377</v>
      </c>
      <c r="Z243" s="18">
        <v>0.58994442614739762</v>
      </c>
      <c r="AA243" s="18">
        <v>0.58874959509153124</v>
      </c>
      <c r="AB243" s="18">
        <v>0.58991907764370843</v>
      </c>
      <c r="AC243" s="18">
        <v>0.59146040468564209</v>
      </c>
      <c r="AD243" s="18">
        <v>0.59383438182619086</v>
      </c>
      <c r="AE243" s="18">
        <v>0.59283443872516994</v>
      </c>
      <c r="AF243" s="18">
        <v>0.59400132318741383</v>
      </c>
      <c r="AG243" s="18">
        <v>0.5917797370336626</v>
      </c>
      <c r="AH243" s="17"/>
      <c r="AI243" s="13">
        <f t="shared" si="39"/>
        <v>590139.09694856871</v>
      </c>
      <c r="AJ243" s="13">
        <f t="shared" si="40"/>
        <v>574945.93857855175</v>
      </c>
      <c r="AK243" s="13">
        <f t="shared" si="41"/>
        <v>590217.23909301532</v>
      </c>
      <c r="AL243" s="13">
        <f t="shared" si="42"/>
        <v>589149.91071432375</v>
      </c>
      <c r="AM243" s="13">
        <f t="shared" si="43"/>
        <v>589944.42614739761</v>
      </c>
      <c r="AN243" s="13">
        <f t="shared" si="44"/>
        <v>588749.59509153129</v>
      </c>
      <c r="AO243" s="13">
        <f t="shared" si="45"/>
        <v>589919.07764370844</v>
      </c>
      <c r="AP243" s="13">
        <f t="shared" si="46"/>
        <v>591460.4046856421</v>
      </c>
      <c r="AQ243" s="13">
        <f t="shared" si="47"/>
        <v>593834.38182619086</v>
      </c>
      <c r="AR243" s="13">
        <f t="shared" si="48"/>
        <v>592834.43872516998</v>
      </c>
      <c r="AS243" s="13">
        <f t="shared" si="49"/>
        <v>594001.32318741386</v>
      </c>
      <c r="AT243" s="13">
        <f t="shared" si="50"/>
        <v>591779.73703366262</v>
      </c>
    </row>
    <row r="244" spans="1:46" x14ac:dyDescent="0.3">
      <c r="A244" s="7" t="s">
        <v>281</v>
      </c>
      <c r="B244" s="7" t="s">
        <v>555</v>
      </c>
      <c r="C244" s="7">
        <v>1306</v>
      </c>
      <c r="D244" s="6" t="s">
        <v>8</v>
      </c>
      <c r="E244" s="7">
        <v>905</v>
      </c>
      <c r="F244" s="7" t="s">
        <v>527</v>
      </c>
      <c r="G244" s="7" t="s">
        <v>427</v>
      </c>
      <c r="H244" s="8" t="s">
        <v>396</v>
      </c>
      <c r="I244" s="15">
        <v>1000000</v>
      </c>
      <c r="J244" s="15">
        <v>1000000</v>
      </c>
      <c r="K244" s="15">
        <v>1000000</v>
      </c>
      <c r="L244" s="15">
        <v>1000000</v>
      </c>
      <c r="M244" s="15">
        <v>1000000</v>
      </c>
      <c r="N244" s="15">
        <v>1000000</v>
      </c>
      <c r="O244" s="15">
        <v>1000000</v>
      </c>
      <c r="P244" s="15">
        <v>1000000</v>
      </c>
      <c r="Q244" s="15">
        <v>1000000</v>
      </c>
      <c r="R244" s="15">
        <v>1000000</v>
      </c>
      <c r="S244" s="15">
        <v>1000000</v>
      </c>
      <c r="T244" s="15">
        <v>1000000</v>
      </c>
      <c r="U244" s="17"/>
      <c r="V244" s="18">
        <v>0.5901390969485687</v>
      </c>
      <c r="W244" s="18">
        <v>0.5749459385785517</v>
      </c>
      <c r="X244" s="18">
        <v>0.59021723909301527</v>
      </c>
      <c r="Y244" s="18">
        <v>0.58914991071432377</v>
      </c>
      <c r="Z244" s="18">
        <v>0.58994442614739762</v>
      </c>
      <c r="AA244" s="18">
        <v>0.58874959509153124</v>
      </c>
      <c r="AB244" s="18">
        <v>0.58991907764370843</v>
      </c>
      <c r="AC244" s="18">
        <v>0.59146040468564209</v>
      </c>
      <c r="AD244" s="18">
        <v>0.59383438182619086</v>
      </c>
      <c r="AE244" s="18">
        <v>0.59283443872516994</v>
      </c>
      <c r="AF244" s="18">
        <v>0.59400132318741383</v>
      </c>
      <c r="AG244" s="18">
        <v>0.5917797370336626</v>
      </c>
      <c r="AH244" s="17"/>
      <c r="AI244" s="13">
        <f t="shared" si="39"/>
        <v>590139.09694856871</v>
      </c>
      <c r="AJ244" s="13">
        <f t="shared" si="40"/>
        <v>574945.93857855175</v>
      </c>
      <c r="AK244" s="13">
        <f t="shared" si="41"/>
        <v>590217.23909301532</v>
      </c>
      <c r="AL244" s="13">
        <f t="shared" si="42"/>
        <v>589149.91071432375</v>
      </c>
      <c r="AM244" s="13">
        <f t="shared" si="43"/>
        <v>589944.42614739761</v>
      </c>
      <c r="AN244" s="13">
        <f t="shared" si="44"/>
        <v>588749.59509153129</v>
      </c>
      <c r="AO244" s="13">
        <f t="shared" si="45"/>
        <v>589919.07764370844</v>
      </c>
      <c r="AP244" s="13">
        <f t="shared" si="46"/>
        <v>591460.4046856421</v>
      </c>
      <c r="AQ244" s="13">
        <f t="shared" si="47"/>
        <v>593834.38182619086</v>
      </c>
      <c r="AR244" s="13">
        <f t="shared" si="48"/>
        <v>592834.43872516998</v>
      </c>
      <c r="AS244" s="13">
        <f t="shared" si="49"/>
        <v>594001.32318741386</v>
      </c>
      <c r="AT244" s="13">
        <f t="shared" si="50"/>
        <v>591779.73703366262</v>
      </c>
    </row>
    <row r="245" spans="1:46" x14ac:dyDescent="0.3">
      <c r="A245" s="7" t="s">
        <v>281</v>
      </c>
      <c r="B245" s="7" t="s">
        <v>555</v>
      </c>
      <c r="C245" s="7">
        <v>1306</v>
      </c>
      <c r="D245" s="6" t="s">
        <v>8</v>
      </c>
      <c r="E245" s="7">
        <v>905</v>
      </c>
      <c r="F245" s="7" t="s">
        <v>528</v>
      </c>
      <c r="G245" s="7" t="s">
        <v>427</v>
      </c>
      <c r="H245" s="8" t="s">
        <v>397</v>
      </c>
      <c r="I245" s="15">
        <v>1000000</v>
      </c>
      <c r="J245" s="15">
        <v>1000000</v>
      </c>
      <c r="K245" s="15">
        <v>1000000</v>
      </c>
      <c r="L245" s="15">
        <v>1000000</v>
      </c>
      <c r="M245" s="15">
        <v>1000000</v>
      </c>
      <c r="N245" s="15">
        <v>1000000</v>
      </c>
      <c r="O245" s="15">
        <v>1000000</v>
      </c>
      <c r="P245" s="15">
        <v>1000000</v>
      </c>
      <c r="Q245" s="15">
        <v>1000000</v>
      </c>
      <c r="R245" s="15">
        <v>1000000</v>
      </c>
      <c r="S245" s="15">
        <v>1000000</v>
      </c>
      <c r="T245" s="15">
        <v>1000000</v>
      </c>
      <c r="U245" s="17"/>
      <c r="V245" s="18">
        <v>0.5901390969485687</v>
      </c>
      <c r="W245" s="18">
        <v>0.5749459385785517</v>
      </c>
      <c r="X245" s="18">
        <v>0.59021723909301527</v>
      </c>
      <c r="Y245" s="18">
        <v>0.58914991071432377</v>
      </c>
      <c r="Z245" s="18">
        <v>0.58994442614739762</v>
      </c>
      <c r="AA245" s="18">
        <v>0.58874959509153124</v>
      </c>
      <c r="AB245" s="18">
        <v>0.58991907764370843</v>
      </c>
      <c r="AC245" s="18">
        <v>0.59146040468564209</v>
      </c>
      <c r="AD245" s="18">
        <v>0.59383438182619086</v>
      </c>
      <c r="AE245" s="18">
        <v>0.59283443872516994</v>
      </c>
      <c r="AF245" s="18">
        <v>0.59400132318741383</v>
      </c>
      <c r="AG245" s="18">
        <v>0.5917797370336626</v>
      </c>
      <c r="AH245" s="17"/>
      <c r="AI245" s="13">
        <f t="shared" si="39"/>
        <v>590139.09694856871</v>
      </c>
      <c r="AJ245" s="13">
        <f t="shared" si="40"/>
        <v>574945.93857855175</v>
      </c>
      <c r="AK245" s="13">
        <f t="shared" si="41"/>
        <v>590217.23909301532</v>
      </c>
      <c r="AL245" s="13">
        <f t="shared" si="42"/>
        <v>589149.91071432375</v>
      </c>
      <c r="AM245" s="13">
        <f t="shared" si="43"/>
        <v>589944.42614739761</v>
      </c>
      <c r="AN245" s="13">
        <f t="shared" si="44"/>
        <v>588749.59509153129</v>
      </c>
      <c r="AO245" s="13">
        <f t="shared" si="45"/>
        <v>589919.07764370844</v>
      </c>
      <c r="AP245" s="13">
        <f t="shared" si="46"/>
        <v>591460.4046856421</v>
      </c>
      <c r="AQ245" s="13">
        <f t="shared" si="47"/>
        <v>593834.38182619086</v>
      </c>
      <c r="AR245" s="13">
        <f t="shared" si="48"/>
        <v>592834.43872516998</v>
      </c>
      <c r="AS245" s="13">
        <f t="shared" si="49"/>
        <v>594001.32318741386</v>
      </c>
      <c r="AT245" s="13">
        <f t="shared" si="50"/>
        <v>591779.73703366262</v>
      </c>
    </row>
    <row r="246" spans="1:46" x14ac:dyDescent="0.3">
      <c r="A246" s="7" t="s">
        <v>281</v>
      </c>
      <c r="B246" s="7" t="s">
        <v>555</v>
      </c>
      <c r="C246" s="7">
        <v>1306</v>
      </c>
      <c r="D246" s="6" t="s">
        <v>8</v>
      </c>
      <c r="E246" s="7">
        <v>905</v>
      </c>
      <c r="F246" s="7" t="s">
        <v>529</v>
      </c>
      <c r="G246" s="7" t="s">
        <v>427</v>
      </c>
      <c r="H246" s="8" t="s">
        <v>398</v>
      </c>
      <c r="I246" s="15">
        <v>1000000</v>
      </c>
      <c r="J246" s="15">
        <v>1000000</v>
      </c>
      <c r="K246" s="15">
        <v>1000000</v>
      </c>
      <c r="L246" s="15">
        <v>1000000</v>
      </c>
      <c r="M246" s="15">
        <v>1000000</v>
      </c>
      <c r="N246" s="15">
        <v>1000000</v>
      </c>
      <c r="O246" s="15">
        <v>1000000</v>
      </c>
      <c r="P246" s="15">
        <v>1000000</v>
      </c>
      <c r="Q246" s="15">
        <v>1000000</v>
      </c>
      <c r="R246" s="15">
        <v>1000000</v>
      </c>
      <c r="S246" s="15">
        <v>1000000</v>
      </c>
      <c r="T246" s="15">
        <v>1000000</v>
      </c>
      <c r="U246" s="17"/>
      <c r="V246" s="18">
        <v>0.5901390969485687</v>
      </c>
      <c r="W246" s="18">
        <v>0.5749459385785517</v>
      </c>
      <c r="X246" s="18">
        <v>0.59021723909301527</v>
      </c>
      <c r="Y246" s="18">
        <v>0.58914991071432377</v>
      </c>
      <c r="Z246" s="18">
        <v>0.58994442614739762</v>
      </c>
      <c r="AA246" s="18">
        <v>0.58874959509153124</v>
      </c>
      <c r="AB246" s="18">
        <v>0.58991907764370843</v>
      </c>
      <c r="AC246" s="18">
        <v>0.59146040468564209</v>
      </c>
      <c r="AD246" s="18">
        <v>0.59383438182619086</v>
      </c>
      <c r="AE246" s="18">
        <v>0.59283443872516994</v>
      </c>
      <c r="AF246" s="18">
        <v>0.59400132318741383</v>
      </c>
      <c r="AG246" s="18">
        <v>0.5917797370336626</v>
      </c>
      <c r="AH246" s="17"/>
      <c r="AI246" s="13">
        <f t="shared" si="39"/>
        <v>590139.09694856871</v>
      </c>
      <c r="AJ246" s="13">
        <f t="shared" si="40"/>
        <v>574945.93857855175</v>
      </c>
      <c r="AK246" s="13">
        <f t="shared" si="41"/>
        <v>590217.23909301532</v>
      </c>
      <c r="AL246" s="13">
        <f t="shared" si="42"/>
        <v>589149.91071432375</v>
      </c>
      <c r="AM246" s="13">
        <f t="shared" si="43"/>
        <v>589944.42614739761</v>
      </c>
      <c r="AN246" s="13">
        <f t="shared" si="44"/>
        <v>588749.59509153129</v>
      </c>
      <c r="AO246" s="13">
        <f t="shared" si="45"/>
        <v>589919.07764370844</v>
      </c>
      <c r="AP246" s="13">
        <f t="shared" si="46"/>
        <v>591460.4046856421</v>
      </c>
      <c r="AQ246" s="13">
        <f t="shared" si="47"/>
        <v>593834.38182619086</v>
      </c>
      <c r="AR246" s="13">
        <f t="shared" si="48"/>
        <v>592834.43872516998</v>
      </c>
      <c r="AS246" s="13">
        <f t="shared" si="49"/>
        <v>594001.32318741386</v>
      </c>
      <c r="AT246" s="13">
        <f t="shared" si="50"/>
        <v>591779.73703366262</v>
      </c>
    </row>
    <row r="247" spans="1:46" x14ac:dyDescent="0.3">
      <c r="A247" s="7" t="s">
        <v>281</v>
      </c>
      <c r="B247" s="7" t="s">
        <v>555</v>
      </c>
      <c r="C247" s="7">
        <v>1306</v>
      </c>
      <c r="D247" s="6" t="s">
        <v>8</v>
      </c>
      <c r="E247" s="7">
        <v>905</v>
      </c>
      <c r="F247" s="7" t="s">
        <v>530</v>
      </c>
      <c r="G247" s="7" t="s">
        <v>427</v>
      </c>
      <c r="H247" s="8" t="s">
        <v>399</v>
      </c>
      <c r="I247" s="15">
        <v>2000000</v>
      </c>
      <c r="J247" s="15">
        <v>2000000</v>
      </c>
      <c r="K247" s="15">
        <v>2000000</v>
      </c>
      <c r="L247" s="15">
        <v>2000000</v>
      </c>
      <c r="M247" s="15">
        <v>2000000</v>
      </c>
      <c r="N247" s="15">
        <v>2000000</v>
      </c>
      <c r="O247" s="15">
        <v>2000000</v>
      </c>
      <c r="P247" s="15">
        <v>2000000</v>
      </c>
      <c r="Q247" s="15">
        <v>2000000</v>
      </c>
      <c r="R247" s="15">
        <v>2000000</v>
      </c>
      <c r="S247" s="15">
        <v>2000000</v>
      </c>
      <c r="T247" s="15">
        <v>2000000</v>
      </c>
      <c r="U247" s="17"/>
      <c r="V247" s="18">
        <v>0.5901390969485687</v>
      </c>
      <c r="W247" s="18">
        <v>0.5749459385785517</v>
      </c>
      <c r="X247" s="18">
        <v>0.59021723909301527</v>
      </c>
      <c r="Y247" s="18">
        <v>0.58914991071432377</v>
      </c>
      <c r="Z247" s="18">
        <v>0.58994442614739762</v>
      </c>
      <c r="AA247" s="18">
        <v>0.58874959509153124</v>
      </c>
      <c r="AB247" s="18">
        <v>0.58991907764370843</v>
      </c>
      <c r="AC247" s="18">
        <v>0.59146040468564209</v>
      </c>
      <c r="AD247" s="18">
        <v>0.59383438182619086</v>
      </c>
      <c r="AE247" s="18">
        <v>0.59283443872516994</v>
      </c>
      <c r="AF247" s="18">
        <v>0.59400132318741383</v>
      </c>
      <c r="AG247" s="18">
        <v>0.5917797370336626</v>
      </c>
      <c r="AH247" s="17"/>
      <c r="AI247" s="13">
        <f t="shared" si="39"/>
        <v>1180278.1938971374</v>
      </c>
      <c r="AJ247" s="13">
        <f t="shared" si="40"/>
        <v>1149891.8771571035</v>
      </c>
      <c r="AK247" s="13">
        <f t="shared" si="41"/>
        <v>1180434.4781860306</v>
      </c>
      <c r="AL247" s="13">
        <f t="shared" si="42"/>
        <v>1178299.8214286475</v>
      </c>
      <c r="AM247" s="13">
        <f t="shared" si="43"/>
        <v>1179888.8522947952</v>
      </c>
      <c r="AN247" s="13">
        <f t="shared" si="44"/>
        <v>1177499.1901830626</v>
      </c>
      <c r="AO247" s="13">
        <f t="shared" si="45"/>
        <v>1179838.1552874169</v>
      </c>
      <c r="AP247" s="13">
        <f t="shared" si="46"/>
        <v>1182920.8093712842</v>
      </c>
      <c r="AQ247" s="13">
        <f t="shared" si="47"/>
        <v>1187668.7636523817</v>
      </c>
      <c r="AR247" s="13">
        <f t="shared" si="48"/>
        <v>1185668.87745034</v>
      </c>
      <c r="AS247" s="13">
        <f t="shared" si="49"/>
        <v>1188002.6463748277</v>
      </c>
      <c r="AT247" s="13">
        <f t="shared" si="50"/>
        <v>1183559.4740673252</v>
      </c>
    </row>
    <row r="248" spans="1:46" x14ac:dyDescent="0.3">
      <c r="A248" s="7" t="s">
        <v>281</v>
      </c>
      <c r="B248" s="7" t="s">
        <v>555</v>
      </c>
      <c r="C248" s="7">
        <v>1306</v>
      </c>
      <c r="D248" s="6" t="s">
        <v>8</v>
      </c>
      <c r="E248" s="7">
        <v>925</v>
      </c>
      <c r="F248" s="7" t="s">
        <v>531</v>
      </c>
      <c r="G248" s="7" t="s">
        <v>427</v>
      </c>
      <c r="H248" s="8" t="s">
        <v>400</v>
      </c>
      <c r="I248" s="15">
        <v>1000000</v>
      </c>
      <c r="J248" s="15">
        <v>1000000</v>
      </c>
      <c r="K248" s="15">
        <v>1000000</v>
      </c>
      <c r="L248" s="15">
        <v>1000000</v>
      </c>
      <c r="M248" s="15">
        <v>1000000</v>
      </c>
      <c r="N248" s="15">
        <v>1000000</v>
      </c>
      <c r="O248" s="15">
        <v>1000000</v>
      </c>
      <c r="P248" s="15">
        <v>1000000</v>
      </c>
      <c r="Q248" s="15">
        <v>1000000</v>
      </c>
      <c r="R248" s="15">
        <v>1000000</v>
      </c>
      <c r="S248" s="15">
        <v>1000000</v>
      </c>
      <c r="T248" s="15">
        <v>1000000</v>
      </c>
      <c r="U248" s="17"/>
      <c r="V248" s="18">
        <v>0.5901390969485687</v>
      </c>
      <c r="W248" s="18">
        <v>0.5749459385785517</v>
      </c>
      <c r="X248" s="18">
        <v>0.59021723909301527</v>
      </c>
      <c r="Y248" s="18">
        <v>0.58914991071432377</v>
      </c>
      <c r="Z248" s="18">
        <v>0.58994442614739762</v>
      </c>
      <c r="AA248" s="18">
        <v>0.58874959509153124</v>
      </c>
      <c r="AB248" s="18">
        <v>0.58991907764370843</v>
      </c>
      <c r="AC248" s="18">
        <v>0.59146040468564209</v>
      </c>
      <c r="AD248" s="18">
        <v>0.59383438182619086</v>
      </c>
      <c r="AE248" s="18">
        <v>0.59283443872516994</v>
      </c>
      <c r="AF248" s="18">
        <v>0.59400132318741383</v>
      </c>
      <c r="AG248" s="18">
        <v>0.5917797370336626</v>
      </c>
      <c r="AH248" s="17"/>
      <c r="AI248" s="13">
        <f t="shared" si="39"/>
        <v>590139.09694856871</v>
      </c>
      <c r="AJ248" s="13">
        <f t="shared" si="40"/>
        <v>574945.93857855175</v>
      </c>
      <c r="AK248" s="13">
        <f t="shared" si="41"/>
        <v>590217.23909301532</v>
      </c>
      <c r="AL248" s="13">
        <f t="shared" si="42"/>
        <v>589149.91071432375</v>
      </c>
      <c r="AM248" s="13">
        <f t="shared" si="43"/>
        <v>589944.42614739761</v>
      </c>
      <c r="AN248" s="13">
        <f t="shared" si="44"/>
        <v>588749.59509153129</v>
      </c>
      <c r="AO248" s="13">
        <f t="shared" si="45"/>
        <v>589919.07764370844</v>
      </c>
      <c r="AP248" s="13">
        <f t="shared" si="46"/>
        <v>591460.4046856421</v>
      </c>
      <c r="AQ248" s="13">
        <f t="shared" si="47"/>
        <v>593834.38182619086</v>
      </c>
      <c r="AR248" s="13">
        <f t="shared" si="48"/>
        <v>592834.43872516998</v>
      </c>
      <c r="AS248" s="13">
        <f t="shared" si="49"/>
        <v>594001.32318741386</v>
      </c>
      <c r="AT248" s="13">
        <f t="shared" si="50"/>
        <v>591779.73703366262</v>
      </c>
    </row>
    <row r="249" spans="1:46" x14ac:dyDescent="0.3">
      <c r="A249" s="7" t="s">
        <v>281</v>
      </c>
      <c r="B249" s="7" t="s">
        <v>555</v>
      </c>
      <c r="C249" s="7">
        <v>1306</v>
      </c>
      <c r="D249" s="7" t="s">
        <v>253</v>
      </c>
      <c r="E249" s="7">
        <v>999</v>
      </c>
      <c r="F249" s="7" t="s">
        <v>253</v>
      </c>
      <c r="G249" s="7" t="s">
        <v>427</v>
      </c>
      <c r="H249" s="8" t="s">
        <v>291</v>
      </c>
      <c r="I249" s="15">
        <v>10000000</v>
      </c>
      <c r="J249" s="15">
        <v>10000000</v>
      </c>
      <c r="K249" s="15">
        <v>10000000</v>
      </c>
      <c r="L249" s="15">
        <v>10000000</v>
      </c>
      <c r="M249" s="15">
        <v>10000000</v>
      </c>
      <c r="N249" s="15">
        <v>10000000</v>
      </c>
      <c r="O249" s="15">
        <v>10000000</v>
      </c>
      <c r="P249" s="15">
        <v>10000000</v>
      </c>
      <c r="Q249" s="15">
        <v>11000000</v>
      </c>
      <c r="R249" s="15">
        <v>11000000</v>
      </c>
      <c r="S249" s="15">
        <v>11000000</v>
      </c>
      <c r="T249" s="15">
        <v>11000000</v>
      </c>
      <c r="U249" s="17"/>
      <c r="V249" s="18">
        <v>0.5901390969485687</v>
      </c>
      <c r="W249" s="18">
        <v>0.5749459385785517</v>
      </c>
      <c r="X249" s="18">
        <v>0.59021723909301527</v>
      </c>
      <c r="Y249" s="18">
        <v>0.58914991071432377</v>
      </c>
      <c r="Z249" s="18">
        <v>0.58994442614739762</v>
      </c>
      <c r="AA249" s="18">
        <v>0.58874959509153124</v>
      </c>
      <c r="AB249" s="18">
        <v>0.58991907764370843</v>
      </c>
      <c r="AC249" s="18">
        <v>0.59146040468564209</v>
      </c>
      <c r="AD249" s="18">
        <v>0.59383438182619086</v>
      </c>
      <c r="AE249" s="18">
        <v>0.59283443872516994</v>
      </c>
      <c r="AF249" s="18">
        <v>0.59400132318741383</v>
      </c>
      <c r="AG249" s="18">
        <v>0.5917797370336626</v>
      </c>
      <c r="AH249" s="17"/>
      <c r="AI249" s="13">
        <f t="shared" si="39"/>
        <v>5901390.9694856871</v>
      </c>
      <c r="AJ249" s="13">
        <f t="shared" si="40"/>
        <v>5749459.3857855173</v>
      </c>
      <c r="AK249" s="13">
        <f t="shared" si="41"/>
        <v>5902172.3909301525</v>
      </c>
      <c r="AL249" s="13">
        <f t="shared" si="42"/>
        <v>5891499.1071432373</v>
      </c>
      <c r="AM249" s="13">
        <f t="shared" si="43"/>
        <v>5899444.2614739761</v>
      </c>
      <c r="AN249" s="13">
        <f t="shared" si="44"/>
        <v>5887495.9509153124</v>
      </c>
      <c r="AO249" s="13">
        <f t="shared" si="45"/>
        <v>5899190.7764370842</v>
      </c>
      <c r="AP249" s="13">
        <f t="shared" si="46"/>
        <v>5914604.046856421</v>
      </c>
      <c r="AQ249" s="13">
        <f t="shared" si="47"/>
        <v>6532178.2000880996</v>
      </c>
      <c r="AR249" s="13">
        <f t="shared" si="48"/>
        <v>6521178.8259768691</v>
      </c>
      <c r="AS249" s="13">
        <f t="shared" si="49"/>
        <v>6534014.5550615517</v>
      </c>
      <c r="AT249" s="13">
        <f t="shared" si="50"/>
        <v>6509577.107370289</v>
      </c>
    </row>
    <row r="250" spans="1:46" x14ac:dyDescent="0.3">
      <c r="A250" s="7" t="s">
        <v>281</v>
      </c>
      <c r="B250" s="7" t="s">
        <v>555</v>
      </c>
      <c r="C250" s="7">
        <v>1306</v>
      </c>
      <c r="D250" s="6" t="s">
        <v>8</v>
      </c>
      <c r="E250" s="7">
        <v>926</v>
      </c>
      <c r="F250" s="7" t="s">
        <v>532</v>
      </c>
      <c r="G250" s="7" t="s">
        <v>428</v>
      </c>
      <c r="H250" s="8" t="s">
        <v>401</v>
      </c>
      <c r="I250" s="15">
        <v>7000000</v>
      </c>
      <c r="J250" s="15">
        <v>7000000</v>
      </c>
      <c r="K250" s="15">
        <v>7000000</v>
      </c>
      <c r="L250" s="15">
        <v>7000000</v>
      </c>
      <c r="M250" s="15">
        <v>7000000</v>
      </c>
      <c r="N250" s="15">
        <v>7000000</v>
      </c>
      <c r="O250" s="15">
        <v>7000000</v>
      </c>
      <c r="P250" s="15">
        <v>7000000</v>
      </c>
      <c r="Q250" s="15">
        <v>7000000</v>
      </c>
      <c r="R250" s="15">
        <v>7000000</v>
      </c>
      <c r="S250" s="15">
        <v>7000000</v>
      </c>
      <c r="T250" s="15">
        <v>7000000</v>
      </c>
      <c r="U250" s="17"/>
      <c r="V250" s="18">
        <v>0.5901390969485687</v>
      </c>
      <c r="W250" s="18">
        <v>0.5749459385785517</v>
      </c>
      <c r="X250" s="18">
        <v>0.59021723909301527</v>
      </c>
      <c r="Y250" s="18">
        <v>0.58914991071432377</v>
      </c>
      <c r="Z250" s="18">
        <v>0.58994442614739762</v>
      </c>
      <c r="AA250" s="18">
        <v>0.58874959509153124</v>
      </c>
      <c r="AB250" s="18">
        <v>0.58991907764370843</v>
      </c>
      <c r="AC250" s="18">
        <v>0.59146040468564209</v>
      </c>
      <c r="AD250" s="18">
        <v>0.59383438182619086</v>
      </c>
      <c r="AE250" s="18">
        <v>0.59283443872516994</v>
      </c>
      <c r="AF250" s="18">
        <v>0.59400132318741383</v>
      </c>
      <c r="AG250" s="18">
        <v>0.5917797370336626</v>
      </c>
      <c r="AH250" s="17"/>
      <c r="AI250" s="13">
        <f t="shared" si="39"/>
        <v>4130973.678639981</v>
      </c>
      <c r="AJ250" s="13">
        <f t="shared" si="40"/>
        <v>4024621.5700498619</v>
      </c>
      <c r="AK250" s="13">
        <f t="shared" si="41"/>
        <v>4131520.6736511067</v>
      </c>
      <c r="AL250" s="13">
        <f t="shared" si="42"/>
        <v>4124049.3750002664</v>
      </c>
      <c r="AM250" s="13">
        <f t="shared" si="43"/>
        <v>4129610.9830317833</v>
      </c>
      <c r="AN250" s="13">
        <f t="shared" si="44"/>
        <v>4121247.1656407188</v>
      </c>
      <c r="AO250" s="13">
        <f t="shared" si="45"/>
        <v>4129433.5435059592</v>
      </c>
      <c r="AP250" s="13">
        <f t="shared" si="46"/>
        <v>4140222.8327994947</v>
      </c>
      <c r="AQ250" s="13">
        <f t="shared" si="47"/>
        <v>4156840.6727833361</v>
      </c>
      <c r="AR250" s="13">
        <f t="shared" si="48"/>
        <v>4149841.0710761896</v>
      </c>
      <c r="AS250" s="13">
        <f t="shared" si="49"/>
        <v>4158009.2623118968</v>
      </c>
      <c r="AT250" s="13">
        <f t="shared" si="50"/>
        <v>4142458.1592356381</v>
      </c>
    </row>
    <row r="251" spans="1:46" x14ac:dyDescent="0.3">
      <c r="A251" s="7" t="s">
        <v>281</v>
      </c>
      <c r="B251" s="7" t="s">
        <v>555</v>
      </c>
      <c r="C251" s="7">
        <v>1306</v>
      </c>
      <c r="D251" s="6" t="s">
        <v>8</v>
      </c>
      <c r="E251" s="7">
        <v>926</v>
      </c>
      <c r="F251" s="7" t="s">
        <v>533</v>
      </c>
      <c r="G251" s="7" t="s">
        <v>428</v>
      </c>
      <c r="H251" s="8" t="s">
        <v>402</v>
      </c>
      <c r="I251" s="15">
        <v>5000000</v>
      </c>
      <c r="J251" s="15">
        <v>5000000</v>
      </c>
      <c r="K251" s="15">
        <v>5000000</v>
      </c>
      <c r="L251" s="15">
        <v>5000000</v>
      </c>
      <c r="M251" s="15">
        <v>5000000</v>
      </c>
      <c r="N251" s="15">
        <v>5000000</v>
      </c>
      <c r="O251" s="15">
        <v>5000000</v>
      </c>
      <c r="P251" s="15">
        <v>5000000</v>
      </c>
      <c r="Q251" s="15">
        <v>5000000</v>
      </c>
      <c r="R251" s="15">
        <v>5000000</v>
      </c>
      <c r="S251" s="15">
        <v>5000000</v>
      </c>
      <c r="T251" s="15">
        <v>5000000</v>
      </c>
      <c r="U251" s="17"/>
      <c r="V251" s="18">
        <v>0.5901390969485687</v>
      </c>
      <c r="W251" s="18">
        <v>0.5749459385785517</v>
      </c>
      <c r="X251" s="18">
        <v>0.59021723909301527</v>
      </c>
      <c r="Y251" s="18">
        <v>0.58914991071432377</v>
      </c>
      <c r="Z251" s="18">
        <v>0.58994442614739762</v>
      </c>
      <c r="AA251" s="18">
        <v>0.58874959509153124</v>
      </c>
      <c r="AB251" s="18">
        <v>0.58991907764370843</v>
      </c>
      <c r="AC251" s="18">
        <v>0.59146040468564209</v>
      </c>
      <c r="AD251" s="18">
        <v>0.59383438182619086</v>
      </c>
      <c r="AE251" s="18">
        <v>0.59283443872516994</v>
      </c>
      <c r="AF251" s="18">
        <v>0.59400132318741383</v>
      </c>
      <c r="AG251" s="18">
        <v>0.5917797370336626</v>
      </c>
      <c r="AH251" s="17"/>
      <c r="AI251" s="13">
        <f t="shared" si="39"/>
        <v>2950695.4847428435</v>
      </c>
      <c r="AJ251" s="13">
        <f t="shared" si="40"/>
        <v>2874729.6928927586</v>
      </c>
      <c r="AK251" s="13">
        <f t="shared" si="41"/>
        <v>2951086.1954650762</v>
      </c>
      <c r="AL251" s="13">
        <f t="shared" si="42"/>
        <v>2945749.5535716186</v>
      </c>
      <c r="AM251" s="13">
        <f t="shared" si="43"/>
        <v>2949722.130736988</v>
      </c>
      <c r="AN251" s="13">
        <f t="shared" si="44"/>
        <v>2943747.9754576562</v>
      </c>
      <c r="AO251" s="13">
        <f t="shared" si="45"/>
        <v>2949595.3882185421</v>
      </c>
      <c r="AP251" s="13">
        <f t="shared" si="46"/>
        <v>2957302.0234282105</v>
      </c>
      <c r="AQ251" s="13">
        <f t="shared" si="47"/>
        <v>2969171.9091309542</v>
      </c>
      <c r="AR251" s="13">
        <f t="shared" si="48"/>
        <v>2964172.1936258497</v>
      </c>
      <c r="AS251" s="13">
        <f t="shared" si="49"/>
        <v>2970006.6159370691</v>
      </c>
      <c r="AT251" s="13">
        <f t="shared" si="50"/>
        <v>2958898.6851683129</v>
      </c>
    </row>
    <row r="252" spans="1:46" x14ac:dyDescent="0.3">
      <c r="A252" s="7" t="s">
        <v>281</v>
      </c>
      <c r="B252" s="7" t="s">
        <v>555</v>
      </c>
      <c r="C252" s="7">
        <v>1306</v>
      </c>
      <c r="D252" s="6" t="s">
        <v>8</v>
      </c>
      <c r="E252" s="7">
        <v>924</v>
      </c>
      <c r="F252" s="7" t="s">
        <v>534</v>
      </c>
      <c r="G252" s="7" t="s">
        <v>428</v>
      </c>
      <c r="H252" s="8" t="s">
        <v>403</v>
      </c>
      <c r="I252" s="15">
        <v>4000000</v>
      </c>
      <c r="J252" s="15">
        <v>4000000</v>
      </c>
      <c r="K252" s="15">
        <v>4000000</v>
      </c>
      <c r="L252" s="15">
        <v>4000000</v>
      </c>
      <c r="M252" s="15">
        <v>4000000</v>
      </c>
      <c r="N252" s="15">
        <v>4000000</v>
      </c>
      <c r="O252" s="15">
        <v>4000000</v>
      </c>
      <c r="P252" s="15">
        <v>4000000</v>
      </c>
      <c r="Q252" s="15">
        <v>4000000</v>
      </c>
      <c r="R252" s="15">
        <v>4000000</v>
      </c>
      <c r="S252" s="15">
        <v>4000000</v>
      </c>
      <c r="T252" s="15">
        <v>4000000</v>
      </c>
      <c r="U252" s="17"/>
      <c r="V252" s="18">
        <v>0.5901390969485687</v>
      </c>
      <c r="W252" s="18">
        <v>0.5749459385785517</v>
      </c>
      <c r="X252" s="18">
        <v>0.59021723909301527</v>
      </c>
      <c r="Y252" s="18">
        <v>0.58914991071432377</v>
      </c>
      <c r="Z252" s="18">
        <v>0.58994442614739762</v>
      </c>
      <c r="AA252" s="18">
        <v>0.58874959509153124</v>
      </c>
      <c r="AB252" s="18">
        <v>0.58991907764370843</v>
      </c>
      <c r="AC252" s="18">
        <v>0.59146040468564209</v>
      </c>
      <c r="AD252" s="18">
        <v>0.59383438182619086</v>
      </c>
      <c r="AE252" s="18">
        <v>0.59283443872516994</v>
      </c>
      <c r="AF252" s="18">
        <v>0.59400132318741383</v>
      </c>
      <c r="AG252" s="18">
        <v>0.5917797370336626</v>
      </c>
      <c r="AH252" s="17"/>
      <c r="AI252" s="13">
        <f t="shared" si="39"/>
        <v>2360556.3877942748</v>
      </c>
      <c r="AJ252" s="13">
        <f t="shared" si="40"/>
        <v>2299783.754314207</v>
      </c>
      <c r="AK252" s="13">
        <f t="shared" si="41"/>
        <v>2360868.9563720613</v>
      </c>
      <c r="AL252" s="13">
        <f t="shared" si="42"/>
        <v>2356599.642857295</v>
      </c>
      <c r="AM252" s="13">
        <f t="shared" si="43"/>
        <v>2359777.7045895904</v>
      </c>
      <c r="AN252" s="13">
        <f t="shared" si="44"/>
        <v>2354998.3803661251</v>
      </c>
      <c r="AO252" s="13">
        <f t="shared" si="45"/>
        <v>2359676.3105748338</v>
      </c>
      <c r="AP252" s="13">
        <f t="shared" si="46"/>
        <v>2365841.6187425684</v>
      </c>
      <c r="AQ252" s="13">
        <f t="shared" si="47"/>
        <v>2375337.5273047634</v>
      </c>
      <c r="AR252" s="13">
        <f t="shared" si="48"/>
        <v>2371337.7549006799</v>
      </c>
      <c r="AS252" s="13">
        <f t="shared" si="49"/>
        <v>2376005.2927496554</v>
      </c>
      <c r="AT252" s="13">
        <f t="shared" si="50"/>
        <v>2367118.9481346505</v>
      </c>
    </row>
    <row r="253" spans="1:46" x14ac:dyDescent="0.3">
      <c r="A253" s="7" t="s">
        <v>281</v>
      </c>
      <c r="B253" s="7" t="s">
        <v>555</v>
      </c>
      <c r="C253" s="7">
        <v>1306</v>
      </c>
      <c r="D253" s="6" t="s">
        <v>8</v>
      </c>
      <c r="E253" s="7">
        <v>926</v>
      </c>
      <c r="F253" s="7" t="s">
        <v>535</v>
      </c>
      <c r="G253" s="7" t="s">
        <v>428</v>
      </c>
      <c r="H253" s="8" t="s">
        <v>404</v>
      </c>
      <c r="I253" s="15">
        <v>1000000</v>
      </c>
      <c r="J253" s="15">
        <v>1000000</v>
      </c>
      <c r="K253" s="15">
        <v>1000000</v>
      </c>
      <c r="L253" s="15">
        <v>1000000</v>
      </c>
      <c r="M253" s="15">
        <v>1000000</v>
      </c>
      <c r="N253" s="15">
        <v>1000000</v>
      </c>
      <c r="O253" s="15">
        <v>1000000</v>
      </c>
      <c r="P253" s="15">
        <v>1000000</v>
      </c>
      <c r="Q253" s="15">
        <v>1000000</v>
      </c>
      <c r="R253" s="15">
        <v>1000000</v>
      </c>
      <c r="S253" s="15">
        <v>1000000</v>
      </c>
      <c r="T253" s="15">
        <v>1000000</v>
      </c>
      <c r="U253" s="17"/>
      <c r="V253" s="18">
        <v>0.5901390969485687</v>
      </c>
      <c r="W253" s="18">
        <v>0.5749459385785517</v>
      </c>
      <c r="X253" s="18">
        <v>0.59021723909301527</v>
      </c>
      <c r="Y253" s="18">
        <v>0.58914991071432377</v>
      </c>
      <c r="Z253" s="18">
        <v>0.58994442614739762</v>
      </c>
      <c r="AA253" s="18">
        <v>0.58874959509153124</v>
      </c>
      <c r="AB253" s="18">
        <v>0.58991907764370843</v>
      </c>
      <c r="AC253" s="18">
        <v>0.59146040468564209</v>
      </c>
      <c r="AD253" s="18">
        <v>0.59383438182619086</v>
      </c>
      <c r="AE253" s="18">
        <v>0.59283443872516994</v>
      </c>
      <c r="AF253" s="18">
        <v>0.59400132318741383</v>
      </c>
      <c r="AG253" s="18">
        <v>0.5917797370336626</v>
      </c>
      <c r="AH253" s="17"/>
      <c r="AI253" s="13">
        <f t="shared" si="39"/>
        <v>590139.09694856871</v>
      </c>
      <c r="AJ253" s="13">
        <f t="shared" si="40"/>
        <v>574945.93857855175</v>
      </c>
      <c r="AK253" s="13">
        <f t="shared" si="41"/>
        <v>590217.23909301532</v>
      </c>
      <c r="AL253" s="13">
        <f t="shared" si="42"/>
        <v>589149.91071432375</v>
      </c>
      <c r="AM253" s="13">
        <f t="shared" si="43"/>
        <v>589944.42614739761</v>
      </c>
      <c r="AN253" s="13">
        <f t="shared" si="44"/>
        <v>588749.59509153129</v>
      </c>
      <c r="AO253" s="13">
        <f t="shared" si="45"/>
        <v>589919.07764370844</v>
      </c>
      <c r="AP253" s="13">
        <f t="shared" si="46"/>
        <v>591460.4046856421</v>
      </c>
      <c r="AQ253" s="13">
        <f t="shared" si="47"/>
        <v>593834.38182619086</v>
      </c>
      <c r="AR253" s="13">
        <f t="shared" si="48"/>
        <v>592834.43872516998</v>
      </c>
      <c r="AS253" s="13">
        <f t="shared" si="49"/>
        <v>594001.32318741386</v>
      </c>
      <c r="AT253" s="13">
        <f t="shared" si="50"/>
        <v>591779.73703366262</v>
      </c>
    </row>
    <row r="254" spans="1:46" x14ac:dyDescent="0.3">
      <c r="A254" s="7" t="s">
        <v>281</v>
      </c>
      <c r="B254" s="7" t="s">
        <v>555</v>
      </c>
      <c r="C254" s="7">
        <v>1306</v>
      </c>
      <c r="D254" s="6" t="s">
        <v>8</v>
      </c>
      <c r="E254" s="7">
        <v>925</v>
      </c>
      <c r="F254" s="7" t="s">
        <v>536</v>
      </c>
      <c r="G254" s="7" t="s">
        <v>428</v>
      </c>
      <c r="H254" s="8" t="s">
        <v>405</v>
      </c>
      <c r="I254" s="15">
        <v>2000000</v>
      </c>
      <c r="J254" s="15">
        <v>2000000</v>
      </c>
      <c r="K254" s="15">
        <v>2000000</v>
      </c>
      <c r="L254" s="15">
        <v>2000000</v>
      </c>
      <c r="M254" s="15">
        <v>2000000</v>
      </c>
      <c r="N254" s="15">
        <v>2000000</v>
      </c>
      <c r="O254" s="15">
        <v>2000000</v>
      </c>
      <c r="P254" s="15">
        <v>2000000</v>
      </c>
      <c r="Q254" s="15">
        <v>2000000</v>
      </c>
      <c r="R254" s="15">
        <v>2000000</v>
      </c>
      <c r="S254" s="15">
        <v>2000000</v>
      </c>
      <c r="T254" s="15">
        <v>2000000</v>
      </c>
      <c r="U254" s="17"/>
      <c r="V254" s="18">
        <v>0.5901390969485687</v>
      </c>
      <c r="W254" s="18">
        <v>0.5749459385785517</v>
      </c>
      <c r="X254" s="18">
        <v>0.59021723909301527</v>
      </c>
      <c r="Y254" s="18">
        <v>0.58914991071432377</v>
      </c>
      <c r="Z254" s="18">
        <v>0.58994442614739762</v>
      </c>
      <c r="AA254" s="18">
        <v>0.58874959509153124</v>
      </c>
      <c r="AB254" s="18">
        <v>0.58991907764370843</v>
      </c>
      <c r="AC254" s="18">
        <v>0.59146040468564209</v>
      </c>
      <c r="AD254" s="18">
        <v>0.59383438182619086</v>
      </c>
      <c r="AE254" s="18">
        <v>0.59283443872516994</v>
      </c>
      <c r="AF254" s="18">
        <v>0.59400132318741383</v>
      </c>
      <c r="AG254" s="18">
        <v>0.5917797370336626</v>
      </c>
      <c r="AH254" s="17"/>
      <c r="AI254" s="13">
        <f t="shared" si="39"/>
        <v>1180278.1938971374</v>
      </c>
      <c r="AJ254" s="13">
        <f t="shared" si="40"/>
        <v>1149891.8771571035</v>
      </c>
      <c r="AK254" s="13">
        <f t="shared" si="41"/>
        <v>1180434.4781860306</v>
      </c>
      <c r="AL254" s="13">
        <f t="shared" si="42"/>
        <v>1178299.8214286475</v>
      </c>
      <c r="AM254" s="13">
        <f t="shared" si="43"/>
        <v>1179888.8522947952</v>
      </c>
      <c r="AN254" s="13">
        <f t="shared" si="44"/>
        <v>1177499.1901830626</v>
      </c>
      <c r="AO254" s="13">
        <f t="shared" si="45"/>
        <v>1179838.1552874169</v>
      </c>
      <c r="AP254" s="13">
        <f t="shared" si="46"/>
        <v>1182920.8093712842</v>
      </c>
      <c r="AQ254" s="13">
        <f t="shared" si="47"/>
        <v>1187668.7636523817</v>
      </c>
      <c r="AR254" s="13">
        <f t="shared" si="48"/>
        <v>1185668.87745034</v>
      </c>
      <c r="AS254" s="13">
        <f t="shared" si="49"/>
        <v>1188002.6463748277</v>
      </c>
      <c r="AT254" s="13">
        <f t="shared" si="50"/>
        <v>1183559.4740673252</v>
      </c>
    </row>
    <row r="255" spans="1:46" x14ac:dyDescent="0.3">
      <c r="A255" s="7" t="s">
        <v>281</v>
      </c>
      <c r="B255" s="7" t="s">
        <v>555</v>
      </c>
      <c r="C255" s="7">
        <v>1306</v>
      </c>
      <c r="D255" s="6" t="s">
        <v>8</v>
      </c>
      <c r="E255" s="7">
        <v>925</v>
      </c>
      <c r="F255" s="7" t="s">
        <v>537</v>
      </c>
      <c r="G255" s="7" t="s">
        <v>428</v>
      </c>
      <c r="H255" s="8" t="s">
        <v>406</v>
      </c>
      <c r="I255" s="15">
        <v>3000000</v>
      </c>
      <c r="J255" s="15">
        <v>3000000</v>
      </c>
      <c r="K255" s="15">
        <v>3000000</v>
      </c>
      <c r="L255" s="15">
        <v>3000000</v>
      </c>
      <c r="M255" s="15">
        <v>3000000</v>
      </c>
      <c r="N255" s="15">
        <v>3000000</v>
      </c>
      <c r="O255" s="15">
        <v>3000000</v>
      </c>
      <c r="P255" s="15">
        <v>3000000</v>
      </c>
      <c r="Q255" s="15">
        <v>3000000</v>
      </c>
      <c r="R255" s="15">
        <v>3000000</v>
      </c>
      <c r="S255" s="15">
        <v>3000000</v>
      </c>
      <c r="T255" s="15">
        <v>3000000</v>
      </c>
      <c r="U255" s="17"/>
      <c r="V255" s="18">
        <v>0.5901390969485687</v>
      </c>
      <c r="W255" s="18">
        <v>0.5749459385785517</v>
      </c>
      <c r="X255" s="18">
        <v>0.59021723909301527</v>
      </c>
      <c r="Y255" s="18">
        <v>0.58914991071432377</v>
      </c>
      <c r="Z255" s="18">
        <v>0.58994442614739762</v>
      </c>
      <c r="AA255" s="18">
        <v>0.58874959509153124</v>
      </c>
      <c r="AB255" s="18">
        <v>0.58991907764370843</v>
      </c>
      <c r="AC255" s="18">
        <v>0.59146040468564209</v>
      </c>
      <c r="AD255" s="18">
        <v>0.59383438182619086</v>
      </c>
      <c r="AE255" s="18">
        <v>0.59283443872516994</v>
      </c>
      <c r="AF255" s="18">
        <v>0.59400132318741383</v>
      </c>
      <c r="AG255" s="18">
        <v>0.5917797370336626</v>
      </c>
      <c r="AH255" s="17"/>
      <c r="AI255" s="13">
        <f t="shared" si="39"/>
        <v>1770417.2908457061</v>
      </c>
      <c r="AJ255" s="13">
        <f t="shared" si="40"/>
        <v>1724837.8157356551</v>
      </c>
      <c r="AK255" s="13">
        <f t="shared" si="41"/>
        <v>1770651.7172790458</v>
      </c>
      <c r="AL255" s="13">
        <f t="shared" si="42"/>
        <v>1767449.7321429714</v>
      </c>
      <c r="AM255" s="13">
        <f t="shared" si="43"/>
        <v>1769833.2784421928</v>
      </c>
      <c r="AN255" s="13">
        <f t="shared" si="44"/>
        <v>1766248.7852745936</v>
      </c>
      <c r="AO255" s="13">
        <f t="shared" si="45"/>
        <v>1769757.2329311252</v>
      </c>
      <c r="AP255" s="13">
        <f t="shared" si="46"/>
        <v>1774381.2140569263</v>
      </c>
      <c r="AQ255" s="13">
        <f t="shared" si="47"/>
        <v>1781503.1454785727</v>
      </c>
      <c r="AR255" s="13">
        <f t="shared" si="48"/>
        <v>1778503.3161755099</v>
      </c>
      <c r="AS255" s="13">
        <f t="shared" si="49"/>
        <v>1782003.9695622416</v>
      </c>
      <c r="AT255" s="13">
        <f t="shared" si="50"/>
        <v>1775339.2111009879</v>
      </c>
    </row>
    <row r="256" spans="1:46" x14ac:dyDescent="0.3">
      <c r="A256" s="7" t="s">
        <v>281</v>
      </c>
      <c r="B256" s="7" t="s">
        <v>555</v>
      </c>
      <c r="C256" s="7">
        <v>1306</v>
      </c>
      <c r="D256" s="6" t="s">
        <v>8</v>
      </c>
      <c r="E256" s="7">
        <v>925</v>
      </c>
      <c r="F256" s="7" t="s">
        <v>538</v>
      </c>
      <c r="G256" s="7" t="s">
        <v>428</v>
      </c>
      <c r="H256" s="8" t="s">
        <v>407</v>
      </c>
      <c r="I256" s="15">
        <v>2000000</v>
      </c>
      <c r="J256" s="15">
        <v>2000000</v>
      </c>
      <c r="K256" s="15">
        <v>2000000</v>
      </c>
      <c r="L256" s="15">
        <v>2000000</v>
      </c>
      <c r="M256" s="15">
        <v>2000000</v>
      </c>
      <c r="N256" s="15">
        <v>2000000</v>
      </c>
      <c r="O256" s="15">
        <v>2000000</v>
      </c>
      <c r="P256" s="15">
        <v>2000000</v>
      </c>
      <c r="Q256" s="15">
        <v>2000000</v>
      </c>
      <c r="R256" s="15">
        <v>2000000</v>
      </c>
      <c r="S256" s="15">
        <v>2000000</v>
      </c>
      <c r="T256" s="15">
        <v>2000000</v>
      </c>
      <c r="U256" s="17"/>
      <c r="V256" s="18">
        <v>0.5901390969485687</v>
      </c>
      <c r="W256" s="18">
        <v>0.5749459385785517</v>
      </c>
      <c r="X256" s="18">
        <v>0.59021723909301527</v>
      </c>
      <c r="Y256" s="18">
        <v>0.58914991071432377</v>
      </c>
      <c r="Z256" s="18">
        <v>0.58994442614739762</v>
      </c>
      <c r="AA256" s="18">
        <v>0.58874959509153124</v>
      </c>
      <c r="AB256" s="18">
        <v>0.58991907764370843</v>
      </c>
      <c r="AC256" s="18">
        <v>0.59146040468564209</v>
      </c>
      <c r="AD256" s="18">
        <v>0.59383438182619086</v>
      </c>
      <c r="AE256" s="18">
        <v>0.59283443872516994</v>
      </c>
      <c r="AF256" s="18">
        <v>0.59400132318741383</v>
      </c>
      <c r="AG256" s="18">
        <v>0.5917797370336626</v>
      </c>
      <c r="AH256" s="17"/>
      <c r="AI256" s="13">
        <f t="shared" si="39"/>
        <v>1180278.1938971374</v>
      </c>
      <c r="AJ256" s="13">
        <f t="shared" si="40"/>
        <v>1149891.8771571035</v>
      </c>
      <c r="AK256" s="13">
        <f t="shared" si="41"/>
        <v>1180434.4781860306</v>
      </c>
      <c r="AL256" s="13">
        <f t="shared" si="42"/>
        <v>1178299.8214286475</v>
      </c>
      <c r="AM256" s="13">
        <f t="shared" si="43"/>
        <v>1179888.8522947952</v>
      </c>
      <c r="AN256" s="13">
        <f t="shared" si="44"/>
        <v>1177499.1901830626</v>
      </c>
      <c r="AO256" s="13">
        <f t="shared" si="45"/>
        <v>1179838.1552874169</v>
      </c>
      <c r="AP256" s="13">
        <f t="shared" si="46"/>
        <v>1182920.8093712842</v>
      </c>
      <c r="AQ256" s="13">
        <f t="shared" si="47"/>
        <v>1187668.7636523817</v>
      </c>
      <c r="AR256" s="13">
        <f t="shared" si="48"/>
        <v>1185668.87745034</v>
      </c>
      <c r="AS256" s="13">
        <f t="shared" si="49"/>
        <v>1188002.6463748277</v>
      </c>
      <c r="AT256" s="13">
        <f t="shared" si="50"/>
        <v>1183559.4740673252</v>
      </c>
    </row>
    <row r="257" spans="1:46" x14ac:dyDescent="0.3">
      <c r="A257" s="7" t="s">
        <v>281</v>
      </c>
      <c r="B257" s="7" t="s">
        <v>555</v>
      </c>
      <c r="C257" s="7">
        <v>1306</v>
      </c>
      <c r="D257" s="6" t="s">
        <v>8</v>
      </c>
      <c r="E257" s="7">
        <v>926</v>
      </c>
      <c r="F257" s="7" t="s">
        <v>539</v>
      </c>
      <c r="G257" s="7" t="s">
        <v>428</v>
      </c>
      <c r="H257" s="8" t="s">
        <v>408</v>
      </c>
      <c r="I257" s="15">
        <v>2000000</v>
      </c>
      <c r="J257" s="15">
        <v>2000000</v>
      </c>
      <c r="K257" s="15">
        <v>2000000</v>
      </c>
      <c r="L257" s="15">
        <v>2000000</v>
      </c>
      <c r="M257" s="15">
        <v>2000000</v>
      </c>
      <c r="N257" s="15">
        <v>2000000</v>
      </c>
      <c r="O257" s="15">
        <v>2000000</v>
      </c>
      <c r="P257" s="15">
        <v>2000000</v>
      </c>
      <c r="Q257" s="15">
        <v>2000000</v>
      </c>
      <c r="R257" s="15">
        <v>2000000</v>
      </c>
      <c r="S257" s="15">
        <v>2000000</v>
      </c>
      <c r="T257" s="15">
        <v>2000000</v>
      </c>
      <c r="U257" s="17"/>
      <c r="V257" s="18">
        <v>0.5901390969485687</v>
      </c>
      <c r="W257" s="18">
        <v>0.5749459385785517</v>
      </c>
      <c r="X257" s="18">
        <v>0.59021723909301527</v>
      </c>
      <c r="Y257" s="18">
        <v>0.58914991071432377</v>
      </c>
      <c r="Z257" s="18">
        <v>0.58994442614739762</v>
      </c>
      <c r="AA257" s="18">
        <v>0.58874959509153124</v>
      </c>
      <c r="AB257" s="18">
        <v>0.58991907764370843</v>
      </c>
      <c r="AC257" s="18">
        <v>0.59146040468564209</v>
      </c>
      <c r="AD257" s="18">
        <v>0.59383438182619086</v>
      </c>
      <c r="AE257" s="18">
        <v>0.59283443872516994</v>
      </c>
      <c r="AF257" s="18">
        <v>0.59400132318741383</v>
      </c>
      <c r="AG257" s="18">
        <v>0.5917797370336626</v>
      </c>
      <c r="AH257" s="17"/>
      <c r="AI257" s="13">
        <f t="shared" si="39"/>
        <v>1180278.1938971374</v>
      </c>
      <c r="AJ257" s="13">
        <f t="shared" si="40"/>
        <v>1149891.8771571035</v>
      </c>
      <c r="AK257" s="13">
        <f t="shared" si="41"/>
        <v>1180434.4781860306</v>
      </c>
      <c r="AL257" s="13">
        <f t="shared" si="42"/>
        <v>1178299.8214286475</v>
      </c>
      <c r="AM257" s="13">
        <f t="shared" si="43"/>
        <v>1179888.8522947952</v>
      </c>
      <c r="AN257" s="13">
        <f t="shared" si="44"/>
        <v>1177499.1901830626</v>
      </c>
      <c r="AO257" s="13">
        <f t="shared" si="45"/>
        <v>1179838.1552874169</v>
      </c>
      <c r="AP257" s="13">
        <f t="shared" si="46"/>
        <v>1182920.8093712842</v>
      </c>
      <c r="AQ257" s="13">
        <f t="shared" si="47"/>
        <v>1187668.7636523817</v>
      </c>
      <c r="AR257" s="13">
        <f t="shared" si="48"/>
        <v>1185668.87745034</v>
      </c>
      <c r="AS257" s="13">
        <f t="shared" si="49"/>
        <v>1188002.6463748277</v>
      </c>
      <c r="AT257" s="13">
        <f t="shared" si="50"/>
        <v>1183559.4740673252</v>
      </c>
    </row>
    <row r="258" spans="1:46" x14ac:dyDescent="0.3">
      <c r="A258" s="7" t="s">
        <v>281</v>
      </c>
      <c r="B258" s="7" t="s">
        <v>555</v>
      </c>
      <c r="C258" s="7">
        <v>1306</v>
      </c>
      <c r="D258" s="6" t="s">
        <v>8</v>
      </c>
      <c r="E258" s="7">
        <v>925</v>
      </c>
      <c r="F258" s="7" t="s">
        <v>540</v>
      </c>
      <c r="G258" s="7" t="s">
        <v>428</v>
      </c>
      <c r="H258" s="8" t="s">
        <v>409</v>
      </c>
      <c r="I258" s="15">
        <v>2000000</v>
      </c>
      <c r="J258" s="15">
        <v>2000000</v>
      </c>
      <c r="K258" s="15">
        <v>2000000</v>
      </c>
      <c r="L258" s="15">
        <v>2000000</v>
      </c>
      <c r="M258" s="15">
        <v>2000000</v>
      </c>
      <c r="N258" s="15">
        <v>2000000</v>
      </c>
      <c r="O258" s="15">
        <v>2000000</v>
      </c>
      <c r="P258" s="15">
        <v>2000000</v>
      </c>
      <c r="Q258" s="15">
        <v>2000000</v>
      </c>
      <c r="R258" s="15">
        <v>2000000</v>
      </c>
      <c r="S258" s="15">
        <v>2000000</v>
      </c>
      <c r="T258" s="15">
        <v>2000000</v>
      </c>
      <c r="U258" s="17"/>
      <c r="V258" s="18">
        <v>0.5901390969485687</v>
      </c>
      <c r="W258" s="18">
        <v>0.5749459385785517</v>
      </c>
      <c r="X258" s="18">
        <v>0.59021723909301527</v>
      </c>
      <c r="Y258" s="18">
        <v>0.58914991071432377</v>
      </c>
      <c r="Z258" s="18">
        <v>0.58994442614739762</v>
      </c>
      <c r="AA258" s="18">
        <v>0.58874959509153124</v>
      </c>
      <c r="AB258" s="18">
        <v>0.58991907764370843</v>
      </c>
      <c r="AC258" s="18">
        <v>0.59146040468564209</v>
      </c>
      <c r="AD258" s="18">
        <v>0.59383438182619086</v>
      </c>
      <c r="AE258" s="18">
        <v>0.59283443872516994</v>
      </c>
      <c r="AF258" s="18">
        <v>0.59400132318741383</v>
      </c>
      <c r="AG258" s="18">
        <v>0.5917797370336626</v>
      </c>
      <c r="AH258" s="17"/>
      <c r="AI258" s="13">
        <f t="shared" si="39"/>
        <v>1180278.1938971374</v>
      </c>
      <c r="AJ258" s="13">
        <f t="shared" si="40"/>
        <v>1149891.8771571035</v>
      </c>
      <c r="AK258" s="13">
        <f t="shared" si="41"/>
        <v>1180434.4781860306</v>
      </c>
      <c r="AL258" s="13">
        <f t="shared" si="42"/>
        <v>1178299.8214286475</v>
      </c>
      <c r="AM258" s="13">
        <f t="shared" si="43"/>
        <v>1179888.8522947952</v>
      </c>
      <c r="AN258" s="13">
        <f t="shared" si="44"/>
        <v>1177499.1901830626</v>
      </c>
      <c r="AO258" s="13">
        <f t="shared" si="45"/>
        <v>1179838.1552874169</v>
      </c>
      <c r="AP258" s="13">
        <f t="shared" si="46"/>
        <v>1182920.8093712842</v>
      </c>
      <c r="AQ258" s="13">
        <f t="shared" si="47"/>
        <v>1187668.7636523817</v>
      </c>
      <c r="AR258" s="13">
        <f t="shared" si="48"/>
        <v>1185668.87745034</v>
      </c>
      <c r="AS258" s="13">
        <f t="shared" si="49"/>
        <v>1188002.6463748277</v>
      </c>
      <c r="AT258" s="13">
        <f t="shared" si="50"/>
        <v>1183559.4740673252</v>
      </c>
    </row>
    <row r="259" spans="1:46" x14ac:dyDescent="0.3">
      <c r="A259" s="7" t="s">
        <v>281</v>
      </c>
      <c r="B259" s="7" t="s">
        <v>555</v>
      </c>
      <c r="C259" s="7">
        <v>1306</v>
      </c>
      <c r="D259" s="6" t="s">
        <v>8</v>
      </c>
      <c r="E259" s="7">
        <v>925</v>
      </c>
      <c r="F259" s="7" t="s">
        <v>541</v>
      </c>
      <c r="G259" s="7" t="s">
        <v>428</v>
      </c>
      <c r="H259" s="8" t="s">
        <v>410</v>
      </c>
      <c r="I259" s="15">
        <v>1000000</v>
      </c>
      <c r="J259" s="15">
        <v>1000000</v>
      </c>
      <c r="K259" s="15">
        <v>1000000</v>
      </c>
      <c r="L259" s="15">
        <v>1000000</v>
      </c>
      <c r="M259" s="15">
        <v>1000000</v>
      </c>
      <c r="N259" s="15">
        <v>1000000</v>
      </c>
      <c r="O259" s="15">
        <v>1000000</v>
      </c>
      <c r="P259" s="15">
        <v>1000000</v>
      </c>
      <c r="Q259" s="15">
        <v>1000000</v>
      </c>
      <c r="R259" s="15">
        <v>1000000</v>
      </c>
      <c r="S259" s="15">
        <v>1000000</v>
      </c>
      <c r="T259" s="15">
        <v>1000000</v>
      </c>
      <c r="U259" s="17"/>
      <c r="V259" s="18">
        <v>0.5901390969485687</v>
      </c>
      <c r="W259" s="18">
        <v>0.5749459385785517</v>
      </c>
      <c r="X259" s="18">
        <v>0.59021723909301527</v>
      </c>
      <c r="Y259" s="18">
        <v>0.58914991071432377</v>
      </c>
      <c r="Z259" s="18">
        <v>0.58994442614739762</v>
      </c>
      <c r="AA259" s="18">
        <v>0.58874959509153124</v>
      </c>
      <c r="AB259" s="18">
        <v>0.58991907764370843</v>
      </c>
      <c r="AC259" s="18">
        <v>0.59146040468564209</v>
      </c>
      <c r="AD259" s="18">
        <v>0.59383438182619086</v>
      </c>
      <c r="AE259" s="18">
        <v>0.59283443872516994</v>
      </c>
      <c r="AF259" s="18">
        <v>0.59400132318741383</v>
      </c>
      <c r="AG259" s="18">
        <v>0.5917797370336626</v>
      </c>
      <c r="AH259" s="17"/>
      <c r="AI259" s="13">
        <f t="shared" ref="AI259:AI322" si="51">I259*V259</f>
        <v>590139.09694856871</v>
      </c>
      <c r="AJ259" s="13">
        <f t="shared" ref="AJ259:AJ322" si="52">J259*W259</f>
        <v>574945.93857855175</v>
      </c>
      <c r="AK259" s="13">
        <f t="shared" ref="AK259:AK322" si="53">K259*X259</f>
        <v>590217.23909301532</v>
      </c>
      <c r="AL259" s="13">
        <f t="shared" ref="AL259:AL322" si="54">L259*Y259</f>
        <v>589149.91071432375</v>
      </c>
      <c r="AM259" s="13">
        <f t="shared" ref="AM259:AM322" si="55">M259*Z259</f>
        <v>589944.42614739761</v>
      </c>
      <c r="AN259" s="13">
        <f t="shared" ref="AN259:AN322" si="56">N259*AA259</f>
        <v>588749.59509153129</v>
      </c>
      <c r="AO259" s="13">
        <f t="shared" ref="AO259:AO322" si="57">O259*AB259</f>
        <v>589919.07764370844</v>
      </c>
      <c r="AP259" s="13">
        <f t="shared" ref="AP259:AP322" si="58">P259*AC259</f>
        <v>591460.4046856421</v>
      </c>
      <c r="AQ259" s="13">
        <f t="shared" ref="AQ259:AQ322" si="59">Q259*AD259</f>
        <v>593834.38182619086</v>
      </c>
      <c r="AR259" s="13">
        <f t="shared" ref="AR259:AR322" si="60">R259*AE259</f>
        <v>592834.43872516998</v>
      </c>
      <c r="AS259" s="13">
        <f t="shared" ref="AS259:AS322" si="61">S259*AF259</f>
        <v>594001.32318741386</v>
      </c>
      <c r="AT259" s="13">
        <f t="shared" ref="AT259:AT322" si="62">T259*AG259</f>
        <v>591779.73703366262</v>
      </c>
    </row>
    <row r="260" spans="1:46" x14ac:dyDescent="0.3">
      <c r="A260" s="7" t="s">
        <v>281</v>
      </c>
      <c r="B260" s="7" t="s">
        <v>555</v>
      </c>
      <c r="C260" s="7">
        <v>1306</v>
      </c>
      <c r="D260" s="6" t="s">
        <v>8</v>
      </c>
      <c r="E260" s="7">
        <v>925</v>
      </c>
      <c r="F260" s="7" t="s">
        <v>542</v>
      </c>
      <c r="G260" s="7" t="s">
        <v>428</v>
      </c>
      <c r="H260" s="8" t="s">
        <v>411</v>
      </c>
      <c r="I260" s="15">
        <v>1000000</v>
      </c>
      <c r="J260" s="15">
        <v>1000000</v>
      </c>
      <c r="K260" s="15">
        <v>1000000</v>
      </c>
      <c r="L260" s="15">
        <v>1000000</v>
      </c>
      <c r="M260" s="15">
        <v>1000000</v>
      </c>
      <c r="N260" s="15">
        <v>1000000</v>
      </c>
      <c r="O260" s="15">
        <v>1000000</v>
      </c>
      <c r="P260" s="15">
        <v>1000000</v>
      </c>
      <c r="Q260" s="15">
        <v>1000000</v>
      </c>
      <c r="R260" s="15">
        <v>1000000</v>
      </c>
      <c r="S260" s="15">
        <v>1000000</v>
      </c>
      <c r="T260" s="15">
        <v>1000000</v>
      </c>
      <c r="U260" s="17"/>
      <c r="V260" s="18">
        <v>0.5901390969485687</v>
      </c>
      <c r="W260" s="18">
        <v>0.5749459385785517</v>
      </c>
      <c r="X260" s="18">
        <v>0.59021723909301527</v>
      </c>
      <c r="Y260" s="18">
        <v>0.58914991071432377</v>
      </c>
      <c r="Z260" s="18">
        <v>0.58994442614739762</v>
      </c>
      <c r="AA260" s="18">
        <v>0.58874959509153124</v>
      </c>
      <c r="AB260" s="18">
        <v>0.58991907764370843</v>
      </c>
      <c r="AC260" s="18">
        <v>0.59146040468564209</v>
      </c>
      <c r="AD260" s="18">
        <v>0.59383438182619086</v>
      </c>
      <c r="AE260" s="18">
        <v>0.59283443872516994</v>
      </c>
      <c r="AF260" s="18">
        <v>0.59400132318741383</v>
      </c>
      <c r="AG260" s="18">
        <v>0.5917797370336626</v>
      </c>
      <c r="AH260" s="17"/>
      <c r="AI260" s="13">
        <f t="shared" si="51"/>
        <v>590139.09694856871</v>
      </c>
      <c r="AJ260" s="13">
        <f t="shared" si="52"/>
        <v>574945.93857855175</v>
      </c>
      <c r="AK260" s="13">
        <f t="shared" si="53"/>
        <v>590217.23909301532</v>
      </c>
      <c r="AL260" s="13">
        <f t="shared" si="54"/>
        <v>589149.91071432375</v>
      </c>
      <c r="AM260" s="13">
        <f t="shared" si="55"/>
        <v>589944.42614739761</v>
      </c>
      <c r="AN260" s="13">
        <f t="shared" si="56"/>
        <v>588749.59509153129</v>
      </c>
      <c r="AO260" s="13">
        <f t="shared" si="57"/>
        <v>589919.07764370844</v>
      </c>
      <c r="AP260" s="13">
        <f t="shared" si="58"/>
        <v>591460.4046856421</v>
      </c>
      <c r="AQ260" s="13">
        <f t="shared" si="59"/>
        <v>593834.38182619086</v>
      </c>
      <c r="AR260" s="13">
        <f t="shared" si="60"/>
        <v>592834.43872516998</v>
      </c>
      <c r="AS260" s="13">
        <f t="shared" si="61"/>
        <v>594001.32318741386</v>
      </c>
      <c r="AT260" s="13">
        <f t="shared" si="62"/>
        <v>591779.73703366262</v>
      </c>
    </row>
    <row r="261" spans="1:46" x14ac:dyDescent="0.3">
      <c r="A261" s="7" t="s">
        <v>281</v>
      </c>
      <c r="B261" s="7" t="s">
        <v>555</v>
      </c>
      <c r="C261" s="7">
        <v>1306</v>
      </c>
      <c r="D261" s="6" t="s">
        <v>8</v>
      </c>
      <c r="E261" s="7">
        <v>905</v>
      </c>
      <c r="F261" s="7" t="s">
        <v>543</v>
      </c>
      <c r="G261" s="7" t="s">
        <v>428</v>
      </c>
      <c r="H261" s="8" t="s">
        <v>412</v>
      </c>
      <c r="I261" s="15">
        <v>2000000</v>
      </c>
      <c r="J261" s="15">
        <v>2000000</v>
      </c>
      <c r="K261" s="15">
        <v>2000000</v>
      </c>
      <c r="L261" s="15">
        <v>2000000</v>
      </c>
      <c r="M261" s="15">
        <v>2000000</v>
      </c>
      <c r="N261" s="15">
        <v>2000000</v>
      </c>
      <c r="O261" s="15">
        <v>2000000</v>
      </c>
      <c r="P261" s="15">
        <v>2000000</v>
      </c>
      <c r="Q261" s="15">
        <v>2000000</v>
      </c>
      <c r="R261" s="15">
        <v>2000000</v>
      </c>
      <c r="S261" s="15">
        <v>2000000</v>
      </c>
      <c r="T261" s="15">
        <v>2000000</v>
      </c>
      <c r="U261" s="17"/>
      <c r="V261" s="18">
        <v>0.5901390969485687</v>
      </c>
      <c r="W261" s="18">
        <v>0.5749459385785517</v>
      </c>
      <c r="X261" s="18">
        <v>0.59021723909301527</v>
      </c>
      <c r="Y261" s="18">
        <v>0.58914991071432377</v>
      </c>
      <c r="Z261" s="18">
        <v>0.58994442614739762</v>
      </c>
      <c r="AA261" s="18">
        <v>0.58874959509153124</v>
      </c>
      <c r="AB261" s="18">
        <v>0.58991907764370843</v>
      </c>
      <c r="AC261" s="18">
        <v>0.59146040468564209</v>
      </c>
      <c r="AD261" s="18">
        <v>0.59383438182619086</v>
      </c>
      <c r="AE261" s="18">
        <v>0.59283443872516994</v>
      </c>
      <c r="AF261" s="18">
        <v>0.59400132318741383</v>
      </c>
      <c r="AG261" s="18">
        <v>0.5917797370336626</v>
      </c>
      <c r="AH261" s="17"/>
      <c r="AI261" s="13">
        <f t="shared" si="51"/>
        <v>1180278.1938971374</v>
      </c>
      <c r="AJ261" s="13">
        <f t="shared" si="52"/>
        <v>1149891.8771571035</v>
      </c>
      <c r="AK261" s="13">
        <f t="shared" si="53"/>
        <v>1180434.4781860306</v>
      </c>
      <c r="AL261" s="13">
        <f t="shared" si="54"/>
        <v>1178299.8214286475</v>
      </c>
      <c r="AM261" s="13">
        <f t="shared" si="55"/>
        <v>1179888.8522947952</v>
      </c>
      <c r="AN261" s="13">
        <f t="shared" si="56"/>
        <v>1177499.1901830626</v>
      </c>
      <c r="AO261" s="13">
        <f t="shared" si="57"/>
        <v>1179838.1552874169</v>
      </c>
      <c r="AP261" s="13">
        <f t="shared" si="58"/>
        <v>1182920.8093712842</v>
      </c>
      <c r="AQ261" s="13">
        <f t="shared" si="59"/>
        <v>1187668.7636523817</v>
      </c>
      <c r="AR261" s="13">
        <f t="shared" si="60"/>
        <v>1185668.87745034</v>
      </c>
      <c r="AS261" s="13">
        <f t="shared" si="61"/>
        <v>1188002.6463748277</v>
      </c>
      <c r="AT261" s="13">
        <f t="shared" si="62"/>
        <v>1183559.4740673252</v>
      </c>
    </row>
    <row r="262" spans="1:46" x14ac:dyDescent="0.3">
      <c r="A262" s="7" t="s">
        <v>281</v>
      </c>
      <c r="B262" s="7" t="s">
        <v>555</v>
      </c>
      <c r="C262" s="7">
        <v>1306</v>
      </c>
      <c r="D262" s="6" t="s">
        <v>8</v>
      </c>
      <c r="E262" s="7">
        <v>925</v>
      </c>
      <c r="F262" s="7" t="s">
        <v>544</v>
      </c>
      <c r="G262" s="7" t="s">
        <v>428</v>
      </c>
      <c r="H262" s="8" t="s">
        <v>413</v>
      </c>
      <c r="I262" s="15">
        <v>2000000</v>
      </c>
      <c r="J262" s="15">
        <v>2000000</v>
      </c>
      <c r="K262" s="15">
        <v>2000000</v>
      </c>
      <c r="L262" s="15">
        <v>2000000</v>
      </c>
      <c r="M262" s="15">
        <v>2000000</v>
      </c>
      <c r="N262" s="15">
        <v>2000000</v>
      </c>
      <c r="O262" s="15">
        <v>2000000</v>
      </c>
      <c r="P262" s="15">
        <v>2000000</v>
      </c>
      <c r="Q262" s="15">
        <v>2000000</v>
      </c>
      <c r="R262" s="15">
        <v>2000000</v>
      </c>
      <c r="S262" s="15">
        <v>2000000</v>
      </c>
      <c r="T262" s="15">
        <v>2000000</v>
      </c>
      <c r="U262" s="17"/>
      <c r="V262" s="18">
        <v>0.5901390969485687</v>
      </c>
      <c r="W262" s="18">
        <v>0.5749459385785517</v>
      </c>
      <c r="X262" s="18">
        <v>0.59021723909301527</v>
      </c>
      <c r="Y262" s="18">
        <v>0.58914991071432377</v>
      </c>
      <c r="Z262" s="18">
        <v>0.58994442614739762</v>
      </c>
      <c r="AA262" s="18">
        <v>0.58874959509153124</v>
      </c>
      <c r="AB262" s="18">
        <v>0.58991907764370843</v>
      </c>
      <c r="AC262" s="18">
        <v>0.59146040468564209</v>
      </c>
      <c r="AD262" s="18">
        <v>0.59383438182619086</v>
      </c>
      <c r="AE262" s="18">
        <v>0.59283443872516994</v>
      </c>
      <c r="AF262" s="18">
        <v>0.59400132318741383</v>
      </c>
      <c r="AG262" s="18">
        <v>0.5917797370336626</v>
      </c>
      <c r="AH262" s="17"/>
      <c r="AI262" s="13">
        <f t="shared" si="51"/>
        <v>1180278.1938971374</v>
      </c>
      <c r="AJ262" s="13">
        <f t="shared" si="52"/>
        <v>1149891.8771571035</v>
      </c>
      <c r="AK262" s="13">
        <f t="shared" si="53"/>
        <v>1180434.4781860306</v>
      </c>
      <c r="AL262" s="13">
        <f t="shared" si="54"/>
        <v>1178299.8214286475</v>
      </c>
      <c r="AM262" s="13">
        <f t="shared" si="55"/>
        <v>1179888.8522947952</v>
      </c>
      <c r="AN262" s="13">
        <f t="shared" si="56"/>
        <v>1177499.1901830626</v>
      </c>
      <c r="AO262" s="13">
        <f t="shared" si="57"/>
        <v>1179838.1552874169</v>
      </c>
      <c r="AP262" s="13">
        <f t="shared" si="58"/>
        <v>1182920.8093712842</v>
      </c>
      <c r="AQ262" s="13">
        <f t="shared" si="59"/>
        <v>1187668.7636523817</v>
      </c>
      <c r="AR262" s="13">
        <f t="shared" si="60"/>
        <v>1185668.87745034</v>
      </c>
      <c r="AS262" s="13">
        <f t="shared" si="61"/>
        <v>1188002.6463748277</v>
      </c>
      <c r="AT262" s="13">
        <f t="shared" si="62"/>
        <v>1183559.4740673252</v>
      </c>
    </row>
    <row r="263" spans="1:46" x14ac:dyDescent="0.3">
      <c r="A263" s="7" t="s">
        <v>281</v>
      </c>
      <c r="B263" s="7" t="s">
        <v>555</v>
      </c>
      <c r="C263" s="7">
        <v>1306</v>
      </c>
      <c r="D263" s="6" t="s">
        <v>8</v>
      </c>
      <c r="E263" s="7">
        <v>925</v>
      </c>
      <c r="F263" s="7" t="s">
        <v>545</v>
      </c>
      <c r="G263" s="7" t="s">
        <v>428</v>
      </c>
      <c r="H263" s="8" t="s">
        <v>414</v>
      </c>
      <c r="I263" s="15">
        <v>1000000</v>
      </c>
      <c r="J263" s="15">
        <v>1000000</v>
      </c>
      <c r="K263" s="15">
        <v>1000000</v>
      </c>
      <c r="L263" s="15">
        <v>1000000</v>
      </c>
      <c r="M263" s="15">
        <v>1000000</v>
      </c>
      <c r="N263" s="15">
        <v>1000000</v>
      </c>
      <c r="O263" s="15">
        <v>1000000</v>
      </c>
      <c r="P263" s="15">
        <v>1000000</v>
      </c>
      <c r="Q263" s="15">
        <v>1000000</v>
      </c>
      <c r="R263" s="15">
        <v>1000000</v>
      </c>
      <c r="S263" s="15">
        <v>1000000</v>
      </c>
      <c r="T263" s="15">
        <v>1000000</v>
      </c>
      <c r="U263" s="17"/>
      <c r="V263" s="18">
        <v>0.5901390969485687</v>
      </c>
      <c r="W263" s="18">
        <v>0.5749459385785517</v>
      </c>
      <c r="X263" s="18">
        <v>0.59021723909301527</v>
      </c>
      <c r="Y263" s="18">
        <v>0.58914991071432377</v>
      </c>
      <c r="Z263" s="18">
        <v>0.58994442614739762</v>
      </c>
      <c r="AA263" s="18">
        <v>0.58874959509153124</v>
      </c>
      <c r="AB263" s="18">
        <v>0.58991907764370843</v>
      </c>
      <c r="AC263" s="18">
        <v>0.59146040468564209</v>
      </c>
      <c r="AD263" s="18">
        <v>0.59383438182619086</v>
      </c>
      <c r="AE263" s="18">
        <v>0.59283443872516994</v>
      </c>
      <c r="AF263" s="18">
        <v>0.59400132318741383</v>
      </c>
      <c r="AG263" s="18">
        <v>0.5917797370336626</v>
      </c>
      <c r="AH263" s="17"/>
      <c r="AI263" s="13">
        <f t="shared" si="51"/>
        <v>590139.09694856871</v>
      </c>
      <c r="AJ263" s="13">
        <f t="shared" si="52"/>
        <v>574945.93857855175</v>
      </c>
      <c r="AK263" s="13">
        <f t="shared" si="53"/>
        <v>590217.23909301532</v>
      </c>
      <c r="AL263" s="13">
        <f t="shared" si="54"/>
        <v>589149.91071432375</v>
      </c>
      <c r="AM263" s="13">
        <f t="shared" si="55"/>
        <v>589944.42614739761</v>
      </c>
      <c r="AN263" s="13">
        <f t="shared" si="56"/>
        <v>588749.59509153129</v>
      </c>
      <c r="AO263" s="13">
        <f t="shared" si="57"/>
        <v>589919.07764370844</v>
      </c>
      <c r="AP263" s="13">
        <f t="shared" si="58"/>
        <v>591460.4046856421</v>
      </c>
      <c r="AQ263" s="13">
        <f t="shared" si="59"/>
        <v>593834.38182619086</v>
      </c>
      <c r="AR263" s="13">
        <f t="shared" si="60"/>
        <v>592834.43872516998</v>
      </c>
      <c r="AS263" s="13">
        <f t="shared" si="61"/>
        <v>594001.32318741386</v>
      </c>
      <c r="AT263" s="13">
        <f t="shared" si="62"/>
        <v>591779.73703366262</v>
      </c>
    </row>
    <row r="264" spans="1:46" x14ac:dyDescent="0.3">
      <c r="A264" s="7" t="s">
        <v>281</v>
      </c>
      <c r="B264" s="7" t="s">
        <v>555</v>
      </c>
      <c r="C264" s="7">
        <v>1306</v>
      </c>
      <c r="D264" s="6" t="s">
        <v>8</v>
      </c>
      <c r="E264" s="7">
        <v>925</v>
      </c>
      <c r="F264" s="7" t="s">
        <v>546</v>
      </c>
      <c r="G264" s="7" t="s">
        <v>428</v>
      </c>
      <c r="H264" s="8" t="s">
        <v>415</v>
      </c>
      <c r="I264" s="15">
        <v>1000000</v>
      </c>
      <c r="J264" s="15">
        <v>1000000</v>
      </c>
      <c r="K264" s="15">
        <v>1000000</v>
      </c>
      <c r="L264" s="15">
        <v>1000000</v>
      </c>
      <c r="M264" s="15">
        <v>1000000</v>
      </c>
      <c r="N264" s="15">
        <v>1000000</v>
      </c>
      <c r="O264" s="15">
        <v>1000000</v>
      </c>
      <c r="P264" s="15">
        <v>1000000</v>
      </c>
      <c r="Q264" s="15">
        <v>1000000</v>
      </c>
      <c r="R264" s="15">
        <v>1000000</v>
      </c>
      <c r="S264" s="15">
        <v>1000000</v>
      </c>
      <c r="T264" s="15">
        <v>1000000</v>
      </c>
      <c r="U264" s="17"/>
      <c r="V264" s="18">
        <v>0.5901390969485687</v>
      </c>
      <c r="W264" s="18">
        <v>0.5749459385785517</v>
      </c>
      <c r="X264" s="18">
        <v>0.59021723909301527</v>
      </c>
      <c r="Y264" s="18">
        <v>0.58914991071432377</v>
      </c>
      <c r="Z264" s="18">
        <v>0.58994442614739762</v>
      </c>
      <c r="AA264" s="18">
        <v>0.58874959509153124</v>
      </c>
      <c r="AB264" s="18">
        <v>0.58991907764370843</v>
      </c>
      <c r="AC264" s="18">
        <v>0.59146040468564209</v>
      </c>
      <c r="AD264" s="18">
        <v>0.59383438182619086</v>
      </c>
      <c r="AE264" s="18">
        <v>0.59283443872516994</v>
      </c>
      <c r="AF264" s="18">
        <v>0.59400132318741383</v>
      </c>
      <c r="AG264" s="18">
        <v>0.5917797370336626</v>
      </c>
      <c r="AH264" s="17"/>
      <c r="AI264" s="13">
        <f t="shared" si="51"/>
        <v>590139.09694856871</v>
      </c>
      <c r="AJ264" s="13">
        <f t="shared" si="52"/>
        <v>574945.93857855175</v>
      </c>
      <c r="AK264" s="13">
        <f t="shared" si="53"/>
        <v>590217.23909301532</v>
      </c>
      <c r="AL264" s="13">
        <f t="shared" si="54"/>
        <v>589149.91071432375</v>
      </c>
      <c r="AM264" s="13">
        <f t="shared" si="55"/>
        <v>589944.42614739761</v>
      </c>
      <c r="AN264" s="13">
        <f t="shared" si="56"/>
        <v>588749.59509153129</v>
      </c>
      <c r="AO264" s="13">
        <f t="shared" si="57"/>
        <v>589919.07764370844</v>
      </c>
      <c r="AP264" s="13">
        <f t="shared" si="58"/>
        <v>591460.4046856421</v>
      </c>
      <c r="AQ264" s="13">
        <f t="shared" si="59"/>
        <v>593834.38182619086</v>
      </c>
      <c r="AR264" s="13">
        <f t="shared" si="60"/>
        <v>592834.43872516998</v>
      </c>
      <c r="AS264" s="13">
        <f t="shared" si="61"/>
        <v>594001.32318741386</v>
      </c>
      <c r="AT264" s="13">
        <f t="shared" si="62"/>
        <v>591779.73703366262</v>
      </c>
    </row>
    <row r="265" spans="1:46" x14ac:dyDescent="0.3">
      <c r="A265" s="7" t="s">
        <v>281</v>
      </c>
      <c r="B265" s="7" t="s">
        <v>555</v>
      </c>
      <c r="C265" s="7">
        <v>1306</v>
      </c>
      <c r="D265" s="6" t="s">
        <v>8</v>
      </c>
      <c r="E265" s="7">
        <v>925</v>
      </c>
      <c r="F265" s="7" t="s">
        <v>547</v>
      </c>
      <c r="G265" s="7" t="s">
        <v>428</v>
      </c>
      <c r="H265" s="8" t="s">
        <v>416</v>
      </c>
      <c r="I265" s="15">
        <v>2000000</v>
      </c>
      <c r="J265" s="15">
        <v>2000000</v>
      </c>
      <c r="K265" s="15">
        <v>2000000</v>
      </c>
      <c r="L265" s="15">
        <v>2000000</v>
      </c>
      <c r="M265" s="15">
        <v>2000000</v>
      </c>
      <c r="N265" s="15">
        <v>2000000</v>
      </c>
      <c r="O265" s="15">
        <v>2000000</v>
      </c>
      <c r="P265" s="15">
        <v>2000000</v>
      </c>
      <c r="Q265" s="15">
        <v>2000000</v>
      </c>
      <c r="R265" s="15">
        <v>2000000</v>
      </c>
      <c r="S265" s="15">
        <v>2000000</v>
      </c>
      <c r="T265" s="15">
        <v>2000000</v>
      </c>
      <c r="U265" s="17"/>
      <c r="V265" s="18">
        <v>0.5901390969485687</v>
      </c>
      <c r="W265" s="18">
        <v>0.5749459385785517</v>
      </c>
      <c r="X265" s="18">
        <v>0.59021723909301527</v>
      </c>
      <c r="Y265" s="18">
        <v>0.58914991071432377</v>
      </c>
      <c r="Z265" s="18">
        <v>0.58994442614739762</v>
      </c>
      <c r="AA265" s="18">
        <v>0.58874959509153124</v>
      </c>
      <c r="AB265" s="18">
        <v>0.58991907764370843</v>
      </c>
      <c r="AC265" s="18">
        <v>0.59146040468564209</v>
      </c>
      <c r="AD265" s="18">
        <v>0.59383438182619086</v>
      </c>
      <c r="AE265" s="18">
        <v>0.59283443872516994</v>
      </c>
      <c r="AF265" s="18">
        <v>0.59400132318741383</v>
      </c>
      <c r="AG265" s="18">
        <v>0.5917797370336626</v>
      </c>
      <c r="AH265" s="17"/>
      <c r="AI265" s="13">
        <f t="shared" si="51"/>
        <v>1180278.1938971374</v>
      </c>
      <c r="AJ265" s="13">
        <f t="shared" si="52"/>
        <v>1149891.8771571035</v>
      </c>
      <c r="AK265" s="13">
        <f t="shared" si="53"/>
        <v>1180434.4781860306</v>
      </c>
      <c r="AL265" s="13">
        <f t="shared" si="54"/>
        <v>1178299.8214286475</v>
      </c>
      <c r="AM265" s="13">
        <f t="shared" si="55"/>
        <v>1179888.8522947952</v>
      </c>
      <c r="AN265" s="13">
        <f t="shared" si="56"/>
        <v>1177499.1901830626</v>
      </c>
      <c r="AO265" s="13">
        <f t="shared" si="57"/>
        <v>1179838.1552874169</v>
      </c>
      <c r="AP265" s="13">
        <f t="shared" si="58"/>
        <v>1182920.8093712842</v>
      </c>
      <c r="AQ265" s="13">
        <f t="shared" si="59"/>
        <v>1187668.7636523817</v>
      </c>
      <c r="AR265" s="13">
        <f t="shared" si="60"/>
        <v>1185668.87745034</v>
      </c>
      <c r="AS265" s="13">
        <f t="shared" si="61"/>
        <v>1188002.6463748277</v>
      </c>
      <c r="AT265" s="13">
        <f t="shared" si="62"/>
        <v>1183559.4740673252</v>
      </c>
    </row>
    <row r="266" spans="1:46" x14ac:dyDescent="0.3">
      <c r="A266" s="7" t="s">
        <v>281</v>
      </c>
      <c r="B266" s="7" t="s">
        <v>555</v>
      </c>
      <c r="C266" s="7">
        <v>1306</v>
      </c>
      <c r="D266" s="6" t="s">
        <v>8</v>
      </c>
      <c r="E266" s="7">
        <v>925</v>
      </c>
      <c r="F266" s="7" t="s">
        <v>548</v>
      </c>
      <c r="G266" s="7" t="s">
        <v>428</v>
      </c>
      <c r="H266" s="8" t="s">
        <v>417</v>
      </c>
      <c r="I266" s="15">
        <v>1000000</v>
      </c>
      <c r="J266" s="15">
        <v>1000000</v>
      </c>
      <c r="K266" s="15">
        <v>1000000</v>
      </c>
      <c r="L266" s="15">
        <v>1000000</v>
      </c>
      <c r="M266" s="15">
        <v>1000000</v>
      </c>
      <c r="N266" s="15">
        <v>1000000</v>
      </c>
      <c r="O266" s="15">
        <v>1000000</v>
      </c>
      <c r="P266" s="15">
        <v>1000000</v>
      </c>
      <c r="Q266" s="15">
        <v>1000000</v>
      </c>
      <c r="R266" s="15">
        <v>1000000</v>
      </c>
      <c r="S266" s="15">
        <v>1000000</v>
      </c>
      <c r="T266" s="15">
        <v>1000000</v>
      </c>
      <c r="U266" s="17"/>
      <c r="V266" s="18">
        <v>0.5901390969485687</v>
      </c>
      <c r="W266" s="18">
        <v>0.5749459385785517</v>
      </c>
      <c r="X266" s="18">
        <v>0.59021723909301527</v>
      </c>
      <c r="Y266" s="18">
        <v>0.58914991071432377</v>
      </c>
      <c r="Z266" s="18">
        <v>0.58994442614739762</v>
      </c>
      <c r="AA266" s="18">
        <v>0.58874959509153124</v>
      </c>
      <c r="AB266" s="18">
        <v>0.58991907764370843</v>
      </c>
      <c r="AC266" s="18">
        <v>0.59146040468564209</v>
      </c>
      <c r="AD266" s="18">
        <v>0.59383438182619086</v>
      </c>
      <c r="AE266" s="18">
        <v>0.59283443872516994</v>
      </c>
      <c r="AF266" s="18">
        <v>0.59400132318741383</v>
      </c>
      <c r="AG266" s="18">
        <v>0.5917797370336626</v>
      </c>
      <c r="AH266" s="17"/>
      <c r="AI266" s="13">
        <f t="shared" si="51"/>
        <v>590139.09694856871</v>
      </c>
      <c r="AJ266" s="13">
        <f t="shared" si="52"/>
        <v>574945.93857855175</v>
      </c>
      <c r="AK266" s="13">
        <f t="shared" si="53"/>
        <v>590217.23909301532</v>
      </c>
      <c r="AL266" s="13">
        <f t="shared" si="54"/>
        <v>589149.91071432375</v>
      </c>
      <c r="AM266" s="13">
        <f t="shared" si="55"/>
        <v>589944.42614739761</v>
      </c>
      <c r="AN266" s="13">
        <f t="shared" si="56"/>
        <v>588749.59509153129</v>
      </c>
      <c r="AO266" s="13">
        <f t="shared" si="57"/>
        <v>589919.07764370844</v>
      </c>
      <c r="AP266" s="13">
        <f t="shared" si="58"/>
        <v>591460.4046856421</v>
      </c>
      <c r="AQ266" s="13">
        <f t="shared" si="59"/>
        <v>593834.38182619086</v>
      </c>
      <c r="AR266" s="13">
        <f t="shared" si="60"/>
        <v>592834.43872516998</v>
      </c>
      <c r="AS266" s="13">
        <f t="shared" si="61"/>
        <v>594001.32318741386</v>
      </c>
      <c r="AT266" s="13">
        <f t="shared" si="62"/>
        <v>591779.73703366262</v>
      </c>
    </row>
    <row r="267" spans="1:46" x14ac:dyDescent="0.3">
      <c r="A267" s="7" t="s">
        <v>281</v>
      </c>
      <c r="B267" s="7" t="s">
        <v>555</v>
      </c>
      <c r="C267" s="7">
        <v>1306</v>
      </c>
      <c r="D267" s="6" t="s">
        <v>8</v>
      </c>
      <c r="E267" s="7">
        <v>925</v>
      </c>
      <c r="F267" s="7" t="s">
        <v>549</v>
      </c>
      <c r="G267" s="7" t="s">
        <v>428</v>
      </c>
      <c r="H267" s="8" t="s">
        <v>418</v>
      </c>
      <c r="I267" s="15">
        <v>1000000</v>
      </c>
      <c r="J267" s="15">
        <v>1000000</v>
      </c>
      <c r="K267" s="15">
        <v>1000000</v>
      </c>
      <c r="L267" s="15">
        <v>1000000</v>
      </c>
      <c r="M267" s="15">
        <v>1000000</v>
      </c>
      <c r="N267" s="15">
        <v>1000000</v>
      </c>
      <c r="O267" s="15">
        <v>1000000</v>
      </c>
      <c r="P267" s="15">
        <v>1000000</v>
      </c>
      <c r="Q267" s="15">
        <v>1000000</v>
      </c>
      <c r="R267" s="15">
        <v>1000000</v>
      </c>
      <c r="S267" s="15">
        <v>1000000</v>
      </c>
      <c r="T267" s="15">
        <v>1000000</v>
      </c>
      <c r="U267" s="17"/>
      <c r="V267" s="18">
        <v>0.5901390969485687</v>
      </c>
      <c r="W267" s="18">
        <v>0.5749459385785517</v>
      </c>
      <c r="X267" s="18">
        <v>0.59021723909301527</v>
      </c>
      <c r="Y267" s="18">
        <v>0.58914991071432377</v>
      </c>
      <c r="Z267" s="18">
        <v>0.58994442614739762</v>
      </c>
      <c r="AA267" s="18">
        <v>0.58874959509153124</v>
      </c>
      <c r="AB267" s="18">
        <v>0.58991907764370843</v>
      </c>
      <c r="AC267" s="18">
        <v>0.59146040468564209</v>
      </c>
      <c r="AD267" s="18">
        <v>0.59383438182619086</v>
      </c>
      <c r="AE267" s="18">
        <v>0.59283443872516994</v>
      </c>
      <c r="AF267" s="18">
        <v>0.59400132318741383</v>
      </c>
      <c r="AG267" s="18">
        <v>0.5917797370336626</v>
      </c>
      <c r="AH267" s="17"/>
      <c r="AI267" s="13">
        <f t="shared" si="51"/>
        <v>590139.09694856871</v>
      </c>
      <c r="AJ267" s="13">
        <f t="shared" si="52"/>
        <v>574945.93857855175</v>
      </c>
      <c r="AK267" s="13">
        <f t="shared" si="53"/>
        <v>590217.23909301532</v>
      </c>
      <c r="AL267" s="13">
        <f t="shared" si="54"/>
        <v>589149.91071432375</v>
      </c>
      <c r="AM267" s="13">
        <f t="shared" si="55"/>
        <v>589944.42614739761</v>
      </c>
      <c r="AN267" s="13">
        <f t="shared" si="56"/>
        <v>588749.59509153129</v>
      </c>
      <c r="AO267" s="13">
        <f t="shared" si="57"/>
        <v>589919.07764370844</v>
      </c>
      <c r="AP267" s="13">
        <f t="shared" si="58"/>
        <v>591460.4046856421</v>
      </c>
      <c r="AQ267" s="13">
        <f t="shared" si="59"/>
        <v>593834.38182619086</v>
      </c>
      <c r="AR267" s="13">
        <f t="shared" si="60"/>
        <v>592834.43872516998</v>
      </c>
      <c r="AS267" s="13">
        <f t="shared" si="61"/>
        <v>594001.32318741386</v>
      </c>
      <c r="AT267" s="13">
        <f t="shared" si="62"/>
        <v>591779.73703366262</v>
      </c>
    </row>
    <row r="268" spans="1:46" x14ac:dyDescent="0.3">
      <c r="A268" s="7" t="s">
        <v>281</v>
      </c>
      <c r="B268" s="7" t="s">
        <v>555</v>
      </c>
      <c r="C268" s="7">
        <v>1306</v>
      </c>
      <c r="D268" s="6" t="s">
        <v>8</v>
      </c>
      <c r="E268" s="7">
        <v>925</v>
      </c>
      <c r="F268" s="7" t="s">
        <v>550</v>
      </c>
      <c r="G268" s="7" t="s">
        <v>428</v>
      </c>
      <c r="H268" s="8" t="s">
        <v>419</v>
      </c>
      <c r="I268" s="15">
        <v>1000000</v>
      </c>
      <c r="J268" s="15">
        <v>1000000</v>
      </c>
      <c r="K268" s="15">
        <v>1000000</v>
      </c>
      <c r="L268" s="15">
        <v>1000000</v>
      </c>
      <c r="M268" s="15">
        <v>1000000</v>
      </c>
      <c r="N268" s="15">
        <v>1000000</v>
      </c>
      <c r="O268" s="15">
        <v>1000000</v>
      </c>
      <c r="P268" s="15">
        <v>1000000</v>
      </c>
      <c r="Q268" s="15">
        <v>1000000</v>
      </c>
      <c r="R268" s="15">
        <v>1000000</v>
      </c>
      <c r="S268" s="15">
        <v>1000000</v>
      </c>
      <c r="T268" s="15">
        <v>1000000</v>
      </c>
      <c r="U268" s="17"/>
      <c r="V268" s="18">
        <v>0.5901390969485687</v>
      </c>
      <c r="W268" s="18">
        <v>0.5749459385785517</v>
      </c>
      <c r="X268" s="18">
        <v>0.59021723909301527</v>
      </c>
      <c r="Y268" s="18">
        <v>0.58914991071432377</v>
      </c>
      <c r="Z268" s="18">
        <v>0.58994442614739762</v>
      </c>
      <c r="AA268" s="18">
        <v>0.58874959509153124</v>
      </c>
      <c r="AB268" s="18">
        <v>0.58991907764370843</v>
      </c>
      <c r="AC268" s="18">
        <v>0.59146040468564209</v>
      </c>
      <c r="AD268" s="18">
        <v>0.59383438182619086</v>
      </c>
      <c r="AE268" s="18">
        <v>0.59283443872516994</v>
      </c>
      <c r="AF268" s="18">
        <v>0.59400132318741383</v>
      </c>
      <c r="AG268" s="18">
        <v>0.5917797370336626</v>
      </c>
      <c r="AH268" s="17"/>
      <c r="AI268" s="13">
        <f t="shared" si="51"/>
        <v>590139.09694856871</v>
      </c>
      <c r="AJ268" s="13">
        <f t="shared" si="52"/>
        <v>574945.93857855175</v>
      </c>
      <c r="AK268" s="13">
        <f t="shared" si="53"/>
        <v>590217.23909301532</v>
      </c>
      <c r="AL268" s="13">
        <f t="shared" si="54"/>
        <v>589149.91071432375</v>
      </c>
      <c r="AM268" s="13">
        <f t="shared" si="55"/>
        <v>589944.42614739761</v>
      </c>
      <c r="AN268" s="13">
        <f t="shared" si="56"/>
        <v>588749.59509153129</v>
      </c>
      <c r="AO268" s="13">
        <f t="shared" si="57"/>
        <v>589919.07764370844</v>
      </c>
      <c r="AP268" s="13">
        <f t="shared" si="58"/>
        <v>591460.4046856421</v>
      </c>
      <c r="AQ268" s="13">
        <f t="shared" si="59"/>
        <v>593834.38182619086</v>
      </c>
      <c r="AR268" s="13">
        <f t="shared" si="60"/>
        <v>592834.43872516998</v>
      </c>
      <c r="AS268" s="13">
        <f t="shared" si="61"/>
        <v>594001.32318741386</v>
      </c>
      <c r="AT268" s="13">
        <f t="shared" si="62"/>
        <v>591779.73703366262</v>
      </c>
    </row>
    <row r="269" spans="1:46" x14ac:dyDescent="0.3">
      <c r="A269" s="7" t="s">
        <v>281</v>
      </c>
      <c r="B269" s="7" t="s">
        <v>555</v>
      </c>
      <c r="C269" s="7">
        <v>1306</v>
      </c>
      <c r="D269" s="6" t="s">
        <v>8</v>
      </c>
      <c r="E269" s="7">
        <v>905</v>
      </c>
      <c r="F269" s="7" t="s">
        <v>551</v>
      </c>
      <c r="G269" s="7" t="s">
        <v>428</v>
      </c>
      <c r="H269" s="8" t="s">
        <v>420</v>
      </c>
      <c r="I269" s="15">
        <v>1000000</v>
      </c>
      <c r="J269" s="15">
        <v>1000000</v>
      </c>
      <c r="K269" s="15">
        <v>1000000</v>
      </c>
      <c r="L269" s="15">
        <v>1000000</v>
      </c>
      <c r="M269" s="15">
        <v>1000000</v>
      </c>
      <c r="N269" s="15">
        <v>1000000</v>
      </c>
      <c r="O269" s="15">
        <v>1000000</v>
      </c>
      <c r="P269" s="15">
        <v>1000000</v>
      </c>
      <c r="Q269" s="15">
        <v>1000000</v>
      </c>
      <c r="R269" s="15">
        <v>1000000</v>
      </c>
      <c r="S269" s="15">
        <v>1000000</v>
      </c>
      <c r="T269" s="15">
        <v>1000000</v>
      </c>
      <c r="U269" s="17"/>
      <c r="V269" s="18">
        <v>0.5901390969485687</v>
      </c>
      <c r="W269" s="18">
        <v>0.5749459385785517</v>
      </c>
      <c r="X269" s="18">
        <v>0.59021723909301527</v>
      </c>
      <c r="Y269" s="18">
        <v>0.58914991071432377</v>
      </c>
      <c r="Z269" s="18">
        <v>0.58994442614739762</v>
      </c>
      <c r="AA269" s="18">
        <v>0.58874959509153124</v>
      </c>
      <c r="AB269" s="18">
        <v>0.58991907764370843</v>
      </c>
      <c r="AC269" s="18">
        <v>0.59146040468564209</v>
      </c>
      <c r="AD269" s="18">
        <v>0.59383438182619086</v>
      </c>
      <c r="AE269" s="18">
        <v>0.59283443872516994</v>
      </c>
      <c r="AF269" s="18">
        <v>0.59400132318741383</v>
      </c>
      <c r="AG269" s="18">
        <v>0.5917797370336626</v>
      </c>
      <c r="AH269" s="17"/>
      <c r="AI269" s="13">
        <f t="shared" si="51"/>
        <v>590139.09694856871</v>
      </c>
      <c r="AJ269" s="13">
        <f t="shared" si="52"/>
        <v>574945.93857855175</v>
      </c>
      <c r="AK269" s="13">
        <f t="shared" si="53"/>
        <v>590217.23909301532</v>
      </c>
      <c r="AL269" s="13">
        <f t="shared" si="54"/>
        <v>589149.91071432375</v>
      </c>
      <c r="AM269" s="13">
        <f t="shared" si="55"/>
        <v>589944.42614739761</v>
      </c>
      <c r="AN269" s="13">
        <f t="shared" si="56"/>
        <v>588749.59509153129</v>
      </c>
      <c r="AO269" s="13">
        <f t="shared" si="57"/>
        <v>589919.07764370844</v>
      </c>
      <c r="AP269" s="13">
        <f t="shared" si="58"/>
        <v>591460.4046856421</v>
      </c>
      <c r="AQ269" s="13">
        <f t="shared" si="59"/>
        <v>593834.38182619086</v>
      </c>
      <c r="AR269" s="13">
        <f t="shared" si="60"/>
        <v>592834.43872516998</v>
      </c>
      <c r="AS269" s="13">
        <f t="shared" si="61"/>
        <v>594001.32318741386</v>
      </c>
      <c r="AT269" s="13">
        <f t="shared" si="62"/>
        <v>591779.73703366262</v>
      </c>
    </row>
    <row r="270" spans="1:46" x14ac:dyDescent="0.3">
      <c r="A270" s="7" t="s">
        <v>281</v>
      </c>
      <c r="B270" s="7" t="s">
        <v>555</v>
      </c>
      <c r="C270" s="7">
        <v>1306</v>
      </c>
      <c r="D270" s="6" t="s">
        <v>8</v>
      </c>
      <c r="E270" s="7">
        <v>925</v>
      </c>
      <c r="F270" s="7" t="s">
        <v>552</v>
      </c>
      <c r="G270" s="7" t="s">
        <v>428</v>
      </c>
      <c r="H270" s="8" t="s">
        <v>421</v>
      </c>
      <c r="I270" s="15">
        <v>2000000</v>
      </c>
      <c r="J270" s="15">
        <v>2000000</v>
      </c>
      <c r="K270" s="15">
        <v>2000000</v>
      </c>
      <c r="L270" s="15">
        <v>2000000</v>
      </c>
      <c r="M270" s="15">
        <v>2000000</v>
      </c>
      <c r="N270" s="15">
        <v>2000000</v>
      </c>
      <c r="O270" s="15">
        <v>2000000</v>
      </c>
      <c r="P270" s="15">
        <v>2000000</v>
      </c>
      <c r="Q270" s="15">
        <v>2000000</v>
      </c>
      <c r="R270" s="15">
        <v>2000000</v>
      </c>
      <c r="S270" s="15">
        <v>2000000</v>
      </c>
      <c r="T270" s="15">
        <v>2000000</v>
      </c>
      <c r="U270" s="17"/>
      <c r="V270" s="18">
        <v>0.5901390969485687</v>
      </c>
      <c r="W270" s="18">
        <v>0.5749459385785517</v>
      </c>
      <c r="X270" s="18">
        <v>0.59021723909301527</v>
      </c>
      <c r="Y270" s="18">
        <v>0.58914991071432377</v>
      </c>
      <c r="Z270" s="18">
        <v>0.58994442614739762</v>
      </c>
      <c r="AA270" s="18">
        <v>0.58874959509153124</v>
      </c>
      <c r="AB270" s="18">
        <v>0.58991907764370843</v>
      </c>
      <c r="AC270" s="18">
        <v>0.59146040468564209</v>
      </c>
      <c r="AD270" s="18">
        <v>0.59383438182619086</v>
      </c>
      <c r="AE270" s="18">
        <v>0.59283443872516994</v>
      </c>
      <c r="AF270" s="18">
        <v>0.59400132318741383</v>
      </c>
      <c r="AG270" s="18">
        <v>0.5917797370336626</v>
      </c>
      <c r="AH270" s="17"/>
      <c r="AI270" s="13">
        <f t="shared" si="51"/>
        <v>1180278.1938971374</v>
      </c>
      <c r="AJ270" s="13">
        <f t="shared" si="52"/>
        <v>1149891.8771571035</v>
      </c>
      <c r="AK270" s="13">
        <f t="shared" si="53"/>
        <v>1180434.4781860306</v>
      </c>
      <c r="AL270" s="13">
        <f t="shared" si="54"/>
        <v>1178299.8214286475</v>
      </c>
      <c r="AM270" s="13">
        <f t="shared" si="55"/>
        <v>1179888.8522947952</v>
      </c>
      <c r="AN270" s="13">
        <f t="shared" si="56"/>
        <v>1177499.1901830626</v>
      </c>
      <c r="AO270" s="13">
        <f t="shared" si="57"/>
        <v>1179838.1552874169</v>
      </c>
      <c r="AP270" s="13">
        <f t="shared" si="58"/>
        <v>1182920.8093712842</v>
      </c>
      <c r="AQ270" s="13">
        <f t="shared" si="59"/>
        <v>1187668.7636523817</v>
      </c>
      <c r="AR270" s="13">
        <f t="shared" si="60"/>
        <v>1185668.87745034</v>
      </c>
      <c r="AS270" s="13">
        <f t="shared" si="61"/>
        <v>1188002.6463748277</v>
      </c>
      <c r="AT270" s="13">
        <f t="shared" si="62"/>
        <v>1183559.4740673252</v>
      </c>
    </row>
    <row r="271" spans="1:46" x14ac:dyDescent="0.3">
      <c r="A271" s="7" t="s">
        <v>281</v>
      </c>
      <c r="B271" s="7" t="s">
        <v>555</v>
      </c>
      <c r="C271" s="7">
        <v>1306</v>
      </c>
      <c r="D271" s="6" t="s">
        <v>8</v>
      </c>
      <c r="E271" s="7">
        <v>905</v>
      </c>
      <c r="F271" s="7" t="s">
        <v>553</v>
      </c>
      <c r="G271" s="7" t="s">
        <v>428</v>
      </c>
      <c r="H271" s="8" t="s">
        <v>422</v>
      </c>
      <c r="I271" s="15">
        <v>1000000</v>
      </c>
      <c r="J271" s="15">
        <v>1000000</v>
      </c>
      <c r="K271" s="15">
        <v>1000000</v>
      </c>
      <c r="L271" s="15">
        <v>1000000</v>
      </c>
      <c r="M271" s="15">
        <v>1000000</v>
      </c>
      <c r="N271" s="15">
        <v>1000000</v>
      </c>
      <c r="O271" s="15">
        <v>1000000</v>
      </c>
      <c r="P271" s="15">
        <v>1000000</v>
      </c>
      <c r="Q271" s="15">
        <v>1000000</v>
      </c>
      <c r="R271" s="15">
        <v>1000000</v>
      </c>
      <c r="S271" s="15">
        <v>1000000</v>
      </c>
      <c r="T271" s="15">
        <v>1000000</v>
      </c>
      <c r="U271" s="17"/>
      <c r="V271" s="18">
        <v>0.5901390969485687</v>
      </c>
      <c r="W271" s="18">
        <v>0.5749459385785517</v>
      </c>
      <c r="X271" s="18">
        <v>0.59021723909301527</v>
      </c>
      <c r="Y271" s="18">
        <v>0.58914991071432377</v>
      </c>
      <c r="Z271" s="18">
        <v>0.58994442614739762</v>
      </c>
      <c r="AA271" s="18">
        <v>0.58874959509153124</v>
      </c>
      <c r="AB271" s="18">
        <v>0.58991907764370843</v>
      </c>
      <c r="AC271" s="18">
        <v>0.59146040468564209</v>
      </c>
      <c r="AD271" s="18">
        <v>0.59383438182619086</v>
      </c>
      <c r="AE271" s="18">
        <v>0.59283443872516994</v>
      </c>
      <c r="AF271" s="18">
        <v>0.59400132318741383</v>
      </c>
      <c r="AG271" s="18">
        <v>0.5917797370336626</v>
      </c>
      <c r="AH271" s="17"/>
      <c r="AI271" s="13">
        <f t="shared" si="51"/>
        <v>590139.09694856871</v>
      </c>
      <c r="AJ271" s="13">
        <f t="shared" si="52"/>
        <v>574945.93857855175</v>
      </c>
      <c r="AK271" s="13">
        <f t="shared" si="53"/>
        <v>590217.23909301532</v>
      </c>
      <c r="AL271" s="13">
        <f t="shared" si="54"/>
        <v>589149.91071432375</v>
      </c>
      <c r="AM271" s="13">
        <f t="shared" si="55"/>
        <v>589944.42614739761</v>
      </c>
      <c r="AN271" s="13">
        <f t="shared" si="56"/>
        <v>588749.59509153129</v>
      </c>
      <c r="AO271" s="13">
        <f t="shared" si="57"/>
        <v>589919.07764370844</v>
      </c>
      <c r="AP271" s="13">
        <f t="shared" si="58"/>
        <v>591460.4046856421</v>
      </c>
      <c r="AQ271" s="13">
        <f t="shared" si="59"/>
        <v>593834.38182619086</v>
      </c>
      <c r="AR271" s="13">
        <f t="shared" si="60"/>
        <v>592834.43872516998</v>
      </c>
      <c r="AS271" s="13">
        <f t="shared" si="61"/>
        <v>594001.32318741386</v>
      </c>
      <c r="AT271" s="13">
        <f t="shared" si="62"/>
        <v>591779.73703366262</v>
      </c>
    </row>
    <row r="272" spans="1:46" x14ac:dyDescent="0.3">
      <c r="A272" s="7" t="s">
        <v>281</v>
      </c>
      <c r="B272" s="7" t="s">
        <v>555</v>
      </c>
      <c r="C272" s="7">
        <v>1306</v>
      </c>
      <c r="D272" s="6" t="s">
        <v>8</v>
      </c>
      <c r="E272" s="7">
        <v>925</v>
      </c>
      <c r="F272" s="7" t="s">
        <v>554</v>
      </c>
      <c r="G272" s="7" t="s">
        <v>428</v>
      </c>
      <c r="H272" s="8" t="s">
        <v>423</v>
      </c>
      <c r="I272" s="15">
        <v>1000000</v>
      </c>
      <c r="J272" s="15">
        <v>1000000</v>
      </c>
      <c r="K272" s="15">
        <v>1000000</v>
      </c>
      <c r="L272" s="15">
        <v>1000000</v>
      </c>
      <c r="M272" s="15">
        <v>1000000</v>
      </c>
      <c r="N272" s="15">
        <v>1000000</v>
      </c>
      <c r="O272" s="15">
        <v>1000000</v>
      </c>
      <c r="P272" s="15">
        <v>1000000</v>
      </c>
      <c r="Q272" s="15">
        <v>1000000</v>
      </c>
      <c r="R272" s="15">
        <v>1000000</v>
      </c>
      <c r="S272" s="15">
        <v>1000000</v>
      </c>
      <c r="T272" s="15">
        <v>1000000</v>
      </c>
      <c r="U272" s="17"/>
      <c r="V272" s="18">
        <v>0.5901390969485687</v>
      </c>
      <c r="W272" s="18">
        <v>0.5749459385785517</v>
      </c>
      <c r="X272" s="18">
        <v>0.59021723909301527</v>
      </c>
      <c r="Y272" s="18">
        <v>0.58914991071432377</v>
      </c>
      <c r="Z272" s="18">
        <v>0.58994442614739762</v>
      </c>
      <c r="AA272" s="18">
        <v>0.58874959509153124</v>
      </c>
      <c r="AB272" s="18">
        <v>0.58991907764370843</v>
      </c>
      <c r="AC272" s="18">
        <v>0.59146040468564209</v>
      </c>
      <c r="AD272" s="18">
        <v>0.59383438182619086</v>
      </c>
      <c r="AE272" s="18">
        <v>0.59283443872516994</v>
      </c>
      <c r="AF272" s="18">
        <v>0.59400132318741383</v>
      </c>
      <c r="AG272" s="18">
        <v>0.5917797370336626</v>
      </c>
      <c r="AH272" s="17"/>
      <c r="AI272" s="13">
        <f t="shared" si="51"/>
        <v>590139.09694856871</v>
      </c>
      <c r="AJ272" s="13">
        <f t="shared" si="52"/>
        <v>574945.93857855175</v>
      </c>
      <c r="AK272" s="13">
        <f t="shared" si="53"/>
        <v>590217.23909301532</v>
      </c>
      <c r="AL272" s="13">
        <f t="shared" si="54"/>
        <v>589149.91071432375</v>
      </c>
      <c r="AM272" s="13">
        <f t="shared" si="55"/>
        <v>589944.42614739761</v>
      </c>
      <c r="AN272" s="13">
        <f t="shared" si="56"/>
        <v>588749.59509153129</v>
      </c>
      <c r="AO272" s="13">
        <f t="shared" si="57"/>
        <v>589919.07764370844</v>
      </c>
      <c r="AP272" s="13">
        <f t="shared" si="58"/>
        <v>591460.4046856421</v>
      </c>
      <c r="AQ272" s="13">
        <f t="shared" si="59"/>
        <v>593834.38182619086</v>
      </c>
      <c r="AR272" s="13">
        <f t="shared" si="60"/>
        <v>592834.43872516998</v>
      </c>
      <c r="AS272" s="13">
        <f t="shared" si="61"/>
        <v>594001.32318741386</v>
      </c>
      <c r="AT272" s="13">
        <f t="shared" si="62"/>
        <v>591779.73703366262</v>
      </c>
    </row>
    <row r="273" spans="1:46" x14ac:dyDescent="0.3">
      <c r="A273" s="7" t="s">
        <v>281</v>
      </c>
      <c r="B273" s="7" t="s">
        <v>555</v>
      </c>
      <c r="C273" s="7">
        <v>1306</v>
      </c>
      <c r="D273" s="7" t="s">
        <v>253</v>
      </c>
      <c r="E273" s="7">
        <v>999</v>
      </c>
      <c r="F273" s="7" t="s">
        <v>253</v>
      </c>
      <c r="G273" s="7" t="s">
        <v>428</v>
      </c>
      <c r="H273" s="8" t="s">
        <v>291</v>
      </c>
      <c r="I273" s="15">
        <v>13000000</v>
      </c>
      <c r="J273" s="15">
        <v>13000000</v>
      </c>
      <c r="K273" s="15">
        <v>13000000</v>
      </c>
      <c r="L273" s="15">
        <v>13000000</v>
      </c>
      <c r="M273" s="15">
        <v>12000000</v>
      </c>
      <c r="N273" s="15">
        <v>12000000</v>
      </c>
      <c r="O273" s="15">
        <v>12000000</v>
      </c>
      <c r="P273" s="15">
        <v>12000000</v>
      </c>
      <c r="Q273" s="15">
        <v>12000000</v>
      </c>
      <c r="R273" s="15">
        <v>12000000</v>
      </c>
      <c r="S273" s="15">
        <v>12000000</v>
      </c>
      <c r="T273" s="15">
        <v>12000000</v>
      </c>
      <c r="U273" s="17"/>
      <c r="V273" s="18">
        <v>0.5901390969485687</v>
      </c>
      <c r="W273" s="18">
        <v>0.5749459385785517</v>
      </c>
      <c r="X273" s="18">
        <v>0.59021723909301527</v>
      </c>
      <c r="Y273" s="18">
        <v>0.58914991071432377</v>
      </c>
      <c r="Z273" s="18">
        <v>0.58994442614739762</v>
      </c>
      <c r="AA273" s="18">
        <v>0.58874959509153124</v>
      </c>
      <c r="AB273" s="18">
        <v>0.58991907764370843</v>
      </c>
      <c r="AC273" s="18">
        <v>0.59146040468564209</v>
      </c>
      <c r="AD273" s="18">
        <v>0.59383438182619086</v>
      </c>
      <c r="AE273" s="18">
        <v>0.59283443872516994</v>
      </c>
      <c r="AF273" s="18">
        <v>0.59400132318741383</v>
      </c>
      <c r="AG273" s="18">
        <v>0.5917797370336626</v>
      </c>
      <c r="AH273" s="17"/>
      <c r="AI273" s="13">
        <f t="shared" si="51"/>
        <v>7671808.2603313932</v>
      </c>
      <c r="AJ273" s="13">
        <f t="shared" si="52"/>
        <v>7474297.2015211722</v>
      </c>
      <c r="AK273" s="13">
        <f t="shared" si="53"/>
        <v>7672824.1082091983</v>
      </c>
      <c r="AL273" s="13">
        <f t="shared" si="54"/>
        <v>7658948.8392862091</v>
      </c>
      <c r="AM273" s="13">
        <f t="shared" si="55"/>
        <v>7079333.1137687713</v>
      </c>
      <c r="AN273" s="13">
        <f t="shared" si="56"/>
        <v>7064995.1410983745</v>
      </c>
      <c r="AO273" s="13">
        <f t="shared" si="57"/>
        <v>7079028.9317245008</v>
      </c>
      <c r="AP273" s="13">
        <f t="shared" si="58"/>
        <v>7097524.8562277053</v>
      </c>
      <c r="AQ273" s="13">
        <f t="shared" si="59"/>
        <v>7126012.5819142908</v>
      </c>
      <c r="AR273" s="13">
        <f t="shared" si="60"/>
        <v>7114013.2647020398</v>
      </c>
      <c r="AS273" s="13">
        <f t="shared" si="61"/>
        <v>7128015.8782489663</v>
      </c>
      <c r="AT273" s="13">
        <f t="shared" si="62"/>
        <v>7101356.8444039514</v>
      </c>
    </row>
    <row r="274" spans="1:46" x14ac:dyDescent="0.3">
      <c r="A274" s="7" t="s">
        <v>281</v>
      </c>
      <c r="B274" s="7" t="s">
        <v>557</v>
      </c>
      <c r="C274" s="7">
        <v>1308</v>
      </c>
      <c r="D274" s="6" t="s">
        <v>558</v>
      </c>
      <c r="E274" s="7">
        <v>999</v>
      </c>
      <c r="F274" s="6" t="s">
        <v>558</v>
      </c>
      <c r="G274" s="7"/>
      <c r="H274" s="13" t="s">
        <v>556</v>
      </c>
      <c r="I274" s="15">
        <v>33308702.497583319</v>
      </c>
      <c r="J274" s="15">
        <v>33308702.497583319</v>
      </c>
      <c r="K274" s="15">
        <v>33308702.497583319</v>
      </c>
      <c r="L274" s="15">
        <v>33308702.497583319</v>
      </c>
      <c r="M274" s="15">
        <v>33308702.497583319</v>
      </c>
      <c r="N274" s="15">
        <v>33308702.497583319</v>
      </c>
      <c r="O274" s="15">
        <v>33308702.497583319</v>
      </c>
      <c r="P274" s="15">
        <v>33308702.497583319</v>
      </c>
      <c r="Q274" s="15">
        <v>33308702.497583319</v>
      </c>
      <c r="R274" s="15">
        <v>33308702.497583319</v>
      </c>
      <c r="S274" s="15">
        <v>33308702.497583319</v>
      </c>
      <c r="T274" s="15">
        <v>33308702.497583319</v>
      </c>
      <c r="U274" s="17"/>
      <c r="V274" s="18">
        <v>0.5197295710378258</v>
      </c>
      <c r="W274" s="18">
        <v>0.5197295710378258</v>
      </c>
      <c r="X274" s="18">
        <v>0.5197295710378258</v>
      </c>
      <c r="Y274" s="18">
        <v>0.5197295710378258</v>
      </c>
      <c r="Z274" s="18">
        <v>0.5197295710378258</v>
      </c>
      <c r="AA274" s="18">
        <v>0.5197295710378258</v>
      </c>
      <c r="AB274" s="18">
        <v>0.5197295710378258</v>
      </c>
      <c r="AC274" s="18">
        <v>0.5197295710378258</v>
      </c>
      <c r="AD274" s="18">
        <v>0.5197295710378258</v>
      </c>
      <c r="AE274" s="18">
        <v>0.5197295710378258</v>
      </c>
      <c r="AF274" s="18">
        <v>0.5197295710378258</v>
      </c>
      <c r="AG274" s="18">
        <v>0.5197295710378258</v>
      </c>
      <c r="AH274" s="17"/>
      <c r="AI274" s="13">
        <f t="shared" si="51"/>
        <v>17311517.660895534</v>
      </c>
      <c r="AJ274" s="13">
        <f t="shared" si="52"/>
        <v>17311517.660895534</v>
      </c>
      <c r="AK274" s="13">
        <f t="shared" si="53"/>
        <v>17311517.660895534</v>
      </c>
      <c r="AL274" s="13">
        <f t="shared" si="54"/>
        <v>17311517.660895534</v>
      </c>
      <c r="AM274" s="13">
        <f t="shared" si="55"/>
        <v>17311517.660895534</v>
      </c>
      <c r="AN274" s="13">
        <f t="shared" si="56"/>
        <v>17311517.660895534</v>
      </c>
      <c r="AO274" s="13">
        <f t="shared" si="57"/>
        <v>17311517.660895534</v>
      </c>
      <c r="AP274" s="13">
        <f t="shared" si="58"/>
        <v>17311517.660895534</v>
      </c>
      <c r="AQ274" s="13">
        <f t="shared" si="59"/>
        <v>17311517.660895534</v>
      </c>
      <c r="AR274" s="13">
        <f t="shared" si="60"/>
        <v>17311517.660895534</v>
      </c>
      <c r="AS274" s="13">
        <f t="shared" si="61"/>
        <v>17311517.660895534</v>
      </c>
      <c r="AT274" s="13">
        <f t="shared" si="62"/>
        <v>17311517.660895534</v>
      </c>
    </row>
    <row r="275" spans="1:46" x14ac:dyDescent="0.3">
      <c r="A275" s="7" t="s">
        <v>281</v>
      </c>
      <c r="B275" s="7" t="s">
        <v>659</v>
      </c>
      <c r="C275" s="7">
        <v>1312</v>
      </c>
      <c r="D275" s="6" t="s">
        <v>8</v>
      </c>
      <c r="E275" s="7">
        <v>905</v>
      </c>
      <c r="F275" s="6" t="s">
        <v>660</v>
      </c>
      <c r="G275" s="7" t="s">
        <v>654</v>
      </c>
      <c r="H275" s="8" t="s">
        <v>559</v>
      </c>
      <c r="I275" s="15">
        <v>1000000</v>
      </c>
      <c r="J275" s="15">
        <v>0</v>
      </c>
      <c r="K275" s="15">
        <v>0</v>
      </c>
      <c r="L275" s="15">
        <v>1000000</v>
      </c>
      <c r="M275" s="15">
        <v>0</v>
      </c>
      <c r="N275" s="15">
        <v>0</v>
      </c>
      <c r="O275" s="15">
        <v>1000000</v>
      </c>
      <c r="P275" s="15">
        <v>0</v>
      </c>
      <c r="Q275" s="15">
        <v>0</v>
      </c>
      <c r="R275" s="15">
        <v>1000000</v>
      </c>
      <c r="S275" s="15">
        <v>0</v>
      </c>
      <c r="T275" s="15">
        <v>0</v>
      </c>
      <c r="U275" s="17"/>
      <c r="V275" s="18">
        <v>0.5212441256771666</v>
      </c>
      <c r="W275" s="18">
        <v>0.5176900409573556</v>
      </c>
      <c r="X275" s="18">
        <v>0.51764675315686526</v>
      </c>
      <c r="Y275" s="18">
        <v>0.51973358828960381</v>
      </c>
      <c r="Z275" s="18">
        <v>0.51938229086986376</v>
      </c>
      <c r="AA275" s="18">
        <v>0.5182339478163277</v>
      </c>
      <c r="AB275" s="18">
        <v>0.5182339478163277</v>
      </c>
      <c r="AC275" s="18">
        <v>0.5182339478163277</v>
      </c>
      <c r="AD275" s="18">
        <v>0.51818723457965443</v>
      </c>
      <c r="AE275" s="18">
        <v>0.5179007579120849</v>
      </c>
      <c r="AF275" s="18">
        <v>0.5179007579120849</v>
      </c>
      <c r="AG275" s="18">
        <v>0.52100090054140891</v>
      </c>
      <c r="AH275" s="17"/>
      <c r="AI275" s="13">
        <f t="shared" si="51"/>
        <v>521244.12567716662</v>
      </c>
      <c r="AJ275" s="13">
        <f t="shared" si="52"/>
        <v>0</v>
      </c>
      <c r="AK275" s="13">
        <f t="shared" si="53"/>
        <v>0</v>
      </c>
      <c r="AL275" s="13">
        <f t="shared" si="54"/>
        <v>519733.58828960382</v>
      </c>
      <c r="AM275" s="13">
        <f t="shared" si="55"/>
        <v>0</v>
      </c>
      <c r="AN275" s="13">
        <f t="shared" si="56"/>
        <v>0</v>
      </c>
      <c r="AO275" s="13">
        <f t="shared" si="57"/>
        <v>518233.94781632768</v>
      </c>
      <c r="AP275" s="13">
        <f t="shared" si="58"/>
        <v>0</v>
      </c>
      <c r="AQ275" s="13">
        <f t="shared" si="59"/>
        <v>0</v>
      </c>
      <c r="AR275" s="13">
        <f t="shared" si="60"/>
        <v>517900.75791208493</v>
      </c>
      <c r="AS275" s="13">
        <f t="shared" si="61"/>
        <v>0</v>
      </c>
      <c r="AT275" s="13">
        <f t="shared" si="62"/>
        <v>0</v>
      </c>
    </row>
    <row r="276" spans="1:46" x14ac:dyDescent="0.3">
      <c r="A276" s="7" t="s">
        <v>281</v>
      </c>
      <c r="B276" s="7" t="s">
        <v>659</v>
      </c>
      <c r="C276" s="7">
        <v>1312</v>
      </c>
      <c r="D276" s="6" t="s">
        <v>8</v>
      </c>
      <c r="E276" s="7">
        <v>905</v>
      </c>
      <c r="F276" s="7" t="s">
        <v>661</v>
      </c>
      <c r="G276" s="7" t="s">
        <v>654</v>
      </c>
      <c r="H276" s="8" t="s">
        <v>560</v>
      </c>
      <c r="I276" s="15">
        <v>0</v>
      </c>
      <c r="J276" s="15">
        <v>0</v>
      </c>
      <c r="K276" s="15">
        <v>1000000</v>
      </c>
      <c r="L276" s="15">
        <v>0</v>
      </c>
      <c r="M276" s="15">
        <v>0</v>
      </c>
      <c r="N276" s="15">
        <v>1000000</v>
      </c>
      <c r="O276" s="15">
        <v>0</v>
      </c>
      <c r="P276" s="15">
        <v>0</v>
      </c>
      <c r="Q276" s="15">
        <v>1000000</v>
      </c>
      <c r="R276" s="15">
        <v>0</v>
      </c>
      <c r="S276" s="15">
        <v>0</v>
      </c>
      <c r="T276" s="15">
        <v>1000000</v>
      </c>
      <c r="U276" s="17"/>
      <c r="V276" s="18">
        <v>0.5212441256771666</v>
      </c>
      <c r="W276" s="18">
        <v>0.5176900409573556</v>
      </c>
      <c r="X276" s="18">
        <v>0.51764675315686526</v>
      </c>
      <c r="Y276" s="18">
        <v>0.51973358828960381</v>
      </c>
      <c r="Z276" s="18">
        <v>0.51938229086986376</v>
      </c>
      <c r="AA276" s="18">
        <v>0.5182339478163277</v>
      </c>
      <c r="AB276" s="18">
        <v>0.5182339478163277</v>
      </c>
      <c r="AC276" s="18">
        <v>0.5182339478163277</v>
      </c>
      <c r="AD276" s="18">
        <v>0.51818723457965443</v>
      </c>
      <c r="AE276" s="18">
        <v>0.5179007579120849</v>
      </c>
      <c r="AF276" s="18">
        <v>0.5179007579120849</v>
      </c>
      <c r="AG276" s="18">
        <v>0.52100090054140891</v>
      </c>
      <c r="AH276" s="17"/>
      <c r="AI276" s="13">
        <f t="shared" si="51"/>
        <v>0</v>
      </c>
      <c r="AJ276" s="13">
        <f t="shared" si="52"/>
        <v>0</v>
      </c>
      <c r="AK276" s="13">
        <f t="shared" si="53"/>
        <v>517646.75315686525</v>
      </c>
      <c r="AL276" s="13">
        <f t="shared" si="54"/>
        <v>0</v>
      </c>
      <c r="AM276" s="13">
        <f t="shared" si="55"/>
        <v>0</v>
      </c>
      <c r="AN276" s="13">
        <f t="shared" si="56"/>
        <v>518233.94781632768</v>
      </c>
      <c r="AO276" s="13">
        <f t="shared" si="57"/>
        <v>0</v>
      </c>
      <c r="AP276" s="13">
        <f t="shared" si="58"/>
        <v>0</v>
      </c>
      <c r="AQ276" s="13">
        <f t="shared" si="59"/>
        <v>518187.23457965441</v>
      </c>
      <c r="AR276" s="13">
        <f t="shared" si="60"/>
        <v>0</v>
      </c>
      <c r="AS276" s="13">
        <f t="shared" si="61"/>
        <v>0</v>
      </c>
      <c r="AT276" s="13">
        <f t="shared" si="62"/>
        <v>521000.90054140892</v>
      </c>
    </row>
    <row r="277" spans="1:46" x14ac:dyDescent="0.3">
      <c r="A277" s="7" t="s">
        <v>281</v>
      </c>
      <c r="B277" s="7" t="s">
        <v>659</v>
      </c>
      <c r="C277" s="7">
        <v>1312</v>
      </c>
      <c r="D277" s="6" t="s">
        <v>8</v>
      </c>
      <c r="E277" s="7">
        <v>905</v>
      </c>
      <c r="F277" s="7" t="s">
        <v>662</v>
      </c>
      <c r="G277" s="7" t="s">
        <v>654</v>
      </c>
      <c r="H277" s="8" t="s">
        <v>561</v>
      </c>
      <c r="I277" s="15">
        <v>1000000</v>
      </c>
      <c r="J277" s="15">
        <v>0</v>
      </c>
      <c r="K277" s="15">
        <v>0</v>
      </c>
      <c r="L277" s="15">
        <v>1000000</v>
      </c>
      <c r="M277" s="15">
        <v>0</v>
      </c>
      <c r="N277" s="15">
        <v>0</v>
      </c>
      <c r="O277" s="15">
        <v>1000000</v>
      </c>
      <c r="P277" s="15">
        <v>0</v>
      </c>
      <c r="Q277" s="15">
        <v>0</v>
      </c>
      <c r="R277" s="15">
        <v>1000000</v>
      </c>
      <c r="S277" s="15">
        <v>0</v>
      </c>
      <c r="T277" s="15">
        <v>0</v>
      </c>
      <c r="U277" s="17"/>
      <c r="V277" s="18">
        <v>0.5212441256771666</v>
      </c>
      <c r="W277" s="18">
        <v>0.5176900409573556</v>
      </c>
      <c r="X277" s="18">
        <v>0.51764675315686526</v>
      </c>
      <c r="Y277" s="18">
        <v>0.51973358828960381</v>
      </c>
      <c r="Z277" s="18">
        <v>0.51938229086986376</v>
      </c>
      <c r="AA277" s="18">
        <v>0.5182339478163277</v>
      </c>
      <c r="AB277" s="18">
        <v>0.5182339478163277</v>
      </c>
      <c r="AC277" s="18">
        <v>0.5182339478163277</v>
      </c>
      <c r="AD277" s="18">
        <v>0.51818723457965443</v>
      </c>
      <c r="AE277" s="18">
        <v>0.5179007579120849</v>
      </c>
      <c r="AF277" s="18">
        <v>0.5179007579120849</v>
      </c>
      <c r="AG277" s="18">
        <v>0.52100090054140891</v>
      </c>
      <c r="AH277" s="17"/>
      <c r="AI277" s="13">
        <f t="shared" si="51"/>
        <v>521244.12567716662</v>
      </c>
      <c r="AJ277" s="13">
        <f t="shared" si="52"/>
        <v>0</v>
      </c>
      <c r="AK277" s="13">
        <f t="shared" si="53"/>
        <v>0</v>
      </c>
      <c r="AL277" s="13">
        <f t="shared" si="54"/>
        <v>519733.58828960382</v>
      </c>
      <c r="AM277" s="13">
        <f t="shared" si="55"/>
        <v>0</v>
      </c>
      <c r="AN277" s="13">
        <f t="shared" si="56"/>
        <v>0</v>
      </c>
      <c r="AO277" s="13">
        <f t="shared" si="57"/>
        <v>518233.94781632768</v>
      </c>
      <c r="AP277" s="13">
        <f t="shared" si="58"/>
        <v>0</v>
      </c>
      <c r="AQ277" s="13">
        <f t="shared" si="59"/>
        <v>0</v>
      </c>
      <c r="AR277" s="13">
        <f t="shared" si="60"/>
        <v>517900.75791208493</v>
      </c>
      <c r="AS277" s="13">
        <f t="shared" si="61"/>
        <v>0</v>
      </c>
      <c r="AT277" s="13">
        <f t="shared" si="62"/>
        <v>0</v>
      </c>
    </row>
    <row r="278" spans="1:46" x14ac:dyDescent="0.3">
      <c r="A278" s="7" t="s">
        <v>281</v>
      </c>
      <c r="B278" s="7" t="s">
        <v>659</v>
      </c>
      <c r="C278" s="7">
        <v>1312</v>
      </c>
      <c r="D278" s="6" t="s">
        <v>8</v>
      </c>
      <c r="E278" s="7">
        <v>905</v>
      </c>
      <c r="F278" s="7" t="s">
        <v>663</v>
      </c>
      <c r="G278" s="7" t="s">
        <v>654</v>
      </c>
      <c r="H278" s="8" t="s">
        <v>562</v>
      </c>
      <c r="I278" s="15">
        <v>0</v>
      </c>
      <c r="J278" s="15">
        <v>0</v>
      </c>
      <c r="K278" s="15">
        <v>1000000</v>
      </c>
      <c r="L278" s="15">
        <v>0</v>
      </c>
      <c r="M278" s="15">
        <v>0</v>
      </c>
      <c r="N278" s="15">
        <v>1000000</v>
      </c>
      <c r="O278" s="15">
        <v>0</v>
      </c>
      <c r="P278" s="15">
        <v>0</v>
      </c>
      <c r="Q278" s="15">
        <v>1000000</v>
      </c>
      <c r="R278" s="15">
        <v>0</v>
      </c>
      <c r="S278" s="15">
        <v>0</v>
      </c>
      <c r="T278" s="15">
        <v>1000000</v>
      </c>
      <c r="U278" s="17"/>
      <c r="V278" s="18">
        <v>0.5212441256771666</v>
      </c>
      <c r="W278" s="18">
        <v>0.5176900409573556</v>
      </c>
      <c r="X278" s="18">
        <v>0.51764675315686526</v>
      </c>
      <c r="Y278" s="18">
        <v>0.51973358828960381</v>
      </c>
      <c r="Z278" s="18">
        <v>0.51938229086986376</v>
      </c>
      <c r="AA278" s="18">
        <v>0.5182339478163277</v>
      </c>
      <c r="AB278" s="18">
        <v>0.5182339478163277</v>
      </c>
      <c r="AC278" s="18">
        <v>0.5182339478163277</v>
      </c>
      <c r="AD278" s="18">
        <v>0.51818723457965443</v>
      </c>
      <c r="AE278" s="18">
        <v>0.5179007579120849</v>
      </c>
      <c r="AF278" s="18">
        <v>0.5179007579120849</v>
      </c>
      <c r="AG278" s="18">
        <v>0.52100090054140891</v>
      </c>
      <c r="AH278" s="17"/>
      <c r="AI278" s="13">
        <f t="shared" si="51"/>
        <v>0</v>
      </c>
      <c r="AJ278" s="13">
        <f t="shared" si="52"/>
        <v>0</v>
      </c>
      <c r="AK278" s="13">
        <f t="shared" si="53"/>
        <v>517646.75315686525</v>
      </c>
      <c r="AL278" s="13">
        <f t="shared" si="54"/>
        <v>0</v>
      </c>
      <c r="AM278" s="13">
        <f t="shared" si="55"/>
        <v>0</v>
      </c>
      <c r="AN278" s="13">
        <f t="shared" si="56"/>
        <v>518233.94781632768</v>
      </c>
      <c r="AO278" s="13">
        <f t="shared" si="57"/>
        <v>0</v>
      </c>
      <c r="AP278" s="13">
        <f t="shared" si="58"/>
        <v>0</v>
      </c>
      <c r="AQ278" s="13">
        <f t="shared" si="59"/>
        <v>518187.23457965441</v>
      </c>
      <c r="AR278" s="13">
        <f t="shared" si="60"/>
        <v>0</v>
      </c>
      <c r="AS278" s="13">
        <f t="shared" si="61"/>
        <v>0</v>
      </c>
      <c r="AT278" s="13">
        <f t="shared" si="62"/>
        <v>521000.90054140892</v>
      </c>
    </row>
    <row r="279" spans="1:46" x14ac:dyDescent="0.3">
      <c r="A279" s="7" t="s">
        <v>281</v>
      </c>
      <c r="B279" s="7" t="s">
        <v>659</v>
      </c>
      <c r="C279" s="7">
        <v>1312</v>
      </c>
      <c r="D279" s="6" t="s">
        <v>8</v>
      </c>
      <c r="E279" s="7">
        <v>905</v>
      </c>
      <c r="F279" s="7" t="s">
        <v>664</v>
      </c>
      <c r="G279" s="7" t="s">
        <v>654</v>
      </c>
      <c r="H279" s="8" t="s">
        <v>563</v>
      </c>
      <c r="I279" s="15">
        <v>1000000</v>
      </c>
      <c r="J279" s="15">
        <v>0</v>
      </c>
      <c r="K279" s="15">
        <v>0</v>
      </c>
      <c r="L279" s="15">
        <v>1000000</v>
      </c>
      <c r="M279" s="15">
        <v>0</v>
      </c>
      <c r="N279" s="15">
        <v>0</v>
      </c>
      <c r="O279" s="15">
        <v>1000000</v>
      </c>
      <c r="P279" s="15">
        <v>0</v>
      </c>
      <c r="Q279" s="15">
        <v>0</v>
      </c>
      <c r="R279" s="15">
        <v>1000000</v>
      </c>
      <c r="S279" s="15">
        <v>0</v>
      </c>
      <c r="T279" s="15">
        <v>0</v>
      </c>
      <c r="U279" s="17"/>
      <c r="V279" s="18">
        <v>0.5212441256771666</v>
      </c>
      <c r="W279" s="18">
        <v>0.5176900409573556</v>
      </c>
      <c r="X279" s="18">
        <v>0.51764675315686526</v>
      </c>
      <c r="Y279" s="18">
        <v>0.51973358828960381</v>
      </c>
      <c r="Z279" s="18">
        <v>0.51938229086986376</v>
      </c>
      <c r="AA279" s="18">
        <v>0.5182339478163277</v>
      </c>
      <c r="AB279" s="18">
        <v>0.5182339478163277</v>
      </c>
      <c r="AC279" s="18">
        <v>0.5182339478163277</v>
      </c>
      <c r="AD279" s="18">
        <v>0.51818723457965443</v>
      </c>
      <c r="AE279" s="18">
        <v>0.5179007579120849</v>
      </c>
      <c r="AF279" s="18">
        <v>0.5179007579120849</v>
      </c>
      <c r="AG279" s="18">
        <v>0.52100090054140891</v>
      </c>
      <c r="AH279" s="17"/>
      <c r="AI279" s="13">
        <f t="shared" si="51"/>
        <v>521244.12567716662</v>
      </c>
      <c r="AJ279" s="13">
        <f t="shared" si="52"/>
        <v>0</v>
      </c>
      <c r="AK279" s="13">
        <f t="shared" si="53"/>
        <v>0</v>
      </c>
      <c r="AL279" s="13">
        <f t="shared" si="54"/>
        <v>519733.58828960382</v>
      </c>
      <c r="AM279" s="13">
        <f t="shared" si="55"/>
        <v>0</v>
      </c>
      <c r="AN279" s="13">
        <f t="shared" si="56"/>
        <v>0</v>
      </c>
      <c r="AO279" s="13">
        <f t="shared" si="57"/>
        <v>518233.94781632768</v>
      </c>
      <c r="AP279" s="13">
        <f t="shared" si="58"/>
        <v>0</v>
      </c>
      <c r="AQ279" s="13">
        <f t="shared" si="59"/>
        <v>0</v>
      </c>
      <c r="AR279" s="13">
        <f t="shared" si="60"/>
        <v>517900.75791208493</v>
      </c>
      <c r="AS279" s="13">
        <f t="shared" si="61"/>
        <v>0</v>
      </c>
      <c r="AT279" s="13">
        <f t="shared" si="62"/>
        <v>0</v>
      </c>
    </row>
    <row r="280" spans="1:46" x14ac:dyDescent="0.3">
      <c r="A280" s="7" t="s">
        <v>281</v>
      </c>
      <c r="B280" s="7" t="s">
        <v>659</v>
      </c>
      <c r="C280" s="7">
        <v>1312</v>
      </c>
      <c r="D280" s="6" t="s">
        <v>8</v>
      </c>
      <c r="E280" s="7">
        <v>905</v>
      </c>
      <c r="F280" s="7" t="s">
        <v>665</v>
      </c>
      <c r="G280" s="7" t="s">
        <v>654</v>
      </c>
      <c r="H280" s="8" t="s">
        <v>564</v>
      </c>
      <c r="I280" s="15">
        <v>0</v>
      </c>
      <c r="J280" s="15">
        <v>0</v>
      </c>
      <c r="K280" s="15">
        <v>1000000</v>
      </c>
      <c r="L280" s="15">
        <v>0</v>
      </c>
      <c r="M280" s="15">
        <v>0</v>
      </c>
      <c r="N280" s="15">
        <v>1000000</v>
      </c>
      <c r="O280" s="15">
        <v>0</v>
      </c>
      <c r="P280" s="15">
        <v>0</v>
      </c>
      <c r="Q280" s="15">
        <v>1000000</v>
      </c>
      <c r="R280" s="15">
        <v>0</v>
      </c>
      <c r="S280" s="15">
        <v>0</v>
      </c>
      <c r="T280" s="15">
        <v>1000000</v>
      </c>
      <c r="U280" s="17"/>
      <c r="V280" s="18">
        <v>0.5212441256771666</v>
      </c>
      <c r="W280" s="18">
        <v>0.5176900409573556</v>
      </c>
      <c r="X280" s="18">
        <v>0.51764675315686526</v>
      </c>
      <c r="Y280" s="18">
        <v>0.51973358828960381</v>
      </c>
      <c r="Z280" s="18">
        <v>0.51938229086986376</v>
      </c>
      <c r="AA280" s="18">
        <v>0.5182339478163277</v>
      </c>
      <c r="AB280" s="18">
        <v>0.5182339478163277</v>
      </c>
      <c r="AC280" s="18">
        <v>0.5182339478163277</v>
      </c>
      <c r="AD280" s="18">
        <v>0.51818723457965443</v>
      </c>
      <c r="AE280" s="18">
        <v>0.5179007579120849</v>
      </c>
      <c r="AF280" s="18">
        <v>0.5179007579120849</v>
      </c>
      <c r="AG280" s="18">
        <v>0.52100090054140891</v>
      </c>
      <c r="AH280" s="17"/>
      <c r="AI280" s="13">
        <f t="shared" si="51"/>
        <v>0</v>
      </c>
      <c r="AJ280" s="13">
        <f t="shared" si="52"/>
        <v>0</v>
      </c>
      <c r="AK280" s="13">
        <f t="shared" si="53"/>
        <v>517646.75315686525</v>
      </c>
      <c r="AL280" s="13">
        <f t="shared" si="54"/>
        <v>0</v>
      </c>
      <c r="AM280" s="13">
        <f t="shared" si="55"/>
        <v>0</v>
      </c>
      <c r="AN280" s="13">
        <f t="shared" si="56"/>
        <v>518233.94781632768</v>
      </c>
      <c r="AO280" s="13">
        <f t="shared" si="57"/>
        <v>0</v>
      </c>
      <c r="AP280" s="13">
        <f t="shared" si="58"/>
        <v>0</v>
      </c>
      <c r="AQ280" s="13">
        <f t="shared" si="59"/>
        <v>518187.23457965441</v>
      </c>
      <c r="AR280" s="13">
        <f t="shared" si="60"/>
        <v>0</v>
      </c>
      <c r="AS280" s="13">
        <f t="shared" si="61"/>
        <v>0</v>
      </c>
      <c r="AT280" s="13">
        <f t="shared" si="62"/>
        <v>521000.90054140892</v>
      </c>
    </row>
    <row r="281" spans="1:46" x14ac:dyDescent="0.3">
      <c r="A281" s="7" t="s">
        <v>281</v>
      </c>
      <c r="B281" s="7" t="s">
        <v>659</v>
      </c>
      <c r="C281" s="7">
        <v>1312</v>
      </c>
      <c r="D281" s="6" t="s">
        <v>8</v>
      </c>
      <c r="E281" s="7">
        <v>923</v>
      </c>
      <c r="F281" s="7" t="s">
        <v>666</v>
      </c>
      <c r="G281" s="7" t="s">
        <v>654</v>
      </c>
      <c r="H281" s="8" t="s">
        <v>565</v>
      </c>
      <c r="I281" s="15">
        <v>1000000</v>
      </c>
      <c r="J281" s="15">
        <v>0</v>
      </c>
      <c r="K281" s="15">
        <v>0</v>
      </c>
      <c r="L281" s="15">
        <v>1000000</v>
      </c>
      <c r="M281" s="15">
        <v>0</v>
      </c>
      <c r="N281" s="15">
        <v>0</v>
      </c>
      <c r="O281" s="15">
        <v>1000000</v>
      </c>
      <c r="P281" s="15">
        <v>0</v>
      </c>
      <c r="Q281" s="15">
        <v>0</v>
      </c>
      <c r="R281" s="15">
        <v>1000000</v>
      </c>
      <c r="S281" s="15">
        <v>0</v>
      </c>
      <c r="T281" s="15">
        <v>0</v>
      </c>
      <c r="U281" s="17"/>
      <c r="V281" s="18">
        <v>0.5212441256771666</v>
      </c>
      <c r="W281" s="18">
        <v>0.5176900409573556</v>
      </c>
      <c r="X281" s="18">
        <v>0.51764675315686526</v>
      </c>
      <c r="Y281" s="18">
        <v>0.51973358828960381</v>
      </c>
      <c r="Z281" s="18">
        <v>0.51938229086986376</v>
      </c>
      <c r="AA281" s="18">
        <v>0.5182339478163277</v>
      </c>
      <c r="AB281" s="18">
        <v>0.5182339478163277</v>
      </c>
      <c r="AC281" s="18">
        <v>0.5182339478163277</v>
      </c>
      <c r="AD281" s="18">
        <v>0.51818723457965443</v>
      </c>
      <c r="AE281" s="18">
        <v>0.5179007579120849</v>
      </c>
      <c r="AF281" s="18">
        <v>0.5179007579120849</v>
      </c>
      <c r="AG281" s="18">
        <v>0.52100090054140891</v>
      </c>
      <c r="AH281" s="17"/>
      <c r="AI281" s="13">
        <f t="shared" si="51"/>
        <v>521244.12567716662</v>
      </c>
      <c r="AJ281" s="13">
        <f t="shared" si="52"/>
        <v>0</v>
      </c>
      <c r="AK281" s="13">
        <f t="shared" si="53"/>
        <v>0</v>
      </c>
      <c r="AL281" s="13">
        <f t="shared" si="54"/>
        <v>519733.58828960382</v>
      </c>
      <c r="AM281" s="13">
        <f t="shared" si="55"/>
        <v>0</v>
      </c>
      <c r="AN281" s="13">
        <f t="shared" si="56"/>
        <v>0</v>
      </c>
      <c r="AO281" s="13">
        <f t="shared" si="57"/>
        <v>518233.94781632768</v>
      </c>
      <c r="AP281" s="13">
        <f t="shared" si="58"/>
        <v>0</v>
      </c>
      <c r="AQ281" s="13">
        <f t="shared" si="59"/>
        <v>0</v>
      </c>
      <c r="AR281" s="13">
        <f t="shared" si="60"/>
        <v>517900.75791208493</v>
      </c>
      <c r="AS281" s="13">
        <f t="shared" si="61"/>
        <v>0</v>
      </c>
      <c r="AT281" s="13">
        <f t="shared" si="62"/>
        <v>0</v>
      </c>
    </row>
    <row r="282" spans="1:46" x14ac:dyDescent="0.3">
      <c r="A282" s="7" t="s">
        <v>281</v>
      </c>
      <c r="B282" s="7" t="s">
        <v>659</v>
      </c>
      <c r="C282" s="7">
        <v>1312</v>
      </c>
      <c r="D282" s="6" t="s">
        <v>8</v>
      </c>
      <c r="E282" s="7">
        <v>923</v>
      </c>
      <c r="F282" s="7" t="s">
        <v>667</v>
      </c>
      <c r="G282" s="7" t="s">
        <v>654</v>
      </c>
      <c r="H282" s="8" t="s">
        <v>566</v>
      </c>
      <c r="I282" s="15">
        <v>0</v>
      </c>
      <c r="J282" s="15">
        <v>0</v>
      </c>
      <c r="K282" s="15">
        <v>1000000</v>
      </c>
      <c r="L282" s="15">
        <v>0</v>
      </c>
      <c r="M282" s="15">
        <v>0</v>
      </c>
      <c r="N282" s="15">
        <v>1000000</v>
      </c>
      <c r="O282" s="15">
        <v>0</v>
      </c>
      <c r="P282" s="15">
        <v>0</v>
      </c>
      <c r="Q282" s="15">
        <v>1000000</v>
      </c>
      <c r="R282" s="15">
        <v>0</v>
      </c>
      <c r="S282" s="15">
        <v>0</v>
      </c>
      <c r="T282" s="15">
        <v>1000000</v>
      </c>
      <c r="U282" s="17"/>
      <c r="V282" s="18">
        <v>0.5212441256771666</v>
      </c>
      <c r="W282" s="18">
        <v>0.5176900409573556</v>
      </c>
      <c r="X282" s="18">
        <v>0.51764675315686526</v>
      </c>
      <c r="Y282" s="18">
        <v>0.51973358828960381</v>
      </c>
      <c r="Z282" s="18">
        <v>0.51938229086986376</v>
      </c>
      <c r="AA282" s="18">
        <v>0.5182339478163277</v>
      </c>
      <c r="AB282" s="18">
        <v>0.5182339478163277</v>
      </c>
      <c r="AC282" s="18">
        <v>0.5182339478163277</v>
      </c>
      <c r="AD282" s="18">
        <v>0.51818723457965443</v>
      </c>
      <c r="AE282" s="18">
        <v>0.5179007579120849</v>
      </c>
      <c r="AF282" s="18">
        <v>0.5179007579120849</v>
      </c>
      <c r="AG282" s="18">
        <v>0.52100090054140891</v>
      </c>
      <c r="AH282" s="17"/>
      <c r="AI282" s="13">
        <f t="shared" si="51"/>
        <v>0</v>
      </c>
      <c r="AJ282" s="13">
        <f t="shared" si="52"/>
        <v>0</v>
      </c>
      <c r="AK282" s="13">
        <f t="shared" si="53"/>
        <v>517646.75315686525</v>
      </c>
      <c r="AL282" s="13">
        <f t="shared" si="54"/>
        <v>0</v>
      </c>
      <c r="AM282" s="13">
        <f t="shared" si="55"/>
        <v>0</v>
      </c>
      <c r="AN282" s="13">
        <f t="shared" si="56"/>
        <v>518233.94781632768</v>
      </c>
      <c r="AO282" s="13">
        <f t="shared" si="57"/>
        <v>0</v>
      </c>
      <c r="AP282" s="13">
        <f t="shared" si="58"/>
        <v>0</v>
      </c>
      <c r="AQ282" s="13">
        <f t="shared" si="59"/>
        <v>518187.23457965441</v>
      </c>
      <c r="AR282" s="13">
        <f t="shared" si="60"/>
        <v>0</v>
      </c>
      <c r="AS282" s="13">
        <f t="shared" si="61"/>
        <v>0</v>
      </c>
      <c r="AT282" s="13">
        <f t="shared" si="62"/>
        <v>521000.90054140892</v>
      </c>
    </row>
    <row r="283" spans="1:46" x14ac:dyDescent="0.3">
      <c r="A283" s="7" t="s">
        <v>281</v>
      </c>
      <c r="B283" s="7" t="s">
        <v>659</v>
      </c>
      <c r="C283" s="7">
        <v>1312</v>
      </c>
      <c r="D283" s="6" t="s">
        <v>8</v>
      </c>
      <c r="E283" s="7">
        <v>923</v>
      </c>
      <c r="F283" s="7" t="s">
        <v>668</v>
      </c>
      <c r="G283" s="7" t="s">
        <v>654</v>
      </c>
      <c r="H283" s="8" t="s">
        <v>567</v>
      </c>
      <c r="I283" s="15">
        <v>1000000</v>
      </c>
      <c r="J283" s="15">
        <v>0</v>
      </c>
      <c r="K283" s="15">
        <v>0</v>
      </c>
      <c r="L283" s="15">
        <v>1000000</v>
      </c>
      <c r="M283" s="15">
        <v>0</v>
      </c>
      <c r="N283" s="15">
        <v>0</v>
      </c>
      <c r="O283" s="15">
        <v>1000000</v>
      </c>
      <c r="P283" s="15">
        <v>0</v>
      </c>
      <c r="Q283" s="15">
        <v>0</v>
      </c>
      <c r="R283" s="15">
        <v>1000000</v>
      </c>
      <c r="S283" s="15">
        <v>0</v>
      </c>
      <c r="T283" s="15">
        <v>0</v>
      </c>
      <c r="U283" s="17"/>
      <c r="V283" s="18">
        <v>0.5212441256771666</v>
      </c>
      <c r="W283" s="18">
        <v>0.5176900409573556</v>
      </c>
      <c r="X283" s="18">
        <v>0.51764675315686526</v>
      </c>
      <c r="Y283" s="18">
        <v>0.51973358828960381</v>
      </c>
      <c r="Z283" s="18">
        <v>0.51938229086986376</v>
      </c>
      <c r="AA283" s="18">
        <v>0.5182339478163277</v>
      </c>
      <c r="AB283" s="18">
        <v>0.5182339478163277</v>
      </c>
      <c r="AC283" s="18">
        <v>0.5182339478163277</v>
      </c>
      <c r="AD283" s="18">
        <v>0.51818723457965443</v>
      </c>
      <c r="AE283" s="18">
        <v>0.5179007579120849</v>
      </c>
      <c r="AF283" s="18">
        <v>0.5179007579120849</v>
      </c>
      <c r="AG283" s="18">
        <v>0.52100090054140891</v>
      </c>
      <c r="AH283" s="17"/>
      <c r="AI283" s="13">
        <f t="shared" si="51"/>
        <v>521244.12567716662</v>
      </c>
      <c r="AJ283" s="13">
        <f t="shared" si="52"/>
        <v>0</v>
      </c>
      <c r="AK283" s="13">
        <f t="shared" si="53"/>
        <v>0</v>
      </c>
      <c r="AL283" s="13">
        <f t="shared" si="54"/>
        <v>519733.58828960382</v>
      </c>
      <c r="AM283" s="13">
        <f t="shared" si="55"/>
        <v>0</v>
      </c>
      <c r="AN283" s="13">
        <f t="shared" si="56"/>
        <v>0</v>
      </c>
      <c r="AO283" s="13">
        <f t="shared" si="57"/>
        <v>518233.94781632768</v>
      </c>
      <c r="AP283" s="13">
        <f t="shared" si="58"/>
        <v>0</v>
      </c>
      <c r="AQ283" s="13">
        <f t="shared" si="59"/>
        <v>0</v>
      </c>
      <c r="AR283" s="13">
        <f t="shared" si="60"/>
        <v>517900.75791208493</v>
      </c>
      <c r="AS283" s="13">
        <f t="shared" si="61"/>
        <v>0</v>
      </c>
      <c r="AT283" s="13">
        <f t="shared" si="62"/>
        <v>0</v>
      </c>
    </row>
    <row r="284" spans="1:46" x14ac:dyDescent="0.3">
      <c r="A284" s="7" t="s">
        <v>281</v>
      </c>
      <c r="B284" s="7" t="s">
        <v>659</v>
      </c>
      <c r="C284" s="7">
        <v>1312</v>
      </c>
      <c r="D284" s="6" t="s">
        <v>8</v>
      </c>
      <c r="E284" s="7">
        <v>905</v>
      </c>
      <c r="F284" s="7" t="s">
        <v>669</v>
      </c>
      <c r="G284" s="7" t="s">
        <v>654</v>
      </c>
      <c r="H284" s="8" t="s">
        <v>568</v>
      </c>
      <c r="I284" s="15">
        <v>0</v>
      </c>
      <c r="J284" s="15">
        <v>0</v>
      </c>
      <c r="K284" s="15">
        <v>1000000</v>
      </c>
      <c r="L284" s="15">
        <v>0</v>
      </c>
      <c r="M284" s="15">
        <v>0</v>
      </c>
      <c r="N284" s="15">
        <v>1000000</v>
      </c>
      <c r="O284" s="15">
        <v>0</v>
      </c>
      <c r="P284" s="15">
        <v>0</v>
      </c>
      <c r="Q284" s="15">
        <v>1000000</v>
      </c>
      <c r="R284" s="15">
        <v>0</v>
      </c>
      <c r="S284" s="15">
        <v>0</v>
      </c>
      <c r="T284" s="15">
        <v>1000000</v>
      </c>
      <c r="U284" s="17"/>
      <c r="V284" s="18">
        <v>0.5212441256771666</v>
      </c>
      <c r="W284" s="18">
        <v>0.5176900409573556</v>
      </c>
      <c r="X284" s="18">
        <v>0.51764675315686526</v>
      </c>
      <c r="Y284" s="18">
        <v>0.51973358828960381</v>
      </c>
      <c r="Z284" s="18">
        <v>0.51938229086986376</v>
      </c>
      <c r="AA284" s="18">
        <v>0.5182339478163277</v>
      </c>
      <c r="AB284" s="18">
        <v>0.5182339478163277</v>
      </c>
      <c r="AC284" s="18">
        <v>0.5182339478163277</v>
      </c>
      <c r="AD284" s="18">
        <v>0.51818723457965443</v>
      </c>
      <c r="AE284" s="18">
        <v>0.5179007579120849</v>
      </c>
      <c r="AF284" s="18">
        <v>0.5179007579120849</v>
      </c>
      <c r="AG284" s="18">
        <v>0.52100090054140891</v>
      </c>
      <c r="AH284" s="17"/>
      <c r="AI284" s="13">
        <f t="shared" si="51"/>
        <v>0</v>
      </c>
      <c r="AJ284" s="13">
        <f t="shared" si="52"/>
        <v>0</v>
      </c>
      <c r="AK284" s="13">
        <f t="shared" si="53"/>
        <v>517646.75315686525</v>
      </c>
      <c r="AL284" s="13">
        <f t="shared" si="54"/>
        <v>0</v>
      </c>
      <c r="AM284" s="13">
        <f t="shared" si="55"/>
        <v>0</v>
      </c>
      <c r="AN284" s="13">
        <f t="shared" si="56"/>
        <v>518233.94781632768</v>
      </c>
      <c r="AO284" s="13">
        <f t="shared" si="57"/>
        <v>0</v>
      </c>
      <c r="AP284" s="13">
        <f t="shared" si="58"/>
        <v>0</v>
      </c>
      <c r="AQ284" s="13">
        <f t="shared" si="59"/>
        <v>518187.23457965441</v>
      </c>
      <c r="AR284" s="13">
        <f t="shared" si="60"/>
        <v>0</v>
      </c>
      <c r="AS284" s="13">
        <f t="shared" si="61"/>
        <v>0</v>
      </c>
      <c r="AT284" s="13">
        <f t="shared" si="62"/>
        <v>521000.90054140892</v>
      </c>
    </row>
    <row r="285" spans="1:46" x14ac:dyDescent="0.3">
      <c r="A285" s="7" t="s">
        <v>281</v>
      </c>
      <c r="B285" s="7" t="s">
        <v>659</v>
      </c>
      <c r="C285" s="7">
        <v>1312</v>
      </c>
      <c r="D285" s="6" t="s">
        <v>8</v>
      </c>
      <c r="E285" s="7">
        <v>905</v>
      </c>
      <c r="F285" s="7" t="s">
        <v>670</v>
      </c>
      <c r="G285" s="7" t="s">
        <v>654</v>
      </c>
      <c r="H285" s="8" t="s">
        <v>569</v>
      </c>
      <c r="I285" s="15">
        <v>1000000</v>
      </c>
      <c r="J285" s="15">
        <v>0</v>
      </c>
      <c r="K285" s="15">
        <v>0</v>
      </c>
      <c r="L285" s="15">
        <v>1000000</v>
      </c>
      <c r="M285" s="15">
        <v>0</v>
      </c>
      <c r="N285" s="15">
        <v>0</v>
      </c>
      <c r="O285" s="15">
        <v>1000000</v>
      </c>
      <c r="P285" s="15">
        <v>0</v>
      </c>
      <c r="Q285" s="15">
        <v>0</v>
      </c>
      <c r="R285" s="15">
        <v>1000000</v>
      </c>
      <c r="S285" s="15">
        <v>0</v>
      </c>
      <c r="T285" s="15">
        <v>0</v>
      </c>
      <c r="U285" s="17"/>
      <c r="V285" s="18">
        <v>0.5212441256771666</v>
      </c>
      <c r="W285" s="18">
        <v>0.5176900409573556</v>
      </c>
      <c r="X285" s="18">
        <v>0.51764675315686526</v>
      </c>
      <c r="Y285" s="18">
        <v>0.51973358828960381</v>
      </c>
      <c r="Z285" s="18">
        <v>0.51938229086986376</v>
      </c>
      <c r="AA285" s="18">
        <v>0.5182339478163277</v>
      </c>
      <c r="AB285" s="18">
        <v>0.5182339478163277</v>
      </c>
      <c r="AC285" s="18">
        <v>0.5182339478163277</v>
      </c>
      <c r="AD285" s="18">
        <v>0.51818723457965443</v>
      </c>
      <c r="AE285" s="18">
        <v>0.5179007579120849</v>
      </c>
      <c r="AF285" s="18">
        <v>0.5179007579120849</v>
      </c>
      <c r="AG285" s="18">
        <v>0.52100090054140891</v>
      </c>
      <c r="AH285" s="17"/>
      <c r="AI285" s="13">
        <f t="shared" si="51"/>
        <v>521244.12567716662</v>
      </c>
      <c r="AJ285" s="13">
        <f t="shared" si="52"/>
        <v>0</v>
      </c>
      <c r="AK285" s="13">
        <f t="shared" si="53"/>
        <v>0</v>
      </c>
      <c r="AL285" s="13">
        <f t="shared" si="54"/>
        <v>519733.58828960382</v>
      </c>
      <c r="AM285" s="13">
        <f t="shared" si="55"/>
        <v>0</v>
      </c>
      <c r="AN285" s="13">
        <f t="shared" si="56"/>
        <v>0</v>
      </c>
      <c r="AO285" s="13">
        <f t="shared" si="57"/>
        <v>518233.94781632768</v>
      </c>
      <c r="AP285" s="13">
        <f t="shared" si="58"/>
        <v>0</v>
      </c>
      <c r="AQ285" s="13">
        <f t="shared" si="59"/>
        <v>0</v>
      </c>
      <c r="AR285" s="13">
        <f t="shared" si="60"/>
        <v>517900.75791208493</v>
      </c>
      <c r="AS285" s="13">
        <f t="shared" si="61"/>
        <v>0</v>
      </c>
      <c r="AT285" s="13">
        <f t="shared" si="62"/>
        <v>0</v>
      </c>
    </row>
    <row r="286" spans="1:46" x14ac:dyDescent="0.3">
      <c r="A286" s="7" t="s">
        <v>281</v>
      </c>
      <c r="B286" s="7" t="s">
        <v>659</v>
      </c>
      <c r="C286" s="7">
        <v>1312</v>
      </c>
      <c r="D286" s="6" t="s">
        <v>8</v>
      </c>
      <c r="E286" s="7">
        <v>905</v>
      </c>
      <c r="F286" s="7" t="s">
        <v>671</v>
      </c>
      <c r="G286" s="7" t="s">
        <v>654</v>
      </c>
      <c r="H286" s="8" t="s">
        <v>570</v>
      </c>
      <c r="I286" s="15">
        <v>0</v>
      </c>
      <c r="J286" s="15">
        <v>0</v>
      </c>
      <c r="K286" s="15">
        <v>1000000</v>
      </c>
      <c r="L286" s="15">
        <v>0</v>
      </c>
      <c r="M286" s="15">
        <v>0</v>
      </c>
      <c r="N286" s="15">
        <v>1000000</v>
      </c>
      <c r="O286" s="15">
        <v>0</v>
      </c>
      <c r="P286" s="15">
        <v>0</v>
      </c>
      <c r="Q286" s="15">
        <v>1000000</v>
      </c>
      <c r="R286" s="15">
        <v>0</v>
      </c>
      <c r="S286" s="15">
        <v>0</v>
      </c>
      <c r="T286" s="15">
        <v>1000000</v>
      </c>
      <c r="U286" s="17"/>
      <c r="V286" s="18">
        <v>0.5212441256771666</v>
      </c>
      <c r="W286" s="18">
        <v>0.5176900409573556</v>
      </c>
      <c r="X286" s="18">
        <v>0.51764675315686526</v>
      </c>
      <c r="Y286" s="18">
        <v>0.51973358828960381</v>
      </c>
      <c r="Z286" s="18">
        <v>0.51938229086986376</v>
      </c>
      <c r="AA286" s="18">
        <v>0.5182339478163277</v>
      </c>
      <c r="AB286" s="18">
        <v>0.5182339478163277</v>
      </c>
      <c r="AC286" s="18">
        <v>0.5182339478163277</v>
      </c>
      <c r="AD286" s="18">
        <v>0.51818723457965443</v>
      </c>
      <c r="AE286" s="18">
        <v>0.5179007579120849</v>
      </c>
      <c r="AF286" s="18">
        <v>0.5179007579120849</v>
      </c>
      <c r="AG286" s="18">
        <v>0.52100090054140891</v>
      </c>
      <c r="AH286" s="17"/>
      <c r="AI286" s="13">
        <f t="shared" si="51"/>
        <v>0</v>
      </c>
      <c r="AJ286" s="13">
        <f t="shared" si="52"/>
        <v>0</v>
      </c>
      <c r="AK286" s="13">
        <f t="shared" si="53"/>
        <v>517646.75315686525</v>
      </c>
      <c r="AL286" s="13">
        <f t="shared" si="54"/>
        <v>0</v>
      </c>
      <c r="AM286" s="13">
        <f t="shared" si="55"/>
        <v>0</v>
      </c>
      <c r="AN286" s="13">
        <f t="shared" si="56"/>
        <v>518233.94781632768</v>
      </c>
      <c r="AO286" s="13">
        <f t="shared" si="57"/>
        <v>0</v>
      </c>
      <c r="AP286" s="13">
        <f t="shared" si="58"/>
        <v>0</v>
      </c>
      <c r="AQ286" s="13">
        <f t="shared" si="59"/>
        <v>518187.23457965441</v>
      </c>
      <c r="AR286" s="13">
        <f t="shared" si="60"/>
        <v>0</v>
      </c>
      <c r="AS286" s="13">
        <f t="shared" si="61"/>
        <v>0</v>
      </c>
      <c r="AT286" s="13">
        <f t="shared" si="62"/>
        <v>521000.90054140892</v>
      </c>
    </row>
    <row r="287" spans="1:46" x14ac:dyDescent="0.3">
      <c r="A287" s="7" t="s">
        <v>281</v>
      </c>
      <c r="B287" s="7" t="s">
        <v>659</v>
      </c>
      <c r="C287" s="7">
        <v>1312</v>
      </c>
      <c r="D287" s="6" t="s">
        <v>8</v>
      </c>
      <c r="E287" s="7">
        <v>905</v>
      </c>
      <c r="F287" s="7" t="s">
        <v>672</v>
      </c>
      <c r="G287" s="7" t="s">
        <v>654</v>
      </c>
      <c r="H287" s="8" t="s">
        <v>571</v>
      </c>
      <c r="I287" s="15">
        <v>1000000</v>
      </c>
      <c r="J287" s="15">
        <v>0</v>
      </c>
      <c r="K287" s="15">
        <v>0</v>
      </c>
      <c r="L287" s="15">
        <v>1000000</v>
      </c>
      <c r="M287" s="15">
        <v>0</v>
      </c>
      <c r="N287" s="15">
        <v>0</v>
      </c>
      <c r="O287" s="15">
        <v>1000000</v>
      </c>
      <c r="P287" s="15">
        <v>0</v>
      </c>
      <c r="Q287" s="15">
        <v>0</v>
      </c>
      <c r="R287" s="15">
        <v>1000000</v>
      </c>
      <c r="S287" s="15">
        <v>0</v>
      </c>
      <c r="T287" s="15">
        <v>0</v>
      </c>
      <c r="U287" s="17"/>
      <c r="V287" s="18">
        <v>0.5212441256771666</v>
      </c>
      <c r="W287" s="18">
        <v>0.5176900409573556</v>
      </c>
      <c r="X287" s="18">
        <v>0.51764675315686526</v>
      </c>
      <c r="Y287" s="18">
        <v>0.51973358828960381</v>
      </c>
      <c r="Z287" s="18">
        <v>0.51938229086986376</v>
      </c>
      <c r="AA287" s="18">
        <v>0.5182339478163277</v>
      </c>
      <c r="AB287" s="18">
        <v>0.5182339478163277</v>
      </c>
      <c r="AC287" s="18">
        <v>0.5182339478163277</v>
      </c>
      <c r="AD287" s="18">
        <v>0.51818723457965443</v>
      </c>
      <c r="AE287" s="18">
        <v>0.5179007579120849</v>
      </c>
      <c r="AF287" s="18">
        <v>0.5179007579120849</v>
      </c>
      <c r="AG287" s="18">
        <v>0.52100090054140891</v>
      </c>
      <c r="AH287" s="17"/>
      <c r="AI287" s="13">
        <f t="shared" si="51"/>
        <v>521244.12567716662</v>
      </c>
      <c r="AJ287" s="13">
        <f t="shared" si="52"/>
        <v>0</v>
      </c>
      <c r="AK287" s="13">
        <f t="shared" si="53"/>
        <v>0</v>
      </c>
      <c r="AL287" s="13">
        <f t="shared" si="54"/>
        <v>519733.58828960382</v>
      </c>
      <c r="AM287" s="13">
        <f t="shared" si="55"/>
        <v>0</v>
      </c>
      <c r="AN287" s="13">
        <f t="shared" si="56"/>
        <v>0</v>
      </c>
      <c r="AO287" s="13">
        <f t="shared" si="57"/>
        <v>518233.94781632768</v>
      </c>
      <c r="AP287" s="13">
        <f t="shared" si="58"/>
        <v>0</v>
      </c>
      <c r="AQ287" s="13">
        <f t="shared" si="59"/>
        <v>0</v>
      </c>
      <c r="AR287" s="13">
        <f t="shared" si="60"/>
        <v>517900.75791208493</v>
      </c>
      <c r="AS287" s="13">
        <f t="shared" si="61"/>
        <v>0</v>
      </c>
      <c r="AT287" s="13">
        <f t="shared" si="62"/>
        <v>0</v>
      </c>
    </row>
    <row r="288" spans="1:46" x14ac:dyDescent="0.3">
      <c r="A288" s="7" t="s">
        <v>281</v>
      </c>
      <c r="B288" s="7" t="s">
        <v>659</v>
      </c>
      <c r="C288" s="7">
        <v>1312</v>
      </c>
      <c r="D288" s="6" t="s">
        <v>8</v>
      </c>
      <c r="E288" s="7">
        <v>905</v>
      </c>
      <c r="F288" s="7" t="s">
        <v>673</v>
      </c>
      <c r="G288" s="7" t="s">
        <v>654</v>
      </c>
      <c r="H288" s="8" t="s">
        <v>572</v>
      </c>
      <c r="I288" s="15">
        <v>0</v>
      </c>
      <c r="J288" s="15">
        <v>0</v>
      </c>
      <c r="K288" s="15">
        <v>1000000</v>
      </c>
      <c r="L288" s="15">
        <v>0</v>
      </c>
      <c r="M288" s="15">
        <v>0</v>
      </c>
      <c r="N288" s="15">
        <v>1000000</v>
      </c>
      <c r="O288" s="15">
        <v>0</v>
      </c>
      <c r="P288" s="15">
        <v>0</v>
      </c>
      <c r="Q288" s="15">
        <v>1000000</v>
      </c>
      <c r="R288" s="15">
        <v>0</v>
      </c>
      <c r="S288" s="15">
        <v>0</v>
      </c>
      <c r="T288" s="15">
        <v>1000000</v>
      </c>
      <c r="U288" s="17"/>
      <c r="V288" s="18">
        <v>0.5212441256771666</v>
      </c>
      <c r="W288" s="18">
        <v>0.5176900409573556</v>
      </c>
      <c r="X288" s="18">
        <v>0.51764675315686526</v>
      </c>
      <c r="Y288" s="18">
        <v>0.51973358828960381</v>
      </c>
      <c r="Z288" s="18">
        <v>0.51938229086986376</v>
      </c>
      <c r="AA288" s="18">
        <v>0.5182339478163277</v>
      </c>
      <c r="AB288" s="18">
        <v>0.5182339478163277</v>
      </c>
      <c r="AC288" s="18">
        <v>0.5182339478163277</v>
      </c>
      <c r="AD288" s="18">
        <v>0.51818723457965443</v>
      </c>
      <c r="AE288" s="18">
        <v>0.5179007579120849</v>
      </c>
      <c r="AF288" s="18">
        <v>0.5179007579120849</v>
      </c>
      <c r="AG288" s="18">
        <v>0.52100090054140891</v>
      </c>
      <c r="AH288" s="17"/>
      <c r="AI288" s="13">
        <f t="shared" si="51"/>
        <v>0</v>
      </c>
      <c r="AJ288" s="13">
        <f t="shared" si="52"/>
        <v>0</v>
      </c>
      <c r="AK288" s="13">
        <f t="shared" si="53"/>
        <v>517646.75315686525</v>
      </c>
      <c r="AL288" s="13">
        <f t="shared" si="54"/>
        <v>0</v>
      </c>
      <c r="AM288" s="13">
        <f t="shared" si="55"/>
        <v>0</v>
      </c>
      <c r="AN288" s="13">
        <f t="shared" si="56"/>
        <v>518233.94781632768</v>
      </c>
      <c r="AO288" s="13">
        <f t="shared" si="57"/>
        <v>0</v>
      </c>
      <c r="AP288" s="13">
        <f t="shared" si="58"/>
        <v>0</v>
      </c>
      <c r="AQ288" s="13">
        <f t="shared" si="59"/>
        <v>518187.23457965441</v>
      </c>
      <c r="AR288" s="13">
        <f t="shared" si="60"/>
        <v>0</v>
      </c>
      <c r="AS288" s="13">
        <f t="shared" si="61"/>
        <v>0</v>
      </c>
      <c r="AT288" s="13">
        <f t="shared" si="62"/>
        <v>521000.90054140892</v>
      </c>
    </row>
    <row r="289" spans="1:46" x14ac:dyDescent="0.3">
      <c r="A289" s="7" t="s">
        <v>281</v>
      </c>
      <c r="B289" s="7" t="s">
        <v>659</v>
      </c>
      <c r="C289" s="7">
        <v>1312</v>
      </c>
      <c r="D289" s="6" t="s">
        <v>8</v>
      </c>
      <c r="E289" s="7">
        <v>905</v>
      </c>
      <c r="F289" s="7" t="s">
        <v>674</v>
      </c>
      <c r="G289" s="7" t="s">
        <v>654</v>
      </c>
      <c r="H289" s="8" t="s">
        <v>573</v>
      </c>
      <c r="I289" s="15">
        <v>1000000</v>
      </c>
      <c r="J289" s="15">
        <v>0</v>
      </c>
      <c r="K289" s="15">
        <v>0</v>
      </c>
      <c r="L289" s="15">
        <v>1000000</v>
      </c>
      <c r="M289" s="15">
        <v>0</v>
      </c>
      <c r="N289" s="15">
        <v>0</v>
      </c>
      <c r="O289" s="15">
        <v>1000000</v>
      </c>
      <c r="P289" s="15">
        <v>0</v>
      </c>
      <c r="Q289" s="15">
        <v>0</v>
      </c>
      <c r="R289" s="15">
        <v>1000000</v>
      </c>
      <c r="S289" s="15">
        <v>0</v>
      </c>
      <c r="T289" s="15">
        <v>0</v>
      </c>
      <c r="U289" s="17"/>
      <c r="V289" s="18">
        <v>0.5212441256771666</v>
      </c>
      <c r="W289" s="18">
        <v>0.5176900409573556</v>
      </c>
      <c r="X289" s="18">
        <v>0.51764675315686526</v>
      </c>
      <c r="Y289" s="18">
        <v>0.51973358828960381</v>
      </c>
      <c r="Z289" s="18">
        <v>0.51938229086986376</v>
      </c>
      <c r="AA289" s="18">
        <v>0.5182339478163277</v>
      </c>
      <c r="AB289" s="18">
        <v>0.5182339478163277</v>
      </c>
      <c r="AC289" s="18">
        <v>0.5182339478163277</v>
      </c>
      <c r="AD289" s="18">
        <v>0.51818723457965443</v>
      </c>
      <c r="AE289" s="18">
        <v>0.5179007579120849</v>
      </c>
      <c r="AF289" s="18">
        <v>0.5179007579120849</v>
      </c>
      <c r="AG289" s="18">
        <v>0.52100090054140891</v>
      </c>
      <c r="AH289" s="17"/>
      <c r="AI289" s="13">
        <f t="shared" si="51"/>
        <v>521244.12567716662</v>
      </c>
      <c r="AJ289" s="13">
        <f t="shared" si="52"/>
        <v>0</v>
      </c>
      <c r="AK289" s="13">
        <f t="shared" si="53"/>
        <v>0</v>
      </c>
      <c r="AL289" s="13">
        <f t="shared" si="54"/>
        <v>519733.58828960382</v>
      </c>
      <c r="AM289" s="13">
        <f t="shared" si="55"/>
        <v>0</v>
      </c>
      <c r="AN289" s="13">
        <f t="shared" si="56"/>
        <v>0</v>
      </c>
      <c r="AO289" s="13">
        <f t="shared" si="57"/>
        <v>518233.94781632768</v>
      </c>
      <c r="AP289" s="13">
        <f t="shared" si="58"/>
        <v>0</v>
      </c>
      <c r="AQ289" s="13">
        <f t="shared" si="59"/>
        <v>0</v>
      </c>
      <c r="AR289" s="13">
        <f t="shared" si="60"/>
        <v>517900.75791208493</v>
      </c>
      <c r="AS289" s="13">
        <f t="shared" si="61"/>
        <v>0</v>
      </c>
      <c r="AT289" s="13">
        <f t="shared" si="62"/>
        <v>0</v>
      </c>
    </row>
    <row r="290" spans="1:46" x14ac:dyDescent="0.3">
      <c r="A290" s="7" t="s">
        <v>281</v>
      </c>
      <c r="B290" s="7" t="s">
        <v>659</v>
      </c>
      <c r="C290" s="7">
        <v>1312</v>
      </c>
      <c r="D290" s="6" t="s">
        <v>8</v>
      </c>
      <c r="E290" s="7">
        <v>905</v>
      </c>
      <c r="F290" s="7" t="s">
        <v>675</v>
      </c>
      <c r="G290" s="7" t="s">
        <v>654</v>
      </c>
      <c r="H290" s="8" t="s">
        <v>574</v>
      </c>
      <c r="I290" s="15">
        <v>0</v>
      </c>
      <c r="J290" s="15">
        <v>0</v>
      </c>
      <c r="K290" s="15">
        <v>1000000</v>
      </c>
      <c r="L290" s="15">
        <v>0</v>
      </c>
      <c r="M290" s="15">
        <v>0</v>
      </c>
      <c r="N290" s="15">
        <v>1000000</v>
      </c>
      <c r="O290" s="15">
        <v>0</v>
      </c>
      <c r="P290" s="15">
        <v>0</v>
      </c>
      <c r="Q290" s="15">
        <v>1000000</v>
      </c>
      <c r="R290" s="15">
        <v>0</v>
      </c>
      <c r="S290" s="15">
        <v>0</v>
      </c>
      <c r="T290" s="15">
        <v>1000000</v>
      </c>
      <c r="U290" s="17"/>
      <c r="V290" s="18">
        <v>0.5212441256771666</v>
      </c>
      <c r="W290" s="18">
        <v>0.5176900409573556</v>
      </c>
      <c r="X290" s="18">
        <v>0.51764675315686526</v>
      </c>
      <c r="Y290" s="18">
        <v>0.51973358828960381</v>
      </c>
      <c r="Z290" s="18">
        <v>0.51938229086986376</v>
      </c>
      <c r="AA290" s="18">
        <v>0.5182339478163277</v>
      </c>
      <c r="AB290" s="18">
        <v>0.5182339478163277</v>
      </c>
      <c r="AC290" s="18">
        <v>0.5182339478163277</v>
      </c>
      <c r="AD290" s="18">
        <v>0.51818723457965443</v>
      </c>
      <c r="AE290" s="18">
        <v>0.5179007579120849</v>
      </c>
      <c r="AF290" s="18">
        <v>0.5179007579120849</v>
      </c>
      <c r="AG290" s="18">
        <v>0.52100090054140891</v>
      </c>
      <c r="AH290" s="17"/>
      <c r="AI290" s="13">
        <f t="shared" si="51"/>
        <v>0</v>
      </c>
      <c r="AJ290" s="13">
        <f t="shared" si="52"/>
        <v>0</v>
      </c>
      <c r="AK290" s="13">
        <f t="shared" si="53"/>
        <v>517646.75315686525</v>
      </c>
      <c r="AL290" s="13">
        <f t="shared" si="54"/>
        <v>0</v>
      </c>
      <c r="AM290" s="13">
        <f t="shared" si="55"/>
        <v>0</v>
      </c>
      <c r="AN290" s="13">
        <f t="shared" si="56"/>
        <v>518233.94781632768</v>
      </c>
      <c r="AO290" s="13">
        <f t="shared" si="57"/>
        <v>0</v>
      </c>
      <c r="AP290" s="13">
        <f t="shared" si="58"/>
        <v>0</v>
      </c>
      <c r="AQ290" s="13">
        <f t="shared" si="59"/>
        <v>518187.23457965441</v>
      </c>
      <c r="AR290" s="13">
        <f t="shared" si="60"/>
        <v>0</v>
      </c>
      <c r="AS290" s="13">
        <f t="shared" si="61"/>
        <v>0</v>
      </c>
      <c r="AT290" s="13">
        <f t="shared" si="62"/>
        <v>521000.90054140892</v>
      </c>
    </row>
    <row r="291" spans="1:46" x14ac:dyDescent="0.3">
      <c r="A291" s="7" t="s">
        <v>281</v>
      </c>
      <c r="B291" s="7" t="s">
        <v>659</v>
      </c>
      <c r="C291" s="7">
        <v>1312</v>
      </c>
      <c r="D291" s="6" t="s">
        <v>8</v>
      </c>
      <c r="E291" s="7">
        <v>905</v>
      </c>
      <c r="F291" s="7" t="s">
        <v>676</v>
      </c>
      <c r="G291" s="7" t="s">
        <v>654</v>
      </c>
      <c r="H291" s="8" t="s">
        <v>575</v>
      </c>
      <c r="I291" s="15">
        <v>1000000</v>
      </c>
      <c r="J291" s="15">
        <v>0</v>
      </c>
      <c r="K291" s="15">
        <v>0</v>
      </c>
      <c r="L291" s="15">
        <v>1000000</v>
      </c>
      <c r="M291" s="15">
        <v>0</v>
      </c>
      <c r="N291" s="15">
        <v>0</v>
      </c>
      <c r="O291" s="15">
        <v>1000000</v>
      </c>
      <c r="P291" s="15">
        <v>0</v>
      </c>
      <c r="Q291" s="15">
        <v>0</v>
      </c>
      <c r="R291" s="15">
        <v>1000000</v>
      </c>
      <c r="S291" s="15">
        <v>0</v>
      </c>
      <c r="T291" s="15">
        <v>0</v>
      </c>
      <c r="U291" s="17"/>
      <c r="V291" s="18">
        <v>0.5212441256771666</v>
      </c>
      <c r="W291" s="18">
        <v>0.5176900409573556</v>
      </c>
      <c r="X291" s="18">
        <v>0.51764675315686526</v>
      </c>
      <c r="Y291" s="18">
        <v>0.51973358828960381</v>
      </c>
      <c r="Z291" s="18">
        <v>0.51938229086986376</v>
      </c>
      <c r="AA291" s="18">
        <v>0.5182339478163277</v>
      </c>
      <c r="AB291" s="18">
        <v>0.5182339478163277</v>
      </c>
      <c r="AC291" s="18">
        <v>0.5182339478163277</v>
      </c>
      <c r="AD291" s="18">
        <v>0.51818723457965443</v>
      </c>
      <c r="AE291" s="18">
        <v>0.5179007579120849</v>
      </c>
      <c r="AF291" s="18">
        <v>0.5179007579120849</v>
      </c>
      <c r="AG291" s="18">
        <v>0.52100090054140891</v>
      </c>
      <c r="AH291" s="17"/>
      <c r="AI291" s="13">
        <f t="shared" si="51"/>
        <v>521244.12567716662</v>
      </c>
      <c r="AJ291" s="13">
        <f t="shared" si="52"/>
        <v>0</v>
      </c>
      <c r="AK291" s="13">
        <f t="shared" si="53"/>
        <v>0</v>
      </c>
      <c r="AL291" s="13">
        <f t="shared" si="54"/>
        <v>519733.58828960382</v>
      </c>
      <c r="AM291" s="13">
        <f t="shared" si="55"/>
        <v>0</v>
      </c>
      <c r="AN291" s="13">
        <f t="shared" si="56"/>
        <v>0</v>
      </c>
      <c r="AO291" s="13">
        <f t="shared" si="57"/>
        <v>518233.94781632768</v>
      </c>
      <c r="AP291" s="13">
        <f t="shared" si="58"/>
        <v>0</v>
      </c>
      <c r="AQ291" s="13">
        <f t="shared" si="59"/>
        <v>0</v>
      </c>
      <c r="AR291" s="13">
        <f t="shared" si="60"/>
        <v>517900.75791208493</v>
      </c>
      <c r="AS291" s="13">
        <f t="shared" si="61"/>
        <v>0</v>
      </c>
      <c r="AT291" s="13">
        <f t="shared" si="62"/>
        <v>0</v>
      </c>
    </row>
    <row r="292" spans="1:46" x14ac:dyDescent="0.3">
      <c r="A292" s="7" t="s">
        <v>281</v>
      </c>
      <c r="B292" s="7" t="s">
        <v>659</v>
      </c>
      <c r="C292" s="7">
        <v>1312</v>
      </c>
      <c r="D292" s="6" t="s">
        <v>8</v>
      </c>
      <c r="E292" s="7">
        <v>905</v>
      </c>
      <c r="F292" s="7" t="s">
        <v>677</v>
      </c>
      <c r="G292" s="7" t="s">
        <v>654</v>
      </c>
      <c r="H292" s="8" t="s">
        <v>576</v>
      </c>
      <c r="I292" s="15">
        <v>0</v>
      </c>
      <c r="J292" s="15">
        <v>0</v>
      </c>
      <c r="K292" s="15">
        <v>1000000</v>
      </c>
      <c r="L292" s="15">
        <v>0</v>
      </c>
      <c r="M292" s="15">
        <v>0</v>
      </c>
      <c r="N292" s="15">
        <v>1000000</v>
      </c>
      <c r="O292" s="15">
        <v>0</v>
      </c>
      <c r="P292" s="15">
        <v>0</v>
      </c>
      <c r="Q292" s="15">
        <v>1000000</v>
      </c>
      <c r="R292" s="15">
        <v>0</v>
      </c>
      <c r="S292" s="15">
        <v>0</v>
      </c>
      <c r="T292" s="15">
        <v>1000000</v>
      </c>
      <c r="U292" s="17"/>
      <c r="V292" s="18">
        <v>0.5212441256771666</v>
      </c>
      <c r="W292" s="18">
        <v>0.5176900409573556</v>
      </c>
      <c r="X292" s="18">
        <v>0.51764675315686526</v>
      </c>
      <c r="Y292" s="18">
        <v>0.51973358828960381</v>
      </c>
      <c r="Z292" s="18">
        <v>0.51938229086986376</v>
      </c>
      <c r="AA292" s="18">
        <v>0.5182339478163277</v>
      </c>
      <c r="AB292" s="18">
        <v>0.5182339478163277</v>
      </c>
      <c r="AC292" s="18">
        <v>0.5182339478163277</v>
      </c>
      <c r="AD292" s="18">
        <v>0.51818723457965443</v>
      </c>
      <c r="AE292" s="18">
        <v>0.5179007579120849</v>
      </c>
      <c r="AF292" s="18">
        <v>0.5179007579120849</v>
      </c>
      <c r="AG292" s="18">
        <v>0.52100090054140891</v>
      </c>
      <c r="AH292" s="17"/>
      <c r="AI292" s="13">
        <f t="shared" si="51"/>
        <v>0</v>
      </c>
      <c r="AJ292" s="13">
        <f t="shared" si="52"/>
        <v>0</v>
      </c>
      <c r="AK292" s="13">
        <f t="shared" si="53"/>
        <v>517646.75315686525</v>
      </c>
      <c r="AL292" s="13">
        <f t="shared" si="54"/>
        <v>0</v>
      </c>
      <c r="AM292" s="13">
        <f t="shared" si="55"/>
        <v>0</v>
      </c>
      <c r="AN292" s="13">
        <f t="shared" si="56"/>
        <v>518233.94781632768</v>
      </c>
      <c r="AO292" s="13">
        <f t="shared" si="57"/>
        <v>0</v>
      </c>
      <c r="AP292" s="13">
        <f t="shared" si="58"/>
        <v>0</v>
      </c>
      <c r="AQ292" s="13">
        <f t="shared" si="59"/>
        <v>518187.23457965441</v>
      </c>
      <c r="AR292" s="13">
        <f t="shared" si="60"/>
        <v>0</v>
      </c>
      <c r="AS292" s="13">
        <f t="shared" si="61"/>
        <v>0</v>
      </c>
      <c r="AT292" s="13">
        <f t="shared" si="62"/>
        <v>521000.90054140892</v>
      </c>
    </row>
    <row r="293" spans="1:46" x14ac:dyDescent="0.3">
      <c r="A293" s="7" t="s">
        <v>281</v>
      </c>
      <c r="B293" s="7" t="s">
        <v>659</v>
      </c>
      <c r="C293" s="7">
        <v>1312</v>
      </c>
      <c r="D293" s="6" t="s">
        <v>8</v>
      </c>
      <c r="E293" s="7">
        <v>905</v>
      </c>
      <c r="F293" s="7" t="s">
        <v>678</v>
      </c>
      <c r="G293" s="7" t="s">
        <v>654</v>
      </c>
      <c r="H293" s="8" t="s">
        <v>577</v>
      </c>
      <c r="I293" s="15">
        <v>1000000</v>
      </c>
      <c r="J293" s="15">
        <v>0</v>
      </c>
      <c r="K293" s="15">
        <v>0</v>
      </c>
      <c r="L293" s="15">
        <v>1000000</v>
      </c>
      <c r="M293" s="15">
        <v>0</v>
      </c>
      <c r="N293" s="15">
        <v>0</v>
      </c>
      <c r="O293" s="15">
        <v>1000000</v>
      </c>
      <c r="P293" s="15">
        <v>0</v>
      </c>
      <c r="Q293" s="15">
        <v>0</v>
      </c>
      <c r="R293" s="15">
        <v>1000000</v>
      </c>
      <c r="S293" s="15">
        <v>0</v>
      </c>
      <c r="T293" s="15">
        <v>0</v>
      </c>
      <c r="U293" s="17"/>
      <c r="V293" s="18">
        <v>0.5212441256771666</v>
      </c>
      <c r="W293" s="18">
        <v>0.5176900409573556</v>
      </c>
      <c r="X293" s="18">
        <v>0.51764675315686526</v>
      </c>
      <c r="Y293" s="18">
        <v>0.51973358828960381</v>
      </c>
      <c r="Z293" s="18">
        <v>0.51938229086986376</v>
      </c>
      <c r="AA293" s="18">
        <v>0.5182339478163277</v>
      </c>
      <c r="AB293" s="18">
        <v>0.5182339478163277</v>
      </c>
      <c r="AC293" s="18">
        <v>0.5182339478163277</v>
      </c>
      <c r="AD293" s="18">
        <v>0.51818723457965443</v>
      </c>
      <c r="AE293" s="18">
        <v>0.5179007579120849</v>
      </c>
      <c r="AF293" s="18">
        <v>0.5179007579120849</v>
      </c>
      <c r="AG293" s="18">
        <v>0.52100090054140891</v>
      </c>
      <c r="AH293" s="17"/>
      <c r="AI293" s="13">
        <f t="shared" si="51"/>
        <v>521244.12567716662</v>
      </c>
      <c r="AJ293" s="13">
        <f t="shared" si="52"/>
        <v>0</v>
      </c>
      <c r="AK293" s="13">
        <f t="shared" si="53"/>
        <v>0</v>
      </c>
      <c r="AL293" s="13">
        <f t="shared" si="54"/>
        <v>519733.58828960382</v>
      </c>
      <c r="AM293" s="13">
        <f t="shared" si="55"/>
        <v>0</v>
      </c>
      <c r="AN293" s="13">
        <f t="shared" si="56"/>
        <v>0</v>
      </c>
      <c r="AO293" s="13">
        <f t="shared" si="57"/>
        <v>518233.94781632768</v>
      </c>
      <c r="AP293" s="13">
        <f t="shared" si="58"/>
        <v>0</v>
      </c>
      <c r="AQ293" s="13">
        <f t="shared" si="59"/>
        <v>0</v>
      </c>
      <c r="AR293" s="13">
        <f t="shared" si="60"/>
        <v>517900.75791208493</v>
      </c>
      <c r="AS293" s="13">
        <f t="shared" si="61"/>
        <v>0</v>
      </c>
      <c r="AT293" s="13">
        <f t="shared" si="62"/>
        <v>0</v>
      </c>
    </row>
    <row r="294" spans="1:46" x14ac:dyDescent="0.3">
      <c r="A294" s="7" t="s">
        <v>281</v>
      </c>
      <c r="B294" s="7" t="s">
        <v>659</v>
      </c>
      <c r="C294" s="7">
        <v>1312</v>
      </c>
      <c r="D294" s="6" t="s">
        <v>8</v>
      </c>
      <c r="E294" s="7">
        <v>923</v>
      </c>
      <c r="F294" s="7" t="s">
        <v>679</v>
      </c>
      <c r="G294" s="7" t="s">
        <v>654</v>
      </c>
      <c r="H294" s="8" t="s">
        <v>578</v>
      </c>
      <c r="I294" s="15">
        <v>0</v>
      </c>
      <c r="J294" s="15">
        <v>0</v>
      </c>
      <c r="K294" s="15">
        <v>1000000</v>
      </c>
      <c r="L294" s="15">
        <v>0</v>
      </c>
      <c r="M294" s="15">
        <v>0</v>
      </c>
      <c r="N294" s="15">
        <v>1000000</v>
      </c>
      <c r="O294" s="15">
        <v>0</v>
      </c>
      <c r="P294" s="15">
        <v>0</v>
      </c>
      <c r="Q294" s="15">
        <v>1000000</v>
      </c>
      <c r="R294" s="15">
        <v>0</v>
      </c>
      <c r="S294" s="15">
        <v>0</v>
      </c>
      <c r="T294" s="15">
        <v>1000000</v>
      </c>
      <c r="U294" s="17"/>
      <c r="V294" s="18">
        <v>0.5212441256771666</v>
      </c>
      <c r="W294" s="18">
        <v>0.5176900409573556</v>
      </c>
      <c r="X294" s="18">
        <v>0.51764675315686526</v>
      </c>
      <c r="Y294" s="18">
        <v>0.51973358828960381</v>
      </c>
      <c r="Z294" s="18">
        <v>0.51938229086986376</v>
      </c>
      <c r="AA294" s="18">
        <v>0.5182339478163277</v>
      </c>
      <c r="AB294" s="18">
        <v>0.5182339478163277</v>
      </c>
      <c r="AC294" s="18">
        <v>0.5182339478163277</v>
      </c>
      <c r="AD294" s="18">
        <v>0.51818723457965443</v>
      </c>
      <c r="AE294" s="18">
        <v>0.5179007579120849</v>
      </c>
      <c r="AF294" s="18">
        <v>0.5179007579120849</v>
      </c>
      <c r="AG294" s="18">
        <v>0.52100090054140891</v>
      </c>
      <c r="AH294" s="17"/>
      <c r="AI294" s="13">
        <f t="shared" si="51"/>
        <v>0</v>
      </c>
      <c r="AJ294" s="13">
        <f t="shared" si="52"/>
        <v>0</v>
      </c>
      <c r="AK294" s="13">
        <f t="shared" si="53"/>
        <v>517646.75315686525</v>
      </c>
      <c r="AL294" s="13">
        <f t="shared" si="54"/>
        <v>0</v>
      </c>
      <c r="AM294" s="13">
        <f t="shared" si="55"/>
        <v>0</v>
      </c>
      <c r="AN294" s="13">
        <f t="shared" si="56"/>
        <v>518233.94781632768</v>
      </c>
      <c r="AO294" s="13">
        <f t="shared" si="57"/>
        <v>0</v>
      </c>
      <c r="AP294" s="13">
        <f t="shared" si="58"/>
        <v>0</v>
      </c>
      <c r="AQ294" s="13">
        <f t="shared" si="59"/>
        <v>518187.23457965441</v>
      </c>
      <c r="AR294" s="13">
        <f t="shared" si="60"/>
        <v>0</v>
      </c>
      <c r="AS294" s="13">
        <f t="shared" si="61"/>
        <v>0</v>
      </c>
      <c r="AT294" s="13">
        <f t="shared" si="62"/>
        <v>521000.90054140892</v>
      </c>
    </row>
    <row r="295" spans="1:46" x14ac:dyDescent="0.3">
      <c r="A295" s="7" t="s">
        <v>281</v>
      </c>
      <c r="B295" s="7" t="s">
        <v>659</v>
      </c>
      <c r="C295" s="7">
        <v>1312</v>
      </c>
      <c r="D295" s="6" t="s">
        <v>8</v>
      </c>
      <c r="E295" s="7">
        <v>923</v>
      </c>
      <c r="F295" s="7" t="s">
        <v>680</v>
      </c>
      <c r="G295" s="7" t="s">
        <v>654</v>
      </c>
      <c r="H295" s="8" t="s">
        <v>579</v>
      </c>
      <c r="I295" s="15">
        <v>1000000</v>
      </c>
      <c r="J295" s="15">
        <v>0</v>
      </c>
      <c r="K295" s="15">
        <v>0</v>
      </c>
      <c r="L295" s="15">
        <v>1000000</v>
      </c>
      <c r="M295" s="15">
        <v>0</v>
      </c>
      <c r="N295" s="15">
        <v>0</v>
      </c>
      <c r="O295" s="15">
        <v>1000000</v>
      </c>
      <c r="P295" s="15">
        <v>0</v>
      </c>
      <c r="Q295" s="15">
        <v>0</v>
      </c>
      <c r="R295" s="15">
        <v>1000000</v>
      </c>
      <c r="S295" s="15">
        <v>0</v>
      </c>
      <c r="T295" s="15">
        <v>0</v>
      </c>
      <c r="U295" s="17"/>
      <c r="V295" s="18">
        <v>0.5212441256771666</v>
      </c>
      <c r="W295" s="18">
        <v>0.5176900409573556</v>
      </c>
      <c r="X295" s="18">
        <v>0.51764675315686526</v>
      </c>
      <c r="Y295" s="18">
        <v>0.51973358828960381</v>
      </c>
      <c r="Z295" s="18">
        <v>0.51938229086986376</v>
      </c>
      <c r="AA295" s="18">
        <v>0.5182339478163277</v>
      </c>
      <c r="AB295" s="18">
        <v>0.5182339478163277</v>
      </c>
      <c r="AC295" s="18">
        <v>0.5182339478163277</v>
      </c>
      <c r="AD295" s="18">
        <v>0.51818723457965443</v>
      </c>
      <c r="AE295" s="18">
        <v>0.5179007579120849</v>
      </c>
      <c r="AF295" s="18">
        <v>0.5179007579120849</v>
      </c>
      <c r="AG295" s="18">
        <v>0.52100090054140891</v>
      </c>
      <c r="AH295" s="17"/>
      <c r="AI295" s="13">
        <f t="shared" si="51"/>
        <v>521244.12567716662</v>
      </c>
      <c r="AJ295" s="13">
        <f t="shared" si="52"/>
        <v>0</v>
      </c>
      <c r="AK295" s="13">
        <f t="shared" si="53"/>
        <v>0</v>
      </c>
      <c r="AL295" s="13">
        <f t="shared" si="54"/>
        <v>519733.58828960382</v>
      </c>
      <c r="AM295" s="13">
        <f t="shared" si="55"/>
        <v>0</v>
      </c>
      <c r="AN295" s="13">
        <f t="shared" si="56"/>
        <v>0</v>
      </c>
      <c r="AO295" s="13">
        <f t="shared" si="57"/>
        <v>518233.94781632768</v>
      </c>
      <c r="AP295" s="13">
        <f t="shared" si="58"/>
        <v>0</v>
      </c>
      <c r="AQ295" s="13">
        <f t="shared" si="59"/>
        <v>0</v>
      </c>
      <c r="AR295" s="13">
        <f t="shared" si="60"/>
        <v>517900.75791208493</v>
      </c>
      <c r="AS295" s="13">
        <f t="shared" si="61"/>
        <v>0</v>
      </c>
      <c r="AT295" s="13">
        <f t="shared" si="62"/>
        <v>0</v>
      </c>
    </row>
    <row r="296" spans="1:46" x14ac:dyDescent="0.3">
      <c r="A296" s="7" t="s">
        <v>281</v>
      </c>
      <c r="B296" s="7" t="s">
        <v>659</v>
      </c>
      <c r="C296" s="7">
        <v>1312</v>
      </c>
      <c r="D296" s="6" t="s">
        <v>8</v>
      </c>
      <c r="E296" s="7">
        <v>923</v>
      </c>
      <c r="F296" s="7" t="s">
        <v>681</v>
      </c>
      <c r="G296" s="7" t="s">
        <v>654</v>
      </c>
      <c r="H296" s="8" t="s">
        <v>580</v>
      </c>
      <c r="I296" s="15">
        <v>0</v>
      </c>
      <c r="J296" s="15">
        <v>0</v>
      </c>
      <c r="K296" s="15">
        <v>1000000</v>
      </c>
      <c r="L296" s="15">
        <v>0</v>
      </c>
      <c r="M296" s="15">
        <v>0</v>
      </c>
      <c r="N296" s="15">
        <v>1000000</v>
      </c>
      <c r="O296" s="15">
        <v>0</v>
      </c>
      <c r="P296" s="15">
        <v>0</v>
      </c>
      <c r="Q296" s="15">
        <v>1000000</v>
      </c>
      <c r="R296" s="15">
        <v>0</v>
      </c>
      <c r="S296" s="15">
        <v>0</v>
      </c>
      <c r="T296" s="15">
        <v>1000000</v>
      </c>
      <c r="U296" s="17"/>
      <c r="V296" s="18">
        <v>0.5212441256771666</v>
      </c>
      <c r="W296" s="18">
        <v>0.5176900409573556</v>
      </c>
      <c r="X296" s="18">
        <v>0.51764675315686526</v>
      </c>
      <c r="Y296" s="18">
        <v>0.51973358828960381</v>
      </c>
      <c r="Z296" s="18">
        <v>0.51938229086986376</v>
      </c>
      <c r="AA296" s="18">
        <v>0.5182339478163277</v>
      </c>
      <c r="AB296" s="18">
        <v>0.5182339478163277</v>
      </c>
      <c r="AC296" s="18">
        <v>0.5182339478163277</v>
      </c>
      <c r="AD296" s="18">
        <v>0.51818723457965443</v>
      </c>
      <c r="AE296" s="18">
        <v>0.5179007579120849</v>
      </c>
      <c r="AF296" s="18">
        <v>0.5179007579120849</v>
      </c>
      <c r="AG296" s="18">
        <v>0.52100090054140891</v>
      </c>
      <c r="AH296" s="17"/>
      <c r="AI296" s="13">
        <f t="shared" si="51"/>
        <v>0</v>
      </c>
      <c r="AJ296" s="13">
        <f t="shared" si="52"/>
        <v>0</v>
      </c>
      <c r="AK296" s="13">
        <f t="shared" si="53"/>
        <v>517646.75315686525</v>
      </c>
      <c r="AL296" s="13">
        <f t="shared" si="54"/>
        <v>0</v>
      </c>
      <c r="AM296" s="13">
        <f t="shared" si="55"/>
        <v>0</v>
      </c>
      <c r="AN296" s="13">
        <f t="shared" si="56"/>
        <v>518233.94781632768</v>
      </c>
      <c r="AO296" s="13">
        <f t="shared" si="57"/>
        <v>0</v>
      </c>
      <c r="AP296" s="13">
        <f t="shared" si="58"/>
        <v>0</v>
      </c>
      <c r="AQ296" s="13">
        <f t="shared" si="59"/>
        <v>518187.23457965441</v>
      </c>
      <c r="AR296" s="13">
        <f t="shared" si="60"/>
        <v>0</v>
      </c>
      <c r="AS296" s="13">
        <f t="shared" si="61"/>
        <v>0</v>
      </c>
      <c r="AT296" s="13">
        <f t="shared" si="62"/>
        <v>521000.90054140892</v>
      </c>
    </row>
    <row r="297" spans="1:46" x14ac:dyDescent="0.3">
      <c r="A297" s="7" t="s">
        <v>281</v>
      </c>
      <c r="B297" s="7" t="s">
        <v>659</v>
      </c>
      <c r="C297" s="7">
        <v>1312</v>
      </c>
      <c r="D297" s="6" t="s">
        <v>8</v>
      </c>
      <c r="E297" s="7">
        <v>923</v>
      </c>
      <c r="F297" s="7" t="s">
        <v>682</v>
      </c>
      <c r="G297" s="7" t="s">
        <v>654</v>
      </c>
      <c r="H297" s="8" t="s">
        <v>581</v>
      </c>
      <c r="I297" s="15">
        <v>1000000</v>
      </c>
      <c r="J297" s="15">
        <v>0</v>
      </c>
      <c r="K297" s="15">
        <v>0</v>
      </c>
      <c r="L297" s="15">
        <v>1000000</v>
      </c>
      <c r="M297" s="15">
        <v>0</v>
      </c>
      <c r="N297" s="15">
        <v>0</v>
      </c>
      <c r="O297" s="15">
        <v>1000000</v>
      </c>
      <c r="P297" s="15">
        <v>0</v>
      </c>
      <c r="Q297" s="15">
        <v>0</v>
      </c>
      <c r="R297" s="15">
        <v>1000000</v>
      </c>
      <c r="S297" s="15">
        <v>0</v>
      </c>
      <c r="T297" s="15">
        <v>0</v>
      </c>
      <c r="U297" s="17"/>
      <c r="V297" s="18">
        <v>0.5212441256771666</v>
      </c>
      <c r="W297" s="18">
        <v>0.5176900409573556</v>
      </c>
      <c r="X297" s="18">
        <v>0.51764675315686526</v>
      </c>
      <c r="Y297" s="18">
        <v>0.51973358828960381</v>
      </c>
      <c r="Z297" s="18">
        <v>0.51938229086986376</v>
      </c>
      <c r="AA297" s="18">
        <v>0.5182339478163277</v>
      </c>
      <c r="AB297" s="18">
        <v>0.5182339478163277</v>
      </c>
      <c r="AC297" s="18">
        <v>0.5182339478163277</v>
      </c>
      <c r="AD297" s="18">
        <v>0.51818723457965443</v>
      </c>
      <c r="AE297" s="18">
        <v>0.5179007579120849</v>
      </c>
      <c r="AF297" s="18">
        <v>0.5179007579120849</v>
      </c>
      <c r="AG297" s="18">
        <v>0.52100090054140891</v>
      </c>
      <c r="AH297" s="17"/>
      <c r="AI297" s="13">
        <f t="shared" si="51"/>
        <v>521244.12567716662</v>
      </c>
      <c r="AJ297" s="13">
        <f t="shared" si="52"/>
        <v>0</v>
      </c>
      <c r="AK297" s="13">
        <f t="shared" si="53"/>
        <v>0</v>
      </c>
      <c r="AL297" s="13">
        <f t="shared" si="54"/>
        <v>519733.58828960382</v>
      </c>
      <c r="AM297" s="13">
        <f t="shared" si="55"/>
        <v>0</v>
      </c>
      <c r="AN297" s="13">
        <f t="shared" si="56"/>
        <v>0</v>
      </c>
      <c r="AO297" s="13">
        <f t="shared" si="57"/>
        <v>518233.94781632768</v>
      </c>
      <c r="AP297" s="13">
        <f t="shared" si="58"/>
        <v>0</v>
      </c>
      <c r="AQ297" s="13">
        <f t="shared" si="59"/>
        <v>0</v>
      </c>
      <c r="AR297" s="13">
        <f t="shared" si="60"/>
        <v>517900.75791208493</v>
      </c>
      <c r="AS297" s="13">
        <f t="shared" si="61"/>
        <v>0</v>
      </c>
      <c r="AT297" s="13">
        <f t="shared" si="62"/>
        <v>0</v>
      </c>
    </row>
    <row r="298" spans="1:46" x14ac:dyDescent="0.3">
      <c r="A298" s="7" t="s">
        <v>281</v>
      </c>
      <c r="B298" s="7" t="s">
        <v>659</v>
      </c>
      <c r="C298" s="7">
        <v>1312</v>
      </c>
      <c r="D298" s="6" t="s">
        <v>8</v>
      </c>
      <c r="E298" s="7">
        <v>905</v>
      </c>
      <c r="F298" s="7" t="s">
        <v>683</v>
      </c>
      <c r="G298" s="7" t="s">
        <v>654</v>
      </c>
      <c r="H298" s="8" t="s">
        <v>582</v>
      </c>
      <c r="I298" s="15">
        <v>0</v>
      </c>
      <c r="J298" s="15">
        <v>0</v>
      </c>
      <c r="K298" s="15">
        <v>1000000</v>
      </c>
      <c r="L298" s="15">
        <v>0</v>
      </c>
      <c r="M298" s="15">
        <v>0</v>
      </c>
      <c r="N298" s="15">
        <v>1000000</v>
      </c>
      <c r="O298" s="15">
        <v>0</v>
      </c>
      <c r="P298" s="15">
        <v>0</v>
      </c>
      <c r="Q298" s="15">
        <v>1000000</v>
      </c>
      <c r="R298" s="15">
        <v>0</v>
      </c>
      <c r="S298" s="15">
        <v>0</v>
      </c>
      <c r="T298" s="15">
        <v>1000000</v>
      </c>
      <c r="U298" s="17"/>
      <c r="V298" s="18">
        <v>0.5212441256771666</v>
      </c>
      <c r="W298" s="18">
        <v>0.5176900409573556</v>
      </c>
      <c r="X298" s="18">
        <v>0.51764675315686526</v>
      </c>
      <c r="Y298" s="18">
        <v>0.51973358828960381</v>
      </c>
      <c r="Z298" s="18">
        <v>0.51938229086986376</v>
      </c>
      <c r="AA298" s="18">
        <v>0.5182339478163277</v>
      </c>
      <c r="AB298" s="18">
        <v>0.5182339478163277</v>
      </c>
      <c r="AC298" s="18">
        <v>0.5182339478163277</v>
      </c>
      <c r="AD298" s="18">
        <v>0.51818723457965443</v>
      </c>
      <c r="AE298" s="18">
        <v>0.5179007579120849</v>
      </c>
      <c r="AF298" s="18">
        <v>0.5179007579120849</v>
      </c>
      <c r="AG298" s="18">
        <v>0.52100090054140891</v>
      </c>
      <c r="AH298" s="17"/>
      <c r="AI298" s="13">
        <f t="shared" si="51"/>
        <v>0</v>
      </c>
      <c r="AJ298" s="13">
        <f t="shared" si="52"/>
        <v>0</v>
      </c>
      <c r="AK298" s="13">
        <f t="shared" si="53"/>
        <v>517646.75315686525</v>
      </c>
      <c r="AL298" s="13">
        <f t="shared" si="54"/>
        <v>0</v>
      </c>
      <c r="AM298" s="13">
        <f t="shared" si="55"/>
        <v>0</v>
      </c>
      <c r="AN298" s="13">
        <f t="shared" si="56"/>
        <v>518233.94781632768</v>
      </c>
      <c r="AO298" s="13">
        <f t="shared" si="57"/>
        <v>0</v>
      </c>
      <c r="AP298" s="13">
        <f t="shared" si="58"/>
        <v>0</v>
      </c>
      <c r="AQ298" s="13">
        <f t="shared" si="59"/>
        <v>518187.23457965441</v>
      </c>
      <c r="AR298" s="13">
        <f t="shared" si="60"/>
        <v>0</v>
      </c>
      <c r="AS298" s="13">
        <f t="shared" si="61"/>
        <v>0</v>
      </c>
      <c r="AT298" s="13">
        <f t="shared" si="62"/>
        <v>521000.90054140892</v>
      </c>
    </row>
    <row r="299" spans="1:46" x14ac:dyDescent="0.3">
      <c r="A299" s="7" t="s">
        <v>281</v>
      </c>
      <c r="B299" s="7" t="s">
        <v>659</v>
      </c>
      <c r="C299" s="7">
        <v>1312</v>
      </c>
      <c r="D299" s="6" t="s">
        <v>8</v>
      </c>
      <c r="E299" s="7">
        <v>923</v>
      </c>
      <c r="F299" s="7" t="s">
        <v>684</v>
      </c>
      <c r="G299" s="7" t="s">
        <v>654</v>
      </c>
      <c r="H299" s="8" t="s">
        <v>583</v>
      </c>
      <c r="I299" s="15">
        <v>1000000</v>
      </c>
      <c r="J299" s="15">
        <v>0</v>
      </c>
      <c r="K299" s="15">
        <v>0</v>
      </c>
      <c r="L299" s="15">
        <v>1000000</v>
      </c>
      <c r="M299" s="15">
        <v>0</v>
      </c>
      <c r="N299" s="15">
        <v>0</v>
      </c>
      <c r="O299" s="15">
        <v>1000000</v>
      </c>
      <c r="P299" s="15">
        <v>0</v>
      </c>
      <c r="Q299" s="15">
        <v>0</v>
      </c>
      <c r="R299" s="15">
        <v>1000000</v>
      </c>
      <c r="S299" s="15">
        <v>0</v>
      </c>
      <c r="T299" s="15">
        <v>0</v>
      </c>
      <c r="U299" s="17"/>
      <c r="V299" s="18">
        <v>0.5212441256771666</v>
      </c>
      <c r="W299" s="18">
        <v>0.5176900409573556</v>
      </c>
      <c r="X299" s="18">
        <v>0.51764675315686526</v>
      </c>
      <c r="Y299" s="18">
        <v>0.51973358828960381</v>
      </c>
      <c r="Z299" s="18">
        <v>0.51938229086986376</v>
      </c>
      <c r="AA299" s="18">
        <v>0.5182339478163277</v>
      </c>
      <c r="AB299" s="18">
        <v>0.5182339478163277</v>
      </c>
      <c r="AC299" s="18">
        <v>0.5182339478163277</v>
      </c>
      <c r="AD299" s="18">
        <v>0.51818723457965443</v>
      </c>
      <c r="AE299" s="18">
        <v>0.5179007579120849</v>
      </c>
      <c r="AF299" s="18">
        <v>0.5179007579120849</v>
      </c>
      <c r="AG299" s="18">
        <v>0.52100090054140891</v>
      </c>
      <c r="AH299" s="17"/>
      <c r="AI299" s="13">
        <f t="shared" si="51"/>
        <v>521244.12567716662</v>
      </c>
      <c r="AJ299" s="13">
        <f t="shared" si="52"/>
        <v>0</v>
      </c>
      <c r="AK299" s="13">
        <f t="shared" si="53"/>
        <v>0</v>
      </c>
      <c r="AL299" s="13">
        <f t="shared" si="54"/>
        <v>519733.58828960382</v>
      </c>
      <c r="AM299" s="13">
        <f t="shared" si="55"/>
        <v>0</v>
      </c>
      <c r="AN299" s="13">
        <f t="shared" si="56"/>
        <v>0</v>
      </c>
      <c r="AO299" s="13">
        <f t="shared" si="57"/>
        <v>518233.94781632768</v>
      </c>
      <c r="AP299" s="13">
        <f t="shared" si="58"/>
        <v>0</v>
      </c>
      <c r="AQ299" s="13">
        <f t="shared" si="59"/>
        <v>0</v>
      </c>
      <c r="AR299" s="13">
        <f t="shared" si="60"/>
        <v>517900.75791208493</v>
      </c>
      <c r="AS299" s="13">
        <f t="shared" si="61"/>
        <v>0</v>
      </c>
      <c r="AT299" s="13">
        <f t="shared" si="62"/>
        <v>0</v>
      </c>
    </row>
    <row r="300" spans="1:46" x14ac:dyDescent="0.3">
      <c r="A300" s="7" t="s">
        <v>281</v>
      </c>
      <c r="B300" s="7" t="s">
        <v>659</v>
      </c>
      <c r="C300" s="7">
        <v>1312</v>
      </c>
      <c r="D300" s="6" t="s">
        <v>8</v>
      </c>
      <c r="E300" s="7">
        <v>905</v>
      </c>
      <c r="F300" s="7" t="s">
        <v>685</v>
      </c>
      <c r="G300" s="7" t="s">
        <v>654</v>
      </c>
      <c r="H300" s="8" t="s">
        <v>584</v>
      </c>
      <c r="I300" s="15">
        <v>0</v>
      </c>
      <c r="J300" s="15">
        <v>0</v>
      </c>
      <c r="K300" s="15">
        <v>1000000</v>
      </c>
      <c r="L300" s="15">
        <v>0</v>
      </c>
      <c r="M300" s="15">
        <v>0</v>
      </c>
      <c r="N300" s="15">
        <v>1000000</v>
      </c>
      <c r="O300" s="15">
        <v>0</v>
      </c>
      <c r="P300" s="15">
        <v>0</v>
      </c>
      <c r="Q300" s="15">
        <v>1000000</v>
      </c>
      <c r="R300" s="15">
        <v>0</v>
      </c>
      <c r="S300" s="15">
        <v>0</v>
      </c>
      <c r="T300" s="15">
        <v>1000000</v>
      </c>
      <c r="U300" s="17"/>
      <c r="V300" s="18">
        <v>0.5212441256771666</v>
      </c>
      <c r="W300" s="18">
        <v>0.5176900409573556</v>
      </c>
      <c r="X300" s="18">
        <v>0.51764675315686526</v>
      </c>
      <c r="Y300" s="18">
        <v>0.51973358828960381</v>
      </c>
      <c r="Z300" s="18">
        <v>0.51938229086986376</v>
      </c>
      <c r="AA300" s="18">
        <v>0.5182339478163277</v>
      </c>
      <c r="AB300" s="18">
        <v>0.5182339478163277</v>
      </c>
      <c r="AC300" s="18">
        <v>0.5182339478163277</v>
      </c>
      <c r="AD300" s="18">
        <v>0.51818723457965443</v>
      </c>
      <c r="AE300" s="18">
        <v>0.5179007579120849</v>
      </c>
      <c r="AF300" s="18">
        <v>0.5179007579120849</v>
      </c>
      <c r="AG300" s="18">
        <v>0.52100090054140891</v>
      </c>
      <c r="AH300" s="17"/>
      <c r="AI300" s="13">
        <f t="shared" si="51"/>
        <v>0</v>
      </c>
      <c r="AJ300" s="13">
        <f t="shared" si="52"/>
        <v>0</v>
      </c>
      <c r="AK300" s="13">
        <f t="shared" si="53"/>
        <v>517646.75315686525</v>
      </c>
      <c r="AL300" s="13">
        <f t="shared" si="54"/>
        <v>0</v>
      </c>
      <c r="AM300" s="13">
        <f t="shared" si="55"/>
        <v>0</v>
      </c>
      <c r="AN300" s="13">
        <f t="shared" si="56"/>
        <v>518233.94781632768</v>
      </c>
      <c r="AO300" s="13">
        <f t="shared" si="57"/>
        <v>0</v>
      </c>
      <c r="AP300" s="13">
        <f t="shared" si="58"/>
        <v>0</v>
      </c>
      <c r="AQ300" s="13">
        <f t="shared" si="59"/>
        <v>518187.23457965441</v>
      </c>
      <c r="AR300" s="13">
        <f t="shared" si="60"/>
        <v>0</v>
      </c>
      <c r="AS300" s="13">
        <f t="shared" si="61"/>
        <v>0</v>
      </c>
      <c r="AT300" s="13">
        <f t="shared" si="62"/>
        <v>521000.90054140892</v>
      </c>
    </row>
    <row r="301" spans="1:46" x14ac:dyDescent="0.3">
      <c r="A301" s="7" t="s">
        <v>281</v>
      </c>
      <c r="B301" s="7" t="s">
        <v>659</v>
      </c>
      <c r="C301" s="7">
        <v>1312</v>
      </c>
      <c r="D301" s="6" t="s">
        <v>8</v>
      </c>
      <c r="E301" s="7">
        <v>999</v>
      </c>
      <c r="F301" s="7" t="s">
        <v>253</v>
      </c>
      <c r="G301" s="7" t="s">
        <v>654</v>
      </c>
      <c r="H301" s="8" t="s">
        <v>291</v>
      </c>
      <c r="I301" s="15">
        <v>1000000</v>
      </c>
      <c r="J301" s="15">
        <v>5000000</v>
      </c>
      <c r="K301" s="15">
        <v>6000000</v>
      </c>
      <c r="L301" s="15">
        <v>5000000</v>
      </c>
      <c r="M301" s="15">
        <v>8000000</v>
      </c>
      <c r="N301" s="15">
        <v>6000000</v>
      </c>
      <c r="O301" s="15">
        <v>6000000</v>
      </c>
      <c r="P301" s="15">
        <v>8000000</v>
      </c>
      <c r="Q301" s="15">
        <v>9000000</v>
      </c>
      <c r="R301" s="15">
        <v>13000000</v>
      </c>
      <c r="S301" s="15">
        <v>15000000</v>
      </c>
      <c r="T301" s="15">
        <v>17000000</v>
      </c>
      <c r="U301" s="17"/>
      <c r="V301" s="18">
        <v>0.5212441256771666</v>
      </c>
      <c r="W301" s="18">
        <v>0.5176900409573556</v>
      </c>
      <c r="X301" s="18">
        <v>0.51764675315686526</v>
      </c>
      <c r="Y301" s="18">
        <v>0.51973358828960381</v>
      </c>
      <c r="Z301" s="18">
        <v>0.51938229086986376</v>
      </c>
      <c r="AA301" s="18">
        <v>0.5182339478163277</v>
      </c>
      <c r="AB301" s="18">
        <v>0.5182339478163277</v>
      </c>
      <c r="AC301" s="18">
        <v>0.5182339478163277</v>
      </c>
      <c r="AD301" s="18">
        <v>0.51818723457965443</v>
      </c>
      <c r="AE301" s="18">
        <v>0.5179007579120849</v>
      </c>
      <c r="AF301" s="18">
        <v>0.5179007579120849</v>
      </c>
      <c r="AG301" s="18">
        <v>0.52100090054140891</v>
      </c>
      <c r="AH301" s="17"/>
      <c r="AI301" s="13">
        <f t="shared" si="51"/>
        <v>521244.12567716662</v>
      </c>
      <c r="AJ301" s="13">
        <f t="shared" si="52"/>
        <v>2588450.204786778</v>
      </c>
      <c r="AK301" s="13">
        <f t="shared" si="53"/>
        <v>3105880.5189411915</v>
      </c>
      <c r="AL301" s="13">
        <f t="shared" si="54"/>
        <v>2598667.9414480189</v>
      </c>
      <c r="AM301" s="13">
        <f t="shared" si="55"/>
        <v>4155058.3269589101</v>
      </c>
      <c r="AN301" s="13">
        <f t="shared" si="56"/>
        <v>3109403.6868979661</v>
      </c>
      <c r="AO301" s="13">
        <f t="shared" si="57"/>
        <v>3109403.6868979661</v>
      </c>
      <c r="AP301" s="13">
        <f t="shared" si="58"/>
        <v>4145871.5825306214</v>
      </c>
      <c r="AQ301" s="13">
        <f t="shared" si="59"/>
        <v>4663685.1112168897</v>
      </c>
      <c r="AR301" s="13">
        <f t="shared" si="60"/>
        <v>6732709.8528571036</v>
      </c>
      <c r="AS301" s="13">
        <f t="shared" si="61"/>
        <v>7768511.3686812734</v>
      </c>
      <c r="AT301" s="13">
        <f t="shared" si="62"/>
        <v>8857015.3092039507</v>
      </c>
    </row>
    <row r="302" spans="1:46" x14ac:dyDescent="0.3">
      <c r="A302" s="7" t="s">
        <v>281</v>
      </c>
      <c r="B302" s="7" t="s">
        <v>659</v>
      </c>
      <c r="C302" s="7">
        <v>1312</v>
      </c>
      <c r="D302" s="6" t="s">
        <v>8</v>
      </c>
      <c r="E302" s="7">
        <v>905</v>
      </c>
      <c r="F302" s="7" t="s">
        <v>686</v>
      </c>
      <c r="G302" s="7" t="s">
        <v>655</v>
      </c>
      <c r="H302" s="8" t="s">
        <v>585</v>
      </c>
      <c r="I302" s="15">
        <v>1000000</v>
      </c>
      <c r="J302" s="15">
        <v>0</v>
      </c>
      <c r="K302" s="15">
        <v>0</v>
      </c>
      <c r="L302" s="15">
        <v>1000000</v>
      </c>
      <c r="M302" s="15">
        <v>0</v>
      </c>
      <c r="N302" s="15">
        <v>0</v>
      </c>
      <c r="O302" s="15">
        <v>1000000</v>
      </c>
      <c r="P302" s="15">
        <v>0</v>
      </c>
      <c r="Q302" s="15">
        <v>0</v>
      </c>
      <c r="R302" s="15">
        <v>1000000</v>
      </c>
      <c r="S302" s="15">
        <v>0</v>
      </c>
      <c r="T302" s="15">
        <v>0</v>
      </c>
      <c r="U302" s="17"/>
      <c r="V302" s="18">
        <v>0.5212441256771666</v>
      </c>
      <c r="W302" s="18">
        <v>0.5176900409573556</v>
      </c>
      <c r="X302" s="18">
        <v>0.51764675315686526</v>
      </c>
      <c r="Y302" s="18">
        <v>0.51973358828960381</v>
      </c>
      <c r="Z302" s="18">
        <v>0.51938229086986376</v>
      </c>
      <c r="AA302" s="18">
        <v>0.5182339478163277</v>
      </c>
      <c r="AB302" s="18">
        <v>0.5182339478163277</v>
      </c>
      <c r="AC302" s="18">
        <v>0.5182339478163277</v>
      </c>
      <c r="AD302" s="18">
        <v>0.51818723457965443</v>
      </c>
      <c r="AE302" s="18">
        <v>0.5179007579120849</v>
      </c>
      <c r="AF302" s="18">
        <v>0.5179007579120849</v>
      </c>
      <c r="AG302" s="18">
        <v>0.52100090054140891</v>
      </c>
      <c r="AH302" s="17"/>
      <c r="AI302" s="13">
        <f t="shared" si="51"/>
        <v>521244.12567716662</v>
      </c>
      <c r="AJ302" s="13">
        <f t="shared" si="52"/>
        <v>0</v>
      </c>
      <c r="AK302" s="13">
        <f t="shared" si="53"/>
        <v>0</v>
      </c>
      <c r="AL302" s="13">
        <f t="shared" si="54"/>
        <v>519733.58828960382</v>
      </c>
      <c r="AM302" s="13">
        <f t="shared" si="55"/>
        <v>0</v>
      </c>
      <c r="AN302" s="13">
        <f t="shared" si="56"/>
        <v>0</v>
      </c>
      <c r="AO302" s="13">
        <f t="shared" si="57"/>
        <v>518233.94781632768</v>
      </c>
      <c r="AP302" s="13">
        <f t="shared" si="58"/>
        <v>0</v>
      </c>
      <c r="AQ302" s="13">
        <f t="shared" si="59"/>
        <v>0</v>
      </c>
      <c r="AR302" s="13">
        <f t="shared" si="60"/>
        <v>517900.75791208493</v>
      </c>
      <c r="AS302" s="13">
        <f t="shared" si="61"/>
        <v>0</v>
      </c>
      <c r="AT302" s="13">
        <f t="shared" si="62"/>
        <v>0</v>
      </c>
    </row>
    <row r="303" spans="1:46" x14ac:dyDescent="0.3">
      <c r="A303" s="7" t="s">
        <v>281</v>
      </c>
      <c r="B303" s="7" t="s">
        <v>659</v>
      </c>
      <c r="C303" s="7">
        <v>1312</v>
      </c>
      <c r="D303" s="6" t="s">
        <v>8</v>
      </c>
      <c r="E303" s="7">
        <v>905</v>
      </c>
      <c r="F303" s="7" t="s">
        <v>687</v>
      </c>
      <c r="G303" s="7" t="s">
        <v>655</v>
      </c>
      <c r="H303" s="8" t="s">
        <v>586</v>
      </c>
      <c r="I303" s="15">
        <v>0</v>
      </c>
      <c r="J303" s="15">
        <v>1000000</v>
      </c>
      <c r="K303" s="15">
        <v>0</v>
      </c>
      <c r="L303" s="15">
        <v>0</v>
      </c>
      <c r="M303" s="15">
        <v>1000000</v>
      </c>
      <c r="N303" s="15">
        <v>0</v>
      </c>
      <c r="O303" s="15">
        <v>0</v>
      </c>
      <c r="P303" s="15">
        <v>1000000</v>
      </c>
      <c r="Q303" s="15">
        <v>0</v>
      </c>
      <c r="R303" s="15">
        <v>0</v>
      </c>
      <c r="S303" s="15">
        <v>1000000</v>
      </c>
      <c r="T303" s="15">
        <v>100000</v>
      </c>
      <c r="U303" s="17"/>
      <c r="V303" s="18">
        <v>0.5212441256771666</v>
      </c>
      <c r="W303" s="18">
        <v>0.5176900409573556</v>
      </c>
      <c r="X303" s="18">
        <v>0.51764675315686526</v>
      </c>
      <c r="Y303" s="18">
        <v>0.51973358828960381</v>
      </c>
      <c r="Z303" s="18">
        <v>0.51938229086986376</v>
      </c>
      <c r="AA303" s="18">
        <v>0.5182339478163277</v>
      </c>
      <c r="AB303" s="18">
        <v>0.5182339478163277</v>
      </c>
      <c r="AC303" s="18">
        <v>0.5182339478163277</v>
      </c>
      <c r="AD303" s="18">
        <v>0.51818723457965443</v>
      </c>
      <c r="AE303" s="18">
        <v>0.5179007579120849</v>
      </c>
      <c r="AF303" s="18">
        <v>0.5179007579120849</v>
      </c>
      <c r="AG303" s="18">
        <v>0.52100090054140891</v>
      </c>
      <c r="AH303" s="17"/>
      <c r="AI303" s="13">
        <f t="shared" si="51"/>
        <v>0</v>
      </c>
      <c r="AJ303" s="13">
        <f t="shared" si="52"/>
        <v>517690.04095735558</v>
      </c>
      <c r="AK303" s="13">
        <f t="shared" si="53"/>
        <v>0</v>
      </c>
      <c r="AL303" s="13">
        <f t="shared" si="54"/>
        <v>0</v>
      </c>
      <c r="AM303" s="13">
        <f t="shared" si="55"/>
        <v>519382.29086986376</v>
      </c>
      <c r="AN303" s="13">
        <f t="shared" si="56"/>
        <v>0</v>
      </c>
      <c r="AO303" s="13">
        <f t="shared" si="57"/>
        <v>0</v>
      </c>
      <c r="AP303" s="13">
        <f t="shared" si="58"/>
        <v>518233.94781632768</v>
      </c>
      <c r="AQ303" s="13">
        <f t="shared" si="59"/>
        <v>0</v>
      </c>
      <c r="AR303" s="13">
        <f t="shared" si="60"/>
        <v>0</v>
      </c>
      <c r="AS303" s="13">
        <f t="shared" si="61"/>
        <v>517900.75791208493</v>
      </c>
      <c r="AT303" s="13">
        <f t="shared" si="62"/>
        <v>52100.090054140892</v>
      </c>
    </row>
    <row r="304" spans="1:46" x14ac:dyDescent="0.3">
      <c r="A304" s="7" t="s">
        <v>281</v>
      </c>
      <c r="B304" s="7" t="s">
        <v>659</v>
      </c>
      <c r="C304" s="7">
        <v>1312</v>
      </c>
      <c r="D304" s="6" t="s">
        <v>8</v>
      </c>
      <c r="E304" s="7">
        <v>905</v>
      </c>
      <c r="F304" s="7" t="s">
        <v>688</v>
      </c>
      <c r="G304" s="7" t="s">
        <v>655</v>
      </c>
      <c r="H304" s="8" t="s">
        <v>587</v>
      </c>
      <c r="I304" s="15">
        <v>1000000</v>
      </c>
      <c r="J304" s="15">
        <v>0</v>
      </c>
      <c r="K304" s="15">
        <v>1000000</v>
      </c>
      <c r="L304" s="15">
        <v>0</v>
      </c>
      <c r="M304" s="15">
        <v>0</v>
      </c>
      <c r="N304" s="15">
        <v>1000000</v>
      </c>
      <c r="O304" s="15">
        <v>0</v>
      </c>
      <c r="P304" s="15">
        <v>0</v>
      </c>
      <c r="Q304" s="15">
        <v>1000000</v>
      </c>
      <c r="R304" s="15">
        <v>0</v>
      </c>
      <c r="S304" s="15">
        <v>0</v>
      </c>
      <c r="T304" s="15">
        <v>1000000</v>
      </c>
      <c r="U304" s="17"/>
      <c r="V304" s="18">
        <v>0.5212441256771666</v>
      </c>
      <c r="W304" s="18">
        <v>0.5176900409573556</v>
      </c>
      <c r="X304" s="18">
        <v>0.51764675315686526</v>
      </c>
      <c r="Y304" s="18">
        <v>0.51973358828960381</v>
      </c>
      <c r="Z304" s="18">
        <v>0.51938229086986376</v>
      </c>
      <c r="AA304" s="18">
        <v>0.5182339478163277</v>
      </c>
      <c r="AB304" s="18">
        <v>0.5182339478163277</v>
      </c>
      <c r="AC304" s="18">
        <v>0.5182339478163277</v>
      </c>
      <c r="AD304" s="18">
        <v>0.51818723457965443</v>
      </c>
      <c r="AE304" s="18">
        <v>0.5179007579120849</v>
      </c>
      <c r="AF304" s="18">
        <v>0.5179007579120849</v>
      </c>
      <c r="AG304" s="18">
        <v>0.52100090054140891</v>
      </c>
      <c r="AH304" s="17"/>
      <c r="AI304" s="13">
        <f t="shared" si="51"/>
        <v>521244.12567716662</v>
      </c>
      <c r="AJ304" s="13">
        <f t="shared" si="52"/>
        <v>0</v>
      </c>
      <c r="AK304" s="13">
        <f t="shared" si="53"/>
        <v>517646.75315686525</v>
      </c>
      <c r="AL304" s="13">
        <f t="shared" si="54"/>
        <v>0</v>
      </c>
      <c r="AM304" s="13">
        <f t="shared" si="55"/>
        <v>0</v>
      </c>
      <c r="AN304" s="13">
        <f t="shared" si="56"/>
        <v>518233.94781632768</v>
      </c>
      <c r="AO304" s="13">
        <f t="shared" si="57"/>
        <v>0</v>
      </c>
      <c r="AP304" s="13">
        <f t="shared" si="58"/>
        <v>0</v>
      </c>
      <c r="AQ304" s="13">
        <f t="shared" si="59"/>
        <v>518187.23457965441</v>
      </c>
      <c r="AR304" s="13">
        <f t="shared" si="60"/>
        <v>0</v>
      </c>
      <c r="AS304" s="13">
        <f t="shared" si="61"/>
        <v>0</v>
      </c>
      <c r="AT304" s="13">
        <f t="shared" si="62"/>
        <v>521000.90054140892</v>
      </c>
    </row>
    <row r="305" spans="1:46" x14ac:dyDescent="0.3">
      <c r="A305" s="7" t="s">
        <v>281</v>
      </c>
      <c r="B305" s="7" t="s">
        <v>659</v>
      </c>
      <c r="C305" s="7">
        <v>1312</v>
      </c>
      <c r="D305" s="6" t="s">
        <v>8</v>
      </c>
      <c r="E305" s="7">
        <v>905</v>
      </c>
      <c r="F305" s="7" t="s">
        <v>689</v>
      </c>
      <c r="G305" s="7" t="s">
        <v>655</v>
      </c>
      <c r="H305" s="8" t="s">
        <v>588</v>
      </c>
      <c r="I305" s="15">
        <v>1000000</v>
      </c>
      <c r="J305" s="15">
        <v>0</v>
      </c>
      <c r="K305" s="15">
        <v>0</v>
      </c>
      <c r="L305" s="15">
        <v>1000000</v>
      </c>
      <c r="M305" s="15">
        <v>0</v>
      </c>
      <c r="N305" s="15">
        <v>0</v>
      </c>
      <c r="O305" s="15">
        <v>1000000</v>
      </c>
      <c r="P305" s="15">
        <v>0</v>
      </c>
      <c r="Q305" s="15">
        <v>0</v>
      </c>
      <c r="R305" s="15">
        <v>1000000</v>
      </c>
      <c r="S305" s="15">
        <v>0</v>
      </c>
      <c r="T305" s="15">
        <v>0</v>
      </c>
      <c r="U305" s="17"/>
      <c r="V305" s="18">
        <v>0.5212441256771666</v>
      </c>
      <c r="W305" s="18">
        <v>0.5176900409573556</v>
      </c>
      <c r="X305" s="18">
        <v>0.51764675315686526</v>
      </c>
      <c r="Y305" s="18">
        <v>0.51973358828960381</v>
      </c>
      <c r="Z305" s="18">
        <v>0.51938229086986376</v>
      </c>
      <c r="AA305" s="18">
        <v>0.5182339478163277</v>
      </c>
      <c r="AB305" s="18">
        <v>0.5182339478163277</v>
      </c>
      <c r="AC305" s="18">
        <v>0.5182339478163277</v>
      </c>
      <c r="AD305" s="18">
        <v>0.51818723457965443</v>
      </c>
      <c r="AE305" s="18">
        <v>0.5179007579120849</v>
      </c>
      <c r="AF305" s="18">
        <v>0.5179007579120849</v>
      </c>
      <c r="AG305" s="18">
        <v>0.52100090054140891</v>
      </c>
      <c r="AH305" s="17"/>
      <c r="AI305" s="13">
        <f t="shared" si="51"/>
        <v>521244.12567716662</v>
      </c>
      <c r="AJ305" s="13">
        <f t="shared" si="52"/>
        <v>0</v>
      </c>
      <c r="AK305" s="13">
        <f t="shared" si="53"/>
        <v>0</v>
      </c>
      <c r="AL305" s="13">
        <f t="shared" si="54"/>
        <v>519733.58828960382</v>
      </c>
      <c r="AM305" s="13">
        <f t="shared" si="55"/>
        <v>0</v>
      </c>
      <c r="AN305" s="13">
        <f t="shared" si="56"/>
        <v>0</v>
      </c>
      <c r="AO305" s="13">
        <f t="shared" si="57"/>
        <v>518233.94781632768</v>
      </c>
      <c r="AP305" s="13">
        <f t="shared" si="58"/>
        <v>0</v>
      </c>
      <c r="AQ305" s="13">
        <f t="shared" si="59"/>
        <v>0</v>
      </c>
      <c r="AR305" s="13">
        <f t="shared" si="60"/>
        <v>517900.75791208493</v>
      </c>
      <c r="AS305" s="13">
        <f t="shared" si="61"/>
        <v>0</v>
      </c>
      <c r="AT305" s="13">
        <f t="shared" si="62"/>
        <v>0</v>
      </c>
    </row>
    <row r="306" spans="1:46" x14ac:dyDescent="0.3">
      <c r="A306" s="7" t="s">
        <v>281</v>
      </c>
      <c r="B306" s="7" t="s">
        <v>659</v>
      </c>
      <c r="C306" s="7">
        <v>1312</v>
      </c>
      <c r="D306" s="6" t="s">
        <v>8</v>
      </c>
      <c r="E306" s="7">
        <v>905</v>
      </c>
      <c r="F306" s="7" t="s">
        <v>690</v>
      </c>
      <c r="G306" s="7" t="s">
        <v>655</v>
      </c>
      <c r="H306" s="8" t="s">
        <v>589</v>
      </c>
      <c r="I306" s="15">
        <v>0</v>
      </c>
      <c r="J306" s="15">
        <v>1000000</v>
      </c>
      <c r="K306" s="15">
        <v>0</v>
      </c>
      <c r="L306" s="15">
        <v>0</v>
      </c>
      <c r="M306" s="15">
        <v>1000000</v>
      </c>
      <c r="N306" s="15">
        <v>0</v>
      </c>
      <c r="O306" s="15">
        <v>0</v>
      </c>
      <c r="P306" s="15">
        <v>1000000</v>
      </c>
      <c r="Q306" s="15">
        <v>0</v>
      </c>
      <c r="R306" s="15">
        <v>0</v>
      </c>
      <c r="S306" s="15">
        <v>1000000</v>
      </c>
      <c r="T306" s="15">
        <v>100000</v>
      </c>
      <c r="U306" s="17"/>
      <c r="V306" s="18">
        <v>0.5212441256771666</v>
      </c>
      <c r="W306" s="18">
        <v>0.5176900409573556</v>
      </c>
      <c r="X306" s="18">
        <v>0.51764675315686526</v>
      </c>
      <c r="Y306" s="18">
        <v>0.51973358828960381</v>
      </c>
      <c r="Z306" s="18">
        <v>0.51938229086986376</v>
      </c>
      <c r="AA306" s="18">
        <v>0.5182339478163277</v>
      </c>
      <c r="AB306" s="18">
        <v>0.5182339478163277</v>
      </c>
      <c r="AC306" s="18">
        <v>0.5182339478163277</v>
      </c>
      <c r="AD306" s="18">
        <v>0.51818723457965443</v>
      </c>
      <c r="AE306" s="18">
        <v>0.5179007579120849</v>
      </c>
      <c r="AF306" s="18">
        <v>0.5179007579120849</v>
      </c>
      <c r="AG306" s="18">
        <v>0.52100090054140891</v>
      </c>
      <c r="AH306" s="17"/>
      <c r="AI306" s="13">
        <f t="shared" si="51"/>
        <v>0</v>
      </c>
      <c r="AJ306" s="13">
        <f t="shared" si="52"/>
        <v>517690.04095735558</v>
      </c>
      <c r="AK306" s="13">
        <f t="shared" si="53"/>
        <v>0</v>
      </c>
      <c r="AL306" s="13">
        <f t="shared" si="54"/>
        <v>0</v>
      </c>
      <c r="AM306" s="13">
        <f t="shared" si="55"/>
        <v>519382.29086986376</v>
      </c>
      <c r="AN306" s="13">
        <f t="shared" si="56"/>
        <v>0</v>
      </c>
      <c r="AO306" s="13">
        <f t="shared" si="57"/>
        <v>0</v>
      </c>
      <c r="AP306" s="13">
        <f t="shared" si="58"/>
        <v>518233.94781632768</v>
      </c>
      <c r="AQ306" s="13">
        <f t="shared" si="59"/>
        <v>0</v>
      </c>
      <c r="AR306" s="13">
        <f t="shared" si="60"/>
        <v>0</v>
      </c>
      <c r="AS306" s="13">
        <f t="shared" si="61"/>
        <v>517900.75791208493</v>
      </c>
      <c r="AT306" s="13">
        <f t="shared" si="62"/>
        <v>52100.090054140892</v>
      </c>
    </row>
    <row r="307" spans="1:46" x14ac:dyDescent="0.3">
      <c r="A307" s="7" t="s">
        <v>281</v>
      </c>
      <c r="B307" s="7" t="s">
        <v>659</v>
      </c>
      <c r="C307" s="7">
        <v>1312</v>
      </c>
      <c r="D307" s="6" t="s">
        <v>8</v>
      </c>
      <c r="E307" s="7">
        <v>905</v>
      </c>
      <c r="F307" s="7" t="s">
        <v>691</v>
      </c>
      <c r="G307" s="7" t="s">
        <v>655</v>
      </c>
      <c r="H307" s="8" t="s">
        <v>590</v>
      </c>
      <c r="I307" s="15">
        <v>1000000</v>
      </c>
      <c r="J307" s="15">
        <v>0</v>
      </c>
      <c r="K307" s="15">
        <v>1000000</v>
      </c>
      <c r="L307" s="15">
        <v>0</v>
      </c>
      <c r="M307" s="15">
        <v>0</v>
      </c>
      <c r="N307" s="15">
        <v>1000000</v>
      </c>
      <c r="O307" s="15">
        <v>0</v>
      </c>
      <c r="P307" s="15">
        <v>0</v>
      </c>
      <c r="Q307" s="15">
        <v>1000000</v>
      </c>
      <c r="R307" s="15">
        <v>0</v>
      </c>
      <c r="S307" s="15">
        <v>0</v>
      </c>
      <c r="T307" s="15">
        <v>1000000</v>
      </c>
      <c r="U307" s="17"/>
      <c r="V307" s="18">
        <v>0.5212441256771666</v>
      </c>
      <c r="W307" s="18">
        <v>0.5176900409573556</v>
      </c>
      <c r="X307" s="18">
        <v>0.51764675315686526</v>
      </c>
      <c r="Y307" s="18">
        <v>0.51973358828960381</v>
      </c>
      <c r="Z307" s="18">
        <v>0.51938229086986376</v>
      </c>
      <c r="AA307" s="18">
        <v>0.5182339478163277</v>
      </c>
      <c r="AB307" s="18">
        <v>0.5182339478163277</v>
      </c>
      <c r="AC307" s="18">
        <v>0.5182339478163277</v>
      </c>
      <c r="AD307" s="18">
        <v>0.51818723457965443</v>
      </c>
      <c r="AE307" s="18">
        <v>0.5179007579120849</v>
      </c>
      <c r="AF307" s="18">
        <v>0.5179007579120849</v>
      </c>
      <c r="AG307" s="18">
        <v>0.52100090054140891</v>
      </c>
      <c r="AH307" s="17"/>
      <c r="AI307" s="13">
        <f t="shared" si="51"/>
        <v>521244.12567716662</v>
      </c>
      <c r="AJ307" s="13">
        <f t="shared" si="52"/>
        <v>0</v>
      </c>
      <c r="AK307" s="13">
        <f t="shared" si="53"/>
        <v>517646.75315686525</v>
      </c>
      <c r="AL307" s="13">
        <f t="shared" si="54"/>
        <v>0</v>
      </c>
      <c r="AM307" s="13">
        <f t="shared" si="55"/>
        <v>0</v>
      </c>
      <c r="AN307" s="13">
        <f t="shared" si="56"/>
        <v>518233.94781632768</v>
      </c>
      <c r="AO307" s="13">
        <f t="shared" si="57"/>
        <v>0</v>
      </c>
      <c r="AP307" s="13">
        <f t="shared" si="58"/>
        <v>0</v>
      </c>
      <c r="AQ307" s="13">
        <f t="shared" si="59"/>
        <v>518187.23457965441</v>
      </c>
      <c r="AR307" s="13">
        <f t="shared" si="60"/>
        <v>0</v>
      </c>
      <c r="AS307" s="13">
        <f t="shared" si="61"/>
        <v>0</v>
      </c>
      <c r="AT307" s="13">
        <f t="shared" si="62"/>
        <v>521000.90054140892</v>
      </c>
    </row>
    <row r="308" spans="1:46" x14ac:dyDescent="0.3">
      <c r="A308" s="7" t="s">
        <v>281</v>
      </c>
      <c r="B308" s="7" t="s">
        <v>659</v>
      </c>
      <c r="C308" s="7">
        <v>1312</v>
      </c>
      <c r="D308" s="6" t="s">
        <v>8</v>
      </c>
      <c r="E308" s="7">
        <v>905</v>
      </c>
      <c r="F308" s="7" t="s">
        <v>692</v>
      </c>
      <c r="G308" s="7" t="s">
        <v>655</v>
      </c>
      <c r="H308" s="8" t="s">
        <v>591</v>
      </c>
      <c r="I308" s="15">
        <v>1000000</v>
      </c>
      <c r="J308" s="15">
        <v>0</v>
      </c>
      <c r="K308" s="15">
        <v>0</v>
      </c>
      <c r="L308" s="15">
        <v>1000000</v>
      </c>
      <c r="M308" s="15">
        <v>0</v>
      </c>
      <c r="N308" s="15">
        <v>0</v>
      </c>
      <c r="O308" s="15">
        <v>1000000</v>
      </c>
      <c r="P308" s="15">
        <v>0</v>
      </c>
      <c r="Q308" s="15">
        <v>0</v>
      </c>
      <c r="R308" s="15">
        <v>1000000</v>
      </c>
      <c r="S308" s="15">
        <v>0</v>
      </c>
      <c r="T308" s="15">
        <v>0</v>
      </c>
      <c r="U308" s="17"/>
      <c r="V308" s="18">
        <v>0.5212441256771666</v>
      </c>
      <c r="W308" s="18">
        <v>0.5176900409573556</v>
      </c>
      <c r="X308" s="18">
        <v>0.51764675315686526</v>
      </c>
      <c r="Y308" s="18">
        <v>0.51973358828960381</v>
      </c>
      <c r="Z308" s="18">
        <v>0.51938229086986376</v>
      </c>
      <c r="AA308" s="18">
        <v>0.5182339478163277</v>
      </c>
      <c r="AB308" s="18">
        <v>0.5182339478163277</v>
      </c>
      <c r="AC308" s="18">
        <v>0.5182339478163277</v>
      </c>
      <c r="AD308" s="18">
        <v>0.51818723457965443</v>
      </c>
      <c r="AE308" s="18">
        <v>0.5179007579120849</v>
      </c>
      <c r="AF308" s="18">
        <v>0.5179007579120849</v>
      </c>
      <c r="AG308" s="18">
        <v>0.52100090054140891</v>
      </c>
      <c r="AH308" s="17"/>
      <c r="AI308" s="13">
        <f t="shared" si="51"/>
        <v>521244.12567716662</v>
      </c>
      <c r="AJ308" s="13">
        <f t="shared" si="52"/>
        <v>0</v>
      </c>
      <c r="AK308" s="13">
        <f t="shared" si="53"/>
        <v>0</v>
      </c>
      <c r="AL308" s="13">
        <f t="shared" si="54"/>
        <v>519733.58828960382</v>
      </c>
      <c r="AM308" s="13">
        <f t="shared" si="55"/>
        <v>0</v>
      </c>
      <c r="AN308" s="13">
        <f t="shared" si="56"/>
        <v>0</v>
      </c>
      <c r="AO308" s="13">
        <f t="shared" si="57"/>
        <v>518233.94781632768</v>
      </c>
      <c r="AP308" s="13">
        <f t="shared" si="58"/>
        <v>0</v>
      </c>
      <c r="AQ308" s="13">
        <f t="shared" si="59"/>
        <v>0</v>
      </c>
      <c r="AR308" s="13">
        <f t="shared" si="60"/>
        <v>517900.75791208493</v>
      </c>
      <c r="AS308" s="13">
        <f t="shared" si="61"/>
        <v>0</v>
      </c>
      <c r="AT308" s="13">
        <f t="shared" si="62"/>
        <v>0</v>
      </c>
    </row>
    <row r="309" spans="1:46" x14ac:dyDescent="0.3">
      <c r="A309" s="7" t="s">
        <v>281</v>
      </c>
      <c r="B309" s="7" t="s">
        <v>659</v>
      </c>
      <c r="C309" s="7">
        <v>1312</v>
      </c>
      <c r="D309" s="6" t="s">
        <v>8</v>
      </c>
      <c r="E309" s="7">
        <v>905</v>
      </c>
      <c r="F309" s="7" t="s">
        <v>693</v>
      </c>
      <c r="G309" s="7" t="s">
        <v>655</v>
      </c>
      <c r="H309" s="8" t="s">
        <v>592</v>
      </c>
      <c r="I309" s="15">
        <v>0</v>
      </c>
      <c r="J309" s="15">
        <v>1000000</v>
      </c>
      <c r="K309" s="15">
        <v>0</v>
      </c>
      <c r="L309" s="15">
        <v>0</v>
      </c>
      <c r="M309" s="15">
        <v>1000000</v>
      </c>
      <c r="N309" s="15">
        <v>0</v>
      </c>
      <c r="O309" s="15">
        <v>0</v>
      </c>
      <c r="P309" s="15">
        <v>1000000</v>
      </c>
      <c r="Q309" s="15">
        <v>0</v>
      </c>
      <c r="R309" s="15">
        <v>0</v>
      </c>
      <c r="S309" s="15">
        <v>1000000</v>
      </c>
      <c r="T309" s="15">
        <v>100000</v>
      </c>
      <c r="U309" s="17"/>
      <c r="V309" s="18">
        <v>0.5212441256771666</v>
      </c>
      <c r="W309" s="18">
        <v>0.5176900409573556</v>
      </c>
      <c r="X309" s="18">
        <v>0.51764675315686526</v>
      </c>
      <c r="Y309" s="18">
        <v>0.51973358828960381</v>
      </c>
      <c r="Z309" s="18">
        <v>0.51938229086986376</v>
      </c>
      <c r="AA309" s="18">
        <v>0.5182339478163277</v>
      </c>
      <c r="AB309" s="18">
        <v>0.5182339478163277</v>
      </c>
      <c r="AC309" s="18">
        <v>0.5182339478163277</v>
      </c>
      <c r="AD309" s="18">
        <v>0.51818723457965443</v>
      </c>
      <c r="AE309" s="18">
        <v>0.5179007579120849</v>
      </c>
      <c r="AF309" s="18">
        <v>0.5179007579120849</v>
      </c>
      <c r="AG309" s="18">
        <v>0.52100090054140891</v>
      </c>
      <c r="AH309" s="17"/>
      <c r="AI309" s="13">
        <f t="shared" si="51"/>
        <v>0</v>
      </c>
      <c r="AJ309" s="13">
        <f t="shared" si="52"/>
        <v>517690.04095735558</v>
      </c>
      <c r="AK309" s="13">
        <f t="shared" si="53"/>
        <v>0</v>
      </c>
      <c r="AL309" s="13">
        <f t="shared" si="54"/>
        <v>0</v>
      </c>
      <c r="AM309" s="13">
        <f t="shared" si="55"/>
        <v>519382.29086986376</v>
      </c>
      <c r="AN309" s="13">
        <f t="shared" si="56"/>
        <v>0</v>
      </c>
      <c r="AO309" s="13">
        <f t="shared" si="57"/>
        <v>0</v>
      </c>
      <c r="AP309" s="13">
        <f t="shared" si="58"/>
        <v>518233.94781632768</v>
      </c>
      <c r="AQ309" s="13">
        <f t="shared" si="59"/>
        <v>0</v>
      </c>
      <c r="AR309" s="13">
        <f t="shared" si="60"/>
        <v>0</v>
      </c>
      <c r="AS309" s="13">
        <f t="shared" si="61"/>
        <v>517900.75791208493</v>
      </c>
      <c r="AT309" s="13">
        <f t="shared" si="62"/>
        <v>52100.090054140892</v>
      </c>
    </row>
    <row r="310" spans="1:46" x14ac:dyDescent="0.3">
      <c r="A310" s="7" t="s">
        <v>281</v>
      </c>
      <c r="B310" s="7" t="s">
        <v>659</v>
      </c>
      <c r="C310" s="7">
        <v>1312</v>
      </c>
      <c r="D310" s="6" t="s">
        <v>8</v>
      </c>
      <c r="E310" s="7">
        <v>923</v>
      </c>
      <c r="F310" s="7" t="s">
        <v>694</v>
      </c>
      <c r="G310" s="7" t="s">
        <v>655</v>
      </c>
      <c r="H310" s="8" t="s">
        <v>593</v>
      </c>
      <c r="I310" s="15">
        <v>1000000</v>
      </c>
      <c r="J310" s="15">
        <v>0</v>
      </c>
      <c r="K310" s="15">
        <v>1000000</v>
      </c>
      <c r="L310" s="15">
        <v>0</v>
      </c>
      <c r="M310" s="15">
        <v>0</v>
      </c>
      <c r="N310" s="15">
        <v>1000000</v>
      </c>
      <c r="O310" s="15">
        <v>0</v>
      </c>
      <c r="P310" s="15">
        <v>0</v>
      </c>
      <c r="Q310" s="15">
        <v>1000000</v>
      </c>
      <c r="R310" s="15">
        <v>0</v>
      </c>
      <c r="S310" s="15">
        <v>0</v>
      </c>
      <c r="T310" s="15">
        <v>1000000</v>
      </c>
      <c r="U310" s="17"/>
      <c r="V310" s="18">
        <v>0.5212441256771666</v>
      </c>
      <c r="W310" s="18">
        <v>0.5176900409573556</v>
      </c>
      <c r="X310" s="18">
        <v>0.51764675315686526</v>
      </c>
      <c r="Y310" s="18">
        <v>0.51973358828960381</v>
      </c>
      <c r="Z310" s="18">
        <v>0.51938229086986376</v>
      </c>
      <c r="AA310" s="18">
        <v>0.5182339478163277</v>
      </c>
      <c r="AB310" s="18">
        <v>0.5182339478163277</v>
      </c>
      <c r="AC310" s="18">
        <v>0.5182339478163277</v>
      </c>
      <c r="AD310" s="18">
        <v>0.51818723457965443</v>
      </c>
      <c r="AE310" s="18">
        <v>0.5179007579120849</v>
      </c>
      <c r="AF310" s="18">
        <v>0.5179007579120849</v>
      </c>
      <c r="AG310" s="18">
        <v>0.52100090054140891</v>
      </c>
      <c r="AH310" s="17"/>
      <c r="AI310" s="13">
        <f t="shared" si="51"/>
        <v>521244.12567716662</v>
      </c>
      <c r="AJ310" s="13">
        <f t="shared" si="52"/>
        <v>0</v>
      </c>
      <c r="AK310" s="13">
        <f t="shared" si="53"/>
        <v>517646.75315686525</v>
      </c>
      <c r="AL310" s="13">
        <f t="shared" si="54"/>
        <v>0</v>
      </c>
      <c r="AM310" s="13">
        <f t="shared" si="55"/>
        <v>0</v>
      </c>
      <c r="AN310" s="13">
        <f t="shared" si="56"/>
        <v>518233.94781632768</v>
      </c>
      <c r="AO310" s="13">
        <f t="shared" si="57"/>
        <v>0</v>
      </c>
      <c r="AP310" s="13">
        <f t="shared" si="58"/>
        <v>0</v>
      </c>
      <c r="AQ310" s="13">
        <f t="shared" si="59"/>
        <v>518187.23457965441</v>
      </c>
      <c r="AR310" s="13">
        <f t="shared" si="60"/>
        <v>0</v>
      </c>
      <c r="AS310" s="13">
        <f t="shared" si="61"/>
        <v>0</v>
      </c>
      <c r="AT310" s="13">
        <f t="shared" si="62"/>
        <v>521000.90054140892</v>
      </c>
    </row>
    <row r="311" spans="1:46" x14ac:dyDescent="0.3">
      <c r="A311" s="7" t="s">
        <v>281</v>
      </c>
      <c r="B311" s="7" t="s">
        <v>659</v>
      </c>
      <c r="C311" s="7">
        <v>1312</v>
      </c>
      <c r="D311" s="6" t="s">
        <v>8</v>
      </c>
      <c r="E311" s="7">
        <v>905</v>
      </c>
      <c r="F311" s="7" t="s">
        <v>695</v>
      </c>
      <c r="G311" s="7" t="s">
        <v>655</v>
      </c>
      <c r="H311" s="8" t="s">
        <v>594</v>
      </c>
      <c r="I311" s="15">
        <v>1000000</v>
      </c>
      <c r="J311" s="15">
        <v>0</v>
      </c>
      <c r="K311" s="15">
        <v>0</v>
      </c>
      <c r="L311" s="15">
        <v>1000000</v>
      </c>
      <c r="M311" s="15">
        <v>0</v>
      </c>
      <c r="N311" s="15">
        <v>0</v>
      </c>
      <c r="O311" s="15">
        <v>1000000</v>
      </c>
      <c r="P311" s="15">
        <v>0</v>
      </c>
      <c r="Q311" s="15">
        <v>0</v>
      </c>
      <c r="R311" s="15">
        <v>1000000</v>
      </c>
      <c r="S311" s="15">
        <v>0</v>
      </c>
      <c r="T311" s="15">
        <v>0</v>
      </c>
      <c r="U311" s="17"/>
      <c r="V311" s="18">
        <v>0.5212441256771666</v>
      </c>
      <c r="W311" s="18">
        <v>0.5176900409573556</v>
      </c>
      <c r="X311" s="18">
        <v>0.51764675315686526</v>
      </c>
      <c r="Y311" s="18">
        <v>0.51973358828960381</v>
      </c>
      <c r="Z311" s="18">
        <v>0.51938229086986376</v>
      </c>
      <c r="AA311" s="18">
        <v>0.5182339478163277</v>
      </c>
      <c r="AB311" s="18">
        <v>0.5182339478163277</v>
      </c>
      <c r="AC311" s="18">
        <v>0.5182339478163277</v>
      </c>
      <c r="AD311" s="18">
        <v>0.51818723457965443</v>
      </c>
      <c r="AE311" s="18">
        <v>0.5179007579120849</v>
      </c>
      <c r="AF311" s="18">
        <v>0.5179007579120849</v>
      </c>
      <c r="AG311" s="18">
        <v>0.52100090054140891</v>
      </c>
      <c r="AH311" s="17"/>
      <c r="AI311" s="13">
        <f t="shared" si="51"/>
        <v>521244.12567716662</v>
      </c>
      <c r="AJ311" s="13">
        <f t="shared" si="52"/>
        <v>0</v>
      </c>
      <c r="AK311" s="13">
        <f t="shared" si="53"/>
        <v>0</v>
      </c>
      <c r="AL311" s="13">
        <f t="shared" si="54"/>
        <v>519733.58828960382</v>
      </c>
      <c r="AM311" s="13">
        <f t="shared" si="55"/>
        <v>0</v>
      </c>
      <c r="AN311" s="13">
        <f t="shared" si="56"/>
        <v>0</v>
      </c>
      <c r="AO311" s="13">
        <f t="shared" si="57"/>
        <v>518233.94781632768</v>
      </c>
      <c r="AP311" s="13">
        <f t="shared" si="58"/>
        <v>0</v>
      </c>
      <c r="AQ311" s="13">
        <f t="shared" si="59"/>
        <v>0</v>
      </c>
      <c r="AR311" s="13">
        <f t="shared" si="60"/>
        <v>517900.75791208493</v>
      </c>
      <c r="AS311" s="13">
        <f t="shared" si="61"/>
        <v>0</v>
      </c>
      <c r="AT311" s="13">
        <f t="shared" si="62"/>
        <v>0</v>
      </c>
    </row>
    <row r="312" spans="1:46" x14ac:dyDescent="0.3">
      <c r="A312" s="7" t="s">
        <v>281</v>
      </c>
      <c r="B312" s="7" t="s">
        <v>659</v>
      </c>
      <c r="C312" s="7">
        <v>1312</v>
      </c>
      <c r="D312" s="6" t="s">
        <v>8</v>
      </c>
      <c r="E312" s="7">
        <v>905</v>
      </c>
      <c r="F312" s="7" t="s">
        <v>696</v>
      </c>
      <c r="G312" s="7" t="s">
        <v>655</v>
      </c>
      <c r="H312" s="8" t="s">
        <v>595</v>
      </c>
      <c r="I312" s="15">
        <v>0</v>
      </c>
      <c r="J312" s="15">
        <v>1000000</v>
      </c>
      <c r="K312" s="15">
        <v>0</v>
      </c>
      <c r="L312" s="15">
        <v>0</v>
      </c>
      <c r="M312" s="15">
        <v>1000000</v>
      </c>
      <c r="N312" s="15">
        <v>0</v>
      </c>
      <c r="O312" s="15">
        <v>0</v>
      </c>
      <c r="P312" s="15">
        <v>1000000</v>
      </c>
      <c r="Q312" s="15">
        <v>0</v>
      </c>
      <c r="R312" s="15">
        <v>0</v>
      </c>
      <c r="S312" s="15">
        <v>1000000</v>
      </c>
      <c r="T312" s="15">
        <v>100000</v>
      </c>
      <c r="U312" s="17"/>
      <c r="V312" s="18">
        <v>0.5212441256771666</v>
      </c>
      <c r="W312" s="18">
        <v>0.5176900409573556</v>
      </c>
      <c r="X312" s="18">
        <v>0.51764675315686526</v>
      </c>
      <c r="Y312" s="18">
        <v>0.51973358828960381</v>
      </c>
      <c r="Z312" s="18">
        <v>0.51938229086986376</v>
      </c>
      <c r="AA312" s="18">
        <v>0.5182339478163277</v>
      </c>
      <c r="AB312" s="18">
        <v>0.5182339478163277</v>
      </c>
      <c r="AC312" s="18">
        <v>0.5182339478163277</v>
      </c>
      <c r="AD312" s="18">
        <v>0.51818723457965443</v>
      </c>
      <c r="AE312" s="18">
        <v>0.5179007579120849</v>
      </c>
      <c r="AF312" s="18">
        <v>0.5179007579120849</v>
      </c>
      <c r="AG312" s="18">
        <v>0.52100090054140891</v>
      </c>
      <c r="AH312" s="17"/>
      <c r="AI312" s="13">
        <f t="shared" si="51"/>
        <v>0</v>
      </c>
      <c r="AJ312" s="13">
        <f t="shared" si="52"/>
        <v>517690.04095735558</v>
      </c>
      <c r="AK312" s="13">
        <f t="shared" si="53"/>
        <v>0</v>
      </c>
      <c r="AL312" s="13">
        <f t="shared" si="54"/>
        <v>0</v>
      </c>
      <c r="AM312" s="13">
        <f t="shared" si="55"/>
        <v>519382.29086986376</v>
      </c>
      <c r="AN312" s="13">
        <f t="shared" si="56"/>
        <v>0</v>
      </c>
      <c r="AO312" s="13">
        <f t="shared" si="57"/>
        <v>0</v>
      </c>
      <c r="AP312" s="13">
        <f t="shared" si="58"/>
        <v>518233.94781632768</v>
      </c>
      <c r="AQ312" s="13">
        <f t="shared" si="59"/>
        <v>0</v>
      </c>
      <c r="AR312" s="13">
        <f t="shared" si="60"/>
        <v>0</v>
      </c>
      <c r="AS312" s="13">
        <f t="shared" si="61"/>
        <v>517900.75791208493</v>
      </c>
      <c r="AT312" s="13">
        <f t="shared" si="62"/>
        <v>52100.090054140892</v>
      </c>
    </row>
    <row r="313" spans="1:46" x14ac:dyDescent="0.3">
      <c r="A313" s="7" t="s">
        <v>281</v>
      </c>
      <c r="B313" s="7" t="s">
        <v>659</v>
      </c>
      <c r="C313" s="7">
        <v>1312</v>
      </c>
      <c r="D313" s="6" t="s">
        <v>8</v>
      </c>
      <c r="E313" s="7">
        <v>905</v>
      </c>
      <c r="F313" s="7" t="s">
        <v>697</v>
      </c>
      <c r="G313" s="7" t="s">
        <v>655</v>
      </c>
      <c r="H313" s="8" t="s">
        <v>596</v>
      </c>
      <c r="I313" s="15">
        <v>1000000</v>
      </c>
      <c r="J313" s="15">
        <v>0</v>
      </c>
      <c r="K313" s="15">
        <v>1000000</v>
      </c>
      <c r="L313" s="15">
        <v>0</v>
      </c>
      <c r="M313" s="15">
        <v>0</v>
      </c>
      <c r="N313" s="15">
        <v>1000000</v>
      </c>
      <c r="O313" s="15">
        <v>0</v>
      </c>
      <c r="P313" s="15">
        <v>0</v>
      </c>
      <c r="Q313" s="15">
        <v>1000000</v>
      </c>
      <c r="R313" s="15">
        <v>0</v>
      </c>
      <c r="S313" s="15">
        <v>0</v>
      </c>
      <c r="T313" s="15">
        <v>1000000</v>
      </c>
      <c r="U313" s="17"/>
      <c r="V313" s="18">
        <v>0.5212441256771666</v>
      </c>
      <c r="W313" s="18">
        <v>0.5176900409573556</v>
      </c>
      <c r="X313" s="18">
        <v>0.51764675315686526</v>
      </c>
      <c r="Y313" s="18">
        <v>0.51973358828960381</v>
      </c>
      <c r="Z313" s="18">
        <v>0.51938229086986376</v>
      </c>
      <c r="AA313" s="18">
        <v>0.5182339478163277</v>
      </c>
      <c r="AB313" s="18">
        <v>0.5182339478163277</v>
      </c>
      <c r="AC313" s="18">
        <v>0.5182339478163277</v>
      </c>
      <c r="AD313" s="18">
        <v>0.51818723457965443</v>
      </c>
      <c r="AE313" s="18">
        <v>0.5179007579120849</v>
      </c>
      <c r="AF313" s="18">
        <v>0.5179007579120849</v>
      </c>
      <c r="AG313" s="18">
        <v>0.52100090054140891</v>
      </c>
      <c r="AH313" s="17"/>
      <c r="AI313" s="13">
        <f t="shared" si="51"/>
        <v>521244.12567716662</v>
      </c>
      <c r="AJ313" s="13">
        <f t="shared" si="52"/>
        <v>0</v>
      </c>
      <c r="AK313" s="13">
        <f t="shared" si="53"/>
        <v>517646.75315686525</v>
      </c>
      <c r="AL313" s="13">
        <f t="shared" si="54"/>
        <v>0</v>
      </c>
      <c r="AM313" s="13">
        <f t="shared" si="55"/>
        <v>0</v>
      </c>
      <c r="AN313" s="13">
        <f t="shared" si="56"/>
        <v>518233.94781632768</v>
      </c>
      <c r="AO313" s="13">
        <f t="shared" si="57"/>
        <v>0</v>
      </c>
      <c r="AP313" s="13">
        <f t="shared" si="58"/>
        <v>0</v>
      </c>
      <c r="AQ313" s="13">
        <f t="shared" si="59"/>
        <v>518187.23457965441</v>
      </c>
      <c r="AR313" s="13">
        <f t="shared" si="60"/>
        <v>0</v>
      </c>
      <c r="AS313" s="13">
        <f t="shared" si="61"/>
        <v>0</v>
      </c>
      <c r="AT313" s="13">
        <f t="shared" si="62"/>
        <v>521000.90054140892</v>
      </c>
    </row>
    <row r="314" spans="1:46" x14ac:dyDescent="0.3">
      <c r="A314" s="7" t="s">
        <v>281</v>
      </c>
      <c r="B314" s="7" t="s">
        <v>659</v>
      </c>
      <c r="C314" s="7">
        <v>1312</v>
      </c>
      <c r="D314" s="6" t="s">
        <v>8</v>
      </c>
      <c r="E314" s="7">
        <v>905</v>
      </c>
      <c r="F314" s="7" t="s">
        <v>698</v>
      </c>
      <c r="G314" s="7" t="s">
        <v>655</v>
      </c>
      <c r="H314" s="8" t="s">
        <v>597</v>
      </c>
      <c r="I314" s="15">
        <v>1000000</v>
      </c>
      <c r="J314" s="15">
        <v>0</v>
      </c>
      <c r="K314" s="15">
        <v>0</v>
      </c>
      <c r="L314" s="15">
        <v>1000000</v>
      </c>
      <c r="M314" s="15">
        <v>0</v>
      </c>
      <c r="N314" s="15">
        <v>0</v>
      </c>
      <c r="O314" s="15">
        <v>1000000</v>
      </c>
      <c r="P314" s="15">
        <v>0</v>
      </c>
      <c r="Q314" s="15">
        <v>0</v>
      </c>
      <c r="R314" s="15">
        <v>1000000</v>
      </c>
      <c r="S314" s="15">
        <v>0</v>
      </c>
      <c r="T314" s="15">
        <v>0</v>
      </c>
      <c r="U314" s="17"/>
      <c r="V314" s="18">
        <v>0.5212441256771666</v>
      </c>
      <c r="W314" s="18">
        <v>0.5176900409573556</v>
      </c>
      <c r="X314" s="18">
        <v>0.51764675315686526</v>
      </c>
      <c r="Y314" s="18">
        <v>0.51973358828960381</v>
      </c>
      <c r="Z314" s="18">
        <v>0.51938229086986376</v>
      </c>
      <c r="AA314" s="18">
        <v>0.5182339478163277</v>
      </c>
      <c r="AB314" s="18">
        <v>0.5182339478163277</v>
      </c>
      <c r="AC314" s="18">
        <v>0.5182339478163277</v>
      </c>
      <c r="AD314" s="18">
        <v>0.51818723457965443</v>
      </c>
      <c r="AE314" s="18">
        <v>0.5179007579120849</v>
      </c>
      <c r="AF314" s="18">
        <v>0.5179007579120849</v>
      </c>
      <c r="AG314" s="18">
        <v>0.52100090054140891</v>
      </c>
      <c r="AH314" s="17"/>
      <c r="AI314" s="13">
        <f t="shared" si="51"/>
        <v>521244.12567716662</v>
      </c>
      <c r="AJ314" s="13">
        <f t="shared" si="52"/>
        <v>0</v>
      </c>
      <c r="AK314" s="13">
        <f t="shared" si="53"/>
        <v>0</v>
      </c>
      <c r="AL314" s="13">
        <f t="shared" si="54"/>
        <v>519733.58828960382</v>
      </c>
      <c r="AM314" s="13">
        <f t="shared" si="55"/>
        <v>0</v>
      </c>
      <c r="AN314" s="13">
        <f t="shared" si="56"/>
        <v>0</v>
      </c>
      <c r="AO314" s="13">
        <f t="shared" si="57"/>
        <v>518233.94781632768</v>
      </c>
      <c r="AP314" s="13">
        <f t="shared" si="58"/>
        <v>0</v>
      </c>
      <c r="AQ314" s="13">
        <f t="shared" si="59"/>
        <v>0</v>
      </c>
      <c r="AR314" s="13">
        <f t="shared" si="60"/>
        <v>517900.75791208493</v>
      </c>
      <c r="AS314" s="13">
        <f t="shared" si="61"/>
        <v>0</v>
      </c>
      <c r="AT314" s="13">
        <f t="shared" si="62"/>
        <v>0</v>
      </c>
    </row>
    <row r="315" spans="1:46" x14ac:dyDescent="0.3">
      <c r="A315" s="7" t="s">
        <v>281</v>
      </c>
      <c r="B315" s="7" t="s">
        <v>659</v>
      </c>
      <c r="C315" s="7">
        <v>1312</v>
      </c>
      <c r="D315" s="6" t="s">
        <v>8</v>
      </c>
      <c r="E315" s="7">
        <v>905</v>
      </c>
      <c r="F315" s="7" t="s">
        <v>699</v>
      </c>
      <c r="G315" s="7" t="s">
        <v>655</v>
      </c>
      <c r="H315" s="8" t="s">
        <v>598</v>
      </c>
      <c r="I315" s="15">
        <v>0</v>
      </c>
      <c r="J315" s="15">
        <v>1000000</v>
      </c>
      <c r="K315" s="15">
        <v>0</v>
      </c>
      <c r="L315" s="15">
        <v>0</v>
      </c>
      <c r="M315" s="15">
        <v>1000000</v>
      </c>
      <c r="N315" s="15">
        <v>0</v>
      </c>
      <c r="O315" s="15">
        <v>0</v>
      </c>
      <c r="P315" s="15">
        <v>1000000</v>
      </c>
      <c r="Q315" s="15">
        <v>0</v>
      </c>
      <c r="R315" s="15">
        <v>0</v>
      </c>
      <c r="S315" s="15">
        <v>1000000</v>
      </c>
      <c r="T315" s="15">
        <v>100000</v>
      </c>
      <c r="U315" s="17"/>
      <c r="V315" s="18">
        <v>0.5212441256771666</v>
      </c>
      <c r="W315" s="18">
        <v>0.5176900409573556</v>
      </c>
      <c r="X315" s="18">
        <v>0.51764675315686526</v>
      </c>
      <c r="Y315" s="18">
        <v>0.51973358828960381</v>
      </c>
      <c r="Z315" s="18">
        <v>0.51938229086986376</v>
      </c>
      <c r="AA315" s="18">
        <v>0.5182339478163277</v>
      </c>
      <c r="AB315" s="18">
        <v>0.5182339478163277</v>
      </c>
      <c r="AC315" s="18">
        <v>0.5182339478163277</v>
      </c>
      <c r="AD315" s="18">
        <v>0.51818723457965443</v>
      </c>
      <c r="AE315" s="18">
        <v>0.5179007579120849</v>
      </c>
      <c r="AF315" s="18">
        <v>0.5179007579120849</v>
      </c>
      <c r="AG315" s="18">
        <v>0.52100090054140891</v>
      </c>
      <c r="AH315" s="17"/>
      <c r="AI315" s="13">
        <f t="shared" si="51"/>
        <v>0</v>
      </c>
      <c r="AJ315" s="13">
        <f t="shared" si="52"/>
        <v>517690.04095735558</v>
      </c>
      <c r="AK315" s="13">
        <f t="shared" si="53"/>
        <v>0</v>
      </c>
      <c r="AL315" s="13">
        <f t="shared" si="54"/>
        <v>0</v>
      </c>
      <c r="AM315" s="13">
        <f t="shared" si="55"/>
        <v>519382.29086986376</v>
      </c>
      <c r="AN315" s="13">
        <f t="shared" si="56"/>
        <v>0</v>
      </c>
      <c r="AO315" s="13">
        <f t="shared" si="57"/>
        <v>0</v>
      </c>
      <c r="AP315" s="13">
        <f t="shared" si="58"/>
        <v>518233.94781632768</v>
      </c>
      <c r="AQ315" s="13">
        <f t="shared" si="59"/>
        <v>0</v>
      </c>
      <c r="AR315" s="13">
        <f t="shared" si="60"/>
        <v>0</v>
      </c>
      <c r="AS315" s="13">
        <f t="shared" si="61"/>
        <v>517900.75791208493</v>
      </c>
      <c r="AT315" s="13">
        <f t="shared" si="62"/>
        <v>52100.090054140892</v>
      </c>
    </row>
    <row r="316" spans="1:46" x14ac:dyDescent="0.3">
      <c r="A316" s="7" t="s">
        <v>281</v>
      </c>
      <c r="B316" s="7" t="s">
        <v>659</v>
      </c>
      <c r="C316" s="7">
        <v>1312</v>
      </c>
      <c r="D316" s="6" t="s">
        <v>8</v>
      </c>
      <c r="E316" s="7">
        <v>905</v>
      </c>
      <c r="F316" s="7" t="s">
        <v>700</v>
      </c>
      <c r="G316" s="7" t="s">
        <v>655</v>
      </c>
      <c r="H316" s="8" t="s">
        <v>599</v>
      </c>
      <c r="I316" s="15">
        <v>1000000</v>
      </c>
      <c r="J316" s="15">
        <v>0</v>
      </c>
      <c r="K316" s="15">
        <v>1000000</v>
      </c>
      <c r="L316" s="15">
        <v>0</v>
      </c>
      <c r="M316" s="15">
        <v>0</v>
      </c>
      <c r="N316" s="15">
        <v>1000000</v>
      </c>
      <c r="O316" s="15">
        <v>0</v>
      </c>
      <c r="P316" s="15">
        <v>0</v>
      </c>
      <c r="Q316" s="15">
        <v>1000000</v>
      </c>
      <c r="R316" s="15">
        <v>0</v>
      </c>
      <c r="S316" s="15">
        <v>0</v>
      </c>
      <c r="T316" s="15">
        <v>1000000</v>
      </c>
      <c r="U316" s="17"/>
      <c r="V316" s="18">
        <v>0.5212441256771666</v>
      </c>
      <c r="W316" s="18">
        <v>0.5176900409573556</v>
      </c>
      <c r="X316" s="18">
        <v>0.51764675315686526</v>
      </c>
      <c r="Y316" s="18">
        <v>0.51973358828960381</v>
      </c>
      <c r="Z316" s="18">
        <v>0.51938229086986376</v>
      </c>
      <c r="AA316" s="18">
        <v>0.5182339478163277</v>
      </c>
      <c r="AB316" s="18">
        <v>0.5182339478163277</v>
      </c>
      <c r="AC316" s="18">
        <v>0.5182339478163277</v>
      </c>
      <c r="AD316" s="18">
        <v>0.51818723457965443</v>
      </c>
      <c r="AE316" s="18">
        <v>0.5179007579120849</v>
      </c>
      <c r="AF316" s="18">
        <v>0.5179007579120849</v>
      </c>
      <c r="AG316" s="18">
        <v>0.52100090054140891</v>
      </c>
      <c r="AH316" s="17"/>
      <c r="AI316" s="13">
        <f t="shared" si="51"/>
        <v>521244.12567716662</v>
      </c>
      <c r="AJ316" s="13">
        <f t="shared" si="52"/>
        <v>0</v>
      </c>
      <c r="AK316" s="13">
        <f t="shared" si="53"/>
        <v>517646.75315686525</v>
      </c>
      <c r="AL316" s="13">
        <f t="shared" si="54"/>
        <v>0</v>
      </c>
      <c r="AM316" s="13">
        <f t="shared" si="55"/>
        <v>0</v>
      </c>
      <c r="AN316" s="13">
        <f t="shared" si="56"/>
        <v>518233.94781632768</v>
      </c>
      <c r="AO316" s="13">
        <f t="shared" si="57"/>
        <v>0</v>
      </c>
      <c r="AP316" s="13">
        <f t="shared" si="58"/>
        <v>0</v>
      </c>
      <c r="AQ316" s="13">
        <f t="shared" si="59"/>
        <v>518187.23457965441</v>
      </c>
      <c r="AR316" s="13">
        <f t="shared" si="60"/>
        <v>0</v>
      </c>
      <c r="AS316" s="13">
        <f t="shared" si="61"/>
        <v>0</v>
      </c>
      <c r="AT316" s="13">
        <f t="shared" si="62"/>
        <v>521000.90054140892</v>
      </c>
    </row>
    <row r="317" spans="1:46" x14ac:dyDescent="0.3">
      <c r="A317" s="7" t="s">
        <v>281</v>
      </c>
      <c r="B317" s="7" t="s">
        <v>659</v>
      </c>
      <c r="C317" s="7">
        <v>1312</v>
      </c>
      <c r="D317" s="6" t="s">
        <v>8</v>
      </c>
      <c r="E317" s="7">
        <v>905</v>
      </c>
      <c r="F317" s="7" t="s">
        <v>701</v>
      </c>
      <c r="G317" s="7" t="s">
        <v>655</v>
      </c>
      <c r="H317" s="8" t="s">
        <v>600</v>
      </c>
      <c r="I317" s="15">
        <v>1000000</v>
      </c>
      <c r="J317" s="15">
        <v>0</v>
      </c>
      <c r="K317" s="15">
        <v>0</v>
      </c>
      <c r="L317" s="15">
        <v>1000000</v>
      </c>
      <c r="M317" s="15">
        <v>0</v>
      </c>
      <c r="N317" s="15">
        <v>0</v>
      </c>
      <c r="O317" s="15">
        <v>1000000</v>
      </c>
      <c r="P317" s="15">
        <v>0</v>
      </c>
      <c r="Q317" s="15">
        <v>0</v>
      </c>
      <c r="R317" s="15">
        <v>1000000</v>
      </c>
      <c r="S317" s="15">
        <v>0</v>
      </c>
      <c r="T317" s="15">
        <v>0</v>
      </c>
      <c r="U317" s="17"/>
      <c r="V317" s="18">
        <v>0.5212441256771666</v>
      </c>
      <c r="W317" s="18">
        <v>0.5176900409573556</v>
      </c>
      <c r="X317" s="18">
        <v>0.51764675315686526</v>
      </c>
      <c r="Y317" s="18">
        <v>0.51973358828960381</v>
      </c>
      <c r="Z317" s="18">
        <v>0.51938229086986376</v>
      </c>
      <c r="AA317" s="18">
        <v>0.5182339478163277</v>
      </c>
      <c r="AB317" s="18">
        <v>0.5182339478163277</v>
      </c>
      <c r="AC317" s="18">
        <v>0.5182339478163277</v>
      </c>
      <c r="AD317" s="18">
        <v>0.51818723457965443</v>
      </c>
      <c r="AE317" s="18">
        <v>0.5179007579120849</v>
      </c>
      <c r="AF317" s="18">
        <v>0.5179007579120849</v>
      </c>
      <c r="AG317" s="18">
        <v>0.52100090054140891</v>
      </c>
      <c r="AH317" s="17"/>
      <c r="AI317" s="13">
        <f t="shared" si="51"/>
        <v>521244.12567716662</v>
      </c>
      <c r="AJ317" s="13">
        <f t="shared" si="52"/>
        <v>0</v>
      </c>
      <c r="AK317" s="13">
        <f t="shared" si="53"/>
        <v>0</v>
      </c>
      <c r="AL317" s="13">
        <f t="shared" si="54"/>
        <v>519733.58828960382</v>
      </c>
      <c r="AM317" s="13">
        <f t="shared" si="55"/>
        <v>0</v>
      </c>
      <c r="AN317" s="13">
        <f t="shared" si="56"/>
        <v>0</v>
      </c>
      <c r="AO317" s="13">
        <f t="shared" si="57"/>
        <v>518233.94781632768</v>
      </c>
      <c r="AP317" s="13">
        <f t="shared" si="58"/>
        <v>0</v>
      </c>
      <c r="AQ317" s="13">
        <f t="shared" si="59"/>
        <v>0</v>
      </c>
      <c r="AR317" s="13">
        <f t="shared" si="60"/>
        <v>517900.75791208493</v>
      </c>
      <c r="AS317" s="13">
        <f t="shared" si="61"/>
        <v>0</v>
      </c>
      <c r="AT317" s="13">
        <f t="shared" si="62"/>
        <v>0</v>
      </c>
    </row>
    <row r="318" spans="1:46" x14ac:dyDescent="0.3">
      <c r="A318" s="7" t="s">
        <v>281</v>
      </c>
      <c r="B318" s="7" t="s">
        <v>659</v>
      </c>
      <c r="C318" s="7">
        <v>1312</v>
      </c>
      <c r="D318" s="6" t="s">
        <v>8</v>
      </c>
      <c r="E318" s="7">
        <v>905</v>
      </c>
      <c r="F318" s="7" t="s">
        <v>702</v>
      </c>
      <c r="G318" s="7" t="s">
        <v>655</v>
      </c>
      <c r="H318" s="8" t="s">
        <v>601</v>
      </c>
      <c r="I318" s="15">
        <v>0</v>
      </c>
      <c r="J318" s="15">
        <v>1000000</v>
      </c>
      <c r="K318" s="15">
        <v>0</v>
      </c>
      <c r="L318" s="15">
        <v>0</v>
      </c>
      <c r="M318" s="15">
        <v>1000000</v>
      </c>
      <c r="N318" s="15">
        <v>0</v>
      </c>
      <c r="O318" s="15">
        <v>0</v>
      </c>
      <c r="P318" s="15">
        <v>1000000</v>
      </c>
      <c r="Q318" s="15">
        <v>0</v>
      </c>
      <c r="R318" s="15">
        <v>0</v>
      </c>
      <c r="S318" s="15">
        <v>1000000</v>
      </c>
      <c r="T318" s="15">
        <v>100000</v>
      </c>
      <c r="U318" s="17"/>
      <c r="V318" s="18">
        <v>0.5212441256771666</v>
      </c>
      <c r="W318" s="18">
        <v>0.5176900409573556</v>
      </c>
      <c r="X318" s="18">
        <v>0.51764675315686526</v>
      </c>
      <c r="Y318" s="18">
        <v>0.51973358828960381</v>
      </c>
      <c r="Z318" s="18">
        <v>0.51938229086986376</v>
      </c>
      <c r="AA318" s="18">
        <v>0.5182339478163277</v>
      </c>
      <c r="AB318" s="18">
        <v>0.5182339478163277</v>
      </c>
      <c r="AC318" s="18">
        <v>0.5182339478163277</v>
      </c>
      <c r="AD318" s="18">
        <v>0.51818723457965443</v>
      </c>
      <c r="AE318" s="18">
        <v>0.5179007579120849</v>
      </c>
      <c r="AF318" s="18">
        <v>0.5179007579120849</v>
      </c>
      <c r="AG318" s="18">
        <v>0.52100090054140891</v>
      </c>
      <c r="AH318" s="17"/>
      <c r="AI318" s="13">
        <f t="shared" si="51"/>
        <v>0</v>
      </c>
      <c r="AJ318" s="13">
        <f t="shared" si="52"/>
        <v>517690.04095735558</v>
      </c>
      <c r="AK318" s="13">
        <f t="shared" si="53"/>
        <v>0</v>
      </c>
      <c r="AL318" s="13">
        <f t="shared" si="54"/>
        <v>0</v>
      </c>
      <c r="AM318" s="13">
        <f t="shared" si="55"/>
        <v>519382.29086986376</v>
      </c>
      <c r="AN318" s="13">
        <f t="shared" si="56"/>
        <v>0</v>
      </c>
      <c r="AO318" s="13">
        <f t="shared" si="57"/>
        <v>0</v>
      </c>
      <c r="AP318" s="13">
        <f t="shared" si="58"/>
        <v>518233.94781632768</v>
      </c>
      <c r="AQ318" s="13">
        <f t="shared" si="59"/>
        <v>0</v>
      </c>
      <c r="AR318" s="13">
        <f t="shared" si="60"/>
        <v>0</v>
      </c>
      <c r="AS318" s="13">
        <f t="shared" si="61"/>
        <v>517900.75791208493</v>
      </c>
      <c r="AT318" s="13">
        <f t="shared" si="62"/>
        <v>52100.090054140892</v>
      </c>
    </row>
    <row r="319" spans="1:46" x14ac:dyDescent="0.3">
      <c r="A319" s="7" t="s">
        <v>281</v>
      </c>
      <c r="B319" s="7" t="s">
        <v>659</v>
      </c>
      <c r="C319" s="7">
        <v>1312</v>
      </c>
      <c r="D319" s="6" t="s">
        <v>8</v>
      </c>
      <c r="E319" s="7">
        <v>905</v>
      </c>
      <c r="F319" s="7" t="s">
        <v>703</v>
      </c>
      <c r="G319" s="7" t="s">
        <v>655</v>
      </c>
      <c r="H319" s="8" t="s">
        <v>602</v>
      </c>
      <c r="I319" s="15">
        <v>1000000</v>
      </c>
      <c r="J319" s="15">
        <v>0</v>
      </c>
      <c r="K319" s="15">
        <v>1000000</v>
      </c>
      <c r="L319" s="15">
        <v>0</v>
      </c>
      <c r="M319" s="15">
        <v>0</v>
      </c>
      <c r="N319" s="15">
        <v>1000000</v>
      </c>
      <c r="O319" s="15">
        <v>0</v>
      </c>
      <c r="P319" s="15">
        <v>0</v>
      </c>
      <c r="Q319" s="15">
        <v>1000000</v>
      </c>
      <c r="R319" s="15">
        <v>0</v>
      </c>
      <c r="S319" s="15">
        <v>0</v>
      </c>
      <c r="T319" s="15">
        <v>1000000</v>
      </c>
      <c r="U319" s="17"/>
      <c r="V319" s="18">
        <v>0.5212441256771666</v>
      </c>
      <c r="W319" s="18">
        <v>0.5176900409573556</v>
      </c>
      <c r="X319" s="18">
        <v>0.51764675315686526</v>
      </c>
      <c r="Y319" s="18">
        <v>0.51973358828960381</v>
      </c>
      <c r="Z319" s="18">
        <v>0.51938229086986376</v>
      </c>
      <c r="AA319" s="18">
        <v>0.5182339478163277</v>
      </c>
      <c r="AB319" s="18">
        <v>0.5182339478163277</v>
      </c>
      <c r="AC319" s="18">
        <v>0.5182339478163277</v>
      </c>
      <c r="AD319" s="18">
        <v>0.51818723457965443</v>
      </c>
      <c r="AE319" s="18">
        <v>0.5179007579120849</v>
      </c>
      <c r="AF319" s="18">
        <v>0.5179007579120849</v>
      </c>
      <c r="AG319" s="18">
        <v>0.52100090054140891</v>
      </c>
      <c r="AH319" s="17"/>
      <c r="AI319" s="13">
        <f t="shared" si="51"/>
        <v>521244.12567716662</v>
      </c>
      <c r="AJ319" s="13">
        <f t="shared" si="52"/>
        <v>0</v>
      </c>
      <c r="AK319" s="13">
        <f t="shared" si="53"/>
        <v>517646.75315686525</v>
      </c>
      <c r="AL319" s="13">
        <f t="shared" si="54"/>
        <v>0</v>
      </c>
      <c r="AM319" s="13">
        <f t="shared" si="55"/>
        <v>0</v>
      </c>
      <c r="AN319" s="13">
        <f t="shared" si="56"/>
        <v>518233.94781632768</v>
      </c>
      <c r="AO319" s="13">
        <f t="shared" si="57"/>
        <v>0</v>
      </c>
      <c r="AP319" s="13">
        <f t="shared" si="58"/>
        <v>0</v>
      </c>
      <c r="AQ319" s="13">
        <f t="shared" si="59"/>
        <v>518187.23457965441</v>
      </c>
      <c r="AR319" s="13">
        <f t="shared" si="60"/>
        <v>0</v>
      </c>
      <c r="AS319" s="13">
        <f t="shared" si="61"/>
        <v>0</v>
      </c>
      <c r="AT319" s="13">
        <f t="shared" si="62"/>
        <v>521000.90054140892</v>
      </c>
    </row>
    <row r="320" spans="1:46" x14ac:dyDescent="0.3">
      <c r="A320" s="7" t="s">
        <v>281</v>
      </c>
      <c r="B320" s="7" t="s">
        <v>659</v>
      </c>
      <c r="C320" s="7">
        <v>1312</v>
      </c>
      <c r="D320" s="6" t="s">
        <v>8</v>
      </c>
      <c r="E320" s="7">
        <v>905</v>
      </c>
      <c r="F320" s="7" t="s">
        <v>704</v>
      </c>
      <c r="G320" s="7" t="s">
        <v>655</v>
      </c>
      <c r="H320" s="8" t="s">
        <v>603</v>
      </c>
      <c r="I320" s="15">
        <v>1000000</v>
      </c>
      <c r="J320" s="15">
        <v>0</v>
      </c>
      <c r="K320" s="15">
        <v>0</v>
      </c>
      <c r="L320" s="15">
        <v>1000000</v>
      </c>
      <c r="M320" s="15">
        <v>0</v>
      </c>
      <c r="N320" s="15">
        <v>0</v>
      </c>
      <c r="O320" s="15">
        <v>1000000</v>
      </c>
      <c r="P320" s="15">
        <v>0</v>
      </c>
      <c r="Q320" s="15">
        <v>0</v>
      </c>
      <c r="R320" s="15">
        <v>1000000</v>
      </c>
      <c r="S320" s="15">
        <v>0</v>
      </c>
      <c r="T320" s="15">
        <v>0</v>
      </c>
      <c r="U320" s="17"/>
      <c r="V320" s="18">
        <v>0.5212441256771666</v>
      </c>
      <c r="W320" s="18">
        <v>0.5176900409573556</v>
      </c>
      <c r="X320" s="18">
        <v>0.51764675315686526</v>
      </c>
      <c r="Y320" s="18">
        <v>0.51973358828960381</v>
      </c>
      <c r="Z320" s="18">
        <v>0.51938229086986376</v>
      </c>
      <c r="AA320" s="18">
        <v>0.5182339478163277</v>
      </c>
      <c r="AB320" s="18">
        <v>0.5182339478163277</v>
      </c>
      <c r="AC320" s="18">
        <v>0.5182339478163277</v>
      </c>
      <c r="AD320" s="18">
        <v>0.51818723457965443</v>
      </c>
      <c r="AE320" s="18">
        <v>0.5179007579120849</v>
      </c>
      <c r="AF320" s="18">
        <v>0.5179007579120849</v>
      </c>
      <c r="AG320" s="18">
        <v>0.52100090054140891</v>
      </c>
      <c r="AH320" s="17"/>
      <c r="AI320" s="13">
        <f t="shared" si="51"/>
        <v>521244.12567716662</v>
      </c>
      <c r="AJ320" s="13">
        <f t="shared" si="52"/>
        <v>0</v>
      </c>
      <c r="AK320" s="13">
        <f t="shared" si="53"/>
        <v>0</v>
      </c>
      <c r="AL320" s="13">
        <f t="shared" si="54"/>
        <v>519733.58828960382</v>
      </c>
      <c r="AM320" s="13">
        <f t="shared" si="55"/>
        <v>0</v>
      </c>
      <c r="AN320" s="13">
        <f t="shared" si="56"/>
        <v>0</v>
      </c>
      <c r="AO320" s="13">
        <f t="shared" si="57"/>
        <v>518233.94781632768</v>
      </c>
      <c r="AP320" s="13">
        <f t="shared" si="58"/>
        <v>0</v>
      </c>
      <c r="AQ320" s="13">
        <f t="shared" si="59"/>
        <v>0</v>
      </c>
      <c r="AR320" s="13">
        <f t="shared" si="60"/>
        <v>517900.75791208493</v>
      </c>
      <c r="AS320" s="13">
        <f t="shared" si="61"/>
        <v>0</v>
      </c>
      <c r="AT320" s="13">
        <f t="shared" si="62"/>
        <v>0</v>
      </c>
    </row>
    <row r="321" spans="1:46" x14ac:dyDescent="0.3">
      <c r="A321" s="7" t="s">
        <v>281</v>
      </c>
      <c r="B321" s="7" t="s">
        <v>659</v>
      </c>
      <c r="C321" s="7">
        <v>1312</v>
      </c>
      <c r="D321" s="6" t="s">
        <v>8</v>
      </c>
      <c r="E321" s="7">
        <v>905</v>
      </c>
      <c r="F321" s="7" t="s">
        <v>705</v>
      </c>
      <c r="G321" s="7" t="s">
        <v>655</v>
      </c>
      <c r="H321" s="8" t="s">
        <v>604</v>
      </c>
      <c r="I321" s="15">
        <v>0</v>
      </c>
      <c r="J321" s="15">
        <v>1000000</v>
      </c>
      <c r="K321" s="15">
        <v>0</v>
      </c>
      <c r="L321" s="15">
        <v>0</v>
      </c>
      <c r="M321" s="15">
        <v>1000000</v>
      </c>
      <c r="N321" s="15">
        <v>0</v>
      </c>
      <c r="O321" s="15">
        <v>0</v>
      </c>
      <c r="P321" s="15">
        <v>1000000</v>
      </c>
      <c r="Q321" s="15">
        <v>0</v>
      </c>
      <c r="R321" s="15">
        <v>0</v>
      </c>
      <c r="S321" s="15">
        <v>1000000</v>
      </c>
      <c r="T321" s="15">
        <v>100000</v>
      </c>
      <c r="U321" s="17"/>
      <c r="V321" s="18">
        <v>0.5212441256771666</v>
      </c>
      <c r="W321" s="18">
        <v>0.5176900409573556</v>
      </c>
      <c r="X321" s="18">
        <v>0.51764675315686526</v>
      </c>
      <c r="Y321" s="18">
        <v>0.51973358828960381</v>
      </c>
      <c r="Z321" s="18">
        <v>0.51938229086986376</v>
      </c>
      <c r="AA321" s="18">
        <v>0.5182339478163277</v>
      </c>
      <c r="AB321" s="18">
        <v>0.5182339478163277</v>
      </c>
      <c r="AC321" s="18">
        <v>0.5182339478163277</v>
      </c>
      <c r="AD321" s="18">
        <v>0.51818723457965443</v>
      </c>
      <c r="AE321" s="18">
        <v>0.5179007579120849</v>
      </c>
      <c r="AF321" s="18">
        <v>0.5179007579120849</v>
      </c>
      <c r="AG321" s="18">
        <v>0.52100090054140891</v>
      </c>
      <c r="AH321" s="17"/>
      <c r="AI321" s="13">
        <f t="shared" si="51"/>
        <v>0</v>
      </c>
      <c r="AJ321" s="13">
        <f t="shared" si="52"/>
        <v>517690.04095735558</v>
      </c>
      <c r="AK321" s="13">
        <f t="shared" si="53"/>
        <v>0</v>
      </c>
      <c r="AL321" s="13">
        <f t="shared" si="54"/>
        <v>0</v>
      </c>
      <c r="AM321" s="13">
        <f t="shared" si="55"/>
        <v>519382.29086986376</v>
      </c>
      <c r="AN321" s="13">
        <f t="shared" si="56"/>
        <v>0</v>
      </c>
      <c r="AO321" s="13">
        <f t="shared" si="57"/>
        <v>0</v>
      </c>
      <c r="AP321" s="13">
        <f t="shared" si="58"/>
        <v>518233.94781632768</v>
      </c>
      <c r="AQ321" s="13">
        <f t="shared" si="59"/>
        <v>0</v>
      </c>
      <c r="AR321" s="13">
        <f t="shared" si="60"/>
        <v>0</v>
      </c>
      <c r="AS321" s="13">
        <f t="shared" si="61"/>
        <v>517900.75791208493</v>
      </c>
      <c r="AT321" s="13">
        <f t="shared" si="62"/>
        <v>52100.090054140892</v>
      </c>
    </row>
    <row r="322" spans="1:46" x14ac:dyDescent="0.3">
      <c r="A322" s="7" t="s">
        <v>281</v>
      </c>
      <c r="B322" s="7" t="s">
        <v>659</v>
      </c>
      <c r="C322" s="7">
        <v>1312</v>
      </c>
      <c r="D322" s="6" t="s">
        <v>8</v>
      </c>
      <c r="E322" s="7">
        <v>905</v>
      </c>
      <c r="F322" s="7" t="s">
        <v>706</v>
      </c>
      <c r="G322" s="7" t="s">
        <v>655</v>
      </c>
      <c r="H322" s="8" t="s">
        <v>605</v>
      </c>
      <c r="I322" s="15">
        <v>1000000</v>
      </c>
      <c r="J322" s="15">
        <v>0</v>
      </c>
      <c r="K322" s="15">
        <v>1000000</v>
      </c>
      <c r="L322" s="15">
        <v>0</v>
      </c>
      <c r="M322" s="15">
        <v>0</v>
      </c>
      <c r="N322" s="15">
        <v>1000000</v>
      </c>
      <c r="O322" s="15">
        <v>0</v>
      </c>
      <c r="P322" s="15">
        <v>0</v>
      </c>
      <c r="Q322" s="15">
        <v>1000000</v>
      </c>
      <c r="R322" s="15">
        <v>0</v>
      </c>
      <c r="S322" s="15">
        <v>0</v>
      </c>
      <c r="T322" s="15">
        <v>1000000</v>
      </c>
      <c r="U322" s="17"/>
      <c r="V322" s="18">
        <v>0.5212441256771666</v>
      </c>
      <c r="W322" s="18">
        <v>0.5176900409573556</v>
      </c>
      <c r="X322" s="18">
        <v>0.51764675315686526</v>
      </c>
      <c r="Y322" s="18">
        <v>0.51973358828960381</v>
      </c>
      <c r="Z322" s="18">
        <v>0.51938229086986376</v>
      </c>
      <c r="AA322" s="18">
        <v>0.5182339478163277</v>
      </c>
      <c r="AB322" s="18">
        <v>0.5182339478163277</v>
      </c>
      <c r="AC322" s="18">
        <v>0.5182339478163277</v>
      </c>
      <c r="AD322" s="18">
        <v>0.51818723457965443</v>
      </c>
      <c r="AE322" s="18">
        <v>0.5179007579120849</v>
      </c>
      <c r="AF322" s="18">
        <v>0.5179007579120849</v>
      </c>
      <c r="AG322" s="18">
        <v>0.52100090054140891</v>
      </c>
      <c r="AH322" s="17"/>
      <c r="AI322" s="13">
        <f t="shared" si="51"/>
        <v>521244.12567716662</v>
      </c>
      <c r="AJ322" s="13">
        <f t="shared" si="52"/>
        <v>0</v>
      </c>
      <c r="AK322" s="13">
        <f t="shared" si="53"/>
        <v>517646.75315686525</v>
      </c>
      <c r="AL322" s="13">
        <f t="shared" si="54"/>
        <v>0</v>
      </c>
      <c r="AM322" s="13">
        <f t="shared" si="55"/>
        <v>0</v>
      </c>
      <c r="AN322" s="13">
        <f t="shared" si="56"/>
        <v>518233.94781632768</v>
      </c>
      <c r="AO322" s="13">
        <f t="shared" si="57"/>
        <v>0</v>
      </c>
      <c r="AP322" s="13">
        <f t="shared" si="58"/>
        <v>0</v>
      </c>
      <c r="AQ322" s="13">
        <f t="shared" si="59"/>
        <v>518187.23457965441</v>
      </c>
      <c r="AR322" s="13">
        <f t="shared" si="60"/>
        <v>0</v>
      </c>
      <c r="AS322" s="13">
        <f t="shared" si="61"/>
        <v>0</v>
      </c>
      <c r="AT322" s="13">
        <f t="shared" si="62"/>
        <v>521000.90054140892</v>
      </c>
    </row>
    <row r="323" spans="1:46" x14ac:dyDescent="0.3">
      <c r="A323" s="7" t="s">
        <v>281</v>
      </c>
      <c r="B323" s="7" t="s">
        <v>659</v>
      </c>
      <c r="C323" s="7">
        <v>1312</v>
      </c>
      <c r="D323" s="6" t="s">
        <v>8</v>
      </c>
      <c r="E323" s="7">
        <v>905</v>
      </c>
      <c r="F323" s="7" t="s">
        <v>707</v>
      </c>
      <c r="G323" s="7" t="s">
        <v>655</v>
      </c>
      <c r="H323" s="8" t="s">
        <v>606</v>
      </c>
      <c r="I323" s="15">
        <v>1000000</v>
      </c>
      <c r="J323" s="15">
        <v>0</v>
      </c>
      <c r="K323" s="15">
        <v>0</v>
      </c>
      <c r="L323" s="15">
        <v>1000000</v>
      </c>
      <c r="M323" s="15">
        <v>0</v>
      </c>
      <c r="N323" s="15">
        <v>0</v>
      </c>
      <c r="O323" s="15">
        <v>1000000</v>
      </c>
      <c r="P323" s="15">
        <v>0</v>
      </c>
      <c r="Q323" s="15">
        <v>0</v>
      </c>
      <c r="R323" s="15">
        <v>1000000</v>
      </c>
      <c r="S323" s="15">
        <v>0</v>
      </c>
      <c r="T323" s="15">
        <v>0</v>
      </c>
      <c r="U323" s="17"/>
      <c r="V323" s="18">
        <v>0.5212441256771666</v>
      </c>
      <c r="W323" s="18">
        <v>0.5176900409573556</v>
      </c>
      <c r="X323" s="18">
        <v>0.51764675315686526</v>
      </c>
      <c r="Y323" s="18">
        <v>0.51973358828960381</v>
      </c>
      <c r="Z323" s="18">
        <v>0.51938229086986376</v>
      </c>
      <c r="AA323" s="18">
        <v>0.5182339478163277</v>
      </c>
      <c r="AB323" s="18">
        <v>0.5182339478163277</v>
      </c>
      <c r="AC323" s="18">
        <v>0.5182339478163277</v>
      </c>
      <c r="AD323" s="18">
        <v>0.51818723457965443</v>
      </c>
      <c r="AE323" s="18">
        <v>0.5179007579120849</v>
      </c>
      <c r="AF323" s="18">
        <v>0.5179007579120849</v>
      </c>
      <c r="AG323" s="18">
        <v>0.52100090054140891</v>
      </c>
      <c r="AH323" s="17"/>
      <c r="AI323" s="13">
        <f t="shared" ref="AI323:AI386" si="63">I323*V323</f>
        <v>521244.12567716662</v>
      </c>
      <c r="AJ323" s="13">
        <f t="shared" ref="AJ323:AJ386" si="64">J323*W323</f>
        <v>0</v>
      </c>
      <c r="AK323" s="13">
        <f t="shared" ref="AK323:AK386" si="65">K323*X323</f>
        <v>0</v>
      </c>
      <c r="AL323" s="13">
        <f t="shared" ref="AL323:AL386" si="66">L323*Y323</f>
        <v>519733.58828960382</v>
      </c>
      <c r="AM323" s="13">
        <f t="shared" ref="AM323:AM386" si="67">M323*Z323</f>
        <v>0</v>
      </c>
      <c r="AN323" s="13">
        <f t="shared" ref="AN323:AN386" si="68">N323*AA323</f>
        <v>0</v>
      </c>
      <c r="AO323" s="13">
        <f t="shared" ref="AO323:AO386" si="69">O323*AB323</f>
        <v>518233.94781632768</v>
      </c>
      <c r="AP323" s="13">
        <f t="shared" ref="AP323:AP386" si="70">P323*AC323</f>
        <v>0</v>
      </c>
      <c r="AQ323" s="13">
        <f t="shared" ref="AQ323:AQ386" si="71">Q323*AD323</f>
        <v>0</v>
      </c>
      <c r="AR323" s="13">
        <f t="shared" ref="AR323:AR386" si="72">R323*AE323</f>
        <v>517900.75791208493</v>
      </c>
      <c r="AS323" s="13">
        <f t="shared" ref="AS323:AS386" si="73">S323*AF323</f>
        <v>0</v>
      </c>
      <c r="AT323" s="13">
        <f t="shared" ref="AT323:AT386" si="74">T323*AG323</f>
        <v>0</v>
      </c>
    </row>
    <row r="324" spans="1:46" x14ac:dyDescent="0.3">
      <c r="A324" s="7" t="s">
        <v>281</v>
      </c>
      <c r="B324" s="7" t="s">
        <v>659</v>
      </c>
      <c r="C324" s="7">
        <v>1312</v>
      </c>
      <c r="D324" s="6" t="s">
        <v>8</v>
      </c>
      <c r="E324" s="7">
        <v>905</v>
      </c>
      <c r="F324" s="7" t="s">
        <v>708</v>
      </c>
      <c r="G324" s="7" t="s">
        <v>655</v>
      </c>
      <c r="H324" s="8" t="s">
        <v>607</v>
      </c>
      <c r="I324" s="15">
        <v>0</v>
      </c>
      <c r="J324" s="15">
        <v>1000000</v>
      </c>
      <c r="K324" s="15">
        <v>0</v>
      </c>
      <c r="L324" s="15">
        <v>0</v>
      </c>
      <c r="M324" s="15">
        <v>1000000</v>
      </c>
      <c r="N324" s="15">
        <v>0</v>
      </c>
      <c r="O324" s="15">
        <v>0</v>
      </c>
      <c r="P324" s="15">
        <v>1000000</v>
      </c>
      <c r="Q324" s="15">
        <v>0</v>
      </c>
      <c r="R324" s="15">
        <v>0</v>
      </c>
      <c r="S324" s="15">
        <v>1000000</v>
      </c>
      <c r="T324" s="15">
        <v>100000</v>
      </c>
      <c r="U324" s="17"/>
      <c r="V324" s="18">
        <v>0.5212441256771666</v>
      </c>
      <c r="W324" s="18">
        <v>0.5176900409573556</v>
      </c>
      <c r="X324" s="18">
        <v>0.51764675315686526</v>
      </c>
      <c r="Y324" s="18">
        <v>0.51973358828960381</v>
      </c>
      <c r="Z324" s="18">
        <v>0.51938229086986376</v>
      </c>
      <c r="AA324" s="18">
        <v>0.5182339478163277</v>
      </c>
      <c r="AB324" s="18">
        <v>0.5182339478163277</v>
      </c>
      <c r="AC324" s="18">
        <v>0.5182339478163277</v>
      </c>
      <c r="AD324" s="18">
        <v>0.51818723457965443</v>
      </c>
      <c r="AE324" s="18">
        <v>0.5179007579120849</v>
      </c>
      <c r="AF324" s="18">
        <v>0.5179007579120849</v>
      </c>
      <c r="AG324" s="18">
        <v>0.52100090054140891</v>
      </c>
      <c r="AH324" s="17"/>
      <c r="AI324" s="13">
        <f t="shared" si="63"/>
        <v>0</v>
      </c>
      <c r="AJ324" s="13">
        <f t="shared" si="64"/>
        <v>517690.04095735558</v>
      </c>
      <c r="AK324" s="13">
        <f t="shared" si="65"/>
        <v>0</v>
      </c>
      <c r="AL324" s="13">
        <f t="shared" si="66"/>
        <v>0</v>
      </c>
      <c r="AM324" s="13">
        <f t="shared" si="67"/>
        <v>519382.29086986376</v>
      </c>
      <c r="AN324" s="13">
        <f t="shared" si="68"/>
        <v>0</v>
      </c>
      <c r="AO324" s="13">
        <f t="shared" si="69"/>
        <v>0</v>
      </c>
      <c r="AP324" s="13">
        <f t="shared" si="70"/>
        <v>518233.94781632768</v>
      </c>
      <c r="AQ324" s="13">
        <f t="shared" si="71"/>
        <v>0</v>
      </c>
      <c r="AR324" s="13">
        <f t="shared" si="72"/>
        <v>0</v>
      </c>
      <c r="AS324" s="13">
        <f t="shared" si="73"/>
        <v>517900.75791208493</v>
      </c>
      <c r="AT324" s="13">
        <f t="shared" si="74"/>
        <v>52100.090054140892</v>
      </c>
    </row>
    <row r="325" spans="1:46" x14ac:dyDescent="0.3">
      <c r="A325" s="7" t="s">
        <v>281</v>
      </c>
      <c r="B325" s="7" t="s">
        <v>659</v>
      </c>
      <c r="C325" s="7">
        <v>1312</v>
      </c>
      <c r="D325" s="6" t="s">
        <v>8</v>
      </c>
      <c r="E325" s="7">
        <v>905</v>
      </c>
      <c r="F325" s="7" t="s">
        <v>709</v>
      </c>
      <c r="G325" s="7" t="s">
        <v>655</v>
      </c>
      <c r="H325" s="8" t="s">
        <v>608</v>
      </c>
      <c r="I325" s="15">
        <v>1000000</v>
      </c>
      <c r="J325" s="15">
        <v>0</v>
      </c>
      <c r="K325" s="15">
        <v>1000000</v>
      </c>
      <c r="L325" s="15">
        <v>0</v>
      </c>
      <c r="M325" s="15">
        <v>0</v>
      </c>
      <c r="N325" s="15">
        <v>1000000</v>
      </c>
      <c r="O325" s="15">
        <v>0</v>
      </c>
      <c r="P325" s="15">
        <v>0</v>
      </c>
      <c r="Q325" s="15">
        <v>1000000</v>
      </c>
      <c r="R325" s="15">
        <v>0</v>
      </c>
      <c r="S325" s="15">
        <v>0</v>
      </c>
      <c r="T325" s="15">
        <v>1000000</v>
      </c>
      <c r="U325" s="17"/>
      <c r="V325" s="18">
        <v>0.5212441256771666</v>
      </c>
      <c r="W325" s="18">
        <v>0.5176900409573556</v>
      </c>
      <c r="X325" s="18">
        <v>0.51764675315686526</v>
      </c>
      <c r="Y325" s="18">
        <v>0.51973358828960381</v>
      </c>
      <c r="Z325" s="18">
        <v>0.51938229086986376</v>
      </c>
      <c r="AA325" s="18">
        <v>0.5182339478163277</v>
      </c>
      <c r="AB325" s="18">
        <v>0.5182339478163277</v>
      </c>
      <c r="AC325" s="18">
        <v>0.5182339478163277</v>
      </c>
      <c r="AD325" s="18">
        <v>0.51818723457965443</v>
      </c>
      <c r="AE325" s="18">
        <v>0.5179007579120849</v>
      </c>
      <c r="AF325" s="18">
        <v>0.5179007579120849</v>
      </c>
      <c r="AG325" s="18">
        <v>0.52100090054140891</v>
      </c>
      <c r="AH325" s="17"/>
      <c r="AI325" s="13">
        <f t="shared" si="63"/>
        <v>521244.12567716662</v>
      </c>
      <c r="AJ325" s="13">
        <f t="shared" si="64"/>
        <v>0</v>
      </c>
      <c r="AK325" s="13">
        <f t="shared" si="65"/>
        <v>517646.75315686525</v>
      </c>
      <c r="AL325" s="13">
        <f t="shared" si="66"/>
        <v>0</v>
      </c>
      <c r="AM325" s="13">
        <f t="shared" si="67"/>
        <v>0</v>
      </c>
      <c r="AN325" s="13">
        <f t="shared" si="68"/>
        <v>518233.94781632768</v>
      </c>
      <c r="AO325" s="13">
        <f t="shared" si="69"/>
        <v>0</v>
      </c>
      <c r="AP325" s="13">
        <f t="shared" si="70"/>
        <v>0</v>
      </c>
      <c r="AQ325" s="13">
        <f t="shared" si="71"/>
        <v>518187.23457965441</v>
      </c>
      <c r="AR325" s="13">
        <f t="shared" si="72"/>
        <v>0</v>
      </c>
      <c r="AS325" s="13">
        <f t="shared" si="73"/>
        <v>0</v>
      </c>
      <c r="AT325" s="13">
        <f t="shared" si="74"/>
        <v>521000.90054140892</v>
      </c>
    </row>
    <row r="326" spans="1:46" x14ac:dyDescent="0.3">
      <c r="A326" s="7" t="s">
        <v>281</v>
      </c>
      <c r="B326" s="7" t="s">
        <v>659</v>
      </c>
      <c r="C326" s="7">
        <v>1312</v>
      </c>
      <c r="D326" s="6" t="s">
        <v>8</v>
      </c>
      <c r="E326" s="7">
        <v>905</v>
      </c>
      <c r="F326" s="7" t="s">
        <v>710</v>
      </c>
      <c r="G326" s="7" t="s">
        <v>655</v>
      </c>
      <c r="H326" s="8" t="s">
        <v>609</v>
      </c>
      <c r="I326" s="15">
        <v>1000000</v>
      </c>
      <c r="J326" s="15">
        <v>0</v>
      </c>
      <c r="K326" s="15">
        <v>0</v>
      </c>
      <c r="L326" s="15">
        <v>1000000</v>
      </c>
      <c r="M326" s="15">
        <v>0</v>
      </c>
      <c r="N326" s="15">
        <v>0</v>
      </c>
      <c r="O326" s="15">
        <v>1000000</v>
      </c>
      <c r="P326" s="15">
        <v>0</v>
      </c>
      <c r="Q326" s="15">
        <v>0</v>
      </c>
      <c r="R326" s="15">
        <v>1000000</v>
      </c>
      <c r="S326" s="15">
        <v>0</v>
      </c>
      <c r="T326" s="15">
        <v>0</v>
      </c>
      <c r="U326" s="17"/>
      <c r="V326" s="18">
        <v>0.5212441256771666</v>
      </c>
      <c r="W326" s="18">
        <v>0.5176900409573556</v>
      </c>
      <c r="X326" s="18">
        <v>0.51764675315686526</v>
      </c>
      <c r="Y326" s="18">
        <v>0.51973358828960381</v>
      </c>
      <c r="Z326" s="18">
        <v>0.51938229086986376</v>
      </c>
      <c r="AA326" s="18">
        <v>0.5182339478163277</v>
      </c>
      <c r="AB326" s="18">
        <v>0.5182339478163277</v>
      </c>
      <c r="AC326" s="18">
        <v>0.5182339478163277</v>
      </c>
      <c r="AD326" s="18">
        <v>0.51818723457965443</v>
      </c>
      <c r="AE326" s="18">
        <v>0.5179007579120849</v>
      </c>
      <c r="AF326" s="18">
        <v>0.5179007579120849</v>
      </c>
      <c r="AG326" s="18">
        <v>0.52100090054140891</v>
      </c>
      <c r="AH326" s="17"/>
      <c r="AI326" s="13">
        <f t="shared" si="63"/>
        <v>521244.12567716662</v>
      </c>
      <c r="AJ326" s="13">
        <f t="shared" si="64"/>
        <v>0</v>
      </c>
      <c r="AK326" s="13">
        <f t="shared" si="65"/>
        <v>0</v>
      </c>
      <c r="AL326" s="13">
        <f t="shared" si="66"/>
        <v>519733.58828960382</v>
      </c>
      <c r="AM326" s="13">
        <f t="shared" si="67"/>
        <v>0</v>
      </c>
      <c r="AN326" s="13">
        <f t="shared" si="68"/>
        <v>0</v>
      </c>
      <c r="AO326" s="13">
        <f t="shared" si="69"/>
        <v>518233.94781632768</v>
      </c>
      <c r="AP326" s="13">
        <f t="shared" si="70"/>
        <v>0</v>
      </c>
      <c r="AQ326" s="13">
        <f t="shared" si="71"/>
        <v>0</v>
      </c>
      <c r="AR326" s="13">
        <f t="shared" si="72"/>
        <v>517900.75791208493</v>
      </c>
      <c r="AS326" s="13">
        <f t="shared" si="73"/>
        <v>0</v>
      </c>
      <c r="AT326" s="13">
        <f t="shared" si="74"/>
        <v>0</v>
      </c>
    </row>
    <row r="327" spans="1:46" x14ac:dyDescent="0.3">
      <c r="A327" s="7" t="s">
        <v>281</v>
      </c>
      <c r="B327" s="7" t="s">
        <v>659</v>
      </c>
      <c r="C327" s="7">
        <v>1312</v>
      </c>
      <c r="D327" s="6" t="s">
        <v>8</v>
      </c>
      <c r="E327" s="7">
        <v>923</v>
      </c>
      <c r="F327" s="7" t="s">
        <v>711</v>
      </c>
      <c r="G327" s="7" t="s">
        <v>655</v>
      </c>
      <c r="H327" s="8" t="s">
        <v>610</v>
      </c>
      <c r="I327" s="15">
        <v>0</v>
      </c>
      <c r="J327" s="15">
        <v>1000000</v>
      </c>
      <c r="K327" s="15">
        <v>0</v>
      </c>
      <c r="L327" s="15">
        <v>0</v>
      </c>
      <c r="M327" s="15">
        <v>1000000</v>
      </c>
      <c r="N327" s="15">
        <v>0</v>
      </c>
      <c r="O327" s="15">
        <v>0</v>
      </c>
      <c r="P327" s="15">
        <v>1000000</v>
      </c>
      <c r="Q327" s="15">
        <v>0</v>
      </c>
      <c r="R327" s="15">
        <v>0</v>
      </c>
      <c r="S327" s="15">
        <v>1000000</v>
      </c>
      <c r="T327" s="15">
        <v>100000</v>
      </c>
      <c r="U327" s="17"/>
      <c r="V327" s="18">
        <v>0.5212441256771666</v>
      </c>
      <c r="W327" s="18">
        <v>0.5176900409573556</v>
      </c>
      <c r="X327" s="18">
        <v>0.51764675315686526</v>
      </c>
      <c r="Y327" s="18">
        <v>0.51973358828960381</v>
      </c>
      <c r="Z327" s="18">
        <v>0.51938229086986376</v>
      </c>
      <c r="AA327" s="18">
        <v>0.5182339478163277</v>
      </c>
      <c r="AB327" s="18">
        <v>0.5182339478163277</v>
      </c>
      <c r="AC327" s="18">
        <v>0.5182339478163277</v>
      </c>
      <c r="AD327" s="18">
        <v>0.51818723457965443</v>
      </c>
      <c r="AE327" s="18">
        <v>0.5179007579120849</v>
      </c>
      <c r="AF327" s="18">
        <v>0.5179007579120849</v>
      </c>
      <c r="AG327" s="18">
        <v>0.52100090054140891</v>
      </c>
      <c r="AH327" s="17"/>
      <c r="AI327" s="13">
        <f t="shared" si="63"/>
        <v>0</v>
      </c>
      <c r="AJ327" s="13">
        <f t="shared" si="64"/>
        <v>517690.04095735558</v>
      </c>
      <c r="AK327" s="13">
        <f t="shared" si="65"/>
        <v>0</v>
      </c>
      <c r="AL327" s="13">
        <f t="shared" si="66"/>
        <v>0</v>
      </c>
      <c r="AM327" s="13">
        <f t="shared" si="67"/>
        <v>519382.29086986376</v>
      </c>
      <c r="AN327" s="13">
        <f t="shared" si="68"/>
        <v>0</v>
      </c>
      <c r="AO327" s="13">
        <f t="shared" si="69"/>
        <v>0</v>
      </c>
      <c r="AP327" s="13">
        <f t="shared" si="70"/>
        <v>518233.94781632768</v>
      </c>
      <c r="AQ327" s="13">
        <f t="shared" si="71"/>
        <v>0</v>
      </c>
      <c r="AR327" s="13">
        <f t="shared" si="72"/>
        <v>0</v>
      </c>
      <c r="AS327" s="13">
        <f t="shared" si="73"/>
        <v>517900.75791208493</v>
      </c>
      <c r="AT327" s="13">
        <f t="shared" si="74"/>
        <v>52100.090054140892</v>
      </c>
    </row>
    <row r="328" spans="1:46" x14ac:dyDescent="0.3">
      <c r="A328" s="7" t="s">
        <v>281</v>
      </c>
      <c r="B328" s="7" t="s">
        <v>659</v>
      </c>
      <c r="C328" s="7">
        <v>1312</v>
      </c>
      <c r="D328" s="6" t="s">
        <v>8</v>
      </c>
      <c r="E328" s="7">
        <v>905</v>
      </c>
      <c r="F328" s="7" t="s">
        <v>712</v>
      </c>
      <c r="G328" s="7" t="s">
        <v>655</v>
      </c>
      <c r="H328" s="8" t="s">
        <v>611</v>
      </c>
      <c r="I328" s="15">
        <v>1000000</v>
      </c>
      <c r="J328" s="15">
        <v>0</v>
      </c>
      <c r="K328" s="15">
        <v>1000000</v>
      </c>
      <c r="L328" s="15">
        <v>0</v>
      </c>
      <c r="M328" s="15">
        <v>0</v>
      </c>
      <c r="N328" s="15">
        <v>1000000</v>
      </c>
      <c r="O328" s="15">
        <v>0</v>
      </c>
      <c r="P328" s="15">
        <v>0</v>
      </c>
      <c r="Q328" s="15">
        <v>1000000</v>
      </c>
      <c r="R328" s="15">
        <v>0</v>
      </c>
      <c r="S328" s="15">
        <v>0</v>
      </c>
      <c r="T328" s="15">
        <v>1000000</v>
      </c>
      <c r="U328" s="17"/>
      <c r="V328" s="18">
        <v>0.5212441256771666</v>
      </c>
      <c r="W328" s="18">
        <v>0.5176900409573556</v>
      </c>
      <c r="X328" s="18">
        <v>0.51764675315686526</v>
      </c>
      <c r="Y328" s="18">
        <v>0.51973358828960381</v>
      </c>
      <c r="Z328" s="18">
        <v>0.51938229086986376</v>
      </c>
      <c r="AA328" s="18">
        <v>0.5182339478163277</v>
      </c>
      <c r="AB328" s="18">
        <v>0.5182339478163277</v>
      </c>
      <c r="AC328" s="18">
        <v>0.5182339478163277</v>
      </c>
      <c r="AD328" s="18">
        <v>0.51818723457965443</v>
      </c>
      <c r="AE328" s="18">
        <v>0.5179007579120849</v>
      </c>
      <c r="AF328" s="18">
        <v>0.5179007579120849</v>
      </c>
      <c r="AG328" s="18">
        <v>0.52100090054140891</v>
      </c>
      <c r="AH328" s="17"/>
      <c r="AI328" s="13">
        <f t="shared" si="63"/>
        <v>521244.12567716662</v>
      </c>
      <c r="AJ328" s="13">
        <f t="shared" si="64"/>
        <v>0</v>
      </c>
      <c r="AK328" s="13">
        <f t="shared" si="65"/>
        <v>517646.75315686525</v>
      </c>
      <c r="AL328" s="13">
        <f t="shared" si="66"/>
        <v>0</v>
      </c>
      <c r="AM328" s="13">
        <f t="shared" si="67"/>
        <v>0</v>
      </c>
      <c r="AN328" s="13">
        <f t="shared" si="68"/>
        <v>518233.94781632768</v>
      </c>
      <c r="AO328" s="13">
        <f t="shared" si="69"/>
        <v>0</v>
      </c>
      <c r="AP328" s="13">
        <f t="shared" si="70"/>
        <v>0</v>
      </c>
      <c r="AQ328" s="13">
        <f t="shared" si="71"/>
        <v>518187.23457965441</v>
      </c>
      <c r="AR328" s="13">
        <f t="shared" si="72"/>
        <v>0</v>
      </c>
      <c r="AS328" s="13">
        <f t="shared" si="73"/>
        <v>0</v>
      </c>
      <c r="AT328" s="13">
        <f t="shared" si="74"/>
        <v>521000.90054140892</v>
      </c>
    </row>
    <row r="329" spans="1:46" x14ac:dyDescent="0.3">
      <c r="A329" s="7" t="s">
        <v>281</v>
      </c>
      <c r="B329" s="7" t="s">
        <v>659</v>
      </c>
      <c r="C329" s="7">
        <v>1312</v>
      </c>
      <c r="D329" s="6" t="s">
        <v>8</v>
      </c>
      <c r="E329" s="7">
        <v>905</v>
      </c>
      <c r="F329" s="7" t="s">
        <v>713</v>
      </c>
      <c r="G329" s="7" t="s">
        <v>655</v>
      </c>
      <c r="H329" s="8" t="s">
        <v>612</v>
      </c>
      <c r="I329" s="15">
        <v>0</v>
      </c>
      <c r="J329" s="15">
        <v>1000000</v>
      </c>
      <c r="K329" s="15">
        <v>0</v>
      </c>
      <c r="L329" s="15">
        <v>0</v>
      </c>
      <c r="M329" s="15">
        <v>1000000</v>
      </c>
      <c r="N329" s="15">
        <v>0</v>
      </c>
      <c r="O329" s="15">
        <v>0</v>
      </c>
      <c r="P329" s="15">
        <v>1000000</v>
      </c>
      <c r="Q329" s="15">
        <v>0</v>
      </c>
      <c r="R329" s="15">
        <v>0</v>
      </c>
      <c r="S329" s="15">
        <v>1000000</v>
      </c>
      <c r="T329" s="15">
        <v>100000</v>
      </c>
      <c r="U329" s="17"/>
      <c r="V329" s="18">
        <v>0.5212441256771666</v>
      </c>
      <c r="W329" s="18">
        <v>0.5176900409573556</v>
      </c>
      <c r="X329" s="18">
        <v>0.51764675315686526</v>
      </c>
      <c r="Y329" s="18">
        <v>0.51973358828960381</v>
      </c>
      <c r="Z329" s="18">
        <v>0.51938229086986376</v>
      </c>
      <c r="AA329" s="18">
        <v>0.5182339478163277</v>
      </c>
      <c r="AB329" s="18">
        <v>0.5182339478163277</v>
      </c>
      <c r="AC329" s="18">
        <v>0.5182339478163277</v>
      </c>
      <c r="AD329" s="18">
        <v>0.51818723457965443</v>
      </c>
      <c r="AE329" s="18">
        <v>0.5179007579120849</v>
      </c>
      <c r="AF329" s="18">
        <v>0.5179007579120849</v>
      </c>
      <c r="AG329" s="18">
        <v>0.52100090054140891</v>
      </c>
      <c r="AH329" s="17"/>
      <c r="AI329" s="13">
        <f t="shared" si="63"/>
        <v>0</v>
      </c>
      <c r="AJ329" s="13">
        <f t="shared" si="64"/>
        <v>517690.04095735558</v>
      </c>
      <c r="AK329" s="13">
        <f t="shared" si="65"/>
        <v>0</v>
      </c>
      <c r="AL329" s="13">
        <f t="shared" si="66"/>
        <v>0</v>
      </c>
      <c r="AM329" s="13">
        <f t="shared" si="67"/>
        <v>519382.29086986376</v>
      </c>
      <c r="AN329" s="13">
        <f t="shared" si="68"/>
        <v>0</v>
      </c>
      <c r="AO329" s="13">
        <f t="shared" si="69"/>
        <v>0</v>
      </c>
      <c r="AP329" s="13">
        <f t="shared" si="70"/>
        <v>518233.94781632768</v>
      </c>
      <c r="AQ329" s="13">
        <f t="shared" si="71"/>
        <v>0</v>
      </c>
      <c r="AR329" s="13">
        <f t="shared" si="72"/>
        <v>0</v>
      </c>
      <c r="AS329" s="13">
        <f t="shared" si="73"/>
        <v>517900.75791208493</v>
      </c>
      <c r="AT329" s="13">
        <f t="shared" si="74"/>
        <v>52100.090054140892</v>
      </c>
    </row>
    <row r="330" spans="1:46" x14ac:dyDescent="0.3">
      <c r="A330" s="7" t="s">
        <v>281</v>
      </c>
      <c r="B330" s="7" t="s">
        <v>659</v>
      </c>
      <c r="C330" s="7">
        <v>1312</v>
      </c>
      <c r="D330" s="6" t="s">
        <v>8</v>
      </c>
      <c r="E330" s="7">
        <v>923</v>
      </c>
      <c r="F330" s="7" t="s">
        <v>714</v>
      </c>
      <c r="G330" s="7" t="s">
        <v>655</v>
      </c>
      <c r="H330" s="8" t="s">
        <v>613</v>
      </c>
      <c r="I330" s="15">
        <v>1000000</v>
      </c>
      <c r="J330" s="15">
        <v>0</v>
      </c>
      <c r="K330" s="15">
        <v>1000000</v>
      </c>
      <c r="L330" s="15">
        <v>0</v>
      </c>
      <c r="M330" s="15">
        <v>0</v>
      </c>
      <c r="N330" s="15">
        <v>1000000</v>
      </c>
      <c r="O330" s="15">
        <v>0</v>
      </c>
      <c r="P330" s="15">
        <v>0</v>
      </c>
      <c r="Q330" s="15">
        <v>1000000</v>
      </c>
      <c r="R330" s="15">
        <v>0</v>
      </c>
      <c r="S330" s="15">
        <v>0</v>
      </c>
      <c r="T330" s="15">
        <v>1000000</v>
      </c>
      <c r="U330" s="17"/>
      <c r="V330" s="18">
        <v>0.5212441256771666</v>
      </c>
      <c r="W330" s="18">
        <v>0.5176900409573556</v>
      </c>
      <c r="X330" s="18">
        <v>0.51764675315686526</v>
      </c>
      <c r="Y330" s="18">
        <v>0.51973358828960381</v>
      </c>
      <c r="Z330" s="18">
        <v>0.51938229086986376</v>
      </c>
      <c r="AA330" s="18">
        <v>0.5182339478163277</v>
      </c>
      <c r="AB330" s="18">
        <v>0.5182339478163277</v>
      </c>
      <c r="AC330" s="18">
        <v>0.5182339478163277</v>
      </c>
      <c r="AD330" s="18">
        <v>0.51818723457965443</v>
      </c>
      <c r="AE330" s="18">
        <v>0.5179007579120849</v>
      </c>
      <c r="AF330" s="18">
        <v>0.5179007579120849</v>
      </c>
      <c r="AG330" s="18">
        <v>0.52100090054140891</v>
      </c>
      <c r="AH330" s="17"/>
      <c r="AI330" s="13">
        <f t="shared" si="63"/>
        <v>521244.12567716662</v>
      </c>
      <c r="AJ330" s="13">
        <f t="shared" si="64"/>
        <v>0</v>
      </c>
      <c r="AK330" s="13">
        <f t="shared" si="65"/>
        <v>517646.75315686525</v>
      </c>
      <c r="AL330" s="13">
        <f t="shared" si="66"/>
        <v>0</v>
      </c>
      <c r="AM330" s="13">
        <f t="shared" si="67"/>
        <v>0</v>
      </c>
      <c r="AN330" s="13">
        <f t="shared" si="68"/>
        <v>518233.94781632768</v>
      </c>
      <c r="AO330" s="13">
        <f t="shared" si="69"/>
        <v>0</v>
      </c>
      <c r="AP330" s="13">
        <f t="shared" si="70"/>
        <v>0</v>
      </c>
      <c r="AQ330" s="13">
        <f t="shared" si="71"/>
        <v>518187.23457965441</v>
      </c>
      <c r="AR330" s="13">
        <f t="shared" si="72"/>
        <v>0</v>
      </c>
      <c r="AS330" s="13">
        <f t="shared" si="73"/>
        <v>0</v>
      </c>
      <c r="AT330" s="13">
        <f t="shared" si="74"/>
        <v>521000.90054140892</v>
      </c>
    </row>
    <row r="331" spans="1:46" x14ac:dyDescent="0.3">
      <c r="A331" s="7" t="s">
        <v>281</v>
      </c>
      <c r="B331" s="7" t="s">
        <v>659</v>
      </c>
      <c r="C331" s="7">
        <v>1312</v>
      </c>
      <c r="D331" s="6" t="s">
        <v>8</v>
      </c>
      <c r="E331" s="7">
        <v>999</v>
      </c>
      <c r="F331" s="7" t="s">
        <v>253</v>
      </c>
      <c r="G331" s="7" t="s">
        <v>655</v>
      </c>
      <c r="H331" s="8" t="s">
        <v>291</v>
      </c>
      <c r="I331" s="15">
        <v>1000000</v>
      </c>
      <c r="J331" s="15">
        <v>2000000</v>
      </c>
      <c r="K331" s="15">
        <v>3000000</v>
      </c>
      <c r="L331" s="15">
        <v>2000000</v>
      </c>
      <c r="M331" s="15">
        <v>6000000</v>
      </c>
      <c r="N331" s="15">
        <v>3000000</v>
      </c>
      <c r="O331" s="15">
        <v>3000000</v>
      </c>
      <c r="P331" s="15">
        <v>7000000</v>
      </c>
      <c r="Q331" s="15">
        <v>8000000</v>
      </c>
      <c r="R331" s="15">
        <v>11000000</v>
      </c>
      <c r="S331" s="15">
        <v>15000000</v>
      </c>
      <c r="T331" s="15">
        <v>18000000</v>
      </c>
      <c r="U331" s="17"/>
      <c r="V331" s="18">
        <v>0.5212441256771666</v>
      </c>
      <c r="W331" s="18">
        <v>0.5176900409573556</v>
      </c>
      <c r="X331" s="18">
        <v>0.51764675315686526</v>
      </c>
      <c r="Y331" s="18">
        <v>0.51973358828960381</v>
      </c>
      <c r="Z331" s="18">
        <v>0.51938229086986376</v>
      </c>
      <c r="AA331" s="18">
        <v>0.5182339478163277</v>
      </c>
      <c r="AB331" s="18">
        <v>0.5182339478163277</v>
      </c>
      <c r="AC331" s="18">
        <v>0.5182339478163277</v>
      </c>
      <c r="AD331" s="18">
        <v>0.51818723457965443</v>
      </c>
      <c r="AE331" s="18">
        <v>0.5179007579120849</v>
      </c>
      <c r="AF331" s="18">
        <v>0.5179007579120849</v>
      </c>
      <c r="AG331" s="18">
        <v>0.52100090054140891</v>
      </c>
      <c r="AH331" s="17"/>
      <c r="AI331" s="13">
        <f t="shared" si="63"/>
        <v>521244.12567716662</v>
      </c>
      <c r="AJ331" s="13">
        <f t="shared" si="64"/>
        <v>1035380.0819147112</v>
      </c>
      <c r="AK331" s="13">
        <f t="shared" si="65"/>
        <v>1552940.2594705957</v>
      </c>
      <c r="AL331" s="13">
        <f t="shared" si="66"/>
        <v>1039467.1765792076</v>
      </c>
      <c r="AM331" s="13">
        <f t="shared" si="67"/>
        <v>3116293.7452191827</v>
      </c>
      <c r="AN331" s="13">
        <f t="shared" si="68"/>
        <v>1554701.843448983</v>
      </c>
      <c r="AO331" s="13">
        <f t="shared" si="69"/>
        <v>1554701.843448983</v>
      </c>
      <c r="AP331" s="13">
        <f t="shared" si="70"/>
        <v>3627637.6347142938</v>
      </c>
      <c r="AQ331" s="13">
        <f t="shared" si="71"/>
        <v>4145497.8766372353</v>
      </c>
      <c r="AR331" s="13">
        <f t="shared" si="72"/>
        <v>5696908.3370329337</v>
      </c>
      <c r="AS331" s="13">
        <f t="shared" si="73"/>
        <v>7768511.3686812734</v>
      </c>
      <c r="AT331" s="13">
        <f t="shared" si="74"/>
        <v>9378016.2097453605</v>
      </c>
    </row>
    <row r="332" spans="1:46" x14ac:dyDescent="0.3">
      <c r="A332" s="7" t="s">
        <v>281</v>
      </c>
      <c r="B332" s="7" t="s">
        <v>659</v>
      </c>
      <c r="C332" s="7">
        <v>1312</v>
      </c>
      <c r="D332" s="6" t="s">
        <v>8</v>
      </c>
      <c r="E332" s="7">
        <v>905</v>
      </c>
      <c r="F332" s="7" t="s">
        <v>715</v>
      </c>
      <c r="G332" s="7" t="s">
        <v>656</v>
      </c>
      <c r="H332" s="8" t="s">
        <v>614</v>
      </c>
      <c r="I332" s="15">
        <v>1000000</v>
      </c>
      <c r="J332" s="15">
        <v>0</v>
      </c>
      <c r="K332" s="15">
        <v>0</v>
      </c>
      <c r="L332" s="15">
        <v>1000000</v>
      </c>
      <c r="M332" s="15">
        <v>0</v>
      </c>
      <c r="N332" s="15">
        <v>0</v>
      </c>
      <c r="O332" s="15">
        <v>1000000</v>
      </c>
      <c r="P332" s="15">
        <v>0</v>
      </c>
      <c r="Q332" s="15">
        <v>0</v>
      </c>
      <c r="R332" s="15">
        <v>1000000</v>
      </c>
      <c r="S332" s="15">
        <v>0</v>
      </c>
      <c r="T332" s="15">
        <v>0</v>
      </c>
      <c r="U332" s="17"/>
      <c r="V332" s="18">
        <v>0.5212441256771666</v>
      </c>
      <c r="W332" s="18">
        <v>0.5176900409573556</v>
      </c>
      <c r="X332" s="18">
        <v>0.51764675315686526</v>
      </c>
      <c r="Y332" s="18">
        <v>0.51973358828960381</v>
      </c>
      <c r="Z332" s="18">
        <v>0.51938229086986376</v>
      </c>
      <c r="AA332" s="18">
        <v>0.5182339478163277</v>
      </c>
      <c r="AB332" s="18">
        <v>0.5182339478163277</v>
      </c>
      <c r="AC332" s="18">
        <v>0.5182339478163277</v>
      </c>
      <c r="AD332" s="18">
        <v>0.51818723457965443</v>
      </c>
      <c r="AE332" s="18">
        <v>0.5179007579120849</v>
      </c>
      <c r="AF332" s="18">
        <v>0.5179007579120849</v>
      </c>
      <c r="AG332" s="18">
        <v>0.52100090054140891</v>
      </c>
      <c r="AH332" s="17"/>
      <c r="AI332" s="13">
        <f t="shared" si="63"/>
        <v>521244.12567716662</v>
      </c>
      <c r="AJ332" s="13">
        <f t="shared" si="64"/>
        <v>0</v>
      </c>
      <c r="AK332" s="13">
        <f t="shared" si="65"/>
        <v>0</v>
      </c>
      <c r="AL332" s="13">
        <f t="shared" si="66"/>
        <v>519733.58828960382</v>
      </c>
      <c r="AM332" s="13">
        <f t="shared" si="67"/>
        <v>0</v>
      </c>
      <c r="AN332" s="13">
        <f t="shared" si="68"/>
        <v>0</v>
      </c>
      <c r="AO332" s="13">
        <f t="shared" si="69"/>
        <v>518233.94781632768</v>
      </c>
      <c r="AP332" s="13">
        <f t="shared" si="70"/>
        <v>0</v>
      </c>
      <c r="AQ332" s="13">
        <f t="shared" si="71"/>
        <v>0</v>
      </c>
      <c r="AR332" s="13">
        <f t="shared" si="72"/>
        <v>517900.75791208493</v>
      </c>
      <c r="AS332" s="13">
        <f t="shared" si="73"/>
        <v>0</v>
      </c>
      <c r="AT332" s="13">
        <f t="shared" si="74"/>
        <v>0</v>
      </c>
    </row>
    <row r="333" spans="1:46" x14ac:dyDescent="0.3">
      <c r="A333" s="7" t="s">
        <v>281</v>
      </c>
      <c r="B333" s="7" t="s">
        <v>659</v>
      </c>
      <c r="C333" s="7">
        <v>1312</v>
      </c>
      <c r="D333" s="6" t="s">
        <v>8</v>
      </c>
      <c r="E333" s="7">
        <v>905</v>
      </c>
      <c r="F333" s="7" t="s">
        <v>716</v>
      </c>
      <c r="G333" s="7" t="s">
        <v>656</v>
      </c>
      <c r="H333" s="8" t="s">
        <v>615</v>
      </c>
      <c r="I333" s="15">
        <v>0</v>
      </c>
      <c r="J333" s="15">
        <v>1000000</v>
      </c>
      <c r="K333" s="15">
        <v>0</v>
      </c>
      <c r="L333" s="15">
        <v>0</v>
      </c>
      <c r="M333" s="15">
        <v>0</v>
      </c>
      <c r="N333" s="15">
        <v>1000000</v>
      </c>
      <c r="O333" s="15">
        <v>0</v>
      </c>
      <c r="P333" s="15">
        <v>0</v>
      </c>
      <c r="Q333" s="15">
        <v>1000000</v>
      </c>
      <c r="R333" s="15">
        <v>0</v>
      </c>
      <c r="S333" s="15">
        <v>0</v>
      </c>
      <c r="T333" s="15">
        <v>1000000</v>
      </c>
      <c r="U333" s="17"/>
      <c r="V333" s="18">
        <v>0.5212441256771666</v>
      </c>
      <c r="W333" s="18">
        <v>0.5176900409573556</v>
      </c>
      <c r="X333" s="18">
        <v>0.51764675315686526</v>
      </c>
      <c r="Y333" s="18">
        <v>0.51973358828960381</v>
      </c>
      <c r="Z333" s="18">
        <v>0.51938229086986376</v>
      </c>
      <c r="AA333" s="18">
        <v>0.5182339478163277</v>
      </c>
      <c r="AB333" s="18">
        <v>0.5182339478163277</v>
      </c>
      <c r="AC333" s="18">
        <v>0.5182339478163277</v>
      </c>
      <c r="AD333" s="18">
        <v>0.51818723457965443</v>
      </c>
      <c r="AE333" s="18">
        <v>0.5179007579120849</v>
      </c>
      <c r="AF333" s="18">
        <v>0.5179007579120849</v>
      </c>
      <c r="AG333" s="18">
        <v>0.52100090054140891</v>
      </c>
      <c r="AH333" s="17"/>
      <c r="AI333" s="13">
        <f t="shared" si="63"/>
        <v>0</v>
      </c>
      <c r="AJ333" s="13">
        <f t="shared" si="64"/>
        <v>517690.04095735558</v>
      </c>
      <c r="AK333" s="13">
        <f t="shared" si="65"/>
        <v>0</v>
      </c>
      <c r="AL333" s="13">
        <f t="shared" si="66"/>
        <v>0</v>
      </c>
      <c r="AM333" s="13">
        <f t="shared" si="67"/>
        <v>0</v>
      </c>
      <c r="AN333" s="13">
        <f t="shared" si="68"/>
        <v>518233.94781632768</v>
      </c>
      <c r="AO333" s="13">
        <f t="shared" si="69"/>
        <v>0</v>
      </c>
      <c r="AP333" s="13">
        <f t="shared" si="70"/>
        <v>0</v>
      </c>
      <c r="AQ333" s="13">
        <f t="shared" si="71"/>
        <v>518187.23457965441</v>
      </c>
      <c r="AR333" s="13">
        <f t="shared" si="72"/>
        <v>0</v>
      </c>
      <c r="AS333" s="13">
        <f t="shared" si="73"/>
        <v>0</v>
      </c>
      <c r="AT333" s="13">
        <f t="shared" si="74"/>
        <v>521000.90054140892</v>
      </c>
    </row>
    <row r="334" spans="1:46" x14ac:dyDescent="0.3">
      <c r="A334" s="7" t="s">
        <v>281</v>
      </c>
      <c r="B334" s="7" t="s">
        <v>659</v>
      </c>
      <c r="C334" s="7">
        <v>1312</v>
      </c>
      <c r="D334" s="6" t="s">
        <v>8</v>
      </c>
      <c r="E334" s="7">
        <v>905</v>
      </c>
      <c r="F334" s="7" t="s">
        <v>717</v>
      </c>
      <c r="G334" s="7" t="s">
        <v>656</v>
      </c>
      <c r="H334" s="8" t="s">
        <v>616</v>
      </c>
      <c r="I334" s="15">
        <v>0</v>
      </c>
      <c r="J334" s="15">
        <v>1000000</v>
      </c>
      <c r="K334" s="15">
        <v>0</v>
      </c>
      <c r="L334" s="15">
        <v>0</v>
      </c>
      <c r="M334" s="15">
        <v>1000000</v>
      </c>
      <c r="N334" s="15">
        <v>0</v>
      </c>
      <c r="O334" s="15">
        <v>0</v>
      </c>
      <c r="P334" s="15">
        <v>1000000</v>
      </c>
      <c r="Q334" s="15">
        <v>0</v>
      </c>
      <c r="R334" s="15">
        <v>0</v>
      </c>
      <c r="S334" s="15">
        <v>1000000</v>
      </c>
      <c r="T334" s="15">
        <v>0</v>
      </c>
      <c r="U334" s="17"/>
      <c r="V334" s="18">
        <v>0.5212441256771666</v>
      </c>
      <c r="W334" s="18">
        <v>0.5176900409573556</v>
      </c>
      <c r="X334" s="18">
        <v>0.51764675315686526</v>
      </c>
      <c r="Y334" s="18">
        <v>0.51973358828960381</v>
      </c>
      <c r="Z334" s="18">
        <v>0.51938229086986376</v>
      </c>
      <c r="AA334" s="18">
        <v>0.5182339478163277</v>
      </c>
      <c r="AB334" s="18">
        <v>0.5182339478163277</v>
      </c>
      <c r="AC334" s="18">
        <v>0.5182339478163277</v>
      </c>
      <c r="AD334" s="18">
        <v>0.51818723457965443</v>
      </c>
      <c r="AE334" s="18">
        <v>0.5179007579120849</v>
      </c>
      <c r="AF334" s="18">
        <v>0.5179007579120849</v>
      </c>
      <c r="AG334" s="18">
        <v>0.52100090054140891</v>
      </c>
      <c r="AH334" s="17"/>
      <c r="AI334" s="13">
        <f t="shared" si="63"/>
        <v>0</v>
      </c>
      <c r="AJ334" s="13">
        <f t="shared" si="64"/>
        <v>517690.04095735558</v>
      </c>
      <c r="AK334" s="13">
        <f t="shared" si="65"/>
        <v>0</v>
      </c>
      <c r="AL334" s="13">
        <f t="shared" si="66"/>
        <v>0</v>
      </c>
      <c r="AM334" s="13">
        <f t="shared" si="67"/>
        <v>519382.29086986376</v>
      </c>
      <c r="AN334" s="13">
        <f t="shared" si="68"/>
        <v>0</v>
      </c>
      <c r="AO334" s="13">
        <f t="shared" si="69"/>
        <v>0</v>
      </c>
      <c r="AP334" s="13">
        <f t="shared" si="70"/>
        <v>518233.94781632768</v>
      </c>
      <c r="AQ334" s="13">
        <f t="shared" si="71"/>
        <v>0</v>
      </c>
      <c r="AR334" s="13">
        <f t="shared" si="72"/>
        <v>0</v>
      </c>
      <c r="AS334" s="13">
        <f t="shared" si="73"/>
        <v>517900.75791208493</v>
      </c>
      <c r="AT334" s="13">
        <f t="shared" si="74"/>
        <v>0</v>
      </c>
    </row>
    <row r="335" spans="1:46" x14ac:dyDescent="0.3">
      <c r="A335" s="7" t="s">
        <v>281</v>
      </c>
      <c r="B335" s="7" t="s">
        <v>659</v>
      </c>
      <c r="C335" s="7">
        <v>1312</v>
      </c>
      <c r="D335" s="6" t="s">
        <v>8</v>
      </c>
      <c r="E335" s="7">
        <v>905</v>
      </c>
      <c r="F335" s="7" t="s">
        <v>718</v>
      </c>
      <c r="G335" s="7" t="s">
        <v>656</v>
      </c>
      <c r="H335" s="8" t="s">
        <v>617</v>
      </c>
      <c r="I335" s="15">
        <v>1000000</v>
      </c>
      <c r="J335" s="15">
        <v>0</v>
      </c>
      <c r="K335" s="15">
        <v>0</v>
      </c>
      <c r="L335" s="15">
        <v>1000000</v>
      </c>
      <c r="M335" s="15">
        <v>0</v>
      </c>
      <c r="N335" s="15">
        <v>0</v>
      </c>
      <c r="O335" s="15">
        <v>1000000</v>
      </c>
      <c r="P335" s="15">
        <v>0</v>
      </c>
      <c r="Q335" s="15">
        <v>0</v>
      </c>
      <c r="R335" s="15">
        <v>1000000</v>
      </c>
      <c r="S335" s="15">
        <v>0</v>
      </c>
      <c r="T335" s="15">
        <v>0</v>
      </c>
      <c r="U335" s="17"/>
      <c r="V335" s="18">
        <v>0.5212441256771666</v>
      </c>
      <c r="W335" s="18">
        <v>0.5176900409573556</v>
      </c>
      <c r="X335" s="18">
        <v>0.51764675315686526</v>
      </c>
      <c r="Y335" s="18">
        <v>0.51973358828960381</v>
      </c>
      <c r="Z335" s="18">
        <v>0.51938229086986376</v>
      </c>
      <c r="AA335" s="18">
        <v>0.5182339478163277</v>
      </c>
      <c r="AB335" s="18">
        <v>0.5182339478163277</v>
      </c>
      <c r="AC335" s="18">
        <v>0.5182339478163277</v>
      </c>
      <c r="AD335" s="18">
        <v>0.51818723457965443</v>
      </c>
      <c r="AE335" s="18">
        <v>0.5179007579120849</v>
      </c>
      <c r="AF335" s="18">
        <v>0.5179007579120849</v>
      </c>
      <c r="AG335" s="18">
        <v>0.52100090054140891</v>
      </c>
      <c r="AH335" s="17"/>
      <c r="AI335" s="13">
        <f t="shared" si="63"/>
        <v>521244.12567716662</v>
      </c>
      <c r="AJ335" s="13">
        <f t="shared" si="64"/>
        <v>0</v>
      </c>
      <c r="AK335" s="13">
        <f t="shared" si="65"/>
        <v>0</v>
      </c>
      <c r="AL335" s="13">
        <f t="shared" si="66"/>
        <v>519733.58828960382</v>
      </c>
      <c r="AM335" s="13">
        <f t="shared" si="67"/>
        <v>0</v>
      </c>
      <c r="AN335" s="13">
        <f t="shared" si="68"/>
        <v>0</v>
      </c>
      <c r="AO335" s="13">
        <f t="shared" si="69"/>
        <v>518233.94781632768</v>
      </c>
      <c r="AP335" s="13">
        <f t="shared" si="70"/>
        <v>0</v>
      </c>
      <c r="AQ335" s="13">
        <f t="shared" si="71"/>
        <v>0</v>
      </c>
      <c r="AR335" s="13">
        <f t="shared" si="72"/>
        <v>517900.75791208493</v>
      </c>
      <c r="AS335" s="13">
        <f t="shared" si="73"/>
        <v>0</v>
      </c>
      <c r="AT335" s="13">
        <f t="shared" si="74"/>
        <v>0</v>
      </c>
    </row>
    <row r="336" spans="1:46" x14ac:dyDescent="0.3">
      <c r="A336" s="7" t="s">
        <v>281</v>
      </c>
      <c r="B336" s="7" t="s">
        <v>659</v>
      </c>
      <c r="C336" s="7">
        <v>1312</v>
      </c>
      <c r="D336" s="6" t="s">
        <v>8</v>
      </c>
      <c r="E336" s="7">
        <v>905</v>
      </c>
      <c r="F336" s="7" t="s">
        <v>719</v>
      </c>
      <c r="G336" s="7" t="s">
        <v>656</v>
      </c>
      <c r="H336" s="8" t="s">
        <v>618</v>
      </c>
      <c r="I336" s="15">
        <v>0</v>
      </c>
      <c r="J336" s="15">
        <v>1000000</v>
      </c>
      <c r="K336" s="15">
        <v>0</v>
      </c>
      <c r="L336" s="15">
        <v>0</v>
      </c>
      <c r="M336" s="15">
        <v>0</v>
      </c>
      <c r="N336" s="15">
        <v>1000000</v>
      </c>
      <c r="O336" s="15">
        <v>0</v>
      </c>
      <c r="P336" s="15">
        <v>0</v>
      </c>
      <c r="Q336" s="15">
        <v>1000000</v>
      </c>
      <c r="R336" s="15">
        <v>0</v>
      </c>
      <c r="S336" s="15">
        <v>0</v>
      </c>
      <c r="T336" s="15">
        <v>1000000</v>
      </c>
      <c r="U336" s="17"/>
      <c r="V336" s="18">
        <v>0.5212441256771666</v>
      </c>
      <c r="W336" s="18">
        <v>0.5176900409573556</v>
      </c>
      <c r="X336" s="18">
        <v>0.51764675315686526</v>
      </c>
      <c r="Y336" s="18">
        <v>0.51973358828960381</v>
      </c>
      <c r="Z336" s="18">
        <v>0.51938229086986376</v>
      </c>
      <c r="AA336" s="18">
        <v>0.5182339478163277</v>
      </c>
      <c r="AB336" s="18">
        <v>0.5182339478163277</v>
      </c>
      <c r="AC336" s="18">
        <v>0.5182339478163277</v>
      </c>
      <c r="AD336" s="18">
        <v>0.51818723457965443</v>
      </c>
      <c r="AE336" s="18">
        <v>0.5179007579120849</v>
      </c>
      <c r="AF336" s="18">
        <v>0.5179007579120849</v>
      </c>
      <c r="AG336" s="18">
        <v>0.52100090054140891</v>
      </c>
      <c r="AH336" s="17"/>
      <c r="AI336" s="13">
        <f t="shared" si="63"/>
        <v>0</v>
      </c>
      <c r="AJ336" s="13">
        <f t="shared" si="64"/>
        <v>517690.04095735558</v>
      </c>
      <c r="AK336" s="13">
        <f t="shared" si="65"/>
        <v>0</v>
      </c>
      <c r="AL336" s="13">
        <f t="shared" si="66"/>
        <v>0</v>
      </c>
      <c r="AM336" s="13">
        <f t="shared" si="67"/>
        <v>0</v>
      </c>
      <c r="AN336" s="13">
        <f t="shared" si="68"/>
        <v>518233.94781632768</v>
      </c>
      <c r="AO336" s="13">
        <f t="shared" si="69"/>
        <v>0</v>
      </c>
      <c r="AP336" s="13">
        <f t="shared" si="70"/>
        <v>0</v>
      </c>
      <c r="AQ336" s="13">
        <f t="shared" si="71"/>
        <v>518187.23457965441</v>
      </c>
      <c r="AR336" s="13">
        <f t="shared" si="72"/>
        <v>0</v>
      </c>
      <c r="AS336" s="13">
        <f t="shared" si="73"/>
        <v>0</v>
      </c>
      <c r="AT336" s="13">
        <f t="shared" si="74"/>
        <v>521000.90054140892</v>
      </c>
    </row>
    <row r="337" spans="1:46" x14ac:dyDescent="0.3">
      <c r="A337" s="7" t="s">
        <v>281</v>
      </c>
      <c r="B337" s="7" t="s">
        <v>659</v>
      </c>
      <c r="C337" s="7">
        <v>1312</v>
      </c>
      <c r="D337" s="6" t="s">
        <v>8</v>
      </c>
      <c r="E337" s="7">
        <v>923</v>
      </c>
      <c r="F337" s="7" t="s">
        <v>720</v>
      </c>
      <c r="G337" s="7" t="s">
        <v>656</v>
      </c>
      <c r="H337" s="8" t="s">
        <v>619</v>
      </c>
      <c r="I337" s="15">
        <v>0</v>
      </c>
      <c r="J337" s="15">
        <v>1000000</v>
      </c>
      <c r="K337" s="15">
        <v>0</v>
      </c>
      <c r="L337" s="15">
        <v>0</v>
      </c>
      <c r="M337" s="15">
        <v>1000000</v>
      </c>
      <c r="N337" s="15">
        <v>0</v>
      </c>
      <c r="O337" s="15">
        <v>0</v>
      </c>
      <c r="P337" s="15">
        <v>1000000</v>
      </c>
      <c r="Q337" s="15">
        <v>0</v>
      </c>
      <c r="R337" s="15">
        <v>0</v>
      </c>
      <c r="S337" s="15">
        <v>1000000</v>
      </c>
      <c r="T337" s="15">
        <v>0</v>
      </c>
      <c r="U337" s="17"/>
      <c r="V337" s="18">
        <v>0.5212441256771666</v>
      </c>
      <c r="W337" s="18">
        <v>0.5176900409573556</v>
      </c>
      <c r="X337" s="18">
        <v>0.51764675315686526</v>
      </c>
      <c r="Y337" s="18">
        <v>0.51973358828960381</v>
      </c>
      <c r="Z337" s="18">
        <v>0.51938229086986376</v>
      </c>
      <c r="AA337" s="18">
        <v>0.5182339478163277</v>
      </c>
      <c r="AB337" s="18">
        <v>0.5182339478163277</v>
      </c>
      <c r="AC337" s="18">
        <v>0.5182339478163277</v>
      </c>
      <c r="AD337" s="18">
        <v>0.51818723457965443</v>
      </c>
      <c r="AE337" s="18">
        <v>0.5179007579120849</v>
      </c>
      <c r="AF337" s="18">
        <v>0.5179007579120849</v>
      </c>
      <c r="AG337" s="18">
        <v>0.52100090054140891</v>
      </c>
      <c r="AH337" s="17"/>
      <c r="AI337" s="13">
        <f t="shared" si="63"/>
        <v>0</v>
      </c>
      <c r="AJ337" s="13">
        <f t="shared" si="64"/>
        <v>517690.04095735558</v>
      </c>
      <c r="AK337" s="13">
        <f t="shared" si="65"/>
        <v>0</v>
      </c>
      <c r="AL337" s="13">
        <f t="shared" si="66"/>
        <v>0</v>
      </c>
      <c r="AM337" s="13">
        <f t="shared" si="67"/>
        <v>519382.29086986376</v>
      </c>
      <c r="AN337" s="13">
        <f t="shared" si="68"/>
        <v>0</v>
      </c>
      <c r="AO337" s="13">
        <f t="shared" si="69"/>
        <v>0</v>
      </c>
      <c r="AP337" s="13">
        <f t="shared" si="70"/>
        <v>518233.94781632768</v>
      </c>
      <c r="AQ337" s="13">
        <f t="shared" si="71"/>
        <v>0</v>
      </c>
      <c r="AR337" s="13">
        <f t="shared" si="72"/>
        <v>0</v>
      </c>
      <c r="AS337" s="13">
        <f t="shared" si="73"/>
        <v>517900.75791208493</v>
      </c>
      <c r="AT337" s="13">
        <f t="shared" si="74"/>
        <v>0</v>
      </c>
    </row>
    <row r="338" spans="1:46" x14ac:dyDescent="0.3">
      <c r="A338" s="7" t="s">
        <v>281</v>
      </c>
      <c r="B338" s="7" t="s">
        <v>659</v>
      </c>
      <c r="C338" s="7">
        <v>1312</v>
      </c>
      <c r="D338" s="6" t="s">
        <v>8</v>
      </c>
      <c r="E338" s="7">
        <v>905</v>
      </c>
      <c r="F338" s="7" t="s">
        <v>721</v>
      </c>
      <c r="G338" s="7" t="s">
        <v>656</v>
      </c>
      <c r="H338" s="8" t="s">
        <v>620</v>
      </c>
      <c r="I338" s="15">
        <v>1000000</v>
      </c>
      <c r="J338" s="15">
        <v>0</v>
      </c>
      <c r="K338" s="15">
        <v>0</v>
      </c>
      <c r="L338" s="15">
        <v>1000000</v>
      </c>
      <c r="M338" s="15">
        <v>0</v>
      </c>
      <c r="N338" s="15">
        <v>0</v>
      </c>
      <c r="O338" s="15">
        <v>1000000</v>
      </c>
      <c r="P338" s="15">
        <v>0</v>
      </c>
      <c r="Q338" s="15">
        <v>0</v>
      </c>
      <c r="R338" s="15">
        <v>1000000</v>
      </c>
      <c r="S338" s="15">
        <v>0</v>
      </c>
      <c r="T338" s="15">
        <v>0</v>
      </c>
      <c r="U338" s="17"/>
      <c r="V338" s="18">
        <v>0.5212441256771666</v>
      </c>
      <c r="W338" s="18">
        <v>0.5176900409573556</v>
      </c>
      <c r="X338" s="18">
        <v>0.51764675315686526</v>
      </c>
      <c r="Y338" s="18">
        <v>0.51973358828960381</v>
      </c>
      <c r="Z338" s="18">
        <v>0.51938229086986376</v>
      </c>
      <c r="AA338" s="18">
        <v>0.5182339478163277</v>
      </c>
      <c r="AB338" s="18">
        <v>0.5182339478163277</v>
      </c>
      <c r="AC338" s="18">
        <v>0.5182339478163277</v>
      </c>
      <c r="AD338" s="18">
        <v>0.51818723457965443</v>
      </c>
      <c r="AE338" s="18">
        <v>0.5179007579120849</v>
      </c>
      <c r="AF338" s="18">
        <v>0.5179007579120849</v>
      </c>
      <c r="AG338" s="18">
        <v>0.52100090054140891</v>
      </c>
      <c r="AH338" s="17"/>
      <c r="AI338" s="13">
        <f t="shared" si="63"/>
        <v>521244.12567716662</v>
      </c>
      <c r="AJ338" s="13">
        <f t="shared" si="64"/>
        <v>0</v>
      </c>
      <c r="AK338" s="13">
        <f t="shared" si="65"/>
        <v>0</v>
      </c>
      <c r="AL338" s="13">
        <f t="shared" si="66"/>
        <v>519733.58828960382</v>
      </c>
      <c r="AM338" s="13">
        <f t="shared" si="67"/>
        <v>0</v>
      </c>
      <c r="AN338" s="13">
        <f t="shared" si="68"/>
        <v>0</v>
      </c>
      <c r="AO338" s="13">
        <f t="shared" si="69"/>
        <v>518233.94781632768</v>
      </c>
      <c r="AP338" s="13">
        <f t="shared" si="70"/>
        <v>0</v>
      </c>
      <c r="AQ338" s="13">
        <f t="shared" si="71"/>
        <v>0</v>
      </c>
      <c r="AR338" s="13">
        <f t="shared" si="72"/>
        <v>517900.75791208493</v>
      </c>
      <c r="AS338" s="13">
        <f t="shared" si="73"/>
        <v>0</v>
      </c>
      <c r="AT338" s="13">
        <f t="shared" si="74"/>
        <v>0</v>
      </c>
    </row>
    <row r="339" spans="1:46" x14ac:dyDescent="0.3">
      <c r="A339" s="7" t="s">
        <v>281</v>
      </c>
      <c r="B339" s="7" t="s">
        <v>659</v>
      </c>
      <c r="C339" s="7">
        <v>1312</v>
      </c>
      <c r="D339" s="6" t="s">
        <v>8</v>
      </c>
      <c r="E339" s="7">
        <v>905</v>
      </c>
      <c r="F339" s="7" t="s">
        <v>722</v>
      </c>
      <c r="G339" s="7" t="s">
        <v>656</v>
      </c>
      <c r="H339" s="8" t="s">
        <v>621</v>
      </c>
      <c r="I339" s="15">
        <v>0</v>
      </c>
      <c r="J339" s="15">
        <v>1000000</v>
      </c>
      <c r="K339" s="15">
        <v>0</v>
      </c>
      <c r="L339" s="15">
        <v>0</v>
      </c>
      <c r="M339" s="15">
        <v>0</v>
      </c>
      <c r="N339" s="15">
        <v>1000000</v>
      </c>
      <c r="O339" s="15">
        <v>0</v>
      </c>
      <c r="P339" s="15">
        <v>0</v>
      </c>
      <c r="Q339" s="15">
        <v>1000000</v>
      </c>
      <c r="R339" s="15">
        <v>0</v>
      </c>
      <c r="S339" s="15">
        <v>0</v>
      </c>
      <c r="T339" s="15">
        <v>1000000</v>
      </c>
      <c r="U339" s="17"/>
      <c r="V339" s="18">
        <v>0.5212441256771666</v>
      </c>
      <c r="W339" s="18">
        <v>0.5176900409573556</v>
      </c>
      <c r="X339" s="18">
        <v>0.51764675315686526</v>
      </c>
      <c r="Y339" s="18">
        <v>0.51973358828960381</v>
      </c>
      <c r="Z339" s="18">
        <v>0.51938229086986376</v>
      </c>
      <c r="AA339" s="18">
        <v>0.5182339478163277</v>
      </c>
      <c r="AB339" s="18">
        <v>0.5182339478163277</v>
      </c>
      <c r="AC339" s="18">
        <v>0.5182339478163277</v>
      </c>
      <c r="AD339" s="18">
        <v>0.51818723457965443</v>
      </c>
      <c r="AE339" s="18">
        <v>0.5179007579120849</v>
      </c>
      <c r="AF339" s="18">
        <v>0.5179007579120849</v>
      </c>
      <c r="AG339" s="18">
        <v>0.52100090054140891</v>
      </c>
      <c r="AH339" s="17"/>
      <c r="AI339" s="13">
        <f t="shared" si="63"/>
        <v>0</v>
      </c>
      <c r="AJ339" s="13">
        <f t="shared" si="64"/>
        <v>517690.04095735558</v>
      </c>
      <c r="AK339" s="13">
        <f t="shared" si="65"/>
        <v>0</v>
      </c>
      <c r="AL339" s="13">
        <f t="shared" si="66"/>
        <v>0</v>
      </c>
      <c r="AM339" s="13">
        <f t="shared" si="67"/>
        <v>0</v>
      </c>
      <c r="AN339" s="13">
        <f t="shared" si="68"/>
        <v>518233.94781632768</v>
      </c>
      <c r="AO339" s="13">
        <f t="shared" si="69"/>
        <v>0</v>
      </c>
      <c r="AP339" s="13">
        <f t="shared" si="70"/>
        <v>0</v>
      </c>
      <c r="AQ339" s="13">
        <f t="shared" si="71"/>
        <v>518187.23457965441</v>
      </c>
      <c r="AR339" s="13">
        <f t="shared" si="72"/>
        <v>0</v>
      </c>
      <c r="AS339" s="13">
        <f t="shared" si="73"/>
        <v>0</v>
      </c>
      <c r="AT339" s="13">
        <f t="shared" si="74"/>
        <v>521000.90054140892</v>
      </c>
    </row>
    <row r="340" spans="1:46" x14ac:dyDescent="0.3">
      <c r="A340" s="7" t="s">
        <v>281</v>
      </c>
      <c r="B340" s="7" t="s">
        <v>659</v>
      </c>
      <c r="C340" s="7">
        <v>1312</v>
      </c>
      <c r="D340" s="6" t="s">
        <v>8</v>
      </c>
      <c r="E340" s="7">
        <v>905</v>
      </c>
      <c r="F340" s="7" t="s">
        <v>723</v>
      </c>
      <c r="G340" s="7" t="s">
        <v>656</v>
      </c>
      <c r="H340" s="8" t="s">
        <v>622</v>
      </c>
      <c r="I340" s="15">
        <v>0</v>
      </c>
      <c r="J340" s="15">
        <v>1000000</v>
      </c>
      <c r="K340" s="15">
        <v>0</v>
      </c>
      <c r="L340" s="15">
        <v>0</v>
      </c>
      <c r="M340" s="15">
        <v>1000000</v>
      </c>
      <c r="N340" s="15">
        <v>0</v>
      </c>
      <c r="O340" s="15">
        <v>0</v>
      </c>
      <c r="P340" s="15">
        <v>1000000</v>
      </c>
      <c r="Q340" s="15">
        <v>0</v>
      </c>
      <c r="R340" s="15">
        <v>0</v>
      </c>
      <c r="S340" s="15">
        <v>1000000</v>
      </c>
      <c r="T340" s="15">
        <v>0</v>
      </c>
      <c r="U340" s="17"/>
      <c r="V340" s="18">
        <v>0.5212441256771666</v>
      </c>
      <c r="W340" s="18">
        <v>0.5176900409573556</v>
      </c>
      <c r="X340" s="18">
        <v>0.51764675315686526</v>
      </c>
      <c r="Y340" s="18">
        <v>0.51973358828960381</v>
      </c>
      <c r="Z340" s="18">
        <v>0.51938229086986376</v>
      </c>
      <c r="AA340" s="18">
        <v>0.5182339478163277</v>
      </c>
      <c r="AB340" s="18">
        <v>0.5182339478163277</v>
      </c>
      <c r="AC340" s="18">
        <v>0.5182339478163277</v>
      </c>
      <c r="AD340" s="18">
        <v>0.51818723457965443</v>
      </c>
      <c r="AE340" s="18">
        <v>0.5179007579120849</v>
      </c>
      <c r="AF340" s="18">
        <v>0.5179007579120849</v>
      </c>
      <c r="AG340" s="18">
        <v>0.52100090054140891</v>
      </c>
      <c r="AH340" s="17"/>
      <c r="AI340" s="13">
        <f t="shared" si="63"/>
        <v>0</v>
      </c>
      <c r="AJ340" s="13">
        <f t="shared" si="64"/>
        <v>517690.04095735558</v>
      </c>
      <c r="AK340" s="13">
        <f t="shared" si="65"/>
        <v>0</v>
      </c>
      <c r="AL340" s="13">
        <f t="shared" si="66"/>
        <v>0</v>
      </c>
      <c r="AM340" s="13">
        <f t="shared" si="67"/>
        <v>519382.29086986376</v>
      </c>
      <c r="AN340" s="13">
        <f t="shared" si="68"/>
        <v>0</v>
      </c>
      <c r="AO340" s="13">
        <f t="shared" si="69"/>
        <v>0</v>
      </c>
      <c r="AP340" s="13">
        <f t="shared" si="70"/>
        <v>518233.94781632768</v>
      </c>
      <c r="AQ340" s="13">
        <f t="shared" si="71"/>
        <v>0</v>
      </c>
      <c r="AR340" s="13">
        <f t="shared" si="72"/>
        <v>0</v>
      </c>
      <c r="AS340" s="13">
        <f t="shared" si="73"/>
        <v>517900.75791208493</v>
      </c>
      <c r="AT340" s="13">
        <f t="shared" si="74"/>
        <v>0</v>
      </c>
    </row>
    <row r="341" spans="1:46" x14ac:dyDescent="0.3">
      <c r="A341" s="7" t="s">
        <v>281</v>
      </c>
      <c r="B341" s="7" t="s">
        <v>659</v>
      </c>
      <c r="C341" s="7">
        <v>1312</v>
      </c>
      <c r="D341" s="6" t="s">
        <v>8</v>
      </c>
      <c r="E341" s="7">
        <v>923</v>
      </c>
      <c r="F341" s="7" t="s">
        <v>724</v>
      </c>
      <c r="G341" s="7" t="s">
        <v>656</v>
      </c>
      <c r="H341" s="8" t="s">
        <v>623</v>
      </c>
      <c r="I341" s="15">
        <v>1000000</v>
      </c>
      <c r="J341" s="15">
        <v>0</v>
      </c>
      <c r="K341" s="15">
        <v>0</v>
      </c>
      <c r="L341" s="15">
        <v>1000000</v>
      </c>
      <c r="M341" s="15">
        <v>0</v>
      </c>
      <c r="N341" s="15">
        <v>0</v>
      </c>
      <c r="O341" s="15">
        <v>1000000</v>
      </c>
      <c r="P341" s="15">
        <v>0</v>
      </c>
      <c r="Q341" s="15">
        <v>0</v>
      </c>
      <c r="R341" s="15">
        <v>1000000</v>
      </c>
      <c r="S341" s="15">
        <v>0</v>
      </c>
      <c r="T341" s="15">
        <v>0</v>
      </c>
      <c r="U341" s="17"/>
      <c r="V341" s="18">
        <v>0.5212441256771666</v>
      </c>
      <c r="W341" s="18">
        <v>0.5176900409573556</v>
      </c>
      <c r="X341" s="18">
        <v>0.51764675315686526</v>
      </c>
      <c r="Y341" s="18">
        <v>0.51973358828960381</v>
      </c>
      <c r="Z341" s="18">
        <v>0.51938229086986376</v>
      </c>
      <c r="AA341" s="18">
        <v>0.5182339478163277</v>
      </c>
      <c r="AB341" s="18">
        <v>0.5182339478163277</v>
      </c>
      <c r="AC341" s="18">
        <v>0.5182339478163277</v>
      </c>
      <c r="AD341" s="18">
        <v>0.51818723457965443</v>
      </c>
      <c r="AE341" s="18">
        <v>0.5179007579120849</v>
      </c>
      <c r="AF341" s="18">
        <v>0.5179007579120849</v>
      </c>
      <c r="AG341" s="18">
        <v>0.52100090054140891</v>
      </c>
      <c r="AH341" s="17"/>
      <c r="AI341" s="13">
        <f t="shared" si="63"/>
        <v>521244.12567716662</v>
      </c>
      <c r="AJ341" s="13">
        <f t="shared" si="64"/>
        <v>0</v>
      </c>
      <c r="AK341" s="13">
        <f t="shared" si="65"/>
        <v>0</v>
      </c>
      <c r="AL341" s="13">
        <f t="shared" si="66"/>
        <v>519733.58828960382</v>
      </c>
      <c r="AM341" s="13">
        <f t="shared" si="67"/>
        <v>0</v>
      </c>
      <c r="AN341" s="13">
        <f t="shared" si="68"/>
        <v>0</v>
      </c>
      <c r="AO341" s="13">
        <f t="shared" si="69"/>
        <v>518233.94781632768</v>
      </c>
      <c r="AP341" s="13">
        <f t="shared" si="70"/>
        <v>0</v>
      </c>
      <c r="AQ341" s="13">
        <f t="shared" si="71"/>
        <v>0</v>
      </c>
      <c r="AR341" s="13">
        <f t="shared" si="72"/>
        <v>517900.75791208493</v>
      </c>
      <c r="AS341" s="13">
        <f t="shared" si="73"/>
        <v>0</v>
      </c>
      <c r="AT341" s="13">
        <f t="shared" si="74"/>
        <v>0</v>
      </c>
    </row>
    <row r="342" spans="1:46" x14ac:dyDescent="0.3">
      <c r="A342" s="7" t="s">
        <v>281</v>
      </c>
      <c r="B342" s="7" t="s">
        <v>659</v>
      </c>
      <c r="C342" s="7">
        <v>1312</v>
      </c>
      <c r="D342" s="6" t="s">
        <v>8</v>
      </c>
      <c r="E342" s="7">
        <v>905</v>
      </c>
      <c r="F342" s="7" t="s">
        <v>725</v>
      </c>
      <c r="G342" s="7" t="s">
        <v>656</v>
      </c>
      <c r="H342" s="8" t="s">
        <v>624</v>
      </c>
      <c r="I342" s="15">
        <v>0</v>
      </c>
      <c r="J342" s="15">
        <v>1000000</v>
      </c>
      <c r="K342" s="15">
        <v>0</v>
      </c>
      <c r="L342" s="15">
        <v>0</v>
      </c>
      <c r="M342" s="15">
        <v>0</v>
      </c>
      <c r="N342" s="15">
        <v>1000000</v>
      </c>
      <c r="O342" s="15">
        <v>0</v>
      </c>
      <c r="P342" s="15">
        <v>0</v>
      </c>
      <c r="Q342" s="15">
        <v>1000000</v>
      </c>
      <c r="R342" s="15">
        <v>0</v>
      </c>
      <c r="S342" s="15">
        <v>0</v>
      </c>
      <c r="T342" s="15">
        <v>1000000</v>
      </c>
      <c r="U342" s="17"/>
      <c r="V342" s="18">
        <v>0.5212441256771666</v>
      </c>
      <c r="W342" s="18">
        <v>0.5176900409573556</v>
      </c>
      <c r="X342" s="18">
        <v>0.51764675315686526</v>
      </c>
      <c r="Y342" s="18">
        <v>0.51973358828960381</v>
      </c>
      <c r="Z342" s="18">
        <v>0.51938229086986376</v>
      </c>
      <c r="AA342" s="18">
        <v>0.5182339478163277</v>
      </c>
      <c r="AB342" s="18">
        <v>0.5182339478163277</v>
      </c>
      <c r="AC342" s="18">
        <v>0.5182339478163277</v>
      </c>
      <c r="AD342" s="18">
        <v>0.51818723457965443</v>
      </c>
      <c r="AE342" s="18">
        <v>0.5179007579120849</v>
      </c>
      <c r="AF342" s="18">
        <v>0.5179007579120849</v>
      </c>
      <c r="AG342" s="18">
        <v>0.52100090054140891</v>
      </c>
      <c r="AH342" s="17"/>
      <c r="AI342" s="13">
        <f t="shared" si="63"/>
        <v>0</v>
      </c>
      <c r="AJ342" s="13">
        <f t="shared" si="64"/>
        <v>517690.04095735558</v>
      </c>
      <c r="AK342" s="13">
        <f t="shared" si="65"/>
        <v>0</v>
      </c>
      <c r="AL342" s="13">
        <f t="shared" si="66"/>
        <v>0</v>
      </c>
      <c r="AM342" s="13">
        <f t="shared" si="67"/>
        <v>0</v>
      </c>
      <c r="AN342" s="13">
        <f t="shared" si="68"/>
        <v>518233.94781632768</v>
      </c>
      <c r="AO342" s="13">
        <f t="shared" si="69"/>
        <v>0</v>
      </c>
      <c r="AP342" s="13">
        <f t="shared" si="70"/>
        <v>0</v>
      </c>
      <c r="AQ342" s="13">
        <f t="shared" si="71"/>
        <v>518187.23457965441</v>
      </c>
      <c r="AR342" s="13">
        <f t="shared" si="72"/>
        <v>0</v>
      </c>
      <c r="AS342" s="13">
        <f t="shared" si="73"/>
        <v>0</v>
      </c>
      <c r="AT342" s="13">
        <f t="shared" si="74"/>
        <v>521000.90054140892</v>
      </c>
    </row>
    <row r="343" spans="1:46" x14ac:dyDescent="0.3">
      <c r="A343" s="7" t="s">
        <v>281</v>
      </c>
      <c r="B343" s="7" t="s">
        <v>659</v>
      </c>
      <c r="C343" s="7">
        <v>1312</v>
      </c>
      <c r="D343" s="6" t="s">
        <v>8</v>
      </c>
      <c r="E343" s="7">
        <v>923</v>
      </c>
      <c r="F343" s="7" t="s">
        <v>726</v>
      </c>
      <c r="G343" s="7" t="s">
        <v>656</v>
      </c>
      <c r="H343" s="8" t="s">
        <v>625</v>
      </c>
      <c r="I343" s="15">
        <v>0</v>
      </c>
      <c r="J343" s="15">
        <v>1000000</v>
      </c>
      <c r="K343" s="15">
        <v>0</v>
      </c>
      <c r="L343" s="15">
        <v>0</v>
      </c>
      <c r="M343" s="15">
        <v>1000000</v>
      </c>
      <c r="N343" s="15">
        <v>0</v>
      </c>
      <c r="O343" s="15">
        <v>0</v>
      </c>
      <c r="P343" s="15">
        <v>1000000</v>
      </c>
      <c r="Q343" s="15">
        <v>0</v>
      </c>
      <c r="R343" s="15">
        <v>0</v>
      </c>
      <c r="S343" s="15">
        <v>1000000</v>
      </c>
      <c r="T343" s="15">
        <v>0</v>
      </c>
      <c r="U343" s="17"/>
      <c r="V343" s="18">
        <v>0.5212441256771666</v>
      </c>
      <c r="W343" s="18">
        <v>0.5176900409573556</v>
      </c>
      <c r="X343" s="18">
        <v>0.51764675315686526</v>
      </c>
      <c r="Y343" s="18">
        <v>0.51973358828960381</v>
      </c>
      <c r="Z343" s="18">
        <v>0.51938229086986376</v>
      </c>
      <c r="AA343" s="18">
        <v>0.5182339478163277</v>
      </c>
      <c r="AB343" s="18">
        <v>0.5182339478163277</v>
      </c>
      <c r="AC343" s="18">
        <v>0.5182339478163277</v>
      </c>
      <c r="AD343" s="18">
        <v>0.51818723457965443</v>
      </c>
      <c r="AE343" s="18">
        <v>0.5179007579120849</v>
      </c>
      <c r="AF343" s="18">
        <v>0.5179007579120849</v>
      </c>
      <c r="AG343" s="18">
        <v>0.52100090054140891</v>
      </c>
      <c r="AH343" s="17"/>
      <c r="AI343" s="13">
        <f t="shared" si="63"/>
        <v>0</v>
      </c>
      <c r="AJ343" s="13">
        <f t="shared" si="64"/>
        <v>517690.04095735558</v>
      </c>
      <c r="AK343" s="13">
        <f t="shared" si="65"/>
        <v>0</v>
      </c>
      <c r="AL343" s="13">
        <f t="shared" si="66"/>
        <v>0</v>
      </c>
      <c r="AM343" s="13">
        <f t="shared" si="67"/>
        <v>519382.29086986376</v>
      </c>
      <c r="AN343" s="13">
        <f t="shared" si="68"/>
        <v>0</v>
      </c>
      <c r="AO343" s="13">
        <f t="shared" si="69"/>
        <v>0</v>
      </c>
      <c r="AP343" s="13">
        <f t="shared" si="70"/>
        <v>518233.94781632768</v>
      </c>
      <c r="AQ343" s="13">
        <f t="shared" si="71"/>
        <v>0</v>
      </c>
      <c r="AR343" s="13">
        <f t="shared" si="72"/>
        <v>0</v>
      </c>
      <c r="AS343" s="13">
        <f t="shared" si="73"/>
        <v>517900.75791208493</v>
      </c>
      <c r="AT343" s="13">
        <f t="shared" si="74"/>
        <v>0</v>
      </c>
    </row>
    <row r="344" spans="1:46" x14ac:dyDescent="0.3">
      <c r="A344" s="7" t="s">
        <v>281</v>
      </c>
      <c r="B344" s="7" t="s">
        <v>659</v>
      </c>
      <c r="C344" s="7">
        <v>1312</v>
      </c>
      <c r="D344" s="6" t="s">
        <v>8</v>
      </c>
      <c r="E344" s="7">
        <v>905</v>
      </c>
      <c r="F344" s="7" t="s">
        <v>727</v>
      </c>
      <c r="G344" s="7" t="s">
        <v>656</v>
      </c>
      <c r="H344" s="8" t="s">
        <v>626</v>
      </c>
      <c r="I344" s="15">
        <v>1000000</v>
      </c>
      <c r="J344" s="15">
        <v>0</v>
      </c>
      <c r="K344" s="15">
        <v>0</v>
      </c>
      <c r="L344" s="15">
        <v>1000000</v>
      </c>
      <c r="M344" s="15">
        <v>0</v>
      </c>
      <c r="N344" s="15">
        <v>0</v>
      </c>
      <c r="O344" s="15">
        <v>1000000</v>
      </c>
      <c r="P344" s="15">
        <v>0</v>
      </c>
      <c r="Q344" s="15">
        <v>0</v>
      </c>
      <c r="R344" s="15">
        <v>1000000</v>
      </c>
      <c r="S344" s="15">
        <v>0</v>
      </c>
      <c r="T344" s="15">
        <v>0</v>
      </c>
      <c r="U344" s="17"/>
      <c r="V344" s="18">
        <v>0.5212441256771666</v>
      </c>
      <c r="W344" s="18">
        <v>0.5176900409573556</v>
      </c>
      <c r="X344" s="18">
        <v>0.51764675315686526</v>
      </c>
      <c r="Y344" s="18">
        <v>0.51973358828960381</v>
      </c>
      <c r="Z344" s="18">
        <v>0.51938229086986376</v>
      </c>
      <c r="AA344" s="18">
        <v>0.5182339478163277</v>
      </c>
      <c r="AB344" s="18">
        <v>0.5182339478163277</v>
      </c>
      <c r="AC344" s="18">
        <v>0.5182339478163277</v>
      </c>
      <c r="AD344" s="18">
        <v>0.51818723457965443</v>
      </c>
      <c r="AE344" s="18">
        <v>0.5179007579120849</v>
      </c>
      <c r="AF344" s="18">
        <v>0.5179007579120849</v>
      </c>
      <c r="AG344" s="18">
        <v>0.52100090054140891</v>
      </c>
      <c r="AH344" s="17"/>
      <c r="AI344" s="13">
        <f t="shared" si="63"/>
        <v>521244.12567716662</v>
      </c>
      <c r="AJ344" s="13">
        <f t="shared" si="64"/>
        <v>0</v>
      </c>
      <c r="AK344" s="13">
        <f t="shared" si="65"/>
        <v>0</v>
      </c>
      <c r="AL344" s="13">
        <f t="shared" si="66"/>
        <v>519733.58828960382</v>
      </c>
      <c r="AM344" s="13">
        <f t="shared" si="67"/>
        <v>0</v>
      </c>
      <c r="AN344" s="13">
        <f t="shared" si="68"/>
        <v>0</v>
      </c>
      <c r="AO344" s="13">
        <f t="shared" si="69"/>
        <v>518233.94781632768</v>
      </c>
      <c r="AP344" s="13">
        <f t="shared" si="70"/>
        <v>0</v>
      </c>
      <c r="AQ344" s="13">
        <f t="shared" si="71"/>
        <v>0</v>
      </c>
      <c r="AR344" s="13">
        <f t="shared" si="72"/>
        <v>517900.75791208493</v>
      </c>
      <c r="AS344" s="13">
        <f t="shared" si="73"/>
        <v>0</v>
      </c>
      <c r="AT344" s="13">
        <f t="shared" si="74"/>
        <v>0</v>
      </c>
    </row>
    <row r="345" spans="1:46" x14ac:dyDescent="0.3">
      <c r="A345" s="7" t="s">
        <v>281</v>
      </c>
      <c r="B345" s="7" t="s">
        <v>659</v>
      </c>
      <c r="C345" s="7">
        <v>1312</v>
      </c>
      <c r="D345" s="6" t="s">
        <v>8</v>
      </c>
      <c r="E345" s="7">
        <v>905</v>
      </c>
      <c r="F345" s="7" t="s">
        <v>728</v>
      </c>
      <c r="G345" s="7" t="s">
        <v>656</v>
      </c>
      <c r="H345" s="8" t="s">
        <v>627</v>
      </c>
      <c r="I345" s="15">
        <v>0</v>
      </c>
      <c r="J345" s="15">
        <v>1000000</v>
      </c>
      <c r="K345" s="15">
        <v>0</v>
      </c>
      <c r="L345" s="15">
        <v>0</v>
      </c>
      <c r="M345" s="15">
        <v>0</v>
      </c>
      <c r="N345" s="15">
        <v>1000000</v>
      </c>
      <c r="O345" s="15">
        <v>0</v>
      </c>
      <c r="P345" s="15">
        <v>0</v>
      </c>
      <c r="Q345" s="15">
        <v>1000000</v>
      </c>
      <c r="R345" s="15">
        <v>0</v>
      </c>
      <c r="S345" s="15">
        <v>0</v>
      </c>
      <c r="T345" s="15">
        <v>1000000</v>
      </c>
      <c r="U345" s="17"/>
      <c r="V345" s="18">
        <v>0.5212441256771666</v>
      </c>
      <c r="W345" s="18">
        <v>0.5176900409573556</v>
      </c>
      <c r="X345" s="18">
        <v>0.51764675315686526</v>
      </c>
      <c r="Y345" s="18">
        <v>0.51973358828960381</v>
      </c>
      <c r="Z345" s="18">
        <v>0.51938229086986376</v>
      </c>
      <c r="AA345" s="18">
        <v>0.5182339478163277</v>
      </c>
      <c r="AB345" s="18">
        <v>0.5182339478163277</v>
      </c>
      <c r="AC345" s="18">
        <v>0.5182339478163277</v>
      </c>
      <c r="AD345" s="18">
        <v>0.51818723457965443</v>
      </c>
      <c r="AE345" s="18">
        <v>0.5179007579120849</v>
      </c>
      <c r="AF345" s="18">
        <v>0.5179007579120849</v>
      </c>
      <c r="AG345" s="18">
        <v>0.52100090054140891</v>
      </c>
      <c r="AH345" s="17"/>
      <c r="AI345" s="13">
        <f t="shared" si="63"/>
        <v>0</v>
      </c>
      <c r="AJ345" s="13">
        <f t="shared" si="64"/>
        <v>517690.04095735558</v>
      </c>
      <c r="AK345" s="13">
        <f t="shared" si="65"/>
        <v>0</v>
      </c>
      <c r="AL345" s="13">
        <f t="shared" si="66"/>
        <v>0</v>
      </c>
      <c r="AM345" s="13">
        <f t="shared" si="67"/>
        <v>0</v>
      </c>
      <c r="AN345" s="13">
        <f t="shared" si="68"/>
        <v>518233.94781632768</v>
      </c>
      <c r="AO345" s="13">
        <f t="shared" si="69"/>
        <v>0</v>
      </c>
      <c r="AP345" s="13">
        <f t="shared" si="70"/>
        <v>0</v>
      </c>
      <c r="AQ345" s="13">
        <f t="shared" si="71"/>
        <v>518187.23457965441</v>
      </c>
      <c r="AR345" s="13">
        <f t="shared" si="72"/>
        <v>0</v>
      </c>
      <c r="AS345" s="13">
        <f t="shared" si="73"/>
        <v>0</v>
      </c>
      <c r="AT345" s="13">
        <f t="shared" si="74"/>
        <v>521000.90054140892</v>
      </c>
    </row>
    <row r="346" spans="1:46" x14ac:dyDescent="0.3">
      <c r="A346" s="7" t="s">
        <v>281</v>
      </c>
      <c r="B346" s="7" t="s">
        <v>659</v>
      </c>
      <c r="C346" s="7">
        <v>1312</v>
      </c>
      <c r="D346" s="6" t="s">
        <v>8</v>
      </c>
      <c r="E346" s="7">
        <v>923</v>
      </c>
      <c r="F346" s="7" t="s">
        <v>729</v>
      </c>
      <c r="G346" s="7" t="s">
        <v>656</v>
      </c>
      <c r="H346" s="8" t="s">
        <v>628</v>
      </c>
      <c r="I346" s="15">
        <v>0</v>
      </c>
      <c r="J346" s="15">
        <v>1000000</v>
      </c>
      <c r="K346" s="15">
        <v>0</v>
      </c>
      <c r="L346" s="15">
        <v>0</v>
      </c>
      <c r="M346" s="15">
        <v>1000000</v>
      </c>
      <c r="N346" s="15">
        <v>0</v>
      </c>
      <c r="O346" s="15">
        <v>0</v>
      </c>
      <c r="P346" s="15">
        <v>1000000</v>
      </c>
      <c r="Q346" s="15">
        <v>0</v>
      </c>
      <c r="R346" s="15">
        <v>0</v>
      </c>
      <c r="S346" s="15">
        <v>1000000</v>
      </c>
      <c r="T346" s="15">
        <v>0</v>
      </c>
      <c r="U346" s="17"/>
      <c r="V346" s="18">
        <v>0.5212441256771666</v>
      </c>
      <c r="W346" s="18">
        <v>0.5176900409573556</v>
      </c>
      <c r="X346" s="18">
        <v>0.51764675315686526</v>
      </c>
      <c r="Y346" s="18">
        <v>0.51973358828960381</v>
      </c>
      <c r="Z346" s="18">
        <v>0.51938229086986376</v>
      </c>
      <c r="AA346" s="18">
        <v>0.5182339478163277</v>
      </c>
      <c r="AB346" s="18">
        <v>0.5182339478163277</v>
      </c>
      <c r="AC346" s="18">
        <v>0.5182339478163277</v>
      </c>
      <c r="AD346" s="18">
        <v>0.51818723457965443</v>
      </c>
      <c r="AE346" s="18">
        <v>0.5179007579120849</v>
      </c>
      <c r="AF346" s="18">
        <v>0.5179007579120849</v>
      </c>
      <c r="AG346" s="18">
        <v>0.52100090054140891</v>
      </c>
      <c r="AH346" s="17"/>
      <c r="AI346" s="13">
        <f t="shared" si="63"/>
        <v>0</v>
      </c>
      <c r="AJ346" s="13">
        <f t="shared" si="64"/>
        <v>517690.04095735558</v>
      </c>
      <c r="AK346" s="13">
        <f t="shared" si="65"/>
        <v>0</v>
      </c>
      <c r="AL346" s="13">
        <f t="shared" si="66"/>
        <v>0</v>
      </c>
      <c r="AM346" s="13">
        <f t="shared" si="67"/>
        <v>519382.29086986376</v>
      </c>
      <c r="AN346" s="13">
        <f t="shared" si="68"/>
        <v>0</v>
      </c>
      <c r="AO346" s="13">
        <f t="shared" si="69"/>
        <v>0</v>
      </c>
      <c r="AP346" s="13">
        <f t="shared" si="70"/>
        <v>518233.94781632768</v>
      </c>
      <c r="AQ346" s="13">
        <f t="shared" si="71"/>
        <v>0</v>
      </c>
      <c r="AR346" s="13">
        <f t="shared" si="72"/>
        <v>0</v>
      </c>
      <c r="AS346" s="13">
        <f t="shared" si="73"/>
        <v>517900.75791208493</v>
      </c>
      <c r="AT346" s="13">
        <f t="shared" si="74"/>
        <v>0</v>
      </c>
    </row>
    <row r="347" spans="1:46" x14ac:dyDescent="0.3">
      <c r="A347" s="7" t="s">
        <v>281</v>
      </c>
      <c r="B347" s="7" t="s">
        <v>659</v>
      </c>
      <c r="C347" s="7">
        <v>1312</v>
      </c>
      <c r="D347" s="6" t="s">
        <v>8</v>
      </c>
      <c r="E347" s="7">
        <v>905</v>
      </c>
      <c r="F347" s="7" t="s">
        <v>730</v>
      </c>
      <c r="G347" s="7" t="s">
        <v>656</v>
      </c>
      <c r="H347" s="8" t="s">
        <v>629</v>
      </c>
      <c r="I347" s="15">
        <v>1000000</v>
      </c>
      <c r="J347" s="15">
        <v>0</v>
      </c>
      <c r="K347" s="15">
        <v>0</v>
      </c>
      <c r="L347" s="15">
        <v>1000000</v>
      </c>
      <c r="M347" s="15">
        <v>0</v>
      </c>
      <c r="N347" s="15">
        <v>0</v>
      </c>
      <c r="O347" s="15">
        <v>1000000</v>
      </c>
      <c r="P347" s="15">
        <v>0</v>
      </c>
      <c r="Q347" s="15">
        <v>0</v>
      </c>
      <c r="R347" s="15">
        <v>1000000</v>
      </c>
      <c r="S347" s="15">
        <v>0</v>
      </c>
      <c r="T347" s="15">
        <v>0</v>
      </c>
      <c r="U347" s="17"/>
      <c r="V347" s="18">
        <v>0.5212441256771666</v>
      </c>
      <c r="W347" s="18">
        <v>0.5176900409573556</v>
      </c>
      <c r="X347" s="18">
        <v>0.51764675315686526</v>
      </c>
      <c r="Y347" s="18">
        <v>0.51973358828960381</v>
      </c>
      <c r="Z347" s="18">
        <v>0.51938229086986376</v>
      </c>
      <c r="AA347" s="18">
        <v>0.5182339478163277</v>
      </c>
      <c r="AB347" s="18">
        <v>0.5182339478163277</v>
      </c>
      <c r="AC347" s="18">
        <v>0.5182339478163277</v>
      </c>
      <c r="AD347" s="18">
        <v>0.51818723457965443</v>
      </c>
      <c r="AE347" s="18">
        <v>0.5179007579120849</v>
      </c>
      <c r="AF347" s="18">
        <v>0.5179007579120849</v>
      </c>
      <c r="AG347" s="18">
        <v>0.52100090054140891</v>
      </c>
      <c r="AH347" s="17"/>
      <c r="AI347" s="13">
        <f t="shared" si="63"/>
        <v>521244.12567716662</v>
      </c>
      <c r="AJ347" s="13">
        <f t="shared" si="64"/>
        <v>0</v>
      </c>
      <c r="AK347" s="13">
        <f t="shared" si="65"/>
        <v>0</v>
      </c>
      <c r="AL347" s="13">
        <f t="shared" si="66"/>
        <v>519733.58828960382</v>
      </c>
      <c r="AM347" s="13">
        <f t="shared" si="67"/>
        <v>0</v>
      </c>
      <c r="AN347" s="13">
        <f t="shared" si="68"/>
        <v>0</v>
      </c>
      <c r="AO347" s="13">
        <f t="shared" si="69"/>
        <v>518233.94781632768</v>
      </c>
      <c r="AP347" s="13">
        <f t="shared" si="70"/>
        <v>0</v>
      </c>
      <c r="AQ347" s="13">
        <f t="shared" si="71"/>
        <v>0</v>
      </c>
      <c r="AR347" s="13">
        <f t="shared" si="72"/>
        <v>517900.75791208493</v>
      </c>
      <c r="AS347" s="13">
        <f t="shared" si="73"/>
        <v>0</v>
      </c>
      <c r="AT347" s="13">
        <f t="shared" si="74"/>
        <v>0</v>
      </c>
    </row>
    <row r="348" spans="1:46" x14ac:dyDescent="0.3">
      <c r="A348" s="7" t="s">
        <v>281</v>
      </c>
      <c r="B348" s="7" t="s">
        <v>659</v>
      </c>
      <c r="C348" s="7">
        <v>1312</v>
      </c>
      <c r="D348" s="6" t="s">
        <v>8</v>
      </c>
      <c r="E348" s="7">
        <v>999</v>
      </c>
      <c r="F348" s="7" t="s">
        <v>253</v>
      </c>
      <c r="G348" s="7" t="s">
        <v>656</v>
      </c>
      <c r="H348" s="8" t="s">
        <v>291</v>
      </c>
      <c r="I348" s="15">
        <v>1000000</v>
      </c>
      <c r="J348" s="15">
        <v>4000000</v>
      </c>
      <c r="K348" s="15">
        <v>5000000</v>
      </c>
      <c r="L348" s="15">
        <v>6000000</v>
      </c>
      <c r="M348" s="15">
        <v>11000000</v>
      </c>
      <c r="N348" s="15">
        <v>9000000</v>
      </c>
      <c r="O348" s="15">
        <v>9000000</v>
      </c>
      <c r="P348" s="15">
        <v>12000000</v>
      </c>
      <c r="Q348" s="15">
        <v>13000000</v>
      </c>
      <c r="R348" s="15">
        <v>18000000</v>
      </c>
      <c r="S348" s="15">
        <v>21000000</v>
      </c>
      <c r="T348" s="15">
        <v>25000000</v>
      </c>
      <c r="U348" s="17"/>
      <c r="V348" s="18">
        <v>0.5212441256771666</v>
      </c>
      <c r="W348" s="18">
        <v>0.5176900409573556</v>
      </c>
      <c r="X348" s="18">
        <v>0.51764675315686526</v>
      </c>
      <c r="Y348" s="18">
        <v>0.51973358828960381</v>
      </c>
      <c r="Z348" s="18">
        <v>0.51938229086986376</v>
      </c>
      <c r="AA348" s="18">
        <v>0.5182339478163277</v>
      </c>
      <c r="AB348" s="18">
        <v>0.5182339478163277</v>
      </c>
      <c r="AC348" s="18">
        <v>0.5182339478163277</v>
      </c>
      <c r="AD348" s="18">
        <v>0.51818723457965443</v>
      </c>
      <c r="AE348" s="18">
        <v>0.5179007579120849</v>
      </c>
      <c r="AF348" s="18">
        <v>0.5179007579120849</v>
      </c>
      <c r="AG348" s="18">
        <v>0.52100090054140891</v>
      </c>
      <c r="AH348" s="17"/>
      <c r="AI348" s="13">
        <f t="shared" si="63"/>
        <v>521244.12567716662</v>
      </c>
      <c r="AJ348" s="13">
        <f t="shared" si="64"/>
        <v>2070760.1638294223</v>
      </c>
      <c r="AK348" s="13">
        <f t="shared" si="65"/>
        <v>2588233.7657843265</v>
      </c>
      <c r="AL348" s="13">
        <f t="shared" si="66"/>
        <v>3118401.5297376229</v>
      </c>
      <c r="AM348" s="13">
        <f t="shared" si="67"/>
        <v>5713205.1995685017</v>
      </c>
      <c r="AN348" s="13">
        <f t="shared" si="68"/>
        <v>4664105.5303469496</v>
      </c>
      <c r="AO348" s="13">
        <f t="shared" si="69"/>
        <v>4664105.5303469496</v>
      </c>
      <c r="AP348" s="13">
        <f t="shared" si="70"/>
        <v>6218807.3737959322</v>
      </c>
      <c r="AQ348" s="13">
        <f t="shared" si="71"/>
        <v>6736434.0495355073</v>
      </c>
      <c r="AR348" s="13">
        <f t="shared" si="72"/>
        <v>9322213.6424175277</v>
      </c>
      <c r="AS348" s="13">
        <f t="shared" si="73"/>
        <v>10875915.916153783</v>
      </c>
      <c r="AT348" s="13">
        <f t="shared" si="74"/>
        <v>13025022.513535222</v>
      </c>
    </row>
    <row r="349" spans="1:46" x14ac:dyDescent="0.3">
      <c r="A349" s="7" t="s">
        <v>281</v>
      </c>
      <c r="B349" s="7" t="s">
        <v>659</v>
      </c>
      <c r="C349" s="7">
        <v>1312</v>
      </c>
      <c r="D349" s="6" t="s">
        <v>8</v>
      </c>
      <c r="E349" s="7">
        <v>905</v>
      </c>
      <c r="F349" s="7" t="s">
        <v>731</v>
      </c>
      <c r="G349" s="7" t="s">
        <v>657</v>
      </c>
      <c r="H349" s="8" t="s">
        <v>630</v>
      </c>
      <c r="I349" s="15">
        <v>1000000</v>
      </c>
      <c r="J349" s="15">
        <v>0</v>
      </c>
      <c r="K349" s="15">
        <v>0</v>
      </c>
      <c r="L349" s="15">
        <v>1000000</v>
      </c>
      <c r="M349" s="15">
        <v>0</v>
      </c>
      <c r="N349" s="15">
        <v>0</v>
      </c>
      <c r="O349" s="15">
        <v>1000000</v>
      </c>
      <c r="P349" s="15">
        <v>0</v>
      </c>
      <c r="Q349" s="15">
        <v>0</v>
      </c>
      <c r="R349" s="15">
        <v>1000000</v>
      </c>
      <c r="S349" s="15">
        <v>0</v>
      </c>
      <c r="T349" s="15">
        <v>0</v>
      </c>
      <c r="U349" s="17"/>
      <c r="V349" s="18">
        <v>0.5212441256771666</v>
      </c>
      <c r="W349" s="18">
        <v>0.5176900409573556</v>
      </c>
      <c r="X349" s="18">
        <v>0.51764675315686526</v>
      </c>
      <c r="Y349" s="18">
        <v>0.51973358828960381</v>
      </c>
      <c r="Z349" s="18">
        <v>0.51938229086986376</v>
      </c>
      <c r="AA349" s="18">
        <v>0.5182339478163277</v>
      </c>
      <c r="AB349" s="18">
        <v>0.5182339478163277</v>
      </c>
      <c r="AC349" s="18">
        <v>0.5182339478163277</v>
      </c>
      <c r="AD349" s="18">
        <v>0.51818723457965443</v>
      </c>
      <c r="AE349" s="18">
        <v>0.5179007579120849</v>
      </c>
      <c r="AF349" s="18">
        <v>0.5179007579120849</v>
      </c>
      <c r="AG349" s="18">
        <v>0.52100090054140891</v>
      </c>
      <c r="AH349" s="17"/>
      <c r="AI349" s="13">
        <f t="shared" si="63"/>
        <v>521244.12567716662</v>
      </c>
      <c r="AJ349" s="13">
        <f t="shared" si="64"/>
        <v>0</v>
      </c>
      <c r="AK349" s="13">
        <f t="shared" si="65"/>
        <v>0</v>
      </c>
      <c r="AL349" s="13">
        <f t="shared" si="66"/>
        <v>519733.58828960382</v>
      </c>
      <c r="AM349" s="13">
        <f t="shared" si="67"/>
        <v>0</v>
      </c>
      <c r="AN349" s="13">
        <f t="shared" si="68"/>
        <v>0</v>
      </c>
      <c r="AO349" s="13">
        <f t="shared" si="69"/>
        <v>518233.94781632768</v>
      </c>
      <c r="AP349" s="13">
        <f t="shared" si="70"/>
        <v>0</v>
      </c>
      <c r="AQ349" s="13">
        <f t="shared" si="71"/>
        <v>0</v>
      </c>
      <c r="AR349" s="13">
        <f t="shared" si="72"/>
        <v>517900.75791208493</v>
      </c>
      <c r="AS349" s="13">
        <f t="shared" si="73"/>
        <v>0</v>
      </c>
      <c r="AT349" s="13">
        <f t="shared" si="74"/>
        <v>0</v>
      </c>
    </row>
    <row r="350" spans="1:46" x14ac:dyDescent="0.3">
      <c r="A350" s="7" t="s">
        <v>281</v>
      </c>
      <c r="B350" s="7" t="s">
        <v>659</v>
      </c>
      <c r="C350" s="7">
        <v>1312</v>
      </c>
      <c r="D350" s="6" t="s">
        <v>8</v>
      </c>
      <c r="E350" s="7">
        <v>905</v>
      </c>
      <c r="F350" s="7" t="s">
        <v>732</v>
      </c>
      <c r="G350" s="7" t="s">
        <v>657</v>
      </c>
      <c r="H350" s="8" t="s">
        <v>631</v>
      </c>
      <c r="I350" s="15">
        <v>0</v>
      </c>
      <c r="J350" s="15">
        <v>1000000</v>
      </c>
      <c r="K350" s="15">
        <v>0</v>
      </c>
      <c r="L350" s="15">
        <v>0</v>
      </c>
      <c r="M350" s="15">
        <v>1000000</v>
      </c>
      <c r="N350" s="15">
        <v>0</v>
      </c>
      <c r="O350" s="15">
        <v>0</v>
      </c>
      <c r="P350" s="15">
        <v>1000000</v>
      </c>
      <c r="Q350" s="15">
        <v>0</v>
      </c>
      <c r="R350" s="15">
        <v>0</v>
      </c>
      <c r="S350" s="15">
        <v>1000000</v>
      </c>
      <c r="T350" s="15">
        <v>0</v>
      </c>
      <c r="U350" s="17"/>
      <c r="V350" s="18">
        <v>0.5212441256771666</v>
      </c>
      <c r="W350" s="18">
        <v>0.5176900409573556</v>
      </c>
      <c r="X350" s="18">
        <v>0.51764675315686526</v>
      </c>
      <c r="Y350" s="18">
        <v>0.51973358828960381</v>
      </c>
      <c r="Z350" s="18">
        <v>0.51938229086986376</v>
      </c>
      <c r="AA350" s="18">
        <v>0.5182339478163277</v>
      </c>
      <c r="AB350" s="18">
        <v>0.5182339478163277</v>
      </c>
      <c r="AC350" s="18">
        <v>0.5182339478163277</v>
      </c>
      <c r="AD350" s="18">
        <v>0.51818723457965443</v>
      </c>
      <c r="AE350" s="18">
        <v>0.5179007579120849</v>
      </c>
      <c r="AF350" s="18">
        <v>0.5179007579120849</v>
      </c>
      <c r="AG350" s="18">
        <v>0.52100090054140891</v>
      </c>
      <c r="AH350" s="17"/>
      <c r="AI350" s="13">
        <f t="shared" si="63"/>
        <v>0</v>
      </c>
      <c r="AJ350" s="13">
        <f t="shared" si="64"/>
        <v>517690.04095735558</v>
      </c>
      <c r="AK350" s="13">
        <f t="shared" si="65"/>
        <v>0</v>
      </c>
      <c r="AL350" s="13">
        <f t="shared" si="66"/>
        <v>0</v>
      </c>
      <c r="AM350" s="13">
        <f t="shared" si="67"/>
        <v>519382.29086986376</v>
      </c>
      <c r="AN350" s="13">
        <f t="shared" si="68"/>
        <v>0</v>
      </c>
      <c r="AO350" s="13">
        <f t="shared" si="69"/>
        <v>0</v>
      </c>
      <c r="AP350" s="13">
        <f t="shared" si="70"/>
        <v>518233.94781632768</v>
      </c>
      <c r="AQ350" s="13">
        <f t="shared" si="71"/>
        <v>0</v>
      </c>
      <c r="AR350" s="13">
        <f t="shared" si="72"/>
        <v>0</v>
      </c>
      <c r="AS350" s="13">
        <f t="shared" si="73"/>
        <v>517900.75791208493</v>
      </c>
      <c r="AT350" s="13">
        <f t="shared" si="74"/>
        <v>0</v>
      </c>
    </row>
    <row r="351" spans="1:46" x14ac:dyDescent="0.3">
      <c r="A351" s="7" t="s">
        <v>281</v>
      </c>
      <c r="B351" s="7" t="s">
        <v>659</v>
      </c>
      <c r="C351" s="7">
        <v>1312</v>
      </c>
      <c r="D351" s="6" t="s">
        <v>8</v>
      </c>
      <c r="E351" s="7">
        <v>905</v>
      </c>
      <c r="F351" s="7" t="s">
        <v>733</v>
      </c>
      <c r="G351" s="7" t="s">
        <v>657</v>
      </c>
      <c r="H351" s="8" t="s">
        <v>632</v>
      </c>
      <c r="I351" s="15">
        <v>0</v>
      </c>
      <c r="J351" s="15">
        <v>0</v>
      </c>
      <c r="K351" s="15">
        <v>1000000</v>
      </c>
      <c r="L351" s="15">
        <v>0</v>
      </c>
      <c r="M351" s="15">
        <v>0</v>
      </c>
      <c r="N351" s="15">
        <v>1000000</v>
      </c>
      <c r="O351" s="15">
        <v>0</v>
      </c>
      <c r="P351" s="15">
        <v>0</v>
      </c>
      <c r="Q351" s="15">
        <v>1000000</v>
      </c>
      <c r="R351" s="15">
        <v>0</v>
      </c>
      <c r="S351" s="15">
        <v>0</v>
      </c>
      <c r="T351" s="15">
        <v>1000000</v>
      </c>
      <c r="U351" s="17"/>
      <c r="V351" s="18">
        <v>0.5212441256771666</v>
      </c>
      <c r="W351" s="18">
        <v>0.5176900409573556</v>
      </c>
      <c r="X351" s="18">
        <v>0.51764675315686526</v>
      </c>
      <c r="Y351" s="18">
        <v>0.51973358828960381</v>
      </c>
      <c r="Z351" s="18">
        <v>0.51938229086986376</v>
      </c>
      <c r="AA351" s="18">
        <v>0.5182339478163277</v>
      </c>
      <c r="AB351" s="18">
        <v>0.5182339478163277</v>
      </c>
      <c r="AC351" s="18">
        <v>0.5182339478163277</v>
      </c>
      <c r="AD351" s="18">
        <v>0.51818723457965443</v>
      </c>
      <c r="AE351" s="18">
        <v>0.5179007579120849</v>
      </c>
      <c r="AF351" s="18">
        <v>0.5179007579120849</v>
      </c>
      <c r="AG351" s="18">
        <v>0.52100090054140891</v>
      </c>
      <c r="AH351" s="17"/>
      <c r="AI351" s="13">
        <f t="shared" si="63"/>
        <v>0</v>
      </c>
      <c r="AJ351" s="13">
        <f t="shared" si="64"/>
        <v>0</v>
      </c>
      <c r="AK351" s="13">
        <f t="shared" si="65"/>
        <v>517646.75315686525</v>
      </c>
      <c r="AL351" s="13">
        <f t="shared" si="66"/>
        <v>0</v>
      </c>
      <c r="AM351" s="13">
        <f t="shared" si="67"/>
        <v>0</v>
      </c>
      <c r="AN351" s="13">
        <f t="shared" si="68"/>
        <v>518233.94781632768</v>
      </c>
      <c r="AO351" s="13">
        <f t="shared" si="69"/>
        <v>0</v>
      </c>
      <c r="AP351" s="13">
        <f t="shared" si="70"/>
        <v>0</v>
      </c>
      <c r="AQ351" s="13">
        <f t="shared" si="71"/>
        <v>518187.23457965441</v>
      </c>
      <c r="AR351" s="13">
        <f t="shared" si="72"/>
        <v>0</v>
      </c>
      <c r="AS351" s="13">
        <f t="shared" si="73"/>
        <v>0</v>
      </c>
      <c r="AT351" s="13">
        <f t="shared" si="74"/>
        <v>521000.90054140892</v>
      </c>
    </row>
    <row r="352" spans="1:46" x14ac:dyDescent="0.3">
      <c r="A352" s="7" t="s">
        <v>281</v>
      </c>
      <c r="B352" s="7" t="s">
        <v>659</v>
      </c>
      <c r="C352" s="7">
        <v>1312</v>
      </c>
      <c r="D352" s="6" t="s">
        <v>8</v>
      </c>
      <c r="E352" s="7">
        <v>905</v>
      </c>
      <c r="F352" s="7" t="s">
        <v>734</v>
      </c>
      <c r="G352" s="7" t="s">
        <v>657</v>
      </c>
      <c r="H352" s="8" t="s">
        <v>633</v>
      </c>
      <c r="I352" s="15">
        <v>1000000</v>
      </c>
      <c r="J352" s="15">
        <v>0</v>
      </c>
      <c r="K352" s="15">
        <v>0</v>
      </c>
      <c r="L352" s="15">
        <v>1000000</v>
      </c>
      <c r="M352" s="15">
        <v>0</v>
      </c>
      <c r="N352" s="15">
        <v>0</v>
      </c>
      <c r="O352" s="15">
        <v>1000000</v>
      </c>
      <c r="P352" s="15">
        <v>0</v>
      </c>
      <c r="Q352" s="15">
        <v>0</v>
      </c>
      <c r="R352" s="15">
        <v>1000000</v>
      </c>
      <c r="S352" s="15">
        <v>0</v>
      </c>
      <c r="T352" s="15">
        <v>0</v>
      </c>
      <c r="U352" s="17"/>
      <c r="V352" s="18">
        <v>0.5212441256771666</v>
      </c>
      <c r="W352" s="18">
        <v>0.5176900409573556</v>
      </c>
      <c r="X352" s="18">
        <v>0.51764675315686526</v>
      </c>
      <c r="Y352" s="18">
        <v>0.51973358828960381</v>
      </c>
      <c r="Z352" s="18">
        <v>0.51938229086986376</v>
      </c>
      <c r="AA352" s="18">
        <v>0.5182339478163277</v>
      </c>
      <c r="AB352" s="18">
        <v>0.5182339478163277</v>
      </c>
      <c r="AC352" s="18">
        <v>0.5182339478163277</v>
      </c>
      <c r="AD352" s="18">
        <v>0.51818723457965443</v>
      </c>
      <c r="AE352" s="18">
        <v>0.5179007579120849</v>
      </c>
      <c r="AF352" s="18">
        <v>0.5179007579120849</v>
      </c>
      <c r="AG352" s="18">
        <v>0.52100090054140891</v>
      </c>
      <c r="AH352" s="17"/>
      <c r="AI352" s="13">
        <f t="shared" si="63"/>
        <v>521244.12567716662</v>
      </c>
      <c r="AJ352" s="13">
        <f t="shared" si="64"/>
        <v>0</v>
      </c>
      <c r="AK352" s="13">
        <f t="shared" si="65"/>
        <v>0</v>
      </c>
      <c r="AL352" s="13">
        <f t="shared" si="66"/>
        <v>519733.58828960382</v>
      </c>
      <c r="AM352" s="13">
        <f t="shared" si="67"/>
        <v>0</v>
      </c>
      <c r="AN352" s="13">
        <f t="shared" si="68"/>
        <v>0</v>
      </c>
      <c r="AO352" s="13">
        <f t="shared" si="69"/>
        <v>518233.94781632768</v>
      </c>
      <c r="AP352" s="13">
        <f t="shared" si="70"/>
        <v>0</v>
      </c>
      <c r="AQ352" s="13">
        <f t="shared" si="71"/>
        <v>0</v>
      </c>
      <c r="AR352" s="13">
        <f t="shared" si="72"/>
        <v>517900.75791208493</v>
      </c>
      <c r="AS352" s="13">
        <f t="shared" si="73"/>
        <v>0</v>
      </c>
      <c r="AT352" s="13">
        <f t="shared" si="74"/>
        <v>0</v>
      </c>
    </row>
    <row r="353" spans="1:46" x14ac:dyDescent="0.3">
      <c r="A353" s="7" t="s">
        <v>281</v>
      </c>
      <c r="B353" s="7" t="s">
        <v>659</v>
      </c>
      <c r="C353" s="7">
        <v>1312</v>
      </c>
      <c r="D353" s="6" t="s">
        <v>8</v>
      </c>
      <c r="E353" s="7">
        <v>923</v>
      </c>
      <c r="F353" s="7" t="s">
        <v>735</v>
      </c>
      <c r="G353" s="7" t="s">
        <v>657</v>
      </c>
      <c r="H353" s="8" t="s">
        <v>634</v>
      </c>
      <c r="I353" s="15">
        <v>0</v>
      </c>
      <c r="J353" s="15">
        <v>1000000</v>
      </c>
      <c r="K353" s="15">
        <v>0</v>
      </c>
      <c r="L353" s="15">
        <v>0</v>
      </c>
      <c r="M353" s="15">
        <v>1000000</v>
      </c>
      <c r="N353" s="15">
        <v>0</v>
      </c>
      <c r="O353" s="15">
        <v>0</v>
      </c>
      <c r="P353" s="15">
        <v>1000000</v>
      </c>
      <c r="Q353" s="15">
        <v>0</v>
      </c>
      <c r="R353" s="15">
        <v>0</v>
      </c>
      <c r="S353" s="15">
        <v>1000000</v>
      </c>
      <c r="T353" s="15">
        <v>0</v>
      </c>
      <c r="U353" s="17"/>
      <c r="V353" s="18">
        <v>0.5212441256771666</v>
      </c>
      <c r="W353" s="18">
        <v>0.5176900409573556</v>
      </c>
      <c r="X353" s="18">
        <v>0.51764675315686526</v>
      </c>
      <c r="Y353" s="18">
        <v>0.51973358828960381</v>
      </c>
      <c r="Z353" s="18">
        <v>0.51938229086986376</v>
      </c>
      <c r="AA353" s="18">
        <v>0.5182339478163277</v>
      </c>
      <c r="AB353" s="18">
        <v>0.5182339478163277</v>
      </c>
      <c r="AC353" s="18">
        <v>0.5182339478163277</v>
      </c>
      <c r="AD353" s="18">
        <v>0.51818723457965443</v>
      </c>
      <c r="AE353" s="18">
        <v>0.5179007579120849</v>
      </c>
      <c r="AF353" s="18">
        <v>0.5179007579120849</v>
      </c>
      <c r="AG353" s="18">
        <v>0.52100090054140891</v>
      </c>
      <c r="AH353" s="17"/>
      <c r="AI353" s="13">
        <f t="shared" si="63"/>
        <v>0</v>
      </c>
      <c r="AJ353" s="13">
        <f t="shared" si="64"/>
        <v>517690.04095735558</v>
      </c>
      <c r="AK353" s="13">
        <f t="shared" si="65"/>
        <v>0</v>
      </c>
      <c r="AL353" s="13">
        <f t="shared" si="66"/>
        <v>0</v>
      </c>
      <c r="AM353" s="13">
        <f t="shared" si="67"/>
        <v>519382.29086986376</v>
      </c>
      <c r="AN353" s="13">
        <f t="shared" si="68"/>
        <v>0</v>
      </c>
      <c r="AO353" s="13">
        <f t="shared" si="69"/>
        <v>0</v>
      </c>
      <c r="AP353" s="13">
        <f t="shared" si="70"/>
        <v>518233.94781632768</v>
      </c>
      <c r="AQ353" s="13">
        <f t="shared" si="71"/>
        <v>0</v>
      </c>
      <c r="AR353" s="13">
        <f t="shared" si="72"/>
        <v>0</v>
      </c>
      <c r="AS353" s="13">
        <f t="shared" si="73"/>
        <v>517900.75791208493</v>
      </c>
      <c r="AT353" s="13">
        <f t="shared" si="74"/>
        <v>0</v>
      </c>
    </row>
    <row r="354" spans="1:46" x14ac:dyDescent="0.3">
      <c r="A354" s="7" t="s">
        <v>281</v>
      </c>
      <c r="B354" s="7" t="s">
        <v>659</v>
      </c>
      <c r="C354" s="7">
        <v>1312</v>
      </c>
      <c r="D354" s="6" t="s">
        <v>8</v>
      </c>
      <c r="E354" s="7">
        <v>905</v>
      </c>
      <c r="F354" s="7" t="s">
        <v>736</v>
      </c>
      <c r="G354" s="7" t="s">
        <v>657</v>
      </c>
      <c r="H354" s="8" t="s">
        <v>635</v>
      </c>
      <c r="I354" s="15">
        <v>0</v>
      </c>
      <c r="J354" s="15">
        <v>0</v>
      </c>
      <c r="K354" s="15">
        <v>1000000</v>
      </c>
      <c r="L354" s="15">
        <v>0</v>
      </c>
      <c r="M354" s="15">
        <v>0</v>
      </c>
      <c r="N354" s="15">
        <v>1000000</v>
      </c>
      <c r="O354" s="15">
        <v>0</v>
      </c>
      <c r="P354" s="15">
        <v>0</v>
      </c>
      <c r="Q354" s="15">
        <v>1000000</v>
      </c>
      <c r="R354" s="15">
        <v>0</v>
      </c>
      <c r="S354" s="15">
        <v>0</v>
      </c>
      <c r="T354" s="15">
        <v>1000000</v>
      </c>
      <c r="U354" s="17"/>
      <c r="V354" s="18">
        <v>0.5212441256771666</v>
      </c>
      <c r="W354" s="18">
        <v>0.5176900409573556</v>
      </c>
      <c r="X354" s="18">
        <v>0.51764675315686526</v>
      </c>
      <c r="Y354" s="18">
        <v>0.51973358828960381</v>
      </c>
      <c r="Z354" s="18">
        <v>0.51938229086986376</v>
      </c>
      <c r="AA354" s="18">
        <v>0.5182339478163277</v>
      </c>
      <c r="AB354" s="18">
        <v>0.5182339478163277</v>
      </c>
      <c r="AC354" s="18">
        <v>0.5182339478163277</v>
      </c>
      <c r="AD354" s="18">
        <v>0.51818723457965443</v>
      </c>
      <c r="AE354" s="18">
        <v>0.5179007579120849</v>
      </c>
      <c r="AF354" s="18">
        <v>0.5179007579120849</v>
      </c>
      <c r="AG354" s="18">
        <v>0.52100090054140891</v>
      </c>
      <c r="AH354" s="17"/>
      <c r="AI354" s="13">
        <f t="shared" si="63"/>
        <v>0</v>
      </c>
      <c r="AJ354" s="13">
        <f t="shared" si="64"/>
        <v>0</v>
      </c>
      <c r="AK354" s="13">
        <f t="shared" si="65"/>
        <v>517646.75315686525</v>
      </c>
      <c r="AL354" s="13">
        <f t="shared" si="66"/>
        <v>0</v>
      </c>
      <c r="AM354" s="13">
        <f t="shared" si="67"/>
        <v>0</v>
      </c>
      <c r="AN354" s="13">
        <f t="shared" si="68"/>
        <v>518233.94781632768</v>
      </c>
      <c r="AO354" s="13">
        <f t="shared" si="69"/>
        <v>0</v>
      </c>
      <c r="AP354" s="13">
        <f t="shared" si="70"/>
        <v>0</v>
      </c>
      <c r="AQ354" s="13">
        <f t="shared" si="71"/>
        <v>518187.23457965441</v>
      </c>
      <c r="AR354" s="13">
        <f t="shared" si="72"/>
        <v>0</v>
      </c>
      <c r="AS354" s="13">
        <f t="shared" si="73"/>
        <v>0</v>
      </c>
      <c r="AT354" s="13">
        <f t="shared" si="74"/>
        <v>521000.90054140892</v>
      </c>
    </row>
    <row r="355" spans="1:46" x14ac:dyDescent="0.3">
      <c r="A355" s="7" t="s">
        <v>281</v>
      </c>
      <c r="B355" s="7" t="s">
        <v>659</v>
      </c>
      <c r="C355" s="7">
        <v>1312</v>
      </c>
      <c r="D355" s="6" t="s">
        <v>8</v>
      </c>
      <c r="E355" s="7">
        <v>905</v>
      </c>
      <c r="F355" s="7" t="s">
        <v>737</v>
      </c>
      <c r="G355" s="7" t="s">
        <v>657</v>
      </c>
      <c r="H355" s="8" t="s">
        <v>636</v>
      </c>
      <c r="I355" s="15">
        <v>1000000</v>
      </c>
      <c r="J355" s="15">
        <v>0</v>
      </c>
      <c r="K355" s="15">
        <v>0</v>
      </c>
      <c r="L355" s="15">
        <v>1000000</v>
      </c>
      <c r="M355" s="15">
        <v>0</v>
      </c>
      <c r="N355" s="15">
        <v>0</v>
      </c>
      <c r="O355" s="15">
        <v>1000000</v>
      </c>
      <c r="P355" s="15">
        <v>0</v>
      </c>
      <c r="Q355" s="15">
        <v>0</v>
      </c>
      <c r="R355" s="15">
        <v>1000000</v>
      </c>
      <c r="S355" s="15">
        <v>0</v>
      </c>
      <c r="T355" s="15">
        <v>0</v>
      </c>
      <c r="U355" s="17"/>
      <c r="V355" s="18">
        <v>0.5212441256771666</v>
      </c>
      <c r="W355" s="18">
        <v>0.5176900409573556</v>
      </c>
      <c r="X355" s="18">
        <v>0.51764675315686526</v>
      </c>
      <c r="Y355" s="18">
        <v>0.51973358828960381</v>
      </c>
      <c r="Z355" s="18">
        <v>0.51938229086986376</v>
      </c>
      <c r="AA355" s="18">
        <v>0.5182339478163277</v>
      </c>
      <c r="AB355" s="18">
        <v>0.5182339478163277</v>
      </c>
      <c r="AC355" s="18">
        <v>0.5182339478163277</v>
      </c>
      <c r="AD355" s="18">
        <v>0.51818723457965443</v>
      </c>
      <c r="AE355" s="18">
        <v>0.5179007579120849</v>
      </c>
      <c r="AF355" s="18">
        <v>0.5179007579120849</v>
      </c>
      <c r="AG355" s="18">
        <v>0.52100090054140891</v>
      </c>
      <c r="AH355" s="17"/>
      <c r="AI355" s="13">
        <f t="shared" si="63"/>
        <v>521244.12567716662</v>
      </c>
      <c r="AJ355" s="13">
        <f t="shared" si="64"/>
        <v>0</v>
      </c>
      <c r="AK355" s="13">
        <f t="shared" si="65"/>
        <v>0</v>
      </c>
      <c r="AL355" s="13">
        <f t="shared" si="66"/>
        <v>519733.58828960382</v>
      </c>
      <c r="AM355" s="13">
        <f t="shared" si="67"/>
        <v>0</v>
      </c>
      <c r="AN355" s="13">
        <f t="shared" si="68"/>
        <v>0</v>
      </c>
      <c r="AO355" s="13">
        <f t="shared" si="69"/>
        <v>518233.94781632768</v>
      </c>
      <c r="AP355" s="13">
        <f t="shared" si="70"/>
        <v>0</v>
      </c>
      <c r="AQ355" s="13">
        <f t="shared" si="71"/>
        <v>0</v>
      </c>
      <c r="AR355" s="13">
        <f t="shared" si="72"/>
        <v>517900.75791208493</v>
      </c>
      <c r="AS355" s="13">
        <f t="shared" si="73"/>
        <v>0</v>
      </c>
      <c r="AT355" s="13">
        <f t="shared" si="74"/>
        <v>0</v>
      </c>
    </row>
    <row r="356" spans="1:46" x14ac:dyDescent="0.3">
      <c r="A356" s="7" t="s">
        <v>281</v>
      </c>
      <c r="B356" s="7" t="s">
        <v>659</v>
      </c>
      <c r="C356" s="7">
        <v>1312</v>
      </c>
      <c r="D356" s="6" t="s">
        <v>8</v>
      </c>
      <c r="E356" s="7">
        <v>905</v>
      </c>
      <c r="F356" s="7" t="s">
        <v>738</v>
      </c>
      <c r="G356" s="7" t="s">
        <v>657</v>
      </c>
      <c r="H356" s="8" t="s">
        <v>637</v>
      </c>
      <c r="I356" s="15">
        <v>0</v>
      </c>
      <c r="J356" s="15">
        <v>1000000</v>
      </c>
      <c r="K356" s="15">
        <v>0</v>
      </c>
      <c r="L356" s="15">
        <v>0</v>
      </c>
      <c r="M356" s="15">
        <v>1000000</v>
      </c>
      <c r="N356" s="15">
        <v>0</v>
      </c>
      <c r="O356" s="15">
        <v>0</v>
      </c>
      <c r="P356" s="15">
        <v>1000000</v>
      </c>
      <c r="Q356" s="15">
        <v>0</v>
      </c>
      <c r="R356" s="15">
        <v>0</v>
      </c>
      <c r="S356" s="15">
        <v>1000000</v>
      </c>
      <c r="T356" s="15">
        <v>0</v>
      </c>
      <c r="U356" s="17"/>
      <c r="V356" s="18">
        <v>0.5212441256771666</v>
      </c>
      <c r="W356" s="18">
        <v>0.5176900409573556</v>
      </c>
      <c r="X356" s="18">
        <v>0.51764675315686526</v>
      </c>
      <c r="Y356" s="18">
        <v>0.51973358828960381</v>
      </c>
      <c r="Z356" s="18">
        <v>0.51938229086986376</v>
      </c>
      <c r="AA356" s="18">
        <v>0.5182339478163277</v>
      </c>
      <c r="AB356" s="18">
        <v>0.5182339478163277</v>
      </c>
      <c r="AC356" s="18">
        <v>0.5182339478163277</v>
      </c>
      <c r="AD356" s="18">
        <v>0.51818723457965443</v>
      </c>
      <c r="AE356" s="18">
        <v>0.5179007579120849</v>
      </c>
      <c r="AF356" s="18">
        <v>0.5179007579120849</v>
      </c>
      <c r="AG356" s="18">
        <v>0.52100090054140891</v>
      </c>
      <c r="AH356" s="17"/>
      <c r="AI356" s="13">
        <f t="shared" si="63"/>
        <v>0</v>
      </c>
      <c r="AJ356" s="13">
        <f t="shared" si="64"/>
        <v>517690.04095735558</v>
      </c>
      <c r="AK356" s="13">
        <f t="shared" si="65"/>
        <v>0</v>
      </c>
      <c r="AL356" s="13">
        <f t="shared" si="66"/>
        <v>0</v>
      </c>
      <c r="AM356" s="13">
        <f t="shared" si="67"/>
        <v>519382.29086986376</v>
      </c>
      <c r="AN356" s="13">
        <f t="shared" si="68"/>
        <v>0</v>
      </c>
      <c r="AO356" s="13">
        <f t="shared" si="69"/>
        <v>0</v>
      </c>
      <c r="AP356" s="13">
        <f t="shared" si="70"/>
        <v>518233.94781632768</v>
      </c>
      <c r="AQ356" s="13">
        <f t="shared" si="71"/>
        <v>0</v>
      </c>
      <c r="AR356" s="13">
        <f t="shared" si="72"/>
        <v>0</v>
      </c>
      <c r="AS356" s="13">
        <f t="shared" si="73"/>
        <v>517900.75791208493</v>
      </c>
      <c r="AT356" s="13">
        <f t="shared" si="74"/>
        <v>0</v>
      </c>
    </row>
    <row r="357" spans="1:46" x14ac:dyDescent="0.3">
      <c r="A357" s="7" t="s">
        <v>281</v>
      </c>
      <c r="B357" s="7" t="s">
        <v>659</v>
      </c>
      <c r="C357" s="7">
        <v>1312</v>
      </c>
      <c r="D357" s="6" t="s">
        <v>8</v>
      </c>
      <c r="E357" s="7">
        <v>905</v>
      </c>
      <c r="F357" s="7" t="s">
        <v>739</v>
      </c>
      <c r="G357" s="7" t="s">
        <v>657</v>
      </c>
      <c r="H357" s="8" t="s">
        <v>638</v>
      </c>
      <c r="I357" s="15">
        <v>0</v>
      </c>
      <c r="J357" s="15">
        <v>0</v>
      </c>
      <c r="K357" s="15">
        <v>1000000</v>
      </c>
      <c r="L357" s="15">
        <v>0</v>
      </c>
      <c r="M357" s="15">
        <v>0</v>
      </c>
      <c r="N357" s="15">
        <v>1000000</v>
      </c>
      <c r="O357" s="15">
        <v>0</v>
      </c>
      <c r="P357" s="15">
        <v>0</v>
      </c>
      <c r="Q357" s="15">
        <v>1000000</v>
      </c>
      <c r="R357" s="15">
        <v>0</v>
      </c>
      <c r="S357" s="15">
        <v>0</v>
      </c>
      <c r="T357" s="15">
        <v>1000000</v>
      </c>
      <c r="U357" s="17"/>
      <c r="V357" s="18">
        <v>0.5212441256771666</v>
      </c>
      <c r="W357" s="18">
        <v>0.5176900409573556</v>
      </c>
      <c r="X357" s="18">
        <v>0.51764675315686526</v>
      </c>
      <c r="Y357" s="18">
        <v>0.51973358828960381</v>
      </c>
      <c r="Z357" s="18">
        <v>0.51938229086986376</v>
      </c>
      <c r="AA357" s="18">
        <v>0.5182339478163277</v>
      </c>
      <c r="AB357" s="18">
        <v>0.5182339478163277</v>
      </c>
      <c r="AC357" s="18">
        <v>0.5182339478163277</v>
      </c>
      <c r="AD357" s="18">
        <v>0.51818723457965443</v>
      </c>
      <c r="AE357" s="18">
        <v>0.5179007579120849</v>
      </c>
      <c r="AF357" s="18">
        <v>0.5179007579120849</v>
      </c>
      <c r="AG357" s="18">
        <v>0.52100090054140891</v>
      </c>
      <c r="AH357" s="17"/>
      <c r="AI357" s="13">
        <f t="shared" si="63"/>
        <v>0</v>
      </c>
      <c r="AJ357" s="13">
        <f t="shared" si="64"/>
        <v>0</v>
      </c>
      <c r="AK357" s="13">
        <f t="shared" si="65"/>
        <v>517646.75315686525</v>
      </c>
      <c r="AL357" s="13">
        <f t="shared" si="66"/>
        <v>0</v>
      </c>
      <c r="AM357" s="13">
        <f t="shared" si="67"/>
        <v>0</v>
      </c>
      <c r="AN357" s="13">
        <f t="shared" si="68"/>
        <v>518233.94781632768</v>
      </c>
      <c r="AO357" s="13">
        <f t="shared" si="69"/>
        <v>0</v>
      </c>
      <c r="AP357" s="13">
        <f t="shared" si="70"/>
        <v>0</v>
      </c>
      <c r="AQ357" s="13">
        <f t="shared" si="71"/>
        <v>518187.23457965441</v>
      </c>
      <c r="AR357" s="13">
        <f t="shared" si="72"/>
        <v>0</v>
      </c>
      <c r="AS357" s="13">
        <f t="shared" si="73"/>
        <v>0</v>
      </c>
      <c r="AT357" s="13">
        <f t="shared" si="74"/>
        <v>521000.90054140892</v>
      </c>
    </row>
    <row r="358" spans="1:46" x14ac:dyDescent="0.3">
      <c r="A358" s="7" t="s">
        <v>281</v>
      </c>
      <c r="B358" s="7" t="s">
        <v>659</v>
      </c>
      <c r="C358" s="7">
        <v>1312</v>
      </c>
      <c r="D358" s="6" t="s">
        <v>8</v>
      </c>
      <c r="E358" s="7">
        <v>905</v>
      </c>
      <c r="F358" s="7" t="s">
        <v>740</v>
      </c>
      <c r="G358" s="7" t="s">
        <v>657</v>
      </c>
      <c r="H358" s="8" t="s">
        <v>639</v>
      </c>
      <c r="I358" s="15">
        <v>1000000</v>
      </c>
      <c r="J358" s="15">
        <v>0</v>
      </c>
      <c r="K358" s="15">
        <v>0</v>
      </c>
      <c r="L358" s="15">
        <v>1000000</v>
      </c>
      <c r="M358" s="15">
        <v>0</v>
      </c>
      <c r="N358" s="15">
        <v>0</v>
      </c>
      <c r="O358" s="15">
        <v>1000000</v>
      </c>
      <c r="P358" s="15">
        <v>0</v>
      </c>
      <c r="Q358" s="15">
        <v>0</v>
      </c>
      <c r="R358" s="15">
        <v>1000000</v>
      </c>
      <c r="S358" s="15">
        <v>0</v>
      </c>
      <c r="T358" s="15">
        <v>0</v>
      </c>
      <c r="U358" s="17"/>
      <c r="V358" s="18">
        <v>0.5212441256771666</v>
      </c>
      <c r="W358" s="18">
        <v>0.5176900409573556</v>
      </c>
      <c r="X358" s="18">
        <v>0.51764675315686526</v>
      </c>
      <c r="Y358" s="18">
        <v>0.51973358828960381</v>
      </c>
      <c r="Z358" s="18">
        <v>0.51938229086986376</v>
      </c>
      <c r="AA358" s="18">
        <v>0.5182339478163277</v>
      </c>
      <c r="AB358" s="18">
        <v>0.5182339478163277</v>
      </c>
      <c r="AC358" s="18">
        <v>0.5182339478163277</v>
      </c>
      <c r="AD358" s="18">
        <v>0.51818723457965443</v>
      </c>
      <c r="AE358" s="18">
        <v>0.5179007579120849</v>
      </c>
      <c r="AF358" s="18">
        <v>0.5179007579120849</v>
      </c>
      <c r="AG358" s="18">
        <v>0.52100090054140891</v>
      </c>
      <c r="AH358" s="17"/>
      <c r="AI358" s="13">
        <f t="shared" si="63"/>
        <v>521244.12567716662</v>
      </c>
      <c r="AJ358" s="13">
        <f t="shared" si="64"/>
        <v>0</v>
      </c>
      <c r="AK358" s="13">
        <f t="shared" si="65"/>
        <v>0</v>
      </c>
      <c r="AL358" s="13">
        <f t="shared" si="66"/>
        <v>519733.58828960382</v>
      </c>
      <c r="AM358" s="13">
        <f t="shared" si="67"/>
        <v>0</v>
      </c>
      <c r="AN358" s="13">
        <f t="shared" si="68"/>
        <v>0</v>
      </c>
      <c r="AO358" s="13">
        <f t="shared" si="69"/>
        <v>518233.94781632768</v>
      </c>
      <c r="AP358" s="13">
        <f t="shared" si="70"/>
        <v>0</v>
      </c>
      <c r="AQ358" s="13">
        <f t="shared" si="71"/>
        <v>0</v>
      </c>
      <c r="AR358" s="13">
        <f t="shared" si="72"/>
        <v>517900.75791208493</v>
      </c>
      <c r="AS358" s="13">
        <f t="shared" si="73"/>
        <v>0</v>
      </c>
      <c r="AT358" s="13">
        <f t="shared" si="74"/>
        <v>0</v>
      </c>
    </row>
    <row r="359" spans="1:46" x14ac:dyDescent="0.3">
      <c r="A359" s="7" t="s">
        <v>281</v>
      </c>
      <c r="B359" s="7" t="s">
        <v>659</v>
      </c>
      <c r="C359" s="7">
        <v>1312</v>
      </c>
      <c r="D359" s="6" t="s">
        <v>8</v>
      </c>
      <c r="E359" s="7">
        <v>905</v>
      </c>
      <c r="F359" s="7" t="s">
        <v>741</v>
      </c>
      <c r="G359" s="7" t="s">
        <v>657</v>
      </c>
      <c r="H359" s="8" t="s">
        <v>640</v>
      </c>
      <c r="I359" s="15">
        <v>0</v>
      </c>
      <c r="J359" s="15">
        <v>1000000</v>
      </c>
      <c r="K359" s="15">
        <v>0</v>
      </c>
      <c r="L359" s="15">
        <v>0</v>
      </c>
      <c r="M359" s="15">
        <v>1000000</v>
      </c>
      <c r="N359" s="15">
        <v>0</v>
      </c>
      <c r="O359" s="15">
        <v>0</v>
      </c>
      <c r="P359" s="15">
        <v>1000000</v>
      </c>
      <c r="Q359" s="15">
        <v>0</v>
      </c>
      <c r="R359" s="15">
        <v>0</v>
      </c>
      <c r="S359" s="15">
        <v>1000000</v>
      </c>
      <c r="T359" s="15">
        <v>0</v>
      </c>
      <c r="U359" s="17"/>
      <c r="V359" s="18">
        <v>0.5212441256771666</v>
      </c>
      <c r="W359" s="18">
        <v>0.5176900409573556</v>
      </c>
      <c r="X359" s="18">
        <v>0.51764675315686526</v>
      </c>
      <c r="Y359" s="18">
        <v>0.51973358828960381</v>
      </c>
      <c r="Z359" s="18">
        <v>0.51938229086986376</v>
      </c>
      <c r="AA359" s="18">
        <v>0.5182339478163277</v>
      </c>
      <c r="AB359" s="18">
        <v>0.5182339478163277</v>
      </c>
      <c r="AC359" s="18">
        <v>0.5182339478163277</v>
      </c>
      <c r="AD359" s="18">
        <v>0.51818723457965443</v>
      </c>
      <c r="AE359" s="18">
        <v>0.5179007579120849</v>
      </c>
      <c r="AF359" s="18">
        <v>0.5179007579120849</v>
      </c>
      <c r="AG359" s="18">
        <v>0.52100090054140891</v>
      </c>
      <c r="AH359" s="17"/>
      <c r="AI359" s="13">
        <f t="shared" si="63"/>
        <v>0</v>
      </c>
      <c r="AJ359" s="13">
        <f t="shared" si="64"/>
        <v>517690.04095735558</v>
      </c>
      <c r="AK359" s="13">
        <f t="shared" si="65"/>
        <v>0</v>
      </c>
      <c r="AL359" s="13">
        <f t="shared" si="66"/>
        <v>0</v>
      </c>
      <c r="AM359" s="13">
        <f t="shared" si="67"/>
        <v>519382.29086986376</v>
      </c>
      <c r="AN359" s="13">
        <f t="shared" si="68"/>
        <v>0</v>
      </c>
      <c r="AO359" s="13">
        <f t="shared" si="69"/>
        <v>0</v>
      </c>
      <c r="AP359" s="13">
        <f t="shared" si="70"/>
        <v>518233.94781632768</v>
      </c>
      <c r="AQ359" s="13">
        <f t="shared" si="71"/>
        <v>0</v>
      </c>
      <c r="AR359" s="13">
        <f t="shared" si="72"/>
        <v>0</v>
      </c>
      <c r="AS359" s="13">
        <f t="shared" si="73"/>
        <v>517900.75791208493</v>
      </c>
      <c r="AT359" s="13">
        <f t="shared" si="74"/>
        <v>0</v>
      </c>
    </row>
    <row r="360" spans="1:46" x14ac:dyDescent="0.3">
      <c r="A360" s="7" t="s">
        <v>281</v>
      </c>
      <c r="B360" s="7" t="s">
        <v>659</v>
      </c>
      <c r="C360" s="7">
        <v>1312</v>
      </c>
      <c r="D360" s="6" t="s">
        <v>8</v>
      </c>
      <c r="E360" s="7">
        <v>905</v>
      </c>
      <c r="F360" s="7" t="s">
        <v>742</v>
      </c>
      <c r="G360" s="7" t="s">
        <v>657</v>
      </c>
      <c r="H360" s="8" t="s">
        <v>641</v>
      </c>
      <c r="I360" s="15">
        <v>0</v>
      </c>
      <c r="J360" s="15">
        <v>0</v>
      </c>
      <c r="K360" s="15">
        <v>1000000</v>
      </c>
      <c r="L360" s="15">
        <v>0</v>
      </c>
      <c r="M360" s="15">
        <v>0</v>
      </c>
      <c r="N360" s="15">
        <v>1000000</v>
      </c>
      <c r="O360" s="15">
        <v>0</v>
      </c>
      <c r="P360" s="15">
        <v>0</v>
      </c>
      <c r="Q360" s="15">
        <v>1000000</v>
      </c>
      <c r="R360" s="15">
        <v>0</v>
      </c>
      <c r="S360" s="15">
        <v>0</v>
      </c>
      <c r="T360" s="15">
        <v>1000000</v>
      </c>
      <c r="U360" s="17"/>
      <c r="V360" s="18">
        <v>0.5212441256771666</v>
      </c>
      <c r="W360" s="18">
        <v>0.5176900409573556</v>
      </c>
      <c r="X360" s="18">
        <v>0.51764675315686526</v>
      </c>
      <c r="Y360" s="18">
        <v>0.51973358828960381</v>
      </c>
      <c r="Z360" s="18">
        <v>0.51938229086986376</v>
      </c>
      <c r="AA360" s="18">
        <v>0.5182339478163277</v>
      </c>
      <c r="AB360" s="18">
        <v>0.5182339478163277</v>
      </c>
      <c r="AC360" s="18">
        <v>0.5182339478163277</v>
      </c>
      <c r="AD360" s="18">
        <v>0.51818723457965443</v>
      </c>
      <c r="AE360" s="18">
        <v>0.5179007579120849</v>
      </c>
      <c r="AF360" s="18">
        <v>0.5179007579120849</v>
      </c>
      <c r="AG360" s="18">
        <v>0.52100090054140891</v>
      </c>
      <c r="AH360" s="17"/>
      <c r="AI360" s="13">
        <f t="shared" si="63"/>
        <v>0</v>
      </c>
      <c r="AJ360" s="13">
        <f t="shared" si="64"/>
        <v>0</v>
      </c>
      <c r="AK360" s="13">
        <f t="shared" si="65"/>
        <v>517646.75315686525</v>
      </c>
      <c r="AL360" s="13">
        <f t="shared" si="66"/>
        <v>0</v>
      </c>
      <c r="AM360" s="13">
        <f t="shared" si="67"/>
        <v>0</v>
      </c>
      <c r="AN360" s="13">
        <f t="shared" si="68"/>
        <v>518233.94781632768</v>
      </c>
      <c r="AO360" s="13">
        <f t="shared" si="69"/>
        <v>0</v>
      </c>
      <c r="AP360" s="13">
        <f t="shared" si="70"/>
        <v>0</v>
      </c>
      <c r="AQ360" s="13">
        <f t="shared" si="71"/>
        <v>518187.23457965441</v>
      </c>
      <c r="AR360" s="13">
        <f t="shared" si="72"/>
        <v>0</v>
      </c>
      <c r="AS360" s="13">
        <f t="shared" si="73"/>
        <v>0</v>
      </c>
      <c r="AT360" s="13">
        <f t="shared" si="74"/>
        <v>521000.90054140892</v>
      </c>
    </row>
    <row r="361" spans="1:46" x14ac:dyDescent="0.3">
      <c r="A361" s="7" t="s">
        <v>281</v>
      </c>
      <c r="B361" s="7" t="s">
        <v>659</v>
      </c>
      <c r="C361" s="7">
        <v>1312</v>
      </c>
      <c r="D361" s="6" t="s">
        <v>8</v>
      </c>
      <c r="E361" s="7">
        <v>905</v>
      </c>
      <c r="F361" s="7" t="s">
        <v>743</v>
      </c>
      <c r="G361" s="7" t="s">
        <v>657</v>
      </c>
      <c r="H361" s="8" t="s">
        <v>642</v>
      </c>
      <c r="I361" s="15">
        <v>0</v>
      </c>
      <c r="J361" s="15">
        <v>1000000</v>
      </c>
      <c r="K361" s="15">
        <v>0</v>
      </c>
      <c r="L361" s="15">
        <v>0</v>
      </c>
      <c r="M361" s="15">
        <v>1000000</v>
      </c>
      <c r="N361" s="15">
        <v>0</v>
      </c>
      <c r="O361" s="15">
        <v>0</v>
      </c>
      <c r="P361" s="15">
        <v>1000000</v>
      </c>
      <c r="Q361" s="15">
        <v>0</v>
      </c>
      <c r="R361" s="15">
        <v>0</v>
      </c>
      <c r="S361" s="15">
        <v>1000000</v>
      </c>
      <c r="T361" s="15">
        <v>0</v>
      </c>
      <c r="U361" s="17"/>
      <c r="V361" s="18">
        <v>0.5212441256771666</v>
      </c>
      <c r="W361" s="18">
        <v>0.5176900409573556</v>
      </c>
      <c r="X361" s="18">
        <v>0.51764675315686526</v>
      </c>
      <c r="Y361" s="18">
        <v>0.51973358828960381</v>
      </c>
      <c r="Z361" s="18">
        <v>0.51938229086986376</v>
      </c>
      <c r="AA361" s="18">
        <v>0.5182339478163277</v>
      </c>
      <c r="AB361" s="18">
        <v>0.5182339478163277</v>
      </c>
      <c r="AC361" s="18">
        <v>0.5182339478163277</v>
      </c>
      <c r="AD361" s="18">
        <v>0.51818723457965443</v>
      </c>
      <c r="AE361" s="18">
        <v>0.5179007579120849</v>
      </c>
      <c r="AF361" s="18">
        <v>0.5179007579120849</v>
      </c>
      <c r="AG361" s="18">
        <v>0.52100090054140891</v>
      </c>
      <c r="AH361" s="17"/>
      <c r="AI361" s="13">
        <f t="shared" si="63"/>
        <v>0</v>
      </c>
      <c r="AJ361" s="13">
        <f t="shared" si="64"/>
        <v>517690.04095735558</v>
      </c>
      <c r="AK361" s="13">
        <f t="shared" si="65"/>
        <v>0</v>
      </c>
      <c r="AL361" s="13">
        <f t="shared" si="66"/>
        <v>0</v>
      </c>
      <c r="AM361" s="13">
        <f t="shared" si="67"/>
        <v>519382.29086986376</v>
      </c>
      <c r="AN361" s="13">
        <f t="shared" si="68"/>
        <v>0</v>
      </c>
      <c r="AO361" s="13">
        <f t="shared" si="69"/>
        <v>0</v>
      </c>
      <c r="AP361" s="13">
        <f t="shared" si="70"/>
        <v>518233.94781632768</v>
      </c>
      <c r="AQ361" s="13">
        <f t="shared" si="71"/>
        <v>0</v>
      </c>
      <c r="AR361" s="13">
        <f t="shared" si="72"/>
        <v>0</v>
      </c>
      <c r="AS361" s="13">
        <f t="shared" si="73"/>
        <v>517900.75791208493</v>
      </c>
      <c r="AT361" s="13">
        <f t="shared" si="74"/>
        <v>0</v>
      </c>
    </row>
    <row r="362" spans="1:46" x14ac:dyDescent="0.3">
      <c r="A362" s="7" t="s">
        <v>281</v>
      </c>
      <c r="B362" s="7" t="s">
        <v>659</v>
      </c>
      <c r="C362" s="7">
        <v>1312</v>
      </c>
      <c r="D362" s="6" t="s">
        <v>8</v>
      </c>
      <c r="E362" s="7">
        <v>923</v>
      </c>
      <c r="F362" s="7" t="s">
        <v>744</v>
      </c>
      <c r="G362" s="7" t="s">
        <v>657</v>
      </c>
      <c r="H362" s="8" t="s">
        <v>643</v>
      </c>
      <c r="I362" s="15">
        <v>0</v>
      </c>
      <c r="J362" s="15">
        <v>0</v>
      </c>
      <c r="K362" s="15">
        <v>1000000</v>
      </c>
      <c r="L362" s="15">
        <v>0</v>
      </c>
      <c r="M362" s="15">
        <v>0</v>
      </c>
      <c r="N362" s="15">
        <v>1000000</v>
      </c>
      <c r="O362" s="15">
        <v>0</v>
      </c>
      <c r="P362" s="15">
        <v>0</v>
      </c>
      <c r="Q362" s="15">
        <v>1000000</v>
      </c>
      <c r="R362" s="15">
        <v>0</v>
      </c>
      <c r="S362" s="15">
        <v>0</v>
      </c>
      <c r="T362" s="15">
        <v>1000000</v>
      </c>
      <c r="U362" s="17"/>
      <c r="V362" s="18">
        <v>0.5212441256771666</v>
      </c>
      <c r="W362" s="18">
        <v>0.5176900409573556</v>
      </c>
      <c r="X362" s="18">
        <v>0.51764675315686526</v>
      </c>
      <c r="Y362" s="18">
        <v>0.51973358828960381</v>
      </c>
      <c r="Z362" s="18">
        <v>0.51938229086986376</v>
      </c>
      <c r="AA362" s="18">
        <v>0.5182339478163277</v>
      </c>
      <c r="AB362" s="18">
        <v>0.5182339478163277</v>
      </c>
      <c r="AC362" s="18">
        <v>0.5182339478163277</v>
      </c>
      <c r="AD362" s="18">
        <v>0.51818723457965443</v>
      </c>
      <c r="AE362" s="18">
        <v>0.5179007579120849</v>
      </c>
      <c r="AF362" s="18">
        <v>0.5179007579120849</v>
      </c>
      <c r="AG362" s="18">
        <v>0.52100090054140891</v>
      </c>
      <c r="AH362" s="17"/>
      <c r="AI362" s="13">
        <f t="shared" si="63"/>
        <v>0</v>
      </c>
      <c r="AJ362" s="13">
        <f t="shared" si="64"/>
        <v>0</v>
      </c>
      <c r="AK362" s="13">
        <f t="shared" si="65"/>
        <v>517646.75315686525</v>
      </c>
      <c r="AL362" s="13">
        <f t="shared" si="66"/>
        <v>0</v>
      </c>
      <c r="AM362" s="13">
        <f t="shared" si="67"/>
        <v>0</v>
      </c>
      <c r="AN362" s="13">
        <f t="shared" si="68"/>
        <v>518233.94781632768</v>
      </c>
      <c r="AO362" s="13">
        <f t="shared" si="69"/>
        <v>0</v>
      </c>
      <c r="AP362" s="13">
        <f t="shared" si="70"/>
        <v>0</v>
      </c>
      <c r="AQ362" s="13">
        <f t="shared" si="71"/>
        <v>518187.23457965441</v>
      </c>
      <c r="AR362" s="13">
        <f t="shared" si="72"/>
        <v>0</v>
      </c>
      <c r="AS362" s="13">
        <f t="shared" si="73"/>
        <v>0</v>
      </c>
      <c r="AT362" s="13">
        <f t="shared" si="74"/>
        <v>521000.90054140892</v>
      </c>
    </row>
    <row r="363" spans="1:46" x14ac:dyDescent="0.3">
      <c r="A363" s="7" t="s">
        <v>281</v>
      </c>
      <c r="B363" s="7" t="s">
        <v>659</v>
      </c>
      <c r="C363" s="7">
        <v>1312</v>
      </c>
      <c r="D363" s="6" t="s">
        <v>8</v>
      </c>
      <c r="E363" s="7">
        <v>905</v>
      </c>
      <c r="F363" s="7" t="s">
        <v>745</v>
      </c>
      <c r="G363" s="7" t="s">
        <v>657</v>
      </c>
      <c r="H363" s="8" t="s">
        <v>644</v>
      </c>
      <c r="I363" s="15">
        <v>1000000</v>
      </c>
      <c r="J363" s="15">
        <v>0</v>
      </c>
      <c r="K363" s="15">
        <v>0</v>
      </c>
      <c r="L363" s="15">
        <v>1000000</v>
      </c>
      <c r="M363" s="15">
        <v>0</v>
      </c>
      <c r="N363" s="15">
        <v>0</v>
      </c>
      <c r="O363" s="15">
        <v>1000000</v>
      </c>
      <c r="P363" s="15">
        <v>0</v>
      </c>
      <c r="Q363" s="15">
        <v>0</v>
      </c>
      <c r="R363" s="15">
        <v>1000000</v>
      </c>
      <c r="S363" s="15">
        <v>0</v>
      </c>
      <c r="T363" s="15">
        <v>0</v>
      </c>
      <c r="U363" s="17"/>
      <c r="V363" s="18">
        <v>0.5212441256771666</v>
      </c>
      <c r="W363" s="18">
        <v>0.5176900409573556</v>
      </c>
      <c r="X363" s="18">
        <v>0.51764675315686526</v>
      </c>
      <c r="Y363" s="18">
        <v>0.51973358828960381</v>
      </c>
      <c r="Z363" s="18">
        <v>0.51938229086986376</v>
      </c>
      <c r="AA363" s="18">
        <v>0.5182339478163277</v>
      </c>
      <c r="AB363" s="18">
        <v>0.5182339478163277</v>
      </c>
      <c r="AC363" s="18">
        <v>0.5182339478163277</v>
      </c>
      <c r="AD363" s="18">
        <v>0.51818723457965443</v>
      </c>
      <c r="AE363" s="18">
        <v>0.5179007579120849</v>
      </c>
      <c r="AF363" s="18">
        <v>0.5179007579120849</v>
      </c>
      <c r="AG363" s="18">
        <v>0.52100090054140891</v>
      </c>
      <c r="AH363" s="17"/>
      <c r="AI363" s="13">
        <f t="shared" si="63"/>
        <v>521244.12567716662</v>
      </c>
      <c r="AJ363" s="13">
        <f t="shared" si="64"/>
        <v>0</v>
      </c>
      <c r="AK363" s="13">
        <f t="shared" si="65"/>
        <v>0</v>
      </c>
      <c r="AL363" s="13">
        <f t="shared" si="66"/>
        <v>519733.58828960382</v>
      </c>
      <c r="AM363" s="13">
        <f t="shared" si="67"/>
        <v>0</v>
      </c>
      <c r="AN363" s="13">
        <f t="shared" si="68"/>
        <v>0</v>
      </c>
      <c r="AO363" s="13">
        <f t="shared" si="69"/>
        <v>518233.94781632768</v>
      </c>
      <c r="AP363" s="13">
        <f t="shared" si="70"/>
        <v>0</v>
      </c>
      <c r="AQ363" s="13">
        <f t="shared" si="71"/>
        <v>0</v>
      </c>
      <c r="AR363" s="13">
        <f t="shared" si="72"/>
        <v>517900.75791208493</v>
      </c>
      <c r="AS363" s="13">
        <f t="shared" si="73"/>
        <v>0</v>
      </c>
      <c r="AT363" s="13">
        <f t="shared" si="74"/>
        <v>0</v>
      </c>
    </row>
    <row r="364" spans="1:46" x14ac:dyDescent="0.3">
      <c r="A364" s="7" t="s">
        <v>281</v>
      </c>
      <c r="B364" s="7" t="s">
        <v>659</v>
      </c>
      <c r="C364" s="7">
        <v>1312</v>
      </c>
      <c r="D364" s="6" t="s">
        <v>8</v>
      </c>
      <c r="E364" s="7">
        <v>999</v>
      </c>
      <c r="F364" s="7" t="s">
        <v>253</v>
      </c>
      <c r="G364" s="7" t="s">
        <v>657</v>
      </c>
      <c r="H364" s="8" t="s">
        <v>291</v>
      </c>
      <c r="I364" s="15">
        <v>1000000</v>
      </c>
      <c r="J364" s="15">
        <v>4000000</v>
      </c>
      <c r="K364" s="15">
        <v>5000000</v>
      </c>
      <c r="L364" s="15">
        <v>5000000</v>
      </c>
      <c r="M364" s="15">
        <v>10000000</v>
      </c>
      <c r="N364" s="15">
        <v>9000000</v>
      </c>
      <c r="O364" s="15">
        <v>10000000</v>
      </c>
      <c r="P364" s="15">
        <v>13000000</v>
      </c>
      <c r="Q364" s="15">
        <v>14000000</v>
      </c>
      <c r="R364" s="15">
        <v>19000000</v>
      </c>
      <c r="S364" s="15">
        <v>22000000</v>
      </c>
      <c r="T364" s="15">
        <v>25000000</v>
      </c>
      <c r="U364" s="17"/>
      <c r="V364" s="18">
        <v>0.5212441256771666</v>
      </c>
      <c r="W364" s="18">
        <v>0.5176900409573556</v>
      </c>
      <c r="X364" s="18">
        <v>0.51764675315686526</v>
      </c>
      <c r="Y364" s="18">
        <v>0.51973358828960381</v>
      </c>
      <c r="Z364" s="18">
        <v>0.51938229086986376</v>
      </c>
      <c r="AA364" s="18">
        <v>0.5182339478163277</v>
      </c>
      <c r="AB364" s="18">
        <v>0.5182339478163277</v>
      </c>
      <c r="AC364" s="18">
        <v>0.5182339478163277</v>
      </c>
      <c r="AD364" s="18">
        <v>0.51818723457965443</v>
      </c>
      <c r="AE364" s="18">
        <v>0.5179007579120849</v>
      </c>
      <c r="AF364" s="18">
        <v>0.5179007579120849</v>
      </c>
      <c r="AG364" s="18">
        <v>0.52100090054140891</v>
      </c>
      <c r="AH364" s="17"/>
      <c r="AI364" s="13">
        <f t="shared" si="63"/>
        <v>521244.12567716662</v>
      </c>
      <c r="AJ364" s="13">
        <f t="shared" si="64"/>
        <v>2070760.1638294223</v>
      </c>
      <c r="AK364" s="13">
        <f t="shared" si="65"/>
        <v>2588233.7657843265</v>
      </c>
      <c r="AL364" s="13">
        <f t="shared" si="66"/>
        <v>2598667.9414480189</v>
      </c>
      <c r="AM364" s="13">
        <f t="shared" si="67"/>
        <v>5193822.908698638</v>
      </c>
      <c r="AN364" s="13">
        <f t="shared" si="68"/>
        <v>4664105.5303469496</v>
      </c>
      <c r="AO364" s="13">
        <f t="shared" si="69"/>
        <v>5182339.4781632768</v>
      </c>
      <c r="AP364" s="13">
        <f t="shared" si="70"/>
        <v>6737041.3216122603</v>
      </c>
      <c r="AQ364" s="13">
        <f t="shared" si="71"/>
        <v>7254621.2841151617</v>
      </c>
      <c r="AR364" s="13">
        <f t="shared" si="72"/>
        <v>9840114.4003296122</v>
      </c>
      <c r="AS364" s="13">
        <f t="shared" si="73"/>
        <v>11393816.674065867</v>
      </c>
      <c r="AT364" s="13">
        <f t="shared" si="74"/>
        <v>13025022.513535222</v>
      </c>
    </row>
    <row r="365" spans="1:46" x14ac:dyDescent="0.3">
      <c r="A365" s="7" t="s">
        <v>281</v>
      </c>
      <c r="B365" s="7" t="s">
        <v>659</v>
      </c>
      <c r="C365" s="7">
        <v>1312</v>
      </c>
      <c r="D365" s="6" t="s">
        <v>8</v>
      </c>
      <c r="E365" s="7">
        <v>905</v>
      </c>
      <c r="F365" s="7" t="s">
        <v>746</v>
      </c>
      <c r="G365" s="7" t="s">
        <v>658</v>
      </c>
      <c r="H365" s="8" t="s">
        <v>645</v>
      </c>
      <c r="I365" s="15">
        <v>0</v>
      </c>
      <c r="J365" s="15">
        <v>0</v>
      </c>
      <c r="K365" s="15">
        <v>1000000</v>
      </c>
      <c r="L365" s="15">
        <v>0</v>
      </c>
      <c r="M365" s="15">
        <v>0</v>
      </c>
      <c r="N365" s="15">
        <v>1000000</v>
      </c>
      <c r="O365" s="15">
        <v>0</v>
      </c>
      <c r="P365" s="15">
        <v>0</v>
      </c>
      <c r="Q365" s="15">
        <v>1000000</v>
      </c>
      <c r="R365" s="15">
        <v>0</v>
      </c>
      <c r="S365" s="15">
        <v>0</v>
      </c>
      <c r="T365" s="15">
        <v>1000000</v>
      </c>
      <c r="U365" s="17"/>
      <c r="V365" s="18">
        <v>0.5212441256771666</v>
      </c>
      <c r="W365" s="18">
        <v>0.5176900409573556</v>
      </c>
      <c r="X365" s="18">
        <v>0.51764675315686526</v>
      </c>
      <c r="Y365" s="18">
        <v>0.51973358828960381</v>
      </c>
      <c r="Z365" s="18">
        <v>0.51938229086986376</v>
      </c>
      <c r="AA365" s="18">
        <v>0.5182339478163277</v>
      </c>
      <c r="AB365" s="18">
        <v>0.5182339478163277</v>
      </c>
      <c r="AC365" s="18">
        <v>0.5182339478163277</v>
      </c>
      <c r="AD365" s="18">
        <v>0.51818723457965443</v>
      </c>
      <c r="AE365" s="18">
        <v>0.5179007579120849</v>
      </c>
      <c r="AF365" s="18">
        <v>0.5179007579120849</v>
      </c>
      <c r="AG365" s="18">
        <v>0.52100090054140891</v>
      </c>
      <c r="AH365" s="17"/>
      <c r="AI365" s="13">
        <f t="shared" si="63"/>
        <v>0</v>
      </c>
      <c r="AJ365" s="13">
        <f t="shared" si="64"/>
        <v>0</v>
      </c>
      <c r="AK365" s="13">
        <f t="shared" si="65"/>
        <v>517646.75315686525</v>
      </c>
      <c r="AL365" s="13">
        <f t="shared" si="66"/>
        <v>0</v>
      </c>
      <c r="AM365" s="13">
        <f t="shared" si="67"/>
        <v>0</v>
      </c>
      <c r="AN365" s="13">
        <f t="shared" si="68"/>
        <v>518233.94781632768</v>
      </c>
      <c r="AO365" s="13">
        <f t="shared" si="69"/>
        <v>0</v>
      </c>
      <c r="AP365" s="13">
        <f t="shared" si="70"/>
        <v>0</v>
      </c>
      <c r="AQ365" s="13">
        <f t="shared" si="71"/>
        <v>518187.23457965441</v>
      </c>
      <c r="AR365" s="13">
        <f t="shared" si="72"/>
        <v>0</v>
      </c>
      <c r="AS365" s="13">
        <f t="shared" si="73"/>
        <v>0</v>
      </c>
      <c r="AT365" s="13">
        <f t="shared" si="74"/>
        <v>521000.90054140892</v>
      </c>
    </row>
    <row r="366" spans="1:46" x14ac:dyDescent="0.3">
      <c r="A366" s="7" t="s">
        <v>281</v>
      </c>
      <c r="B366" s="7" t="s">
        <v>659</v>
      </c>
      <c r="C366" s="7">
        <v>1312</v>
      </c>
      <c r="D366" s="6" t="s">
        <v>8</v>
      </c>
      <c r="E366" s="7">
        <v>905</v>
      </c>
      <c r="F366" s="7" t="s">
        <v>747</v>
      </c>
      <c r="G366" s="7" t="s">
        <v>658</v>
      </c>
      <c r="H366" s="8" t="s">
        <v>646</v>
      </c>
      <c r="I366" s="15">
        <v>0</v>
      </c>
      <c r="J366" s="15">
        <v>1000000</v>
      </c>
      <c r="K366" s="15">
        <v>0</v>
      </c>
      <c r="L366" s="15">
        <v>0</v>
      </c>
      <c r="M366" s="15">
        <v>1000000</v>
      </c>
      <c r="N366" s="15">
        <v>0</v>
      </c>
      <c r="O366" s="15">
        <v>0</v>
      </c>
      <c r="P366" s="15">
        <v>1000000</v>
      </c>
      <c r="Q366" s="15">
        <v>0</v>
      </c>
      <c r="R366" s="15">
        <v>0</v>
      </c>
      <c r="S366" s="15">
        <v>1000000</v>
      </c>
      <c r="T366" s="15">
        <v>100000</v>
      </c>
      <c r="U366" s="17"/>
      <c r="V366" s="18">
        <v>0.5212441256771666</v>
      </c>
      <c r="W366" s="18">
        <v>0.5176900409573556</v>
      </c>
      <c r="X366" s="18">
        <v>0.51764675315686526</v>
      </c>
      <c r="Y366" s="18">
        <v>0.51973358828960381</v>
      </c>
      <c r="Z366" s="18">
        <v>0.51938229086986376</v>
      </c>
      <c r="AA366" s="18">
        <v>0.5182339478163277</v>
      </c>
      <c r="AB366" s="18">
        <v>0.5182339478163277</v>
      </c>
      <c r="AC366" s="18">
        <v>0.5182339478163277</v>
      </c>
      <c r="AD366" s="18">
        <v>0.51818723457965443</v>
      </c>
      <c r="AE366" s="18">
        <v>0.5179007579120849</v>
      </c>
      <c r="AF366" s="18">
        <v>0.5179007579120849</v>
      </c>
      <c r="AG366" s="18">
        <v>0.52100090054140891</v>
      </c>
      <c r="AH366" s="17"/>
      <c r="AI366" s="13">
        <f t="shared" si="63"/>
        <v>0</v>
      </c>
      <c r="AJ366" s="13">
        <f t="shared" si="64"/>
        <v>517690.04095735558</v>
      </c>
      <c r="AK366" s="13">
        <f t="shared" si="65"/>
        <v>0</v>
      </c>
      <c r="AL366" s="13">
        <f t="shared" si="66"/>
        <v>0</v>
      </c>
      <c r="AM366" s="13">
        <f t="shared" si="67"/>
        <v>519382.29086986376</v>
      </c>
      <c r="AN366" s="13">
        <f t="shared" si="68"/>
        <v>0</v>
      </c>
      <c r="AO366" s="13">
        <f t="shared" si="69"/>
        <v>0</v>
      </c>
      <c r="AP366" s="13">
        <f t="shared" si="70"/>
        <v>518233.94781632768</v>
      </c>
      <c r="AQ366" s="13">
        <f t="shared" si="71"/>
        <v>0</v>
      </c>
      <c r="AR366" s="13">
        <f t="shared" si="72"/>
        <v>0</v>
      </c>
      <c r="AS366" s="13">
        <f t="shared" si="73"/>
        <v>517900.75791208493</v>
      </c>
      <c r="AT366" s="13">
        <f t="shared" si="74"/>
        <v>52100.090054140892</v>
      </c>
    </row>
    <row r="367" spans="1:46" x14ac:dyDescent="0.3">
      <c r="A367" s="7" t="s">
        <v>281</v>
      </c>
      <c r="B367" s="7" t="s">
        <v>659</v>
      </c>
      <c r="C367" s="7">
        <v>1312</v>
      </c>
      <c r="D367" s="6" t="s">
        <v>8</v>
      </c>
      <c r="E367" s="7">
        <v>905</v>
      </c>
      <c r="F367" s="7" t="s">
        <v>748</v>
      </c>
      <c r="G367" s="7" t="s">
        <v>658</v>
      </c>
      <c r="H367" s="8" t="s">
        <v>647</v>
      </c>
      <c r="I367" s="15">
        <v>1000000</v>
      </c>
      <c r="J367" s="15">
        <v>0</v>
      </c>
      <c r="K367" s="15">
        <v>0</v>
      </c>
      <c r="L367" s="15">
        <v>1000000</v>
      </c>
      <c r="M367" s="15">
        <v>0</v>
      </c>
      <c r="N367" s="15">
        <v>0</v>
      </c>
      <c r="O367" s="15">
        <v>1000000</v>
      </c>
      <c r="P367" s="15">
        <v>0</v>
      </c>
      <c r="Q367" s="15">
        <v>0</v>
      </c>
      <c r="R367" s="15">
        <v>1000000</v>
      </c>
      <c r="S367" s="15">
        <v>0</v>
      </c>
      <c r="T367" s="15">
        <v>0</v>
      </c>
      <c r="U367" s="17"/>
      <c r="V367" s="18">
        <v>0.5212441256771666</v>
      </c>
      <c r="W367" s="18">
        <v>0.5176900409573556</v>
      </c>
      <c r="X367" s="18">
        <v>0.51764675315686526</v>
      </c>
      <c r="Y367" s="18">
        <v>0.51973358828960381</v>
      </c>
      <c r="Z367" s="18">
        <v>0.51938229086986376</v>
      </c>
      <c r="AA367" s="18">
        <v>0.5182339478163277</v>
      </c>
      <c r="AB367" s="18">
        <v>0.5182339478163277</v>
      </c>
      <c r="AC367" s="18">
        <v>0.5182339478163277</v>
      </c>
      <c r="AD367" s="18">
        <v>0.51818723457965443</v>
      </c>
      <c r="AE367" s="18">
        <v>0.5179007579120849</v>
      </c>
      <c r="AF367" s="18">
        <v>0.5179007579120849</v>
      </c>
      <c r="AG367" s="18">
        <v>0.52100090054140891</v>
      </c>
      <c r="AH367" s="17"/>
      <c r="AI367" s="13">
        <f t="shared" si="63"/>
        <v>521244.12567716662</v>
      </c>
      <c r="AJ367" s="13">
        <f t="shared" si="64"/>
        <v>0</v>
      </c>
      <c r="AK367" s="13">
        <f t="shared" si="65"/>
        <v>0</v>
      </c>
      <c r="AL367" s="13">
        <f t="shared" si="66"/>
        <v>519733.58828960382</v>
      </c>
      <c r="AM367" s="13">
        <f t="shared" si="67"/>
        <v>0</v>
      </c>
      <c r="AN367" s="13">
        <f t="shared" si="68"/>
        <v>0</v>
      </c>
      <c r="AO367" s="13">
        <f t="shared" si="69"/>
        <v>518233.94781632768</v>
      </c>
      <c r="AP367" s="13">
        <f t="shared" si="70"/>
        <v>0</v>
      </c>
      <c r="AQ367" s="13">
        <f t="shared" si="71"/>
        <v>0</v>
      </c>
      <c r="AR367" s="13">
        <f t="shared" si="72"/>
        <v>517900.75791208493</v>
      </c>
      <c r="AS367" s="13">
        <f t="shared" si="73"/>
        <v>0</v>
      </c>
      <c r="AT367" s="13">
        <f t="shared" si="74"/>
        <v>0</v>
      </c>
    </row>
    <row r="368" spans="1:46" x14ac:dyDescent="0.3">
      <c r="A368" s="7" t="s">
        <v>281</v>
      </c>
      <c r="B368" s="7" t="s">
        <v>659</v>
      </c>
      <c r="C368" s="7">
        <v>1312</v>
      </c>
      <c r="D368" s="6" t="s">
        <v>8</v>
      </c>
      <c r="E368" s="7">
        <v>905</v>
      </c>
      <c r="F368" s="7" t="s">
        <v>749</v>
      </c>
      <c r="G368" s="7" t="s">
        <v>658</v>
      </c>
      <c r="H368" s="8" t="s">
        <v>648</v>
      </c>
      <c r="I368" s="15">
        <v>0</v>
      </c>
      <c r="J368" s="15">
        <v>0</v>
      </c>
      <c r="K368" s="15">
        <v>1000000</v>
      </c>
      <c r="L368" s="15">
        <v>0</v>
      </c>
      <c r="M368" s="15">
        <v>0</v>
      </c>
      <c r="N368" s="15">
        <v>1000000</v>
      </c>
      <c r="O368" s="15">
        <v>0</v>
      </c>
      <c r="P368" s="15">
        <v>0</v>
      </c>
      <c r="Q368" s="15">
        <v>1000000</v>
      </c>
      <c r="R368" s="15">
        <v>0</v>
      </c>
      <c r="S368" s="15">
        <v>0</v>
      </c>
      <c r="T368" s="15">
        <v>1000000</v>
      </c>
      <c r="U368" s="17"/>
      <c r="V368" s="18">
        <v>0.5212441256771666</v>
      </c>
      <c r="W368" s="18">
        <v>0.5176900409573556</v>
      </c>
      <c r="X368" s="18">
        <v>0.51764675315686526</v>
      </c>
      <c r="Y368" s="18">
        <v>0.51973358828960381</v>
      </c>
      <c r="Z368" s="18">
        <v>0.51938229086986376</v>
      </c>
      <c r="AA368" s="18">
        <v>0.5182339478163277</v>
      </c>
      <c r="AB368" s="18">
        <v>0.5182339478163277</v>
      </c>
      <c r="AC368" s="18">
        <v>0.5182339478163277</v>
      </c>
      <c r="AD368" s="18">
        <v>0.51818723457965443</v>
      </c>
      <c r="AE368" s="18">
        <v>0.5179007579120849</v>
      </c>
      <c r="AF368" s="18">
        <v>0.5179007579120849</v>
      </c>
      <c r="AG368" s="18">
        <v>0.52100090054140891</v>
      </c>
      <c r="AH368" s="17"/>
      <c r="AI368" s="13">
        <f t="shared" si="63"/>
        <v>0</v>
      </c>
      <c r="AJ368" s="13">
        <f t="shared" si="64"/>
        <v>0</v>
      </c>
      <c r="AK368" s="13">
        <f t="shared" si="65"/>
        <v>517646.75315686525</v>
      </c>
      <c r="AL368" s="13">
        <f t="shared" si="66"/>
        <v>0</v>
      </c>
      <c r="AM368" s="13">
        <f t="shared" si="67"/>
        <v>0</v>
      </c>
      <c r="AN368" s="13">
        <f t="shared" si="68"/>
        <v>518233.94781632768</v>
      </c>
      <c r="AO368" s="13">
        <f t="shared" si="69"/>
        <v>0</v>
      </c>
      <c r="AP368" s="13">
        <f t="shared" si="70"/>
        <v>0</v>
      </c>
      <c r="AQ368" s="13">
        <f t="shared" si="71"/>
        <v>518187.23457965441</v>
      </c>
      <c r="AR368" s="13">
        <f t="shared" si="72"/>
        <v>0</v>
      </c>
      <c r="AS368" s="13">
        <f t="shared" si="73"/>
        <v>0</v>
      </c>
      <c r="AT368" s="13">
        <f t="shared" si="74"/>
        <v>521000.90054140892</v>
      </c>
    </row>
    <row r="369" spans="1:46" x14ac:dyDescent="0.3">
      <c r="A369" s="7" t="s">
        <v>281</v>
      </c>
      <c r="B369" s="7" t="s">
        <v>659</v>
      </c>
      <c r="C369" s="7">
        <v>1312</v>
      </c>
      <c r="D369" s="6" t="s">
        <v>8</v>
      </c>
      <c r="E369" s="7">
        <v>905</v>
      </c>
      <c r="F369" s="7" t="s">
        <v>750</v>
      </c>
      <c r="G369" s="7" t="s">
        <v>658</v>
      </c>
      <c r="H369" s="8" t="s">
        <v>649</v>
      </c>
      <c r="I369" s="15">
        <v>0</v>
      </c>
      <c r="J369" s="15">
        <v>1000000</v>
      </c>
      <c r="K369" s="15">
        <v>0</v>
      </c>
      <c r="L369" s="15">
        <v>0</v>
      </c>
      <c r="M369" s="15">
        <v>1000000</v>
      </c>
      <c r="N369" s="15">
        <v>0</v>
      </c>
      <c r="O369" s="15">
        <v>0</v>
      </c>
      <c r="P369" s="15">
        <v>1000000</v>
      </c>
      <c r="Q369" s="15">
        <v>0</v>
      </c>
      <c r="R369" s="15">
        <v>0</v>
      </c>
      <c r="S369" s="15">
        <v>1000000</v>
      </c>
      <c r="T369" s="15">
        <v>100000</v>
      </c>
      <c r="U369" s="17"/>
      <c r="V369" s="18">
        <v>0.5212441256771666</v>
      </c>
      <c r="W369" s="18">
        <v>0.5176900409573556</v>
      </c>
      <c r="X369" s="18">
        <v>0.51764675315686526</v>
      </c>
      <c r="Y369" s="18">
        <v>0.51973358828960381</v>
      </c>
      <c r="Z369" s="18">
        <v>0.51938229086986376</v>
      </c>
      <c r="AA369" s="18">
        <v>0.5182339478163277</v>
      </c>
      <c r="AB369" s="18">
        <v>0.5182339478163277</v>
      </c>
      <c r="AC369" s="18">
        <v>0.5182339478163277</v>
      </c>
      <c r="AD369" s="18">
        <v>0.51818723457965443</v>
      </c>
      <c r="AE369" s="18">
        <v>0.5179007579120849</v>
      </c>
      <c r="AF369" s="18">
        <v>0.5179007579120849</v>
      </c>
      <c r="AG369" s="18">
        <v>0.52100090054140891</v>
      </c>
      <c r="AH369" s="17"/>
      <c r="AI369" s="13">
        <f t="shared" si="63"/>
        <v>0</v>
      </c>
      <c r="AJ369" s="13">
        <f t="shared" si="64"/>
        <v>517690.04095735558</v>
      </c>
      <c r="AK369" s="13">
        <f t="shared" si="65"/>
        <v>0</v>
      </c>
      <c r="AL369" s="13">
        <f t="shared" si="66"/>
        <v>0</v>
      </c>
      <c r="AM369" s="13">
        <f t="shared" si="67"/>
        <v>519382.29086986376</v>
      </c>
      <c r="AN369" s="13">
        <f t="shared" si="68"/>
        <v>0</v>
      </c>
      <c r="AO369" s="13">
        <f t="shared" si="69"/>
        <v>0</v>
      </c>
      <c r="AP369" s="13">
        <f t="shared" si="70"/>
        <v>518233.94781632768</v>
      </c>
      <c r="AQ369" s="13">
        <f t="shared" si="71"/>
        <v>0</v>
      </c>
      <c r="AR369" s="13">
        <f t="shared" si="72"/>
        <v>0</v>
      </c>
      <c r="AS369" s="13">
        <f t="shared" si="73"/>
        <v>517900.75791208493</v>
      </c>
      <c r="AT369" s="13">
        <f t="shared" si="74"/>
        <v>52100.090054140892</v>
      </c>
    </row>
    <row r="370" spans="1:46" x14ac:dyDescent="0.3">
      <c r="A370" s="7" t="s">
        <v>281</v>
      </c>
      <c r="B370" s="7" t="s">
        <v>659</v>
      </c>
      <c r="C370" s="7">
        <v>1312</v>
      </c>
      <c r="D370" s="6" t="s">
        <v>8</v>
      </c>
      <c r="E370" s="7">
        <v>905</v>
      </c>
      <c r="F370" s="7" t="s">
        <v>751</v>
      </c>
      <c r="G370" s="7" t="s">
        <v>658</v>
      </c>
      <c r="H370" s="8" t="s">
        <v>650</v>
      </c>
      <c r="I370" s="15">
        <v>1000000</v>
      </c>
      <c r="J370" s="15">
        <v>0</v>
      </c>
      <c r="K370" s="15">
        <v>0</v>
      </c>
      <c r="L370" s="15">
        <v>1000000</v>
      </c>
      <c r="M370" s="15">
        <v>0</v>
      </c>
      <c r="N370" s="15">
        <v>0</v>
      </c>
      <c r="O370" s="15">
        <v>1000000</v>
      </c>
      <c r="P370" s="15">
        <v>0</v>
      </c>
      <c r="Q370" s="15">
        <v>0</v>
      </c>
      <c r="R370" s="15">
        <v>1000000</v>
      </c>
      <c r="S370" s="15">
        <v>0</v>
      </c>
      <c r="T370" s="15">
        <v>0</v>
      </c>
      <c r="U370" s="17"/>
      <c r="V370" s="18">
        <v>0.5212441256771666</v>
      </c>
      <c r="W370" s="18">
        <v>0.5176900409573556</v>
      </c>
      <c r="X370" s="18">
        <v>0.51764675315686526</v>
      </c>
      <c r="Y370" s="18">
        <v>0.51973358828960381</v>
      </c>
      <c r="Z370" s="18">
        <v>0.51938229086986376</v>
      </c>
      <c r="AA370" s="18">
        <v>0.5182339478163277</v>
      </c>
      <c r="AB370" s="18">
        <v>0.5182339478163277</v>
      </c>
      <c r="AC370" s="18">
        <v>0.5182339478163277</v>
      </c>
      <c r="AD370" s="18">
        <v>0.51818723457965443</v>
      </c>
      <c r="AE370" s="18">
        <v>0.5179007579120849</v>
      </c>
      <c r="AF370" s="18">
        <v>0.5179007579120849</v>
      </c>
      <c r="AG370" s="18">
        <v>0.52100090054140891</v>
      </c>
      <c r="AH370" s="17"/>
      <c r="AI370" s="13">
        <f t="shared" si="63"/>
        <v>521244.12567716662</v>
      </c>
      <c r="AJ370" s="13">
        <f t="shared" si="64"/>
        <v>0</v>
      </c>
      <c r="AK370" s="13">
        <f t="shared" si="65"/>
        <v>0</v>
      </c>
      <c r="AL370" s="13">
        <f t="shared" si="66"/>
        <v>519733.58828960382</v>
      </c>
      <c r="AM370" s="13">
        <f t="shared" si="67"/>
        <v>0</v>
      </c>
      <c r="AN370" s="13">
        <f t="shared" si="68"/>
        <v>0</v>
      </c>
      <c r="AO370" s="13">
        <f t="shared" si="69"/>
        <v>518233.94781632768</v>
      </c>
      <c r="AP370" s="13">
        <f t="shared" si="70"/>
        <v>0</v>
      </c>
      <c r="AQ370" s="13">
        <f t="shared" si="71"/>
        <v>0</v>
      </c>
      <c r="AR370" s="13">
        <f t="shared" si="72"/>
        <v>517900.75791208493</v>
      </c>
      <c r="AS370" s="13">
        <f t="shared" si="73"/>
        <v>0</v>
      </c>
      <c r="AT370" s="13">
        <f t="shared" si="74"/>
        <v>0</v>
      </c>
    </row>
    <row r="371" spans="1:46" x14ac:dyDescent="0.3">
      <c r="A371" s="7" t="s">
        <v>281</v>
      </c>
      <c r="B371" s="7" t="s">
        <v>659</v>
      </c>
      <c r="C371" s="7">
        <v>1312</v>
      </c>
      <c r="D371" s="6" t="s">
        <v>8</v>
      </c>
      <c r="E371" s="7">
        <v>905</v>
      </c>
      <c r="F371" s="7" t="s">
        <v>752</v>
      </c>
      <c r="G371" s="7" t="s">
        <v>658</v>
      </c>
      <c r="H371" s="8" t="s">
        <v>651</v>
      </c>
      <c r="I371" s="15">
        <v>0</v>
      </c>
      <c r="J371" s="15">
        <v>0</v>
      </c>
      <c r="K371" s="15">
        <v>1000000</v>
      </c>
      <c r="L371" s="15">
        <v>0</v>
      </c>
      <c r="M371" s="15">
        <v>0</v>
      </c>
      <c r="N371" s="15">
        <v>1000000</v>
      </c>
      <c r="O371" s="15">
        <v>0</v>
      </c>
      <c r="P371" s="15">
        <v>0</v>
      </c>
      <c r="Q371" s="15">
        <v>1000000</v>
      </c>
      <c r="R371" s="15">
        <v>0</v>
      </c>
      <c r="S371" s="15">
        <v>0</v>
      </c>
      <c r="T371" s="15">
        <v>1000000</v>
      </c>
      <c r="U371" s="17"/>
      <c r="V371" s="18">
        <v>0.5212441256771666</v>
      </c>
      <c r="W371" s="18">
        <v>0.5176900409573556</v>
      </c>
      <c r="X371" s="18">
        <v>0.51764675315686526</v>
      </c>
      <c r="Y371" s="18">
        <v>0.51973358828960381</v>
      </c>
      <c r="Z371" s="18">
        <v>0.51938229086986376</v>
      </c>
      <c r="AA371" s="18">
        <v>0.5182339478163277</v>
      </c>
      <c r="AB371" s="18">
        <v>0.5182339478163277</v>
      </c>
      <c r="AC371" s="18">
        <v>0.5182339478163277</v>
      </c>
      <c r="AD371" s="18">
        <v>0.51818723457965443</v>
      </c>
      <c r="AE371" s="18">
        <v>0.5179007579120849</v>
      </c>
      <c r="AF371" s="18">
        <v>0.5179007579120849</v>
      </c>
      <c r="AG371" s="18">
        <v>0.52100090054140891</v>
      </c>
      <c r="AH371" s="17"/>
      <c r="AI371" s="13">
        <f t="shared" si="63"/>
        <v>0</v>
      </c>
      <c r="AJ371" s="13">
        <f t="shared" si="64"/>
        <v>0</v>
      </c>
      <c r="AK371" s="13">
        <f t="shared" si="65"/>
        <v>517646.75315686525</v>
      </c>
      <c r="AL371" s="13">
        <f t="shared" si="66"/>
        <v>0</v>
      </c>
      <c r="AM371" s="13">
        <f t="shared" si="67"/>
        <v>0</v>
      </c>
      <c r="AN371" s="13">
        <f t="shared" si="68"/>
        <v>518233.94781632768</v>
      </c>
      <c r="AO371" s="13">
        <f t="shared" si="69"/>
        <v>0</v>
      </c>
      <c r="AP371" s="13">
        <f t="shared" si="70"/>
        <v>0</v>
      </c>
      <c r="AQ371" s="13">
        <f t="shared" si="71"/>
        <v>518187.23457965441</v>
      </c>
      <c r="AR371" s="13">
        <f t="shared" si="72"/>
        <v>0</v>
      </c>
      <c r="AS371" s="13">
        <f t="shared" si="73"/>
        <v>0</v>
      </c>
      <c r="AT371" s="13">
        <f t="shared" si="74"/>
        <v>521000.90054140892</v>
      </c>
    </row>
    <row r="372" spans="1:46" x14ac:dyDescent="0.3">
      <c r="A372" s="7" t="s">
        <v>281</v>
      </c>
      <c r="B372" s="7" t="s">
        <v>659</v>
      </c>
      <c r="C372" s="7">
        <v>1312</v>
      </c>
      <c r="D372" s="6" t="s">
        <v>8</v>
      </c>
      <c r="E372" s="7">
        <v>905</v>
      </c>
      <c r="F372" s="7" t="s">
        <v>753</v>
      </c>
      <c r="G372" s="7" t="s">
        <v>658</v>
      </c>
      <c r="H372" s="8" t="s">
        <v>652</v>
      </c>
      <c r="I372" s="15">
        <v>0</v>
      </c>
      <c r="J372" s="15">
        <v>1000000</v>
      </c>
      <c r="K372" s="15">
        <v>0</v>
      </c>
      <c r="L372" s="15">
        <v>0</v>
      </c>
      <c r="M372" s="15">
        <v>1000000</v>
      </c>
      <c r="N372" s="15">
        <v>0</v>
      </c>
      <c r="O372" s="15">
        <v>0</v>
      </c>
      <c r="P372" s="15">
        <v>1000000</v>
      </c>
      <c r="Q372" s="15">
        <v>0</v>
      </c>
      <c r="R372" s="15">
        <v>0</v>
      </c>
      <c r="S372" s="15">
        <v>1000000</v>
      </c>
      <c r="T372" s="15">
        <v>100000</v>
      </c>
      <c r="U372" s="17"/>
      <c r="V372" s="18">
        <v>0.5212441256771666</v>
      </c>
      <c r="W372" s="18">
        <v>0.5176900409573556</v>
      </c>
      <c r="X372" s="18">
        <v>0.51764675315686526</v>
      </c>
      <c r="Y372" s="18">
        <v>0.51973358828960381</v>
      </c>
      <c r="Z372" s="18">
        <v>0.51938229086986376</v>
      </c>
      <c r="AA372" s="18">
        <v>0.5182339478163277</v>
      </c>
      <c r="AB372" s="18">
        <v>0.5182339478163277</v>
      </c>
      <c r="AC372" s="18">
        <v>0.5182339478163277</v>
      </c>
      <c r="AD372" s="18">
        <v>0.51818723457965443</v>
      </c>
      <c r="AE372" s="18">
        <v>0.5179007579120849</v>
      </c>
      <c r="AF372" s="18">
        <v>0.5179007579120849</v>
      </c>
      <c r="AG372" s="18">
        <v>0.52100090054140891</v>
      </c>
      <c r="AH372" s="17"/>
      <c r="AI372" s="13">
        <f t="shared" si="63"/>
        <v>0</v>
      </c>
      <c r="AJ372" s="13">
        <f t="shared" si="64"/>
        <v>517690.04095735558</v>
      </c>
      <c r="AK372" s="13">
        <f t="shared" si="65"/>
        <v>0</v>
      </c>
      <c r="AL372" s="13">
        <f t="shared" si="66"/>
        <v>0</v>
      </c>
      <c r="AM372" s="13">
        <f t="shared" si="67"/>
        <v>519382.29086986376</v>
      </c>
      <c r="AN372" s="13">
        <f t="shared" si="68"/>
        <v>0</v>
      </c>
      <c r="AO372" s="13">
        <f t="shared" si="69"/>
        <v>0</v>
      </c>
      <c r="AP372" s="13">
        <f t="shared" si="70"/>
        <v>518233.94781632768</v>
      </c>
      <c r="AQ372" s="13">
        <f t="shared" si="71"/>
        <v>0</v>
      </c>
      <c r="AR372" s="13">
        <f t="shared" si="72"/>
        <v>0</v>
      </c>
      <c r="AS372" s="13">
        <f t="shared" si="73"/>
        <v>517900.75791208493</v>
      </c>
      <c r="AT372" s="13">
        <f t="shared" si="74"/>
        <v>52100.090054140892</v>
      </c>
    </row>
    <row r="373" spans="1:46" x14ac:dyDescent="0.3">
      <c r="A373" s="7" t="s">
        <v>281</v>
      </c>
      <c r="B373" s="7" t="s">
        <v>659</v>
      </c>
      <c r="C373" s="7">
        <v>1312</v>
      </c>
      <c r="D373" s="6" t="s">
        <v>8</v>
      </c>
      <c r="E373" s="7">
        <v>905</v>
      </c>
      <c r="F373" s="7" t="s">
        <v>754</v>
      </c>
      <c r="G373" s="7" t="s">
        <v>658</v>
      </c>
      <c r="H373" s="8" t="s">
        <v>653</v>
      </c>
      <c r="I373" s="15">
        <v>1000000</v>
      </c>
      <c r="J373" s="15">
        <v>0</v>
      </c>
      <c r="K373" s="15">
        <v>0</v>
      </c>
      <c r="L373" s="15">
        <v>1000000</v>
      </c>
      <c r="M373" s="15">
        <v>0</v>
      </c>
      <c r="N373" s="15">
        <v>0</v>
      </c>
      <c r="O373" s="15">
        <v>1000000</v>
      </c>
      <c r="P373" s="15">
        <v>0</v>
      </c>
      <c r="Q373" s="15">
        <v>0</v>
      </c>
      <c r="R373" s="15">
        <v>1000000</v>
      </c>
      <c r="S373" s="15">
        <v>0</v>
      </c>
      <c r="T373" s="15">
        <v>0</v>
      </c>
      <c r="U373" s="17"/>
      <c r="V373" s="18">
        <v>0.5212441256771666</v>
      </c>
      <c r="W373" s="18">
        <v>0.5176900409573556</v>
      </c>
      <c r="X373" s="18">
        <v>0.51764675315686526</v>
      </c>
      <c r="Y373" s="18">
        <v>0.51973358828960381</v>
      </c>
      <c r="Z373" s="18">
        <v>0.51938229086986376</v>
      </c>
      <c r="AA373" s="18">
        <v>0.5182339478163277</v>
      </c>
      <c r="AB373" s="18">
        <v>0.5182339478163277</v>
      </c>
      <c r="AC373" s="18">
        <v>0.5182339478163277</v>
      </c>
      <c r="AD373" s="18">
        <v>0.51818723457965443</v>
      </c>
      <c r="AE373" s="18">
        <v>0.5179007579120849</v>
      </c>
      <c r="AF373" s="18">
        <v>0.5179007579120849</v>
      </c>
      <c r="AG373" s="18">
        <v>0.52100090054140891</v>
      </c>
      <c r="AH373" s="17"/>
      <c r="AI373" s="13">
        <f t="shared" si="63"/>
        <v>521244.12567716662</v>
      </c>
      <c r="AJ373" s="13">
        <f t="shared" si="64"/>
        <v>0</v>
      </c>
      <c r="AK373" s="13">
        <f t="shared" si="65"/>
        <v>0</v>
      </c>
      <c r="AL373" s="13">
        <f t="shared" si="66"/>
        <v>519733.58828960382</v>
      </c>
      <c r="AM373" s="13">
        <f t="shared" si="67"/>
        <v>0</v>
      </c>
      <c r="AN373" s="13">
        <f t="shared" si="68"/>
        <v>0</v>
      </c>
      <c r="AO373" s="13">
        <f t="shared" si="69"/>
        <v>518233.94781632768</v>
      </c>
      <c r="AP373" s="13">
        <f t="shared" si="70"/>
        <v>0</v>
      </c>
      <c r="AQ373" s="13">
        <f t="shared" si="71"/>
        <v>0</v>
      </c>
      <c r="AR373" s="13">
        <f t="shared" si="72"/>
        <v>517900.75791208493</v>
      </c>
      <c r="AS373" s="13">
        <f t="shared" si="73"/>
        <v>0</v>
      </c>
      <c r="AT373" s="13">
        <f t="shared" si="74"/>
        <v>0</v>
      </c>
    </row>
    <row r="374" spans="1:46" x14ac:dyDescent="0.3">
      <c r="A374" s="7" t="s">
        <v>281</v>
      </c>
      <c r="B374" s="7" t="s">
        <v>659</v>
      </c>
      <c r="C374" s="7">
        <v>1312</v>
      </c>
      <c r="D374" s="6" t="s">
        <v>8</v>
      </c>
      <c r="E374" s="7">
        <v>999</v>
      </c>
      <c r="F374" s="7" t="s">
        <v>253</v>
      </c>
      <c r="G374" s="7" t="s">
        <v>658</v>
      </c>
      <c r="H374" s="8" t="s">
        <v>291</v>
      </c>
      <c r="I374" s="15">
        <v>1000000</v>
      </c>
      <c r="J374" s="15">
        <v>3000000</v>
      </c>
      <c r="K374" s="15">
        <v>8000000</v>
      </c>
      <c r="L374" s="15">
        <v>7000000</v>
      </c>
      <c r="M374" s="15">
        <v>12000000</v>
      </c>
      <c r="N374" s="15">
        <v>12000000</v>
      </c>
      <c r="O374" s="15">
        <v>11000000</v>
      </c>
      <c r="P374" s="15">
        <v>14000000</v>
      </c>
      <c r="Q374" s="15">
        <v>16000000</v>
      </c>
      <c r="R374" s="15">
        <v>23000000</v>
      </c>
      <c r="S374" s="15">
        <v>24000000</v>
      </c>
      <c r="T374" s="15">
        <v>29000000</v>
      </c>
      <c r="U374" s="17"/>
      <c r="V374" s="18">
        <v>0.5212441256771666</v>
      </c>
      <c r="W374" s="18">
        <v>0.5176900409573556</v>
      </c>
      <c r="X374" s="18">
        <v>0.51764675315686526</v>
      </c>
      <c r="Y374" s="18">
        <v>0.51973358828960381</v>
      </c>
      <c r="Z374" s="18">
        <v>0.51938229086986376</v>
      </c>
      <c r="AA374" s="18">
        <v>0.5182339478163277</v>
      </c>
      <c r="AB374" s="18">
        <v>0.5182339478163277</v>
      </c>
      <c r="AC374" s="18">
        <v>0.5182339478163277</v>
      </c>
      <c r="AD374" s="18">
        <v>0.51818723457965443</v>
      </c>
      <c r="AE374" s="18">
        <v>0.5179007579120849</v>
      </c>
      <c r="AF374" s="18">
        <v>0.5179007579120849</v>
      </c>
      <c r="AG374" s="18">
        <v>0.52100090054140891</v>
      </c>
      <c r="AH374" s="17"/>
      <c r="AI374" s="13">
        <f t="shared" si="63"/>
        <v>521244.12567716662</v>
      </c>
      <c r="AJ374" s="13">
        <f t="shared" si="64"/>
        <v>1553070.1228720669</v>
      </c>
      <c r="AK374" s="13">
        <f t="shared" si="65"/>
        <v>4141174.025254922</v>
      </c>
      <c r="AL374" s="13">
        <f t="shared" si="66"/>
        <v>3638135.1180272265</v>
      </c>
      <c r="AM374" s="13">
        <f t="shared" si="67"/>
        <v>6232587.4904383654</v>
      </c>
      <c r="AN374" s="13">
        <f t="shared" si="68"/>
        <v>6218807.3737959322</v>
      </c>
      <c r="AO374" s="13">
        <f t="shared" si="69"/>
        <v>5700573.4259796049</v>
      </c>
      <c r="AP374" s="13">
        <f t="shared" si="70"/>
        <v>7255275.2694285875</v>
      </c>
      <c r="AQ374" s="13">
        <f t="shared" si="71"/>
        <v>8290995.7532744706</v>
      </c>
      <c r="AR374" s="13">
        <f t="shared" si="72"/>
        <v>11911717.431977952</v>
      </c>
      <c r="AS374" s="13">
        <f t="shared" si="73"/>
        <v>12429618.189890038</v>
      </c>
      <c r="AT374" s="13">
        <f t="shared" si="74"/>
        <v>15109026.115700858</v>
      </c>
    </row>
    <row r="375" spans="1:46" x14ac:dyDescent="0.3">
      <c r="A375" s="7" t="s">
        <v>281</v>
      </c>
      <c r="B375" s="7" t="s">
        <v>755</v>
      </c>
      <c r="C375" s="7">
        <v>1302</v>
      </c>
      <c r="D375" s="7" t="s">
        <v>804</v>
      </c>
      <c r="E375" s="7">
        <v>901</v>
      </c>
      <c r="F375" s="7">
        <v>150020</v>
      </c>
      <c r="G375" s="7" t="s">
        <v>802</v>
      </c>
      <c r="H375" s="8" t="s">
        <v>756</v>
      </c>
      <c r="I375" s="15">
        <v>12000000</v>
      </c>
      <c r="J375" s="15">
        <v>9000000</v>
      </c>
      <c r="K375" s="15">
        <v>15000000</v>
      </c>
      <c r="L375" s="15">
        <v>16000000</v>
      </c>
      <c r="M375" s="15">
        <v>15000000</v>
      </c>
      <c r="N375" s="15">
        <v>15000000</v>
      </c>
      <c r="O375" s="15">
        <v>11000000</v>
      </c>
      <c r="P375" s="15">
        <v>10000000</v>
      </c>
      <c r="Q375" s="15">
        <v>10000000</v>
      </c>
      <c r="R375" s="15">
        <v>20000000</v>
      </c>
      <c r="S375" s="15">
        <v>15000000</v>
      </c>
      <c r="T375" s="15">
        <v>15000000</v>
      </c>
      <c r="U375" s="17"/>
      <c r="V375" s="18">
        <v>0.49189402234403823</v>
      </c>
      <c r="W375" s="18">
        <v>0.49228258772167399</v>
      </c>
      <c r="X375" s="18">
        <v>0.48927736586543358</v>
      </c>
      <c r="Y375" s="18">
        <v>0.49227624995054314</v>
      </c>
      <c r="Z375" s="18">
        <v>0.49767039048289091</v>
      </c>
      <c r="AA375" s="18">
        <v>0.48974087715465742</v>
      </c>
      <c r="AB375" s="18">
        <v>0.48627706436081286</v>
      </c>
      <c r="AC375" s="18">
        <v>0.4851317029689865</v>
      </c>
      <c r="AD375" s="18">
        <v>0.48370770641202715</v>
      </c>
      <c r="AE375" s="18">
        <v>0.49296111738443782</v>
      </c>
      <c r="AF375" s="18">
        <v>0.48605613872569065</v>
      </c>
      <c r="AG375" s="18">
        <v>0.4835004332218264</v>
      </c>
      <c r="AH375" s="17"/>
      <c r="AI375" s="13">
        <f t="shared" si="63"/>
        <v>5902728.2681284584</v>
      </c>
      <c r="AJ375" s="13">
        <f t="shared" si="64"/>
        <v>4430543.2894950658</v>
      </c>
      <c r="AK375" s="13">
        <f t="shared" si="65"/>
        <v>7339160.4879815038</v>
      </c>
      <c r="AL375" s="13">
        <f t="shared" si="66"/>
        <v>7876419.9992086906</v>
      </c>
      <c r="AM375" s="13">
        <f t="shared" si="67"/>
        <v>7465055.8572433637</v>
      </c>
      <c r="AN375" s="13">
        <f t="shared" si="68"/>
        <v>7346113.1573198615</v>
      </c>
      <c r="AO375" s="13">
        <f t="shared" si="69"/>
        <v>5349047.7079689419</v>
      </c>
      <c r="AP375" s="13">
        <f t="shared" si="70"/>
        <v>4851317.0296898652</v>
      </c>
      <c r="AQ375" s="13">
        <f t="shared" si="71"/>
        <v>4837077.0641202712</v>
      </c>
      <c r="AR375" s="13">
        <f t="shared" si="72"/>
        <v>9859222.3476887569</v>
      </c>
      <c r="AS375" s="13">
        <f t="shared" si="73"/>
        <v>7290842.08088536</v>
      </c>
      <c r="AT375" s="13">
        <f t="shared" si="74"/>
        <v>7252506.4983273959</v>
      </c>
    </row>
    <row r="376" spans="1:46" x14ac:dyDescent="0.3">
      <c r="A376" s="7" t="s">
        <v>281</v>
      </c>
      <c r="B376" s="7" t="s">
        <v>755</v>
      </c>
      <c r="C376" s="7">
        <v>1302</v>
      </c>
      <c r="D376" s="7" t="s">
        <v>805</v>
      </c>
      <c r="E376" s="7">
        <v>901</v>
      </c>
      <c r="F376" s="7">
        <v>150101</v>
      </c>
      <c r="G376" s="7" t="s">
        <v>802</v>
      </c>
      <c r="H376" s="8" t="s">
        <v>757</v>
      </c>
      <c r="I376" s="15">
        <v>12000000</v>
      </c>
      <c r="J376" s="15">
        <v>8000000</v>
      </c>
      <c r="K376" s="15">
        <v>11000000</v>
      </c>
      <c r="L376" s="15">
        <v>11000000</v>
      </c>
      <c r="M376" s="15">
        <v>10000000</v>
      </c>
      <c r="N376" s="15">
        <v>12000000</v>
      </c>
      <c r="O376" s="15">
        <v>10000000</v>
      </c>
      <c r="P376" s="15">
        <v>10000000</v>
      </c>
      <c r="Q376" s="15">
        <v>13000000</v>
      </c>
      <c r="R376" s="15">
        <v>10000000</v>
      </c>
      <c r="S376" s="15">
        <v>15000000</v>
      </c>
      <c r="T376" s="15">
        <v>13000000</v>
      </c>
      <c r="U376" s="17"/>
      <c r="V376" s="18">
        <v>0.49189402234403823</v>
      </c>
      <c r="W376" s="18">
        <v>0.49228258772167399</v>
      </c>
      <c r="X376" s="18">
        <v>0.48927736586543358</v>
      </c>
      <c r="Y376" s="18">
        <v>0.49227624995054314</v>
      </c>
      <c r="Z376" s="18">
        <v>0.49767039048289091</v>
      </c>
      <c r="AA376" s="18">
        <v>0.48974087715465742</v>
      </c>
      <c r="AB376" s="18">
        <v>0.48627706436081286</v>
      </c>
      <c r="AC376" s="18">
        <v>0.4851317029689865</v>
      </c>
      <c r="AD376" s="18">
        <v>0.48370770641202715</v>
      </c>
      <c r="AE376" s="18">
        <v>0.49296111738443782</v>
      </c>
      <c r="AF376" s="18">
        <v>0.48605613872569065</v>
      </c>
      <c r="AG376" s="18">
        <v>0.4835004332218264</v>
      </c>
      <c r="AH376" s="17"/>
      <c r="AI376" s="13">
        <f t="shared" si="63"/>
        <v>5902728.2681284584</v>
      </c>
      <c r="AJ376" s="13">
        <f t="shared" si="64"/>
        <v>3938260.701773392</v>
      </c>
      <c r="AK376" s="13">
        <f t="shared" si="65"/>
        <v>5382051.0245197695</v>
      </c>
      <c r="AL376" s="13">
        <f t="shared" si="66"/>
        <v>5415038.7494559744</v>
      </c>
      <c r="AM376" s="13">
        <f t="shared" si="67"/>
        <v>4976703.9048289089</v>
      </c>
      <c r="AN376" s="13">
        <f t="shared" si="68"/>
        <v>5876890.5258558886</v>
      </c>
      <c r="AO376" s="13">
        <f t="shared" si="69"/>
        <v>4862770.6436081287</v>
      </c>
      <c r="AP376" s="13">
        <f t="shared" si="70"/>
        <v>4851317.0296898652</v>
      </c>
      <c r="AQ376" s="13">
        <f t="shared" si="71"/>
        <v>6288200.1833563531</v>
      </c>
      <c r="AR376" s="13">
        <f t="shared" si="72"/>
        <v>4929611.1738443784</v>
      </c>
      <c r="AS376" s="13">
        <f t="shared" si="73"/>
        <v>7290842.08088536</v>
      </c>
      <c r="AT376" s="13">
        <f t="shared" si="74"/>
        <v>6285505.6318837432</v>
      </c>
    </row>
    <row r="377" spans="1:46" x14ac:dyDescent="0.3">
      <c r="A377" s="7" t="s">
        <v>281</v>
      </c>
      <c r="B377" s="7" t="s">
        <v>755</v>
      </c>
      <c r="C377" s="7">
        <v>1302</v>
      </c>
      <c r="D377" s="7" t="s">
        <v>806</v>
      </c>
      <c r="E377" s="7">
        <v>901</v>
      </c>
      <c r="F377" s="7">
        <v>150210</v>
      </c>
      <c r="G377" s="7" t="s">
        <v>802</v>
      </c>
      <c r="H377" s="8" t="s">
        <v>758</v>
      </c>
      <c r="I377" s="15">
        <v>6000000</v>
      </c>
      <c r="J377" s="15">
        <v>7000000</v>
      </c>
      <c r="K377" s="15">
        <v>12000000</v>
      </c>
      <c r="L377" s="15">
        <v>10000000</v>
      </c>
      <c r="M377" s="15">
        <v>9000000</v>
      </c>
      <c r="N377" s="15">
        <v>11000000</v>
      </c>
      <c r="O377" s="15">
        <v>10000000</v>
      </c>
      <c r="P377" s="15">
        <v>10000000</v>
      </c>
      <c r="Q377" s="15">
        <v>8000000</v>
      </c>
      <c r="R377" s="15">
        <v>9000000</v>
      </c>
      <c r="S377" s="15">
        <v>10000000</v>
      </c>
      <c r="T377" s="15">
        <v>13000000</v>
      </c>
      <c r="U377" s="17"/>
      <c r="V377" s="18">
        <v>0.49189402234403823</v>
      </c>
      <c r="W377" s="18">
        <v>0.49228258772167399</v>
      </c>
      <c r="X377" s="18">
        <v>0.48927736586543358</v>
      </c>
      <c r="Y377" s="18">
        <v>0.49227624995054314</v>
      </c>
      <c r="Z377" s="18">
        <v>0.49767039048289091</v>
      </c>
      <c r="AA377" s="18">
        <v>0.48974087715465742</v>
      </c>
      <c r="AB377" s="18">
        <v>0.48627706436081286</v>
      </c>
      <c r="AC377" s="18">
        <v>0.4851317029689865</v>
      </c>
      <c r="AD377" s="18">
        <v>0.48370770641202715</v>
      </c>
      <c r="AE377" s="18">
        <v>0.49296111738443782</v>
      </c>
      <c r="AF377" s="18">
        <v>0.48605613872569065</v>
      </c>
      <c r="AG377" s="18">
        <v>0.4835004332218264</v>
      </c>
      <c r="AH377" s="17"/>
      <c r="AI377" s="13">
        <f t="shared" si="63"/>
        <v>2951364.1340642292</v>
      </c>
      <c r="AJ377" s="13">
        <f t="shared" si="64"/>
        <v>3445978.1140517178</v>
      </c>
      <c r="AK377" s="13">
        <f t="shared" si="65"/>
        <v>5871328.3903852031</v>
      </c>
      <c r="AL377" s="13">
        <f t="shared" si="66"/>
        <v>4922762.4995054314</v>
      </c>
      <c r="AM377" s="13">
        <f t="shared" si="67"/>
        <v>4479033.5143460184</v>
      </c>
      <c r="AN377" s="13">
        <f t="shared" si="68"/>
        <v>5387149.6487012319</v>
      </c>
      <c r="AO377" s="13">
        <f t="shared" si="69"/>
        <v>4862770.6436081287</v>
      </c>
      <c r="AP377" s="13">
        <f t="shared" si="70"/>
        <v>4851317.0296898652</v>
      </c>
      <c r="AQ377" s="13">
        <f t="shared" si="71"/>
        <v>3869661.651296217</v>
      </c>
      <c r="AR377" s="13">
        <f t="shared" si="72"/>
        <v>4436650.05645994</v>
      </c>
      <c r="AS377" s="13">
        <f t="shared" si="73"/>
        <v>4860561.3872569064</v>
      </c>
      <c r="AT377" s="13">
        <f t="shared" si="74"/>
        <v>6285505.6318837432</v>
      </c>
    </row>
    <row r="378" spans="1:46" x14ac:dyDescent="0.3">
      <c r="A378" s="7" t="s">
        <v>281</v>
      </c>
      <c r="B378" s="7" t="s">
        <v>755</v>
      </c>
      <c r="C378" s="7">
        <v>1302</v>
      </c>
      <c r="D378" s="7" t="s">
        <v>806</v>
      </c>
      <c r="E378" s="7">
        <v>901</v>
      </c>
      <c r="F378" s="7">
        <v>150089</v>
      </c>
      <c r="G378" s="7" t="s">
        <v>802</v>
      </c>
      <c r="H378" s="8" t="s">
        <v>759</v>
      </c>
      <c r="I378" s="15">
        <v>4000000</v>
      </c>
      <c r="J378" s="15">
        <v>3000000</v>
      </c>
      <c r="K378" s="15">
        <v>17000000</v>
      </c>
      <c r="L378" s="15">
        <v>5000000</v>
      </c>
      <c r="M378" s="15">
        <v>15000000</v>
      </c>
      <c r="N378" s="15">
        <v>10000000</v>
      </c>
      <c r="O378" s="15">
        <v>7000000</v>
      </c>
      <c r="P378" s="15">
        <v>8000000</v>
      </c>
      <c r="Q378" s="15">
        <v>8000000</v>
      </c>
      <c r="R378" s="15">
        <v>10000000</v>
      </c>
      <c r="S378" s="15">
        <v>5000000</v>
      </c>
      <c r="T378" s="15">
        <v>9000000</v>
      </c>
      <c r="U378" s="17"/>
      <c r="V378" s="18">
        <v>0.49189402234403823</v>
      </c>
      <c r="W378" s="18">
        <v>0.49228258772167399</v>
      </c>
      <c r="X378" s="18">
        <v>0.48927736586543358</v>
      </c>
      <c r="Y378" s="18">
        <v>0.49227624995054314</v>
      </c>
      <c r="Z378" s="18">
        <v>0.49767039048289091</v>
      </c>
      <c r="AA378" s="18">
        <v>0.48974087715465742</v>
      </c>
      <c r="AB378" s="18">
        <v>0.48627706436081286</v>
      </c>
      <c r="AC378" s="18">
        <v>0.4851317029689865</v>
      </c>
      <c r="AD378" s="18">
        <v>0.48370770641202715</v>
      </c>
      <c r="AE378" s="18">
        <v>0.49296111738443782</v>
      </c>
      <c r="AF378" s="18">
        <v>0.48605613872569065</v>
      </c>
      <c r="AG378" s="18">
        <v>0.4835004332218264</v>
      </c>
      <c r="AH378" s="17"/>
      <c r="AI378" s="13">
        <f t="shared" si="63"/>
        <v>1967576.089376153</v>
      </c>
      <c r="AJ378" s="13">
        <f t="shared" si="64"/>
        <v>1476847.763165022</v>
      </c>
      <c r="AK378" s="13">
        <f t="shared" si="65"/>
        <v>8317715.219712371</v>
      </c>
      <c r="AL378" s="13">
        <f t="shared" si="66"/>
        <v>2461381.2497527157</v>
      </c>
      <c r="AM378" s="13">
        <f t="shared" si="67"/>
        <v>7465055.8572433637</v>
      </c>
      <c r="AN378" s="13">
        <f t="shared" si="68"/>
        <v>4897408.7715465743</v>
      </c>
      <c r="AO378" s="13">
        <f t="shared" si="69"/>
        <v>3403939.4505256899</v>
      </c>
      <c r="AP378" s="13">
        <f t="shared" si="70"/>
        <v>3881053.6237518918</v>
      </c>
      <c r="AQ378" s="13">
        <f t="shared" si="71"/>
        <v>3869661.651296217</v>
      </c>
      <c r="AR378" s="13">
        <f t="shared" si="72"/>
        <v>4929611.1738443784</v>
      </c>
      <c r="AS378" s="13">
        <f t="shared" si="73"/>
        <v>2430280.6936284532</v>
      </c>
      <c r="AT378" s="13">
        <f t="shared" si="74"/>
        <v>4351503.8989964379</v>
      </c>
    </row>
    <row r="379" spans="1:46" x14ac:dyDescent="0.3">
      <c r="A379" s="7" t="s">
        <v>281</v>
      </c>
      <c r="B379" s="7" t="s">
        <v>755</v>
      </c>
      <c r="C379" s="7">
        <v>1302</v>
      </c>
      <c r="D379" s="7" t="s">
        <v>8</v>
      </c>
      <c r="E379" s="7">
        <v>901</v>
      </c>
      <c r="F379" s="7">
        <v>150183</v>
      </c>
      <c r="G379" s="7" t="s">
        <v>802</v>
      </c>
      <c r="H379" s="8" t="s">
        <v>760</v>
      </c>
      <c r="I379" s="15">
        <v>12000000</v>
      </c>
      <c r="J379" s="15">
        <v>8000000</v>
      </c>
      <c r="K379" s="15">
        <v>9000000</v>
      </c>
      <c r="L379" s="15">
        <v>10000000</v>
      </c>
      <c r="M379" s="15">
        <v>11000000</v>
      </c>
      <c r="N379" s="15">
        <v>11000000</v>
      </c>
      <c r="O379" s="15">
        <v>10000000</v>
      </c>
      <c r="P379" s="15">
        <v>9000000</v>
      </c>
      <c r="Q379" s="15">
        <v>7000000</v>
      </c>
      <c r="R379" s="15">
        <v>11000000</v>
      </c>
      <c r="S379" s="15">
        <v>13000000</v>
      </c>
      <c r="T379" s="15">
        <v>11000000</v>
      </c>
      <c r="U379" s="17"/>
      <c r="V379" s="18">
        <v>0.49189402234403823</v>
      </c>
      <c r="W379" s="18">
        <v>0.49228258772167399</v>
      </c>
      <c r="X379" s="18">
        <v>0.48927736586543358</v>
      </c>
      <c r="Y379" s="18">
        <v>0.49227624995054314</v>
      </c>
      <c r="Z379" s="18">
        <v>0.49767039048289091</v>
      </c>
      <c r="AA379" s="18">
        <v>0.48974087715465742</v>
      </c>
      <c r="AB379" s="18">
        <v>0.48627706436081286</v>
      </c>
      <c r="AC379" s="18">
        <v>0.4851317029689865</v>
      </c>
      <c r="AD379" s="18">
        <v>0.48370770641202715</v>
      </c>
      <c r="AE379" s="18">
        <v>0.49296111738443782</v>
      </c>
      <c r="AF379" s="18">
        <v>0.48605613872569065</v>
      </c>
      <c r="AG379" s="18">
        <v>0.4835004332218264</v>
      </c>
      <c r="AH379" s="17"/>
      <c r="AI379" s="13">
        <f t="shared" si="63"/>
        <v>5902728.2681284584</v>
      </c>
      <c r="AJ379" s="13">
        <f t="shared" si="64"/>
        <v>3938260.701773392</v>
      </c>
      <c r="AK379" s="13">
        <f t="shared" si="65"/>
        <v>4403496.2927889023</v>
      </c>
      <c r="AL379" s="13">
        <f t="shared" si="66"/>
        <v>4922762.4995054314</v>
      </c>
      <c r="AM379" s="13">
        <f t="shared" si="67"/>
        <v>5474374.2953118002</v>
      </c>
      <c r="AN379" s="13">
        <f t="shared" si="68"/>
        <v>5387149.6487012319</v>
      </c>
      <c r="AO379" s="13">
        <f t="shared" si="69"/>
        <v>4862770.6436081287</v>
      </c>
      <c r="AP379" s="13">
        <f t="shared" si="70"/>
        <v>4366185.3267208785</v>
      </c>
      <c r="AQ379" s="13">
        <f t="shared" si="71"/>
        <v>3385953.9448841899</v>
      </c>
      <c r="AR379" s="13">
        <f t="shared" si="72"/>
        <v>5422572.2912288159</v>
      </c>
      <c r="AS379" s="13">
        <f t="shared" si="73"/>
        <v>6318729.803433978</v>
      </c>
      <c r="AT379" s="13">
        <f t="shared" si="74"/>
        <v>5318504.7654400906</v>
      </c>
    </row>
    <row r="380" spans="1:46" x14ac:dyDescent="0.3">
      <c r="A380" s="7" t="s">
        <v>281</v>
      </c>
      <c r="B380" s="7" t="s">
        <v>755</v>
      </c>
      <c r="C380" s="7">
        <v>1302</v>
      </c>
      <c r="D380" s="7" t="s">
        <v>807</v>
      </c>
      <c r="E380" s="7">
        <v>901</v>
      </c>
      <c r="F380" s="7">
        <v>150040</v>
      </c>
      <c r="G380" s="7" t="s">
        <v>802</v>
      </c>
      <c r="H380" s="8" t="s">
        <v>761</v>
      </c>
      <c r="I380" s="15">
        <v>10000000</v>
      </c>
      <c r="J380" s="15">
        <v>8000000</v>
      </c>
      <c r="K380" s="15">
        <v>8000000</v>
      </c>
      <c r="L380" s="15">
        <v>10000000</v>
      </c>
      <c r="M380" s="15">
        <v>10000000</v>
      </c>
      <c r="N380" s="15">
        <v>10000000</v>
      </c>
      <c r="O380" s="15">
        <v>10000000</v>
      </c>
      <c r="P380" s="15">
        <v>8000000</v>
      </c>
      <c r="Q380" s="15">
        <v>9000000</v>
      </c>
      <c r="R380" s="15">
        <v>11000000</v>
      </c>
      <c r="S380" s="15">
        <v>12000000</v>
      </c>
      <c r="T380" s="15">
        <v>10000000</v>
      </c>
      <c r="U380" s="17"/>
      <c r="V380" s="18">
        <v>0.49189402234403823</v>
      </c>
      <c r="W380" s="18">
        <v>0.49228258772167399</v>
      </c>
      <c r="X380" s="18">
        <v>0.48927736586543358</v>
      </c>
      <c r="Y380" s="18">
        <v>0.49227624995054314</v>
      </c>
      <c r="Z380" s="18">
        <v>0.49767039048289091</v>
      </c>
      <c r="AA380" s="18">
        <v>0.48974087715465742</v>
      </c>
      <c r="AB380" s="18">
        <v>0.48627706436081286</v>
      </c>
      <c r="AC380" s="18">
        <v>0.4851317029689865</v>
      </c>
      <c r="AD380" s="18">
        <v>0.48370770641202715</v>
      </c>
      <c r="AE380" s="18">
        <v>0.49296111738443782</v>
      </c>
      <c r="AF380" s="18">
        <v>0.48605613872569065</v>
      </c>
      <c r="AG380" s="18">
        <v>0.4835004332218264</v>
      </c>
      <c r="AH380" s="17"/>
      <c r="AI380" s="13">
        <f t="shared" si="63"/>
        <v>4918940.2234403826</v>
      </c>
      <c r="AJ380" s="13">
        <f t="shared" si="64"/>
        <v>3938260.701773392</v>
      </c>
      <c r="AK380" s="13">
        <f t="shared" si="65"/>
        <v>3914218.9269234687</v>
      </c>
      <c r="AL380" s="13">
        <f t="shared" si="66"/>
        <v>4922762.4995054314</v>
      </c>
      <c r="AM380" s="13">
        <f t="shared" si="67"/>
        <v>4976703.9048289089</v>
      </c>
      <c r="AN380" s="13">
        <f t="shared" si="68"/>
        <v>4897408.7715465743</v>
      </c>
      <c r="AO380" s="13">
        <f t="shared" si="69"/>
        <v>4862770.6436081287</v>
      </c>
      <c r="AP380" s="13">
        <f t="shared" si="70"/>
        <v>3881053.6237518918</v>
      </c>
      <c r="AQ380" s="13">
        <f t="shared" si="71"/>
        <v>4353369.3577082446</v>
      </c>
      <c r="AR380" s="13">
        <f t="shared" si="72"/>
        <v>5422572.2912288159</v>
      </c>
      <c r="AS380" s="13">
        <f t="shared" si="73"/>
        <v>5832673.6647082875</v>
      </c>
      <c r="AT380" s="13">
        <f t="shared" si="74"/>
        <v>4835004.3322182642</v>
      </c>
    </row>
    <row r="381" spans="1:46" x14ac:dyDescent="0.3">
      <c r="A381" s="7" t="s">
        <v>281</v>
      </c>
      <c r="B381" s="7" t="s">
        <v>755</v>
      </c>
      <c r="C381" s="7">
        <v>1302</v>
      </c>
      <c r="D381" s="7" t="s">
        <v>8</v>
      </c>
      <c r="E381" s="7">
        <v>915</v>
      </c>
      <c r="F381" s="7">
        <v>150138</v>
      </c>
      <c r="G381" s="7" t="s">
        <v>802</v>
      </c>
      <c r="H381" s="8" t="s">
        <v>762</v>
      </c>
      <c r="I381" s="15">
        <v>0</v>
      </c>
      <c r="J381" s="15">
        <v>10000000</v>
      </c>
      <c r="K381" s="15">
        <v>0</v>
      </c>
      <c r="L381" s="15">
        <v>0</v>
      </c>
      <c r="M381" s="15">
        <v>0</v>
      </c>
      <c r="N381" s="15">
        <v>6000000</v>
      </c>
      <c r="O381" s="15">
        <v>0</v>
      </c>
      <c r="P381" s="15">
        <v>0</v>
      </c>
      <c r="Q381" s="15">
        <v>0</v>
      </c>
      <c r="R381" s="15">
        <v>5000000</v>
      </c>
      <c r="S381" s="15">
        <v>0</v>
      </c>
      <c r="T381" s="15">
        <v>5000000</v>
      </c>
      <c r="U381" s="17"/>
      <c r="V381" s="18">
        <v>0.49189402234403823</v>
      </c>
      <c r="W381" s="18">
        <v>0.49228258772167399</v>
      </c>
      <c r="X381" s="18">
        <v>0.48927736586543358</v>
      </c>
      <c r="Y381" s="18">
        <v>0.49227624995054314</v>
      </c>
      <c r="Z381" s="18">
        <v>0.49767039048289091</v>
      </c>
      <c r="AA381" s="18">
        <v>0.48974087715465742</v>
      </c>
      <c r="AB381" s="18">
        <v>0.48627706436081286</v>
      </c>
      <c r="AC381" s="18">
        <v>0.4851317029689865</v>
      </c>
      <c r="AD381" s="18">
        <v>0.48370770641202715</v>
      </c>
      <c r="AE381" s="18">
        <v>0.49296111738443782</v>
      </c>
      <c r="AF381" s="18">
        <v>0.48605613872569065</v>
      </c>
      <c r="AG381" s="18">
        <v>0.4835004332218264</v>
      </c>
      <c r="AH381" s="17"/>
      <c r="AI381" s="13">
        <f t="shared" si="63"/>
        <v>0</v>
      </c>
      <c r="AJ381" s="13">
        <f t="shared" si="64"/>
        <v>4922825.8772167396</v>
      </c>
      <c r="AK381" s="13">
        <f t="shared" si="65"/>
        <v>0</v>
      </c>
      <c r="AL381" s="13">
        <f t="shared" si="66"/>
        <v>0</v>
      </c>
      <c r="AM381" s="13">
        <f t="shared" si="67"/>
        <v>0</v>
      </c>
      <c r="AN381" s="13">
        <f t="shared" si="68"/>
        <v>2938445.2629279443</v>
      </c>
      <c r="AO381" s="13">
        <f t="shared" si="69"/>
        <v>0</v>
      </c>
      <c r="AP381" s="13">
        <f t="shared" si="70"/>
        <v>0</v>
      </c>
      <c r="AQ381" s="13">
        <f t="shared" si="71"/>
        <v>0</v>
      </c>
      <c r="AR381" s="13">
        <f t="shared" si="72"/>
        <v>2464805.5869221892</v>
      </c>
      <c r="AS381" s="13">
        <f t="shared" si="73"/>
        <v>0</v>
      </c>
      <c r="AT381" s="13">
        <f t="shared" si="74"/>
        <v>2417502.1661091321</v>
      </c>
    </row>
    <row r="382" spans="1:46" x14ac:dyDescent="0.3">
      <c r="A382" s="7" t="s">
        <v>281</v>
      </c>
      <c r="B382" s="7" t="s">
        <v>755</v>
      </c>
      <c r="C382" s="7">
        <v>1302</v>
      </c>
      <c r="D382" s="7" t="s">
        <v>808</v>
      </c>
      <c r="E382" s="7">
        <v>901</v>
      </c>
      <c r="F382" s="7">
        <v>150129</v>
      </c>
      <c r="G382" s="7" t="s">
        <v>802</v>
      </c>
      <c r="H382" s="8" t="s">
        <v>763</v>
      </c>
      <c r="I382" s="15">
        <v>4000000</v>
      </c>
      <c r="J382" s="15">
        <v>3000000</v>
      </c>
      <c r="K382" s="15">
        <v>3000000</v>
      </c>
      <c r="L382" s="15">
        <v>5000000</v>
      </c>
      <c r="M382" s="15">
        <v>5000000</v>
      </c>
      <c r="N382" s="15">
        <v>3000000</v>
      </c>
      <c r="O382" s="15">
        <v>5000000</v>
      </c>
      <c r="P382" s="15">
        <v>4000000</v>
      </c>
      <c r="Q382" s="15">
        <v>5000000</v>
      </c>
      <c r="R382" s="15">
        <v>5000000</v>
      </c>
      <c r="S382" s="15">
        <v>5000000</v>
      </c>
      <c r="T382" s="15">
        <v>5000000</v>
      </c>
      <c r="U382" s="17"/>
      <c r="V382" s="18">
        <v>0.49189402234403823</v>
      </c>
      <c r="W382" s="18">
        <v>0.49228258772167399</v>
      </c>
      <c r="X382" s="18">
        <v>0.48927736586543358</v>
      </c>
      <c r="Y382" s="18">
        <v>0.49227624995054314</v>
      </c>
      <c r="Z382" s="18">
        <v>0.49767039048289091</v>
      </c>
      <c r="AA382" s="18">
        <v>0.48974087715465742</v>
      </c>
      <c r="AB382" s="18">
        <v>0.48627706436081286</v>
      </c>
      <c r="AC382" s="18">
        <v>0.4851317029689865</v>
      </c>
      <c r="AD382" s="18">
        <v>0.48370770641202715</v>
      </c>
      <c r="AE382" s="18">
        <v>0.49296111738443782</v>
      </c>
      <c r="AF382" s="18">
        <v>0.48605613872569065</v>
      </c>
      <c r="AG382" s="18">
        <v>0.4835004332218264</v>
      </c>
      <c r="AH382" s="17"/>
      <c r="AI382" s="13">
        <f t="shared" si="63"/>
        <v>1967576.089376153</v>
      </c>
      <c r="AJ382" s="13">
        <f t="shared" si="64"/>
        <v>1476847.763165022</v>
      </c>
      <c r="AK382" s="13">
        <f t="shared" si="65"/>
        <v>1467832.0975963008</v>
      </c>
      <c r="AL382" s="13">
        <f t="shared" si="66"/>
        <v>2461381.2497527157</v>
      </c>
      <c r="AM382" s="13">
        <f t="shared" si="67"/>
        <v>2488351.9524144544</v>
      </c>
      <c r="AN382" s="13">
        <f t="shared" si="68"/>
        <v>1469222.6314639722</v>
      </c>
      <c r="AO382" s="13">
        <f t="shared" si="69"/>
        <v>2431385.3218040643</v>
      </c>
      <c r="AP382" s="13">
        <f t="shared" si="70"/>
        <v>1940526.8118759459</v>
      </c>
      <c r="AQ382" s="13">
        <f t="shared" si="71"/>
        <v>2418538.5320601356</v>
      </c>
      <c r="AR382" s="13">
        <f t="shared" si="72"/>
        <v>2464805.5869221892</v>
      </c>
      <c r="AS382" s="13">
        <f t="shared" si="73"/>
        <v>2430280.6936284532</v>
      </c>
      <c r="AT382" s="13">
        <f t="shared" si="74"/>
        <v>2417502.1661091321</v>
      </c>
    </row>
    <row r="383" spans="1:46" x14ac:dyDescent="0.3">
      <c r="A383" s="7" t="s">
        <v>281</v>
      </c>
      <c r="B383" s="7" t="s">
        <v>755</v>
      </c>
      <c r="C383" s="7">
        <v>1302</v>
      </c>
      <c r="D383" s="7" t="s">
        <v>807</v>
      </c>
      <c r="E383" s="7">
        <v>901</v>
      </c>
      <c r="F383" s="7">
        <v>150041</v>
      </c>
      <c r="G383" s="7" t="s">
        <v>802</v>
      </c>
      <c r="H383" s="8" t="s">
        <v>764</v>
      </c>
      <c r="I383" s="15">
        <v>5000000</v>
      </c>
      <c r="J383" s="15">
        <v>6000000</v>
      </c>
      <c r="K383" s="15">
        <v>6000000</v>
      </c>
      <c r="L383" s="15">
        <v>7000000</v>
      </c>
      <c r="M383" s="15">
        <v>10000000</v>
      </c>
      <c r="N383" s="15">
        <v>8000000</v>
      </c>
      <c r="O383" s="15">
        <v>7000000</v>
      </c>
      <c r="P383" s="15">
        <v>7000000</v>
      </c>
      <c r="Q383" s="15">
        <v>6000000</v>
      </c>
      <c r="R383" s="15">
        <v>6000000</v>
      </c>
      <c r="S383" s="15">
        <v>6000000</v>
      </c>
      <c r="T383" s="15">
        <v>8000000</v>
      </c>
      <c r="U383" s="17"/>
      <c r="V383" s="18">
        <v>0.49189402234403823</v>
      </c>
      <c r="W383" s="18">
        <v>0.49228258772167399</v>
      </c>
      <c r="X383" s="18">
        <v>0.48927736586543358</v>
      </c>
      <c r="Y383" s="18">
        <v>0.49227624995054314</v>
      </c>
      <c r="Z383" s="18">
        <v>0.49767039048289091</v>
      </c>
      <c r="AA383" s="18">
        <v>0.48974087715465742</v>
      </c>
      <c r="AB383" s="18">
        <v>0.48627706436081286</v>
      </c>
      <c r="AC383" s="18">
        <v>0.4851317029689865</v>
      </c>
      <c r="AD383" s="18">
        <v>0.48370770641202715</v>
      </c>
      <c r="AE383" s="18">
        <v>0.49296111738443782</v>
      </c>
      <c r="AF383" s="18">
        <v>0.48605613872569065</v>
      </c>
      <c r="AG383" s="18">
        <v>0.4835004332218264</v>
      </c>
      <c r="AH383" s="17"/>
      <c r="AI383" s="13">
        <f t="shared" si="63"/>
        <v>2459470.1117201913</v>
      </c>
      <c r="AJ383" s="13">
        <f t="shared" si="64"/>
        <v>2953695.526330044</v>
      </c>
      <c r="AK383" s="13">
        <f t="shared" si="65"/>
        <v>2935664.1951926015</v>
      </c>
      <c r="AL383" s="13">
        <f t="shared" si="66"/>
        <v>3445933.7496538018</v>
      </c>
      <c r="AM383" s="13">
        <f t="shared" si="67"/>
        <v>4976703.9048289089</v>
      </c>
      <c r="AN383" s="13">
        <f t="shared" si="68"/>
        <v>3917927.0172372595</v>
      </c>
      <c r="AO383" s="13">
        <f t="shared" si="69"/>
        <v>3403939.4505256899</v>
      </c>
      <c r="AP383" s="13">
        <f t="shared" si="70"/>
        <v>3395921.9207829055</v>
      </c>
      <c r="AQ383" s="13">
        <f t="shared" si="71"/>
        <v>2902246.2384721627</v>
      </c>
      <c r="AR383" s="13">
        <f t="shared" si="72"/>
        <v>2957766.7043066267</v>
      </c>
      <c r="AS383" s="13">
        <f t="shared" si="73"/>
        <v>2916336.8323541437</v>
      </c>
      <c r="AT383" s="13">
        <f t="shared" si="74"/>
        <v>3868003.4657746111</v>
      </c>
    </row>
    <row r="384" spans="1:46" x14ac:dyDescent="0.3">
      <c r="A384" s="7" t="s">
        <v>281</v>
      </c>
      <c r="B384" s="7" t="s">
        <v>755</v>
      </c>
      <c r="C384" s="7">
        <v>1302</v>
      </c>
      <c r="D384" s="7" t="s">
        <v>809</v>
      </c>
      <c r="E384" s="7">
        <v>901</v>
      </c>
      <c r="F384" s="7">
        <v>150006</v>
      </c>
      <c r="G384" s="7" t="s">
        <v>802</v>
      </c>
      <c r="H384" s="8" t="s">
        <v>765</v>
      </c>
      <c r="I384" s="15">
        <v>15000000</v>
      </c>
      <c r="J384" s="15">
        <v>5000000</v>
      </c>
      <c r="K384" s="15">
        <v>12000000</v>
      </c>
      <c r="L384" s="15">
        <v>5000000</v>
      </c>
      <c r="M384" s="15">
        <v>5000000</v>
      </c>
      <c r="N384" s="15">
        <v>5000000</v>
      </c>
      <c r="O384" s="15">
        <v>5000000</v>
      </c>
      <c r="P384" s="15">
        <v>3000000</v>
      </c>
      <c r="Q384" s="15">
        <v>5000000</v>
      </c>
      <c r="R384" s="15">
        <v>5000000</v>
      </c>
      <c r="S384" s="15">
        <v>5000000</v>
      </c>
      <c r="T384" s="15">
        <v>6000000</v>
      </c>
      <c r="U384" s="17"/>
      <c r="V384" s="18">
        <v>0.49189402234403823</v>
      </c>
      <c r="W384" s="18">
        <v>0.49228258772167399</v>
      </c>
      <c r="X384" s="18">
        <v>0.48927736586543358</v>
      </c>
      <c r="Y384" s="18">
        <v>0.49227624995054314</v>
      </c>
      <c r="Z384" s="18">
        <v>0.49767039048289091</v>
      </c>
      <c r="AA384" s="18">
        <v>0.48974087715465742</v>
      </c>
      <c r="AB384" s="18">
        <v>0.48627706436081286</v>
      </c>
      <c r="AC384" s="18">
        <v>0.4851317029689865</v>
      </c>
      <c r="AD384" s="18">
        <v>0.48370770641202715</v>
      </c>
      <c r="AE384" s="18">
        <v>0.49296111738443782</v>
      </c>
      <c r="AF384" s="18">
        <v>0.48605613872569065</v>
      </c>
      <c r="AG384" s="18">
        <v>0.4835004332218264</v>
      </c>
      <c r="AH384" s="17"/>
      <c r="AI384" s="13">
        <f t="shared" si="63"/>
        <v>7378410.335160573</v>
      </c>
      <c r="AJ384" s="13">
        <f t="shared" si="64"/>
        <v>2461412.9386083698</v>
      </c>
      <c r="AK384" s="13">
        <f t="shared" si="65"/>
        <v>5871328.3903852031</v>
      </c>
      <c r="AL384" s="13">
        <f t="shared" si="66"/>
        <v>2461381.2497527157</v>
      </c>
      <c r="AM384" s="13">
        <f t="shared" si="67"/>
        <v>2488351.9524144544</v>
      </c>
      <c r="AN384" s="13">
        <f t="shared" si="68"/>
        <v>2448704.3857732872</v>
      </c>
      <c r="AO384" s="13">
        <f t="shared" si="69"/>
        <v>2431385.3218040643</v>
      </c>
      <c r="AP384" s="13">
        <f t="shared" si="70"/>
        <v>1455395.1089069594</v>
      </c>
      <c r="AQ384" s="13">
        <f t="shared" si="71"/>
        <v>2418538.5320601356</v>
      </c>
      <c r="AR384" s="13">
        <f t="shared" si="72"/>
        <v>2464805.5869221892</v>
      </c>
      <c r="AS384" s="13">
        <f t="shared" si="73"/>
        <v>2430280.6936284532</v>
      </c>
      <c r="AT384" s="13">
        <f t="shared" si="74"/>
        <v>2901002.5993309584</v>
      </c>
    </row>
    <row r="385" spans="1:46" x14ac:dyDescent="0.3">
      <c r="A385" s="7" t="s">
        <v>281</v>
      </c>
      <c r="B385" s="7" t="s">
        <v>755</v>
      </c>
      <c r="C385" s="7">
        <v>1302</v>
      </c>
      <c r="D385" s="7" t="s">
        <v>806</v>
      </c>
      <c r="E385" s="7">
        <v>901</v>
      </c>
      <c r="F385" s="7">
        <v>150010</v>
      </c>
      <c r="G385" s="7" t="s">
        <v>802</v>
      </c>
      <c r="H385" s="8" t="s">
        <v>766</v>
      </c>
      <c r="I385" s="15">
        <v>3000000</v>
      </c>
      <c r="J385" s="15">
        <v>4000000</v>
      </c>
      <c r="K385" s="15">
        <v>3000000</v>
      </c>
      <c r="L385" s="15">
        <v>3000000</v>
      </c>
      <c r="M385" s="15">
        <v>3000000</v>
      </c>
      <c r="N385" s="15">
        <v>5000000</v>
      </c>
      <c r="O385" s="15">
        <v>3000000</v>
      </c>
      <c r="P385" s="15">
        <v>2000000</v>
      </c>
      <c r="Q385" s="15">
        <v>2000000</v>
      </c>
      <c r="R385" s="15">
        <v>3000000</v>
      </c>
      <c r="S385" s="15">
        <v>3000000</v>
      </c>
      <c r="T385" s="15">
        <v>6000000</v>
      </c>
      <c r="U385" s="17"/>
      <c r="V385" s="18">
        <v>0.49189402234403823</v>
      </c>
      <c r="W385" s="18">
        <v>0.49228258772167399</v>
      </c>
      <c r="X385" s="18">
        <v>0.48927736586543358</v>
      </c>
      <c r="Y385" s="18">
        <v>0.49227624995054314</v>
      </c>
      <c r="Z385" s="18">
        <v>0.49767039048289091</v>
      </c>
      <c r="AA385" s="18">
        <v>0.48974087715465742</v>
      </c>
      <c r="AB385" s="18">
        <v>0.48627706436081286</v>
      </c>
      <c r="AC385" s="18">
        <v>0.4851317029689865</v>
      </c>
      <c r="AD385" s="18">
        <v>0.48370770641202715</v>
      </c>
      <c r="AE385" s="18">
        <v>0.49296111738443782</v>
      </c>
      <c r="AF385" s="18">
        <v>0.48605613872569065</v>
      </c>
      <c r="AG385" s="18">
        <v>0.4835004332218264</v>
      </c>
      <c r="AH385" s="17"/>
      <c r="AI385" s="13">
        <f t="shared" si="63"/>
        <v>1475682.0670321146</v>
      </c>
      <c r="AJ385" s="13">
        <f t="shared" si="64"/>
        <v>1969130.350886696</v>
      </c>
      <c r="AK385" s="13">
        <f t="shared" si="65"/>
        <v>1467832.0975963008</v>
      </c>
      <c r="AL385" s="13">
        <f t="shared" si="66"/>
        <v>1476828.7498516294</v>
      </c>
      <c r="AM385" s="13">
        <f t="shared" si="67"/>
        <v>1493011.1714486727</v>
      </c>
      <c r="AN385" s="13">
        <f t="shared" si="68"/>
        <v>2448704.3857732872</v>
      </c>
      <c r="AO385" s="13">
        <f t="shared" si="69"/>
        <v>1458831.1930824385</v>
      </c>
      <c r="AP385" s="13">
        <f t="shared" si="70"/>
        <v>970263.40593797294</v>
      </c>
      <c r="AQ385" s="13">
        <f t="shared" si="71"/>
        <v>967415.41282405425</v>
      </c>
      <c r="AR385" s="13">
        <f t="shared" si="72"/>
        <v>1478883.3521533133</v>
      </c>
      <c r="AS385" s="13">
        <f t="shared" si="73"/>
        <v>1458168.4161770719</v>
      </c>
      <c r="AT385" s="13">
        <f t="shared" si="74"/>
        <v>2901002.5993309584</v>
      </c>
    </row>
    <row r="386" spans="1:46" x14ac:dyDescent="0.3">
      <c r="A386" s="7" t="s">
        <v>281</v>
      </c>
      <c r="B386" s="7" t="s">
        <v>755</v>
      </c>
      <c r="C386" s="7">
        <v>1302</v>
      </c>
      <c r="D386" s="7" t="s">
        <v>8</v>
      </c>
      <c r="E386" s="7">
        <v>901</v>
      </c>
      <c r="F386" s="7">
        <v>150189</v>
      </c>
      <c r="G386" s="7" t="s">
        <v>802</v>
      </c>
      <c r="H386" s="8" t="s">
        <v>767</v>
      </c>
      <c r="I386" s="15">
        <v>2000000</v>
      </c>
      <c r="J386" s="15">
        <v>2000000</v>
      </c>
      <c r="K386" s="15">
        <v>3000000</v>
      </c>
      <c r="L386" s="15">
        <v>3000000</v>
      </c>
      <c r="M386" s="15">
        <v>3000000</v>
      </c>
      <c r="N386" s="15">
        <v>3000000</v>
      </c>
      <c r="O386" s="15">
        <v>3000000</v>
      </c>
      <c r="P386" s="15">
        <v>3000000</v>
      </c>
      <c r="Q386" s="15">
        <v>3000000</v>
      </c>
      <c r="R386" s="15">
        <v>3000000</v>
      </c>
      <c r="S386" s="15">
        <v>3000000</v>
      </c>
      <c r="T386" s="15">
        <v>3000000</v>
      </c>
      <c r="U386" s="17"/>
      <c r="V386" s="18">
        <v>0.49189402234403823</v>
      </c>
      <c r="W386" s="18">
        <v>0.49228258772167399</v>
      </c>
      <c r="X386" s="18">
        <v>0.48927736586543358</v>
      </c>
      <c r="Y386" s="18">
        <v>0.49227624995054314</v>
      </c>
      <c r="Z386" s="18">
        <v>0.49767039048289091</v>
      </c>
      <c r="AA386" s="18">
        <v>0.48974087715465742</v>
      </c>
      <c r="AB386" s="18">
        <v>0.48627706436081286</v>
      </c>
      <c r="AC386" s="18">
        <v>0.4851317029689865</v>
      </c>
      <c r="AD386" s="18">
        <v>0.48370770641202715</v>
      </c>
      <c r="AE386" s="18">
        <v>0.49296111738443782</v>
      </c>
      <c r="AF386" s="18">
        <v>0.48605613872569065</v>
      </c>
      <c r="AG386" s="18">
        <v>0.4835004332218264</v>
      </c>
      <c r="AH386" s="17"/>
      <c r="AI386" s="13">
        <f t="shared" si="63"/>
        <v>983788.04468807648</v>
      </c>
      <c r="AJ386" s="13">
        <f t="shared" si="64"/>
        <v>984565.17544334801</v>
      </c>
      <c r="AK386" s="13">
        <f t="shared" si="65"/>
        <v>1467832.0975963008</v>
      </c>
      <c r="AL386" s="13">
        <f t="shared" si="66"/>
        <v>1476828.7498516294</v>
      </c>
      <c r="AM386" s="13">
        <f t="shared" si="67"/>
        <v>1493011.1714486727</v>
      </c>
      <c r="AN386" s="13">
        <f t="shared" si="68"/>
        <v>1469222.6314639722</v>
      </c>
      <c r="AO386" s="13">
        <f t="shared" si="69"/>
        <v>1458831.1930824385</v>
      </c>
      <c r="AP386" s="13">
        <f t="shared" si="70"/>
        <v>1455395.1089069594</v>
      </c>
      <c r="AQ386" s="13">
        <f t="shared" si="71"/>
        <v>1451123.1192360814</v>
      </c>
      <c r="AR386" s="13">
        <f t="shared" si="72"/>
        <v>1478883.3521533133</v>
      </c>
      <c r="AS386" s="13">
        <f t="shared" si="73"/>
        <v>1458168.4161770719</v>
      </c>
      <c r="AT386" s="13">
        <f t="shared" si="74"/>
        <v>1450501.2996654792</v>
      </c>
    </row>
    <row r="387" spans="1:46" x14ac:dyDescent="0.3">
      <c r="A387" s="7" t="s">
        <v>281</v>
      </c>
      <c r="B387" s="7" t="s">
        <v>755</v>
      </c>
      <c r="C387" s="7">
        <v>1302</v>
      </c>
      <c r="D387" s="7" t="s">
        <v>810</v>
      </c>
      <c r="E387" s="7">
        <v>901</v>
      </c>
      <c r="F387" s="7">
        <v>150157</v>
      </c>
      <c r="G387" s="7" t="s">
        <v>802</v>
      </c>
      <c r="H387" s="8" t="s">
        <v>768</v>
      </c>
      <c r="I387" s="15">
        <v>3000000</v>
      </c>
      <c r="J387" s="15">
        <v>3000000</v>
      </c>
      <c r="K387" s="15">
        <v>3000000</v>
      </c>
      <c r="L387" s="15">
        <v>5000000</v>
      </c>
      <c r="M387" s="15">
        <v>3000000</v>
      </c>
      <c r="N387" s="15">
        <v>3000000</v>
      </c>
      <c r="O387" s="15">
        <v>3000000</v>
      </c>
      <c r="P387" s="15">
        <v>3000000</v>
      </c>
      <c r="Q387" s="15">
        <v>3000000</v>
      </c>
      <c r="R387" s="15">
        <v>6000000</v>
      </c>
      <c r="S387" s="15">
        <v>5000000</v>
      </c>
      <c r="T387" s="15">
        <v>6000000</v>
      </c>
      <c r="U387" s="17"/>
      <c r="V387" s="18">
        <v>0.49189402234403823</v>
      </c>
      <c r="W387" s="18">
        <v>0.49228258772167399</v>
      </c>
      <c r="X387" s="18">
        <v>0.48927736586543358</v>
      </c>
      <c r="Y387" s="18">
        <v>0.49227624995054314</v>
      </c>
      <c r="Z387" s="18">
        <v>0.49767039048289091</v>
      </c>
      <c r="AA387" s="18">
        <v>0.48974087715465742</v>
      </c>
      <c r="AB387" s="18">
        <v>0.48627706436081286</v>
      </c>
      <c r="AC387" s="18">
        <v>0.4851317029689865</v>
      </c>
      <c r="AD387" s="18">
        <v>0.48370770641202715</v>
      </c>
      <c r="AE387" s="18">
        <v>0.49296111738443782</v>
      </c>
      <c r="AF387" s="18">
        <v>0.48605613872569065</v>
      </c>
      <c r="AG387" s="18">
        <v>0.4835004332218264</v>
      </c>
      <c r="AH387" s="17"/>
      <c r="AI387" s="13">
        <f t="shared" ref="AI387:AI450" si="75">I387*V387</f>
        <v>1475682.0670321146</v>
      </c>
      <c r="AJ387" s="13">
        <f t="shared" ref="AJ387:AJ450" si="76">J387*W387</f>
        <v>1476847.763165022</v>
      </c>
      <c r="AK387" s="13">
        <f t="shared" ref="AK387:AK450" si="77">K387*X387</f>
        <v>1467832.0975963008</v>
      </c>
      <c r="AL387" s="13">
        <f t="shared" ref="AL387:AL450" si="78">L387*Y387</f>
        <v>2461381.2497527157</v>
      </c>
      <c r="AM387" s="13">
        <f t="shared" ref="AM387:AM450" si="79">M387*Z387</f>
        <v>1493011.1714486727</v>
      </c>
      <c r="AN387" s="13">
        <f t="shared" ref="AN387:AN450" si="80">N387*AA387</f>
        <v>1469222.6314639722</v>
      </c>
      <c r="AO387" s="13">
        <f t="shared" ref="AO387:AO450" si="81">O387*AB387</f>
        <v>1458831.1930824385</v>
      </c>
      <c r="AP387" s="13">
        <f t="shared" ref="AP387:AP450" si="82">P387*AC387</f>
        <v>1455395.1089069594</v>
      </c>
      <c r="AQ387" s="13">
        <f t="shared" ref="AQ387:AQ450" si="83">Q387*AD387</f>
        <v>1451123.1192360814</v>
      </c>
      <c r="AR387" s="13">
        <f t="shared" ref="AR387:AR450" si="84">R387*AE387</f>
        <v>2957766.7043066267</v>
      </c>
      <c r="AS387" s="13">
        <f t="shared" ref="AS387:AS450" si="85">S387*AF387</f>
        <v>2430280.6936284532</v>
      </c>
      <c r="AT387" s="13">
        <f t="shared" ref="AT387:AT450" si="86">T387*AG387</f>
        <v>2901002.5993309584</v>
      </c>
    </row>
    <row r="388" spans="1:46" x14ac:dyDescent="0.3">
      <c r="A388" s="7" t="s">
        <v>281</v>
      </c>
      <c r="B388" s="7" t="s">
        <v>755</v>
      </c>
      <c r="C388" s="7">
        <v>1302</v>
      </c>
      <c r="D388" s="7" t="s">
        <v>8</v>
      </c>
      <c r="E388" s="7">
        <v>901</v>
      </c>
      <c r="F388" s="7">
        <v>370572</v>
      </c>
      <c r="G388" s="7" t="s">
        <v>802</v>
      </c>
      <c r="H388" s="8" t="s">
        <v>769</v>
      </c>
      <c r="I388" s="15">
        <v>3000000</v>
      </c>
      <c r="J388" s="15">
        <v>3000000</v>
      </c>
      <c r="K388" s="15">
        <v>2000000</v>
      </c>
      <c r="L388" s="15">
        <v>10000000</v>
      </c>
      <c r="M388" s="15">
        <v>3000000</v>
      </c>
      <c r="N388" s="15">
        <v>3000000</v>
      </c>
      <c r="O388" s="15">
        <v>4000000</v>
      </c>
      <c r="P388" s="15">
        <v>3000000</v>
      </c>
      <c r="Q388" s="15">
        <v>2000000</v>
      </c>
      <c r="R388" s="15">
        <v>9000000</v>
      </c>
      <c r="S388" s="15">
        <v>8000000</v>
      </c>
      <c r="T388" s="15">
        <v>10000000</v>
      </c>
      <c r="U388" s="17"/>
      <c r="V388" s="18">
        <v>0.49189402234403823</v>
      </c>
      <c r="W388" s="18">
        <v>0.49228258772167399</v>
      </c>
      <c r="X388" s="18">
        <v>0.48927736586543358</v>
      </c>
      <c r="Y388" s="18">
        <v>0.49227624995054314</v>
      </c>
      <c r="Z388" s="18">
        <v>0.49767039048289091</v>
      </c>
      <c r="AA388" s="18">
        <v>0.48974087715465742</v>
      </c>
      <c r="AB388" s="18">
        <v>0.48627706436081286</v>
      </c>
      <c r="AC388" s="18">
        <v>0.4851317029689865</v>
      </c>
      <c r="AD388" s="18">
        <v>0.48370770641202715</v>
      </c>
      <c r="AE388" s="18">
        <v>0.49296111738443782</v>
      </c>
      <c r="AF388" s="18">
        <v>0.48605613872569065</v>
      </c>
      <c r="AG388" s="18">
        <v>0.4835004332218264</v>
      </c>
      <c r="AH388" s="17"/>
      <c r="AI388" s="13">
        <f t="shared" si="75"/>
        <v>1475682.0670321146</v>
      </c>
      <c r="AJ388" s="13">
        <f t="shared" si="76"/>
        <v>1476847.763165022</v>
      </c>
      <c r="AK388" s="13">
        <f t="shared" si="77"/>
        <v>978554.73173086718</v>
      </c>
      <c r="AL388" s="13">
        <f t="shared" si="78"/>
        <v>4922762.4995054314</v>
      </c>
      <c r="AM388" s="13">
        <f t="shared" si="79"/>
        <v>1493011.1714486727</v>
      </c>
      <c r="AN388" s="13">
        <f t="shared" si="80"/>
        <v>1469222.6314639722</v>
      </c>
      <c r="AO388" s="13">
        <f t="shared" si="81"/>
        <v>1945108.2574432516</v>
      </c>
      <c r="AP388" s="13">
        <f t="shared" si="82"/>
        <v>1455395.1089069594</v>
      </c>
      <c r="AQ388" s="13">
        <f t="shared" si="83"/>
        <v>967415.41282405425</v>
      </c>
      <c r="AR388" s="13">
        <f t="shared" si="84"/>
        <v>4436650.05645994</v>
      </c>
      <c r="AS388" s="13">
        <f t="shared" si="85"/>
        <v>3888449.1098055253</v>
      </c>
      <c r="AT388" s="13">
        <f t="shared" si="86"/>
        <v>4835004.3322182642</v>
      </c>
    </row>
    <row r="389" spans="1:46" x14ac:dyDescent="0.3">
      <c r="A389" s="7" t="s">
        <v>281</v>
      </c>
      <c r="B389" s="7" t="s">
        <v>755</v>
      </c>
      <c r="C389" s="7">
        <v>1302</v>
      </c>
      <c r="D389" s="7" t="s">
        <v>8</v>
      </c>
      <c r="E389" s="7">
        <v>901</v>
      </c>
      <c r="F389" s="7">
        <v>150161</v>
      </c>
      <c r="G389" s="7" t="s">
        <v>802</v>
      </c>
      <c r="H389" s="8" t="s">
        <v>770</v>
      </c>
      <c r="I389" s="15">
        <v>2000000</v>
      </c>
      <c r="J389" s="15">
        <v>2000000</v>
      </c>
      <c r="K389" s="15">
        <v>2000000</v>
      </c>
      <c r="L389" s="15">
        <v>3000000</v>
      </c>
      <c r="M389" s="15">
        <v>4000000</v>
      </c>
      <c r="N389" s="15">
        <v>3000000</v>
      </c>
      <c r="O389" s="15">
        <v>2000000</v>
      </c>
      <c r="P389" s="15">
        <v>5000000</v>
      </c>
      <c r="Q389" s="15">
        <v>2000000</v>
      </c>
      <c r="R389" s="15">
        <v>3000000</v>
      </c>
      <c r="S389" s="15">
        <v>4000000</v>
      </c>
      <c r="T389" s="15">
        <v>4000000</v>
      </c>
      <c r="U389" s="17"/>
      <c r="V389" s="18">
        <v>0.49189402234403823</v>
      </c>
      <c r="W389" s="18">
        <v>0.49228258772167399</v>
      </c>
      <c r="X389" s="18">
        <v>0.48927736586543358</v>
      </c>
      <c r="Y389" s="18">
        <v>0.49227624995054314</v>
      </c>
      <c r="Z389" s="18">
        <v>0.49767039048289091</v>
      </c>
      <c r="AA389" s="18">
        <v>0.48974087715465742</v>
      </c>
      <c r="AB389" s="18">
        <v>0.48627706436081286</v>
      </c>
      <c r="AC389" s="18">
        <v>0.4851317029689865</v>
      </c>
      <c r="AD389" s="18">
        <v>0.48370770641202715</v>
      </c>
      <c r="AE389" s="18">
        <v>0.49296111738443782</v>
      </c>
      <c r="AF389" s="18">
        <v>0.48605613872569065</v>
      </c>
      <c r="AG389" s="18">
        <v>0.4835004332218264</v>
      </c>
      <c r="AH389" s="17"/>
      <c r="AI389" s="13">
        <f t="shared" si="75"/>
        <v>983788.04468807648</v>
      </c>
      <c r="AJ389" s="13">
        <f t="shared" si="76"/>
        <v>984565.17544334801</v>
      </c>
      <c r="AK389" s="13">
        <f t="shared" si="77"/>
        <v>978554.73173086718</v>
      </c>
      <c r="AL389" s="13">
        <f t="shared" si="78"/>
        <v>1476828.7498516294</v>
      </c>
      <c r="AM389" s="13">
        <f t="shared" si="79"/>
        <v>1990681.5619315635</v>
      </c>
      <c r="AN389" s="13">
        <f t="shared" si="80"/>
        <v>1469222.6314639722</v>
      </c>
      <c r="AO389" s="13">
        <f t="shared" si="81"/>
        <v>972554.12872162578</v>
      </c>
      <c r="AP389" s="13">
        <f t="shared" si="82"/>
        <v>2425658.5148449326</v>
      </c>
      <c r="AQ389" s="13">
        <f t="shared" si="83"/>
        <v>967415.41282405425</v>
      </c>
      <c r="AR389" s="13">
        <f t="shared" si="84"/>
        <v>1478883.3521533133</v>
      </c>
      <c r="AS389" s="13">
        <f t="shared" si="85"/>
        <v>1944224.5549027626</v>
      </c>
      <c r="AT389" s="13">
        <f t="shared" si="86"/>
        <v>1934001.7328873056</v>
      </c>
    </row>
    <row r="390" spans="1:46" x14ac:dyDescent="0.3">
      <c r="A390" s="7" t="s">
        <v>281</v>
      </c>
      <c r="B390" s="7" t="s">
        <v>755</v>
      </c>
      <c r="C390" s="7">
        <v>1302</v>
      </c>
      <c r="D390" s="7" t="s">
        <v>8</v>
      </c>
      <c r="E390" s="7">
        <v>901</v>
      </c>
      <c r="F390" s="7">
        <v>150007</v>
      </c>
      <c r="G390" s="7" t="s">
        <v>802</v>
      </c>
      <c r="H390" s="8" t="s">
        <v>771</v>
      </c>
      <c r="I390" s="15">
        <v>3000000</v>
      </c>
      <c r="J390" s="15">
        <v>2000000</v>
      </c>
      <c r="K390" s="15">
        <v>2000000</v>
      </c>
      <c r="L390" s="15">
        <v>3000000</v>
      </c>
      <c r="M390" s="15">
        <v>4000000</v>
      </c>
      <c r="N390" s="15">
        <v>2000000</v>
      </c>
      <c r="O390" s="15">
        <v>4000000</v>
      </c>
      <c r="P390" s="15">
        <v>3000000</v>
      </c>
      <c r="Q390" s="15">
        <v>3000000</v>
      </c>
      <c r="R390" s="15">
        <v>5000000</v>
      </c>
      <c r="S390" s="15">
        <v>4000000</v>
      </c>
      <c r="T390" s="15">
        <v>4000000</v>
      </c>
      <c r="U390" s="17"/>
      <c r="V390" s="18">
        <v>0.49189402234403823</v>
      </c>
      <c r="W390" s="18">
        <v>0.49228258772167399</v>
      </c>
      <c r="X390" s="18">
        <v>0.48927736586543358</v>
      </c>
      <c r="Y390" s="18">
        <v>0.49227624995054314</v>
      </c>
      <c r="Z390" s="18">
        <v>0.49767039048289091</v>
      </c>
      <c r="AA390" s="18">
        <v>0.48974087715465742</v>
      </c>
      <c r="AB390" s="18">
        <v>0.48627706436081286</v>
      </c>
      <c r="AC390" s="18">
        <v>0.4851317029689865</v>
      </c>
      <c r="AD390" s="18">
        <v>0.48370770641202715</v>
      </c>
      <c r="AE390" s="18">
        <v>0.49296111738443782</v>
      </c>
      <c r="AF390" s="18">
        <v>0.48605613872569065</v>
      </c>
      <c r="AG390" s="18">
        <v>0.4835004332218264</v>
      </c>
      <c r="AH390" s="17"/>
      <c r="AI390" s="13">
        <f t="shared" si="75"/>
        <v>1475682.0670321146</v>
      </c>
      <c r="AJ390" s="13">
        <f t="shared" si="76"/>
        <v>984565.17544334801</v>
      </c>
      <c r="AK390" s="13">
        <f t="shared" si="77"/>
        <v>978554.73173086718</v>
      </c>
      <c r="AL390" s="13">
        <f t="shared" si="78"/>
        <v>1476828.7498516294</v>
      </c>
      <c r="AM390" s="13">
        <f t="shared" si="79"/>
        <v>1990681.5619315635</v>
      </c>
      <c r="AN390" s="13">
        <f t="shared" si="80"/>
        <v>979481.75430931489</v>
      </c>
      <c r="AO390" s="13">
        <f t="shared" si="81"/>
        <v>1945108.2574432516</v>
      </c>
      <c r="AP390" s="13">
        <f t="shared" si="82"/>
        <v>1455395.1089069594</v>
      </c>
      <c r="AQ390" s="13">
        <f t="shared" si="83"/>
        <v>1451123.1192360814</v>
      </c>
      <c r="AR390" s="13">
        <f t="shared" si="84"/>
        <v>2464805.5869221892</v>
      </c>
      <c r="AS390" s="13">
        <f t="shared" si="85"/>
        <v>1944224.5549027626</v>
      </c>
      <c r="AT390" s="13">
        <f t="shared" si="86"/>
        <v>1934001.7328873056</v>
      </c>
    </row>
    <row r="391" spans="1:46" x14ac:dyDescent="0.3">
      <c r="A391" s="7" t="s">
        <v>281</v>
      </c>
      <c r="B391" s="7" t="s">
        <v>755</v>
      </c>
      <c r="C391" s="7">
        <v>1302</v>
      </c>
      <c r="D391" s="7" t="s">
        <v>806</v>
      </c>
      <c r="E391" s="7">
        <v>901</v>
      </c>
      <c r="F391" s="7">
        <v>150137</v>
      </c>
      <c r="G391" s="7" t="s">
        <v>802</v>
      </c>
      <c r="H391" s="8" t="s">
        <v>772</v>
      </c>
      <c r="I391" s="15">
        <v>3000000</v>
      </c>
      <c r="J391" s="15">
        <v>1000000</v>
      </c>
      <c r="K391" s="15">
        <v>3000000</v>
      </c>
      <c r="L391" s="15">
        <v>3000000</v>
      </c>
      <c r="M391" s="15">
        <v>2000000</v>
      </c>
      <c r="N391" s="15">
        <v>2000000</v>
      </c>
      <c r="O391" s="15">
        <v>2000000</v>
      </c>
      <c r="P391" s="15">
        <v>1000000</v>
      </c>
      <c r="Q391" s="15">
        <v>2000000</v>
      </c>
      <c r="R391" s="15">
        <v>2000000</v>
      </c>
      <c r="S391" s="15">
        <v>3000000</v>
      </c>
      <c r="T391" s="15">
        <v>2000000</v>
      </c>
      <c r="U391" s="17"/>
      <c r="V391" s="18">
        <v>0.49189402234403823</v>
      </c>
      <c r="W391" s="18">
        <v>0.49228258772167399</v>
      </c>
      <c r="X391" s="18">
        <v>0.48927736586543358</v>
      </c>
      <c r="Y391" s="18">
        <v>0.49227624995054314</v>
      </c>
      <c r="Z391" s="18">
        <v>0.49767039048289091</v>
      </c>
      <c r="AA391" s="18">
        <v>0.48974087715465742</v>
      </c>
      <c r="AB391" s="18">
        <v>0.48627706436081286</v>
      </c>
      <c r="AC391" s="18">
        <v>0.4851317029689865</v>
      </c>
      <c r="AD391" s="18">
        <v>0.48370770641202715</v>
      </c>
      <c r="AE391" s="18">
        <v>0.49296111738443782</v>
      </c>
      <c r="AF391" s="18">
        <v>0.48605613872569065</v>
      </c>
      <c r="AG391" s="18">
        <v>0.4835004332218264</v>
      </c>
      <c r="AH391" s="17"/>
      <c r="AI391" s="13">
        <f t="shared" si="75"/>
        <v>1475682.0670321146</v>
      </c>
      <c r="AJ391" s="13">
        <f t="shared" si="76"/>
        <v>492282.587721674</v>
      </c>
      <c r="AK391" s="13">
        <f t="shared" si="77"/>
        <v>1467832.0975963008</v>
      </c>
      <c r="AL391" s="13">
        <f t="shared" si="78"/>
        <v>1476828.7498516294</v>
      </c>
      <c r="AM391" s="13">
        <f t="shared" si="79"/>
        <v>995340.78096578177</v>
      </c>
      <c r="AN391" s="13">
        <f t="shared" si="80"/>
        <v>979481.75430931489</v>
      </c>
      <c r="AO391" s="13">
        <f t="shared" si="81"/>
        <v>972554.12872162578</v>
      </c>
      <c r="AP391" s="13">
        <f t="shared" si="82"/>
        <v>485131.70296898647</v>
      </c>
      <c r="AQ391" s="13">
        <f t="shared" si="83"/>
        <v>967415.41282405425</v>
      </c>
      <c r="AR391" s="13">
        <f t="shared" si="84"/>
        <v>985922.23476887564</v>
      </c>
      <c r="AS391" s="13">
        <f t="shared" si="85"/>
        <v>1458168.4161770719</v>
      </c>
      <c r="AT391" s="13">
        <f t="shared" si="86"/>
        <v>967000.86644365278</v>
      </c>
    </row>
    <row r="392" spans="1:46" x14ac:dyDescent="0.3">
      <c r="A392" s="7" t="s">
        <v>281</v>
      </c>
      <c r="B392" s="7" t="s">
        <v>755</v>
      </c>
      <c r="C392" s="7">
        <v>1302</v>
      </c>
      <c r="D392" s="7" t="s">
        <v>811</v>
      </c>
      <c r="E392" s="7">
        <v>901</v>
      </c>
      <c r="F392" s="7">
        <v>150016</v>
      </c>
      <c r="G392" s="7" t="s">
        <v>802</v>
      </c>
      <c r="H392" s="8" t="s">
        <v>773</v>
      </c>
      <c r="I392" s="15">
        <v>2000000</v>
      </c>
      <c r="J392" s="15">
        <v>2000000</v>
      </c>
      <c r="K392" s="15">
        <v>2000000</v>
      </c>
      <c r="L392" s="15">
        <v>3000000</v>
      </c>
      <c r="M392" s="15">
        <v>1000000</v>
      </c>
      <c r="N392" s="15">
        <v>3000000</v>
      </c>
      <c r="O392" s="15">
        <v>2000000</v>
      </c>
      <c r="P392" s="15">
        <v>2000000</v>
      </c>
      <c r="Q392" s="15">
        <v>2000000</v>
      </c>
      <c r="R392" s="15">
        <v>2000000</v>
      </c>
      <c r="S392" s="15">
        <v>3000000</v>
      </c>
      <c r="T392" s="15">
        <v>2000000</v>
      </c>
      <c r="U392" s="17"/>
      <c r="V392" s="18">
        <v>0.49189402234403823</v>
      </c>
      <c r="W392" s="18">
        <v>0.49228258772167399</v>
      </c>
      <c r="X392" s="18">
        <v>0.48927736586543358</v>
      </c>
      <c r="Y392" s="18">
        <v>0.49227624995054314</v>
      </c>
      <c r="Z392" s="18">
        <v>0.49767039048289091</v>
      </c>
      <c r="AA392" s="18">
        <v>0.48974087715465742</v>
      </c>
      <c r="AB392" s="18">
        <v>0.48627706436081286</v>
      </c>
      <c r="AC392" s="18">
        <v>0.4851317029689865</v>
      </c>
      <c r="AD392" s="18">
        <v>0.48370770641202715</v>
      </c>
      <c r="AE392" s="18">
        <v>0.49296111738443782</v>
      </c>
      <c r="AF392" s="18">
        <v>0.48605613872569065</v>
      </c>
      <c r="AG392" s="18">
        <v>0.4835004332218264</v>
      </c>
      <c r="AH392" s="17"/>
      <c r="AI392" s="13">
        <f t="shared" si="75"/>
        <v>983788.04468807648</v>
      </c>
      <c r="AJ392" s="13">
        <f t="shared" si="76"/>
        <v>984565.17544334801</v>
      </c>
      <c r="AK392" s="13">
        <f t="shared" si="77"/>
        <v>978554.73173086718</v>
      </c>
      <c r="AL392" s="13">
        <f t="shared" si="78"/>
        <v>1476828.7498516294</v>
      </c>
      <c r="AM392" s="13">
        <f t="shared" si="79"/>
        <v>497670.39048289089</v>
      </c>
      <c r="AN392" s="13">
        <f t="shared" si="80"/>
        <v>1469222.6314639722</v>
      </c>
      <c r="AO392" s="13">
        <f t="shared" si="81"/>
        <v>972554.12872162578</v>
      </c>
      <c r="AP392" s="13">
        <f t="shared" si="82"/>
        <v>970263.40593797294</v>
      </c>
      <c r="AQ392" s="13">
        <f t="shared" si="83"/>
        <v>967415.41282405425</v>
      </c>
      <c r="AR392" s="13">
        <f t="shared" si="84"/>
        <v>985922.23476887564</v>
      </c>
      <c r="AS392" s="13">
        <f t="shared" si="85"/>
        <v>1458168.4161770719</v>
      </c>
      <c r="AT392" s="13">
        <f t="shared" si="86"/>
        <v>967000.86644365278</v>
      </c>
    </row>
    <row r="393" spans="1:46" x14ac:dyDescent="0.3">
      <c r="A393" s="7" t="s">
        <v>281</v>
      </c>
      <c r="B393" s="7" t="s">
        <v>755</v>
      </c>
      <c r="C393" s="7">
        <v>1302</v>
      </c>
      <c r="D393" s="7" t="s">
        <v>806</v>
      </c>
      <c r="E393" s="7">
        <v>901</v>
      </c>
      <c r="F393" s="7">
        <v>150149</v>
      </c>
      <c r="G393" s="7" t="s">
        <v>802</v>
      </c>
      <c r="H393" s="8" t="s">
        <v>774</v>
      </c>
      <c r="I393" s="15">
        <v>2000000</v>
      </c>
      <c r="J393" s="15">
        <v>2000000</v>
      </c>
      <c r="K393" s="15">
        <v>2000000</v>
      </c>
      <c r="L393" s="15">
        <v>3000000</v>
      </c>
      <c r="M393" s="15">
        <v>2000000</v>
      </c>
      <c r="N393" s="15">
        <v>2000000</v>
      </c>
      <c r="O393" s="15">
        <v>2000000</v>
      </c>
      <c r="P393" s="15">
        <v>2000000</v>
      </c>
      <c r="Q393" s="15">
        <v>3000000</v>
      </c>
      <c r="R393" s="15">
        <v>3000000</v>
      </c>
      <c r="S393" s="15">
        <v>3000000</v>
      </c>
      <c r="T393" s="15">
        <v>2000000</v>
      </c>
      <c r="U393" s="17"/>
      <c r="V393" s="18">
        <v>0.49189402234403823</v>
      </c>
      <c r="W393" s="18">
        <v>0.49228258772167399</v>
      </c>
      <c r="X393" s="18">
        <v>0.48927736586543358</v>
      </c>
      <c r="Y393" s="18">
        <v>0.49227624995054314</v>
      </c>
      <c r="Z393" s="18">
        <v>0.49767039048289091</v>
      </c>
      <c r="AA393" s="18">
        <v>0.48974087715465742</v>
      </c>
      <c r="AB393" s="18">
        <v>0.48627706436081286</v>
      </c>
      <c r="AC393" s="18">
        <v>0.4851317029689865</v>
      </c>
      <c r="AD393" s="18">
        <v>0.48370770641202715</v>
      </c>
      <c r="AE393" s="18">
        <v>0.49296111738443782</v>
      </c>
      <c r="AF393" s="18">
        <v>0.48605613872569065</v>
      </c>
      <c r="AG393" s="18">
        <v>0.4835004332218264</v>
      </c>
      <c r="AH393" s="17"/>
      <c r="AI393" s="13">
        <f t="shared" si="75"/>
        <v>983788.04468807648</v>
      </c>
      <c r="AJ393" s="13">
        <f t="shared" si="76"/>
        <v>984565.17544334801</v>
      </c>
      <c r="AK393" s="13">
        <f t="shared" si="77"/>
        <v>978554.73173086718</v>
      </c>
      <c r="AL393" s="13">
        <f t="shared" si="78"/>
        <v>1476828.7498516294</v>
      </c>
      <c r="AM393" s="13">
        <f t="shared" si="79"/>
        <v>995340.78096578177</v>
      </c>
      <c r="AN393" s="13">
        <f t="shared" si="80"/>
        <v>979481.75430931489</v>
      </c>
      <c r="AO393" s="13">
        <f t="shared" si="81"/>
        <v>972554.12872162578</v>
      </c>
      <c r="AP393" s="13">
        <f t="shared" si="82"/>
        <v>970263.40593797294</v>
      </c>
      <c r="AQ393" s="13">
        <f t="shared" si="83"/>
        <v>1451123.1192360814</v>
      </c>
      <c r="AR393" s="13">
        <f t="shared" si="84"/>
        <v>1478883.3521533133</v>
      </c>
      <c r="AS393" s="13">
        <f t="shared" si="85"/>
        <v>1458168.4161770719</v>
      </c>
      <c r="AT393" s="13">
        <f t="shared" si="86"/>
        <v>967000.86644365278</v>
      </c>
    </row>
    <row r="394" spans="1:46" x14ac:dyDescent="0.3">
      <c r="A394" s="7" t="s">
        <v>281</v>
      </c>
      <c r="B394" s="7" t="s">
        <v>755</v>
      </c>
      <c r="C394" s="7">
        <v>1302</v>
      </c>
      <c r="D394" s="7" t="s">
        <v>811</v>
      </c>
      <c r="E394" s="7">
        <v>901</v>
      </c>
      <c r="F394" s="7">
        <v>150172</v>
      </c>
      <c r="G394" s="7" t="s">
        <v>802</v>
      </c>
      <c r="H394" s="8" t="s">
        <v>775</v>
      </c>
      <c r="I394" s="15">
        <v>0</v>
      </c>
      <c r="J394" s="15">
        <v>0</v>
      </c>
      <c r="K394" s="15">
        <v>3000000</v>
      </c>
      <c r="L394" s="15">
        <v>3000000</v>
      </c>
      <c r="M394" s="15">
        <v>1000000</v>
      </c>
      <c r="N394" s="15">
        <v>2000000</v>
      </c>
      <c r="O394" s="15">
        <v>2000000</v>
      </c>
      <c r="P394" s="15">
        <v>2000000</v>
      </c>
      <c r="Q394" s="15">
        <v>2000000</v>
      </c>
      <c r="R394" s="15">
        <v>2000000</v>
      </c>
      <c r="S394" s="15">
        <v>1000000</v>
      </c>
      <c r="T394" s="15">
        <v>3000000</v>
      </c>
      <c r="U394" s="17"/>
      <c r="V394" s="18">
        <v>0.49189402234403823</v>
      </c>
      <c r="W394" s="18">
        <v>0.49228258772167399</v>
      </c>
      <c r="X394" s="18">
        <v>0.48927736586543358</v>
      </c>
      <c r="Y394" s="18">
        <v>0.49227624995054314</v>
      </c>
      <c r="Z394" s="18">
        <v>0.49767039048289091</v>
      </c>
      <c r="AA394" s="18">
        <v>0.48974087715465742</v>
      </c>
      <c r="AB394" s="18">
        <v>0.48627706436081286</v>
      </c>
      <c r="AC394" s="18">
        <v>0.4851317029689865</v>
      </c>
      <c r="AD394" s="18">
        <v>0.48370770641202715</v>
      </c>
      <c r="AE394" s="18">
        <v>0.49296111738443782</v>
      </c>
      <c r="AF394" s="18">
        <v>0.48605613872569065</v>
      </c>
      <c r="AG394" s="18">
        <v>0.4835004332218264</v>
      </c>
      <c r="AH394" s="17"/>
      <c r="AI394" s="13">
        <f t="shared" si="75"/>
        <v>0</v>
      </c>
      <c r="AJ394" s="13">
        <f t="shared" si="76"/>
        <v>0</v>
      </c>
      <c r="AK394" s="13">
        <f t="shared" si="77"/>
        <v>1467832.0975963008</v>
      </c>
      <c r="AL394" s="13">
        <f t="shared" si="78"/>
        <v>1476828.7498516294</v>
      </c>
      <c r="AM394" s="13">
        <f t="shared" si="79"/>
        <v>497670.39048289089</v>
      </c>
      <c r="AN394" s="13">
        <f t="shared" si="80"/>
        <v>979481.75430931489</v>
      </c>
      <c r="AO394" s="13">
        <f t="shared" si="81"/>
        <v>972554.12872162578</v>
      </c>
      <c r="AP394" s="13">
        <f t="shared" si="82"/>
        <v>970263.40593797294</v>
      </c>
      <c r="AQ394" s="13">
        <f t="shared" si="83"/>
        <v>967415.41282405425</v>
      </c>
      <c r="AR394" s="13">
        <f t="shared" si="84"/>
        <v>985922.23476887564</v>
      </c>
      <c r="AS394" s="13">
        <f t="shared" si="85"/>
        <v>486056.13872569066</v>
      </c>
      <c r="AT394" s="13">
        <f t="shared" si="86"/>
        <v>1450501.2996654792</v>
      </c>
    </row>
    <row r="395" spans="1:46" x14ac:dyDescent="0.3">
      <c r="A395" s="7" t="s">
        <v>281</v>
      </c>
      <c r="B395" s="7" t="s">
        <v>755</v>
      </c>
      <c r="C395" s="7">
        <v>1302</v>
      </c>
      <c r="D395" s="7" t="s">
        <v>806</v>
      </c>
      <c r="E395" s="7">
        <v>901</v>
      </c>
      <c r="F395" s="7">
        <v>150205</v>
      </c>
      <c r="G395" s="7" t="s">
        <v>802</v>
      </c>
      <c r="H395" s="8" t="s">
        <v>776</v>
      </c>
      <c r="I395" s="15">
        <v>1000000</v>
      </c>
      <c r="J395" s="15">
        <v>2000000</v>
      </c>
      <c r="K395" s="15">
        <v>1000000</v>
      </c>
      <c r="L395" s="15">
        <v>2000000</v>
      </c>
      <c r="M395" s="15">
        <v>1000000</v>
      </c>
      <c r="N395" s="15">
        <v>1000000</v>
      </c>
      <c r="O395" s="15">
        <v>1000000</v>
      </c>
      <c r="P395" s="15">
        <v>1000000</v>
      </c>
      <c r="Q395" s="15">
        <v>1000000</v>
      </c>
      <c r="R395" s="15">
        <v>1000000</v>
      </c>
      <c r="S395" s="15">
        <v>1000000</v>
      </c>
      <c r="T395" s="15">
        <v>2000000</v>
      </c>
      <c r="U395" s="17"/>
      <c r="V395" s="18">
        <v>0.49189402234403823</v>
      </c>
      <c r="W395" s="18">
        <v>0.49228258772167399</v>
      </c>
      <c r="X395" s="18">
        <v>0.48927736586543358</v>
      </c>
      <c r="Y395" s="18">
        <v>0.49227624995054314</v>
      </c>
      <c r="Z395" s="18">
        <v>0.49767039048289091</v>
      </c>
      <c r="AA395" s="18">
        <v>0.48974087715465742</v>
      </c>
      <c r="AB395" s="18">
        <v>0.48627706436081286</v>
      </c>
      <c r="AC395" s="18">
        <v>0.4851317029689865</v>
      </c>
      <c r="AD395" s="18">
        <v>0.48370770641202715</v>
      </c>
      <c r="AE395" s="18">
        <v>0.49296111738443782</v>
      </c>
      <c r="AF395" s="18">
        <v>0.48605613872569065</v>
      </c>
      <c r="AG395" s="18">
        <v>0.4835004332218264</v>
      </c>
      <c r="AH395" s="17"/>
      <c r="AI395" s="13">
        <f t="shared" si="75"/>
        <v>491894.02234403824</v>
      </c>
      <c r="AJ395" s="13">
        <f t="shared" si="76"/>
        <v>984565.17544334801</v>
      </c>
      <c r="AK395" s="13">
        <f t="shared" si="77"/>
        <v>489277.36586543359</v>
      </c>
      <c r="AL395" s="13">
        <f t="shared" si="78"/>
        <v>984552.49990108632</v>
      </c>
      <c r="AM395" s="13">
        <f t="shared" si="79"/>
        <v>497670.39048289089</v>
      </c>
      <c r="AN395" s="13">
        <f t="shared" si="80"/>
        <v>489740.87715465744</v>
      </c>
      <c r="AO395" s="13">
        <f t="shared" si="81"/>
        <v>486277.06436081289</v>
      </c>
      <c r="AP395" s="13">
        <f t="shared" si="82"/>
        <v>485131.70296898647</v>
      </c>
      <c r="AQ395" s="13">
        <f t="shared" si="83"/>
        <v>483707.70641202712</v>
      </c>
      <c r="AR395" s="13">
        <f t="shared" si="84"/>
        <v>492961.11738443782</v>
      </c>
      <c r="AS395" s="13">
        <f t="shared" si="85"/>
        <v>486056.13872569066</v>
      </c>
      <c r="AT395" s="13">
        <f t="shared" si="86"/>
        <v>967000.86644365278</v>
      </c>
    </row>
    <row r="396" spans="1:46" x14ac:dyDescent="0.3">
      <c r="A396" s="7" t="s">
        <v>281</v>
      </c>
      <c r="B396" s="7" t="s">
        <v>755</v>
      </c>
      <c r="C396" s="7">
        <v>1302</v>
      </c>
      <c r="D396" s="7" t="s">
        <v>8</v>
      </c>
      <c r="E396" s="7">
        <v>901</v>
      </c>
      <c r="F396" s="7">
        <v>150201</v>
      </c>
      <c r="G396" s="7" t="s">
        <v>802</v>
      </c>
      <c r="H396" s="8" t="s">
        <v>777</v>
      </c>
      <c r="I396" s="15">
        <v>1000000</v>
      </c>
      <c r="J396" s="15">
        <v>1000000</v>
      </c>
      <c r="K396" s="15">
        <v>1000000</v>
      </c>
      <c r="L396" s="15">
        <v>1000000</v>
      </c>
      <c r="M396" s="15">
        <v>1000000</v>
      </c>
      <c r="N396" s="15">
        <v>1000000</v>
      </c>
      <c r="O396" s="15">
        <v>1000000</v>
      </c>
      <c r="P396" s="15">
        <v>1000000</v>
      </c>
      <c r="Q396" s="15">
        <v>1000000</v>
      </c>
      <c r="R396" s="15">
        <v>1000000</v>
      </c>
      <c r="S396" s="15">
        <v>1000000</v>
      </c>
      <c r="T396" s="15">
        <v>1000000</v>
      </c>
      <c r="U396" s="17"/>
      <c r="V396" s="18">
        <v>0.49189402234403823</v>
      </c>
      <c r="W396" s="18">
        <v>0.49228258772167399</v>
      </c>
      <c r="X396" s="18">
        <v>0.48927736586543358</v>
      </c>
      <c r="Y396" s="18">
        <v>0.49227624995054314</v>
      </c>
      <c r="Z396" s="18">
        <v>0.49767039048289091</v>
      </c>
      <c r="AA396" s="18">
        <v>0.48974087715465742</v>
      </c>
      <c r="AB396" s="18">
        <v>0.48627706436081286</v>
      </c>
      <c r="AC396" s="18">
        <v>0.4851317029689865</v>
      </c>
      <c r="AD396" s="18">
        <v>0.48370770641202715</v>
      </c>
      <c r="AE396" s="18">
        <v>0.49296111738443782</v>
      </c>
      <c r="AF396" s="18">
        <v>0.48605613872569065</v>
      </c>
      <c r="AG396" s="18">
        <v>0.4835004332218264</v>
      </c>
      <c r="AH396" s="17"/>
      <c r="AI396" s="13">
        <f t="shared" si="75"/>
        <v>491894.02234403824</v>
      </c>
      <c r="AJ396" s="13">
        <f t="shared" si="76"/>
        <v>492282.587721674</v>
      </c>
      <c r="AK396" s="13">
        <f t="shared" si="77"/>
        <v>489277.36586543359</v>
      </c>
      <c r="AL396" s="13">
        <f t="shared" si="78"/>
        <v>492276.24995054316</v>
      </c>
      <c r="AM396" s="13">
        <f t="shared" si="79"/>
        <v>497670.39048289089</v>
      </c>
      <c r="AN396" s="13">
        <f t="shared" si="80"/>
        <v>489740.87715465744</v>
      </c>
      <c r="AO396" s="13">
        <f t="shared" si="81"/>
        <v>486277.06436081289</v>
      </c>
      <c r="AP396" s="13">
        <f t="shared" si="82"/>
        <v>485131.70296898647</v>
      </c>
      <c r="AQ396" s="13">
        <f t="shared" si="83"/>
        <v>483707.70641202712</v>
      </c>
      <c r="AR396" s="13">
        <f t="shared" si="84"/>
        <v>492961.11738443782</v>
      </c>
      <c r="AS396" s="13">
        <f t="shared" si="85"/>
        <v>486056.13872569066</v>
      </c>
      <c r="AT396" s="13">
        <f t="shared" si="86"/>
        <v>483500.43322182639</v>
      </c>
    </row>
    <row r="397" spans="1:46" x14ac:dyDescent="0.3">
      <c r="A397" s="7" t="s">
        <v>281</v>
      </c>
      <c r="B397" s="7" t="s">
        <v>755</v>
      </c>
      <c r="C397" s="7">
        <v>1302</v>
      </c>
      <c r="D397" s="7" t="s">
        <v>8</v>
      </c>
      <c r="E397" s="7">
        <v>901</v>
      </c>
      <c r="F397" s="7">
        <v>150216</v>
      </c>
      <c r="G397" s="7" t="s">
        <v>802</v>
      </c>
      <c r="H397" s="8" t="s">
        <v>778</v>
      </c>
      <c r="I397" s="15">
        <v>2000000</v>
      </c>
      <c r="J397" s="15">
        <v>2000000</v>
      </c>
      <c r="K397" s="15">
        <v>1000000</v>
      </c>
      <c r="L397" s="15">
        <v>2000000</v>
      </c>
      <c r="M397" s="15">
        <v>1000000</v>
      </c>
      <c r="N397" s="15">
        <v>2000000</v>
      </c>
      <c r="O397" s="15">
        <v>3000000</v>
      </c>
      <c r="P397" s="15">
        <v>2000000</v>
      </c>
      <c r="Q397" s="15">
        <v>3000000</v>
      </c>
      <c r="R397" s="15">
        <v>2000000</v>
      </c>
      <c r="S397" s="15">
        <v>2000000</v>
      </c>
      <c r="T397" s="15">
        <v>3000000</v>
      </c>
      <c r="U397" s="17"/>
      <c r="V397" s="18">
        <v>0.49189402234403823</v>
      </c>
      <c r="W397" s="18">
        <v>0.49228258772167399</v>
      </c>
      <c r="X397" s="18">
        <v>0.48927736586543358</v>
      </c>
      <c r="Y397" s="18">
        <v>0.49227624995054314</v>
      </c>
      <c r="Z397" s="18">
        <v>0.49767039048289091</v>
      </c>
      <c r="AA397" s="18">
        <v>0.48974087715465742</v>
      </c>
      <c r="AB397" s="18">
        <v>0.48627706436081286</v>
      </c>
      <c r="AC397" s="18">
        <v>0.4851317029689865</v>
      </c>
      <c r="AD397" s="18">
        <v>0.48370770641202715</v>
      </c>
      <c r="AE397" s="18">
        <v>0.49296111738443782</v>
      </c>
      <c r="AF397" s="18">
        <v>0.48605613872569065</v>
      </c>
      <c r="AG397" s="18">
        <v>0.4835004332218264</v>
      </c>
      <c r="AH397" s="17"/>
      <c r="AI397" s="13">
        <f t="shared" si="75"/>
        <v>983788.04468807648</v>
      </c>
      <c r="AJ397" s="13">
        <f t="shared" si="76"/>
        <v>984565.17544334801</v>
      </c>
      <c r="AK397" s="13">
        <f t="shared" si="77"/>
        <v>489277.36586543359</v>
      </c>
      <c r="AL397" s="13">
        <f t="shared" si="78"/>
        <v>984552.49990108632</v>
      </c>
      <c r="AM397" s="13">
        <f t="shared" si="79"/>
        <v>497670.39048289089</v>
      </c>
      <c r="AN397" s="13">
        <f t="shared" si="80"/>
        <v>979481.75430931489</v>
      </c>
      <c r="AO397" s="13">
        <f t="shared" si="81"/>
        <v>1458831.1930824385</v>
      </c>
      <c r="AP397" s="13">
        <f t="shared" si="82"/>
        <v>970263.40593797294</v>
      </c>
      <c r="AQ397" s="13">
        <f t="shared" si="83"/>
        <v>1451123.1192360814</v>
      </c>
      <c r="AR397" s="13">
        <f t="shared" si="84"/>
        <v>985922.23476887564</v>
      </c>
      <c r="AS397" s="13">
        <f t="shared" si="85"/>
        <v>972112.27745138132</v>
      </c>
      <c r="AT397" s="13">
        <f t="shared" si="86"/>
        <v>1450501.2996654792</v>
      </c>
    </row>
    <row r="398" spans="1:46" x14ac:dyDescent="0.3">
      <c r="A398" s="7" t="s">
        <v>281</v>
      </c>
      <c r="B398" s="7" t="s">
        <v>755</v>
      </c>
      <c r="C398" s="7">
        <v>1302</v>
      </c>
      <c r="D398" s="7" t="s">
        <v>8</v>
      </c>
      <c r="E398" s="7">
        <v>901</v>
      </c>
      <c r="F398" s="7">
        <v>150124</v>
      </c>
      <c r="G398" s="7" t="s">
        <v>802</v>
      </c>
      <c r="H398" s="8" t="s">
        <v>779</v>
      </c>
      <c r="I398" s="15">
        <v>2000000</v>
      </c>
      <c r="J398" s="15">
        <v>2000000</v>
      </c>
      <c r="K398" s="15">
        <v>2000000</v>
      </c>
      <c r="L398" s="15">
        <v>2000000</v>
      </c>
      <c r="M398" s="15">
        <v>2000000</v>
      </c>
      <c r="N398" s="15">
        <v>2000000</v>
      </c>
      <c r="O398" s="15">
        <v>2000000</v>
      </c>
      <c r="P398" s="15">
        <v>2000000</v>
      </c>
      <c r="Q398" s="15">
        <v>2000000</v>
      </c>
      <c r="R398" s="15">
        <v>2000000</v>
      </c>
      <c r="S398" s="15">
        <v>2000000</v>
      </c>
      <c r="T398" s="15">
        <v>3000000</v>
      </c>
      <c r="U398" s="17"/>
      <c r="V398" s="18">
        <v>0.49189402234403823</v>
      </c>
      <c r="W398" s="18">
        <v>0.49228258772167399</v>
      </c>
      <c r="X398" s="18">
        <v>0.48927736586543358</v>
      </c>
      <c r="Y398" s="18">
        <v>0.49227624995054314</v>
      </c>
      <c r="Z398" s="18">
        <v>0.49767039048289091</v>
      </c>
      <c r="AA398" s="18">
        <v>0.48974087715465742</v>
      </c>
      <c r="AB398" s="18">
        <v>0.48627706436081286</v>
      </c>
      <c r="AC398" s="18">
        <v>0.4851317029689865</v>
      </c>
      <c r="AD398" s="18">
        <v>0.48370770641202715</v>
      </c>
      <c r="AE398" s="18">
        <v>0.49296111738443782</v>
      </c>
      <c r="AF398" s="18">
        <v>0.48605613872569065</v>
      </c>
      <c r="AG398" s="18">
        <v>0.4835004332218264</v>
      </c>
      <c r="AH398" s="17"/>
      <c r="AI398" s="13">
        <f t="shared" si="75"/>
        <v>983788.04468807648</v>
      </c>
      <c r="AJ398" s="13">
        <f t="shared" si="76"/>
        <v>984565.17544334801</v>
      </c>
      <c r="AK398" s="13">
        <f t="shared" si="77"/>
        <v>978554.73173086718</v>
      </c>
      <c r="AL398" s="13">
        <f t="shared" si="78"/>
        <v>984552.49990108632</v>
      </c>
      <c r="AM398" s="13">
        <f t="shared" si="79"/>
        <v>995340.78096578177</v>
      </c>
      <c r="AN398" s="13">
        <f t="shared" si="80"/>
        <v>979481.75430931489</v>
      </c>
      <c r="AO398" s="13">
        <f t="shared" si="81"/>
        <v>972554.12872162578</v>
      </c>
      <c r="AP398" s="13">
        <f t="shared" si="82"/>
        <v>970263.40593797294</v>
      </c>
      <c r="AQ398" s="13">
        <f t="shared" si="83"/>
        <v>967415.41282405425</v>
      </c>
      <c r="AR398" s="13">
        <f t="shared" si="84"/>
        <v>985922.23476887564</v>
      </c>
      <c r="AS398" s="13">
        <f t="shared" si="85"/>
        <v>972112.27745138132</v>
      </c>
      <c r="AT398" s="13">
        <f t="shared" si="86"/>
        <v>1450501.2996654792</v>
      </c>
    </row>
    <row r="399" spans="1:46" x14ac:dyDescent="0.3">
      <c r="A399" s="7" t="s">
        <v>281</v>
      </c>
      <c r="B399" s="7" t="s">
        <v>755</v>
      </c>
      <c r="C399" s="7">
        <v>1302</v>
      </c>
      <c r="D399" s="7" t="s">
        <v>811</v>
      </c>
      <c r="E399" s="7">
        <v>901</v>
      </c>
      <c r="F399" s="7">
        <v>150085</v>
      </c>
      <c r="G399" s="7" t="s">
        <v>802</v>
      </c>
      <c r="H399" s="8" t="s">
        <v>780</v>
      </c>
      <c r="I399" s="15">
        <v>1000000</v>
      </c>
      <c r="J399" s="15">
        <v>1000000</v>
      </c>
      <c r="K399" s="15">
        <v>2000000</v>
      </c>
      <c r="L399" s="15">
        <v>2000000</v>
      </c>
      <c r="M399" s="15">
        <v>1000000</v>
      </c>
      <c r="N399" s="15">
        <v>2000000</v>
      </c>
      <c r="O399" s="15">
        <v>2000000</v>
      </c>
      <c r="P399" s="15">
        <v>1000000</v>
      </c>
      <c r="Q399" s="15">
        <v>2000000</v>
      </c>
      <c r="R399" s="15">
        <v>2000000</v>
      </c>
      <c r="S399" s="15">
        <v>2000000</v>
      </c>
      <c r="T399" s="15">
        <v>2000000</v>
      </c>
      <c r="U399" s="17"/>
      <c r="V399" s="18">
        <v>0.49189402234403823</v>
      </c>
      <c r="W399" s="18">
        <v>0.49228258772167399</v>
      </c>
      <c r="X399" s="18">
        <v>0.48927736586543358</v>
      </c>
      <c r="Y399" s="18">
        <v>0.49227624995054314</v>
      </c>
      <c r="Z399" s="18">
        <v>0.49767039048289091</v>
      </c>
      <c r="AA399" s="18">
        <v>0.48974087715465742</v>
      </c>
      <c r="AB399" s="18">
        <v>0.48627706436081286</v>
      </c>
      <c r="AC399" s="18">
        <v>0.4851317029689865</v>
      </c>
      <c r="AD399" s="18">
        <v>0.48370770641202715</v>
      </c>
      <c r="AE399" s="18">
        <v>0.49296111738443782</v>
      </c>
      <c r="AF399" s="18">
        <v>0.48605613872569065</v>
      </c>
      <c r="AG399" s="18">
        <v>0.4835004332218264</v>
      </c>
      <c r="AH399" s="17"/>
      <c r="AI399" s="13">
        <f t="shared" si="75"/>
        <v>491894.02234403824</v>
      </c>
      <c r="AJ399" s="13">
        <f t="shared" si="76"/>
        <v>492282.587721674</v>
      </c>
      <c r="AK399" s="13">
        <f t="shared" si="77"/>
        <v>978554.73173086718</v>
      </c>
      <c r="AL399" s="13">
        <f t="shared" si="78"/>
        <v>984552.49990108632</v>
      </c>
      <c r="AM399" s="13">
        <f t="shared" si="79"/>
        <v>497670.39048289089</v>
      </c>
      <c r="AN399" s="13">
        <f t="shared" si="80"/>
        <v>979481.75430931489</v>
      </c>
      <c r="AO399" s="13">
        <f t="shared" si="81"/>
        <v>972554.12872162578</v>
      </c>
      <c r="AP399" s="13">
        <f t="shared" si="82"/>
        <v>485131.70296898647</v>
      </c>
      <c r="AQ399" s="13">
        <f t="shared" si="83"/>
        <v>967415.41282405425</v>
      </c>
      <c r="AR399" s="13">
        <f t="shared" si="84"/>
        <v>985922.23476887564</v>
      </c>
      <c r="AS399" s="13">
        <f t="shared" si="85"/>
        <v>972112.27745138132</v>
      </c>
      <c r="AT399" s="13">
        <f t="shared" si="86"/>
        <v>967000.86644365278</v>
      </c>
    </row>
    <row r="400" spans="1:46" x14ac:dyDescent="0.3">
      <c r="A400" s="7" t="s">
        <v>281</v>
      </c>
      <c r="B400" s="7" t="s">
        <v>755</v>
      </c>
      <c r="C400" s="7">
        <v>1302</v>
      </c>
      <c r="D400" s="7" t="s">
        <v>8</v>
      </c>
      <c r="E400" s="7">
        <v>901</v>
      </c>
      <c r="F400" s="7">
        <v>150218</v>
      </c>
      <c r="G400" s="7" t="s">
        <v>802</v>
      </c>
      <c r="H400" s="8" t="s">
        <v>781</v>
      </c>
      <c r="I400" s="15">
        <v>5000000</v>
      </c>
      <c r="J400" s="15">
        <v>3000000</v>
      </c>
      <c r="K400" s="15">
        <v>5000000</v>
      </c>
      <c r="L400" s="15">
        <v>4000000</v>
      </c>
      <c r="M400" s="15">
        <v>3000000</v>
      </c>
      <c r="N400" s="15">
        <v>4000000</v>
      </c>
      <c r="O400" s="15">
        <v>4000000</v>
      </c>
      <c r="P400" s="15">
        <v>5000000</v>
      </c>
      <c r="Q400" s="15">
        <v>2000000</v>
      </c>
      <c r="R400" s="15">
        <v>3000000</v>
      </c>
      <c r="S400" s="15">
        <v>3000000</v>
      </c>
      <c r="T400" s="15">
        <v>4000000</v>
      </c>
      <c r="U400" s="17"/>
      <c r="V400" s="18">
        <v>0.49189402234403823</v>
      </c>
      <c r="W400" s="18">
        <v>0.49228258772167399</v>
      </c>
      <c r="X400" s="18">
        <v>0.48927736586543358</v>
      </c>
      <c r="Y400" s="18">
        <v>0.49227624995054314</v>
      </c>
      <c r="Z400" s="18">
        <v>0.49767039048289091</v>
      </c>
      <c r="AA400" s="18">
        <v>0.48974087715465742</v>
      </c>
      <c r="AB400" s="18">
        <v>0.48627706436081286</v>
      </c>
      <c r="AC400" s="18">
        <v>0.4851317029689865</v>
      </c>
      <c r="AD400" s="18">
        <v>0.48370770641202715</v>
      </c>
      <c r="AE400" s="18">
        <v>0.49296111738443782</v>
      </c>
      <c r="AF400" s="18">
        <v>0.48605613872569065</v>
      </c>
      <c r="AG400" s="18">
        <v>0.4835004332218264</v>
      </c>
      <c r="AH400" s="17"/>
      <c r="AI400" s="13">
        <f t="shared" si="75"/>
        <v>2459470.1117201913</v>
      </c>
      <c r="AJ400" s="13">
        <f t="shared" si="76"/>
        <v>1476847.763165022</v>
      </c>
      <c r="AK400" s="13">
        <f t="shared" si="77"/>
        <v>2446386.8293271679</v>
      </c>
      <c r="AL400" s="13">
        <f t="shared" si="78"/>
        <v>1969104.9998021726</v>
      </c>
      <c r="AM400" s="13">
        <f t="shared" si="79"/>
        <v>1493011.1714486727</v>
      </c>
      <c r="AN400" s="13">
        <f t="shared" si="80"/>
        <v>1958963.5086186298</v>
      </c>
      <c r="AO400" s="13">
        <f t="shared" si="81"/>
        <v>1945108.2574432516</v>
      </c>
      <c r="AP400" s="13">
        <f t="shared" si="82"/>
        <v>2425658.5148449326</v>
      </c>
      <c r="AQ400" s="13">
        <f t="shared" si="83"/>
        <v>967415.41282405425</v>
      </c>
      <c r="AR400" s="13">
        <f t="shared" si="84"/>
        <v>1478883.3521533133</v>
      </c>
      <c r="AS400" s="13">
        <f t="shared" si="85"/>
        <v>1458168.4161770719</v>
      </c>
      <c r="AT400" s="13">
        <f t="shared" si="86"/>
        <v>1934001.7328873056</v>
      </c>
    </row>
    <row r="401" spans="1:46" x14ac:dyDescent="0.3">
      <c r="A401" s="7" t="s">
        <v>281</v>
      </c>
      <c r="B401" s="7" t="s">
        <v>755</v>
      </c>
      <c r="C401" s="7">
        <v>1302</v>
      </c>
      <c r="D401" s="7" t="s">
        <v>811</v>
      </c>
      <c r="E401" s="7">
        <v>901</v>
      </c>
      <c r="F401" s="7">
        <v>150177</v>
      </c>
      <c r="G401" s="7" t="s">
        <v>802</v>
      </c>
      <c r="H401" s="8" t="s">
        <v>782</v>
      </c>
      <c r="I401" s="15">
        <v>2000000</v>
      </c>
      <c r="J401" s="15">
        <v>2000000</v>
      </c>
      <c r="K401" s="15">
        <v>1000000</v>
      </c>
      <c r="L401" s="15">
        <v>3000000</v>
      </c>
      <c r="M401" s="15">
        <v>1000000</v>
      </c>
      <c r="N401" s="15">
        <v>3000000</v>
      </c>
      <c r="O401" s="15">
        <v>2000000</v>
      </c>
      <c r="P401" s="15">
        <v>1000000</v>
      </c>
      <c r="Q401" s="15">
        <v>2000000</v>
      </c>
      <c r="R401" s="15">
        <v>2000000</v>
      </c>
      <c r="S401" s="15">
        <v>2000000</v>
      </c>
      <c r="T401" s="15">
        <v>4000000</v>
      </c>
      <c r="U401" s="17"/>
      <c r="V401" s="18">
        <v>0.49189402234403823</v>
      </c>
      <c r="W401" s="18">
        <v>0.49228258772167399</v>
      </c>
      <c r="X401" s="18">
        <v>0.48927736586543358</v>
      </c>
      <c r="Y401" s="18">
        <v>0.49227624995054314</v>
      </c>
      <c r="Z401" s="18">
        <v>0.49767039048289091</v>
      </c>
      <c r="AA401" s="18">
        <v>0.48974087715465742</v>
      </c>
      <c r="AB401" s="18">
        <v>0.48627706436081286</v>
      </c>
      <c r="AC401" s="18">
        <v>0.4851317029689865</v>
      </c>
      <c r="AD401" s="18">
        <v>0.48370770641202715</v>
      </c>
      <c r="AE401" s="18">
        <v>0.49296111738443782</v>
      </c>
      <c r="AF401" s="18">
        <v>0.48605613872569065</v>
      </c>
      <c r="AG401" s="18">
        <v>0.4835004332218264</v>
      </c>
      <c r="AH401" s="17"/>
      <c r="AI401" s="13">
        <f t="shared" si="75"/>
        <v>983788.04468807648</v>
      </c>
      <c r="AJ401" s="13">
        <f t="shared" si="76"/>
        <v>984565.17544334801</v>
      </c>
      <c r="AK401" s="13">
        <f t="shared" si="77"/>
        <v>489277.36586543359</v>
      </c>
      <c r="AL401" s="13">
        <f t="shared" si="78"/>
        <v>1476828.7498516294</v>
      </c>
      <c r="AM401" s="13">
        <f t="shared" si="79"/>
        <v>497670.39048289089</v>
      </c>
      <c r="AN401" s="13">
        <f t="shared" si="80"/>
        <v>1469222.6314639722</v>
      </c>
      <c r="AO401" s="13">
        <f t="shared" si="81"/>
        <v>972554.12872162578</v>
      </c>
      <c r="AP401" s="13">
        <f t="shared" si="82"/>
        <v>485131.70296898647</v>
      </c>
      <c r="AQ401" s="13">
        <f t="shared" si="83"/>
        <v>967415.41282405425</v>
      </c>
      <c r="AR401" s="13">
        <f t="shared" si="84"/>
        <v>985922.23476887564</v>
      </c>
      <c r="AS401" s="13">
        <f t="shared" si="85"/>
        <v>972112.27745138132</v>
      </c>
      <c r="AT401" s="13">
        <f t="shared" si="86"/>
        <v>1934001.7328873056</v>
      </c>
    </row>
    <row r="402" spans="1:46" x14ac:dyDescent="0.3">
      <c r="A402" s="7" t="s">
        <v>281</v>
      </c>
      <c r="B402" s="7" t="s">
        <v>755</v>
      </c>
      <c r="C402" s="7">
        <v>1302</v>
      </c>
      <c r="D402" s="7" t="s">
        <v>810</v>
      </c>
      <c r="E402" s="7">
        <v>901</v>
      </c>
      <c r="F402" s="7">
        <v>150209</v>
      </c>
      <c r="G402" s="7" t="s">
        <v>802</v>
      </c>
      <c r="H402" s="8" t="s">
        <v>783</v>
      </c>
      <c r="I402" s="15">
        <v>1000000</v>
      </c>
      <c r="J402" s="15">
        <v>1000000</v>
      </c>
      <c r="K402" s="15">
        <v>1000000</v>
      </c>
      <c r="L402" s="15">
        <v>1000000</v>
      </c>
      <c r="M402" s="15">
        <v>1000000</v>
      </c>
      <c r="N402" s="15">
        <v>1000000</v>
      </c>
      <c r="O402" s="15">
        <v>1000000</v>
      </c>
      <c r="P402" s="15">
        <v>1000000</v>
      </c>
      <c r="Q402" s="15">
        <v>1000000</v>
      </c>
      <c r="R402" s="15">
        <v>1000000</v>
      </c>
      <c r="S402" s="15">
        <v>1000000</v>
      </c>
      <c r="T402" s="15">
        <v>2000000</v>
      </c>
      <c r="U402" s="17"/>
      <c r="V402" s="18">
        <v>0.49189402234403823</v>
      </c>
      <c r="W402" s="18">
        <v>0.49228258772167399</v>
      </c>
      <c r="X402" s="18">
        <v>0.48927736586543358</v>
      </c>
      <c r="Y402" s="18">
        <v>0.49227624995054314</v>
      </c>
      <c r="Z402" s="18">
        <v>0.49767039048289091</v>
      </c>
      <c r="AA402" s="18">
        <v>0.48974087715465742</v>
      </c>
      <c r="AB402" s="18">
        <v>0.48627706436081286</v>
      </c>
      <c r="AC402" s="18">
        <v>0.4851317029689865</v>
      </c>
      <c r="AD402" s="18">
        <v>0.48370770641202715</v>
      </c>
      <c r="AE402" s="18">
        <v>0.49296111738443782</v>
      </c>
      <c r="AF402" s="18">
        <v>0.48605613872569065</v>
      </c>
      <c r="AG402" s="18">
        <v>0.4835004332218264</v>
      </c>
      <c r="AH402" s="17"/>
      <c r="AI402" s="13">
        <f t="shared" si="75"/>
        <v>491894.02234403824</v>
      </c>
      <c r="AJ402" s="13">
        <f t="shared" si="76"/>
        <v>492282.587721674</v>
      </c>
      <c r="AK402" s="13">
        <f t="shared" si="77"/>
        <v>489277.36586543359</v>
      </c>
      <c r="AL402" s="13">
        <f t="shared" si="78"/>
        <v>492276.24995054316</v>
      </c>
      <c r="AM402" s="13">
        <f t="shared" si="79"/>
        <v>497670.39048289089</v>
      </c>
      <c r="AN402" s="13">
        <f t="shared" si="80"/>
        <v>489740.87715465744</v>
      </c>
      <c r="AO402" s="13">
        <f t="shared" si="81"/>
        <v>486277.06436081289</v>
      </c>
      <c r="AP402" s="13">
        <f t="shared" si="82"/>
        <v>485131.70296898647</v>
      </c>
      <c r="AQ402" s="13">
        <f t="shared" si="83"/>
        <v>483707.70641202712</v>
      </c>
      <c r="AR402" s="13">
        <f t="shared" si="84"/>
        <v>492961.11738443782</v>
      </c>
      <c r="AS402" s="13">
        <f t="shared" si="85"/>
        <v>486056.13872569066</v>
      </c>
      <c r="AT402" s="13">
        <f t="shared" si="86"/>
        <v>967000.86644365278</v>
      </c>
    </row>
    <row r="403" spans="1:46" x14ac:dyDescent="0.3">
      <c r="A403" s="7" t="s">
        <v>281</v>
      </c>
      <c r="B403" s="7" t="s">
        <v>755</v>
      </c>
      <c r="C403" s="7">
        <v>1302</v>
      </c>
      <c r="D403" s="7" t="s">
        <v>252</v>
      </c>
      <c r="E403" s="7">
        <v>999</v>
      </c>
      <c r="F403" s="7" t="s">
        <v>252</v>
      </c>
      <c r="G403" s="7" t="s">
        <v>802</v>
      </c>
      <c r="H403" s="8" t="s">
        <v>290</v>
      </c>
      <c r="I403" s="15">
        <v>6000000</v>
      </c>
      <c r="J403" s="15">
        <v>5000000</v>
      </c>
      <c r="K403" s="15">
        <v>5000000</v>
      </c>
      <c r="L403" s="15">
        <v>6000000</v>
      </c>
      <c r="M403" s="15">
        <v>3000000</v>
      </c>
      <c r="N403" s="15">
        <v>2000000</v>
      </c>
      <c r="O403" s="15">
        <v>6000000</v>
      </c>
      <c r="P403" s="15">
        <v>1000000</v>
      </c>
      <c r="Q403" s="15">
        <v>7000000</v>
      </c>
      <c r="R403" s="15">
        <v>5000000</v>
      </c>
      <c r="S403" s="15">
        <v>7000000</v>
      </c>
      <c r="T403" s="15">
        <v>6000000</v>
      </c>
      <c r="U403" s="17"/>
      <c r="V403" s="18">
        <v>0.49189402234403823</v>
      </c>
      <c r="W403" s="18">
        <v>0.49228258772167399</v>
      </c>
      <c r="X403" s="18">
        <v>0.48927736586543358</v>
      </c>
      <c r="Y403" s="18">
        <v>0.49227624995054314</v>
      </c>
      <c r="Z403" s="18">
        <v>0.49767039048289091</v>
      </c>
      <c r="AA403" s="18">
        <v>0.48974087715465742</v>
      </c>
      <c r="AB403" s="18">
        <v>0.48627706436081286</v>
      </c>
      <c r="AC403" s="18">
        <v>0.4851317029689865</v>
      </c>
      <c r="AD403" s="18">
        <v>0.48370770641202715</v>
      </c>
      <c r="AE403" s="18">
        <v>0.49296111738443782</v>
      </c>
      <c r="AF403" s="18">
        <v>0.48605613872569065</v>
      </c>
      <c r="AG403" s="18">
        <v>0.4835004332218264</v>
      </c>
      <c r="AH403" s="17"/>
      <c r="AI403" s="13">
        <f t="shared" si="75"/>
        <v>2951364.1340642292</v>
      </c>
      <c r="AJ403" s="13">
        <f t="shared" si="76"/>
        <v>2461412.9386083698</v>
      </c>
      <c r="AK403" s="13">
        <f t="shared" si="77"/>
        <v>2446386.8293271679</v>
      </c>
      <c r="AL403" s="13">
        <f t="shared" si="78"/>
        <v>2953657.4997032587</v>
      </c>
      <c r="AM403" s="13">
        <f t="shared" si="79"/>
        <v>1493011.1714486727</v>
      </c>
      <c r="AN403" s="13">
        <f t="shared" si="80"/>
        <v>979481.75430931489</v>
      </c>
      <c r="AO403" s="13">
        <f t="shared" si="81"/>
        <v>2917662.3861648771</v>
      </c>
      <c r="AP403" s="13">
        <f t="shared" si="82"/>
        <v>485131.70296898647</v>
      </c>
      <c r="AQ403" s="13">
        <f t="shared" si="83"/>
        <v>3385953.9448841899</v>
      </c>
      <c r="AR403" s="13">
        <f t="shared" si="84"/>
        <v>2464805.5869221892</v>
      </c>
      <c r="AS403" s="13">
        <f t="shared" si="85"/>
        <v>3402392.9710798347</v>
      </c>
      <c r="AT403" s="13">
        <f t="shared" si="86"/>
        <v>2901002.5993309584</v>
      </c>
    </row>
    <row r="404" spans="1:46" x14ac:dyDescent="0.3">
      <c r="A404" s="7" t="s">
        <v>281</v>
      </c>
      <c r="B404" s="7" t="s">
        <v>755</v>
      </c>
      <c r="C404" s="7">
        <v>1302</v>
      </c>
      <c r="D404" s="7" t="s">
        <v>8</v>
      </c>
      <c r="E404" s="7">
        <v>901</v>
      </c>
      <c r="F404" s="7">
        <v>150123</v>
      </c>
      <c r="G404" s="7" t="s">
        <v>803</v>
      </c>
      <c r="H404" s="8" t="s">
        <v>784</v>
      </c>
      <c r="I404" s="15">
        <v>1000000</v>
      </c>
      <c r="J404" s="15">
        <v>1000000</v>
      </c>
      <c r="K404" s="15">
        <v>2000000</v>
      </c>
      <c r="L404" s="15">
        <v>2000000</v>
      </c>
      <c r="M404" s="15">
        <v>7000000</v>
      </c>
      <c r="N404" s="15">
        <v>2000000</v>
      </c>
      <c r="O404" s="15">
        <v>2000000</v>
      </c>
      <c r="P404" s="15">
        <v>2000000</v>
      </c>
      <c r="Q404" s="15">
        <v>2000000</v>
      </c>
      <c r="R404" s="15">
        <v>2000000</v>
      </c>
      <c r="S404" s="15">
        <v>2000000</v>
      </c>
      <c r="T404" s="15">
        <v>5000000</v>
      </c>
      <c r="U404" s="17"/>
      <c r="V404" s="18">
        <v>0.49189402234403823</v>
      </c>
      <c r="W404" s="18">
        <v>0.49228258772167399</v>
      </c>
      <c r="X404" s="18">
        <v>0.48927736586543358</v>
      </c>
      <c r="Y404" s="18">
        <v>0.49227624995054314</v>
      </c>
      <c r="Z404" s="18">
        <v>0.49767039048289091</v>
      </c>
      <c r="AA404" s="18">
        <v>0.48974087715465742</v>
      </c>
      <c r="AB404" s="18">
        <v>0.48627706436081286</v>
      </c>
      <c r="AC404" s="18">
        <v>0.4851317029689865</v>
      </c>
      <c r="AD404" s="18">
        <v>0.48370770641202715</v>
      </c>
      <c r="AE404" s="18">
        <v>0.49296111738443782</v>
      </c>
      <c r="AF404" s="18">
        <v>0.48605613872569065</v>
      </c>
      <c r="AG404" s="18">
        <v>0.4835004332218264</v>
      </c>
      <c r="AH404" s="17"/>
      <c r="AI404" s="13">
        <f t="shared" si="75"/>
        <v>491894.02234403824</v>
      </c>
      <c r="AJ404" s="13">
        <f t="shared" si="76"/>
        <v>492282.587721674</v>
      </c>
      <c r="AK404" s="13">
        <f t="shared" si="77"/>
        <v>978554.73173086718</v>
      </c>
      <c r="AL404" s="13">
        <f t="shared" si="78"/>
        <v>984552.49990108632</v>
      </c>
      <c r="AM404" s="13">
        <f t="shared" si="79"/>
        <v>3483692.7333802362</v>
      </c>
      <c r="AN404" s="13">
        <f t="shared" si="80"/>
        <v>979481.75430931489</v>
      </c>
      <c r="AO404" s="13">
        <f t="shared" si="81"/>
        <v>972554.12872162578</v>
      </c>
      <c r="AP404" s="13">
        <f t="shared" si="82"/>
        <v>970263.40593797294</v>
      </c>
      <c r="AQ404" s="13">
        <f t="shared" si="83"/>
        <v>967415.41282405425</v>
      </c>
      <c r="AR404" s="13">
        <f t="shared" si="84"/>
        <v>985922.23476887564</v>
      </c>
      <c r="AS404" s="13">
        <f t="shared" si="85"/>
        <v>972112.27745138132</v>
      </c>
      <c r="AT404" s="13">
        <f t="shared" si="86"/>
        <v>2417502.1661091321</v>
      </c>
    </row>
    <row r="405" spans="1:46" x14ac:dyDescent="0.3">
      <c r="A405" s="7" t="s">
        <v>281</v>
      </c>
      <c r="B405" s="7" t="s">
        <v>755</v>
      </c>
      <c r="C405" s="7">
        <v>1302</v>
      </c>
      <c r="D405" s="7" t="s">
        <v>811</v>
      </c>
      <c r="E405" s="7">
        <v>901</v>
      </c>
      <c r="F405" s="7">
        <v>150215</v>
      </c>
      <c r="G405" s="7" t="s">
        <v>803</v>
      </c>
      <c r="H405" s="8" t="s">
        <v>785</v>
      </c>
      <c r="I405" s="15">
        <v>1000000</v>
      </c>
      <c r="J405" s="15">
        <v>1000000</v>
      </c>
      <c r="K405" s="15">
        <v>1000000</v>
      </c>
      <c r="L405" s="15">
        <v>1000000</v>
      </c>
      <c r="M405" s="15">
        <v>1000000</v>
      </c>
      <c r="N405" s="15">
        <v>1000000</v>
      </c>
      <c r="O405" s="15">
        <v>2000000</v>
      </c>
      <c r="P405" s="15">
        <v>2000000</v>
      </c>
      <c r="Q405" s="15">
        <v>2000000</v>
      </c>
      <c r="R405" s="15">
        <v>1000000</v>
      </c>
      <c r="S405" s="15">
        <v>1000000</v>
      </c>
      <c r="T405" s="15">
        <v>1000000</v>
      </c>
      <c r="U405" s="17"/>
      <c r="V405" s="18">
        <v>0.49189402234403823</v>
      </c>
      <c r="W405" s="18">
        <v>0.49228258772167399</v>
      </c>
      <c r="X405" s="18">
        <v>0.48927736586543358</v>
      </c>
      <c r="Y405" s="18">
        <v>0.49227624995054314</v>
      </c>
      <c r="Z405" s="18">
        <v>0.49767039048289091</v>
      </c>
      <c r="AA405" s="18">
        <v>0.48974087715465742</v>
      </c>
      <c r="AB405" s="18">
        <v>0.48627706436081286</v>
      </c>
      <c r="AC405" s="18">
        <v>0.4851317029689865</v>
      </c>
      <c r="AD405" s="18">
        <v>0.48370770641202715</v>
      </c>
      <c r="AE405" s="18">
        <v>0.49296111738443782</v>
      </c>
      <c r="AF405" s="18">
        <v>0.48605613872569065</v>
      </c>
      <c r="AG405" s="18">
        <v>0.4835004332218264</v>
      </c>
      <c r="AH405" s="17"/>
      <c r="AI405" s="13">
        <f t="shared" si="75"/>
        <v>491894.02234403824</v>
      </c>
      <c r="AJ405" s="13">
        <f t="shared" si="76"/>
        <v>492282.587721674</v>
      </c>
      <c r="AK405" s="13">
        <f t="shared" si="77"/>
        <v>489277.36586543359</v>
      </c>
      <c r="AL405" s="13">
        <f t="shared" si="78"/>
        <v>492276.24995054316</v>
      </c>
      <c r="AM405" s="13">
        <f t="shared" si="79"/>
        <v>497670.39048289089</v>
      </c>
      <c r="AN405" s="13">
        <f t="shared" si="80"/>
        <v>489740.87715465744</v>
      </c>
      <c r="AO405" s="13">
        <f t="shared" si="81"/>
        <v>972554.12872162578</v>
      </c>
      <c r="AP405" s="13">
        <f t="shared" si="82"/>
        <v>970263.40593797294</v>
      </c>
      <c r="AQ405" s="13">
        <f t="shared" si="83"/>
        <v>967415.41282405425</v>
      </c>
      <c r="AR405" s="13">
        <f t="shared" si="84"/>
        <v>492961.11738443782</v>
      </c>
      <c r="AS405" s="13">
        <f t="shared" si="85"/>
        <v>486056.13872569066</v>
      </c>
      <c r="AT405" s="13">
        <f t="shared" si="86"/>
        <v>483500.43322182639</v>
      </c>
    </row>
    <row r="406" spans="1:46" x14ac:dyDescent="0.3">
      <c r="A406" s="7" t="s">
        <v>281</v>
      </c>
      <c r="B406" s="7" t="s">
        <v>755</v>
      </c>
      <c r="C406" s="7">
        <v>1302</v>
      </c>
      <c r="D406" s="7" t="s">
        <v>806</v>
      </c>
      <c r="E406" s="7">
        <v>901</v>
      </c>
      <c r="F406" s="7">
        <v>150218</v>
      </c>
      <c r="G406" s="7" t="s">
        <v>803</v>
      </c>
      <c r="H406" s="8" t="s">
        <v>786</v>
      </c>
      <c r="I406" s="15">
        <v>1000000</v>
      </c>
      <c r="J406" s="15">
        <v>3000000</v>
      </c>
      <c r="K406" s="15">
        <v>4000000</v>
      </c>
      <c r="L406" s="15">
        <v>4000000</v>
      </c>
      <c r="M406" s="15">
        <v>4000000</v>
      </c>
      <c r="N406" s="15">
        <v>4000000</v>
      </c>
      <c r="O406" s="15">
        <v>4000000</v>
      </c>
      <c r="P406" s="15">
        <v>4000000</v>
      </c>
      <c r="Q406" s="15">
        <v>4000000</v>
      </c>
      <c r="R406" s="15">
        <v>4000000</v>
      </c>
      <c r="S406" s="15">
        <v>4000000</v>
      </c>
      <c r="T406" s="15">
        <v>7000000</v>
      </c>
      <c r="U406" s="17"/>
      <c r="V406" s="18">
        <v>0.49189402234403823</v>
      </c>
      <c r="W406" s="18">
        <v>0.49228258772167399</v>
      </c>
      <c r="X406" s="18">
        <v>0.48927736586543358</v>
      </c>
      <c r="Y406" s="18">
        <v>0.49227624995054314</v>
      </c>
      <c r="Z406" s="18">
        <v>0.49767039048289091</v>
      </c>
      <c r="AA406" s="18">
        <v>0.48974087715465742</v>
      </c>
      <c r="AB406" s="18">
        <v>0.48627706436081286</v>
      </c>
      <c r="AC406" s="18">
        <v>0.4851317029689865</v>
      </c>
      <c r="AD406" s="18">
        <v>0.48370770641202715</v>
      </c>
      <c r="AE406" s="18">
        <v>0.49296111738443782</v>
      </c>
      <c r="AF406" s="18">
        <v>0.48605613872569065</v>
      </c>
      <c r="AG406" s="18">
        <v>0.4835004332218264</v>
      </c>
      <c r="AH406" s="17"/>
      <c r="AI406" s="13">
        <f t="shared" si="75"/>
        <v>491894.02234403824</v>
      </c>
      <c r="AJ406" s="13">
        <f t="shared" si="76"/>
        <v>1476847.763165022</v>
      </c>
      <c r="AK406" s="13">
        <f t="shared" si="77"/>
        <v>1957109.4634617344</v>
      </c>
      <c r="AL406" s="13">
        <f t="shared" si="78"/>
        <v>1969104.9998021726</v>
      </c>
      <c r="AM406" s="13">
        <f t="shared" si="79"/>
        <v>1990681.5619315635</v>
      </c>
      <c r="AN406" s="13">
        <f t="shared" si="80"/>
        <v>1958963.5086186298</v>
      </c>
      <c r="AO406" s="13">
        <f t="shared" si="81"/>
        <v>1945108.2574432516</v>
      </c>
      <c r="AP406" s="13">
        <f t="shared" si="82"/>
        <v>1940526.8118759459</v>
      </c>
      <c r="AQ406" s="13">
        <f t="shared" si="83"/>
        <v>1934830.8256481085</v>
      </c>
      <c r="AR406" s="13">
        <f t="shared" si="84"/>
        <v>1971844.4695377513</v>
      </c>
      <c r="AS406" s="13">
        <f t="shared" si="85"/>
        <v>1944224.5549027626</v>
      </c>
      <c r="AT406" s="13">
        <f t="shared" si="86"/>
        <v>3384503.0325527848</v>
      </c>
    </row>
    <row r="407" spans="1:46" x14ac:dyDescent="0.3">
      <c r="A407" s="7" t="s">
        <v>281</v>
      </c>
      <c r="B407" s="7" t="s">
        <v>755</v>
      </c>
      <c r="C407" s="7">
        <v>1302</v>
      </c>
      <c r="D407" s="7" t="s">
        <v>8</v>
      </c>
      <c r="E407" s="7">
        <v>901</v>
      </c>
      <c r="F407" s="7">
        <v>151181</v>
      </c>
      <c r="G407" s="7" t="s">
        <v>803</v>
      </c>
      <c r="H407" s="8" t="s">
        <v>787</v>
      </c>
      <c r="I407" s="15">
        <v>1000000</v>
      </c>
      <c r="J407" s="15">
        <v>1000000</v>
      </c>
      <c r="K407" s="15">
        <v>1000000</v>
      </c>
      <c r="L407" s="15">
        <v>1000000</v>
      </c>
      <c r="M407" s="15">
        <v>1000000</v>
      </c>
      <c r="N407" s="15">
        <v>1000000</v>
      </c>
      <c r="O407" s="15">
        <v>1000000</v>
      </c>
      <c r="P407" s="15">
        <v>1000000</v>
      </c>
      <c r="Q407" s="15">
        <v>1000000</v>
      </c>
      <c r="R407" s="15">
        <v>1000000</v>
      </c>
      <c r="S407" s="15">
        <v>1000000</v>
      </c>
      <c r="T407" s="15">
        <v>1000000</v>
      </c>
      <c r="U407" s="17"/>
      <c r="V407" s="18">
        <v>0.49189402234403823</v>
      </c>
      <c r="W407" s="18">
        <v>0.49228258772167399</v>
      </c>
      <c r="X407" s="18">
        <v>0.48927736586543358</v>
      </c>
      <c r="Y407" s="18">
        <v>0.49227624995054314</v>
      </c>
      <c r="Z407" s="18">
        <v>0.49767039048289091</v>
      </c>
      <c r="AA407" s="18">
        <v>0.48974087715465742</v>
      </c>
      <c r="AB407" s="18">
        <v>0.48627706436081286</v>
      </c>
      <c r="AC407" s="18">
        <v>0.4851317029689865</v>
      </c>
      <c r="AD407" s="18">
        <v>0.48370770641202715</v>
      </c>
      <c r="AE407" s="18">
        <v>0.49296111738443782</v>
      </c>
      <c r="AF407" s="18">
        <v>0.48605613872569065</v>
      </c>
      <c r="AG407" s="18">
        <v>0.4835004332218264</v>
      </c>
      <c r="AH407" s="17"/>
      <c r="AI407" s="13">
        <f t="shared" si="75"/>
        <v>491894.02234403824</v>
      </c>
      <c r="AJ407" s="13">
        <f t="shared" si="76"/>
        <v>492282.587721674</v>
      </c>
      <c r="AK407" s="13">
        <f t="shared" si="77"/>
        <v>489277.36586543359</v>
      </c>
      <c r="AL407" s="13">
        <f t="shared" si="78"/>
        <v>492276.24995054316</v>
      </c>
      <c r="AM407" s="13">
        <f t="shared" si="79"/>
        <v>497670.39048289089</v>
      </c>
      <c r="AN407" s="13">
        <f t="shared" si="80"/>
        <v>489740.87715465744</v>
      </c>
      <c r="AO407" s="13">
        <f t="shared" si="81"/>
        <v>486277.06436081289</v>
      </c>
      <c r="AP407" s="13">
        <f t="shared" si="82"/>
        <v>485131.70296898647</v>
      </c>
      <c r="AQ407" s="13">
        <f t="shared" si="83"/>
        <v>483707.70641202712</v>
      </c>
      <c r="AR407" s="13">
        <f t="shared" si="84"/>
        <v>492961.11738443782</v>
      </c>
      <c r="AS407" s="13">
        <f t="shared" si="85"/>
        <v>486056.13872569066</v>
      </c>
      <c r="AT407" s="13">
        <f t="shared" si="86"/>
        <v>483500.43322182639</v>
      </c>
    </row>
    <row r="408" spans="1:46" x14ac:dyDescent="0.3">
      <c r="A408" s="7" t="s">
        <v>281</v>
      </c>
      <c r="B408" s="7" t="s">
        <v>755</v>
      </c>
      <c r="C408" s="7">
        <v>1302</v>
      </c>
      <c r="D408" s="7" t="s">
        <v>8</v>
      </c>
      <c r="E408" s="7">
        <v>901</v>
      </c>
      <c r="F408" s="7">
        <v>150212</v>
      </c>
      <c r="G408" s="7" t="s">
        <v>803</v>
      </c>
      <c r="H408" s="8" t="s">
        <v>788</v>
      </c>
      <c r="I408" s="15">
        <v>1000000</v>
      </c>
      <c r="J408" s="15">
        <v>1000000</v>
      </c>
      <c r="K408" s="15">
        <v>1000000</v>
      </c>
      <c r="L408" s="15">
        <v>1000000</v>
      </c>
      <c r="M408" s="15">
        <v>1000000</v>
      </c>
      <c r="N408" s="15">
        <v>1000000</v>
      </c>
      <c r="O408" s="15">
        <v>1000000</v>
      </c>
      <c r="P408" s="15">
        <v>1000000</v>
      </c>
      <c r="Q408" s="15">
        <v>1000000</v>
      </c>
      <c r="R408" s="15">
        <v>1000000</v>
      </c>
      <c r="S408" s="15">
        <v>1000000</v>
      </c>
      <c r="T408" s="15">
        <v>1000000</v>
      </c>
      <c r="U408" s="17"/>
      <c r="V408" s="18">
        <v>0.49189402234403823</v>
      </c>
      <c r="W408" s="18">
        <v>0.49228258772167399</v>
      </c>
      <c r="X408" s="18">
        <v>0.48927736586543358</v>
      </c>
      <c r="Y408" s="18">
        <v>0.49227624995054314</v>
      </c>
      <c r="Z408" s="18">
        <v>0.49767039048289091</v>
      </c>
      <c r="AA408" s="18">
        <v>0.48974087715465742</v>
      </c>
      <c r="AB408" s="18">
        <v>0.48627706436081286</v>
      </c>
      <c r="AC408" s="18">
        <v>0.4851317029689865</v>
      </c>
      <c r="AD408" s="18">
        <v>0.48370770641202715</v>
      </c>
      <c r="AE408" s="18">
        <v>0.49296111738443782</v>
      </c>
      <c r="AF408" s="18">
        <v>0.48605613872569065</v>
      </c>
      <c r="AG408" s="18">
        <v>0.4835004332218264</v>
      </c>
      <c r="AH408" s="17"/>
      <c r="AI408" s="13">
        <f t="shared" si="75"/>
        <v>491894.02234403824</v>
      </c>
      <c r="AJ408" s="13">
        <f t="shared" si="76"/>
        <v>492282.587721674</v>
      </c>
      <c r="AK408" s="13">
        <f t="shared" si="77"/>
        <v>489277.36586543359</v>
      </c>
      <c r="AL408" s="13">
        <f t="shared" si="78"/>
        <v>492276.24995054316</v>
      </c>
      <c r="AM408" s="13">
        <f t="shared" si="79"/>
        <v>497670.39048289089</v>
      </c>
      <c r="AN408" s="13">
        <f t="shared" si="80"/>
        <v>489740.87715465744</v>
      </c>
      <c r="AO408" s="13">
        <f t="shared" si="81"/>
        <v>486277.06436081289</v>
      </c>
      <c r="AP408" s="13">
        <f t="shared" si="82"/>
        <v>485131.70296898647</v>
      </c>
      <c r="AQ408" s="13">
        <f t="shared" si="83"/>
        <v>483707.70641202712</v>
      </c>
      <c r="AR408" s="13">
        <f t="shared" si="84"/>
        <v>492961.11738443782</v>
      </c>
      <c r="AS408" s="13">
        <f t="shared" si="85"/>
        <v>486056.13872569066</v>
      </c>
      <c r="AT408" s="13">
        <f t="shared" si="86"/>
        <v>483500.43322182639</v>
      </c>
    </row>
    <row r="409" spans="1:46" x14ac:dyDescent="0.3">
      <c r="A409" s="7" t="s">
        <v>281</v>
      </c>
      <c r="B409" s="7" t="s">
        <v>755</v>
      </c>
      <c r="C409" s="7">
        <v>1302</v>
      </c>
      <c r="D409" s="7" t="s">
        <v>8</v>
      </c>
      <c r="E409" s="7">
        <v>901</v>
      </c>
      <c r="F409" s="7">
        <v>150204</v>
      </c>
      <c r="G409" s="7" t="s">
        <v>803</v>
      </c>
      <c r="H409" s="8" t="s">
        <v>789</v>
      </c>
      <c r="I409" s="15">
        <v>1000000</v>
      </c>
      <c r="J409" s="15">
        <v>1000000</v>
      </c>
      <c r="K409" s="15">
        <v>1000000</v>
      </c>
      <c r="L409" s="15">
        <v>1000000</v>
      </c>
      <c r="M409" s="15">
        <v>1000000</v>
      </c>
      <c r="N409" s="15">
        <v>1000000</v>
      </c>
      <c r="O409" s="15">
        <v>1000000</v>
      </c>
      <c r="P409" s="15">
        <v>1000000</v>
      </c>
      <c r="Q409" s="15">
        <v>1000000</v>
      </c>
      <c r="R409" s="15">
        <v>1000000</v>
      </c>
      <c r="S409" s="15">
        <v>1000000</v>
      </c>
      <c r="T409" s="15">
        <v>1000000</v>
      </c>
      <c r="U409" s="17"/>
      <c r="V409" s="18">
        <v>0.49189402234403823</v>
      </c>
      <c r="W409" s="18">
        <v>0.49228258772167399</v>
      </c>
      <c r="X409" s="18">
        <v>0.48927736586543358</v>
      </c>
      <c r="Y409" s="18">
        <v>0.49227624995054314</v>
      </c>
      <c r="Z409" s="18">
        <v>0.49767039048289091</v>
      </c>
      <c r="AA409" s="18">
        <v>0.48974087715465742</v>
      </c>
      <c r="AB409" s="18">
        <v>0.48627706436081286</v>
      </c>
      <c r="AC409" s="18">
        <v>0.4851317029689865</v>
      </c>
      <c r="AD409" s="18">
        <v>0.48370770641202715</v>
      </c>
      <c r="AE409" s="18">
        <v>0.49296111738443782</v>
      </c>
      <c r="AF409" s="18">
        <v>0.48605613872569065</v>
      </c>
      <c r="AG409" s="18">
        <v>0.4835004332218264</v>
      </c>
      <c r="AH409" s="17"/>
      <c r="AI409" s="13">
        <f t="shared" si="75"/>
        <v>491894.02234403824</v>
      </c>
      <c r="AJ409" s="13">
        <f t="shared" si="76"/>
        <v>492282.587721674</v>
      </c>
      <c r="AK409" s="13">
        <f t="shared" si="77"/>
        <v>489277.36586543359</v>
      </c>
      <c r="AL409" s="13">
        <f t="shared" si="78"/>
        <v>492276.24995054316</v>
      </c>
      <c r="AM409" s="13">
        <f t="shared" si="79"/>
        <v>497670.39048289089</v>
      </c>
      <c r="AN409" s="13">
        <f t="shared" si="80"/>
        <v>489740.87715465744</v>
      </c>
      <c r="AO409" s="13">
        <f t="shared" si="81"/>
        <v>486277.06436081289</v>
      </c>
      <c r="AP409" s="13">
        <f t="shared" si="82"/>
        <v>485131.70296898647</v>
      </c>
      <c r="AQ409" s="13">
        <f t="shared" si="83"/>
        <v>483707.70641202712</v>
      </c>
      <c r="AR409" s="13">
        <f t="shared" si="84"/>
        <v>492961.11738443782</v>
      </c>
      <c r="AS409" s="13">
        <f t="shared" si="85"/>
        <v>486056.13872569066</v>
      </c>
      <c r="AT409" s="13">
        <f t="shared" si="86"/>
        <v>483500.43322182639</v>
      </c>
    </row>
    <row r="410" spans="1:46" x14ac:dyDescent="0.3">
      <c r="A410" s="7" t="s">
        <v>281</v>
      </c>
      <c r="B410" s="7" t="s">
        <v>755</v>
      </c>
      <c r="C410" s="7">
        <v>1302</v>
      </c>
      <c r="D410" s="7" t="s">
        <v>806</v>
      </c>
      <c r="E410" s="7">
        <v>901</v>
      </c>
      <c r="F410" s="7">
        <v>150208</v>
      </c>
      <c r="G410" s="7" t="s">
        <v>803</v>
      </c>
      <c r="H410" s="8" t="s">
        <v>790</v>
      </c>
      <c r="I410" s="15">
        <v>1000000</v>
      </c>
      <c r="J410" s="15">
        <v>1000000</v>
      </c>
      <c r="K410" s="15">
        <v>1000000</v>
      </c>
      <c r="L410" s="15">
        <v>1000000</v>
      </c>
      <c r="M410" s="15">
        <v>1000000</v>
      </c>
      <c r="N410" s="15">
        <v>1000000</v>
      </c>
      <c r="O410" s="15">
        <v>1000000</v>
      </c>
      <c r="P410" s="15">
        <v>1000000</v>
      </c>
      <c r="Q410" s="15">
        <v>1000000</v>
      </c>
      <c r="R410" s="15">
        <v>1000000</v>
      </c>
      <c r="S410" s="15">
        <v>1000000</v>
      </c>
      <c r="T410" s="15">
        <v>1000000</v>
      </c>
      <c r="U410" s="17"/>
      <c r="V410" s="18">
        <v>0.49189402234403823</v>
      </c>
      <c r="W410" s="18">
        <v>0.49228258772167399</v>
      </c>
      <c r="X410" s="18">
        <v>0.48927736586543358</v>
      </c>
      <c r="Y410" s="18">
        <v>0.49227624995054314</v>
      </c>
      <c r="Z410" s="18">
        <v>0.49767039048289091</v>
      </c>
      <c r="AA410" s="18">
        <v>0.48974087715465742</v>
      </c>
      <c r="AB410" s="18">
        <v>0.48627706436081286</v>
      </c>
      <c r="AC410" s="18">
        <v>0.4851317029689865</v>
      </c>
      <c r="AD410" s="18">
        <v>0.48370770641202715</v>
      </c>
      <c r="AE410" s="18">
        <v>0.49296111738443782</v>
      </c>
      <c r="AF410" s="18">
        <v>0.48605613872569065</v>
      </c>
      <c r="AG410" s="18">
        <v>0.4835004332218264</v>
      </c>
      <c r="AH410" s="17"/>
      <c r="AI410" s="13">
        <f t="shared" si="75"/>
        <v>491894.02234403824</v>
      </c>
      <c r="AJ410" s="13">
        <f t="shared" si="76"/>
        <v>492282.587721674</v>
      </c>
      <c r="AK410" s="13">
        <f t="shared" si="77"/>
        <v>489277.36586543359</v>
      </c>
      <c r="AL410" s="13">
        <f t="shared" si="78"/>
        <v>492276.24995054316</v>
      </c>
      <c r="AM410" s="13">
        <f t="shared" si="79"/>
        <v>497670.39048289089</v>
      </c>
      <c r="AN410" s="13">
        <f t="shared" si="80"/>
        <v>489740.87715465744</v>
      </c>
      <c r="AO410" s="13">
        <f t="shared" si="81"/>
        <v>486277.06436081289</v>
      </c>
      <c r="AP410" s="13">
        <f t="shared" si="82"/>
        <v>485131.70296898647</v>
      </c>
      <c r="AQ410" s="13">
        <f t="shared" si="83"/>
        <v>483707.70641202712</v>
      </c>
      <c r="AR410" s="13">
        <f t="shared" si="84"/>
        <v>492961.11738443782</v>
      </c>
      <c r="AS410" s="13">
        <f t="shared" si="85"/>
        <v>486056.13872569066</v>
      </c>
      <c r="AT410" s="13">
        <f t="shared" si="86"/>
        <v>483500.43322182639</v>
      </c>
    </row>
    <row r="411" spans="1:46" x14ac:dyDescent="0.3">
      <c r="A411" s="7" t="s">
        <v>281</v>
      </c>
      <c r="B411" s="7" t="s">
        <v>755</v>
      </c>
      <c r="C411" s="7">
        <v>1302</v>
      </c>
      <c r="D411" s="7" t="s">
        <v>8</v>
      </c>
      <c r="E411" s="7">
        <v>901</v>
      </c>
      <c r="F411" s="7">
        <v>150203</v>
      </c>
      <c r="G411" s="7" t="s">
        <v>803</v>
      </c>
      <c r="H411" s="8" t="s">
        <v>791</v>
      </c>
      <c r="I411" s="15">
        <v>1000000</v>
      </c>
      <c r="J411" s="15">
        <v>1000000</v>
      </c>
      <c r="K411" s="15">
        <v>1000000</v>
      </c>
      <c r="L411" s="15">
        <v>1000000</v>
      </c>
      <c r="M411" s="15">
        <v>1000000</v>
      </c>
      <c r="N411" s="15">
        <v>1000000</v>
      </c>
      <c r="O411" s="15">
        <v>2000000</v>
      </c>
      <c r="P411" s="15">
        <v>2000000</v>
      </c>
      <c r="Q411" s="15">
        <v>1000000</v>
      </c>
      <c r="R411" s="15">
        <v>1000000</v>
      </c>
      <c r="S411" s="15">
        <v>1000000</v>
      </c>
      <c r="T411" s="15">
        <v>1000000</v>
      </c>
      <c r="U411" s="17"/>
      <c r="V411" s="18">
        <v>0.49189402234403823</v>
      </c>
      <c r="W411" s="18">
        <v>0.49228258772167399</v>
      </c>
      <c r="X411" s="18">
        <v>0.48927736586543358</v>
      </c>
      <c r="Y411" s="18">
        <v>0.49227624995054314</v>
      </c>
      <c r="Z411" s="18">
        <v>0.49767039048289091</v>
      </c>
      <c r="AA411" s="18">
        <v>0.48974087715465742</v>
      </c>
      <c r="AB411" s="18">
        <v>0.48627706436081286</v>
      </c>
      <c r="AC411" s="18">
        <v>0.4851317029689865</v>
      </c>
      <c r="AD411" s="18">
        <v>0.48370770641202715</v>
      </c>
      <c r="AE411" s="18">
        <v>0.49296111738443782</v>
      </c>
      <c r="AF411" s="18">
        <v>0.48605613872569065</v>
      </c>
      <c r="AG411" s="18">
        <v>0.4835004332218264</v>
      </c>
      <c r="AH411" s="17"/>
      <c r="AI411" s="13">
        <f t="shared" si="75"/>
        <v>491894.02234403824</v>
      </c>
      <c r="AJ411" s="13">
        <f t="shared" si="76"/>
        <v>492282.587721674</v>
      </c>
      <c r="AK411" s="13">
        <f t="shared" si="77"/>
        <v>489277.36586543359</v>
      </c>
      <c r="AL411" s="13">
        <f t="shared" si="78"/>
        <v>492276.24995054316</v>
      </c>
      <c r="AM411" s="13">
        <f t="shared" si="79"/>
        <v>497670.39048289089</v>
      </c>
      <c r="AN411" s="13">
        <f t="shared" si="80"/>
        <v>489740.87715465744</v>
      </c>
      <c r="AO411" s="13">
        <f t="shared" si="81"/>
        <v>972554.12872162578</v>
      </c>
      <c r="AP411" s="13">
        <f t="shared" si="82"/>
        <v>970263.40593797294</v>
      </c>
      <c r="AQ411" s="13">
        <f t="shared" si="83"/>
        <v>483707.70641202712</v>
      </c>
      <c r="AR411" s="13">
        <f t="shared" si="84"/>
        <v>492961.11738443782</v>
      </c>
      <c r="AS411" s="13">
        <f t="shared" si="85"/>
        <v>486056.13872569066</v>
      </c>
      <c r="AT411" s="13">
        <f t="shared" si="86"/>
        <v>483500.43322182639</v>
      </c>
    </row>
    <row r="412" spans="1:46" x14ac:dyDescent="0.3">
      <c r="A412" s="7" t="s">
        <v>281</v>
      </c>
      <c r="B412" s="7" t="s">
        <v>755</v>
      </c>
      <c r="C412" s="7">
        <v>1302</v>
      </c>
      <c r="D412" s="7" t="s">
        <v>8</v>
      </c>
      <c r="E412" s="7">
        <v>901</v>
      </c>
      <c r="F412" s="7">
        <v>150195</v>
      </c>
      <c r="G412" s="7" t="s">
        <v>803</v>
      </c>
      <c r="H412" s="8" t="s">
        <v>792</v>
      </c>
      <c r="I412" s="15">
        <v>1000000</v>
      </c>
      <c r="J412" s="15">
        <v>2000000</v>
      </c>
      <c r="K412" s="15">
        <v>2000000</v>
      </c>
      <c r="L412" s="15">
        <v>2000000</v>
      </c>
      <c r="M412" s="15">
        <v>2000000</v>
      </c>
      <c r="N412" s="15">
        <v>2000000</v>
      </c>
      <c r="O412" s="15">
        <v>2000000</v>
      </c>
      <c r="P412" s="15">
        <v>2000000</v>
      </c>
      <c r="Q412" s="15">
        <v>2000000</v>
      </c>
      <c r="R412" s="15">
        <v>2000000</v>
      </c>
      <c r="S412" s="15">
        <v>2000000</v>
      </c>
      <c r="T412" s="15">
        <v>2000000</v>
      </c>
      <c r="U412" s="17"/>
      <c r="V412" s="18">
        <v>0.49189402234403823</v>
      </c>
      <c r="W412" s="18">
        <v>0.49228258772167399</v>
      </c>
      <c r="X412" s="18">
        <v>0.48927736586543358</v>
      </c>
      <c r="Y412" s="18">
        <v>0.49227624995054314</v>
      </c>
      <c r="Z412" s="18">
        <v>0.49767039048289091</v>
      </c>
      <c r="AA412" s="18">
        <v>0.48974087715465742</v>
      </c>
      <c r="AB412" s="18">
        <v>0.48627706436081286</v>
      </c>
      <c r="AC412" s="18">
        <v>0.4851317029689865</v>
      </c>
      <c r="AD412" s="18">
        <v>0.48370770641202715</v>
      </c>
      <c r="AE412" s="18">
        <v>0.49296111738443782</v>
      </c>
      <c r="AF412" s="18">
        <v>0.48605613872569065</v>
      </c>
      <c r="AG412" s="18">
        <v>0.4835004332218264</v>
      </c>
      <c r="AH412" s="17"/>
      <c r="AI412" s="13">
        <f t="shared" si="75"/>
        <v>491894.02234403824</v>
      </c>
      <c r="AJ412" s="13">
        <f t="shared" si="76"/>
        <v>984565.17544334801</v>
      </c>
      <c r="AK412" s="13">
        <f t="shared" si="77"/>
        <v>978554.73173086718</v>
      </c>
      <c r="AL412" s="13">
        <f t="shared" si="78"/>
        <v>984552.49990108632</v>
      </c>
      <c r="AM412" s="13">
        <f t="shared" si="79"/>
        <v>995340.78096578177</v>
      </c>
      <c r="AN412" s="13">
        <f t="shared" si="80"/>
        <v>979481.75430931489</v>
      </c>
      <c r="AO412" s="13">
        <f t="shared" si="81"/>
        <v>972554.12872162578</v>
      </c>
      <c r="AP412" s="13">
        <f t="shared" si="82"/>
        <v>970263.40593797294</v>
      </c>
      <c r="AQ412" s="13">
        <f t="shared" si="83"/>
        <v>967415.41282405425</v>
      </c>
      <c r="AR412" s="13">
        <f t="shared" si="84"/>
        <v>985922.23476887564</v>
      </c>
      <c r="AS412" s="13">
        <f t="shared" si="85"/>
        <v>972112.27745138132</v>
      </c>
      <c r="AT412" s="13">
        <f t="shared" si="86"/>
        <v>967000.86644365278</v>
      </c>
    </row>
    <row r="413" spans="1:46" x14ac:dyDescent="0.3">
      <c r="A413" s="7" t="s">
        <v>281</v>
      </c>
      <c r="B413" s="7" t="s">
        <v>755</v>
      </c>
      <c r="C413" s="7">
        <v>1302</v>
      </c>
      <c r="D413" s="7" t="s">
        <v>812</v>
      </c>
      <c r="E413" s="7">
        <v>901</v>
      </c>
      <c r="F413" s="7">
        <v>150063</v>
      </c>
      <c r="G413" s="7" t="s">
        <v>803</v>
      </c>
      <c r="H413" s="8" t="s">
        <v>793</v>
      </c>
      <c r="I413" s="15">
        <v>1000000</v>
      </c>
      <c r="J413" s="15">
        <v>1000000</v>
      </c>
      <c r="K413" s="15">
        <v>1000000</v>
      </c>
      <c r="L413" s="15">
        <v>1000000</v>
      </c>
      <c r="M413" s="15">
        <v>1000000</v>
      </c>
      <c r="N413" s="15">
        <v>1000000</v>
      </c>
      <c r="O413" s="15">
        <v>1000000</v>
      </c>
      <c r="P413" s="15">
        <v>1000000</v>
      </c>
      <c r="Q413" s="15">
        <v>1000000</v>
      </c>
      <c r="R413" s="15">
        <v>1000000</v>
      </c>
      <c r="S413" s="15">
        <v>1000000</v>
      </c>
      <c r="T413" s="15">
        <v>1000000</v>
      </c>
      <c r="U413" s="17"/>
      <c r="V413" s="18">
        <v>0.49189402234403823</v>
      </c>
      <c r="W413" s="18">
        <v>0.49228258772167399</v>
      </c>
      <c r="X413" s="18">
        <v>0.48927736586543358</v>
      </c>
      <c r="Y413" s="18">
        <v>0.49227624995054314</v>
      </c>
      <c r="Z413" s="18">
        <v>0.49767039048289091</v>
      </c>
      <c r="AA413" s="18">
        <v>0.48974087715465742</v>
      </c>
      <c r="AB413" s="18">
        <v>0.48627706436081286</v>
      </c>
      <c r="AC413" s="18">
        <v>0.4851317029689865</v>
      </c>
      <c r="AD413" s="18">
        <v>0.48370770641202715</v>
      </c>
      <c r="AE413" s="18">
        <v>0.49296111738443782</v>
      </c>
      <c r="AF413" s="18">
        <v>0.48605613872569065</v>
      </c>
      <c r="AG413" s="18">
        <v>0.4835004332218264</v>
      </c>
      <c r="AH413" s="17"/>
      <c r="AI413" s="13">
        <f t="shared" si="75"/>
        <v>491894.02234403824</v>
      </c>
      <c r="AJ413" s="13">
        <f t="shared" si="76"/>
        <v>492282.587721674</v>
      </c>
      <c r="AK413" s="13">
        <f t="shared" si="77"/>
        <v>489277.36586543359</v>
      </c>
      <c r="AL413" s="13">
        <f t="shared" si="78"/>
        <v>492276.24995054316</v>
      </c>
      <c r="AM413" s="13">
        <f t="shared" si="79"/>
        <v>497670.39048289089</v>
      </c>
      <c r="AN413" s="13">
        <f t="shared" si="80"/>
        <v>489740.87715465744</v>
      </c>
      <c r="AO413" s="13">
        <f t="shared" si="81"/>
        <v>486277.06436081289</v>
      </c>
      <c r="AP413" s="13">
        <f t="shared" si="82"/>
        <v>485131.70296898647</v>
      </c>
      <c r="AQ413" s="13">
        <f t="shared" si="83"/>
        <v>483707.70641202712</v>
      </c>
      <c r="AR413" s="13">
        <f t="shared" si="84"/>
        <v>492961.11738443782</v>
      </c>
      <c r="AS413" s="13">
        <f t="shared" si="85"/>
        <v>486056.13872569066</v>
      </c>
      <c r="AT413" s="13">
        <f t="shared" si="86"/>
        <v>483500.43322182639</v>
      </c>
    </row>
    <row r="414" spans="1:46" x14ac:dyDescent="0.3">
      <c r="A414" s="7" t="s">
        <v>281</v>
      </c>
      <c r="B414" s="7" t="s">
        <v>755</v>
      </c>
      <c r="C414" s="7">
        <v>1302</v>
      </c>
      <c r="D414" s="7" t="s">
        <v>8</v>
      </c>
      <c r="E414" s="7">
        <v>901</v>
      </c>
      <c r="F414" s="7">
        <v>150131</v>
      </c>
      <c r="G414" s="7" t="s">
        <v>803</v>
      </c>
      <c r="H414" s="8" t="s">
        <v>794</v>
      </c>
      <c r="I414" s="15">
        <v>1000000</v>
      </c>
      <c r="J414" s="15">
        <v>1000000</v>
      </c>
      <c r="K414" s="15">
        <v>1000000</v>
      </c>
      <c r="L414" s="15">
        <v>1000000</v>
      </c>
      <c r="M414" s="15">
        <v>1000000</v>
      </c>
      <c r="N414" s="15">
        <v>1000000</v>
      </c>
      <c r="O414" s="15">
        <v>1000000</v>
      </c>
      <c r="P414" s="15">
        <v>1000000</v>
      </c>
      <c r="Q414" s="15">
        <v>1000000</v>
      </c>
      <c r="R414" s="15">
        <v>1000000</v>
      </c>
      <c r="S414" s="15">
        <v>1000000</v>
      </c>
      <c r="T414" s="15">
        <v>1000000</v>
      </c>
      <c r="U414" s="17"/>
      <c r="V414" s="18">
        <v>0.49189402234403823</v>
      </c>
      <c r="W414" s="18">
        <v>0.49228258772167399</v>
      </c>
      <c r="X414" s="18">
        <v>0.48927736586543358</v>
      </c>
      <c r="Y414" s="18">
        <v>0.49227624995054314</v>
      </c>
      <c r="Z414" s="18">
        <v>0.49767039048289091</v>
      </c>
      <c r="AA414" s="18">
        <v>0.48974087715465742</v>
      </c>
      <c r="AB414" s="18">
        <v>0.48627706436081286</v>
      </c>
      <c r="AC414" s="18">
        <v>0.4851317029689865</v>
      </c>
      <c r="AD414" s="18">
        <v>0.48370770641202715</v>
      </c>
      <c r="AE414" s="18">
        <v>0.49296111738443782</v>
      </c>
      <c r="AF414" s="18">
        <v>0.48605613872569065</v>
      </c>
      <c r="AG414" s="18">
        <v>0.4835004332218264</v>
      </c>
      <c r="AH414" s="17"/>
      <c r="AI414" s="13">
        <f t="shared" si="75"/>
        <v>491894.02234403824</v>
      </c>
      <c r="AJ414" s="13">
        <f t="shared" si="76"/>
        <v>492282.587721674</v>
      </c>
      <c r="AK414" s="13">
        <f t="shared" si="77"/>
        <v>489277.36586543359</v>
      </c>
      <c r="AL414" s="13">
        <f t="shared" si="78"/>
        <v>492276.24995054316</v>
      </c>
      <c r="AM414" s="13">
        <f t="shared" si="79"/>
        <v>497670.39048289089</v>
      </c>
      <c r="AN414" s="13">
        <f t="shared" si="80"/>
        <v>489740.87715465744</v>
      </c>
      <c r="AO414" s="13">
        <f t="shared" si="81"/>
        <v>486277.06436081289</v>
      </c>
      <c r="AP414" s="13">
        <f t="shared" si="82"/>
        <v>485131.70296898647</v>
      </c>
      <c r="AQ414" s="13">
        <f t="shared" si="83"/>
        <v>483707.70641202712</v>
      </c>
      <c r="AR414" s="13">
        <f t="shared" si="84"/>
        <v>492961.11738443782</v>
      </c>
      <c r="AS414" s="13">
        <f t="shared" si="85"/>
        <v>486056.13872569066</v>
      </c>
      <c r="AT414" s="13">
        <f t="shared" si="86"/>
        <v>483500.43322182639</v>
      </c>
    </row>
    <row r="415" spans="1:46" x14ac:dyDescent="0.3">
      <c r="A415" s="7" t="s">
        <v>281</v>
      </c>
      <c r="B415" s="7" t="s">
        <v>755</v>
      </c>
      <c r="C415" s="7">
        <v>1302</v>
      </c>
      <c r="D415" s="7" t="s">
        <v>806</v>
      </c>
      <c r="E415" s="7">
        <v>901</v>
      </c>
      <c r="F415" s="7">
        <v>150211</v>
      </c>
      <c r="G415" s="7" t="s">
        <v>803</v>
      </c>
      <c r="H415" s="8" t="s">
        <v>795</v>
      </c>
      <c r="I415" s="15">
        <v>1000000</v>
      </c>
      <c r="J415" s="15">
        <v>1000000</v>
      </c>
      <c r="K415" s="15">
        <v>2000000</v>
      </c>
      <c r="L415" s="15">
        <v>2000000</v>
      </c>
      <c r="M415" s="15">
        <v>2000000</v>
      </c>
      <c r="N415" s="15">
        <v>2000000</v>
      </c>
      <c r="O415" s="15">
        <v>2000000</v>
      </c>
      <c r="P415" s="15">
        <v>2000000</v>
      </c>
      <c r="Q415" s="15">
        <v>2000000</v>
      </c>
      <c r="R415" s="15">
        <v>2000000</v>
      </c>
      <c r="S415" s="15">
        <v>2000000</v>
      </c>
      <c r="T415" s="15">
        <v>2000000</v>
      </c>
      <c r="U415" s="17"/>
      <c r="V415" s="18">
        <v>0.49189402234403823</v>
      </c>
      <c r="W415" s="18">
        <v>0.49228258772167399</v>
      </c>
      <c r="X415" s="18">
        <v>0.48927736586543358</v>
      </c>
      <c r="Y415" s="18">
        <v>0.49227624995054314</v>
      </c>
      <c r="Z415" s="18">
        <v>0.49767039048289091</v>
      </c>
      <c r="AA415" s="18">
        <v>0.48974087715465742</v>
      </c>
      <c r="AB415" s="18">
        <v>0.48627706436081286</v>
      </c>
      <c r="AC415" s="18">
        <v>0.4851317029689865</v>
      </c>
      <c r="AD415" s="18">
        <v>0.48370770641202715</v>
      </c>
      <c r="AE415" s="18">
        <v>0.49296111738443782</v>
      </c>
      <c r="AF415" s="18">
        <v>0.48605613872569065</v>
      </c>
      <c r="AG415" s="18">
        <v>0.4835004332218264</v>
      </c>
      <c r="AH415" s="17"/>
      <c r="AI415" s="13">
        <f t="shared" si="75"/>
        <v>491894.02234403824</v>
      </c>
      <c r="AJ415" s="13">
        <f t="shared" si="76"/>
        <v>492282.587721674</v>
      </c>
      <c r="AK415" s="13">
        <f t="shared" si="77"/>
        <v>978554.73173086718</v>
      </c>
      <c r="AL415" s="13">
        <f t="shared" si="78"/>
        <v>984552.49990108632</v>
      </c>
      <c r="AM415" s="13">
        <f t="shared" si="79"/>
        <v>995340.78096578177</v>
      </c>
      <c r="AN415" s="13">
        <f t="shared" si="80"/>
        <v>979481.75430931489</v>
      </c>
      <c r="AO415" s="13">
        <f t="shared" si="81"/>
        <v>972554.12872162578</v>
      </c>
      <c r="AP415" s="13">
        <f t="shared" si="82"/>
        <v>970263.40593797294</v>
      </c>
      <c r="AQ415" s="13">
        <f t="shared" si="83"/>
        <v>967415.41282405425</v>
      </c>
      <c r="AR415" s="13">
        <f t="shared" si="84"/>
        <v>985922.23476887564</v>
      </c>
      <c r="AS415" s="13">
        <f t="shared" si="85"/>
        <v>972112.27745138132</v>
      </c>
      <c r="AT415" s="13">
        <f t="shared" si="86"/>
        <v>967000.86644365278</v>
      </c>
    </row>
    <row r="416" spans="1:46" x14ac:dyDescent="0.3">
      <c r="A416" s="7" t="s">
        <v>281</v>
      </c>
      <c r="B416" s="7" t="s">
        <v>755</v>
      </c>
      <c r="C416" s="7">
        <v>1302</v>
      </c>
      <c r="D416" s="7" t="s">
        <v>8</v>
      </c>
      <c r="E416" s="7">
        <v>901</v>
      </c>
      <c r="F416" s="7">
        <v>150194</v>
      </c>
      <c r="G416" s="7" t="s">
        <v>803</v>
      </c>
      <c r="H416" s="8" t="s">
        <v>796</v>
      </c>
      <c r="I416" s="15">
        <v>1000000</v>
      </c>
      <c r="J416" s="15">
        <v>1000000</v>
      </c>
      <c r="K416" s="15">
        <v>1000000</v>
      </c>
      <c r="L416" s="15">
        <v>2000000</v>
      </c>
      <c r="M416" s="15">
        <v>2000000</v>
      </c>
      <c r="N416" s="15">
        <v>2000000</v>
      </c>
      <c r="O416" s="15">
        <v>2000000</v>
      </c>
      <c r="P416" s="15">
        <v>2000000</v>
      </c>
      <c r="Q416" s="15">
        <v>2000000</v>
      </c>
      <c r="R416" s="15">
        <v>2000000</v>
      </c>
      <c r="S416" s="15">
        <v>2000000</v>
      </c>
      <c r="T416" s="15">
        <v>2000000</v>
      </c>
      <c r="U416" s="17"/>
      <c r="V416" s="18">
        <v>0.49189402234403823</v>
      </c>
      <c r="W416" s="18">
        <v>0.49228258772167399</v>
      </c>
      <c r="X416" s="18">
        <v>0.48927736586543358</v>
      </c>
      <c r="Y416" s="18">
        <v>0.49227624995054314</v>
      </c>
      <c r="Z416" s="18">
        <v>0.49767039048289091</v>
      </c>
      <c r="AA416" s="18">
        <v>0.48974087715465742</v>
      </c>
      <c r="AB416" s="18">
        <v>0.48627706436081286</v>
      </c>
      <c r="AC416" s="18">
        <v>0.4851317029689865</v>
      </c>
      <c r="AD416" s="18">
        <v>0.48370770641202715</v>
      </c>
      <c r="AE416" s="18">
        <v>0.49296111738443782</v>
      </c>
      <c r="AF416" s="18">
        <v>0.48605613872569065</v>
      </c>
      <c r="AG416" s="18">
        <v>0.4835004332218264</v>
      </c>
      <c r="AH416" s="17"/>
      <c r="AI416" s="13">
        <f t="shared" si="75"/>
        <v>491894.02234403824</v>
      </c>
      <c r="AJ416" s="13">
        <f t="shared" si="76"/>
        <v>492282.587721674</v>
      </c>
      <c r="AK416" s="13">
        <f t="shared" si="77"/>
        <v>489277.36586543359</v>
      </c>
      <c r="AL416" s="13">
        <f t="shared" si="78"/>
        <v>984552.49990108632</v>
      </c>
      <c r="AM416" s="13">
        <f t="shared" si="79"/>
        <v>995340.78096578177</v>
      </c>
      <c r="AN416" s="13">
        <f t="shared" si="80"/>
        <v>979481.75430931489</v>
      </c>
      <c r="AO416" s="13">
        <f t="shared" si="81"/>
        <v>972554.12872162578</v>
      </c>
      <c r="AP416" s="13">
        <f t="shared" si="82"/>
        <v>970263.40593797294</v>
      </c>
      <c r="AQ416" s="13">
        <f t="shared" si="83"/>
        <v>967415.41282405425</v>
      </c>
      <c r="AR416" s="13">
        <f t="shared" si="84"/>
        <v>985922.23476887564</v>
      </c>
      <c r="AS416" s="13">
        <f t="shared" si="85"/>
        <v>972112.27745138132</v>
      </c>
      <c r="AT416" s="13">
        <f t="shared" si="86"/>
        <v>967000.86644365278</v>
      </c>
    </row>
    <row r="417" spans="1:46" x14ac:dyDescent="0.3">
      <c r="A417" s="7" t="s">
        <v>281</v>
      </c>
      <c r="B417" s="7" t="s">
        <v>755</v>
      </c>
      <c r="C417" s="7">
        <v>1302</v>
      </c>
      <c r="D417" s="7" t="s">
        <v>8</v>
      </c>
      <c r="E417" s="7">
        <v>901</v>
      </c>
      <c r="F417" s="7">
        <v>110928</v>
      </c>
      <c r="G417" s="7" t="s">
        <v>803</v>
      </c>
      <c r="H417" s="8" t="s">
        <v>797</v>
      </c>
      <c r="I417" s="15">
        <v>2000000</v>
      </c>
      <c r="J417" s="15">
        <v>2000000</v>
      </c>
      <c r="K417" s="15">
        <v>2000000</v>
      </c>
      <c r="L417" s="15">
        <v>3000000</v>
      </c>
      <c r="M417" s="15">
        <v>3000000</v>
      </c>
      <c r="N417" s="15">
        <v>3000000</v>
      </c>
      <c r="O417" s="15">
        <v>3000000</v>
      </c>
      <c r="P417" s="15">
        <v>3000000</v>
      </c>
      <c r="Q417" s="15">
        <v>4000000</v>
      </c>
      <c r="R417" s="15">
        <v>4000000</v>
      </c>
      <c r="S417" s="15">
        <v>4000000</v>
      </c>
      <c r="T417" s="15">
        <v>4000000</v>
      </c>
      <c r="U417" s="17"/>
      <c r="V417" s="18">
        <v>0.49189402234403823</v>
      </c>
      <c r="W417" s="18">
        <v>0.49228258772167399</v>
      </c>
      <c r="X417" s="18">
        <v>0.48927736586543358</v>
      </c>
      <c r="Y417" s="18">
        <v>0.49227624995054314</v>
      </c>
      <c r="Z417" s="18">
        <v>0.49767039048289091</v>
      </c>
      <c r="AA417" s="18">
        <v>0.48974087715465742</v>
      </c>
      <c r="AB417" s="18">
        <v>0.48627706436081286</v>
      </c>
      <c r="AC417" s="18">
        <v>0.4851317029689865</v>
      </c>
      <c r="AD417" s="18">
        <v>0.48370770641202715</v>
      </c>
      <c r="AE417" s="18">
        <v>0.49296111738443782</v>
      </c>
      <c r="AF417" s="18">
        <v>0.48605613872569065</v>
      </c>
      <c r="AG417" s="18">
        <v>0.4835004332218264</v>
      </c>
      <c r="AH417" s="17"/>
      <c r="AI417" s="13">
        <f t="shared" si="75"/>
        <v>983788.04468807648</v>
      </c>
      <c r="AJ417" s="13">
        <f t="shared" si="76"/>
        <v>984565.17544334801</v>
      </c>
      <c r="AK417" s="13">
        <f t="shared" si="77"/>
        <v>978554.73173086718</v>
      </c>
      <c r="AL417" s="13">
        <f t="shared" si="78"/>
        <v>1476828.7498516294</v>
      </c>
      <c r="AM417" s="13">
        <f t="shared" si="79"/>
        <v>1493011.1714486727</v>
      </c>
      <c r="AN417" s="13">
        <f t="shared" si="80"/>
        <v>1469222.6314639722</v>
      </c>
      <c r="AO417" s="13">
        <f t="shared" si="81"/>
        <v>1458831.1930824385</v>
      </c>
      <c r="AP417" s="13">
        <f t="shared" si="82"/>
        <v>1455395.1089069594</v>
      </c>
      <c r="AQ417" s="13">
        <f t="shared" si="83"/>
        <v>1934830.8256481085</v>
      </c>
      <c r="AR417" s="13">
        <f t="shared" si="84"/>
        <v>1971844.4695377513</v>
      </c>
      <c r="AS417" s="13">
        <f t="shared" si="85"/>
        <v>1944224.5549027626</v>
      </c>
      <c r="AT417" s="13">
        <f t="shared" si="86"/>
        <v>1934001.7328873056</v>
      </c>
    </row>
    <row r="418" spans="1:46" x14ac:dyDescent="0.3">
      <c r="A418" s="7" t="s">
        <v>281</v>
      </c>
      <c r="B418" s="7" t="s">
        <v>755</v>
      </c>
      <c r="C418" s="7">
        <v>1302</v>
      </c>
      <c r="D418" s="7" t="s">
        <v>8</v>
      </c>
      <c r="E418" s="7">
        <v>901</v>
      </c>
      <c r="F418" s="7">
        <v>150187</v>
      </c>
      <c r="G418" s="7" t="s">
        <v>803</v>
      </c>
      <c r="H418" s="8" t="s">
        <v>798</v>
      </c>
      <c r="I418" s="15">
        <v>3000000</v>
      </c>
      <c r="J418" s="15">
        <v>3000000</v>
      </c>
      <c r="K418" s="15">
        <v>4000000</v>
      </c>
      <c r="L418" s="15">
        <v>5000000</v>
      </c>
      <c r="M418" s="15">
        <v>5000000</v>
      </c>
      <c r="N418" s="15">
        <v>5000000</v>
      </c>
      <c r="O418" s="15">
        <v>5000000</v>
      </c>
      <c r="P418" s="15">
        <v>5000000</v>
      </c>
      <c r="Q418" s="15">
        <v>6000000</v>
      </c>
      <c r="R418" s="15">
        <v>5000000</v>
      </c>
      <c r="S418" s="15">
        <v>7000000</v>
      </c>
      <c r="T418" s="15">
        <v>8000000</v>
      </c>
      <c r="U418" s="17"/>
      <c r="V418" s="18">
        <v>0.49189402234403823</v>
      </c>
      <c r="W418" s="18">
        <v>0.49228258772167399</v>
      </c>
      <c r="X418" s="18">
        <v>0.48927736586543358</v>
      </c>
      <c r="Y418" s="18">
        <v>0.49227624995054314</v>
      </c>
      <c r="Z418" s="18">
        <v>0.49767039048289091</v>
      </c>
      <c r="AA418" s="18">
        <v>0.48974087715465742</v>
      </c>
      <c r="AB418" s="18">
        <v>0.48627706436081286</v>
      </c>
      <c r="AC418" s="18">
        <v>0.4851317029689865</v>
      </c>
      <c r="AD418" s="18">
        <v>0.48370770641202715</v>
      </c>
      <c r="AE418" s="18">
        <v>0.49296111738443782</v>
      </c>
      <c r="AF418" s="18">
        <v>0.48605613872569065</v>
      </c>
      <c r="AG418" s="18">
        <v>0.4835004332218264</v>
      </c>
      <c r="AH418" s="17"/>
      <c r="AI418" s="13">
        <f t="shared" si="75"/>
        <v>1475682.0670321146</v>
      </c>
      <c r="AJ418" s="13">
        <f t="shared" si="76"/>
        <v>1476847.763165022</v>
      </c>
      <c r="AK418" s="13">
        <f t="shared" si="77"/>
        <v>1957109.4634617344</v>
      </c>
      <c r="AL418" s="13">
        <f t="shared" si="78"/>
        <v>2461381.2497527157</v>
      </c>
      <c r="AM418" s="13">
        <f t="shared" si="79"/>
        <v>2488351.9524144544</v>
      </c>
      <c r="AN418" s="13">
        <f t="shared" si="80"/>
        <v>2448704.3857732872</v>
      </c>
      <c r="AO418" s="13">
        <f t="shared" si="81"/>
        <v>2431385.3218040643</v>
      </c>
      <c r="AP418" s="13">
        <f t="shared" si="82"/>
        <v>2425658.5148449326</v>
      </c>
      <c r="AQ418" s="13">
        <f t="shared" si="83"/>
        <v>2902246.2384721627</v>
      </c>
      <c r="AR418" s="13">
        <f t="shared" si="84"/>
        <v>2464805.5869221892</v>
      </c>
      <c r="AS418" s="13">
        <f t="shared" si="85"/>
        <v>3402392.9710798347</v>
      </c>
      <c r="AT418" s="13">
        <f t="shared" si="86"/>
        <v>3868003.4657746111</v>
      </c>
    </row>
    <row r="419" spans="1:46" x14ac:dyDescent="0.3">
      <c r="A419" s="7" t="s">
        <v>281</v>
      </c>
      <c r="B419" s="7" t="s">
        <v>755</v>
      </c>
      <c r="C419" s="7">
        <v>1302</v>
      </c>
      <c r="D419" s="7" t="s">
        <v>8</v>
      </c>
      <c r="E419" s="7">
        <v>901</v>
      </c>
      <c r="F419" s="7">
        <v>150030</v>
      </c>
      <c r="G419" s="7" t="s">
        <v>803</v>
      </c>
      <c r="H419" s="8" t="s">
        <v>799</v>
      </c>
      <c r="I419" s="15">
        <v>1000000</v>
      </c>
      <c r="J419" s="15">
        <v>1000000</v>
      </c>
      <c r="K419" s="15">
        <v>1000000</v>
      </c>
      <c r="L419" s="15">
        <v>1000000</v>
      </c>
      <c r="M419" s="15">
        <v>1000000</v>
      </c>
      <c r="N419" s="15">
        <v>1000000</v>
      </c>
      <c r="O419" s="15">
        <v>1000000</v>
      </c>
      <c r="P419" s="15">
        <v>1000000</v>
      </c>
      <c r="Q419" s="15">
        <v>1000000</v>
      </c>
      <c r="R419" s="15">
        <v>1000000</v>
      </c>
      <c r="S419" s="15">
        <v>1000000</v>
      </c>
      <c r="T419" s="15">
        <v>1000000</v>
      </c>
      <c r="U419" s="17"/>
      <c r="V419" s="18">
        <v>0.49189402234403823</v>
      </c>
      <c r="W419" s="18">
        <v>0.49228258772167399</v>
      </c>
      <c r="X419" s="18">
        <v>0.48927736586543358</v>
      </c>
      <c r="Y419" s="18">
        <v>0.49227624995054314</v>
      </c>
      <c r="Z419" s="18">
        <v>0.49767039048289091</v>
      </c>
      <c r="AA419" s="18">
        <v>0.48974087715465742</v>
      </c>
      <c r="AB419" s="18">
        <v>0.48627706436081286</v>
      </c>
      <c r="AC419" s="18">
        <v>0.4851317029689865</v>
      </c>
      <c r="AD419" s="18">
        <v>0.48370770641202715</v>
      </c>
      <c r="AE419" s="18">
        <v>0.49296111738443782</v>
      </c>
      <c r="AF419" s="18">
        <v>0.48605613872569065</v>
      </c>
      <c r="AG419" s="18">
        <v>0.4835004332218264</v>
      </c>
      <c r="AH419" s="17"/>
      <c r="AI419" s="13">
        <f t="shared" si="75"/>
        <v>491894.02234403824</v>
      </c>
      <c r="AJ419" s="13">
        <f t="shared" si="76"/>
        <v>492282.587721674</v>
      </c>
      <c r="AK419" s="13">
        <f t="shared" si="77"/>
        <v>489277.36586543359</v>
      </c>
      <c r="AL419" s="13">
        <f t="shared" si="78"/>
        <v>492276.24995054316</v>
      </c>
      <c r="AM419" s="13">
        <f t="shared" si="79"/>
        <v>497670.39048289089</v>
      </c>
      <c r="AN419" s="13">
        <f t="shared" si="80"/>
        <v>489740.87715465744</v>
      </c>
      <c r="AO419" s="13">
        <f t="shared" si="81"/>
        <v>486277.06436081289</v>
      </c>
      <c r="AP419" s="13">
        <f t="shared" si="82"/>
        <v>485131.70296898647</v>
      </c>
      <c r="AQ419" s="13">
        <f t="shared" si="83"/>
        <v>483707.70641202712</v>
      </c>
      <c r="AR419" s="13">
        <f t="shared" si="84"/>
        <v>492961.11738443782</v>
      </c>
      <c r="AS419" s="13">
        <f t="shared" si="85"/>
        <v>486056.13872569066</v>
      </c>
      <c r="AT419" s="13">
        <f t="shared" si="86"/>
        <v>483500.43322182639</v>
      </c>
    </row>
    <row r="420" spans="1:46" x14ac:dyDescent="0.3">
      <c r="A420" s="7" t="s">
        <v>281</v>
      </c>
      <c r="B420" s="7" t="s">
        <v>755</v>
      </c>
      <c r="C420" s="7">
        <v>1302</v>
      </c>
      <c r="D420" s="7" t="s">
        <v>8</v>
      </c>
      <c r="E420" s="7">
        <v>901</v>
      </c>
      <c r="F420" s="7">
        <v>150186</v>
      </c>
      <c r="G420" s="7" t="s">
        <v>803</v>
      </c>
      <c r="H420" s="8" t="s">
        <v>800</v>
      </c>
      <c r="I420" s="15">
        <v>1000000</v>
      </c>
      <c r="J420" s="15">
        <v>1000000</v>
      </c>
      <c r="K420" s="15">
        <v>1000000</v>
      </c>
      <c r="L420" s="15">
        <v>1000000</v>
      </c>
      <c r="M420" s="15">
        <v>1000000</v>
      </c>
      <c r="N420" s="15">
        <v>1000000</v>
      </c>
      <c r="O420" s="15">
        <v>1000000</v>
      </c>
      <c r="P420" s="15">
        <v>1000000</v>
      </c>
      <c r="Q420" s="15">
        <v>1000000</v>
      </c>
      <c r="R420" s="15">
        <v>1000000</v>
      </c>
      <c r="S420" s="15">
        <v>1000000</v>
      </c>
      <c r="T420" s="15">
        <v>1000000</v>
      </c>
      <c r="U420" s="17"/>
      <c r="V420" s="18">
        <v>0.49189402234403823</v>
      </c>
      <c r="W420" s="18">
        <v>0.49228258772167399</v>
      </c>
      <c r="X420" s="18">
        <v>0.48927736586543358</v>
      </c>
      <c r="Y420" s="18">
        <v>0.49227624995054314</v>
      </c>
      <c r="Z420" s="18">
        <v>0.49767039048289091</v>
      </c>
      <c r="AA420" s="18">
        <v>0.48974087715465742</v>
      </c>
      <c r="AB420" s="18">
        <v>0.48627706436081286</v>
      </c>
      <c r="AC420" s="18">
        <v>0.4851317029689865</v>
      </c>
      <c r="AD420" s="18">
        <v>0.48370770641202715</v>
      </c>
      <c r="AE420" s="18">
        <v>0.49296111738443782</v>
      </c>
      <c r="AF420" s="18">
        <v>0.48605613872569065</v>
      </c>
      <c r="AG420" s="18">
        <v>0.4835004332218264</v>
      </c>
      <c r="AH420" s="17"/>
      <c r="AI420" s="13">
        <f t="shared" si="75"/>
        <v>491894.02234403824</v>
      </c>
      <c r="AJ420" s="13">
        <f t="shared" si="76"/>
        <v>492282.587721674</v>
      </c>
      <c r="AK420" s="13">
        <f t="shared" si="77"/>
        <v>489277.36586543359</v>
      </c>
      <c r="AL420" s="13">
        <f t="shared" si="78"/>
        <v>492276.24995054316</v>
      </c>
      <c r="AM420" s="13">
        <f t="shared" si="79"/>
        <v>497670.39048289089</v>
      </c>
      <c r="AN420" s="13">
        <f t="shared" si="80"/>
        <v>489740.87715465744</v>
      </c>
      <c r="AO420" s="13">
        <f t="shared" si="81"/>
        <v>486277.06436081289</v>
      </c>
      <c r="AP420" s="13">
        <f t="shared" si="82"/>
        <v>485131.70296898647</v>
      </c>
      <c r="AQ420" s="13">
        <f t="shared" si="83"/>
        <v>483707.70641202712</v>
      </c>
      <c r="AR420" s="13">
        <f t="shared" si="84"/>
        <v>492961.11738443782</v>
      </c>
      <c r="AS420" s="13">
        <f t="shared" si="85"/>
        <v>486056.13872569066</v>
      </c>
      <c r="AT420" s="13">
        <f t="shared" si="86"/>
        <v>483500.43322182639</v>
      </c>
    </row>
    <row r="421" spans="1:46" x14ac:dyDescent="0.3">
      <c r="A421" s="7" t="s">
        <v>281</v>
      </c>
      <c r="B421" s="7" t="s">
        <v>755</v>
      </c>
      <c r="C421" s="7">
        <v>1302</v>
      </c>
      <c r="D421" s="7" t="s">
        <v>8</v>
      </c>
      <c r="E421" s="7">
        <v>901</v>
      </c>
      <c r="F421" s="7">
        <v>150130</v>
      </c>
      <c r="G421" s="7" t="s">
        <v>803</v>
      </c>
      <c r="H421" s="8" t="s">
        <v>801</v>
      </c>
      <c r="I421" s="15">
        <v>1000000</v>
      </c>
      <c r="J421" s="15">
        <v>1000000</v>
      </c>
      <c r="K421" s="15">
        <v>1000000</v>
      </c>
      <c r="L421" s="15">
        <v>1000000</v>
      </c>
      <c r="M421" s="15">
        <v>1000000</v>
      </c>
      <c r="N421" s="15">
        <v>1000000</v>
      </c>
      <c r="O421" s="15">
        <v>1000000</v>
      </c>
      <c r="P421" s="15">
        <v>1000000</v>
      </c>
      <c r="Q421" s="15">
        <v>1000000</v>
      </c>
      <c r="R421" s="15">
        <v>1000000</v>
      </c>
      <c r="S421" s="15">
        <v>1000000</v>
      </c>
      <c r="T421" s="15">
        <v>1000000</v>
      </c>
      <c r="U421" s="17"/>
      <c r="V421" s="18">
        <v>0.49189402234403823</v>
      </c>
      <c r="W421" s="18">
        <v>0.49228258772167399</v>
      </c>
      <c r="X421" s="18">
        <v>0.48927736586543358</v>
      </c>
      <c r="Y421" s="18">
        <v>0.49227624995054314</v>
      </c>
      <c r="Z421" s="18">
        <v>0.49767039048289091</v>
      </c>
      <c r="AA421" s="18">
        <v>0.48974087715465742</v>
      </c>
      <c r="AB421" s="18">
        <v>0.48627706436081286</v>
      </c>
      <c r="AC421" s="18">
        <v>0.4851317029689865</v>
      </c>
      <c r="AD421" s="18">
        <v>0.48370770641202715</v>
      </c>
      <c r="AE421" s="18">
        <v>0.49296111738443782</v>
      </c>
      <c r="AF421" s="18">
        <v>0.48605613872569065</v>
      </c>
      <c r="AG421" s="18">
        <v>0.4835004332218264</v>
      </c>
      <c r="AH421" s="17"/>
      <c r="AI421" s="13">
        <f t="shared" si="75"/>
        <v>491894.02234403824</v>
      </c>
      <c r="AJ421" s="13">
        <f t="shared" si="76"/>
        <v>492282.587721674</v>
      </c>
      <c r="AK421" s="13">
        <f t="shared" si="77"/>
        <v>489277.36586543359</v>
      </c>
      <c r="AL421" s="13">
        <f t="shared" si="78"/>
        <v>492276.24995054316</v>
      </c>
      <c r="AM421" s="13">
        <f t="shared" si="79"/>
        <v>497670.39048289089</v>
      </c>
      <c r="AN421" s="13">
        <f t="shared" si="80"/>
        <v>489740.87715465744</v>
      </c>
      <c r="AO421" s="13">
        <f t="shared" si="81"/>
        <v>486277.06436081289</v>
      </c>
      <c r="AP421" s="13">
        <f t="shared" si="82"/>
        <v>485131.70296898647</v>
      </c>
      <c r="AQ421" s="13">
        <f t="shared" si="83"/>
        <v>483707.70641202712</v>
      </c>
      <c r="AR421" s="13">
        <f t="shared" si="84"/>
        <v>492961.11738443782</v>
      </c>
      <c r="AS421" s="13">
        <f t="shared" si="85"/>
        <v>486056.13872569066</v>
      </c>
      <c r="AT421" s="13">
        <f t="shared" si="86"/>
        <v>483500.43322182639</v>
      </c>
    </row>
    <row r="422" spans="1:46" x14ac:dyDescent="0.3">
      <c r="A422" s="7" t="s">
        <v>281</v>
      </c>
      <c r="B422" s="7" t="s">
        <v>755</v>
      </c>
      <c r="C422" s="7">
        <v>1302</v>
      </c>
      <c r="D422" s="7" t="s">
        <v>252</v>
      </c>
      <c r="E422" s="7">
        <v>999</v>
      </c>
      <c r="F422" s="7" t="s">
        <v>252</v>
      </c>
      <c r="G422" s="7" t="s">
        <v>803</v>
      </c>
      <c r="H422" s="8" t="s">
        <v>290</v>
      </c>
      <c r="I422" s="15">
        <v>5000000</v>
      </c>
      <c r="J422" s="15">
        <v>6000000</v>
      </c>
      <c r="K422" s="15">
        <v>1000000</v>
      </c>
      <c r="L422" s="15">
        <v>8000000</v>
      </c>
      <c r="M422" s="15">
        <v>1000000</v>
      </c>
      <c r="N422" s="15">
        <v>2000000</v>
      </c>
      <c r="O422" s="15">
        <v>2000000</v>
      </c>
      <c r="P422" s="15">
        <v>2000000</v>
      </c>
      <c r="Q422" s="15">
        <v>3000000</v>
      </c>
      <c r="R422" s="15">
        <v>3000000</v>
      </c>
      <c r="S422" s="15">
        <v>3000000</v>
      </c>
      <c r="T422" s="15">
        <v>3000000</v>
      </c>
      <c r="U422" s="17"/>
      <c r="V422" s="18">
        <v>0.49189402234403823</v>
      </c>
      <c r="W422" s="18">
        <v>0.49228258772167399</v>
      </c>
      <c r="X422" s="18">
        <v>0.48927736586543358</v>
      </c>
      <c r="Y422" s="18">
        <v>0.49227624995054314</v>
      </c>
      <c r="Z422" s="18">
        <v>0.49767039048289091</v>
      </c>
      <c r="AA422" s="18">
        <v>0.48974087715465742</v>
      </c>
      <c r="AB422" s="18">
        <v>0.48627706436081286</v>
      </c>
      <c r="AC422" s="18">
        <v>0.4851317029689865</v>
      </c>
      <c r="AD422" s="18">
        <v>0.48370770641202715</v>
      </c>
      <c r="AE422" s="18">
        <v>0.49296111738443782</v>
      </c>
      <c r="AF422" s="18">
        <v>0.48605613872569065</v>
      </c>
      <c r="AG422" s="18">
        <v>0.4835004332218264</v>
      </c>
      <c r="AH422" s="17"/>
      <c r="AI422" s="13">
        <f t="shared" si="75"/>
        <v>2459470.1117201913</v>
      </c>
      <c r="AJ422" s="13">
        <f t="shared" si="76"/>
        <v>2953695.526330044</v>
      </c>
      <c r="AK422" s="13">
        <f t="shared" si="77"/>
        <v>489277.36586543359</v>
      </c>
      <c r="AL422" s="13">
        <f t="shared" si="78"/>
        <v>3938209.9996043453</v>
      </c>
      <c r="AM422" s="13">
        <f t="shared" si="79"/>
        <v>497670.39048289089</v>
      </c>
      <c r="AN422" s="13">
        <f t="shared" si="80"/>
        <v>979481.75430931489</v>
      </c>
      <c r="AO422" s="13">
        <f t="shared" si="81"/>
        <v>972554.12872162578</v>
      </c>
      <c r="AP422" s="13">
        <f t="shared" si="82"/>
        <v>970263.40593797294</v>
      </c>
      <c r="AQ422" s="13">
        <f t="shared" si="83"/>
        <v>1451123.1192360814</v>
      </c>
      <c r="AR422" s="13">
        <f t="shared" si="84"/>
        <v>1478883.3521533133</v>
      </c>
      <c r="AS422" s="13">
        <f t="shared" si="85"/>
        <v>1458168.4161770719</v>
      </c>
      <c r="AT422" s="13">
        <f t="shared" si="86"/>
        <v>1450501.2996654792</v>
      </c>
    </row>
    <row r="423" spans="1:46" x14ac:dyDescent="0.3">
      <c r="A423" s="7" t="s">
        <v>281</v>
      </c>
      <c r="B423" s="7" t="s">
        <v>910</v>
      </c>
      <c r="C423" s="7">
        <v>1303</v>
      </c>
      <c r="D423" s="7" t="s">
        <v>924</v>
      </c>
      <c r="E423" s="7">
        <v>913</v>
      </c>
      <c r="F423" s="7">
        <v>110025</v>
      </c>
      <c r="G423" s="7" t="s">
        <v>911</v>
      </c>
      <c r="H423" s="8" t="s">
        <v>813</v>
      </c>
      <c r="I423" s="15">
        <v>70000000</v>
      </c>
      <c r="J423" s="15">
        <v>80000000</v>
      </c>
      <c r="K423" s="15">
        <v>50000000</v>
      </c>
      <c r="L423" s="15">
        <v>80000000</v>
      </c>
      <c r="M423" s="15">
        <v>80000000</v>
      </c>
      <c r="N423" s="15">
        <v>75000000</v>
      </c>
      <c r="O423" s="15">
        <v>80000000</v>
      </c>
      <c r="P423" s="15">
        <v>70000000</v>
      </c>
      <c r="Q423" s="15">
        <v>100000000</v>
      </c>
      <c r="R423" s="15">
        <v>90000000</v>
      </c>
      <c r="S423" s="15">
        <v>150000000</v>
      </c>
      <c r="T423" s="15">
        <v>141000000</v>
      </c>
      <c r="U423" s="17"/>
      <c r="V423" s="18">
        <v>0.45839821926691765</v>
      </c>
      <c r="W423" s="18">
        <v>0.46333888160788822</v>
      </c>
      <c r="X423" s="18">
        <v>0.46706793249096024</v>
      </c>
      <c r="Y423" s="18">
        <v>0.46021046344686795</v>
      </c>
      <c r="Z423" s="18">
        <v>0.45795254111437483</v>
      </c>
      <c r="AA423" s="18">
        <v>0.4480133650321485</v>
      </c>
      <c r="AB423" s="18">
        <v>0.45031970074022365</v>
      </c>
      <c r="AC423" s="18">
        <v>0.45218842846324192</v>
      </c>
      <c r="AD423" s="18">
        <v>0.45165015203474046</v>
      </c>
      <c r="AE423" s="18">
        <v>0.45990724186625537</v>
      </c>
      <c r="AF423" s="18">
        <v>0.46599171794523953</v>
      </c>
      <c r="AG423" s="18">
        <v>0.46520618752867998</v>
      </c>
      <c r="AH423" s="17"/>
      <c r="AI423" s="13">
        <f t="shared" si="75"/>
        <v>32087875.348684236</v>
      </c>
      <c r="AJ423" s="13">
        <f t="shared" si="76"/>
        <v>37067110.528631061</v>
      </c>
      <c r="AK423" s="13">
        <f t="shared" si="77"/>
        <v>23353396.624548011</v>
      </c>
      <c r="AL423" s="13">
        <f t="shared" si="78"/>
        <v>36816837.075749435</v>
      </c>
      <c r="AM423" s="13">
        <f t="shared" si="79"/>
        <v>36636203.289149985</v>
      </c>
      <c r="AN423" s="13">
        <f t="shared" si="80"/>
        <v>33601002.377411135</v>
      </c>
      <c r="AO423" s="13">
        <f t="shared" si="81"/>
        <v>36025576.059217893</v>
      </c>
      <c r="AP423" s="13">
        <f t="shared" si="82"/>
        <v>31653189.992426936</v>
      </c>
      <c r="AQ423" s="13">
        <f t="shared" si="83"/>
        <v>45165015.203474045</v>
      </c>
      <c r="AR423" s="13">
        <f t="shared" si="84"/>
        <v>41391651.767962985</v>
      </c>
      <c r="AS423" s="13">
        <f t="shared" si="85"/>
        <v>69898757.691785932</v>
      </c>
      <c r="AT423" s="13">
        <f t="shared" si="86"/>
        <v>65594072.441543877</v>
      </c>
    </row>
    <row r="424" spans="1:46" x14ac:dyDescent="0.3">
      <c r="A424" s="7" t="s">
        <v>281</v>
      </c>
      <c r="B424" s="7" t="s">
        <v>910</v>
      </c>
      <c r="C424" s="7">
        <v>1303</v>
      </c>
      <c r="D424" s="7" t="s">
        <v>925</v>
      </c>
      <c r="E424" s="7">
        <v>913</v>
      </c>
      <c r="F424" s="7">
        <v>111370</v>
      </c>
      <c r="G424" s="7" t="s">
        <v>911</v>
      </c>
      <c r="H424" s="8" t="s">
        <v>814</v>
      </c>
      <c r="I424" s="15">
        <v>0</v>
      </c>
      <c r="J424" s="15">
        <v>0</v>
      </c>
      <c r="K424" s="15">
        <v>4000000</v>
      </c>
      <c r="L424" s="15">
        <v>6000000</v>
      </c>
      <c r="M424" s="15">
        <v>6000000</v>
      </c>
      <c r="N424" s="15">
        <v>6000000</v>
      </c>
      <c r="O424" s="15">
        <v>6000000</v>
      </c>
      <c r="P424" s="15">
        <v>1000000</v>
      </c>
      <c r="Q424" s="15">
        <v>6000000</v>
      </c>
      <c r="R424" s="15">
        <v>4000000</v>
      </c>
      <c r="S424" s="15">
        <v>10000000</v>
      </c>
      <c r="T424" s="15">
        <v>10000000</v>
      </c>
      <c r="U424" s="17"/>
      <c r="V424" s="18">
        <v>0.45839821926691765</v>
      </c>
      <c r="W424" s="18">
        <v>0.46333888160788822</v>
      </c>
      <c r="X424" s="18">
        <v>0.46706793249096024</v>
      </c>
      <c r="Y424" s="18">
        <v>0.46021046344686795</v>
      </c>
      <c r="Z424" s="18">
        <v>0.45795254111437483</v>
      </c>
      <c r="AA424" s="18">
        <v>0.4480133650321485</v>
      </c>
      <c r="AB424" s="18">
        <v>0.45031970074022365</v>
      </c>
      <c r="AC424" s="18">
        <v>0.45218842846324192</v>
      </c>
      <c r="AD424" s="18">
        <v>0.45165015203474046</v>
      </c>
      <c r="AE424" s="18">
        <v>0.45990724186625537</v>
      </c>
      <c r="AF424" s="18">
        <v>0.46599171794523953</v>
      </c>
      <c r="AG424" s="18">
        <v>0.46520618752867998</v>
      </c>
      <c r="AH424" s="17"/>
      <c r="AI424" s="13">
        <f t="shared" si="75"/>
        <v>0</v>
      </c>
      <c r="AJ424" s="13">
        <f t="shared" si="76"/>
        <v>0</v>
      </c>
      <c r="AK424" s="13">
        <f t="shared" si="77"/>
        <v>1868271.7299638409</v>
      </c>
      <c r="AL424" s="13">
        <f t="shared" si="78"/>
        <v>2761262.7806812078</v>
      </c>
      <c r="AM424" s="13">
        <f t="shared" si="79"/>
        <v>2747715.246686249</v>
      </c>
      <c r="AN424" s="13">
        <f t="shared" si="80"/>
        <v>2688080.1901928908</v>
      </c>
      <c r="AO424" s="13">
        <f t="shared" si="81"/>
        <v>2701918.204441342</v>
      </c>
      <c r="AP424" s="13">
        <f t="shared" si="82"/>
        <v>452188.4284632419</v>
      </c>
      <c r="AQ424" s="13">
        <f t="shared" si="83"/>
        <v>2709900.9122084426</v>
      </c>
      <c r="AR424" s="13">
        <f t="shared" si="84"/>
        <v>1839628.9674650214</v>
      </c>
      <c r="AS424" s="13">
        <f t="shared" si="85"/>
        <v>4659917.1794523951</v>
      </c>
      <c r="AT424" s="13">
        <f t="shared" si="86"/>
        <v>4652061.8752867999</v>
      </c>
    </row>
    <row r="425" spans="1:46" x14ac:dyDescent="0.3">
      <c r="A425" s="7" t="s">
        <v>281</v>
      </c>
      <c r="B425" s="7" t="s">
        <v>910</v>
      </c>
      <c r="C425" s="7">
        <v>1303</v>
      </c>
      <c r="D425" s="7" t="s">
        <v>926</v>
      </c>
      <c r="E425" s="7">
        <v>913</v>
      </c>
      <c r="F425" s="7">
        <v>111156</v>
      </c>
      <c r="G425" s="7" t="s">
        <v>911</v>
      </c>
      <c r="H425" s="8" t="s">
        <v>815</v>
      </c>
      <c r="I425" s="15">
        <v>3000000</v>
      </c>
      <c r="J425" s="15">
        <v>3000000</v>
      </c>
      <c r="K425" s="15">
        <v>3000000</v>
      </c>
      <c r="L425" s="15">
        <v>3000000</v>
      </c>
      <c r="M425" s="15">
        <v>3000000</v>
      </c>
      <c r="N425" s="15">
        <v>3000000</v>
      </c>
      <c r="O425" s="15">
        <v>3000000</v>
      </c>
      <c r="P425" s="15">
        <v>3000000</v>
      </c>
      <c r="Q425" s="15">
        <v>3000000</v>
      </c>
      <c r="R425" s="15">
        <v>3000000</v>
      </c>
      <c r="S425" s="15">
        <v>3000000</v>
      </c>
      <c r="T425" s="15">
        <v>3000000</v>
      </c>
      <c r="U425" s="17"/>
      <c r="V425" s="18">
        <v>0.45839821926691765</v>
      </c>
      <c r="W425" s="18">
        <v>0.46333888160788822</v>
      </c>
      <c r="X425" s="18">
        <v>0.46706793249096024</v>
      </c>
      <c r="Y425" s="18">
        <v>0.46021046344686795</v>
      </c>
      <c r="Z425" s="18">
        <v>0.45795254111437483</v>
      </c>
      <c r="AA425" s="18">
        <v>0.4480133650321485</v>
      </c>
      <c r="AB425" s="18">
        <v>0.45031970074022365</v>
      </c>
      <c r="AC425" s="18">
        <v>0.45218842846324192</v>
      </c>
      <c r="AD425" s="18">
        <v>0.45165015203474046</v>
      </c>
      <c r="AE425" s="18">
        <v>0.45990724186625537</v>
      </c>
      <c r="AF425" s="18">
        <v>0.46599171794523953</v>
      </c>
      <c r="AG425" s="18">
        <v>0.46520618752867998</v>
      </c>
      <c r="AH425" s="17"/>
      <c r="AI425" s="13">
        <f t="shared" si="75"/>
        <v>1375194.6578007529</v>
      </c>
      <c r="AJ425" s="13">
        <f t="shared" si="76"/>
        <v>1390016.6448236646</v>
      </c>
      <c r="AK425" s="13">
        <f t="shared" si="77"/>
        <v>1401203.7974728807</v>
      </c>
      <c r="AL425" s="13">
        <f t="shared" si="78"/>
        <v>1380631.3903406039</v>
      </c>
      <c r="AM425" s="13">
        <f t="shared" si="79"/>
        <v>1373857.6233431245</v>
      </c>
      <c r="AN425" s="13">
        <f t="shared" si="80"/>
        <v>1344040.0950964454</v>
      </c>
      <c r="AO425" s="13">
        <f t="shared" si="81"/>
        <v>1350959.102220671</v>
      </c>
      <c r="AP425" s="13">
        <f t="shared" si="82"/>
        <v>1356565.2853897258</v>
      </c>
      <c r="AQ425" s="13">
        <f t="shared" si="83"/>
        <v>1354950.4561042213</v>
      </c>
      <c r="AR425" s="13">
        <f t="shared" si="84"/>
        <v>1379721.725598766</v>
      </c>
      <c r="AS425" s="13">
        <f t="shared" si="85"/>
        <v>1397975.1538357185</v>
      </c>
      <c r="AT425" s="13">
        <f t="shared" si="86"/>
        <v>1395618.56258604</v>
      </c>
    </row>
    <row r="426" spans="1:46" x14ac:dyDescent="0.3">
      <c r="A426" s="7" t="s">
        <v>281</v>
      </c>
      <c r="B426" s="7" t="s">
        <v>910</v>
      </c>
      <c r="C426" s="7">
        <v>1303</v>
      </c>
      <c r="D426" s="7" t="s">
        <v>927</v>
      </c>
      <c r="E426" s="7">
        <v>901</v>
      </c>
      <c r="F426" s="7">
        <v>131392</v>
      </c>
      <c r="G426" s="7" t="s">
        <v>911</v>
      </c>
      <c r="H426" s="8" t="s">
        <v>816</v>
      </c>
      <c r="I426" s="15">
        <v>1000000</v>
      </c>
      <c r="J426" s="15">
        <v>1000000</v>
      </c>
      <c r="K426" s="15">
        <v>1000000</v>
      </c>
      <c r="L426" s="15">
        <v>1000000</v>
      </c>
      <c r="M426" s="15">
        <v>1000000</v>
      </c>
      <c r="N426" s="15">
        <v>1000000</v>
      </c>
      <c r="O426" s="15">
        <v>1000000</v>
      </c>
      <c r="P426" s="15">
        <v>1000000</v>
      </c>
      <c r="Q426" s="15">
        <v>1000000</v>
      </c>
      <c r="R426" s="15">
        <v>2000000</v>
      </c>
      <c r="S426" s="15">
        <v>1000000</v>
      </c>
      <c r="T426" s="15">
        <v>2000000</v>
      </c>
      <c r="U426" s="17"/>
      <c r="V426" s="18">
        <v>0.45839821926691765</v>
      </c>
      <c r="W426" s="18">
        <v>0.46333888160788822</v>
      </c>
      <c r="X426" s="18">
        <v>0.46706793249096024</v>
      </c>
      <c r="Y426" s="18">
        <v>0.46021046344686795</v>
      </c>
      <c r="Z426" s="18">
        <v>0.45795254111437483</v>
      </c>
      <c r="AA426" s="18">
        <v>0.4480133650321485</v>
      </c>
      <c r="AB426" s="18">
        <v>0.45031970074022365</v>
      </c>
      <c r="AC426" s="18">
        <v>0.45218842846324192</v>
      </c>
      <c r="AD426" s="18">
        <v>0.45165015203474046</v>
      </c>
      <c r="AE426" s="18">
        <v>0.45990724186625537</v>
      </c>
      <c r="AF426" s="18">
        <v>0.46599171794523953</v>
      </c>
      <c r="AG426" s="18">
        <v>0.46520618752867998</v>
      </c>
      <c r="AH426" s="17"/>
      <c r="AI426" s="13">
        <f t="shared" si="75"/>
        <v>458398.21926691767</v>
      </c>
      <c r="AJ426" s="13">
        <f t="shared" si="76"/>
        <v>463338.88160788821</v>
      </c>
      <c r="AK426" s="13">
        <f t="shared" si="77"/>
        <v>467067.93249096023</v>
      </c>
      <c r="AL426" s="13">
        <f t="shared" si="78"/>
        <v>460210.46344686794</v>
      </c>
      <c r="AM426" s="13">
        <f t="shared" si="79"/>
        <v>457952.54111437482</v>
      </c>
      <c r="AN426" s="13">
        <f t="shared" si="80"/>
        <v>448013.36503214849</v>
      </c>
      <c r="AO426" s="13">
        <f t="shared" si="81"/>
        <v>450319.70074022363</v>
      </c>
      <c r="AP426" s="13">
        <f t="shared" si="82"/>
        <v>452188.4284632419</v>
      </c>
      <c r="AQ426" s="13">
        <f t="shared" si="83"/>
        <v>451650.15203474049</v>
      </c>
      <c r="AR426" s="13">
        <f t="shared" si="84"/>
        <v>919814.48373251071</v>
      </c>
      <c r="AS426" s="13">
        <f t="shared" si="85"/>
        <v>465991.71794523951</v>
      </c>
      <c r="AT426" s="13">
        <f t="shared" si="86"/>
        <v>930412.37505735992</v>
      </c>
    </row>
    <row r="427" spans="1:46" x14ac:dyDescent="0.3">
      <c r="A427" s="7" t="s">
        <v>281</v>
      </c>
      <c r="B427" s="7" t="s">
        <v>910</v>
      </c>
      <c r="C427" s="7">
        <v>1303</v>
      </c>
      <c r="D427" s="7" t="s">
        <v>927</v>
      </c>
      <c r="E427" s="7">
        <v>901</v>
      </c>
      <c r="F427" s="7">
        <v>111492</v>
      </c>
      <c r="G427" s="7" t="s">
        <v>911</v>
      </c>
      <c r="H427" s="8" t="s">
        <v>817</v>
      </c>
      <c r="I427" s="15">
        <v>2000000</v>
      </c>
      <c r="J427" s="15">
        <v>2000000</v>
      </c>
      <c r="K427" s="15">
        <v>2000000</v>
      </c>
      <c r="L427" s="15">
        <v>3000000</v>
      </c>
      <c r="M427" s="15">
        <v>3000000</v>
      </c>
      <c r="N427" s="15">
        <v>1000000</v>
      </c>
      <c r="O427" s="15">
        <v>1000000</v>
      </c>
      <c r="P427" s="15">
        <v>1000000</v>
      </c>
      <c r="Q427" s="15">
        <v>2000000</v>
      </c>
      <c r="R427" s="15">
        <v>1000000</v>
      </c>
      <c r="S427" s="15">
        <v>1000000</v>
      </c>
      <c r="T427" s="15">
        <v>2000000</v>
      </c>
      <c r="U427" s="17"/>
      <c r="V427" s="18">
        <v>0.45839821926691765</v>
      </c>
      <c r="W427" s="18">
        <v>0.46333888160788822</v>
      </c>
      <c r="X427" s="18">
        <v>0.46706793249096024</v>
      </c>
      <c r="Y427" s="18">
        <v>0.46021046344686795</v>
      </c>
      <c r="Z427" s="18">
        <v>0.45795254111437483</v>
      </c>
      <c r="AA427" s="18">
        <v>0.4480133650321485</v>
      </c>
      <c r="AB427" s="18">
        <v>0.45031970074022365</v>
      </c>
      <c r="AC427" s="18">
        <v>0.45218842846324192</v>
      </c>
      <c r="AD427" s="18">
        <v>0.45165015203474046</v>
      </c>
      <c r="AE427" s="18">
        <v>0.45990724186625537</v>
      </c>
      <c r="AF427" s="18">
        <v>0.46599171794523953</v>
      </c>
      <c r="AG427" s="18">
        <v>0.46520618752867998</v>
      </c>
      <c r="AH427" s="17"/>
      <c r="AI427" s="13">
        <f t="shared" si="75"/>
        <v>916796.43853383535</v>
      </c>
      <c r="AJ427" s="13">
        <f t="shared" si="76"/>
        <v>926677.76321577642</v>
      </c>
      <c r="AK427" s="13">
        <f t="shared" si="77"/>
        <v>934135.86498192046</v>
      </c>
      <c r="AL427" s="13">
        <f t="shared" si="78"/>
        <v>1380631.3903406039</v>
      </c>
      <c r="AM427" s="13">
        <f t="shared" si="79"/>
        <v>1373857.6233431245</v>
      </c>
      <c r="AN427" s="13">
        <f t="shared" si="80"/>
        <v>448013.36503214849</v>
      </c>
      <c r="AO427" s="13">
        <f t="shared" si="81"/>
        <v>450319.70074022363</v>
      </c>
      <c r="AP427" s="13">
        <f t="shared" si="82"/>
        <v>452188.4284632419</v>
      </c>
      <c r="AQ427" s="13">
        <f t="shared" si="83"/>
        <v>903300.30406948098</v>
      </c>
      <c r="AR427" s="13">
        <f t="shared" si="84"/>
        <v>459907.24186625535</v>
      </c>
      <c r="AS427" s="13">
        <f t="shared" si="85"/>
        <v>465991.71794523951</v>
      </c>
      <c r="AT427" s="13">
        <f t="shared" si="86"/>
        <v>930412.37505735992</v>
      </c>
    </row>
    <row r="428" spans="1:46" x14ac:dyDescent="0.3">
      <c r="A428" s="7" t="s">
        <v>281</v>
      </c>
      <c r="B428" s="7" t="s">
        <v>910</v>
      </c>
      <c r="C428" s="7">
        <v>1303</v>
      </c>
      <c r="D428" s="7" t="s">
        <v>927</v>
      </c>
      <c r="E428" s="7">
        <v>901</v>
      </c>
      <c r="F428" s="7">
        <v>111394</v>
      </c>
      <c r="G428" s="7" t="s">
        <v>911</v>
      </c>
      <c r="H428" s="8" t="s">
        <v>818</v>
      </c>
      <c r="I428" s="15">
        <v>3000000</v>
      </c>
      <c r="J428" s="15">
        <v>3000000</v>
      </c>
      <c r="K428" s="15">
        <v>3000000</v>
      </c>
      <c r="L428" s="15">
        <v>4000000</v>
      </c>
      <c r="M428" s="15">
        <v>5000000</v>
      </c>
      <c r="N428" s="15">
        <v>5000000</v>
      </c>
      <c r="O428" s="15">
        <v>5000000</v>
      </c>
      <c r="P428" s="15">
        <v>5000000</v>
      </c>
      <c r="Q428" s="15">
        <v>5000000</v>
      </c>
      <c r="R428" s="15">
        <v>5000000</v>
      </c>
      <c r="S428" s="15">
        <v>5000000</v>
      </c>
      <c r="T428" s="15">
        <v>5000000</v>
      </c>
      <c r="U428" s="17"/>
      <c r="V428" s="18">
        <v>0.45839821926691765</v>
      </c>
      <c r="W428" s="18">
        <v>0.46333888160788822</v>
      </c>
      <c r="X428" s="18">
        <v>0.46706793249096024</v>
      </c>
      <c r="Y428" s="18">
        <v>0.46021046344686795</v>
      </c>
      <c r="Z428" s="18">
        <v>0.45795254111437483</v>
      </c>
      <c r="AA428" s="18">
        <v>0.4480133650321485</v>
      </c>
      <c r="AB428" s="18">
        <v>0.45031970074022365</v>
      </c>
      <c r="AC428" s="18">
        <v>0.45218842846324192</v>
      </c>
      <c r="AD428" s="18">
        <v>0.45165015203474046</v>
      </c>
      <c r="AE428" s="18">
        <v>0.45990724186625537</v>
      </c>
      <c r="AF428" s="18">
        <v>0.46599171794523953</v>
      </c>
      <c r="AG428" s="18">
        <v>0.46520618752867998</v>
      </c>
      <c r="AH428" s="17"/>
      <c r="AI428" s="13">
        <f t="shared" si="75"/>
        <v>1375194.6578007529</v>
      </c>
      <c r="AJ428" s="13">
        <f t="shared" si="76"/>
        <v>1390016.6448236646</v>
      </c>
      <c r="AK428" s="13">
        <f t="shared" si="77"/>
        <v>1401203.7974728807</v>
      </c>
      <c r="AL428" s="13">
        <f t="shared" si="78"/>
        <v>1840841.8537874718</v>
      </c>
      <c r="AM428" s="13">
        <f t="shared" si="79"/>
        <v>2289762.705571874</v>
      </c>
      <c r="AN428" s="13">
        <f t="shared" si="80"/>
        <v>2240066.8251607427</v>
      </c>
      <c r="AO428" s="13">
        <f t="shared" si="81"/>
        <v>2251598.5037011183</v>
      </c>
      <c r="AP428" s="13">
        <f t="shared" si="82"/>
        <v>2260942.1423162096</v>
      </c>
      <c r="AQ428" s="13">
        <f t="shared" si="83"/>
        <v>2258250.7601737021</v>
      </c>
      <c r="AR428" s="13">
        <f t="shared" si="84"/>
        <v>2299536.2093312768</v>
      </c>
      <c r="AS428" s="13">
        <f t="shared" si="85"/>
        <v>2329958.5897261975</v>
      </c>
      <c r="AT428" s="13">
        <f t="shared" si="86"/>
        <v>2326030.9376433999</v>
      </c>
    </row>
    <row r="429" spans="1:46" x14ac:dyDescent="0.3">
      <c r="A429" s="7" t="s">
        <v>281</v>
      </c>
      <c r="B429" s="7" t="s">
        <v>910</v>
      </c>
      <c r="C429" s="7">
        <v>1303</v>
      </c>
      <c r="D429" s="7" t="s">
        <v>927</v>
      </c>
      <c r="E429" s="7">
        <v>901</v>
      </c>
      <c r="F429" s="7">
        <v>111395</v>
      </c>
      <c r="G429" s="7" t="s">
        <v>911</v>
      </c>
      <c r="H429" s="8" t="s">
        <v>819</v>
      </c>
      <c r="I429" s="15">
        <v>4000000</v>
      </c>
      <c r="J429" s="15">
        <v>4000000</v>
      </c>
      <c r="K429" s="15">
        <v>4000000</v>
      </c>
      <c r="L429" s="15">
        <v>5000000</v>
      </c>
      <c r="M429" s="15">
        <v>5000000</v>
      </c>
      <c r="N429" s="15">
        <v>5000000</v>
      </c>
      <c r="O429" s="15">
        <v>5000000</v>
      </c>
      <c r="P429" s="15">
        <v>5000000</v>
      </c>
      <c r="Q429" s="15">
        <v>5000000</v>
      </c>
      <c r="R429" s="15">
        <v>4000000</v>
      </c>
      <c r="S429" s="15">
        <v>4000000</v>
      </c>
      <c r="T429" s="15">
        <v>4000000</v>
      </c>
      <c r="U429" s="17"/>
      <c r="V429" s="18">
        <v>0.45839821926691765</v>
      </c>
      <c r="W429" s="18">
        <v>0.46333888160788822</v>
      </c>
      <c r="X429" s="18">
        <v>0.46706793249096024</v>
      </c>
      <c r="Y429" s="18">
        <v>0.46021046344686795</v>
      </c>
      <c r="Z429" s="18">
        <v>0.45795254111437483</v>
      </c>
      <c r="AA429" s="18">
        <v>0.4480133650321485</v>
      </c>
      <c r="AB429" s="18">
        <v>0.45031970074022365</v>
      </c>
      <c r="AC429" s="18">
        <v>0.45218842846324192</v>
      </c>
      <c r="AD429" s="18">
        <v>0.45165015203474046</v>
      </c>
      <c r="AE429" s="18">
        <v>0.45990724186625537</v>
      </c>
      <c r="AF429" s="18">
        <v>0.46599171794523953</v>
      </c>
      <c r="AG429" s="18">
        <v>0.46520618752867998</v>
      </c>
      <c r="AH429" s="17"/>
      <c r="AI429" s="13">
        <f t="shared" si="75"/>
        <v>1833592.8770676707</v>
      </c>
      <c r="AJ429" s="13">
        <f t="shared" si="76"/>
        <v>1853355.5264315528</v>
      </c>
      <c r="AK429" s="13">
        <f t="shared" si="77"/>
        <v>1868271.7299638409</v>
      </c>
      <c r="AL429" s="13">
        <f t="shared" si="78"/>
        <v>2301052.3172343397</v>
      </c>
      <c r="AM429" s="13">
        <f t="shared" si="79"/>
        <v>2289762.705571874</v>
      </c>
      <c r="AN429" s="13">
        <f t="shared" si="80"/>
        <v>2240066.8251607427</v>
      </c>
      <c r="AO429" s="13">
        <f t="shared" si="81"/>
        <v>2251598.5037011183</v>
      </c>
      <c r="AP429" s="13">
        <f t="shared" si="82"/>
        <v>2260942.1423162096</v>
      </c>
      <c r="AQ429" s="13">
        <f t="shared" si="83"/>
        <v>2258250.7601737021</v>
      </c>
      <c r="AR429" s="13">
        <f t="shared" si="84"/>
        <v>1839628.9674650214</v>
      </c>
      <c r="AS429" s="13">
        <f t="shared" si="85"/>
        <v>1863966.871780958</v>
      </c>
      <c r="AT429" s="13">
        <f t="shared" si="86"/>
        <v>1860824.7501147198</v>
      </c>
    </row>
    <row r="430" spans="1:46" x14ac:dyDescent="0.3">
      <c r="A430" s="7" t="s">
        <v>281</v>
      </c>
      <c r="B430" s="7" t="s">
        <v>910</v>
      </c>
      <c r="C430" s="7">
        <v>1303</v>
      </c>
      <c r="D430" s="7" t="s">
        <v>927</v>
      </c>
      <c r="E430" s="7">
        <v>901</v>
      </c>
      <c r="F430" s="7">
        <v>111452</v>
      </c>
      <c r="G430" s="7" t="s">
        <v>911</v>
      </c>
      <c r="H430" s="8" t="s">
        <v>820</v>
      </c>
      <c r="I430" s="15">
        <v>6000000</v>
      </c>
      <c r="J430" s="15">
        <v>6000000</v>
      </c>
      <c r="K430" s="15">
        <v>6000000</v>
      </c>
      <c r="L430" s="15">
        <v>6000000</v>
      </c>
      <c r="M430" s="15">
        <v>6000000</v>
      </c>
      <c r="N430" s="15">
        <v>6000000</v>
      </c>
      <c r="O430" s="15">
        <v>6000000</v>
      </c>
      <c r="P430" s="15">
        <v>6000000</v>
      </c>
      <c r="Q430" s="15">
        <v>6000000</v>
      </c>
      <c r="R430" s="15">
        <v>6000000</v>
      </c>
      <c r="S430" s="15">
        <v>6000000</v>
      </c>
      <c r="T430" s="15">
        <v>6000000</v>
      </c>
      <c r="U430" s="17"/>
      <c r="V430" s="18">
        <v>0.45839821926691765</v>
      </c>
      <c r="W430" s="18">
        <v>0.46333888160788822</v>
      </c>
      <c r="X430" s="18">
        <v>0.46706793249096024</v>
      </c>
      <c r="Y430" s="18">
        <v>0.46021046344686795</v>
      </c>
      <c r="Z430" s="18">
        <v>0.45795254111437483</v>
      </c>
      <c r="AA430" s="18">
        <v>0.4480133650321485</v>
      </c>
      <c r="AB430" s="18">
        <v>0.45031970074022365</v>
      </c>
      <c r="AC430" s="18">
        <v>0.45218842846324192</v>
      </c>
      <c r="AD430" s="18">
        <v>0.45165015203474046</v>
      </c>
      <c r="AE430" s="18">
        <v>0.45990724186625537</v>
      </c>
      <c r="AF430" s="18">
        <v>0.46599171794523953</v>
      </c>
      <c r="AG430" s="18">
        <v>0.46520618752867998</v>
      </c>
      <c r="AH430" s="17"/>
      <c r="AI430" s="13">
        <f t="shared" si="75"/>
        <v>2750389.3156015058</v>
      </c>
      <c r="AJ430" s="13">
        <f t="shared" si="76"/>
        <v>2780033.2896473291</v>
      </c>
      <c r="AK430" s="13">
        <f t="shared" si="77"/>
        <v>2802407.5949457614</v>
      </c>
      <c r="AL430" s="13">
        <f t="shared" si="78"/>
        <v>2761262.7806812078</v>
      </c>
      <c r="AM430" s="13">
        <f t="shared" si="79"/>
        <v>2747715.246686249</v>
      </c>
      <c r="AN430" s="13">
        <f t="shared" si="80"/>
        <v>2688080.1901928908</v>
      </c>
      <c r="AO430" s="13">
        <f t="shared" si="81"/>
        <v>2701918.204441342</v>
      </c>
      <c r="AP430" s="13">
        <f t="shared" si="82"/>
        <v>2713130.5707794516</v>
      </c>
      <c r="AQ430" s="13">
        <f t="shared" si="83"/>
        <v>2709900.9122084426</v>
      </c>
      <c r="AR430" s="13">
        <f t="shared" si="84"/>
        <v>2759443.451197532</v>
      </c>
      <c r="AS430" s="13">
        <f t="shared" si="85"/>
        <v>2795950.307671437</v>
      </c>
      <c r="AT430" s="13">
        <f t="shared" si="86"/>
        <v>2791237.12517208</v>
      </c>
    </row>
    <row r="431" spans="1:46" x14ac:dyDescent="0.3">
      <c r="A431" s="7" t="s">
        <v>281</v>
      </c>
      <c r="B431" s="7" t="s">
        <v>910</v>
      </c>
      <c r="C431" s="7">
        <v>1303</v>
      </c>
      <c r="D431" s="7" t="s">
        <v>927</v>
      </c>
      <c r="E431" s="7">
        <v>901</v>
      </c>
      <c r="F431" s="7">
        <v>111016</v>
      </c>
      <c r="G431" s="7" t="s">
        <v>911</v>
      </c>
      <c r="H431" s="8" t="s">
        <v>821</v>
      </c>
      <c r="I431" s="15">
        <v>4000000</v>
      </c>
      <c r="J431" s="15">
        <v>4000000</v>
      </c>
      <c r="K431" s="15">
        <v>4000000</v>
      </c>
      <c r="L431" s="15">
        <v>4000000</v>
      </c>
      <c r="M431" s="15">
        <v>4000000</v>
      </c>
      <c r="N431" s="15">
        <v>5000000</v>
      </c>
      <c r="O431" s="15">
        <v>5000000</v>
      </c>
      <c r="P431" s="15">
        <v>6000000</v>
      </c>
      <c r="Q431" s="15">
        <v>5000000</v>
      </c>
      <c r="R431" s="15">
        <v>5000000</v>
      </c>
      <c r="S431" s="15">
        <v>5000000</v>
      </c>
      <c r="T431" s="15">
        <v>5000000</v>
      </c>
      <c r="U431" s="17"/>
      <c r="V431" s="18">
        <v>0.45839821926691765</v>
      </c>
      <c r="W431" s="18">
        <v>0.46333888160788822</v>
      </c>
      <c r="X431" s="18">
        <v>0.46706793249096024</v>
      </c>
      <c r="Y431" s="18">
        <v>0.46021046344686795</v>
      </c>
      <c r="Z431" s="18">
        <v>0.45795254111437483</v>
      </c>
      <c r="AA431" s="18">
        <v>0.4480133650321485</v>
      </c>
      <c r="AB431" s="18">
        <v>0.45031970074022365</v>
      </c>
      <c r="AC431" s="18">
        <v>0.45218842846324192</v>
      </c>
      <c r="AD431" s="18">
        <v>0.45165015203474046</v>
      </c>
      <c r="AE431" s="18">
        <v>0.45990724186625537</v>
      </c>
      <c r="AF431" s="18">
        <v>0.46599171794523953</v>
      </c>
      <c r="AG431" s="18">
        <v>0.46520618752867998</v>
      </c>
      <c r="AH431" s="17"/>
      <c r="AI431" s="13">
        <f t="shared" si="75"/>
        <v>1833592.8770676707</v>
      </c>
      <c r="AJ431" s="13">
        <f t="shared" si="76"/>
        <v>1853355.5264315528</v>
      </c>
      <c r="AK431" s="13">
        <f t="shared" si="77"/>
        <v>1868271.7299638409</v>
      </c>
      <c r="AL431" s="13">
        <f t="shared" si="78"/>
        <v>1840841.8537874718</v>
      </c>
      <c r="AM431" s="13">
        <f t="shared" si="79"/>
        <v>1831810.1644574993</v>
      </c>
      <c r="AN431" s="13">
        <f t="shared" si="80"/>
        <v>2240066.8251607427</v>
      </c>
      <c r="AO431" s="13">
        <f t="shared" si="81"/>
        <v>2251598.5037011183</v>
      </c>
      <c r="AP431" s="13">
        <f t="shared" si="82"/>
        <v>2713130.5707794516</v>
      </c>
      <c r="AQ431" s="13">
        <f t="shared" si="83"/>
        <v>2258250.7601737021</v>
      </c>
      <c r="AR431" s="13">
        <f t="shared" si="84"/>
        <v>2299536.2093312768</v>
      </c>
      <c r="AS431" s="13">
        <f t="shared" si="85"/>
        <v>2329958.5897261975</v>
      </c>
      <c r="AT431" s="13">
        <f t="shared" si="86"/>
        <v>2326030.9376433999</v>
      </c>
    </row>
    <row r="432" spans="1:46" x14ac:dyDescent="0.3">
      <c r="A432" s="7" t="s">
        <v>281</v>
      </c>
      <c r="B432" s="7" t="s">
        <v>910</v>
      </c>
      <c r="C432" s="7">
        <v>1303</v>
      </c>
      <c r="D432" s="7" t="s">
        <v>927</v>
      </c>
      <c r="E432" s="7">
        <v>901</v>
      </c>
      <c r="F432" s="7">
        <v>111083</v>
      </c>
      <c r="G432" s="7" t="s">
        <v>911</v>
      </c>
      <c r="H432" s="8" t="s">
        <v>822</v>
      </c>
      <c r="I432" s="15">
        <v>5000000</v>
      </c>
      <c r="J432" s="15">
        <v>5000000</v>
      </c>
      <c r="K432" s="15">
        <v>5000000</v>
      </c>
      <c r="L432" s="15">
        <v>6000000</v>
      </c>
      <c r="M432" s="15">
        <v>6000000</v>
      </c>
      <c r="N432" s="15">
        <v>6000000</v>
      </c>
      <c r="O432" s="15">
        <v>6000000</v>
      </c>
      <c r="P432" s="15">
        <v>6000000</v>
      </c>
      <c r="Q432" s="15">
        <v>6000000</v>
      </c>
      <c r="R432" s="15">
        <v>6000000</v>
      </c>
      <c r="S432" s="15">
        <v>6000000</v>
      </c>
      <c r="T432" s="15">
        <v>6000000</v>
      </c>
      <c r="U432" s="17"/>
      <c r="V432" s="18">
        <v>0.45839821926691765</v>
      </c>
      <c r="W432" s="18">
        <v>0.46333888160788822</v>
      </c>
      <c r="X432" s="18">
        <v>0.46706793249096024</v>
      </c>
      <c r="Y432" s="18">
        <v>0.46021046344686795</v>
      </c>
      <c r="Z432" s="18">
        <v>0.45795254111437483</v>
      </c>
      <c r="AA432" s="18">
        <v>0.4480133650321485</v>
      </c>
      <c r="AB432" s="18">
        <v>0.45031970074022365</v>
      </c>
      <c r="AC432" s="18">
        <v>0.45218842846324192</v>
      </c>
      <c r="AD432" s="18">
        <v>0.45165015203474046</v>
      </c>
      <c r="AE432" s="18">
        <v>0.45990724186625537</v>
      </c>
      <c r="AF432" s="18">
        <v>0.46599171794523953</v>
      </c>
      <c r="AG432" s="18">
        <v>0.46520618752867998</v>
      </c>
      <c r="AH432" s="17"/>
      <c r="AI432" s="13">
        <f t="shared" si="75"/>
        <v>2291991.0963345882</v>
      </c>
      <c r="AJ432" s="13">
        <f t="shared" si="76"/>
        <v>2316694.4080394413</v>
      </c>
      <c r="AK432" s="13">
        <f t="shared" si="77"/>
        <v>2335339.6624548011</v>
      </c>
      <c r="AL432" s="13">
        <f t="shared" si="78"/>
        <v>2761262.7806812078</v>
      </c>
      <c r="AM432" s="13">
        <f t="shared" si="79"/>
        <v>2747715.246686249</v>
      </c>
      <c r="AN432" s="13">
        <f t="shared" si="80"/>
        <v>2688080.1901928908</v>
      </c>
      <c r="AO432" s="13">
        <f t="shared" si="81"/>
        <v>2701918.204441342</v>
      </c>
      <c r="AP432" s="13">
        <f t="shared" si="82"/>
        <v>2713130.5707794516</v>
      </c>
      <c r="AQ432" s="13">
        <f t="shared" si="83"/>
        <v>2709900.9122084426</v>
      </c>
      <c r="AR432" s="13">
        <f t="shared" si="84"/>
        <v>2759443.451197532</v>
      </c>
      <c r="AS432" s="13">
        <f t="shared" si="85"/>
        <v>2795950.307671437</v>
      </c>
      <c r="AT432" s="13">
        <f t="shared" si="86"/>
        <v>2791237.12517208</v>
      </c>
    </row>
    <row r="433" spans="1:46" x14ac:dyDescent="0.3">
      <c r="A433" s="7" t="s">
        <v>281</v>
      </c>
      <c r="B433" s="7" t="s">
        <v>910</v>
      </c>
      <c r="C433" s="7">
        <v>1303</v>
      </c>
      <c r="D433" s="7" t="s">
        <v>927</v>
      </c>
      <c r="E433" s="7">
        <v>901</v>
      </c>
      <c r="F433" s="7">
        <v>111398</v>
      </c>
      <c r="G433" s="7" t="s">
        <v>911</v>
      </c>
      <c r="H433" s="8" t="s">
        <v>823</v>
      </c>
      <c r="I433" s="15">
        <v>1000000</v>
      </c>
      <c r="J433" s="15">
        <v>1000000</v>
      </c>
      <c r="K433" s="15">
        <v>1000000</v>
      </c>
      <c r="L433" s="15">
        <v>1000000</v>
      </c>
      <c r="M433" s="15">
        <v>1000000</v>
      </c>
      <c r="N433" s="15">
        <v>1000000</v>
      </c>
      <c r="O433" s="15">
        <v>1000000</v>
      </c>
      <c r="P433" s="15">
        <v>1000000</v>
      </c>
      <c r="Q433" s="15">
        <v>1000000</v>
      </c>
      <c r="R433" s="15">
        <v>1000000</v>
      </c>
      <c r="S433" s="15">
        <v>1000000</v>
      </c>
      <c r="T433" s="15">
        <v>3000000</v>
      </c>
      <c r="U433" s="17"/>
      <c r="V433" s="18">
        <v>0.45839821926691765</v>
      </c>
      <c r="W433" s="18">
        <v>0.46333888160788822</v>
      </c>
      <c r="X433" s="18">
        <v>0.46706793249096024</v>
      </c>
      <c r="Y433" s="18">
        <v>0.46021046344686795</v>
      </c>
      <c r="Z433" s="18">
        <v>0.45795254111437483</v>
      </c>
      <c r="AA433" s="18">
        <v>0.4480133650321485</v>
      </c>
      <c r="AB433" s="18">
        <v>0.45031970074022365</v>
      </c>
      <c r="AC433" s="18">
        <v>0.45218842846324192</v>
      </c>
      <c r="AD433" s="18">
        <v>0.45165015203474046</v>
      </c>
      <c r="AE433" s="18">
        <v>0.45990724186625537</v>
      </c>
      <c r="AF433" s="18">
        <v>0.46599171794523953</v>
      </c>
      <c r="AG433" s="18">
        <v>0.46520618752867998</v>
      </c>
      <c r="AH433" s="17"/>
      <c r="AI433" s="13">
        <f t="shared" si="75"/>
        <v>458398.21926691767</v>
      </c>
      <c r="AJ433" s="13">
        <f t="shared" si="76"/>
        <v>463338.88160788821</v>
      </c>
      <c r="AK433" s="13">
        <f t="shared" si="77"/>
        <v>467067.93249096023</v>
      </c>
      <c r="AL433" s="13">
        <f t="shared" si="78"/>
        <v>460210.46344686794</v>
      </c>
      <c r="AM433" s="13">
        <f t="shared" si="79"/>
        <v>457952.54111437482</v>
      </c>
      <c r="AN433" s="13">
        <f t="shared" si="80"/>
        <v>448013.36503214849</v>
      </c>
      <c r="AO433" s="13">
        <f t="shared" si="81"/>
        <v>450319.70074022363</v>
      </c>
      <c r="AP433" s="13">
        <f t="shared" si="82"/>
        <v>452188.4284632419</v>
      </c>
      <c r="AQ433" s="13">
        <f t="shared" si="83"/>
        <v>451650.15203474049</v>
      </c>
      <c r="AR433" s="13">
        <f t="shared" si="84"/>
        <v>459907.24186625535</v>
      </c>
      <c r="AS433" s="13">
        <f t="shared" si="85"/>
        <v>465991.71794523951</v>
      </c>
      <c r="AT433" s="13">
        <f t="shared" si="86"/>
        <v>1395618.56258604</v>
      </c>
    </row>
    <row r="434" spans="1:46" x14ac:dyDescent="0.3">
      <c r="A434" s="7" t="s">
        <v>281</v>
      </c>
      <c r="B434" s="7" t="s">
        <v>910</v>
      </c>
      <c r="C434" s="7">
        <v>1303</v>
      </c>
      <c r="D434" s="7" t="s">
        <v>927</v>
      </c>
      <c r="E434" s="7">
        <v>901</v>
      </c>
      <c r="F434" s="7">
        <v>111400</v>
      </c>
      <c r="G434" s="7" t="s">
        <v>911</v>
      </c>
      <c r="H434" s="8" t="s">
        <v>824</v>
      </c>
      <c r="I434" s="15">
        <v>1000000</v>
      </c>
      <c r="J434" s="15">
        <v>1000000</v>
      </c>
      <c r="K434" s="15">
        <v>1000000</v>
      </c>
      <c r="L434" s="15">
        <v>1000000</v>
      </c>
      <c r="M434" s="15">
        <v>2000000</v>
      </c>
      <c r="N434" s="15">
        <v>2000000</v>
      </c>
      <c r="O434" s="15">
        <v>2000000</v>
      </c>
      <c r="P434" s="15">
        <v>2000000</v>
      </c>
      <c r="Q434" s="15">
        <v>1000000</v>
      </c>
      <c r="R434" s="15">
        <v>1000000</v>
      </c>
      <c r="S434" s="15">
        <v>1000000</v>
      </c>
      <c r="T434" s="15">
        <v>2000000</v>
      </c>
      <c r="U434" s="17"/>
      <c r="V434" s="18">
        <v>0.45839821926691765</v>
      </c>
      <c r="W434" s="18">
        <v>0.46333888160788822</v>
      </c>
      <c r="X434" s="18">
        <v>0.46706793249096024</v>
      </c>
      <c r="Y434" s="18">
        <v>0.46021046344686795</v>
      </c>
      <c r="Z434" s="18">
        <v>0.45795254111437483</v>
      </c>
      <c r="AA434" s="18">
        <v>0.4480133650321485</v>
      </c>
      <c r="AB434" s="18">
        <v>0.45031970074022365</v>
      </c>
      <c r="AC434" s="18">
        <v>0.45218842846324192</v>
      </c>
      <c r="AD434" s="18">
        <v>0.45165015203474046</v>
      </c>
      <c r="AE434" s="18">
        <v>0.45990724186625537</v>
      </c>
      <c r="AF434" s="18">
        <v>0.46599171794523953</v>
      </c>
      <c r="AG434" s="18">
        <v>0.46520618752867998</v>
      </c>
      <c r="AH434" s="17"/>
      <c r="AI434" s="13">
        <f t="shared" si="75"/>
        <v>458398.21926691767</v>
      </c>
      <c r="AJ434" s="13">
        <f t="shared" si="76"/>
        <v>463338.88160788821</v>
      </c>
      <c r="AK434" s="13">
        <f t="shared" si="77"/>
        <v>467067.93249096023</v>
      </c>
      <c r="AL434" s="13">
        <f t="shared" si="78"/>
        <v>460210.46344686794</v>
      </c>
      <c r="AM434" s="13">
        <f t="shared" si="79"/>
        <v>915905.08222874964</v>
      </c>
      <c r="AN434" s="13">
        <f t="shared" si="80"/>
        <v>896026.73006429698</v>
      </c>
      <c r="AO434" s="13">
        <f t="shared" si="81"/>
        <v>900639.40148044727</v>
      </c>
      <c r="AP434" s="13">
        <f t="shared" si="82"/>
        <v>904376.8569264838</v>
      </c>
      <c r="AQ434" s="13">
        <f t="shared" si="83"/>
        <v>451650.15203474049</v>
      </c>
      <c r="AR434" s="13">
        <f t="shared" si="84"/>
        <v>459907.24186625535</v>
      </c>
      <c r="AS434" s="13">
        <f t="shared" si="85"/>
        <v>465991.71794523951</v>
      </c>
      <c r="AT434" s="13">
        <f t="shared" si="86"/>
        <v>930412.37505735992</v>
      </c>
    </row>
    <row r="435" spans="1:46" x14ac:dyDescent="0.3">
      <c r="A435" s="7" t="s">
        <v>281</v>
      </c>
      <c r="B435" s="7" t="s">
        <v>910</v>
      </c>
      <c r="C435" s="7">
        <v>1303</v>
      </c>
      <c r="D435" s="7" t="s">
        <v>927</v>
      </c>
      <c r="E435" s="7">
        <v>901</v>
      </c>
      <c r="F435" s="7">
        <v>111397</v>
      </c>
      <c r="G435" s="7" t="s">
        <v>911</v>
      </c>
      <c r="H435" s="8" t="s">
        <v>825</v>
      </c>
      <c r="I435" s="15">
        <v>1000000</v>
      </c>
      <c r="J435" s="15">
        <v>2000000</v>
      </c>
      <c r="K435" s="15">
        <v>1000000</v>
      </c>
      <c r="L435" s="15">
        <v>2000000</v>
      </c>
      <c r="M435" s="15">
        <v>2000000</v>
      </c>
      <c r="N435" s="15">
        <v>2000000</v>
      </c>
      <c r="O435" s="15">
        <v>2000000</v>
      </c>
      <c r="P435" s="15">
        <v>2000000</v>
      </c>
      <c r="Q435" s="15">
        <v>2000000</v>
      </c>
      <c r="R435" s="15">
        <v>1000000</v>
      </c>
      <c r="S435" s="15">
        <v>1000000</v>
      </c>
      <c r="T435" s="15">
        <v>2000000</v>
      </c>
      <c r="U435" s="17"/>
      <c r="V435" s="18">
        <v>0.45839821926691765</v>
      </c>
      <c r="W435" s="18">
        <v>0.46333888160788822</v>
      </c>
      <c r="X435" s="18">
        <v>0.46706793249096024</v>
      </c>
      <c r="Y435" s="18">
        <v>0.46021046344686795</v>
      </c>
      <c r="Z435" s="18">
        <v>0.45795254111437483</v>
      </c>
      <c r="AA435" s="18">
        <v>0.4480133650321485</v>
      </c>
      <c r="AB435" s="18">
        <v>0.45031970074022365</v>
      </c>
      <c r="AC435" s="18">
        <v>0.45218842846324192</v>
      </c>
      <c r="AD435" s="18">
        <v>0.45165015203474046</v>
      </c>
      <c r="AE435" s="18">
        <v>0.45990724186625537</v>
      </c>
      <c r="AF435" s="18">
        <v>0.46599171794523953</v>
      </c>
      <c r="AG435" s="18">
        <v>0.46520618752867998</v>
      </c>
      <c r="AH435" s="17"/>
      <c r="AI435" s="13">
        <f t="shared" si="75"/>
        <v>458398.21926691767</v>
      </c>
      <c r="AJ435" s="13">
        <f t="shared" si="76"/>
        <v>926677.76321577642</v>
      </c>
      <c r="AK435" s="13">
        <f t="shared" si="77"/>
        <v>467067.93249096023</v>
      </c>
      <c r="AL435" s="13">
        <f t="shared" si="78"/>
        <v>920420.92689373589</v>
      </c>
      <c r="AM435" s="13">
        <f t="shared" si="79"/>
        <v>915905.08222874964</v>
      </c>
      <c r="AN435" s="13">
        <f t="shared" si="80"/>
        <v>896026.73006429698</v>
      </c>
      <c r="AO435" s="13">
        <f t="shared" si="81"/>
        <v>900639.40148044727</v>
      </c>
      <c r="AP435" s="13">
        <f t="shared" si="82"/>
        <v>904376.8569264838</v>
      </c>
      <c r="AQ435" s="13">
        <f t="shared" si="83"/>
        <v>903300.30406948098</v>
      </c>
      <c r="AR435" s="13">
        <f t="shared" si="84"/>
        <v>459907.24186625535</v>
      </c>
      <c r="AS435" s="13">
        <f t="shared" si="85"/>
        <v>465991.71794523951</v>
      </c>
      <c r="AT435" s="13">
        <f t="shared" si="86"/>
        <v>930412.37505735992</v>
      </c>
    </row>
    <row r="436" spans="1:46" x14ac:dyDescent="0.3">
      <c r="A436" s="7" t="s">
        <v>281</v>
      </c>
      <c r="B436" s="7" t="s">
        <v>910</v>
      </c>
      <c r="C436" s="7">
        <v>1303</v>
      </c>
      <c r="D436" s="7" t="s">
        <v>927</v>
      </c>
      <c r="E436" s="7">
        <v>901</v>
      </c>
      <c r="F436" s="7">
        <v>111496</v>
      </c>
      <c r="G436" s="7" t="s">
        <v>911</v>
      </c>
      <c r="H436" s="8" t="s">
        <v>826</v>
      </c>
      <c r="I436" s="15">
        <v>1000000</v>
      </c>
      <c r="J436" s="15">
        <v>1000000</v>
      </c>
      <c r="K436" s="15">
        <v>1000000</v>
      </c>
      <c r="L436" s="15">
        <v>1000000</v>
      </c>
      <c r="M436" s="15">
        <v>1000000</v>
      </c>
      <c r="N436" s="15">
        <v>1000000</v>
      </c>
      <c r="O436" s="15">
        <v>1000000</v>
      </c>
      <c r="P436" s="15">
        <v>1000000</v>
      </c>
      <c r="Q436" s="15">
        <v>1000000</v>
      </c>
      <c r="R436" s="15">
        <v>1000000</v>
      </c>
      <c r="S436" s="15">
        <v>1000000</v>
      </c>
      <c r="T436" s="15">
        <v>2000000</v>
      </c>
      <c r="U436" s="17"/>
      <c r="V436" s="18">
        <v>0.45839821926691765</v>
      </c>
      <c r="W436" s="18">
        <v>0.46333888160788822</v>
      </c>
      <c r="X436" s="18">
        <v>0.46706793249096024</v>
      </c>
      <c r="Y436" s="18">
        <v>0.46021046344686795</v>
      </c>
      <c r="Z436" s="18">
        <v>0.45795254111437483</v>
      </c>
      <c r="AA436" s="18">
        <v>0.4480133650321485</v>
      </c>
      <c r="AB436" s="18">
        <v>0.45031970074022365</v>
      </c>
      <c r="AC436" s="18">
        <v>0.45218842846324192</v>
      </c>
      <c r="AD436" s="18">
        <v>0.45165015203474046</v>
      </c>
      <c r="AE436" s="18">
        <v>0.45990724186625537</v>
      </c>
      <c r="AF436" s="18">
        <v>0.46599171794523953</v>
      </c>
      <c r="AG436" s="18">
        <v>0.46520618752867998</v>
      </c>
      <c r="AH436" s="17"/>
      <c r="AI436" s="13">
        <f t="shared" si="75"/>
        <v>458398.21926691767</v>
      </c>
      <c r="AJ436" s="13">
        <f t="shared" si="76"/>
        <v>463338.88160788821</v>
      </c>
      <c r="AK436" s="13">
        <f t="shared" si="77"/>
        <v>467067.93249096023</v>
      </c>
      <c r="AL436" s="13">
        <f t="shared" si="78"/>
        <v>460210.46344686794</v>
      </c>
      <c r="AM436" s="13">
        <f t="shared" si="79"/>
        <v>457952.54111437482</v>
      </c>
      <c r="AN436" s="13">
        <f t="shared" si="80"/>
        <v>448013.36503214849</v>
      </c>
      <c r="AO436" s="13">
        <f t="shared" si="81"/>
        <v>450319.70074022363</v>
      </c>
      <c r="AP436" s="13">
        <f t="shared" si="82"/>
        <v>452188.4284632419</v>
      </c>
      <c r="AQ436" s="13">
        <f t="shared" si="83"/>
        <v>451650.15203474049</v>
      </c>
      <c r="AR436" s="13">
        <f t="shared" si="84"/>
        <v>459907.24186625535</v>
      </c>
      <c r="AS436" s="13">
        <f t="shared" si="85"/>
        <v>465991.71794523951</v>
      </c>
      <c r="AT436" s="13">
        <f t="shared" si="86"/>
        <v>930412.37505735992</v>
      </c>
    </row>
    <row r="437" spans="1:46" x14ac:dyDescent="0.3">
      <c r="A437" s="7" t="s">
        <v>281</v>
      </c>
      <c r="B437" s="7" t="s">
        <v>910</v>
      </c>
      <c r="C437" s="7">
        <v>1303</v>
      </c>
      <c r="D437" s="7" t="s">
        <v>927</v>
      </c>
      <c r="E437" s="7">
        <v>901</v>
      </c>
      <c r="F437" s="7">
        <v>111568</v>
      </c>
      <c r="G437" s="7" t="s">
        <v>911</v>
      </c>
      <c r="H437" s="8" t="s">
        <v>827</v>
      </c>
      <c r="I437" s="15">
        <v>1000000</v>
      </c>
      <c r="J437" s="15">
        <v>1000000</v>
      </c>
      <c r="K437" s="15">
        <v>1000000</v>
      </c>
      <c r="L437" s="15">
        <v>0</v>
      </c>
      <c r="M437" s="15">
        <v>2000000</v>
      </c>
      <c r="N437" s="15">
        <v>0</v>
      </c>
      <c r="O437" s="15">
        <v>1000000</v>
      </c>
      <c r="P437" s="15">
        <v>1000000</v>
      </c>
      <c r="Q437" s="15">
        <v>2000000</v>
      </c>
      <c r="R437" s="15">
        <v>1000000</v>
      </c>
      <c r="S437" s="15">
        <v>1000000</v>
      </c>
      <c r="T437" s="15">
        <v>2000000</v>
      </c>
      <c r="U437" s="17"/>
      <c r="V437" s="18">
        <v>0.45839821926691765</v>
      </c>
      <c r="W437" s="18">
        <v>0.46333888160788822</v>
      </c>
      <c r="X437" s="18">
        <v>0.46706793249096024</v>
      </c>
      <c r="Y437" s="18">
        <v>0.46021046344686795</v>
      </c>
      <c r="Z437" s="18">
        <v>0.45795254111437483</v>
      </c>
      <c r="AA437" s="18">
        <v>0.4480133650321485</v>
      </c>
      <c r="AB437" s="18">
        <v>0.45031970074022365</v>
      </c>
      <c r="AC437" s="18">
        <v>0.45218842846324192</v>
      </c>
      <c r="AD437" s="18">
        <v>0.45165015203474046</v>
      </c>
      <c r="AE437" s="18">
        <v>0.45990724186625537</v>
      </c>
      <c r="AF437" s="18">
        <v>0.46599171794523953</v>
      </c>
      <c r="AG437" s="18">
        <v>0.46520618752867998</v>
      </c>
      <c r="AH437" s="17"/>
      <c r="AI437" s="13">
        <f t="shared" si="75"/>
        <v>458398.21926691767</v>
      </c>
      <c r="AJ437" s="13">
        <f t="shared" si="76"/>
        <v>463338.88160788821</v>
      </c>
      <c r="AK437" s="13">
        <f t="shared" si="77"/>
        <v>467067.93249096023</v>
      </c>
      <c r="AL437" s="13">
        <f t="shared" si="78"/>
        <v>0</v>
      </c>
      <c r="AM437" s="13">
        <f t="shared" si="79"/>
        <v>915905.08222874964</v>
      </c>
      <c r="AN437" s="13">
        <f t="shared" si="80"/>
        <v>0</v>
      </c>
      <c r="AO437" s="13">
        <f t="shared" si="81"/>
        <v>450319.70074022363</v>
      </c>
      <c r="AP437" s="13">
        <f t="shared" si="82"/>
        <v>452188.4284632419</v>
      </c>
      <c r="AQ437" s="13">
        <f t="shared" si="83"/>
        <v>903300.30406948098</v>
      </c>
      <c r="AR437" s="13">
        <f t="shared" si="84"/>
        <v>459907.24186625535</v>
      </c>
      <c r="AS437" s="13">
        <f t="shared" si="85"/>
        <v>465991.71794523951</v>
      </c>
      <c r="AT437" s="13">
        <f t="shared" si="86"/>
        <v>930412.37505735992</v>
      </c>
    </row>
    <row r="438" spans="1:46" x14ac:dyDescent="0.3">
      <c r="A438" s="7" t="s">
        <v>281</v>
      </c>
      <c r="B438" s="7" t="s">
        <v>910</v>
      </c>
      <c r="C438" s="7">
        <v>1303</v>
      </c>
      <c r="D438" s="7" t="s">
        <v>927</v>
      </c>
      <c r="E438" s="7">
        <v>901</v>
      </c>
      <c r="F438" s="7">
        <v>131437</v>
      </c>
      <c r="G438" s="7" t="s">
        <v>911</v>
      </c>
      <c r="H438" s="8" t="s">
        <v>828</v>
      </c>
      <c r="I438" s="15">
        <v>0</v>
      </c>
      <c r="J438" s="15">
        <v>0</v>
      </c>
      <c r="K438" s="15">
        <v>0</v>
      </c>
      <c r="L438" s="15">
        <v>1000000</v>
      </c>
      <c r="M438" s="15">
        <v>1000000</v>
      </c>
      <c r="N438" s="15">
        <v>0</v>
      </c>
      <c r="O438" s="15">
        <v>0</v>
      </c>
      <c r="P438" s="15">
        <v>1000000</v>
      </c>
      <c r="Q438" s="15">
        <v>2000000</v>
      </c>
      <c r="R438" s="15">
        <v>1000000</v>
      </c>
      <c r="S438" s="15">
        <v>1000000</v>
      </c>
      <c r="T438" s="15">
        <v>2000000</v>
      </c>
      <c r="U438" s="17"/>
      <c r="V438" s="18">
        <v>0.45839821926691765</v>
      </c>
      <c r="W438" s="18">
        <v>0.46333888160788822</v>
      </c>
      <c r="X438" s="18">
        <v>0.46706793249096024</v>
      </c>
      <c r="Y438" s="18">
        <v>0.46021046344686795</v>
      </c>
      <c r="Z438" s="18">
        <v>0.45795254111437483</v>
      </c>
      <c r="AA438" s="18">
        <v>0.4480133650321485</v>
      </c>
      <c r="AB438" s="18">
        <v>0.45031970074022365</v>
      </c>
      <c r="AC438" s="18">
        <v>0.45218842846324192</v>
      </c>
      <c r="AD438" s="18">
        <v>0.45165015203474046</v>
      </c>
      <c r="AE438" s="18">
        <v>0.45990724186625537</v>
      </c>
      <c r="AF438" s="18">
        <v>0.46599171794523953</v>
      </c>
      <c r="AG438" s="18">
        <v>0.46520618752867998</v>
      </c>
      <c r="AH438" s="17"/>
      <c r="AI438" s="13">
        <f t="shared" si="75"/>
        <v>0</v>
      </c>
      <c r="AJ438" s="13">
        <f t="shared" si="76"/>
        <v>0</v>
      </c>
      <c r="AK438" s="13">
        <f t="shared" si="77"/>
        <v>0</v>
      </c>
      <c r="AL438" s="13">
        <f t="shared" si="78"/>
        <v>460210.46344686794</v>
      </c>
      <c r="AM438" s="13">
        <f t="shared" si="79"/>
        <v>457952.54111437482</v>
      </c>
      <c r="AN438" s="13">
        <f t="shared" si="80"/>
        <v>0</v>
      </c>
      <c r="AO438" s="13">
        <f t="shared" si="81"/>
        <v>0</v>
      </c>
      <c r="AP438" s="13">
        <f t="shared" si="82"/>
        <v>452188.4284632419</v>
      </c>
      <c r="AQ438" s="13">
        <f t="shared" si="83"/>
        <v>903300.30406948098</v>
      </c>
      <c r="AR438" s="13">
        <f t="shared" si="84"/>
        <v>459907.24186625535</v>
      </c>
      <c r="AS438" s="13">
        <f t="shared" si="85"/>
        <v>465991.71794523951</v>
      </c>
      <c r="AT438" s="13">
        <f t="shared" si="86"/>
        <v>930412.37505735992</v>
      </c>
    </row>
    <row r="439" spans="1:46" x14ac:dyDescent="0.3">
      <c r="A439" s="7" t="s">
        <v>281</v>
      </c>
      <c r="B439" s="7" t="s">
        <v>910</v>
      </c>
      <c r="C439" s="7">
        <v>1303</v>
      </c>
      <c r="D439" s="7" t="s">
        <v>936</v>
      </c>
      <c r="E439" s="7">
        <v>901</v>
      </c>
      <c r="F439" s="7">
        <v>150168</v>
      </c>
      <c r="G439" s="7" t="s">
        <v>911</v>
      </c>
      <c r="H439" s="8" t="s">
        <v>934</v>
      </c>
      <c r="I439" s="15">
        <v>0</v>
      </c>
      <c r="J439" s="15">
        <v>0</v>
      </c>
      <c r="K439" s="15">
        <v>1000000</v>
      </c>
      <c r="L439" s="15">
        <v>0</v>
      </c>
      <c r="M439" s="15">
        <v>1000000</v>
      </c>
      <c r="N439" s="15">
        <v>0</v>
      </c>
      <c r="O439" s="15">
        <v>0</v>
      </c>
      <c r="P439" s="15">
        <v>0</v>
      </c>
      <c r="Q439" s="15">
        <v>2000000</v>
      </c>
      <c r="R439" s="15">
        <v>1000000</v>
      </c>
      <c r="S439" s="15">
        <v>1000000</v>
      </c>
      <c r="T439" s="15">
        <v>2000000</v>
      </c>
      <c r="U439" s="17"/>
      <c r="V439" s="18">
        <v>0.45839821926691765</v>
      </c>
      <c r="W439" s="18">
        <v>0.46333888160788822</v>
      </c>
      <c r="X439" s="18">
        <v>0.46706793249096024</v>
      </c>
      <c r="Y439" s="18">
        <v>0.46021046344686795</v>
      </c>
      <c r="Z439" s="18">
        <v>0.45795254111437483</v>
      </c>
      <c r="AA439" s="18">
        <v>0.4480133650321485</v>
      </c>
      <c r="AB439" s="18">
        <v>0.45031970074022365</v>
      </c>
      <c r="AC439" s="18">
        <v>0.45218842846324192</v>
      </c>
      <c r="AD439" s="18">
        <v>0.45165015203474046</v>
      </c>
      <c r="AE439" s="18">
        <v>0.45990724186625537</v>
      </c>
      <c r="AF439" s="18">
        <v>0.46599171794523953</v>
      </c>
      <c r="AG439" s="18">
        <v>0.46520618752867998</v>
      </c>
      <c r="AH439" s="17"/>
      <c r="AI439" s="13">
        <f t="shared" si="75"/>
        <v>0</v>
      </c>
      <c r="AJ439" s="13">
        <f t="shared" si="76"/>
        <v>0</v>
      </c>
      <c r="AK439" s="13">
        <f t="shared" si="77"/>
        <v>467067.93249096023</v>
      </c>
      <c r="AL439" s="13">
        <f t="shared" si="78"/>
        <v>0</v>
      </c>
      <c r="AM439" s="13">
        <f t="shared" si="79"/>
        <v>457952.54111437482</v>
      </c>
      <c r="AN439" s="13">
        <f t="shared" si="80"/>
        <v>0</v>
      </c>
      <c r="AO439" s="13">
        <f t="shared" si="81"/>
        <v>0</v>
      </c>
      <c r="AP439" s="13">
        <f t="shared" si="82"/>
        <v>0</v>
      </c>
      <c r="AQ439" s="13">
        <f t="shared" si="83"/>
        <v>903300.30406948098</v>
      </c>
      <c r="AR439" s="13">
        <f t="shared" si="84"/>
        <v>459907.24186625535</v>
      </c>
      <c r="AS439" s="13">
        <f t="shared" si="85"/>
        <v>465991.71794523951</v>
      </c>
      <c r="AT439" s="13">
        <f t="shared" si="86"/>
        <v>930412.37505735992</v>
      </c>
    </row>
    <row r="440" spans="1:46" x14ac:dyDescent="0.3">
      <c r="A440" s="7" t="s">
        <v>281</v>
      </c>
      <c r="B440" s="7" t="s">
        <v>910</v>
      </c>
      <c r="C440" s="7">
        <v>1303</v>
      </c>
      <c r="D440" s="7" t="s">
        <v>936</v>
      </c>
      <c r="E440" s="7">
        <v>901</v>
      </c>
      <c r="F440" s="7">
        <v>150207</v>
      </c>
      <c r="G440" s="7" t="s">
        <v>911</v>
      </c>
      <c r="H440" s="8" t="s">
        <v>935</v>
      </c>
      <c r="I440" s="15">
        <v>0</v>
      </c>
      <c r="J440" s="15">
        <v>0</v>
      </c>
      <c r="K440" s="15">
        <v>0</v>
      </c>
      <c r="L440" s="15">
        <v>0</v>
      </c>
      <c r="M440" s="15">
        <v>1000000</v>
      </c>
      <c r="N440" s="15">
        <v>1000000</v>
      </c>
      <c r="O440" s="15">
        <v>0</v>
      </c>
      <c r="P440" s="15">
        <v>1000000</v>
      </c>
      <c r="Q440" s="15">
        <v>0</v>
      </c>
      <c r="R440" s="15">
        <v>0</v>
      </c>
      <c r="S440" s="15">
        <v>1000000</v>
      </c>
      <c r="T440" s="15">
        <v>2000000</v>
      </c>
      <c r="U440" s="17"/>
      <c r="V440" s="18">
        <v>0.45839821926691765</v>
      </c>
      <c r="W440" s="18">
        <v>0.46333888160788822</v>
      </c>
      <c r="X440" s="18">
        <v>0.46706793249096024</v>
      </c>
      <c r="Y440" s="18">
        <v>0.46021046344686795</v>
      </c>
      <c r="Z440" s="18">
        <v>0.45795254111437483</v>
      </c>
      <c r="AA440" s="18">
        <v>0.4480133650321485</v>
      </c>
      <c r="AB440" s="18">
        <v>0.45031970074022365</v>
      </c>
      <c r="AC440" s="18">
        <v>0.45218842846324192</v>
      </c>
      <c r="AD440" s="18">
        <v>0.45165015203474046</v>
      </c>
      <c r="AE440" s="18">
        <v>0.45990724186625537</v>
      </c>
      <c r="AF440" s="18">
        <v>0.46599171794523953</v>
      </c>
      <c r="AG440" s="18">
        <v>0.46520618752867998</v>
      </c>
      <c r="AH440" s="17"/>
      <c r="AI440" s="13">
        <f t="shared" si="75"/>
        <v>0</v>
      </c>
      <c r="AJ440" s="13">
        <f t="shared" si="76"/>
        <v>0</v>
      </c>
      <c r="AK440" s="13">
        <f t="shared" si="77"/>
        <v>0</v>
      </c>
      <c r="AL440" s="13">
        <f t="shared" si="78"/>
        <v>0</v>
      </c>
      <c r="AM440" s="13">
        <f t="shared" si="79"/>
        <v>457952.54111437482</v>
      </c>
      <c r="AN440" s="13">
        <f t="shared" si="80"/>
        <v>448013.36503214849</v>
      </c>
      <c r="AO440" s="13">
        <f t="shared" si="81"/>
        <v>0</v>
      </c>
      <c r="AP440" s="13">
        <f t="shared" si="82"/>
        <v>452188.4284632419</v>
      </c>
      <c r="AQ440" s="13">
        <f t="shared" si="83"/>
        <v>0</v>
      </c>
      <c r="AR440" s="13">
        <f t="shared" si="84"/>
        <v>0</v>
      </c>
      <c r="AS440" s="13">
        <f t="shared" si="85"/>
        <v>465991.71794523951</v>
      </c>
      <c r="AT440" s="13">
        <f t="shared" si="86"/>
        <v>930412.37505735992</v>
      </c>
    </row>
    <row r="441" spans="1:46" x14ac:dyDescent="0.3">
      <c r="A441" s="7" t="s">
        <v>281</v>
      </c>
      <c r="B441" s="7" t="s">
        <v>910</v>
      </c>
      <c r="C441" s="7">
        <v>1303</v>
      </c>
      <c r="D441" s="7" t="s">
        <v>924</v>
      </c>
      <c r="E441" s="7">
        <v>902</v>
      </c>
      <c r="F441" s="7">
        <v>131510</v>
      </c>
      <c r="G441" s="7" t="s">
        <v>911</v>
      </c>
      <c r="H441" s="8" t="s">
        <v>829</v>
      </c>
      <c r="I441" s="15">
        <v>1000000</v>
      </c>
      <c r="J441" s="15">
        <v>3000000</v>
      </c>
      <c r="K441" s="15">
        <v>3000000</v>
      </c>
      <c r="L441" s="15">
        <v>3000000</v>
      </c>
      <c r="M441" s="15">
        <v>3000000</v>
      </c>
      <c r="N441" s="15">
        <v>3000000</v>
      </c>
      <c r="O441" s="15">
        <v>3000000</v>
      </c>
      <c r="P441" s="15">
        <v>3000000</v>
      </c>
      <c r="Q441" s="15">
        <v>3000000</v>
      </c>
      <c r="R441" s="15">
        <v>2000000</v>
      </c>
      <c r="S441" s="15">
        <v>3000000</v>
      </c>
      <c r="T441" s="15">
        <v>3000000</v>
      </c>
      <c r="U441" s="17"/>
      <c r="V441" s="18">
        <v>0.45839821926691765</v>
      </c>
      <c r="W441" s="18">
        <v>0.46333888160788822</v>
      </c>
      <c r="X441" s="18">
        <v>0.46706793249096024</v>
      </c>
      <c r="Y441" s="18">
        <v>0.46021046344686795</v>
      </c>
      <c r="Z441" s="18">
        <v>0.45795254111437483</v>
      </c>
      <c r="AA441" s="18">
        <v>0.4480133650321485</v>
      </c>
      <c r="AB441" s="18">
        <v>0.45031970074022365</v>
      </c>
      <c r="AC441" s="18">
        <v>0.45218842846324192</v>
      </c>
      <c r="AD441" s="18">
        <v>0.45165015203474046</v>
      </c>
      <c r="AE441" s="18">
        <v>0.45990724186625537</v>
      </c>
      <c r="AF441" s="18">
        <v>0.46599171794523953</v>
      </c>
      <c r="AG441" s="18">
        <v>0.46520618752867998</v>
      </c>
      <c r="AH441" s="17"/>
      <c r="AI441" s="13">
        <f t="shared" si="75"/>
        <v>458398.21926691767</v>
      </c>
      <c r="AJ441" s="13">
        <f t="shared" si="76"/>
        <v>1390016.6448236646</v>
      </c>
      <c r="AK441" s="13">
        <f t="shared" si="77"/>
        <v>1401203.7974728807</v>
      </c>
      <c r="AL441" s="13">
        <f t="shared" si="78"/>
        <v>1380631.3903406039</v>
      </c>
      <c r="AM441" s="13">
        <f t="shared" si="79"/>
        <v>1373857.6233431245</v>
      </c>
      <c r="AN441" s="13">
        <f t="shared" si="80"/>
        <v>1344040.0950964454</v>
      </c>
      <c r="AO441" s="13">
        <f t="shared" si="81"/>
        <v>1350959.102220671</v>
      </c>
      <c r="AP441" s="13">
        <f t="shared" si="82"/>
        <v>1356565.2853897258</v>
      </c>
      <c r="AQ441" s="13">
        <f t="shared" si="83"/>
        <v>1354950.4561042213</v>
      </c>
      <c r="AR441" s="13">
        <f t="shared" si="84"/>
        <v>919814.48373251071</v>
      </c>
      <c r="AS441" s="13">
        <f t="shared" si="85"/>
        <v>1397975.1538357185</v>
      </c>
      <c r="AT441" s="13">
        <f t="shared" si="86"/>
        <v>1395618.56258604</v>
      </c>
    </row>
    <row r="442" spans="1:46" x14ac:dyDescent="0.3">
      <c r="A442" s="7" t="s">
        <v>281</v>
      </c>
      <c r="B442" s="7" t="s">
        <v>910</v>
      </c>
      <c r="C442" s="7">
        <v>1303</v>
      </c>
      <c r="D442" s="7" t="s">
        <v>936</v>
      </c>
      <c r="E442" s="7">
        <v>902</v>
      </c>
      <c r="F442" s="7">
        <v>131841</v>
      </c>
      <c r="G442" s="7" t="s">
        <v>911</v>
      </c>
      <c r="H442" s="8" t="s">
        <v>830</v>
      </c>
      <c r="I442" s="15">
        <v>0</v>
      </c>
      <c r="J442" s="15">
        <v>1000000</v>
      </c>
      <c r="K442" s="15">
        <v>0</v>
      </c>
      <c r="L442" s="15">
        <v>1000000</v>
      </c>
      <c r="M442" s="15">
        <v>1000000</v>
      </c>
      <c r="N442" s="15">
        <v>0</v>
      </c>
      <c r="O442" s="15">
        <v>1000000</v>
      </c>
      <c r="P442" s="15">
        <v>0</v>
      </c>
      <c r="Q442" s="15">
        <v>0</v>
      </c>
      <c r="R442" s="15">
        <v>0</v>
      </c>
      <c r="S442" s="15">
        <v>1000000</v>
      </c>
      <c r="T442" s="15">
        <v>3000000</v>
      </c>
      <c r="U442" s="17"/>
      <c r="V442" s="18">
        <v>0.45839821926691765</v>
      </c>
      <c r="W442" s="18">
        <v>0.46333888160788822</v>
      </c>
      <c r="X442" s="18">
        <v>0.46706793249096024</v>
      </c>
      <c r="Y442" s="18">
        <v>0.46021046344686795</v>
      </c>
      <c r="Z442" s="18">
        <v>0.45795254111437483</v>
      </c>
      <c r="AA442" s="18">
        <v>0.4480133650321485</v>
      </c>
      <c r="AB442" s="18">
        <v>0.45031970074022365</v>
      </c>
      <c r="AC442" s="18">
        <v>0.45218842846324192</v>
      </c>
      <c r="AD442" s="18">
        <v>0.45165015203474046</v>
      </c>
      <c r="AE442" s="18">
        <v>0.45990724186625537</v>
      </c>
      <c r="AF442" s="18">
        <v>0.46599171794523953</v>
      </c>
      <c r="AG442" s="18">
        <v>0.46520618752867998</v>
      </c>
      <c r="AH442" s="17"/>
      <c r="AI442" s="13">
        <f t="shared" si="75"/>
        <v>0</v>
      </c>
      <c r="AJ442" s="13">
        <f t="shared" si="76"/>
        <v>463338.88160788821</v>
      </c>
      <c r="AK442" s="13">
        <f t="shared" si="77"/>
        <v>0</v>
      </c>
      <c r="AL442" s="13">
        <f t="shared" si="78"/>
        <v>460210.46344686794</v>
      </c>
      <c r="AM442" s="13">
        <f t="shared" si="79"/>
        <v>457952.54111437482</v>
      </c>
      <c r="AN442" s="13">
        <f t="shared" si="80"/>
        <v>0</v>
      </c>
      <c r="AO442" s="13">
        <f t="shared" si="81"/>
        <v>450319.70074022363</v>
      </c>
      <c r="AP442" s="13">
        <f t="shared" si="82"/>
        <v>0</v>
      </c>
      <c r="AQ442" s="13">
        <f t="shared" si="83"/>
        <v>0</v>
      </c>
      <c r="AR442" s="13">
        <f t="shared" si="84"/>
        <v>0</v>
      </c>
      <c r="AS442" s="13">
        <f t="shared" si="85"/>
        <v>465991.71794523951</v>
      </c>
      <c r="AT442" s="13">
        <f t="shared" si="86"/>
        <v>1395618.56258604</v>
      </c>
    </row>
    <row r="443" spans="1:46" x14ac:dyDescent="0.3">
      <c r="A443" s="7" t="s">
        <v>281</v>
      </c>
      <c r="B443" s="7" t="s">
        <v>910</v>
      </c>
      <c r="C443" s="7">
        <v>1303</v>
      </c>
      <c r="D443" s="7" t="s">
        <v>8</v>
      </c>
      <c r="E443" s="7">
        <v>902</v>
      </c>
      <c r="F443" s="7">
        <v>131501</v>
      </c>
      <c r="G443" s="7" t="s">
        <v>911</v>
      </c>
      <c r="H443" s="8" t="s">
        <v>831</v>
      </c>
      <c r="I443" s="15">
        <v>1000000</v>
      </c>
      <c r="J443" s="15">
        <v>1000000</v>
      </c>
      <c r="K443" s="15">
        <v>1000000</v>
      </c>
      <c r="L443" s="15">
        <v>1000000</v>
      </c>
      <c r="M443" s="15">
        <v>1000000</v>
      </c>
      <c r="N443" s="15">
        <v>1000000</v>
      </c>
      <c r="O443" s="15">
        <v>1000000</v>
      </c>
      <c r="P443" s="15">
        <v>1000000</v>
      </c>
      <c r="Q443" s="15">
        <v>1000000</v>
      </c>
      <c r="R443" s="15">
        <v>1000000</v>
      </c>
      <c r="S443" s="15">
        <v>1000000</v>
      </c>
      <c r="T443" s="15">
        <v>1000000</v>
      </c>
      <c r="U443" s="17"/>
      <c r="V443" s="18">
        <v>0.45839821926691765</v>
      </c>
      <c r="W443" s="18">
        <v>0.46333888160788822</v>
      </c>
      <c r="X443" s="18">
        <v>0.46706793249096024</v>
      </c>
      <c r="Y443" s="18">
        <v>0.46021046344686795</v>
      </c>
      <c r="Z443" s="18">
        <v>0.45795254111437483</v>
      </c>
      <c r="AA443" s="18">
        <v>0.4480133650321485</v>
      </c>
      <c r="AB443" s="18">
        <v>0.45031970074022365</v>
      </c>
      <c r="AC443" s="18">
        <v>0.45218842846324192</v>
      </c>
      <c r="AD443" s="18">
        <v>0.45165015203474046</v>
      </c>
      <c r="AE443" s="18">
        <v>0.45990724186625537</v>
      </c>
      <c r="AF443" s="18">
        <v>0.46599171794523953</v>
      </c>
      <c r="AG443" s="18">
        <v>0.46520618752867998</v>
      </c>
      <c r="AH443" s="17"/>
      <c r="AI443" s="13">
        <f t="shared" si="75"/>
        <v>458398.21926691767</v>
      </c>
      <c r="AJ443" s="13">
        <f t="shared" si="76"/>
        <v>463338.88160788821</v>
      </c>
      <c r="AK443" s="13">
        <f t="shared" si="77"/>
        <v>467067.93249096023</v>
      </c>
      <c r="AL443" s="13">
        <f t="shared" si="78"/>
        <v>460210.46344686794</v>
      </c>
      <c r="AM443" s="13">
        <f t="shared" si="79"/>
        <v>457952.54111437482</v>
      </c>
      <c r="AN443" s="13">
        <f t="shared" si="80"/>
        <v>448013.36503214849</v>
      </c>
      <c r="AO443" s="13">
        <f t="shared" si="81"/>
        <v>450319.70074022363</v>
      </c>
      <c r="AP443" s="13">
        <f t="shared" si="82"/>
        <v>452188.4284632419</v>
      </c>
      <c r="AQ443" s="13">
        <f t="shared" si="83"/>
        <v>451650.15203474049</v>
      </c>
      <c r="AR443" s="13">
        <f t="shared" si="84"/>
        <v>459907.24186625535</v>
      </c>
      <c r="AS443" s="13">
        <f t="shared" si="85"/>
        <v>465991.71794523951</v>
      </c>
      <c r="AT443" s="13">
        <f t="shared" si="86"/>
        <v>465206.18752867996</v>
      </c>
    </row>
    <row r="444" spans="1:46" x14ac:dyDescent="0.3">
      <c r="A444" s="7" t="s">
        <v>281</v>
      </c>
      <c r="B444" s="7" t="s">
        <v>910</v>
      </c>
      <c r="C444" s="7">
        <v>1303</v>
      </c>
      <c r="D444" s="7" t="s">
        <v>8</v>
      </c>
      <c r="E444" s="7">
        <v>905</v>
      </c>
      <c r="F444" s="7">
        <v>370557</v>
      </c>
      <c r="G444" s="7" t="s">
        <v>911</v>
      </c>
      <c r="H444" s="8" t="s">
        <v>832</v>
      </c>
      <c r="I444" s="15">
        <v>0</v>
      </c>
      <c r="J444" s="15">
        <v>1000000</v>
      </c>
      <c r="K444" s="15">
        <v>1000000</v>
      </c>
      <c r="L444" s="15">
        <v>1000000</v>
      </c>
      <c r="M444" s="15">
        <v>1000000</v>
      </c>
      <c r="N444" s="15">
        <v>1000000</v>
      </c>
      <c r="O444" s="15">
        <v>1000000</v>
      </c>
      <c r="P444" s="15">
        <v>1000000</v>
      </c>
      <c r="Q444" s="15">
        <v>0</v>
      </c>
      <c r="R444" s="15">
        <v>1000000</v>
      </c>
      <c r="S444" s="15">
        <v>1000000</v>
      </c>
      <c r="T444" s="15">
        <v>0</v>
      </c>
      <c r="U444" s="17"/>
      <c r="V444" s="18">
        <v>0.45839821926691765</v>
      </c>
      <c r="W444" s="18">
        <v>0.46333888160788822</v>
      </c>
      <c r="X444" s="18">
        <v>0.46706793249096024</v>
      </c>
      <c r="Y444" s="18">
        <v>0.46021046344686795</v>
      </c>
      <c r="Z444" s="18">
        <v>0.45795254111437483</v>
      </c>
      <c r="AA444" s="18">
        <v>0.4480133650321485</v>
      </c>
      <c r="AB444" s="18">
        <v>0.45031970074022365</v>
      </c>
      <c r="AC444" s="18">
        <v>0.45218842846324192</v>
      </c>
      <c r="AD444" s="18">
        <v>0.45165015203474046</v>
      </c>
      <c r="AE444" s="18">
        <v>0.45990724186625537</v>
      </c>
      <c r="AF444" s="18">
        <v>0.46599171794523953</v>
      </c>
      <c r="AG444" s="18">
        <v>0.46520618752867998</v>
      </c>
      <c r="AH444" s="17"/>
      <c r="AI444" s="13">
        <f t="shared" si="75"/>
        <v>0</v>
      </c>
      <c r="AJ444" s="13">
        <f t="shared" si="76"/>
        <v>463338.88160788821</v>
      </c>
      <c r="AK444" s="13">
        <f t="shared" si="77"/>
        <v>467067.93249096023</v>
      </c>
      <c r="AL444" s="13">
        <f t="shared" si="78"/>
        <v>460210.46344686794</v>
      </c>
      <c r="AM444" s="13">
        <f t="shared" si="79"/>
        <v>457952.54111437482</v>
      </c>
      <c r="AN444" s="13">
        <f t="shared" si="80"/>
        <v>448013.36503214849</v>
      </c>
      <c r="AO444" s="13">
        <f t="shared" si="81"/>
        <v>450319.70074022363</v>
      </c>
      <c r="AP444" s="13">
        <f t="shared" si="82"/>
        <v>452188.4284632419</v>
      </c>
      <c r="AQ444" s="13">
        <f t="shared" si="83"/>
        <v>0</v>
      </c>
      <c r="AR444" s="13">
        <f t="shared" si="84"/>
        <v>459907.24186625535</v>
      </c>
      <c r="AS444" s="13">
        <f t="shared" si="85"/>
        <v>465991.71794523951</v>
      </c>
      <c r="AT444" s="13">
        <f t="shared" si="86"/>
        <v>0</v>
      </c>
    </row>
    <row r="445" spans="1:46" x14ac:dyDescent="0.3">
      <c r="A445" s="7" t="s">
        <v>281</v>
      </c>
      <c r="B445" s="7" t="s">
        <v>910</v>
      </c>
      <c r="C445" s="7">
        <v>1303</v>
      </c>
      <c r="D445" s="7" t="s">
        <v>936</v>
      </c>
      <c r="E445" s="7">
        <v>901</v>
      </c>
      <c r="F445" s="7">
        <v>150136</v>
      </c>
      <c r="G445" s="7" t="s">
        <v>911</v>
      </c>
      <c r="H445" s="8" t="s">
        <v>833</v>
      </c>
      <c r="I445" s="15">
        <v>0</v>
      </c>
      <c r="J445" s="15">
        <v>0</v>
      </c>
      <c r="K445" s="15">
        <v>1000000</v>
      </c>
      <c r="L445" s="15">
        <v>0</v>
      </c>
      <c r="M445" s="15">
        <v>1000000</v>
      </c>
      <c r="N445" s="15">
        <v>0</v>
      </c>
      <c r="O445" s="15">
        <v>0</v>
      </c>
      <c r="P445" s="15">
        <v>0</v>
      </c>
      <c r="Q445" s="15">
        <v>1000000</v>
      </c>
      <c r="R445" s="15">
        <v>0</v>
      </c>
      <c r="S445" s="15">
        <v>1000000</v>
      </c>
      <c r="T445" s="15">
        <v>2000000</v>
      </c>
      <c r="U445" s="17"/>
      <c r="V445" s="18">
        <v>0.45839821926691765</v>
      </c>
      <c r="W445" s="18">
        <v>0.46333888160788822</v>
      </c>
      <c r="X445" s="18">
        <v>0.46706793249096024</v>
      </c>
      <c r="Y445" s="18">
        <v>0.46021046344686795</v>
      </c>
      <c r="Z445" s="18">
        <v>0.45795254111437483</v>
      </c>
      <c r="AA445" s="18">
        <v>0.4480133650321485</v>
      </c>
      <c r="AB445" s="18">
        <v>0.45031970074022365</v>
      </c>
      <c r="AC445" s="18">
        <v>0.45218842846324192</v>
      </c>
      <c r="AD445" s="18">
        <v>0.45165015203474046</v>
      </c>
      <c r="AE445" s="18">
        <v>0.45990724186625537</v>
      </c>
      <c r="AF445" s="18">
        <v>0.46599171794523953</v>
      </c>
      <c r="AG445" s="18">
        <v>0.46520618752867998</v>
      </c>
      <c r="AH445" s="17"/>
      <c r="AI445" s="13">
        <f t="shared" si="75"/>
        <v>0</v>
      </c>
      <c r="AJ445" s="13">
        <f t="shared" si="76"/>
        <v>0</v>
      </c>
      <c r="AK445" s="13">
        <f t="shared" si="77"/>
        <v>467067.93249096023</v>
      </c>
      <c r="AL445" s="13">
        <f t="shared" si="78"/>
        <v>0</v>
      </c>
      <c r="AM445" s="13">
        <f t="shared" si="79"/>
        <v>457952.54111437482</v>
      </c>
      <c r="AN445" s="13">
        <f t="shared" si="80"/>
        <v>0</v>
      </c>
      <c r="AO445" s="13">
        <f t="shared" si="81"/>
        <v>0</v>
      </c>
      <c r="AP445" s="13">
        <f t="shared" si="82"/>
        <v>0</v>
      </c>
      <c r="AQ445" s="13">
        <f t="shared" si="83"/>
        <v>451650.15203474049</v>
      </c>
      <c r="AR445" s="13">
        <f t="shared" si="84"/>
        <v>0</v>
      </c>
      <c r="AS445" s="13">
        <f t="shared" si="85"/>
        <v>465991.71794523951</v>
      </c>
      <c r="AT445" s="13">
        <f t="shared" si="86"/>
        <v>930412.37505735992</v>
      </c>
    </row>
    <row r="446" spans="1:46" x14ac:dyDescent="0.3">
      <c r="A446" s="7" t="s">
        <v>281</v>
      </c>
      <c r="B446" s="7" t="s">
        <v>910</v>
      </c>
      <c r="C446" s="7">
        <v>1303</v>
      </c>
      <c r="D446" s="7" t="s">
        <v>936</v>
      </c>
      <c r="E446" s="7">
        <v>901</v>
      </c>
      <c r="F446" s="7">
        <v>150122</v>
      </c>
      <c r="G446" s="7" t="s">
        <v>911</v>
      </c>
      <c r="H446" s="8" t="s">
        <v>834</v>
      </c>
      <c r="I446" s="15">
        <v>1000000</v>
      </c>
      <c r="J446" s="15">
        <v>1000000</v>
      </c>
      <c r="K446" s="15">
        <v>1000000</v>
      </c>
      <c r="L446" s="15">
        <v>1000000</v>
      </c>
      <c r="M446" s="15">
        <v>1000000</v>
      </c>
      <c r="N446" s="15">
        <v>1000000</v>
      </c>
      <c r="O446" s="15">
        <v>1000000</v>
      </c>
      <c r="P446" s="15">
        <v>1000000</v>
      </c>
      <c r="Q446" s="15">
        <v>1000000</v>
      </c>
      <c r="R446" s="15">
        <v>1000000</v>
      </c>
      <c r="S446" s="15">
        <v>1000000</v>
      </c>
      <c r="T446" s="15">
        <v>2000000</v>
      </c>
      <c r="U446" s="17"/>
      <c r="V446" s="18">
        <v>0.45839821926691765</v>
      </c>
      <c r="W446" s="18">
        <v>0.46333888160788822</v>
      </c>
      <c r="X446" s="18">
        <v>0.46706793249096024</v>
      </c>
      <c r="Y446" s="18">
        <v>0.46021046344686795</v>
      </c>
      <c r="Z446" s="18">
        <v>0.45795254111437483</v>
      </c>
      <c r="AA446" s="18">
        <v>0.4480133650321485</v>
      </c>
      <c r="AB446" s="18">
        <v>0.45031970074022365</v>
      </c>
      <c r="AC446" s="18">
        <v>0.45218842846324192</v>
      </c>
      <c r="AD446" s="18">
        <v>0.45165015203474046</v>
      </c>
      <c r="AE446" s="18">
        <v>0.45990724186625537</v>
      </c>
      <c r="AF446" s="18">
        <v>0.46599171794523953</v>
      </c>
      <c r="AG446" s="18">
        <v>0.46520618752867998</v>
      </c>
      <c r="AH446" s="17"/>
      <c r="AI446" s="13">
        <f t="shared" si="75"/>
        <v>458398.21926691767</v>
      </c>
      <c r="AJ446" s="13">
        <f t="shared" si="76"/>
        <v>463338.88160788821</v>
      </c>
      <c r="AK446" s="13">
        <f t="shared" si="77"/>
        <v>467067.93249096023</v>
      </c>
      <c r="AL446" s="13">
        <f t="shared" si="78"/>
        <v>460210.46344686794</v>
      </c>
      <c r="AM446" s="13">
        <f t="shared" si="79"/>
        <v>457952.54111437482</v>
      </c>
      <c r="AN446" s="13">
        <f t="shared" si="80"/>
        <v>448013.36503214849</v>
      </c>
      <c r="AO446" s="13">
        <f t="shared" si="81"/>
        <v>450319.70074022363</v>
      </c>
      <c r="AP446" s="13">
        <f t="shared" si="82"/>
        <v>452188.4284632419</v>
      </c>
      <c r="AQ446" s="13">
        <f t="shared" si="83"/>
        <v>451650.15203474049</v>
      </c>
      <c r="AR446" s="13">
        <f t="shared" si="84"/>
        <v>459907.24186625535</v>
      </c>
      <c r="AS446" s="13">
        <f t="shared" si="85"/>
        <v>465991.71794523951</v>
      </c>
      <c r="AT446" s="13">
        <f t="shared" si="86"/>
        <v>930412.37505735992</v>
      </c>
    </row>
    <row r="447" spans="1:46" x14ac:dyDescent="0.3">
      <c r="A447" s="7" t="s">
        <v>281</v>
      </c>
      <c r="B447" s="7" t="s">
        <v>910</v>
      </c>
      <c r="C447" s="7">
        <v>1303</v>
      </c>
      <c r="D447" s="7" t="s">
        <v>928</v>
      </c>
      <c r="E447" s="7">
        <v>901</v>
      </c>
      <c r="F447" s="7">
        <v>150197</v>
      </c>
      <c r="G447" s="7" t="s">
        <v>911</v>
      </c>
      <c r="H447" s="8" t="s">
        <v>835</v>
      </c>
      <c r="I447" s="15">
        <v>10000000</v>
      </c>
      <c r="J447" s="15">
        <v>10000000</v>
      </c>
      <c r="K447" s="15">
        <v>10000000</v>
      </c>
      <c r="L447" s="15">
        <v>20000000</v>
      </c>
      <c r="M447" s="15">
        <v>20000000</v>
      </c>
      <c r="N447" s="15">
        <v>20000000</v>
      </c>
      <c r="O447" s="15">
        <v>10000000</v>
      </c>
      <c r="P447" s="15">
        <v>10000000</v>
      </c>
      <c r="Q447" s="15">
        <v>10000000</v>
      </c>
      <c r="R447" s="15">
        <v>10000000</v>
      </c>
      <c r="S447" s="15">
        <v>10000000</v>
      </c>
      <c r="T447" s="15">
        <v>10000000</v>
      </c>
      <c r="U447" s="17"/>
      <c r="V447" s="18">
        <v>0.45839821926691765</v>
      </c>
      <c r="W447" s="18">
        <v>0.46333888160788822</v>
      </c>
      <c r="X447" s="18">
        <v>0.46706793249096024</v>
      </c>
      <c r="Y447" s="18">
        <v>0.46021046344686795</v>
      </c>
      <c r="Z447" s="18">
        <v>0.45795254111437483</v>
      </c>
      <c r="AA447" s="18">
        <v>0.4480133650321485</v>
      </c>
      <c r="AB447" s="18">
        <v>0.45031970074022365</v>
      </c>
      <c r="AC447" s="18">
        <v>0.45218842846324192</v>
      </c>
      <c r="AD447" s="18">
        <v>0.45165015203474046</v>
      </c>
      <c r="AE447" s="18">
        <v>0.45990724186625537</v>
      </c>
      <c r="AF447" s="18">
        <v>0.46599171794523953</v>
      </c>
      <c r="AG447" s="18">
        <v>0.46520618752867998</v>
      </c>
      <c r="AH447" s="17"/>
      <c r="AI447" s="13">
        <f t="shared" si="75"/>
        <v>4583982.1926691765</v>
      </c>
      <c r="AJ447" s="13">
        <f t="shared" si="76"/>
        <v>4633388.8160788827</v>
      </c>
      <c r="AK447" s="13">
        <f t="shared" si="77"/>
        <v>4670679.3249096023</v>
      </c>
      <c r="AL447" s="13">
        <f t="shared" si="78"/>
        <v>9204209.2689373586</v>
      </c>
      <c r="AM447" s="13">
        <f t="shared" si="79"/>
        <v>9159050.8222874962</v>
      </c>
      <c r="AN447" s="13">
        <f t="shared" si="80"/>
        <v>8960267.3006429709</v>
      </c>
      <c r="AO447" s="13">
        <f t="shared" si="81"/>
        <v>4503197.0074022366</v>
      </c>
      <c r="AP447" s="13">
        <f t="shared" si="82"/>
        <v>4521884.2846324192</v>
      </c>
      <c r="AQ447" s="13">
        <f t="shared" si="83"/>
        <v>4516501.5203474043</v>
      </c>
      <c r="AR447" s="13">
        <f t="shared" si="84"/>
        <v>4599072.4186625537</v>
      </c>
      <c r="AS447" s="13">
        <f t="shared" si="85"/>
        <v>4659917.1794523951</v>
      </c>
      <c r="AT447" s="13">
        <f t="shared" si="86"/>
        <v>4652061.8752867999</v>
      </c>
    </row>
    <row r="448" spans="1:46" x14ac:dyDescent="0.3">
      <c r="A448" s="7" t="s">
        <v>281</v>
      </c>
      <c r="B448" s="7" t="s">
        <v>910</v>
      </c>
      <c r="C448" s="7">
        <v>1303</v>
      </c>
      <c r="D448" s="7" t="s">
        <v>8</v>
      </c>
      <c r="E448" s="7">
        <v>901</v>
      </c>
      <c r="F448" s="7">
        <v>150169</v>
      </c>
      <c r="G448" s="7" t="s">
        <v>911</v>
      </c>
      <c r="H448" s="8" t="s">
        <v>836</v>
      </c>
      <c r="I448" s="15">
        <v>10000000</v>
      </c>
      <c r="J448" s="15">
        <v>10000000</v>
      </c>
      <c r="K448" s="15">
        <v>10000000</v>
      </c>
      <c r="L448" s="15">
        <v>10000000</v>
      </c>
      <c r="M448" s="15">
        <v>15000000</v>
      </c>
      <c r="N448" s="15">
        <v>15000000</v>
      </c>
      <c r="O448" s="15">
        <v>10000000</v>
      </c>
      <c r="P448" s="15">
        <v>10000000</v>
      </c>
      <c r="Q448" s="15">
        <v>10000000</v>
      </c>
      <c r="R448" s="15">
        <v>15000000</v>
      </c>
      <c r="S448" s="15">
        <v>12000000</v>
      </c>
      <c r="T448" s="15">
        <v>12000000</v>
      </c>
      <c r="U448" s="17"/>
      <c r="V448" s="18">
        <v>0.45839821926691765</v>
      </c>
      <c r="W448" s="18">
        <v>0.46333888160788822</v>
      </c>
      <c r="X448" s="18">
        <v>0.46706793249096024</v>
      </c>
      <c r="Y448" s="18">
        <v>0.46021046344686795</v>
      </c>
      <c r="Z448" s="18">
        <v>0.45795254111437483</v>
      </c>
      <c r="AA448" s="18">
        <v>0.4480133650321485</v>
      </c>
      <c r="AB448" s="18">
        <v>0.45031970074022365</v>
      </c>
      <c r="AC448" s="18">
        <v>0.45218842846324192</v>
      </c>
      <c r="AD448" s="18">
        <v>0.45165015203474046</v>
      </c>
      <c r="AE448" s="18">
        <v>0.45990724186625537</v>
      </c>
      <c r="AF448" s="18">
        <v>0.46599171794523953</v>
      </c>
      <c r="AG448" s="18">
        <v>0.46520618752867998</v>
      </c>
      <c r="AH448" s="17"/>
      <c r="AI448" s="13">
        <f t="shared" si="75"/>
        <v>4583982.1926691765</v>
      </c>
      <c r="AJ448" s="13">
        <f t="shared" si="76"/>
        <v>4633388.8160788827</v>
      </c>
      <c r="AK448" s="13">
        <f t="shared" si="77"/>
        <v>4670679.3249096023</v>
      </c>
      <c r="AL448" s="13">
        <f t="shared" si="78"/>
        <v>4602104.6344686793</v>
      </c>
      <c r="AM448" s="13">
        <f t="shared" si="79"/>
        <v>6869288.1167156221</v>
      </c>
      <c r="AN448" s="13">
        <f t="shared" si="80"/>
        <v>6720200.4754822273</v>
      </c>
      <c r="AO448" s="13">
        <f t="shared" si="81"/>
        <v>4503197.0074022366</v>
      </c>
      <c r="AP448" s="13">
        <f t="shared" si="82"/>
        <v>4521884.2846324192</v>
      </c>
      <c r="AQ448" s="13">
        <f t="shared" si="83"/>
        <v>4516501.5203474043</v>
      </c>
      <c r="AR448" s="13">
        <f t="shared" si="84"/>
        <v>6898608.6279938305</v>
      </c>
      <c r="AS448" s="13">
        <f t="shared" si="85"/>
        <v>5591900.6153428741</v>
      </c>
      <c r="AT448" s="13">
        <f t="shared" si="86"/>
        <v>5582474.25034416</v>
      </c>
    </row>
    <row r="449" spans="1:46" x14ac:dyDescent="0.3">
      <c r="A449" s="7" t="s">
        <v>281</v>
      </c>
      <c r="B449" s="7" t="s">
        <v>910</v>
      </c>
      <c r="C449" s="7">
        <v>1303</v>
      </c>
      <c r="D449" s="7" t="s">
        <v>8</v>
      </c>
      <c r="E449" s="7">
        <v>901</v>
      </c>
      <c r="F449" s="7">
        <v>150146</v>
      </c>
      <c r="G449" s="7" t="s">
        <v>911</v>
      </c>
      <c r="H449" s="8" t="s">
        <v>837</v>
      </c>
      <c r="I449" s="15">
        <v>0</v>
      </c>
      <c r="J449" s="15">
        <v>0</v>
      </c>
      <c r="K449" s="15">
        <v>5000000</v>
      </c>
      <c r="L449" s="15">
        <v>5000000</v>
      </c>
      <c r="M449" s="15">
        <v>10000000</v>
      </c>
      <c r="N449" s="15">
        <v>10000000</v>
      </c>
      <c r="O449" s="15">
        <v>10000000</v>
      </c>
      <c r="P449" s="15">
        <v>5000000</v>
      </c>
      <c r="Q449" s="15">
        <v>5000000</v>
      </c>
      <c r="R449" s="15">
        <v>5000000</v>
      </c>
      <c r="S449" s="15">
        <v>5000000</v>
      </c>
      <c r="T449" s="15">
        <v>5000000</v>
      </c>
      <c r="U449" s="17"/>
      <c r="V449" s="18">
        <v>0.45839821926691765</v>
      </c>
      <c r="W449" s="18">
        <v>0.46333888160788822</v>
      </c>
      <c r="X449" s="18">
        <v>0.46706793249096024</v>
      </c>
      <c r="Y449" s="18">
        <v>0.46021046344686795</v>
      </c>
      <c r="Z449" s="18">
        <v>0.45795254111437483</v>
      </c>
      <c r="AA449" s="18">
        <v>0.4480133650321485</v>
      </c>
      <c r="AB449" s="18">
        <v>0.45031970074022365</v>
      </c>
      <c r="AC449" s="18">
        <v>0.45218842846324192</v>
      </c>
      <c r="AD449" s="18">
        <v>0.45165015203474046</v>
      </c>
      <c r="AE449" s="18">
        <v>0.45990724186625537</v>
      </c>
      <c r="AF449" s="18">
        <v>0.46599171794523953</v>
      </c>
      <c r="AG449" s="18">
        <v>0.46520618752867998</v>
      </c>
      <c r="AH449" s="17"/>
      <c r="AI449" s="13">
        <f t="shared" si="75"/>
        <v>0</v>
      </c>
      <c r="AJ449" s="13">
        <f t="shared" si="76"/>
        <v>0</v>
      </c>
      <c r="AK449" s="13">
        <f t="shared" si="77"/>
        <v>2335339.6624548011</v>
      </c>
      <c r="AL449" s="13">
        <f t="shared" si="78"/>
        <v>2301052.3172343397</v>
      </c>
      <c r="AM449" s="13">
        <f t="shared" si="79"/>
        <v>4579525.4111437481</v>
      </c>
      <c r="AN449" s="13">
        <f t="shared" si="80"/>
        <v>4480133.6503214855</v>
      </c>
      <c r="AO449" s="13">
        <f t="shared" si="81"/>
        <v>4503197.0074022366</v>
      </c>
      <c r="AP449" s="13">
        <f t="shared" si="82"/>
        <v>2260942.1423162096</v>
      </c>
      <c r="AQ449" s="13">
        <f t="shared" si="83"/>
        <v>2258250.7601737021</v>
      </c>
      <c r="AR449" s="13">
        <f t="shared" si="84"/>
        <v>2299536.2093312768</v>
      </c>
      <c r="AS449" s="13">
        <f t="shared" si="85"/>
        <v>2329958.5897261975</v>
      </c>
      <c r="AT449" s="13">
        <f t="shared" si="86"/>
        <v>2326030.9376433999</v>
      </c>
    </row>
    <row r="450" spans="1:46" x14ac:dyDescent="0.3">
      <c r="A450" s="7" t="s">
        <v>281</v>
      </c>
      <c r="B450" s="7" t="s">
        <v>910</v>
      </c>
      <c r="C450" s="7">
        <v>1303</v>
      </c>
      <c r="D450" s="7" t="s">
        <v>929</v>
      </c>
      <c r="E450" s="7">
        <v>901</v>
      </c>
      <c r="F450" s="7">
        <v>150104</v>
      </c>
      <c r="G450" s="7" t="s">
        <v>911</v>
      </c>
      <c r="H450" s="8" t="s">
        <v>838</v>
      </c>
      <c r="I450" s="15">
        <v>1000000</v>
      </c>
      <c r="J450" s="15">
        <v>1000000</v>
      </c>
      <c r="K450" s="15">
        <v>1000000</v>
      </c>
      <c r="L450" s="15">
        <v>2000000</v>
      </c>
      <c r="M450" s="15">
        <v>2000000</v>
      </c>
      <c r="N450" s="15">
        <v>2000000</v>
      </c>
      <c r="O450" s="15">
        <v>2000000</v>
      </c>
      <c r="P450" s="15">
        <v>2000000</v>
      </c>
      <c r="Q450" s="15">
        <v>1000000</v>
      </c>
      <c r="R450" s="15">
        <v>1000000</v>
      </c>
      <c r="S450" s="15">
        <v>1000000</v>
      </c>
      <c r="T450" s="15">
        <v>1000000</v>
      </c>
      <c r="U450" s="17"/>
      <c r="V450" s="18">
        <v>0.45839821926691765</v>
      </c>
      <c r="W450" s="18">
        <v>0.46333888160788822</v>
      </c>
      <c r="X450" s="18">
        <v>0.46706793249096024</v>
      </c>
      <c r="Y450" s="18">
        <v>0.46021046344686795</v>
      </c>
      <c r="Z450" s="18">
        <v>0.45795254111437483</v>
      </c>
      <c r="AA450" s="18">
        <v>0.4480133650321485</v>
      </c>
      <c r="AB450" s="18">
        <v>0.45031970074022365</v>
      </c>
      <c r="AC450" s="18">
        <v>0.45218842846324192</v>
      </c>
      <c r="AD450" s="18">
        <v>0.45165015203474046</v>
      </c>
      <c r="AE450" s="18">
        <v>0.45990724186625537</v>
      </c>
      <c r="AF450" s="18">
        <v>0.46599171794523953</v>
      </c>
      <c r="AG450" s="18">
        <v>0.46520618752867998</v>
      </c>
      <c r="AH450" s="17"/>
      <c r="AI450" s="13">
        <f t="shared" si="75"/>
        <v>458398.21926691767</v>
      </c>
      <c r="AJ450" s="13">
        <f t="shared" si="76"/>
        <v>463338.88160788821</v>
      </c>
      <c r="AK450" s="13">
        <f t="shared" si="77"/>
        <v>467067.93249096023</v>
      </c>
      <c r="AL450" s="13">
        <f t="shared" si="78"/>
        <v>920420.92689373589</v>
      </c>
      <c r="AM450" s="13">
        <f t="shared" si="79"/>
        <v>915905.08222874964</v>
      </c>
      <c r="AN450" s="13">
        <f t="shared" si="80"/>
        <v>896026.73006429698</v>
      </c>
      <c r="AO450" s="13">
        <f t="shared" si="81"/>
        <v>900639.40148044727</v>
      </c>
      <c r="AP450" s="13">
        <f t="shared" si="82"/>
        <v>904376.8569264838</v>
      </c>
      <c r="AQ450" s="13">
        <f t="shared" si="83"/>
        <v>451650.15203474049</v>
      </c>
      <c r="AR450" s="13">
        <f t="shared" si="84"/>
        <v>459907.24186625535</v>
      </c>
      <c r="AS450" s="13">
        <f t="shared" si="85"/>
        <v>465991.71794523951</v>
      </c>
      <c r="AT450" s="13">
        <f t="shared" si="86"/>
        <v>465206.18752867996</v>
      </c>
    </row>
    <row r="451" spans="1:46" x14ac:dyDescent="0.3">
      <c r="A451" s="7" t="s">
        <v>281</v>
      </c>
      <c r="B451" s="7" t="s">
        <v>910</v>
      </c>
      <c r="C451" s="7">
        <v>1303</v>
      </c>
      <c r="D451" s="7" t="s">
        <v>8</v>
      </c>
      <c r="E451" s="7">
        <v>915</v>
      </c>
      <c r="F451" s="7">
        <v>290007</v>
      </c>
      <c r="G451" s="7" t="s">
        <v>912</v>
      </c>
      <c r="H451" s="8" t="s">
        <v>839</v>
      </c>
      <c r="I451" s="15">
        <v>5000000</v>
      </c>
      <c r="J451" s="15">
        <v>5000000</v>
      </c>
      <c r="K451" s="15">
        <v>5000000</v>
      </c>
      <c r="L451" s="15">
        <v>5000000</v>
      </c>
      <c r="M451" s="15">
        <v>5000000</v>
      </c>
      <c r="N451" s="15">
        <v>5000000</v>
      </c>
      <c r="O451" s="15">
        <v>5000000</v>
      </c>
      <c r="P451" s="15">
        <v>5000000</v>
      </c>
      <c r="Q451" s="15">
        <v>0</v>
      </c>
      <c r="R451" s="15">
        <v>5000000</v>
      </c>
      <c r="S451" s="15">
        <v>10000000</v>
      </c>
      <c r="T451" s="15">
        <v>10000000</v>
      </c>
      <c r="U451" s="17"/>
      <c r="V451" s="18">
        <v>0.45839821926691765</v>
      </c>
      <c r="W451" s="18">
        <v>0.46333888160788822</v>
      </c>
      <c r="X451" s="18">
        <v>0.46706793249096024</v>
      </c>
      <c r="Y451" s="18">
        <v>0.46021046344686795</v>
      </c>
      <c r="Z451" s="18">
        <v>0.45795254111437483</v>
      </c>
      <c r="AA451" s="18">
        <v>0.4480133650321485</v>
      </c>
      <c r="AB451" s="18">
        <v>0.45031970074022365</v>
      </c>
      <c r="AC451" s="18">
        <v>0.45218842846324192</v>
      </c>
      <c r="AD451" s="18">
        <v>0.45165015203474046</v>
      </c>
      <c r="AE451" s="18">
        <v>0.45990724186625537</v>
      </c>
      <c r="AF451" s="18">
        <v>0.46599171794523953</v>
      </c>
      <c r="AG451" s="18">
        <v>0.46520618752867998</v>
      </c>
      <c r="AH451" s="17"/>
      <c r="AI451" s="13">
        <f t="shared" ref="AI451:AI514" si="87">I451*V451</f>
        <v>2291991.0963345882</v>
      </c>
      <c r="AJ451" s="13">
        <f t="shared" ref="AJ451:AJ514" si="88">J451*W451</f>
        <v>2316694.4080394413</v>
      </c>
      <c r="AK451" s="13">
        <f t="shared" ref="AK451:AK514" si="89">K451*X451</f>
        <v>2335339.6624548011</v>
      </c>
      <c r="AL451" s="13">
        <f t="shared" ref="AL451:AL514" si="90">L451*Y451</f>
        <v>2301052.3172343397</v>
      </c>
      <c r="AM451" s="13">
        <f t="shared" ref="AM451:AM514" si="91">M451*Z451</f>
        <v>2289762.705571874</v>
      </c>
      <c r="AN451" s="13">
        <f t="shared" ref="AN451:AN514" si="92">N451*AA451</f>
        <v>2240066.8251607427</v>
      </c>
      <c r="AO451" s="13">
        <f t="shared" ref="AO451:AO514" si="93">O451*AB451</f>
        <v>2251598.5037011183</v>
      </c>
      <c r="AP451" s="13">
        <f t="shared" ref="AP451:AP514" si="94">P451*AC451</f>
        <v>2260942.1423162096</v>
      </c>
      <c r="AQ451" s="13">
        <f t="shared" ref="AQ451:AQ514" si="95">Q451*AD451</f>
        <v>0</v>
      </c>
      <c r="AR451" s="13">
        <f t="shared" ref="AR451:AR514" si="96">R451*AE451</f>
        <v>2299536.2093312768</v>
      </c>
      <c r="AS451" s="13">
        <f t="shared" ref="AS451:AS514" si="97">S451*AF451</f>
        <v>4659917.1794523951</v>
      </c>
      <c r="AT451" s="13">
        <f t="shared" ref="AT451:AT514" si="98">T451*AG451</f>
        <v>4652061.8752867999</v>
      </c>
    </row>
    <row r="452" spans="1:46" x14ac:dyDescent="0.3">
      <c r="A452" s="7" t="s">
        <v>281</v>
      </c>
      <c r="B452" s="7" t="s">
        <v>910</v>
      </c>
      <c r="C452" s="7">
        <v>1303</v>
      </c>
      <c r="D452" s="7" t="s">
        <v>8</v>
      </c>
      <c r="E452" s="7">
        <v>915</v>
      </c>
      <c r="F452" s="7" t="s">
        <v>917</v>
      </c>
      <c r="G452" s="7" t="s">
        <v>912</v>
      </c>
      <c r="H452" s="8" t="s">
        <v>840</v>
      </c>
      <c r="I452" s="15">
        <v>5000000</v>
      </c>
      <c r="J452" s="15">
        <v>5000000</v>
      </c>
      <c r="K452" s="15">
        <v>5000000</v>
      </c>
      <c r="L452" s="15">
        <v>5000000</v>
      </c>
      <c r="M452" s="15">
        <v>5000000</v>
      </c>
      <c r="N452" s="15">
        <v>5000000</v>
      </c>
      <c r="O452" s="15">
        <v>5000000</v>
      </c>
      <c r="P452" s="15">
        <v>5000000</v>
      </c>
      <c r="Q452" s="15">
        <v>5000000</v>
      </c>
      <c r="R452" s="15">
        <v>5000000</v>
      </c>
      <c r="S452" s="15">
        <v>2000000</v>
      </c>
      <c r="T452" s="15">
        <v>2000000</v>
      </c>
      <c r="U452" s="17"/>
      <c r="V452" s="18">
        <v>0.45839821926691765</v>
      </c>
      <c r="W452" s="18">
        <v>0.46333888160788822</v>
      </c>
      <c r="X452" s="18">
        <v>0.46706793249096024</v>
      </c>
      <c r="Y452" s="18">
        <v>0.46021046344686795</v>
      </c>
      <c r="Z452" s="18">
        <v>0.45795254111437483</v>
      </c>
      <c r="AA452" s="18">
        <v>0.4480133650321485</v>
      </c>
      <c r="AB452" s="18">
        <v>0.45031970074022365</v>
      </c>
      <c r="AC452" s="18">
        <v>0.45218842846324192</v>
      </c>
      <c r="AD452" s="18">
        <v>0.45165015203474046</v>
      </c>
      <c r="AE452" s="18">
        <v>0.45990724186625537</v>
      </c>
      <c r="AF452" s="18">
        <v>0.46599171794523953</v>
      </c>
      <c r="AG452" s="18">
        <v>0.46520618752867998</v>
      </c>
      <c r="AH452" s="17"/>
      <c r="AI452" s="13">
        <f t="shared" si="87"/>
        <v>2291991.0963345882</v>
      </c>
      <c r="AJ452" s="13">
        <f t="shared" si="88"/>
        <v>2316694.4080394413</v>
      </c>
      <c r="AK452" s="13">
        <f t="shared" si="89"/>
        <v>2335339.6624548011</v>
      </c>
      <c r="AL452" s="13">
        <f t="shared" si="90"/>
        <v>2301052.3172343397</v>
      </c>
      <c r="AM452" s="13">
        <f t="shared" si="91"/>
        <v>2289762.705571874</v>
      </c>
      <c r="AN452" s="13">
        <f t="shared" si="92"/>
        <v>2240066.8251607427</v>
      </c>
      <c r="AO452" s="13">
        <f t="shared" si="93"/>
        <v>2251598.5037011183</v>
      </c>
      <c r="AP452" s="13">
        <f t="shared" si="94"/>
        <v>2260942.1423162096</v>
      </c>
      <c r="AQ452" s="13">
        <f t="shared" si="95"/>
        <v>2258250.7601737021</v>
      </c>
      <c r="AR452" s="13">
        <f t="shared" si="96"/>
        <v>2299536.2093312768</v>
      </c>
      <c r="AS452" s="13">
        <f t="shared" si="97"/>
        <v>931983.43589047901</v>
      </c>
      <c r="AT452" s="13">
        <f t="shared" si="98"/>
        <v>930412.37505735992</v>
      </c>
    </row>
    <row r="453" spans="1:46" x14ac:dyDescent="0.3">
      <c r="A453" s="7" t="s">
        <v>281</v>
      </c>
      <c r="B453" s="7" t="s">
        <v>910</v>
      </c>
      <c r="C453" s="7">
        <v>1303</v>
      </c>
      <c r="D453" s="7" t="s">
        <v>8</v>
      </c>
      <c r="E453" s="7">
        <v>915</v>
      </c>
      <c r="F453" s="7">
        <v>210852</v>
      </c>
      <c r="G453" s="7" t="s">
        <v>912</v>
      </c>
      <c r="H453" s="8" t="s">
        <v>841</v>
      </c>
      <c r="I453" s="15">
        <v>5000000</v>
      </c>
      <c r="J453" s="15">
        <v>5000000</v>
      </c>
      <c r="K453" s="15">
        <v>5000000</v>
      </c>
      <c r="L453" s="15">
        <v>5000000</v>
      </c>
      <c r="M453" s="15">
        <v>5000000</v>
      </c>
      <c r="N453" s="15">
        <v>5000000</v>
      </c>
      <c r="O453" s="15">
        <v>5000000</v>
      </c>
      <c r="P453" s="15">
        <v>5000000</v>
      </c>
      <c r="Q453" s="15">
        <v>5000000</v>
      </c>
      <c r="R453" s="15">
        <v>5000000</v>
      </c>
      <c r="S453" s="15">
        <v>5000000</v>
      </c>
      <c r="T453" s="15">
        <v>5000000</v>
      </c>
      <c r="U453" s="17"/>
      <c r="V453" s="18">
        <v>0.45839821926691765</v>
      </c>
      <c r="W453" s="18">
        <v>0.46333888160788822</v>
      </c>
      <c r="X453" s="18">
        <v>0.46706793249096024</v>
      </c>
      <c r="Y453" s="18">
        <v>0.46021046344686795</v>
      </c>
      <c r="Z453" s="18">
        <v>0.45795254111437483</v>
      </c>
      <c r="AA453" s="18">
        <v>0.4480133650321485</v>
      </c>
      <c r="AB453" s="18">
        <v>0.45031970074022365</v>
      </c>
      <c r="AC453" s="18">
        <v>0.45218842846324192</v>
      </c>
      <c r="AD453" s="18">
        <v>0.45165015203474046</v>
      </c>
      <c r="AE453" s="18">
        <v>0.45990724186625537</v>
      </c>
      <c r="AF453" s="18">
        <v>0.46599171794523953</v>
      </c>
      <c r="AG453" s="18">
        <v>0.46520618752867998</v>
      </c>
      <c r="AH453" s="17"/>
      <c r="AI453" s="13">
        <f t="shared" si="87"/>
        <v>2291991.0963345882</v>
      </c>
      <c r="AJ453" s="13">
        <f t="shared" si="88"/>
        <v>2316694.4080394413</v>
      </c>
      <c r="AK453" s="13">
        <f t="shared" si="89"/>
        <v>2335339.6624548011</v>
      </c>
      <c r="AL453" s="13">
        <f t="shared" si="90"/>
        <v>2301052.3172343397</v>
      </c>
      <c r="AM453" s="13">
        <f t="shared" si="91"/>
        <v>2289762.705571874</v>
      </c>
      <c r="AN453" s="13">
        <f t="shared" si="92"/>
        <v>2240066.8251607427</v>
      </c>
      <c r="AO453" s="13">
        <f t="shared" si="93"/>
        <v>2251598.5037011183</v>
      </c>
      <c r="AP453" s="13">
        <f t="shared" si="94"/>
        <v>2260942.1423162096</v>
      </c>
      <c r="AQ453" s="13">
        <f t="shared" si="95"/>
        <v>2258250.7601737021</v>
      </c>
      <c r="AR453" s="13">
        <f t="shared" si="96"/>
        <v>2299536.2093312768</v>
      </c>
      <c r="AS453" s="13">
        <f t="shared" si="97"/>
        <v>2329958.5897261975</v>
      </c>
      <c r="AT453" s="13">
        <f t="shared" si="98"/>
        <v>2326030.9376433999</v>
      </c>
    </row>
    <row r="454" spans="1:46" x14ac:dyDescent="0.3">
      <c r="A454" s="7" t="s">
        <v>281</v>
      </c>
      <c r="B454" s="7" t="s">
        <v>910</v>
      </c>
      <c r="C454" s="7">
        <v>1303</v>
      </c>
      <c r="D454" s="7" t="s">
        <v>8</v>
      </c>
      <c r="E454" s="7">
        <v>915</v>
      </c>
      <c r="F454" s="7" t="s">
        <v>918</v>
      </c>
      <c r="G454" s="7" t="s">
        <v>912</v>
      </c>
      <c r="H454" s="8" t="s">
        <v>842</v>
      </c>
      <c r="I454" s="15">
        <v>5000000</v>
      </c>
      <c r="J454" s="15">
        <v>5000000</v>
      </c>
      <c r="K454" s="15">
        <v>5000000</v>
      </c>
      <c r="L454" s="15">
        <v>5000000</v>
      </c>
      <c r="M454" s="15">
        <v>5000000</v>
      </c>
      <c r="N454" s="15">
        <v>10000000</v>
      </c>
      <c r="O454" s="15">
        <v>5000000</v>
      </c>
      <c r="P454" s="15">
        <v>5000000</v>
      </c>
      <c r="Q454" s="15">
        <v>5000000</v>
      </c>
      <c r="R454" s="15">
        <v>15000000</v>
      </c>
      <c r="S454" s="15">
        <v>5000000</v>
      </c>
      <c r="T454" s="15">
        <v>5000000</v>
      </c>
      <c r="U454" s="17"/>
      <c r="V454" s="18">
        <v>0.45839821926691765</v>
      </c>
      <c r="W454" s="18">
        <v>0.46333888160788822</v>
      </c>
      <c r="X454" s="18">
        <v>0.46706793249096024</v>
      </c>
      <c r="Y454" s="18">
        <v>0.46021046344686795</v>
      </c>
      <c r="Z454" s="18">
        <v>0.45795254111437483</v>
      </c>
      <c r="AA454" s="18">
        <v>0.4480133650321485</v>
      </c>
      <c r="AB454" s="18">
        <v>0.45031970074022365</v>
      </c>
      <c r="AC454" s="18">
        <v>0.45218842846324192</v>
      </c>
      <c r="AD454" s="18">
        <v>0.45165015203474046</v>
      </c>
      <c r="AE454" s="18">
        <v>0.45990724186625537</v>
      </c>
      <c r="AF454" s="18">
        <v>0.46599171794523953</v>
      </c>
      <c r="AG454" s="18">
        <v>0.46520618752867998</v>
      </c>
      <c r="AH454" s="17"/>
      <c r="AI454" s="13">
        <f t="shared" si="87"/>
        <v>2291991.0963345882</v>
      </c>
      <c r="AJ454" s="13">
        <f t="shared" si="88"/>
        <v>2316694.4080394413</v>
      </c>
      <c r="AK454" s="13">
        <f t="shared" si="89"/>
        <v>2335339.6624548011</v>
      </c>
      <c r="AL454" s="13">
        <f t="shared" si="90"/>
        <v>2301052.3172343397</v>
      </c>
      <c r="AM454" s="13">
        <f t="shared" si="91"/>
        <v>2289762.705571874</v>
      </c>
      <c r="AN454" s="13">
        <f t="shared" si="92"/>
        <v>4480133.6503214855</v>
      </c>
      <c r="AO454" s="13">
        <f t="shared" si="93"/>
        <v>2251598.5037011183</v>
      </c>
      <c r="AP454" s="13">
        <f t="shared" si="94"/>
        <v>2260942.1423162096</v>
      </c>
      <c r="AQ454" s="13">
        <f t="shared" si="95"/>
        <v>2258250.7601737021</v>
      </c>
      <c r="AR454" s="13">
        <f t="shared" si="96"/>
        <v>6898608.6279938305</v>
      </c>
      <c r="AS454" s="13">
        <f t="shared" si="97"/>
        <v>2329958.5897261975</v>
      </c>
      <c r="AT454" s="13">
        <f t="shared" si="98"/>
        <v>2326030.9376433999</v>
      </c>
    </row>
    <row r="455" spans="1:46" x14ac:dyDescent="0.3">
      <c r="A455" s="7" t="s">
        <v>281</v>
      </c>
      <c r="B455" s="7" t="s">
        <v>910</v>
      </c>
      <c r="C455" s="7">
        <v>1303</v>
      </c>
      <c r="D455" s="7" t="s">
        <v>8</v>
      </c>
      <c r="E455" s="7">
        <v>915</v>
      </c>
      <c r="F455" s="7">
        <v>150138</v>
      </c>
      <c r="G455" s="7" t="s">
        <v>912</v>
      </c>
      <c r="H455" s="8" t="s">
        <v>843</v>
      </c>
      <c r="I455" s="15">
        <v>1000000</v>
      </c>
      <c r="J455" s="15">
        <v>1000000</v>
      </c>
      <c r="K455" s="15">
        <v>5000000</v>
      </c>
      <c r="L455" s="15">
        <v>5000000</v>
      </c>
      <c r="M455" s="15">
        <v>5000000</v>
      </c>
      <c r="N455" s="15">
        <v>5000000</v>
      </c>
      <c r="O455" s="15">
        <v>1000000</v>
      </c>
      <c r="P455" s="15">
        <v>5000000</v>
      </c>
      <c r="Q455" s="15">
        <v>5000000</v>
      </c>
      <c r="R455" s="15">
        <v>5000000</v>
      </c>
      <c r="S455" s="15">
        <v>2000000</v>
      </c>
      <c r="T455" s="15">
        <v>2000000</v>
      </c>
      <c r="U455" s="17"/>
      <c r="V455" s="18">
        <v>0.45839821926691765</v>
      </c>
      <c r="W455" s="18">
        <v>0.46333888160788822</v>
      </c>
      <c r="X455" s="18">
        <v>0.46706793249096024</v>
      </c>
      <c r="Y455" s="18">
        <v>0.46021046344686795</v>
      </c>
      <c r="Z455" s="18">
        <v>0.45795254111437483</v>
      </c>
      <c r="AA455" s="18">
        <v>0.4480133650321485</v>
      </c>
      <c r="AB455" s="18">
        <v>0.45031970074022365</v>
      </c>
      <c r="AC455" s="18">
        <v>0.45218842846324192</v>
      </c>
      <c r="AD455" s="18">
        <v>0.45165015203474046</v>
      </c>
      <c r="AE455" s="18">
        <v>0.45990724186625537</v>
      </c>
      <c r="AF455" s="18">
        <v>0.46599171794523953</v>
      </c>
      <c r="AG455" s="18">
        <v>0.46520618752867998</v>
      </c>
      <c r="AH455" s="17"/>
      <c r="AI455" s="13">
        <f t="shared" si="87"/>
        <v>458398.21926691767</v>
      </c>
      <c r="AJ455" s="13">
        <f t="shared" si="88"/>
        <v>463338.88160788821</v>
      </c>
      <c r="AK455" s="13">
        <f t="shared" si="89"/>
        <v>2335339.6624548011</v>
      </c>
      <c r="AL455" s="13">
        <f t="shared" si="90"/>
        <v>2301052.3172343397</v>
      </c>
      <c r="AM455" s="13">
        <f t="shared" si="91"/>
        <v>2289762.705571874</v>
      </c>
      <c r="AN455" s="13">
        <f t="shared" si="92"/>
        <v>2240066.8251607427</v>
      </c>
      <c r="AO455" s="13">
        <f t="shared" si="93"/>
        <v>450319.70074022363</v>
      </c>
      <c r="AP455" s="13">
        <f t="shared" si="94"/>
        <v>2260942.1423162096</v>
      </c>
      <c r="AQ455" s="13">
        <f t="shared" si="95"/>
        <v>2258250.7601737021</v>
      </c>
      <c r="AR455" s="13">
        <f t="shared" si="96"/>
        <v>2299536.2093312768</v>
      </c>
      <c r="AS455" s="13">
        <f t="shared" si="97"/>
        <v>931983.43589047901</v>
      </c>
      <c r="AT455" s="13">
        <f t="shared" si="98"/>
        <v>930412.37505735992</v>
      </c>
    </row>
    <row r="456" spans="1:46" x14ac:dyDescent="0.3">
      <c r="A456" s="7" t="s">
        <v>281</v>
      </c>
      <c r="B456" s="7" t="s">
        <v>910</v>
      </c>
      <c r="C456" s="7">
        <v>1303</v>
      </c>
      <c r="D456" s="7" t="s">
        <v>8</v>
      </c>
      <c r="E456" s="7">
        <v>915</v>
      </c>
      <c r="F456" s="7" t="s">
        <v>919</v>
      </c>
      <c r="G456" s="7" t="s">
        <v>912</v>
      </c>
      <c r="H456" s="8" t="s">
        <v>844</v>
      </c>
      <c r="I456" s="15">
        <v>0</v>
      </c>
      <c r="J456" s="15">
        <v>5000000</v>
      </c>
      <c r="K456" s="15">
        <v>5000000</v>
      </c>
      <c r="L456" s="15">
        <v>5000000</v>
      </c>
      <c r="M456" s="15">
        <v>5000000</v>
      </c>
      <c r="N456" s="15">
        <v>8000000</v>
      </c>
      <c r="O456" s="15">
        <v>5000000</v>
      </c>
      <c r="P456" s="15">
        <v>5000000</v>
      </c>
      <c r="Q456" s="15">
        <v>5000000</v>
      </c>
      <c r="R456" s="15">
        <v>5000000</v>
      </c>
      <c r="S456" s="15">
        <v>3000000</v>
      </c>
      <c r="T456" s="15">
        <v>3000000</v>
      </c>
      <c r="U456" s="17"/>
      <c r="V456" s="18">
        <v>0.45839821926691765</v>
      </c>
      <c r="W456" s="18">
        <v>0.46333888160788822</v>
      </c>
      <c r="X456" s="18">
        <v>0.46706793249096024</v>
      </c>
      <c r="Y456" s="18">
        <v>0.46021046344686795</v>
      </c>
      <c r="Z456" s="18">
        <v>0.45795254111437483</v>
      </c>
      <c r="AA456" s="18">
        <v>0.4480133650321485</v>
      </c>
      <c r="AB456" s="18">
        <v>0.45031970074022365</v>
      </c>
      <c r="AC456" s="18">
        <v>0.45218842846324192</v>
      </c>
      <c r="AD456" s="18">
        <v>0.45165015203474046</v>
      </c>
      <c r="AE456" s="18">
        <v>0.45990724186625537</v>
      </c>
      <c r="AF456" s="18">
        <v>0.46599171794523953</v>
      </c>
      <c r="AG456" s="18">
        <v>0.46520618752867998</v>
      </c>
      <c r="AH456" s="17"/>
      <c r="AI456" s="13">
        <f t="shared" si="87"/>
        <v>0</v>
      </c>
      <c r="AJ456" s="13">
        <f t="shared" si="88"/>
        <v>2316694.4080394413</v>
      </c>
      <c r="AK456" s="13">
        <f t="shared" si="89"/>
        <v>2335339.6624548011</v>
      </c>
      <c r="AL456" s="13">
        <f t="shared" si="90"/>
        <v>2301052.3172343397</v>
      </c>
      <c r="AM456" s="13">
        <f t="shared" si="91"/>
        <v>2289762.705571874</v>
      </c>
      <c r="AN456" s="13">
        <f t="shared" si="92"/>
        <v>3584106.9202571879</v>
      </c>
      <c r="AO456" s="13">
        <f t="shared" si="93"/>
        <v>2251598.5037011183</v>
      </c>
      <c r="AP456" s="13">
        <f t="shared" si="94"/>
        <v>2260942.1423162096</v>
      </c>
      <c r="AQ456" s="13">
        <f t="shared" si="95"/>
        <v>2258250.7601737021</v>
      </c>
      <c r="AR456" s="13">
        <f t="shared" si="96"/>
        <v>2299536.2093312768</v>
      </c>
      <c r="AS456" s="13">
        <f t="shared" si="97"/>
        <v>1397975.1538357185</v>
      </c>
      <c r="AT456" s="13">
        <f t="shared" si="98"/>
        <v>1395618.56258604</v>
      </c>
    </row>
    <row r="457" spans="1:46" x14ac:dyDescent="0.3">
      <c r="A457" s="7" t="s">
        <v>281</v>
      </c>
      <c r="B457" s="7" t="s">
        <v>910</v>
      </c>
      <c r="C457" s="7">
        <v>1303</v>
      </c>
      <c r="D457" s="7" t="s">
        <v>8</v>
      </c>
      <c r="E457" s="7">
        <v>915</v>
      </c>
      <c r="F457" s="7" t="s">
        <v>920</v>
      </c>
      <c r="G457" s="7" t="s">
        <v>912</v>
      </c>
      <c r="H457" s="8" t="s">
        <v>845</v>
      </c>
      <c r="I457" s="15">
        <v>3000000</v>
      </c>
      <c r="J457" s="15">
        <v>6000000</v>
      </c>
      <c r="K457" s="15">
        <v>5000000</v>
      </c>
      <c r="L457" s="15">
        <v>5000000</v>
      </c>
      <c r="M457" s="15">
        <v>5000000</v>
      </c>
      <c r="N457" s="15">
        <v>5000000</v>
      </c>
      <c r="O457" s="15">
        <v>5000000</v>
      </c>
      <c r="P457" s="15">
        <v>5000000</v>
      </c>
      <c r="Q457" s="15">
        <v>5000000</v>
      </c>
      <c r="R457" s="15">
        <v>5000000</v>
      </c>
      <c r="S457" s="15">
        <v>3000000</v>
      </c>
      <c r="T457" s="15">
        <v>3000000</v>
      </c>
      <c r="U457" s="17"/>
      <c r="V457" s="18">
        <v>0.45839821926691765</v>
      </c>
      <c r="W457" s="18">
        <v>0.46333888160788822</v>
      </c>
      <c r="X457" s="18">
        <v>0.46706793249096024</v>
      </c>
      <c r="Y457" s="18">
        <v>0.46021046344686795</v>
      </c>
      <c r="Z457" s="18">
        <v>0.45795254111437483</v>
      </c>
      <c r="AA457" s="18">
        <v>0.4480133650321485</v>
      </c>
      <c r="AB457" s="18">
        <v>0.45031970074022365</v>
      </c>
      <c r="AC457" s="18">
        <v>0.45218842846324192</v>
      </c>
      <c r="AD457" s="18">
        <v>0.45165015203474046</v>
      </c>
      <c r="AE457" s="18">
        <v>0.45990724186625537</v>
      </c>
      <c r="AF457" s="18">
        <v>0.46599171794523953</v>
      </c>
      <c r="AG457" s="18">
        <v>0.46520618752867998</v>
      </c>
      <c r="AH457" s="17"/>
      <c r="AI457" s="13">
        <f t="shared" si="87"/>
        <v>1375194.6578007529</v>
      </c>
      <c r="AJ457" s="13">
        <f t="shared" si="88"/>
        <v>2780033.2896473291</v>
      </c>
      <c r="AK457" s="13">
        <f t="shared" si="89"/>
        <v>2335339.6624548011</v>
      </c>
      <c r="AL457" s="13">
        <f t="shared" si="90"/>
        <v>2301052.3172343397</v>
      </c>
      <c r="AM457" s="13">
        <f t="shared" si="91"/>
        <v>2289762.705571874</v>
      </c>
      <c r="AN457" s="13">
        <f t="shared" si="92"/>
        <v>2240066.8251607427</v>
      </c>
      <c r="AO457" s="13">
        <f t="shared" si="93"/>
        <v>2251598.5037011183</v>
      </c>
      <c r="AP457" s="13">
        <f t="shared" si="94"/>
        <v>2260942.1423162096</v>
      </c>
      <c r="AQ457" s="13">
        <f t="shared" si="95"/>
        <v>2258250.7601737021</v>
      </c>
      <c r="AR457" s="13">
        <f t="shared" si="96"/>
        <v>2299536.2093312768</v>
      </c>
      <c r="AS457" s="13">
        <f t="shared" si="97"/>
        <v>1397975.1538357185</v>
      </c>
      <c r="AT457" s="13">
        <f t="shared" si="98"/>
        <v>1395618.56258604</v>
      </c>
    </row>
    <row r="458" spans="1:46" x14ac:dyDescent="0.3">
      <c r="A458" s="7" t="s">
        <v>281</v>
      </c>
      <c r="B458" s="7" t="s">
        <v>910</v>
      </c>
      <c r="C458" s="7">
        <v>1303</v>
      </c>
      <c r="D458" s="7" t="s">
        <v>8</v>
      </c>
      <c r="E458" s="7">
        <v>915</v>
      </c>
      <c r="F458" s="7" t="s">
        <v>921</v>
      </c>
      <c r="G458" s="7" t="s">
        <v>912</v>
      </c>
      <c r="H458" s="8" t="s">
        <v>846</v>
      </c>
      <c r="I458" s="15">
        <v>3000000</v>
      </c>
      <c r="J458" s="15">
        <v>5000000</v>
      </c>
      <c r="K458" s="15">
        <v>5000000</v>
      </c>
      <c r="L458" s="15">
        <v>5000000</v>
      </c>
      <c r="M458" s="15">
        <v>5000000</v>
      </c>
      <c r="N458" s="15">
        <v>5000000</v>
      </c>
      <c r="O458" s="15">
        <v>5000000</v>
      </c>
      <c r="P458" s="15">
        <v>5000000</v>
      </c>
      <c r="Q458" s="15">
        <v>5000000</v>
      </c>
      <c r="R458" s="15">
        <v>5000000</v>
      </c>
      <c r="S458" s="15">
        <v>5000000</v>
      </c>
      <c r="T458" s="15">
        <v>5000000</v>
      </c>
      <c r="U458" s="17"/>
      <c r="V458" s="18">
        <v>0.45839821926691765</v>
      </c>
      <c r="W458" s="18">
        <v>0.46333888160788822</v>
      </c>
      <c r="X458" s="18">
        <v>0.46706793249096024</v>
      </c>
      <c r="Y458" s="18">
        <v>0.46021046344686795</v>
      </c>
      <c r="Z458" s="18">
        <v>0.45795254111437483</v>
      </c>
      <c r="AA458" s="18">
        <v>0.4480133650321485</v>
      </c>
      <c r="AB458" s="18">
        <v>0.45031970074022365</v>
      </c>
      <c r="AC458" s="18">
        <v>0.45218842846324192</v>
      </c>
      <c r="AD458" s="18">
        <v>0.45165015203474046</v>
      </c>
      <c r="AE458" s="18">
        <v>0.45990724186625537</v>
      </c>
      <c r="AF458" s="18">
        <v>0.46599171794523953</v>
      </c>
      <c r="AG458" s="18">
        <v>0.46520618752867998</v>
      </c>
      <c r="AH458" s="17"/>
      <c r="AI458" s="13">
        <f t="shared" si="87"/>
        <v>1375194.6578007529</v>
      </c>
      <c r="AJ458" s="13">
        <f t="shared" si="88"/>
        <v>2316694.4080394413</v>
      </c>
      <c r="AK458" s="13">
        <f t="shared" si="89"/>
        <v>2335339.6624548011</v>
      </c>
      <c r="AL458" s="13">
        <f t="shared" si="90"/>
        <v>2301052.3172343397</v>
      </c>
      <c r="AM458" s="13">
        <f t="shared" si="91"/>
        <v>2289762.705571874</v>
      </c>
      <c r="AN458" s="13">
        <f t="shared" si="92"/>
        <v>2240066.8251607427</v>
      </c>
      <c r="AO458" s="13">
        <f t="shared" si="93"/>
        <v>2251598.5037011183</v>
      </c>
      <c r="AP458" s="13">
        <f t="shared" si="94"/>
        <v>2260942.1423162096</v>
      </c>
      <c r="AQ458" s="13">
        <f t="shared" si="95"/>
        <v>2258250.7601737021</v>
      </c>
      <c r="AR458" s="13">
        <f t="shared" si="96"/>
        <v>2299536.2093312768</v>
      </c>
      <c r="AS458" s="13">
        <f t="shared" si="97"/>
        <v>2329958.5897261975</v>
      </c>
      <c r="AT458" s="13">
        <f t="shared" si="98"/>
        <v>2326030.9376433999</v>
      </c>
    </row>
    <row r="459" spans="1:46" x14ac:dyDescent="0.3">
      <c r="A459" s="7" t="s">
        <v>281</v>
      </c>
      <c r="B459" s="7" t="s">
        <v>910</v>
      </c>
      <c r="C459" s="7">
        <v>1303</v>
      </c>
      <c r="D459" s="7" t="s">
        <v>930</v>
      </c>
      <c r="E459" s="7">
        <v>913</v>
      </c>
      <c r="F459" s="7">
        <v>110431</v>
      </c>
      <c r="G459" s="7" t="s">
        <v>912</v>
      </c>
      <c r="H459" s="8" t="s">
        <v>847</v>
      </c>
      <c r="I459" s="15">
        <v>10000000</v>
      </c>
      <c r="J459" s="15">
        <v>10000000</v>
      </c>
      <c r="K459" s="15">
        <v>10000000</v>
      </c>
      <c r="L459" s="15">
        <v>15000000</v>
      </c>
      <c r="M459" s="15">
        <v>15000000</v>
      </c>
      <c r="N459" s="15">
        <v>8000000</v>
      </c>
      <c r="O459" s="15">
        <v>10000000</v>
      </c>
      <c r="P459" s="15">
        <v>10000000</v>
      </c>
      <c r="Q459" s="15">
        <v>12000000</v>
      </c>
      <c r="R459" s="15">
        <v>15000000</v>
      </c>
      <c r="S459" s="15">
        <v>17000000</v>
      </c>
      <c r="T459" s="15">
        <v>17000000</v>
      </c>
      <c r="U459" s="17"/>
      <c r="V459" s="18">
        <v>0.45839821926691765</v>
      </c>
      <c r="W459" s="18">
        <v>0.46333888160788822</v>
      </c>
      <c r="X459" s="18">
        <v>0.46706793249096024</v>
      </c>
      <c r="Y459" s="18">
        <v>0.46021046344686795</v>
      </c>
      <c r="Z459" s="18">
        <v>0.45795254111437483</v>
      </c>
      <c r="AA459" s="18">
        <v>0.4480133650321485</v>
      </c>
      <c r="AB459" s="18">
        <v>0.45031970074022365</v>
      </c>
      <c r="AC459" s="18">
        <v>0.45218842846324192</v>
      </c>
      <c r="AD459" s="18">
        <v>0.45165015203474046</v>
      </c>
      <c r="AE459" s="18">
        <v>0.45990724186625537</v>
      </c>
      <c r="AF459" s="18">
        <v>0.46599171794523953</v>
      </c>
      <c r="AG459" s="18">
        <v>0.46520618752867998</v>
      </c>
      <c r="AH459" s="17"/>
      <c r="AI459" s="13">
        <f t="shared" si="87"/>
        <v>4583982.1926691765</v>
      </c>
      <c r="AJ459" s="13">
        <f t="shared" si="88"/>
        <v>4633388.8160788827</v>
      </c>
      <c r="AK459" s="13">
        <f t="shared" si="89"/>
        <v>4670679.3249096023</v>
      </c>
      <c r="AL459" s="13">
        <f t="shared" si="90"/>
        <v>6903156.9517030194</v>
      </c>
      <c r="AM459" s="13">
        <f t="shared" si="91"/>
        <v>6869288.1167156221</v>
      </c>
      <c r="AN459" s="13">
        <f t="shared" si="92"/>
        <v>3584106.9202571879</v>
      </c>
      <c r="AO459" s="13">
        <f t="shared" si="93"/>
        <v>4503197.0074022366</v>
      </c>
      <c r="AP459" s="13">
        <f t="shared" si="94"/>
        <v>4521884.2846324192</v>
      </c>
      <c r="AQ459" s="13">
        <f t="shared" si="95"/>
        <v>5419801.8244168852</v>
      </c>
      <c r="AR459" s="13">
        <f t="shared" si="96"/>
        <v>6898608.6279938305</v>
      </c>
      <c r="AS459" s="13">
        <f t="shared" si="97"/>
        <v>7921859.2050690716</v>
      </c>
      <c r="AT459" s="13">
        <f t="shared" si="98"/>
        <v>7908505.1879875595</v>
      </c>
    </row>
    <row r="460" spans="1:46" x14ac:dyDescent="0.3">
      <c r="A460" s="7" t="s">
        <v>281</v>
      </c>
      <c r="B460" s="7" t="s">
        <v>910</v>
      </c>
      <c r="C460" s="7">
        <v>1303</v>
      </c>
      <c r="D460" s="7" t="s">
        <v>8</v>
      </c>
      <c r="E460" s="7">
        <v>907</v>
      </c>
      <c r="F460" s="7">
        <v>131496</v>
      </c>
      <c r="G460" s="7" t="s">
        <v>912</v>
      </c>
      <c r="H460" s="8" t="s">
        <v>937</v>
      </c>
      <c r="I460" s="15">
        <v>2000000</v>
      </c>
      <c r="J460" s="15">
        <v>2000000</v>
      </c>
      <c r="K460" s="15">
        <v>3000000</v>
      </c>
      <c r="L460" s="15">
        <v>2000000</v>
      </c>
      <c r="M460" s="15">
        <v>5000000</v>
      </c>
      <c r="N460" s="15">
        <v>5000000</v>
      </c>
      <c r="O460" s="15">
        <v>5000000</v>
      </c>
      <c r="P460" s="15">
        <v>5000000</v>
      </c>
      <c r="Q460" s="15">
        <v>5000000</v>
      </c>
      <c r="R460" s="15">
        <v>5000000</v>
      </c>
      <c r="S460" s="15">
        <v>3000000</v>
      </c>
      <c r="T460" s="15">
        <v>3000000</v>
      </c>
      <c r="U460" s="17"/>
      <c r="V460" s="18">
        <v>0.45839821926691765</v>
      </c>
      <c r="W460" s="18">
        <v>0.46333888160788822</v>
      </c>
      <c r="X460" s="18">
        <v>0.46706793249096024</v>
      </c>
      <c r="Y460" s="18">
        <v>0.46021046344686795</v>
      </c>
      <c r="Z460" s="18">
        <v>0.45795254111437483</v>
      </c>
      <c r="AA460" s="18">
        <v>0.4480133650321485</v>
      </c>
      <c r="AB460" s="18">
        <v>0.45031970074022365</v>
      </c>
      <c r="AC460" s="18">
        <v>0.45218842846324192</v>
      </c>
      <c r="AD460" s="18">
        <v>0.45165015203474046</v>
      </c>
      <c r="AE460" s="18">
        <v>0.45990724186625537</v>
      </c>
      <c r="AF460" s="18">
        <v>0.46599171794523953</v>
      </c>
      <c r="AG460" s="18">
        <v>0.46520618752867998</v>
      </c>
      <c r="AH460" s="17"/>
      <c r="AI460" s="13">
        <f t="shared" si="87"/>
        <v>916796.43853383535</v>
      </c>
      <c r="AJ460" s="13">
        <f t="shared" si="88"/>
        <v>926677.76321577642</v>
      </c>
      <c r="AK460" s="13">
        <f t="shared" si="89"/>
        <v>1401203.7974728807</v>
      </c>
      <c r="AL460" s="13">
        <f t="shared" si="90"/>
        <v>920420.92689373589</v>
      </c>
      <c r="AM460" s="13">
        <f t="shared" si="91"/>
        <v>2289762.705571874</v>
      </c>
      <c r="AN460" s="13">
        <f t="shared" si="92"/>
        <v>2240066.8251607427</v>
      </c>
      <c r="AO460" s="13">
        <f t="shared" si="93"/>
        <v>2251598.5037011183</v>
      </c>
      <c r="AP460" s="13">
        <f t="shared" si="94"/>
        <v>2260942.1423162096</v>
      </c>
      <c r="AQ460" s="13">
        <f t="shared" si="95"/>
        <v>2258250.7601737021</v>
      </c>
      <c r="AR460" s="13">
        <f t="shared" si="96"/>
        <v>2299536.2093312768</v>
      </c>
      <c r="AS460" s="13">
        <f t="shared" si="97"/>
        <v>1397975.1538357185</v>
      </c>
      <c r="AT460" s="13">
        <f t="shared" si="98"/>
        <v>1395618.56258604</v>
      </c>
    </row>
    <row r="461" spans="1:46" x14ac:dyDescent="0.3">
      <c r="A461" s="7" t="s">
        <v>281</v>
      </c>
      <c r="B461" s="7" t="s">
        <v>910</v>
      </c>
      <c r="C461" s="7">
        <v>1303</v>
      </c>
      <c r="D461" s="7" t="s">
        <v>939</v>
      </c>
      <c r="E461" s="7">
        <v>907</v>
      </c>
      <c r="F461" s="7">
        <v>131405</v>
      </c>
      <c r="G461" s="7" t="s">
        <v>912</v>
      </c>
      <c r="H461" s="8" t="s">
        <v>938</v>
      </c>
      <c r="I461" s="15">
        <v>2000000</v>
      </c>
      <c r="J461" s="15">
        <v>2000000</v>
      </c>
      <c r="K461" s="15">
        <v>3000000</v>
      </c>
      <c r="L461" s="15">
        <v>2000000</v>
      </c>
      <c r="M461" s="15">
        <v>5000000</v>
      </c>
      <c r="N461" s="15">
        <v>5000000</v>
      </c>
      <c r="O461" s="15">
        <v>5000000</v>
      </c>
      <c r="P461" s="15">
        <v>5000000</v>
      </c>
      <c r="Q461" s="15">
        <v>5000000</v>
      </c>
      <c r="R461" s="15">
        <v>5000000</v>
      </c>
      <c r="S461" s="15">
        <v>4000000</v>
      </c>
      <c r="T461" s="15">
        <v>4000000</v>
      </c>
      <c r="U461" s="17"/>
      <c r="V461" s="18">
        <v>0.45839821926691765</v>
      </c>
      <c r="W461" s="18">
        <v>0.46333888160788822</v>
      </c>
      <c r="X461" s="18">
        <v>0.46706793249096024</v>
      </c>
      <c r="Y461" s="18">
        <v>0.46021046344686795</v>
      </c>
      <c r="Z461" s="18">
        <v>0.45795254111437483</v>
      </c>
      <c r="AA461" s="18">
        <v>0.4480133650321485</v>
      </c>
      <c r="AB461" s="18">
        <v>0.45031970074022365</v>
      </c>
      <c r="AC461" s="18">
        <v>0.45218842846324192</v>
      </c>
      <c r="AD461" s="18">
        <v>0.45165015203474046</v>
      </c>
      <c r="AE461" s="18">
        <v>0.45990724186625537</v>
      </c>
      <c r="AF461" s="18">
        <v>0.46599171794523953</v>
      </c>
      <c r="AG461" s="18">
        <v>0.46520618752867998</v>
      </c>
      <c r="AH461" s="17"/>
      <c r="AI461" s="13">
        <f t="shared" si="87"/>
        <v>916796.43853383535</v>
      </c>
      <c r="AJ461" s="13">
        <f t="shared" si="88"/>
        <v>926677.76321577642</v>
      </c>
      <c r="AK461" s="13">
        <f t="shared" si="89"/>
        <v>1401203.7974728807</v>
      </c>
      <c r="AL461" s="13">
        <f t="shared" si="90"/>
        <v>920420.92689373589</v>
      </c>
      <c r="AM461" s="13">
        <f t="shared" si="91"/>
        <v>2289762.705571874</v>
      </c>
      <c r="AN461" s="13">
        <f t="shared" si="92"/>
        <v>2240066.8251607427</v>
      </c>
      <c r="AO461" s="13">
        <f t="shared" si="93"/>
        <v>2251598.5037011183</v>
      </c>
      <c r="AP461" s="13">
        <f t="shared" si="94"/>
        <v>2260942.1423162096</v>
      </c>
      <c r="AQ461" s="13">
        <f t="shared" si="95"/>
        <v>2258250.7601737021</v>
      </c>
      <c r="AR461" s="13">
        <f t="shared" si="96"/>
        <v>2299536.2093312768</v>
      </c>
      <c r="AS461" s="13">
        <f t="shared" si="97"/>
        <v>1863966.871780958</v>
      </c>
      <c r="AT461" s="13">
        <f t="shared" si="98"/>
        <v>1860824.7501147198</v>
      </c>
    </row>
    <row r="462" spans="1:46" x14ac:dyDescent="0.3">
      <c r="A462" s="7" t="s">
        <v>281</v>
      </c>
      <c r="B462" s="7" t="s">
        <v>910</v>
      </c>
      <c r="C462" s="7">
        <v>1303</v>
      </c>
      <c r="D462" s="7" t="s">
        <v>8</v>
      </c>
      <c r="E462" s="7">
        <v>907</v>
      </c>
      <c r="F462" s="7">
        <v>131753</v>
      </c>
      <c r="G462" s="7" t="s">
        <v>912</v>
      </c>
      <c r="H462" s="8" t="s">
        <v>940</v>
      </c>
      <c r="I462" s="15">
        <v>1000000</v>
      </c>
      <c r="J462" s="15">
        <v>1000000</v>
      </c>
      <c r="K462" s="15">
        <v>2000000</v>
      </c>
      <c r="L462" s="15">
        <v>2000000</v>
      </c>
      <c r="M462" s="15">
        <v>5000000</v>
      </c>
      <c r="N462" s="15">
        <v>5000000</v>
      </c>
      <c r="O462" s="15">
        <v>5000000</v>
      </c>
      <c r="P462" s="15">
        <v>5000000</v>
      </c>
      <c r="Q462" s="15">
        <v>5000000</v>
      </c>
      <c r="R462" s="15">
        <v>5000000</v>
      </c>
      <c r="S462" s="15">
        <v>3000000</v>
      </c>
      <c r="T462" s="15">
        <v>3000000</v>
      </c>
      <c r="U462" s="17"/>
      <c r="V462" s="18">
        <v>0.45839821926691765</v>
      </c>
      <c r="W462" s="18">
        <v>0.46333888160788822</v>
      </c>
      <c r="X462" s="18">
        <v>0.46706793249096024</v>
      </c>
      <c r="Y462" s="18">
        <v>0.46021046344686795</v>
      </c>
      <c r="Z462" s="18">
        <v>0.45795254111437483</v>
      </c>
      <c r="AA462" s="18">
        <v>0.4480133650321485</v>
      </c>
      <c r="AB462" s="18">
        <v>0.45031970074022365</v>
      </c>
      <c r="AC462" s="18">
        <v>0.45218842846324192</v>
      </c>
      <c r="AD462" s="18">
        <v>0.45165015203474046</v>
      </c>
      <c r="AE462" s="18">
        <v>0.45990724186625537</v>
      </c>
      <c r="AF462" s="18">
        <v>0.46599171794523953</v>
      </c>
      <c r="AG462" s="18">
        <v>0.46520618752867998</v>
      </c>
      <c r="AH462" s="17"/>
      <c r="AI462" s="13">
        <f t="shared" si="87"/>
        <v>458398.21926691767</v>
      </c>
      <c r="AJ462" s="13">
        <f t="shared" si="88"/>
        <v>463338.88160788821</v>
      </c>
      <c r="AK462" s="13">
        <f t="shared" si="89"/>
        <v>934135.86498192046</v>
      </c>
      <c r="AL462" s="13">
        <f t="shared" si="90"/>
        <v>920420.92689373589</v>
      </c>
      <c r="AM462" s="13">
        <f t="shared" si="91"/>
        <v>2289762.705571874</v>
      </c>
      <c r="AN462" s="13">
        <f t="shared" si="92"/>
        <v>2240066.8251607427</v>
      </c>
      <c r="AO462" s="13">
        <f t="shared" si="93"/>
        <v>2251598.5037011183</v>
      </c>
      <c r="AP462" s="13">
        <f t="shared" si="94"/>
        <v>2260942.1423162096</v>
      </c>
      <c r="AQ462" s="13">
        <f t="shared" si="95"/>
        <v>2258250.7601737021</v>
      </c>
      <c r="AR462" s="13">
        <f t="shared" si="96"/>
        <v>2299536.2093312768</v>
      </c>
      <c r="AS462" s="13">
        <f t="shared" si="97"/>
        <v>1397975.1538357185</v>
      </c>
      <c r="AT462" s="13">
        <f t="shared" si="98"/>
        <v>1395618.56258604</v>
      </c>
    </row>
    <row r="463" spans="1:46" x14ac:dyDescent="0.3">
      <c r="A463" s="7" t="s">
        <v>281</v>
      </c>
      <c r="B463" s="7" t="s">
        <v>910</v>
      </c>
      <c r="C463" s="7">
        <v>1303</v>
      </c>
      <c r="D463" s="7" t="s">
        <v>8</v>
      </c>
      <c r="E463" s="7">
        <v>907</v>
      </c>
      <c r="F463" s="7">
        <v>131690</v>
      </c>
      <c r="G463" s="7" t="s">
        <v>912</v>
      </c>
      <c r="H463" s="8" t="s">
        <v>941</v>
      </c>
      <c r="I463" s="15">
        <v>2000000</v>
      </c>
      <c r="J463" s="15">
        <v>2000000</v>
      </c>
      <c r="K463" s="15">
        <v>3000000</v>
      </c>
      <c r="L463" s="15">
        <v>2000000</v>
      </c>
      <c r="M463" s="15">
        <v>5000000</v>
      </c>
      <c r="N463" s="15">
        <v>5000000</v>
      </c>
      <c r="O463" s="15">
        <v>5000000</v>
      </c>
      <c r="P463" s="15">
        <v>5000000</v>
      </c>
      <c r="Q463" s="15">
        <v>5000000</v>
      </c>
      <c r="R463" s="15">
        <v>5000000</v>
      </c>
      <c r="S463" s="15">
        <v>3000000</v>
      </c>
      <c r="T463" s="15">
        <v>3000000</v>
      </c>
      <c r="U463" s="17"/>
      <c r="V463" s="18">
        <v>0.45839821926691765</v>
      </c>
      <c r="W463" s="18">
        <v>0.46333888160788822</v>
      </c>
      <c r="X463" s="18">
        <v>0.46706793249096024</v>
      </c>
      <c r="Y463" s="18">
        <v>0.46021046344686795</v>
      </c>
      <c r="Z463" s="18">
        <v>0.45795254111437483</v>
      </c>
      <c r="AA463" s="18">
        <v>0.4480133650321485</v>
      </c>
      <c r="AB463" s="18">
        <v>0.45031970074022365</v>
      </c>
      <c r="AC463" s="18">
        <v>0.45218842846324192</v>
      </c>
      <c r="AD463" s="18">
        <v>0.45165015203474046</v>
      </c>
      <c r="AE463" s="18">
        <v>0.45990724186625537</v>
      </c>
      <c r="AF463" s="18">
        <v>0.46599171794523953</v>
      </c>
      <c r="AG463" s="18">
        <v>0.46520618752867998</v>
      </c>
      <c r="AH463" s="17"/>
      <c r="AI463" s="13">
        <f t="shared" si="87"/>
        <v>916796.43853383535</v>
      </c>
      <c r="AJ463" s="13">
        <f t="shared" si="88"/>
        <v>926677.76321577642</v>
      </c>
      <c r="AK463" s="13">
        <f t="shared" si="89"/>
        <v>1401203.7974728807</v>
      </c>
      <c r="AL463" s="13">
        <f t="shared" si="90"/>
        <v>920420.92689373589</v>
      </c>
      <c r="AM463" s="13">
        <f t="shared" si="91"/>
        <v>2289762.705571874</v>
      </c>
      <c r="AN463" s="13">
        <f t="shared" si="92"/>
        <v>2240066.8251607427</v>
      </c>
      <c r="AO463" s="13">
        <f t="shared" si="93"/>
        <v>2251598.5037011183</v>
      </c>
      <c r="AP463" s="13">
        <f t="shared" si="94"/>
        <v>2260942.1423162096</v>
      </c>
      <c r="AQ463" s="13">
        <f t="shared" si="95"/>
        <v>2258250.7601737021</v>
      </c>
      <c r="AR463" s="13">
        <f t="shared" si="96"/>
        <v>2299536.2093312768</v>
      </c>
      <c r="AS463" s="13">
        <f t="shared" si="97"/>
        <v>1397975.1538357185</v>
      </c>
      <c r="AT463" s="13">
        <f t="shared" si="98"/>
        <v>1395618.56258604</v>
      </c>
    </row>
    <row r="464" spans="1:46" x14ac:dyDescent="0.3">
      <c r="A464" s="7" t="s">
        <v>281</v>
      </c>
      <c r="B464" s="7" t="s">
        <v>910</v>
      </c>
      <c r="C464" s="7">
        <v>1303</v>
      </c>
      <c r="D464" s="7" t="s">
        <v>8</v>
      </c>
      <c r="E464" s="7">
        <v>902</v>
      </c>
      <c r="F464" s="7">
        <v>370573</v>
      </c>
      <c r="G464" s="7" t="s">
        <v>912</v>
      </c>
      <c r="H464" s="8" t="s">
        <v>942</v>
      </c>
      <c r="I464" s="15">
        <v>2000000</v>
      </c>
      <c r="J464" s="15">
        <v>1000000</v>
      </c>
      <c r="K464" s="15">
        <v>0</v>
      </c>
      <c r="L464" s="15">
        <v>0</v>
      </c>
      <c r="M464" s="15">
        <v>3000000</v>
      </c>
      <c r="N464" s="15">
        <v>0</v>
      </c>
      <c r="O464" s="15">
        <v>5000000</v>
      </c>
      <c r="P464" s="15">
        <v>0</v>
      </c>
      <c r="Q464" s="15">
        <v>0</v>
      </c>
      <c r="R464" s="15">
        <v>10000000</v>
      </c>
      <c r="S464" s="15">
        <v>5000000</v>
      </c>
      <c r="T464" s="15">
        <v>5000000</v>
      </c>
      <c r="U464" s="17"/>
      <c r="V464" s="18">
        <v>0.45839821926691765</v>
      </c>
      <c r="W464" s="18">
        <v>0.46333888160788822</v>
      </c>
      <c r="X464" s="18">
        <v>0.46706793249096024</v>
      </c>
      <c r="Y464" s="18">
        <v>0.46021046344686795</v>
      </c>
      <c r="Z464" s="18">
        <v>0.45795254111437483</v>
      </c>
      <c r="AA464" s="18">
        <v>0.4480133650321485</v>
      </c>
      <c r="AB464" s="18">
        <v>0.45031970074022365</v>
      </c>
      <c r="AC464" s="18">
        <v>0.45218842846324192</v>
      </c>
      <c r="AD464" s="18">
        <v>0.45165015203474046</v>
      </c>
      <c r="AE464" s="18">
        <v>0.45990724186625537</v>
      </c>
      <c r="AF464" s="18">
        <v>0.46599171794523953</v>
      </c>
      <c r="AG464" s="18">
        <v>0.46520618752867998</v>
      </c>
      <c r="AH464" s="17"/>
      <c r="AI464" s="13">
        <f t="shared" si="87"/>
        <v>916796.43853383535</v>
      </c>
      <c r="AJ464" s="13">
        <f t="shared" si="88"/>
        <v>463338.88160788821</v>
      </c>
      <c r="AK464" s="13">
        <f t="shared" si="89"/>
        <v>0</v>
      </c>
      <c r="AL464" s="13">
        <f t="shared" si="90"/>
        <v>0</v>
      </c>
      <c r="AM464" s="13">
        <f t="shared" si="91"/>
        <v>1373857.6233431245</v>
      </c>
      <c r="AN464" s="13">
        <f t="shared" si="92"/>
        <v>0</v>
      </c>
      <c r="AO464" s="13">
        <f t="shared" si="93"/>
        <v>2251598.5037011183</v>
      </c>
      <c r="AP464" s="13">
        <f t="shared" si="94"/>
        <v>0</v>
      </c>
      <c r="AQ464" s="13">
        <f t="shared" si="95"/>
        <v>0</v>
      </c>
      <c r="AR464" s="13">
        <f t="shared" si="96"/>
        <v>4599072.4186625537</v>
      </c>
      <c r="AS464" s="13">
        <f t="shared" si="97"/>
        <v>2329958.5897261975</v>
      </c>
      <c r="AT464" s="13">
        <f t="shared" si="98"/>
        <v>2326030.9376433999</v>
      </c>
    </row>
    <row r="465" spans="1:46" x14ac:dyDescent="0.3">
      <c r="A465" s="7" t="s">
        <v>281</v>
      </c>
      <c r="B465" s="7" t="s">
        <v>910</v>
      </c>
      <c r="C465" s="7">
        <v>1303</v>
      </c>
      <c r="D465" s="7" t="s">
        <v>8</v>
      </c>
      <c r="E465" s="7">
        <v>905</v>
      </c>
      <c r="F465" s="7">
        <v>370494</v>
      </c>
      <c r="G465" s="7" t="s">
        <v>912</v>
      </c>
      <c r="H465" s="8" t="s">
        <v>943</v>
      </c>
      <c r="I465" s="15">
        <v>2000000</v>
      </c>
      <c r="J465" s="15">
        <v>2000000</v>
      </c>
      <c r="K465" s="15">
        <v>2000000</v>
      </c>
      <c r="L465" s="15">
        <v>5000000</v>
      </c>
      <c r="M465" s="15">
        <v>2000000</v>
      </c>
      <c r="N465" s="15">
        <v>3000000</v>
      </c>
      <c r="O465" s="15">
        <v>6000000</v>
      </c>
      <c r="P465" s="15">
        <v>4000000</v>
      </c>
      <c r="Q465" s="15">
        <v>2000000</v>
      </c>
      <c r="R465" s="15">
        <v>5000000</v>
      </c>
      <c r="S465" s="15">
        <v>5000000</v>
      </c>
      <c r="T465" s="15">
        <v>5000000</v>
      </c>
      <c r="U465" s="17"/>
      <c r="V465" s="18">
        <v>0.45839821926691765</v>
      </c>
      <c r="W465" s="18">
        <v>0.46333888160788822</v>
      </c>
      <c r="X465" s="18">
        <v>0.46706793249096024</v>
      </c>
      <c r="Y465" s="18">
        <v>0.46021046344686795</v>
      </c>
      <c r="Z465" s="18">
        <v>0.45795254111437483</v>
      </c>
      <c r="AA465" s="18">
        <v>0.4480133650321485</v>
      </c>
      <c r="AB465" s="18">
        <v>0.45031970074022365</v>
      </c>
      <c r="AC465" s="18">
        <v>0.45218842846324192</v>
      </c>
      <c r="AD465" s="18">
        <v>0.45165015203474046</v>
      </c>
      <c r="AE465" s="18">
        <v>0.45990724186625537</v>
      </c>
      <c r="AF465" s="18">
        <v>0.46599171794523953</v>
      </c>
      <c r="AG465" s="18">
        <v>0.46520618752867998</v>
      </c>
      <c r="AH465" s="17"/>
      <c r="AI465" s="13">
        <f t="shared" si="87"/>
        <v>916796.43853383535</v>
      </c>
      <c r="AJ465" s="13">
        <f t="shared" si="88"/>
        <v>926677.76321577642</v>
      </c>
      <c r="AK465" s="13">
        <f t="shared" si="89"/>
        <v>934135.86498192046</v>
      </c>
      <c r="AL465" s="13">
        <f t="shared" si="90"/>
        <v>2301052.3172343397</v>
      </c>
      <c r="AM465" s="13">
        <f t="shared" si="91"/>
        <v>915905.08222874964</v>
      </c>
      <c r="AN465" s="13">
        <f t="shared" si="92"/>
        <v>1344040.0950964454</v>
      </c>
      <c r="AO465" s="13">
        <f t="shared" si="93"/>
        <v>2701918.204441342</v>
      </c>
      <c r="AP465" s="13">
        <f t="shared" si="94"/>
        <v>1808753.7138529676</v>
      </c>
      <c r="AQ465" s="13">
        <f t="shared" si="95"/>
        <v>903300.30406948098</v>
      </c>
      <c r="AR465" s="13">
        <f t="shared" si="96"/>
        <v>2299536.2093312768</v>
      </c>
      <c r="AS465" s="13">
        <f t="shared" si="97"/>
        <v>2329958.5897261975</v>
      </c>
      <c r="AT465" s="13">
        <f t="shared" si="98"/>
        <v>2326030.9376433999</v>
      </c>
    </row>
    <row r="466" spans="1:46" x14ac:dyDescent="0.3">
      <c r="A466" s="7" t="s">
        <v>281</v>
      </c>
      <c r="B466" s="7" t="s">
        <v>910</v>
      </c>
      <c r="C466" s="7">
        <v>1303</v>
      </c>
      <c r="D466" s="7" t="s">
        <v>8</v>
      </c>
      <c r="E466" s="7">
        <v>905</v>
      </c>
      <c r="F466" s="7">
        <v>370442</v>
      </c>
      <c r="G466" s="7" t="s">
        <v>912</v>
      </c>
      <c r="H466" s="8" t="s">
        <v>848</v>
      </c>
      <c r="I466" s="15">
        <v>7000000</v>
      </c>
      <c r="J466" s="15">
        <v>0</v>
      </c>
      <c r="K466" s="15">
        <v>10000000</v>
      </c>
      <c r="L466" s="15">
        <v>0</v>
      </c>
      <c r="M466" s="15">
        <v>0</v>
      </c>
      <c r="N466" s="15">
        <v>10000000</v>
      </c>
      <c r="O466" s="15">
        <v>10000000</v>
      </c>
      <c r="P466" s="15">
        <v>0</v>
      </c>
      <c r="Q466" s="15">
        <v>10000000</v>
      </c>
      <c r="R466" s="15">
        <v>15000000</v>
      </c>
      <c r="S466" s="15">
        <v>10000000</v>
      </c>
      <c r="T466" s="15">
        <v>10000000</v>
      </c>
      <c r="U466" s="17"/>
      <c r="V466" s="18">
        <v>0.45839821926691765</v>
      </c>
      <c r="W466" s="18">
        <v>0.46333888160788822</v>
      </c>
      <c r="X466" s="18">
        <v>0.46706793249096024</v>
      </c>
      <c r="Y466" s="18">
        <v>0.46021046344686795</v>
      </c>
      <c r="Z466" s="18">
        <v>0.45795254111437483</v>
      </c>
      <c r="AA466" s="18">
        <v>0.4480133650321485</v>
      </c>
      <c r="AB466" s="18">
        <v>0.45031970074022365</v>
      </c>
      <c r="AC466" s="18">
        <v>0.45218842846324192</v>
      </c>
      <c r="AD466" s="18">
        <v>0.45165015203474046</v>
      </c>
      <c r="AE466" s="18">
        <v>0.45990724186625537</v>
      </c>
      <c r="AF466" s="18">
        <v>0.46599171794523953</v>
      </c>
      <c r="AG466" s="18">
        <v>0.46520618752867998</v>
      </c>
      <c r="AH466" s="17"/>
      <c r="AI466" s="13">
        <f t="shared" si="87"/>
        <v>3208787.5348684234</v>
      </c>
      <c r="AJ466" s="13">
        <f t="shared" si="88"/>
        <v>0</v>
      </c>
      <c r="AK466" s="13">
        <f t="shared" si="89"/>
        <v>4670679.3249096023</v>
      </c>
      <c r="AL466" s="13">
        <f t="shared" si="90"/>
        <v>0</v>
      </c>
      <c r="AM466" s="13">
        <f t="shared" si="91"/>
        <v>0</v>
      </c>
      <c r="AN466" s="13">
        <f t="shared" si="92"/>
        <v>4480133.6503214855</v>
      </c>
      <c r="AO466" s="13">
        <f t="shared" si="93"/>
        <v>4503197.0074022366</v>
      </c>
      <c r="AP466" s="13">
        <f t="shared" si="94"/>
        <v>0</v>
      </c>
      <c r="AQ466" s="13">
        <f t="shared" si="95"/>
        <v>4516501.5203474043</v>
      </c>
      <c r="AR466" s="13">
        <f t="shared" si="96"/>
        <v>6898608.6279938305</v>
      </c>
      <c r="AS466" s="13">
        <f t="shared" si="97"/>
        <v>4659917.1794523951</v>
      </c>
      <c r="AT466" s="13">
        <f t="shared" si="98"/>
        <v>4652061.8752867999</v>
      </c>
    </row>
    <row r="467" spans="1:46" x14ac:dyDescent="0.3">
      <c r="A467" s="7" t="s">
        <v>281</v>
      </c>
      <c r="B467" s="7" t="s">
        <v>910</v>
      </c>
      <c r="C467" s="7">
        <v>1303</v>
      </c>
      <c r="D467" s="7" t="s">
        <v>8</v>
      </c>
      <c r="E467" s="7">
        <v>927</v>
      </c>
      <c r="F467" s="7">
        <v>111438</v>
      </c>
      <c r="G467" s="7" t="s">
        <v>913</v>
      </c>
      <c r="H467" s="8" t="s">
        <v>931</v>
      </c>
      <c r="I467" s="15">
        <v>31861110.554999962</v>
      </c>
      <c r="J467" s="15">
        <v>33500000</v>
      </c>
      <c r="K467" s="15">
        <v>35000000</v>
      </c>
      <c r="L467" s="15">
        <v>37500000</v>
      </c>
      <c r="M467" s="15">
        <v>40000000</v>
      </c>
      <c r="N467" s="15">
        <v>38666666.666666657</v>
      </c>
      <c r="O467" s="15">
        <v>40666666.666666657</v>
      </c>
      <c r="P467" s="15">
        <v>36000000</v>
      </c>
      <c r="Q467" s="15">
        <v>38166666.666666664</v>
      </c>
      <c r="R467" s="15">
        <v>38666666.666666657</v>
      </c>
      <c r="S467" s="15">
        <v>41166666.666666657</v>
      </c>
      <c r="T467" s="15">
        <v>38833333.333333328</v>
      </c>
      <c r="U467" s="17"/>
      <c r="V467" s="18">
        <v>0.45839821926691765</v>
      </c>
      <c r="W467" s="18">
        <v>0.46333888160788822</v>
      </c>
      <c r="X467" s="18">
        <v>0.46706793249096024</v>
      </c>
      <c r="Y467" s="18">
        <v>0.46021046344686795</v>
      </c>
      <c r="Z467" s="18">
        <v>0.45795254111437483</v>
      </c>
      <c r="AA467" s="18">
        <v>0.4480133650321485</v>
      </c>
      <c r="AB467" s="18">
        <v>0.45031970074022365</v>
      </c>
      <c r="AC467" s="18">
        <v>0.45218842846324192</v>
      </c>
      <c r="AD467" s="18">
        <v>0.45165015203474046</v>
      </c>
      <c r="AE467" s="18">
        <v>0.45990724186625537</v>
      </c>
      <c r="AF467" s="18">
        <v>0.46599171794523953</v>
      </c>
      <c r="AG467" s="18">
        <v>0.46520618752867998</v>
      </c>
      <c r="AH467" s="17"/>
      <c r="AI467" s="13">
        <f t="shared" si="87"/>
        <v>14605076.342278376</v>
      </c>
      <c r="AJ467" s="13">
        <f t="shared" si="88"/>
        <v>15521852.533864256</v>
      </c>
      <c r="AK467" s="13">
        <f t="shared" si="89"/>
        <v>16347377.637183608</v>
      </c>
      <c r="AL467" s="13">
        <f t="shared" si="90"/>
        <v>17257892.379257549</v>
      </c>
      <c r="AM467" s="13">
        <f t="shared" si="91"/>
        <v>18318101.644574992</v>
      </c>
      <c r="AN467" s="13">
        <f t="shared" si="92"/>
        <v>17323183.447909739</v>
      </c>
      <c r="AO467" s="13">
        <f t="shared" si="93"/>
        <v>18313001.163435757</v>
      </c>
      <c r="AP467" s="13">
        <f t="shared" si="94"/>
        <v>16278783.424676709</v>
      </c>
      <c r="AQ467" s="13">
        <f t="shared" si="95"/>
        <v>17237980.802659258</v>
      </c>
      <c r="AR467" s="13">
        <f t="shared" si="96"/>
        <v>17783080.018828537</v>
      </c>
      <c r="AS467" s="13">
        <f t="shared" si="97"/>
        <v>19183325.722079024</v>
      </c>
      <c r="AT467" s="13">
        <f t="shared" si="98"/>
        <v>18065506.949030403</v>
      </c>
    </row>
    <row r="468" spans="1:46" x14ac:dyDescent="0.3">
      <c r="A468" s="7" t="s">
        <v>281</v>
      </c>
      <c r="B468" s="7" t="s">
        <v>910</v>
      </c>
      <c r="C468" s="7">
        <v>1303</v>
      </c>
      <c r="D468" s="7" t="s">
        <v>8</v>
      </c>
      <c r="E468" s="7">
        <v>927</v>
      </c>
      <c r="F468" s="7">
        <v>110930</v>
      </c>
      <c r="G468" s="7" t="s">
        <v>913</v>
      </c>
      <c r="H468" s="8" t="s">
        <v>932</v>
      </c>
      <c r="I468" s="15">
        <v>7250000.0333333407</v>
      </c>
      <c r="J468" s="15">
        <v>9100000</v>
      </c>
      <c r="K468" s="15">
        <v>10250000.033333339</v>
      </c>
      <c r="L468" s="15">
        <v>13000000</v>
      </c>
      <c r="M468" s="15">
        <v>15400000</v>
      </c>
      <c r="N468" s="15">
        <v>14083333.366666662</v>
      </c>
      <c r="O468" s="15">
        <v>16083333.366666662</v>
      </c>
      <c r="P468" s="15">
        <v>11416666.700000001</v>
      </c>
      <c r="Q468" s="15">
        <v>13583333.366666667</v>
      </c>
      <c r="R468" s="15">
        <v>14083333.366666662</v>
      </c>
      <c r="S468" s="15">
        <v>16583333.366666662</v>
      </c>
      <c r="T468" s="15">
        <v>14250000.033333331</v>
      </c>
      <c r="U468" s="17"/>
      <c r="V468" s="18">
        <v>0.45839821926691765</v>
      </c>
      <c r="W468" s="18">
        <v>0.46333888160788822</v>
      </c>
      <c r="X468" s="18">
        <v>0.46706793249096024</v>
      </c>
      <c r="Y468" s="18">
        <v>0.46021046344686795</v>
      </c>
      <c r="Z468" s="18">
        <v>0.45795254111437483</v>
      </c>
      <c r="AA468" s="18">
        <v>0.4480133650321485</v>
      </c>
      <c r="AB468" s="18">
        <v>0.45031970074022365</v>
      </c>
      <c r="AC468" s="18">
        <v>0.45218842846324192</v>
      </c>
      <c r="AD468" s="18">
        <v>0.45165015203474046</v>
      </c>
      <c r="AE468" s="18">
        <v>0.45990724186625537</v>
      </c>
      <c r="AF468" s="18">
        <v>0.46599171794523953</v>
      </c>
      <c r="AG468" s="18">
        <v>0.46520618752867998</v>
      </c>
      <c r="AH468" s="17"/>
      <c r="AI468" s="13">
        <f t="shared" si="87"/>
        <v>3323387.1049650968</v>
      </c>
      <c r="AJ468" s="13">
        <f t="shared" si="88"/>
        <v>4216383.8226317829</v>
      </c>
      <c r="AK468" s="13">
        <f t="shared" si="89"/>
        <v>4787446.3236012757</v>
      </c>
      <c r="AL468" s="13">
        <f t="shared" si="90"/>
        <v>5982736.0248092832</v>
      </c>
      <c r="AM468" s="13">
        <f t="shared" si="91"/>
        <v>7052469.1331613725</v>
      </c>
      <c r="AN468" s="13">
        <f t="shared" si="92"/>
        <v>6309521.5724698678</v>
      </c>
      <c r="AO468" s="13">
        <f t="shared" si="93"/>
        <v>7242641.8685825849</v>
      </c>
      <c r="AP468" s="13">
        <f t="shared" si="94"/>
        <v>5162484.5733616268</v>
      </c>
      <c r="AQ468" s="13">
        <f t="shared" si="95"/>
        <v>6134914.5801935634</v>
      </c>
      <c r="AR468" s="13">
        <f t="shared" si="96"/>
        <v>6477027.0049466686</v>
      </c>
      <c r="AS468" s="13">
        <f t="shared" si="97"/>
        <v>7727696.0047916099</v>
      </c>
      <c r="AT468" s="13">
        <f t="shared" si="98"/>
        <v>6629188.1877905615</v>
      </c>
    </row>
    <row r="469" spans="1:46" x14ac:dyDescent="0.3">
      <c r="A469" s="7" t="s">
        <v>281</v>
      </c>
      <c r="B469" s="7" t="s">
        <v>910</v>
      </c>
      <c r="C469" s="7">
        <v>1303</v>
      </c>
      <c r="D469" s="7" t="s">
        <v>944</v>
      </c>
      <c r="E469" s="7">
        <v>927</v>
      </c>
      <c r="F469" s="7">
        <v>110011</v>
      </c>
      <c r="G469" s="7" t="s">
        <v>913</v>
      </c>
      <c r="H469" s="8" t="s">
        <v>933</v>
      </c>
      <c r="I469" s="15">
        <v>6833333.3333333405</v>
      </c>
      <c r="J469" s="15">
        <v>8800000</v>
      </c>
      <c r="K469" s="15">
        <v>10000000</v>
      </c>
      <c r="L469" s="15">
        <v>12500000</v>
      </c>
      <c r="M469" s="15">
        <v>14833333.33333333</v>
      </c>
      <c r="N469" s="15">
        <v>13666666.66666666</v>
      </c>
      <c r="O469" s="15">
        <v>15666666.66666666</v>
      </c>
      <c r="P469" s="15">
        <v>11000000</v>
      </c>
      <c r="Q469" s="15">
        <v>13166666.666666666</v>
      </c>
      <c r="R469" s="15">
        <v>13666666.66666666</v>
      </c>
      <c r="S469" s="15">
        <v>16166666.66666666</v>
      </c>
      <c r="T469" s="15">
        <v>13833333.33333333</v>
      </c>
      <c r="U469" s="17"/>
      <c r="V469" s="18">
        <v>0.45839821926691765</v>
      </c>
      <c r="W469" s="18">
        <v>0.46333888160788822</v>
      </c>
      <c r="X469" s="18">
        <v>0.46706793249096024</v>
      </c>
      <c r="Y469" s="18">
        <v>0.46021046344686795</v>
      </c>
      <c r="Z469" s="18">
        <v>0.45795254111437483</v>
      </c>
      <c r="AA469" s="18">
        <v>0.4480133650321485</v>
      </c>
      <c r="AB469" s="18">
        <v>0.45031970074022365</v>
      </c>
      <c r="AC469" s="18">
        <v>0.45218842846324192</v>
      </c>
      <c r="AD469" s="18">
        <v>0.45165015203474046</v>
      </c>
      <c r="AE469" s="18">
        <v>0.45990724186625537</v>
      </c>
      <c r="AF469" s="18">
        <v>0.46599171794523953</v>
      </c>
      <c r="AG469" s="18">
        <v>0.46520618752867998</v>
      </c>
      <c r="AH469" s="17"/>
      <c r="AI469" s="13">
        <f t="shared" si="87"/>
        <v>3132387.8316572737</v>
      </c>
      <c r="AJ469" s="13">
        <f t="shared" si="88"/>
        <v>4077382.1581494166</v>
      </c>
      <c r="AK469" s="13">
        <f t="shared" si="89"/>
        <v>4670679.3249096023</v>
      </c>
      <c r="AL469" s="13">
        <f t="shared" si="90"/>
        <v>5752630.7930858489</v>
      </c>
      <c r="AM469" s="13">
        <f t="shared" si="91"/>
        <v>6792962.6931965584</v>
      </c>
      <c r="AN469" s="13">
        <f t="shared" si="92"/>
        <v>6122849.322106027</v>
      </c>
      <c r="AO469" s="13">
        <f t="shared" si="93"/>
        <v>7055008.6449301681</v>
      </c>
      <c r="AP469" s="13">
        <f t="shared" si="94"/>
        <v>4974072.7130956613</v>
      </c>
      <c r="AQ469" s="13">
        <f t="shared" si="95"/>
        <v>5946727.0017907489</v>
      </c>
      <c r="AR469" s="13">
        <f t="shared" si="96"/>
        <v>6285398.9721721541</v>
      </c>
      <c r="AS469" s="13">
        <f t="shared" si="97"/>
        <v>7533532.7734480361</v>
      </c>
      <c r="AT469" s="13">
        <f t="shared" si="98"/>
        <v>6435352.2608134048</v>
      </c>
    </row>
    <row r="470" spans="1:46" x14ac:dyDescent="0.3">
      <c r="A470" s="7" t="s">
        <v>281</v>
      </c>
      <c r="B470" s="7" t="s">
        <v>910</v>
      </c>
      <c r="C470" s="7">
        <v>1303</v>
      </c>
      <c r="D470" s="7" t="s">
        <v>8</v>
      </c>
      <c r="E470" s="7">
        <v>927</v>
      </c>
      <c r="F470" s="7">
        <v>110138</v>
      </c>
      <c r="G470" s="7" t="s">
        <v>913</v>
      </c>
      <c r="H470" s="8" t="s">
        <v>849</v>
      </c>
      <c r="I470" s="15">
        <v>4166666.7</v>
      </c>
      <c r="J470" s="15">
        <v>4166666.7</v>
      </c>
      <c r="K470" s="15">
        <v>4166666.7</v>
      </c>
      <c r="L470" s="15">
        <v>4166666.7</v>
      </c>
      <c r="M470" s="15">
        <v>4166666.7</v>
      </c>
      <c r="N470" s="15">
        <v>4166666.7</v>
      </c>
      <c r="O470" s="15">
        <v>4166666.7</v>
      </c>
      <c r="P470" s="15">
        <v>4166666.7</v>
      </c>
      <c r="Q470" s="15">
        <v>4166666.7</v>
      </c>
      <c r="R470" s="15">
        <v>4166666.7</v>
      </c>
      <c r="S470" s="15">
        <v>4166666.7</v>
      </c>
      <c r="T470" s="15">
        <v>4166666.7</v>
      </c>
      <c r="U470" s="17"/>
      <c r="V470" s="18">
        <v>0.45839821926691765</v>
      </c>
      <c r="W470" s="18">
        <v>0.46333888160788822</v>
      </c>
      <c r="X470" s="18">
        <v>0.46706793249096024</v>
      </c>
      <c r="Y470" s="18">
        <v>0.46021046344686795</v>
      </c>
      <c r="Z470" s="18">
        <v>0.45795254111437483</v>
      </c>
      <c r="AA470" s="18">
        <v>0.4480133650321485</v>
      </c>
      <c r="AB470" s="18">
        <v>0.45031970074022365</v>
      </c>
      <c r="AC470" s="18">
        <v>0.45218842846324192</v>
      </c>
      <c r="AD470" s="18">
        <v>0.45165015203474046</v>
      </c>
      <c r="AE470" s="18">
        <v>0.45990724186625537</v>
      </c>
      <c r="AF470" s="18">
        <v>0.46599171794523953</v>
      </c>
      <c r="AG470" s="18">
        <v>0.46520618752867998</v>
      </c>
      <c r="AH470" s="17"/>
      <c r="AI470" s="13">
        <f t="shared" si="87"/>
        <v>1909992.5955587642</v>
      </c>
      <c r="AJ470" s="13">
        <f t="shared" si="88"/>
        <v>1930578.6888108305</v>
      </c>
      <c r="AK470" s="13">
        <f t="shared" si="89"/>
        <v>1946116.4009479322</v>
      </c>
      <c r="AL470" s="13">
        <f t="shared" si="90"/>
        <v>1917543.6130356321</v>
      </c>
      <c r="AM470" s="13">
        <f t="shared" si="91"/>
        <v>1908135.6032416467</v>
      </c>
      <c r="AN470" s="13">
        <f t="shared" si="92"/>
        <v>1866722.3692343978</v>
      </c>
      <c r="AO470" s="13">
        <f t="shared" si="93"/>
        <v>1876332.1014282552</v>
      </c>
      <c r="AP470" s="13">
        <f t="shared" si="94"/>
        <v>1884118.4670031224</v>
      </c>
      <c r="AQ470" s="13">
        <f t="shared" si="95"/>
        <v>1881875.6485330905</v>
      </c>
      <c r="AR470" s="13">
        <f t="shared" si="96"/>
        <v>1916280.1897729721</v>
      </c>
      <c r="AS470" s="13">
        <f t="shared" si="97"/>
        <v>1941632.173638222</v>
      </c>
      <c r="AT470" s="13">
        <f t="shared" si="98"/>
        <v>1938359.1302097063</v>
      </c>
    </row>
    <row r="471" spans="1:46" x14ac:dyDescent="0.3">
      <c r="A471" s="7" t="s">
        <v>281</v>
      </c>
      <c r="B471" s="7" t="s">
        <v>910</v>
      </c>
      <c r="C471" s="7">
        <v>1303</v>
      </c>
      <c r="D471" s="7" t="s">
        <v>8</v>
      </c>
      <c r="E471" s="7">
        <v>927</v>
      </c>
      <c r="F471" s="7">
        <v>110503</v>
      </c>
      <c r="G471" s="7" t="s">
        <v>913</v>
      </c>
      <c r="H471" s="8" t="s">
        <v>850</v>
      </c>
      <c r="I471" s="15">
        <v>1833333.3333333402</v>
      </c>
      <c r="J471" s="15">
        <v>3500000</v>
      </c>
      <c r="K471" s="15">
        <v>4833333.3333333405</v>
      </c>
      <c r="L471" s="15">
        <v>7500000</v>
      </c>
      <c r="M471" s="15">
        <v>9833333.3333333302</v>
      </c>
      <c r="N471" s="15">
        <v>8666666.6666666605</v>
      </c>
      <c r="O471" s="15">
        <v>10666666.66666666</v>
      </c>
      <c r="P471" s="15">
        <v>6000000</v>
      </c>
      <c r="Q471" s="15">
        <v>8166666.666666666</v>
      </c>
      <c r="R471" s="15">
        <v>8666666.6666666605</v>
      </c>
      <c r="S471" s="15">
        <v>11166666.66666666</v>
      </c>
      <c r="T471" s="15">
        <v>8833333.3333333302</v>
      </c>
      <c r="U471" s="17"/>
      <c r="V471" s="18">
        <v>0.45839821926691765</v>
      </c>
      <c r="W471" s="18">
        <v>0.46333888160788822</v>
      </c>
      <c r="X471" s="18">
        <v>0.46706793249096024</v>
      </c>
      <c r="Y471" s="18">
        <v>0.46021046344686795</v>
      </c>
      <c r="Z471" s="18">
        <v>0.45795254111437483</v>
      </c>
      <c r="AA471" s="18">
        <v>0.4480133650321485</v>
      </c>
      <c r="AB471" s="18">
        <v>0.45031970074022365</v>
      </c>
      <c r="AC471" s="18">
        <v>0.45218842846324192</v>
      </c>
      <c r="AD471" s="18">
        <v>0.45165015203474046</v>
      </c>
      <c r="AE471" s="18">
        <v>0.45990724186625537</v>
      </c>
      <c r="AF471" s="18">
        <v>0.46599171794523953</v>
      </c>
      <c r="AG471" s="18">
        <v>0.46520618752867998</v>
      </c>
      <c r="AH471" s="17"/>
      <c r="AI471" s="13">
        <f t="shared" si="87"/>
        <v>840396.73532268556</v>
      </c>
      <c r="AJ471" s="13">
        <f t="shared" si="88"/>
        <v>1621686.0856276087</v>
      </c>
      <c r="AK471" s="13">
        <f t="shared" si="89"/>
        <v>2257495.0070396443</v>
      </c>
      <c r="AL471" s="13">
        <f t="shared" si="90"/>
        <v>3451578.4758515097</v>
      </c>
      <c r="AM471" s="13">
        <f t="shared" si="91"/>
        <v>4503199.9876246843</v>
      </c>
      <c r="AN471" s="13">
        <f t="shared" si="92"/>
        <v>3882782.4969452843</v>
      </c>
      <c r="AO471" s="13">
        <f t="shared" si="93"/>
        <v>4803410.1412290493</v>
      </c>
      <c r="AP471" s="13">
        <f t="shared" si="94"/>
        <v>2713130.5707794516</v>
      </c>
      <c r="AQ471" s="13">
        <f t="shared" si="95"/>
        <v>3688476.2416170468</v>
      </c>
      <c r="AR471" s="13">
        <f t="shared" si="96"/>
        <v>3985862.7628408768</v>
      </c>
      <c r="AS471" s="13">
        <f t="shared" si="97"/>
        <v>5203574.1837218385</v>
      </c>
      <c r="AT471" s="13">
        <f t="shared" si="98"/>
        <v>4109321.3231700049</v>
      </c>
    </row>
    <row r="472" spans="1:46" x14ac:dyDescent="0.3">
      <c r="A472" s="7" t="s">
        <v>281</v>
      </c>
      <c r="B472" s="7" t="s">
        <v>910</v>
      </c>
      <c r="C472" s="7">
        <v>1303</v>
      </c>
      <c r="D472" s="7" t="s">
        <v>8</v>
      </c>
      <c r="E472" s="7">
        <v>927</v>
      </c>
      <c r="F472" s="7">
        <v>110109</v>
      </c>
      <c r="G472" s="7" t="s">
        <v>913</v>
      </c>
      <c r="H472" s="8" t="s">
        <v>851</v>
      </c>
      <c r="I472" s="15">
        <v>0</v>
      </c>
      <c r="J472" s="15">
        <v>1000000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2000000</v>
      </c>
      <c r="S472" s="15">
        <v>1000000</v>
      </c>
      <c r="T472" s="15">
        <v>1000000</v>
      </c>
      <c r="U472" s="17"/>
      <c r="V472" s="18">
        <v>0.45839821926691765</v>
      </c>
      <c r="W472" s="18">
        <v>0.46333888160788822</v>
      </c>
      <c r="X472" s="18">
        <v>0.46706793249096024</v>
      </c>
      <c r="Y472" s="18">
        <v>0.46021046344686795</v>
      </c>
      <c r="Z472" s="18">
        <v>0.45795254111437483</v>
      </c>
      <c r="AA472" s="18">
        <v>0.4480133650321485</v>
      </c>
      <c r="AB472" s="18">
        <v>0.45031970074022365</v>
      </c>
      <c r="AC472" s="18">
        <v>0.45218842846324192</v>
      </c>
      <c r="AD472" s="18">
        <v>0.45165015203474046</v>
      </c>
      <c r="AE472" s="18">
        <v>0.45990724186625537</v>
      </c>
      <c r="AF472" s="18">
        <v>0.46599171794523953</v>
      </c>
      <c r="AG472" s="18">
        <v>0.46520618752867998</v>
      </c>
      <c r="AH472" s="17"/>
      <c r="AI472" s="13">
        <f t="shared" si="87"/>
        <v>0</v>
      </c>
      <c r="AJ472" s="13">
        <f t="shared" si="88"/>
        <v>463338.88160788821</v>
      </c>
      <c r="AK472" s="13">
        <f t="shared" si="89"/>
        <v>0</v>
      </c>
      <c r="AL472" s="13">
        <f t="shared" si="90"/>
        <v>0</v>
      </c>
      <c r="AM472" s="13">
        <f t="shared" si="91"/>
        <v>0</v>
      </c>
      <c r="AN472" s="13">
        <f t="shared" si="92"/>
        <v>0</v>
      </c>
      <c r="AO472" s="13">
        <f t="shared" si="93"/>
        <v>0</v>
      </c>
      <c r="AP472" s="13">
        <f t="shared" si="94"/>
        <v>0</v>
      </c>
      <c r="AQ472" s="13">
        <f t="shared" si="95"/>
        <v>0</v>
      </c>
      <c r="AR472" s="13">
        <f t="shared" si="96"/>
        <v>919814.48373251071</v>
      </c>
      <c r="AS472" s="13">
        <f t="shared" si="97"/>
        <v>465991.71794523951</v>
      </c>
      <c r="AT472" s="13">
        <f t="shared" si="98"/>
        <v>465206.18752867996</v>
      </c>
    </row>
    <row r="473" spans="1:46" x14ac:dyDescent="0.3">
      <c r="A473" s="7" t="s">
        <v>281</v>
      </c>
      <c r="B473" s="7" t="s">
        <v>910</v>
      </c>
      <c r="C473" s="7">
        <v>1303</v>
      </c>
      <c r="D473" s="7" t="s">
        <v>8</v>
      </c>
      <c r="E473" s="7">
        <v>927</v>
      </c>
      <c r="F473" s="7">
        <v>110072</v>
      </c>
      <c r="G473" s="7" t="s">
        <v>913</v>
      </c>
      <c r="H473" s="8" t="s">
        <v>852</v>
      </c>
      <c r="I473" s="15">
        <v>0</v>
      </c>
      <c r="J473" s="15">
        <v>1000000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  <c r="P473" s="15">
        <v>0</v>
      </c>
      <c r="Q473" s="15">
        <v>1000000</v>
      </c>
      <c r="R473" s="15">
        <v>0</v>
      </c>
      <c r="S473" s="15">
        <v>0</v>
      </c>
      <c r="T473" s="15">
        <v>0</v>
      </c>
      <c r="U473" s="17"/>
      <c r="V473" s="18">
        <v>0.45839821926691765</v>
      </c>
      <c r="W473" s="18">
        <v>0.46333888160788822</v>
      </c>
      <c r="X473" s="18">
        <v>0.46706793249096024</v>
      </c>
      <c r="Y473" s="18">
        <v>0.46021046344686795</v>
      </c>
      <c r="Z473" s="18">
        <v>0.45795254111437483</v>
      </c>
      <c r="AA473" s="18">
        <v>0.4480133650321485</v>
      </c>
      <c r="AB473" s="18">
        <v>0.45031970074022365</v>
      </c>
      <c r="AC473" s="18">
        <v>0.45218842846324192</v>
      </c>
      <c r="AD473" s="18">
        <v>0.45165015203474046</v>
      </c>
      <c r="AE473" s="18">
        <v>0.45990724186625537</v>
      </c>
      <c r="AF473" s="18">
        <v>0.46599171794523953</v>
      </c>
      <c r="AG473" s="18">
        <v>0.46520618752867998</v>
      </c>
      <c r="AH473" s="17"/>
      <c r="AI473" s="13">
        <f t="shared" si="87"/>
        <v>0</v>
      </c>
      <c r="AJ473" s="13">
        <f t="shared" si="88"/>
        <v>463338.88160788821</v>
      </c>
      <c r="AK473" s="13">
        <f t="shared" si="89"/>
        <v>0</v>
      </c>
      <c r="AL473" s="13">
        <f t="shared" si="90"/>
        <v>0</v>
      </c>
      <c r="AM473" s="13">
        <f t="shared" si="91"/>
        <v>0</v>
      </c>
      <c r="AN473" s="13">
        <f t="shared" si="92"/>
        <v>0</v>
      </c>
      <c r="AO473" s="13">
        <f t="shared" si="93"/>
        <v>0</v>
      </c>
      <c r="AP473" s="13">
        <f t="shared" si="94"/>
        <v>0</v>
      </c>
      <c r="AQ473" s="13">
        <f t="shared" si="95"/>
        <v>451650.15203474049</v>
      </c>
      <c r="AR473" s="13">
        <f t="shared" si="96"/>
        <v>0</v>
      </c>
      <c r="AS473" s="13">
        <f t="shared" si="97"/>
        <v>0</v>
      </c>
      <c r="AT473" s="13">
        <f t="shared" si="98"/>
        <v>0</v>
      </c>
    </row>
    <row r="474" spans="1:46" x14ac:dyDescent="0.3">
      <c r="A474" s="7" t="s">
        <v>281</v>
      </c>
      <c r="B474" s="7" t="s">
        <v>910</v>
      </c>
      <c r="C474" s="7">
        <v>1303</v>
      </c>
      <c r="D474" s="7" t="s">
        <v>8</v>
      </c>
      <c r="E474" s="7">
        <v>927</v>
      </c>
      <c r="F474" s="7">
        <v>111123</v>
      </c>
      <c r="G474" s="7" t="s">
        <v>913</v>
      </c>
      <c r="H474" s="8" t="s">
        <v>853</v>
      </c>
      <c r="I474" s="15">
        <v>0</v>
      </c>
      <c r="J474" s="15">
        <v>0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0</v>
      </c>
      <c r="S474" s="15">
        <v>1000000</v>
      </c>
      <c r="T474" s="15">
        <v>1000000</v>
      </c>
      <c r="U474" s="17"/>
      <c r="V474" s="18">
        <v>0.45839821926691765</v>
      </c>
      <c r="W474" s="18">
        <v>0.46333888160788822</v>
      </c>
      <c r="X474" s="18">
        <v>0.46706793249096024</v>
      </c>
      <c r="Y474" s="18">
        <v>0.46021046344686795</v>
      </c>
      <c r="Z474" s="18">
        <v>0.45795254111437483</v>
      </c>
      <c r="AA474" s="18">
        <v>0.4480133650321485</v>
      </c>
      <c r="AB474" s="18">
        <v>0.45031970074022365</v>
      </c>
      <c r="AC474" s="18">
        <v>0.45218842846324192</v>
      </c>
      <c r="AD474" s="18">
        <v>0.45165015203474046</v>
      </c>
      <c r="AE474" s="18">
        <v>0.45990724186625537</v>
      </c>
      <c r="AF474" s="18">
        <v>0.46599171794523953</v>
      </c>
      <c r="AG474" s="18">
        <v>0.46520618752867998</v>
      </c>
      <c r="AH474" s="17"/>
      <c r="AI474" s="13">
        <f t="shared" si="87"/>
        <v>0</v>
      </c>
      <c r="AJ474" s="13">
        <f t="shared" si="88"/>
        <v>0</v>
      </c>
      <c r="AK474" s="13">
        <f t="shared" si="89"/>
        <v>0</v>
      </c>
      <c r="AL474" s="13">
        <f t="shared" si="90"/>
        <v>0</v>
      </c>
      <c r="AM474" s="13">
        <f t="shared" si="91"/>
        <v>0</v>
      </c>
      <c r="AN474" s="13">
        <f t="shared" si="92"/>
        <v>0</v>
      </c>
      <c r="AO474" s="13">
        <f t="shared" si="93"/>
        <v>0</v>
      </c>
      <c r="AP474" s="13">
        <f t="shared" si="94"/>
        <v>0</v>
      </c>
      <c r="AQ474" s="13">
        <f t="shared" si="95"/>
        <v>0</v>
      </c>
      <c r="AR474" s="13">
        <f t="shared" si="96"/>
        <v>0</v>
      </c>
      <c r="AS474" s="13">
        <f t="shared" si="97"/>
        <v>465991.71794523951</v>
      </c>
      <c r="AT474" s="13">
        <f t="shared" si="98"/>
        <v>465206.18752867996</v>
      </c>
    </row>
    <row r="475" spans="1:46" x14ac:dyDescent="0.3">
      <c r="A475" s="7" t="s">
        <v>281</v>
      </c>
      <c r="B475" s="7" t="s">
        <v>910</v>
      </c>
      <c r="C475" s="7">
        <v>1303</v>
      </c>
      <c r="D475" s="7" t="s">
        <v>8</v>
      </c>
      <c r="E475" s="7">
        <v>927</v>
      </c>
      <c r="F475" s="7">
        <v>111412</v>
      </c>
      <c r="G475" s="7" t="s">
        <v>913</v>
      </c>
      <c r="H475" s="8" t="s">
        <v>854</v>
      </c>
      <c r="I475" s="15">
        <v>0</v>
      </c>
      <c r="J475" s="15">
        <v>0</v>
      </c>
      <c r="K475" s="15">
        <v>0</v>
      </c>
      <c r="L475" s="15">
        <v>1000000</v>
      </c>
      <c r="M475" s="15">
        <v>0</v>
      </c>
      <c r="N475" s="15">
        <v>1000000</v>
      </c>
      <c r="O475" s="15">
        <v>0</v>
      </c>
      <c r="P475" s="15">
        <v>0</v>
      </c>
      <c r="Q475" s="15">
        <v>0</v>
      </c>
      <c r="R475" s="15">
        <v>1000000</v>
      </c>
      <c r="S475" s="15">
        <v>0</v>
      </c>
      <c r="T475" s="15">
        <v>2000000</v>
      </c>
      <c r="U475" s="17"/>
      <c r="V475" s="18">
        <v>0.45839821926691765</v>
      </c>
      <c r="W475" s="18">
        <v>0.46333888160788822</v>
      </c>
      <c r="X475" s="18">
        <v>0.46706793249096024</v>
      </c>
      <c r="Y475" s="18">
        <v>0.46021046344686795</v>
      </c>
      <c r="Z475" s="18">
        <v>0.45795254111437483</v>
      </c>
      <c r="AA475" s="18">
        <v>0.4480133650321485</v>
      </c>
      <c r="AB475" s="18">
        <v>0.45031970074022365</v>
      </c>
      <c r="AC475" s="18">
        <v>0.45218842846324192</v>
      </c>
      <c r="AD475" s="18">
        <v>0.45165015203474046</v>
      </c>
      <c r="AE475" s="18">
        <v>0.45990724186625537</v>
      </c>
      <c r="AF475" s="18">
        <v>0.46599171794523953</v>
      </c>
      <c r="AG475" s="18">
        <v>0.46520618752867998</v>
      </c>
      <c r="AH475" s="17"/>
      <c r="AI475" s="13">
        <f t="shared" si="87"/>
        <v>0</v>
      </c>
      <c r="AJ475" s="13">
        <f t="shared" si="88"/>
        <v>0</v>
      </c>
      <c r="AK475" s="13">
        <f t="shared" si="89"/>
        <v>0</v>
      </c>
      <c r="AL475" s="13">
        <f t="shared" si="90"/>
        <v>460210.46344686794</v>
      </c>
      <c r="AM475" s="13">
        <f t="shared" si="91"/>
        <v>0</v>
      </c>
      <c r="AN475" s="13">
        <f t="shared" si="92"/>
        <v>448013.36503214849</v>
      </c>
      <c r="AO475" s="13">
        <f t="shared" si="93"/>
        <v>0</v>
      </c>
      <c r="AP475" s="13">
        <f t="shared" si="94"/>
        <v>0</v>
      </c>
      <c r="AQ475" s="13">
        <f t="shared" si="95"/>
        <v>0</v>
      </c>
      <c r="AR475" s="13">
        <f t="shared" si="96"/>
        <v>459907.24186625535</v>
      </c>
      <c r="AS475" s="13">
        <f t="shared" si="97"/>
        <v>0</v>
      </c>
      <c r="AT475" s="13">
        <f t="shared" si="98"/>
        <v>930412.37505735992</v>
      </c>
    </row>
    <row r="476" spans="1:46" x14ac:dyDescent="0.3">
      <c r="A476" s="7" t="s">
        <v>281</v>
      </c>
      <c r="B476" s="7" t="s">
        <v>910</v>
      </c>
      <c r="C476" s="7">
        <v>1303</v>
      </c>
      <c r="D476" s="7" t="s">
        <v>8</v>
      </c>
      <c r="E476" s="7">
        <v>927</v>
      </c>
      <c r="F476" s="7">
        <v>110034</v>
      </c>
      <c r="G476" s="7" t="s">
        <v>913</v>
      </c>
      <c r="H476" s="8" t="s">
        <v>855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0</v>
      </c>
      <c r="S476" s="15">
        <v>1000000</v>
      </c>
      <c r="T476" s="15">
        <v>1000000</v>
      </c>
      <c r="U476" s="17"/>
      <c r="V476" s="18">
        <v>0.45839821926691765</v>
      </c>
      <c r="W476" s="18">
        <v>0.46333888160788822</v>
      </c>
      <c r="X476" s="18">
        <v>0.46706793249096024</v>
      </c>
      <c r="Y476" s="18">
        <v>0.46021046344686795</v>
      </c>
      <c r="Z476" s="18">
        <v>0.45795254111437483</v>
      </c>
      <c r="AA476" s="18">
        <v>0.4480133650321485</v>
      </c>
      <c r="AB476" s="18">
        <v>0.45031970074022365</v>
      </c>
      <c r="AC476" s="18">
        <v>0.45218842846324192</v>
      </c>
      <c r="AD476" s="18">
        <v>0.45165015203474046</v>
      </c>
      <c r="AE476" s="18">
        <v>0.45990724186625537</v>
      </c>
      <c r="AF476" s="18">
        <v>0.46599171794523953</v>
      </c>
      <c r="AG476" s="18">
        <v>0.46520618752867998</v>
      </c>
      <c r="AH476" s="17"/>
      <c r="AI476" s="13">
        <f t="shared" si="87"/>
        <v>0</v>
      </c>
      <c r="AJ476" s="13">
        <f t="shared" si="88"/>
        <v>0</v>
      </c>
      <c r="AK476" s="13">
        <f t="shared" si="89"/>
        <v>0</v>
      </c>
      <c r="AL476" s="13">
        <f t="shared" si="90"/>
        <v>0</v>
      </c>
      <c r="AM476" s="13">
        <f t="shared" si="91"/>
        <v>0</v>
      </c>
      <c r="AN476" s="13">
        <f t="shared" si="92"/>
        <v>0</v>
      </c>
      <c r="AO476" s="13">
        <f t="shared" si="93"/>
        <v>0</v>
      </c>
      <c r="AP476" s="13">
        <f t="shared" si="94"/>
        <v>0</v>
      </c>
      <c r="AQ476" s="13">
        <f t="shared" si="95"/>
        <v>0</v>
      </c>
      <c r="AR476" s="13">
        <f t="shared" si="96"/>
        <v>0</v>
      </c>
      <c r="AS476" s="13">
        <f t="shared" si="97"/>
        <v>465991.71794523951</v>
      </c>
      <c r="AT476" s="13">
        <f t="shared" si="98"/>
        <v>465206.18752867996</v>
      </c>
    </row>
    <row r="477" spans="1:46" x14ac:dyDescent="0.3">
      <c r="A477" s="7" t="s">
        <v>281</v>
      </c>
      <c r="B477" s="7" t="s">
        <v>910</v>
      </c>
      <c r="C477" s="7">
        <v>1303</v>
      </c>
      <c r="D477" s="7" t="s">
        <v>8</v>
      </c>
      <c r="E477" s="7">
        <v>927</v>
      </c>
      <c r="F477" s="7">
        <v>110840</v>
      </c>
      <c r="G477" s="7" t="s">
        <v>913</v>
      </c>
      <c r="H477" s="8" t="s">
        <v>856</v>
      </c>
      <c r="I477" s="15">
        <v>1000003.33333334</v>
      </c>
      <c r="J477" s="15">
        <v>2666670</v>
      </c>
      <c r="K477" s="15">
        <v>4000003.33333334</v>
      </c>
      <c r="L477" s="15">
        <v>6666670</v>
      </c>
      <c r="M477" s="15">
        <v>9000003.3333333302</v>
      </c>
      <c r="N477" s="15">
        <v>7833336.6666666595</v>
      </c>
      <c r="O477" s="15">
        <v>9833336.6666666605</v>
      </c>
      <c r="P477" s="15">
        <v>5166670</v>
      </c>
      <c r="Q477" s="15">
        <v>7333336.666666666</v>
      </c>
      <c r="R477" s="15">
        <v>7833336.6666666595</v>
      </c>
      <c r="S477" s="15">
        <v>10333336.66666666</v>
      </c>
      <c r="T477" s="15">
        <v>8000003.3333333302</v>
      </c>
      <c r="U477" s="17"/>
      <c r="V477" s="18">
        <v>0.45839821926691765</v>
      </c>
      <c r="W477" s="18">
        <v>0.46333888160788822</v>
      </c>
      <c r="X477" s="18">
        <v>0.46706793249096024</v>
      </c>
      <c r="Y477" s="18">
        <v>0.46021046344686795</v>
      </c>
      <c r="Z477" s="18">
        <v>0.45795254111437483</v>
      </c>
      <c r="AA477" s="18">
        <v>0.4480133650321485</v>
      </c>
      <c r="AB477" s="18">
        <v>0.45031970074022365</v>
      </c>
      <c r="AC477" s="18">
        <v>0.45218842846324192</v>
      </c>
      <c r="AD477" s="18">
        <v>0.45165015203474046</v>
      </c>
      <c r="AE477" s="18">
        <v>0.45990724186625537</v>
      </c>
      <c r="AF477" s="18">
        <v>0.46599171794523953</v>
      </c>
      <c r="AG477" s="18">
        <v>0.46520618752867998</v>
      </c>
      <c r="AH477" s="17"/>
      <c r="AI477" s="13">
        <f t="shared" si="87"/>
        <v>458399.74726098491</v>
      </c>
      <c r="AJ477" s="13">
        <f t="shared" si="88"/>
        <v>1235571.8954173073</v>
      </c>
      <c r="AK477" s="13">
        <f t="shared" si="89"/>
        <v>1868273.2868569524</v>
      </c>
      <c r="AL477" s="13">
        <f t="shared" si="90"/>
        <v>3068071.2903473312</v>
      </c>
      <c r="AM477" s="13">
        <f t="shared" si="91"/>
        <v>4121574.3965378427</v>
      </c>
      <c r="AN477" s="13">
        <f t="shared" si="92"/>
        <v>3509439.5194630437</v>
      </c>
      <c r="AO477" s="13">
        <f t="shared" si="93"/>
        <v>4428145.2250111988</v>
      </c>
      <c r="AP477" s="13">
        <f t="shared" si="94"/>
        <v>2336308.3876881781</v>
      </c>
      <c r="AQ477" s="13">
        <f t="shared" si="95"/>
        <v>3312102.6204219367</v>
      </c>
      <c r="AR477" s="13">
        <f t="shared" si="96"/>
        <v>3602608.2609764701</v>
      </c>
      <c r="AS477" s="13">
        <f t="shared" si="97"/>
        <v>4815249.3054065323</v>
      </c>
      <c r="AT477" s="13">
        <f t="shared" si="98"/>
        <v>3721651.05091673</v>
      </c>
    </row>
    <row r="478" spans="1:46" x14ac:dyDescent="0.3">
      <c r="A478" s="7" t="s">
        <v>281</v>
      </c>
      <c r="B478" s="7" t="s">
        <v>910</v>
      </c>
      <c r="C478" s="7">
        <v>1303</v>
      </c>
      <c r="D478" s="7" t="s">
        <v>8</v>
      </c>
      <c r="E478" s="7">
        <v>927</v>
      </c>
      <c r="F478" s="7">
        <v>131724</v>
      </c>
      <c r="G478" s="7" t="s">
        <v>913</v>
      </c>
      <c r="H478" s="8" t="s">
        <v>857</v>
      </c>
      <c r="I478" s="15">
        <v>4333333.3333333405</v>
      </c>
      <c r="J478" s="15">
        <v>6000000</v>
      </c>
      <c r="K478" s="15">
        <v>7333333.3333333405</v>
      </c>
      <c r="L478" s="15">
        <v>10000000</v>
      </c>
      <c r="M478" s="15">
        <v>12333333.33333333</v>
      </c>
      <c r="N478" s="15">
        <v>11166666.66666666</v>
      </c>
      <c r="O478" s="15">
        <v>13400000</v>
      </c>
      <c r="P478" s="15">
        <v>8500000</v>
      </c>
      <c r="Q478" s="15">
        <v>10666666.666666666</v>
      </c>
      <c r="R478" s="15">
        <v>11166666.66666666</v>
      </c>
      <c r="S478" s="15">
        <v>13666666.66666666</v>
      </c>
      <c r="T478" s="15">
        <v>11333333.33333333</v>
      </c>
      <c r="U478" s="17"/>
      <c r="V478" s="18">
        <v>0.45839821926691765</v>
      </c>
      <c r="W478" s="18">
        <v>0.46333888160788822</v>
      </c>
      <c r="X478" s="18">
        <v>0.46706793249096024</v>
      </c>
      <c r="Y478" s="18">
        <v>0.46021046344686795</v>
      </c>
      <c r="Z478" s="18">
        <v>0.45795254111437483</v>
      </c>
      <c r="AA478" s="18">
        <v>0.4480133650321485</v>
      </c>
      <c r="AB478" s="18">
        <v>0.45031970074022365</v>
      </c>
      <c r="AC478" s="18">
        <v>0.45218842846324192</v>
      </c>
      <c r="AD478" s="18">
        <v>0.45165015203474046</v>
      </c>
      <c r="AE478" s="18">
        <v>0.45990724186625537</v>
      </c>
      <c r="AF478" s="18">
        <v>0.46599171794523953</v>
      </c>
      <c r="AG478" s="18">
        <v>0.46520618752867998</v>
      </c>
      <c r="AH478" s="17"/>
      <c r="AI478" s="13">
        <f t="shared" si="87"/>
        <v>1986392.2834899798</v>
      </c>
      <c r="AJ478" s="13">
        <f t="shared" si="88"/>
        <v>2780033.2896473291</v>
      </c>
      <c r="AK478" s="13">
        <f t="shared" si="89"/>
        <v>3425164.8382670451</v>
      </c>
      <c r="AL478" s="13">
        <f t="shared" si="90"/>
        <v>4602104.6344686793</v>
      </c>
      <c r="AM478" s="13">
        <f t="shared" si="91"/>
        <v>5648081.3404106218</v>
      </c>
      <c r="AN478" s="13">
        <f t="shared" si="92"/>
        <v>5002815.9095256552</v>
      </c>
      <c r="AO478" s="13">
        <f t="shared" si="93"/>
        <v>6034283.9899189966</v>
      </c>
      <c r="AP478" s="13">
        <f t="shared" si="94"/>
        <v>3843601.6419375562</v>
      </c>
      <c r="AQ478" s="13">
        <f t="shared" si="95"/>
        <v>4817601.6217038976</v>
      </c>
      <c r="AR478" s="13">
        <f t="shared" si="96"/>
        <v>5135630.8675065152</v>
      </c>
      <c r="AS478" s="13">
        <f t="shared" si="97"/>
        <v>6368553.4785849378</v>
      </c>
      <c r="AT478" s="13">
        <f t="shared" si="98"/>
        <v>5272336.7919917051</v>
      </c>
    </row>
    <row r="479" spans="1:46" x14ac:dyDescent="0.3">
      <c r="A479" s="7" t="s">
        <v>281</v>
      </c>
      <c r="B479" s="7" t="s">
        <v>910</v>
      </c>
      <c r="C479" s="7">
        <v>1303</v>
      </c>
      <c r="D479" s="7" t="s">
        <v>8</v>
      </c>
      <c r="E479" s="7">
        <v>927</v>
      </c>
      <c r="F479" s="7">
        <v>110770</v>
      </c>
      <c r="G479" s="7" t="s">
        <v>914</v>
      </c>
      <c r="H479" s="8" t="s">
        <v>858</v>
      </c>
      <c r="I479" s="15">
        <v>2916666.67</v>
      </c>
      <c r="J479" s="15">
        <v>2916666.67</v>
      </c>
      <c r="K479" s="15">
        <v>2916666.67</v>
      </c>
      <c r="L479" s="15">
        <v>2916666.67</v>
      </c>
      <c r="M479" s="15">
        <v>2916666.67</v>
      </c>
      <c r="N479" s="15">
        <v>2916666.67</v>
      </c>
      <c r="O479" s="15">
        <v>2916666.67</v>
      </c>
      <c r="P479" s="15">
        <v>2916666.67</v>
      </c>
      <c r="Q479" s="15">
        <v>2916666.67</v>
      </c>
      <c r="R479" s="15">
        <v>2916666.67</v>
      </c>
      <c r="S479" s="15">
        <v>2916666.67</v>
      </c>
      <c r="T479" s="15">
        <v>2916666.67</v>
      </c>
      <c r="U479" s="17"/>
      <c r="V479" s="18">
        <v>0.45839821926691765</v>
      </c>
      <c r="W479" s="18">
        <v>0.46333888160788822</v>
      </c>
      <c r="X479" s="18">
        <v>0.46706793249096024</v>
      </c>
      <c r="Y479" s="18">
        <v>0.46021046344686795</v>
      </c>
      <c r="Z479" s="18">
        <v>0.45795254111437483</v>
      </c>
      <c r="AA479" s="18">
        <v>0.4480133650321485</v>
      </c>
      <c r="AB479" s="18">
        <v>0.45031970074022365</v>
      </c>
      <c r="AC479" s="18">
        <v>0.45218842846324192</v>
      </c>
      <c r="AD479" s="18">
        <v>0.45165015203474046</v>
      </c>
      <c r="AE479" s="18">
        <v>0.45990724186625537</v>
      </c>
      <c r="AF479" s="18">
        <v>0.46599171794523953</v>
      </c>
      <c r="AG479" s="18">
        <v>0.46520618752867998</v>
      </c>
      <c r="AH479" s="17"/>
      <c r="AI479" s="13">
        <f t="shared" si="87"/>
        <v>1336994.8077231706</v>
      </c>
      <c r="AJ479" s="13">
        <f t="shared" si="88"/>
        <v>1351405.0729008035</v>
      </c>
      <c r="AK479" s="13">
        <f t="shared" si="89"/>
        <v>1362281.4713221937</v>
      </c>
      <c r="AL479" s="13">
        <f t="shared" si="90"/>
        <v>1342280.5199207331</v>
      </c>
      <c r="AM479" s="13">
        <f t="shared" si="91"/>
        <v>1335694.9131101016</v>
      </c>
      <c r="AN479" s="13">
        <f t="shared" si="92"/>
        <v>1306705.649503811</v>
      </c>
      <c r="AO479" s="13">
        <f t="shared" si="93"/>
        <v>1313432.4619933846</v>
      </c>
      <c r="AP479" s="13">
        <f t="shared" si="94"/>
        <v>1318882.9178584169</v>
      </c>
      <c r="AQ479" s="13">
        <f t="shared" si="95"/>
        <v>1317312.9449401603</v>
      </c>
      <c r="AR479" s="13">
        <f t="shared" si="96"/>
        <v>1341396.1236429357</v>
      </c>
      <c r="AS479" s="13">
        <f t="shared" si="97"/>
        <v>1359142.512226921</v>
      </c>
      <c r="AT479" s="13">
        <f t="shared" si="98"/>
        <v>1356851.3818426705</v>
      </c>
    </row>
    <row r="480" spans="1:46" x14ac:dyDescent="0.3">
      <c r="A480" s="7" t="s">
        <v>281</v>
      </c>
      <c r="B480" s="7" t="s">
        <v>910</v>
      </c>
      <c r="C480" s="7">
        <v>1303</v>
      </c>
      <c r="D480" s="7" t="s">
        <v>8</v>
      </c>
      <c r="E480" s="7">
        <v>927</v>
      </c>
      <c r="F480" s="7">
        <v>110085</v>
      </c>
      <c r="G480" s="7" t="s">
        <v>914</v>
      </c>
      <c r="H480" s="8" t="s">
        <v>859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1000000</v>
      </c>
      <c r="R480" s="15">
        <v>1000000</v>
      </c>
      <c r="S480" s="15">
        <v>1000000</v>
      </c>
      <c r="T480" s="15">
        <v>2000000</v>
      </c>
      <c r="U480" s="17"/>
      <c r="V480" s="18">
        <v>0.45839821926691765</v>
      </c>
      <c r="W480" s="18">
        <v>0.46333888160788822</v>
      </c>
      <c r="X480" s="18">
        <v>0.46706793249096024</v>
      </c>
      <c r="Y480" s="18">
        <v>0.46021046344686795</v>
      </c>
      <c r="Z480" s="18">
        <v>0.45795254111437483</v>
      </c>
      <c r="AA480" s="18">
        <v>0.4480133650321485</v>
      </c>
      <c r="AB480" s="18">
        <v>0.45031970074022365</v>
      </c>
      <c r="AC480" s="18">
        <v>0.45218842846324192</v>
      </c>
      <c r="AD480" s="18">
        <v>0.45165015203474046</v>
      </c>
      <c r="AE480" s="18">
        <v>0.45990724186625537</v>
      </c>
      <c r="AF480" s="18">
        <v>0.46599171794523953</v>
      </c>
      <c r="AG480" s="18">
        <v>0.46520618752867998</v>
      </c>
      <c r="AH480" s="17"/>
      <c r="AI480" s="13">
        <f t="shared" si="87"/>
        <v>0</v>
      </c>
      <c r="AJ480" s="13">
        <f t="shared" si="88"/>
        <v>0</v>
      </c>
      <c r="AK480" s="13">
        <f t="shared" si="89"/>
        <v>0</v>
      </c>
      <c r="AL480" s="13">
        <f t="shared" si="90"/>
        <v>0</v>
      </c>
      <c r="AM480" s="13">
        <f t="shared" si="91"/>
        <v>0</v>
      </c>
      <c r="AN480" s="13">
        <f t="shared" si="92"/>
        <v>0</v>
      </c>
      <c r="AO480" s="13">
        <f t="shared" si="93"/>
        <v>0</v>
      </c>
      <c r="AP480" s="13">
        <f t="shared" si="94"/>
        <v>0</v>
      </c>
      <c r="AQ480" s="13">
        <f t="shared" si="95"/>
        <v>451650.15203474049</v>
      </c>
      <c r="AR480" s="13">
        <f t="shared" si="96"/>
        <v>459907.24186625535</v>
      </c>
      <c r="AS480" s="13">
        <f t="shared" si="97"/>
        <v>465991.71794523951</v>
      </c>
      <c r="AT480" s="13">
        <f t="shared" si="98"/>
        <v>930412.37505735992</v>
      </c>
    </row>
    <row r="481" spans="1:46" x14ac:dyDescent="0.3">
      <c r="A481" s="7" t="s">
        <v>281</v>
      </c>
      <c r="B481" s="7" t="s">
        <v>910</v>
      </c>
      <c r="C481" s="7">
        <v>1303</v>
      </c>
      <c r="D481" s="7" t="s">
        <v>8</v>
      </c>
      <c r="E481" s="7">
        <v>927</v>
      </c>
      <c r="F481" s="7">
        <v>111335</v>
      </c>
      <c r="G481" s="7" t="s">
        <v>914</v>
      </c>
      <c r="H481" s="8" t="s">
        <v>945</v>
      </c>
      <c r="I481" s="15">
        <v>0</v>
      </c>
      <c r="J481" s="15">
        <v>1000000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>
        <v>0</v>
      </c>
      <c r="R481" s="15">
        <v>1000000</v>
      </c>
      <c r="S481" s="15">
        <v>0</v>
      </c>
      <c r="T481" s="15">
        <v>1000000</v>
      </c>
      <c r="U481" s="17"/>
      <c r="V481" s="18">
        <v>0.45839821926691765</v>
      </c>
      <c r="W481" s="18">
        <v>0.46333888160788822</v>
      </c>
      <c r="X481" s="18">
        <v>0.46706793249096024</v>
      </c>
      <c r="Y481" s="18">
        <v>0.46021046344686795</v>
      </c>
      <c r="Z481" s="18">
        <v>0.45795254111437483</v>
      </c>
      <c r="AA481" s="18">
        <v>0.4480133650321485</v>
      </c>
      <c r="AB481" s="18">
        <v>0.45031970074022365</v>
      </c>
      <c r="AC481" s="18">
        <v>0.45218842846324192</v>
      </c>
      <c r="AD481" s="18">
        <v>0.45165015203474046</v>
      </c>
      <c r="AE481" s="18">
        <v>0.45990724186625537</v>
      </c>
      <c r="AF481" s="18">
        <v>0.46599171794523953</v>
      </c>
      <c r="AG481" s="18">
        <v>0.46520618752867998</v>
      </c>
      <c r="AH481" s="17"/>
      <c r="AI481" s="13">
        <f t="shared" si="87"/>
        <v>0</v>
      </c>
      <c r="AJ481" s="13">
        <f t="shared" si="88"/>
        <v>463338.88160788821</v>
      </c>
      <c r="AK481" s="13">
        <f t="shared" si="89"/>
        <v>0</v>
      </c>
      <c r="AL481" s="13">
        <f t="shared" si="90"/>
        <v>0</v>
      </c>
      <c r="AM481" s="13">
        <f t="shared" si="91"/>
        <v>0</v>
      </c>
      <c r="AN481" s="13">
        <f t="shared" si="92"/>
        <v>0</v>
      </c>
      <c r="AO481" s="13">
        <f t="shared" si="93"/>
        <v>0</v>
      </c>
      <c r="AP481" s="13">
        <f t="shared" si="94"/>
        <v>0</v>
      </c>
      <c r="AQ481" s="13">
        <f t="shared" si="95"/>
        <v>0</v>
      </c>
      <c r="AR481" s="13">
        <f t="shared" si="96"/>
        <v>459907.24186625535</v>
      </c>
      <c r="AS481" s="13">
        <f t="shared" si="97"/>
        <v>0</v>
      </c>
      <c r="AT481" s="13">
        <f t="shared" si="98"/>
        <v>465206.18752867996</v>
      </c>
    </row>
    <row r="482" spans="1:46" x14ac:dyDescent="0.3">
      <c r="A482" s="7" t="s">
        <v>281</v>
      </c>
      <c r="B482" s="7" t="s">
        <v>910</v>
      </c>
      <c r="C482" s="7">
        <v>1303</v>
      </c>
      <c r="D482" s="7" t="s">
        <v>8</v>
      </c>
      <c r="E482" s="7">
        <v>927</v>
      </c>
      <c r="F482" s="7">
        <v>111313</v>
      </c>
      <c r="G482" s="7" t="s">
        <v>914</v>
      </c>
      <c r="H482" s="8" t="s">
        <v>860</v>
      </c>
      <c r="I482" s="15">
        <v>0</v>
      </c>
      <c r="J482" s="15">
        <v>1000000</v>
      </c>
      <c r="K482" s="15">
        <v>0</v>
      </c>
      <c r="L482" s="15">
        <v>0</v>
      </c>
      <c r="M482" s="15">
        <v>0</v>
      </c>
      <c r="N482" s="15">
        <v>0</v>
      </c>
      <c r="O482" s="15">
        <v>1000000</v>
      </c>
      <c r="P482" s="15">
        <v>0</v>
      </c>
      <c r="Q482" s="15">
        <v>1000000</v>
      </c>
      <c r="R482" s="15">
        <v>0</v>
      </c>
      <c r="S482" s="15">
        <v>0</v>
      </c>
      <c r="T482" s="15">
        <v>2000000</v>
      </c>
      <c r="U482" s="17"/>
      <c r="V482" s="18">
        <v>0.45839821926691765</v>
      </c>
      <c r="W482" s="18">
        <v>0.46333888160788822</v>
      </c>
      <c r="X482" s="18">
        <v>0.46706793249096024</v>
      </c>
      <c r="Y482" s="18">
        <v>0.46021046344686795</v>
      </c>
      <c r="Z482" s="18">
        <v>0.45795254111437483</v>
      </c>
      <c r="AA482" s="18">
        <v>0.4480133650321485</v>
      </c>
      <c r="AB482" s="18">
        <v>0.45031970074022365</v>
      </c>
      <c r="AC482" s="18">
        <v>0.45218842846324192</v>
      </c>
      <c r="AD482" s="18">
        <v>0.45165015203474046</v>
      </c>
      <c r="AE482" s="18">
        <v>0.45990724186625537</v>
      </c>
      <c r="AF482" s="18">
        <v>0.46599171794523953</v>
      </c>
      <c r="AG482" s="18">
        <v>0.46520618752867998</v>
      </c>
      <c r="AH482" s="17"/>
      <c r="AI482" s="13">
        <f t="shared" si="87"/>
        <v>0</v>
      </c>
      <c r="AJ482" s="13">
        <f t="shared" si="88"/>
        <v>463338.88160788821</v>
      </c>
      <c r="AK482" s="13">
        <f t="shared" si="89"/>
        <v>0</v>
      </c>
      <c r="AL482" s="13">
        <f t="shared" si="90"/>
        <v>0</v>
      </c>
      <c r="AM482" s="13">
        <f t="shared" si="91"/>
        <v>0</v>
      </c>
      <c r="AN482" s="13">
        <f t="shared" si="92"/>
        <v>0</v>
      </c>
      <c r="AO482" s="13">
        <f t="shared" si="93"/>
        <v>450319.70074022363</v>
      </c>
      <c r="AP482" s="13">
        <f t="shared" si="94"/>
        <v>0</v>
      </c>
      <c r="AQ482" s="13">
        <f t="shared" si="95"/>
        <v>451650.15203474049</v>
      </c>
      <c r="AR482" s="13">
        <f t="shared" si="96"/>
        <v>0</v>
      </c>
      <c r="AS482" s="13">
        <f t="shared" si="97"/>
        <v>0</v>
      </c>
      <c r="AT482" s="13">
        <f t="shared" si="98"/>
        <v>930412.37505735992</v>
      </c>
    </row>
    <row r="483" spans="1:46" x14ac:dyDescent="0.3">
      <c r="A483" s="7" t="s">
        <v>281</v>
      </c>
      <c r="B483" s="7" t="s">
        <v>910</v>
      </c>
      <c r="C483" s="7">
        <v>1303</v>
      </c>
      <c r="D483" s="7" t="s">
        <v>8</v>
      </c>
      <c r="E483" s="7">
        <v>927</v>
      </c>
      <c r="F483" s="7">
        <v>111125</v>
      </c>
      <c r="G483" s="7" t="s">
        <v>914</v>
      </c>
      <c r="H483" s="8" t="s">
        <v>861</v>
      </c>
      <c r="I483" s="15">
        <v>0</v>
      </c>
      <c r="J483" s="15">
        <v>0</v>
      </c>
      <c r="K483" s="15">
        <v>1000000</v>
      </c>
      <c r="L483" s="15">
        <v>0</v>
      </c>
      <c r="M483" s="15">
        <v>1000000</v>
      </c>
      <c r="N483" s="15">
        <v>0</v>
      </c>
      <c r="O483" s="15">
        <v>0</v>
      </c>
      <c r="P483" s="15">
        <v>0</v>
      </c>
      <c r="Q483" s="15">
        <v>1000000</v>
      </c>
      <c r="R483" s="15">
        <v>0</v>
      </c>
      <c r="S483" s="15">
        <v>0</v>
      </c>
      <c r="T483" s="15">
        <v>2000000</v>
      </c>
      <c r="U483" s="17"/>
      <c r="V483" s="18">
        <v>0.45839821926691765</v>
      </c>
      <c r="W483" s="18">
        <v>0.46333888160788822</v>
      </c>
      <c r="X483" s="18">
        <v>0.46706793249096024</v>
      </c>
      <c r="Y483" s="18">
        <v>0.46021046344686795</v>
      </c>
      <c r="Z483" s="18">
        <v>0.45795254111437483</v>
      </c>
      <c r="AA483" s="18">
        <v>0.4480133650321485</v>
      </c>
      <c r="AB483" s="18">
        <v>0.45031970074022365</v>
      </c>
      <c r="AC483" s="18">
        <v>0.45218842846324192</v>
      </c>
      <c r="AD483" s="18">
        <v>0.45165015203474046</v>
      </c>
      <c r="AE483" s="18">
        <v>0.45990724186625537</v>
      </c>
      <c r="AF483" s="18">
        <v>0.46599171794523953</v>
      </c>
      <c r="AG483" s="18">
        <v>0.46520618752867998</v>
      </c>
      <c r="AH483" s="17"/>
      <c r="AI483" s="13">
        <f t="shared" si="87"/>
        <v>0</v>
      </c>
      <c r="AJ483" s="13">
        <f t="shared" si="88"/>
        <v>0</v>
      </c>
      <c r="AK483" s="13">
        <f t="shared" si="89"/>
        <v>467067.93249096023</v>
      </c>
      <c r="AL483" s="13">
        <f t="shared" si="90"/>
        <v>0</v>
      </c>
      <c r="AM483" s="13">
        <f t="shared" si="91"/>
        <v>457952.54111437482</v>
      </c>
      <c r="AN483" s="13">
        <f t="shared" si="92"/>
        <v>0</v>
      </c>
      <c r="AO483" s="13">
        <f t="shared" si="93"/>
        <v>0</v>
      </c>
      <c r="AP483" s="13">
        <f t="shared" si="94"/>
        <v>0</v>
      </c>
      <c r="AQ483" s="13">
        <f t="shared" si="95"/>
        <v>451650.15203474049</v>
      </c>
      <c r="AR483" s="13">
        <f t="shared" si="96"/>
        <v>0</v>
      </c>
      <c r="AS483" s="13">
        <f t="shared" si="97"/>
        <v>0</v>
      </c>
      <c r="AT483" s="13">
        <f t="shared" si="98"/>
        <v>930412.37505735992</v>
      </c>
    </row>
    <row r="484" spans="1:46" x14ac:dyDescent="0.3">
      <c r="A484" s="7" t="s">
        <v>281</v>
      </c>
      <c r="B484" s="7" t="s">
        <v>910</v>
      </c>
      <c r="C484" s="7">
        <v>1303</v>
      </c>
      <c r="D484" s="7" t="s">
        <v>8</v>
      </c>
      <c r="E484" s="7">
        <v>927</v>
      </c>
      <c r="F484" s="7">
        <v>111164</v>
      </c>
      <c r="G484" s="7" t="s">
        <v>914</v>
      </c>
      <c r="H484" s="8" t="s">
        <v>862</v>
      </c>
      <c r="I484" s="15">
        <v>0</v>
      </c>
      <c r="J484" s="15">
        <v>0</v>
      </c>
      <c r="K484" s="15">
        <v>0</v>
      </c>
      <c r="L484" s="15">
        <v>1000000</v>
      </c>
      <c r="M484" s="15">
        <v>0</v>
      </c>
      <c r="N484" s="15">
        <v>1000000</v>
      </c>
      <c r="O484" s="15">
        <v>0</v>
      </c>
      <c r="P484" s="15">
        <v>0</v>
      </c>
      <c r="Q484" s="15">
        <v>0</v>
      </c>
      <c r="R484" s="15">
        <v>1000000</v>
      </c>
      <c r="S484" s="15">
        <v>0</v>
      </c>
      <c r="T484" s="15">
        <v>2000000</v>
      </c>
      <c r="U484" s="17"/>
      <c r="V484" s="18">
        <v>0.45839821926691765</v>
      </c>
      <c r="W484" s="18">
        <v>0.46333888160788822</v>
      </c>
      <c r="X484" s="18">
        <v>0.46706793249096024</v>
      </c>
      <c r="Y484" s="18">
        <v>0.46021046344686795</v>
      </c>
      <c r="Z484" s="18">
        <v>0.45795254111437483</v>
      </c>
      <c r="AA484" s="18">
        <v>0.4480133650321485</v>
      </c>
      <c r="AB484" s="18">
        <v>0.45031970074022365</v>
      </c>
      <c r="AC484" s="18">
        <v>0.45218842846324192</v>
      </c>
      <c r="AD484" s="18">
        <v>0.45165015203474046</v>
      </c>
      <c r="AE484" s="18">
        <v>0.45990724186625537</v>
      </c>
      <c r="AF484" s="18">
        <v>0.46599171794523953</v>
      </c>
      <c r="AG484" s="18">
        <v>0.46520618752867998</v>
      </c>
      <c r="AH484" s="17"/>
      <c r="AI484" s="13">
        <f t="shared" si="87"/>
        <v>0</v>
      </c>
      <c r="AJ484" s="13">
        <f t="shared" si="88"/>
        <v>0</v>
      </c>
      <c r="AK484" s="13">
        <f t="shared" si="89"/>
        <v>0</v>
      </c>
      <c r="AL484" s="13">
        <f t="shared" si="90"/>
        <v>460210.46344686794</v>
      </c>
      <c r="AM484" s="13">
        <f t="shared" si="91"/>
        <v>0</v>
      </c>
      <c r="AN484" s="13">
        <f t="shared" si="92"/>
        <v>448013.36503214849</v>
      </c>
      <c r="AO484" s="13">
        <f t="shared" si="93"/>
        <v>0</v>
      </c>
      <c r="AP484" s="13">
        <f t="shared" si="94"/>
        <v>0</v>
      </c>
      <c r="AQ484" s="13">
        <f t="shared" si="95"/>
        <v>0</v>
      </c>
      <c r="AR484" s="13">
        <f t="shared" si="96"/>
        <v>459907.24186625535</v>
      </c>
      <c r="AS484" s="13">
        <f t="shared" si="97"/>
        <v>0</v>
      </c>
      <c r="AT484" s="13">
        <f t="shared" si="98"/>
        <v>930412.37505735992</v>
      </c>
    </row>
    <row r="485" spans="1:46" x14ac:dyDescent="0.3">
      <c r="A485" s="7" t="s">
        <v>281</v>
      </c>
      <c r="B485" s="7" t="s">
        <v>910</v>
      </c>
      <c r="C485" s="7">
        <v>1303</v>
      </c>
      <c r="D485" s="7" t="s">
        <v>8</v>
      </c>
      <c r="E485" s="7">
        <v>927</v>
      </c>
      <c r="F485" s="7">
        <v>111415</v>
      </c>
      <c r="G485" s="7" t="s">
        <v>914</v>
      </c>
      <c r="H485" s="8" t="s">
        <v>863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1000000</v>
      </c>
      <c r="S485" s="15">
        <v>0</v>
      </c>
      <c r="T485" s="15">
        <v>0</v>
      </c>
      <c r="U485" s="17"/>
      <c r="V485" s="18">
        <v>0.45839821926691765</v>
      </c>
      <c r="W485" s="18">
        <v>0.46333888160788822</v>
      </c>
      <c r="X485" s="18">
        <v>0.46706793249096024</v>
      </c>
      <c r="Y485" s="18">
        <v>0.46021046344686795</v>
      </c>
      <c r="Z485" s="18">
        <v>0.45795254111437483</v>
      </c>
      <c r="AA485" s="18">
        <v>0.4480133650321485</v>
      </c>
      <c r="AB485" s="18">
        <v>0.45031970074022365</v>
      </c>
      <c r="AC485" s="18">
        <v>0.45218842846324192</v>
      </c>
      <c r="AD485" s="18">
        <v>0.45165015203474046</v>
      </c>
      <c r="AE485" s="18">
        <v>0.45990724186625537</v>
      </c>
      <c r="AF485" s="18">
        <v>0.46599171794523953</v>
      </c>
      <c r="AG485" s="18">
        <v>0.46520618752867998</v>
      </c>
      <c r="AH485" s="17"/>
      <c r="AI485" s="13">
        <f t="shared" si="87"/>
        <v>0</v>
      </c>
      <c r="AJ485" s="13">
        <f t="shared" si="88"/>
        <v>0</v>
      </c>
      <c r="AK485" s="13">
        <f t="shared" si="89"/>
        <v>0</v>
      </c>
      <c r="AL485" s="13">
        <f t="shared" si="90"/>
        <v>0</v>
      </c>
      <c r="AM485" s="13">
        <f t="shared" si="91"/>
        <v>0</v>
      </c>
      <c r="AN485" s="13">
        <f t="shared" si="92"/>
        <v>0</v>
      </c>
      <c r="AO485" s="13">
        <f t="shared" si="93"/>
        <v>0</v>
      </c>
      <c r="AP485" s="13">
        <f t="shared" si="94"/>
        <v>0</v>
      </c>
      <c r="AQ485" s="13">
        <f t="shared" si="95"/>
        <v>0</v>
      </c>
      <c r="AR485" s="13">
        <f t="shared" si="96"/>
        <v>459907.24186625535</v>
      </c>
      <c r="AS485" s="13">
        <f t="shared" si="97"/>
        <v>0</v>
      </c>
      <c r="AT485" s="13">
        <f t="shared" si="98"/>
        <v>0</v>
      </c>
    </row>
    <row r="486" spans="1:46" x14ac:dyDescent="0.3">
      <c r="A486" s="7" t="s">
        <v>281</v>
      </c>
      <c r="B486" s="7" t="s">
        <v>910</v>
      </c>
      <c r="C486" s="7">
        <v>1303</v>
      </c>
      <c r="D486" s="7" t="s">
        <v>8</v>
      </c>
      <c r="E486" s="7">
        <v>927</v>
      </c>
      <c r="F486" s="7">
        <v>190269</v>
      </c>
      <c r="G486" s="7" t="s">
        <v>914</v>
      </c>
      <c r="H486" s="8" t="s">
        <v>864</v>
      </c>
      <c r="I486" s="15">
        <v>0</v>
      </c>
      <c r="J486" s="15">
        <v>1000000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1000000</v>
      </c>
      <c r="U486" s="17"/>
      <c r="V486" s="18">
        <v>0.45839821926691765</v>
      </c>
      <c r="W486" s="18">
        <v>0.46333888160788822</v>
      </c>
      <c r="X486" s="18">
        <v>0.46706793249096024</v>
      </c>
      <c r="Y486" s="18">
        <v>0.46021046344686795</v>
      </c>
      <c r="Z486" s="18">
        <v>0.45795254111437483</v>
      </c>
      <c r="AA486" s="18">
        <v>0.4480133650321485</v>
      </c>
      <c r="AB486" s="18">
        <v>0.45031970074022365</v>
      </c>
      <c r="AC486" s="18">
        <v>0.45218842846324192</v>
      </c>
      <c r="AD486" s="18">
        <v>0.45165015203474046</v>
      </c>
      <c r="AE486" s="18">
        <v>0.45990724186625537</v>
      </c>
      <c r="AF486" s="18">
        <v>0.46599171794523953</v>
      </c>
      <c r="AG486" s="18">
        <v>0.46520618752867998</v>
      </c>
      <c r="AH486" s="17"/>
      <c r="AI486" s="13">
        <f t="shared" si="87"/>
        <v>0</v>
      </c>
      <c r="AJ486" s="13">
        <f t="shared" si="88"/>
        <v>463338.88160788821</v>
      </c>
      <c r="AK486" s="13">
        <f t="shared" si="89"/>
        <v>0</v>
      </c>
      <c r="AL486" s="13">
        <f t="shared" si="90"/>
        <v>0</v>
      </c>
      <c r="AM486" s="13">
        <f t="shared" si="91"/>
        <v>0</v>
      </c>
      <c r="AN486" s="13">
        <f t="shared" si="92"/>
        <v>0</v>
      </c>
      <c r="AO486" s="13">
        <f t="shared" si="93"/>
        <v>0</v>
      </c>
      <c r="AP486" s="13">
        <f t="shared" si="94"/>
        <v>0</v>
      </c>
      <c r="AQ486" s="13">
        <f t="shared" si="95"/>
        <v>0</v>
      </c>
      <c r="AR486" s="13">
        <f t="shared" si="96"/>
        <v>0</v>
      </c>
      <c r="AS486" s="13">
        <f t="shared" si="97"/>
        <v>0</v>
      </c>
      <c r="AT486" s="13">
        <f t="shared" si="98"/>
        <v>465206.18752867996</v>
      </c>
    </row>
    <row r="487" spans="1:46" x14ac:dyDescent="0.3">
      <c r="A487" s="7" t="s">
        <v>281</v>
      </c>
      <c r="B487" s="7" t="s">
        <v>910</v>
      </c>
      <c r="C487" s="7">
        <v>1303</v>
      </c>
      <c r="D487" s="7" t="s">
        <v>8</v>
      </c>
      <c r="E487" s="7">
        <v>927</v>
      </c>
      <c r="F487" s="7">
        <v>111516</v>
      </c>
      <c r="G487" s="7" t="s">
        <v>914</v>
      </c>
      <c r="H487" s="8" t="s">
        <v>865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1000000</v>
      </c>
      <c r="T487" s="15">
        <v>1000000</v>
      </c>
      <c r="U487" s="17"/>
      <c r="V487" s="18">
        <v>0.45839821926691765</v>
      </c>
      <c r="W487" s="18">
        <v>0.46333888160788822</v>
      </c>
      <c r="X487" s="18">
        <v>0.46706793249096024</v>
      </c>
      <c r="Y487" s="18">
        <v>0.46021046344686795</v>
      </c>
      <c r="Z487" s="18">
        <v>0.45795254111437483</v>
      </c>
      <c r="AA487" s="18">
        <v>0.4480133650321485</v>
      </c>
      <c r="AB487" s="18">
        <v>0.45031970074022365</v>
      </c>
      <c r="AC487" s="18">
        <v>0.45218842846324192</v>
      </c>
      <c r="AD487" s="18">
        <v>0.45165015203474046</v>
      </c>
      <c r="AE487" s="18">
        <v>0.45990724186625537</v>
      </c>
      <c r="AF487" s="18">
        <v>0.46599171794523953</v>
      </c>
      <c r="AG487" s="18">
        <v>0.46520618752867998</v>
      </c>
      <c r="AH487" s="17"/>
      <c r="AI487" s="13">
        <f t="shared" si="87"/>
        <v>0</v>
      </c>
      <c r="AJ487" s="13">
        <f t="shared" si="88"/>
        <v>0</v>
      </c>
      <c r="AK487" s="13">
        <f t="shared" si="89"/>
        <v>0</v>
      </c>
      <c r="AL487" s="13">
        <f t="shared" si="90"/>
        <v>0</v>
      </c>
      <c r="AM487" s="13">
        <f t="shared" si="91"/>
        <v>0</v>
      </c>
      <c r="AN487" s="13">
        <f t="shared" si="92"/>
        <v>0</v>
      </c>
      <c r="AO487" s="13">
        <f t="shared" si="93"/>
        <v>0</v>
      </c>
      <c r="AP487" s="13">
        <f t="shared" si="94"/>
        <v>0</v>
      </c>
      <c r="AQ487" s="13">
        <f t="shared" si="95"/>
        <v>0</v>
      </c>
      <c r="AR487" s="13">
        <f t="shared" si="96"/>
        <v>0</v>
      </c>
      <c r="AS487" s="13">
        <f t="shared" si="97"/>
        <v>465991.71794523951</v>
      </c>
      <c r="AT487" s="13">
        <f t="shared" si="98"/>
        <v>465206.18752867996</v>
      </c>
    </row>
    <row r="488" spans="1:46" x14ac:dyDescent="0.3">
      <c r="A488" s="7" t="s">
        <v>281</v>
      </c>
      <c r="B488" s="7" t="s">
        <v>910</v>
      </c>
      <c r="C488" s="7">
        <v>1303</v>
      </c>
      <c r="D488" s="7" t="s">
        <v>8</v>
      </c>
      <c r="E488" s="7">
        <v>927</v>
      </c>
      <c r="F488" s="7">
        <v>110012</v>
      </c>
      <c r="G488" s="7" t="s">
        <v>914</v>
      </c>
      <c r="H488" s="8" t="s">
        <v>866</v>
      </c>
      <c r="I488" s="15">
        <v>833333.3</v>
      </c>
      <c r="J488" s="15">
        <v>833333.3</v>
      </c>
      <c r="K488" s="15">
        <v>833333.3</v>
      </c>
      <c r="L488" s="15">
        <v>833333.3</v>
      </c>
      <c r="M488" s="15">
        <v>833333.3</v>
      </c>
      <c r="N488" s="15">
        <v>833333.3</v>
      </c>
      <c r="O488" s="15">
        <v>833333.3</v>
      </c>
      <c r="P488" s="15">
        <v>833333.3</v>
      </c>
      <c r="Q488" s="15">
        <v>833333.3</v>
      </c>
      <c r="R488" s="15">
        <v>833333.3</v>
      </c>
      <c r="S488" s="15">
        <v>833333.3</v>
      </c>
      <c r="T488" s="15">
        <v>833333.3</v>
      </c>
      <c r="U488" s="17"/>
      <c r="V488" s="18">
        <v>0.45839821926691765</v>
      </c>
      <c r="W488" s="18">
        <v>0.46333888160788822</v>
      </c>
      <c r="X488" s="18">
        <v>0.46706793249096024</v>
      </c>
      <c r="Y488" s="18">
        <v>0.46021046344686795</v>
      </c>
      <c r="Z488" s="18">
        <v>0.45795254111437483</v>
      </c>
      <c r="AA488" s="18">
        <v>0.4480133650321485</v>
      </c>
      <c r="AB488" s="18">
        <v>0.45031970074022365</v>
      </c>
      <c r="AC488" s="18">
        <v>0.45218842846324192</v>
      </c>
      <c r="AD488" s="18">
        <v>0.45165015203474046</v>
      </c>
      <c r="AE488" s="18">
        <v>0.45990724186625537</v>
      </c>
      <c r="AF488" s="18">
        <v>0.46599171794523953</v>
      </c>
      <c r="AG488" s="18">
        <v>0.46520618752867998</v>
      </c>
      <c r="AH488" s="17"/>
      <c r="AI488" s="13">
        <f t="shared" si="87"/>
        <v>381998.50077582407</v>
      </c>
      <c r="AJ488" s="13">
        <f t="shared" si="88"/>
        <v>386115.7192286108</v>
      </c>
      <c r="AK488" s="13">
        <f t="shared" si="89"/>
        <v>389223.26150686911</v>
      </c>
      <c r="AL488" s="13">
        <f t="shared" si="90"/>
        <v>383508.70419870788</v>
      </c>
      <c r="AM488" s="13">
        <f t="shared" si="91"/>
        <v>381627.10233022767</v>
      </c>
      <c r="AN488" s="13">
        <f t="shared" si="92"/>
        <v>373344.45592634496</v>
      </c>
      <c r="AO488" s="13">
        <f t="shared" si="93"/>
        <v>375266.40227286302</v>
      </c>
      <c r="AP488" s="13">
        <f t="shared" si="94"/>
        <v>376823.67531308735</v>
      </c>
      <c r="AQ488" s="13">
        <f t="shared" si="95"/>
        <v>376375.11164061201</v>
      </c>
      <c r="AR488" s="13">
        <f t="shared" si="96"/>
        <v>383256.01955830475</v>
      </c>
      <c r="AS488" s="13">
        <f t="shared" si="97"/>
        <v>388326.41608797567</v>
      </c>
      <c r="AT488" s="13">
        <f t="shared" si="98"/>
        <v>387671.80743369373</v>
      </c>
    </row>
    <row r="489" spans="1:46" x14ac:dyDescent="0.3">
      <c r="A489" s="7" t="s">
        <v>281</v>
      </c>
      <c r="B489" s="7" t="s">
        <v>910</v>
      </c>
      <c r="C489" s="7">
        <v>1303</v>
      </c>
      <c r="D489" s="7" t="s">
        <v>8</v>
      </c>
      <c r="E489" s="7">
        <v>927</v>
      </c>
      <c r="F489" s="7">
        <v>110835</v>
      </c>
      <c r="G489" s="7" t="s">
        <v>914</v>
      </c>
      <c r="H489" s="8" t="s">
        <v>867</v>
      </c>
      <c r="I489" s="15">
        <v>0</v>
      </c>
      <c r="J489" s="15">
        <v>0</v>
      </c>
      <c r="K489" s="15">
        <v>0</v>
      </c>
      <c r="L489" s="15">
        <v>1000000</v>
      </c>
      <c r="M489" s="15">
        <v>0</v>
      </c>
      <c r="N489" s="15">
        <v>1000000</v>
      </c>
      <c r="O489" s="15">
        <v>0</v>
      </c>
      <c r="P489" s="15">
        <v>0</v>
      </c>
      <c r="Q489" s="15">
        <v>0</v>
      </c>
      <c r="R489" s="15">
        <v>1000000</v>
      </c>
      <c r="S489" s="15">
        <v>0</v>
      </c>
      <c r="T489" s="15">
        <v>2000000</v>
      </c>
      <c r="U489" s="17"/>
      <c r="V489" s="18">
        <v>0.45839821926691765</v>
      </c>
      <c r="W489" s="18">
        <v>0.46333888160788822</v>
      </c>
      <c r="X489" s="18">
        <v>0.46706793249096024</v>
      </c>
      <c r="Y489" s="18">
        <v>0.46021046344686795</v>
      </c>
      <c r="Z489" s="18">
        <v>0.45795254111437483</v>
      </c>
      <c r="AA489" s="18">
        <v>0.4480133650321485</v>
      </c>
      <c r="AB489" s="18">
        <v>0.45031970074022365</v>
      </c>
      <c r="AC489" s="18">
        <v>0.45218842846324192</v>
      </c>
      <c r="AD489" s="18">
        <v>0.45165015203474046</v>
      </c>
      <c r="AE489" s="18">
        <v>0.45990724186625537</v>
      </c>
      <c r="AF489" s="18">
        <v>0.46599171794523953</v>
      </c>
      <c r="AG489" s="18">
        <v>0.46520618752867998</v>
      </c>
      <c r="AH489" s="17"/>
      <c r="AI489" s="13">
        <f t="shared" si="87"/>
        <v>0</v>
      </c>
      <c r="AJ489" s="13">
        <f t="shared" si="88"/>
        <v>0</v>
      </c>
      <c r="AK489" s="13">
        <f t="shared" si="89"/>
        <v>0</v>
      </c>
      <c r="AL489" s="13">
        <f t="shared" si="90"/>
        <v>460210.46344686794</v>
      </c>
      <c r="AM489" s="13">
        <f t="shared" si="91"/>
        <v>0</v>
      </c>
      <c r="AN489" s="13">
        <f t="shared" si="92"/>
        <v>448013.36503214849</v>
      </c>
      <c r="AO489" s="13">
        <f t="shared" si="93"/>
        <v>0</v>
      </c>
      <c r="AP489" s="13">
        <f t="shared" si="94"/>
        <v>0</v>
      </c>
      <c r="AQ489" s="13">
        <f t="shared" si="95"/>
        <v>0</v>
      </c>
      <c r="AR489" s="13">
        <f t="shared" si="96"/>
        <v>459907.24186625535</v>
      </c>
      <c r="AS489" s="13">
        <f t="shared" si="97"/>
        <v>0</v>
      </c>
      <c r="AT489" s="13">
        <f t="shared" si="98"/>
        <v>930412.37505735992</v>
      </c>
    </row>
    <row r="490" spans="1:46" x14ac:dyDescent="0.3">
      <c r="A490" s="7" t="s">
        <v>281</v>
      </c>
      <c r="B490" s="7" t="s">
        <v>910</v>
      </c>
      <c r="C490" s="7">
        <v>1303</v>
      </c>
      <c r="D490" s="7" t="s">
        <v>8</v>
      </c>
      <c r="E490" s="7">
        <v>927</v>
      </c>
      <c r="F490" s="7">
        <v>111475</v>
      </c>
      <c r="G490" s="7" t="s">
        <v>914</v>
      </c>
      <c r="H490" s="8" t="s">
        <v>868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1000000</v>
      </c>
      <c r="S490" s="15">
        <v>0</v>
      </c>
      <c r="T490" s="15">
        <v>0</v>
      </c>
      <c r="U490" s="17"/>
      <c r="V490" s="18">
        <v>0.45839821926691765</v>
      </c>
      <c r="W490" s="18">
        <v>0.46333888160788822</v>
      </c>
      <c r="X490" s="18">
        <v>0.46706793249096024</v>
      </c>
      <c r="Y490" s="18">
        <v>0.46021046344686795</v>
      </c>
      <c r="Z490" s="18">
        <v>0.45795254111437483</v>
      </c>
      <c r="AA490" s="18">
        <v>0.4480133650321485</v>
      </c>
      <c r="AB490" s="18">
        <v>0.45031970074022365</v>
      </c>
      <c r="AC490" s="18">
        <v>0.45218842846324192</v>
      </c>
      <c r="AD490" s="18">
        <v>0.45165015203474046</v>
      </c>
      <c r="AE490" s="18">
        <v>0.45990724186625537</v>
      </c>
      <c r="AF490" s="18">
        <v>0.46599171794523953</v>
      </c>
      <c r="AG490" s="18">
        <v>0.46520618752867998</v>
      </c>
      <c r="AH490" s="17"/>
      <c r="AI490" s="13">
        <f t="shared" si="87"/>
        <v>0</v>
      </c>
      <c r="AJ490" s="13">
        <f t="shared" si="88"/>
        <v>0</v>
      </c>
      <c r="AK490" s="13">
        <f t="shared" si="89"/>
        <v>0</v>
      </c>
      <c r="AL490" s="13">
        <f t="shared" si="90"/>
        <v>0</v>
      </c>
      <c r="AM490" s="13">
        <f t="shared" si="91"/>
        <v>0</v>
      </c>
      <c r="AN490" s="13">
        <f t="shared" si="92"/>
        <v>0</v>
      </c>
      <c r="AO490" s="13">
        <f t="shared" si="93"/>
        <v>0</v>
      </c>
      <c r="AP490" s="13">
        <f t="shared" si="94"/>
        <v>0</v>
      </c>
      <c r="AQ490" s="13">
        <f t="shared" si="95"/>
        <v>0</v>
      </c>
      <c r="AR490" s="13">
        <f t="shared" si="96"/>
        <v>459907.24186625535</v>
      </c>
      <c r="AS490" s="13">
        <f t="shared" si="97"/>
        <v>0</v>
      </c>
      <c r="AT490" s="13">
        <f t="shared" si="98"/>
        <v>0</v>
      </c>
    </row>
    <row r="491" spans="1:46" x14ac:dyDescent="0.3">
      <c r="A491" s="7" t="s">
        <v>281</v>
      </c>
      <c r="B491" s="7" t="s">
        <v>910</v>
      </c>
      <c r="C491" s="7">
        <v>1303</v>
      </c>
      <c r="D491" s="7" t="s">
        <v>8</v>
      </c>
      <c r="E491" s="7">
        <v>927</v>
      </c>
      <c r="F491" s="7" t="s">
        <v>922</v>
      </c>
      <c r="G491" s="7" t="s">
        <v>914</v>
      </c>
      <c r="H491" s="8" t="s">
        <v>869</v>
      </c>
      <c r="I491" s="15">
        <v>833333.3</v>
      </c>
      <c r="J491" s="15">
        <v>1000000</v>
      </c>
      <c r="K491" s="15">
        <v>833333.3</v>
      </c>
      <c r="L491" s="15">
        <v>833333.3</v>
      </c>
      <c r="M491" s="15">
        <v>833333.3</v>
      </c>
      <c r="N491" s="15">
        <v>833333.3</v>
      </c>
      <c r="O491" s="15">
        <v>833333.3</v>
      </c>
      <c r="P491" s="15">
        <v>833333.3</v>
      </c>
      <c r="Q491" s="15">
        <v>833333.3</v>
      </c>
      <c r="R491" s="15">
        <v>833333.3</v>
      </c>
      <c r="S491" s="15">
        <v>833333.3</v>
      </c>
      <c r="T491" s="15">
        <v>833333.3</v>
      </c>
      <c r="U491" s="17"/>
      <c r="V491" s="18">
        <v>0.45839821926691765</v>
      </c>
      <c r="W491" s="18">
        <v>0.46333888160788822</v>
      </c>
      <c r="X491" s="18">
        <v>0.46706793249096024</v>
      </c>
      <c r="Y491" s="18">
        <v>0.46021046344686795</v>
      </c>
      <c r="Z491" s="18">
        <v>0.45795254111437483</v>
      </c>
      <c r="AA491" s="18">
        <v>0.4480133650321485</v>
      </c>
      <c r="AB491" s="18">
        <v>0.45031970074022365</v>
      </c>
      <c r="AC491" s="18">
        <v>0.45218842846324192</v>
      </c>
      <c r="AD491" s="18">
        <v>0.45165015203474046</v>
      </c>
      <c r="AE491" s="18">
        <v>0.45990724186625537</v>
      </c>
      <c r="AF491" s="18">
        <v>0.46599171794523953</v>
      </c>
      <c r="AG491" s="18">
        <v>0.46520618752867998</v>
      </c>
      <c r="AH491" s="17"/>
      <c r="AI491" s="13">
        <f t="shared" si="87"/>
        <v>381998.50077582407</v>
      </c>
      <c r="AJ491" s="13">
        <f t="shared" si="88"/>
        <v>463338.88160788821</v>
      </c>
      <c r="AK491" s="13">
        <f t="shared" si="89"/>
        <v>389223.26150686911</v>
      </c>
      <c r="AL491" s="13">
        <f t="shared" si="90"/>
        <v>383508.70419870788</v>
      </c>
      <c r="AM491" s="13">
        <f t="shared" si="91"/>
        <v>381627.10233022767</v>
      </c>
      <c r="AN491" s="13">
        <f t="shared" si="92"/>
        <v>373344.45592634496</v>
      </c>
      <c r="AO491" s="13">
        <f t="shared" si="93"/>
        <v>375266.40227286302</v>
      </c>
      <c r="AP491" s="13">
        <f t="shared" si="94"/>
        <v>376823.67531308735</v>
      </c>
      <c r="AQ491" s="13">
        <f t="shared" si="95"/>
        <v>376375.11164061201</v>
      </c>
      <c r="AR491" s="13">
        <f t="shared" si="96"/>
        <v>383256.01955830475</v>
      </c>
      <c r="AS491" s="13">
        <f t="shared" si="97"/>
        <v>388326.41608797567</v>
      </c>
      <c r="AT491" s="13">
        <f t="shared" si="98"/>
        <v>387671.80743369373</v>
      </c>
    </row>
    <row r="492" spans="1:46" x14ac:dyDescent="0.3">
      <c r="A492" s="7" t="s">
        <v>281</v>
      </c>
      <c r="B492" s="7" t="s">
        <v>910</v>
      </c>
      <c r="C492" s="7">
        <v>1303</v>
      </c>
      <c r="D492" s="7" t="s">
        <v>8</v>
      </c>
      <c r="E492" s="7">
        <v>918</v>
      </c>
      <c r="F492" s="7">
        <v>110955</v>
      </c>
      <c r="G492" s="7" t="s">
        <v>915</v>
      </c>
      <c r="H492" s="8" t="s">
        <v>946</v>
      </c>
      <c r="I492" s="15">
        <v>100000</v>
      </c>
      <c r="J492" s="15">
        <v>100000</v>
      </c>
      <c r="K492" s="15">
        <v>100000</v>
      </c>
      <c r="L492" s="15">
        <v>100000</v>
      </c>
      <c r="M492" s="15">
        <v>200000</v>
      </c>
      <c r="N492" s="15">
        <v>200000</v>
      </c>
      <c r="O492" s="15">
        <v>100000</v>
      </c>
      <c r="P492" s="15">
        <v>100000</v>
      </c>
      <c r="Q492" s="15">
        <v>100000</v>
      </c>
      <c r="R492" s="15">
        <v>200000</v>
      </c>
      <c r="S492" s="15">
        <v>200000</v>
      </c>
      <c r="T492" s="15">
        <v>500000</v>
      </c>
      <c r="U492" s="17"/>
      <c r="V492" s="18">
        <v>0.45839821926691765</v>
      </c>
      <c r="W492" s="18">
        <v>0.46333888160788822</v>
      </c>
      <c r="X492" s="18">
        <v>0.46706793249096024</v>
      </c>
      <c r="Y492" s="18">
        <v>0.46021046344686795</v>
      </c>
      <c r="Z492" s="18">
        <v>0.45795254111437483</v>
      </c>
      <c r="AA492" s="18">
        <v>0.4480133650321485</v>
      </c>
      <c r="AB492" s="18">
        <v>0.45031970074022365</v>
      </c>
      <c r="AC492" s="18">
        <v>0.45218842846324192</v>
      </c>
      <c r="AD492" s="18">
        <v>0.45165015203474046</v>
      </c>
      <c r="AE492" s="18">
        <v>0.45990724186625537</v>
      </c>
      <c r="AF492" s="18">
        <v>0.46599171794523953</v>
      </c>
      <c r="AG492" s="18">
        <v>0.46520618752867998</v>
      </c>
      <c r="AH492" s="17"/>
      <c r="AI492" s="13">
        <f t="shared" si="87"/>
        <v>45839.821926691766</v>
      </c>
      <c r="AJ492" s="13">
        <f t="shared" si="88"/>
        <v>46333.888160788825</v>
      </c>
      <c r="AK492" s="13">
        <f t="shared" si="89"/>
        <v>46706.793249096023</v>
      </c>
      <c r="AL492" s="13">
        <f t="shared" si="90"/>
        <v>46021.046344686794</v>
      </c>
      <c r="AM492" s="13">
        <f t="shared" si="91"/>
        <v>91590.508222874967</v>
      </c>
      <c r="AN492" s="13">
        <f t="shared" si="92"/>
        <v>89602.673006429701</v>
      </c>
      <c r="AO492" s="13">
        <f t="shared" si="93"/>
        <v>45031.970074022363</v>
      </c>
      <c r="AP492" s="13">
        <f t="shared" si="94"/>
        <v>45218.842846324194</v>
      </c>
      <c r="AQ492" s="13">
        <f t="shared" si="95"/>
        <v>45165.015203474046</v>
      </c>
      <c r="AR492" s="13">
        <f t="shared" si="96"/>
        <v>91981.448373251071</v>
      </c>
      <c r="AS492" s="13">
        <f t="shared" si="97"/>
        <v>93198.343589047901</v>
      </c>
      <c r="AT492" s="13">
        <f t="shared" si="98"/>
        <v>232603.09376433998</v>
      </c>
    </row>
    <row r="493" spans="1:46" x14ac:dyDescent="0.3">
      <c r="A493" s="7" t="s">
        <v>281</v>
      </c>
      <c r="B493" s="7" t="s">
        <v>910</v>
      </c>
      <c r="C493" s="7">
        <v>1303</v>
      </c>
      <c r="D493" s="7" t="s">
        <v>8</v>
      </c>
      <c r="E493" s="7">
        <v>918</v>
      </c>
      <c r="F493" s="7">
        <v>110221</v>
      </c>
      <c r="G493" s="7" t="s">
        <v>915</v>
      </c>
      <c r="H493" s="8" t="s">
        <v>870</v>
      </c>
      <c r="I493" s="15">
        <v>0</v>
      </c>
      <c r="J493" s="15">
        <v>0</v>
      </c>
      <c r="K493" s="15">
        <v>0</v>
      </c>
      <c r="L493" s="15">
        <v>100000</v>
      </c>
      <c r="M493" s="15">
        <v>100000</v>
      </c>
      <c r="N493" s="15">
        <v>100000</v>
      </c>
      <c r="O493" s="15">
        <v>100000</v>
      </c>
      <c r="P493" s="15">
        <v>100000</v>
      </c>
      <c r="Q493" s="15">
        <v>100000</v>
      </c>
      <c r="R493" s="15">
        <v>0</v>
      </c>
      <c r="S493" s="15">
        <v>100000</v>
      </c>
      <c r="T493" s="15">
        <v>300000</v>
      </c>
      <c r="U493" s="17"/>
      <c r="V493" s="18">
        <v>0.45839821926691765</v>
      </c>
      <c r="W493" s="18">
        <v>0.46333888160788822</v>
      </c>
      <c r="X493" s="18">
        <v>0.46706793249096024</v>
      </c>
      <c r="Y493" s="18">
        <v>0.46021046344686795</v>
      </c>
      <c r="Z493" s="18">
        <v>0.45795254111437483</v>
      </c>
      <c r="AA493" s="18">
        <v>0.4480133650321485</v>
      </c>
      <c r="AB493" s="18">
        <v>0.45031970074022365</v>
      </c>
      <c r="AC493" s="18">
        <v>0.45218842846324192</v>
      </c>
      <c r="AD493" s="18">
        <v>0.45165015203474046</v>
      </c>
      <c r="AE493" s="18">
        <v>0.45990724186625537</v>
      </c>
      <c r="AF493" s="18">
        <v>0.46599171794523953</v>
      </c>
      <c r="AG493" s="18">
        <v>0.46520618752867998</v>
      </c>
      <c r="AH493" s="17"/>
      <c r="AI493" s="13">
        <f t="shared" si="87"/>
        <v>0</v>
      </c>
      <c r="AJ493" s="13">
        <f t="shared" si="88"/>
        <v>0</v>
      </c>
      <c r="AK493" s="13">
        <f t="shared" si="89"/>
        <v>0</v>
      </c>
      <c r="AL493" s="13">
        <f t="shared" si="90"/>
        <v>46021.046344686794</v>
      </c>
      <c r="AM493" s="13">
        <f t="shared" si="91"/>
        <v>45795.254111437484</v>
      </c>
      <c r="AN493" s="13">
        <f t="shared" si="92"/>
        <v>44801.33650321485</v>
      </c>
      <c r="AO493" s="13">
        <f t="shared" si="93"/>
        <v>45031.970074022363</v>
      </c>
      <c r="AP493" s="13">
        <f t="shared" si="94"/>
        <v>45218.842846324194</v>
      </c>
      <c r="AQ493" s="13">
        <f t="shared" si="95"/>
        <v>45165.015203474046</v>
      </c>
      <c r="AR493" s="13">
        <f t="shared" si="96"/>
        <v>0</v>
      </c>
      <c r="AS493" s="13">
        <f t="shared" si="97"/>
        <v>46599.171794523951</v>
      </c>
      <c r="AT493" s="13">
        <f t="shared" si="98"/>
        <v>139561.85625860401</v>
      </c>
    </row>
    <row r="494" spans="1:46" x14ac:dyDescent="0.3">
      <c r="A494" s="7" t="s">
        <v>281</v>
      </c>
      <c r="B494" s="7" t="s">
        <v>910</v>
      </c>
      <c r="C494" s="7">
        <v>1303</v>
      </c>
      <c r="D494" s="7" t="s">
        <v>8</v>
      </c>
      <c r="E494" s="7">
        <v>918</v>
      </c>
      <c r="F494" s="7">
        <v>110246</v>
      </c>
      <c r="G494" s="7" t="s">
        <v>915</v>
      </c>
      <c r="H494" s="8" t="s">
        <v>871</v>
      </c>
      <c r="I494" s="15">
        <v>0</v>
      </c>
      <c r="J494" s="15">
        <v>0</v>
      </c>
      <c r="K494" s="15">
        <v>100000</v>
      </c>
      <c r="L494" s="15">
        <v>0</v>
      </c>
      <c r="M494" s="15">
        <v>100000</v>
      </c>
      <c r="N494" s="15">
        <v>0</v>
      </c>
      <c r="O494" s="15">
        <v>100000</v>
      </c>
      <c r="P494" s="15">
        <v>0</v>
      </c>
      <c r="Q494" s="15">
        <v>100000</v>
      </c>
      <c r="R494" s="15">
        <v>100000</v>
      </c>
      <c r="S494" s="15">
        <v>200000</v>
      </c>
      <c r="T494" s="15">
        <v>300000</v>
      </c>
      <c r="U494" s="17"/>
      <c r="V494" s="18">
        <v>0.45839821926691765</v>
      </c>
      <c r="W494" s="18">
        <v>0.46333888160788822</v>
      </c>
      <c r="X494" s="18">
        <v>0.46706793249096024</v>
      </c>
      <c r="Y494" s="18">
        <v>0.46021046344686795</v>
      </c>
      <c r="Z494" s="18">
        <v>0.45795254111437483</v>
      </c>
      <c r="AA494" s="18">
        <v>0.4480133650321485</v>
      </c>
      <c r="AB494" s="18">
        <v>0.45031970074022365</v>
      </c>
      <c r="AC494" s="18">
        <v>0.45218842846324192</v>
      </c>
      <c r="AD494" s="18">
        <v>0.45165015203474046</v>
      </c>
      <c r="AE494" s="18">
        <v>0.45990724186625537</v>
      </c>
      <c r="AF494" s="18">
        <v>0.46599171794523953</v>
      </c>
      <c r="AG494" s="18">
        <v>0.46520618752867998</v>
      </c>
      <c r="AH494" s="17"/>
      <c r="AI494" s="13">
        <f t="shared" si="87"/>
        <v>0</v>
      </c>
      <c r="AJ494" s="13">
        <f t="shared" si="88"/>
        <v>0</v>
      </c>
      <c r="AK494" s="13">
        <f t="shared" si="89"/>
        <v>46706.793249096023</v>
      </c>
      <c r="AL494" s="13">
        <f t="shared" si="90"/>
        <v>0</v>
      </c>
      <c r="AM494" s="13">
        <f t="shared" si="91"/>
        <v>45795.254111437484</v>
      </c>
      <c r="AN494" s="13">
        <f t="shared" si="92"/>
        <v>0</v>
      </c>
      <c r="AO494" s="13">
        <f t="shared" si="93"/>
        <v>45031.970074022363</v>
      </c>
      <c r="AP494" s="13">
        <f t="shared" si="94"/>
        <v>0</v>
      </c>
      <c r="AQ494" s="13">
        <f t="shared" si="95"/>
        <v>45165.015203474046</v>
      </c>
      <c r="AR494" s="13">
        <f t="shared" si="96"/>
        <v>45990.724186625535</v>
      </c>
      <c r="AS494" s="13">
        <f t="shared" si="97"/>
        <v>93198.343589047901</v>
      </c>
      <c r="AT494" s="13">
        <f t="shared" si="98"/>
        <v>139561.85625860401</v>
      </c>
    </row>
    <row r="495" spans="1:46" x14ac:dyDescent="0.3">
      <c r="A495" s="7" t="s">
        <v>281</v>
      </c>
      <c r="B495" s="7" t="s">
        <v>910</v>
      </c>
      <c r="C495" s="7">
        <v>1303</v>
      </c>
      <c r="D495" s="7" t="s">
        <v>8</v>
      </c>
      <c r="E495" s="7">
        <v>918</v>
      </c>
      <c r="F495" s="7">
        <v>110829</v>
      </c>
      <c r="G495" s="7" t="s">
        <v>915</v>
      </c>
      <c r="H495" s="8" t="s">
        <v>872</v>
      </c>
      <c r="I495" s="15">
        <v>400000</v>
      </c>
      <c r="J495" s="15">
        <v>100000</v>
      </c>
      <c r="K495" s="15">
        <v>100000</v>
      </c>
      <c r="L495" s="15">
        <v>100000</v>
      </c>
      <c r="M495" s="15">
        <v>100000</v>
      </c>
      <c r="N495" s="15">
        <v>100000</v>
      </c>
      <c r="O495" s="15">
        <v>100000</v>
      </c>
      <c r="P495" s="15">
        <v>100000</v>
      </c>
      <c r="Q495" s="15">
        <v>200000</v>
      </c>
      <c r="R495" s="15">
        <v>300000</v>
      </c>
      <c r="S495" s="15">
        <v>400000</v>
      </c>
      <c r="T495" s="15">
        <v>1000000</v>
      </c>
      <c r="U495" s="17"/>
      <c r="V495" s="18">
        <v>0.45839821926691765</v>
      </c>
      <c r="W495" s="18">
        <v>0.46333888160788822</v>
      </c>
      <c r="X495" s="18">
        <v>0.46706793249096024</v>
      </c>
      <c r="Y495" s="18">
        <v>0.46021046344686795</v>
      </c>
      <c r="Z495" s="18">
        <v>0.45795254111437483</v>
      </c>
      <c r="AA495" s="18">
        <v>0.4480133650321485</v>
      </c>
      <c r="AB495" s="18">
        <v>0.45031970074022365</v>
      </c>
      <c r="AC495" s="18">
        <v>0.45218842846324192</v>
      </c>
      <c r="AD495" s="18">
        <v>0.45165015203474046</v>
      </c>
      <c r="AE495" s="18">
        <v>0.45990724186625537</v>
      </c>
      <c r="AF495" s="18">
        <v>0.46599171794523953</v>
      </c>
      <c r="AG495" s="18">
        <v>0.46520618752867998</v>
      </c>
      <c r="AH495" s="17"/>
      <c r="AI495" s="13">
        <f t="shared" si="87"/>
        <v>183359.28770676706</v>
      </c>
      <c r="AJ495" s="13">
        <f t="shared" si="88"/>
        <v>46333.888160788825</v>
      </c>
      <c r="AK495" s="13">
        <f t="shared" si="89"/>
        <v>46706.793249096023</v>
      </c>
      <c r="AL495" s="13">
        <f t="shared" si="90"/>
        <v>46021.046344686794</v>
      </c>
      <c r="AM495" s="13">
        <f t="shared" si="91"/>
        <v>45795.254111437484</v>
      </c>
      <c r="AN495" s="13">
        <f t="shared" si="92"/>
        <v>44801.33650321485</v>
      </c>
      <c r="AO495" s="13">
        <f t="shared" si="93"/>
        <v>45031.970074022363</v>
      </c>
      <c r="AP495" s="13">
        <f t="shared" si="94"/>
        <v>45218.842846324194</v>
      </c>
      <c r="AQ495" s="13">
        <f t="shared" si="95"/>
        <v>90330.030406948092</v>
      </c>
      <c r="AR495" s="13">
        <f t="shared" si="96"/>
        <v>137972.17255987661</v>
      </c>
      <c r="AS495" s="13">
        <f t="shared" si="97"/>
        <v>186396.6871780958</v>
      </c>
      <c r="AT495" s="13">
        <f t="shared" si="98"/>
        <v>465206.18752867996</v>
      </c>
    </row>
    <row r="496" spans="1:46" x14ac:dyDescent="0.3">
      <c r="A496" s="7" t="s">
        <v>281</v>
      </c>
      <c r="B496" s="7" t="s">
        <v>910</v>
      </c>
      <c r="C496" s="7">
        <v>1303</v>
      </c>
      <c r="D496" s="7" t="s">
        <v>8</v>
      </c>
      <c r="E496" s="7">
        <v>918</v>
      </c>
      <c r="F496" s="7">
        <v>111238</v>
      </c>
      <c r="G496" s="7" t="s">
        <v>915</v>
      </c>
      <c r="H496" s="8" t="s">
        <v>873</v>
      </c>
      <c r="I496" s="15">
        <v>0</v>
      </c>
      <c r="J496" s="15">
        <v>0</v>
      </c>
      <c r="K496" s="15">
        <v>0</v>
      </c>
      <c r="L496" s="15">
        <v>100000</v>
      </c>
      <c r="M496" s="15">
        <v>100000</v>
      </c>
      <c r="N496" s="15">
        <v>100000</v>
      </c>
      <c r="O496" s="15">
        <v>100000</v>
      </c>
      <c r="P496" s="15">
        <v>100000</v>
      </c>
      <c r="Q496" s="15">
        <v>100000</v>
      </c>
      <c r="R496" s="15">
        <v>0</v>
      </c>
      <c r="S496" s="15">
        <v>100000</v>
      </c>
      <c r="T496" s="15">
        <v>300000</v>
      </c>
      <c r="U496" s="17"/>
      <c r="V496" s="18">
        <v>0.45839821926691765</v>
      </c>
      <c r="W496" s="18">
        <v>0.46333888160788822</v>
      </c>
      <c r="X496" s="18">
        <v>0.46706793249096024</v>
      </c>
      <c r="Y496" s="18">
        <v>0.46021046344686795</v>
      </c>
      <c r="Z496" s="18">
        <v>0.45795254111437483</v>
      </c>
      <c r="AA496" s="18">
        <v>0.4480133650321485</v>
      </c>
      <c r="AB496" s="18">
        <v>0.45031970074022365</v>
      </c>
      <c r="AC496" s="18">
        <v>0.45218842846324192</v>
      </c>
      <c r="AD496" s="18">
        <v>0.45165015203474046</v>
      </c>
      <c r="AE496" s="18">
        <v>0.45990724186625537</v>
      </c>
      <c r="AF496" s="18">
        <v>0.46599171794523953</v>
      </c>
      <c r="AG496" s="18">
        <v>0.46520618752867998</v>
      </c>
      <c r="AH496" s="17"/>
      <c r="AI496" s="13">
        <f t="shared" si="87"/>
        <v>0</v>
      </c>
      <c r="AJ496" s="13">
        <f t="shared" si="88"/>
        <v>0</v>
      </c>
      <c r="AK496" s="13">
        <f t="shared" si="89"/>
        <v>0</v>
      </c>
      <c r="AL496" s="13">
        <f t="shared" si="90"/>
        <v>46021.046344686794</v>
      </c>
      <c r="AM496" s="13">
        <f t="shared" si="91"/>
        <v>45795.254111437484</v>
      </c>
      <c r="AN496" s="13">
        <f t="shared" si="92"/>
        <v>44801.33650321485</v>
      </c>
      <c r="AO496" s="13">
        <f t="shared" si="93"/>
        <v>45031.970074022363</v>
      </c>
      <c r="AP496" s="13">
        <f t="shared" si="94"/>
        <v>45218.842846324194</v>
      </c>
      <c r="AQ496" s="13">
        <f t="shared" si="95"/>
        <v>45165.015203474046</v>
      </c>
      <c r="AR496" s="13">
        <f t="shared" si="96"/>
        <v>0</v>
      </c>
      <c r="AS496" s="13">
        <f t="shared" si="97"/>
        <v>46599.171794523951</v>
      </c>
      <c r="AT496" s="13">
        <f t="shared" si="98"/>
        <v>139561.85625860401</v>
      </c>
    </row>
    <row r="497" spans="1:46" x14ac:dyDescent="0.3">
      <c r="A497" s="7" t="s">
        <v>281</v>
      </c>
      <c r="B497" s="7" t="s">
        <v>910</v>
      </c>
      <c r="C497" s="7">
        <v>1303</v>
      </c>
      <c r="D497" s="7" t="s">
        <v>8</v>
      </c>
      <c r="E497" s="7">
        <v>918</v>
      </c>
      <c r="F497" s="7">
        <v>110890</v>
      </c>
      <c r="G497" s="7" t="s">
        <v>915</v>
      </c>
      <c r="H497" s="8" t="s">
        <v>874</v>
      </c>
      <c r="I497" s="15">
        <v>10000000</v>
      </c>
      <c r="J497" s="15">
        <v>20000000</v>
      </c>
      <c r="K497" s="15">
        <v>20000000</v>
      </c>
      <c r="L497" s="15">
        <v>20000000</v>
      </c>
      <c r="M497" s="15">
        <v>20000000</v>
      </c>
      <c r="N497" s="15">
        <v>20000000</v>
      </c>
      <c r="O497" s="15">
        <v>25000000</v>
      </c>
      <c r="P497" s="15">
        <v>20000000</v>
      </c>
      <c r="Q497" s="15">
        <v>20000000</v>
      </c>
      <c r="R497" s="15">
        <v>30000000</v>
      </c>
      <c r="S497" s="15">
        <v>30000000</v>
      </c>
      <c r="T497" s="15">
        <v>15000000</v>
      </c>
      <c r="U497" s="17"/>
      <c r="V497" s="18">
        <v>0.45839821926691765</v>
      </c>
      <c r="W497" s="18">
        <v>0.46333888160788822</v>
      </c>
      <c r="X497" s="18">
        <v>0.46706793249096024</v>
      </c>
      <c r="Y497" s="18">
        <v>0.46021046344686795</v>
      </c>
      <c r="Z497" s="18">
        <v>0.45795254111437483</v>
      </c>
      <c r="AA497" s="18">
        <v>0.4480133650321485</v>
      </c>
      <c r="AB497" s="18">
        <v>0.45031970074022365</v>
      </c>
      <c r="AC497" s="18">
        <v>0.45218842846324192</v>
      </c>
      <c r="AD497" s="18">
        <v>0.45165015203474046</v>
      </c>
      <c r="AE497" s="18">
        <v>0.45990724186625537</v>
      </c>
      <c r="AF497" s="18">
        <v>0.46599171794523953</v>
      </c>
      <c r="AG497" s="18">
        <v>0.46520618752867998</v>
      </c>
      <c r="AH497" s="17"/>
      <c r="AI497" s="13">
        <f t="shared" si="87"/>
        <v>4583982.1926691765</v>
      </c>
      <c r="AJ497" s="13">
        <f t="shared" si="88"/>
        <v>9266777.6321577653</v>
      </c>
      <c r="AK497" s="13">
        <f t="shared" si="89"/>
        <v>9341358.6498192046</v>
      </c>
      <c r="AL497" s="13">
        <f t="shared" si="90"/>
        <v>9204209.2689373586</v>
      </c>
      <c r="AM497" s="13">
        <f t="shared" si="91"/>
        <v>9159050.8222874962</v>
      </c>
      <c r="AN497" s="13">
        <f t="shared" si="92"/>
        <v>8960267.3006429709</v>
      </c>
      <c r="AO497" s="13">
        <f t="shared" si="93"/>
        <v>11257992.518505592</v>
      </c>
      <c r="AP497" s="13">
        <f t="shared" si="94"/>
        <v>9043768.5692648385</v>
      </c>
      <c r="AQ497" s="13">
        <f t="shared" si="95"/>
        <v>9033003.0406948086</v>
      </c>
      <c r="AR497" s="13">
        <f t="shared" si="96"/>
        <v>13797217.255987661</v>
      </c>
      <c r="AS497" s="13">
        <f t="shared" si="97"/>
        <v>13979751.538357185</v>
      </c>
      <c r="AT497" s="13">
        <f t="shared" si="98"/>
        <v>6978092.8129301993</v>
      </c>
    </row>
    <row r="498" spans="1:46" x14ac:dyDescent="0.3">
      <c r="A498" s="7" t="s">
        <v>281</v>
      </c>
      <c r="B498" s="7" t="s">
        <v>910</v>
      </c>
      <c r="C498" s="7">
        <v>1303</v>
      </c>
      <c r="D498" s="7" t="s">
        <v>8</v>
      </c>
      <c r="E498" s="7">
        <v>918</v>
      </c>
      <c r="F498" s="7">
        <v>110520</v>
      </c>
      <c r="G498" s="7" t="s">
        <v>915</v>
      </c>
      <c r="H498" s="8" t="s">
        <v>875</v>
      </c>
      <c r="I498" s="15">
        <v>100000</v>
      </c>
      <c r="J498" s="15">
        <v>100000</v>
      </c>
      <c r="K498" s="15">
        <v>100000</v>
      </c>
      <c r="L498" s="15">
        <v>0</v>
      </c>
      <c r="M498" s="15">
        <v>0</v>
      </c>
      <c r="N498" s="15">
        <v>0</v>
      </c>
      <c r="O498" s="15">
        <v>100000</v>
      </c>
      <c r="P498" s="15">
        <v>100000</v>
      </c>
      <c r="Q498" s="15">
        <v>100000</v>
      </c>
      <c r="R498" s="15">
        <v>200000</v>
      </c>
      <c r="S498" s="15">
        <v>200000</v>
      </c>
      <c r="T498" s="15">
        <v>500000</v>
      </c>
      <c r="U498" s="17"/>
      <c r="V498" s="18">
        <v>0.45839821926691765</v>
      </c>
      <c r="W498" s="18">
        <v>0.46333888160788822</v>
      </c>
      <c r="X498" s="18">
        <v>0.46706793249096024</v>
      </c>
      <c r="Y498" s="18">
        <v>0.46021046344686795</v>
      </c>
      <c r="Z498" s="18">
        <v>0.45795254111437483</v>
      </c>
      <c r="AA498" s="18">
        <v>0.4480133650321485</v>
      </c>
      <c r="AB498" s="18">
        <v>0.45031970074022365</v>
      </c>
      <c r="AC498" s="18">
        <v>0.45218842846324192</v>
      </c>
      <c r="AD498" s="18">
        <v>0.45165015203474046</v>
      </c>
      <c r="AE498" s="18">
        <v>0.45990724186625537</v>
      </c>
      <c r="AF498" s="18">
        <v>0.46599171794523953</v>
      </c>
      <c r="AG498" s="18">
        <v>0.46520618752867998</v>
      </c>
      <c r="AH498" s="17"/>
      <c r="AI498" s="13">
        <f t="shared" si="87"/>
        <v>45839.821926691766</v>
      </c>
      <c r="AJ498" s="13">
        <f t="shared" si="88"/>
        <v>46333.888160788825</v>
      </c>
      <c r="AK498" s="13">
        <f t="shared" si="89"/>
        <v>46706.793249096023</v>
      </c>
      <c r="AL498" s="13">
        <f t="shared" si="90"/>
        <v>0</v>
      </c>
      <c r="AM498" s="13">
        <f t="shared" si="91"/>
        <v>0</v>
      </c>
      <c r="AN498" s="13">
        <f t="shared" si="92"/>
        <v>0</v>
      </c>
      <c r="AO498" s="13">
        <f t="shared" si="93"/>
        <v>45031.970074022363</v>
      </c>
      <c r="AP498" s="13">
        <f t="shared" si="94"/>
        <v>45218.842846324194</v>
      </c>
      <c r="AQ498" s="13">
        <f t="shared" si="95"/>
        <v>45165.015203474046</v>
      </c>
      <c r="AR498" s="13">
        <f t="shared" si="96"/>
        <v>91981.448373251071</v>
      </c>
      <c r="AS498" s="13">
        <f t="shared" si="97"/>
        <v>93198.343589047901</v>
      </c>
      <c r="AT498" s="13">
        <f t="shared" si="98"/>
        <v>232603.09376433998</v>
      </c>
    </row>
    <row r="499" spans="1:46" x14ac:dyDescent="0.3">
      <c r="A499" s="7" t="s">
        <v>281</v>
      </c>
      <c r="B499" s="7" t="s">
        <v>910</v>
      </c>
      <c r="C499" s="7">
        <v>1303</v>
      </c>
      <c r="D499" s="7" t="s">
        <v>8</v>
      </c>
      <c r="E499" s="7">
        <v>918</v>
      </c>
      <c r="F499" s="7">
        <v>110490</v>
      </c>
      <c r="G499" s="7" t="s">
        <v>915</v>
      </c>
      <c r="H499" s="8" t="s">
        <v>876</v>
      </c>
      <c r="I499" s="15">
        <v>1000000</v>
      </c>
      <c r="J499" s="15">
        <v>0</v>
      </c>
      <c r="K499" s="15">
        <v>0</v>
      </c>
      <c r="L499" s="15">
        <v>0</v>
      </c>
      <c r="M499" s="15">
        <v>500000</v>
      </c>
      <c r="N499" s="15">
        <v>0</v>
      </c>
      <c r="O499" s="15">
        <v>0</v>
      </c>
      <c r="P499" s="15">
        <v>0</v>
      </c>
      <c r="Q499" s="15">
        <v>1000000</v>
      </c>
      <c r="R499" s="15">
        <v>500000</v>
      </c>
      <c r="S499" s="15">
        <v>1000000</v>
      </c>
      <c r="T499" s="15">
        <v>1000000</v>
      </c>
      <c r="U499" s="17"/>
      <c r="V499" s="18">
        <v>0.45839821926691765</v>
      </c>
      <c r="W499" s="18">
        <v>0.46333888160788822</v>
      </c>
      <c r="X499" s="18">
        <v>0.46706793249096024</v>
      </c>
      <c r="Y499" s="18">
        <v>0.46021046344686795</v>
      </c>
      <c r="Z499" s="18">
        <v>0.45795254111437483</v>
      </c>
      <c r="AA499" s="18">
        <v>0.4480133650321485</v>
      </c>
      <c r="AB499" s="18">
        <v>0.45031970074022365</v>
      </c>
      <c r="AC499" s="18">
        <v>0.45218842846324192</v>
      </c>
      <c r="AD499" s="18">
        <v>0.45165015203474046</v>
      </c>
      <c r="AE499" s="18">
        <v>0.45990724186625537</v>
      </c>
      <c r="AF499" s="18">
        <v>0.46599171794523953</v>
      </c>
      <c r="AG499" s="18">
        <v>0.46520618752867998</v>
      </c>
      <c r="AH499" s="17"/>
      <c r="AI499" s="13">
        <f t="shared" si="87"/>
        <v>458398.21926691767</v>
      </c>
      <c r="AJ499" s="13">
        <f t="shared" si="88"/>
        <v>0</v>
      </c>
      <c r="AK499" s="13">
        <f t="shared" si="89"/>
        <v>0</v>
      </c>
      <c r="AL499" s="13">
        <f t="shared" si="90"/>
        <v>0</v>
      </c>
      <c r="AM499" s="13">
        <f t="shared" si="91"/>
        <v>228976.27055718741</v>
      </c>
      <c r="AN499" s="13">
        <f t="shared" si="92"/>
        <v>0</v>
      </c>
      <c r="AO499" s="13">
        <f t="shared" si="93"/>
        <v>0</v>
      </c>
      <c r="AP499" s="13">
        <f t="shared" si="94"/>
        <v>0</v>
      </c>
      <c r="AQ499" s="13">
        <f t="shared" si="95"/>
        <v>451650.15203474049</v>
      </c>
      <c r="AR499" s="13">
        <f t="shared" si="96"/>
        <v>229953.62093312768</v>
      </c>
      <c r="AS499" s="13">
        <f t="shared" si="97"/>
        <v>465991.71794523951</v>
      </c>
      <c r="AT499" s="13">
        <f t="shared" si="98"/>
        <v>465206.18752867996</v>
      </c>
    </row>
    <row r="500" spans="1:46" x14ac:dyDescent="0.3">
      <c r="A500" s="7" t="s">
        <v>281</v>
      </c>
      <c r="B500" s="7" t="s">
        <v>910</v>
      </c>
      <c r="C500" s="7">
        <v>1303</v>
      </c>
      <c r="D500" s="7" t="s">
        <v>8</v>
      </c>
      <c r="E500" s="7">
        <v>918</v>
      </c>
      <c r="F500" s="7">
        <v>110031</v>
      </c>
      <c r="G500" s="7" t="s">
        <v>915</v>
      </c>
      <c r="H500" s="8" t="s">
        <v>877</v>
      </c>
      <c r="I500" s="15">
        <v>1000000</v>
      </c>
      <c r="J500" s="15">
        <v>0</v>
      </c>
      <c r="K500" s="15">
        <v>0</v>
      </c>
      <c r="L500" s="15">
        <v>2000000</v>
      </c>
      <c r="M500" s="15">
        <v>500000</v>
      </c>
      <c r="N500" s="15">
        <v>500000</v>
      </c>
      <c r="O500" s="15">
        <v>0</v>
      </c>
      <c r="P500" s="15">
        <v>0</v>
      </c>
      <c r="Q500" s="15">
        <v>1000000</v>
      </c>
      <c r="R500" s="15">
        <v>2000000</v>
      </c>
      <c r="S500" s="15">
        <v>1000000</v>
      </c>
      <c r="T500" s="15">
        <v>1000000</v>
      </c>
      <c r="U500" s="17"/>
      <c r="V500" s="18">
        <v>0.45839821926691765</v>
      </c>
      <c r="W500" s="18">
        <v>0.46333888160788822</v>
      </c>
      <c r="X500" s="18">
        <v>0.46706793249096024</v>
      </c>
      <c r="Y500" s="18">
        <v>0.46021046344686795</v>
      </c>
      <c r="Z500" s="18">
        <v>0.45795254111437483</v>
      </c>
      <c r="AA500" s="18">
        <v>0.4480133650321485</v>
      </c>
      <c r="AB500" s="18">
        <v>0.45031970074022365</v>
      </c>
      <c r="AC500" s="18">
        <v>0.45218842846324192</v>
      </c>
      <c r="AD500" s="18">
        <v>0.45165015203474046</v>
      </c>
      <c r="AE500" s="18">
        <v>0.45990724186625537</v>
      </c>
      <c r="AF500" s="18">
        <v>0.46599171794523953</v>
      </c>
      <c r="AG500" s="18">
        <v>0.46520618752867998</v>
      </c>
      <c r="AH500" s="17"/>
      <c r="AI500" s="13">
        <f t="shared" si="87"/>
        <v>458398.21926691767</v>
      </c>
      <c r="AJ500" s="13">
        <f t="shared" si="88"/>
        <v>0</v>
      </c>
      <c r="AK500" s="13">
        <f t="shared" si="89"/>
        <v>0</v>
      </c>
      <c r="AL500" s="13">
        <f t="shared" si="90"/>
        <v>920420.92689373589</v>
      </c>
      <c r="AM500" s="13">
        <f t="shared" si="91"/>
        <v>228976.27055718741</v>
      </c>
      <c r="AN500" s="13">
        <f t="shared" si="92"/>
        <v>224006.68251607424</v>
      </c>
      <c r="AO500" s="13">
        <f t="shared" si="93"/>
        <v>0</v>
      </c>
      <c r="AP500" s="13">
        <f t="shared" si="94"/>
        <v>0</v>
      </c>
      <c r="AQ500" s="13">
        <f t="shared" si="95"/>
        <v>451650.15203474049</v>
      </c>
      <c r="AR500" s="13">
        <f t="shared" si="96"/>
        <v>919814.48373251071</v>
      </c>
      <c r="AS500" s="13">
        <f t="shared" si="97"/>
        <v>465991.71794523951</v>
      </c>
      <c r="AT500" s="13">
        <f t="shared" si="98"/>
        <v>465206.18752867996</v>
      </c>
    </row>
    <row r="501" spans="1:46" x14ac:dyDescent="0.3">
      <c r="A501" s="7" t="s">
        <v>281</v>
      </c>
      <c r="B501" s="7" t="s">
        <v>910</v>
      </c>
      <c r="C501" s="7">
        <v>1303</v>
      </c>
      <c r="D501" s="7" t="s">
        <v>8</v>
      </c>
      <c r="E501" s="7">
        <v>918</v>
      </c>
      <c r="F501" s="7">
        <v>110719</v>
      </c>
      <c r="G501" s="7" t="s">
        <v>915</v>
      </c>
      <c r="H501" s="8" t="s">
        <v>878</v>
      </c>
      <c r="I501" s="15">
        <v>10000000</v>
      </c>
      <c r="J501" s="15">
        <v>20000000</v>
      </c>
      <c r="K501" s="15">
        <v>20000000</v>
      </c>
      <c r="L501" s="15">
        <v>20000000</v>
      </c>
      <c r="M501" s="15">
        <v>20000000</v>
      </c>
      <c r="N501" s="15">
        <v>30000000</v>
      </c>
      <c r="O501" s="15">
        <v>20000000</v>
      </c>
      <c r="P501" s="15">
        <v>30000000</v>
      </c>
      <c r="Q501" s="15">
        <v>20000000</v>
      </c>
      <c r="R501" s="15">
        <v>30000000</v>
      </c>
      <c r="S501" s="15">
        <v>30000000</v>
      </c>
      <c r="T501" s="15">
        <v>10000000</v>
      </c>
      <c r="U501" s="17"/>
      <c r="V501" s="18">
        <v>0.45839821926691765</v>
      </c>
      <c r="W501" s="18">
        <v>0.46333888160788822</v>
      </c>
      <c r="X501" s="18">
        <v>0.46706793249096024</v>
      </c>
      <c r="Y501" s="18">
        <v>0.46021046344686795</v>
      </c>
      <c r="Z501" s="18">
        <v>0.45795254111437483</v>
      </c>
      <c r="AA501" s="18">
        <v>0.4480133650321485</v>
      </c>
      <c r="AB501" s="18">
        <v>0.45031970074022365</v>
      </c>
      <c r="AC501" s="18">
        <v>0.45218842846324192</v>
      </c>
      <c r="AD501" s="18">
        <v>0.45165015203474046</v>
      </c>
      <c r="AE501" s="18">
        <v>0.45990724186625537</v>
      </c>
      <c r="AF501" s="18">
        <v>0.46599171794523953</v>
      </c>
      <c r="AG501" s="18">
        <v>0.46520618752867998</v>
      </c>
      <c r="AH501" s="17"/>
      <c r="AI501" s="13">
        <f t="shared" si="87"/>
        <v>4583982.1926691765</v>
      </c>
      <c r="AJ501" s="13">
        <f t="shared" si="88"/>
        <v>9266777.6321577653</v>
      </c>
      <c r="AK501" s="13">
        <f t="shared" si="89"/>
        <v>9341358.6498192046</v>
      </c>
      <c r="AL501" s="13">
        <f t="shared" si="90"/>
        <v>9204209.2689373586</v>
      </c>
      <c r="AM501" s="13">
        <f t="shared" si="91"/>
        <v>9159050.8222874962</v>
      </c>
      <c r="AN501" s="13">
        <f t="shared" si="92"/>
        <v>13440400.950964455</v>
      </c>
      <c r="AO501" s="13">
        <f t="shared" si="93"/>
        <v>9006394.0148044731</v>
      </c>
      <c r="AP501" s="13">
        <f t="shared" si="94"/>
        <v>13565652.853897257</v>
      </c>
      <c r="AQ501" s="13">
        <f t="shared" si="95"/>
        <v>9033003.0406948086</v>
      </c>
      <c r="AR501" s="13">
        <f t="shared" si="96"/>
        <v>13797217.255987661</v>
      </c>
      <c r="AS501" s="13">
        <f t="shared" si="97"/>
        <v>13979751.538357185</v>
      </c>
      <c r="AT501" s="13">
        <f t="shared" si="98"/>
        <v>4652061.8752867999</v>
      </c>
    </row>
    <row r="502" spans="1:46" x14ac:dyDescent="0.3">
      <c r="A502" s="7" t="s">
        <v>281</v>
      </c>
      <c r="B502" s="7" t="s">
        <v>910</v>
      </c>
      <c r="C502" s="7">
        <v>1303</v>
      </c>
      <c r="D502" s="7" t="s">
        <v>8</v>
      </c>
      <c r="E502" s="7">
        <v>918</v>
      </c>
      <c r="F502" s="7">
        <v>110871</v>
      </c>
      <c r="G502" s="7" t="s">
        <v>915</v>
      </c>
      <c r="H502" s="8" t="s">
        <v>879</v>
      </c>
      <c r="I502" s="15">
        <v>635100</v>
      </c>
      <c r="J502" s="15">
        <v>100000</v>
      </c>
      <c r="K502" s="15">
        <v>1000000</v>
      </c>
      <c r="L502" s="15">
        <v>1000000</v>
      </c>
      <c r="M502" s="15">
        <v>1000000</v>
      </c>
      <c r="N502" s="15">
        <v>200000</v>
      </c>
      <c r="O502" s="15">
        <v>0</v>
      </c>
      <c r="P502" s="15">
        <v>100000</v>
      </c>
      <c r="Q502" s="15">
        <v>0</v>
      </c>
      <c r="R502" s="15">
        <v>0</v>
      </c>
      <c r="S502" s="15">
        <v>200000</v>
      </c>
      <c r="T502" s="15">
        <v>500000</v>
      </c>
      <c r="U502" s="17"/>
      <c r="V502" s="18">
        <v>0.45839821926691765</v>
      </c>
      <c r="W502" s="18">
        <v>0.46333888160788822</v>
      </c>
      <c r="X502" s="18">
        <v>0.46706793249096024</v>
      </c>
      <c r="Y502" s="18">
        <v>0.46021046344686795</v>
      </c>
      <c r="Z502" s="18">
        <v>0.45795254111437483</v>
      </c>
      <c r="AA502" s="18">
        <v>0.4480133650321485</v>
      </c>
      <c r="AB502" s="18">
        <v>0.45031970074022365</v>
      </c>
      <c r="AC502" s="18">
        <v>0.45218842846324192</v>
      </c>
      <c r="AD502" s="18">
        <v>0.45165015203474046</v>
      </c>
      <c r="AE502" s="18">
        <v>0.45990724186625537</v>
      </c>
      <c r="AF502" s="18">
        <v>0.46599171794523953</v>
      </c>
      <c r="AG502" s="18">
        <v>0.46520618752867998</v>
      </c>
      <c r="AH502" s="17"/>
      <c r="AI502" s="13">
        <f t="shared" si="87"/>
        <v>291128.70905641938</v>
      </c>
      <c r="AJ502" s="13">
        <f t="shared" si="88"/>
        <v>46333.888160788825</v>
      </c>
      <c r="AK502" s="13">
        <f t="shared" si="89"/>
        <v>467067.93249096023</v>
      </c>
      <c r="AL502" s="13">
        <f t="shared" si="90"/>
        <v>460210.46344686794</v>
      </c>
      <c r="AM502" s="13">
        <f t="shared" si="91"/>
        <v>457952.54111437482</v>
      </c>
      <c r="AN502" s="13">
        <f t="shared" si="92"/>
        <v>89602.673006429701</v>
      </c>
      <c r="AO502" s="13">
        <f t="shared" si="93"/>
        <v>0</v>
      </c>
      <c r="AP502" s="13">
        <f t="shared" si="94"/>
        <v>45218.842846324194</v>
      </c>
      <c r="AQ502" s="13">
        <f t="shared" si="95"/>
        <v>0</v>
      </c>
      <c r="AR502" s="13">
        <f t="shared" si="96"/>
        <v>0</v>
      </c>
      <c r="AS502" s="13">
        <f t="shared" si="97"/>
        <v>93198.343589047901</v>
      </c>
      <c r="AT502" s="13">
        <f t="shared" si="98"/>
        <v>232603.09376433998</v>
      </c>
    </row>
    <row r="503" spans="1:46" x14ac:dyDescent="0.3">
      <c r="A503" s="7" t="s">
        <v>281</v>
      </c>
      <c r="B503" s="7" t="s">
        <v>910</v>
      </c>
      <c r="C503" s="7">
        <v>1303</v>
      </c>
      <c r="D503" s="7" t="s">
        <v>8</v>
      </c>
      <c r="E503" s="7">
        <v>918</v>
      </c>
      <c r="F503" s="7">
        <v>110234</v>
      </c>
      <c r="G503" s="7" t="s">
        <v>915</v>
      </c>
      <c r="H503" s="8" t="s">
        <v>880</v>
      </c>
      <c r="I503" s="15">
        <v>0</v>
      </c>
      <c r="J503" s="15">
        <v>0</v>
      </c>
      <c r="K503" s="15">
        <v>0</v>
      </c>
      <c r="L503" s="15">
        <v>100000</v>
      </c>
      <c r="M503" s="15">
        <v>200000</v>
      </c>
      <c r="N503" s="15">
        <v>0</v>
      </c>
      <c r="O503" s="15">
        <v>100000</v>
      </c>
      <c r="P503" s="15">
        <v>100000</v>
      </c>
      <c r="Q503" s="15">
        <v>100000</v>
      </c>
      <c r="R503" s="15">
        <v>200000</v>
      </c>
      <c r="S503" s="15">
        <v>200000</v>
      </c>
      <c r="T503" s="15">
        <v>500000</v>
      </c>
      <c r="U503" s="17"/>
      <c r="V503" s="18">
        <v>0.45839821926691765</v>
      </c>
      <c r="W503" s="18">
        <v>0.46333888160788822</v>
      </c>
      <c r="X503" s="18">
        <v>0.46706793249096024</v>
      </c>
      <c r="Y503" s="18">
        <v>0.46021046344686795</v>
      </c>
      <c r="Z503" s="18">
        <v>0.45795254111437483</v>
      </c>
      <c r="AA503" s="18">
        <v>0.4480133650321485</v>
      </c>
      <c r="AB503" s="18">
        <v>0.45031970074022365</v>
      </c>
      <c r="AC503" s="18">
        <v>0.45218842846324192</v>
      </c>
      <c r="AD503" s="18">
        <v>0.45165015203474046</v>
      </c>
      <c r="AE503" s="18">
        <v>0.45990724186625537</v>
      </c>
      <c r="AF503" s="18">
        <v>0.46599171794523953</v>
      </c>
      <c r="AG503" s="18">
        <v>0.46520618752867998</v>
      </c>
      <c r="AH503" s="17"/>
      <c r="AI503" s="13">
        <f t="shared" si="87"/>
        <v>0</v>
      </c>
      <c r="AJ503" s="13">
        <f t="shared" si="88"/>
        <v>0</v>
      </c>
      <c r="AK503" s="13">
        <f t="shared" si="89"/>
        <v>0</v>
      </c>
      <c r="AL503" s="13">
        <f t="shared" si="90"/>
        <v>46021.046344686794</v>
      </c>
      <c r="AM503" s="13">
        <f t="shared" si="91"/>
        <v>91590.508222874967</v>
      </c>
      <c r="AN503" s="13">
        <f t="shared" si="92"/>
        <v>0</v>
      </c>
      <c r="AO503" s="13">
        <f t="shared" si="93"/>
        <v>45031.970074022363</v>
      </c>
      <c r="AP503" s="13">
        <f t="shared" si="94"/>
        <v>45218.842846324194</v>
      </c>
      <c r="AQ503" s="13">
        <f t="shared" si="95"/>
        <v>45165.015203474046</v>
      </c>
      <c r="AR503" s="13">
        <f t="shared" si="96"/>
        <v>91981.448373251071</v>
      </c>
      <c r="AS503" s="13">
        <f t="shared" si="97"/>
        <v>93198.343589047901</v>
      </c>
      <c r="AT503" s="13">
        <f t="shared" si="98"/>
        <v>232603.09376433998</v>
      </c>
    </row>
    <row r="504" spans="1:46" x14ac:dyDescent="0.3">
      <c r="A504" s="7" t="s">
        <v>281</v>
      </c>
      <c r="B504" s="7" t="s">
        <v>910</v>
      </c>
      <c r="C504" s="7">
        <v>1303</v>
      </c>
      <c r="D504" s="7" t="s">
        <v>8</v>
      </c>
      <c r="E504" s="7">
        <v>918</v>
      </c>
      <c r="F504" s="7">
        <v>111135</v>
      </c>
      <c r="G504" s="7" t="s">
        <v>915</v>
      </c>
      <c r="H504" s="8" t="s">
        <v>881</v>
      </c>
      <c r="I504" s="15">
        <v>1000000</v>
      </c>
      <c r="J504" s="15">
        <v>100000</v>
      </c>
      <c r="K504" s="15">
        <v>1287700</v>
      </c>
      <c r="L504" s="15">
        <v>1000000</v>
      </c>
      <c r="M504" s="15">
        <v>100000</v>
      </c>
      <c r="N504" s="15">
        <v>100000</v>
      </c>
      <c r="O504" s="15">
        <v>100000</v>
      </c>
      <c r="P504" s="15">
        <v>100000</v>
      </c>
      <c r="Q504" s="15">
        <v>200000</v>
      </c>
      <c r="R504" s="15">
        <v>300000</v>
      </c>
      <c r="S504" s="15">
        <v>1000000</v>
      </c>
      <c r="T504" s="15">
        <v>1000000</v>
      </c>
      <c r="U504" s="17"/>
      <c r="V504" s="18">
        <v>0.45839821926691765</v>
      </c>
      <c r="W504" s="18">
        <v>0.46333888160788822</v>
      </c>
      <c r="X504" s="18">
        <v>0.46706793249096024</v>
      </c>
      <c r="Y504" s="18">
        <v>0.46021046344686795</v>
      </c>
      <c r="Z504" s="18">
        <v>0.45795254111437483</v>
      </c>
      <c r="AA504" s="18">
        <v>0.4480133650321485</v>
      </c>
      <c r="AB504" s="18">
        <v>0.45031970074022365</v>
      </c>
      <c r="AC504" s="18">
        <v>0.45218842846324192</v>
      </c>
      <c r="AD504" s="18">
        <v>0.45165015203474046</v>
      </c>
      <c r="AE504" s="18">
        <v>0.45990724186625537</v>
      </c>
      <c r="AF504" s="18">
        <v>0.46599171794523953</v>
      </c>
      <c r="AG504" s="18">
        <v>0.46520618752867998</v>
      </c>
      <c r="AH504" s="17"/>
      <c r="AI504" s="13">
        <f t="shared" si="87"/>
        <v>458398.21926691767</v>
      </c>
      <c r="AJ504" s="13">
        <f t="shared" si="88"/>
        <v>46333.888160788825</v>
      </c>
      <c r="AK504" s="13">
        <f t="shared" si="89"/>
        <v>601443.37666860945</v>
      </c>
      <c r="AL504" s="13">
        <f t="shared" si="90"/>
        <v>460210.46344686794</v>
      </c>
      <c r="AM504" s="13">
        <f t="shared" si="91"/>
        <v>45795.254111437484</v>
      </c>
      <c r="AN504" s="13">
        <f t="shared" si="92"/>
        <v>44801.33650321485</v>
      </c>
      <c r="AO504" s="13">
        <f t="shared" si="93"/>
        <v>45031.970074022363</v>
      </c>
      <c r="AP504" s="13">
        <f t="shared" si="94"/>
        <v>45218.842846324194</v>
      </c>
      <c r="AQ504" s="13">
        <f t="shared" si="95"/>
        <v>90330.030406948092</v>
      </c>
      <c r="AR504" s="13">
        <f t="shared" si="96"/>
        <v>137972.17255987661</v>
      </c>
      <c r="AS504" s="13">
        <f t="shared" si="97"/>
        <v>465991.71794523951</v>
      </c>
      <c r="AT504" s="13">
        <f t="shared" si="98"/>
        <v>465206.18752867996</v>
      </c>
    </row>
    <row r="505" spans="1:46" x14ac:dyDescent="0.3">
      <c r="A505" s="7" t="s">
        <v>281</v>
      </c>
      <c r="B505" s="7" t="s">
        <v>910</v>
      </c>
      <c r="C505" s="7">
        <v>1303</v>
      </c>
      <c r="D505" s="7" t="s">
        <v>8</v>
      </c>
      <c r="E505" s="7">
        <v>918</v>
      </c>
      <c r="F505" s="7">
        <v>111367</v>
      </c>
      <c r="G505" s="7" t="s">
        <v>915</v>
      </c>
      <c r="H505" s="8" t="s">
        <v>882</v>
      </c>
      <c r="I505" s="15">
        <v>0</v>
      </c>
      <c r="J505" s="15">
        <v>0</v>
      </c>
      <c r="K505" s="15">
        <v>100000</v>
      </c>
      <c r="L505" s="15">
        <v>0</v>
      </c>
      <c r="M505" s="15">
        <v>100000</v>
      </c>
      <c r="N505" s="15">
        <v>0</v>
      </c>
      <c r="O505" s="15">
        <v>100000</v>
      </c>
      <c r="P505" s="15">
        <v>0</v>
      </c>
      <c r="Q505" s="15">
        <v>100000</v>
      </c>
      <c r="R505" s="15">
        <v>100000</v>
      </c>
      <c r="S505" s="15">
        <v>200000</v>
      </c>
      <c r="T505" s="15">
        <v>300000</v>
      </c>
      <c r="U505" s="17"/>
      <c r="V505" s="18">
        <v>0.45839821926691765</v>
      </c>
      <c r="W505" s="18">
        <v>0.46333888160788822</v>
      </c>
      <c r="X505" s="18">
        <v>0.46706793249096024</v>
      </c>
      <c r="Y505" s="18">
        <v>0.46021046344686795</v>
      </c>
      <c r="Z505" s="18">
        <v>0.45795254111437483</v>
      </c>
      <c r="AA505" s="18">
        <v>0.4480133650321485</v>
      </c>
      <c r="AB505" s="18">
        <v>0.45031970074022365</v>
      </c>
      <c r="AC505" s="18">
        <v>0.45218842846324192</v>
      </c>
      <c r="AD505" s="18">
        <v>0.45165015203474046</v>
      </c>
      <c r="AE505" s="18">
        <v>0.45990724186625537</v>
      </c>
      <c r="AF505" s="18">
        <v>0.46599171794523953</v>
      </c>
      <c r="AG505" s="18">
        <v>0.46520618752867998</v>
      </c>
      <c r="AH505" s="17"/>
      <c r="AI505" s="13">
        <f t="shared" si="87"/>
        <v>0</v>
      </c>
      <c r="AJ505" s="13">
        <f t="shared" si="88"/>
        <v>0</v>
      </c>
      <c r="AK505" s="13">
        <f t="shared" si="89"/>
        <v>46706.793249096023</v>
      </c>
      <c r="AL505" s="13">
        <f t="shared" si="90"/>
        <v>0</v>
      </c>
      <c r="AM505" s="13">
        <f t="shared" si="91"/>
        <v>45795.254111437484</v>
      </c>
      <c r="AN505" s="13">
        <f t="shared" si="92"/>
        <v>0</v>
      </c>
      <c r="AO505" s="13">
        <f t="shared" si="93"/>
        <v>45031.970074022363</v>
      </c>
      <c r="AP505" s="13">
        <f t="shared" si="94"/>
        <v>0</v>
      </c>
      <c r="AQ505" s="13">
        <f t="shared" si="95"/>
        <v>45165.015203474046</v>
      </c>
      <c r="AR505" s="13">
        <f t="shared" si="96"/>
        <v>45990.724186625535</v>
      </c>
      <c r="AS505" s="13">
        <f t="shared" si="97"/>
        <v>93198.343589047901</v>
      </c>
      <c r="AT505" s="13">
        <f t="shared" si="98"/>
        <v>139561.85625860401</v>
      </c>
    </row>
    <row r="506" spans="1:46" x14ac:dyDescent="0.3">
      <c r="A506" s="7" t="s">
        <v>281</v>
      </c>
      <c r="B506" s="7" t="s">
        <v>910</v>
      </c>
      <c r="C506" s="7">
        <v>1303</v>
      </c>
      <c r="D506" s="7" t="s">
        <v>8</v>
      </c>
      <c r="E506" s="7">
        <v>918</v>
      </c>
      <c r="F506" s="7">
        <v>110821</v>
      </c>
      <c r="G506" s="7" t="s">
        <v>915</v>
      </c>
      <c r="H506" s="8" t="s">
        <v>883</v>
      </c>
      <c r="I506" s="15">
        <v>500000</v>
      </c>
      <c r="J506" s="15">
        <v>0</v>
      </c>
      <c r="K506" s="15">
        <v>0</v>
      </c>
      <c r="L506" s="15">
        <v>0</v>
      </c>
      <c r="M506" s="15">
        <v>1000000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500000</v>
      </c>
      <c r="T506" s="15">
        <v>500000</v>
      </c>
      <c r="U506" s="17"/>
      <c r="V506" s="18">
        <v>0.45839821926691765</v>
      </c>
      <c r="W506" s="18">
        <v>0.46333888160788822</v>
      </c>
      <c r="X506" s="18">
        <v>0.46706793249096024</v>
      </c>
      <c r="Y506" s="18">
        <v>0.46021046344686795</v>
      </c>
      <c r="Z506" s="18">
        <v>0.45795254111437483</v>
      </c>
      <c r="AA506" s="18">
        <v>0.4480133650321485</v>
      </c>
      <c r="AB506" s="18">
        <v>0.45031970074022365</v>
      </c>
      <c r="AC506" s="18">
        <v>0.45218842846324192</v>
      </c>
      <c r="AD506" s="18">
        <v>0.45165015203474046</v>
      </c>
      <c r="AE506" s="18">
        <v>0.45990724186625537</v>
      </c>
      <c r="AF506" s="18">
        <v>0.46599171794523953</v>
      </c>
      <c r="AG506" s="18">
        <v>0.46520618752867998</v>
      </c>
      <c r="AH506" s="17"/>
      <c r="AI506" s="13">
        <f t="shared" si="87"/>
        <v>229199.10963345884</v>
      </c>
      <c r="AJ506" s="13">
        <f t="shared" si="88"/>
        <v>0</v>
      </c>
      <c r="AK506" s="13">
        <f t="shared" si="89"/>
        <v>0</v>
      </c>
      <c r="AL506" s="13">
        <f t="shared" si="90"/>
        <v>0</v>
      </c>
      <c r="AM506" s="13">
        <f t="shared" si="91"/>
        <v>457952.54111437482</v>
      </c>
      <c r="AN506" s="13">
        <f t="shared" si="92"/>
        <v>0</v>
      </c>
      <c r="AO506" s="13">
        <f t="shared" si="93"/>
        <v>0</v>
      </c>
      <c r="AP506" s="13">
        <f t="shared" si="94"/>
        <v>0</v>
      </c>
      <c r="AQ506" s="13">
        <f t="shared" si="95"/>
        <v>0</v>
      </c>
      <c r="AR506" s="13">
        <f t="shared" si="96"/>
        <v>0</v>
      </c>
      <c r="AS506" s="13">
        <f t="shared" si="97"/>
        <v>232995.85897261975</v>
      </c>
      <c r="AT506" s="13">
        <f t="shared" si="98"/>
        <v>232603.09376433998</v>
      </c>
    </row>
    <row r="507" spans="1:46" x14ac:dyDescent="0.3">
      <c r="A507" s="7" t="s">
        <v>281</v>
      </c>
      <c r="B507" s="7" t="s">
        <v>910</v>
      </c>
      <c r="C507" s="7">
        <v>1303</v>
      </c>
      <c r="D507" s="7" t="s">
        <v>8</v>
      </c>
      <c r="E507" s="7">
        <v>918</v>
      </c>
      <c r="F507" s="7">
        <v>111618</v>
      </c>
      <c r="G507" s="7" t="s">
        <v>915</v>
      </c>
      <c r="H507" s="8" t="s">
        <v>884</v>
      </c>
      <c r="I507" s="15">
        <v>75000000</v>
      </c>
      <c r="J507" s="15">
        <v>80000000</v>
      </c>
      <c r="K507" s="15">
        <v>80000000</v>
      </c>
      <c r="L507" s="15">
        <v>80000000</v>
      </c>
      <c r="M507" s="15">
        <v>100000000</v>
      </c>
      <c r="N507" s="15">
        <v>100000000</v>
      </c>
      <c r="O507" s="15">
        <v>100000000</v>
      </c>
      <c r="P507" s="15">
        <v>80000000</v>
      </c>
      <c r="Q507" s="15">
        <v>80000000</v>
      </c>
      <c r="R507" s="15">
        <v>80000000</v>
      </c>
      <c r="S507" s="15">
        <v>80000000</v>
      </c>
      <c r="T507" s="15">
        <v>70000000</v>
      </c>
      <c r="U507" s="17"/>
      <c r="V507" s="18">
        <v>0.45839821926691765</v>
      </c>
      <c r="W507" s="18">
        <v>0.46333888160788822</v>
      </c>
      <c r="X507" s="18">
        <v>0.46706793249096024</v>
      </c>
      <c r="Y507" s="18">
        <v>0.46021046344686795</v>
      </c>
      <c r="Z507" s="18">
        <v>0.45795254111437483</v>
      </c>
      <c r="AA507" s="18">
        <v>0.4480133650321485</v>
      </c>
      <c r="AB507" s="18">
        <v>0.45031970074022365</v>
      </c>
      <c r="AC507" s="18">
        <v>0.45218842846324192</v>
      </c>
      <c r="AD507" s="18">
        <v>0.45165015203474046</v>
      </c>
      <c r="AE507" s="18">
        <v>0.45990724186625537</v>
      </c>
      <c r="AF507" s="18">
        <v>0.46599171794523953</v>
      </c>
      <c r="AG507" s="18">
        <v>0.46520618752867998</v>
      </c>
      <c r="AH507" s="17"/>
      <c r="AI507" s="13">
        <f t="shared" si="87"/>
        <v>34379866.44501882</v>
      </c>
      <c r="AJ507" s="13">
        <f t="shared" si="88"/>
        <v>37067110.528631061</v>
      </c>
      <c r="AK507" s="13">
        <f t="shared" si="89"/>
        <v>37365434.599276818</v>
      </c>
      <c r="AL507" s="13">
        <f t="shared" si="90"/>
        <v>36816837.075749435</v>
      </c>
      <c r="AM507" s="13">
        <f t="shared" si="91"/>
        <v>45795254.111437485</v>
      </c>
      <c r="AN507" s="13">
        <f t="shared" si="92"/>
        <v>44801336.503214851</v>
      </c>
      <c r="AO507" s="13">
        <f t="shared" si="93"/>
        <v>45031970.074022368</v>
      </c>
      <c r="AP507" s="13">
        <f t="shared" si="94"/>
        <v>36175074.277059354</v>
      </c>
      <c r="AQ507" s="13">
        <f t="shared" si="95"/>
        <v>36132012.162779234</v>
      </c>
      <c r="AR507" s="13">
        <f t="shared" si="96"/>
        <v>36792579.349300429</v>
      </c>
      <c r="AS507" s="13">
        <f t="shared" si="97"/>
        <v>37279337.435619161</v>
      </c>
      <c r="AT507" s="13">
        <f t="shared" si="98"/>
        <v>32564433.1270076</v>
      </c>
    </row>
    <row r="508" spans="1:46" x14ac:dyDescent="0.3">
      <c r="A508" s="7" t="s">
        <v>281</v>
      </c>
      <c r="B508" s="7" t="s">
        <v>910</v>
      </c>
      <c r="C508" s="7">
        <v>1303</v>
      </c>
      <c r="D508" s="7" t="s">
        <v>8</v>
      </c>
      <c r="E508" s="7">
        <v>918</v>
      </c>
      <c r="F508" s="7">
        <v>111638</v>
      </c>
      <c r="G508" s="7" t="s">
        <v>915</v>
      </c>
      <c r="H508" s="8" t="s">
        <v>885</v>
      </c>
      <c r="I508" s="15">
        <v>15000000</v>
      </c>
      <c r="J508" s="15">
        <v>30000000</v>
      </c>
      <c r="K508" s="15">
        <v>10000000</v>
      </c>
      <c r="L508" s="15">
        <v>15000000</v>
      </c>
      <c r="M508" s="15">
        <v>15000000</v>
      </c>
      <c r="N508" s="15">
        <v>10000000</v>
      </c>
      <c r="O508" s="15">
        <v>20000000</v>
      </c>
      <c r="P508" s="15">
        <v>20000000</v>
      </c>
      <c r="Q508" s="15">
        <v>20000000</v>
      </c>
      <c r="R508" s="15">
        <v>20000000</v>
      </c>
      <c r="S508" s="15">
        <v>20000000</v>
      </c>
      <c r="T508" s="15">
        <v>10000000</v>
      </c>
      <c r="U508" s="17"/>
      <c r="V508" s="18">
        <v>0.45839821926691765</v>
      </c>
      <c r="W508" s="18">
        <v>0.46333888160788822</v>
      </c>
      <c r="X508" s="18">
        <v>0.46706793249096024</v>
      </c>
      <c r="Y508" s="18">
        <v>0.46021046344686795</v>
      </c>
      <c r="Z508" s="18">
        <v>0.45795254111437483</v>
      </c>
      <c r="AA508" s="18">
        <v>0.4480133650321485</v>
      </c>
      <c r="AB508" s="18">
        <v>0.45031970074022365</v>
      </c>
      <c r="AC508" s="18">
        <v>0.45218842846324192</v>
      </c>
      <c r="AD508" s="18">
        <v>0.45165015203474046</v>
      </c>
      <c r="AE508" s="18">
        <v>0.45990724186625537</v>
      </c>
      <c r="AF508" s="18">
        <v>0.46599171794523953</v>
      </c>
      <c r="AG508" s="18">
        <v>0.46520618752867998</v>
      </c>
      <c r="AH508" s="17"/>
      <c r="AI508" s="13">
        <f t="shared" si="87"/>
        <v>6875973.2890037652</v>
      </c>
      <c r="AJ508" s="13">
        <f t="shared" si="88"/>
        <v>13900166.448236646</v>
      </c>
      <c r="AK508" s="13">
        <f t="shared" si="89"/>
        <v>4670679.3249096023</v>
      </c>
      <c r="AL508" s="13">
        <f t="shared" si="90"/>
        <v>6903156.9517030194</v>
      </c>
      <c r="AM508" s="13">
        <f t="shared" si="91"/>
        <v>6869288.1167156221</v>
      </c>
      <c r="AN508" s="13">
        <f t="shared" si="92"/>
        <v>4480133.6503214855</v>
      </c>
      <c r="AO508" s="13">
        <f t="shared" si="93"/>
        <v>9006394.0148044731</v>
      </c>
      <c r="AP508" s="13">
        <f t="shared" si="94"/>
        <v>9043768.5692648385</v>
      </c>
      <c r="AQ508" s="13">
        <f t="shared" si="95"/>
        <v>9033003.0406948086</v>
      </c>
      <c r="AR508" s="13">
        <f t="shared" si="96"/>
        <v>9198144.8373251073</v>
      </c>
      <c r="AS508" s="13">
        <f t="shared" si="97"/>
        <v>9319834.3589047901</v>
      </c>
      <c r="AT508" s="13">
        <f t="shared" si="98"/>
        <v>4652061.8752867999</v>
      </c>
    </row>
    <row r="509" spans="1:46" x14ac:dyDescent="0.3">
      <c r="A509" s="7" t="s">
        <v>281</v>
      </c>
      <c r="B509" s="7" t="s">
        <v>910</v>
      </c>
      <c r="C509" s="7">
        <v>1303</v>
      </c>
      <c r="D509" s="7" t="s">
        <v>8</v>
      </c>
      <c r="E509" s="7">
        <v>918</v>
      </c>
      <c r="F509" s="7" t="s">
        <v>923</v>
      </c>
      <c r="G509" s="7" t="s">
        <v>915</v>
      </c>
      <c r="H509" s="8" t="s">
        <v>1051</v>
      </c>
      <c r="I509" s="15">
        <v>5000000</v>
      </c>
      <c r="J509" s="15">
        <v>10000000</v>
      </c>
      <c r="K509" s="15">
        <v>20000000</v>
      </c>
      <c r="L509" s="15">
        <v>20000000</v>
      </c>
      <c r="M509" s="15">
        <v>15000000</v>
      </c>
      <c r="N509" s="15">
        <v>15000000</v>
      </c>
      <c r="O509" s="15">
        <v>25000000</v>
      </c>
      <c r="P509" s="15">
        <v>25000000</v>
      </c>
      <c r="Q509" s="15">
        <v>25000000</v>
      </c>
      <c r="R509" s="15">
        <v>25000000</v>
      </c>
      <c r="S509" s="15">
        <v>25000000</v>
      </c>
      <c r="T509" s="15">
        <v>10000000</v>
      </c>
      <c r="U509" s="17"/>
      <c r="V509" s="18">
        <v>0.45839821926691765</v>
      </c>
      <c r="W509" s="18">
        <v>0.46333888160788822</v>
      </c>
      <c r="X509" s="18">
        <v>0.46706793249096024</v>
      </c>
      <c r="Y509" s="18">
        <v>0.46021046344686795</v>
      </c>
      <c r="Z509" s="18">
        <v>0.45795254111437483</v>
      </c>
      <c r="AA509" s="18">
        <v>0.4480133650321485</v>
      </c>
      <c r="AB509" s="18">
        <v>0.45031970074022365</v>
      </c>
      <c r="AC509" s="18">
        <v>0.45218842846324192</v>
      </c>
      <c r="AD509" s="18">
        <v>0.45165015203474046</v>
      </c>
      <c r="AE509" s="18">
        <v>0.45990724186625537</v>
      </c>
      <c r="AF509" s="18">
        <v>0.46599171794523953</v>
      </c>
      <c r="AG509" s="18">
        <v>0.46520618752867998</v>
      </c>
      <c r="AH509" s="17"/>
      <c r="AI509" s="13">
        <f t="shared" si="87"/>
        <v>2291991.0963345882</v>
      </c>
      <c r="AJ509" s="13">
        <f t="shared" si="88"/>
        <v>4633388.8160788827</v>
      </c>
      <c r="AK509" s="13">
        <f t="shared" si="89"/>
        <v>9341358.6498192046</v>
      </c>
      <c r="AL509" s="13">
        <f t="shared" si="90"/>
        <v>9204209.2689373586</v>
      </c>
      <c r="AM509" s="13">
        <f t="shared" si="91"/>
        <v>6869288.1167156221</v>
      </c>
      <c r="AN509" s="13">
        <f t="shared" si="92"/>
        <v>6720200.4754822273</v>
      </c>
      <c r="AO509" s="13">
        <f t="shared" si="93"/>
        <v>11257992.518505592</v>
      </c>
      <c r="AP509" s="13">
        <f t="shared" si="94"/>
        <v>11304710.711581048</v>
      </c>
      <c r="AQ509" s="13">
        <f t="shared" si="95"/>
        <v>11291253.800868511</v>
      </c>
      <c r="AR509" s="13">
        <f t="shared" si="96"/>
        <v>11497681.046656385</v>
      </c>
      <c r="AS509" s="13">
        <f t="shared" si="97"/>
        <v>11649792.948630989</v>
      </c>
      <c r="AT509" s="13">
        <f t="shared" si="98"/>
        <v>4652061.8752867999</v>
      </c>
    </row>
    <row r="510" spans="1:46" x14ac:dyDescent="0.3">
      <c r="A510" s="7" t="s">
        <v>281</v>
      </c>
      <c r="B510" s="7" t="s">
        <v>910</v>
      </c>
      <c r="C510" s="7">
        <v>1303</v>
      </c>
      <c r="D510" s="7" t="s">
        <v>8</v>
      </c>
      <c r="E510" s="7">
        <v>918</v>
      </c>
      <c r="F510" s="7">
        <v>110844</v>
      </c>
      <c r="G510" s="7" t="s">
        <v>916</v>
      </c>
      <c r="H510" s="8" t="s">
        <v>947</v>
      </c>
      <c r="I510" s="15">
        <v>2000000</v>
      </c>
      <c r="J510" s="15">
        <v>2000000</v>
      </c>
      <c r="K510" s="15">
        <v>5000000</v>
      </c>
      <c r="L510" s="15">
        <v>5000000</v>
      </c>
      <c r="M510" s="15">
        <v>5000000</v>
      </c>
      <c r="N510" s="15">
        <v>2000000</v>
      </c>
      <c r="O510" s="15">
        <v>4000000</v>
      </c>
      <c r="P510" s="15">
        <v>5000000</v>
      </c>
      <c r="Q510" s="15">
        <v>4000000</v>
      </c>
      <c r="R510" s="15">
        <v>4000000</v>
      </c>
      <c r="S510" s="15">
        <v>4000000</v>
      </c>
      <c r="T510" s="15">
        <v>1000000</v>
      </c>
      <c r="U510" s="17"/>
      <c r="V510" s="18">
        <v>0.45839821926691765</v>
      </c>
      <c r="W510" s="18">
        <v>0.46333888160788822</v>
      </c>
      <c r="X510" s="18">
        <v>0.46706793249096024</v>
      </c>
      <c r="Y510" s="18">
        <v>0.46021046344686795</v>
      </c>
      <c r="Z510" s="18">
        <v>0.45795254111437483</v>
      </c>
      <c r="AA510" s="18">
        <v>0.4480133650321485</v>
      </c>
      <c r="AB510" s="18">
        <v>0.45031970074022365</v>
      </c>
      <c r="AC510" s="18">
        <v>0.45218842846324192</v>
      </c>
      <c r="AD510" s="18">
        <v>0.45165015203474046</v>
      </c>
      <c r="AE510" s="18">
        <v>0.45990724186625537</v>
      </c>
      <c r="AF510" s="18">
        <v>0.46599171794523953</v>
      </c>
      <c r="AG510" s="18">
        <v>0.46520618752867998</v>
      </c>
      <c r="AH510" s="17"/>
      <c r="AI510" s="13">
        <f t="shared" si="87"/>
        <v>916796.43853383535</v>
      </c>
      <c r="AJ510" s="13">
        <f t="shared" si="88"/>
        <v>926677.76321577642</v>
      </c>
      <c r="AK510" s="13">
        <f t="shared" si="89"/>
        <v>2335339.6624548011</v>
      </c>
      <c r="AL510" s="13">
        <f t="shared" si="90"/>
        <v>2301052.3172343397</v>
      </c>
      <c r="AM510" s="13">
        <f t="shared" si="91"/>
        <v>2289762.705571874</v>
      </c>
      <c r="AN510" s="13">
        <f t="shared" si="92"/>
        <v>896026.73006429698</v>
      </c>
      <c r="AO510" s="13">
        <f t="shared" si="93"/>
        <v>1801278.8029608945</v>
      </c>
      <c r="AP510" s="13">
        <f t="shared" si="94"/>
        <v>2260942.1423162096</v>
      </c>
      <c r="AQ510" s="13">
        <f t="shared" si="95"/>
        <v>1806600.608138962</v>
      </c>
      <c r="AR510" s="13">
        <f t="shared" si="96"/>
        <v>1839628.9674650214</v>
      </c>
      <c r="AS510" s="13">
        <f t="shared" si="97"/>
        <v>1863966.871780958</v>
      </c>
      <c r="AT510" s="13">
        <f t="shared" si="98"/>
        <v>465206.18752867996</v>
      </c>
    </row>
    <row r="511" spans="1:46" x14ac:dyDescent="0.3">
      <c r="A511" s="7" t="s">
        <v>281</v>
      </c>
      <c r="B511" s="7" t="s">
        <v>910</v>
      </c>
      <c r="C511" s="7">
        <v>1303</v>
      </c>
      <c r="D511" s="7" t="s">
        <v>8</v>
      </c>
      <c r="E511" s="7">
        <v>918</v>
      </c>
      <c r="F511" s="7">
        <v>111278</v>
      </c>
      <c r="G511" s="7" t="s">
        <v>916</v>
      </c>
      <c r="H511" s="8" t="s">
        <v>886</v>
      </c>
      <c r="I511" s="15">
        <v>2000000</v>
      </c>
      <c r="J511" s="15">
        <v>1000000</v>
      </c>
      <c r="K511" s="15">
        <v>1000000</v>
      </c>
      <c r="L511" s="15">
        <v>5000000</v>
      </c>
      <c r="M511" s="15">
        <v>3000000</v>
      </c>
      <c r="N511" s="15">
        <v>3000000</v>
      </c>
      <c r="O511" s="15">
        <v>5000000</v>
      </c>
      <c r="P511" s="15">
        <v>3000000</v>
      </c>
      <c r="Q511" s="15">
        <v>5000000</v>
      </c>
      <c r="R511" s="15">
        <v>2000000</v>
      </c>
      <c r="S511" s="15">
        <v>2000000</v>
      </c>
      <c r="T511" s="15">
        <v>1000000</v>
      </c>
      <c r="U511" s="17"/>
      <c r="V511" s="18">
        <v>0.45839821926691765</v>
      </c>
      <c r="W511" s="18">
        <v>0.46333888160788822</v>
      </c>
      <c r="X511" s="18">
        <v>0.46706793249096024</v>
      </c>
      <c r="Y511" s="18">
        <v>0.46021046344686795</v>
      </c>
      <c r="Z511" s="18">
        <v>0.45795254111437483</v>
      </c>
      <c r="AA511" s="18">
        <v>0.4480133650321485</v>
      </c>
      <c r="AB511" s="18">
        <v>0.45031970074022365</v>
      </c>
      <c r="AC511" s="18">
        <v>0.45218842846324192</v>
      </c>
      <c r="AD511" s="18">
        <v>0.45165015203474046</v>
      </c>
      <c r="AE511" s="18">
        <v>0.45990724186625537</v>
      </c>
      <c r="AF511" s="18">
        <v>0.46599171794523953</v>
      </c>
      <c r="AG511" s="18">
        <v>0.46520618752867998</v>
      </c>
      <c r="AH511" s="17"/>
      <c r="AI511" s="13">
        <f t="shared" si="87"/>
        <v>916796.43853383535</v>
      </c>
      <c r="AJ511" s="13">
        <f t="shared" si="88"/>
        <v>463338.88160788821</v>
      </c>
      <c r="AK511" s="13">
        <f t="shared" si="89"/>
        <v>467067.93249096023</v>
      </c>
      <c r="AL511" s="13">
        <f t="shared" si="90"/>
        <v>2301052.3172343397</v>
      </c>
      <c r="AM511" s="13">
        <f t="shared" si="91"/>
        <v>1373857.6233431245</v>
      </c>
      <c r="AN511" s="13">
        <f t="shared" si="92"/>
        <v>1344040.0950964454</v>
      </c>
      <c r="AO511" s="13">
        <f t="shared" si="93"/>
        <v>2251598.5037011183</v>
      </c>
      <c r="AP511" s="13">
        <f t="shared" si="94"/>
        <v>1356565.2853897258</v>
      </c>
      <c r="AQ511" s="13">
        <f t="shared" si="95"/>
        <v>2258250.7601737021</v>
      </c>
      <c r="AR511" s="13">
        <f t="shared" si="96"/>
        <v>919814.48373251071</v>
      </c>
      <c r="AS511" s="13">
        <f t="shared" si="97"/>
        <v>931983.43589047901</v>
      </c>
      <c r="AT511" s="13">
        <f t="shared" si="98"/>
        <v>465206.18752867996</v>
      </c>
    </row>
    <row r="512" spans="1:46" x14ac:dyDescent="0.3">
      <c r="A512" s="7" t="s">
        <v>281</v>
      </c>
      <c r="B512" s="7" t="s">
        <v>910</v>
      </c>
      <c r="C512" s="7">
        <v>1303</v>
      </c>
      <c r="D512" s="7" t="s">
        <v>8</v>
      </c>
      <c r="E512" s="7">
        <v>918</v>
      </c>
      <c r="F512" s="7">
        <v>110889</v>
      </c>
      <c r="G512" s="7" t="s">
        <v>916</v>
      </c>
      <c r="H512" s="8" t="s">
        <v>887</v>
      </c>
      <c r="I512" s="15">
        <v>2000000</v>
      </c>
      <c r="J512" s="15">
        <v>2000000</v>
      </c>
      <c r="K512" s="15">
        <v>2000000</v>
      </c>
      <c r="L512" s="15">
        <v>3000000</v>
      </c>
      <c r="M512" s="15">
        <v>3000000</v>
      </c>
      <c r="N512" s="15">
        <v>3000000</v>
      </c>
      <c r="O512" s="15">
        <v>2000000</v>
      </c>
      <c r="P512" s="15">
        <v>3000000</v>
      </c>
      <c r="Q512" s="15">
        <v>2000000</v>
      </c>
      <c r="R512" s="15">
        <v>3000000</v>
      </c>
      <c r="S512" s="15">
        <v>3000000</v>
      </c>
      <c r="T512" s="15">
        <v>1000000</v>
      </c>
      <c r="U512" s="17"/>
      <c r="V512" s="18">
        <v>0.45839821926691765</v>
      </c>
      <c r="W512" s="18">
        <v>0.46333888160788822</v>
      </c>
      <c r="X512" s="18">
        <v>0.46706793249096024</v>
      </c>
      <c r="Y512" s="18">
        <v>0.46021046344686795</v>
      </c>
      <c r="Z512" s="18">
        <v>0.45795254111437483</v>
      </c>
      <c r="AA512" s="18">
        <v>0.4480133650321485</v>
      </c>
      <c r="AB512" s="18">
        <v>0.45031970074022365</v>
      </c>
      <c r="AC512" s="18">
        <v>0.45218842846324192</v>
      </c>
      <c r="AD512" s="18">
        <v>0.45165015203474046</v>
      </c>
      <c r="AE512" s="18">
        <v>0.45990724186625537</v>
      </c>
      <c r="AF512" s="18">
        <v>0.46599171794523953</v>
      </c>
      <c r="AG512" s="18">
        <v>0.46520618752867998</v>
      </c>
      <c r="AH512" s="17"/>
      <c r="AI512" s="13">
        <f t="shared" si="87"/>
        <v>916796.43853383535</v>
      </c>
      <c r="AJ512" s="13">
        <f t="shared" si="88"/>
        <v>926677.76321577642</v>
      </c>
      <c r="AK512" s="13">
        <f t="shared" si="89"/>
        <v>934135.86498192046</v>
      </c>
      <c r="AL512" s="13">
        <f t="shared" si="90"/>
        <v>1380631.3903406039</v>
      </c>
      <c r="AM512" s="13">
        <f t="shared" si="91"/>
        <v>1373857.6233431245</v>
      </c>
      <c r="AN512" s="13">
        <f t="shared" si="92"/>
        <v>1344040.0950964454</v>
      </c>
      <c r="AO512" s="13">
        <f t="shared" si="93"/>
        <v>900639.40148044727</v>
      </c>
      <c r="AP512" s="13">
        <f t="shared" si="94"/>
        <v>1356565.2853897258</v>
      </c>
      <c r="AQ512" s="13">
        <f t="shared" si="95"/>
        <v>903300.30406948098</v>
      </c>
      <c r="AR512" s="13">
        <f t="shared" si="96"/>
        <v>1379721.725598766</v>
      </c>
      <c r="AS512" s="13">
        <f t="shared" si="97"/>
        <v>1397975.1538357185</v>
      </c>
      <c r="AT512" s="13">
        <f t="shared" si="98"/>
        <v>465206.18752867996</v>
      </c>
    </row>
    <row r="513" spans="1:46" x14ac:dyDescent="0.3">
      <c r="A513" s="7" t="s">
        <v>281</v>
      </c>
      <c r="B513" s="7" t="s">
        <v>910</v>
      </c>
      <c r="C513" s="7">
        <v>1303</v>
      </c>
      <c r="D513" s="7" t="s">
        <v>8</v>
      </c>
      <c r="E513" s="7">
        <v>918</v>
      </c>
      <c r="F513" s="7">
        <v>111011</v>
      </c>
      <c r="G513" s="7" t="s">
        <v>916</v>
      </c>
      <c r="H513" s="8" t="s">
        <v>888</v>
      </c>
      <c r="I513" s="15">
        <v>100000</v>
      </c>
      <c r="J513" s="15">
        <v>100000</v>
      </c>
      <c r="K513" s="15">
        <v>100000</v>
      </c>
      <c r="L513" s="15">
        <v>100000</v>
      </c>
      <c r="M513" s="15">
        <v>100000</v>
      </c>
      <c r="N513" s="15">
        <v>0</v>
      </c>
      <c r="O513" s="15">
        <v>100000</v>
      </c>
      <c r="P513" s="15">
        <v>100000</v>
      </c>
      <c r="Q513" s="15">
        <v>100000</v>
      </c>
      <c r="R513" s="15">
        <v>100000</v>
      </c>
      <c r="S513" s="15">
        <v>0</v>
      </c>
      <c r="T513" s="15">
        <v>100000</v>
      </c>
      <c r="U513" s="17"/>
      <c r="V513" s="18">
        <v>0.45839821926691765</v>
      </c>
      <c r="W513" s="18">
        <v>0.46333888160788822</v>
      </c>
      <c r="X513" s="18">
        <v>0.46706793249096024</v>
      </c>
      <c r="Y513" s="18">
        <v>0.46021046344686795</v>
      </c>
      <c r="Z513" s="18">
        <v>0.45795254111437483</v>
      </c>
      <c r="AA513" s="18">
        <v>0.4480133650321485</v>
      </c>
      <c r="AB513" s="18">
        <v>0.45031970074022365</v>
      </c>
      <c r="AC513" s="18">
        <v>0.45218842846324192</v>
      </c>
      <c r="AD513" s="18">
        <v>0.45165015203474046</v>
      </c>
      <c r="AE513" s="18">
        <v>0.45990724186625537</v>
      </c>
      <c r="AF513" s="18">
        <v>0.46599171794523953</v>
      </c>
      <c r="AG513" s="18">
        <v>0.46520618752867998</v>
      </c>
      <c r="AH513" s="17"/>
      <c r="AI513" s="13">
        <f t="shared" si="87"/>
        <v>45839.821926691766</v>
      </c>
      <c r="AJ513" s="13">
        <f t="shared" si="88"/>
        <v>46333.888160788825</v>
      </c>
      <c r="AK513" s="13">
        <f t="shared" si="89"/>
        <v>46706.793249096023</v>
      </c>
      <c r="AL513" s="13">
        <f t="shared" si="90"/>
        <v>46021.046344686794</v>
      </c>
      <c r="AM513" s="13">
        <f t="shared" si="91"/>
        <v>45795.254111437484</v>
      </c>
      <c r="AN513" s="13">
        <f t="shared" si="92"/>
        <v>0</v>
      </c>
      <c r="AO513" s="13">
        <f t="shared" si="93"/>
        <v>45031.970074022363</v>
      </c>
      <c r="AP513" s="13">
        <f t="shared" si="94"/>
        <v>45218.842846324194</v>
      </c>
      <c r="AQ513" s="13">
        <f t="shared" si="95"/>
        <v>45165.015203474046</v>
      </c>
      <c r="AR513" s="13">
        <f t="shared" si="96"/>
        <v>45990.724186625535</v>
      </c>
      <c r="AS513" s="13">
        <f t="shared" si="97"/>
        <v>0</v>
      </c>
      <c r="AT513" s="13">
        <f t="shared" si="98"/>
        <v>46520.618752867995</v>
      </c>
    </row>
    <row r="514" spans="1:46" x14ac:dyDescent="0.3">
      <c r="A514" s="7" t="s">
        <v>281</v>
      </c>
      <c r="B514" s="7" t="s">
        <v>910</v>
      </c>
      <c r="C514" s="7">
        <v>1303</v>
      </c>
      <c r="D514" s="7" t="s">
        <v>8</v>
      </c>
      <c r="E514" s="7">
        <v>918</v>
      </c>
      <c r="F514" s="7">
        <v>111138</v>
      </c>
      <c r="G514" s="7" t="s">
        <v>916</v>
      </c>
      <c r="H514" s="8" t="s">
        <v>889</v>
      </c>
      <c r="I514" s="15">
        <v>0</v>
      </c>
      <c r="J514" s="15">
        <v>0</v>
      </c>
      <c r="K514" s="15">
        <v>0</v>
      </c>
      <c r="L514" s="15">
        <v>100000</v>
      </c>
      <c r="M514" s="15">
        <v>1000000</v>
      </c>
      <c r="N514" s="15">
        <v>100000</v>
      </c>
      <c r="O514" s="15">
        <v>100000</v>
      </c>
      <c r="P514" s="15">
        <v>100000</v>
      </c>
      <c r="Q514" s="15">
        <v>100000</v>
      </c>
      <c r="R514" s="15">
        <v>0</v>
      </c>
      <c r="S514" s="15">
        <v>100000</v>
      </c>
      <c r="T514" s="15">
        <v>300000</v>
      </c>
      <c r="U514" s="17"/>
      <c r="V514" s="18">
        <v>0.45839821926691765</v>
      </c>
      <c r="W514" s="18">
        <v>0.46333888160788822</v>
      </c>
      <c r="X514" s="18">
        <v>0.46706793249096024</v>
      </c>
      <c r="Y514" s="18">
        <v>0.46021046344686795</v>
      </c>
      <c r="Z514" s="18">
        <v>0.45795254111437483</v>
      </c>
      <c r="AA514" s="18">
        <v>0.4480133650321485</v>
      </c>
      <c r="AB514" s="18">
        <v>0.45031970074022365</v>
      </c>
      <c r="AC514" s="18">
        <v>0.45218842846324192</v>
      </c>
      <c r="AD514" s="18">
        <v>0.45165015203474046</v>
      </c>
      <c r="AE514" s="18">
        <v>0.45990724186625537</v>
      </c>
      <c r="AF514" s="18">
        <v>0.46599171794523953</v>
      </c>
      <c r="AG514" s="18">
        <v>0.46520618752867998</v>
      </c>
      <c r="AH514" s="17"/>
      <c r="AI514" s="13">
        <f t="shared" si="87"/>
        <v>0</v>
      </c>
      <c r="AJ514" s="13">
        <f t="shared" si="88"/>
        <v>0</v>
      </c>
      <c r="AK514" s="13">
        <f t="shared" si="89"/>
        <v>0</v>
      </c>
      <c r="AL514" s="13">
        <f t="shared" si="90"/>
        <v>46021.046344686794</v>
      </c>
      <c r="AM514" s="13">
        <f t="shared" si="91"/>
        <v>457952.54111437482</v>
      </c>
      <c r="AN514" s="13">
        <f t="shared" si="92"/>
        <v>44801.33650321485</v>
      </c>
      <c r="AO514" s="13">
        <f t="shared" si="93"/>
        <v>45031.970074022363</v>
      </c>
      <c r="AP514" s="13">
        <f t="shared" si="94"/>
        <v>45218.842846324194</v>
      </c>
      <c r="AQ514" s="13">
        <f t="shared" si="95"/>
        <v>45165.015203474046</v>
      </c>
      <c r="AR514" s="13">
        <f t="shared" si="96"/>
        <v>0</v>
      </c>
      <c r="AS514" s="13">
        <f t="shared" si="97"/>
        <v>46599.171794523951</v>
      </c>
      <c r="AT514" s="13">
        <f t="shared" si="98"/>
        <v>139561.85625860401</v>
      </c>
    </row>
    <row r="515" spans="1:46" x14ac:dyDescent="0.3">
      <c r="A515" s="7" t="s">
        <v>281</v>
      </c>
      <c r="B515" s="7" t="s">
        <v>910</v>
      </c>
      <c r="C515" s="7">
        <v>1303</v>
      </c>
      <c r="D515" s="7" t="s">
        <v>8</v>
      </c>
      <c r="E515" s="7">
        <v>918</v>
      </c>
      <c r="F515" s="7">
        <v>111338</v>
      </c>
      <c r="G515" s="7" t="s">
        <v>916</v>
      </c>
      <c r="H515" s="8" t="s">
        <v>890</v>
      </c>
      <c r="I515" s="15">
        <v>100000</v>
      </c>
      <c r="J515" s="15">
        <v>100000</v>
      </c>
      <c r="K515" s="15">
        <v>100000</v>
      </c>
      <c r="L515" s="15">
        <v>100000</v>
      </c>
      <c r="M515" s="15">
        <v>100000</v>
      </c>
      <c r="N515" s="15">
        <v>0</v>
      </c>
      <c r="O515" s="15">
        <v>100000</v>
      </c>
      <c r="P515" s="15">
        <v>1000000</v>
      </c>
      <c r="Q515" s="15">
        <v>100000</v>
      </c>
      <c r="R515" s="15">
        <v>100000</v>
      </c>
      <c r="S515" s="15">
        <v>0</v>
      </c>
      <c r="T515" s="15">
        <v>100000</v>
      </c>
      <c r="U515" s="17"/>
      <c r="V515" s="18">
        <v>0.45839821926691765</v>
      </c>
      <c r="W515" s="18">
        <v>0.46333888160788822</v>
      </c>
      <c r="X515" s="18">
        <v>0.46706793249096024</v>
      </c>
      <c r="Y515" s="18">
        <v>0.46021046344686795</v>
      </c>
      <c r="Z515" s="18">
        <v>0.45795254111437483</v>
      </c>
      <c r="AA515" s="18">
        <v>0.4480133650321485</v>
      </c>
      <c r="AB515" s="18">
        <v>0.45031970074022365</v>
      </c>
      <c r="AC515" s="18">
        <v>0.45218842846324192</v>
      </c>
      <c r="AD515" s="18">
        <v>0.45165015203474046</v>
      </c>
      <c r="AE515" s="18">
        <v>0.45990724186625537</v>
      </c>
      <c r="AF515" s="18">
        <v>0.46599171794523953</v>
      </c>
      <c r="AG515" s="18">
        <v>0.46520618752867998</v>
      </c>
      <c r="AH515" s="17"/>
      <c r="AI515" s="13">
        <f t="shared" ref="AI515:AI578" si="99">I515*V515</f>
        <v>45839.821926691766</v>
      </c>
      <c r="AJ515" s="13">
        <f t="shared" ref="AJ515:AJ578" si="100">J515*W515</f>
        <v>46333.888160788825</v>
      </c>
      <c r="AK515" s="13">
        <f t="shared" ref="AK515:AK578" si="101">K515*X515</f>
        <v>46706.793249096023</v>
      </c>
      <c r="AL515" s="13">
        <f t="shared" ref="AL515:AL578" si="102">L515*Y515</f>
        <v>46021.046344686794</v>
      </c>
      <c r="AM515" s="13">
        <f t="shared" ref="AM515:AM578" si="103">M515*Z515</f>
        <v>45795.254111437484</v>
      </c>
      <c r="AN515" s="13">
        <f t="shared" ref="AN515:AN578" si="104">N515*AA515</f>
        <v>0</v>
      </c>
      <c r="AO515" s="13">
        <f t="shared" ref="AO515:AO578" si="105">O515*AB515</f>
        <v>45031.970074022363</v>
      </c>
      <c r="AP515" s="13">
        <f t="shared" ref="AP515:AP578" si="106">P515*AC515</f>
        <v>452188.4284632419</v>
      </c>
      <c r="AQ515" s="13">
        <f t="shared" ref="AQ515:AQ578" si="107">Q515*AD515</f>
        <v>45165.015203474046</v>
      </c>
      <c r="AR515" s="13">
        <f t="shared" ref="AR515:AR578" si="108">R515*AE515</f>
        <v>45990.724186625535</v>
      </c>
      <c r="AS515" s="13">
        <f t="shared" ref="AS515:AS578" si="109">S515*AF515</f>
        <v>0</v>
      </c>
      <c r="AT515" s="13">
        <f t="shared" ref="AT515:AT578" si="110">T515*AG515</f>
        <v>46520.618752867995</v>
      </c>
    </row>
    <row r="516" spans="1:46" x14ac:dyDescent="0.3">
      <c r="A516" s="7" t="s">
        <v>281</v>
      </c>
      <c r="B516" s="7" t="s">
        <v>910</v>
      </c>
      <c r="C516" s="7">
        <v>1303</v>
      </c>
      <c r="D516" s="7" t="s">
        <v>8</v>
      </c>
      <c r="E516" s="7">
        <v>918</v>
      </c>
      <c r="F516" s="7">
        <v>110839</v>
      </c>
      <c r="G516" s="7" t="s">
        <v>916</v>
      </c>
      <c r="H516" s="8" t="s">
        <v>891</v>
      </c>
      <c r="I516" s="15">
        <v>0</v>
      </c>
      <c r="J516" s="15">
        <v>0</v>
      </c>
      <c r="K516" s="15">
        <v>0</v>
      </c>
      <c r="L516" s="15">
        <v>100000</v>
      </c>
      <c r="M516" s="15">
        <v>100000</v>
      </c>
      <c r="N516" s="15">
        <v>100000</v>
      </c>
      <c r="O516" s="15">
        <v>100000</v>
      </c>
      <c r="P516" s="15">
        <v>100000</v>
      </c>
      <c r="Q516" s="15">
        <v>100000</v>
      </c>
      <c r="R516" s="15">
        <v>0</v>
      </c>
      <c r="S516" s="15">
        <v>100000</v>
      </c>
      <c r="T516" s="15">
        <v>300000</v>
      </c>
      <c r="U516" s="17"/>
      <c r="V516" s="18">
        <v>0.45839821926691765</v>
      </c>
      <c r="W516" s="18">
        <v>0.46333888160788822</v>
      </c>
      <c r="X516" s="18">
        <v>0.46706793249096024</v>
      </c>
      <c r="Y516" s="18">
        <v>0.46021046344686795</v>
      </c>
      <c r="Z516" s="18">
        <v>0.45795254111437483</v>
      </c>
      <c r="AA516" s="18">
        <v>0.4480133650321485</v>
      </c>
      <c r="AB516" s="18">
        <v>0.45031970074022365</v>
      </c>
      <c r="AC516" s="18">
        <v>0.45218842846324192</v>
      </c>
      <c r="AD516" s="18">
        <v>0.45165015203474046</v>
      </c>
      <c r="AE516" s="18">
        <v>0.45990724186625537</v>
      </c>
      <c r="AF516" s="18">
        <v>0.46599171794523953</v>
      </c>
      <c r="AG516" s="18">
        <v>0.46520618752867998</v>
      </c>
      <c r="AH516" s="17"/>
      <c r="AI516" s="13">
        <f t="shared" si="99"/>
        <v>0</v>
      </c>
      <c r="AJ516" s="13">
        <f t="shared" si="100"/>
        <v>0</v>
      </c>
      <c r="AK516" s="13">
        <f t="shared" si="101"/>
        <v>0</v>
      </c>
      <c r="AL516" s="13">
        <f t="shared" si="102"/>
        <v>46021.046344686794</v>
      </c>
      <c r="AM516" s="13">
        <f t="shared" si="103"/>
        <v>45795.254111437484</v>
      </c>
      <c r="AN516" s="13">
        <f t="shared" si="104"/>
        <v>44801.33650321485</v>
      </c>
      <c r="AO516" s="13">
        <f t="shared" si="105"/>
        <v>45031.970074022363</v>
      </c>
      <c r="AP516" s="13">
        <f t="shared" si="106"/>
        <v>45218.842846324194</v>
      </c>
      <c r="AQ516" s="13">
        <f t="shared" si="107"/>
        <v>45165.015203474046</v>
      </c>
      <c r="AR516" s="13">
        <f t="shared" si="108"/>
        <v>0</v>
      </c>
      <c r="AS516" s="13">
        <f t="shared" si="109"/>
        <v>46599.171794523951</v>
      </c>
      <c r="AT516" s="13">
        <f t="shared" si="110"/>
        <v>139561.85625860401</v>
      </c>
    </row>
    <row r="517" spans="1:46" x14ac:dyDescent="0.3">
      <c r="A517" s="7" t="s">
        <v>281</v>
      </c>
      <c r="B517" s="7" t="s">
        <v>910</v>
      </c>
      <c r="C517" s="7">
        <v>1303</v>
      </c>
      <c r="D517" s="7" t="s">
        <v>8</v>
      </c>
      <c r="E517" s="7">
        <v>918</v>
      </c>
      <c r="F517" s="7">
        <v>110518</v>
      </c>
      <c r="G517" s="7" t="s">
        <v>916</v>
      </c>
      <c r="H517" s="8" t="s">
        <v>892</v>
      </c>
      <c r="I517" s="15">
        <v>1000000</v>
      </c>
      <c r="J517" s="15">
        <v>0</v>
      </c>
      <c r="K517" s="15">
        <v>0</v>
      </c>
      <c r="L517" s="15">
        <v>0</v>
      </c>
      <c r="M517" s="15">
        <v>500000</v>
      </c>
      <c r="N517" s="15">
        <v>0</v>
      </c>
      <c r="O517" s="15">
        <v>0</v>
      </c>
      <c r="P517" s="15">
        <v>0</v>
      </c>
      <c r="Q517" s="15">
        <v>1000000</v>
      </c>
      <c r="R517" s="15">
        <v>500000</v>
      </c>
      <c r="S517" s="15">
        <v>1000000</v>
      </c>
      <c r="T517" s="15">
        <v>1000000</v>
      </c>
      <c r="U517" s="17"/>
      <c r="V517" s="18">
        <v>0.45839821926691765</v>
      </c>
      <c r="W517" s="18">
        <v>0.46333888160788822</v>
      </c>
      <c r="X517" s="18">
        <v>0.46706793249096024</v>
      </c>
      <c r="Y517" s="18">
        <v>0.46021046344686795</v>
      </c>
      <c r="Z517" s="18">
        <v>0.45795254111437483</v>
      </c>
      <c r="AA517" s="18">
        <v>0.4480133650321485</v>
      </c>
      <c r="AB517" s="18">
        <v>0.45031970074022365</v>
      </c>
      <c r="AC517" s="18">
        <v>0.45218842846324192</v>
      </c>
      <c r="AD517" s="18">
        <v>0.45165015203474046</v>
      </c>
      <c r="AE517" s="18">
        <v>0.45990724186625537</v>
      </c>
      <c r="AF517" s="18">
        <v>0.46599171794523953</v>
      </c>
      <c r="AG517" s="18">
        <v>0.46520618752867998</v>
      </c>
      <c r="AH517" s="17"/>
      <c r="AI517" s="13">
        <f t="shared" si="99"/>
        <v>458398.21926691767</v>
      </c>
      <c r="AJ517" s="13">
        <f t="shared" si="100"/>
        <v>0</v>
      </c>
      <c r="AK517" s="13">
        <f t="shared" si="101"/>
        <v>0</v>
      </c>
      <c r="AL517" s="13">
        <f t="shared" si="102"/>
        <v>0</v>
      </c>
      <c r="AM517" s="13">
        <f t="shared" si="103"/>
        <v>228976.27055718741</v>
      </c>
      <c r="AN517" s="13">
        <f t="shared" si="104"/>
        <v>0</v>
      </c>
      <c r="AO517" s="13">
        <f t="shared" si="105"/>
        <v>0</v>
      </c>
      <c r="AP517" s="13">
        <f t="shared" si="106"/>
        <v>0</v>
      </c>
      <c r="AQ517" s="13">
        <f t="shared" si="107"/>
        <v>451650.15203474049</v>
      </c>
      <c r="AR517" s="13">
        <f t="shared" si="108"/>
        <v>229953.62093312768</v>
      </c>
      <c r="AS517" s="13">
        <f t="shared" si="109"/>
        <v>465991.71794523951</v>
      </c>
      <c r="AT517" s="13">
        <f t="shared" si="110"/>
        <v>465206.18752867996</v>
      </c>
    </row>
    <row r="518" spans="1:46" x14ac:dyDescent="0.3">
      <c r="A518" s="7" t="s">
        <v>281</v>
      </c>
      <c r="B518" s="7" t="s">
        <v>910</v>
      </c>
      <c r="C518" s="7">
        <v>1303</v>
      </c>
      <c r="D518" s="7" t="s">
        <v>8</v>
      </c>
      <c r="E518" s="7">
        <v>918</v>
      </c>
      <c r="F518" s="7">
        <v>110778</v>
      </c>
      <c r="G518" s="7" t="s">
        <v>916</v>
      </c>
      <c r="H518" s="8" t="s">
        <v>893</v>
      </c>
      <c r="I518" s="15">
        <v>100000</v>
      </c>
      <c r="J518" s="15">
        <v>100000</v>
      </c>
      <c r="K518" s="15">
        <v>100000</v>
      </c>
      <c r="L518" s="15">
        <v>100000</v>
      </c>
      <c r="M518" s="15">
        <v>200000</v>
      </c>
      <c r="N518" s="15">
        <v>200000</v>
      </c>
      <c r="O518" s="15">
        <v>100000</v>
      </c>
      <c r="P518" s="15">
        <v>100000</v>
      </c>
      <c r="Q518" s="15">
        <v>100000</v>
      </c>
      <c r="R518" s="15">
        <v>200000</v>
      </c>
      <c r="S518" s="15">
        <v>200000</v>
      </c>
      <c r="T518" s="15">
        <v>500000</v>
      </c>
      <c r="U518" s="17"/>
      <c r="V518" s="18">
        <v>0.45839821926691765</v>
      </c>
      <c r="W518" s="18">
        <v>0.46333888160788822</v>
      </c>
      <c r="X518" s="18">
        <v>0.46706793249096024</v>
      </c>
      <c r="Y518" s="18">
        <v>0.46021046344686795</v>
      </c>
      <c r="Z518" s="18">
        <v>0.45795254111437483</v>
      </c>
      <c r="AA518" s="18">
        <v>0.4480133650321485</v>
      </c>
      <c r="AB518" s="18">
        <v>0.45031970074022365</v>
      </c>
      <c r="AC518" s="18">
        <v>0.45218842846324192</v>
      </c>
      <c r="AD518" s="18">
        <v>0.45165015203474046</v>
      </c>
      <c r="AE518" s="18">
        <v>0.45990724186625537</v>
      </c>
      <c r="AF518" s="18">
        <v>0.46599171794523953</v>
      </c>
      <c r="AG518" s="18">
        <v>0.46520618752867998</v>
      </c>
      <c r="AH518" s="17"/>
      <c r="AI518" s="13">
        <f t="shared" si="99"/>
        <v>45839.821926691766</v>
      </c>
      <c r="AJ518" s="13">
        <f t="shared" si="100"/>
        <v>46333.888160788825</v>
      </c>
      <c r="AK518" s="13">
        <f t="shared" si="101"/>
        <v>46706.793249096023</v>
      </c>
      <c r="AL518" s="13">
        <f t="shared" si="102"/>
        <v>46021.046344686794</v>
      </c>
      <c r="AM518" s="13">
        <f t="shared" si="103"/>
        <v>91590.508222874967</v>
      </c>
      <c r="AN518" s="13">
        <f t="shared" si="104"/>
        <v>89602.673006429701</v>
      </c>
      <c r="AO518" s="13">
        <f t="shared" si="105"/>
        <v>45031.970074022363</v>
      </c>
      <c r="AP518" s="13">
        <f t="shared" si="106"/>
        <v>45218.842846324194</v>
      </c>
      <c r="AQ518" s="13">
        <f t="shared" si="107"/>
        <v>45165.015203474046</v>
      </c>
      <c r="AR518" s="13">
        <f t="shared" si="108"/>
        <v>91981.448373251071</v>
      </c>
      <c r="AS518" s="13">
        <f t="shared" si="109"/>
        <v>93198.343589047901</v>
      </c>
      <c r="AT518" s="13">
        <f t="shared" si="110"/>
        <v>232603.09376433998</v>
      </c>
    </row>
    <row r="519" spans="1:46" x14ac:dyDescent="0.3">
      <c r="A519" s="7" t="s">
        <v>281</v>
      </c>
      <c r="B519" s="7" t="s">
        <v>910</v>
      </c>
      <c r="C519" s="7">
        <v>1303</v>
      </c>
      <c r="D519" s="7" t="s">
        <v>8</v>
      </c>
      <c r="E519" s="7">
        <v>918</v>
      </c>
      <c r="F519" s="7">
        <v>111626</v>
      </c>
      <c r="G519" s="7" t="s">
        <v>916</v>
      </c>
      <c r="H519" s="8" t="s">
        <v>894</v>
      </c>
      <c r="I519" s="15">
        <v>400000</v>
      </c>
      <c r="J519" s="15">
        <v>100000</v>
      </c>
      <c r="K519" s="15">
        <v>100000</v>
      </c>
      <c r="L519" s="15">
        <v>100000</v>
      </c>
      <c r="M519" s="15">
        <v>1000000</v>
      </c>
      <c r="N519" s="15">
        <v>100000</v>
      </c>
      <c r="O519" s="15">
        <v>100000</v>
      </c>
      <c r="P519" s="15">
        <v>100000</v>
      </c>
      <c r="Q519" s="15">
        <v>200000</v>
      </c>
      <c r="R519" s="15">
        <v>300000</v>
      </c>
      <c r="S519" s="15">
        <v>400000</v>
      </c>
      <c r="T519" s="15">
        <v>1000000</v>
      </c>
      <c r="U519" s="17"/>
      <c r="V519" s="18">
        <v>0.45839821926691765</v>
      </c>
      <c r="W519" s="18">
        <v>0.46333888160788822</v>
      </c>
      <c r="X519" s="18">
        <v>0.46706793249096024</v>
      </c>
      <c r="Y519" s="18">
        <v>0.46021046344686795</v>
      </c>
      <c r="Z519" s="18">
        <v>0.45795254111437483</v>
      </c>
      <c r="AA519" s="18">
        <v>0.4480133650321485</v>
      </c>
      <c r="AB519" s="18">
        <v>0.45031970074022365</v>
      </c>
      <c r="AC519" s="18">
        <v>0.45218842846324192</v>
      </c>
      <c r="AD519" s="18">
        <v>0.45165015203474046</v>
      </c>
      <c r="AE519" s="18">
        <v>0.45990724186625537</v>
      </c>
      <c r="AF519" s="18">
        <v>0.46599171794523953</v>
      </c>
      <c r="AG519" s="18">
        <v>0.46520618752867998</v>
      </c>
      <c r="AH519" s="17"/>
      <c r="AI519" s="13">
        <f t="shared" si="99"/>
        <v>183359.28770676706</v>
      </c>
      <c r="AJ519" s="13">
        <f t="shared" si="100"/>
        <v>46333.888160788825</v>
      </c>
      <c r="AK519" s="13">
        <f t="shared" si="101"/>
        <v>46706.793249096023</v>
      </c>
      <c r="AL519" s="13">
        <f t="shared" si="102"/>
        <v>46021.046344686794</v>
      </c>
      <c r="AM519" s="13">
        <f t="shared" si="103"/>
        <v>457952.54111437482</v>
      </c>
      <c r="AN519" s="13">
        <f t="shared" si="104"/>
        <v>44801.33650321485</v>
      </c>
      <c r="AO519" s="13">
        <f t="shared" si="105"/>
        <v>45031.970074022363</v>
      </c>
      <c r="AP519" s="13">
        <f t="shared" si="106"/>
        <v>45218.842846324194</v>
      </c>
      <c r="AQ519" s="13">
        <f t="shared" si="107"/>
        <v>90330.030406948092</v>
      </c>
      <c r="AR519" s="13">
        <f t="shared" si="108"/>
        <v>137972.17255987661</v>
      </c>
      <c r="AS519" s="13">
        <f t="shared" si="109"/>
        <v>186396.6871780958</v>
      </c>
      <c r="AT519" s="13">
        <f t="shared" si="110"/>
        <v>465206.18752867996</v>
      </c>
    </row>
    <row r="520" spans="1:46" x14ac:dyDescent="0.3">
      <c r="A520" s="7" t="s">
        <v>281</v>
      </c>
      <c r="B520" s="7" t="s">
        <v>910</v>
      </c>
      <c r="C520" s="7">
        <v>1303</v>
      </c>
      <c r="D520" s="7" t="s">
        <v>8</v>
      </c>
      <c r="E520" s="7">
        <v>918</v>
      </c>
      <c r="F520" s="7">
        <v>111300</v>
      </c>
      <c r="G520" s="7" t="s">
        <v>916</v>
      </c>
      <c r="H520" s="8" t="s">
        <v>895</v>
      </c>
      <c r="I520" s="15">
        <v>0</v>
      </c>
      <c r="J520" s="15">
        <v>0</v>
      </c>
      <c r="K520" s="15">
        <v>0</v>
      </c>
      <c r="L520" s="15">
        <v>100000</v>
      </c>
      <c r="M520" s="15">
        <v>100000</v>
      </c>
      <c r="N520" s="15">
        <v>100000</v>
      </c>
      <c r="O520" s="15">
        <v>100000</v>
      </c>
      <c r="P520" s="15">
        <v>100000</v>
      </c>
      <c r="Q520" s="15">
        <v>100000</v>
      </c>
      <c r="R520" s="15">
        <v>0</v>
      </c>
      <c r="S520" s="15">
        <v>100000</v>
      </c>
      <c r="T520" s="15">
        <v>300000</v>
      </c>
      <c r="U520" s="17"/>
      <c r="V520" s="18">
        <v>0.45839821926691765</v>
      </c>
      <c r="W520" s="18">
        <v>0.46333888160788822</v>
      </c>
      <c r="X520" s="18">
        <v>0.46706793249096024</v>
      </c>
      <c r="Y520" s="18">
        <v>0.46021046344686795</v>
      </c>
      <c r="Z520" s="18">
        <v>0.45795254111437483</v>
      </c>
      <c r="AA520" s="18">
        <v>0.4480133650321485</v>
      </c>
      <c r="AB520" s="18">
        <v>0.45031970074022365</v>
      </c>
      <c r="AC520" s="18">
        <v>0.45218842846324192</v>
      </c>
      <c r="AD520" s="18">
        <v>0.45165015203474046</v>
      </c>
      <c r="AE520" s="18">
        <v>0.45990724186625537</v>
      </c>
      <c r="AF520" s="18">
        <v>0.46599171794523953</v>
      </c>
      <c r="AG520" s="18">
        <v>0.46520618752867998</v>
      </c>
      <c r="AH520" s="17"/>
      <c r="AI520" s="13">
        <f t="shared" si="99"/>
        <v>0</v>
      </c>
      <c r="AJ520" s="13">
        <f t="shared" si="100"/>
        <v>0</v>
      </c>
      <c r="AK520" s="13">
        <f t="shared" si="101"/>
        <v>0</v>
      </c>
      <c r="AL520" s="13">
        <f t="shared" si="102"/>
        <v>46021.046344686794</v>
      </c>
      <c r="AM520" s="13">
        <f t="shared" si="103"/>
        <v>45795.254111437484</v>
      </c>
      <c r="AN520" s="13">
        <f t="shared" si="104"/>
        <v>44801.33650321485</v>
      </c>
      <c r="AO520" s="13">
        <f t="shared" si="105"/>
        <v>45031.970074022363</v>
      </c>
      <c r="AP520" s="13">
        <f t="shared" si="106"/>
        <v>45218.842846324194</v>
      </c>
      <c r="AQ520" s="13">
        <f t="shared" si="107"/>
        <v>45165.015203474046</v>
      </c>
      <c r="AR520" s="13">
        <f t="shared" si="108"/>
        <v>0</v>
      </c>
      <c r="AS520" s="13">
        <f t="shared" si="109"/>
        <v>46599.171794523951</v>
      </c>
      <c r="AT520" s="13">
        <f t="shared" si="110"/>
        <v>139561.85625860401</v>
      </c>
    </row>
    <row r="521" spans="1:46" x14ac:dyDescent="0.3">
      <c r="A521" s="7" t="s">
        <v>281</v>
      </c>
      <c r="B521" s="7" t="s">
        <v>910</v>
      </c>
      <c r="C521" s="7">
        <v>1303</v>
      </c>
      <c r="D521" s="7" t="s">
        <v>8</v>
      </c>
      <c r="E521" s="7">
        <v>918</v>
      </c>
      <c r="F521" s="7">
        <v>110614</v>
      </c>
      <c r="G521" s="7" t="s">
        <v>916</v>
      </c>
      <c r="H521" s="8" t="s">
        <v>896</v>
      </c>
      <c r="I521" s="15">
        <v>1000000</v>
      </c>
      <c r="J521" s="15">
        <v>0</v>
      </c>
      <c r="K521" s="15">
        <v>500000</v>
      </c>
      <c r="L521" s="15">
        <v>1000000</v>
      </c>
      <c r="M521" s="15">
        <v>500000</v>
      </c>
      <c r="N521" s="15">
        <v>0</v>
      </c>
      <c r="O521" s="15">
        <v>0</v>
      </c>
      <c r="P521" s="15">
        <v>0</v>
      </c>
      <c r="Q521" s="15">
        <v>0</v>
      </c>
      <c r="R521" s="15">
        <v>500000</v>
      </c>
      <c r="S521" s="15">
        <v>1000000</v>
      </c>
      <c r="T521" s="15">
        <v>1000000</v>
      </c>
      <c r="U521" s="17"/>
      <c r="V521" s="18">
        <v>0.45839821926691765</v>
      </c>
      <c r="W521" s="18">
        <v>0.46333888160788822</v>
      </c>
      <c r="X521" s="18">
        <v>0.46706793249096024</v>
      </c>
      <c r="Y521" s="18">
        <v>0.46021046344686795</v>
      </c>
      <c r="Z521" s="18">
        <v>0.45795254111437483</v>
      </c>
      <c r="AA521" s="18">
        <v>0.4480133650321485</v>
      </c>
      <c r="AB521" s="18">
        <v>0.45031970074022365</v>
      </c>
      <c r="AC521" s="18">
        <v>0.45218842846324192</v>
      </c>
      <c r="AD521" s="18">
        <v>0.45165015203474046</v>
      </c>
      <c r="AE521" s="18">
        <v>0.45990724186625537</v>
      </c>
      <c r="AF521" s="18">
        <v>0.46599171794523953</v>
      </c>
      <c r="AG521" s="18">
        <v>0.46520618752867998</v>
      </c>
      <c r="AH521" s="17"/>
      <c r="AI521" s="13">
        <f t="shared" si="99"/>
        <v>458398.21926691767</v>
      </c>
      <c r="AJ521" s="13">
        <f t="shared" si="100"/>
        <v>0</v>
      </c>
      <c r="AK521" s="13">
        <f t="shared" si="101"/>
        <v>233533.96624548011</v>
      </c>
      <c r="AL521" s="13">
        <f t="shared" si="102"/>
        <v>460210.46344686794</v>
      </c>
      <c r="AM521" s="13">
        <f t="shared" si="103"/>
        <v>228976.27055718741</v>
      </c>
      <c r="AN521" s="13">
        <f t="shared" si="104"/>
        <v>0</v>
      </c>
      <c r="AO521" s="13">
        <f t="shared" si="105"/>
        <v>0</v>
      </c>
      <c r="AP521" s="13">
        <f t="shared" si="106"/>
        <v>0</v>
      </c>
      <c r="AQ521" s="13">
        <f t="shared" si="107"/>
        <v>0</v>
      </c>
      <c r="AR521" s="13">
        <f t="shared" si="108"/>
        <v>229953.62093312768</v>
      </c>
      <c r="AS521" s="13">
        <f t="shared" si="109"/>
        <v>465991.71794523951</v>
      </c>
      <c r="AT521" s="13">
        <f t="shared" si="110"/>
        <v>465206.18752867996</v>
      </c>
    </row>
    <row r="522" spans="1:46" x14ac:dyDescent="0.3">
      <c r="A522" s="7" t="s">
        <v>281</v>
      </c>
      <c r="B522" s="7" t="s">
        <v>910</v>
      </c>
      <c r="C522" s="7">
        <v>1303</v>
      </c>
      <c r="D522" s="7" t="s">
        <v>8</v>
      </c>
      <c r="E522" s="7">
        <v>918</v>
      </c>
      <c r="F522" s="7">
        <v>111236</v>
      </c>
      <c r="G522" s="7" t="s">
        <v>916</v>
      </c>
      <c r="H522" s="8" t="s">
        <v>897</v>
      </c>
      <c r="I522" s="15">
        <v>0</v>
      </c>
      <c r="J522" s="15">
        <v>0</v>
      </c>
      <c r="K522" s="15">
        <v>0</v>
      </c>
      <c r="L522" s="15">
        <v>100000</v>
      </c>
      <c r="M522" s="15">
        <v>1000000</v>
      </c>
      <c r="N522" s="15">
        <v>100000</v>
      </c>
      <c r="O522" s="15">
        <v>100000</v>
      </c>
      <c r="P522" s="15">
        <v>100000</v>
      </c>
      <c r="Q522" s="15">
        <v>100000</v>
      </c>
      <c r="R522" s="15">
        <v>0</v>
      </c>
      <c r="S522" s="15">
        <v>100000</v>
      </c>
      <c r="T522" s="15">
        <v>300000</v>
      </c>
      <c r="U522" s="17"/>
      <c r="V522" s="18">
        <v>0.45839821926691765</v>
      </c>
      <c r="W522" s="18">
        <v>0.46333888160788822</v>
      </c>
      <c r="X522" s="18">
        <v>0.46706793249096024</v>
      </c>
      <c r="Y522" s="18">
        <v>0.46021046344686795</v>
      </c>
      <c r="Z522" s="18">
        <v>0.45795254111437483</v>
      </c>
      <c r="AA522" s="18">
        <v>0.4480133650321485</v>
      </c>
      <c r="AB522" s="18">
        <v>0.45031970074022365</v>
      </c>
      <c r="AC522" s="18">
        <v>0.45218842846324192</v>
      </c>
      <c r="AD522" s="18">
        <v>0.45165015203474046</v>
      </c>
      <c r="AE522" s="18">
        <v>0.45990724186625537</v>
      </c>
      <c r="AF522" s="18">
        <v>0.46599171794523953</v>
      </c>
      <c r="AG522" s="18">
        <v>0.46520618752867998</v>
      </c>
      <c r="AH522" s="17"/>
      <c r="AI522" s="13">
        <f t="shared" si="99"/>
        <v>0</v>
      </c>
      <c r="AJ522" s="13">
        <f t="shared" si="100"/>
        <v>0</v>
      </c>
      <c r="AK522" s="13">
        <f t="shared" si="101"/>
        <v>0</v>
      </c>
      <c r="AL522" s="13">
        <f t="shared" si="102"/>
        <v>46021.046344686794</v>
      </c>
      <c r="AM522" s="13">
        <f t="shared" si="103"/>
        <v>457952.54111437482</v>
      </c>
      <c r="AN522" s="13">
        <f t="shared" si="104"/>
        <v>44801.33650321485</v>
      </c>
      <c r="AO522" s="13">
        <f t="shared" si="105"/>
        <v>45031.970074022363</v>
      </c>
      <c r="AP522" s="13">
        <f t="shared" si="106"/>
        <v>45218.842846324194</v>
      </c>
      <c r="AQ522" s="13">
        <f t="shared" si="107"/>
        <v>45165.015203474046</v>
      </c>
      <c r="AR522" s="13">
        <f t="shared" si="108"/>
        <v>0</v>
      </c>
      <c r="AS522" s="13">
        <f t="shared" si="109"/>
        <v>46599.171794523951</v>
      </c>
      <c r="AT522" s="13">
        <f t="shared" si="110"/>
        <v>139561.85625860401</v>
      </c>
    </row>
    <row r="523" spans="1:46" x14ac:dyDescent="0.3">
      <c r="A523" s="7" t="s">
        <v>281</v>
      </c>
      <c r="B523" s="7" t="s">
        <v>910</v>
      </c>
      <c r="C523" s="7">
        <v>1303</v>
      </c>
      <c r="D523" s="7" t="s">
        <v>8</v>
      </c>
      <c r="E523" s="7">
        <v>918</v>
      </c>
      <c r="F523" s="7">
        <v>111239</v>
      </c>
      <c r="G523" s="7" t="s">
        <v>916</v>
      </c>
      <c r="H523" s="8" t="s">
        <v>898</v>
      </c>
      <c r="I523" s="15">
        <v>100000</v>
      </c>
      <c r="J523" s="15">
        <v>100000</v>
      </c>
      <c r="K523" s="15">
        <v>100000</v>
      </c>
      <c r="L523" s="15">
        <v>100000</v>
      </c>
      <c r="M523" s="15">
        <v>100000</v>
      </c>
      <c r="N523" s="15">
        <v>0</v>
      </c>
      <c r="O523" s="15">
        <v>100000</v>
      </c>
      <c r="P523" s="15">
        <v>100000</v>
      </c>
      <c r="Q523" s="15">
        <v>100000</v>
      </c>
      <c r="R523" s="15">
        <v>100000</v>
      </c>
      <c r="S523" s="15">
        <v>0</v>
      </c>
      <c r="T523" s="15">
        <v>100000</v>
      </c>
      <c r="U523" s="17"/>
      <c r="V523" s="18">
        <v>0.45839821926691765</v>
      </c>
      <c r="W523" s="18">
        <v>0.46333888160788822</v>
      </c>
      <c r="X523" s="18">
        <v>0.46706793249096024</v>
      </c>
      <c r="Y523" s="18">
        <v>0.46021046344686795</v>
      </c>
      <c r="Z523" s="18">
        <v>0.45795254111437483</v>
      </c>
      <c r="AA523" s="18">
        <v>0.4480133650321485</v>
      </c>
      <c r="AB523" s="18">
        <v>0.45031970074022365</v>
      </c>
      <c r="AC523" s="18">
        <v>0.45218842846324192</v>
      </c>
      <c r="AD523" s="18">
        <v>0.45165015203474046</v>
      </c>
      <c r="AE523" s="18">
        <v>0.45990724186625537</v>
      </c>
      <c r="AF523" s="18">
        <v>0.46599171794523953</v>
      </c>
      <c r="AG523" s="18">
        <v>0.46520618752867998</v>
      </c>
      <c r="AH523" s="17"/>
      <c r="AI523" s="13">
        <f t="shared" si="99"/>
        <v>45839.821926691766</v>
      </c>
      <c r="AJ523" s="13">
        <f t="shared" si="100"/>
        <v>46333.888160788825</v>
      </c>
      <c r="AK523" s="13">
        <f t="shared" si="101"/>
        <v>46706.793249096023</v>
      </c>
      <c r="AL523" s="13">
        <f t="shared" si="102"/>
        <v>46021.046344686794</v>
      </c>
      <c r="AM523" s="13">
        <f t="shared" si="103"/>
        <v>45795.254111437484</v>
      </c>
      <c r="AN523" s="13">
        <f t="shared" si="104"/>
        <v>0</v>
      </c>
      <c r="AO523" s="13">
        <f t="shared" si="105"/>
        <v>45031.970074022363</v>
      </c>
      <c r="AP523" s="13">
        <f t="shared" si="106"/>
        <v>45218.842846324194</v>
      </c>
      <c r="AQ523" s="13">
        <f t="shared" si="107"/>
        <v>45165.015203474046</v>
      </c>
      <c r="AR523" s="13">
        <f t="shared" si="108"/>
        <v>45990.724186625535</v>
      </c>
      <c r="AS523" s="13">
        <f t="shared" si="109"/>
        <v>0</v>
      </c>
      <c r="AT523" s="13">
        <f t="shared" si="110"/>
        <v>46520.618752867995</v>
      </c>
    </row>
    <row r="524" spans="1:46" x14ac:dyDescent="0.3">
      <c r="A524" s="7" t="s">
        <v>281</v>
      </c>
      <c r="B524" s="7" t="s">
        <v>910</v>
      </c>
      <c r="C524" s="7">
        <v>1303</v>
      </c>
      <c r="D524" s="7" t="s">
        <v>8</v>
      </c>
      <c r="E524" s="7">
        <v>918</v>
      </c>
      <c r="F524" s="7">
        <v>111089</v>
      </c>
      <c r="G524" s="7" t="s">
        <v>916</v>
      </c>
      <c r="H524" s="8" t="s">
        <v>899</v>
      </c>
      <c r="I524" s="15">
        <v>1000000</v>
      </c>
      <c r="J524" s="15">
        <v>1000000</v>
      </c>
      <c r="K524" s="15">
        <v>0</v>
      </c>
      <c r="L524" s="15">
        <v>0</v>
      </c>
      <c r="M524" s="15">
        <v>500000</v>
      </c>
      <c r="N524" s="15">
        <v>0</v>
      </c>
      <c r="O524" s="15">
        <v>500000</v>
      </c>
      <c r="P524" s="15">
        <v>500000</v>
      </c>
      <c r="Q524" s="15">
        <v>1111963.3744299999</v>
      </c>
      <c r="R524" s="15">
        <v>500000</v>
      </c>
      <c r="S524" s="15">
        <v>1000000</v>
      </c>
      <c r="T524" s="15">
        <v>1000000</v>
      </c>
      <c r="U524" s="17"/>
      <c r="V524" s="18">
        <v>0.45839821926691765</v>
      </c>
      <c r="W524" s="18">
        <v>0.46333888160788822</v>
      </c>
      <c r="X524" s="18">
        <v>0.46706793249096024</v>
      </c>
      <c r="Y524" s="18">
        <v>0.46021046344686795</v>
      </c>
      <c r="Z524" s="18">
        <v>0.45795254111437483</v>
      </c>
      <c r="AA524" s="18">
        <v>0.4480133650321485</v>
      </c>
      <c r="AB524" s="18">
        <v>0.45031970074022365</v>
      </c>
      <c r="AC524" s="18">
        <v>0.45218842846324192</v>
      </c>
      <c r="AD524" s="18">
        <v>0.45165015203474046</v>
      </c>
      <c r="AE524" s="18">
        <v>0.45990724186625537</v>
      </c>
      <c r="AF524" s="18">
        <v>0.46599171794523953</v>
      </c>
      <c r="AG524" s="18">
        <v>0.46520618752867998</v>
      </c>
      <c r="AH524" s="17"/>
      <c r="AI524" s="13">
        <f t="shared" si="99"/>
        <v>458398.21926691767</v>
      </c>
      <c r="AJ524" s="13">
        <f t="shared" si="100"/>
        <v>463338.88160788821</v>
      </c>
      <c r="AK524" s="13">
        <f t="shared" si="101"/>
        <v>0</v>
      </c>
      <c r="AL524" s="13">
        <f t="shared" si="102"/>
        <v>0</v>
      </c>
      <c r="AM524" s="13">
        <f t="shared" si="103"/>
        <v>228976.27055718741</v>
      </c>
      <c r="AN524" s="13">
        <f t="shared" si="104"/>
        <v>0</v>
      </c>
      <c r="AO524" s="13">
        <f t="shared" si="105"/>
        <v>225159.85037011182</v>
      </c>
      <c r="AP524" s="13">
        <f t="shared" si="106"/>
        <v>226094.21423162095</v>
      </c>
      <c r="AQ524" s="13">
        <f t="shared" si="107"/>
        <v>502218.42711837246</v>
      </c>
      <c r="AR524" s="13">
        <f t="shared" si="108"/>
        <v>229953.62093312768</v>
      </c>
      <c r="AS524" s="13">
        <f t="shared" si="109"/>
        <v>465991.71794523951</v>
      </c>
      <c r="AT524" s="13">
        <f t="shared" si="110"/>
        <v>465206.18752867996</v>
      </c>
    </row>
    <row r="525" spans="1:46" x14ac:dyDescent="0.3">
      <c r="A525" s="7" t="s">
        <v>281</v>
      </c>
      <c r="B525" s="7" t="s">
        <v>910</v>
      </c>
      <c r="C525" s="7">
        <v>1303</v>
      </c>
      <c r="D525" s="7" t="s">
        <v>8</v>
      </c>
      <c r="E525" s="7">
        <v>918</v>
      </c>
      <c r="F525" s="7">
        <v>110872</v>
      </c>
      <c r="G525" s="7" t="s">
        <v>916</v>
      </c>
      <c r="H525" s="8" t="s">
        <v>900</v>
      </c>
      <c r="I525" s="15">
        <v>0</v>
      </c>
      <c r="J525" s="15">
        <v>0</v>
      </c>
      <c r="K525" s="15">
        <v>0</v>
      </c>
      <c r="L525" s="15">
        <v>1000000</v>
      </c>
      <c r="M525" s="15">
        <v>100000</v>
      </c>
      <c r="N525" s="15">
        <v>100000</v>
      </c>
      <c r="O525" s="15">
        <v>100000</v>
      </c>
      <c r="P525" s="15">
        <v>100000</v>
      </c>
      <c r="Q525" s="15">
        <v>100000</v>
      </c>
      <c r="R525" s="15">
        <v>0</v>
      </c>
      <c r="S525" s="15">
        <v>100000</v>
      </c>
      <c r="T525" s="15">
        <v>300000</v>
      </c>
      <c r="U525" s="17"/>
      <c r="V525" s="18">
        <v>0.45839821926691765</v>
      </c>
      <c r="W525" s="18">
        <v>0.46333888160788822</v>
      </c>
      <c r="X525" s="18">
        <v>0.46706793249096024</v>
      </c>
      <c r="Y525" s="18">
        <v>0.46021046344686795</v>
      </c>
      <c r="Z525" s="18">
        <v>0.45795254111437483</v>
      </c>
      <c r="AA525" s="18">
        <v>0.4480133650321485</v>
      </c>
      <c r="AB525" s="18">
        <v>0.45031970074022365</v>
      </c>
      <c r="AC525" s="18">
        <v>0.45218842846324192</v>
      </c>
      <c r="AD525" s="18">
        <v>0.45165015203474046</v>
      </c>
      <c r="AE525" s="18">
        <v>0.45990724186625537</v>
      </c>
      <c r="AF525" s="18">
        <v>0.46599171794523953</v>
      </c>
      <c r="AG525" s="18">
        <v>0.46520618752867998</v>
      </c>
      <c r="AH525" s="17"/>
      <c r="AI525" s="13">
        <f t="shared" si="99"/>
        <v>0</v>
      </c>
      <c r="AJ525" s="13">
        <f t="shared" si="100"/>
        <v>0</v>
      </c>
      <c r="AK525" s="13">
        <f t="shared" si="101"/>
        <v>0</v>
      </c>
      <c r="AL525" s="13">
        <f t="shared" si="102"/>
        <v>460210.46344686794</v>
      </c>
      <c r="AM525" s="13">
        <f t="shared" si="103"/>
        <v>45795.254111437484</v>
      </c>
      <c r="AN525" s="13">
        <f t="shared" si="104"/>
        <v>44801.33650321485</v>
      </c>
      <c r="AO525" s="13">
        <f t="shared" si="105"/>
        <v>45031.970074022363</v>
      </c>
      <c r="AP525" s="13">
        <f t="shared" si="106"/>
        <v>45218.842846324194</v>
      </c>
      <c r="AQ525" s="13">
        <f t="shared" si="107"/>
        <v>45165.015203474046</v>
      </c>
      <c r="AR525" s="13">
        <f t="shared" si="108"/>
        <v>0</v>
      </c>
      <c r="AS525" s="13">
        <f t="shared" si="109"/>
        <v>46599.171794523951</v>
      </c>
      <c r="AT525" s="13">
        <f t="shared" si="110"/>
        <v>139561.85625860401</v>
      </c>
    </row>
    <row r="526" spans="1:46" x14ac:dyDescent="0.3">
      <c r="A526" s="7" t="s">
        <v>281</v>
      </c>
      <c r="B526" s="7" t="s">
        <v>910</v>
      </c>
      <c r="C526" s="7">
        <v>1303</v>
      </c>
      <c r="D526" s="7" t="s">
        <v>8</v>
      </c>
      <c r="E526" s="7">
        <v>918</v>
      </c>
      <c r="F526" s="7">
        <v>110894</v>
      </c>
      <c r="G526" s="7" t="s">
        <v>916</v>
      </c>
      <c r="H526" s="8" t="s">
        <v>901</v>
      </c>
      <c r="I526" s="15">
        <v>400000</v>
      </c>
      <c r="J526" s="15">
        <v>100000</v>
      </c>
      <c r="K526" s="15">
        <v>1000000</v>
      </c>
      <c r="L526" s="15">
        <v>1000000</v>
      </c>
      <c r="M526" s="15">
        <v>100000</v>
      </c>
      <c r="N526" s="15">
        <v>100000</v>
      </c>
      <c r="O526" s="15">
        <v>100000</v>
      </c>
      <c r="P526" s="15">
        <v>100000</v>
      </c>
      <c r="Q526" s="15">
        <v>200000</v>
      </c>
      <c r="R526" s="15">
        <v>300000</v>
      </c>
      <c r="S526" s="15">
        <v>400000</v>
      </c>
      <c r="T526" s="15">
        <v>1000000</v>
      </c>
      <c r="U526" s="17"/>
      <c r="V526" s="18">
        <v>0.45839821926691765</v>
      </c>
      <c r="W526" s="18">
        <v>0.46333888160788822</v>
      </c>
      <c r="X526" s="18">
        <v>0.46706793249096024</v>
      </c>
      <c r="Y526" s="18">
        <v>0.46021046344686795</v>
      </c>
      <c r="Z526" s="18">
        <v>0.45795254111437483</v>
      </c>
      <c r="AA526" s="18">
        <v>0.4480133650321485</v>
      </c>
      <c r="AB526" s="18">
        <v>0.45031970074022365</v>
      </c>
      <c r="AC526" s="18">
        <v>0.45218842846324192</v>
      </c>
      <c r="AD526" s="18">
        <v>0.45165015203474046</v>
      </c>
      <c r="AE526" s="18">
        <v>0.45990724186625537</v>
      </c>
      <c r="AF526" s="18">
        <v>0.46599171794523953</v>
      </c>
      <c r="AG526" s="18">
        <v>0.46520618752867998</v>
      </c>
      <c r="AH526" s="17"/>
      <c r="AI526" s="13">
        <f t="shared" si="99"/>
        <v>183359.28770676706</v>
      </c>
      <c r="AJ526" s="13">
        <f t="shared" si="100"/>
        <v>46333.888160788825</v>
      </c>
      <c r="AK526" s="13">
        <f t="shared" si="101"/>
        <v>467067.93249096023</v>
      </c>
      <c r="AL526" s="13">
        <f t="shared" si="102"/>
        <v>460210.46344686794</v>
      </c>
      <c r="AM526" s="13">
        <f t="shared" si="103"/>
        <v>45795.254111437484</v>
      </c>
      <c r="AN526" s="13">
        <f t="shared" si="104"/>
        <v>44801.33650321485</v>
      </c>
      <c r="AO526" s="13">
        <f t="shared" si="105"/>
        <v>45031.970074022363</v>
      </c>
      <c r="AP526" s="13">
        <f t="shared" si="106"/>
        <v>45218.842846324194</v>
      </c>
      <c r="AQ526" s="13">
        <f t="shared" si="107"/>
        <v>90330.030406948092</v>
      </c>
      <c r="AR526" s="13">
        <f t="shared" si="108"/>
        <v>137972.17255987661</v>
      </c>
      <c r="AS526" s="13">
        <f t="shared" si="109"/>
        <v>186396.6871780958</v>
      </c>
      <c r="AT526" s="13">
        <f t="shared" si="110"/>
        <v>465206.18752867996</v>
      </c>
    </row>
    <row r="527" spans="1:46" x14ac:dyDescent="0.3">
      <c r="A527" s="7" t="s">
        <v>281</v>
      </c>
      <c r="B527" s="7" t="s">
        <v>910</v>
      </c>
      <c r="C527" s="7">
        <v>1303</v>
      </c>
      <c r="D527" s="7" t="s">
        <v>8</v>
      </c>
      <c r="E527" s="7">
        <v>918</v>
      </c>
      <c r="F527" s="7">
        <v>111122</v>
      </c>
      <c r="G527" s="7" t="s">
        <v>916</v>
      </c>
      <c r="H527" s="8" t="s">
        <v>902</v>
      </c>
      <c r="I527" s="15">
        <v>1000000</v>
      </c>
      <c r="J527" s="15">
        <v>500000</v>
      </c>
      <c r="K527" s="15">
        <v>500000</v>
      </c>
      <c r="L527" s="15">
        <v>500000</v>
      </c>
      <c r="M527" s="15">
        <v>1000000</v>
      </c>
      <c r="N527" s="15">
        <v>500000</v>
      </c>
      <c r="O527" s="15">
        <v>500000</v>
      </c>
      <c r="P527" s="15">
        <v>1000000</v>
      </c>
      <c r="Q527" s="15">
        <v>500000</v>
      </c>
      <c r="R527" s="15">
        <v>1000000</v>
      </c>
      <c r="S527" s="15">
        <v>1000000</v>
      </c>
      <c r="T527" s="15">
        <v>1000000</v>
      </c>
      <c r="U527" s="17"/>
      <c r="V527" s="18">
        <v>0.45839821926691765</v>
      </c>
      <c r="W527" s="18">
        <v>0.46333888160788822</v>
      </c>
      <c r="X527" s="18">
        <v>0.46706793249096024</v>
      </c>
      <c r="Y527" s="18">
        <v>0.46021046344686795</v>
      </c>
      <c r="Z527" s="18">
        <v>0.45795254111437483</v>
      </c>
      <c r="AA527" s="18">
        <v>0.4480133650321485</v>
      </c>
      <c r="AB527" s="18">
        <v>0.45031970074022365</v>
      </c>
      <c r="AC527" s="18">
        <v>0.45218842846324192</v>
      </c>
      <c r="AD527" s="18">
        <v>0.45165015203474046</v>
      </c>
      <c r="AE527" s="18">
        <v>0.45990724186625537</v>
      </c>
      <c r="AF527" s="18">
        <v>0.46599171794523953</v>
      </c>
      <c r="AG527" s="18">
        <v>0.46520618752867998</v>
      </c>
      <c r="AH527" s="17"/>
      <c r="AI527" s="13">
        <f t="shared" si="99"/>
        <v>458398.21926691767</v>
      </c>
      <c r="AJ527" s="13">
        <f t="shared" si="100"/>
        <v>231669.4408039441</v>
      </c>
      <c r="AK527" s="13">
        <f t="shared" si="101"/>
        <v>233533.96624548011</v>
      </c>
      <c r="AL527" s="13">
        <f t="shared" si="102"/>
        <v>230105.23172343397</v>
      </c>
      <c r="AM527" s="13">
        <f t="shared" si="103"/>
        <v>457952.54111437482</v>
      </c>
      <c r="AN527" s="13">
        <f t="shared" si="104"/>
        <v>224006.68251607424</v>
      </c>
      <c r="AO527" s="13">
        <f t="shared" si="105"/>
        <v>225159.85037011182</v>
      </c>
      <c r="AP527" s="13">
        <f t="shared" si="106"/>
        <v>452188.4284632419</v>
      </c>
      <c r="AQ527" s="13">
        <f t="shared" si="107"/>
        <v>225825.07601737024</v>
      </c>
      <c r="AR527" s="13">
        <f t="shared" si="108"/>
        <v>459907.24186625535</v>
      </c>
      <c r="AS527" s="13">
        <f t="shared" si="109"/>
        <v>465991.71794523951</v>
      </c>
      <c r="AT527" s="13">
        <f t="shared" si="110"/>
        <v>465206.18752867996</v>
      </c>
    </row>
    <row r="528" spans="1:46" x14ac:dyDescent="0.3">
      <c r="A528" s="7" t="s">
        <v>281</v>
      </c>
      <c r="B528" s="7" t="s">
        <v>910</v>
      </c>
      <c r="C528" s="7">
        <v>1303</v>
      </c>
      <c r="D528" s="7" t="s">
        <v>8</v>
      </c>
      <c r="E528" s="7">
        <v>918</v>
      </c>
      <c r="F528" s="7">
        <v>111629</v>
      </c>
      <c r="G528" s="7" t="s">
        <v>916</v>
      </c>
      <c r="H528" s="8" t="s">
        <v>903</v>
      </c>
      <c r="I528" s="15">
        <v>0</v>
      </c>
      <c r="J528" s="15">
        <v>0</v>
      </c>
      <c r="K528" s="15">
        <v>0</v>
      </c>
      <c r="L528" s="15">
        <v>100000</v>
      </c>
      <c r="M528" s="15">
        <v>100000</v>
      </c>
      <c r="N528" s="15">
        <v>100000</v>
      </c>
      <c r="O528" s="15">
        <v>100000</v>
      </c>
      <c r="P528" s="15">
        <v>100000</v>
      </c>
      <c r="Q528" s="15">
        <v>100000</v>
      </c>
      <c r="R528" s="15">
        <v>0</v>
      </c>
      <c r="S528" s="15">
        <v>100000</v>
      </c>
      <c r="T528" s="15">
        <v>300000</v>
      </c>
      <c r="U528" s="17"/>
      <c r="V528" s="18">
        <v>0.45839821926691765</v>
      </c>
      <c r="W528" s="18">
        <v>0.46333888160788822</v>
      </c>
      <c r="X528" s="18">
        <v>0.46706793249096024</v>
      </c>
      <c r="Y528" s="18">
        <v>0.46021046344686795</v>
      </c>
      <c r="Z528" s="18">
        <v>0.45795254111437483</v>
      </c>
      <c r="AA528" s="18">
        <v>0.4480133650321485</v>
      </c>
      <c r="AB528" s="18">
        <v>0.45031970074022365</v>
      </c>
      <c r="AC528" s="18">
        <v>0.45218842846324192</v>
      </c>
      <c r="AD528" s="18">
        <v>0.45165015203474046</v>
      </c>
      <c r="AE528" s="18">
        <v>0.45990724186625537</v>
      </c>
      <c r="AF528" s="18">
        <v>0.46599171794523953</v>
      </c>
      <c r="AG528" s="18">
        <v>0.46520618752867998</v>
      </c>
      <c r="AH528" s="17"/>
      <c r="AI528" s="13">
        <f t="shared" si="99"/>
        <v>0</v>
      </c>
      <c r="AJ528" s="13">
        <f t="shared" si="100"/>
        <v>0</v>
      </c>
      <c r="AK528" s="13">
        <f t="shared" si="101"/>
        <v>0</v>
      </c>
      <c r="AL528" s="13">
        <f t="shared" si="102"/>
        <v>46021.046344686794</v>
      </c>
      <c r="AM528" s="13">
        <f t="shared" si="103"/>
        <v>45795.254111437484</v>
      </c>
      <c r="AN528" s="13">
        <f t="shared" si="104"/>
        <v>44801.33650321485</v>
      </c>
      <c r="AO528" s="13">
        <f t="shared" si="105"/>
        <v>45031.970074022363</v>
      </c>
      <c r="AP528" s="13">
        <f t="shared" si="106"/>
        <v>45218.842846324194</v>
      </c>
      <c r="AQ528" s="13">
        <f t="shared" si="107"/>
        <v>45165.015203474046</v>
      </c>
      <c r="AR528" s="13">
        <f t="shared" si="108"/>
        <v>0</v>
      </c>
      <c r="AS528" s="13">
        <f t="shared" si="109"/>
        <v>46599.171794523951</v>
      </c>
      <c r="AT528" s="13">
        <f t="shared" si="110"/>
        <v>139561.85625860401</v>
      </c>
    </row>
    <row r="529" spans="1:46" x14ac:dyDescent="0.3">
      <c r="A529" s="7" t="s">
        <v>281</v>
      </c>
      <c r="B529" s="7" t="s">
        <v>910</v>
      </c>
      <c r="C529" s="7">
        <v>1303</v>
      </c>
      <c r="D529" s="7" t="s">
        <v>8</v>
      </c>
      <c r="E529" s="7">
        <v>918</v>
      </c>
      <c r="F529" s="7">
        <v>111617</v>
      </c>
      <c r="G529" s="7" t="s">
        <v>916</v>
      </c>
      <c r="H529" s="8" t="s">
        <v>904</v>
      </c>
      <c r="I529" s="15">
        <v>0</v>
      </c>
      <c r="J529" s="15">
        <v>0</v>
      </c>
      <c r="K529" s="15">
        <v>100000</v>
      </c>
      <c r="L529" s="15">
        <v>0</v>
      </c>
      <c r="M529" s="15">
        <v>100000</v>
      </c>
      <c r="N529" s="15">
        <v>0</v>
      </c>
      <c r="O529" s="15">
        <v>100000</v>
      </c>
      <c r="P529" s="15">
        <v>0</v>
      </c>
      <c r="Q529" s="15">
        <v>100000</v>
      </c>
      <c r="R529" s="15">
        <v>100000</v>
      </c>
      <c r="S529" s="15">
        <v>200000</v>
      </c>
      <c r="T529" s="15">
        <v>300000</v>
      </c>
      <c r="U529" s="17"/>
      <c r="V529" s="18">
        <v>0.45839821926691765</v>
      </c>
      <c r="W529" s="18">
        <v>0.46333888160788822</v>
      </c>
      <c r="X529" s="18">
        <v>0.46706793249096024</v>
      </c>
      <c r="Y529" s="18">
        <v>0.46021046344686795</v>
      </c>
      <c r="Z529" s="18">
        <v>0.45795254111437483</v>
      </c>
      <c r="AA529" s="18">
        <v>0.4480133650321485</v>
      </c>
      <c r="AB529" s="18">
        <v>0.45031970074022365</v>
      </c>
      <c r="AC529" s="18">
        <v>0.45218842846324192</v>
      </c>
      <c r="AD529" s="18">
        <v>0.45165015203474046</v>
      </c>
      <c r="AE529" s="18">
        <v>0.45990724186625537</v>
      </c>
      <c r="AF529" s="18">
        <v>0.46599171794523953</v>
      </c>
      <c r="AG529" s="18">
        <v>0.46520618752867998</v>
      </c>
      <c r="AH529" s="17"/>
      <c r="AI529" s="13">
        <f t="shared" si="99"/>
        <v>0</v>
      </c>
      <c r="AJ529" s="13">
        <f t="shared" si="100"/>
        <v>0</v>
      </c>
      <c r="AK529" s="13">
        <f t="shared" si="101"/>
        <v>46706.793249096023</v>
      </c>
      <c r="AL529" s="13">
        <f t="shared" si="102"/>
        <v>0</v>
      </c>
      <c r="AM529" s="13">
        <f t="shared" si="103"/>
        <v>45795.254111437484</v>
      </c>
      <c r="AN529" s="13">
        <f t="shared" si="104"/>
        <v>0</v>
      </c>
      <c r="AO529" s="13">
        <f t="shared" si="105"/>
        <v>45031.970074022363</v>
      </c>
      <c r="AP529" s="13">
        <f t="shared" si="106"/>
        <v>0</v>
      </c>
      <c r="AQ529" s="13">
        <f t="shared" si="107"/>
        <v>45165.015203474046</v>
      </c>
      <c r="AR529" s="13">
        <f t="shared" si="108"/>
        <v>45990.724186625535</v>
      </c>
      <c r="AS529" s="13">
        <f t="shared" si="109"/>
        <v>93198.343589047901</v>
      </c>
      <c r="AT529" s="13">
        <f t="shared" si="110"/>
        <v>139561.85625860401</v>
      </c>
    </row>
    <row r="530" spans="1:46" x14ac:dyDescent="0.3">
      <c r="A530" s="7" t="s">
        <v>281</v>
      </c>
      <c r="B530" s="7" t="s">
        <v>910</v>
      </c>
      <c r="C530" s="7">
        <v>1303</v>
      </c>
      <c r="D530" s="7" t="s">
        <v>8</v>
      </c>
      <c r="E530" s="7">
        <v>918</v>
      </c>
      <c r="F530" s="7">
        <v>110516</v>
      </c>
      <c r="G530" s="7" t="s">
        <v>916</v>
      </c>
      <c r="H530" s="8" t="s">
        <v>905</v>
      </c>
      <c r="I530" s="15">
        <v>0</v>
      </c>
      <c r="J530" s="15">
        <v>0</v>
      </c>
      <c r="K530" s="15">
        <v>100000</v>
      </c>
      <c r="L530" s="15">
        <v>0</v>
      </c>
      <c r="M530" s="15">
        <v>100000</v>
      </c>
      <c r="N530" s="15">
        <v>0</v>
      </c>
      <c r="O530" s="15">
        <v>100000</v>
      </c>
      <c r="P530" s="15">
        <v>0</v>
      </c>
      <c r="Q530" s="15">
        <v>100000</v>
      </c>
      <c r="R530" s="15">
        <v>100000</v>
      </c>
      <c r="S530" s="15">
        <v>200000</v>
      </c>
      <c r="T530" s="15">
        <v>300000</v>
      </c>
      <c r="U530" s="17"/>
      <c r="V530" s="18">
        <v>0.45839821926691765</v>
      </c>
      <c r="W530" s="18">
        <v>0.46333888160788822</v>
      </c>
      <c r="X530" s="18">
        <v>0.46706793249096024</v>
      </c>
      <c r="Y530" s="18">
        <v>0.46021046344686795</v>
      </c>
      <c r="Z530" s="18">
        <v>0.45795254111437483</v>
      </c>
      <c r="AA530" s="18">
        <v>0.4480133650321485</v>
      </c>
      <c r="AB530" s="18">
        <v>0.45031970074022365</v>
      </c>
      <c r="AC530" s="18">
        <v>0.45218842846324192</v>
      </c>
      <c r="AD530" s="18">
        <v>0.45165015203474046</v>
      </c>
      <c r="AE530" s="18">
        <v>0.45990724186625537</v>
      </c>
      <c r="AF530" s="18">
        <v>0.46599171794523953</v>
      </c>
      <c r="AG530" s="18">
        <v>0.46520618752867998</v>
      </c>
      <c r="AH530" s="17"/>
      <c r="AI530" s="13">
        <f t="shared" si="99"/>
        <v>0</v>
      </c>
      <c r="AJ530" s="13">
        <f t="shared" si="100"/>
        <v>0</v>
      </c>
      <c r="AK530" s="13">
        <f t="shared" si="101"/>
        <v>46706.793249096023</v>
      </c>
      <c r="AL530" s="13">
        <f t="shared" si="102"/>
        <v>0</v>
      </c>
      <c r="AM530" s="13">
        <f t="shared" si="103"/>
        <v>45795.254111437484</v>
      </c>
      <c r="AN530" s="13">
        <f t="shared" si="104"/>
        <v>0</v>
      </c>
      <c r="AO530" s="13">
        <f t="shared" si="105"/>
        <v>45031.970074022363</v>
      </c>
      <c r="AP530" s="13">
        <f t="shared" si="106"/>
        <v>0</v>
      </c>
      <c r="AQ530" s="13">
        <f t="shared" si="107"/>
        <v>45165.015203474046</v>
      </c>
      <c r="AR530" s="13">
        <f t="shared" si="108"/>
        <v>45990.724186625535</v>
      </c>
      <c r="AS530" s="13">
        <f t="shared" si="109"/>
        <v>93198.343589047901</v>
      </c>
      <c r="AT530" s="13">
        <f t="shared" si="110"/>
        <v>139561.85625860401</v>
      </c>
    </row>
    <row r="531" spans="1:46" x14ac:dyDescent="0.3">
      <c r="A531" s="7" t="s">
        <v>281</v>
      </c>
      <c r="B531" s="7" t="s">
        <v>910</v>
      </c>
      <c r="C531" s="7">
        <v>1303</v>
      </c>
      <c r="D531" s="7" t="s">
        <v>8</v>
      </c>
      <c r="E531" s="7">
        <v>918</v>
      </c>
      <c r="F531" s="7">
        <v>111292</v>
      </c>
      <c r="G531" s="7" t="s">
        <v>916</v>
      </c>
      <c r="H531" s="8" t="s">
        <v>906</v>
      </c>
      <c r="I531" s="15">
        <v>500000</v>
      </c>
      <c r="J531" s="15">
        <v>0</v>
      </c>
      <c r="K531" s="15">
        <v>0</v>
      </c>
      <c r="L531" s="15">
        <v>0</v>
      </c>
      <c r="M531" s="15">
        <v>500000</v>
      </c>
      <c r="N531" s="15">
        <v>0</v>
      </c>
      <c r="O531" s="15">
        <v>0</v>
      </c>
      <c r="P531" s="15">
        <v>0</v>
      </c>
      <c r="Q531" s="15">
        <v>500000</v>
      </c>
      <c r="R531" s="15">
        <v>500000</v>
      </c>
      <c r="S531" s="15">
        <v>1000000</v>
      </c>
      <c r="T531" s="15">
        <v>1000000</v>
      </c>
      <c r="U531" s="17"/>
      <c r="V531" s="18">
        <v>0.45839821926691765</v>
      </c>
      <c r="W531" s="18">
        <v>0.46333888160788822</v>
      </c>
      <c r="X531" s="18">
        <v>0.46706793249096024</v>
      </c>
      <c r="Y531" s="18">
        <v>0.46021046344686795</v>
      </c>
      <c r="Z531" s="18">
        <v>0.45795254111437483</v>
      </c>
      <c r="AA531" s="18">
        <v>0.4480133650321485</v>
      </c>
      <c r="AB531" s="18">
        <v>0.45031970074022365</v>
      </c>
      <c r="AC531" s="18">
        <v>0.45218842846324192</v>
      </c>
      <c r="AD531" s="18">
        <v>0.45165015203474046</v>
      </c>
      <c r="AE531" s="18">
        <v>0.45990724186625537</v>
      </c>
      <c r="AF531" s="18">
        <v>0.46599171794523953</v>
      </c>
      <c r="AG531" s="18">
        <v>0.46520618752867998</v>
      </c>
      <c r="AH531" s="17"/>
      <c r="AI531" s="13">
        <f t="shared" si="99"/>
        <v>229199.10963345884</v>
      </c>
      <c r="AJ531" s="13">
        <f t="shared" si="100"/>
        <v>0</v>
      </c>
      <c r="AK531" s="13">
        <f t="shared" si="101"/>
        <v>0</v>
      </c>
      <c r="AL531" s="13">
        <f t="shared" si="102"/>
        <v>0</v>
      </c>
      <c r="AM531" s="13">
        <f t="shared" si="103"/>
        <v>228976.27055718741</v>
      </c>
      <c r="AN531" s="13">
        <f t="shared" si="104"/>
        <v>0</v>
      </c>
      <c r="AO531" s="13">
        <f t="shared" si="105"/>
        <v>0</v>
      </c>
      <c r="AP531" s="13">
        <f t="shared" si="106"/>
        <v>0</v>
      </c>
      <c r="AQ531" s="13">
        <f t="shared" si="107"/>
        <v>225825.07601737024</v>
      </c>
      <c r="AR531" s="13">
        <f t="shared" si="108"/>
        <v>229953.62093312768</v>
      </c>
      <c r="AS531" s="13">
        <f t="shared" si="109"/>
        <v>465991.71794523951</v>
      </c>
      <c r="AT531" s="13">
        <f t="shared" si="110"/>
        <v>465206.18752867996</v>
      </c>
    </row>
    <row r="532" spans="1:46" x14ac:dyDescent="0.3">
      <c r="A532" s="7" t="s">
        <v>281</v>
      </c>
      <c r="B532" s="7" t="s">
        <v>910</v>
      </c>
      <c r="C532" s="7">
        <v>1303</v>
      </c>
      <c r="D532" s="7" t="s">
        <v>8</v>
      </c>
      <c r="E532" s="7">
        <v>918</v>
      </c>
      <c r="F532" s="7">
        <v>110937</v>
      </c>
      <c r="G532" s="7" t="s">
        <v>916</v>
      </c>
      <c r="H532" s="8" t="s">
        <v>907</v>
      </c>
      <c r="I532" s="15">
        <v>100000</v>
      </c>
      <c r="J532" s="15">
        <v>100000</v>
      </c>
      <c r="K532" s="15">
        <v>100000</v>
      </c>
      <c r="L532" s="15">
        <v>100000</v>
      </c>
      <c r="M532" s="15">
        <v>200000</v>
      </c>
      <c r="N532" s="15">
        <v>200000</v>
      </c>
      <c r="O532" s="15">
        <v>100000</v>
      </c>
      <c r="P532" s="15">
        <v>100000</v>
      </c>
      <c r="Q532" s="15">
        <v>100000</v>
      </c>
      <c r="R532" s="15">
        <v>200000</v>
      </c>
      <c r="S532" s="15">
        <v>200000</v>
      </c>
      <c r="T532" s="15">
        <v>500000</v>
      </c>
      <c r="U532" s="17"/>
      <c r="V532" s="18">
        <v>0.45839821926691765</v>
      </c>
      <c r="W532" s="18">
        <v>0.46333888160788822</v>
      </c>
      <c r="X532" s="18">
        <v>0.46706793249096024</v>
      </c>
      <c r="Y532" s="18">
        <v>0.46021046344686795</v>
      </c>
      <c r="Z532" s="18">
        <v>0.45795254111437483</v>
      </c>
      <c r="AA532" s="18">
        <v>0.4480133650321485</v>
      </c>
      <c r="AB532" s="18">
        <v>0.45031970074022365</v>
      </c>
      <c r="AC532" s="18">
        <v>0.45218842846324192</v>
      </c>
      <c r="AD532" s="18">
        <v>0.45165015203474046</v>
      </c>
      <c r="AE532" s="18">
        <v>0.45990724186625537</v>
      </c>
      <c r="AF532" s="18">
        <v>0.46599171794523953</v>
      </c>
      <c r="AG532" s="18">
        <v>0.46520618752867998</v>
      </c>
      <c r="AH532" s="17"/>
      <c r="AI532" s="13">
        <f t="shared" si="99"/>
        <v>45839.821926691766</v>
      </c>
      <c r="AJ532" s="13">
        <f t="shared" si="100"/>
        <v>46333.888160788825</v>
      </c>
      <c r="AK532" s="13">
        <f t="shared" si="101"/>
        <v>46706.793249096023</v>
      </c>
      <c r="AL532" s="13">
        <f t="shared" si="102"/>
        <v>46021.046344686794</v>
      </c>
      <c r="AM532" s="13">
        <f t="shared" si="103"/>
        <v>91590.508222874967</v>
      </c>
      <c r="AN532" s="13">
        <f t="shared" si="104"/>
        <v>89602.673006429701</v>
      </c>
      <c r="AO532" s="13">
        <f t="shared" si="105"/>
        <v>45031.970074022363</v>
      </c>
      <c r="AP532" s="13">
        <f t="shared" si="106"/>
        <v>45218.842846324194</v>
      </c>
      <c r="AQ532" s="13">
        <f t="shared" si="107"/>
        <v>45165.015203474046</v>
      </c>
      <c r="AR532" s="13">
        <f t="shared" si="108"/>
        <v>91981.448373251071</v>
      </c>
      <c r="AS532" s="13">
        <f t="shared" si="109"/>
        <v>93198.343589047901</v>
      </c>
      <c r="AT532" s="13">
        <f t="shared" si="110"/>
        <v>232603.09376433998</v>
      </c>
    </row>
    <row r="533" spans="1:46" x14ac:dyDescent="0.3">
      <c r="A533" s="7" t="s">
        <v>281</v>
      </c>
      <c r="B533" s="7" t="s">
        <v>910</v>
      </c>
      <c r="C533" s="7">
        <v>1303</v>
      </c>
      <c r="D533" s="7" t="s">
        <v>8</v>
      </c>
      <c r="E533" s="7">
        <v>918</v>
      </c>
      <c r="F533" s="7">
        <v>111656</v>
      </c>
      <c r="G533" s="7" t="s">
        <v>916</v>
      </c>
      <c r="H533" s="8" t="s">
        <v>908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7"/>
      <c r="V533" s="18">
        <v>0.45839821926691765</v>
      </c>
      <c r="W533" s="18">
        <v>0.46333888160788822</v>
      </c>
      <c r="X533" s="18">
        <v>0.46706793249096024</v>
      </c>
      <c r="Y533" s="18">
        <v>0.46021046344686795</v>
      </c>
      <c r="Z533" s="18">
        <v>0.45795254111437483</v>
      </c>
      <c r="AA533" s="18">
        <v>0.4480133650321485</v>
      </c>
      <c r="AB533" s="18">
        <v>0.45031970074022365</v>
      </c>
      <c r="AC533" s="18">
        <v>0.45218842846324192</v>
      </c>
      <c r="AD533" s="18">
        <v>0.45165015203474046</v>
      </c>
      <c r="AE533" s="18">
        <v>0.45990724186625537</v>
      </c>
      <c r="AF533" s="18">
        <v>0.46599171794523953</v>
      </c>
      <c r="AG533" s="18">
        <v>0.46520618752867998</v>
      </c>
      <c r="AH533" s="17"/>
      <c r="AI533" s="13">
        <f t="shared" si="99"/>
        <v>0</v>
      </c>
      <c r="AJ533" s="13">
        <f t="shared" si="100"/>
        <v>0</v>
      </c>
      <c r="AK533" s="13">
        <f t="shared" si="101"/>
        <v>0</v>
      </c>
      <c r="AL533" s="13">
        <f t="shared" si="102"/>
        <v>0</v>
      </c>
      <c r="AM533" s="13">
        <f t="shared" si="103"/>
        <v>0</v>
      </c>
      <c r="AN533" s="13">
        <f t="shared" si="104"/>
        <v>0</v>
      </c>
      <c r="AO533" s="13">
        <f t="shared" si="105"/>
        <v>0</v>
      </c>
      <c r="AP533" s="13">
        <f t="shared" si="106"/>
        <v>0</v>
      </c>
      <c r="AQ533" s="13">
        <f t="shared" si="107"/>
        <v>0</v>
      </c>
      <c r="AR533" s="13">
        <f t="shared" si="108"/>
        <v>0</v>
      </c>
      <c r="AS533" s="13">
        <f t="shared" si="109"/>
        <v>0</v>
      </c>
      <c r="AT533" s="13">
        <f t="shared" si="110"/>
        <v>0</v>
      </c>
    </row>
    <row r="534" spans="1:46" x14ac:dyDescent="0.3">
      <c r="A534" s="7" t="s">
        <v>281</v>
      </c>
      <c r="B534" s="7" t="s">
        <v>910</v>
      </c>
      <c r="C534" s="7">
        <v>1303</v>
      </c>
      <c r="D534" s="7" t="s">
        <v>8</v>
      </c>
      <c r="E534" s="7">
        <v>918</v>
      </c>
      <c r="F534" s="7">
        <v>111623</v>
      </c>
      <c r="G534" s="7" t="s">
        <v>916</v>
      </c>
      <c r="H534" s="8" t="s">
        <v>909</v>
      </c>
      <c r="I534" s="15">
        <v>0</v>
      </c>
      <c r="J534" s="15">
        <v>0</v>
      </c>
      <c r="K534" s="15">
        <v>100000</v>
      </c>
      <c r="L534" s="15">
        <v>613900</v>
      </c>
      <c r="M534" s="15">
        <v>1000000</v>
      </c>
      <c r="N534" s="15">
        <v>0</v>
      </c>
      <c r="O534" s="15">
        <v>100000</v>
      </c>
      <c r="P534" s="15">
        <v>0</v>
      </c>
      <c r="Q534" s="15">
        <v>100000</v>
      </c>
      <c r="R534" s="15">
        <v>100000</v>
      </c>
      <c r="S534" s="15">
        <v>200000</v>
      </c>
      <c r="T534" s="15">
        <v>300000</v>
      </c>
      <c r="U534" s="17"/>
      <c r="V534" s="18">
        <v>0.45839821926691765</v>
      </c>
      <c r="W534" s="18">
        <v>0.46333888160788822</v>
      </c>
      <c r="X534" s="18">
        <v>0.46706793249096024</v>
      </c>
      <c r="Y534" s="18">
        <v>0.46021046344686795</v>
      </c>
      <c r="Z534" s="18">
        <v>0.45795254111437483</v>
      </c>
      <c r="AA534" s="18">
        <v>0.4480133650321485</v>
      </c>
      <c r="AB534" s="18">
        <v>0.45031970074022365</v>
      </c>
      <c r="AC534" s="18">
        <v>0.45218842846324192</v>
      </c>
      <c r="AD534" s="18">
        <v>0.45165015203474046</v>
      </c>
      <c r="AE534" s="18">
        <v>0.45990724186625537</v>
      </c>
      <c r="AF534" s="18">
        <v>0.46599171794523953</v>
      </c>
      <c r="AG534" s="18">
        <v>0.46520618752867998</v>
      </c>
      <c r="AH534" s="17"/>
      <c r="AI534" s="13">
        <f t="shared" si="99"/>
        <v>0</v>
      </c>
      <c r="AJ534" s="13">
        <f t="shared" si="100"/>
        <v>0</v>
      </c>
      <c r="AK534" s="13">
        <f t="shared" si="101"/>
        <v>46706.793249096023</v>
      </c>
      <c r="AL534" s="13">
        <f t="shared" si="102"/>
        <v>282523.20351003221</v>
      </c>
      <c r="AM534" s="13">
        <f t="shared" si="103"/>
        <v>457952.54111437482</v>
      </c>
      <c r="AN534" s="13">
        <f t="shared" si="104"/>
        <v>0</v>
      </c>
      <c r="AO534" s="13">
        <f t="shared" si="105"/>
        <v>45031.970074022363</v>
      </c>
      <c r="AP534" s="13">
        <f t="shared" si="106"/>
        <v>0</v>
      </c>
      <c r="AQ534" s="13">
        <f t="shared" si="107"/>
        <v>45165.015203474046</v>
      </c>
      <c r="AR534" s="13">
        <f t="shared" si="108"/>
        <v>45990.724186625535</v>
      </c>
      <c r="AS534" s="13">
        <f t="shared" si="109"/>
        <v>93198.343589047901</v>
      </c>
      <c r="AT534" s="13">
        <f t="shared" si="110"/>
        <v>139561.85625860401</v>
      </c>
    </row>
    <row r="535" spans="1:46" x14ac:dyDescent="0.3">
      <c r="A535" s="7" t="s">
        <v>281</v>
      </c>
      <c r="B535" s="7" t="s">
        <v>910</v>
      </c>
      <c r="C535" s="7">
        <v>1303</v>
      </c>
      <c r="D535" s="7" t="s">
        <v>234</v>
      </c>
      <c r="E535" s="7">
        <v>918</v>
      </c>
      <c r="F535" s="7">
        <v>110902</v>
      </c>
      <c r="G535" s="7" t="s">
        <v>916</v>
      </c>
      <c r="H535" s="8" t="s">
        <v>80</v>
      </c>
      <c r="I535" s="15">
        <v>2000000</v>
      </c>
      <c r="J535" s="15">
        <v>2000000</v>
      </c>
      <c r="K535" s="15">
        <v>5000000</v>
      </c>
      <c r="L535" s="15">
        <v>3000000</v>
      </c>
      <c r="M535" s="15">
        <v>3233300</v>
      </c>
      <c r="N535" s="15">
        <v>1474200</v>
      </c>
      <c r="O535" s="15">
        <v>1533700</v>
      </c>
      <c r="P535" s="15">
        <v>1931800</v>
      </c>
      <c r="Q535" s="15">
        <v>1512300</v>
      </c>
      <c r="R535" s="15">
        <v>3612000</v>
      </c>
      <c r="S535" s="15">
        <v>3247600</v>
      </c>
      <c r="T535" s="15">
        <v>626000</v>
      </c>
      <c r="U535" s="17"/>
      <c r="V535" s="18">
        <v>0.45839821926691765</v>
      </c>
      <c r="W535" s="18">
        <v>0.46333888160788822</v>
      </c>
      <c r="X535" s="18">
        <v>0.46706793249096024</v>
      </c>
      <c r="Y535" s="18">
        <v>0.46021046344686795</v>
      </c>
      <c r="Z535" s="18">
        <v>0.45795254111437483</v>
      </c>
      <c r="AA535" s="18">
        <v>0.4480133650321485</v>
      </c>
      <c r="AB535" s="18">
        <v>0.45031970074022365</v>
      </c>
      <c r="AC535" s="18">
        <v>0.45218842846324192</v>
      </c>
      <c r="AD535" s="18">
        <v>0.45165015203474046</v>
      </c>
      <c r="AE535" s="18">
        <v>0.45990724186625537</v>
      </c>
      <c r="AF535" s="18">
        <v>0.46599171794523953</v>
      </c>
      <c r="AG535" s="18">
        <v>0.46520618752867998</v>
      </c>
      <c r="AH535" s="17"/>
      <c r="AI535" s="13">
        <f t="shared" si="99"/>
        <v>916796.43853383535</v>
      </c>
      <c r="AJ535" s="13">
        <f t="shared" si="100"/>
        <v>926677.76321577642</v>
      </c>
      <c r="AK535" s="13">
        <f t="shared" si="101"/>
        <v>2335339.6624548011</v>
      </c>
      <c r="AL535" s="13">
        <f t="shared" si="102"/>
        <v>1380631.3903406039</v>
      </c>
      <c r="AM535" s="13">
        <f t="shared" si="103"/>
        <v>1480697.9511851082</v>
      </c>
      <c r="AN535" s="13">
        <f t="shared" si="104"/>
        <v>660461.30273039336</v>
      </c>
      <c r="AO535" s="13">
        <f t="shared" si="105"/>
        <v>690655.32502528105</v>
      </c>
      <c r="AP535" s="13">
        <f t="shared" si="106"/>
        <v>873537.6061052907</v>
      </c>
      <c r="AQ535" s="13">
        <f t="shared" si="107"/>
        <v>683030.52492213796</v>
      </c>
      <c r="AR535" s="13">
        <f t="shared" si="108"/>
        <v>1661184.9576209143</v>
      </c>
      <c r="AS535" s="13">
        <f t="shared" si="109"/>
        <v>1513354.7031989598</v>
      </c>
      <c r="AT535" s="13">
        <f t="shared" si="110"/>
        <v>291219.07339295367</v>
      </c>
    </row>
    <row r="536" spans="1:46" x14ac:dyDescent="0.3">
      <c r="A536" s="7" t="s">
        <v>281</v>
      </c>
      <c r="B536" s="7" t="s">
        <v>910</v>
      </c>
      <c r="C536" s="7">
        <v>1303</v>
      </c>
      <c r="D536" s="7" t="s">
        <v>8</v>
      </c>
      <c r="E536" s="7">
        <v>918</v>
      </c>
      <c r="F536" s="7">
        <v>110836</v>
      </c>
      <c r="G536" s="7" t="s">
        <v>916</v>
      </c>
      <c r="H536" s="8" t="s">
        <v>81</v>
      </c>
      <c r="I536" s="15">
        <v>2000000</v>
      </c>
      <c r="J536" s="15">
        <v>1082800</v>
      </c>
      <c r="K536" s="15">
        <v>4000000</v>
      </c>
      <c r="L536" s="15">
        <v>3000000</v>
      </c>
      <c r="M536" s="15">
        <v>3000000</v>
      </c>
      <c r="N536" s="15">
        <v>1000000</v>
      </c>
      <c r="O536" s="15">
        <v>2000000</v>
      </c>
      <c r="P536" s="15">
        <v>2000000</v>
      </c>
      <c r="Q536" s="15">
        <v>2000000</v>
      </c>
      <c r="R536" s="15">
        <v>3000000</v>
      </c>
      <c r="S536" s="15">
        <v>2000000</v>
      </c>
      <c r="T536" s="15">
        <v>1000000</v>
      </c>
      <c r="U536" s="17"/>
      <c r="V536" s="18">
        <v>0.45839821926691765</v>
      </c>
      <c r="W536" s="18">
        <v>0.46333888160788822</v>
      </c>
      <c r="X536" s="18">
        <v>0.46706793249096024</v>
      </c>
      <c r="Y536" s="18">
        <v>0.46021046344686795</v>
      </c>
      <c r="Z536" s="18">
        <v>0.45795254111437483</v>
      </c>
      <c r="AA536" s="18">
        <v>0.4480133650321485</v>
      </c>
      <c r="AB536" s="18">
        <v>0.45031970074022365</v>
      </c>
      <c r="AC536" s="18">
        <v>0.45218842846324192</v>
      </c>
      <c r="AD536" s="18">
        <v>0.45165015203474046</v>
      </c>
      <c r="AE536" s="18">
        <v>0.45990724186625537</v>
      </c>
      <c r="AF536" s="18">
        <v>0.46599171794523953</v>
      </c>
      <c r="AG536" s="18">
        <v>0.46520618752867998</v>
      </c>
      <c r="AH536" s="17"/>
      <c r="AI536" s="13">
        <f t="shared" si="99"/>
        <v>916796.43853383535</v>
      </c>
      <c r="AJ536" s="13">
        <f t="shared" si="100"/>
        <v>501703.34100502136</v>
      </c>
      <c r="AK536" s="13">
        <f t="shared" si="101"/>
        <v>1868271.7299638409</v>
      </c>
      <c r="AL536" s="13">
        <f t="shared" si="102"/>
        <v>1380631.3903406039</v>
      </c>
      <c r="AM536" s="13">
        <f t="shared" si="103"/>
        <v>1373857.6233431245</v>
      </c>
      <c r="AN536" s="13">
        <f t="shared" si="104"/>
        <v>448013.36503214849</v>
      </c>
      <c r="AO536" s="13">
        <f t="shared" si="105"/>
        <v>900639.40148044727</v>
      </c>
      <c r="AP536" s="13">
        <f t="shared" si="106"/>
        <v>904376.8569264838</v>
      </c>
      <c r="AQ536" s="13">
        <f t="shared" si="107"/>
        <v>903300.30406948098</v>
      </c>
      <c r="AR536" s="13">
        <f t="shared" si="108"/>
        <v>1379721.725598766</v>
      </c>
      <c r="AS536" s="13">
        <f t="shared" si="109"/>
        <v>931983.43589047901</v>
      </c>
      <c r="AT536" s="13">
        <f t="shared" si="110"/>
        <v>465206.18752867996</v>
      </c>
    </row>
    <row r="537" spans="1:46" x14ac:dyDescent="0.3">
      <c r="A537" s="7" t="s">
        <v>281</v>
      </c>
      <c r="B537" s="7" t="s">
        <v>910</v>
      </c>
      <c r="C537" s="7">
        <v>1303</v>
      </c>
      <c r="D537" s="7" t="s">
        <v>8</v>
      </c>
      <c r="E537" s="7">
        <v>913</v>
      </c>
      <c r="F537" s="7" t="s">
        <v>923</v>
      </c>
      <c r="G537" s="7" t="s">
        <v>1265</v>
      </c>
      <c r="H537" s="8" t="s">
        <v>1051</v>
      </c>
      <c r="I537" s="15">
        <v>20000000</v>
      </c>
      <c r="J537" s="15">
        <v>23000000</v>
      </c>
      <c r="K537" s="15">
        <v>23000000</v>
      </c>
      <c r="L537" s="15">
        <v>24000000</v>
      </c>
      <c r="M537" s="15">
        <v>23000000</v>
      </c>
      <c r="N537" s="15">
        <v>16000000</v>
      </c>
      <c r="O537" s="15">
        <v>16000000</v>
      </c>
      <c r="P537" s="15">
        <v>17000000</v>
      </c>
      <c r="Q537" s="15">
        <v>22000000</v>
      </c>
      <c r="R537" s="15">
        <v>29000000</v>
      </c>
      <c r="S537" s="15">
        <v>44000000</v>
      </c>
      <c r="T537" s="15">
        <v>44000000</v>
      </c>
      <c r="U537" s="17"/>
      <c r="V537" s="18">
        <v>0.45839821926691765</v>
      </c>
      <c r="W537" s="18">
        <v>0.46333888160788822</v>
      </c>
      <c r="X537" s="18">
        <v>0.46706793249096024</v>
      </c>
      <c r="Y537" s="18">
        <v>0.46021046344686795</v>
      </c>
      <c r="Z537" s="18">
        <v>0.45795254111437483</v>
      </c>
      <c r="AA537" s="18">
        <v>0.4480133650321485</v>
      </c>
      <c r="AB537" s="18">
        <v>0.45031970074022365</v>
      </c>
      <c r="AC537" s="18">
        <v>0.45218842846324192</v>
      </c>
      <c r="AD537" s="18">
        <v>0.45165015203474046</v>
      </c>
      <c r="AE537" s="18">
        <v>0.45990724186625537</v>
      </c>
      <c r="AF537" s="18">
        <v>0.46599171794523953</v>
      </c>
      <c r="AG537" s="18">
        <v>0.46520618752867998</v>
      </c>
      <c r="AH537" s="17"/>
      <c r="AI537" s="13">
        <f t="shared" si="99"/>
        <v>9167964.385338353</v>
      </c>
      <c r="AJ537" s="13">
        <f t="shared" si="100"/>
        <v>10656794.276981428</v>
      </c>
      <c r="AK537" s="13">
        <f t="shared" si="101"/>
        <v>10742562.447292086</v>
      </c>
      <c r="AL537" s="13">
        <f t="shared" si="102"/>
        <v>11045051.122724831</v>
      </c>
      <c r="AM537" s="13">
        <f t="shared" si="103"/>
        <v>10532908.445630621</v>
      </c>
      <c r="AN537" s="13">
        <f t="shared" si="104"/>
        <v>7168213.8405143758</v>
      </c>
      <c r="AO537" s="13">
        <f t="shared" si="105"/>
        <v>7205115.2118435781</v>
      </c>
      <c r="AP537" s="13">
        <f t="shared" si="106"/>
        <v>7687203.2838751124</v>
      </c>
      <c r="AQ537" s="13">
        <f t="shared" si="107"/>
        <v>9936303.3447642904</v>
      </c>
      <c r="AR537" s="13">
        <f t="shared" si="108"/>
        <v>13337310.014121406</v>
      </c>
      <c r="AS537" s="13">
        <f t="shared" si="109"/>
        <v>20503635.589590538</v>
      </c>
      <c r="AT537" s="13">
        <f t="shared" si="110"/>
        <v>20469072.25126192</v>
      </c>
    </row>
    <row r="538" spans="1:46" x14ac:dyDescent="0.3">
      <c r="A538" s="7" t="s">
        <v>281</v>
      </c>
      <c r="B538" s="7" t="s">
        <v>1047</v>
      </c>
      <c r="C538" s="7">
        <v>1310</v>
      </c>
      <c r="D538" s="7" t="s">
        <v>1050</v>
      </c>
      <c r="E538" s="7">
        <v>915</v>
      </c>
      <c r="F538" s="7">
        <v>150188</v>
      </c>
      <c r="G538" s="7" t="s">
        <v>989</v>
      </c>
      <c r="H538" s="8" t="s">
        <v>1048</v>
      </c>
      <c r="I538" s="15">
        <v>3000000</v>
      </c>
      <c r="J538" s="15">
        <v>5000000</v>
      </c>
      <c r="K538" s="15">
        <v>12000000</v>
      </c>
      <c r="L538" s="15">
        <v>10000000</v>
      </c>
      <c r="M538" s="15">
        <v>15000000</v>
      </c>
      <c r="N538" s="15">
        <v>10000000</v>
      </c>
      <c r="O538" s="15">
        <v>9000000</v>
      </c>
      <c r="P538" s="15">
        <v>12000000</v>
      </c>
      <c r="Q538" s="15">
        <v>10000000</v>
      </c>
      <c r="R538" s="15">
        <v>10000000</v>
      </c>
      <c r="S538" s="15">
        <v>12000000</v>
      </c>
      <c r="T538" s="15">
        <v>12000000</v>
      </c>
      <c r="U538" s="17"/>
      <c r="V538" s="18">
        <v>0.47987678015806273</v>
      </c>
      <c r="W538" s="18">
        <v>0.47956127081760841</v>
      </c>
      <c r="X538" s="18">
        <v>0.47935757631214282</v>
      </c>
      <c r="Y538" s="18">
        <v>0.47938848643744392</v>
      </c>
      <c r="Z538" s="18">
        <v>0.47969675054359795</v>
      </c>
      <c r="AA538" s="18">
        <v>0.47922589141841121</v>
      </c>
      <c r="AB538" s="18">
        <v>0.47936010713344124</v>
      </c>
      <c r="AC538" s="18">
        <v>0.48003999415748233</v>
      </c>
      <c r="AD538" s="18">
        <v>0.4794296468703122</v>
      </c>
      <c r="AE538" s="18">
        <v>0.47928700420530573</v>
      </c>
      <c r="AF538" s="18">
        <v>0.4794014216127494</v>
      </c>
      <c r="AG538" s="18">
        <v>0.47970408586222213</v>
      </c>
      <c r="AH538" s="17"/>
      <c r="AI538" s="13">
        <f t="shared" si="99"/>
        <v>1439630.3404741881</v>
      </c>
      <c r="AJ538" s="13">
        <f t="shared" si="100"/>
        <v>2397806.3540880419</v>
      </c>
      <c r="AK538" s="13">
        <f t="shared" si="101"/>
        <v>5752290.9157457137</v>
      </c>
      <c r="AL538" s="13">
        <f t="shared" si="102"/>
        <v>4793884.8643744392</v>
      </c>
      <c r="AM538" s="13">
        <f t="shared" si="103"/>
        <v>7195451.2581539694</v>
      </c>
      <c r="AN538" s="13">
        <f t="shared" si="104"/>
        <v>4792258.9141841121</v>
      </c>
      <c r="AO538" s="13">
        <f t="shared" si="105"/>
        <v>4314240.9642009707</v>
      </c>
      <c r="AP538" s="13">
        <f t="shared" si="106"/>
        <v>5760479.9298897879</v>
      </c>
      <c r="AQ538" s="13">
        <f t="shared" si="107"/>
        <v>4794296.4687031219</v>
      </c>
      <c r="AR538" s="13">
        <f t="shared" si="108"/>
        <v>4792870.0420530569</v>
      </c>
      <c r="AS538" s="13">
        <f t="shared" si="109"/>
        <v>5752817.059352993</v>
      </c>
      <c r="AT538" s="13">
        <f t="shared" si="110"/>
        <v>5756449.0303466655</v>
      </c>
    </row>
    <row r="539" spans="1:46" x14ac:dyDescent="0.3">
      <c r="A539" s="7" t="s">
        <v>281</v>
      </c>
      <c r="B539" s="7" t="s">
        <v>1047</v>
      </c>
      <c r="C539" s="7">
        <v>1310</v>
      </c>
      <c r="D539" s="7" t="s">
        <v>8</v>
      </c>
      <c r="E539" s="7">
        <v>907</v>
      </c>
      <c r="F539" s="7">
        <v>131654</v>
      </c>
      <c r="G539" s="7" t="s">
        <v>989</v>
      </c>
      <c r="H539" s="8" t="s">
        <v>1052</v>
      </c>
      <c r="I539" s="15">
        <v>10000000</v>
      </c>
      <c r="J539" s="15">
        <v>9000000</v>
      </c>
      <c r="K539" s="15">
        <v>8000000</v>
      </c>
      <c r="L539" s="15">
        <v>6000000</v>
      </c>
      <c r="M539" s="15">
        <v>9000000</v>
      </c>
      <c r="N539" s="15">
        <v>9000000</v>
      </c>
      <c r="O539" s="15">
        <v>7000000</v>
      </c>
      <c r="P539" s="15">
        <v>10000000</v>
      </c>
      <c r="Q539" s="15">
        <v>8000000</v>
      </c>
      <c r="R539" s="15">
        <v>7000000</v>
      </c>
      <c r="S539" s="15">
        <v>8000000</v>
      </c>
      <c r="T539" s="15">
        <v>9000000</v>
      </c>
      <c r="U539" s="17"/>
      <c r="V539" s="18">
        <v>0.47987678015806273</v>
      </c>
      <c r="W539" s="18">
        <v>0.47956127081760841</v>
      </c>
      <c r="X539" s="18">
        <v>0.47935757631214282</v>
      </c>
      <c r="Y539" s="18">
        <v>0.47938848643744392</v>
      </c>
      <c r="Z539" s="18">
        <v>0.47969675054359795</v>
      </c>
      <c r="AA539" s="18">
        <v>0.47922589141841121</v>
      </c>
      <c r="AB539" s="18">
        <v>0.47936010713344124</v>
      </c>
      <c r="AC539" s="18">
        <v>0.48003999415748233</v>
      </c>
      <c r="AD539" s="18">
        <v>0.4794296468703122</v>
      </c>
      <c r="AE539" s="18">
        <v>0.47928700420530573</v>
      </c>
      <c r="AF539" s="18">
        <v>0.4794014216127494</v>
      </c>
      <c r="AG539" s="18">
        <v>0.47970408586222213</v>
      </c>
      <c r="AH539" s="17"/>
      <c r="AI539" s="13">
        <f t="shared" si="99"/>
        <v>4798767.8015806274</v>
      </c>
      <c r="AJ539" s="13">
        <f t="shared" si="100"/>
        <v>4316051.4373584753</v>
      </c>
      <c r="AK539" s="13">
        <f t="shared" si="101"/>
        <v>3834860.6104971427</v>
      </c>
      <c r="AL539" s="13">
        <f t="shared" si="102"/>
        <v>2876330.9186246637</v>
      </c>
      <c r="AM539" s="13">
        <f t="shared" si="103"/>
        <v>4317270.7548923818</v>
      </c>
      <c r="AN539" s="13">
        <f t="shared" si="104"/>
        <v>4313033.0227657007</v>
      </c>
      <c r="AO539" s="13">
        <f t="shared" si="105"/>
        <v>3355520.7499340884</v>
      </c>
      <c r="AP539" s="13">
        <f t="shared" si="106"/>
        <v>4800399.9415748231</v>
      </c>
      <c r="AQ539" s="13">
        <f t="shared" si="107"/>
        <v>3835437.1749624978</v>
      </c>
      <c r="AR539" s="13">
        <f t="shared" si="108"/>
        <v>3355009.0294371401</v>
      </c>
      <c r="AS539" s="13">
        <f t="shared" si="109"/>
        <v>3835211.3729019952</v>
      </c>
      <c r="AT539" s="13">
        <f t="shared" si="110"/>
        <v>4317336.7727599991</v>
      </c>
    </row>
    <row r="540" spans="1:46" x14ac:dyDescent="0.3">
      <c r="A540" s="7" t="s">
        <v>281</v>
      </c>
      <c r="B540" s="7" t="s">
        <v>1047</v>
      </c>
      <c r="C540" s="7">
        <v>1310</v>
      </c>
      <c r="D540" s="7" t="s">
        <v>8</v>
      </c>
      <c r="E540" s="7">
        <v>907</v>
      </c>
      <c r="F540" s="7">
        <v>370571</v>
      </c>
      <c r="G540" s="7" t="s">
        <v>989</v>
      </c>
      <c r="H540" s="8" t="s">
        <v>1049</v>
      </c>
      <c r="I540" s="15">
        <v>10000000</v>
      </c>
      <c r="J540" s="15">
        <v>8000000</v>
      </c>
      <c r="K540" s="15">
        <v>9000000</v>
      </c>
      <c r="L540" s="15">
        <v>6000000</v>
      </c>
      <c r="M540" s="15">
        <v>9000000</v>
      </c>
      <c r="N540" s="15">
        <v>9000000</v>
      </c>
      <c r="O540" s="15">
        <v>7000000</v>
      </c>
      <c r="P540" s="15">
        <v>10000000</v>
      </c>
      <c r="Q540" s="15">
        <v>8000000</v>
      </c>
      <c r="R540" s="15">
        <v>7000000</v>
      </c>
      <c r="S540" s="15">
        <v>8000000</v>
      </c>
      <c r="T540" s="15">
        <v>9000000</v>
      </c>
      <c r="U540" s="17"/>
      <c r="V540" s="18">
        <v>0.47987678015806273</v>
      </c>
      <c r="W540" s="18">
        <v>0.47956127081760841</v>
      </c>
      <c r="X540" s="18">
        <v>0.47935757631214282</v>
      </c>
      <c r="Y540" s="18">
        <v>0.47938848643744392</v>
      </c>
      <c r="Z540" s="18">
        <v>0.47969675054359795</v>
      </c>
      <c r="AA540" s="18">
        <v>0.47922589141841121</v>
      </c>
      <c r="AB540" s="18">
        <v>0.47936010713344124</v>
      </c>
      <c r="AC540" s="18">
        <v>0.48003999415748233</v>
      </c>
      <c r="AD540" s="18">
        <v>0.4794296468703122</v>
      </c>
      <c r="AE540" s="18">
        <v>0.47928700420530573</v>
      </c>
      <c r="AF540" s="18">
        <v>0.4794014216127494</v>
      </c>
      <c r="AG540" s="18">
        <v>0.47970408586222213</v>
      </c>
      <c r="AH540" s="17"/>
      <c r="AI540" s="13">
        <f t="shared" si="99"/>
        <v>4798767.8015806274</v>
      </c>
      <c r="AJ540" s="13">
        <f t="shared" si="100"/>
        <v>3836490.1665408672</v>
      </c>
      <c r="AK540" s="13">
        <f t="shared" si="101"/>
        <v>4314218.1868092855</v>
      </c>
      <c r="AL540" s="13">
        <f t="shared" si="102"/>
        <v>2876330.9186246637</v>
      </c>
      <c r="AM540" s="13">
        <f t="shared" si="103"/>
        <v>4317270.7548923818</v>
      </c>
      <c r="AN540" s="13">
        <f t="shared" si="104"/>
        <v>4313033.0227657007</v>
      </c>
      <c r="AO540" s="13">
        <f t="shared" si="105"/>
        <v>3355520.7499340884</v>
      </c>
      <c r="AP540" s="13">
        <f t="shared" si="106"/>
        <v>4800399.9415748231</v>
      </c>
      <c r="AQ540" s="13">
        <f t="shared" si="107"/>
        <v>3835437.1749624978</v>
      </c>
      <c r="AR540" s="13">
        <f t="shared" si="108"/>
        <v>3355009.0294371401</v>
      </c>
      <c r="AS540" s="13">
        <f t="shared" si="109"/>
        <v>3835211.3729019952</v>
      </c>
      <c r="AT540" s="13">
        <f t="shared" si="110"/>
        <v>4317336.7727599991</v>
      </c>
    </row>
    <row r="541" spans="1:46" x14ac:dyDescent="0.3">
      <c r="A541" s="7" t="s">
        <v>281</v>
      </c>
      <c r="B541" s="7" t="s">
        <v>1047</v>
      </c>
      <c r="C541" s="7">
        <v>1310</v>
      </c>
      <c r="D541" s="7" t="s">
        <v>8</v>
      </c>
      <c r="E541" s="7">
        <v>925</v>
      </c>
      <c r="F541" s="7">
        <v>370506</v>
      </c>
      <c r="G541" s="7" t="s">
        <v>989</v>
      </c>
      <c r="H541" s="8" t="s">
        <v>1053</v>
      </c>
      <c r="I541" s="15">
        <v>6000000</v>
      </c>
      <c r="J541" s="15">
        <v>5000000</v>
      </c>
      <c r="K541" s="15">
        <v>6000000</v>
      </c>
      <c r="L541" s="15">
        <v>5000000</v>
      </c>
      <c r="M541" s="15">
        <v>6000000</v>
      </c>
      <c r="N541" s="15">
        <v>6000000</v>
      </c>
      <c r="O541" s="15">
        <v>6000000</v>
      </c>
      <c r="P541" s="15">
        <v>7000000</v>
      </c>
      <c r="Q541" s="15">
        <v>6000000</v>
      </c>
      <c r="R541" s="15">
        <v>5000000</v>
      </c>
      <c r="S541" s="15">
        <v>6000000</v>
      </c>
      <c r="T541" s="15">
        <v>8000000</v>
      </c>
      <c r="U541" s="17"/>
      <c r="V541" s="18">
        <v>0.47987678015806273</v>
      </c>
      <c r="W541" s="18">
        <v>0.47956127081760841</v>
      </c>
      <c r="X541" s="18">
        <v>0.47935757631214282</v>
      </c>
      <c r="Y541" s="18">
        <v>0.47938848643744392</v>
      </c>
      <c r="Z541" s="18">
        <v>0.47969675054359795</v>
      </c>
      <c r="AA541" s="18">
        <v>0.47922589141841121</v>
      </c>
      <c r="AB541" s="18">
        <v>0.47936010713344124</v>
      </c>
      <c r="AC541" s="18">
        <v>0.48003999415748233</v>
      </c>
      <c r="AD541" s="18">
        <v>0.4794296468703122</v>
      </c>
      <c r="AE541" s="18">
        <v>0.47928700420530573</v>
      </c>
      <c r="AF541" s="18">
        <v>0.4794014216127494</v>
      </c>
      <c r="AG541" s="18">
        <v>0.47970408586222213</v>
      </c>
      <c r="AH541" s="17"/>
      <c r="AI541" s="13">
        <f t="shared" si="99"/>
        <v>2879260.6809483762</v>
      </c>
      <c r="AJ541" s="13">
        <f t="shared" si="100"/>
        <v>2397806.3540880419</v>
      </c>
      <c r="AK541" s="13">
        <f t="shared" si="101"/>
        <v>2876145.4578728569</v>
      </c>
      <c r="AL541" s="13">
        <f t="shared" si="102"/>
        <v>2396942.4321872196</v>
      </c>
      <c r="AM541" s="13">
        <f t="shared" si="103"/>
        <v>2878180.5032615876</v>
      </c>
      <c r="AN541" s="13">
        <f t="shared" si="104"/>
        <v>2875355.3485104674</v>
      </c>
      <c r="AO541" s="13">
        <f t="shared" si="105"/>
        <v>2876160.6428006473</v>
      </c>
      <c r="AP541" s="13">
        <f t="shared" si="106"/>
        <v>3360279.9591023764</v>
      </c>
      <c r="AQ541" s="13">
        <f t="shared" si="107"/>
        <v>2876577.8812218732</v>
      </c>
      <c r="AR541" s="13">
        <f t="shared" si="108"/>
        <v>2396435.0210265284</v>
      </c>
      <c r="AS541" s="13">
        <f t="shared" si="109"/>
        <v>2876408.5296764965</v>
      </c>
      <c r="AT541" s="13">
        <f t="shared" si="110"/>
        <v>3837632.686897777</v>
      </c>
    </row>
    <row r="542" spans="1:46" x14ac:dyDescent="0.3">
      <c r="A542" s="7" t="s">
        <v>281</v>
      </c>
      <c r="B542" s="7" t="s">
        <v>1047</v>
      </c>
      <c r="C542" s="7">
        <v>1310</v>
      </c>
      <c r="D542" s="7" t="s">
        <v>993</v>
      </c>
      <c r="E542" s="7">
        <v>907</v>
      </c>
      <c r="F542" s="7" t="s">
        <v>993</v>
      </c>
      <c r="G542" s="7" t="s">
        <v>989</v>
      </c>
      <c r="H542" s="8" t="s">
        <v>948</v>
      </c>
      <c r="I542" s="15">
        <v>20000000</v>
      </c>
      <c r="J542" s="15">
        <v>15000000</v>
      </c>
      <c r="K542" s="15">
        <v>17000000</v>
      </c>
      <c r="L542" s="15">
        <v>15000000</v>
      </c>
      <c r="M542" s="15">
        <v>18000000</v>
      </c>
      <c r="N542" s="15">
        <v>17000000</v>
      </c>
      <c r="O542" s="15">
        <v>16000000</v>
      </c>
      <c r="P542" s="15">
        <v>19000000</v>
      </c>
      <c r="Q542" s="15">
        <v>16000000</v>
      </c>
      <c r="R542" s="15">
        <v>15000000</v>
      </c>
      <c r="S542" s="15">
        <v>15000000</v>
      </c>
      <c r="T542" s="15">
        <v>17000000</v>
      </c>
      <c r="U542" s="17"/>
      <c r="V542" s="18">
        <v>0.47987678015806273</v>
      </c>
      <c r="W542" s="18">
        <v>0.47956127081760841</v>
      </c>
      <c r="X542" s="18">
        <v>0.47935757631214282</v>
      </c>
      <c r="Y542" s="18">
        <v>0.47938848643744392</v>
      </c>
      <c r="Z542" s="18">
        <v>0.47969675054359795</v>
      </c>
      <c r="AA542" s="18">
        <v>0.47922589141841121</v>
      </c>
      <c r="AB542" s="18">
        <v>0.47936010713344124</v>
      </c>
      <c r="AC542" s="18">
        <v>0.48003999415748233</v>
      </c>
      <c r="AD542" s="18">
        <v>0.4794296468703122</v>
      </c>
      <c r="AE542" s="18">
        <v>0.47928700420530573</v>
      </c>
      <c r="AF542" s="18">
        <v>0.4794014216127494</v>
      </c>
      <c r="AG542" s="18">
        <v>0.47970408586222213</v>
      </c>
      <c r="AH542" s="17"/>
      <c r="AI542" s="13">
        <f t="shared" si="99"/>
        <v>9597535.6031612549</v>
      </c>
      <c r="AJ542" s="13">
        <f t="shared" si="100"/>
        <v>7193419.0622641258</v>
      </c>
      <c r="AK542" s="13">
        <f t="shared" si="101"/>
        <v>8149078.7973064277</v>
      </c>
      <c r="AL542" s="13">
        <f t="shared" si="102"/>
        <v>7190827.2965616584</v>
      </c>
      <c r="AM542" s="13">
        <f t="shared" si="103"/>
        <v>8634541.5097847637</v>
      </c>
      <c r="AN542" s="13">
        <f t="shared" si="104"/>
        <v>8146840.1541129909</v>
      </c>
      <c r="AO542" s="13">
        <f t="shared" si="105"/>
        <v>7669761.7141350601</v>
      </c>
      <c r="AP542" s="13">
        <f t="shared" si="106"/>
        <v>9120759.8889921643</v>
      </c>
      <c r="AQ542" s="13">
        <f t="shared" si="107"/>
        <v>7670874.3499249956</v>
      </c>
      <c r="AR542" s="13">
        <f t="shared" si="108"/>
        <v>7189305.0630795863</v>
      </c>
      <c r="AS542" s="13">
        <f t="shared" si="109"/>
        <v>7191021.3241912406</v>
      </c>
      <c r="AT542" s="13">
        <f t="shared" si="110"/>
        <v>8154969.4596577762</v>
      </c>
    </row>
    <row r="543" spans="1:46" x14ac:dyDescent="0.3">
      <c r="A543" s="7" t="s">
        <v>281</v>
      </c>
      <c r="B543" s="7" t="s">
        <v>1047</v>
      </c>
      <c r="C543" s="7">
        <v>1310</v>
      </c>
      <c r="D543" s="7" t="s">
        <v>8</v>
      </c>
      <c r="E543" s="7">
        <v>922</v>
      </c>
      <c r="F543" s="7">
        <v>212451</v>
      </c>
      <c r="G543" s="7" t="s">
        <v>989</v>
      </c>
      <c r="H543" s="8" t="s">
        <v>1054</v>
      </c>
      <c r="I543" s="15">
        <v>5000000</v>
      </c>
      <c r="J543" s="15">
        <v>4000000</v>
      </c>
      <c r="K543" s="15">
        <v>5000000</v>
      </c>
      <c r="L543" s="15">
        <v>5000000</v>
      </c>
      <c r="M543" s="15">
        <v>5000000</v>
      </c>
      <c r="N543" s="15">
        <v>5000000</v>
      </c>
      <c r="O543" s="15">
        <v>4000000</v>
      </c>
      <c r="P543" s="15">
        <v>5000000</v>
      </c>
      <c r="Q543" s="15">
        <v>4000000</v>
      </c>
      <c r="R543" s="15">
        <v>5000000</v>
      </c>
      <c r="S543" s="15">
        <v>6000000</v>
      </c>
      <c r="T543" s="15">
        <v>7000000</v>
      </c>
      <c r="U543" s="17"/>
      <c r="V543" s="18">
        <v>0.47987678015806273</v>
      </c>
      <c r="W543" s="18">
        <v>0.47956127081760841</v>
      </c>
      <c r="X543" s="18">
        <v>0.47935757631214282</v>
      </c>
      <c r="Y543" s="18">
        <v>0.47938848643744392</v>
      </c>
      <c r="Z543" s="18">
        <v>0.47969675054359795</v>
      </c>
      <c r="AA543" s="18">
        <v>0.47922589141841121</v>
      </c>
      <c r="AB543" s="18">
        <v>0.47936010713344124</v>
      </c>
      <c r="AC543" s="18">
        <v>0.48003999415748233</v>
      </c>
      <c r="AD543" s="18">
        <v>0.4794296468703122</v>
      </c>
      <c r="AE543" s="18">
        <v>0.47928700420530573</v>
      </c>
      <c r="AF543" s="18">
        <v>0.4794014216127494</v>
      </c>
      <c r="AG543" s="18">
        <v>0.47970408586222213</v>
      </c>
      <c r="AH543" s="17"/>
      <c r="AI543" s="13">
        <f t="shared" si="99"/>
        <v>2399383.9007903137</v>
      </c>
      <c r="AJ543" s="13">
        <f t="shared" si="100"/>
        <v>1918245.0832704336</v>
      </c>
      <c r="AK543" s="13">
        <f t="shared" si="101"/>
        <v>2396787.881560714</v>
      </c>
      <c r="AL543" s="13">
        <f t="shared" si="102"/>
        <v>2396942.4321872196</v>
      </c>
      <c r="AM543" s="13">
        <f t="shared" si="103"/>
        <v>2398483.75271799</v>
      </c>
      <c r="AN543" s="13">
        <f t="shared" si="104"/>
        <v>2396129.4570920561</v>
      </c>
      <c r="AO543" s="13">
        <f t="shared" si="105"/>
        <v>1917440.428533765</v>
      </c>
      <c r="AP543" s="13">
        <f t="shared" si="106"/>
        <v>2400199.9707874116</v>
      </c>
      <c r="AQ543" s="13">
        <f t="shared" si="107"/>
        <v>1917718.5874812489</v>
      </c>
      <c r="AR543" s="13">
        <f t="shared" si="108"/>
        <v>2396435.0210265284</v>
      </c>
      <c r="AS543" s="13">
        <f t="shared" si="109"/>
        <v>2876408.5296764965</v>
      </c>
      <c r="AT543" s="13">
        <f t="shared" si="110"/>
        <v>3357928.6010355549</v>
      </c>
    </row>
    <row r="544" spans="1:46" x14ac:dyDescent="0.3">
      <c r="A544" s="7" t="s">
        <v>281</v>
      </c>
      <c r="B544" s="7" t="s">
        <v>1047</v>
      </c>
      <c r="C544" s="7">
        <v>1310</v>
      </c>
      <c r="D544" s="7" t="s">
        <v>994</v>
      </c>
      <c r="E544" s="7">
        <v>923</v>
      </c>
      <c r="F544" s="7" t="s">
        <v>994</v>
      </c>
      <c r="G544" s="7" t="s">
        <v>989</v>
      </c>
      <c r="H544" s="8" t="s">
        <v>949</v>
      </c>
      <c r="I544" s="15">
        <v>5000000</v>
      </c>
      <c r="J544" s="15">
        <v>3000000</v>
      </c>
      <c r="K544" s="15">
        <v>3000000</v>
      </c>
      <c r="L544" s="15">
        <v>2000000</v>
      </c>
      <c r="M544" s="15">
        <v>5000000</v>
      </c>
      <c r="N544" s="15">
        <v>6000000</v>
      </c>
      <c r="O544" s="15">
        <v>3000000</v>
      </c>
      <c r="P544" s="15">
        <v>5000000</v>
      </c>
      <c r="Q544" s="15">
        <v>4000000</v>
      </c>
      <c r="R544" s="15">
        <v>3000000</v>
      </c>
      <c r="S544" s="15">
        <v>5000000</v>
      </c>
      <c r="T544" s="15">
        <v>6000000</v>
      </c>
      <c r="U544" s="17"/>
      <c r="V544" s="18">
        <v>0.47987678015806273</v>
      </c>
      <c r="W544" s="18">
        <v>0.47956127081760841</v>
      </c>
      <c r="X544" s="18">
        <v>0.47935757631214282</v>
      </c>
      <c r="Y544" s="18">
        <v>0.47938848643744392</v>
      </c>
      <c r="Z544" s="18">
        <v>0.47969675054359795</v>
      </c>
      <c r="AA544" s="18">
        <v>0.47922589141841121</v>
      </c>
      <c r="AB544" s="18">
        <v>0.47936010713344124</v>
      </c>
      <c r="AC544" s="18">
        <v>0.48003999415748233</v>
      </c>
      <c r="AD544" s="18">
        <v>0.4794296468703122</v>
      </c>
      <c r="AE544" s="18">
        <v>0.47928700420530573</v>
      </c>
      <c r="AF544" s="18">
        <v>0.4794014216127494</v>
      </c>
      <c r="AG544" s="18">
        <v>0.47970408586222213</v>
      </c>
      <c r="AH544" s="17"/>
      <c r="AI544" s="13">
        <f t="shared" si="99"/>
        <v>2399383.9007903137</v>
      </c>
      <c r="AJ544" s="13">
        <f t="shared" si="100"/>
        <v>1438683.8124528253</v>
      </c>
      <c r="AK544" s="13">
        <f t="shared" si="101"/>
        <v>1438072.7289364284</v>
      </c>
      <c r="AL544" s="13">
        <f t="shared" si="102"/>
        <v>958776.97287488787</v>
      </c>
      <c r="AM544" s="13">
        <f t="shared" si="103"/>
        <v>2398483.75271799</v>
      </c>
      <c r="AN544" s="13">
        <f t="shared" si="104"/>
        <v>2875355.3485104674</v>
      </c>
      <c r="AO544" s="13">
        <f t="shared" si="105"/>
        <v>1438080.3214003236</v>
      </c>
      <c r="AP544" s="13">
        <f t="shared" si="106"/>
        <v>2400199.9707874116</v>
      </c>
      <c r="AQ544" s="13">
        <f t="shared" si="107"/>
        <v>1917718.5874812489</v>
      </c>
      <c r="AR544" s="13">
        <f t="shared" si="108"/>
        <v>1437861.0126159173</v>
      </c>
      <c r="AS544" s="13">
        <f t="shared" si="109"/>
        <v>2397007.1080637472</v>
      </c>
      <c r="AT544" s="13">
        <f t="shared" si="110"/>
        <v>2878224.5151733328</v>
      </c>
    </row>
    <row r="545" spans="1:46" x14ac:dyDescent="0.3">
      <c r="A545" s="7" t="s">
        <v>281</v>
      </c>
      <c r="B545" s="7" t="s">
        <v>1047</v>
      </c>
      <c r="C545" s="7">
        <v>1310</v>
      </c>
      <c r="D545" s="7" t="s">
        <v>8</v>
      </c>
      <c r="E545" s="7">
        <v>923</v>
      </c>
      <c r="F545" s="7" t="s">
        <v>995</v>
      </c>
      <c r="G545" s="7" t="s">
        <v>989</v>
      </c>
      <c r="H545" s="8" t="s">
        <v>1055</v>
      </c>
      <c r="I545" s="15">
        <v>8000000</v>
      </c>
      <c r="J545" s="15">
        <v>7000000</v>
      </c>
      <c r="K545" s="15">
        <v>8000000</v>
      </c>
      <c r="L545" s="15">
        <v>7000000</v>
      </c>
      <c r="M545" s="15">
        <v>7000000</v>
      </c>
      <c r="N545" s="15">
        <v>7000000</v>
      </c>
      <c r="O545" s="15">
        <v>6000000</v>
      </c>
      <c r="P545" s="15">
        <v>7000000</v>
      </c>
      <c r="Q545" s="15">
        <v>8000000</v>
      </c>
      <c r="R545" s="15">
        <v>8000000</v>
      </c>
      <c r="S545" s="15">
        <v>8000000</v>
      </c>
      <c r="T545" s="15">
        <v>9000000</v>
      </c>
      <c r="U545" s="17"/>
      <c r="V545" s="18">
        <v>0.47987678015806273</v>
      </c>
      <c r="W545" s="18">
        <v>0.47956127081760841</v>
      </c>
      <c r="X545" s="18">
        <v>0.47935757631214282</v>
      </c>
      <c r="Y545" s="18">
        <v>0.47938848643744392</v>
      </c>
      <c r="Z545" s="18">
        <v>0.47969675054359795</v>
      </c>
      <c r="AA545" s="18">
        <v>0.47922589141841121</v>
      </c>
      <c r="AB545" s="18">
        <v>0.47936010713344124</v>
      </c>
      <c r="AC545" s="18">
        <v>0.48003999415748233</v>
      </c>
      <c r="AD545" s="18">
        <v>0.4794296468703122</v>
      </c>
      <c r="AE545" s="18">
        <v>0.47928700420530573</v>
      </c>
      <c r="AF545" s="18">
        <v>0.4794014216127494</v>
      </c>
      <c r="AG545" s="18">
        <v>0.47970408586222213</v>
      </c>
      <c r="AH545" s="17"/>
      <c r="AI545" s="13">
        <f t="shared" si="99"/>
        <v>3839014.2412645021</v>
      </c>
      <c r="AJ545" s="13">
        <f t="shared" si="100"/>
        <v>3356928.8957232591</v>
      </c>
      <c r="AK545" s="13">
        <f t="shared" si="101"/>
        <v>3834860.6104971427</v>
      </c>
      <c r="AL545" s="13">
        <f t="shared" si="102"/>
        <v>3355719.4050621074</v>
      </c>
      <c r="AM545" s="13">
        <f t="shared" si="103"/>
        <v>3357877.2538051857</v>
      </c>
      <c r="AN545" s="13">
        <f t="shared" si="104"/>
        <v>3354581.2399288784</v>
      </c>
      <c r="AO545" s="13">
        <f t="shared" si="105"/>
        <v>2876160.6428006473</v>
      </c>
      <c r="AP545" s="13">
        <f t="shared" si="106"/>
        <v>3360279.9591023764</v>
      </c>
      <c r="AQ545" s="13">
        <f t="shared" si="107"/>
        <v>3835437.1749624978</v>
      </c>
      <c r="AR545" s="13">
        <f t="shared" si="108"/>
        <v>3834296.0336424457</v>
      </c>
      <c r="AS545" s="13">
        <f t="shared" si="109"/>
        <v>3835211.3729019952</v>
      </c>
      <c r="AT545" s="13">
        <f t="shared" si="110"/>
        <v>4317336.7727599991</v>
      </c>
    </row>
    <row r="546" spans="1:46" x14ac:dyDescent="0.3">
      <c r="A546" s="7" t="s">
        <v>281</v>
      </c>
      <c r="B546" s="7" t="s">
        <v>1047</v>
      </c>
      <c r="C546" s="7">
        <v>1310</v>
      </c>
      <c r="D546" s="7" t="s">
        <v>996</v>
      </c>
      <c r="E546" s="7">
        <v>923</v>
      </c>
      <c r="F546" s="7" t="s">
        <v>996</v>
      </c>
      <c r="G546" s="7" t="s">
        <v>989</v>
      </c>
      <c r="H546" s="8" t="s">
        <v>950</v>
      </c>
      <c r="I546" s="15">
        <v>12000000</v>
      </c>
      <c r="J546" s="15">
        <v>8000000</v>
      </c>
      <c r="K546" s="15">
        <v>10000000</v>
      </c>
      <c r="L546" s="15">
        <v>8000000</v>
      </c>
      <c r="M546" s="15">
        <v>9000000</v>
      </c>
      <c r="N546" s="15">
        <v>9000000</v>
      </c>
      <c r="O546" s="15">
        <v>7000000</v>
      </c>
      <c r="P546" s="15">
        <v>9000000</v>
      </c>
      <c r="Q546" s="15">
        <v>8000000</v>
      </c>
      <c r="R546" s="15">
        <v>10000000</v>
      </c>
      <c r="S546" s="15">
        <v>10000000</v>
      </c>
      <c r="T546" s="15">
        <v>12000000</v>
      </c>
      <c r="U546" s="17"/>
      <c r="V546" s="18">
        <v>0.47987678015806273</v>
      </c>
      <c r="W546" s="18">
        <v>0.47956127081760841</v>
      </c>
      <c r="X546" s="18">
        <v>0.47935757631214282</v>
      </c>
      <c r="Y546" s="18">
        <v>0.47938848643744392</v>
      </c>
      <c r="Z546" s="18">
        <v>0.47969675054359795</v>
      </c>
      <c r="AA546" s="18">
        <v>0.47922589141841121</v>
      </c>
      <c r="AB546" s="18">
        <v>0.47936010713344124</v>
      </c>
      <c r="AC546" s="18">
        <v>0.48003999415748233</v>
      </c>
      <c r="AD546" s="18">
        <v>0.4794296468703122</v>
      </c>
      <c r="AE546" s="18">
        <v>0.47928700420530573</v>
      </c>
      <c r="AF546" s="18">
        <v>0.4794014216127494</v>
      </c>
      <c r="AG546" s="18">
        <v>0.47970408586222213</v>
      </c>
      <c r="AH546" s="17"/>
      <c r="AI546" s="13">
        <f t="shared" si="99"/>
        <v>5758521.3618967524</v>
      </c>
      <c r="AJ546" s="13">
        <f t="shared" si="100"/>
        <v>3836490.1665408672</v>
      </c>
      <c r="AK546" s="13">
        <f t="shared" si="101"/>
        <v>4793575.763121428</v>
      </c>
      <c r="AL546" s="13">
        <f t="shared" si="102"/>
        <v>3835107.8914995515</v>
      </c>
      <c r="AM546" s="13">
        <f t="shared" si="103"/>
        <v>4317270.7548923818</v>
      </c>
      <c r="AN546" s="13">
        <f t="shared" si="104"/>
        <v>4313033.0227657007</v>
      </c>
      <c r="AO546" s="13">
        <f t="shared" si="105"/>
        <v>3355520.7499340884</v>
      </c>
      <c r="AP546" s="13">
        <f t="shared" si="106"/>
        <v>4320359.9474173412</v>
      </c>
      <c r="AQ546" s="13">
        <f t="shared" si="107"/>
        <v>3835437.1749624978</v>
      </c>
      <c r="AR546" s="13">
        <f t="shared" si="108"/>
        <v>4792870.0420530569</v>
      </c>
      <c r="AS546" s="13">
        <f t="shared" si="109"/>
        <v>4794014.2161274944</v>
      </c>
      <c r="AT546" s="13">
        <f t="shared" si="110"/>
        <v>5756449.0303466655</v>
      </c>
    </row>
    <row r="547" spans="1:46" x14ac:dyDescent="0.3">
      <c r="A547" s="7" t="s">
        <v>281</v>
      </c>
      <c r="B547" s="7" t="s">
        <v>1047</v>
      </c>
      <c r="C547" s="7">
        <v>1310</v>
      </c>
      <c r="D547" s="7" t="s">
        <v>997</v>
      </c>
      <c r="E547" s="7">
        <v>923</v>
      </c>
      <c r="F547" s="7" t="s">
        <v>997</v>
      </c>
      <c r="G547" s="7" t="s">
        <v>989</v>
      </c>
      <c r="H547" s="8" t="s">
        <v>951</v>
      </c>
      <c r="I547" s="15">
        <v>20000000</v>
      </c>
      <c r="J547" s="15">
        <v>18000000</v>
      </c>
      <c r="K547" s="15">
        <v>25000000</v>
      </c>
      <c r="L547" s="15">
        <v>26000000</v>
      </c>
      <c r="M547" s="15">
        <v>25000000</v>
      </c>
      <c r="N547" s="15">
        <v>25000000</v>
      </c>
      <c r="O547" s="15">
        <v>23000000</v>
      </c>
      <c r="P547" s="15">
        <v>30000000</v>
      </c>
      <c r="Q547" s="15">
        <v>26000000</v>
      </c>
      <c r="R547" s="15">
        <v>27000000</v>
      </c>
      <c r="S547" s="15">
        <v>28000000</v>
      </c>
      <c r="T547" s="15">
        <v>29000000</v>
      </c>
      <c r="U547" s="17"/>
      <c r="V547" s="18">
        <v>0.47987678015806273</v>
      </c>
      <c r="W547" s="18">
        <v>0.47956127081760841</v>
      </c>
      <c r="X547" s="18">
        <v>0.47935757631214282</v>
      </c>
      <c r="Y547" s="18">
        <v>0.47938848643744392</v>
      </c>
      <c r="Z547" s="18">
        <v>0.47969675054359795</v>
      </c>
      <c r="AA547" s="18">
        <v>0.47922589141841121</v>
      </c>
      <c r="AB547" s="18">
        <v>0.47936010713344124</v>
      </c>
      <c r="AC547" s="18">
        <v>0.48003999415748233</v>
      </c>
      <c r="AD547" s="18">
        <v>0.4794296468703122</v>
      </c>
      <c r="AE547" s="18">
        <v>0.47928700420530573</v>
      </c>
      <c r="AF547" s="18">
        <v>0.4794014216127494</v>
      </c>
      <c r="AG547" s="18">
        <v>0.47970408586222213</v>
      </c>
      <c r="AH547" s="17"/>
      <c r="AI547" s="13">
        <f t="shared" si="99"/>
        <v>9597535.6031612549</v>
      </c>
      <c r="AJ547" s="13">
        <f t="shared" si="100"/>
        <v>8632102.8747169506</v>
      </c>
      <c r="AK547" s="13">
        <f t="shared" si="101"/>
        <v>11983939.407803571</v>
      </c>
      <c r="AL547" s="13">
        <f t="shared" si="102"/>
        <v>12464100.647373542</v>
      </c>
      <c r="AM547" s="13">
        <f t="shared" si="103"/>
        <v>11992418.763589948</v>
      </c>
      <c r="AN547" s="13">
        <f t="shared" si="104"/>
        <v>11980647.28546028</v>
      </c>
      <c r="AO547" s="13">
        <f t="shared" si="105"/>
        <v>11025282.464069149</v>
      </c>
      <c r="AP547" s="13">
        <f t="shared" si="106"/>
        <v>14401199.824724469</v>
      </c>
      <c r="AQ547" s="13">
        <f t="shared" si="107"/>
        <v>12465170.818628117</v>
      </c>
      <c r="AR547" s="13">
        <f t="shared" si="108"/>
        <v>12940749.113543255</v>
      </c>
      <c r="AS547" s="13">
        <f t="shared" si="109"/>
        <v>13423239.805156983</v>
      </c>
      <c r="AT547" s="13">
        <f t="shared" si="110"/>
        <v>13911418.490004443</v>
      </c>
    </row>
    <row r="548" spans="1:46" x14ac:dyDescent="0.3">
      <c r="A548" s="7" t="s">
        <v>281</v>
      </c>
      <c r="B548" s="7" t="s">
        <v>1047</v>
      </c>
      <c r="C548" s="7">
        <v>1310</v>
      </c>
      <c r="D548" s="7" t="s">
        <v>8</v>
      </c>
      <c r="E548" s="7">
        <v>922</v>
      </c>
      <c r="F548" s="7" t="s">
        <v>998</v>
      </c>
      <c r="G548" s="7" t="s">
        <v>989</v>
      </c>
      <c r="H548" s="8" t="s">
        <v>1056</v>
      </c>
      <c r="I548" s="15">
        <v>3000000</v>
      </c>
      <c r="J548" s="15">
        <v>2000000</v>
      </c>
      <c r="K548" s="15">
        <v>2000000</v>
      </c>
      <c r="L548" s="15">
        <v>2000000</v>
      </c>
      <c r="M548" s="15">
        <v>3000000</v>
      </c>
      <c r="N548" s="15">
        <v>2000000</v>
      </c>
      <c r="O548" s="15">
        <v>2000000</v>
      </c>
      <c r="P548" s="15">
        <v>2000000</v>
      </c>
      <c r="Q548" s="15">
        <v>3000000</v>
      </c>
      <c r="R548" s="15">
        <v>2000000</v>
      </c>
      <c r="S548" s="15">
        <v>3000000</v>
      </c>
      <c r="T548" s="15">
        <v>4000000</v>
      </c>
      <c r="U548" s="17"/>
      <c r="V548" s="18">
        <v>0.47987678015806273</v>
      </c>
      <c r="W548" s="18">
        <v>0.47956127081760841</v>
      </c>
      <c r="X548" s="18">
        <v>0.47935757631214282</v>
      </c>
      <c r="Y548" s="18">
        <v>0.47938848643744392</v>
      </c>
      <c r="Z548" s="18">
        <v>0.47969675054359795</v>
      </c>
      <c r="AA548" s="18">
        <v>0.47922589141841121</v>
      </c>
      <c r="AB548" s="18">
        <v>0.47936010713344124</v>
      </c>
      <c r="AC548" s="18">
        <v>0.48003999415748233</v>
      </c>
      <c r="AD548" s="18">
        <v>0.4794296468703122</v>
      </c>
      <c r="AE548" s="18">
        <v>0.47928700420530573</v>
      </c>
      <c r="AF548" s="18">
        <v>0.4794014216127494</v>
      </c>
      <c r="AG548" s="18">
        <v>0.47970408586222213</v>
      </c>
      <c r="AH548" s="17"/>
      <c r="AI548" s="13">
        <f t="shared" si="99"/>
        <v>1439630.3404741881</v>
      </c>
      <c r="AJ548" s="13">
        <f t="shared" si="100"/>
        <v>959122.5416352168</v>
      </c>
      <c r="AK548" s="13">
        <f t="shared" si="101"/>
        <v>958715.15262428566</v>
      </c>
      <c r="AL548" s="13">
        <f t="shared" si="102"/>
        <v>958776.97287488787</v>
      </c>
      <c r="AM548" s="13">
        <f t="shared" si="103"/>
        <v>1439090.2516307938</v>
      </c>
      <c r="AN548" s="13">
        <f t="shared" si="104"/>
        <v>958451.78283682244</v>
      </c>
      <c r="AO548" s="13">
        <f t="shared" si="105"/>
        <v>958720.21426688251</v>
      </c>
      <c r="AP548" s="13">
        <f t="shared" si="106"/>
        <v>960079.98831496469</v>
      </c>
      <c r="AQ548" s="13">
        <f t="shared" si="107"/>
        <v>1438288.9406109366</v>
      </c>
      <c r="AR548" s="13">
        <f t="shared" si="108"/>
        <v>958574.00841061142</v>
      </c>
      <c r="AS548" s="13">
        <f t="shared" si="109"/>
        <v>1438204.2648382483</v>
      </c>
      <c r="AT548" s="13">
        <f t="shared" si="110"/>
        <v>1918816.3434488885</v>
      </c>
    </row>
    <row r="549" spans="1:46" x14ac:dyDescent="0.3">
      <c r="A549" s="7" t="s">
        <v>281</v>
      </c>
      <c r="B549" s="7" t="s">
        <v>1047</v>
      </c>
      <c r="C549" s="7">
        <v>1310</v>
      </c>
      <c r="D549" s="7" t="s">
        <v>8</v>
      </c>
      <c r="E549" s="7">
        <v>922</v>
      </c>
      <c r="F549" s="7">
        <v>370552</v>
      </c>
      <c r="G549" s="7" t="s">
        <v>989</v>
      </c>
      <c r="H549" s="8" t="s">
        <v>1057</v>
      </c>
      <c r="I549" s="15">
        <v>3000000</v>
      </c>
      <c r="J549" s="15">
        <v>1000000</v>
      </c>
      <c r="K549" s="15">
        <v>2000000</v>
      </c>
      <c r="L549" s="15">
        <v>2000000</v>
      </c>
      <c r="M549" s="15">
        <v>2000000</v>
      </c>
      <c r="N549" s="15">
        <v>2000000</v>
      </c>
      <c r="O549" s="15">
        <v>1000000</v>
      </c>
      <c r="P549" s="15">
        <v>3000000</v>
      </c>
      <c r="Q549" s="15">
        <v>2000000</v>
      </c>
      <c r="R549" s="15">
        <v>1000000</v>
      </c>
      <c r="S549" s="15">
        <v>2000000</v>
      </c>
      <c r="T549" s="15">
        <v>3000000</v>
      </c>
      <c r="U549" s="17"/>
      <c r="V549" s="18">
        <v>0.47987678015806273</v>
      </c>
      <c r="W549" s="18">
        <v>0.47956127081760841</v>
      </c>
      <c r="X549" s="18">
        <v>0.47935757631214282</v>
      </c>
      <c r="Y549" s="18">
        <v>0.47938848643744392</v>
      </c>
      <c r="Z549" s="18">
        <v>0.47969675054359795</v>
      </c>
      <c r="AA549" s="18">
        <v>0.47922589141841121</v>
      </c>
      <c r="AB549" s="18">
        <v>0.47936010713344124</v>
      </c>
      <c r="AC549" s="18">
        <v>0.48003999415748233</v>
      </c>
      <c r="AD549" s="18">
        <v>0.4794296468703122</v>
      </c>
      <c r="AE549" s="18">
        <v>0.47928700420530573</v>
      </c>
      <c r="AF549" s="18">
        <v>0.4794014216127494</v>
      </c>
      <c r="AG549" s="18">
        <v>0.47970408586222213</v>
      </c>
      <c r="AH549" s="17"/>
      <c r="AI549" s="13">
        <f t="shared" si="99"/>
        <v>1439630.3404741881</v>
      </c>
      <c r="AJ549" s="13">
        <f t="shared" si="100"/>
        <v>479561.2708176084</v>
      </c>
      <c r="AK549" s="13">
        <f t="shared" si="101"/>
        <v>958715.15262428566</v>
      </c>
      <c r="AL549" s="13">
        <f t="shared" si="102"/>
        <v>958776.97287488787</v>
      </c>
      <c r="AM549" s="13">
        <f t="shared" si="103"/>
        <v>959393.50108719594</v>
      </c>
      <c r="AN549" s="13">
        <f t="shared" si="104"/>
        <v>958451.78283682244</v>
      </c>
      <c r="AO549" s="13">
        <f t="shared" si="105"/>
        <v>479360.10713344126</v>
      </c>
      <c r="AP549" s="13">
        <f t="shared" si="106"/>
        <v>1440119.982472447</v>
      </c>
      <c r="AQ549" s="13">
        <f t="shared" si="107"/>
        <v>958859.29374062445</v>
      </c>
      <c r="AR549" s="13">
        <f t="shared" si="108"/>
        <v>479287.00420530571</v>
      </c>
      <c r="AS549" s="13">
        <f t="shared" si="109"/>
        <v>958802.8432254988</v>
      </c>
      <c r="AT549" s="13">
        <f t="shared" si="110"/>
        <v>1439112.2575866664</v>
      </c>
    </row>
    <row r="550" spans="1:46" x14ac:dyDescent="0.3">
      <c r="A550" s="7" t="s">
        <v>281</v>
      </c>
      <c r="B550" s="7" t="s">
        <v>1047</v>
      </c>
      <c r="C550" s="7">
        <v>1310</v>
      </c>
      <c r="D550" s="7" t="s">
        <v>8</v>
      </c>
      <c r="E550" s="7">
        <v>922</v>
      </c>
      <c r="F550" s="7">
        <v>370454</v>
      </c>
      <c r="G550" s="7" t="s">
        <v>989</v>
      </c>
      <c r="H550" s="8" t="s">
        <v>1058</v>
      </c>
      <c r="I550" s="15">
        <v>2000000</v>
      </c>
      <c r="J550" s="15">
        <v>1000000</v>
      </c>
      <c r="K550" s="15">
        <v>2000000</v>
      </c>
      <c r="L550" s="15">
        <v>2000000</v>
      </c>
      <c r="M550" s="15">
        <v>1000000</v>
      </c>
      <c r="N550" s="15">
        <v>2000000</v>
      </c>
      <c r="O550" s="15">
        <v>1000000</v>
      </c>
      <c r="P550" s="15">
        <v>2000000</v>
      </c>
      <c r="Q550" s="15">
        <v>1000000</v>
      </c>
      <c r="R550" s="15">
        <v>1000000</v>
      </c>
      <c r="S550" s="15">
        <v>2000000</v>
      </c>
      <c r="T550" s="15">
        <v>3000000</v>
      </c>
      <c r="U550" s="17"/>
      <c r="V550" s="18">
        <v>0.47987678015806273</v>
      </c>
      <c r="W550" s="18">
        <v>0.47956127081760841</v>
      </c>
      <c r="X550" s="18">
        <v>0.47935757631214282</v>
      </c>
      <c r="Y550" s="18">
        <v>0.47938848643744392</v>
      </c>
      <c r="Z550" s="18">
        <v>0.47969675054359795</v>
      </c>
      <c r="AA550" s="18">
        <v>0.47922589141841121</v>
      </c>
      <c r="AB550" s="18">
        <v>0.47936010713344124</v>
      </c>
      <c r="AC550" s="18">
        <v>0.48003999415748233</v>
      </c>
      <c r="AD550" s="18">
        <v>0.4794296468703122</v>
      </c>
      <c r="AE550" s="18">
        <v>0.47928700420530573</v>
      </c>
      <c r="AF550" s="18">
        <v>0.4794014216127494</v>
      </c>
      <c r="AG550" s="18">
        <v>0.47970408586222213</v>
      </c>
      <c r="AH550" s="17"/>
      <c r="AI550" s="13">
        <f t="shared" si="99"/>
        <v>959753.56031612551</v>
      </c>
      <c r="AJ550" s="13">
        <f t="shared" si="100"/>
        <v>479561.2708176084</v>
      </c>
      <c r="AK550" s="13">
        <f t="shared" si="101"/>
        <v>958715.15262428566</v>
      </c>
      <c r="AL550" s="13">
        <f t="shared" si="102"/>
        <v>958776.97287488787</v>
      </c>
      <c r="AM550" s="13">
        <f t="shared" si="103"/>
        <v>479696.75054359797</v>
      </c>
      <c r="AN550" s="13">
        <f t="shared" si="104"/>
        <v>958451.78283682244</v>
      </c>
      <c r="AO550" s="13">
        <f t="shared" si="105"/>
        <v>479360.10713344126</v>
      </c>
      <c r="AP550" s="13">
        <f t="shared" si="106"/>
        <v>960079.98831496469</v>
      </c>
      <c r="AQ550" s="13">
        <f t="shared" si="107"/>
        <v>479429.64687031222</v>
      </c>
      <c r="AR550" s="13">
        <f t="shared" si="108"/>
        <v>479287.00420530571</v>
      </c>
      <c r="AS550" s="13">
        <f t="shared" si="109"/>
        <v>958802.8432254988</v>
      </c>
      <c r="AT550" s="13">
        <f t="shared" si="110"/>
        <v>1439112.2575866664</v>
      </c>
    </row>
    <row r="551" spans="1:46" x14ac:dyDescent="0.3">
      <c r="A551" s="7" t="s">
        <v>281</v>
      </c>
      <c r="B551" s="7" t="s">
        <v>1047</v>
      </c>
      <c r="C551" s="7">
        <v>1310</v>
      </c>
      <c r="D551" s="7" t="s">
        <v>8</v>
      </c>
      <c r="E551" s="7">
        <v>922</v>
      </c>
      <c r="F551" s="7">
        <v>212443</v>
      </c>
      <c r="G551" s="7" t="s">
        <v>989</v>
      </c>
      <c r="H551" s="8" t="s">
        <v>1059</v>
      </c>
      <c r="I551" s="15">
        <v>3000000</v>
      </c>
      <c r="J551" s="15">
        <v>1000000</v>
      </c>
      <c r="K551" s="15">
        <v>2000000</v>
      </c>
      <c r="L551" s="15">
        <v>2000000</v>
      </c>
      <c r="M551" s="15">
        <v>2000000</v>
      </c>
      <c r="N551" s="15">
        <v>2000000</v>
      </c>
      <c r="O551" s="15">
        <v>1000000</v>
      </c>
      <c r="P551" s="15">
        <v>3000000</v>
      </c>
      <c r="Q551" s="15">
        <v>2000000</v>
      </c>
      <c r="R551" s="15">
        <v>1000000</v>
      </c>
      <c r="S551" s="15">
        <v>2000000</v>
      </c>
      <c r="T551" s="15">
        <v>3000000</v>
      </c>
      <c r="U551" s="17"/>
      <c r="V551" s="18">
        <v>0.47987678015806273</v>
      </c>
      <c r="W551" s="18">
        <v>0.47956127081760841</v>
      </c>
      <c r="X551" s="18">
        <v>0.47935757631214282</v>
      </c>
      <c r="Y551" s="18">
        <v>0.47938848643744392</v>
      </c>
      <c r="Z551" s="18">
        <v>0.47969675054359795</v>
      </c>
      <c r="AA551" s="18">
        <v>0.47922589141841121</v>
      </c>
      <c r="AB551" s="18">
        <v>0.47936010713344124</v>
      </c>
      <c r="AC551" s="18">
        <v>0.48003999415748233</v>
      </c>
      <c r="AD551" s="18">
        <v>0.4794296468703122</v>
      </c>
      <c r="AE551" s="18">
        <v>0.47928700420530573</v>
      </c>
      <c r="AF551" s="18">
        <v>0.4794014216127494</v>
      </c>
      <c r="AG551" s="18">
        <v>0.47970408586222213</v>
      </c>
      <c r="AH551" s="17"/>
      <c r="AI551" s="13">
        <f t="shared" si="99"/>
        <v>1439630.3404741881</v>
      </c>
      <c r="AJ551" s="13">
        <f t="shared" si="100"/>
        <v>479561.2708176084</v>
      </c>
      <c r="AK551" s="13">
        <f t="shared" si="101"/>
        <v>958715.15262428566</v>
      </c>
      <c r="AL551" s="13">
        <f t="shared" si="102"/>
        <v>958776.97287488787</v>
      </c>
      <c r="AM551" s="13">
        <f t="shared" si="103"/>
        <v>959393.50108719594</v>
      </c>
      <c r="AN551" s="13">
        <f t="shared" si="104"/>
        <v>958451.78283682244</v>
      </c>
      <c r="AO551" s="13">
        <f t="shared" si="105"/>
        <v>479360.10713344126</v>
      </c>
      <c r="AP551" s="13">
        <f t="shared" si="106"/>
        <v>1440119.982472447</v>
      </c>
      <c r="AQ551" s="13">
        <f t="shared" si="107"/>
        <v>958859.29374062445</v>
      </c>
      <c r="AR551" s="13">
        <f t="shared" si="108"/>
        <v>479287.00420530571</v>
      </c>
      <c r="AS551" s="13">
        <f t="shared" si="109"/>
        <v>958802.8432254988</v>
      </c>
      <c r="AT551" s="13">
        <f t="shared" si="110"/>
        <v>1439112.2575866664</v>
      </c>
    </row>
    <row r="552" spans="1:46" x14ac:dyDescent="0.3">
      <c r="A552" s="7" t="s">
        <v>281</v>
      </c>
      <c r="B552" s="7" t="s">
        <v>1047</v>
      </c>
      <c r="C552" s="7">
        <v>1310</v>
      </c>
      <c r="D552" s="7" t="s">
        <v>8</v>
      </c>
      <c r="E552" s="7">
        <v>922</v>
      </c>
      <c r="F552" s="7">
        <v>212381</v>
      </c>
      <c r="G552" s="7" t="s">
        <v>989</v>
      </c>
      <c r="H552" s="8" t="s">
        <v>1060</v>
      </c>
      <c r="I552" s="15">
        <v>2000000</v>
      </c>
      <c r="J552" s="15">
        <v>0</v>
      </c>
      <c r="K552" s="15">
        <v>1000000</v>
      </c>
      <c r="L552" s="15">
        <v>2000000</v>
      </c>
      <c r="M552" s="15">
        <v>3000000</v>
      </c>
      <c r="N552" s="15">
        <v>2000000</v>
      </c>
      <c r="O552" s="15">
        <v>1000000</v>
      </c>
      <c r="P552" s="15">
        <v>1000000</v>
      </c>
      <c r="Q552" s="15">
        <v>3000000</v>
      </c>
      <c r="R552" s="15">
        <v>2000000</v>
      </c>
      <c r="S552" s="15">
        <v>3000000</v>
      </c>
      <c r="T552" s="15">
        <v>4000000</v>
      </c>
      <c r="U552" s="17"/>
      <c r="V552" s="18">
        <v>0.47987678015806273</v>
      </c>
      <c r="W552" s="18">
        <v>0.47956127081760841</v>
      </c>
      <c r="X552" s="18">
        <v>0.47935757631214282</v>
      </c>
      <c r="Y552" s="18">
        <v>0.47938848643744392</v>
      </c>
      <c r="Z552" s="18">
        <v>0.47969675054359795</v>
      </c>
      <c r="AA552" s="18">
        <v>0.47922589141841121</v>
      </c>
      <c r="AB552" s="18">
        <v>0.47936010713344124</v>
      </c>
      <c r="AC552" s="18">
        <v>0.48003999415748233</v>
      </c>
      <c r="AD552" s="18">
        <v>0.4794296468703122</v>
      </c>
      <c r="AE552" s="18">
        <v>0.47928700420530573</v>
      </c>
      <c r="AF552" s="18">
        <v>0.4794014216127494</v>
      </c>
      <c r="AG552" s="18">
        <v>0.47970408586222213</v>
      </c>
      <c r="AH552" s="17"/>
      <c r="AI552" s="13">
        <f t="shared" si="99"/>
        <v>959753.56031612551</v>
      </c>
      <c r="AJ552" s="13">
        <f t="shared" si="100"/>
        <v>0</v>
      </c>
      <c r="AK552" s="13">
        <f t="shared" si="101"/>
        <v>479357.57631214283</v>
      </c>
      <c r="AL552" s="13">
        <f t="shared" si="102"/>
        <v>958776.97287488787</v>
      </c>
      <c r="AM552" s="13">
        <f t="shared" si="103"/>
        <v>1439090.2516307938</v>
      </c>
      <c r="AN552" s="13">
        <f t="shared" si="104"/>
        <v>958451.78283682244</v>
      </c>
      <c r="AO552" s="13">
        <f t="shared" si="105"/>
        <v>479360.10713344126</v>
      </c>
      <c r="AP552" s="13">
        <f t="shared" si="106"/>
        <v>480039.99415748235</v>
      </c>
      <c r="AQ552" s="13">
        <f t="shared" si="107"/>
        <v>1438288.9406109366</v>
      </c>
      <c r="AR552" s="13">
        <f t="shared" si="108"/>
        <v>958574.00841061142</v>
      </c>
      <c r="AS552" s="13">
        <f t="shared" si="109"/>
        <v>1438204.2648382483</v>
      </c>
      <c r="AT552" s="13">
        <f t="shared" si="110"/>
        <v>1918816.3434488885</v>
      </c>
    </row>
    <row r="553" spans="1:46" x14ac:dyDescent="0.3">
      <c r="A553" s="7" t="s">
        <v>281</v>
      </c>
      <c r="B553" s="7" t="s">
        <v>1047</v>
      </c>
      <c r="C553" s="7">
        <v>1310</v>
      </c>
      <c r="D553" s="7" t="s">
        <v>8</v>
      </c>
      <c r="E553" s="7">
        <v>907</v>
      </c>
      <c r="F553" s="7">
        <v>131651</v>
      </c>
      <c r="G553" s="7" t="s">
        <v>989</v>
      </c>
      <c r="H553" s="8" t="s">
        <v>1061</v>
      </c>
      <c r="I553" s="15">
        <v>2000000</v>
      </c>
      <c r="J553" s="15">
        <v>1000000</v>
      </c>
      <c r="K553" s="15">
        <v>2000000</v>
      </c>
      <c r="L553" s="15">
        <v>2000000</v>
      </c>
      <c r="M553" s="15">
        <v>1000000</v>
      </c>
      <c r="N553" s="15">
        <v>1000000</v>
      </c>
      <c r="O553" s="15">
        <v>1000000</v>
      </c>
      <c r="P553" s="15">
        <v>1000000</v>
      </c>
      <c r="Q553" s="15">
        <v>3000000</v>
      </c>
      <c r="R553" s="15">
        <v>1000000</v>
      </c>
      <c r="S553" s="15">
        <v>2000000</v>
      </c>
      <c r="T553" s="15">
        <v>3000000</v>
      </c>
      <c r="U553" s="17"/>
      <c r="V553" s="18">
        <v>0.47987678015806273</v>
      </c>
      <c r="W553" s="18">
        <v>0.47956127081760841</v>
      </c>
      <c r="X553" s="18">
        <v>0.47935757631214282</v>
      </c>
      <c r="Y553" s="18">
        <v>0.47938848643744392</v>
      </c>
      <c r="Z553" s="18">
        <v>0.47969675054359795</v>
      </c>
      <c r="AA553" s="18">
        <v>0.47922589141841121</v>
      </c>
      <c r="AB553" s="18">
        <v>0.47936010713344124</v>
      </c>
      <c r="AC553" s="18">
        <v>0.48003999415748233</v>
      </c>
      <c r="AD553" s="18">
        <v>0.4794296468703122</v>
      </c>
      <c r="AE553" s="18">
        <v>0.47928700420530573</v>
      </c>
      <c r="AF553" s="18">
        <v>0.4794014216127494</v>
      </c>
      <c r="AG553" s="18">
        <v>0.47970408586222213</v>
      </c>
      <c r="AH553" s="17"/>
      <c r="AI553" s="13">
        <f t="shared" si="99"/>
        <v>959753.56031612551</v>
      </c>
      <c r="AJ553" s="13">
        <f t="shared" si="100"/>
        <v>479561.2708176084</v>
      </c>
      <c r="AK553" s="13">
        <f t="shared" si="101"/>
        <v>958715.15262428566</v>
      </c>
      <c r="AL553" s="13">
        <f t="shared" si="102"/>
        <v>958776.97287488787</v>
      </c>
      <c r="AM553" s="13">
        <f t="shared" si="103"/>
        <v>479696.75054359797</v>
      </c>
      <c r="AN553" s="13">
        <f t="shared" si="104"/>
        <v>479225.89141841122</v>
      </c>
      <c r="AO553" s="13">
        <f t="shared" si="105"/>
        <v>479360.10713344126</v>
      </c>
      <c r="AP553" s="13">
        <f t="shared" si="106"/>
        <v>480039.99415748235</v>
      </c>
      <c r="AQ553" s="13">
        <f t="shared" si="107"/>
        <v>1438288.9406109366</v>
      </c>
      <c r="AR553" s="13">
        <f t="shared" si="108"/>
        <v>479287.00420530571</v>
      </c>
      <c r="AS553" s="13">
        <f t="shared" si="109"/>
        <v>958802.8432254988</v>
      </c>
      <c r="AT553" s="13">
        <f t="shared" si="110"/>
        <v>1439112.2575866664</v>
      </c>
    </row>
    <row r="554" spans="1:46" x14ac:dyDescent="0.3">
      <c r="A554" s="7" t="s">
        <v>281</v>
      </c>
      <c r="B554" s="7" t="s">
        <v>1047</v>
      </c>
      <c r="C554" s="7">
        <v>1310</v>
      </c>
      <c r="D554" s="7" t="s">
        <v>8</v>
      </c>
      <c r="E554" s="7">
        <v>922</v>
      </c>
      <c r="F554" s="7">
        <v>370526</v>
      </c>
      <c r="G554" s="7" t="s">
        <v>989</v>
      </c>
      <c r="H554" s="8" t="s">
        <v>1062</v>
      </c>
      <c r="I554" s="15">
        <v>2000000</v>
      </c>
      <c r="J554" s="15">
        <v>1000000</v>
      </c>
      <c r="K554" s="15">
        <v>2000000</v>
      </c>
      <c r="L554" s="15">
        <v>2000000</v>
      </c>
      <c r="M554" s="15">
        <v>1000000</v>
      </c>
      <c r="N554" s="15">
        <v>1000000</v>
      </c>
      <c r="O554" s="15">
        <v>1000000</v>
      </c>
      <c r="P554" s="15">
        <v>1000000</v>
      </c>
      <c r="Q554" s="15">
        <v>3000000</v>
      </c>
      <c r="R554" s="15">
        <v>1000000</v>
      </c>
      <c r="S554" s="15">
        <v>2000000</v>
      </c>
      <c r="T554" s="15">
        <v>3000000</v>
      </c>
      <c r="U554" s="17"/>
      <c r="V554" s="18">
        <v>0.47987678015806273</v>
      </c>
      <c r="W554" s="18">
        <v>0.47956127081760841</v>
      </c>
      <c r="X554" s="18">
        <v>0.47935757631214282</v>
      </c>
      <c r="Y554" s="18">
        <v>0.47938848643744392</v>
      </c>
      <c r="Z554" s="18">
        <v>0.47969675054359795</v>
      </c>
      <c r="AA554" s="18">
        <v>0.47922589141841121</v>
      </c>
      <c r="AB554" s="18">
        <v>0.47936010713344124</v>
      </c>
      <c r="AC554" s="18">
        <v>0.48003999415748233</v>
      </c>
      <c r="AD554" s="18">
        <v>0.4794296468703122</v>
      </c>
      <c r="AE554" s="18">
        <v>0.47928700420530573</v>
      </c>
      <c r="AF554" s="18">
        <v>0.4794014216127494</v>
      </c>
      <c r="AG554" s="18">
        <v>0.47970408586222213</v>
      </c>
      <c r="AH554" s="17"/>
      <c r="AI554" s="13">
        <f t="shared" si="99"/>
        <v>959753.56031612551</v>
      </c>
      <c r="AJ554" s="13">
        <f t="shared" si="100"/>
        <v>479561.2708176084</v>
      </c>
      <c r="AK554" s="13">
        <f t="shared" si="101"/>
        <v>958715.15262428566</v>
      </c>
      <c r="AL554" s="13">
        <f t="shared" si="102"/>
        <v>958776.97287488787</v>
      </c>
      <c r="AM554" s="13">
        <f t="shared" si="103"/>
        <v>479696.75054359797</v>
      </c>
      <c r="AN554" s="13">
        <f t="shared" si="104"/>
        <v>479225.89141841122</v>
      </c>
      <c r="AO554" s="13">
        <f t="shared" si="105"/>
        <v>479360.10713344126</v>
      </c>
      <c r="AP554" s="13">
        <f t="shared" si="106"/>
        <v>480039.99415748235</v>
      </c>
      <c r="AQ554" s="13">
        <f t="shared" si="107"/>
        <v>1438288.9406109366</v>
      </c>
      <c r="AR554" s="13">
        <f t="shared" si="108"/>
        <v>479287.00420530571</v>
      </c>
      <c r="AS554" s="13">
        <f t="shared" si="109"/>
        <v>958802.8432254988</v>
      </c>
      <c r="AT554" s="13">
        <f t="shared" si="110"/>
        <v>1439112.2575866664</v>
      </c>
    </row>
    <row r="555" spans="1:46" x14ac:dyDescent="0.3">
      <c r="A555" s="7" t="s">
        <v>281</v>
      </c>
      <c r="B555" s="7" t="s">
        <v>1047</v>
      </c>
      <c r="C555" s="7">
        <v>1310</v>
      </c>
      <c r="D555" s="7" t="s">
        <v>999</v>
      </c>
      <c r="E555" s="7">
        <v>922</v>
      </c>
      <c r="F555" s="7" t="s">
        <v>999</v>
      </c>
      <c r="G555" s="7" t="s">
        <v>989</v>
      </c>
      <c r="H555" s="8" t="s">
        <v>952</v>
      </c>
      <c r="I555" s="15">
        <v>2000000</v>
      </c>
      <c r="J555" s="15">
        <v>1000000</v>
      </c>
      <c r="K555" s="15">
        <v>2000000</v>
      </c>
      <c r="L555" s="15">
        <v>2000000</v>
      </c>
      <c r="M555" s="15">
        <v>1000000</v>
      </c>
      <c r="N555" s="15">
        <v>1000000</v>
      </c>
      <c r="O555" s="15">
        <v>1000000</v>
      </c>
      <c r="P555" s="15">
        <v>1000000</v>
      </c>
      <c r="Q555" s="15">
        <v>3000000</v>
      </c>
      <c r="R555" s="15">
        <v>1000000</v>
      </c>
      <c r="S555" s="15">
        <v>2000000</v>
      </c>
      <c r="T555" s="15">
        <v>3000000</v>
      </c>
      <c r="U555" s="17"/>
      <c r="V555" s="18">
        <v>0.47987678015806273</v>
      </c>
      <c r="W555" s="18">
        <v>0.47956127081760841</v>
      </c>
      <c r="X555" s="18">
        <v>0.47935757631214282</v>
      </c>
      <c r="Y555" s="18">
        <v>0.47938848643744392</v>
      </c>
      <c r="Z555" s="18">
        <v>0.47969675054359795</v>
      </c>
      <c r="AA555" s="18">
        <v>0.47922589141841121</v>
      </c>
      <c r="AB555" s="18">
        <v>0.47936010713344124</v>
      </c>
      <c r="AC555" s="18">
        <v>0.48003999415748233</v>
      </c>
      <c r="AD555" s="18">
        <v>0.4794296468703122</v>
      </c>
      <c r="AE555" s="18">
        <v>0.47928700420530573</v>
      </c>
      <c r="AF555" s="18">
        <v>0.4794014216127494</v>
      </c>
      <c r="AG555" s="18">
        <v>0.47970408586222213</v>
      </c>
      <c r="AH555" s="17"/>
      <c r="AI555" s="13">
        <f t="shared" si="99"/>
        <v>959753.56031612551</v>
      </c>
      <c r="AJ555" s="13">
        <f t="shared" si="100"/>
        <v>479561.2708176084</v>
      </c>
      <c r="AK555" s="13">
        <f t="shared" si="101"/>
        <v>958715.15262428566</v>
      </c>
      <c r="AL555" s="13">
        <f t="shared" si="102"/>
        <v>958776.97287488787</v>
      </c>
      <c r="AM555" s="13">
        <f t="shared" si="103"/>
        <v>479696.75054359797</v>
      </c>
      <c r="AN555" s="13">
        <f t="shared" si="104"/>
        <v>479225.89141841122</v>
      </c>
      <c r="AO555" s="13">
        <f t="shared" si="105"/>
        <v>479360.10713344126</v>
      </c>
      <c r="AP555" s="13">
        <f t="shared" si="106"/>
        <v>480039.99415748235</v>
      </c>
      <c r="AQ555" s="13">
        <f t="shared" si="107"/>
        <v>1438288.9406109366</v>
      </c>
      <c r="AR555" s="13">
        <f t="shared" si="108"/>
        <v>479287.00420530571</v>
      </c>
      <c r="AS555" s="13">
        <f t="shared" si="109"/>
        <v>958802.8432254988</v>
      </c>
      <c r="AT555" s="13">
        <f t="shared" si="110"/>
        <v>1439112.2575866664</v>
      </c>
    </row>
    <row r="556" spans="1:46" x14ac:dyDescent="0.3">
      <c r="A556" s="7" t="s">
        <v>281</v>
      </c>
      <c r="B556" s="7" t="s">
        <v>1047</v>
      </c>
      <c r="C556" s="7">
        <v>1310</v>
      </c>
      <c r="D556" s="7" t="s">
        <v>1000</v>
      </c>
      <c r="E556" s="7">
        <v>922</v>
      </c>
      <c r="F556" s="7" t="s">
        <v>1000</v>
      </c>
      <c r="G556" s="7" t="s">
        <v>989</v>
      </c>
      <c r="H556" s="8" t="s">
        <v>953</v>
      </c>
      <c r="I556" s="15">
        <v>2000000</v>
      </c>
      <c r="J556" s="15">
        <v>1000000</v>
      </c>
      <c r="K556" s="15">
        <v>2000000</v>
      </c>
      <c r="L556" s="15">
        <v>2000000</v>
      </c>
      <c r="M556" s="15">
        <v>1000000</v>
      </c>
      <c r="N556" s="15">
        <v>2000000</v>
      </c>
      <c r="O556" s="15">
        <v>1000000</v>
      </c>
      <c r="P556" s="15">
        <v>2000000</v>
      </c>
      <c r="Q556" s="15">
        <v>1000000</v>
      </c>
      <c r="R556" s="15">
        <v>1000000</v>
      </c>
      <c r="S556" s="15">
        <v>2000000</v>
      </c>
      <c r="T556" s="15">
        <v>3000000</v>
      </c>
      <c r="U556" s="17"/>
      <c r="V556" s="18">
        <v>0.47987678015806273</v>
      </c>
      <c r="W556" s="18">
        <v>0.47956127081760841</v>
      </c>
      <c r="X556" s="18">
        <v>0.47935757631214282</v>
      </c>
      <c r="Y556" s="18">
        <v>0.47938848643744392</v>
      </c>
      <c r="Z556" s="18">
        <v>0.47969675054359795</v>
      </c>
      <c r="AA556" s="18">
        <v>0.47922589141841121</v>
      </c>
      <c r="AB556" s="18">
        <v>0.47936010713344124</v>
      </c>
      <c r="AC556" s="18">
        <v>0.48003999415748233</v>
      </c>
      <c r="AD556" s="18">
        <v>0.4794296468703122</v>
      </c>
      <c r="AE556" s="18">
        <v>0.47928700420530573</v>
      </c>
      <c r="AF556" s="18">
        <v>0.4794014216127494</v>
      </c>
      <c r="AG556" s="18">
        <v>0.47970408586222213</v>
      </c>
      <c r="AH556" s="17"/>
      <c r="AI556" s="13">
        <f t="shared" si="99"/>
        <v>959753.56031612551</v>
      </c>
      <c r="AJ556" s="13">
        <f t="shared" si="100"/>
        <v>479561.2708176084</v>
      </c>
      <c r="AK556" s="13">
        <f t="shared" si="101"/>
        <v>958715.15262428566</v>
      </c>
      <c r="AL556" s="13">
        <f t="shared" si="102"/>
        <v>958776.97287488787</v>
      </c>
      <c r="AM556" s="13">
        <f t="shared" si="103"/>
        <v>479696.75054359797</v>
      </c>
      <c r="AN556" s="13">
        <f t="shared" si="104"/>
        <v>958451.78283682244</v>
      </c>
      <c r="AO556" s="13">
        <f t="shared" si="105"/>
        <v>479360.10713344126</v>
      </c>
      <c r="AP556" s="13">
        <f t="shared" si="106"/>
        <v>960079.98831496469</v>
      </c>
      <c r="AQ556" s="13">
        <f t="shared" si="107"/>
        <v>479429.64687031222</v>
      </c>
      <c r="AR556" s="13">
        <f t="shared" si="108"/>
        <v>479287.00420530571</v>
      </c>
      <c r="AS556" s="13">
        <f t="shared" si="109"/>
        <v>958802.8432254988</v>
      </c>
      <c r="AT556" s="13">
        <f t="shared" si="110"/>
        <v>1439112.2575866664</v>
      </c>
    </row>
    <row r="557" spans="1:46" x14ac:dyDescent="0.3">
      <c r="A557" s="7" t="s">
        <v>281</v>
      </c>
      <c r="B557" s="7" t="s">
        <v>1047</v>
      </c>
      <c r="C557" s="7">
        <v>1310</v>
      </c>
      <c r="D557" s="7" t="s">
        <v>8</v>
      </c>
      <c r="E557" s="7">
        <v>922</v>
      </c>
      <c r="F557" s="7">
        <v>370497</v>
      </c>
      <c r="G557" s="7" t="s">
        <v>989</v>
      </c>
      <c r="H557" s="8" t="s">
        <v>1063</v>
      </c>
      <c r="I557" s="15">
        <v>2000000</v>
      </c>
      <c r="J557" s="15">
        <v>1000000</v>
      </c>
      <c r="K557" s="15">
        <v>2000000</v>
      </c>
      <c r="L557" s="15">
        <v>2000000</v>
      </c>
      <c r="M557" s="15">
        <v>1000000</v>
      </c>
      <c r="N557" s="15">
        <v>2000000</v>
      </c>
      <c r="O557" s="15">
        <v>1000000</v>
      </c>
      <c r="P557" s="15">
        <v>2000000</v>
      </c>
      <c r="Q557" s="15">
        <v>1000000</v>
      </c>
      <c r="R557" s="15">
        <v>1000000</v>
      </c>
      <c r="S557" s="15">
        <v>2000000</v>
      </c>
      <c r="T557" s="15">
        <v>3000000</v>
      </c>
      <c r="U557" s="17"/>
      <c r="V557" s="18">
        <v>0.47987678015806273</v>
      </c>
      <c r="W557" s="18">
        <v>0.47956127081760841</v>
      </c>
      <c r="X557" s="18">
        <v>0.47935757631214282</v>
      </c>
      <c r="Y557" s="18">
        <v>0.47938848643744392</v>
      </c>
      <c r="Z557" s="18">
        <v>0.47969675054359795</v>
      </c>
      <c r="AA557" s="18">
        <v>0.47922589141841121</v>
      </c>
      <c r="AB557" s="18">
        <v>0.47936010713344124</v>
      </c>
      <c r="AC557" s="18">
        <v>0.48003999415748233</v>
      </c>
      <c r="AD557" s="18">
        <v>0.4794296468703122</v>
      </c>
      <c r="AE557" s="18">
        <v>0.47928700420530573</v>
      </c>
      <c r="AF557" s="18">
        <v>0.4794014216127494</v>
      </c>
      <c r="AG557" s="18">
        <v>0.47970408586222213</v>
      </c>
      <c r="AH557" s="17"/>
      <c r="AI557" s="13">
        <f t="shared" si="99"/>
        <v>959753.56031612551</v>
      </c>
      <c r="AJ557" s="13">
        <f t="shared" si="100"/>
        <v>479561.2708176084</v>
      </c>
      <c r="AK557" s="13">
        <f t="shared" si="101"/>
        <v>958715.15262428566</v>
      </c>
      <c r="AL557" s="13">
        <f t="shared" si="102"/>
        <v>958776.97287488787</v>
      </c>
      <c r="AM557" s="13">
        <f t="shared" si="103"/>
        <v>479696.75054359797</v>
      </c>
      <c r="AN557" s="13">
        <f t="shared" si="104"/>
        <v>958451.78283682244</v>
      </c>
      <c r="AO557" s="13">
        <f t="shared" si="105"/>
        <v>479360.10713344126</v>
      </c>
      <c r="AP557" s="13">
        <f t="shared" si="106"/>
        <v>960079.98831496469</v>
      </c>
      <c r="AQ557" s="13">
        <f t="shared" si="107"/>
        <v>479429.64687031222</v>
      </c>
      <c r="AR557" s="13">
        <f t="shared" si="108"/>
        <v>479287.00420530571</v>
      </c>
      <c r="AS557" s="13">
        <f t="shared" si="109"/>
        <v>958802.8432254988</v>
      </c>
      <c r="AT557" s="13">
        <f t="shared" si="110"/>
        <v>1439112.2575866664</v>
      </c>
    </row>
    <row r="558" spans="1:46" x14ac:dyDescent="0.3">
      <c r="A558" s="7" t="s">
        <v>281</v>
      </c>
      <c r="B558" s="7" t="s">
        <v>1047</v>
      </c>
      <c r="C558" s="7">
        <v>1310</v>
      </c>
      <c r="D558" s="7" t="s">
        <v>8</v>
      </c>
      <c r="E558" s="7">
        <v>999</v>
      </c>
      <c r="F558" s="7" t="s">
        <v>923</v>
      </c>
      <c r="G558" s="7" t="s">
        <v>989</v>
      </c>
      <c r="H558" s="8" t="s">
        <v>1051</v>
      </c>
      <c r="I558" s="15">
        <v>2000000</v>
      </c>
      <c r="J558" s="15">
        <v>1000000</v>
      </c>
      <c r="K558" s="15">
        <v>2000000</v>
      </c>
      <c r="L558" s="15">
        <v>2000000</v>
      </c>
      <c r="M558" s="15">
        <v>1000000</v>
      </c>
      <c r="N558" s="15">
        <v>2000000</v>
      </c>
      <c r="O558" s="15">
        <v>1000000</v>
      </c>
      <c r="P558" s="15">
        <v>2000000</v>
      </c>
      <c r="Q558" s="15">
        <v>1000000</v>
      </c>
      <c r="R558" s="15">
        <v>1000000</v>
      </c>
      <c r="S558" s="15">
        <v>2000000</v>
      </c>
      <c r="T558" s="15">
        <v>3000000</v>
      </c>
      <c r="U558" s="17"/>
      <c r="V558" s="18">
        <v>0.47987678015806273</v>
      </c>
      <c r="W558" s="18">
        <v>0.47956127081760841</v>
      </c>
      <c r="X558" s="18">
        <v>0.47935757631214282</v>
      </c>
      <c r="Y558" s="18">
        <v>0.47938848643744392</v>
      </c>
      <c r="Z558" s="18">
        <v>0.47969675054359795</v>
      </c>
      <c r="AA558" s="18">
        <v>0.47922589141841121</v>
      </c>
      <c r="AB558" s="18">
        <v>0.47936010713344124</v>
      </c>
      <c r="AC558" s="18">
        <v>0.48003999415748233</v>
      </c>
      <c r="AD558" s="18">
        <v>0.4794296468703122</v>
      </c>
      <c r="AE558" s="18">
        <v>0.47928700420530573</v>
      </c>
      <c r="AF558" s="18">
        <v>0.4794014216127494</v>
      </c>
      <c r="AG558" s="18">
        <v>0.47970408586222213</v>
      </c>
      <c r="AH558" s="17"/>
      <c r="AI558" s="13">
        <f t="shared" si="99"/>
        <v>959753.56031612551</v>
      </c>
      <c r="AJ558" s="13">
        <f t="shared" si="100"/>
        <v>479561.2708176084</v>
      </c>
      <c r="AK558" s="13">
        <f t="shared" si="101"/>
        <v>958715.15262428566</v>
      </c>
      <c r="AL558" s="13">
        <f t="shared" si="102"/>
        <v>958776.97287488787</v>
      </c>
      <c r="AM558" s="13">
        <f t="shared" si="103"/>
        <v>479696.75054359797</v>
      </c>
      <c r="AN558" s="13">
        <f t="shared" si="104"/>
        <v>958451.78283682244</v>
      </c>
      <c r="AO558" s="13">
        <f t="shared" si="105"/>
        <v>479360.10713344126</v>
      </c>
      <c r="AP558" s="13">
        <f t="shared" si="106"/>
        <v>960079.98831496469</v>
      </c>
      <c r="AQ558" s="13">
        <f t="shared" si="107"/>
        <v>479429.64687031222</v>
      </c>
      <c r="AR558" s="13">
        <f t="shared" si="108"/>
        <v>479287.00420530571</v>
      </c>
      <c r="AS558" s="13">
        <f t="shared" si="109"/>
        <v>958802.8432254988</v>
      </c>
      <c r="AT558" s="13">
        <f t="shared" si="110"/>
        <v>1439112.2575866664</v>
      </c>
    </row>
    <row r="559" spans="1:46" x14ac:dyDescent="0.3">
      <c r="A559" s="7" t="s">
        <v>281</v>
      </c>
      <c r="B559" s="7" t="s">
        <v>1047</v>
      </c>
      <c r="C559" s="7">
        <v>1310</v>
      </c>
      <c r="D559" s="7" t="s">
        <v>1044</v>
      </c>
      <c r="E559" s="7">
        <v>922</v>
      </c>
      <c r="F559" s="7">
        <v>370365</v>
      </c>
      <c r="G559" s="7" t="s">
        <v>992</v>
      </c>
      <c r="H559" s="8" t="s">
        <v>954</v>
      </c>
      <c r="I559" s="15">
        <v>2000000</v>
      </c>
      <c r="J559" s="15">
        <v>2000000</v>
      </c>
      <c r="K559" s="15">
        <v>3000000</v>
      </c>
      <c r="L559" s="15">
        <v>2000000</v>
      </c>
      <c r="M559" s="15">
        <v>2000000</v>
      </c>
      <c r="N559" s="15">
        <v>3000000</v>
      </c>
      <c r="O559" s="15">
        <v>1000000</v>
      </c>
      <c r="P559" s="15">
        <v>1000000</v>
      </c>
      <c r="Q559" s="15">
        <v>3000000</v>
      </c>
      <c r="R559" s="15">
        <v>3000000</v>
      </c>
      <c r="S559" s="15">
        <v>2500000</v>
      </c>
      <c r="T559" s="15">
        <v>2500000</v>
      </c>
      <c r="U559" s="17"/>
      <c r="V559" s="18">
        <v>0.47987678015806273</v>
      </c>
      <c r="W559" s="18">
        <v>0.47956127081760841</v>
      </c>
      <c r="X559" s="18">
        <v>0.47935757631214282</v>
      </c>
      <c r="Y559" s="18">
        <v>0.47938848643744392</v>
      </c>
      <c r="Z559" s="18">
        <v>0.47969675054359795</v>
      </c>
      <c r="AA559" s="18">
        <v>0.47922589141841121</v>
      </c>
      <c r="AB559" s="18">
        <v>0.47936010713344124</v>
      </c>
      <c r="AC559" s="18">
        <v>0.48003999415748233</v>
      </c>
      <c r="AD559" s="18">
        <v>0.4794296468703122</v>
      </c>
      <c r="AE559" s="18">
        <v>0.47928700420530573</v>
      </c>
      <c r="AF559" s="18">
        <v>0.4794014216127494</v>
      </c>
      <c r="AG559" s="18">
        <v>0.47970408586222213</v>
      </c>
      <c r="AH559" s="17"/>
      <c r="AI559" s="13">
        <f t="shared" si="99"/>
        <v>959753.56031612551</v>
      </c>
      <c r="AJ559" s="13">
        <f t="shared" si="100"/>
        <v>959122.5416352168</v>
      </c>
      <c r="AK559" s="13">
        <f t="shared" si="101"/>
        <v>1438072.7289364284</v>
      </c>
      <c r="AL559" s="13">
        <f t="shared" si="102"/>
        <v>958776.97287488787</v>
      </c>
      <c r="AM559" s="13">
        <f t="shared" si="103"/>
        <v>959393.50108719594</v>
      </c>
      <c r="AN559" s="13">
        <f t="shared" si="104"/>
        <v>1437677.6742552337</v>
      </c>
      <c r="AO559" s="13">
        <f t="shared" si="105"/>
        <v>479360.10713344126</v>
      </c>
      <c r="AP559" s="13">
        <f t="shared" si="106"/>
        <v>480039.99415748235</v>
      </c>
      <c r="AQ559" s="13">
        <f t="shared" si="107"/>
        <v>1438288.9406109366</v>
      </c>
      <c r="AR559" s="13">
        <f t="shared" si="108"/>
        <v>1437861.0126159173</v>
      </c>
      <c r="AS559" s="13">
        <f t="shared" si="109"/>
        <v>1198503.5540318736</v>
      </c>
      <c r="AT559" s="13">
        <f t="shared" si="110"/>
        <v>1199260.2146555553</v>
      </c>
    </row>
    <row r="560" spans="1:46" x14ac:dyDescent="0.3">
      <c r="A560" s="7" t="s">
        <v>281</v>
      </c>
      <c r="B560" s="7" t="s">
        <v>1047</v>
      </c>
      <c r="C560" s="7">
        <v>1310</v>
      </c>
      <c r="D560" s="7" t="s">
        <v>8</v>
      </c>
      <c r="E560" s="7">
        <v>922</v>
      </c>
      <c r="F560" s="7">
        <v>370315</v>
      </c>
      <c r="G560" s="7" t="s">
        <v>992</v>
      </c>
      <c r="H560" s="8" t="s">
        <v>1064</v>
      </c>
      <c r="I560" s="15">
        <v>0</v>
      </c>
      <c r="J560" s="15">
        <v>500000</v>
      </c>
      <c r="K560" s="15">
        <v>500000</v>
      </c>
      <c r="L560" s="15">
        <v>500000</v>
      </c>
      <c r="M560" s="15">
        <v>500000</v>
      </c>
      <c r="N560" s="15">
        <v>500000</v>
      </c>
      <c r="O560" s="15">
        <v>500000</v>
      </c>
      <c r="P560" s="15">
        <v>500000</v>
      </c>
      <c r="Q560" s="15">
        <v>1000000</v>
      </c>
      <c r="R560" s="15">
        <v>1000000</v>
      </c>
      <c r="S560" s="15">
        <v>500000</v>
      </c>
      <c r="T560" s="15">
        <v>500000</v>
      </c>
      <c r="U560" s="17"/>
      <c r="V560" s="18">
        <v>0.47987678015806273</v>
      </c>
      <c r="W560" s="18">
        <v>0.47956127081760841</v>
      </c>
      <c r="X560" s="18">
        <v>0.47935757631214282</v>
      </c>
      <c r="Y560" s="18">
        <v>0.47938848643744392</v>
      </c>
      <c r="Z560" s="18">
        <v>0.47969675054359795</v>
      </c>
      <c r="AA560" s="18">
        <v>0.47922589141841121</v>
      </c>
      <c r="AB560" s="18">
        <v>0.47936010713344124</v>
      </c>
      <c r="AC560" s="18">
        <v>0.48003999415748233</v>
      </c>
      <c r="AD560" s="18">
        <v>0.4794296468703122</v>
      </c>
      <c r="AE560" s="18">
        <v>0.47928700420530573</v>
      </c>
      <c r="AF560" s="18">
        <v>0.4794014216127494</v>
      </c>
      <c r="AG560" s="18">
        <v>0.47970408586222213</v>
      </c>
      <c r="AH560" s="17"/>
      <c r="AI560" s="13">
        <f t="shared" si="99"/>
        <v>0</v>
      </c>
      <c r="AJ560" s="13">
        <f t="shared" si="100"/>
        <v>239780.6354088042</v>
      </c>
      <c r="AK560" s="13">
        <f t="shared" si="101"/>
        <v>239678.78815607142</v>
      </c>
      <c r="AL560" s="13">
        <f t="shared" si="102"/>
        <v>239694.24321872197</v>
      </c>
      <c r="AM560" s="13">
        <f t="shared" si="103"/>
        <v>239848.37527179898</v>
      </c>
      <c r="AN560" s="13">
        <f t="shared" si="104"/>
        <v>239612.94570920561</v>
      </c>
      <c r="AO560" s="13">
        <f t="shared" si="105"/>
        <v>239680.05356672063</v>
      </c>
      <c r="AP560" s="13">
        <f t="shared" si="106"/>
        <v>240019.99707874117</v>
      </c>
      <c r="AQ560" s="13">
        <f t="shared" si="107"/>
        <v>479429.64687031222</v>
      </c>
      <c r="AR560" s="13">
        <f t="shared" si="108"/>
        <v>479287.00420530571</v>
      </c>
      <c r="AS560" s="13">
        <f t="shared" si="109"/>
        <v>239700.7108063747</v>
      </c>
      <c r="AT560" s="13">
        <f t="shared" si="110"/>
        <v>239852.04293111106</v>
      </c>
    </row>
    <row r="561" spans="1:46" x14ac:dyDescent="0.3">
      <c r="A561" s="7" t="s">
        <v>281</v>
      </c>
      <c r="B561" s="7" t="s">
        <v>1047</v>
      </c>
      <c r="C561" s="7">
        <v>1310</v>
      </c>
      <c r="D561" s="7" t="s">
        <v>1066</v>
      </c>
      <c r="E561" s="7">
        <v>907</v>
      </c>
      <c r="F561" s="7">
        <v>131607</v>
      </c>
      <c r="G561" s="7" t="s">
        <v>992</v>
      </c>
      <c r="H561" s="8" t="s">
        <v>1065</v>
      </c>
      <c r="I561" s="15">
        <v>0</v>
      </c>
      <c r="J561" s="15">
        <v>1000000</v>
      </c>
      <c r="K561" s="15">
        <v>0</v>
      </c>
      <c r="L561" s="15">
        <v>1000000</v>
      </c>
      <c r="M561" s="15">
        <v>0</v>
      </c>
      <c r="N561" s="15">
        <v>1000000</v>
      </c>
      <c r="O561" s="15">
        <v>0</v>
      </c>
      <c r="P561" s="15">
        <v>0</v>
      </c>
      <c r="Q561" s="15">
        <v>1000000</v>
      </c>
      <c r="R561" s="15">
        <v>1000000</v>
      </c>
      <c r="S561" s="15">
        <v>1000000</v>
      </c>
      <c r="T561" s="15">
        <v>1000000</v>
      </c>
      <c r="U561" s="17"/>
      <c r="V561" s="18">
        <v>0.47987678015806273</v>
      </c>
      <c r="W561" s="18">
        <v>0.47956127081760841</v>
      </c>
      <c r="X561" s="18">
        <v>0.47935757631214282</v>
      </c>
      <c r="Y561" s="18">
        <v>0.47938848643744392</v>
      </c>
      <c r="Z561" s="18">
        <v>0.47969675054359795</v>
      </c>
      <c r="AA561" s="18">
        <v>0.47922589141841121</v>
      </c>
      <c r="AB561" s="18">
        <v>0.47936010713344124</v>
      </c>
      <c r="AC561" s="18">
        <v>0.48003999415748233</v>
      </c>
      <c r="AD561" s="18">
        <v>0.4794296468703122</v>
      </c>
      <c r="AE561" s="18">
        <v>0.47928700420530573</v>
      </c>
      <c r="AF561" s="18">
        <v>0.4794014216127494</v>
      </c>
      <c r="AG561" s="18">
        <v>0.47970408586222213</v>
      </c>
      <c r="AH561" s="17"/>
      <c r="AI561" s="13">
        <f t="shared" si="99"/>
        <v>0</v>
      </c>
      <c r="AJ561" s="13">
        <f t="shared" si="100"/>
        <v>479561.2708176084</v>
      </c>
      <c r="AK561" s="13">
        <f t="shared" si="101"/>
        <v>0</v>
      </c>
      <c r="AL561" s="13">
        <f t="shared" si="102"/>
        <v>479388.48643744393</v>
      </c>
      <c r="AM561" s="13">
        <f t="shared" si="103"/>
        <v>0</v>
      </c>
      <c r="AN561" s="13">
        <f t="shared" si="104"/>
        <v>479225.89141841122</v>
      </c>
      <c r="AO561" s="13">
        <f t="shared" si="105"/>
        <v>0</v>
      </c>
      <c r="AP561" s="13">
        <f t="shared" si="106"/>
        <v>0</v>
      </c>
      <c r="AQ561" s="13">
        <f t="shared" si="107"/>
        <v>479429.64687031222</v>
      </c>
      <c r="AR561" s="13">
        <f t="shared" si="108"/>
        <v>479287.00420530571</v>
      </c>
      <c r="AS561" s="13">
        <f t="shared" si="109"/>
        <v>479401.4216127494</v>
      </c>
      <c r="AT561" s="13">
        <f t="shared" si="110"/>
        <v>479704.08586222213</v>
      </c>
    </row>
    <row r="562" spans="1:46" x14ac:dyDescent="0.3">
      <c r="A562" s="7" t="s">
        <v>281</v>
      </c>
      <c r="B562" s="7" t="s">
        <v>1047</v>
      </c>
      <c r="C562" s="7">
        <v>1310</v>
      </c>
      <c r="D562" s="7" t="s">
        <v>8</v>
      </c>
      <c r="E562" s="7">
        <v>925</v>
      </c>
      <c r="F562" s="7" t="s">
        <v>1001</v>
      </c>
      <c r="G562" s="7" t="s">
        <v>992</v>
      </c>
      <c r="H562" s="8" t="s">
        <v>1067</v>
      </c>
      <c r="I562" s="15">
        <v>0</v>
      </c>
      <c r="J562" s="15">
        <v>1000000</v>
      </c>
      <c r="K562" s="15">
        <v>1000000</v>
      </c>
      <c r="L562" s="15">
        <v>1000000</v>
      </c>
      <c r="M562" s="15">
        <v>1000000</v>
      </c>
      <c r="N562" s="15">
        <v>0</v>
      </c>
      <c r="O562" s="15">
        <v>0</v>
      </c>
      <c r="P562" s="15">
        <v>0</v>
      </c>
      <c r="Q562" s="15">
        <v>0</v>
      </c>
      <c r="R562" s="15">
        <v>1000000</v>
      </c>
      <c r="S562" s="15">
        <v>1000000</v>
      </c>
      <c r="T562" s="15">
        <v>1000000</v>
      </c>
      <c r="U562" s="17"/>
      <c r="V562" s="18">
        <v>0.47987678015806273</v>
      </c>
      <c r="W562" s="18">
        <v>0.47956127081760841</v>
      </c>
      <c r="X562" s="18">
        <v>0.47935757631214282</v>
      </c>
      <c r="Y562" s="18">
        <v>0.47938848643744392</v>
      </c>
      <c r="Z562" s="18">
        <v>0.47969675054359795</v>
      </c>
      <c r="AA562" s="18">
        <v>0.47922589141841121</v>
      </c>
      <c r="AB562" s="18">
        <v>0.47936010713344124</v>
      </c>
      <c r="AC562" s="18">
        <v>0.48003999415748233</v>
      </c>
      <c r="AD562" s="18">
        <v>0.4794296468703122</v>
      </c>
      <c r="AE562" s="18">
        <v>0.47928700420530573</v>
      </c>
      <c r="AF562" s="18">
        <v>0.4794014216127494</v>
      </c>
      <c r="AG562" s="18">
        <v>0.47970408586222213</v>
      </c>
      <c r="AH562" s="17"/>
      <c r="AI562" s="13">
        <f t="shared" si="99"/>
        <v>0</v>
      </c>
      <c r="AJ562" s="13">
        <f t="shared" si="100"/>
        <v>479561.2708176084</v>
      </c>
      <c r="AK562" s="13">
        <f t="shared" si="101"/>
        <v>479357.57631214283</v>
      </c>
      <c r="AL562" s="13">
        <f t="shared" si="102"/>
        <v>479388.48643744393</v>
      </c>
      <c r="AM562" s="13">
        <f t="shared" si="103"/>
        <v>479696.75054359797</v>
      </c>
      <c r="AN562" s="13">
        <f t="shared" si="104"/>
        <v>0</v>
      </c>
      <c r="AO562" s="13">
        <f t="shared" si="105"/>
        <v>0</v>
      </c>
      <c r="AP562" s="13">
        <f t="shared" si="106"/>
        <v>0</v>
      </c>
      <c r="AQ562" s="13">
        <f t="shared" si="107"/>
        <v>0</v>
      </c>
      <c r="AR562" s="13">
        <f t="shared" si="108"/>
        <v>479287.00420530571</v>
      </c>
      <c r="AS562" s="13">
        <f t="shared" si="109"/>
        <v>479401.4216127494</v>
      </c>
      <c r="AT562" s="13">
        <f t="shared" si="110"/>
        <v>479704.08586222213</v>
      </c>
    </row>
    <row r="563" spans="1:46" x14ac:dyDescent="0.3">
      <c r="A563" s="7" t="s">
        <v>281</v>
      </c>
      <c r="B563" s="7" t="s">
        <v>1047</v>
      </c>
      <c r="C563" s="7">
        <v>1310</v>
      </c>
      <c r="D563" s="7" t="s">
        <v>8</v>
      </c>
      <c r="E563" s="7">
        <v>922</v>
      </c>
      <c r="F563" s="7">
        <v>212413</v>
      </c>
      <c r="G563" s="7" t="s">
        <v>992</v>
      </c>
      <c r="H563" s="8" t="s">
        <v>1068</v>
      </c>
      <c r="I563" s="15">
        <v>500000</v>
      </c>
      <c r="J563" s="15">
        <v>500000</v>
      </c>
      <c r="K563" s="15">
        <v>500000</v>
      </c>
      <c r="L563" s="15">
        <v>500000</v>
      </c>
      <c r="M563" s="15">
        <v>500000</v>
      </c>
      <c r="N563" s="15">
        <v>500000</v>
      </c>
      <c r="O563" s="15">
        <v>500000</v>
      </c>
      <c r="P563" s="15">
        <v>500000</v>
      </c>
      <c r="Q563" s="15">
        <v>500000</v>
      </c>
      <c r="R563" s="15">
        <v>500000</v>
      </c>
      <c r="S563" s="15">
        <v>500000</v>
      </c>
      <c r="T563" s="15">
        <v>500000</v>
      </c>
      <c r="U563" s="17"/>
      <c r="V563" s="18">
        <v>0.47987678015806273</v>
      </c>
      <c r="W563" s="18">
        <v>0.47956127081760841</v>
      </c>
      <c r="X563" s="18">
        <v>0.47935757631214282</v>
      </c>
      <c r="Y563" s="18">
        <v>0.47938848643744392</v>
      </c>
      <c r="Z563" s="18">
        <v>0.47969675054359795</v>
      </c>
      <c r="AA563" s="18">
        <v>0.47922589141841121</v>
      </c>
      <c r="AB563" s="18">
        <v>0.47936010713344124</v>
      </c>
      <c r="AC563" s="18">
        <v>0.48003999415748233</v>
      </c>
      <c r="AD563" s="18">
        <v>0.4794296468703122</v>
      </c>
      <c r="AE563" s="18">
        <v>0.47928700420530573</v>
      </c>
      <c r="AF563" s="18">
        <v>0.4794014216127494</v>
      </c>
      <c r="AG563" s="18">
        <v>0.47970408586222213</v>
      </c>
      <c r="AH563" s="17"/>
      <c r="AI563" s="13">
        <f t="shared" si="99"/>
        <v>239938.39007903138</v>
      </c>
      <c r="AJ563" s="13">
        <f t="shared" si="100"/>
        <v>239780.6354088042</v>
      </c>
      <c r="AK563" s="13">
        <f t="shared" si="101"/>
        <v>239678.78815607142</v>
      </c>
      <c r="AL563" s="13">
        <f t="shared" si="102"/>
        <v>239694.24321872197</v>
      </c>
      <c r="AM563" s="13">
        <f t="shared" si="103"/>
        <v>239848.37527179898</v>
      </c>
      <c r="AN563" s="13">
        <f t="shared" si="104"/>
        <v>239612.94570920561</v>
      </c>
      <c r="AO563" s="13">
        <f t="shared" si="105"/>
        <v>239680.05356672063</v>
      </c>
      <c r="AP563" s="13">
        <f t="shared" si="106"/>
        <v>240019.99707874117</v>
      </c>
      <c r="AQ563" s="13">
        <f t="shared" si="107"/>
        <v>239714.82343515611</v>
      </c>
      <c r="AR563" s="13">
        <f t="shared" si="108"/>
        <v>239643.50210265286</v>
      </c>
      <c r="AS563" s="13">
        <f t="shared" si="109"/>
        <v>239700.7108063747</v>
      </c>
      <c r="AT563" s="13">
        <f t="shared" si="110"/>
        <v>239852.04293111106</v>
      </c>
    </row>
    <row r="564" spans="1:46" x14ac:dyDescent="0.3">
      <c r="A564" s="7" t="s">
        <v>281</v>
      </c>
      <c r="B564" s="7" t="s">
        <v>1047</v>
      </c>
      <c r="C564" s="7">
        <v>1310</v>
      </c>
      <c r="D564" s="7" t="s">
        <v>8</v>
      </c>
      <c r="E564" s="7">
        <v>922</v>
      </c>
      <c r="F564" s="7">
        <v>370343</v>
      </c>
      <c r="G564" s="7" t="s">
        <v>992</v>
      </c>
      <c r="H564" s="8" t="s">
        <v>1069</v>
      </c>
      <c r="I564" s="15">
        <v>0</v>
      </c>
      <c r="J564" s="15">
        <v>0</v>
      </c>
      <c r="K564" s="15">
        <v>500000</v>
      </c>
      <c r="L564" s="15">
        <v>500000</v>
      </c>
      <c r="M564" s="15">
        <v>500000</v>
      </c>
      <c r="N564" s="15">
        <v>500000</v>
      </c>
      <c r="O564" s="15">
        <v>0</v>
      </c>
      <c r="P564" s="15">
        <v>0</v>
      </c>
      <c r="Q564" s="15">
        <v>500000</v>
      </c>
      <c r="R564" s="15">
        <v>500000</v>
      </c>
      <c r="S564" s="15">
        <v>500000</v>
      </c>
      <c r="T564" s="15">
        <v>500000</v>
      </c>
      <c r="U564" s="17"/>
      <c r="V564" s="18">
        <v>0.47987678015806273</v>
      </c>
      <c r="W564" s="18">
        <v>0.47956127081760841</v>
      </c>
      <c r="X564" s="18">
        <v>0.47935757631214282</v>
      </c>
      <c r="Y564" s="18">
        <v>0.47938848643744392</v>
      </c>
      <c r="Z564" s="18">
        <v>0.47969675054359795</v>
      </c>
      <c r="AA564" s="18">
        <v>0.47922589141841121</v>
      </c>
      <c r="AB564" s="18">
        <v>0.47936010713344124</v>
      </c>
      <c r="AC564" s="18">
        <v>0.48003999415748233</v>
      </c>
      <c r="AD564" s="18">
        <v>0.4794296468703122</v>
      </c>
      <c r="AE564" s="18">
        <v>0.47928700420530573</v>
      </c>
      <c r="AF564" s="18">
        <v>0.4794014216127494</v>
      </c>
      <c r="AG564" s="18">
        <v>0.47970408586222213</v>
      </c>
      <c r="AH564" s="17"/>
      <c r="AI564" s="13">
        <f t="shared" si="99"/>
        <v>0</v>
      </c>
      <c r="AJ564" s="13">
        <f t="shared" si="100"/>
        <v>0</v>
      </c>
      <c r="AK564" s="13">
        <f t="shared" si="101"/>
        <v>239678.78815607142</v>
      </c>
      <c r="AL564" s="13">
        <f t="shared" si="102"/>
        <v>239694.24321872197</v>
      </c>
      <c r="AM564" s="13">
        <f t="shared" si="103"/>
        <v>239848.37527179898</v>
      </c>
      <c r="AN564" s="13">
        <f t="shared" si="104"/>
        <v>239612.94570920561</v>
      </c>
      <c r="AO564" s="13">
        <f t="shared" si="105"/>
        <v>0</v>
      </c>
      <c r="AP564" s="13">
        <f t="shared" si="106"/>
        <v>0</v>
      </c>
      <c r="AQ564" s="13">
        <f t="shared" si="107"/>
        <v>239714.82343515611</v>
      </c>
      <c r="AR564" s="13">
        <f t="shared" si="108"/>
        <v>239643.50210265286</v>
      </c>
      <c r="AS564" s="13">
        <f t="shared" si="109"/>
        <v>239700.7108063747</v>
      </c>
      <c r="AT564" s="13">
        <f t="shared" si="110"/>
        <v>239852.04293111106</v>
      </c>
    </row>
    <row r="565" spans="1:46" x14ac:dyDescent="0.3">
      <c r="A565" s="7" t="s">
        <v>281</v>
      </c>
      <c r="B565" s="7" t="s">
        <v>1047</v>
      </c>
      <c r="C565" s="7">
        <v>1310</v>
      </c>
      <c r="D565" s="7" t="s">
        <v>8</v>
      </c>
      <c r="E565" s="7">
        <v>922</v>
      </c>
      <c r="F565" s="7" t="s">
        <v>1002</v>
      </c>
      <c r="G565" s="7" t="s">
        <v>992</v>
      </c>
      <c r="H565" s="8" t="s">
        <v>1070</v>
      </c>
      <c r="I565" s="15">
        <v>0</v>
      </c>
      <c r="J565" s="15">
        <v>2000000</v>
      </c>
      <c r="K565" s="15">
        <v>0</v>
      </c>
      <c r="L565" s="15">
        <v>0</v>
      </c>
      <c r="M565" s="15">
        <v>0</v>
      </c>
      <c r="N565" s="15">
        <v>2000000</v>
      </c>
      <c r="O565" s="15">
        <v>0</v>
      </c>
      <c r="P565" s="15">
        <v>0</v>
      </c>
      <c r="Q565" s="15">
        <v>0</v>
      </c>
      <c r="R565" s="15">
        <v>0</v>
      </c>
      <c r="S565" s="15">
        <v>2000000</v>
      </c>
      <c r="T565" s="15">
        <v>0</v>
      </c>
      <c r="U565" s="17"/>
      <c r="V565" s="18">
        <v>0.47987678015806273</v>
      </c>
      <c r="W565" s="18">
        <v>0.47956127081760841</v>
      </c>
      <c r="X565" s="18">
        <v>0.47935757631214282</v>
      </c>
      <c r="Y565" s="18">
        <v>0.47938848643744392</v>
      </c>
      <c r="Z565" s="18">
        <v>0.47969675054359795</v>
      </c>
      <c r="AA565" s="18">
        <v>0.47922589141841121</v>
      </c>
      <c r="AB565" s="18">
        <v>0.47936010713344124</v>
      </c>
      <c r="AC565" s="18">
        <v>0.48003999415748233</v>
      </c>
      <c r="AD565" s="18">
        <v>0.4794296468703122</v>
      </c>
      <c r="AE565" s="18">
        <v>0.47928700420530573</v>
      </c>
      <c r="AF565" s="18">
        <v>0.4794014216127494</v>
      </c>
      <c r="AG565" s="18">
        <v>0.47970408586222213</v>
      </c>
      <c r="AH565" s="17"/>
      <c r="AI565" s="13">
        <f t="shared" si="99"/>
        <v>0</v>
      </c>
      <c r="AJ565" s="13">
        <f t="shared" si="100"/>
        <v>959122.5416352168</v>
      </c>
      <c r="AK565" s="13">
        <f t="shared" si="101"/>
        <v>0</v>
      </c>
      <c r="AL565" s="13">
        <f t="shared" si="102"/>
        <v>0</v>
      </c>
      <c r="AM565" s="13">
        <f t="shared" si="103"/>
        <v>0</v>
      </c>
      <c r="AN565" s="13">
        <f t="shared" si="104"/>
        <v>958451.78283682244</v>
      </c>
      <c r="AO565" s="13">
        <f t="shared" si="105"/>
        <v>0</v>
      </c>
      <c r="AP565" s="13">
        <f t="shared" si="106"/>
        <v>0</v>
      </c>
      <c r="AQ565" s="13">
        <f t="shared" si="107"/>
        <v>0</v>
      </c>
      <c r="AR565" s="13">
        <f t="shared" si="108"/>
        <v>0</v>
      </c>
      <c r="AS565" s="13">
        <f t="shared" si="109"/>
        <v>958802.8432254988</v>
      </c>
      <c r="AT565" s="13">
        <f t="shared" si="110"/>
        <v>0</v>
      </c>
    </row>
    <row r="566" spans="1:46" x14ac:dyDescent="0.3">
      <c r="A566" s="7" t="s">
        <v>281</v>
      </c>
      <c r="B566" s="7" t="s">
        <v>1047</v>
      </c>
      <c r="C566" s="7">
        <v>1310</v>
      </c>
      <c r="D566" s="7" t="s">
        <v>8</v>
      </c>
      <c r="E566" s="7">
        <v>922</v>
      </c>
      <c r="F566" s="7" t="s">
        <v>1003</v>
      </c>
      <c r="G566" s="7" t="s">
        <v>992</v>
      </c>
      <c r="H566" s="8" t="s">
        <v>1071</v>
      </c>
      <c r="I566" s="15">
        <v>500000</v>
      </c>
      <c r="J566" s="15">
        <v>0</v>
      </c>
      <c r="K566" s="15">
        <v>500000</v>
      </c>
      <c r="L566" s="15">
        <v>500000</v>
      </c>
      <c r="M566" s="15">
        <v>500000</v>
      </c>
      <c r="N566" s="15">
        <v>0</v>
      </c>
      <c r="O566" s="15">
        <v>0</v>
      </c>
      <c r="P566" s="15">
        <v>0</v>
      </c>
      <c r="Q566" s="15">
        <v>500000</v>
      </c>
      <c r="R566" s="15">
        <v>500000</v>
      </c>
      <c r="S566" s="15">
        <v>500000</v>
      </c>
      <c r="T566" s="15">
        <v>500000</v>
      </c>
      <c r="U566" s="17"/>
      <c r="V566" s="18">
        <v>0.47987678015806273</v>
      </c>
      <c r="W566" s="18">
        <v>0.47956127081760841</v>
      </c>
      <c r="X566" s="18">
        <v>0.47935757631214282</v>
      </c>
      <c r="Y566" s="18">
        <v>0.47938848643744392</v>
      </c>
      <c r="Z566" s="18">
        <v>0.47969675054359795</v>
      </c>
      <c r="AA566" s="18">
        <v>0.47922589141841121</v>
      </c>
      <c r="AB566" s="18">
        <v>0.47936010713344124</v>
      </c>
      <c r="AC566" s="18">
        <v>0.48003999415748233</v>
      </c>
      <c r="AD566" s="18">
        <v>0.4794296468703122</v>
      </c>
      <c r="AE566" s="18">
        <v>0.47928700420530573</v>
      </c>
      <c r="AF566" s="18">
        <v>0.4794014216127494</v>
      </c>
      <c r="AG566" s="18">
        <v>0.47970408586222213</v>
      </c>
      <c r="AH566" s="17"/>
      <c r="AI566" s="13">
        <f t="shared" si="99"/>
        <v>239938.39007903138</v>
      </c>
      <c r="AJ566" s="13">
        <f t="shared" si="100"/>
        <v>0</v>
      </c>
      <c r="AK566" s="13">
        <f t="shared" si="101"/>
        <v>239678.78815607142</v>
      </c>
      <c r="AL566" s="13">
        <f t="shared" si="102"/>
        <v>239694.24321872197</v>
      </c>
      <c r="AM566" s="13">
        <f t="shared" si="103"/>
        <v>239848.37527179898</v>
      </c>
      <c r="AN566" s="13">
        <f t="shared" si="104"/>
        <v>0</v>
      </c>
      <c r="AO566" s="13">
        <f t="shared" si="105"/>
        <v>0</v>
      </c>
      <c r="AP566" s="13">
        <f t="shared" si="106"/>
        <v>0</v>
      </c>
      <c r="AQ566" s="13">
        <f t="shared" si="107"/>
        <v>239714.82343515611</v>
      </c>
      <c r="AR566" s="13">
        <f t="shared" si="108"/>
        <v>239643.50210265286</v>
      </c>
      <c r="AS566" s="13">
        <f t="shared" si="109"/>
        <v>239700.7108063747</v>
      </c>
      <c r="AT566" s="13">
        <f t="shared" si="110"/>
        <v>239852.04293111106</v>
      </c>
    </row>
    <row r="567" spans="1:46" x14ac:dyDescent="0.3">
      <c r="A567" s="7" t="s">
        <v>281</v>
      </c>
      <c r="B567" s="7" t="s">
        <v>1047</v>
      </c>
      <c r="C567" s="7">
        <v>1310</v>
      </c>
      <c r="D567" s="7" t="s">
        <v>8</v>
      </c>
      <c r="E567" s="7">
        <v>922</v>
      </c>
      <c r="F567" s="7" t="s">
        <v>1004</v>
      </c>
      <c r="G567" s="7" t="s">
        <v>992</v>
      </c>
      <c r="H567" s="8" t="s">
        <v>1072</v>
      </c>
      <c r="I567" s="15">
        <v>500000</v>
      </c>
      <c r="J567" s="15">
        <v>0</v>
      </c>
      <c r="K567" s="15">
        <v>500000</v>
      </c>
      <c r="L567" s="15">
        <v>500000</v>
      </c>
      <c r="M567" s="15">
        <v>500000</v>
      </c>
      <c r="N567" s="15">
        <v>0</v>
      </c>
      <c r="O567" s="15">
        <v>0</v>
      </c>
      <c r="P567" s="15">
        <v>0</v>
      </c>
      <c r="Q567" s="15">
        <v>500000</v>
      </c>
      <c r="R567" s="15">
        <v>500000</v>
      </c>
      <c r="S567" s="15">
        <v>500000</v>
      </c>
      <c r="T567" s="15">
        <v>500000</v>
      </c>
      <c r="U567" s="17"/>
      <c r="V567" s="18">
        <v>0.47987678015806273</v>
      </c>
      <c r="W567" s="18">
        <v>0.47956127081760841</v>
      </c>
      <c r="X567" s="18">
        <v>0.47935757631214282</v>
      </c>
      <c r="Y567" s="18">
        <v>0.47938848643744392</v>
      </c>
      <c r="Z567" s="18">
        <v>0.47969675054359795</v>
      </c>
      <c r="AA567" s="18">
        <v>0.47922589141841121</v>
      </c>
      <c r="AB567" s="18">
        <v>0.47936010713344124</v>
      </c>
      <c r="AC567" s="18">
        <v>0.48003999415748233</v>
      </c>
      <c r="AD567" s="18">
        <v>0.4794296468703122</v>
      </c>
      <c r="AE567" s="18">
        <v>0.47928700420530573</v>
      </c>
      <c r="AF567" s="18">
        <v>0.4794014216127494</v>
      </c>
      <c r="AG567" s="18">
        <v>0.47970408586222213</v>
      </c>
      <c r="AH567" s="17"/>
      <c r="AI567" s="13">
        <f t="shared" si="99"/>
        <v>239938.39007903138</v>
      </c>
      <c r="AJ567" s="13">
        <f t="shared" si="100"/>
        <v>0</v>
      </c>
      <c r="AK567" s="13">
        <f t="shared" si="101"/>
        <v>239678.78815607142</v>
      </c>
      <c r="AL567" s="13">
        <f t="shared" si="102"/>
        <v>239694.24321872197</v>
      </c>
      <c r="AM567" s="13">
        <f t="shared" si="103"/>
        <v>239848.37527179898</v>
      </c>
      <c r="AN567" s="13">
        <f t="shared" si="104"/>
        <v>0</v>
      </c>
      <c r="AO567" s="13">
        <f t="shared" si="105"/>
        <v>0</v>
      </c>
      <c r="AP567" s="13">
        <f t="shared" si="106"/>
        <v>0</v>
      </c>
      <c r="AQ567" s="13">
        <f t="shared" si="107"/>
        <v>239714.82343515611</v>
      </c>
      <c r="AR567" s="13">
        <f t="shared" si="108"/>
        <v>239643.50210265286</v>
      </c>
      <c r="AS567" s="13">
        <f t="shared" si="109"/>
        <v>239700.7108063747</v>
      </c>
      <c r="AT567" s="13">
        <f t="shared" si="110"/>
        <v>239852.04293111106</v>
      </c>
    </row>
    <row r="568" spans="1:46" x14ac:dyDescent="0.3">
      <c r="A568" s="7" t="s">
        <v>281</v>
      </c>
      <c r="B568" s="7" t="s">
        <v>1047</v>
      </c>
      <c r="C568" s="7">
        <v>1310</v>
      </c>
      <c r="D568" s="7" t="s">
        <v>8</v>
      </c>
      <c r="E568" s="7">
        <v>922</v>
      </c>
      <c r="F568" s="7" t="s">
        <v>1005</v>
      </c>
      <c r="G568" s="7" t="s">
        <v>992</v>
      </c>
      <c r="H568" s="8" t="s">
        <v>1073</v>
      </c>
      <c r="I568" s="15">
        <v>0</v>
      </c>
      <c r="J568" s="15">
        <v>1000000</v>
      </c>
      <c r="K568" s="15">
        <v>0</v>
      </c>
      <c r="L568" s="15">
        <v>0</v>
      </c>
      <c r="M568" s="15">
        <v>1000000</v>
      </c>
      <c r="N568" s="15">
        <v>0</v>
      </c>
      <c r="O568" s="15">
        <v>0</v>
      </c>
      <c r="P568" s="15">
        <v>0</v>
      </c>
      <c r="Q568" s="15">
        <v>1000000</v>
      </c>
      <c r="R568" s="15">
        <v>0</v>
      </c>
      <c r="S568" s="15">
        <v>1000000</v>
      </c>
      <c r="T568" s="15">
        <v>1000000</v>
      </c>
      <c r="U568" s="17"/>
      <c r="V568" s="18">
        <v>0.47987678015806273</v>
      </c>
      <c r="W568" s="18">
        <v>0.47956127081760841</v>
      </c>
      <c r="X568" s="18">
        <v>0.47935757631214282</v>
      </c>
      <c r="Y568" s="18">
        <v>0.47938848643744392</v>
      </c>
      <c r="Z568" s="18">
        <v>0.47969675054359795</v>
      </c>
      <c r="AA568" s="18">
        <v>0.47922589141841121</v>
      </c>
      <c r="AB568" s="18">
        <v>0.47936010713344124</v>
      </c>
      <c r="AC568" s="18">
        <v>0.48003999415748233</v>
      </c>
      <c r="AD568" s="18">
        <v>0.4794296468703122</v>
      </c>
      <c r="AE568" s="18">
        <v>0.47928700420530573</v>
      </c>
      <c r="AF568" s="18">
        <v>0.4794014216127494</v>
      </c>
      <c r="AG568" s="18">
        <v>0.47970408586222213</v>
      </c>
      <c r="AH568" s="17"/>
      <c r="AI568" s="13">
        <f t="shared" si="99"/>
        <v>0</v>
      </c>
      <c r="AJ568" s="13">
        <f t="shared" si="100"/>
        <v>479561.2708176084</v>
      </c>
      <c r="AK568" s="13">
        <f t="shared" si="101"/>
        <v>0</v>
      </c>
      <c r="AL568" s="13">
        <f t="shared" si="102"/>
        <v>0</v>
      </c>
      <c r="AM568" s="13">
        <f t="shared" si="103"/>
        <v>479696.75054359797</v>
      </c>
      <c r="AN568" s="13">
        <f t="shared" si="104"/>
        <v>0</v>
      </c>
      <c r="AO568" s="13">
        <f t="shared" si="105"/>
        <v>0</v>
      </c>
      <c r="AP568" s="13">
        <f t="shared" si="106"/>
        <v>0</v>
      </c>
      <c r="AQ568" s="13">
        <f t="shared" si="107"/>
        <v>479429.64687031222</v>
      </c>
      <c r="AR568" s="13">
        <f t="shared" si="108"/>
        <v>0</v>
      </c>
      <c r="AS568" s="13">
        <f t="shared" si="109"/>
        <v>479401.4216127494</v>
      </c>
      <c r="AT568" s="13">
        <f t="shared" si="110"/>
        <v>479704.08586222213</v>
      </c>
    </row>
    <row r="569" spans="1:46" x14ac:dyDescent="0.3">
      <c r="A569" s="7" t="s">
        <v>281</v>
      </c>
      <c r="B569" s="7" t="s">
        <v>1047</v>
      </c>
      <c r="C569" s="7">
        <v>1310</v>
      </c>
      <c r="D569" s="7" t="s">
        <v>8</v>
      </c>
      <c r="E569" s="7">
        <v>922</v>
      </c>
      <c r="F569" s="7" t="s">
        <v>1006</v>
      </c>
      <c r="G569" s="7" t="s">
        <v>992</v>
      </c>
      <c r="H569" s="8" t="s">
        <v>1074</v>
      </c>
      <c r="I569" s="15">
        <v>0</v>
      </c>
      <c r="J569" s="15">
        <v>500000</v>
      </c>
      <c r="K569" s="15">
        <v>0</v>
      </c>
      <c r="L569" s="15">
        <v>500000</v>
      </c>
      <c r="M569" s="15">
        <v>0</v>
      </c>
      <c r="N569" s="15">
        <v>0</v>
      </c>
      <c r="O569" s="15">
        <v>0</v>
      </c>
      <c r="P569" s="15">
        <v>0</v>
      </c>
      <c r="Q569" s="15">
        <v>500000</v>
      </c>
      <c r="R569" s="15">
        <v>0</v>
      </c>
      <c r="S569" s="15">
        <v>500000</v>
      </c>
      <c r="T569" s="15">
        <v>0</v>
      </c>
      <c r="U569" s="17"/>
      <c r="V569" s="18">
        <v>0.47987678015806273</v>
      </c>
      <c r="W569" s="18">
        <v>0.47956127081760841</v>
      </c>
      <c r="X569" s="18">
        <v>0.47935757631214282</v>
      </c>
      <c r="Y569" s="18">
        <v>0.47938848643744392</v>
      </c>
      <c r="Z569" s="18">
        <v>0.47969675054359795</v>
      </c>
      <c r="AA569" s="18">
        <v>0.47922589141841121</v>
      </c>
      <c r="AB569" s="18">
        <v>0.47936010713344124</v>
      </c>
      <c r="AC569" s="18">
        <v>0.48003999415748233</v>
      </c>
      <c r="AD569" s="18">
        <v>0.4794296468703122</v>
      </c>
      <c r="AE569" s="18">
        <v>0.47928700420530573</v>
      </c>
      <c r="AF569" s="18">
        <v>0.4794014216127494</v>
      </c>
      <c r="AG569" s="18">
        <v>0.47970408586222213</v>
      </c>
      <c r="AH569" s="17"/>
      <c r="AI569" s="13">
        <f t="shared" si="99"/>
        <v>0</v>
      </c>
      <c r="AJ569" s="13">
        <f t="shared" si="100"/>
        <v>239780.6354088042</v>
      </c>
      <c r="AK569" s="13">
        <f t="shared" si="101"/>
        <v>0</v>
      </c>
      <c r="AL569" s="13">
        <f t="shared" si="102"/>
        <v>239694.24321872197</v>
      </c>
      <c r="AM569" s="13">
        <f t="shared" si="103"/>
        <v>0</v>
      </c>
      <c r="AN569" s="13">
        <f t="shared" si="104"/>
        <v>0</v>
      </c>
      <c r="AO569" s="13">
        <f t="shared" si="105"/>
        <v>0</v>
      </c>
      <c r="AP569" s="13">
        <f t="shared" si="106"/>
        <v>0</v>
      </c>
      <c r="AQ569" s="13">
        <f t="shared" si="107"/>
        <v>239714.82343515611</v>
      </c>
      <c r="AR569" s="13">
        <f t="shared" si="108"/>
        <v>0</v>
      </c>
      <c r="AS569" s="13">
        <f t="shared" si="109"/>
        <v>239700.7108063747</v>
      </c>
      <c r="AT569" s="13">
        <f t="shared" si="110"/>
        <v>0</v>
      </c>
    </row>
    <row r="570" spans="1:46" x14ac:dyDescent="0.3">
      <c r="A570" s="7" t="s">
        <v>281</v>
      </c>
      <c r="B570" s="7" t="s">
        <v>1047</v>
      </c>
      <c r="C570" s="7">
        <v>1310</v>
      </c>
      <c r="D570" s="7" t="s">
        <v>8</v>
      </c>
      <c r="E570" s="7">
        <v>922</v>
      </c>
      <c r="F570" s="7" t="s">
        <v>1007</v>
      </c>
      <c r="G570" s="7" t="s">
        <v>992</v>
      </c>
      <c r="H570" s="8" t="s">
        <v>1075</v>
      </c>
      <c r="I570" s="15">
        <v>500000</v>
      </c>
      <c r="J570" s="15">
        <v>0</v>
      </c>
      <c r="K570" s="15">
        <v>500000</v>
      </c>
      <c r="L570" s="15">
        <v>0</v>
      </c>
      <c r="M570" s="15">
        <v>0</v>
      </c>
      <c r="N570" s="15">
        <v>500000</v>
      </c>
      <c r="O570" s="15">
        <v>0</v>
      </c>
      <c r="P570" s="15">
        <v>0</v>
      </c>
      <c r="Q570" s="15">
        <v>0</v>
      </c>
      <c r="R570" s="15">
        <v>500000</v>
      </c>
      <c r="S570" s="15">
        <v>500000</v>
      </c>
      <c r="T570" s="15">
        <v>500000</v>
      </c>
      <c r="U570" s="17"/>
      <c r="V570" s="18">
        <v>0.47987678015806273</v>
      </c>
      <c r="W570" s="18">
        <v>0.47956127081760841</v>
      </c>
      <c r="X570" s="18">
        <v>0.47935757631214282</v>
      </c>
      <c r="Y570" s="18">
        <v>0.47938848643744392</v>
      </c>
      <c r="Z570" s="18">
        <v>0.47969675054359795</v>
      </c>
      <c r="AA570" s="18">
        <v>0.47922589141841121</v>
      </c>
      <c r="AB570" s="18">
        <v>0.47936010713344124</v>
      </c>
      <c r="AC570" s="18">
        <v>0.48003999415748233</v>
      </c>
      <c r="AD570" s="18">
        <v>0.4794296468703122</v>
      </c>
      <c r="AE570" s="18">
        <v>0.47928700420530573</v>
      </c>
      <c r="AF570" s="18">
        <v>0.4794014216127494</v>
      </c>
      <c r="AG570" s="18">
        <v>0.47970408586222213</v>
      </c>
      <c r="AH570" s="17"/>
      <c r="AI570" s="13">
        <f t="shared" si="99"/>
        <v>239938.39007903138</v>
      </c>
      <c r="AJ570" s="13">
        <f t="shared" si="100"/>
        <v>0</v>
      </c>
      <c r="AK570" s="13">
        <f t="shared" si="101"/>
        <v>239678.78815607142</v>
      </c>
      <c r="AL570" s="13">
        <f t="shared" si="102"/>
        <v>0</v>
      </c>
      <c r="AM570" s="13">
        <f t="shared" si="103"/>
        <v>0</v>
      </c>
      <c r="AN570" s="13">
        <f t="shared" si="104"/>
        <v>239612.94570920561</v>
      </c>
      <c r="AO570" s="13">
        <f t="shared" si="105"/>
        <v>0</v>
      </c>
      <c r="AP570" s="13">
        <f t="shared" si="106"/>
        <v>0</v>
      </c>
      <c r="AQ570" s="13">
        <f t="shared" si="107"/>
        <v>0</v>
      </c>
      <c r="AR570" s="13">
        <f t="shared" si="108"/>
        <v>239643.50210265286</v>
      </c>
      <c r="AS570" s="13">
        <f t="shared" si="109"/>
        <v>239700.7108063747</v>
      </c>
      <c r="AT570" s="13">
        <f t="shared" si="110"/>
        <v>239852.04293111106</v>
      </c>
    </row>
    <row r="571" spans="1:46" x14ac:dyDescent="0.3">
      <c r="A571" s="7" t="s">
        <v>281</v>
      </c>
      <c r="B571" s="7" t="s">
        <v>1047</v>
      </c>
      <c r="C571" s="7">
        <v>1310</v>
      </c>
      <c r="D571" s="7" t="s">
        <v>8</v>
      </c>
      <c r="E571" s="7">
        <v>922</v>
      </c>
      <c r="F571" s="7">
        <v>370439</v>
      </c>
      <c r="G571" s="7" t="s">
        <v>992</v>
      </c>
      <c r="H571" s="8" t="s">
        <v>1076</v>
      </c>
      <c r="I571" s="15">
        <v>500000</v>
      </c>
      <c r="J571" s="15">
        <v>0</v>
      </c>
      <c r="K571" s="15">
        <v>500000</v>
      </c>
      <c r="L571" s="15">
        <v>0</v>
      </c>
      <c r="M571" s="15">
        <v>0</v>
      </c>
      <c r="N571" s="15">
        <v>500000</v>
      </c>
      <c r="O571" s="15">
        <v>0</v>
      </c>
      <c r="P571" s="15">
        <v>0</v>
      </c>
      <c r="Q571" s="15">
        <v>0</v>
      </c>
      <c r="R571" s="15">
        <v>500000</v>
      </c>
      <c r="S571" s="15">
        <v>500000</v>
      </c>
      <c r="T571" s="15">
        <v>500000</v>
      </c>
      <c r="U571" s="17"/>
      <c r="V571" s="18">
        <v>0.47987678015806273</v>
      </c>
      <c r="W571" s="18">
        <v>0.47956127081760841</v>
      </c>
      <c r="X571" s="18">
        <v>0.47935757631214282</v>
      </c>
      <c r="Y571" s="18">
        <v>0.47938848643744392</v>
      </c>
      <c r="Z571" s="18">
        <v>0.47969675054359795</v>
      </c>
      <c r="AA571" s="18">
        <v>0.47922589141841121</v>
      </c>
      <c r="AB571" s="18">
        <v>0.47936010713344124</v>
      </c>
      <c r="AC571" s="18">
        <v>0.48003999415748233</v>
      </c>
      <c r="AD571" s="18">
        <v>0.4794296468703122</v>
      </c>
      <c r="AE571" s="18">
        <v>0.47928700420530573</v>
      </c>
      <c r="AF571" s="18">
        <v>0.4794014216127494</v>
      </c>
      <c r="AG571" s="18">
        <v>0.47970408586222213</v>
      </c>
      <c r="AH571" s="17"/>
      <c r="AI571" s="13">
        <f t="shared" si="99"/>
        <v>239938.39007903138</v>
      </c>
      <c r="AJ571" s="13">
        <f t="shared" si="100"/>
        <v>0</v>
      </c>
      <c r="AK571" s="13">
        <f t="shared" si="101"/>
        <v>239678.78815607142</v>
      </c>
      <c r="AL571" s="13">
        <f t="shared" si="102"/>
        <v>0</v>
      </c>
      <c r="AM571" s="13">
        <f t="shared" si="103"/>
        <v>0</v>
      </c>
      <c r="AN571" s="13">
        <f t="shared" si="104"/>
        <v>239612.94570920561</v>
      </c>
      <c r="AO571" s="13">
        <f t="shared" si="105"/>
        <v>0</v>
      </c>
      <c r="AP571" s="13">
        <f t="shared" si="106"/>
        <v>0</v>
      </c>
      <c r="AQ571" s="13">
        <f t="shared" si="107"/>
        <v>0</v>
      </c>
      <c r="AR571" s="13">
        <f t="shared" si="108"/>
        <v>239643.50210265286</v>
      </c>
      <c r="AS571" s="13">
        <f t="shared" si="109"/>
        <v>239700.7108063747</v>
      </c>
      <c r="AT571" s="13">
        <f t="shared" si="110"/>
        <v>239852.04293111106</v>
      </c>
    </row>
    <row r="572" spans="1:46" x14ac:dyDescent="0.3">
      <c r="A572" s="7" t="s">
        <v>281</v>
      </c>
      <c r="B572" s="7" t="s">
        <v>1047</v>
      </c>
      <c r="C572" s="7">
        <v>1310</v>
      </c>
      <c r="D572" s="7" t="s">
        <v>8</v>
      </c>
      <c r="E572" s="7">
        <v>922</v>
      </c>
      <c r="F572" s="7" t="s">
        <v>1008</v>
      </c>
      <c r="G572" s="7" t="s">
        <v>992</v>
      </c>
      <c r="H572" s="8" t="s">
        <v>1077</v>
      </c>
      <c r="I572" s="15">
        <v>500000</v>
      </c>
      <c r="J572" s="15">
        <v>0</v>
      </c>
      <c r="K572" s="15">
        <v>500000</v>
      </c>
      <c r="L572" s="15">
        <v>0</v>
      </c>
      <c r="M572" s="15">
        <v>0</v>
      </c>
      <c r="N572" s="15">
        <v>500000</v>
      </c>
      <c r="O572" s="15">
        <v>0</v>
      </c>
      <c r="P572" s="15">
        <v>0</v>
      </c>
      <c r="Q572" s="15">
        <v>0</v>
      </c>
      <c r="R572" s="15">
        <v>500000</v>
      </c>
      <c r="S572" s="15">
        <v>500000</v>
      </c>
      <c r="T572" s="15">
        <v>500000</v>
      </c>
      <c r="U572" s="17"/>
      <c r="V572" s="18">
        <v>0.47987678015806273</v>
      </c>
      <c r="W572" s="18">
        <v>0.47956127081760841</v>
      </c>
      <c r="X572" s="18">
        <v>0.47935757631214282</v>
      </c>
      <c r="Y572" s="18">
        <v>0.47938848643744392</v>
      </c>
      <c r="Z572" s="18">
        <v>0.47969675054359795</v>
      </c>
      <c r="AA572" s="18">
        <v>0.47922589141841121</v>
      </c>
      <c r="AB572" s="18">
        <v>0.47936010713344124</v>
      </c>
      <c r="AC572" s="18">
        <v>0.48003999415748233</v>
      </c>
      <c r="AD572" s="18">
        <v>0.4794296468703122</v>
      </c>
      <c r="AE572" s="18">
        <v>0.47928700420530573</v>
      </c>
      <c r="AF572" s="18">
        <v>0.4794014216127494</v>
      </c>
      <c r="AG572" s="18">
        <v>0.47970408586222213</v>
      </c>
      <c r="AH572" s="17"/>
      <c r="AI572" s="13">
        <f t="shared" si="99"/>
        <v>239938.39007903138</v>
      </c>
      <c r="AJ572" s="13">
        <f t="shared" si="100"/>
        <v>0</v>
      </c>
      <c r="AK572" s="13">
        <f t="shared" si="101"/>
        <v>239678.78815607142</v>
      </c>
      <c r="AL572" s="13">
        <f t="shared" si="102"/>
        <v>0</v>
      </c>
      <c r="AM572" s="13">
        <f t="shared" si="103"/>
        <v>0</v>
      </c>
      <c r="AN572" s="13">
        <f t="shared" si="104"/>
        <v>239612.94570920561</v>
      </c>
      <c r="AO572" s="13">
        <f t="shared" si="105"/>
        <v>0</v>
      </c>
      <c r="AP572" s="13">
        <f t="shared" si="106"/>
        <v>0</v>
      </c>
      <c r="AQ572" s="13">
        <f t="shared" si="107"/>
        <v>0</v>
      </c>
      <c r="AR572" s="13">
        <f t="shared" si="108"/>
        <v>239643.50210265286</v>
      </c>
      <c r="AS572" s="13">
        <f t="shared" si="109"/>
        <v>239700.7108063747</v>
      </c>
      <c r="AT572" s="13">
        <f t="shared" si="110"/>
        <v>239852.04293111106</v>
      </c>
    </row>
    <row r="573" spans="1:46" x14ac:dyDescent="0.3">
      <c r="A573" s="7" t="s">
        <v>281</v>
      </c>
      <c r="B573" s="7" t="s">
        <v>1047</v>
      </c>
      <c r="C573" s="7">
        <v>1310</v>
      </c>
      <c r="D573" s="7" t="s">
        <v>8</v>
      </c>
      <c r="E573" s="7">
        <v>922</v>
      </c>
      <c r="F573" s="7" t="s">
        <v>1009</v>
      </c>
      <c r="G573" s="7" t="s">
        <v>992</v>
      </c>
      <c r="H573" s="8" t="s">
        <v>955</v>
      </c>
      <c r="I573" s="15">
        <v>500000</v>
      </c>
      <c r="J573" s="15">
        <v>0</v>
      </c>
      <c r="K573" s="15">
        <v>500000</v>
      </c>
      <c r="L573" s="15">
        <v>0</v>
      </c>
      <c r="M573" s="15">
        <v>0</v>
      </c>
      <c r="N573" s="15">
        <v>500000</v>
      </c>
      <c r="O573" s="15">
        <v>0</v>
      </c>
      <c r="P573" s="15">
        <v>0</v>
      </c>
      <c r="Q573" s="15">
        <v>0</v>
      </c>
      <c r="R573" s="15">
        <v>500000</v>
      </c>
      <c r="S573" s="15">
        <v>500000</v>
      </c>
      <c r="T573" s="15">
        <v>500000</v>
      </c>
      <c r="U573" s="17"/>
      <c r="V573" s="18">
        <v>0.47987678015806273</v>
      </c>
      <c r="W573" s="18">
        <v>0.47956127081760841</v>
      </c>
      <c r="X573" s="18">
        <v>0.47935757631214282</v>
      </c>
      <c r="Y573" s="18">
        <v>0.47938848643744392</v>
      </c>
      <c r="Z573" s="18">
        <v>0.47969675054359795</v>
      </c>
      <c r="AA573" s="18">
        <v>0.47922589141841121</v>
      </c>
      <c r="AB573" s="18">
        <v>0.47936010713344124</v>
      </c>
      <c r="AC573" s="18">
        <v>0.48003999415748233</v>
      </c>
      <c r="AD573" s="18">
        <v>0.4794296468703122</v>
      </c>
      <c r="AE573" s="18">
        <v>0.47928700420530573</v>
      </c>
      <c r="AF573" s="18">
        <v>0.4794014216127494</v>
      </c>
      <c r="AG573" s="18">
        <v>0.47970408586222213</v>
      </c>
      <c r="AH573" s="17"/>
      <c r="AI573" s="13">
        <f t="shared" si="99"/>
        <v>239938.39007903138</v>
      </c>
      <c r="AJ573" s="13">
        <f t="shared" si="100"/>
        <v>0</v>
      </c>
      <c r="AK573" s="13">
        <f t="shared" si="101"/>
        <v>239678.78815607142</v>
      </c>
      <c r="AL573" s="13">
        <f t="shared" si="102"/>
        <v>0</v>
      </c>
      <c r="AM573" s="13">
        <f t="shared" si="103"/>
        <v>0</v>
      </c>
      <c r="AN573" s="13">
        <f t="shared" si="104"/>
        <v>239612.94570920561</v>
      </c>
      <c r="AO573" s="13">
        <f t="shared" si="105"/>
        <v>0</v>
      </c>
      <c r="AP573" s="13">
        <f t="shared" si="106"/>
        <v>0</v>
      </c>
      <c r="AQ573" s="13">
        <f t="shared" si="107"/>
        <v>0</v>
      </c>
      <c r="AR573" s="13">
        <f t="shared" si="108"/>
        <v>239643.50210265286</v>
      </c>
      <c r="AS573" s="13">
        <f t="shared" si="109"/>
        <v>239700.7108063747</v>
      </c>
      <c r="AT573" s="13">
        <f t="shared" si="110"/>
        <v>239852.04293111106</v>
      </c>
    </row>
    <row r="574" spans="1:46" x14ac:dyDescent="0.3">
      <c r="A574" s="7" t="s">
        <v>281</v>
      </c>
      <c r="B574" s="7" t="s">
        <v>1047</v>
      </c>
      <c r="C574" s="7">
        <v>1310</v>
      </c>
      <c r="D574" s="7" t="s">
        <v>8</v>
      </c>
      <c r="E574" s="7">
        <v>925</v>
      </c>
      <c r="F574" s="7" t="s">
        <v>1010</v>
      </c>
      <c r="G574" s="7" t="s">
        <v>992</v>
      </c>
      <c r="H574" s="8" t="s">
        <v>956</v>
      </c>
      <c r="I574" s="15">
        <v>0</v>
      </c>
      <c r="J574" s="15">
        <v>2000000</v>
      </c>
      <c r="K574" s="15">
        <v>2000000</v>
      </c>
      <c r="L574" s="15">
        <v>2000000</v>
      </c>
      <c r="M574" s="15">
        <v>2000000</v>
      </c>
      <c r="N574" s="15">
        <v>1000000</v>
      </c>
      <c r="O574" s="15">
        <v>1000000</v>
      </c>
      <c r="P574" s="15">
        <v>1000000</v>
      </c>
      <c r="Q574" s="15">
        <v>3000000</v>
      </c>
      <c r="R574" s="15">
        <v>3000000</v>
      </c>
      <c r="S574" s="15">
        <v>3000000</v>
      </c>
      <c r="T574" s="15">
        <v>3000000</v>
      </c>
      <c r="U574" s="17"/>
      <c r="V574" s="18">
        <v>0.47987678015806273</v>
      </c>
      <c r="W574" s="18">
        <v>0.47956127081760841</v>
      </c>
      <c r="X574" s="18">
        <v>0.47935757631214282</v>
      </c>
      <c r="Y574" s="18">
        <v>0.47938848643744392</v>
      </c>
      <c r="Z574" s="18">
        <v>0.47969675054359795</v>
      </c>
      <c r="AA574" s="18">
        <v>0.47922589141841121</v>
      </c>
      <c r="AB574" s="18">
        <v>0.47936010713344124</v>
      </c>
      <c r="AC574" s="18">
        <v>0.48003999415748233</v>
      </c>
      <c r="AD574" s="18">
        <v>0.4794296468703122</v>
      </c>
      <c r="AE574" s="18">
        <v>0.47928700420530573</v>
      </c>
      <c r="AF574" s="18">
        <v>0.4794014216127494</v>
      </c>
      <c r="AG574" s="18">
        <v>0.47970408586222213</v>
      </c>
      <c r="AH574" s="17"/>
      <c r="AI574" s="13">
        <f t="shared" si="99"/>
        <v>0</v>
      </c>
      <c r="AJ574" s="13">
        <f t="shared" si="100"/>
        <v>959122.5416352168</v>
      </c>
      <c r="AK574" s="13">
        <f t="shared" si="101"/>
        <v>958715.15262428566</v>
      </c>
      <c r="AL574" s="13">
        <f t="shared" si="102"/>
        <v>958776.97287488787</v>
      </c>
      <c r="AM574" s="13">
        <f t="shared" si="103"/>
        <v>959393.50108719594</v>
      </c>
      <c r="AN574" s="13">
        <f t="shared" si="104"/>
        <v>479225.89141841122</v>
      </c>
      <c r="AO574" s="13">
        <f t="shared" si="105"/>
        <v>479360.10713344126</v>
      </c>
      <c r="AP574" s="13">
        <f t="shared" si="106"/>
        <v>480039.99415748235</v>
      </c>
      <c r="AQ574" s="13">
        <f t="shared" si="107"/>
        <v>1438288.9406109366</v>
      </c>
      <c r="AR574" s="13">
        <f t="shared" si="108"/>
        <v>1437861.0126159173</v>
      </c>
      <c r="AS574" s="13">
        <f t="shared" si="109"/>
        <v>1438204.2648382483</v>
      </c>
      <c r="AT574" s="13">
        <f t="shared" si="110"/>
        <v>1439112.2575866664</v>
      </c>
    </row>
    <row r="575" spans="1:46" x14ac:dyDescent="0.3">
      <c r="A575" s="7" t="s">
        <v>281</v>
      </c>
      <c r="B575" s="7" t="s">
        <v>1047</v>
      </c>
      <c r="C575" s="7">
        <v>1310</v>
      </c>
      <c r="D575" s="7" t="s">
        <v>1066</v>
      </c>
      <c r="E575" s="7">
        <v>907</v>
      </c>
      <c r="F575" s="7">
        <v>131689</v>
      </c>
      <c r="G575" s="7" t="s">
        <v>992</v>
      </c>
      <c r="H575" s="8" t="s">
        <v>1078</v>
      </c>
      <c r="I575" s="15">
        <v>0</v>
      </c>
      <c r="J575" s="15">
        <v>1000000</v>
      </c>
      <c r="K575" s="15">
        <v>0</v>
      </c>
      <c r="L575" s="15">
        <v>0</v>
      </c>
      <c r="M575" s="15">
        <v>1000000</v>
      </c>
      <c r="N575" s="15">
        <v>0</v>
      </c>
      <c r="O575" s="15">
        <v>0</v>
      </c>
      <c r="P575" s="15">
        <v>0</v>
      </c>
      <c r="Q575" s="15">
        <v>0</v>
      </c>
      <c r="R575" s="15">
        <v>1000000</v>
      </c>
      <c r="S575" s="15">
        <v>1000000</v>
      </c>
      <c r="T575" s="15">
        <v>1000000</v>
      </c>
      <c r="U575" s="17"/>
      <c r="V575" s="18">
        <v>0.47987678015806273</v>
      </c>
      <c r="W575" s="18">
        <v>0.47956127081760841</v>
      </c>
      <c r="X575" s="18">
        <v>0.47935757631214282</v>
      </c>
      <c r="Y575" s="18">
        <v>0.47938848643744392</v>
      </c>
      <c r="Z575" s="18">
        <v>0.47969675054359795</v>
      </c>
      <c r="AA575" s="18">
        <v>0.47922589141841121</v>
      </c>
      <c r="AB575" s="18">
        <v>0.47936010713344124</v>
      </c>
      <c r="AC575" s="18">
        <v>0.48003999415748233</v>
      </c>
      <c r="AD575" s="18">
        <v>0.4794296468703122</v>
      </c>
      <c r="AE575" s="18">
        <v>0.47928700420530573</v>
      </c>
      <c r="AF575" s="18">
        <v>0.4794014216127494</v>
      </c>
      <c r="AG575" s="18">
        <v>0.47970408586222213</v>
      </c>
      <c r="AH575" s="17"/>
      <c r="AI575" s="13">
        <f t="shared" si="99"/>
        <v>0</v>
      </c>
      <c r="AJ575" s="13">
        <f t="shared" si="100"/>
        <v>479561.2708176084</v>
      </c>
      <c r="AK575" s="13">
        <f t="shared" si="101"/>
        <v>0</v>
      </c>
      <c r="AL575" s="13">
        <f t="shared" si="102"/>
        <v>0</v>
      </c>
      <c r="AM575" s="13">
        <f t="shared" si="103"/>
        <v>479696.75054359797</v>
      </c>
      <c r="AN575" s="13">
        <f t="shared" si="104"/>
        <v>0</v>
      </c>
      <c r="AO575" s="13">
        <f t="shared" si="105"/>
        <v>0</v>
      </c>
      <c r="AP575" s="13">
        <f t="shared" si="106"/>
        <v>0</v>
      </c>
      <c r="AQ575" s="13">
        <f t="shared" si="107"/>
        <v>0</v>
      </c>
      <c r="AR575" s="13">
        <f t="shared" si="108"/>
        <v>479287.00420530571</v>
      </c>
      <c r="AS575" s="13">
        <f t="shared" si="109"/>
        <v>479401.4216127494</v>
      </c>
      <c r="AT575" s="13">
        <f t="shared" si="110"/>
        <v>479704.08586222213</v>
      </c>
    </row>
    <row r="576" spans="1:46" x14ac:dyDescent="0.3">
      <c r="A576" s="7" t="s">
        <v>281</v>
      </c>
      <c r="B576" s="7" t="s">
        <v>1047</v>
      </c>
      <c r="C576" s="7">
        <v>1310</v>
      </c>
      <c r="D576" s="7" t="s">
        <v>8</v>
      </c>
      <c r="E576" s="7">
        <v>923</v>
      </c>
      <c r="F576" s="7" t="s">
        <v>1011</v>
      </c>
      <c r="G576" s="7" t="s">
        <v>992</v>
      </c>
      <c r="H576" s="8" t="s">
        <v>957</v>
      </c>
      <c r="I576" s="15">
        <v>4000000</v>
      </c>
      <c r="J576" s="15">
        <v>4000000</v>
      </c>
      <c r="K576" s="15">
        <v>4000000</v>
      </c>
      <c r="L576" s="15">
        <v>4000000</v>
      </c>
      <c r="M576" s="15">
        <v>4000000</v>
      </c>
      <c r="N576" s="15">
        <v>4000000</v>
      </c>
      <c r="O576" s="15">
        <v>1500000</v>
      </c>
      <c r="P576" s="15">
        <v>1500000</v>
      </c>
      <c r="Q576" s="15">
        <v>3000000</v>
      </c>
      <c r="R576" s="15">
        <v>4000000</v>
      </c>
      <c r="S576" s="15">
        <v>4000000</v>
      </c>
      <c r="T576" s="15">
        <v>4000000</v>
      </c>
      <c r="U576" s="17"/>
      <c r="V576" s="18">
        <v>0.47987678015806273</v>
      </c>
      <c r="W576" s="18">
        <v>0.47956127081760841</v>
      </c>
      <c r="X576" s="18">
        <v>0.47935757631214282</v>
      </c>
      <c r="Y576" s="18">
        <v>0.47938848643744392</v>
      </c>
      <c r="Z576" s="18">
        <v>0.47969675054359795</v>
      </c>
      <c r="AA576" s="18">
        <v>0.47922589141841121</v>
      </c>
      <c r="AB576" s="18">
        <v>0.47936010713344124</v>
      </c>
      <c r="AC576" s="18">
        <v>0.48003999415748233</v>
      </c>
      <c r="AD576" s="18">
        <v>0.4794296468703122</v>
      </c>
      <c r="AE576" s="18">
        <v>0.47928700420530573</v>
      </c>
      <c r="AF576" s="18">
        <v>0.4794014216127494</v>
      </c>
      <c r="AG576" s="18">
        <v>0.47970408586222213</v>
      </c>
      <c r="AH576" s="17"/>
      <c r="AI576" s="13">
        <f t="shared" si="99"/>
        <v>1919507.120632251</v>
      </c>
      <c r="AJ576" s="13">
        <f t="shared" si="100"/>
        <v>1918245.0832704336</v>
      </c>
      <c r="AK576" s="13">
        <f t="shared" si="101"/>
        <v>1917430.3052485713</v>
      </c>
      <c r="AL576" s="13">
        <f t="shared" si="102"/>
        <v>1917553.9457497757</v>
      </c>
      <c r="AM576" s="13">
        <f t="shared" si="103"/>
        <v>1918787.0021743919</v>
      </c>
      <c r="AN576" s="13">
        <f t="shared" si="104"/>
        <v>1916903.5656736449</v>
      </c>
      <c r="AO576" s="13">
        <f t="shared" si="105"/>
        <v>719040.16070016182</v>
      </c>
      <c r="AP576" s="13">
        <f t="shared" si="106"/>
        <v>720059.99123622349</v>
      </c>
      <c r="AQ576" s="13">
        <f t="shared" si="107"/>
        <v>1438288.9406109366</v>
      </c>
      <c r="AR576" s="13">
        <f t="shared" si="108"/>
        <v>1917148.0168212228</v>
      </c>
      <c r="AS576" s="13">
        <f t="shared" si="109"/>
        <v>1917605.6864509976</v>
      </c>
      <c r="AT576" s="13">
        <f t="shared" si="110"/>
        <v>1918816.3434488885</v>
      </c>
    </row>
    <row r="577" spans="1:46" x14ac:dyDescent="0.3">
      <c r="A577" s="7" t="s">
        <v>281</v>
      </c>
      <c r="B577" s="7" t="s">
        <v>1047</v>
      </c>
      <c r="C577" s="7">
        <v>1310</v>
      </c>
      <c r="D577" s="7" t="s">
        <v>8</v>
      </c>
      <c r="E577" s="7">
        <v>922</v>
      </c>
      <c r="F577" s="7" t="s">
        <v>1012</v>
      </c>
      <c r="G577" s="7" t="s">
        <v>992</v>
      </c>
      <c r="H577" s="8" t="s">
        <v>958</v>
      </c>
      <c r="I577" s="15">
        <v>3000000</v>
      </c>
      <c r="J577" s="15">
        <v>3000000</v>
      </c>
      <c r="K577" s="15">
        <v>3000000</v>
      </c>
      <c r="L577" s="15">
        <v>3000000</v>
      </c>
      <c r="M577" s="15">
        <v>3000000</v>
      </c>
      <c r="N577" s="15">
        <v>2000000</v>
      </c>
      <c r="O577" s="15">
        <v>1000000</v>
      </c>
      <c r="P577" s="15">
        <v>1000000</v>
      </c>
      <c r="Q577" s="15">
        <v>1000000</v>
      </c>
      <c r="R577" s="15">
        <v>4000000</v>
      </c>
      <c r="S577" s="15">
        <v>4000000</v>
      </c>
      <c r="T577" s="15">
        <v>4000000</v>
      </c>
      <c r="U577" s="17"/>
      <c r="V577" s="18">
        <v>0.47987678015806273</v>
      </c>
      <c r="W577" s="18">
        <v>0.47956127081760841</v>
      </c>
      <c r="X577" s="18">
        <v>0.47935757631214282</v>
      </c>
      <c r="Y577" s="18">
        <v>0.47938848643744392</v>
      </c>
      <c r="Z577" s="18">
        <v>0.47969675054359795</v>
      </c>
      <c r="AA577" s="18">
        <v>0.47922589141841121</v>
      </c>
      <c r="AB577" s="18">
        <v>0.47936010713344124</v>
      </c>
      <c r="AC577" s="18">
        <v>0.48003999415748233</v>
      </c>
      <c r="AD577" s="18">
        <v>0.4794296468703122</v>
      </c>
      <c r="AE577" s="18">
        <v>0.47928700420530573</v>
      </c>
      <c r="AF577" s="18">
        <v>0.4794014216127494</v>
      </c>
      <c r="AG577" s="18">
        <v>0.47970408586222213</v>
      </c>
      <c r="AH577" s="17"/>
      <c r="AI577" s="13">
        <f t="shared" si="99"/>
        <v>1439630.3404741881</v>
      </c>
      <c r="AJ577" s="13">
        <f t="shared" si="100"/>
        <v>1438683.8124528253</v>
      </c>
      <c r="AK577" s="13">
        <f t="shared" si="101"/>
        <v>1438072.7289364284</v>
      </c>
      <c r="AL577" s="13">
        <f t="shared" si="102"/>
        <v>1438165.4593123319</v>
      </c>
      <c r="AM577" s="13">
        <f t="shared" si="103"/>
        <v>1439090.2516307938</v>
      </c>
      <c r="AN577" s="13">
        <f t="shared" si="104"/>
        <v>958451.78283682244</v>
      </c>
      <c r="AO577" s="13">
        <f t="shared" si="105"/>
        <v>479360.10713344126</v>
      </c>
      <c r="AP577" s="13">
        <f t="shared" si="106"/>
        <v>480039.99415748235</v>
      </c>
      <c r="AQ577" s="13">
        <f t="shared" si="107"/>
        <v>479429.64687031222</v>
      </c>
      <c r="AR577" s="13">
        <f t="shared" si="108"/>
        <v>1917148.0168212228</v>
      </c>
      <c r="AS577" s="13">
        <f t="shared" si="109"/>
        <v>1917605.6864509976</v>
      </c>
      <c r="AT577" s="13">
        <f t="shared" si="110"/>
        <v>1918816.3434488885</v>
      </c>
    </row>
    <row r="578" spans="1:46" x14ac:dyDescent="0.3">
      <c r="A578" s="7" t="s">
        <v>281</v>
      </c>
      <c r="B578" s="7" t="s">
        <v>1047</v>
      </c>
      <c r="C578" s="7">
        <v>1310</v>
      </c>
      <c r="D578" s="7" t="s">
        <v>8</v>
      </c>
      <c r="E578" s="7">
        <v>922</v>
      </c>
      <c r="F578" s="7" t="s">
        <v>1013</v>
      </c>
      <c r="G578" s="7" t="s">
        <v>992</v>
      </c>
      <c r="H578" s="8" t="s">
        <v>959</v>
      </c>
      <c r="I578" s="15">
        <v>2000000</v>
      </c>
      <c r="J578" s="15">
        <v>2000000</v>
      </c>
      <c r="K578" s="15">
        <v>2000000</v>
      </c>
      <c r="L578" s="15">
        <v>2000000</v>
      </c>
      <c r="M578" s="15">
        <v>2000000</v>
      </c>
      <c r="N578" s="15">
        <v>2000000</v>
      </c>
      <c r="O578" s="15">
        <v>2000000</v>
      </c>
      <c r="P578" s="15">
        <v>2000000</v>
      </c>
      <c r="Q578" s="15">
        <v>2000000</v>
      </c>
      <c r="R578" s="15">
        <v>2000000</v>
      </c>
      <c r="S578" s="15">
        <v>2000000</v>
      </c>
      <c r="T578" s="15">
        <v>2000000</v>
      </c>
      <c r="U578" s="17"/>
      <c r="V578" s="18">
        <v>0.47987678015806273</v>
      </c>
      <c r="W578" s="18">
        <v>0.47956127081760841</v>
      </c>
      <c r="X578" s="18">
        <v>0.47935757631214282</v>
      </c>
      <c r="Y578" s="18">
        <v>0.47938848643744392</v>
      </c>
      <c r="Z578" s="18">
        <v>0.47969675054359795</v>
      </c>
      <c r="AA578" s="18">
        <v>0.47922589141841121</v>
      </c>
      <c r="AB578" s="18">
        <v>0.47936010713344124</v>
      </c>
      <c r="AC578" s="18">
        <v>0.48003999415748233</v>
      </c>
      <c r="AD578" s="18">
        <v>0.4794296468703122</v>
      </c>
      <c r="AE578" s="18">
        <v>0.47928700420530573</v>
      </c>
      <c r="AF578" s="18">
        <v>0.4794014216127494</v>
      </c>
      <c r="AG578" s="18">
        <v>0.47970408586222213</v>
      </c>
      <c r="AH578" s="17"/>
      <c r="AI578" s="13">
        <f t="shared" si="99"/>
        <v>959753.56031612551</v>
      </c>
      <c r="AJ578" s="13">
        <f t="shared" si="100"/>
        <v>959122.5416352168</v>
      </c>
      <c r="AK578" s="13">
        <f t="shared" si="101"/>
        <v>958715.15262428566</v>
      </c>
      <c r="AL578" s="13">
        <f t="shared" si="102"/>
        <v>958776.97287488787</v>
      </c>
      <c r="AM578" s="13">
        <f t="shared" si="103"/>
        <v>959393.50108719594</v>
      </c>
      <c r="AN578" s="13">
        <f t="shared" si="104"/>
        <v>958451.78283682244</v>
      </c>
      <c r="AO578" s="13">
        <f t="shared" si="105"/>
        <v>958720.21426688251</v>
      </c>
      <c r="AP578" s="13">
        <f t="shared" si="106"/>
        <v>960079.98831496469</v>
      </c>
      <c r="AQ578" s="13">
        <f t="shared" si="107"/>
        <v>958859.29374062445</v>
      </c>
      <c r="AR578" s="13">
        <f t="shared" si="108"/>
        <v>958574.00841061142</v>
      </c>
      <c r="AS578" s="13">
        <f t="shared" si="109"/>
        <v>958802.8432254988</v>
      </c>
      <c r="AT578" s="13">
        <f t="shared" si="110"/>
        <v>959408.17172444426</v>
      </c>
    </row>
    <row r="579" spans="1:46" x14ac:dyDescent="0.3">
      <c r="A579" s="7" t="s">
        <v>281</v>
      </c>
      <c r="B579" s="7" t="s">
        <v>1047</v>
      </c>
      <c r="C579" s="7">
        <v>1310</v>
      </c>
      <c r="D579" s="7" t="s">
        <v>8</v>
      </c>
      <c r="E579" s="7">
        <v>923</v>
      </c>
      <c r="F579" s="7" t="s">
        <v>1014</v>
      </c>
      <c r="G579" s="7" t="s">
        <v>992</v>
      </c>
      <c r="H579" s="8" t="s">
        <v>1079</v>
      </c>
      <c r="I579" s="15">
        <v>1000000</v>
      </c>
      <c r="J579" s="15">
        <v>0</v>
      </c>
      <c r="K579" s="15">
        <v>1000000</v>
      </c>
      <c r="L579" s="15">
        <v>1000000</v>
      </c>
      <c r="M579" s="15">
        <v>1500000</v>
      </c>
      <c r="N579" s="15">
        <v>1500000</v>
      </c>
      <c r="O579" s="15">
        <v>0</v>
      </c>
      <c r="P579" s="15">
        <v>0</v>
      </c>
      <c r="Q579" s="15">
        <v>1500000</v>
      </c>
      <c r="R579" s="15">
        <v>1500000</v>
      </c>
      <c r="S579" s="15">
        <v>1500000</v>
      </c>
      <c r="T579" s="15">
        <v>1500000</v>
      </c>
      <c r="U579" s="17"/>
      <c r="V579" s="18">
        <v>0.47987678015806273</v>
      </c>
      <c r="W579" s="18">
        <v>0.47956127081760841</v>
      </c>
      <c r="X579" s="18">
        <v>0.47935757631214282</v>
      </c>
      <c r="Y579" s="18">
        <v>0.47938848643744392</v>
      </c>
      <c r="Z579" s="18">
        <v>0.47969675054359795</v>
      </c>
      <c r="AA579" s="18">
        <v>0.47922589141841121</v>
      </c>
      <c r="AB579" s="18">
        <v>0.47936010713344124</v>
      </c>
      <c r="AC579" s="18">
        <v>0.48003999415748233</v>
      </c>
      <c r="AD579" s="18">
        <v>0.4794296468703122</v>
      </c>
      <c r="AE579" s="18">
        <v>0.47928700420530573</v>
      </c>
      <c r="AF579" s="18">
        <v>0.4794014216127494</v>
      </c>
      <c r="AG579" s="18">
        <v>0.47970408586222213</v>
      </c>
      <c r="AH579" s="17"/>
      <c r="AI579" s="13">
        <f t="shared" ref="AI579:AI642" si="111">I579*V579</f>
        <v>479876.78015806276</v>
      </c>
      <c r="AJ579" s="13">
        <f t="shared" ref="AJ579:AJ642" si="112">J579*W579</f>
        <v>0</v>
      </c>
      <c r="AK579" s="13">
        <f t="shared" ref="AK579:AK642" si="113">K579*X579</f>
        <v>479357.57631214283</v>
      </c>
      <c r="AL579" s="13">
        <f t="shared" ref="AL579:AL642" si="114">L579*Y579</f>
        <v>479388.48643744393</v>
      </c>
      <c r="AM579" s="13">
        <f t="shared" ref="AM579:AM642" si="115">M579*Z579</f>
        <v>719545.1258153969</v>
      </c>
      <c r="AN579" s="13">
        <f t="shared" ref="AN579:AN642" si="116">N579*AA579</f>
        <v>718838.83712761686</v>
      </c>
      <c r="AO579" s="13">
        <f t="shared" ref="AO579:AO642" si="117">O579*AB579</f>
        <v>0</v>
      </c>
      <c r="AP579" s="13">
        <f t="shared" ref="AP579:AP642" si="118">P579*AC579</f>
        <v>0</v>
      </c>
      <c r="AQ579" s="13">
        <f t="shared" ref="AQ579:AQ642" si="119">Q579*AD579</f>
        <v>719144.47030546831</v>
      </c>
      <c r="AR579" s="13">
        <f t="shared" ref="AR579:AR642" si="120">R579*AE579</f>
        <v>718930.50630795863</v>
      </c>
      <c r="AS579" s="13">
        <f t="shared" ref="AS579:AS642" si="121">S579*AF579</f>
        <v>719102.13241912413</v>
      </c>
      <c r="AT579" s="13">
        <f t="shared" ref="AT579:AT642" si="122">T579*AG579</f>
        <v>719556.12879333319</v>
      </c>
    </row>
    <row r="580" spans="1:46" x14ac:dyDescent="0.3">
      <c r="A580" s="7" t="s">
        <v>281</v>
      </c>
      <c r="B580" s="7" t="s">
        <v>1047</v>
      </c>
      <c r="C580" s="7">
        <v>1310</v>
      </c>
      <c r="D580" s="7" t="s">
        <v>8</v>
      </c>
      <c r="E580" s="7">
        <v>922</v>
      </c>
      <c r="F580" s="7">
        <v>212277</v>
      </c>
      <c r="G580" s="7" t="s">
        <v>992</v>
      </c>
      <c r="H580" s="8" t="s">
        <v>1080</v>
      </c>
      <c r="I580" s="15">
        <v>1000000</v>
      </c>
      <c r="J580" s="15">
        <v>2000000</v>
      </c>
      <c r="K580" s="15">
        <v>1000000</v>
      </c>
      <c r="L580" s="15">
        <v>1000000</v>
      </c>
      <c r="M580" s="15">
        <v>1000000</v>
      </c>
      <c r="N580" s="15">
        <v>1000000</v>
      </c>
      <c r="O580" s="15">
        <v>0</v>
      </c>
      <c r="P580" s="15">
        <v>0</v>
      </c>
      <c r="Q580" s="15">
        <v>3000000</v>
      </c>
      <c r="R580" s="15">
        <v>2000000</v>
      </c>
      <c r="S580" s="15">
        <v>2000000</v>
      </c>
      <c r="T580" s="15">
        <v>2000000</v>
      </c>
      <c r="U580" s="17"/>
      <c r="V580" s="18">
        <v>0.47987678015806273</v>
      </c>
      <c r="W580" s="18">
        <v>0.47956127081760841</v>
      </c>
      <c r="X580" s="18">
        <v>0.47935757631214282</v>
      </c>
      <c r="Y580" s="18">
        <v>0.47938848643744392</v>
      </c>
      <c r="Z580" s="18">
        <v>0.47969675054359795</v>
      </c>
      <c r="AA580" s="18">
        <v>0.47922589141841121</v>
      </c>
      <c r="AB580" s="18">
        <v>0.47936010713344124</v>
      </c>
      <c r="AC580" s="18">
        <v>0.48003999415748233</v>
      </c>
      <c r="AD580" s="18">
        <v>0.4794296468703122</v>
      </c>
      <c r="AE580" s="18">
        <v>0.47928700420530573</v>
      </c>
      <c r="AF580" s="18">
        <v>0.4794014216127494</v>
      </c>
      <c r="AG580" s="18">
        <v>0.47970408586222213</v>
      </c>
      <c r="AH580" s="17"/>
      <c r="AI580" s="13">
        <f t="shared" si="111"/>
        <v>479876.78015806276</v>
      </c>
      <c r="AJ580" s="13">
        <f t="shared" si="112"/>
        <v>959122.5416352168</v>
      </c>
      <c r="AK580" s="13">
        <f t="shared" si="113"/>
        <v>479357.57631214283</v>
      </c>
      <c r="AL580" s="13">
        <f t="shared" si="114"/>
        <v>479388.48643744393</v>
      </c>
      <c r="AM580" s="13">
        <f t="shared" si="115"/>
        <v>479696.75054359797</v>
      </c>
      <c r="AN580" s="13">
        <f t="shared" si="116"/>
        <v>479225.89141841122</v>
      </c>
      <c r="AO580" s="13">
        <f t="shared" si="117"/>
        <v>0</v>
      </c>
      <c r="AP580" s="13">
        <f t="shared" si="118"/>
        <v>0</v>
      </c>
      <c r="AQ580" s="13">
        <f t="shared" si="119"/>
        <v>1438288.9406109366</v>
      </c>
      <c r="AR580" s="13">
        <f t="shared" si="120"/>
        <v>958574.00841061142</v>
      </c>
      <c r="AS580" s="13">
        <f t="shared" si="121"/>
        <v>958802.8432254988</v>
      </c>
      <c r="AT580" s="13">
        <f t="shared" si="122"/>
        <v>959408.17172444426</v>
      </c>
    </row>
    <row r="581" spans="1:46" x14ac:dyDescent="0.3">
      <c r="A581" s="7" t="s">
        <v>281</v>
      </c>
      <c r="B581" s="7" t="s">
        <v>1047</v>
      </c>
      <c r="C581" s="7">
        <v>1310</v>
      </c>
      <c r="D581" s="7" t="s">
        <v>8</v>
      </c>
      <c r="E581" s="7">
        <v>907</v>
      </c>
      <c r="F581" s="7">
        <v>131518</v>
      </c>
      <c r="G581" s="7" t="s">
        <v>992</v>
      </c>
      <c r="H581" s="8" t="s">
        <v>960</v>
      </c>
      <c r="I581" s="15">
        <v>5000000</v>
      </c>
      <c r="J581" s="15">
        <v>8000000</v>
      </c>
      <c r="K581" s="15">
        <v>8000000</v>
      </c>
      <c r="L581" s="15">
        <v>0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0</v>
      </c>
      <c r="U581" s="17"/>
      <c r="V581" s="18">
        <v>0.47987678015806273</v>
      </c>
      <c r="W581" s="18">
        <v>0.47956127081760841</v>
      </c>
      <c r="X581" s="18">
        <v>0.47935757631214282</v>
      </c>
      <c r="Y581" s="18">
        <v>0.47938848643744392</v>
      </c>
      <c r="Z581" s="18">
        <v>0.47969675054359795</v>
      </c>
      <c r="AA581" s="18">
        <v>0.47922589141841121</v>
      </c>
      <c r="AB581" s="18">
        <v>0.47936010713344124</v>
      </c>
      <c r="AC581" s="18">
        <v>0.48003999415748233</v>
      </c>
      <c r="AD581" s="18">
        <v>0.4794296468703122</v>
      </c>
      <c r="AE581" s="18">
        <v>0.47928700420530573</v>
      </c>
      <c r="AF581" s="18">
        <v>0.4794014216127494</v>
      </c>
      <c r="AG581" s="18">
        <v>0.47970408586222213</v>
      </c>
      <c r="AH581" s="17"/>
      <c r="AI581" s="13">
        <f t="shared" si="111"/>
        <v>2399383.9007903137</v>
      </c>
      <c r="AJ581" s="13">
        <f t="shared" si="112"/>
        <v>3836490.1665408672</v>
      </c>
      <c r="AK581" s="13">
        <f t="shared" si="113"/>
        <v>3834860.6104971427</v>
      </c>
      <c r="AL581" s="13">
        <f t="shared" si="114"/>
        <v>0</v>
      </c>
      <c r="AM581" s="13">
        <f t="shared" si="115"/>
        <v>0</v>
      </c>
      <c r="AN581" s="13">
        <f t="shared" si="116"/>
        <v>0</v>
      </c>
      <c r="AO581" s="13">
        <f t="shared" si="117"/>
        <v>0</v>
      </c>
      <c r="AP581" s="13">
        <f t="shared" si="118"/>
        <v>0</v>
      </c>
      <c r="AQ581" s="13">
        <f t="shared" si="119"/>
        <v>0</v>
      </c>
      <c r="AR581" s="13">
        <f t="shared" si="120"/>
        <v>0</v>
      </c>
      <c r="AS581" s="13">
        <f t="shared" si="121"/>
        <v>0</v>
      </c>
      <c r="AT581" s="13">
        <f t="shared" si="122"/>
        <v>0</v>
      </c>
    </row>
    <row r="582" spans="1:46" x14ac:dyDescent="0.3">
      <c r="A582" s="7" t="s">
        <v>281</v>
      </c>
      <c r="B582" s="7" t="s">
        <v>1047</v>
      </c>
      <c r="C582" s="7">
        <v>1310</v>
      </c>
      <c r="D582" s="7" t="s">
        <v>8</v>
      </c>
      <c r="E582" s="7">
        <v>907</v>
      </c>
      <c r="F582" s="7">
        <v>131611</v>
      </c>
      <c r="G582" s="7" t="s">
        <v>992</v>
      </c>
      <c r="H582" s="8" t="s">
        <v>961</v>
      </c>
      <c r="I582" s="15">
        <v>2000000</v>
      </c>
      <c r="J582" s="15">
        <v>2000000</v>
      </c>
      <c r="K582" s="15">
        <v>2000000</v>
      </c>
      <c r="L582" s="15">
        <v>2000000</v>
      </c>
      <c r="M582" s="15">
        <v>2000000</v>
      </c>
      <c r="N582" s="15">
        <v>2000000</v>
      </c>
      <c r="O582" s="15">
        <v>2000000</v>
      </c>
      <c r="P582" s="15">
        <v>2000000</v>
      </c>
      <c r="Q582" s="15">
        <v>2000000</v>
      </c>
      <c r="R582" s="15">
        <v>2000000</v>
      </c>
      <c r="S582" s="15">
        <v>2000000</v>
      </c>
      <c r="T582" s="15">
        <v>2000000</v>
      </c>
      <c r="U582" s="17"/>
      <c r="V582" s="18">
        <v>0.47987678015806273</v>
      </c>
      <c r="W582" s="18">
        <v>0.47956127081760841</v>
      </c>
      <c r="X582" s="18">
        <v>0.47935757631214282</v>
      </c>
      <c r="Y582" s="18">
        <v>0.47938848643744392</v>
      </c>
      <c r="Z582" s="18">
        <v>0.47969675054359795</v>
      </c>
      <c r="AA582" s="18">
        <v>0.47922589141841121</v>
      </c>
      <c r="AB582" s="18">
        <v>0.47936010713344124</v>
      </c>
      <c r="AC582" s="18">
        <v>0.48003999415748233</v>
      </c>
      <c r="AD582" s="18">
        <v>0.4794296468703122</v>
      </c>
      <c r="AE582" s="18">
        <v>0.47928700420530573</v>
      </c>
      <c r="AF582" s="18">
        <v>0.4794014216127494</v>
      </c>
      <c r="AG582" s="18">
        <v>0.47970408586222213</v>
      </c>
      <c r="AH582" s="17"/>
      <c r="AI582" s="13">
        <f t="shared" si="111"/>
        <v>959753.56031612551</v>
      </c>
      <c r="AJ582" s="13">
        <f t="shared" si="112"/>
        <v>959122.5416352168</v>
      </c>
      <c r="AK582" s="13">
        <f t="shared" si="113"/>
        <v>958715.15262428566</v>
      </c>
      <c r="AL582" s="13">
        <f t="shared" si="114"/>
        <v>958776.97287488787</v>
      </c>
      <c r="AM582" s="13">
        <f t="shared" si="115"/>
        <v>959393.50108719594</v>
      </c>
      <c r="AN582" s="13">
        <f t="shared" si="116"/>
        <v>958451.78283682244</v>
      </c>
      <c r="AO582" s="13">
        <f t="shared" si="117"/>
        <v>958720.21426688251</v>
      </c>
      <c r="AP582" s="13">
        <f t="shared" si="118"/>
        <v>960079.98831496469</v>
      </c>
      <c r="AQ582" s="13">
        <f t="shared" si="119"/>
        <v>958859.29374062445</v>
      </c>
      <c r="AR582" s="13">
        <f t="shared" si="120"/>
        <v>958574.00841061142</v>
      </c>
      <c r="AS582" s="13">
        <f t="shared" si="121"/>
        <v>958802.8432254988</v>
      </c>
      <c r="AT582" s="13">
        <f t="shared" si="122"/>
        <v>959408.17172444426</v>
      </c>
    </row>
    <row r="583" spans="1:46" x14ac:dyDescent="0.3">
      <c r="A583" s="7" t="s">
        <v>281</v>
      </c>
      <c r="B583" s="7" t="s">
        <v>1047</v>
      </c>
      <c r="C583" s="7">
        <v>1310</v>
      </c>
      <c r="D583" s="7" t="s">
        <v>8</v>
      </c>
      <c r="E583" s="7">
        <v>923</v>
      </c>
      <c r="F583" s="7" t="s">
        <v>1015</v>
      </c>
      <c r="G583" s="7" t="s">
        <v>992</v>
      </c>
      <c r="H583" s="8" t="s">
        <v>962</v>
      </c>
      <c r="I583" s="15">
        <v>1000000</v>
      </c>
      <c r="J583" s="15">
        <v>1000000</v>
      </c>
      <c r="K583" s="15">
        <v>1000000</v>
      </c>
      <c r="L583" s="15">
        <v>1000000</v>
      </c>
      <c r="M583" s="15">
        <v>1000000</v>
      </c>
      <c r="N583" s="15">
        <v>1000000</v>
      </c>
      <c r="O583" s="15">
        <v>1000000</v>
      </c>
      <c r="P583" s="15">
        <v>1000000</v>
      </c>
      <c r="Q583" s="15">
        <v>1000000</v>
      </c>
      <c r="R583" s="15">
        <v>1000000</v>
      </c>
      <c r="S583" s="15">
        <v>1000000</v>
      </c>
      <c r="T583" s="15">
        <v>1000000</v>
      </c>
      <c r="U583" s="17"/>
      <c r="V583" s="18">
        <v>0.47987678015806273</v>
      </c>
      <c r="W583" s="18">
        <v>0.47956127081760841</v>
      </c>
      <c r="X583" s="18">
        <v>0.47935757631214282</v>
      </c>
      <c r="Y583" s="18">
        <v>0.47938848643744392</v>
      </c>
      <c r="Z583" s="18">
        <v>0.47969675054359795</v>
      </c>
      <c r="AA583" s="18">
        <v>0.47922589141841121</v>
      </c>
      <c r="AB583" s="18">
        <v>0.47936010713344124</v>
      </c>
      <c r="AC583" s="18">
        <v>0.48003999415748233</v>
      </c>
      <c r="AD583" s="18">
        <v>0.4794296468703122</v>
      </c>
      <c r="AE583" s="18">
        <v>0.47928700420530573</v>
      </c>
      <c r="AF583" s="18">
        <v>0.4794014216127494</v>
      </c>
      <c r="AG583" s="18">
        <v>0.47970408586222213</v>
      </c>
      <c r="AH583" s="17"/>
      <c r="AI583" s="13">
        <f t="shared" si="111"/>
        <v>479876.78015806276</v>
      </c>
      <c r="AJ583" s="13">
        <f t="shared" si="112"/>
        <v>479561.2708176084</v>
      </c>
      <c r="AK583" s="13">
        <f t="shared" si="113"/>
        <v>479357.57631214283</v>
      </c>
      <c r="AL583" s="13">
        <f t="shared" si="114"/>
        <v>479388.48643744393</v>
      </c>
      <c r="AM583" s="13">
        <f t="shared" si="115"/>
        <v>479696.75054359797</v>
      </c>
      <c r="AN583" s="13">
        <f t="shared" si="116"/>
        <v>479225.89141841122</v>
      </c>
      <c r="AO583" s="13">
        <f t="shared" si="117"/>
        <v>479360.10713344126</v>
      </c>
      <c r="AP583" s="13">
        <f t="shared" si="118"/>
        <v>480039.99415748235</v>
      </c>
      <c r="AQ583" s="13">
        <f t="shared" si="119"/>
        <v>479429.64687031222</v>
      </c>
      <c r="AR583" s="13">
        <f t="shared" si="120"/>
        <v>479287.00420530571</v>
      </c>
      <c r="AS583" s="13">
        <f t="shared" si="121"/>
        <v>479401.4216127494</v>
      </c>
      <c r="AT583" s="13">
        <f t="shared" si="122"/>
        <v>479704.08586222213</v>
      </c>
    </row>
    <row r="584" spans="1:46" x14ac:dyDescent="0.3">
      <c r="A584" s="7" t="s">
        <v>281</v>
      </c>
      <c r="B584" s="7" t="s">
        <v>1047</v>
      </c>
      <c r="C584" s="7">
        <v>1310</v>
      </c>
      <c r="D584" s="7" t="s">
        <v>1082</v>
      </c>
      <c r="E584" s="7">
        <v>907</v>
      </c>
      <c r="F584" s="7">
        <v>131642</v>
      </c>
      <c r="G584" s="7" t="s">
        <v>992</v>
      </c>
      <c r="H584" s="8" t="s">
        <v>1081</v>
      </c>
      <c r="I584" s="15">
        <v>40000000</v>
      </c>
      <c r="J584" s="15">
        <v>15000000</v>
      </c>
      <c r="K584" s="15">
        <v>15000000</v>
      </c>
      <c r="L584" s="15">
        <v>15000000</v>
      </c>
      <c r="M584" s="15">
        <v>20000000</v>
      </c>
      <c r="N584" s="15">
        <v>10000000</v>
      </c>
      <c r="O584" s="15">
        <v>20000000</v>
      </c>
      <c r="P584" s="15">
        <v>30000000</v>
      </c>
      <c r="Q584" s="15">
        <v>25000000</v>
      </c>
      <c r="R584" s="15">
        <v>30000000</v>
      </c>
      <c r="S584" s="15">
        <v>27000000</v>
      </c>
      <c r="T584" s="15">
        <v>28000000</v>
      </c>
      <c r="U584" s="17"/>
      <c r="V584" s="18">
        <v>0.47987678015806273</v>
      </c>
      <c r="W584" s="18">
        <v>0.47956127081760841</v>
      </c>
      <c r="X584" s="18">
        <v>0.47935757631214282</v>
      </c>
      <c r="Y584" s="18">
        <v>0.47938848643744392</v>
      </c>
      <c r="Z584" s="18">
        <v>0.47969675054359795</v>
      </c>
      <c r="AA584" s="18">
        <v>0.47922589141841121</v>
      </c>
      <c r="AB584" s="18">
        <v>0.47936010713344124</v>
      </c>
      <c r="AC584" s="18">
        <v>0.48003999415748233</v>
      </c>
      <c r="AD584" s="18">
        <v>0.4794296468703122</v>
      </c>
      <c r="AE584" s="18">
        <v>0.47928700420530573</v>
      </c>
      <c r="AF584" s="18">
        <v>0.4794014216127494</v>
      </c>
      <c r="AG584" s="18">
        <v>0.47970408586222213</v>
      </c>
      <c r="AH584" s="17"/>
      <c r="AI584" s="13">
        <f t="shared" si="111"/>
        <v>19195071.20632251</v>
      </c>
      <c r="AJ584" s="13">
        <f t="shared" si="112"/>
        <v>7193419.0622641258</v>
      </c>
      <c r="AK584" s="13">
        <f t="shared" si="113"/>
        <v>7190363.644682142</v>
      </c>
      <c r="AL584" s="13">
        <f t="shared" si="114"/>
        <v>7190827.2965616584</v>
      </c>
      <c r="AM584" s="13">
        <f t="shared" si="115"/>
        <v>9593935.0108719599</v>
      </c>
      <c r="AN584" s="13">
        <f t="shared" si="116"/>
        <v>4792258.9141841121</v>
      </c>
      <c r="AO584" s="13">
        <f t="shared" si="117"/>
        <v>9587202.1426688246</v>
      </c>
      <c r="AP584" s="13">
        <f t="shared" si="118"/>
        <v>14401199.824724469</v>
      </c>
      <c r="AQ584" s="13">
        <f t="shared" si="119"/>
        <v>11985741.171757804</v>
      </c>
      <c r="AR584" s="13">
        <f t="shared" si="120"/>
        <v>14378610.126159173</v>
      </c>
      <c r="AS584" s="13">
        <f t="shared" si="121"/>
        <v>12943838.383544235</v>
      </c>
      <c r="AT584" s="13">
        <f t="shared" si="122"/>
        <v>13431714.40414222</v>
      </c>
    </row>
    <row r="585" spans="1:46" x14ac:dyDescent="0.3">
      <c r="A585" s="7" t="s">
        <v>281</v>
      </c>
      <c r="B585" s="7" t="s">
        <v>1047</v>
      </c>
      <c r="C585" s="7">
        <v>1310</v>
      </c>
      <c r="D585" s="7" t="s">
        <v>8</v>
      </c>
      <c r="E585" s="7">
        <v>922</v>
      </c>
      <c r="F585" s="7" t="s">
        <v>1016</v>
      </c>
      <c r="G585" s="7" t="s">
        <v>992</v>
      </c>
      <c r="H585" s="8" t="s">
        <v>963</v>
      </c>
      <c r="I585" s="15">
        <v>5000000</v>
      </c>
      <c r="J585" s="15">
        <v>5000000</v>
      </c>
      <c r="K585" s="15">
        <v>5000000</v>
      </c>
      <c r="L585" s="15">
        <v>5000000</v>
      </c>
      <c r="M585" s="15">
        <v>5000000</v>
      </c>
      <c r="N585" s="15">
        <v>5000000</v>
      </c>
      <c r="O585" s="15">
        <v>5000000</v>
      </c>
      <c r="P585" s="15">
        <v>5000000</v>
      </c>
      <c r="Q585" s="15">
        <v>5000000</v>
      </c>
      <c r="R585" s="15">
        <v>5000000</v>
      </c>
      <c r="S585" s="15">
        <v>5000000</v>
      </c>
      <c r="T585" s="15">
        <v>5000000</v>
      </c>
      <c r="U585" s="17"/>
      <c r="V585" s="18">
        <v>0.47987678015806273</v>
      </c>
      <c r="W585" s="18">
        <v>0.47956127081760841</v>
      </c>
      <c r="X585" s="18">
        <v>0.47935757631214282</v>
      </c>
      <c r="Y585" s="18">
        <v>0.47938848643744392</v>
      </c>
      <c r="Z585" s="18">
        <v>0.47969675054359795</v>
      </c>
      <c r="AA585" s="18">
        <v>0.47922589141841121</v>
      </c>
      <c r="AB585" s="18">
        <v>0.47936010713344124</v>
      </c>
      <c r="AC585" s="18">
        <v>0.48003999415748233</v>
      </c>
      <c r="AD585" s="18">
        <v>0.4794296468703122</v>
      </c>
      <c r="AE585" s="18">
        <v>0.47928700420530573</v>
      </c>
      <c r="AF585" s="18">
        <v>0.4794014216127494</v>
      </c>
      <c r="AG585" s="18">
        <v>0.47970408586222213</v>
      </c>
      <c r="AH585" s="17"/>
      <c r="AI585" s="13">
        <f t="shared" si="111"/>
        <v>2399383.9007903137</v>
      </c>
      <c r="AJ585" s="13">
        <f t="shared" si="112"/>
        <v>2397806.3540880419</v>
      </c>
      <c r="AK585" s="13">
        <f t="shared" si="113"/>
        <v>2396787.881560714</v>
      </c>
      <c r="AL585" s="13">
        <f t="shared" si="114"/>
        <v>2396942.4321872196</v>
      </c>
      <c r="AM585" s="13">
        <f t="shared" si="115"/>
        <v>2398483.75271799</v>
      </c>
      <c r="AN585" s="13">
        <f t="shared" si="116"/>
        <v>2396129.4570920561</v>
      </c>
      <c r="AO585" s="13">
        <f t="shared" si="117"/>
        <v>2396800.5356672062</v>
      </c>
      <c r="AP585" s="13">
        <f t="shared" si="118"/>
        <v>2400199.9707874116</v>
      </c>
      <c r="AQ585" s="13">
        <f t="shared" si="119"/>
        <v>2397148.2343515609</v>
      </c>
      <c r="AR585" s="13">
        <f t="shared" si="120"/>
        <v>2396435.0210265284</v>
      </c>
      <c r="AS585" s="13">
        <f t="shared" si="121"/>
        <v>2397007.1080637472</v>
      </c>
      <c r="AT585" s="13">
        <f t="shared" si="122"/>
        <v>2398520.4293111106</v>
      </c>
    </row>
    <row r="586" spans="1:46" x14ac:dyDescent="0.3">
      <c r="A586" s="7" t="s">
        <v>281</v>
      </c>
      <c r="B586" s="7" t="s">
        <v>1047</v>
      </c>
      <c r="C586" s="7">
        <v>1310</v>
      </c>
      <c r="D586" s="7" t="s">
        <v>1045</v>
      </c>
      <c r="E586" s="7">
        <v>922</v>
      </c>
      <c r="F586" s="7">
        <v>212350</v>
      </c>
      <c r="G586" s="7" t="s">
        <v>992</v>
      </c>
      <c r="H586" s="8" t="s">
        <v>964</v>
      </c>
      <c r="I586" s="15">
        <v>8000000</v>
      </c>
      <c r="J586" s="15">
        <v>8000000</v>
      </c>
      <c r="K586" s="15">
        <v>8000000</v>
      </c>
      <c r="L586" s="15">
        <v>8000000</v>
      </c>
      <c r="M586" s="15">
        <v>8000000</v>
      </c>
      <c r="N586" s="15">
        <v>8000000</v>
      </c>
      <c r="O586" s="15">
        <v>8000000</v>
      </c>
      <c r="P586" s="15">
        <v>8000000</v>
      </c>
      <c r="Q586" s="15">
        <v>8000000</v>
      </c>
      <c r="R586" s="15">
        <v>8000000</v>
      </c>
      <c r="S586" s="15">
        <v>8000000</v>
      </c>
      <c r="T586" s="15">
        <v>8000000</v>
      </c>
      <c r="U586" s="17"/>
      <c r="V586" s="18">
        <v>0.47987678015806273</v>
      </c>
      <c r="W586" s="18">
        <v>0.47956127081760841</v>
      </c>
      <c r="X586" s="18">
        <v>0.47935757631214282</v>
      </c>
      <c r="Y586" s="18">
        <v>0.47938848643744392</v>
      </c>
      <c r="Z586" s="18">
        <v>0.47969675054359795</v>
      </c>
      <c r="AA586" s="18">
        <v>0.47922589141841121</v>
      </c>
      <c r="AB586" s="18">
        <v>0.47936010713344124</v>
      </c>
      <c r="AC586" s="18">
        <v>0.48003999415748233</v>
      </c>
      <c r="AD586" s="18">
        <v>0.4794296468703122</v>
      </c>
      <c r="AE586" s="18">
        <v>0.47928700420530573</v>
      </c>
      <c r="AF586" s="18">
        <v>0.4794014216127494</v>
      </c>
      <c r="AG586" s="18">
        <v>0.47970408586222213</v>
      </c>
      <c r="AH586" s="17"/>
      <c r="AI586" s="13">
        <f t="shared" si="111"/>
        <v>3839014.2412645021</v>
      </c>
      <c r="AJ586" s="13">
        <f t="shared" si="112"/>
        <v>3836490.1665408672</v>
      </c>
      <c r="AK586" s="13">
        <f t="shared" si="113"/>
        <v>3834860.6104971427</v>
      </c>
      <c r="AL586" s="13">
        <f t="shared" si="114"/>
        <v>3835107.8914995515</v>
      </c>
      <c r="AM586" s="13">
        <f t="shared" si="115"/>
        <v>3837574.0043487838</v>
      </c>
      <c r="AN586" s="13">
        <f t="shared" si="116"/>
        <v>3833807.1313472898</v>
      </c>
      <c r="AO586" s="13">
        <f t="shared" si="117"/>
        <v>3834880.85706753</v>
      </c>
      <c r="AP586" s="13">
        <f t="shared" si="118"/>
        <v>3840319.9532598588</v>
      </c>
      <c r="AQ586" s="13">
        <f t="shared" si="119"/>
        <v>3835437.1749624978</v>
      </c>
      <c r="AR586" s="13">
        <f t="shared" si="120"/>
        <v>3834296.0336424457</v>
      </c>
      <c r="AS586" s="13">
        <f t="shared" si="121"/>
        <v>3835211.3729019952</v>
      </c>
      <c r="AT586" s="13">
        <f t="shared" si="122"/>
        <v>3837632.686897777</v>
      </c>
    </row>
    <row r="587" spans="1:46" x14ac:dyDescent="0.3">
      <c r="A587" s="7" t="s">
        <v>281</v>
      </c>
      <c r="B587" s="7" t="s">
        <v>1047</v>
      </c>
      <c r="C587" s="7">
        <v>1310</v>
      </c>
      <c r="D587" s="7" t="s">
        <v>8</v>
      </c>
      <c r="E587" s="7">
        <v>922</v>
      </c>
      <c r="F587" s="7" t="s">
        <v>1017</v>
      </c>
      <c r="G587" s="7" t="s">
        <v>992</v>
      </c>
      <c r="H587" s="8" t="s">
        <v>965</v>
      </c>
      <c r="I587" s="15">
        <v>4000000</v>
      </c>
      <c r="J587" s="15">
        <v>4000000</v>
      </c>
      <c r="K587" s="15">
        <v>4000000</v>
      </c>
      <c r="L587" s="15">
        <v>4000000</v>
      </c>
      <c r="M587" s="15">
        <v>4000000</v>
      </c>
      <c r="N587" s="15">
        <v>4000000</v>
      </c>
      <c r="O587" s="15">
        <v>4000000</v>
      </c>
      <c r="P587" s="15">
        <v>4000000</v>
      </c>
      <c r="Q587" s="15">
        <v>4000000</v>
      </c>
      <c r="R587" s="15">
        <v>4000000</v>
      </c>
      <c r="S587" s="15">
        <v>4000000</v>
      </c>
      <c r="T587" s="15">
        <v>4000000</v>
      </c>
      <c r="U587" s="17"/>
      <c r="V587" s="18">
        <v>0.47987678015806273</v>
      </c>
      <c r="W587" s="18">
        <v>0.47956127081760841</v>
      </c>
      <c r="X587" s="18">
        <v>0.47935757631214282</v>
      </c>
      <c r="Y587" s="18">
        <v>0.47938848643744392</v>
      </c>
      <c r="Z587" s="18">
        <v>0.47969675054359795</v>
      </c>
      <c r="AA587" s="18">
        <v>0.47922589141841121</v>
      </c>
      <c r="AB587" s="18">
        <v>0.47936010713344124</v>
      </c>
      <c r="AC587" s="18">
        <v>0.48003999415748233</v>
      </c>
      <c r="AD587" s="18">
        <v>0.4794296468703122</v>
      </c>
      <c r="AE587" s="18">
        <v>0.47928700420530573</v>
      </c>
      <c r="AF587" s="18">
        <v>0.4794014216127494</v>
      </c>
      <c r="AG587" s="18">
        <v>0.47970408586222213</v>
      </c>
      <c r="AH587" s="17"/>
      <c r="AI587" s="13">
        <f t="shared" si="111"/>
        <v>1919507.120632251</v>
      </c>
      <c r="AJ587" s="13">
        <f t="shared" si="112"/>
        <v>1918245.0832704336</v>
      </c>
      <c r="AK587" s="13">
        <f t="shared" si="113"/>
        <v>1917430.3052485713</v>
      </c>
      <c r="AL587" s="13">
        <f t="shared" si="114"/>
        <v>1917553.9457497757</v>
      </c>
      <c r="AM587" s="13">
        <f t="shared" si="115"/>
        <v>1918787.0021743919</v>
      </c>
      <c r="AN587" s="13">
        <f t="shared" si="116"/>
        <v>1916903.5656736449</v>
      </c>
      <c r="AO587" s="13">
        <f t="shared" si="117"/>
        <v>1917440.428533765</v>
      </c>
      <c r="AP587" s="13">
        <f t="shared" si="118"/>
        <v>1920159.9766299294</v>
      </c>
      <c r="AQ587" s="13">
        <f t="shared" si="119"/>
        <v>1917718.5874812489</v>
      </c>
      <c r="AR587" s="13">
        <f t="shared" si="120"/>
        <v>1917148.0168212228</v>
      </c>
      <c r="AS587" s="13">
        <f t="shared" si="121"/>
        <v>1917605.6864509976</v>
      </c>
      <c r="AT587" s="13">
        <f t="shared" si="122"/>
        <v>1918816.3434488885</v>
      </c>
    </row>
    <row r="588" spans="1:46" x14ac:dyDescent="0.3">
      <c r="A588" s="7" t="s">
        <v>281</v>
      </c>
      <c r="B588" s="7" t="s">
        <v>1047</v>
      </c>
      <c r="C588" s="7">
        <v>1310</v>
      </c>
      <c r="D588" s="7" t="s">
        <v>8</v>
      </c>
      <c r="E588" s="7">
        <v>922</v>
      </c>
      <c r="F588" s="7">
        <v>370545</v>
      </c>
      <c r="G588" s="7" t="s">
        <v>992</v>
      </c>
      <c r="H588" s="8" t="s">
        <v>1083</v>
      </c>
      <c r="I588" s="15">
        <v>6000000</v>
      </c>
      <c r="J588" s="15">
        <v>6000000</v>
      </c>
      <c r="K588" s="15">
        <v>6000000</v>
      </c>
      <c r="L588" s="15">
        <v>6000000</v>
      </c>
      <c r="M588" s="15">
        <v>5000000</v>
      </c>
      <c r="N588" s="15">
        <v>5000000</v>
      </c>
      <c r="O588" s="15">
        <v>2000000</v>
      </c>
      <c r="P588" s="15">
        <v>2000000</v>
      </c>
      <c r="Q588" s="15">
        <v>6000000</v>
      </c>
      <c r="R588" s="15">
        <v>6000000</v>
      </c>
      <c r="S588" s="15">
        <v>6000000</v>
      </c>
      <c r="T588" s="15">
        <v>6000000</v>
      </c>
      <c r="U588" s="17"/>
      <c r="V588" s="18">
        <v>0.47987678015806273</v>
      </c>
      <c r="W588" s="18">
        <v>0.47956127081760841</v>
      </c>
      <c r="X588" s="18">
        <v>0.47935757631214282</v>
      </c>
      <c r="Y588" s="18">
        <v>0.47938848643744392</v>
      </c>
      <c r="Z588" s="18">
        <v>0.47969675054359795</v>
      </c>
      <c r="AA588" s="18">
        <v>0.47922589141841121</v>
      </c>
      <c r="AB588" s="18">
        <v>0.47936010713344124</v>
      </c>
      <c r="AC588" s="18">
        <v>0.48003999415748233</v>
      </c>
      <c r="AD588" s="18">
        <v>0.4794296468703122</v>
      </c>
      <c r="AE588" s="18">
        <v>0.47928700420530573</v>
      </c>
      <c r="AF588" s="18">
        <v>0.4794014216127494</v>
      </c>
      <c r="AG588" s="18">
        <v>0.47970408586222213</v>
      </c>
      <c r="AH588" s="17"/>
      <c r="AI588" s="13">
        <f t="shared" si="111"/>
        <v>2879260.6809483762</v>
      </c>
      <c r="AJ588" s="13">
        <f t="shared" si="112"/>
        <v>2877367.6249056505</v>
      </c>
      <c r="AK588" s="13">
        <f t="shared" si="113"/>
        <v>2876145.4578728569</v>
      </c>
      <c r="AL588" s="13">
        <f t="shared" si="114"/>
        <v>2876330.9186246637</v>
      </c>
      <c r="AM588" s="13">
        <f t="shared" si="115"/>
        <v>2398483.75271799</v>
      </c>
      <c r="AN588" s="13">
        <f t="shared" si="116"/>
        <v>2396129.4570920561</v>
      </c>
      <c r="AO588" s="13">
        <f t="shared" si="117"/>
        <v>958720.21426688251</v>
      </c>
      <c r="AP588" s="13">
        <f t="shared" si="118"/>
        <v>960079.98831496469</v>
      </c>
      <c r="AQ588" s="13">
        <f t="shared" si="119"/>
        <v>2876577.8812218732</v>
      </c>
      <c r="AR588" s="13">
        <f t="shared" si="120"/>
        <v>2875722.0252318345</v>
      </c>
      <c r="AS588" s="13">
        <f t="shared" si="121"/>
        <v>2876408.5296764965</v>
      </c>
      <c r="AT588" s="13">
        <f t="shared" si="122"/>
        <v>2878224.5151733328</v>
      </c>
    </row>
    <row r="589" spans="1:46" x14ac:dyDescent="0.3">
      <c r="A589" s="7" t="s">
        <v>281</v>
      </c>
      <c r="B589" s="7" t="s">
        <v>1047</v>
      </c>
      <c r="C589" s="7">
        <v>1310</v>
      </c>
      <c r="D589" s="7" t="s">
        <v>1046</v>
      </c>
      <c r="E589" s="7">
        <v>907</v>
      </c>
      <c r="F589" s="7">
        <v>131418</v>
      </c>
      <c r="G589" s="7" t="s">
        <v>992</v>
      </c>
      <c r="H589" s="8" t="s">
        <v>966</v>
      </c>
      <c r="I589" s="15">
        <v>5000000</v>
      </c>
      <c r="J589" s="15">
        <v>5000000</v>
      </c>
      <c r="K589" s="15">
        <v>0</v>
      </c>
      <c r="L589" s="15">
        <v>0</v>
      </c>
      <c r="M589" s="15">
        <v>5000000</v>
      </c>
      <c r="N589" s="15">
        <v>5000000</v>
      </c>
      <c r="O589" s="15">
        <v>0</v>
      </c>
      <c r="P589" s="15">
        <v>0</v>
      </c>
      <c r="Q589" s="15">
        <v>5000000</v>
      </c>
      <c r="R589" s="15">
        <v>5000000</v>
      </c>
      <c r="S589" s="15">
        <v>10000000</v>
      </c>
      <c r="T589" s="15">
        <v>10000000</v>
      </c>
      <c r="U589" s="17"/>
      <c r="V589" s="18">
        <v>0.47987678015806273</v>
      </c>
      <c r="W589" s="18">
        <v>0.47956127081760841</v>
      </c>
      <c r="X589" s="18">
        <v>0.47935757631214282</v>
      </c>
      <c r="Y589" s="18">
        <v>0.47938848643744392</v>
      </c>
      <c r="Z589" s="18">
        <v>0.47969675054359795</v>
      </c>
      <c r="AA589" s="18">
        <v>0.47922589141841121</v>
      </c>
      <c r="AB589" s="18">
        <v>0.47936010713344124</v>
      </c>
      <c r="AC589" s="18">
        <v>0.48003999415748233</v>
      </c>
      <c r="AD589" s="18">
        <v>0.4794296468703122</v>
      </c>
      <c r="AE589" s="18">
        <v>0.47928700420530573</v>
      </c>
      <c r="AF589" s="18">
        <v>0.4794014216127494</v>
      </c>
      <c r="AG589" s="18">
        <v>0.47970408586222213</v>
      </c>
      <c r="AH589" s="17"/>
      <c r="AI589" s="13">
        <f t="shared" si="111"/>
        <v>2399383.9007903137</v>
      </c>
      <c r="AJ589" s="13">
        <f t="shared" si="112"/>
        <v>2397806.3540880419</v>
      </c>
      <c r="AK589" s="13">
        <f t="shared" si="113"/>
        <v>0</v>
      </c>
      <c r="AL589" s="13">
        <f t="shared" si="114"/>
        <v>0</v>
      </c>
      <c r="AM589" s="13">
        <f t="shared" si="115"/>
        <v>2398483.75271799</v>
      </c>
      <c r="AN589" s="13">
        <f t="shared" si="116"/>
        <v>2396129.4570920561</v>
      </c>
      <c r="AO589" s="13">
        <f t="shared" si="117"/>
        <v>0</v>
      </c>
      <c r="AP589" s="13">
        <f t="shared" si="118"/>
        <v>0</v>
      </c>
      <c r="AQ589" s="13">
        <f t="shared" si="119"/>
        <v>2397148.2343515609</v>
      </c>
      <c r="AR589" s="13">
        <f t="shared" si="120"/>
        <v>2396435.0210265284</v>
      </c>
      <c r="AS589" s="13">
        <f t="shared" si="121"/>
        <v>4794014.2161274944</v>
      </c>
      <c r="AT589" s="13">
        <f t="shared" si="122"/>
        <v>4797040.8586222213</v>
      </c>
    </row>
    <row r="590" spans="1:46" x14ac:dyDescent="0.3">
      <c r="A590" s="7" t="s">
        <v>281</v>
      </c>
      <c r="B590" s="7" t="s">
        <v>1047</v>
      </c>
      <c r="C590" s="7">
        <v>1310</v>
      </c>
      <c r="D590" s="7" t="s">
        <v>8</v>
      </c>
      <c r="E590" s="7">
        <v>907</v>
      </c>
      <c r="F590" s="7">
        <v>370433</v>
      </c>
      <c r="G590" s="7" t="s">
        <v>992</v>
      </c>
      <c r="H590" s="8" t="s">
        <v>1084</v>
      </c>
      <c r="I590" s="15">
        <v>5000000</v>
      </c>
      <c r="J590" s="15">
        <v>3000000</v>
      </c>
      <c r="K590" s="15">
        <v>3000000</v>
      </c>
      <c r="L590" s="15">
        <v>3000000</v>
      </c>
      <c r="M590" s="15">
        <v>3000000</v>
      </c>
      <c r="N590" s="15">
        <v>3000000</v>
      </c>
      <c r="O590" s="15">
        <v>3000000</v>
      </c>
      <c r="P590" s="15">
        <v>3000000</v>
      </c>
      <c r="Q590" s="15">
        <v>3000000</v>
      </c>
      <c r="R590" s="15">
        <v>5000000</v>
      </c>
      <c r="S590" s="15">
        <v>5000000</v>
      </c>
      <c r="T590" s="15">
        <v>5000000</v>
      </c>
      <c r="U590" s="17"/>
      <c r="V590" s="18">
        <v>0.47987678015806273</v>
      </c>
      <c r="W590" s="18">
        <v>0.47956127081760841</v>
      </c>
      <c r="X590" s="18">
        <v>0.47935757631214282</v>
      </c>
      <c r="Y590" s="18">
        <v>0.47938848643744392</v>
      </c>
      <c r="Z590" s="18">
        <v>0.47969675054359795</v>
      </c>
      <c r="AA590" s="18">
        <v>0.47922589141841121</v>
      </c>
      <c r="AB590" s="18">
        <v>0.47936010713344124</v>
      </c>
      <c r="AC590" s="18">
        <v>0.48003999415748233</v>
      </c>
      <c r="AD590" s="18">
        <v>0.4794296468703122</v>
      </c>
      <c r="AE590" s="18">
        <v>0.47928700420530573</v>
      </c>
      <c r="AF590" s="18">
        <v>0.4794014216127494</v>
      </c>
      <c r="AG590" s="18">
        <v>0.47970408586222213</v>
      </c>
      <c r="AH590" s="17"/>
      <c r="AI590" s="13">
        <f t="shared" si="111"/>
        <v>2399383.9007903137</v>
      </c>
      <c r="AJ590" s="13">
        <f t="shared" si="112"/>
        <v>1438683.8124528253</v>
      </c>
      <c r="AK590" s="13">
        <f t="shared" si="113"/>
        <v>1438072.7289364284</v>
      </c>
      <c r="AL590" s="13">
        <f t="shared" si="114"/>
        <v>1438165.4593123319</v>
      </c>
      <c r="AM590" s="13">
        <f t="shared" si="115"/>
        <v>1439090.2516307938</v>
      </c>
      <c r="AN590" s="13">
        <f t="shared" si="116"/>
        <v>1437677.6742552337</v>
      </c>
      <c r="AO590" s="13">
        <f t="shared" si="117"/>
        <v>1438080.3214003236</v>
      </c>
      <c r="AP590" s="13">
        <f t="shared" si="118"/>
        <v>1440119.982472447</v>
      </c>
      <c r="AQ590" s="13">
        <f t="shared" si="119"/>
        <v>1438288.9406109366</v>
      </c>
      <c r="AR590" s="13">
        <f t="shared" si="120"/>
        <v>2396435.0210265284</v>
      </c>
      <c r="AS590" s="13">
        <f t="shared" si="121"/>
        <v>2397007.1080637472</v>
      </c>
      <c r="AT590" s="13">
        <f t="shared" si="122"/>
        <v>2398520.4293111106</v>
      </c>
    </row>
    <row r="591" spans="1:46" x14ac:dyDescent="0.3">
      <c r="A591" s="7" t="s">
        <v>281</v>
      </c>
      <c r="B591" s="7" t="s">
        <v>1047</v>
      </c>
      <c r="C591" s="7">
        <v>1310</v>
      </c>
      <c r="D591" s="7" t="s">
        <v>8</v>
      </c>
      <c r="E591" s="7">
        <v>907</v>
      </c>
      <c r="F591" s="7">
        <v>370496</v>
      </c>
      <c r="G591" s="7" t="s">
        <v>992</v>
      </c>
      <c r="H591" s="8" t="s">
        <v>1085</v>
      </c>
      <c r="I591" s="15">
        <v>3000000</v>
      </c>
      <c r="J591" s="15">
        <v>3000000</v>
      </c>
      <c r="K591" s="15">
        <v>3000000</v>
      </c>
      <c r="L591" s="15">
        <v>3000000</v>
      </c>
      <c r="M591" s="15">
        <v>3000000</v>
      </c>
      <c r="N591" s="15">
        <v>3000000</v>
      </c>
      <c r="O591" s="15">
        <v>3000000</v>
      </c>
      <c r="P591" s="15">
        <v>3000000</v>
      </c>
      <c r="Q591" s="15">
        <v>3000000</v>
      </c>
      <c r="R591" s="15">
        <v>3000000</v>
      </c>
      <c r="S591" s="15">
        <v>3000000</v>
      </c>
      <c r="T591" s="15">
        <v>3000000</v>
      </c>
      <c r="U591" s="17"/>
      <c r="V591" s="18">
        <v>0.47987678015806273</v>
      </c>
      <c r="W591" s="18">
        <v>0.47956127081760841</v>
      </c>
      <c r="X591" s="18">
        <v>0.47935757631214282</v>
      </c>
      <c r="Y591" s="18">
        <v>0.47938848643744392</v>
      </c>
      <c r="Z591" s="18">
        <v>0.47969675054359795</v>
      </c>
      <c r="AA591" s="18">
        <v>0.47922589141841121</v>
      </c>
      <c r="AB591" s="18">
        <v>0.47936010713344124</v>
      </c>
      <c r="AC591" s="18">
        <v>0.48003999415748233</v>
      </c>
      <c r="AD591" s="18">
        <v>0.4794296468703122</v>
      </c>
      <c r="AE591" s="18">
        <v>0.47928700420530573</v>
      </c>
      <c r="AF591" s="18">
        <v>0.4794014216127494</v>
      </c>
      <c r="AG591" s="18">
        <v>0.47970408586222213</v>
      </c>
      <c r="AH591" s="17"/>
      <c r="AI591" s="13">
        <f t="shared" si="111"/>
        <v>1439630.3404741881</v>
      </c>
      <c r="AJ591" s="13">
        <f t="shared" si="112"/>
        <v>1438683.8124528253</v>
      </c>
      <c r="AK591" s="13">
        <f t="shared" si="113"/>
        <v>1438072.7289364284</v>
      </c>
      <c r="AL591" s="13">
        <f t="shared" si="114"/>
        <v>1438165.4593123319</v>
      </c>
      <c r="AM591" s="13">
        <f t="shared" si="115"/>
        <v>1439090.2516307938</v>
      </c>
      <c r="AN591" s="13">
        <f t="shared" si="116"/>
        <v>1437677.6742552337</v>
      </c>
      <c r="AO591" s="13">
        <f t="shared" si="117"/>
        <v>1438080.3214003236</v>
      </c>
      <c r="AP591" s="13">
        <f t="shared" si="118"/>
        <v>1440119.982472447</v>
      </c>
      <c r="AQ591" s="13">
        <f t="shared" si="119"/>
        <v>1438288.9406109366</v>
      </c>
      <c r="AR591" s="13">
        <f t="shared" si="120"/>
        <v>1437861.0126159173</v>
      </c>
      <c r="AS591" s="13">
        <f t="shared" si="121"/>
        <v>1438204.2648382483</v>
      </c>
      <c r="AT591" s="13">
        <f t="shared" si="122"/>
        <v>1439112.2575866664</v>
      </c>
    </row>
    <row r="592" spans="1:46" x14ac:dyDescent="0.3">
      <c r="A592" s="7" t="s">
        <v>281</v>
      </c>
      <c r="B592" s="7" t="s">
        <v>1047</v>
      </c>
      <c r="C592" s="7">
        <v>1310</v>
      </c>
      <c r="D592" s="7" t="s">
        <v>8</v>
      </c>
      <c r="E592" s="7">
        <v>922</v>
      </c>
      <c r="F592" s="7" t="s">
        <v>1018</v>
      </c>
      <c r="G592" s="7" t="s">
        <v>992</v>
      </c>
      <c r="H592" s="8" t="s">
        <v>967</v>
      </c>
      <c r="I592" s="15">
        <v>0</v>
      </c>
      <c r="J592" s="15">
        <v>1000000</v>
      </c>
      <c r="K592" s="15">
        <v>0</v>
      </c>
      <c r="L592" s="15">
        <v>12000000</v>
      </c>
      <c r="M592" s="15">
        <v>12000000</v>
      </c>
      <c r="N592" s="15">
        <v>0</v>
      </c>
      <c r="O592" s="15">
        <v>0</v>
      </c>
      <c r="P592" s="15">
        <v>0</v>
      </c>
      <c r="Q592" s="15">
        <v>1000000</v>
      </c>
      <c r="R592" s="15">
        <v>1000000</v>
      </c>
      <c r="S592" s="15">
        <v>2000000</v>
      </c>
      <c r="T592" s="15">
        <v>1000000</v>
      </c>
      <c r="U592" s="17"/>
      <c r="V592" s="18">
        <v>0.47987678015806273</v>
      </c>
      <c r="W592" s="18">
        <v>0.47956127081760841</v>
      </c>
      <c r="X592" s="18">
        <v>0.47935757631214282</v>
      </c>
      <c r="Y592" s="18">
        <v>0.47938848643744392</v>
      </c>
      <c r="Z592" s="18">
        <v>0.47969675054359795</v>
      </c>
      <c r="AA592" s="18">
        <v>0.47922589141841121</v>
      </c>
      <c r="AB592" s="18">
        <v>0.47936010713344124</v>
      </c>
      <c r="AC592" s="18">
        <v>0.48003999415748233</v>
      </c>
      <c r="AD592" s="18">
        <v>0.4794296468703122</v>
      </c>
      <c r="AE592" s="18">
        <v>0.47928700420530573</v>
      </c>
      <c r="AF592" s="18">
        <v>0.4794014216127494</v>
      </c>
      <c r="AG592" s="18">
        <v>0.47970408586222213</v>
      </c>
      <c r="AH592" s="17"/>
      <c r="AI592" s="13">
        <f t="shared" si="111"/>
        <v>0</v>
      </c>
      <c r="AJ592" s="13">
        <f t="shared" si="112"/>
        <v>479561.2708176084</v>
      </c>
      <c r="AK592" s="13">
        <f t="shared" si="113"/>
        <v>0</v>
      </c>
      <c r="AL592" s="13">
        <f t="shared" si="114"/>
        <v>5752661.8372493275</v>
      </c>
      <c r="AM592" s="13">
        <f t="shared" si="115"/>
        <v>5756361.0065231752</v>
      </c>
      <c r="AN592" s="13">
        <f t="shared" si="116"/>
        <v>0</v>
      </c>
      <c r="AO592" s="13">
        <f t="shared" si="117"/>
        <v>0</v>
      </c>
      <c r="AP592" s="13">
        <f t="shared" si="118"/>
        <v>0</v>
      </c>
      <c r="AQ592" s="13">
        <f t="shared" si="119"/>
        <v>479429.64687031222</v>
      </c>
      <c r="AR592" s="13">
        <f t="shared" si="120"/>
        <v>479287.00420530571</v>
      </c>
      <c r="AS592" s="13">
        <f t="shared" si="121"/>
        <v>958802.8432254988</v>
      </c>
      <c r="AT592" s="13">
        <f t="shared" si="122"/>
        <v>479704.08586222213</v>
      </c>
    </row>
    <row r="593" spans="1:46" x14ac:dyDescent="0.3">
      <c r="A593" s="7" t="s">
        <v>281</v>
      </c>
      <c r="B593" s="7" t="s">
        <v>1047</v>
      </c>
      <c r="C593" s="7">
        <v>1310</v>
      </c>
      <c r="D593" s="7" t="s">
        <v>8</v>
      </c>
      <c r="E593" s="7">
        <v>922</v>
      </c>
      <c r="F593" s="7">
        <v>212129</v>
      </c>
      <c r="G593" s="7" t="s">
        <v>992</v>
      </c>
      <c r="H593" s="8" t="s">
        <v>1086</v>
      </c>
      <c r="I593" s="15">
        <v>3000000</v>
      </c>
      <c r="J593" s="15">
        <v>3000000</v>
      </c>
      <c r="K593" s="15">
        <v>3000000</v>
      </c>
      <c r="L593" s="15">
        <v>3000000</v>
      </c>
      <c r="M593" s="15">
        <v>3000000</v>
      </c>
      <c r="N593" s="15">
        <v>3000000</v>
      </c>
      <c r="O593" s="15">
        <v>3000000</v>
      </c>
      <c r="P593" s="15">
        <v>3000000</v>
      </c>
      <c r="Q593" s="15">
        <v>3000000</v>
      </c>
      <c r="R593" s="15">
        <v>3000000</v>
      </c>
      <c r="S593" s="15">
        <v>3000000</v>
      </c>
      <c r="T593" s="15">
        <v>3000000</v>
      </c>
      <c r="U593" s="17"/>
      <c r="V593" s="18">
        <v>0.47987678015806273</v>
      </c>
      <c r="W593" s="18">
        <v>0.47956127081760841</v>
      </c>
      <c r="X593" s="18">
        <v>0.47935757631214282</v>
      </c>
      <c r="Y593" s="18">
        <v>0.47938848643744392</v>
      </c>
      <c r="Z593" s="18">
        <v>0.47969675054359795</v>
      </c>
      <c r="AA593" s="18">
        <v>0.47922589141841121</v>
      </c>
      <c r="AB593" s="18">
        <v>0.47936010713344124</v>
      </c>
      <c r="AC593" s="18">
        <v>0.48003999415748233</v>
      </c>
      <c r="AD593" s="18">
        <v>0.4794296468703122</v>
      </c>
      <c r="AE593" s="18">
        <v>0.47928700420530573</v>
      </c>
      <c r="AF593" s="18">
        <v>0.4794014216127494</v>
      </c>
      <c r="AG593" s="18">
        <v>0.47970408586222213</v>
      </c>
      <c r="AH593" s="17"/>
      <c r="AI593" s="13">
        <f t="shared" si="111"/>
        <v>1439630.3404741881</v>
      </c>
      <c r="AJ593" s="13">
        <f t="shared" si="112"/>
        <v>1438683.8124528253</v>
      </c>
      <c r="AK593" s="13">
        <f t="shared" si="113"/>
        <v>1438072.7289364284</v>
      </c>
      <c r="AL593" s="13">
        <f t="shared" si="114"/>
        <v>1438165.4593123319</v>
      </c>
      <c r="AM593" s="13">
        <f t="shared" si="115"/>
        <v>1439090.2516307938</v>
      </c>
      <c r="AN593" s="13">
        <f t="shared" si="116"/>
        <v>1437677.6742552337</v>
      </c>
      <c r="AO593" s="13">
        <f t="shared" si="117"/>
        <v>1438080.3214003236</v>
      </c>
      <c r="AP593" s="13">
        <f t="shared" si="118"/>
        <v>1440119.982472447</v>
      </c>
      <c r="AQ593" s="13">
        <f t="shared" si="119"/>
        <v>1438288.9406109366</v>
      </c>
      <c r="AR593" s="13">
        <f t="shared" si="120"/>
        <v>1437861.0126159173</v>
      </c>
      <c r="AS593" s="13">
        <f t="shared" si="121"/>
        <v>1438204.2648382483</v>
      </c>
      <c r="AT593" s="13">
        <f t="shared" si="122"/>
        <v>1439112.2575866664</v>
      </c>
    </row>
    <row r="594" spans="1:46" x14ac:dyDescent="0.3">
      <c r="A594" s="7" t="s">
        <v>281</v>
      </c>
      <c r="B594" s="7" t="s">
        <v>1047</v>
      </c>
      <c r="C594" s="7">
        <v>1310</v>
      </c>
      <c r="D594" s="7" t="s">
        <v>8</v>
      </c>
      <c r="E594" s="7">
        <v>922</v>
      </c>
      <c r="F594" s="7" t="s">
        <v>1019</v>
      </c>
      <c r="G594" s="7" t="s">
        <v>992</v>
      </c>
      <c r="H594" s="8" t="s">
        <v>1087</v>
      </c>
      <c r="I594" s="15">
        <v>3000000</v>
      </c>
      <c r="J594" s="15">
        <v>3000000</v>
      </c>
      <c r="K594" s="15">
        <v>3000000</v>
      </c>
      <c r="L594" s="15">
        <v>3000000</v>
      </c>
      <c r="M594" s="15">
        <v>3000000</v>
      </c>
      <c r="N594" s="15">
        <v>3000000</v>
      </c>
      <c r="O594" s="15">
        <v>3000000</v>
      </c>
      <c r="P594" s="15">
        <v>3000000</v>
      </c>
      <c r="Q594" s="15">
        <v>3000000</v>
      </c>
      <c r="R594" s="15">
        <v>3000000</v>
      </c>
      <c r="S594" s="15">
        <v>3000000</v>
      </c>
      <c r="T594" s="15">
        <v>3000000</v>
      </c>
      <c r="U594" s="17"/>
      <c r="V594" s="18">
        <v>0.47987678015806273</v>
      </c>
      <c r="W594" s="18">
        <v>0.47956127081760841</v>
      </c>
      <c r="X594" s="18">
        <v>0.47935757631214282</v>
      </c>
      <c r="Y594" s="18">
        <v>0.47938848643744392</v>
      </c>
      <c r="Z594" s="18">
        <v>0.47969675054359795</v>
      </c>
      <c r="AA594" s="18">
        <v>0.47922589141841121</v>
      </c>
      <c r="AB594" s="18">
        <v>0.47936010713344124</v>
      </c>
      <c r="AC594" s="18">
        <v>0.48003999415748233</v>
      </c>
      <c r="AD594" s="18">
        <v>0.4794296468703122</v>
      </c>
      <c r="AE594" s="18">
        <v>0.47928700420530573</v>
      </c>
      <c r="AF594" s="18">
        <v>0.4794014216127494</v>
      </c>
      <c r="AG594" s="18">
        <v>0.47970408586222213</v>
      </c>
      <c r="AH594" s="17"/>
      <c r="AI594" s="13">
        <f t="shared" si="111"/>
        <v>1439630.3404741881</v>
      </c>
      <c r="AJ594" s="13">
        <f t="shared" si="112"/>
        <v>1438683.8124528253</v>
      </c>
      <c r="AK594" s="13">
        <f t="shared" si="113"/>
        <v>1438072.7289364284</v>
      </c>
      <c r="AL594" s="13">
        <f t="shared" si="114"/>
        <v>1438165.4593123319</v>
      </c>
      <c r="AM594" s="13">
        <f t="shared" si="115"/>
        <v>1439090.2516307938</v>
      </c>
      <c r="AN594" s="13">
        <f t="shared" si="116"/>
        <v>1437677.6742552337</v>
      </c>
      <c r="AO594" s="13">
        <f t="shared" si="117"/>
        <v>1438080.3214003236</v>
      </c>
      <c r="AP594" s="13">
        <f t="shared" si="118"/>
        <v>1440119.982472447</v>
      </c>
      <c r="AQ594" s="13">
        <f t="shared" si="119"/>
        <v>1438288.9406109366</v>
      </c>
      <c r="AR594" s="13">
        <f t="shared" si="120"/>
        <v>1437861.0126159173</v>
      </c>
      <c r="AS594" s="13">
        <f t="shared" si="121"/>
        <v>1438204.2648382483</v>
      </c>
      <c r="AT594" s="13">
        <f t="shared" si="122"/>
        <v>1439112.2575866664</v>
      </c>
    </row>
    <row r="595" spans="1:46" x14ac:dyDescent="0.3">
      <c r="A595" s="7" t="s">
        <v>281</v>
      </c>
      <c r="B595" s="7" t="s">
        <v>1047</v>
      </c>
      <c r="C595" s="7">
        <v>1310</v>
      </c>
      <c r="D595" s="7" t="s">
        <v>8</v>
      </c>
      <c r="E595" s="7">
        <v>922</v>
      </c>
      <c r="F595" s="7">
        <v>370535</v>
      </c>
      <c r="G595" s="7" t="s">
        <v>992</v>
      </c>
      <c r="H595" s="8" t="s">
        <v>1088</v>
      </c>
      <c r="I595" s="15">
        <v>4000000</v>
      </c>
      <c r="J595" s="15">
        <v>4000000</v>
      </c>
      <c r="K595" s="15">
        <v>4000000</v>
      </c>
      <c r="L595" s="15">
        <v>4000000</v>
      </c>
      <c r="M595" s="15">
        <v>4000000</v>
      </c>
      <c r="N595" s="15">
        <v>4000000</v>
      </c>
      <c r="O595" s="15">
        <v>4000000</v>
      </c>
      <c r="P595" s="15">
        <v>4000000</v>
      </c>
      <c r="Q595" s="15">
        <v>4000000</v>
      </c>
      <c r="R595" s="15">
        <v>4000000</v>
      </c>
      <c r="S595" s="15">
        <v>4000000</v>
      </c>
      <c r="T595" s="15">
        <v>4000000</v>
      </c>
      <c r="U595" s="17"/>
      <c r="V595" s="18">
        <v>0.47987678015806273</v>
      </c>
      <c r="W595" s="18">
        <v>0.47956127081760841</v>
      </c>
      <c r="X595" s="18">
        <v>0.47935757631214282</v>
      </c>
      <c r="Y595" s="18">
        <v>0.47938848643744392</v>
      </c>
      <c r="Z595" s="18">
        <v>0.47969675054359795</v>
      </c>
      <c r="AA595" s="18">
        <v>0.47922589141841121</v>
      </c>
      <c r="AB595" s="18">
        <v>0.47936010713344124</v>
      </c>
      <c r="AC595" s="18">
        <v>0.48003999415748233</v>
      </c>
      <c r="AD595" s="18">
        <v>0.4794296468703122</v>
      </c>
      <c r="AE595" s="18">
        <v>0.47928700420530573</v>
      </c>
      <c r="AF595" s="18">
        <v>0.4794014216127494</v>
      </c>
      <c r="AG595" s="18">
        <v>0.47970408586222213</v>
      </c>
      <c r="AH595" s="17"/>
      <c r="AI595" s="13">
        <f t="shared" si="111"/>
        <v>1919507.120632251</v>
      </c>
      <c r="AJ595" s="13">
        <f t="shared" si="112"/>
        <v>1918245.0832704336</v>
      </c>
      <c r="AK595" s="13">
        <f t="shared" si="113"/>
        <v>1917430.3052485713</v>
      </c>
      <c r="AL595" s="13">
        <f t="shared" si="114"/>
        <v>1917553.9457497757</v>
      </c>
      <c r="AM595" s="13">
        <f t="shared" si="115"/>
        <v>1918787.0021743919</v>
      </c>
      <c r="AN595" s="13">
        <f t="shared" si="116"/>
        <v>1916903.5656736449</v>
      </c>
      <c r="AO595" s="13">
        <f t="shared" si="117"/>
        <v>1917440.428533765</v>
      </c>
      <c r="AP595" s="13">
        <f t="shared" si="118"/>
        <v>1920159.9766299294</v>
      </c>
      <c r="AQ595" s="13">
        <f t="shared" si="119"/>
        <v>1917718.5874812489</v>
      </c>
      <c r="AR595" s="13">
        <f t="shared" si="120"/>
        <v>1917148.0168212228</v>
      </c>
      <c r="AS595" s="13">
        <f t="shared" si="121"/>
        <v>1917605.6864509976</v>
      </c>
      <c r="AT595" s="13">
        <f t="shared" si="122"/>
        <v>1918816.3434488885</v>
      </c>
    </row>
    <row r="596" spans="1:46" x14ac:dyDescent="0.3">
      <c r="A596" s="7" t="s">
        <v>281</v>
      </c>
      <c r="B596" s="7" t="s">
        <v>1047</v>
      </c>
      <c r="C596" s="7">
        <v>1310</v>
      </c>
      <c r="D596" s="7" t="s">
        <v>1020</v>
      </c>
      <c r="E596" s="7">
        <v>922</v>
      </c>
      <c r="F596" s="7" t="s">
        <v>1020</v>
      </c>
      <c r="G596" s="7" t="s">
        <v>992</v>
      </c>
      <c r="H596" s="8" t="s">
        <v>968</v>
      </c>
      <c r="I596" s="15">
        <v>4000000</v>
      </c>
      <c r="J596" s="15">
        <v>4000000</v>
      </c>
      <c r="K596" s="15">
        <v>4000000</v>
      </c>
      <c r="L596" s="15">
        <v>4000000</v>
      </c>
      <c r="M596" s="15">
        <v>4000000</v>
      </c>
      <c r="N596" s="15">
        <v>4000000</v>
      </c>
      <c r="O596" s="15">
        <v>4000000</v>
      </c>
      <c r="P596" s="15">
        <v>4000000</v>
      </c>
      <c r="Q596" s="15">
        <v>4000000</v>
      </c>
      <c r="R596" s="15">
        <v>4000000</v>
      </c>
      <c r="S596" s="15">
        <v>4000000</v>
      </c>
      <c r="T596" s="15">
        <v>4000000</v>
      </c>
      <c r="U596" s="17"/>
      <c r="V596" s="18">
        <v>0.47987678015806273</v>
      </c>
      <c r="W596" s="18">
        <v>0.47956127081760841</v>
      </c>
      <c r="X596" s="18">
        <v>0.47935757631214282</v>
      </c>
      <c r="Y596" s="18">
        <v>0.47938848643744392</v>
      </c>
      <c r="Z596" s="18">
        <v>0.47969675054359795</v>
      </c>
      <c r="AA596" s="18">
        <v>0.47922589141841121</v>
      </c>
      <c r="AB596" s="18">
        <v>0.47936010713344124</v>
      </c>
      <c r="AC596" s="18">
        <v>0.48003999415748233</v>
      </c>
      <c r="AD596" s="18">
        <v>0.4794296468703122</v>
      </c>
      <c r="AE596" s="18">
        <v>0.47928700420530573</v>
      </c>
      <c r="AF596" s="18">
        <v>0.4794014216127494</v>
      </c>
      <c r="AG596" s="18">
        <v>0.47970408586222213</v>
      </c>
      <c r="AH596" s="17"/>
      <c r="AI596" s="13">
        <f t="shared" si="111"/>
        <v>1919507.120632251</v>
      </c>
      <c r="AJ596" s="13">
        <f t="shared" si="112"/>
        <v>1918245.0832704336</v>
      </c>
      <c r="AK596" s="13">
        <f t="shared" si="113"/>
        <v>1917430.3052485713</v>
      </c>
      <c r="AL596" s="13">
        <f t="shared" si="114"/>
        <v>1917553.9457497757</v>
      </c>
      <c r="AM596" s="13">
        <f t="shared" si="115"/>
        <v>1918787.0021743919</v>
      </c>
      <c r="AN596" s="13">
        <f t="shared" si="116"/>
        <v>1916903.5656736449</v>
      </c>
      <c r="AO596" s="13">
        <f t="shared" si="117"/>
        <v>1917440.428533765</v>
      </c>
      <c r="AP596" s="13">
        <f t="shared" si="118"/>
        <v>1920159.9766299294</v>
      </c>
      <c r="AQ596" s="13">
        <f t="shared" si="119"/>
        <v>1917718.5874812489</v>
      </c>
      <c r="AR596" s="13">
        <f t="shared" si="120"/>
        <v>1917148.0168212228</v>
      </c>
      <c r="AS596" s="13">
        <f t="shared" si="121"/>
        <v>1917605.6864509976</v>
      </c>
      <c r="AT596" s="13">
        <f t="shared" si="122"/>
        <v>1918816.3434488885</v>
      </c>
    </row>
    <row r="597" spans="1:46" x14ac:dyDescent="0.3">
      <c r="A597" s="7" t="s">
        <v>281</v>
      </c>
      <c r="B597" s="7" t="s">
        <v>1047</v>
      </c>
      <c r="C597" s="7">
        <v>1310</v>
      </c>
      <c r="D597" s="7" t="s">
        <v>8</v>
      </c>
      <c r="E597" s="7">
        <v>922</v>
      </c>
      <c r="F597" s="7" t="s">
        <v>1021</v>
      </c>
      <c r="G597" s="7" t="s">
        <v>992</v>
      </c>
      <c r="H597" s="8" t="s">
        <v>1089</v>
      </c>
      <c r="I597" s="15">
        <v>1000000</v>
      </c>
      <c r="J597" s="15">
        <v>1000000</v>
      </c>
      <c r="K597" s="15">
        <v>1000000</v>
      </c>
      <c r="L597" s="15">
        <v>1000000</v>
      </c>
      <c r="M597" s="15">
        <v>1000000</v>
      </c>
      <c r="N597" s="15">
        <v>1000000</v>
      </c>
      <c r="O597" s="15">
        <v>5000000</v>
      </c>
      <c r="P597" s="15">
        <v>5000000</v>
      </c>
      <c r="Q597" s="15">
        <v>5000000</v>
      </c>
      <c r="R597" s="15">
        <v>5000000</v>
      </c>
      <c r="S597" s="15">
        <v>5000000</v>
      </c>
      <c r="T597" s="15">
        <v>5000000</v>
      </c>
      <c r="U597" s="17"/>
      <c r="V597" s="18">
        <v>0.47987678015806273</v>
      </c>
      <c r="W597" s="18">
        <v>0.47956127081760841</v>
      </c>
      <c r="X597" s="18">
        <v>0.47935757631214282</v>
      </c>
      <c r="Y597" s="18">
        <v>0.47938848643744392</v>
      </c>
      <c r="Z597" s="18">
        <v>0.47969675054359795</v>
      </c>
      <c r="AA597" s="18">
        <v>0.47922589141841121</v>
      </c>
      <c r="AB597" s="18">
        <v>0.47936010713344124</v>
      </c>
      <c r="AC597" s="18">
        <v>0.48003999415748233</v>
      </c>
      <c r="AD597" s="18">
        <v>0.4794296468703122</v>
      </c>
      <c r="AE597" s="18">
        <v>0.47928700420530573</v>
      </c>
      <c r="AF597" s="18">
        <v>0.4794014216127494</v>
      </c>
      <c r="AG597" s="18">
        <v>0.47970408586222213</v>
      </c>
      <c r="AH597" s="17"/>
      <c r="AI597" s="13">
        <f t="shared" si="111"/>
        <v>479876.78015806276</v>
      </c>
      <c r="AJ597" s="13">
        <f t="shared" si="112"/>
        <v>479561.2708176084</v>
      </c>
      <c r="AK597" s="13">
        <f t="shared" si="113"/>
        <v>479357.57631214283</v>
      </c>
      <c r="AL597" s="13">
        <f t="shared" si="114"/>
        <v>479388.48643744393</v>
      </c>
      <c r="AM597" s="13">
        <f t="shared" si="115"/>
        <v>479696.75054359797</v>
      </c>
      <c r="AN597" s="13">
        <f t="shared" si="116"/>
        <v>479225.89141841122</v>
      </c>
      <c r="AO597" s="13">
        <f t="shared" si="117"/>
        <v>2396800.5356672062</v>
      </c>
      <c r="AP597" s="13">
        <f t="shared" si="118"/>
        <v>2400199.9707874116</v>
      </c>
      <c r="AQ597" s="13">
        <f t="shared" si="119"/>
        <v>2397148.2343515609</v>
      </c>
      <c r="AR597" s="13">
        <f t="shared" si="120"/>
        <v>2396435.0210265284</v>
      </c>
      <c r="AS597" s="13">
        <f t="shared" si="121"/>
        <v>2397007.1080637472</v>
      </c>
      <c r="AT597" s="13">
        <f t="shared" si="122"/>
        <v>2398520.4293111106</v>
      </c>
    </row>
    <row r="598" spans="1:46" x14ac:dyDescent="0.3">
      <c r="A598" s="7" t="s">
        <v>281</v>
      </c>
      <c r="B598" s="7" t="s">
        <v>1047</v>
      </c>
      <c r="C598" s="7">
        <v>1310</v>
      </c>
      <c r="D598" s="7" t="s">
        <v>8</v>
      </c>
      <c r="E598" s="7">
        <v>907</v>
      </c>
      <c r="F598" s="7">
        <v>131866</v>
      </c>
      <c r="G598" s="7" t="s">
        <v>992</v>
      </c>
      <c r="H598" s="8" t="s">
        <v>1090</v>
      </c>
      <c r="I598" s="15">
        <v>17000000</v>
      </c>
      <c r="J598" s="15">
        <v>5000000</v>
      </c>
      <c r="K598" s="15">
        <v>10000000</v>
      </c>
      <c r="L598" s="15">
        <v>5000000</v>
      </c>
      <c r="M598" s="15">
        <v>5000000</v>
      </c>
      <c r="N598" s="15">
        <v>6000000</v>
      </c>
      <c r="O598" s="15">
        <v>7000000</v>
      </c>
      <c r="P598" s="15">
        <v>8000000</v>
      </c>
      <c r="Q598" s="15">
        <v>7000000</v>
      </c>
      <c r="R598" s="15">
        <v>10000000</v>
      </c>
      <c r="S598" s="15">
        <v>15000000</v>
      </c>
      <c r="T598" s="15">
        <v>10000000</v>
      </c>
      <c r="U598" s="17"/>
      <c r="V598" s="18">
        <v>0.47987678015806273</v>
      </c>
      <c r="W598" s="18">
        <v>0.47956127081760841</v>
      </c>
      <c r="X598" s="18">
        <v>0.47935757631214282</v>
      </c>
      <c r="Y598" s="18">
        <v>0.47938848643744392</v>
      </c>
      <c r="Z598" s="18">
        <v>0.47969675054359795</v>
      </c>
      <c r="AA598" s="18">
        <v>0.47922589141841121</v>
      </c>
      <c r="AB598" s="18">
        <v>0.47936010713344124</v>
      </c>
      <c r="AC598" s="18">
        <v>0.48003999415748233</v>
      </c>
      <c r="AD598" s="18">
        <v>0.4794296468703122</v>
      </c>
      <c r="AE598" s="18">
        <v>0.47928700420530573</v>
      </c>
      <c r="AF598" s="18">
        <v>0.4794014216127494</v>
      </c>
      <c r="AG598" s="18">
        <v>0.47970408586222213</v>
      </c>
      <c r="AH598" s="17"/>
      <c r="AI598" s="13">
        <f t="shared" si="111"/>
        <v>8157905.2626870666</v>
      </c>
      <c r="AJ598" s="13">
        <f t="shared" si="112"/>
        <v>2397806.3540880419</v>
      </c>
      <c r="AK598" s="13">
        <f t="shared" si="113"/>
        <v>4793575.763121428</v>
      </c>
      <c r="AL598" s="13">
        <f t="shared" si="114"/>
        <v>2396942.4321872196</v>
      </c>
      <c r="AM598" s="13">
        <f t="shared" si="115"/>
        <v>2398483.75271799</v>
      </c>
      <c r="AN598" s="13">
        <f t="shared" si="116"/>
        <v>2875355.3485104674</v>
      </c>
      <c r="AO598" s="13">
        <f t="shared" si="117"/>
        <v>3355520.7499340884</v>
      </c>
      <c r="AP598" s="13">
        <f t="shared" si="118"/>
        <v>3840319.9532598588</v>
      </c>
      <c r="AQ598" s="13">
        <f t="shared" si="119"/>
        <v>3356007.5280921855</v>
      </c>
      <c r="AR598" s="13">
        <f t="shared" si="120"/>
        <v>4792870.0420530569</v>
      </c>
      <c r="AS598" s="13">
        <f t="shared" si="121"/>
        <v>7191021.3241912406</v>
      </c>
      <c r="AT598" s="13">
        <f t="shared" si="122"/>
        <v>4797040.8586222213</v>
      </c>
    </row>
    <row r="599" spans="1:46" x14ac:dyDescent="0.3">
      <c r="A599" s="7" t="s">
        <v>281</v>
      </c>
      <c r="B599" s="7" t="s">
        <v>1047</v>
      </c>
      <c r="C599" s="7">
        <v>1310</v>
      </c>
      <c r="D599" s="7" t="s">
        <v>1092</v>
      </c>
      <c r="E599" s="7">
        <v>907</v>
      </c>
      <c r="F599" s="7">
        <v>131102</v>
      </c>
      <c r="G599" s="7" t="s">
        <v>992</v>
      </c>
      <c r="H599" s="8" t="s">
        <v>1091</v>
      </c>
      <c r="I599" s="15">
        <v>0</v>
      </c>
      <c r="J599" s="15">
        <v>5000000</v>
      </c>
      <c r="K599" s="15">
        <v>0</v>
      </c>
      <c r="L599" s="15">
        <v>5000000</v>
      </c>
      <c r="M599" s="15">
        <v>0</v>
      </c>
      <c r="N599" s="15">
        <v>0</v>
      </c>
      <c r="O599" s="15">
        <v>5000000</v>
      </c>
      <c r="P599" s="15">
        <v>0</v>
      </c>
      <c r="Q599" s="15">
        <v>10000000</v>
      </c>
      <c r="R599" s="15">
        <v>10000000</v>
      </c>
      <c r="S599" s="15">
        <v>5000000</v>
      </c>
      <c r="T599" s="15">
        <v>5000000</v>
      </c>
      <c r="U599" s="17"/>
      <c r="V599" s="18">
        <v>0.47987678015806273</v>
      </c>
      <c r="W599" s="18">
        <v>0.47956127081760841</v>
      </c>
      <c r="X599" s="18">
        <v>0.47935757631214282</v>
      </c>
      <c r="Y599" s="18">
        <v>0.47938848643744392</v>
      </c>
      <c r="Z599" s="18">
        <v>0.47969675054359795</v>
      </c>
      <c r="AA599" s="18">
        <v>0.47922589141841121</v>
      </c>
      <c r="AB599" s="18">
        <v>0.47936010713344124</v>
      </c>
      <c r="AC599" s="18">
        <v>0.48003999415748233</v>
      </c>
      <c r="AD599" s="18">
        <v>0.4794296468703122</v>
      </c>
      <c r="AE599" s="18">
        <v>0.47928700420530573</v>
      </c>
      <c r="AF599" s="18">
        <v>0.4794014216127494</v>
      </c>
      <c r="AG599" s="18">
        <v>0.47970408586222213</v>
      </c>
      <c r="AH599" s="17"/>
      <c r="AI599" s="13">
        <f t="shared" si="111"/>
        <v>0</v>
      </c>
      <c r="AJ599" s="13">
        <f t="shared" si="112"/>
        <v>2397806.3540880419</v>
      </c>
      <c r="AK599" s="13">
        <f t="shared" si="113"/>
        <v>0</v>
      </c>
      <c r="AL599" s="13">
        <f t="shared" si="114"/>
        <v>2396942.4321872196</v>
      </c>
      <c r="AM599" s="13">
        <f t="shared" si="115"/>
        <v>0</v>
      </c>
      <c r="AN599" s="13">
        <f t="shared" si="116"/>
        <v>0</v>
      </c>
      <c r="AO599" s="13">
        <f t="shared" si="117"/>
        <v>2396800.5356672062</v>
      </c>
      <c r="AP599" s="13">
        <f t="shared" si="118"/>
        <v>0</v>
      </c>
      <c r="AQ599" s="13">
        <f t="shared" si="119"/>
        <v>4794296.4687031219</v>
      </c>
      <c r="AR599" s="13">
        <f t="shared" si="120"/>
        <v>4792870.0420530569</v>
      </c>
      <c r="AS599" s="13">
        <f t="shared" si="121"/>
        <v>2397007.1080637472</v>
      </c>
      <c r="AT599" s="13">
        <f t="shared" si="122"/>
        <v>2398520.4293111106</v>
      </c>
    </row>
    <row r="600" spans="1:46" x14ac:dyDescent="0.3">
      <c r="A600" s="7" t="s">
        <v>281</v>
      </c>
      <c r="B600" s="7" t="s">
        <v>1047</v>
      </c>
      <c r="C600" s="7">
        <v>1310</v>
      </c>
      <c r="D600" s="7" t="s">
        <v>8</v>
      </c>
      <c r="E600" s="7">
        <v>922</v>
      </c>
      <c r="F600" s="7">
        <v>370521</v>
      </c>
      <c r="G600" s="7" t="s">
        <v>992</v>
      </c>
      <c r="H600" s="8" t="s">
        <v>1093</v>
      </c>
      <c r="I600" s="15">
        <v>2000000</v>
      </c>
      <c r="J600" s="15">
        <v>2000000</v>
      </c>
      <c r="K600" s="15">
        <v>3000000</v>
      </c>
      <c r="L600" s="15">
        <v>3000000</v>
      </c>
      <c r="M600" s="15">
        <v>3000000</v>
      </c>
      <c r="N600" s="15">
        <v>2000000</v>
      </c>
      <c r="O600" s="15">
        <v>1000000</v>
      </c>
      <c r="P600" s="15">
        <v>1000000</v>
      </c>
      <c r="Q600" s="15">
        <v>2000000</v>
      </c>
      <c r="R600" s="15">
        <v>3000000</v>
      </c>
      <c r="S600" s="15">
        <v>3000000</v>
      </c>
      <c r="T600" s="15">
        <v>3000000</v>
      </c>
      <c r="U600" s="17"/>
      <c r="V600" s="18">
        <v>0.47987678015806273</v>
      </c>
      <c r="W600" s="18">
        <v>0.47956127081760841</v>
      </c>
      <c r="X600" s="18">
        <v>0.47935757631214282</v>
      </c>
      <c r="Y600" s="18">
        <v>0.47938848643744392</v>
      </c>
      <c r="Z600" s="18">
        <v>0.47969675054359795</v>
      </c>
      <c r="AA600" s="18">
        <v>0.47922589141841121</v>
      </c>
      <c r="AB600" s="18">
        <v>0.47936010713344124</v>
      </c>
      <c r="AC600" s="18">
        <v>0.48003999415748233</v>
      </c>
      <c r="AD600" s="18">
        <v>0.4794296468703122</v>
      </c>
      <c r="AE600" s="18">
        <v>0.47928700420530573</v>
      </c>
      <c r="AF600" s="18">
        <v>0.4794014216127494</v>
      </c>
      <c r="AG600" s="18">
        <v>0.47970408586222213</v>
      </c>
      <c r="AH600" s="17"/>
      <c r="AI600" s="13">
        <f t="shared" si="111"/>
        <v>959753.56031612551</v>
      </c>
      <c r="AJ600" s="13">
        <f t="shared" si="112"/>
        <v>959122.5416352168</v>
      </c>
      <c r="AK600" s="13">
        <f t="shared" si="113"/>
        <v>1438072.7289364284</v>
      </c>
      <c r="AL600" s="13">
        <f t="shared" si="114"/>
        <v>1438165.4593123319</v>
      </c>
      <c r="AM600" s="13">
        <f t="shared" si="115"/>
        <v>1439090.2516307938</v>
      </c>
      <c r="AN600" s="13">
        <f t="shared" si="116"/>
        <v>958451.78283682244</v>
      </c>
      <c r="AO600" s="13">
        <f t="shared" si="117"/>
        <v>479360.10713344126</v>
      </c>
      <c r="AP600" s="13">
        <f t="shared" si="118"/>
        <v>480039.99415748235</v>
      </c>
      <c r="AQ600" s="13">
        <f t="shared" si="119"/>
        <v>958859.29374062445</v>
      </c>
      <c r="AR600" s="13">
        <f t="shared" si="120"/>
        <v>1437861.0126159173</v>
      </c>
      <c r="AS600" s="13">
        <f t="shared" si="121"/>
        <v>1438204.2648382483</v>
      </c>
      <c r="AT600" s="13">
        <f t="shared" si="122"/>
        <v>1439112.2575866664</v>
      </c>
    </row>
    <row r="601" spans="1:46" x14ac:dyDescent="0.3">
      <c r="A601" s="7" t="s">
        <v>281</v>
      </c>
      <c r="B601" s="7" t="s">
        <v>1047</v>
      </c>
      <c r="C601" s="7">
        <v>1310</v>
      </c>
      <c r="D601" s="7" t="s">
        <v>8</v>
      </c>
      <c r="E601" s="7">
        <v>922</v>
      </c>
      <c r="F601" s="7" t="s">
        <v>1022</v>
      </c>
      <c r="G601" s="7" t="s">
        <v>992</v>
      </c>
      <c r="H601" s="8" t="s">
        <v>969</v>
      </c>
      <c r="I601" s="15">
        <v>2000000</v>
      </c>
      <c r="J601" s="15">
        <v>2000000</v>
      </c>
      <c r="K601" s="15">
        <v>2000000</v>
      </c>
      <c r="L601" s="15">
        <v>2000000</v>
      </c>
      <c r="M601" s="15">
        <v>2000000</v>
      </c>
      <c r="N601" s="15">
        <v>2000000</v>
      </c>
      <c r="O601" s="15">
        <v>1000000</v>
      </c>
      <c r="P601" s="15">
        <v>1000000</v>
      </c>
      <c r="Q601" s="15">
        <v>2500000</v>
      </c>
      <c r="R601" s="15">
        <v>2500000</v>
      </c>
      <c r="S601" s="15">
        <v>2500000</v>
      </c>
      <c r="T601" s="15">
        <v>2500000</v>
      </c>
      <c r="U601" s="17"/>
      <c r="V601" s="18">
        <v>0.47987678015806273</v>
      </c>
      <c r="W601" s="18">
        <v>0.47956127081760841</v>
      </c>
      <c r="X601" s="18">
        <v>0.47935757631214282</v>
      </c>
      <c r="Y601" s="18">
        <v>0.47938848643744392</v>
      </c>
      <c r="Z601" s="18">
        <v>0.47969675054359795</v>
      </c>
      <c r="AA601" s="18">
        <v>0.47922589141841121</v>
      </c>
      <c r="AB601" s="18">
        <v>0.47936010713344124</v>
      </c>
      <c r="AC601" s="18">
        <v>0.48003999415748233</v>
      </c>
      <c r="AD601" s="18">
        <v>0.4794296468703122</v>
      </c>
      <c r="AE601" s="18">
        <v>0.47928700420530573</v>
      </c>
      <c r="AF601" s="18">
        <v>0.4794014216127494</v>
      </c>
      <c r="AG601" s="18">
        <v>0.47970408586222213</v>
      </c>
      <c r="AH601" s="17"/>
      <c r="AI601" s="13">
        <f t="shared" si="111"/>
        <v>959753.56031612551</v>
      </c>
      <c r="AJ601" s="13">
        <f t="shared" si="112"/>
        <v>959122.5416352168</v>
      </c>
      <c r="AK601" s="13">
        <f t="shared" si="113"/>
        <v>958715.15262428566</v>
      </c>
      <c r="AL601" s="13">
        <f t="shared" si="114"/>
        <v>958776.97287488787</v>
      </c>
      <c r="AM601" s="13">
        <f t="shared" si="115"/>
        <v>959393.50108719594</v>
      </c>
      <c r="AN601" s="13">
        <f t="shared" si="116"/>
        <v>958451.78283682244</v>
      </c>
      <c r="AO601" s="13">
        <f t="shared" si="117"/>
        <v>479360.10713344126</v>
      </c>
      <c r="AP601" s="13">
        <f t="shared" si="118"/>
        <v>480039.99415748235</v>
      </c>
      <c r="AQ601" s="13">
        <f t="shared" si="119"/>
        <v>1198574.1171757805</v>
      </c>
      <c r="AR601" s="13">
        <f t="shared" si="120"/>
        <v>1198217.5105132642</v>
      </c>
      <c r="AS601" s="13">
        <f t="shared" si="121"/>
        <v>1198503.5540318736</v>
      </c>
      <c r="AT601" s="13">
        <f t="shared" si="122"/>
        <v>1199260.2146555553</v>
      </c>
    </row>
    <row r="602" spans="1:46" x14ac:dyDescent="0.3">
      <c r="A602" s="7" t="s">
        <v>281</v>
      </c>
      <c r="B602" s="7" t="s">
        <v>1047</v>
      </c>
      <c r="C602" s="7">
        <v>1310</v>
      </c>
      <c r="D602" s="7" t="s">
        <v>8</v>
      </c>
      <c r="E602" s="7">
        <v>922</v>
      </c>
      <c r="F602" s="7">
        <v>131478</v>
      </c>
      <c r="G602" s="7" t="s">
        <v>992</v>
      </c>
      <c r="H602" s="8" t="s">
        <v>970</v>
      </c>
      <c r="I602" s="15">
        <v>2000000</v>
      </c>
      <c r="J602" s="15">
        <v>2000000</v>
      </c>
      <c r="K602" s="15">
        <v>2000000</v>
      </c>
      <c r="L602" s="15">
        <v>2000000</v>
      </c>
      <c r="M602" s="15">
        <v>2000000</v>
      </c>
      <c r="N602" s="15">
        <v>2000000</v>
      </c>
      <c r="O602" s="15">
        <v>1000000</v>
      </c>
      <c r="P602" s="15">
        <v>1000000</v>
      </c>
      <c r="Q602" s="15">
        <v>2500000</v>
      </c>
      <c r="R602" s="15">
        <v>2500000</v>
      </c>
      <c r="S602" s="15">
        <v>2500000</v>
      </c>
      <c r="T602" s="15">
        <v>2500000</v>
      </c>
      <c r="U602" s="17"/>
      <c r="V602" s="18">
        <v>0.47987678015806273</v>
      </c>
      <c r="W602" s="18">
        <v>0.47956127081760841</v>
      </c>
      <c r="X602" s="18">
        <v>0.47935757631214282</v>
      </c>
      <c r="Y602" s="18">
        <v>0.47938848643744392</v>
      </c>
      <c r="Z602" s="18">
        <v>0.47969675054359795</v>
      </c>
      <c r="AA602" s="18">
        <v>0.47922589141841121</v>
      </c>
      <c r="AB602" s="18">
        <v>0.47936010713344124</v>
      </c>
      <c r="AC602" s="18">
        <v>0.48003999415748233</v>
      </c>
      <c r="AD602" s="18">
        <v>0.4794296468703122</v>
      </c>
      <c r="AE602" s="18">
        <v>0.47928700420530573</v>
      </c>
      <c r="AF602" s="18">
        <v>0.4794014216127494</v>
      </c>
      <c r="AG602" s="18">
        <v>0.47970408586222213</v>
      </c>
      <c r="AH602" s="17"/>
      <c r="AI602" s="13">
        <f t="shared" si="111"/>
        <v>959753.56031612551</v>
      </c>
      <c r="AJ602" s="13">
        <f t="shared" si="112"/>
        <v>959122.5416352168</v>
      </c>
      <c r="AK602" s="13">
        <f t="shared" si="113"/>
        <v>958715.15262428566</v>
      </c>
      <c r="AL602" s="13">
        <f t="shared" si="114"/>
        <v>958776.97287488787</v>
      </c>
      <c r="AM602" s="13">
        <f t="shared" si="115"/>
        <v>959393.50108719594</v>
      </c>
      <c r="AN602" s="13">
        <f t="shared" si="116"/>
        <v>958451.78283682244</v>
      </c>
      <c r="AO602" s="13">
        <f t="shared" si="117"/>
        <v>479360.10713344126</v>
      </c>
      <c r="AP602" s="13">
        <f t="shared" si="118"/>
        <v>480039.99415748235</v>
      </c>
      <c r="AQ602" s="13">
        <f t="shared" si="119"/>
        <v>1198574.1171757805</v>
      </c>
      <c r="AR602" s="13">
        <f t="shared" si="120"/>
        <v>1198217.5105132642</v>
      </c>
      <c r="AS602" s="13">
        <f t="shared" si="121"/>
        <v>1198503.5540318736</v>
      </c>
      <c r="AT602" s="13">
        <f t="shared" si="122"/>
        <v>1199260.2146555553</v>
      </c>
    </row>
    <row r="603" spans="1:46" x14ac:dyDescent="0.3">
      <c r="A603" s="7" t="s">
        <v>281</v>
      </c>
      <c r="B603" s="7" t="s">
        <v>1047</v>
      </c>
      <c r="C603" s="7">
        <v>1310</v>
      </c>
      <c r="D603" s="7" t="s">
        <v>8</v>
      </c>
      <c r="E603" s="7">
        <v>922</v>
      </c>
      <c r="F603" s="7">
        <v>370444</v>
      </c>
      <c r="G603" s="7" t="s">
        <v>992</v>
      </c>
      <c r="H603" s="8" t="s">
        <v>971</v>
      </c>
      <c r="I603" s="15">
        <v>2000000</v>
      </c>
      <c r="J603" s="15">
        <v>2000000</v>
      </c>
      <c r="K603" s="15">
        <v>2000000</v>
      </c>
      <c r="L603" s="15">
        <v>2000000</v>
      </c>
      <c r="M603" s="15">
        <v>2000000</v>
      </c>
      <c r="N603" s="15">
        <v>2000000</v>
      </c>
      <c r="O603" s="15">
        <v>1000000</v>
      </c>
      <c r="P603" s="15">
        <v>1000000</v>
      </c>
      <c r="Q603" s="15">
        <v>2500000</v>
      </c>
      <c r="R603" s="15">
        <v>2500000</v>
      </c>
      <c r="S603" s="15">
        <v>2500000</v>
      </c>
      <c r="T603" s="15">
        <v>2500000</v>
      </c>
      <c r="U603" s="17"/>
      <c r="V603" s="18">
        <v>0.47987678015806273</v>
      </c>
      <c r="W603" s="18">
        <v>0.47956127081760841</v>
      </c>
      <c r="X603" s="18">
        <v>0.47935757631214282</v>
      </c>
      <c r="Y603" s="18">
        <v>0.47938848643744392</v>
      </c>
      <c r="Z603" s="18">
        <v>0.47969675054359795</v>
      </c>
      <c r="AA603" s="18">
        <v>0.47922589141841121</v>
      </c>
      <c r="AB603" s="18">
        <v>0.47936010713344124</v>
      </c>
      <c r="AC603" s="18">
        <v>0.48003999415748233</v>
      </c>
      <c r="AD603" s="18">
        <v>0.4794296468703122</v>
      </c>
      <c r="AE603" s="18">
        <v>0.47928700420530573</v>
      </c>
      <c r="AF603" s="18">
        <v>0.4794014216127494</v>
      </c>
      <c r="AG603" s="18">
        <v>0.47970408586222213</v>
      </c>
      <c r="AH603" s="17"/>
      <c r="AI603" s="13">
        <f t="shared" si="111"/>
        <v>959753.56031612551</v>
      </c>
      <c r="AJ603" s="13">
        <f t="shared" si="112"/>
        <v>959122.5416352168</v>
      </c>
      <c r="AK603" s="13">
        <f t="shared" si="113"/>
        <v>958715.15262428566</v>
      </c>
      <c r="AL603" s="13">
        <f t="shared" si="114"/>
        <v>958776.97287488787</v>
      </c>
      <c r="AM603" s="13">
        <f t="shared" si="115"/>
        <v>959393.50108719594</v>
      </c>
      <c r="AN603" s="13">
        <f t="shared" si="116"/>
        <v>958451.78283682244</v>
      </c>
      <c r="AO603" s="13">
        <f t="shared" si="117"/>
        <v>479360.10713344126</v>
      </c>
      <c r="AP603" s="13">
        <f t="shared" si="118"/>
        <v>480039.99415748235</v>
      </c>
      <c r="AQ603" s="13">
        <f t="shared" si="119"/>
        <v>1198574.1171757805</v>
      </c>
      <c r="AR603" s="13">
        <f t="shared" si="120"/>
        <v>1198217.5105132642</v>
      </c>
      <c r="AS603" s="13">
        <f t="shared" si="121"/>
        <v>1198503.5540318736</v>
      </c>
      <c r="AT603" s="13">
        <f t="shared" si="122"/>
        <v>1199260.2146555553</v>
      </c>
    </row>
    <row r="604" spans="1:46" x14ac:dyDescent="0.3">
      <c r="A604" s="7" t="s">
        <v>281</v>
      </c>
      <c r="B604" s="7" t="s">
        <v>1047</v>
      </c>
      <c r="C604" s="7">
        <v>1310</v>
      </c>
      <c r="D604" s="7" t="s">
        <v>8</v>
      </c>
      <c r="E604" s="7">
        <v>922</v>
      </c>
      <c r="F604" s="7">
        <v>370492</v>
      </c>
      <c r="G604" s="7" t="s">
        <v>992</v>
      </c>
      <c r="H604" s="8" t="s">
        <v>1094</v>
      </c>
      <c r="I604" s="15">
        <v>2000000</v>
      </c>
      <c r="J604" s="15">
        <v>2000000</v>
      </c>
      <c r="K604" s="15">
        <v>2000000</v>
      </c>
      <c r="L604" s="15">
        <v>2000000</v>
      </c>
      <c r="M604" s="15">
        <v>2000000</v>
      </c>
      <c r="N604" s="15">
        <v>2000000</v>
      </c>
      <c r="O604" s="15">
        <v>1000000</v>
      </c>
      <c r="P604" s="15">
        <v>1000000</v>
      </c>
      <c r="Q604" s="15">
        <v>2500000</v>
      </c>
      <c r="R604" s="15">
        <v>2500000</v>
      </c>
      <c r="S604" s="15">
        <v>2500000</v>
      </c>
      <c r="T604" s="15">
        <v>2500000</v>
      </c>
      <c r="U604" s="17"/>
      <c r="V604" s="18">
        <v>0.47987678015806273</v>
      </c>
      <c r="W604" s="18">
        <v>0.47956127081760841</v>
      </c>
      <c r="X604" s="18">
        <v>0.47935757631214282</v>
      </c>
      <c r="Y604" s="18">
        <v>0.47938848643744392</v>
      </c>
      <c r="Z604" s="18">
        <v>0.47969675054359795</v>
      </c>
      <c r="AA604" s="18">
        <v>0.47922589141841121</v>
      </c>
      <c r="AB604" s="18">
        <v>0.47936010713344124</v>
      </c>
      <c r="AC604" s="18">
        <v>0.48003999415748233</v>
      </c>
      <c r="AD604" s="18">
        <v>0.4794296468703122</v>
      </c>
      <c r="AE604" s="18">
        <v>0.47928700420530573</v>
      </c>
      <c r="AF604" s="18">
        <v>0.4794014216127494</v>
      </c>
      <c r="AG604" s="18">
        <v>0.47970408586222213</v>
      </c>
      <c r="AH604" s="17"/>
      <c r="AI604" s="13">
        <f t="shared" si="111"/>
        <v>959753.56031612551</v>
      </c>
      <c r="AJ604" s="13">
        <f t="shared" si="112"/>
        <v>959122.5416352168</v>
      </c>
      <c r="AK604" s="13">
        <f t="shared" si="113"/>
        <v>958715.15262428566</v>
      </c>
      <c r="AL604" s="13">
        <f t="shared" si="114"/>
        <v>958776.97287488787</v>
      </c>
      <c r="AM604" s="13">
        <f t="shared" si="115"/>
        <v>959393.50108719594</v>
      </c>
      <c r="AN604" s="13">
        <f t="shared" si="116"/>
        <v>958451.78283682244</v>
      </c>
      <c r="AO604" s="13">
        <f t="shared" si="117"/>
        <v>479360.10713344126</v>
      </c>
      <c r="AP604" s="13">
        <f t="shared" si="118"/>
        <v>480039.99415748235</v>
      </c>
      <c r="AQ604" s="13">
        <f t="shared" si="119"/>
        <v>1198574.1171757805</v>
      </c>
      <c r="AR604" s="13">
        <f t="shared" si="120"/>
        <v>1198217.5105132642</v>
      </c>
      <c r="AS604" s="13">
        <f t="shared" si="121"/>
        <v>1198503.5540318736</v>
      </c>
      <c r="AT604" s="13">
        <f t="shared" si="122"/>
        <v>1199260.2146555553</v>
      </c>
    </row>
    <row r="605" spans="1:46" x14ac:dyDescent="0.3">
      <c r="A605" s="7" t="s">
        <v>281</v>
      </c>
      <c r="B605" s="7" t="s">
        <v>1047</v>
      </c>
      <c r="C605" s="7">
        <v>1310</v>
      </c>
      <c r="D605" s="7" t="s">
        <v>8</v>
      </c>
      <c r="E605" s="7">
        <v>922</v>
      </c>
      <c r="F605" s="7">
        <v>370287</v>
      </c>
      <c r="G605" s="7" t="s">
        <v>992</v>
      </c>
      <c r="H605" s="8" t="s">
        <v>1095</v>
      </c>
      <c r="I605" s="15">
        <v>1500000</v>
      </c>
      <c r="J605" s="15">
        <v>1500000</v>
      </c>
      <c r="K605" s="15">
        <v>1000000</v>
      </c>
      <c r="L605" s="15">
        <v>1000000</v>
      </c>
      <c r="M605" s="15">
        <v>1500000</v>
      </c>
      <c r="N605" s="15">
        <v>1500000</v>
      </c>
      <c r="O605" s="15">
        <v>1000000</v>
      </c>
      <c r="P605" s="15">
        <v>1000000</v>
      </c>
      <c r="Q605" s="15">
        <v>1500000</v>
      </c>
      <c r="R605" s="15">
        <v>1500000</v>
      </c>
      <c r="S605" s="15">
        <v>1500000</v>
      </c>
      <c r="T605" s="15">
        <v>1500000</v>
      </c>
      <c r="U605" s="17"/>
      <c r="V605" s="18">
        <v>0.47987678015806273</v>
      </c>
      <c r="W605" s="18">
        <v>0.47956127081760841</v>
      </c>
      <c r="X605" s="18">
        <v>0.47935757631214282</v>
      </c>
      <c r="Y605" s="18">
        <v>0.47938848643744392</v>
      </c>
      <c r="Z605" s="18">
        <v>0.47969675054359795</v>
      </c>
      <c r="AA605" s="18">
        <v>0.47922589141841121</v>
      </c>
      <c r="AB605" s="18">
        <v>0.47936010713344124</v>
      </c>
      <c r="AC605" s="18">
        <v>0.48003999415748233</v>
      </c>
      <c r="AD605" s="18">
        <v>0.4794296468703122</v>
      </c>
      <c r="AE605" s="18">
        <v>0.47928700420530573</v>
      </c>
      <c r="AF605" s="18">
        <v>0.4794014216127494</v>
      </c>
      <c r="AG605" s="18">
        <v>0.47970408586222213</v>
      </c>
      <c r="AH605" s="17"/>
      <c r="AI605" s="13">
        <f t="shared" si="111"/>
        <v>719815.17023709405</v>
      </c>
      <c r="AJ605" s="13">
        <f t="shared" si="112"/>
        <v>719341.90622641263</v>
      </c>
      <c r="AK605" s="13">
        <f t="shared" si="113"/>
        <v>479357.57631214283</v>
      </c>
      <c r="AL605" s="13">
        <f t="shared" si="114"/>
        <v>479388.48643744393</v>
      </c>
      <c r="AM605" s="13">
        <f t="shared" si="115"/>
        <v>719545.1258153969</v>
      </c>
      <c r="AN605" s="13">
        <f t="shared" si="116"/>
        <v>718838.83712761686</v>
      </c>
      <c r="AO605" s="13">
        <f t="shared" si="117"/>
        <v>479360.10713344126</v>
      </c>
      <c r="AP605" s="13">
        <f t="shared" si="118"/>
        <v>480039.99415748235</v>
      </c>
      <c r="AQ605" s="13">
        <f t="shared" si="119"/>
        <v>719144.47030546831</v>
      </c>
      <c r="AR605" s="13">
        <f t="shared" si="120"/>
        <v>718930.50630795863</v>
      </c>
      <c r="AS605" s="13">
        <f t="shared" si="121"/>
        <v>719102.13241912413</v>
      </c>
      <c r="AT605" s="13">
        <f t="shared" si="122"/>
        <v>719556.12879333319</v>
      </c>
    </row>
    <row r="606" spans="1:46" x14ac:dyDescent="0.3">
      <c r="A606" s="7" t="s">
        <v>281</v>
      </c>
      <c r="B606" s="7" t="s">
        <v>1047</v>
      </c>
      <c r="C606" s="7">
        <v>1310</v>
      </c>
      <c r="D606" s="7" t="s">
        <v>8</v>
      </c>
      <c r="E606" s="7">
        <v>922</v>
      </c>
      <c r="F606" s="7" t="s">
        <v>1023</v>
      </c>
      <c r="G606" s="7" t="s">
        <v>992</v>
      </c>
      <c r="H606" s="8" t="s">
        <v>1096</v>
      </c>
      <c r="I606" s="15">
        <v>0</v>
      </c>
      <c r="J606" s="15">
        <v>1000000</v>
      </c>
      <c r="K606" s="15">
        <v>1000000</v>
      </c>
      <c r="L606" s="15">
        <v>0</v>
      </c>
      <c r="M606" s="15">
        <v>0</v>
      </c>
      <c r="N606" s="15">
        <v>2000000</v>
      </c>
      <c r="O606" s="15">
        <v>2000000</v>
      </c>
      <c r="P606" s="15">
        <v>2000000</v>
      </c>
      <c r="Q606" s="15">
        <v>2000000</v>
      </c>
      <c r="R606" s="15">
        <v>2000000</v>
      </c>
      <c r="S606" s="15">
        <v>2000000</v>
      </c>
      <c r="T606" s="15">
        <v>2000000</v>
      </c>
      <c r="U606" s="17"/>
      <c r="V606" s="18">
        <v>0.47987678015806273</v>
      </c>
      <c r="W606" s="18">
        <v>0.47956127081760841</v>
      </c>
      <c r="X606" s="18">
        <v>0.47935757631214282</v>
      </c>
      <c r="Y606" s="18">
        <v>0.47938848643744392</v>
      </c>
      <c r="Z606" s="18">
        <v>0.47969675054359795</v>
      </c>
      <c r="AA606" s="18">
        <v>0.47922589141841121</v>
      </c>
      <c r="AB606" s="18">
        <v>0.47936010713344124</v>
      </c>
      <c r="AC606" s="18">
        <v>0.48003999415748233</v>
      </c>
      <c r="AD606" s="18">
        <v>0.4794296468703122</v>
      </c>
      <c r="AE606" s="18">
        <v>0.47928700420530573</v>
      </c>
      <c r="AF606" s="18">
        <v>0.4794014216127494</v>
      </c>
      <c r="AG606" s="18">
        <v>0.47970408586222213</v>
      </c>
      <c r="AH606" s="17"/>
      <c r="AI606" s="13">
        <f t="shared" si="111"/>
        <v>0</v>
      </c>
      <c r="AJ606" s="13">
        <f t="shared" si="112"/>
        <v>479561.2708176084</v>
      </c>
      <c r="AK606" s="13">
        <f t="shared" si="113"/>
        <v>479357.57631214283</v>
      </c>
      <c r="AL606" s="13">
        <f t="shared" si="114"/>
        <v>0</v>
      </c>
      <c r="AM606" s="13">
        <f t="shared" si="115"/>
        <v>0</v>
      </c>
      <c r="AN606" s="13">
        <f t="shared" si="116"/>
        <v>958451.78283682244</v>
      </c>
      <c r="AO606" s="13">
        <f t="shared" si="117"/>
        <v>958720.21426688251</v>
      </c>
      <c r="AP606" s="13">
        <f t="shared" si="118"/>
        <v>960079.98831496469</v>
      </c>
      <c r="AQ606" s="13">
        <f t="shared" si="119"/>
        <v>958859.29374062445</v>
      </c>
      <c r="AR606" s="13">
        <f t="shared" si="120"/>
        <v>958574.00841061142</v>
      </c>
      <c r="AS606" s="13">
        <f t="shared" si="121"/>
        <v>958802.8432254988</v>
      </c>
      <c r="AT606" s="13">
        <f t="shared" si="122"/>
        <v>959408.17172444426</v>
      </c>
    </row>
    <row r="607" spans="1:46" x14ac:dyDescent="0.3">
      <c r="A607" s="7" t="s">
        <v>281</v>
      </c>
      <c r="B607" s="7" t="s">
        <v>1047</v>
      </c>
      <c r="C607" s="7">
        <v>1310</v>
      </c>
      <c r="D607" s="7" t="s">
        <v>8</v>
      </c>
      <c r="E607" s="7">
        <v>901</v>
      </c>
      <c r="F607" s="7">
        <v>150200</v>
      </c>
      <c r="G607" s="7" t="s">
        <v>992</v>
      </c>
      <c r="H607" s="8" t="s">
        <v>1097</v>
      </c>
      <c r="I607" s="15">
        <v>2000000</v>
      </c>
      <c r="J607" s="15">
        <v>2000000</v>
      </c>
      <c r="K607" s="15">
        <v>3000000</v>
      </c>
      <c r="L607" s="15">
        <v>2000000</v>
      </c>
      <c r="M607" s="15">
        <v>2000000</v>
      </c>
      <c r="N607" s="15">
        <v>2000000</v>
      </c>
      <c r="O607" s="15">
        <v>1000000</v>
      </c>
      <c r="P607" s="15">
        <v>1000000</v>
      </c>
      <c r="Q607" s="15">
        <v>3000000</v>
      </c>
      <c r="R607" s="15">
        <v>3000000</v>
      </c>
      <c r="S607" s="15">
        <v>2500000</v>
      </c>
      <c r="T607" s="15">
        <v>2500000</v>
      </c>
      <c r="U607" s="17"/>
      <c r="V607" s="18">
        <v>0.47987678015806273</v>
      </c>
      <c r="W607" s="18">
        <v>0.47956127081760841</v>
      </c>
      <c r="X607" s="18">
        <v>0.47935757631214282</v>
      </c>
      <c r="Y607" s="18">
        <v>0.47938848643744392</v>
      </c>
      <c r="Z607" s="18">
        <v>0.47969675054359795</v>
      </c>
      <c r="AA607" s="18">
        <v>0.47922589141841121</v>
      </c>
      <c r="AB607" s="18">
        <v>0.47936010713344124</v>
      </c>
      <c r="AC607" s="18">
        <v>0.48003999415748233</v>
      </c>
      <c r="AD607" s="18">
        <v>0.4794296468703122</v>
      </c>
      <c r="AE607" s="18">
        <v>0.47928700420530573</v>
      </c>
      <c r="AF607" s="18">
        <v>0.4794014216127494</v>
      </c>
      <c r="AG607" s="18">
        <v>0.47970408586222213</v>
      </c>
      <c r="AH607" s="17"/>
      <c r="AI607" s="13">
        <f t="shared" si="111"/>
        <v>959753.56031612551</v>
      </c>
      <c r="AJ607" s="13">
        <f t="shared" si="112"/>
        <v>959122.5416352168</v>
      </c>
      <c r="AK607" s="13">
        <f t="shared" si="113"/>
        <v>1438072.7289364284</v>
      </c>
      <c r="AL607" s="13">
        <f t="shared" si="114"/>
        <v>958776.97287488787</v>
      </c>
      <c r="AM607" s="13">
        <f t="shared" si="115"/>
        <v>959393.50108719594</v>
      </c>
      <c r="AN607" s="13">
        <f t="shared" si="116"/>
        <v>958451.78283682244</v>
      </c>
      <c r="AO607" s="13">
        <f t="shared" si="117"/>
        <v>479360.10713344126</v>
      </c>
      <c r="AP607" s="13">
        <f t="shared" si="118"/>
        <v>480039.99415748235</v>
      </c>
      <c r="AQ607" s="13">
        <f t="shared" si="119"/>
        <v>1438288.9406109366</v>
      </c>
      <c r="AR607" s="13">
        <f t="shared" si="120"/>
        <v>1437861.0126159173</v>
      </c>
      <c r="AS607" s="13">
        <f t="shared" si="121"/>
        <v>1198503.5540318736</v>
      </c>
      <c r="AT607" s="13">
        <f t="shared" si="122"/>
        <v>1199260.2146555553</v>
      </c>
    </row>
    <row r="608" spans="1:46" x14ac:dyDescent="0.3">
      <c r="A608" s="7" t="s">
        <v>281</v>
      </c>
      <c r="B608" s="7" t="s">
        <v>1047</v>
      </c>
      <c r="C608" s="7">
        <v>1310</v>
      </c>
      <c r="D608" s="7" t="s">
        <v>8</v>
      </c>
      <c r="E608" s="7">
        <v>922</v>
      </c>
      <c r="F608" s="7" t="s">
        <v>1024</v>
      </c>
      <c r="G608" s="7" t="s">
        <v>992</v>
      </c>
      <c r="H608" s="8" t="s">
        <v>1098</v>
      </c>
      <c r="I608" s="15">
        <v>1000000</v>
      </c>
      <c r="J608" s="15">
        <v>1000000</v>
      </c>
      <c r="K608" s="15">
        <v>1000000</v>
      </c>
      <c r="L608" s="15">
        <v>1000000</v>
      </c>
      <c r="M608" s="15">
        <v>1000000</v>
      </c>
      <c r="N608" s="15">
        <v>1000000</v>
      </c>
      <c r="O608" s="15">
        <v>1000000</v>
      </c>
      <c r="P608" s="15">
        <v>1000000</v>
      </c>
      <c r="Q608" s="15">
        <v>1000000</v>
      </c>
      <c r="R608" s="15">
        <v>1000000</v>
      </c>
      <c r="S608" s="15">
        <v>1000000</v>
      </c>
      <c r="T608" s="15">
        <v>1000000</v>
      </c>
      <c r="U608" s="17"/>
      <c r="V608" s="18">
        <v>0.47987678015806273</v>
      </c>
      <c r="W608" s="18">
        <v>0.47956127081760841</v>
      </c>
      <c r="X608" s="18">
        <v>0.47935757631214282</v>
      </c>
      <c r="Y608" s="18">
        <v>0.47938848643744392</v>
      </c>
      <c r="Z608" s="18">
        <v>0.47969675054359795</v>
      </c>
      <c r="AA608" s="18">
        <v>0.47922589141841121</v>
      </c>
      <c r="AB608" s="18">
        <v>0.47936010713344124</v>
      </c>
      <c r="AC608" s="18">
        <v>0.48003999415748233</v>
      </c>
      <c r="AD608" s="18">
        <v>0.4794296468703122</v>
      </c>
      <c r="AE608" s="18">
        <v>0.47928700420530573</v>
      </c>
      <c r="AF608" s="18">
        <v>0.4794014216127494</v>
      </c>
      <c r="AG608" s="18">
        <v>0.47970408586222213</v>
      </c>
      <c r="AH608" s="17"/>
      <c r="AI608" s="13">
        <f t="shared" si="111"/>
        <v>479876.78015806276</v>
      </c>
      <c r="AJ608" s="13">
        <f t="shared" si="112"/>
        <v>479561.2708176084</v>
      </c>
      <c r="AK608" s="13">
        <f t="shared" si="113"/>
        <v>479357.57631214283</v>
      </c>
      <c r="AL608" s="13">
        <f t="shared" si="114"/>
        <v>479388.48643744393</v>
      </c>
      <c r="AM608" s="13">
        <f t="shared" si="115"/>
        <v>479696.75054359797</v>
      </c>
      <c r="AN608" s="13">
        <f t="shared" si="116"/>
        <v>479225.89141841122</v>
      </c>
      <c r="AO608" s="13">
        <f t="shared" si="117"/>
        <v>479360.10713344126</v>
      </c>
      <c r="AP608" s="13">
        <f t="shared" si="118"/>
        <v>480039.99415748235</v>
      </c>
      <c r="AQ608" s="13">
        <f t="shared" si="119"/>
        <v>479429.64687031222</v>
      </c>
      <c r="AR608" s="13">
        <f t="shared" si="120"/>
        <v>479287.00420530571</v>
      </c>
      <c r="AS608" s="13">
        <f t="shared" si="121"/>
        <v>479401.4216127494</v>
      </c>
      <c r="AT608" s="13">
        <f t="shared" si="122"/>
        <v>479704.08586222213</v>
      </c>
    </row>
    <row r="609" spans="1:46" x14ac:dyDescent="0.3">
      <c r="A609" s="7" t="s">
        <v>281</v>
      </c>
      <c r="B609" s="7" t="s">
        <v>1047</v>
      </c>
      <c r="C609" s="7">
        <v>1310</v>
      </c>
      <c r="D609" s="7" t="s">
        <v>8</v>
      </c>
      <c r="E609" s="7">
        <v>925</v>
      </c>
      <c r="F609" s="7" t="s">
        <v>1025</v>
      </c>
      <c r="G609" s="7" t="s">
        <v>992</v>
      </c>
      <c r="H609" s="8" t="s">
        <v>1099</v>
      </c>
      <c r="I609" s="15">
        <v>1000000</v>
      </c>
      <c r="J609" s="15">
        <v>1000000</v>
      </c>
      <c r="K609" s="15">
        <v>1000000</v>
      </c>
      <c r="L609" s="15">
        <v>1000000</v>
      </c>
      <c r="M609" s="15">
        <v>1000000</v>
      </c>
      <c r="N609" s="15">
        <v>1000000</v>
      </c>
      <c r="O609" s="15">
        <v>1000000</v>
      </c>
      <c r="P609" s="15">
        <v>1000000</v>
      </c>
      <c r="Q609" s="15">
        <v>1000000</v>
      </c>
      <c r="R609" s="15">
        <v>1000000</v>
      </c>
      <c r="S609" s="15">
        <v>1000000</v>
      </c>
      <c r="T609" s="15">
        <v>1000000</v>
      </c>
      <c r="U609" s="17"/>
      <c r="V609" s="18">
        <v>0.47987678015806273</v>
      </c>
      <c r="W609" s="18">
        <v>0.47956127081760841</v>
      </c>
      <c r="X609" s="18">
        <v>0.47935757631214282</v>
      </c>
      <c r="Y609" s="18">
        <v>0.47938848643744392</v>
      </c>
      <c r="Z609" s="18">
        <v>0.47969675054359795</v>
      </c>
      <c r="AA609" s="18">
        <v>0.47922589141841121</v>
      </c>
      <c r="AB609" s="18">
        <v>0.47936010713344124</v>
      </c>
      <c r="AC609" s="18">
        <v>0.48003999415748233</v>
      </c>
      <c r="AD609" s="18">
        <v>0.4794296468703122</v>
      </c>
      <c r="AE609" s="18">
        <v>0.47928700420530573</v>
      </c>
      <c r="AF609" s="18">
        <v>0.4794014216127494</v>
      </c>
      <c r="AG609" s="18">
        <v>0.47970408586222213</v>
      </c>
      <c r="AH609" s="17"/>
      <c r="AI609" s="13">
        <f t="shared" si="111"/>
        <v>479876.78015806276</v>
      </c>
      <c r="AJ609" s="13">
        <f t="shared" si="112"/>
        <v>479561.2708176084</v>
      </c>
      <c r="AK609" s="13">
        <f t="shared" si="113"/>
        <v>479357.57631214283</v>
      </c>
      <c r="AL609" s="13">
        <f t="shared" si="114"/>
        <v>479388.48643744393</v>
      </c>
      <c r="AM609" s="13">
        <f t="shared" si="115"/>
        <v>479696.75054359797</v>
      </c>
      <c r="AN609" s="13">
        <f t="shared" si="116"/>
        <v>479225.89141841122</v>
      </c>
      <c r="AO609" s="13">
        <f t="shared" si="117"/>
        <v>479360.10713344126</v>
      </c>
      <c r="AP609" s="13">
        <f t="shared" si="118"/>
        <v>480039.99415748235</v>
      </c>
      <c r="AQ609" s="13">
        <f t="shared" si="119"/>
        <v>479429.64687031222</v>
      </c>
      <c r="AR609" s="13">
        <f t="shared" si="120"/>
        <v>479287.00420530571</v>
      </c>
      <c r="AS609" s="13">
        <f t="shared" si="121"/>
        <v>479401.4216127494</v>
      </c>
      <c r="AT609" s="13">
        <f t="shared" si="122"/>
        <v>479704.08586222213</v>
      </c>
    </row>
    <row r="610" spans="1:46" x14ac:dyDescent="0.3">
      <c r="A610" s="7" t="s">
        <v>281</v>
      </c>
      <c r="B610" s="7" t="s">
        <v>1047</v>
      </c>
      <c r="C610" s="7">
        <v>1310</v>
      </c>
      <c r="D610" s="7" t="s">
        <v>8</v>
      </c>
      <c r="E610" s="7">
        <v>922</v>
      </c>
      <c r="F610" s="7" t="s">
        <v>1026</v>
      </c>
      <c r="G610" s="7" t="s">
        <v>992</v>
      </c>
      <c r="H610" s="8" t="s">
        <v>1100</v>
      </c>
      <c r="I610" s="15">
        <v>1000000</v>
      </c>
      <c r="J610" s="15">
        <v>1000000</v>
      </c>
      <c r="K610" s="15">
        <v>1000000</v>
      </c>
      <c r="L610" s="15">
        <v>1000000</v>
      </c>
      <c r="M610" s="15">
        <v>1500000</v>
      </c>
      <c r="N610" s="15">
        <v>1500000</v>
      </c>
      <c r="O610" s="15">
        <v>0</v>
      </c>
      <c r="P610" s="15">
        <v>0</v>
      </c>
      <c r="Q610" s="15">
        <v>1500000</v>
      </c>
      <c r="R610" s="15">
        <v>1500000</v>
      </c>
      <c r="S610" s="15">
        <v>1500000</v>
      </c>
      <c r="T610" s="15">
        <v>1500000</v>
      </c>
      <c r="U610" s="17"/>
      <c r="V610" s="18">
        <v>0.47987678015806273</v>
      </c>
      <c r="W610" s="18">
        <v>0.47956127081760841</v>
      </c>
      <c r="X610" s="18">
        <v>0.47935757631214282</v>
      </c>
      <c r="Y610" s="18">
        <v>0.47938848643744392</v>
      </c>
      <c r="Z610" s="18">
        <v>0.47969675054359795</v>
      </c>
      <c r="AA610" s="18">
        <v>0.47922589141841121</v>
      </c>
      <c r="AB610" s="18">
        <v>0.47936010713344124</v>
      </c>
      <c r="AC610" s="18">
        <v>0.48003999415748233</v>
      </c>
      <c r="AD610" s="18">
        <v>0.4794296468703122</v>
      </c>
      <c r="AE610" s="18">
        <v>0.47928700420530573</v>
      </c>
      <c r="AF610" s="18">
        <v>0.4794014216127494</v>
      </c>
      <c r="AG610" s="18">
        <v>0.47970408586222213</v>
      </c>
      <c r="AH610" s="17"/>
      <c r="AI610" s="13">
        <f t="shared" si="111"/>
        <v>479876.78015806276</v>
      </c>
      <c r="AJ610" s="13">
        <f t="shared" si="112"/>
        <v>479561.2708176084</v>
      </c>
      <c r="AK610" s="13">
        <f t="shared" si="113"/>
        <v>479357.57631214283</v>
      </c>
      <c r="AL610" s="13">
        <f t="shared" si="114"/>
        <v>479388.48643744393</v>
      </c>
      <c r="AM610" s="13">
        <f t="shared" si="115"/>
        <v>719545.1258153969</v>
      </c>
      <c r="AN610" s="13">
        <f t="shared" si="116"/>
        <v>718838.83712761686</v>
      </c>
      <c r="AO610" s="13">
        <f t="shared" si="117"/>
        <v>0</v>
      </c>
      <c r="AP610" s="13">
        <f t="shared" si="118"/>
        <v>0</v>
      </c>
      <c r="AQ610" s="13">
        <f t="shared" si="119"/>
        <v>719144.47030546831</v>
      </c>
      <c r="AR610" s="13">
        <f t="shared" si="120"/>
        <v>718930.50630795863</v>
      </c>
      <c r="AS610" s="13">
        <f t="shared" si="121"/>
        <v>719102.13241912413</v>
      </c>
      <c r="AT610" s="13">
        <f t="shared" si="122"/>
        <v>719556.12879333319</v>
      </c>
    </row>
    <row r="611" spans="1:46" x14ac:dyDescent="0.3">
      <c r="A611" s="7" t="s">
        <v>281</v>
      </c>
      <c r="B611" s="7" t="s">
        <v>1047</v>
      </c>
      <c r="C611" s="7">
        <v>1310</v>
      </c>
      <c r="D611" s="7" t="s">
        <v>8</v>
      </c>
      <c r="E611" s="7">
        <v>922</v>
      </c>
      <c r="F611" s="7">
        <v>370531</v>
      </c>
      <c r="G611" s="7" t="s">
        <v>992</v>
      </c>
      <c r="H611" s="8" t="s">
        <v>1101</v>
      </c>
      <c r="I611" s="15">
        <v>1500000</v>
      </c>
      <c r="J611" s="15">
        <v>1500000</v>
      </c>
      <c r="K611" s="15">
        <v>1500000</v>
      </c>
      <c r="L611" s="15">
        <v>1500000</v>
      </c>
      <c r="M611" s="15">
        <v>1500000</v>
      </c>
      <c r="N611" s="15">
        <v>1500000</v>
      </c>
      <c r="O611" s="15">
        <v>500000</v>
      </c>
      <c r="P611" s="15">
        <v>500000</v>
      </c>
      <c r="Q611" s="15">
        <v>1500000</v>
      </c>
      <c r="R611" s="15">
        <v>1500000</v>
      </c>
      <c r="S611" s="15">
        <v>1500000</v>
      </c>
      <c r="T611" s="15">
        <v>1500000</v>
      </c>
      <c r="U611" s="17"/>
      <c r="V611" s="18">
        <v>0.47987678015806273</v>
      </c>
      <c r="W611" s="18">
        <v>0.47956127081760841</v>
      </c>
      <c r="X611" s="18">
        <v>0.47935757631214282</v>
      </c>
      <c r="Y611" s="18">
        <v>0.47938848643744392</v>
      </c>
      <c r="Z611" s="18">
        <v>0.47969675054359795</v>
      </c>
      <c r="AA611" s="18">
        <v>0.47922589141841121</v>
      </c>
      <c r="AB611" s="18">
        <v>0.47936010713344124</v>
      </c>
      <c r="AC611" s="18">
        <v>0.48003999415748233</v>
      </c>
      <c r="AD611" s="18">
        <v>0.4794296468703122</v>
      </c>
      <c r="AE611" s="18">
        <v>0.47928700420530573</v>
      </c>
      <c r="AF611" s="18">
        <v>0.4794014216127494</v>
      </c>
      <c r="AG611" s="18">
        <v>0.47970408586222213</v>
      </c>
      <c r="AH611" s="17"/>
      <c r="AI611" s="13">
        <f t="shared" si="111"/>
        <v>719815.17023709405</v>
      </c>
      <c r="AJ611" s="13">
        <f t="shared" si="112"/>
        <v>719341.90622641263</v>
      </c>
      <c r="AK611" s="13">
        <f t="shared" si="113"/>
        <v>719036.36446821422</v>
      </c>
      <c r="AL611" s="13">
        <f t="shared" si="114"/>
        <v>719082.72965616593</v>
      </c>
      <c r="AM611" s="13">
        <f t="shared" si="115"/>
        <v>719545.1258153969</v>
      </c>
      <c r="AN611" s="13">
        <f t="shared" si="116"/>
        <v>718838.83712761686</v>
      </c>
      <c r="AO611" s="13">
        <f t="shared" si="117"/>
        <v>239680.05356672063</v>
      </c>
      <c r="AP611" s="13">
        <f t="shared" si="118"/>
        <v>240019.99707874117</v>
      </c>
      <c r="AQ611" s="13">
        <f t="shared" si="119"/>
        <v>719144.47030546831</v>
      </c>
      <c r="AR611" s="13">
        <f t="shared" si="120"/>
        <v>718930.50630795863</v>
      </c>
      <c r="AS611" s="13">
        <f t="shared" si="121"/>
        <v>719102.13241912413</v>
      </c>
      <c r="AT611" s="13">
        <f t="shared" si="122"/>
        <v>719556.12879333319</v>
      </c>
    </row>
    <row r="612" spans="1:46" x14ac:dyDescent="0.3">
      <c r="A612" s="7" t="s">
        <v>281</v>
      </c>
      <c r="B612" s="7" t="s">
        <v>1047</v>
      </c>
      <c r="C612" s="7">
        <v>1310</v>
      </c>
      <c r="D612" s="7" t="s">
        <v>8</v>
      </c>
      <c r="E612" s="7">
        <v>922</v>
      </c>
      <c r="F612" s="7">
        <v>370576</v>
      </c>
      <c r="G612" s="7" t="s">
        <v>992</v>
      </c>
      <c r="H612" s="8" t="s">
        <v>1102</v>
      </c>
      <c r="I612" s="15">
        <v>1500000</v>
      </c>
      <c r="J612" s="15">
        <v>1500000</v>
      </c>
      <c r="K612" s="15">
        <v>1500000</v>
      </c>
      <c r="L612" s="15">
        <v>1500000</v>
      </c>
      <c r="M612" s="15">
        <v>1500000</v>
      </c>
      <c r="N612" s="15">
        <v>1500000</v>
      </c>
      <c r="O612" s="15">
        <v>500000</v>
      </c>
      <c r="P612" s="15">
        <v>500000</v>
      </c>
      <c r="Q612" s="15">
        <v>1500000</v>
      </c>
      <c r="R612" s="15">
        <v>1500000</v>
      </c>
      <c r="S612" s="15">
        <v>1500000</v>
      </c>
      <c r="T612" s="15">
        <v>1500000</v>
      </c>
      <c r="U612" s="17"/>
      <c r="V612" s="18">
        <v>0.47987678015806273</v>
      </c>
      <c r="W612" s="18">
        <v>0.47956127081760841</v>
      </c>
      <c r="X612" s="18">
        <v>0.47935757631214282</v>
      </c>
      <c r="Y612" s="18">
        <v>0.47938848643744392</v>
      </c>
      <c r="Z612" s="18">
        <v>0.47969675054359795</v>
      </c>
      <c r="AA612" s="18">
        <v>0.47922589141841121</v>
      </c>
      <c r="AB612" s="18">
        <v>0.47936010713344124</v>
      </c>
      <c r="AC612" s="18">
        <v>0.48003999415748233</v>
      </c>
      <c r="AD612" s="18">
        <v>0.4794296468703122</v>
      </c>
      <c r="AE612" s="18">
        <v>0.47928700420530573</v>
      </c>
      <c r="AF612" s="18">
        <v>0.4794014216127494</v>
      </c>
      <c r="AG612" s="18">
        <v>0.47970408586222213</v>
      </c>
      <c r="AH612" s="17"/>
      <c r="AI612" s="13">
        <f t="shared" si="111"/>
        <v>719815.17023709405</v>
      </c>
      <c r="AJ612" s="13">
        <f t="shared" si="112"/>
        <v>719341.90622641263</v>
      </c>
      <c r="AK612" s="13">
        <f t="shared" si="113"/>
        <v>719036.36446821422</v>
      </c>
      <c r="AL612" s="13">
        <f t="shared" si="114"/>
        <v>719082.72965616593</v>
      </c>
      <c r="AM612" s="13">
        <f t="shared" si="115"/>
        <v>719545.1258153969</v>
      </c>
      <c r="AN612" s="13">
        <f t="shared" si="116"/>
        <v>718838.83712761686</v>
      </c>
      <c r="AO612" s="13">
        <f t="shared" si="117"/>
        <v>239680.05356672063</v>
      </c>
      <c r="AP612" s="13">
        <f t="shared" si="118"/>
        <v>240019.99707874117</v>
      </c>
      <c r="AQ612" s="13">
        <f t="shared" si="119"/>
        <v>719144.47030546831</v>
      </c>
      <c r="AR612" s="13">
        <f t="shared" si="120"/>
        <v>718930.50630795863</v>
      </c>
      <c r="AS612" s="13">
        <f t="shared" si="121"/>
        <v>719102.13241912413</v>
      </c>
      <c r="AT612" s="13">
        <f t="shared" si="122"/>
        <v>719556.12879333319</v>
      </c>
    </row>
    <row r="613" spans="1:46" x14ac:dyDescent="0.3">
      <c r="A613" s="7" t="s">
        <v>281</v>
      </c>
      <c r="B613" s="7" t="s">
        <v>1047</v>
      </c>
      <c r="C613" s="7">
        <v>1310</v>
      </c>
      <c r="D613" s="7" t="s">
        <v>8</v>
      </c>
      <c r="E613" s="7">
        <v>907</v>
      </c>
      <c r="F613" s="7" t="s">
        <v>1027</v>
      </c>
      <c r="G613" s="7" t="s">
        <v>992</v>
      </c>
      <c r="H613" s="8" t="s">
        <v>1103</v>
      </c>
      <c r="I613" s="15">
        <v>1000000</v>
      </c>
      <c r="J613" s="15">
        <v>1000000</v>
      </c>
      <c r="K613" s="15">
        <v>1000000</v>
      </c>
      <c r="L613" s="15">
        <v>1000000</v>
      </c>
      <c r="M613" s="15">
        <v>1000000</v>
      </c>
      <c r="N613" s="15">
        <v>1000000</v>
      </c>
      <c r="O613" s="15">
        <v>1000000</v>
      </c>
      <c r="P613" s="15">
        <v>1000000</v>
      </c>
      <c r="Q613" s="15">
        <v>1000000</v>
      </c>
      <c r="R613" s="15">
        <v>1000000</v>
      </c>
      <c r="S613" s="15">
        <v>1000000</v>
      </c>
      <c r="T613" s="15">
        <v>1000000</v>
      </c>
      <c r="U613" s="17"/>
      <c r="V613" s="18">
        <v>0.47987678015806273</v>
      </c>
      <c r="W613" s="18">
        <v>0.47956127081760841</v>
      </c>
      <c r="X613" s="18">
        <v>0.47935757631214282</v>
      </c>
      <c r="Y613" s="18">
        <v>0.47938848643744392</v>
      </c>
      <c r="Z613" s="18">
        <v>0.47969675054359795</v>
      </c>
      <c r="AA613" s="18">
        <v>0.47922589141841121</v>
      </c>
      <c r="AB613" s="18">
        <v>0.47936010713344124</v>
      </c>
      <c r="AC613" s="18">
        <v>0.48003999415748233</v>
      </c>
      <c r="AD613" s="18">
        <v>0.4794296468703122</v>
      </c>
      <c r="AE613" s="18">
        <v>0.47928700420530573</v>
      </c>
      <c r="AF613" s="18">
        <v>0.4794014216127494</v>
      </c>
      <c r="AG613" s="18">
        <v>0.47970408586222213</v>
      </c>
      <c r="AH613" s="17"/>
      <c r="AI613" s="13">
        <f t="shared" si="111"/>
        <v>479876.78015806276</v>
      </c>
      <c r="AJ613" s="13">
        <f t="shared" si="112"/>
        <v>479561.2708176084</v>
      </c>
      <c r="AK613" s="13">
        <f t="shared" si="113"/>
        <v>479357.57631214283</v>
      </c>
      <c r="AL613" s="13">
        <f t="shared" si="114"/>
        <v>479388.48643744393</v>
      </c>
      <c r="AM613" s="13">
        <f t="shared" si="115"/>
        <v>479696.75054359797</v>
      </c>
      <c r="AN613" s="13">
        <f t="shared" si="116"/>
        <v>479225.89141841122</v>
      </c>
      <c r="AO613" s="13">
        <f t="shared" si="117"/>
        <v>479360.10713344126</v>
      </c>
      <c r="AP613" s="13">
        <f t="shared" si="118"/>
        <v>480039.99415748235</v>
      </c>
      <c r="AQ613" s="13">
        <f t="shared" si="119"/>
        <v>479429.64687031222</v>
      </c>
      <c r="AR613" s="13">
        <f t="shared" si="120"/>
        <v>479287.00420530571</v>
      </c>
      <c r="AS613" s="13">
        <f t="shared" si="121"/>
        <v>479401.4216127494</v>
      </c>
      <c r="AT613" s="13">
        <f t="shared" si="122"/>
        <v>479704.08586222213</v>
      </c>
    </row>
    <row r="614" spans="1:46" x14ac:dyDescent="0.3">
      <c r="A614" s="7" t="s">
        <v>281</v>
      </c>
      <c r="B614" s="7" t="s">
        <v>1047</v>
      </c>
      <c r="C614" s="7">
        <v>1310</v>
      </c>
      <c r="D614" s="7" t="s">
        <v>8</v>
      </c>
      <c r="E614" s="7">
        <v>922</v>
      </c>
      <c r="F614" s="7">
        <v>370417</v>
      </c>
      <c r="G614" s="7" t="s">
        <v>992</v>
      </c>
      <c r="H614" s="8" t="s">
        <v>972</v>
      </c>
      <c r="I614" s="15">
        <v>1000000</v>
      </c>
      <c r="J614" s="15">
        <v>1000000</v>
      </c>
      <c r="K614" s="15">
        <v>1000000</v>
      </c>
      <c r="L614" s="15">
        <v>1000000</v>
      </c>
      <c r="M614" s="15">
        <v>1000000</v>
      </c>
      <c r="N614" s="15">
        <v>1000000</v>
      </c>
      <c r="O614" s="15">
        <v>1000000</v>
      </c>
      <c r="P614" s="15">
        <v>1000000</v>
      </c>
      <c r="Q614" s="15">
        <v>1000000</v>
      </c>
      <c r="R614" s="15">
        <v>1000000</v>
      </c>
      <c r="S614" s="15">
        <v>1000000</v>
      </c>
      <c r="T614" s="15">
        <v>1000000</v>
      </c>
      <c r="U614" s="17"/>
      <c r="V614" s="18">
        <v>0.47987678015806273</v>
      </c>
      <c r="W614" s="18">
        <v>0.47956127081760841</v>
      </c>
      <c r="X614" s="18">
        <v>0.47935757631214282</v>
      </c>
      <c r="Y614" s="18">
        <v>0.47938848643744392</v>
      </c>
      <c r="Z614" s="18">
        <v>0.47969675054359795</v>
      </c>
      <c r="AA614" s="18">
        <v>0.47922589141841121</v>
      </c>
      <c r="AB614" s="18">
        <v>0.47936010713344124</v>
      </c>
      <c r="AC614" s="18">
        <v>0.48003999415748233</v>
      </c>
      <c r="AD614" s="18">
        <v>0.4794296468703122</v>
      </c>
      <c r="AE614" s="18">
        <v>0.47928700420530573</v>
      </c>
      <c r="AF614" s="18">
        <v>0.4794014216127494</v>
      </c>
      <c r="AG614" s="18">
        <v>0.47970408586222213</v>
      </c>
      <c r="AH614" s="17"/>
      <c r="AI614" s="13">
        <f t="shared" si="111"/>
        <v>479876.78015806276</v>
      </c>
      <c r="AJ614" s="13">
        <f t="shared" si="112"/>
        <v>479561.2708176084</v>
      </c>
      <c r="AK614" s="13">
        <f t="shared" si="113"/>
        <v>479357.57631214283</v>
      </c>
      <c r="AL614" s="13">
        <f t="shared" si="114"/>
        <v>479388.48643744393</v>
      </c>
      <c r="AM614" s="13">
        <f t="shared" si="115"/>
        <v>479696.75054359797</v>
      </c>
      <c r="AN614" s="13">
        <f t="shared" si="116"/>
        <v>479225.89141841122</v>
      </c>
      <c r="AO614" s="13">
        <f t="shared" si="117"/>
        <v>479360.10713344126</v>
      </c>
      <c r="AP614" s="13">
        <f t="shared" si="118"/>
        <v>480039.99415748235</v>
      </c>
      <c r="AQ614" s="13">
        <f t="shared" si="119"/>
        <v>479429.64687031222</v>
      </c>
      <c r="AR614" s="13">
        <f t="shared" si="120"/>
        <v>479287.00420530571</v>
      </c>
      <c r="AS614" s="13">
        <f t="shared" si="121"/>
        <v>479401.4216127494</v>
      </c>
      <c r="AT614" s="13">
        <f t="shared" si="122"/>
        <v>479704.08586222213</v>
      </c>
    </row>
    <row r="615" spans="1:46" x14ac:dyDescent="0.3">
      <c r="A615" s="7" t="s">
        <v>281</v>
      </c>
      <c r="B615" s="7" t="s">
        <v>1047</v>
      </c>
      <c r="C615" s="7">
        <v>1310</v>
      </c>
      <c r="D615" s="7" t="s">
        <v>8</v>
      </c>
      <c r="E615" s="7">
        <v>922</v>
      </c>
      <c r="F615" s="7">
        <v>370525</v>
      </c>
      <c r="G615" s="7" t="s">
        <v>992</v>
      </c>
      <c r="H615" s="8" t="s">
        <v>1104</v>
      </c>
      <c r="I615" s="15">
        <v>3000000</v>
      </c>
      <c r="J615" s="15">
        <v>3000000</v>
      </c>
      <c r="K615" s="15">
        <v>1500000</v>
      </c>
      <c r="L615" s="15">
        <v>1500000</v>
      </c>
      <c r="M615" s="15">
        <v>1500000</v>
      </c>
      <c r="N615" s="15">
        <v>1500000</v>
      </c>
      <c r="O615" s="15">
        <v>1000000</v>
      </c>
      <c r="P615" s="15">
        <v>1000000</v>
      </c>
      <c r="Q615" s="15">
        <v>2500000</v>
      </c>
      <c r="R615" s="15">
        <v>2500000</v>
      </c>
      <c r="S615" s="15">
        <v>2500000</v>
      </c>
      <c r="T615" s="15">
        <v>2500000</v>
      </c>
      <c r="U615" s="17"/>
      <c r="V615" s="18">
        <v>0.47987678015806273</v>
      </c>
      <c r="W615" s="18">
        <v>0.47956127081760841</v>
      </c>
      <c r="X615" s="18">
        <v>0.47935757631214282</v>
      </c>
      <c r="Y615" s="18">
        <v>0.47938848643744392</v>
      </c>
      <c r="Z615" s="18">
        <v>0.47969675054359795</v>
      </c>
      <c r="AA615" s="18">
        <v>0.47922589141841121</v>
      </c>
      <c r="AB615" s="18">
        <v>0.47936010713344124</v>
      </c>
      <c r="AC615" s="18">
        <v>0.48003999415748233</v>
      </c>
      <c r="AD615" s="18">
        <v>0.4794296468703122</v>
      </c>
      <c r="AE615" s="18">
        <v>0.47928700420530573</v>
      </c>
      <c r="AF615" s="18">
        <v>0.4794014216127494</v>
      </c>
      <c r="AG615" s="18">
        <v>0.47970408586222213</v>
      </c>
      <c r="AH615" s="17"/>
      <c r="AI615" s="13">
        <f t="shared" si="111"/>
        <v>1439630.3404741881</v>
      </c>
      <c r="AJ615" s="13">
        <f t="shared" si="112"/>
        <v>1438683.8124528253</v>
      </c>
      <c r="AK615" s="13">
        <f t="shared" si="113"/>
        <v>719036.36446821422</v>
      </c>
      <c r="AL615" s="13">
        <f t="shared" si="114"/>
        <v>719082.72965616593</v>
      </c>
      <c r="AM615" s="13">
        <f t="shared" si="115"/>
        <v>719545.1258153969</v>
      </c>
      <c r="AN615" s="13">
        <f t="shared" si="116"/>
        <v>718838.83712761686</v>
      </c>
      <c r="AO615" s="13">
        <f t="shared" si="117"/>
        <v>479360.10713344126</v>
      </c>
      <c r="AP615" s="13">
        <f t="shared" si="118"/>
        <v>480039.99415748235</v>
      </c>
      <c r="AQ615" s="13">
        <f t="shared" si="119"/>
        <v>1198574.1171757805</v>
      </c>
      <c r="AR615" s="13">
        <f t="shared" si="120"/>
        <v>1198217.5105132642</v>
      </c>
      <c r="AS615" s="13">
        <f t="shared" si="121"/>
        <v>1198503.5540318736</v>
      </c>
      <c r="AT615" s="13">
        <f t="shared" si="122"/>
        <v>1199260.2146555553</v>
      </c>
    </row>
    <row r="616" spans="1:46" x14ac:dyDescent="0.3">
      <c r="A616" s="7" t="s">
        <v>281</v>
      </c>
      <c r="B616" s="7" t="s">
        <v>1047</v>
      </c>
      <c r="C616" s="7">
        <v>1310</v>
      </c>
      <c r="D616" s="7" t="s">
        <v>8</v>
      </c>
      <c r="E616" s="7">
        <v>922</v>
      </c>
      <c r="F616" s="7">
        <v>370427</v>
      </c>
      <c r="G616" s="7" t="s">
        <v>992</v>
      </c>
      <c r="H616" s="8" t="s">
        <v>973</v>
      </c>
      <c r="I616" s="15">
        <v>500000</v>
      </c>
      <c r="J616" s="15">
        <v>2000000</v>
      </c>
      <c r="K616" s="15">
        <v>1000000</v>
      </c>
      <c r="L616" s="15">
        <v>500000</v>
      </c>
      <c r="M616" s="15">
        <v>500000</v>
      </c>
      <c r="N616" s="15">
        <v>500000</v>
      </c>
      <c r="O616" s="15">
        <v>500000</v>
      </c>
      <c r="P616" s="15">
        <v>500000</v>
      </c>
      <c r="Q616" s="15">
        <v>1000000</v>
      </c>
      <c r="R616" s="15">
        <v>1500000</v>
      </c>
      <c r="S616" s="15">
        <v>1500000</v>
      </c>
      <c r="T616" s="15">
        <v>500000</v>
      </c>
      <c r="U616" s="17"/>
      <c r="V616" s="18">
        <v>0.47987678015806273</v>
      </c>
      <c r="W616" s="18">
        <v>0.47956127081760841</v>
      </c>
      <c r="X616" s="18">
        <v>0.47935757631214282</v>
      </c>
      <c r="Y616" s="18">
        <v>0.47938848643744392</v>
      </c>
      <c r="Z616" s="18">
        <v>0.47969675054359795</v>
      </c>
      <c r="AA616" s="18">
        <v>0.47922589141841121</v>
      </c>
      <c r="AB616" s="18">
        <v>0.47936010713344124</v>
      </c>
      <c r="AC616" s="18">
        <v>0.48003999415748233</v>
      </c>
      <c r="AD616" s="18">
        <v>0.4794296468703122</v>
      </c>
      <c r="AE616" s="18">
        <v>0.47928700420530573</v>
      </c>
      <c r="AF616" s="18">
        <v>0.4794014216127494</v>
      </c>
      <c r="AG616" s="18">
        <v>0.47970408586222213</v>
      </c>
      <c r="AH616" s="17"/>
      <c r="AI616" s="13">
        <f t="shared" si="111"/>
        <v>239938.39007903138</v>
      </c>
      <c r="AJ616" s="13">
        <f t="shared" si="112"/>
        <v>959122.5416352168</v>
      </c>
      <c r="AK616" s="13">
        <f t="shared" si="113"/>
        <v>479357.57631214283</v>
      </c>
      <c r="AL616" s="13">
        <f t="shared" si="114"/>
        <v>239694.24321872197</v>
      </c>
      <c r="AM616" s="13">
        <f t="shared" si="115"/>
        <v>239848.37527179898</v>
      </c>
      <c r="AN616" s="13">
        <f t="shared" si="116"/>
        <v>239612.94570920561</v>
      </c>
      <c r="AO616" s="13">
        <f t="shared" si="117"/>
        <v>239680.05356672063</v>
      </c>
      <c r="AP616" s="13">
        <f t="shared" si="118"/>
        <v>240019.99707874117</v>
      </c>
      <c r="AQ616" s="13">
        <f t="shared" si="119"/>
        <v>479429.64687031222</v>
      </c>
      <c r="AR616" s="13">
        <f t="shared" si="120"/>
        <v>718930.50630795863</v>
      </c>
      <c r="AS616" s="13">
        <f t="shared" si="121"/>
        <v>719102.13241912413</v>
      </c>
      <c r="AT616" s="13">
        <f t="shared" si="122"/>
        <v>239852.04293111106</v>
      </c>
    </row>
    <row r="617" spans="1:46" x14ac:dyDescent="0.3">
      <c r="A617" s="7" t="s">
        <v>281</v>
      </c>
      <c r="B617" s="7" t="s">
        <v>1047</v>
      </c>
      <c r="C617" s="7">
        <v>1310</v>
      </c>
      <c r="D617" s="7" t="s">
        <v>8</v>
      </c>
      <c r="E617" s="7">
        <v>922</v>
      </c>
      <c r="F617" s="7" t="s">
        <v>1028</v>
      </c>
      <c r="G617" s="7" t="s">
        <v>992</v>
      </c>
      <c r="H617" s="8" t="s">
        <v>1105</v>
      </c>
      <c r="I617" s="15">
        <v>0</v>
      </c>
      <c r="J617" s="15">
        <v>500000</v>
      </c>
      <c r="K617" s="15">
        <v>500000</v>
      </c>
      <c r="L617" s="15">
        <v>500000</v>
      </c>
      <c r="M617" s="15">
        <v>500000</v>
      </c>
      <c r="N617" s="15">
        <v>1000000</v>
      </c>
      <c r="O617" s="15">
        <v>0</v>
      </c>
      <c r="P617" s="15">
        <v>0</v>
      </c>
      <c r="Q617" s="15">
        <v>1000000</v>
      </c>
      <c r="R617" s="15">
        <v>500000</v>
      </c>
      <c r="S617" s="15">
        <v>500000</v>
      </c>
      <c r="T617" s="15">
        <v>500000</v>
      </c>
      <c r="U617" s="17"/>
      <c r="V617" s="18">
        <v>0.47987678015806273</v>
      </c>
      <c r="W617" s="18">
        <v>0.47956127081760841</v>
      </c>
      <c r="X617" s="18">
        <v>0.47935757631214282</v>
      </c>
      <c r="Y617" s="18">
        <v>0.47938848643744392</v>
      </c>
      <c r="Z617" s="18">
        <v>0.47969675054359795</v>
      </c>
      <c r="AA617" s="18">
        <v>0.47922589141841121</v>
      </c>
      <c r="AB617" s="18">
        <v>0.47936010713344124</v>
      </c>
      <c r="AC617" s="18">
        <v>0.48003999415748233</v>
      </c>
      <c r="AD617" s="18">
        <v>0.4794296468703122</v>
      </c>
      <c r="AE617" s="18">
        <v>0.47928700420530573</v>
      </c>
      <c r="AF617" s="18">
        <v>0.4794014216127494</v>
      </c>
      <c r="AG617" s="18">
        <v>0.47970408586222213</v>
      </c>
      <c r="AH617" s="17"/>
      <c r="AI617" s="13">
        <f t="shared" si="111"/>
        <v>0</v>
      </c>
      <c r="AJ617" s="13">
        <f t="shared" si="112"/>
        <v>239780.6354088042</v>
      </c>
      <c r="AK617" s="13">
        <f t="shared" si="113"/>
        <v>239678.78815607142</v>
      </c>
      <c r="AL617" s="13">
        <f t="shared" si="114"/>
        <v>239694.24321872197</v>
      </c>
      <c r="AM617" s="13">
        <f t="shared" si="115"/>
        <v>239848.37527179898</v>
      </c>
      <c r="AN617" s="13">
        <f t="shared" si="116"/>
        <v>479225.89141841122</v>
      </c>
      <c r="AO617" s="13">
        <f t="shared" si="117"/>
        <v>0</v>
      </c>
      <c r="AP617" s="13">
        <f t="shared" si="118"/>
        <v>0</v>
      </c>
      <c r="AQ617" s="13">
        <f t="shared" si="119"/>
        <v>479429.64687031222</v>
      </c>
      <c r="AR617" s="13">
        <f t="shared" si="120"/>
        <v>239643.50210265286</v>
      </c>
      <c r="AS617" s="13">
        <f t="shared" si="121"/>
        <v>239700.7108063747</v>
      </c>
      <c r="AT617" s="13">
        <f t="shared" si="122"/>
        <v>239852.04293111106</v>
      </c>
    </row>
    <row r="618" spans="1:46" x14ac:dyDescent="0.3">
      <c r="A618" s="7" t="s">
        <v>281</v>
      </c>
      <c r="B618" s="7" t="s">
        <v>1047</v>
      </c>
      <c r="C618" s="7">
        <v>1310</v>
      </c>
      <c r="D618" s="7" t="s">
        <v>8</v>
      </c>
      <c r="E618" s="7">
        <v>922</v>
      </c>
      <c r="F618" s="7" t="s">
        <v>1029</v>
      </c>
      <c r="G618" s="7" t="s">
        <v>992</v>
      </c>
      <c r="H618" s="8" t="s">
        <v>1106</v>
      </c>
      <c r="I618" s="15">
        <v>0</v>
      </c>
      <c r="J618" s="15">
        <v>500000</v>
      </c>
      <c r="K618" s="15">
        <v>500000</v>
      </c>
      <c r="L618" s="15">
        <v>500000</v>
      </c>
      <c r="M618" s="15">
        <v>500000</v>
      </c>
      <c r="N618" s="15">
        <v>1000000</v>
      </c>
      <c r="O618" s="15">
        <v>0</v>
      </c>
      <c r="P618" s="15">
        <v>0</v>
      </c>
      <c r="Q618" s="15">
        <v>1000000</v>
      </c>
      <c r="R618" s="15">
        <v>500000</v>
      </c>
      <c r="S618" s="15">
        <v>500000</v>
      </c>
      <c r="T618" s="15">
        <v>500000</v>
      </c>
      <c r="U618" s="17"/>
      <c r="V618" s="18">
        <v>0.47987678015806273</v>
      </c>
      <c r="W618" s="18">
        <v>0.47956127081760841</v>
      </c>
      <c r="X618" s="18">
        <v>0.47935757631214282</v>
      </c>
      <c r="Y618" s="18">
        <v>0.47938848643744392</v>
      </c>
      <c r="Z618" s="18">
        <v>0.47969675054359795</v>
      </c>
      <c r="AA618" s="18">
        <v>0.47922589141841121</v>
      </c>
      <c r="AB618" s="18">
        <v>0.47936010713344124</v>
      </c>
      <c r="AC618" s="18">
        <v>0.48003999415748233</v>
      </c>
      <c r="AD618" s="18">
        <v>0.4794296468703122</v>
      </c>
      <c r="AE618" s="18">
        <v>0.47928700420530573</v>
      </c>
      <c r="AF618" s="18">
        <v>0.4794014216127494</v>
      </c>
      <c r="AG618" s="18">
        <v>0.47970408586222213</v>
      </c>
      <c r="AH618" s="17"/>
      <c r="AI618" s="13">
        <f t="shared" si="111"/>
        <v>0</v>
      </c>
      <c r="AJ618" s="13">
        <f t="shared" si="112"/>
        <v>239780.6354088042</v>
      </c>
      <c r="AK618" s="13">
        <f t="shared" si="113"/>
        <v>239678.78815607142</v>
      </c>
      <c r="AL618" s="13">
        <f t="shared" si="114"/>
        <v>239694.24321872197</v>
      </c>
      <c r="AM618" s="13">
        <f t="shared" si="115"/>
        <v>239848.37527179898</v>
      </c>
      <c r="AN618" s="13">
        <f t="shared" si="116"/>
        <v>479225.89141841122</v>
      </c>
      <c r="AO618" s="13">
        <f t="shared" si="117"/>
        <v>0</v>
      </c>
      <c r="AP618" s="13">
        <f t="shared" si="118"/>
        <v>0</v>
      </c>
      <c r="AQ618" s="13">
        <f t="shared" si="119"/>
        <v>479429.64687031222</v>
      </c>
      <c r="AR618" s="13">
        <f t="shared" si="120"/>
        <v>239643.50210265286</v>
      </c>
      <c r="AS618" s="13">
        <f t="shared" si="121"/>
        <v>239700.7108063747</v>
      </c>
      <c r="AT618" s="13">
        <f t="shared" si="122"/>
        <v>239852.04293111106</v>
      </c>
    </row>
    <row r="619" spans="1:46" x14ac:dyDescent="0.3">
      <c r="A619" s="7" t="s">
        <v>281</v>
      </c>
      <c r="B619" s="7" t="s">
        <v>1047</v>
      </c>
      <c r="C619" s="7">
        <v>1310</v>
      </c>
      <c r="D619" s="7" t="s">
        <v>8</v>
      </c>
      <c r="E619" s="7">
        <v>925</v>
      </c>
      <c r="F619" s="7" t="s">
        <v>1030</v>
      </c>
      <c r="G619" s="7" t="s">
        <v>992</v>
      </c>
      <c r="H619" s="8" t="s">
        <v>1107</v>
      </c>
      <c r="I619" s="15">
        <v>0</v>
      </c>
      <c r="J619" s="15">
        <v>500000</v>
      </c>
      <c r="K619" s="15">
        <v>500000</v>
      </c>
      <c r="L619" s="15">
        <v>500000</v>
      </c>
      <c r="M619" s="15">
        <v>500000</v>
      </c>
      <c r="N619" s="15">
        <v>1000000</v>
      </c>
      <c r="O619" s="15">
        <v>0</v>
      </c>
      <c r="P619" s="15">
        <v>0</v>
      </c>
      <c r="Q619" s="15">
        <v>1000000</v>
      </c>
      <c r="R619" s="15">
        <v>500000</v>
      </c>
      <c r="S619" s="15">
        <v>500000</v>
      </c>
      <c r="T619" s="15">
        <v>500000</v>
      </c>
      <c r="U619" s="17"/>
      <c r="V619" s="18">
        <v>0.47987678015806273</v>
      </c>
      <c r="W619" s="18">
        <v>0.47956127081760841</v>
      </c>
      <c r="X619" s="18">
        <v>0.47935757631214282</v>
      </c>
      <c r="Y619" s="18">
        <v>0.47938848643744392</v>
      </c>
      <c r="Z619" s="18">
        <v>0.47969675054359795</v>
      </c>
      <c r="AA619" s="18">
        <v>0.47922589141841121</v>
      </c>
      <c r="AB619" s="18">
        <v>0.47936010713344124</v>
      </c>
      <c r="AC619" s="18">
        <v>0.48003999415748233</v>
      </c>
      <c r="AD619" s="18">
        <v>0.4794296468703122</v>
      </c>
      <c r="AE619" s="18">
        <v>0.47928700420530573</v>
      </c>
      <c r="AF619" s="18">
        <v>0.4794014216127494</v>
      </c>
      <c r="AG619" s="18">
        <v>0.47970408586222213</v>
      </c>
      <c r="AH619" s="17"/>
      <c r="AI619" s="13">
        <f t="shared" si="111"/>
        <v>0</v>
      </c>
      <c r="AJ619" s="13">
        <f t="shared" si="112"/>
        <v>239780.6354088042</v>
      </c>
      <c r="AK619" s="13">
        <f t="shared" si="113"/>
        <v>239678.78815607142</v>
      </c>
      <c r="AL619" s="13">
        <f t="shared" si="114"/>
        <v>239694.24321872197</v>
      </c>
      <c r="AM619" s="13">
        <f t="shared" si="115"/>
        <v>239848.37527179898</v>
      </c>
      <c r="AN619" s="13">
        <f t="shared" si="116"/>
        <v>479225.89141841122</v>
      </c>
      <c r="AO619" s="13">
        <f t="shared" si="117"/>
        <v>0</v>
      </c>
      <c r="AP619" s="13">
        <f t="shared" si="118"/>
        <v>0</v>
      </c>
      <c r="AQ619" s="13">
        <f t="shared" si="119"/>
        <v>479429.64687031222</v>
      </c>
      <c r="AR619" s="13">
        <f t="shared" si="120"/>
        <v>239643.50210265286</v>
      </c>
      <c r="AS619" s="13">
        <f t="shared" si="121"/>
        <v>239700.7108063747</v>
      </c>
      <c r="AT619" s="13">
        <f t="shared" si="122"/>
        <v>239852.04293111106</v>
      </c>
    </row>
    <row r="620" spans="1:46" x14ac:dyDescent="0.3">
      <c r="A620" s="7" t="s">
        <v>281</v>
      </c>
      <c r="B620" s="7" t="s">
        <v>1047</v>
      </c>
      <c r="C620" s="7">
        <v>1310</v>
      </c>
      <c r="D620" s="7" t="s">
        <v>8</v>
      </c>
      <c r="E620" s="7">
        <v>922</v>
      </c>
      <c r="F620" s="7" t="s">
        <v>1031</v>
      </c>
      <c r="G620" s="7" t="s">
        <v>992</v>
      </c>
      <c r="H620" s="8" t="s">
        <v>1108</v>
      </c>
      <c r="I620" s="15">
        <v>0</v>
      </c>
      <c r="J620" s="15">
        <v>500000</v>
      </c>
      <c r="K620" s="15">
        <v>500000</v>
      </c>
      <c r="L620" s="15">
        <v>500000</v>
      </c>
      <c r="M620" s="15">
        <v>500000</v>
      </c>
      <c r="N620" s="15">
        <v>1000000</v>
      </c>
      <c r="O620" s="15">
        <v>0</v>
      </c>
      <c r="P620" s="15">
        <v>0</v>
      </c>
      <c r="Q620" s="15">
        <v>1000000</v>
      </c>
      <c r="R620" s="15">
        <v>500000</v>
      </c>
      <c r="S620" s="15">
        <v>500000</v>
      </c>
      <c r="T620" s="15">
        <v>500000</v>
      </c>
      <c r="U620" s="17"/>
      <c r="V620" s="18">
        <v>0.47987678015806273</v>
      </c>
      <c r="W620" s="18">
        <v>0.47956127081760841</v>
      </c>
      <c r="X620" s="18">
        <v>0.47935757631214282</v>
      </c>
      <c r="Y620" s="18">
        <v>0.47938848643744392</v>
      </c>
      <c r="Z620" s="18">
        <v>0.47969675054359795</v>
      </c>
      <c r="AA620" s="18">
        <v>0.47922589141841121</v>
      </c>
      <c r="AB620" s="18">
        <v>0.47936010713344124</v>
      </c>
      <c r="AC620" s="18">
        <v>0.48003999415748233</v>
      </c>
      <c r="AD620" s="18">
        <v>0.4794296468703122</v>
      </c>
      <c r="AE620" s="18">
        <v>0.47928700420530573</v>
      </c>
      <c r="AF620" s="18">
        <v>0.4794014216127494</v>
      </c>
      <c r="AG620" s="18">
        <v>0.47970408586222213</v>
      </c>
      <c r="AH620" s="17"/>
      <c r="AI620" s="13">
        <f t="shared" si="111"/>
        <v>0</v>
      </c>
      <c r="AJ620" s="13">
        <f t="shared" si="112"/>
        <v>239780.6354088042</v>
      </c>
      <c r="AK620" s="13">
        <f t="shared" si="113"/>
        <v>239678.78815607142</v>
      </c>
      <c r="AL620" s="13">
        <f t="shared" si="114"/>
        <v>239694.24321872197</v>
      </c>
      <c r="AM620" s="13">
        <f t="shared" si="115"/>
        <v>239848.37527179898</v>
      </c>
      <c r="AN620" s="13">
        <f t="shared" si="116"/>
        <v>479225.89141841122</v>
      </c>
      <c r="AO620" s="13">
        <f t="shared" si="117"/>
        <v>0</v>
      </c>
      <c r="AP620" s="13">
        <f t="shared" si="118"/>
        <v>0</v>
      </c>
      <c r="AQ620" s="13">
        <f t="shared" si="119"/>
        <v>479429.64687031222</v>
      </c>
      <c r="AR620" s="13">
        <f t="shared" si="120"/>
        <v>239643.50210265286</v>
      </c>
      <c r="AS620" s="13">
        <f t="shared" si="121"/>
        <v>239700.7108063747</v>
      </c>
      <c r="AT620" s="13">
        <f t="shared" si="122"/>
        <v>239852.04293111106</v>
      </c>
    </row>
    <row r="621" spans="1:46" x14ac:dyDescent="0.3">
      <c r="A621" s="7" t="s">
        <v>281</v>
      </c>
      <c r="B621" s="7" t="s">
        <v>1047</v>
      </c>
      <c r="C621" s="7">
        <v>1310</v>
      </c>
      <c r="D621" s="7" t="s">
        <v>8</v>
      </c>
      <c r="E621" s="7">
        <v>922</v>
      </c>
      <c r="F621" s="7" t="s">
        <v>1032</v>
      </c>
      <c r="G621" s="7" t="s">
        <v>992</v>
      </c>
      <c r="H621" s="8" t="s">
        <v>1109</v>
      </c>
      <c r="I621" s="15">
        <v>0</v>
      </c>
      <c r="J621" s="15">
        <v>500000</v>
      </c>
      <c r="K621" s="15">
        <v>500000</v>
      </c>
      <c r="L621" s="15">
        <v>500000</v>
      </c>
      <c r="M621" s="15">
        <v>0</v>
      </c>
      <c r="N621" s="15">
        <v>1000000</v>
      </c>
      <c r="O621" s="15">
        <v>0</v>
      </c>
      <c r="P621" s="15">
        <v>0</v>
      </c>
      <c r="Q621" s="15">
        <v>1000000</v>
      </c>
      <c r="R621" s="15">
        <v>0</v>
      </c>
      <c r="S621" s="15">
        <v>500000</v>
      </c>
      <c r="T621" s="15">
        <v>500000</v>
      </c>
      <c r="U621" s="17"/>
      <c r="V621" s="18">
        <v>0.47987678015806273</v>
      </c>
      <c r="W621" s="18">
        <v>0.47956127081760841</v>
      </c>
      <c r="X621" s="18">
        <v>0.47935757631214282</v>
      </c>
      <c r="Y621" s="18">
        <v>0.47938848643744392</v>
      </c>
      <c r="Z621" s="18">
        <v>0.47969675054359795</v>
      </c>
      <c r="AA621" s="18">
        <v>0.47922589141841121</v>
      </c>
      <c r="AB621" s="18">
        <v>0.47936010713344124</v>
      </c>
      <c r="AC621" s="18">
        <v>0.48003999415748233</v>
      </c>
      <c r="AD621" s="18">
        <v>0.4794296468703122</v>
      </c>
      <c r="AE621" s="18">
        <v>0.47928700420530573</v>
      </c>
      <c r="AF621" s="18">
        <v>0.4794014216127494</v>
      </c>
      <c r="AG621" s="18">
        <v>0.47970408586222213</v>
      </c>
      <c r="AH621" s="17"/>
      <c r="AI621" s="13">
        <f t="shared" si="111"/>
        <v>0</v>
      </c>
      <c r="AJ621" s="13">
        <f t="shared" si="112"/>
        <v>239780.6354088042</v>
      </c>
      <c r="AK621" s="13">
        <f t="shared" si="113"/>
        <v>239678.78815607142</v>
      </c>
      <c r="AL621" s="13">
        <f t="shared" si="114"/>
        <v>239694.24321872197</v>
      </c>
      <c r="AM621" s="13">
        <f t="shared" si="115"/>
        <v>0</v>
      </c>
      <c r="AN621" s="13">
        <f t="shared" si="116"/>
        <v>479225.89141841122</v>
      </c>
      <c r="AO621" s="13">
        <f t="shared" si="117"/>
        <v>0</v>
      </c>
      <c r="AP621" s="13">
        <f t="shared" si="118"/>
        <v>0</v>
      </c>
      <c r="AQ621" s="13">
        <f t="shared" si="119"/>
        <v>479429.64687031222</v>
      </c>
      <c r="AR621" s="13">
        <f t="shared" si="120"/>
        <v>0</v>
      </c>
      <c r="AS621" s="13">
        <f t="shared" si="121"/>
        <v>239700.7108063747</v>
      </c>
      <c r="AT621" s="13">
        <f t="shared" si="122"/>
        <v>239852.04293111106</v>
      </c>
    </row>
    <row r="622" spans="1:46" x14ac:dyDescent="0.3">
      <c r="A622" s="7" t="s">
        <v>281</v>
      </c>
      <c r="B622" s="7" t="s">
        <v>1047</v>
      </c>
      <c r="C622" s="7">
        <v>1310</v>
      </c>
      <c r="D622" s="7" t="s">
        <v>8</v>
      </c>
      <c r="E622" s="7">
        <v>922</v>
      </c>
      <c r="F622" s="7">
        <v>370596</v>
      </c>
      <c r="G622" s="7" t="s">
        <v>992</v>
      </c>
      <c r="H622" s="8" t="s">
        <v>1110</v>
      </c>
      <c r="I622" s="15">
        <v>0</v>
      </c>
      <c r="J622" s="15">
        <v>1000000</v>
      </c>
      <c r="K622" s="15">
        <v>1000000</v>
      </c>
      <c r="L622" s="15">
        <v>1000000</v>
      </c>
      <c r="M622" s="15">
        <v>1000000</v>
      </c>
      <c r="N622" s="15">
        <v>1000000</v>
      </c>
      <c r="O622" s="15">
        <v>0</v>
      </c>
      <c r="P622" s="15">
        <v>0</v>
      </c>
      <c r="Q622" s="15">
        <v>2000000</v>
      </c>
      <c r="R622" s="15">
        <v>500000</v>
      </c>
      <c r="S622" s="15">
        <v>500000</v>
      </c>
      <c r="T622" s="15">
        <v>500000</v>
      </c>
      <c r="U622" s="17"/>
      <c r="V622" s="18">
        <v>0.47987678015806273</v>
      </c>
      <c r="W622" s="18">
        <v>0.47956127081760841</v>
      </c>
      <c r="X622" s="18">
        <v>0.47935757631214282</v>
      </c>
      <c r="Y622" s="18">
        <v>0.47938848643744392</v>
      </c>
      <c r="Z622" s="18">
        <v>0.47969675054359795</v>
      </c>
      <c r="AA622" s="18">
        <v>0.47922589141841121</v>
      </c>
      <c r="AB622" s="18">
        <v>0.47936010713344124</v>
      </c>
      <c r="AC622" s="18">
        <v>0.48003999415748233</v>
      </c>
      <c r="AD622" s="18">
        <v>0.4794296468703122</v>
      </c>
      <c r="AE622" s="18">
        <v>0.47928700420530573</v>
      </c>
      <c r="AF622" s="18">
        <v>0.4794014216127494</v>
      </c>
      <c r="AG622" s="18">
        <v>0.47970408586222213</v>
      </c>
      <c r="AH622" s="17"/>
      <c r="AI622" s="13">
        <f t="shared" si="111"/>
        <v>0</v>
      </c>
      <c r="AJ622" s="13">
        <f t="shared" si="112"/>
        <v>479561.2708176084</v>
      </c>
      <c r="AK622" s="13">
        <f t="shared" si="113"/>
        <v>479357.57631214283</v>
      </c>
      <c r="AL622" s="13">
        <f t="shared" si="114"/>
        <v>479388.48643744393</v>
      </c>
      <c r="AM622" s="13">
        <f t="shared" si="115"/>
        <v>479696.75054359797</v>
      </c>
      <c r="AN622" s="13">
        <f t="shared" si="116"/>
        <v>479225.89141841122</v>
      </c>
      <c r="AO622" s="13">
        <f t="shared" si="117"/>
        <v>0</v>
      </c>
      <c r="AP622" s="13">
        <f t="shared" si="118"/>
        <v>0</v>
      </c>
      <c r="AQ622" s="13">
        <f t="shared" si="119"/>
        <v>958859.29374062445</v>
      </c>
      <c r="AR622" s="13">
        <f t="shared" si="120"/>
        <v>239643.50210265286</v>
      </c>
      <c r="AS622" s="13">
        <f t="shared" si="121"/>
        <v>239700.7108063747</v>
      </c>
      <c r="AT622" s="13">
        <f t="shared" si="122"/>
        <v>239852.04293111106</v>
      </c>
    </row>
    <row r="623" spans="1:46" x14ac:dyDescent="0.3">
      <c r="A623" s="7" t="s">
        <v>281</v>
      </c>
      <c r="B623" s="7" t="s">
        <v>1047</v>
      </c>
      <c r="C623" s="7">
        <v>1310</v>
      </c>
      <c r="D623" s="7" t="s">
        <v>8</v>
      </c>
      <c r="E623" s="7">
        <v>923</v>
      </c>
      <c r="F623" s="7" t="s">
        <v>1033</v>
      </c>
      <c r="G623" s="7" t="s">
        <v>992</v>
      </c>
      <c r="H623" s="8" t="s">
        <v>1111</v>
      </c>
      <c r="I623" s="15">
        <v>500000</v>
      </c>
      <c r="J623" s="15">
        <v>0</v>
      </c>
      <c r="K623" s="15">
        <v>500000</v>
      </c>
      <c r="L623" s="15">
        <v>0</v>
      </c>
      <c r="M623" s="15">
        <v>500000</v>
      </c>
      <c r="N623" s="15">
        <v>500000</v>
      </c>
      <c r="O623" s="15">
        <v>1000000</v>
      </c>
      <c r="P623" s="15">
        <v>1000000</v>
      </c>
      <c r="Q623" s="15">
        <v>500000</v>
      </c>
      <c r="R623" s="15">
        <v>500000</v>
      </c>
      <c r="S623" s="15">
        <v>500000</v>
      </c>
      <c r="T623" s="15">
        <v>500000</v>
      </c>
      <c r="U623" s="17"/>
      <c r="V623" s="18">
        <v>0.47987678015806273</v>
      </c>
      <c r="W623" s="18">
        <v>0.47956127081760841</v>
      </c>
      <c r="X623" s="18">
        <v>0.47935757631214282</v>
      </c>
      <c r="Y623" s="18">
        <v>0.47938848643744392</v>
      </c>
      <c r="Z623" s="18">
        <v>0.47969675054359795</v>
      </c>
      <c r="AA623" s="18">
        <v>0.47922589141841121</v>
      </c>
      <c r="AB623" s="18">
        <v>0.47936010713344124</v>
      </c>
      <c r="AC623" s="18">
        <v>0.48003999415748233</v>
      </c>
      <c r="AD623" s="18">
        <v>0.4794296468703122</v>
      </c>
      <c r="AE623" s="18">
        <v>0.47928700420530573</v>
      </c>
      <c r="AF623" s="18">
        <v>0.4794014216127494</v>
      </c>
      <c r="AG623" s="18">
        <v>0.47970408586222213</v>
      </c>
      <c r="AH623" s="17"/>
      <c r="AI623" s="13">
        <f t="shared" si="111"/>
        <v>239938.39007903138</v>
      </c>
      <c r="AJ623" s="13">
        <f t="shared" si="112"/>
        <v>0</v>
      </c>
      <c r="AK623" s="13">
        <f t="shared" si="113"/>
        <v>239678.78815607142</v>
      </c>
      <c r="AL623" s="13">
        <f t="shared" si="114"/>
        <v>0</v>
      </c>
      <c r="AM623" s="13">
        <f t="shared" si="115"/>
        <v>239848.37527179898</v>
      </c>
      <c r="AN623" s="13">
        <f t="shared" si="116"/>
        <v>239612.94570920561</v>
      </c>
      <c r="AO623" s="13">
        <f t="shared" si="117"/>
        <v>479360.10713344126</v>
      </c>
      <c r="AP623" s="13">
        <f t="shared" si="118"/>
        <v>480039.99415748235</v>
      </c>
      <c r="AQ623" s="13">
        <f t="shared" si="119"/>
        <v>239714.82343515611</v>
      </c>
      <c r="AR623" s="13">
        <f t="shared" si="120"/>
        <v>239643.50210265286</v>
      </c>
      <c r="AS623" s="13">
        <f t="shared" si="121"/>
        <v>239700.7108063747</v>
      </c>
      <c r="AT623" s="13">
        <f t="shared" si="122"/>
        <v>239852.04293111106</v>
      </c>
    </row>
    <row r="624" spans="1:46" x14ac:dyDescent="0.3">
      <c r="A624" s="7" t="s">
        <v>281</v>
      </c>
      <c r="B624" s="7" t="s">
        <v>1047</v>
      </c>
      <c r="C624" s="7">
        <v>1310</v>
      </c>
      <c r="D624" s="7" t="s">
        <v>8</v>
      </c>
      <c r="E624" s="7">
        <v>922</v>
      </c>
      <c r="F624" s="7" t="s">
        <v>1034</v>
      </c>
      <c r="G624" s="7" t="s">
        <v>992</v>
      </c>
      <c r="H624" s="8" t="s">
        <v>1112</v>
      </c>
      <c r="I624" s="15">
        <v>0</v>
      </c>
      <c r="J624" s="15">
        <v>500000</v>
      </c>
      <c r="K624" s="15">
        <v>500000</v>
      </c>
      <c r="L624" s="15">
        <v>500000</v>
      </c>
      <c r="M624" s="15">
        <v>500000</v>
      </c>
      <c r="N624" s="15">
        <v>1000000</v>
      </c>
      <c r="O624" s="15">
        <v>0</v>
      </c>
      <c r="P624" s="15">
        <v>0</v>
      </c>
      <c r="Q624" s="15">
        <v>1000000</v>
      </c>
      <c r="R624" s="15">
        <v>500000</v>
      </c>
      <c r="S624" s="15">
        <v>500000</v>
      </c>
      <c r="T624" s="15">
        <v>500000</v>
      </c>
      <c r="U624" s="17"/>
      <c r="V624" s="18">
        <v>0.47987678015806273</v>
      </c>
      <c r="W624" s="18">
        <v>0.47956127081760841</v>
      </c>
      <c r="X624" s="18">
        <v>0.47935757631214282</v>
      </c>
      <c r="Y624" s="18">
        <v>0.47938848643744392</v>
      </c>
      <c r="Z624" s="18">
        <v>0.47969675054359795</v>
      </c>
      <c r="AA624" s="18">
        <v>0.47922589141841121</v>
      </c>
      <c r="AB624" s="18">
        <v>0.47936010713344124</v>
      </c>
      <c r="AC624" s="18">
        <v>0.48003999415748233</v>
      </c>
      <c r="AD624" s="18">
        <v>0.4794296468703122</v>
      </c>
      <c r="AE624" s="18">
        <v>0.47928700420530573</v>
      </c>
      <c r="AF624" s="18">
        <v>0.4794014216127494</v>
      </c>
      <c r="AG624" s="18">
        <v>0.47970408586222213</v>
      </c>
      <c r="AH624" s="17"/>
      <c r="AI624" s="13">
        <f t="shared" si="111"/>
        <v>0</v>
      </c>
      <c r="AJ624" s="13">
        <f t="shared" si="112"/>
        <v>239780.6354088042</v>
      </c>
      <c r="AK624" s="13">
        <f t="shared" si="113"/>
        <v>239678.78815607142</v>
      </c>
      <c r="AL624" s="13">
        <f t="shared" si="114"/>
        <v>239694.24321872197</v>
      </c>
      <c r="AM624" s="13">
        <f t="shared" si="115"/>
        <v>239848.37527179898</v>
      </c>
      <c r="AN624" s="13">
        <f t="shared" si="116"/>
        <v>479225.89141841122</v>
      </c>
      <c r="AO624" s="13">
        <f t="shared" si="117"/>
        <v>0</v>
      </c>
      <c r="AP624" s="13">
        <f t="shared" si="118"/>
        <v>0</v>
      </c>
      <c r="AQ624" s="13">
        <f t="shared" si="119"/>
        <v>479429.64687031222</v>
      </c>
      <c r="AR624" s="13">
        <f t="shared" si="120"/>
        <v>239643.50210265286</v>
      </c>
      <c r="AS624" s="13">
        <f t="shared" si="121"/>
        <v>239700.7108063747</v>
      </c>
      <c r="AT624" s="13">
        <f t="shared" si="122"/>
        <v>239852.04293111106</v>
      </c>
    </row>
    <row r="625" spans="1:46" x14ac:dyDescent="0.3">
      <c r="A625" s="7" t="s">
        <v>281</v>
      </c>
      <c r="B625" s="7" t="s">
        <v>1047</v>
      </c>
      <c r="C625" s="7">
        <v>1310</v>
      </c>
      <c r="D625" s="7" t="s">
        <v>8</v>
      </c>
      <c r="E625" s="7">
        <v>922</v>
      </c>
      <c r="F625" s="7">
        <v>212327</v>
      </c>
      <c r="G625" s="7" t="s">
        <v>992</v>
      </c>
      <c r="H625" s="8" t="s">
        <v>974</v>
      </c>
      <c r="I625" s="15">
        <v>1000000</v>
      </c>
      <c r="J625" s="15">
        <v>2000000</v>
      </c>
      <c r="K625" s="15">
        <v>2000000</v>
      </c>
      <c r="L625" s="15">
        <v>2000000</v>
      </c>
      <c r="M625" s="15">
        <v>500000</v>
      </c>
      <c r="N625" s="15">
        <v>500000</v>
      </c>
      <c r="O625" s="15">
        <v>500000</v>
      </c>
      <c r="P625" s="15">
        <v>500000</v>
      </c>
      <c r="Q625" s="15">
        <v>500000</v>
      </c>
      <c r="R625" s="15">
        <v>500000</v>
      </c>
      <c r="S625" s="15">
        <v>500000</v>
      </c>
      <c r="T625" s="15">
        <v>500000</v>
      </c>
      <c r="U625" s="17"/>
      <c r="V625" s="18">
        <v>0.47987678015806273</v>
      </c>
      <c r="W625" s="18">
        <v>0.47956127081760841</v>
      </c>
      <c r="X625" s="18">
        <v>0.47935757631214282</v>
      </c>
      <c r="Y625" s="18">
        <v>0.47938848643744392</v>
      </c>
      <c r="Z625" s="18">
        <v>0.47969675054359795</v>
      </c>
      <c r="AA625" s="18">
        <v>0.47922589141841121</v>
      </c>
      <c r="AB625" s="18">
        <v>0.47936010713344124</v>
      </c>
      <c r="AC625" s="18">
        <v>0.48003999415748233</v>
      </c>
      <c r="AD625" s="18">
        <v>0.4794296468703122</v>
      </c>
      <c r="AE625" s="18">
        <v>0.47928700420530573</v>
      </c>
      <c r="AF625" s="18">
        <v>0.4794014216127494</v>
      </c>
      <c r="AG625" s="18">
        <v>0.47970408586222213</v>
      </c>
      <c r="AH625" s="17"/>
      <c r="AI625" s="13">
        <f t="shared" si="111"/>
        <v>479876.78015806276</v>
      </c>
      <c r="AJ625" s="13">
        <f t="shared" si="112"/>
        <v>959122.5416352168</v>
      </c>
      <c r="AK625" s="13">
        <f t="shared" si="113"/>
        <v>958715.15262428566</v>
      </c>
      <c r="AL625" s="13">
        <f t="shared" si="114"/>
        <v>958776.97287488787</v>
      </c>
      <c r="AM625" s="13">
        <f t="shared" si="115"/>
        <v>239848.37527179898</v>
      </c>
      <c r="AN625" s="13">
        <f t="shared" si="116"/>
        <v>239612.94570920561</v>
      </c>
      <c r="AO625" s="13">
        <f t="shared" si="117"/>
        <v>239680.05356672063</v>
      </c>
      <c r="AP625" s="13">
        <f t="shared" si="118"/>
        <v>240019.99707874117</v>
      </c>
      <c r="AQ625" s="13">
        <f t="shared" si="119"/>
        <v>239714.82343515611</v>
      </c>
      <c r="AR625" s="13">
        <f t="shared" si="120"/>
        <v>239643.50210265286</v>
      </c>
      <c r="AS625" s="13">
        <f t="shared" si="121"/>
        <v>239700.7108063747</v>
      </c>
      <c r="AT625" s="13">
        <f t="shared" si="122"/>
        <v>239852.04293111106</v>
      </c>
    </row>
    <row r="626" spans="1:46" x14ac:dyDescent="0.3">
      <c r="A626" s="7" t="s">
        <v>281</v>
      </c>
      <c r="B626" s="7" t="s">
        <v>1047</v>
      </c>
      <c r="C626" s="7">
        <v>1310</v>
      </c>
      <c r="D626" s="7" t="s">
        <v>8</v>
      </c>
      <c r="E626" s="7">
        <v>922</v>
      </c>
      <c r="F626" s="7">
        <v>212333</v>
      </c>
      <c r="G626" s="7" t="s">
        <v>992</v>
      </c>
      <c r="H626" s="8" t="s">
        <v>1113</v>
      </c>
      <c r="I626" s="15">
        <v>0</v>
      </c>
      <c r="J626" s="15">
        <v>500000</v>
      </c>
      <c r="K626" s="15">
        <v>500000</v>
      </c>
      <c r="L626" s="15">
        <v>500000</v>
      </c>
      <c r="M626" s="15">
        <v>500000</v>
      </c>
      <c r="N626" s="15">
        <v>1000000</v>
      </c>
      <c r="O626" s="15">
        <v>0</v>
      </c>
      <c r="P626" s="15">
        <v>0</v>
      </c>
      <c r="Q626" s="15">
        <v>1000000</v>
      </c>
      <c r="R626" s="15">
        <v>500000</v>
      </c>
      <c r="S626" s="15">
        <v>500000</v>
      </c>
      <c r="T626" s="15">
        <v>500000</v>
      </c>
      <c r="U626" s="17"/>
      <c r="V626" s="18">
        <v>0.47987678015806273</v>
      </c>
      <c r="W626" s="18">
        <v>0.47956127081760841</v>
      </c>
      <c r="X626" s="18">
        <v>0.47935757631214282</v>
      </c>
      <c r="Y626" s="18">
        <v>0.47938848643744392</v>
      </c>
      <c r="Z626" s="18">
        <v>0.47969675054359795</v>
      </c>
      <c r="AA626" s="18">
        <v>0.47922589141841121</v>
      </c>
      <c r="AB626" s="18">
        <v>0.47936010713344124</v>
      </c>
      <c r="AC626" s="18">
        <v>0.48003999415748233</v>
      </c>
      <c r="AD626" s="18">
        <v>0.4794296468703122</v>
      </c>
      <c r="AE626" s="18">
        <v>0.47928700420530573</v>
      </c>
      <c r="AF626" s="18">
        <v>0.4794014216127494</v>
      </c>
      <c r="AG626" s="18">
        <v>0.47970408586222213</v>
      </c>
      <c r="AH626" s="17"/>
      <c r="AI626" s="13">
        <f t="shared" si="111"/>
        <v>0</v>
      </c>
      <c r="AJ626" s="13">
        <f t="shared" si="112"/>
        <v>239780.6354088042</v>
      </c>
      <c r="AK626" s="13">
        <f t="shared" si="113"/>
        <v>239678.78815607142</v>
      </c>
      <c r="AL626" s="13">
        <f t="shared" si="114"/>
        <v>239694.24321872197</v>
      </c>
      <c r="AM626" s="13">
        <f t="shared" si="115"/>
        <v>239848.37527179898</v>
      </c>
      <c r="AN626" s="13">
        <f t="shared" si="116"/>
        <v>479225.89141841122</v>
      </c>
      <c r="AO626" s="13">
        <f t="shared" si="117"/>
        <v>0</v>
      </c>
      <c r="AP626" s="13">
        <f t="shared" si="118"/>
        <v>0</v>
      </c>
      <c r="AQ626" s="13">
        <f t="shared" si="119"/>
        <v>479429.64687031222</v>
      </c>
      <c r="AR626" s="13">
        <f t="shared" si="120"/>
        <v>239643.50210265286</v>
      </c>
      <c r="AS626" s="13">
        <f t="shared" si="121"/>
        <v>239700.7108063747</v>
      </c>
      <c r="AT626" s="13">
        <f t="shared" si="122"/>
        <v>239852.04293111106</v>
      </c>
    </row>
    <row r="627" spans="1:46" x14ac:dyDescent="0.3">
      <c r="A627" s="7" t="s">
        <v>281</v>
      </c>
      <c r="B627" s="7" t="s">
        <v>1047</v>
      </c>
      <c r="C627" s="7">
        <v>1310</v>
      </c>
      <c r="D627" s="7" t="s">
        <v>8</v>
      </c>
      <c r="E627" s="7">
        <v>922</v>
      </c>
      <c r="F627" s="7" t="s">
        <v>1035</v>
      </c>
      <c r="G627" s="7" t="s">
        <v>992</v>
      </c>
      <c r="H627" s="8" t="s">
        <v>975</v>
      </c>
      <c r="I627" s="15">
        <v>0</v>
      </c>
      <c r="J627" s="15">
        <v>500000</v>
      </c>
      <c r="K627" s="15">
        <v>500000</v>
      </c>
      <c r="L627" s="15">
        <v>500000</v>
      </c>
      <c r="M627" s="15">
        <v>500000</v>
      </c>
      <c r="N627" s="15">
        <v>1000000</v>
      </c>
      <c r="O627" s="15">
        <v>0</v>
      </c>
      <c r="P627" s="15">
        <v>0</v>
      </c>
      <c r="Q627" s="15">
        <v>1000000</v>
      </c>
      <c r="R627" s="15">
        <v>500000</v>
      </c>
      <c r="S627" s="15">
        <v>500000</v>
      </c>
      <c r="T627" s="15">
        <v>500000</v>
      </c>
      <c r="U627" s="17"/>
      <c r="V627" s="18">
        <v>0.47987678015806273</v>
      </c>
      <c r="W627" s="18">
        <v>0.47956127081760841</v>
      </c>
      <c r="X627" s="18">
        <v>0.47935757631214282</v>
      </c>
      <c r="Y627" s="18">
        <v>0.47938848643744392</v>
      </c>
      <c r="Z627" s="18">
        <v>0.47969675054359795</v>
      </c>
      <c r="AA627" s="18">
        <v>0.47922589141841121</v>
      </c>
      <c r="AB627" s="18">
        <v>0.47936010713344124</v>
      </c>
      <c r="AC627" s="18">
        <v>0.48003999415748233</v>
      </c>
      <c r="AD627" s="18">
        <v>0.4794296468703122</v>
      </c>
      <c r="AE627" s="18">
        <v>0.47928700420530573</v>
      </c>
      <c r="AF627" s="18">
        <v>0.4794014216127494</v>
      </c>
      <c r="AG627" s="18">
        <v>0.47970408586222213</v>
      </c>
      <c r="AH627" s="17"/>
      <c r="AI627" s="13">
        <f t="shared" si="111"/>
        <v>0</v>
      </c>
      <c r="AJ627" s="13">
        <f t="shared" si="112"/>
        <v>239780.6354088042</v>
      </c>
      <c r="AK627" s="13">
        <f t="shared" si="113"/>
        <v>239678.78815607142</v>
      </c>
      <c r="AL627" s="13">
        <f t="shared" si="114"/>
        <v>239694.24321872197</v>
      </c>
      <c r="AM627" s="13">
        <f t="shared" si="115"/>
        <v>239848.37527179898</v>
      </c>
      <c r="AN627" s="13">
        <f t="shared" si="116"/>
        <v>479225.89141841122</v>
      </c>
      <c r="AO627" s="13">
        <f t="shared" si="117"/>
        <v>0</v>
      </c>
      <c r="AP627" s="13">
        <f t="shared" si="118"/>
        <v>0</v>
      </c>
      <c r="AQ627" s="13">
        <f t="shared" si="119"/>
        <v>479429.64687031222</v>
      </c>
      <c r="AR627" s="13">
        <f t="shared" si="120"/>
        <v>239643.50210265286</v>
      </c>
      <c r="AS627" s="13">
        <f t="shared" si="121"/>
        <v>239700.7108063747</v>
      </c>
      <c r="AT627" s="13">
        <f t="shared" si="122"/>
        <v>239852.04293111106</v>
      </c>
    </row>
    <row r="628" spans="1:46" x14ac:dyDescent="0.3">
      <c r="A628" s="7" t="s">
        <v>281</v>
      </c>
      <c r="B628" s="7" t="s">
        <v>1047</v>
      </c>
      <c r="C628" s="7">
        <v>1310</v>
      </c>
      <c r="D628" s="7" t="s">
        <v>8</v>
      </c>
      <c r="E628" s="7">
        <v>922</v>
      </c>
      <c r="F628" s="7">
        <v>370528</v>
      </c>
      <c r="G628" s="7" t="s">
        <v>992</v>
      </c>
      <c r="H628" s="8" t="s">
        <v>976</v>
      </c>
      <c r="I628" s="15">
        <v>0</v>
      </c>
      <c r="J628" s="15">
        <v>500000</v>
      </c>
      <c r="K628" s="15">
        <v>500000</v>
      </c>
      <c r="L628" s="15">
        <v>500000</v>
      </c>
      <c r="M628" s="15">
        <v>500000</v>
      </c>
      <c r="N628" s="15">
        <v>1000000</v>
      </c>
      <c r="O628" s="15">
        <v>0</v>
      </c>
      <c r="P628" s="15">
        <v>0</v>
      </c>
      <c r="Q628" s="15">
        <v>1000000</v>
      </c>
      <c r="R628" s="15">
        <v>500000</v>
      </c>
      <c r="S628" s="15">
        <v>500000</v>
      </c>
      <c r="T628" s="15">
        <v>500000</v>
      </c>
      <c r="U628" s="17"/>
      <c r="V628" s="18">
        <v>0.47987678015806273</v>
      </c>
      <c r="W628" s="18">
        <v>0.47956127081760841</v>
      </c>
      <c r="X628" s="18">
        <v>0.47935757631214282</v>
      </c>
      <c r="Y628" s="18">
        <v>0.47938848643744392</v>
      </c>
      <c r="Z628" s="18">
        <v>0.47969675054359795</v>
      </c>
      <c r="AA628" s="18">
        <v>0.47922589141841121</v>
      </c>
      <c r="AB628" s="18">
        <v>0.47936010713344124</v>
      </c>
      <c r="AC628" s="18">
        <v>0.48003999415748233</v>
      </c>
      <c r="AD628" s="18">
        <v>0.4794296468703122</v>
      </c>
      <c r="AE628" s="18">
        <v>0.47928700420530573</v>
      </c>
      <c r="AF628" s="18">
        <v>0.4794014216127494</v>
      </c>
      <c r="AG628" s="18">
        <v>0.47970408586222213</v>
      </c>
      <c r="AH628" s="17"/>
      <c r="AI628" s="13">
        <f t="shared" si="111"/>
        <v>0</v>
      </c>
      <c r="AJ628" s="13">
        <f t="shared" si="112"/>
        <v>239780.6354088042</v>
      </c>
      <c r="AK628" s="13">
        <f t="shared" si="113"/>
        <v>239678.78815607142</v>
      </c>
      <c r="AL628" s="13">
        <f t="shared" si="114"/>
        <v>239694.24321872197</v>
      </c>
      <c r="AM628" s="13">
        <f t="shared" si="115"/>
        <v>239848.37527179898</v>
      </c>
      <c r="AN628" s="13">
        <f t="shared" si="116"/>
        <v>479225.89141841122</v>
      </c>
      <c r="AO628" s="13">
        <f t="shared" si="117"/>
        <v>0</v>
      </c>
      <c r="AP628" s="13">
        <f t="shared" si="118"/>
        <v>0</v>
      </c>
      <c r="AQ628" s="13">
        <f t="shared" si="119"/>
        <v>479429.64687031222</v>
      </c>
      <c r="AR628" s="13">
        <f t="shared" si="120"/>
        <v>239643.50210265286</v>
      </c>
      <c r="AS628" s="13">
        <f t="shared" si="121"/>
        <v>239700.7108063747</v>
      </c>
      <c r="AT628" s="13">
        <f t="shared" si="122"/>
        <v>239852.04293111106</v>
      </c>
    </row>
    <row r="629" spans="1:46" x14ac:dyDescent="0.3">
      <c r="A629" s="7" t="s">
        <v>281</v>
      </c>
      <c r="B629" s="7" t="s">
        <v>1047</v>
      </c>
      <c r="C629" s="7">
        <v>1310</v>
      </c>
      <c r="D629" s="7" t="s">
        <v>8</v>
      </c>
      <c r="E629" s="7">
        <v>922</v>
      </c>
      <c r="F629" s="7">
        <v>370110</v>
      </c>
      <c r="G629" s="7" t="s">
        <v>992</v>
      </c>
      <c r="H629" s="8" t="s">
        <v>977</v>
      </c>
      <c r="I629" s="15">
        <v>0</v>
      </c>
      <c r="J629" s="15">
        <v>500000</v>
      </c>
      <c r="K629" s="15">
        <v>500000</v>
      </c>
      <c r="L629" s="15">
        <v>500000</v>
      </c>
      <c r="M629" s="15">
        <v>500000</v>
      </c>
      <c r="N629" s="15">
        <v>1000000</v>
      </c>
      <c r="O629" s="15">
        <v>0</v>
      </c>
      <c r="P629" s="15">
        <v>0</v>
      </c>
      <c r="Q629" s="15">
        <v>1000000</v>
      </c>
      <c r="R629" s="15">
        <v>500000</v>
      </c>
      <c r="S629" s="15">
        <v>500000</v>
      </c>
      <c r="T629" s="15">
        <v>500000</v>
      </c>
      <c r="U629" s="17"/>
      <c r="V629" s="18">
        <v>0.47987678015806273</v>
      </c>
      <c r="W629" s="18">
        <v>0.47956127081760841</v>
      </c>
      <c r="X629" s="18">
        <v>0.47935757631214282</v>
      </c>
      <c r="Y629" s="18">
        <v>0.47938848643744392</v>
      </c>
      <c r="Z629" s="18">
        <v>0.47969675054359795</v>
      </c>
      <c r="AA629" s="18">
        <v>0.47922589141841121</v>
      </c>
      <c r="AB629" s="18">
        <v>0.47936010713344124</v>
      </c>
      <c r="AC629" s="18">
        <v>0.48003999415748233</v>
      </c>
      <c r="AD629" s="18">
        <v>0.4794296468703122</v>
      </c>
      <c r="AE629" s="18">
        <v>0.47928700420530573</v>
      </c>
      <c r="AF629" s="18">
        <v>0.4794014216127494</v>
      </c>
      <c r="AG629" s="18">
        <v>0.47970408586222213</v>
      </c>
      <c r="AH629" s="17"/>
      <c r="AI629" s="13">
        <f t="shared" si="111"/>
        <v>0</v>
      </c>
      <c r="AJ629" s="13">
        <f t="shared" si="112"/>
        <v>239780.6354088042</v>
      </c>
      <c r="AK629" s="13">
        <f t="shared" si="113"/>
        <v>239678.78815607142</v>
      </c>
      <c r="AL629" s="13">
        <f t="shared" si="114"/>
        <v>239694.24321872197</v>
      </c>
      <c r="AM629" s="13">
        <f t="shared" si="115"/>
        <v>239848.37527179898</v>
      </c>
      <c r="AN629" s="13">
        <f t="shared" si="116"/>
        <v>479225.89141841122</v>
      </c>
      <c r="AO629" s="13">
        <f t="shared" si="117"/>
        <v>0</v>
      </c>
      <c r="AP629" s="13">
        <f t="shared" si="118"/>
        <v>0</v>
      </c>
      <c r="AQ629" s="13">
        <f t="shared" si="119"/>
        <v>479429.64687031222</v>
      </c>
      <c r="AR629" s="13">
        <f t="shared" si="120"/>
        <v>239643.50210265286</v>
      </c>
      <c r="AS629" s="13">
        <f t="shared" si="121"/>
        <v>239700.7108063747</v>
      </c>
      <c r="AT629" s="13">
        <f t="shared" si="122"/>
        <v>239852.04293111106</v>
      </c>
    </row>
    <row r="630" spans="1:46" x14ac:dyDescent="0.3">
      <c r="A630" s="7" t="s">
        <v>281</v>
      </c>
      <c r="B630" s="7" t="s">
        <v>1047</v>
      </c>
      <c r="C630" s="7">
        <v>1310</v>
      </c>
      <c r="D630" s="7" t="s">
        <v>8</v>
      </c>
      <c r="E630" s="7">
        <v>925</v>
      </c>
      <c r="F630" s="7" t="s">
        <v>1036</v>
      </c>
      <c r="G630" s="7" t="s">
        <v>992</v>
      </c>
      <c r="H630" s="8" t="s">
        <v>1114</v>
      </c>
      <c r="I630" s="15">
        <v>0</v>
      </c>
      <c r="J630" s="15">
        <v>1000000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1000000</v>
      </c>
      <c r="S630" s="15">
        <v>1000000</v>
      </c>
      <c r="T630" s="15">
        <v>0</v>
      </c>
      <c r="U630" s="17"/>
      <c r="V630" s="18">
        <v>0.47987678015806273</v>
      </c>
      <c r="W630" s="18">
        <v>0.47956127081760841</v>
      </c>
      <c r="X630" s="18">
        <v>0.47935757631214282</v>
      </c>
      <c r="Y630" s="18">
        <v>0.47938848643744392</v>
      </c>
      <c r="Z630" s="18">
        <v>0.47969675054359795</v>
      </c>
      <c r="AA630" s="18">
        <v>0.47922589141841121</v>
      </c>
      <c r="AB630" s="18">
        <v>0.47936010713344124</v>
      </c>
      <c r="AC630" s="18">
        <v>0.48003999415748233</v>
      </c>
      <c r="AD630" s="18">
        <v>0.4794296468703122</v>
      </c>
      <c r="AE630" s="18">
        <v>0.47928700420530573</v>
      </c>
      <c r="AF630" s="18">
        <v>0.4794014216127494</v>
      </c>
      <c r="AG630" s="18">
        <v>0.47970408586222213</v>
      </c>
      <c r="AH630" s="17"/>
      <c r="AI630" s="13">
        <f t="shared" si="111"/>
        <v>0</v>
      </c>
      <c r="AJ630" s="13">
        <f t="shared" si="112"/>
        <v>479561.2708176084</v>
      </c>
      <c r="AK630" s="13">
        <f t="shared" si="113"/>
        <v>0</v>
      </c>
      <c r="AL630" s="13">
        <f t="shared" si="114"/>
        <v>0</v>
      </c>
      <c r="AM630" s="13">
        <f t="shared" si="115"/>
        <v>0</v>
      </c>
      <c r="AN630" s="13">
        <f t="shared" si="116"/>
        <v>0</v>
      </c>
      <c r="AO630" s="13">
        <f t="shared" si="117"/>
        <v>0</v>
      </c>
      <c r="AP630" s="13">
        <f t="shared" si="118"/>
        <v>0</v>
      </c>
      <c r="AQ630" s="13">
        <f t="shared" si="119"/>
        <v>0</v>
      </c>
      <c r="AR630" s="13">
        <f t="shared" si="120"/>
        <v>479287.00420530571</v>
      </c>
      <c r="AS630" s="13">
        <f t="shared" si="121"/>
        <v>479401.4216127494</v>
      </c>
      <c r="AT630" s="13">
        <f t="shared" si="122"/>
        <v>0</v>
      </c>
    </row>
    <row r="631" spans="1:46" x14ac:dyDescent="0.3">
      <c r="A631" s="7" t="s">
        <v>281</v>
      </c>
      <c r="B631" s="7" t="s">
        <v>1047</v>
      </c>
      <c r="C631" s="7">
        <v>1310</v>
      </c>
      <c r="D631" s="7" t="s">
        <v>8</v>
      </c>
      <c r="E631" s="7">
        <v>923</v>
      </c>
      <c r="F631" s="7" t="s">
        <v>1037</v>
      </c>
      <c r="G631" s="7" t="s">
        <v>992</v>
      </c>
      <c r="H631" s="8" t="s">
        <v>1115</v>
      </c>
      <c r="I631" s="15">
        <v>3000000</v>
      </c>
      <c r="J631" s="15">
        <v>3000000</v>
      </c>
      <c r="K631" s="15">
        <v>2000000</v>
      </c>
      <c r="L631" s="15">
        <v>2000000</v>
      </c>
      <c r="M631" s="15">
        <v>1000000</v>
      </c>
      <c r="N631" s="15">
        <v>1000000</v>
      </c>
      <c r="O631" s="15">
        <v>0</v>
      </c>
      <c r="P631" s="15">
        <v>0</v>
      </c>
      <c r="Q631" s="15">
        <v>0</v>
      </c>
      <c r="R631" s="15">
        <v>0</v>
      </c>
      <c r="S631" s="15">
        <v>0</v>
      </c>
      <c r="T631" s="15">
        <v>0</v>
      </c>
      <c r="U631" s="17"/>
      <c r="V631" s="18">
        <v>0.47987678015806273</v>
      </c>
      <c r="W631" s="18">
        <v>0.47956127081760841</v>
      </c>
      <c r="X631" s="18">
        <v>0.47935757631214282</v>
      </c>
      <c r="Y631" s="18">
        <v>0.47938848643744392</v>
      </c>
      <c r="Z631" s="18">
        <v>0.47969675054359795</v>
      </c>
      <c r="AA631" s="18">
        <v>0.47922589141841121</v>
      </c>
      <c r="AB631" s="18">
        <v>0.47936010713344124</v>
      </c>
      <c r="AC631" s="18">
        <v>0.48003999415748233</v>
      </c>
      <c r="AD631" s="18">
        <v>0.4794296468703122</v>
      </c>
      <c r="AE631" s="18">
        <v>0.47928700420530573</v>
      </c>
      <c r="AF631" s="18">
        <v>0.4794014216127494</v>
      </c>
      <c r="AG631" s="18">
        <v>0.47970408586222213</v>
      </c>
      <c r="AH631" s="17"/>
      <c r="AI631" s="13">
        <f t="shared" si="111"/>
        <v>1439630.3404741881</v>
      </c>
      <c r="AJ631" s="13">
        <f t="shared" si="112"/>
        <v>1438683.8124528253</v>
      </c>
      <c r="AK631" s="13">
        <f t="shared" si="113"/>
        <v>958715.15262428566</v>
      </c>
      <c r="AL631" s="13">
        <f t="shared" si="114"/>
        <v>958776.97287488787</v>
      </c>
      <c r="AM631" s="13">
        <f t="shared" si="115"/>
        <v>479696.75054359797</v>
      </c>
      <c r="AN631" s="13">
        <f t="shared" si="116"/>
        <v>479225.89141841122</v>
      </c>
      <c r="AO631" s="13">
        <f t="shared" si="117"/>
        <v>0</v>
      </c>
      <c r="AP631" s="13">
        <f t="shared" si="118"/>
        <v>0</v>
      </c>
      <c r="AQ631" s="13">
        <f t="shared" si="119"/>
        <v>0</v>
      </c>
      <c r="AR631" s="13">
        <f t="shared" si="120"/>
        <v>0</v>
      </c>
      <c r="AS631" s="13">
        <f t="shared" si="121"/>
        <v>0</v>
      </c>
      <c r="AT631" s="13">
        <f t="shared" si="122"/>
        <v>0</v>
      </c>
    </row>
    <row r="632" spans="1:46" x14ac:dyDescent="0.3">
      <c r="A632" s="7" t="s">
        <v>281</v>
      </c>
      <c r="B632" s="7" t="s">
        <v>1047</v>
      </c>
      <c r="C632" s="7">
        <v>1310</v>
      </c>
      <c r="D632" s="7" t="s">
        <v>8</v>
      </c>
      <c r="E632" s="7">
        <v>922</v>
      </c>
      <c r="F632" s="7" t="s">
        <v>1038</v>
      </c>
      <c r="G632" s="7" t="s">
        <v>992</v>
      </c>
      <c r="H632" s="8" t="s">
        <v>978</v>
      </c>
      <c r="I632" s="15">
        <v>1000000</v>
      </c>
      <c r="J632" s="15">
        <v>1000000</v>
      </c>
      <c r="K632" s="15">
        <v>1000000</v>
      </c>
      <c r="L632" s="15">
        <v>1000000</v>
      </c>
      <c r="M632" s="15">
        <v>1000000</v>
      </c>
      <c r="N632" s="15">
        <v>1000000</v>
      </c>
      <c r="O632" s="15">
        <v>0</v>
      </c>
      <c r="P632" s="15">
        <v>0</v>
      </c>
      <c r="Q632" s="15">
        <v>1000000</v>
      </c>
      <c r="R632" s="15">
        <v>1000000</v>
      </c>
      <c r="S632" s="15">
        <v>1000000</v>
      </c>
      <c r="T632" s="15">
        <v>1000000</v>
      </c>
      <c r="U632" s="17"/>
      <c r="V632" s="18">
        <v>0.47987678015806273</v>
      </c>
      <c r="W632" s="18">
        <v>0.47956127081760841</v>
      </c>
      <c r="X632" s="18">
        <v>0.47935757631214282</v>
      </c>
      <c r="Y632" s="18">
        <v>0.47938848643744392</v>
      </c>
      <c r="Z632" s="18">
        <v>0.47969675054359795</v>
      </c>
      <c r="AA632" s="18">
        <v>0.47922589141841121</v>
      </c>
      <c r="AB632" s="18">
        <v>0.47936010713344124</v>
      </c>
      <c r="AC632" s="18">
        <v>0.48003999415748233</v>
      </c>
      <c r="AD632" s="18">
        <v>0.4794296468703122</v>
      </c>
      <c r="AE632" s="18">
        <v>0.47928700420530573</v>
      </c>
      <c r="AF632" s="18">
        <v>0.4794014216127494</v>
      </c>
      <c r="AG632" s="18">
        <v>0.47970408586222213</v>
      </c>
      <c r="AH632" s="17"/>
      <c r="AI632" s="13">
        <f t="shared" si="111"/>
        <v>479876.78015806276</v>
      </c>
      <c r="AJ632" s="13">
        <f t="shared" si="112"/>
        <v>479561.2708176084</v>
      </c>
      <c r="AK632" s="13">
        <f t="shared" si="113"/>
        <v>479357.57631214283</v>
      </c>
      <c r="AL632" s="13">
        <f t="shared" si="114"/>
        <v>479388.48643744393</v>
      </c>
      <c r="AM632" s="13">
        <f t="shared" si="115"/>
        <v>479696.75054359797</v>
      </c>
      <c r="AN632" s="13">
        <f t="shared" si="116"/>
        <v>479225.89141841122</v>
      </c>
      <c r="AO632" s="13">
        <f t="shared" si="117"/>
        <v>0</v>
      </c>
      <c r="AP632" s="13">
        <f t="shared" si="118"/>
        <v>0</v>
      </c>
      <c r="AQ632" s="13">
        <f t="shared" si="119"/>
        <v>479429.64687031222</v>
      </c>
      <c r="AR632" s="13">
        <f t="shared" si="120"/>
        <v>479287.00420530571</v>
      </c>
      <c r="AS632" s="13">
        <f t="shared" si="121"/>
        <v>479401.4216127494</v>
      </c>
      <c r="AT632" s="13">
        <f t="shared" si="122"/>
        <v>479704.08586222213</v>
      </c>
    </row>
    <row r="633" spans="1:46" x14ac:dyDescent="0.3">
      <c r="A633" s="7" t="s">
        <v>281</v>
      </c>
      <c r="B633" s="7" t="s">
        <v>1047</v>
      </c>
      <c r="C633" s="7">
        <v>1310</v>
      </c>
      <c r="D633" s="7" t="s">
        <v>8</v>
      </c>
      <c r="E633" s="7">
        <v>922</v>
      </c>
      <c r="F633" s="7" t="s">
        <v>1039</v>
      </c>
      <c r="G633" s="7" t="s">
        <v>992</v>
      </c>
      <c r="H633" s="8" t="s">
        <v>979</v>
      </c>
      <c r="I633" s="15">
        <v>500000</v>
      </c>
      <c r="J633" s="15">
        <v>500000</v>
      </c>
      <c r="K633" s="15">
        <v>500000</v>
      </c>
      <c r="L633" s="15">
        <v>500000</v>
      </c>
      <c r="M633" s="15">
        <v>500000</v>
      </c>
      <c r="N633" s="15">
        <v>0</v>
      </c>
      <c r="O633" s="15">
        <v>0</v>
      </c>
      <c r="P633" s="15">
        <v>0</v>
      </c>
      <c r="Q633" s="15">
        <v>1000000</v>
      </c>
      <c r="R633" s="15">
        <v>1000000</v>
      </c>
      <c r="S633" s="15">
        <v>500000</v>
      </c>
      <c r="T633" s="15">
        <v>500000</v>
      </c>
      <c r="U633" s="17"/>
      <c r="V633" s="18">
        <v>0.47987678015806273</v>
      </c>
      <c r="W633" s="18">
        <v>0.47956127081760841</v>
      </c>
      <c r="X633" s="18">
        <v>0.47935757631214282</v>
      </c>
      <c r="Y633" s="18">
        <v>0.47938848643744392</v>
      </c>
      <c r="Z633" s="18">
        <v>0.47969675054359795</v>
      </c>
      <c r="AA633" s="18">
        <v>0.47922589141841121</v>
      </c>
      <c r="AB633" s="18">
        <v>0.47936010713344124</v>
      </c>
      <c r="AC633" s="18">
        <v>0.48003999415748233</v>
      </c>
      <c r="AD633" s="18">
        <v>0.4794296468703122</v>
      </c>
      <c r="AE633" s="18">
        <v>0.47928700420530573</v>
      </c>
      <c r="AF633" s="18">
        <v>0.4794014216127494</v>
      </c>
      <c r="AG633" s="18">
        <v>0.47970408586222213</v>
      </c>
      <c r="AH633" s="17"/>
      <c r="AI633" s="13">
        <f t="shared" si="111"/>
        <v>239938.39007903138</v>
      </c>
      <c r="AJ633" s="13">
        <f t="shared" si="112"/>
        <v>239780.6354088042</v>
      </c>
      <c r="AK633" s="13">
        <f t="shared" si="113"/>
        <v>239678.78815607142</v>
      </c>
      <c r="AL633" s="13">
        <f t="shared" si="114"/>
        <v>239694.24321872197</v>
      </c>
      <c r="AM633" s="13">
        <f t="shared" si="115"/>
        <v>239848.37527179898</v>
      </c>
      <c r="AN633" s="13">
        <f t="shared" si="116"/>
        <v>0</v>
      </c>
      <c r="AO633" s="13">
        <f t="shared" si="117"/>
        <v>0</v>
      </c>
      <c r="AP633" s="13">
        <f t="shared" si="118"/>
        <v>0</v>
      </c>
      <c r="AQ633" s="13">
        <f t="shared" si="119"/>
        <v>479429.64687031222</v>
      </c>
      <c r="AR633" s="13">
        <f t="shared" si="120"/>
        <v>479287.00420530571</v>
      </c>
      <c r="AS633" s="13">
        <f t="shared" si="121"/>
        <v>239700.7108063747</v>
      </c>
      <c r="AT633" s="13">
        <f t="shared" si="122"/>
        <v>239852.04293111106</v>
      </c>
    </row>
    <row r="634" spans="1:46" x14ac:dyDescent="0.3">
      <c r="A634" s="7" t="s">
        <v>281</v>
      </c>
      <c r="B634" s="7" t="s">
        <v>1047</v>
      </c>
      <c r="C634" s="7">
        <v>1310</v>
      </c>
      <c r="D634" s="7" t="s">
        <v>8</v>
      </c>
      <c r="E634" s="7">
        <v>925</v>
      </c>
      <c r="F634" s="7">
        <v>370468</v>
      </c>
      <c r="G634" s="7" t="s">
        <v>992</v>
      </c>
      <c r="H634" s="8" t="s">
        <v>980</v>
      </c>
      <c r="I634" s="15">
        <v>500000</v>
      </c>
      <c r="J634" s="15">
        <v>500000</v>
      </c>
      <c r="K634" s="15">
        <v>500000</v>
      </c>
      <c r="L634" s="15">
        <v>500000</v>
      </c>
      <c r="M634" s="15">
        <v>500000</v>
      </c>
      <c r="N634" s="15">
        <v>0</v>
      </c>
      <c r="O634" s="15">
        <v>0</v>
      </c>
      <c r="P634" s="15">
        <v>0</v>
      </c>
      <c r="Q634" s="15">
        <v>1000000</v>
      </c>
      <c r="R634" s="15">
        <v>1000000</v>
      </c>
      <c r="S634" s="15">
        <v>500000</v>
      </c>
      <c r="T634" s="15">
        <v>500000</v>
      </c>
      <c r="U634" s="17"/>
      <c r="V634" s="18">
        <v>0.47987678015806273</v>
      </c>
      <c r="W634" s="18">
        <v>0.47956127081760841</v>
      </c>
      <c r="X634" s="18">
        <v>0.47935757631214282</v>
      </c>
      <c r="Y634" s="18">
        <v>0.47938848643744392</v>
      </c>
      <c r="Z634" s="18">
        <v>0.47969675054359795</v>
      </c>
      <c r="AA634" s="18">
        <v>0.47922589141841121</v>
      </c>
      <c r="AB634" s="18">
        <v>0.47936010713344124</v>
      </c>
      <c r="AC634" s="18">
        <v>0.48003999415748233</v>
      </c>
      <c r="AD634" s="18">
        <v>0.4794296468703122</v>
      </c>
      <c r="AE634" s="18">
        <v>0.47928700420530573</v>
      </c>
      <c r="AF634" s="18">
        <v>0.4794014216127494</v>
      </c>
      <c r="AG634" s="18">
        <v>0.47970408586222213</v>
      </c>
      <c r="AH634" s="17"/>
      <c r="AI634" s="13">
        <f t="shared" si="111"/>
        <v>239938.39007903138</v>
      </c>
      <c r="AJ634" s="13">
        <f t="shared" si="112"/>
        <v>239780.6354088042</v>
      </c>
      <c r="AK634" s="13">
        <f t="shared" si="113"/>
        <v>239678.78815607142</v>
      </c>
      <c r="AL634" s="13">
        <f t="shared" si="114"/>
        <v>239694.24321872197</v>
      </c>
      <c r="AM634" s="13">
        <f t="shared" si="115"/>
        <v>239848.37527179898</v>
      </c>
      <c r="AN634" s="13">
        <f t="shared" si="116"/>
        <v>0</v>
      </c>
      <c r="AO634" s="13">
        <f t="shared" si="117"/>
        <v>0</v>
      </c>
      <c r="AP634" s="13">
        <f t="shared" si="118"/>
        <v>0</v>
      </c>
      <c r="AQ634" s="13">
        <f t="shared" si="119"/>
        <v>479429.64687031222</v>
      </c>
      <c r="AR634" s="13">
        <f t="shared" si="120"/>
        <v>479287.00420530571</v>
      </c>
      <c r="AS634" s="13">
        <f t="shared" si="121"/>
        <v>239700.7108063747</v>
      </c>
      <c r="AT634" s="13">
        <f t="shared" si="122"/>
        <v>239852.04293111106</v>
      </c>
    </row>
    <row r="635" spans="1:46" x14ac:dyDescent="0.3">
      <c r="A635" s="7" t="s">
        <v>281</v>
      </c>
      <c r="B635" s="7" t="s">
        <v>1047</v>
      </c>
      <c r="C635" s="7">
        <v>1310</v>
      </c>
      <c r="D635" s="7" t="s">
        <v>8</v>
      </c>
      <c r="E635" s="7">
        <v>999</v>
      </c>
      <c r="F635" s="7" t="s">
        <v>923</v>
      </c>
      <c r="G635" s="7" t="s">
        <v>992</v>
      </c>
      <c r="H635" s="8" t="s">
        <v>1051</v>
      </c>
      <c r="I635" s="15">
        <v>20000000</v>
      </c>
      <c r="J635" s="15">
        <v>15000000</v>
      </c>
      <c r="K635" s="15">
        <v>20000000</v>
      </c>
      <c r="L635" s="15">
        <v>25000000</v>
      </c>
      <c r="M635" s="15">
        <v>30000000</v>
      </c>
      <c r="N635" s="15">
        <v>30000000</v>
      </c>
      <c r="O635" s="15">
        <v>40000000</v>
      </c>
      <c r="P635" s="15">
        <v>30000000</v>
      </c>
      <c r="Q635" s="15">
        <v>40000000</v>
      </c>
      <c r="R635" s="15">
        <v>30000000</v>
      </c>
      <c r="S635" s="15">
        <v>50000000</v>
      </c>
      <c r="T635" s="15">
        <v>40000000</v>
      </c>
      <c r="U635" s="17"/>
      <c r="V635" s="18">
        <v>0.47987678015806273</v>
      </c>
      <c r="W635" s="18">
        <v>0.47956127081760841</v>
      </c>
      <c r="X635" s="18">
        <v>0.47935757631214282</v>
      </c>
      <c r="Y635" s="18">
        <v>0.47938848643744392</v>
      </c>
      <c r="Z635" s="18">
        <v>0.47969675054359795</v>
      </c>
      <c r="AA635" s="18">
        <v>0.47922589141841121</v>
      </c>
      <c r="AB635" s="18">
        <v>0.47936010713344124</v>
      </c>
      <c r="AC635" s="18">
        <v>0.48003999415748233</v>
      </c>
      <c r="AD635" s="18">
        <v>0.4794296468703122</v>
      </c>
      <c r="AE635" s="18">
        <v>0.47928700420530573</v>
      </c>
      <c r="AF635" s="18">
        <v>0.4794014216127494</v>
      </c>
      <c r="AG635" s="18">
        <v>0.47970408586222213</v>
      </c>
      <c r="AH635" s="17"/>
      <c r="AI635" s="13">
        <f t="shared" si="111"/>
        <v>9597535.6031612549</v>
      </c>
      <c r="AJ635" s="13">
        <f t="shared" si="112"/>
        <v>7193419.0622641258</v>
      </c>
      <c r="AK635" s="13">
        <f t="shared" si="113"/>
        <v>9587151.5262428559</v>
      </c>
      <c r="AL635" s="13">
        <f t="shared" si="114"/>
        <v>11984712.160936099</v>
      </c>
      <c r="AM635" s="13">
        <f t="shared" si="115"/>
        <v>14390902.516307939</v>
      </c>
      <c r="AN635" s="13">
        <f t="shared" si="116"/>
        <v>14376776.742552336</v>
      </c>
      <c r="AO635" s="13">
        <f t="shared" si="117"/>
        <v>19174404.285337649</v>
      </c>
      <c r="AP635" s="13">
        <f t="shared" si="118"/>
        <v>14401199.824724469</v>
      </c>
      <c r="AQ635" s="13">
        <f t="shared" si="119"/>
        <v>19177185.874812488</v>
      </c>
      <c r="AR635" s="13">
        <f t="shared" si="120"/>
        <v>14378610.126159173</v>
      </c>
      <c r="AS635" s="13">
        <f t="shared" si="121"/>
        <v>23970071.08063747</v>
      </c>
      <c r="AT635" s="13">
        <f t="shared" si="122"/>
        <v>19188163.434488885</v>
      </c>
    </row>
    <row r="636" spans="1:46" x14ac:dyDescent="0.3">
      <c r="A636" s="7" t="s">
        <v>281</v>
      </c>
      <c r="B636" s="7" t="s">
        <v>1047</v>
      </c>
      <c r="C636" s="7">
        <v>1310</v>
      </c>
      <c r="D636" s="7" t="s">
        <v>8</v>
      </c>
      <c r="E636" s="7">
        <v>922</v>
      </c>
      <c r="F636" s="7">
        <v>131875</v>
      </c>
      <c r="G636" s="7" t="s">
        <v>991</v>
      </c>
      <c r="H636" s="8" t="s">
        <v>981</v>
      </c>
      <c r="I636" s="15">
        <v>3000000</v>
      </c>
      <c r="J636" s="15">
        <v>2000000</v>
      </c>
      <c r="K636" s="15">
        <v>3000000</v>
      </c>
      <c r="L636" s="15">
        <v>4000000</v>
      </c>
      <c r="M636" s="15">
        <v>5000000</v>
      </c>
      <c r="N636" s="15">
        <v>3000000</v>
      </c>
      <c r="O636" s="15">
        <v>3000000</v>
      </c>
      <c r="P636" s="15">
        <v>3000000</v>
      </c>
      <c r="Q636" s="15">
        <v>3000000</v>
      </c>
      <c r="R636" s="15">
        <v>4000000</v>
      </c>
      <c r="S636" s="15">
        <v>5000000</v>
      </c>
      <c r="T636" s="15">
        <v>6000000</v>
      </c>
      <c r="U636" s="17"/>
      <c r="V636" s="18">
        <v>0.47987678015806273</v>
      </c>
      <c r="W636" s="18">
        <v>0.47956127081760841</v>
      </c>
      <c r="X636" s="18">
        <v>0.47935757631214282</v>
      </c>
      <c r="Y636" s="18">
        <v>0.47938848643744392</v>
      </c>
      <c r="Z636" s="18">
        <v>0.47969675054359795</v>
      </c>
      <c r="AA636" s="18">
        <v>0.47922589141841121</v>
      </c>
      <c r="AB636" s="18">
        <v>0.47936010713344124</v>
      </c>
      <c r="AC636" s="18">
        <v>0.48003999415748233</v>
      </c>
      <c r="AD636" s="18">
        <v>0.4794296468703122</v>
      </c>
      <c r="AE636" s="18">
        <v>0.47928700420530573</v>
      </c>
      <c r="AF636" s="18">
        <v>0.4794014216127494</v>
      </c>
      <c r="AG636" s="18">
        <v>0.47970408586222213</v>
      </c>
      <c r="AH636" s="17"/>
      <c r="AI636" s="13">
        <f t="shared" si="111"/>
        <v>1439630.3404741881</v>
      </c>
      <c r="AJ636" s="13">
        <f t="shared" si="112"/>
        <v>959122.5416352168</v>
      </c>
      <c r="AK636" s="13">
        <f t="shared" si="113"/>
        <v>1438072.7289364284</v>
      </c>
      <c r="AL636" s="13">
        <f t="shared" si="114"/>
        <v>1917553.9457497757</v>
      </c>
      <c r="AM636" s="13">
        <f t="shared" si="115"/>
        <v>2398483.75271799</v>
      </c>
      <c r="AN636" s="13">
        <f t="shared" si="116"/>
        <v>1437677.6742552337</v>
      </c>
      <c r="AO636" s="13">
        <f t="shared" si="117"/>
        <v>1438080.3214003236</v>
      </c>
      <c r="AP636" s="13">
        <f t="shared" si="118"/>
        <v>1440119.982472447</v>
      </c>
      <c r="AQ636" s="13">
        <f t="shared" si="119"/>
        <v>1438288.9406109366</v>
      </c>
      <c r="AR636" s="13">
        <f t="shared" si="120"/>
        <v>1917148.0168212228</v>
      </c>
      <c r="AS636" s="13">
        <f t="shared" si="121"/>
        <v>2397007.1080637472</v>
      </c>
      <c r="AT636" s="13">
        <f t="shared" si="122"/>
        <v>2878224.5151733328</v>
      </c>
    </row>
    <row r="637" spans="1:46" x14ac:dyDescent="0.3">
      <c r="A637" s="7" t="s">
        <v>281</v>
      </c>
      <c r="B637" s="7" t="s">
        <v>1047</v>
      </c>
      <c r="C637" s="7">
        <v>1310</v>
      </c>
      <c r="D637" s="7" t="s">
        <v>8</v>
      </c>
      <c r="E637" s="7">
        <v>922</v>
      </c>
      <c r="F637" s="7" t="s">
        <v>1040</v>
      </c>
      <c r="G637" s="7" t="s">
        <v>990</v>
      </c>
      <c r="H637" s="8" t="s">
        <v>982</v>
      </c>
      <c r="I637" s="15">
        <v>3000000</v>
      </c>
      <c r="J637" s="15">
        <v>3000000</v>
      </c>
      <c r="K637" s="15">
        <v>3000000</v>
      </c>
      <c r="L637" s="15">
        <v>4000000</v>
      </c>
      <c r="M637" s="15">
        <v>5000000</v>
      </c>
      <c r="N637" s="15">
        <v>3000000</v>
      </c>
      <c r="O637" s="15">
        <v>1000000</v>
      </c>
      <c r="P637" s="15">
        <v>2000000</v>
      </c>
      <c r="Q637" s="15">
        <v>3000000</v>
      </c>
      <c r="R637" s="15">
        <v>4000000</v>
      </c>
      <c r="S637" s="15">
        <v>5000000</v>
      </c>
      <c r="T637" s="15">
        <v>5000000</v>
      </c>
      <c r="U637" s="17"/>
      <c r="V637" s="18">
        <v>0.47987678015806273</v>
      </c>
      <c r="W637" s="18">
        <v>0.47956127081760841</v>
      </c>
      <c r="X637" s="18">
        <v>0.47935757631214282</v>
      </c>
      <c r="Y637" s="18">
        <v>0.47938848643744392</v>
      </c>
      <c r="Z637" s="18">
        <v>0.47969675054359795</v>
      </c>
      <c r="AA637" s="18">
        <v>0.47922589141841121</v>
      </c>
      <c r="AB637" s="18">
        <v>0.47936010713344124</v>
      </c>
      <c r="AC637" s="18">
        <v>0.48003999415748233</v>
      </c>
      <c r="AD637" s="18">
        <v>0.4794296468703122</v>
      </c>
      <c r="AE637" s="18">
        <v>0.47928700420530573</v>
      </c>
      <c r="AF637" s="18">
        <v>0.4794014216127494</v>
      </c>
      <c r="AG637" s="18">
        <v>0.47970408586222213</v>
      </c>
      <c r="AH637" s="17"/>
      <c r="AI637" s="13">
        <f t="shared" si="111"/>
        <v>1439630.3404741881</v>
      </c>
      <c r="AJ637" s="13">
        <f t="shared" si="112"/>
        <v>1438683.8124528253</v>
      </c>
      <c r="AK637" s="13">
        <f t="shared" si="113"/>
        <v>1438072.7289364284</v>
      </c>
      <c r="AL637" s="13">
        <f t="shared" si="114"/>
        <v>1917553.9457497757</v>
      </c>
      <c r="AM637" s="13">
        <f t="shared" si="115"/>
        <v>2398483.75271799</v>
      </c>
      <c r="AN637" s="13">
        <f t="shared" si="116"/>
        <v>1437677.6742552337</v>
      </c>
      <c r="AO637" s="13">
        <f t="shared" si="117"/>
        <v>479360.10713344126</v>
      </c>
      <c r="AP637" s="13">
        <f t="shared" si="118"/>
        <v>960079.98831496469</v>
      </c>
      <c r="AQ637" s="13">
        <f t="shared" si="119"/>
        <v>1438288.9406109366</v>
      </c>
      <c r="AR637" s="13">
        <f t="shared" si="120"/>
        <v>1917148.0168212228</v>
      </c>
      <c r="AS637" s="13">
        <f t="shared" si="121"/>
        <v>2397007.1080637472</v>
      </c>
      <c r="AT637" s="13">
        <f t="shared" si="122"/>
        <v>2398520.4293111106</v>
      </c>
    </row>
    <row r="638" spans="1:46" x14ac:dyDescent="0.3">
      <c r="A638" s="7" t="s">
        <v>281</v>
      </c>
      <c r="B638" s="7" t="s">
        <v>1047</v>
      </c>
      <c r="C638" s="7">
        <v>1310</v>
      </c>
      <c r="D638" s="7" t="s">
        <v>8</v>
      </c>
      <c r="E638" s="7">
        <v>922</v>
      </c>
      <c r="F638" s="7">
        <v>370512</v>
      </c>
      <c r="G638" s="7" t="s">
        <v>990</v>
      </c>
      <c r="H638" s="8" t="s">
        <v>983</v>
      </c>
      <c r="I638" s="15">
        <v>2000000</v>
      </c>
      <c r="J638" s="15">
        <v>1000000</v>
      </c>
      <c r="K638" s="15">
        <v>2000000</v>
      </c>
      <c r="L638" s="15">
        <v>2000000</v>
      </c>
      <c r="M638" s="15">
        <v>2000000</v>
      </c>
      <c r="N638" s="15">
        <v>1000000</v>
      </c>
      <c r="O638" s="15">
        <v>2000000</v>
      </c>
      <c r="P638" s="15">
        <v>2000000</v>
      </c>
      <c r="Q638" s="15">
        <v>2000000</v>
      </c>
      <c r="R638" s="15">
        <v>3000000</v>
      </c>
      <c r="S638" s="15">
        <v>3000000</v>
      </c>
      <c r="T638" s="15">
        <v>4000000</v>
      </c>
      <c r="U638" s="17"/>
      <c r="V638" s="18">
        <v>0.47987678015806273</v>
      </c>
      <c r="W638" s="18">
        <v>0.47956127081760841</v>
      </c>
      <c r="X638" s="18">
        <v>0.47935757631214282</v>
      </c>
      <c r="Y638" s="18">
        <v>0.47938848643744392</v>
      </c>
      <c r="Z638" s="18">
        <v>0.47969675054359795</v>
      </c>
      <c r="AA638" s="18">
        <v>0.47922589141841121</v>
      </c>
      <c r="AB638" s="18">
        <v>0.47936010713344124</v>
      </c>
      <c r="AC638" s="18">
        <v>0.48003999415748233</v>
      </c>
      <c r="AD638" s="18">
        <v>0.4794296468703122</v>
      </c>
      <c r="AE638" s="18">
        <v>0.47928700420530573</v>
      </c>
      <c r="AF638" s="18">
        <v>0.4794014216127494</v>
      </c>
      <c r="AG638" s="18">
        <v>0.47970408586222213</v>
      </c>
      <c r="AH638" s="17"/>
      <c r="AI638" s="13">
        <f t="shared" si="111"/>
        <v>959753.56031612551</v>
      </c>
      <c r="AJ638" s="13">
        <f t="shared" si="112"/>
        <v>479561.2708176084</v>
      </c>
      <c r="AK638" s="13">
        <f t="shared" si="113"/>
        <v>958715.15262428566</v>
      </c>
      <c r="AL638" s="13">
        <f t="shared" si="114"/>
        <v>958776.97287488787</v>
      </c>
      <c r="AM638" s="13">
        <f t="shared" si="115"/>
        <v>959393.50108719594</v>
      </c>
      <c r="AN638" s="13">
        <f t="shared" si="116"/>
        <v>479225.89141841122</v>
      </c>
      <c r="AO638" s="13">
        <f t="shared" si="117"/>
        <v>958720.21426688251</v>
      </c>
      <c r="AP638" s="13">
        <f t="shared" si="118"/>
        <v>960079.98831496469</v>
      </c>
      <c r="AQ638" s="13">
        <f t="shared" si="119"/>
        <v>958859.29374062445</v>
      </c>
      <c r="AR638" s="13">
        <f t="shared" si="120"/>
        <v>1437861.0126159173</v>
      </c>
      <c r="AS638" s="13">
        <f t="shared" si="121"/>
        <v>1438204.2648382483</v>
      </c>
      <c r="AT638" s="13">
        <f t="shared" si="122"/>
        <v>1918816.3434488885</v>
      </c>
    </row>
    <row r="639" spans="1:46" x14ac:dyDescent="0.3">
      <c r="A639" s="7" t="s">
        <v>281</v>
      </c>
      <c r="B639" s="7" t="s">
        <v>1047</v>
      </c>
      <c r="C639" s="7">
        <v>1310</v>
      </c>
      <c r="D639" s="7" t="s">
        <v>8</v>
      </c>
      <c r="E639" s="7">
        <v>925</v>
      </c>
      <c r="F639" s="7">
        <v>370549</v>
      </c>
      <c r="G639" s="7" t="s">
        <v>990</v>
      </c>
      <c r="H639" s="8" t="s">
        <v>984</v>
      </c>
      <c r="I639" s="15">
        <v>2000000</v>
      </c>
      <c r="J639" s="15">
        <v>2000000</v>
      </c>
      <c r="K639" s="15">
        <v>2000000</v>
      </c>
      <c r="L639" s="15">
        <v>2000000</v>
      </c>
      <c r="M639" s="15">
        <v>1000000</v>
      </c>
      <c r="N639" s="15">
        <v>1000000</v>
      </c>
      <c r="O639" s="15">
        <v>1000000</v>
      </c>
      <c r="P639" s="15">
        <v>1000000</v>
      </c>
      <c r="Q639" s="15">
        <v>1000000</v>
      </c>
      <c r="R639" s="15">
        <v>2000000</v>
      </c>
      <c r="S639" s="15">
        <v>3000000</v>
      </c>
      <c r="T639" s="15">
        <v>3000000</v>
      </c>
      <c r="U639" s="17"/>
      <c r="V639" s="18">
        <v>0.47987678015806273</v>
      </c>
      <c r="W639" s="18">
        <v>0.47956127081760841</v>
      </c>
      <c r="X639" s="18">
        <v>0.47935757631214282</v>
      </c>
      <c r="Y639" s="18">
        <v>0.47938848643744392</v>
      </c>
      <c r="Z639" s="18">
        <v>0.47969675054359795</v>
      </c>
      <c r="AA639" s="18">
        <v>0.47922589141841121</v>
      </c>
      <c r="AB639" s="18">
        <v>0.47936010713344124</v>
      </c>
      <c r="AC639" s="18">
        <v>0.48003999415748233</v>
      </c>
      <c r="AD639" s="18">
        <v>0.4794296468703122</v>
      </c>
      <c r="AE639" s="18">
        <v>0.47928700420530573</v>
      </c>
      <c r="AF639" s="18">
        <v>0.4794014216127494</v>
      </c>
      <c r="AG639" s="18">
        <v>0.47970408586222213</v>
      </c>
      <c r="AH639" s="17"/>
      <c r="AI639" s="13">
        <f t="shared" si="111"/>
        <v>959753.56031612551</v>
      </c>
      <c r="AJ639" s="13">
        <f t="shared" si="112"/>
        <v>959122.5416352168</v>
      </c>
      <c r="AK639" s="13">
        <f t="shared" si="113"/>
        <v>958715.15262428566</v>
      </c>
      <c r="AL639" s="13">
        <f t="shared" si="114"/>
        <v>958776.97287488787</v>
      </c>
      <c r="AM639" s="13">
        <f t="shared" si="115"/>
        <v>479696.75054359797</v>
      </c>
      <c r="AN639" s="13">
        <f t="shared" si="116"/>
        <v>479225.89141841122</v>
      </c>
      <c r="AO639" s="13">
        <f t="shared" si="117"/>
        <v>479360.10713344126</v>
      </c>
      <c r="AP639" s="13">
        <f t="shared" si="118"/>
        <v>480039.99415748235</v>
      </c>
      <c r="AQ639" s="13">
        <f t="shared" si="119"/>
        <v>479429.64687031222</v>
      </c>
      <c r="AR639" s="13">
        <f t="shared" si="120"/>
        <v>958574.00841061142</v>
      </c>
      <c r="AS639" s="13">
        <f t="shared" si="121"/>
        <v>1438204.2648382483</v>
      </c>
      <c r="AT639" s="13">
        <f t="shared" si="122"/>
        <v>1439112.2575866664</v>
      </c>
    </row>
    <row r="640" spans="1:46" x14ac:dyDescent="0.3">
      <c r="A640" s="7" t="s">
        <v>281</v>
      </c>
      <c r="B640" s="7" t="s">
        <v>1047</v>
      </c>
      <c r="C640" s="7">
        <v>1310</v>
      </c>
      <c r="D640" s="7" t="s">
        <v>8</v>
      </c>
      <c r="E640" s="7">
        <v>922</v>
      </c>
      <c r="F640" s="7" t="s">
        <v>1041</v>
      </c>
      <c r="G640" s="7" t="s">
        <v>990</v>
      </c>
      <c r="H640" s="8" t="s">
        <v>985</v>
      </c>
      <c r="I640" s="15">
        <v>2000000</v>
      </c>
      <c r="J640" s="15">
        <v>1000000</v>
      </c>
      <c r="K640" s="15">
        <v>1000000</v>
      </c>
      <c r="L640" s="15">
        <v>1000000</v>
      </c>
      <c r="M640" s="15">
        <v>1000000</v>
      </c>
      <c r="N640" s="15">
        <v>2000000</v>
      </c>
      <c r="O640" s="15">
        <v>2000000</v>
      </c>
      <c r="P640" s="15">
        <v>1000000</v>
      </c>
      <c r="Q640" s="15">
        <v>1000000</v>
      </c>
      <c r="R640" s="15">
        <v>2000000</v>
      </c>
      <c r="S640" s="15">
        <v>2000000</v>
      </c>
      <c r="T640" s="15">
        <v>2000000</v>
      </c>
      <c r="U640" s="17"/>
      <c r="V640" s="18">
        <v>0.47987678015806273</v>
      </c>
      <c r="W640" s="18">
        <v>0.47956127081760841</v>
      </c>
      <c r="X640" s="18">
        <v>0.47935757631214282</v>
      </c>
      <c r="Y640" s="18">
        <v>0.47938848643744392</v>
      </c>
      <c r="Z640" s="18">
        <v>0.47969675054359795</v>
      </c>
      <c r="AA640" s="18">
        <v>0.47922589141841121</v>
      </c>
      <c r="AB640" s="18">
        <v>0.47936010713344124</v>
      </c>
      <c r="AC640" s="18">
        <v>0.48003999415748233</v>
      </c>
      <c r="AD640" s="18">
        <v>0.4794296468703122</v>
      </c>
      <c r="AE640" s="18">
        <v>0.47928700420530573</v>
      </c>
      <c r="AF640" s="18">
        <v>0.4794014216127494</v>
      </c>
      <c r="AG640" s="18">
        <v>0.47970408586222213</v>
      </c>
      <c r="AH640" s="17"/>
      <c r="AI640" s="13">
        <f t="shared" si="111"/>
        <v>959753.56031612551</v>
      </c>
      <c r="AJ640" s="13">
        <f t="shared" si="112"/>
        <v>479561.2708176084</v>
      </c>
      <c r="AK640" s="13">
        <f t="shared" si="113"/>
        <v>479357.57631214283</v>
      </c>
      <c r="AL640" s="13">
        <f t="shared" si="114"/>
        <v>479388.48643744393</v>
      </c>
      <c r="AM640" s="13">
        <f t="shared" si="115"/>
        <v>479696.75054359797</v>
      </c>
      <c r="AN640" s="13">
        <f t="shared" si="116"/>
        <v>958451.78283682244</v>
      </c>
      <c r="AO640" s="13">
        <f t="shared" si="117"/>
        <v>958720.21426688251</v>
      </c>
      <c r="AP640" s="13">
        <f t="shared" si="118"/>
        <v>480039.99415748235</v>
      </c>
      <c r="AQ640" s="13">
        <f t="shared" si="119"/>
        <v>479429.64687031222</v>
      </c>
      <c r="AR640" s="13">
        <f t="shared" si="120"/>
        <v>958574.00841061142</v>
      </c>
      <c r="AS640" s="13">
        <f t="shared" si="121"/>
        <v>958802.8432254988</v>
      </c>
      <c r="AT640" s="13">
        <f t="shared" si="122"/>
        <v>959408.17172444426</v>
      </c>
    </row>
    <row r="641" spans="1:46" x14ac:dyDescent="0.3">
      <c r="A641" s="7" t="s">
        <v>281</v>
      </c>
      <c r="B641" s="7" t="s">
        <v>1047</v>
      </c>
      <c r="C641" s="7">
        <v>1310</v>
      </c>
      <c r="D641" s="7" t="s">
        <v>8</v>
      </c>
      <c r="E641" s="7">
        <v>922</v>
      </c>
      <c r="F641" s="7">
        <v>370577</v>
      </c>
      <c r="G641" s="7" t="s">
        <v>990</v>
      </c>
      <c r="H641" s="8" t="s">
        <v>986</v>
      </c>
      <c r="I641" s="15">
        <v>2000000</v>
      </c>
      <c r="J641" s="15">
        <v>2000000</v>
      </c>
      <c r="K641" s="15">
        <v>2000000</v>
      </c>
      <c r="L641" s="15">
        <v>2000000</v>
      </c>
      <c r="M641" s="15">
        <v>2000000</v>
      </c>
      <c r="N641" s="15">
        <v>2000000</v>
      </c>
      <c r="O641" s="15">
        <v>1000000</v>
      </c>
      <c r="P641" s="15">
        <v>2000000</v>
      </c>
      <c r="Q641" s="15">
        <v>2000000</v>
      </c>
      <c r="R641" s="15">
        <v>3000000</v>
      </c>
      <c r="S641" s="15">
        <v>3000000</v>
      </c>
      <c r="T641" s="15">
        <v>3000000</v>
      </c>
      <c r="U641" s="17"/>
      <c r="V641" s="18">
        <v>0.47987678015806273</v>
      </c>
      <c r="W641" s="18">
        <v>0.47956127081760841</v>
      </c>
      <c r="X641" s="18">
        <v>0.47935757631214282</v>
      </c>
      <c r="Y641" s="18">
        <v>0.47938848643744392</v>
      </c>
      <c r="Z641" s="18">
        <v>0.47969675054359795</v>
      </c>
      <c r="AA641" s="18">
        <v>0.47922589141841121</v>
      </c>
      <c r="AB641" s="18">
        <v>0.47936010713344124</v>
      </c>
      <c r="AC641" s="18">
        <v>0.48003999415748233</v>
      </c>
      <c r="AD641" s="18">
        <v>0.4794296468703122</v>
      </c>
      <c r="AE641" s="18">
        <v>0.47928700420530573</v>
      </c>
      <c r="AF641" s="18">
        <v>0.4794014216127494</v>
      </c>
      <c r="AG641" s="18">
        <v>0.47970408586222213</v>
      </c>
      <c r="AH641" s="17"/>
      <c r="AI641" s="13">
        <f t="shared" si="111"/>
        <v>959753.56031612551</v>
      </c>
      <c r="AJ641" s="13">
        <f t="shared" si="112"/>
        <v>959122.5416352168</v>
      </c>
      <c r="AK641" s="13">
        <f t="shared" si="113"/>
        <v>958715.15262428566</v>
      </c>
      <c r="AL641" s="13">
        <f t="shared" si="114"/>
        <v>958776.97287488787</v>
      </c>
      <c r="AM641" s="13">
        <f t="shared" si="115"/>
        <v>959393.50108719594</v>
      </c>
      <c r="AN641" s="13">
        <f t="shared" si="116"/>
        <v>958451.78283682244</v>
      </c>
      <c r="AO641" s="13">
        <f t="shared" si="117"/>
        <v>479360.10713344126</v>
      </c>
      <c r="AP641" s="13">
        <f t="shared" si="118"/>
        <v>960079.98831496469</v>
      </c>
      <c r="AQ641" s="13">
        <f t="shared" si="119"/>
        <v>958859.29374062445</v>
      </c>
      <c r="AR641" s="13">
        <f t="shared" si="120"/>
        <v>1437861.0126159173</v>
      </c>
      <c r="AS641" s="13">
        <f t="shared" si="121"/>
        <v>1438204.2648382483</v>
      </c>
      <c r="AT641" s="13">
        <f t="shared" si="122"/>
        <v>1439112.2575866664</v>
      </c>
    </row>
    <row r="642" spans="1:46" x14ac:dyDescent="0.3">
      <c r="A642" s="7" t="s">
        <v>281</v>
      </c>
      <c r="B642" s="7" t="s">
        <v>1047</v>
      </c>
      <c r="C642" s="7">
        <v>1310</v>
      </c>
      <c r="D642" s="7" t="s">
        <v>8</v>
      </c>
      <c r="E642" s="7">
        <v>922</v>
      </c>
      <c r="F642" s="7" t="s">
        <v>1042</v>
      </c>
      <c r="G642" s="7" t="s">
        <v>990</v>
      </c>
      <c r="H642" s="8" t="s">
        <v>987</v>
      </c>
      <c r="I642" s="15">
        <v>2000000</v>
      </c>
      <c r="J642" s="15">
        <v>2000000</v>
      </c>
      <c r="K642" s="15">
        <v>1000000</v>
      </c>
      <c r="L642" s="15">
        <v>1000000</v>
      </c>
      <c r="M642" s="15">
        <v>1000000</v>
      </c>
      <c r="N642" s="15">
        <v>1000000</v>
      </c>
      <c r="O642" s="15">
        <v>1000000</v>
      </c>
      <c r="P642" s="15">
        <v>1000000</v>
      </c>
      <c r="Q642" s="15">
        <v>2000000</v>
      </c>
      <c r="R642" s="15">
        <v>1000000</v>
      </c>
      <c r="S642" s="15">
        <v>2000000</v>
      </c>
      <c r="T642" s="15">
        <v>2000000</v>
      </c>
      <c r="U642" s="17"/>
      <c r="V642" s="18">
        <v>0.47987678015806273</v>
      </c>
      <c r="W642" s="18">
        <v>0.47956127081760841</v>
      </c>
      <c r="X642" s="18">
        <v>0.47935757631214282</v>
      </c>
      <c r="Y642" s="18">
        <v>0.47938848643744392</v>
      </c>
      <c r="Z642" s="18">
        <v>0.47969675054359795</v>
      </c>
      <c r="AA642" s="18">
        <v>0.47922589141841121</v>
      </c>
      <c r="AB642" s="18">
        <v>0.47936010713344124</v>
      </c>
      <c r="AC642" s="18">
        <v>0.48003999415748233</v>
      </c>
      <c r="AD642" s="18">
        <v>0.4794296468703122</v>
      </c>
      <c r="AE642" s="18">
        <v>0.47928700420530573</v>
      </c>
      <c r="AF642" s="18">
        <v>0.4794014216127494</v>
      </c>
      <c r="AG642" s="18">
        <v>0.47970408586222213</v>
      </c>
      <c r="AH642" s="17"/>
      <c r="AI642" s="13">
        <f t="shared" si="111"/>
        <v>959753.56031612551</v>
      </c>
      <c r="AJ642" s="13">
        <f t="shared" si="112"/>
        <v>959122.5416352168</v>
      </c>
      <c r="AK642" s="13">
        <f t="shared" si="113"/>
        <v>479357.57631214283</v>
      </c>
      <c r="AL642" s="13">
        <f t="shared" si="114"/>
        <v>479388.48643744393</v>
      </c>
      <c r="AM642" s="13">
        <f t="shared" si="115"/>
        <v>479696.75054359797</v>
      </c>
      <c r="AN642" s="13">
        <f t="shared" si="116"/>
        <v>479225.89141841122</v>
      </c>
      <c r="AO642" s="13">
        <f t="shared" si="117"/>
        <v>479360.10713344126</v>
      </c>
      <c r="AP642" s="13">
        <f t="shared" si="118"/>
        <v>480039.99415748235</v>
      </c>
      <c r="AQ642" s="13">
        <f t="shared" si="119"/>
        <v>958859.29374062445</v>
      </c>
      <c r="AR642" s="13">
        <f t="shared" si="120"/>
        <v>479287.00420530571</v>
      </c>
      <c r="AS642" s="13">
        <f t="shared" si="121"/>
        <v>958802.8432254988</v>
      </c>
      <c r="AT642" s="13">
        <f t="shared" si="122"/>
        <v>959408.17172444426</v>
      </c>
    </row>
    <row r="643" spans="1:46" x14ac:dyDescent="0.3">
      <c r="A643" s="7" t="s">
        <v>281</v>
      </c>
      <c r="B643" s="7" t="s">
        <v>1047</v>
      </c>
      <c r="C643" s="7">
        <v>1310</v>
      </c>
      <c r="D643" s="7" t="s">
        <v>8</v>
      </c>
      <c r="E643" s="7">
        <v>922</v>
      </c>
      <c r="F643" s="7" t="s">
        <v>1043</v>
      </c>
      <c r="G643" s="7" t="s">
        <v>990</v>
      </c>
      <c r="H643" s="8" t="s">
        <v>988</v>
      </c>
      <c r="I643" s="15">
        <v>2000000</v>
      </c>
      <c r="J643" s="15">
        <v>1000000</v>
      </c>
      <c r="K643" s="15">
        <v>2000000</v>
      </c>
      <c r="L643" s="15">
        <v>1000000</v>
      </c>
      <c r="M643" s="15">
        <v>1000000</v>
      </c>
      <c r="N643" s="15">
        <v>2000000</v>
      </c>
      <c r="O643" s="15">
        <v>2000000</v>
      </c>
      <c r="P643" s="15">
        <v>2000000</v>
      </c>
      <c r="Q643" s="15">
        <v>1000000</v>
      </c>
      <c r="R643" s="15">
        <v>2000000</v>
      </c>
      <c r="S643" s="15">
        <v>2000000</v>
      </c>
      <c r="T643" s="15">
        <v>3000000</v>
      </c>
      <c r="U643" s="17"/>
      <c r="V643" s="18">
        <v>0.47987678015806273</v>
      </c>
      <c r="W643" s="18">
        <v>0.47956127081760841</v>
      </c>
      <c r="X643" s="18">
        <v>0.47935757631214282</v>
      </c>
      <c r="Y643" s="18">
        <v>0.47938848643744392</v>
      </c>
      <c r="Z643" s="18">
        <v>0.47969675054359795</v>
      </c>
      <c r="AA643" s="18">
        <v>0.47922589141841121</v>
      </c>
      <c r="AB643" s="18">
        <v>0.47936010713344124</v>
      </c>
      <c r="AC643" s="18">
        <v>0.48003999415748233</v>
      </c>
      <c r="AD643" s="18">
        <v>0.4794296468703122</v>
      </c>
      <c r="AE643" s="18">
        <v>0.47928700420530573</v>
      </c>
      <c r="AF643" s="18">
        <v>0.4794014216127494</v>
      </c>
      <c r="AG643" s="18">
        <v>0.47970408586222213</v>
      </c>
      <c r="AH643" s="17"/>
      <c r="AI643" s="13">
        <f t="shared" ref="AI643:AI706" si="123">I643*V643</f>
        <v>959753.56031612551</v>
      </c>
      <c r="AJ643" s="13">
        <f t="shared" ref="AJ643:AJ706" si="124">J643*W643</f>
        <v>479561.2708176084</v>
      </c>
      <c r="AK643" s="13">
        <f t="shared" ref="AK643:AK706" si="125">K643*X643</f>
        <v>958715.15262428566</v>
      </c>
      <c r="AL643" s="13">
        <f t="shared" ref="AL643:AL706" si="126">L643*Y643</f>
        <v>479388.48643744393</v>
      </c>
      <c r="AM643" s="13">
        <f t="shared" ref="AM643:AM706" si="127">M643*Z643</f>
        <v>479696.75054359797</v>
      </c>
      <c r="AN643" s="13">
        <f t="shared" ref="AN643:AN706" si="128">N643*AA643</f>
        <v>958451.78283682244</v>
      </c>
      <c r="AO643" s="13">
        <f t="shared" ref="AO643:AO706" si="129">O643*AB643</f>
        <v>958720.21426688251</v>
      </c>
      <c r="AP643" s="13">
        <f t="shared" ref="AP643:AP706" si="130">P643*AC643</f>
        <v>960079.98831496469</v>
      </c>
      <c r="AQ643" s="13">
        <f t="shared" ref="AQ643:AQ706" si="131">Q643*AD643</f>
        <v>479429.64687031222</v>
      </c>
      <c r="AR643" s="13">
        <f t="shared" ref="AR643:AR706" si="132">R643*AE643</f>
        <v>958574.00841061142</v>
      </c>
      <c r="AS643" s="13">
        <f t="shared" ref="AS643:AS706" si="133">S643*AF643</f>
        <v>958802.8432254988</v>
      </c>
      <c r="AT643" s="13">
        <f t="shared" ref="AT643:AT706" si="134">T643*AG643</f>
        <v>1439112.2575866664</v>
      </c>
    </row>
    <row r="644" spans="1:46" x14ac:dyDescent="0.3">
      <c r="A644" s="7" t="s">
        <v>281</v>
      </c>
      <c r="B644" s="7" t="s">
        <v>1047</v>
      </c>
      <c r="C644" s="7">
        <v>1310</v>
      </c>
      <c r="D644" s="7" t="s">
        <v>8</v>
      </c>
      <c r="E644" s="7">
        <v>999</v>
      </c>
      <c r="F644" s="7" t="s">
        <v>923</v>
      </c>
      <c r="G644" s="7" t="s">
        <v>990</v>
      </c>
      <c r="H644" s="8" t="s">
        <v>1051</v>
      </c>
      <c r="I644" s="15">
        <v>4000000</v>
      </c>
      <c r="J644" s="15">
        <v>4000000</v>
      </c>
      <c r="K644" s="15">
        <v>5000000</v>
      </c>
      <c r="L644" s="15">
        <v>6000000</v>
      </c>
      <c r="M644" s="15">
        <v>7000000</v>
      </c>
      <c r="N644" s="15">
        <v>7000000</v>
      </c>
      <c r="O644" s="15">
        <v>6000000</v>
      </c>
      <c r="P644" s="15">
        <v>8000000</v>
      </c>
      <c r="Q644" s="15">
        <v>9000000</v>
      </c>
      <c r="R644" s="15">
        <v>9000000</v>
      </c>
      <c r="S644" s="15">
        <v>10000000</v>
      </c>
      <c r="T644" s="15">
        <v>11000000</v>
      </c>
      <c r="U644" s="17"/>
      <c r="V644" s="18">
        <v>0.47987678015806273</v>
      </c>
      <c r="W644" s="18">
        <v>0.47956127081760841</v>
      </c>
      <c r="X644" s="18">
        <v>0.47935757631214282</v>
      </c>
      <c r="Y644" s="18">
        <v>0.47938848643744392</v>
      </c>
      <c r="Z644" s="18">
        <v>0.47969675054359795</v>
      </c>
      <c r="AA644" s="18">
        <v>0.47922589141841121</v>
      </c>
      <c r="AB644" s="18">
        <v>0.47936010713344124</v>
      </c>
      <c r="AC644" s="18">
        <v>0.48003999415748233</v>
      </c>
      <c r="AD644" s="18">
        <v>0.4794296468703122</v>
      </c>
      <c r="AE644" s="18">
        <v>0.47928700420530573</v>
      </c>
      <c r="AF644" s="18">
        <v>0.4794014216127494</v>
      </c>
      <c r="AG644" s="18">
        <v>0.47970408586222213</v>
      </c>
      <c r="AH644" s="17"/>
      <c r="AI644" s="13">
        <f t="shared" si="123"/>
        <v>1919507.120632251</v>
      </c>
      <c r="AJ644" s="13">
        <f t="shared" si="124"/>
        <v>1918245.0832704336</v>
      </c>
      <c r="AK644" s="13">
        <f t="shared" si="125"/>
        <v>2396787.881560714</v>
      </c>
      <c r="AL644" s="13">
        <f t="shared" si="126"/>
        <v>2876330.9186246637</v>
      </c>
      <c r="AM644" s="13">
        <f t="shared" si="127"/>
        <v>3357877.2538051857</v>
      </c>
      <c r="AN644" s="13">
        <f t="shared" si="128"/>
        <v>3354581.2399288784</v>
      </c>
      <c r="AO644" s="13">
        <f t="shared" si="129"/>
        <v>2876160.6428006473</v>
      </c>
      <c r="AP644" s="13">
        <f t="shared" si="130"/>
        <v>3840319.9532598588</v>
      </c>
      <c r="AQ644" s="13">
        <f t="shared" si="131"/>
        <v>4314866.8218328096</v>
      </c>
      <c r="AR644" s="13">
        <f t="shared" si="132"/>
        <v>4313583.0378477518</v>
      </c>
      <c r="AS644" s="13">
        <f t="shared" si="133"/>
        <v>4794014.2161274944</v>
      </c>
      <c r="AT644" s="13">
        <f t="shared" si="134"/>
        <v>5276744.9444844434</v>
      </c>
    </row>
    <row r="645" spans="1:46" x14ac:dyDescent="0.3">
      <c r="A645" s="7" t="s">
        <v>281</v>
      </c>
      <c r="B645" s="7" t="s">
        <v>1116</v>
      </c>
      <c r="C645" s="7">
        <v>1301</v>
      </c>
      <c r="D645" s="7" t="s">
        <v>1198</v>
      </c>
      <c r="E645" s="7">
        <v>913</v>
      </c>
      <c r="F645" s="7">
        <v>110262</v>
      </c>
      <c r="G645" s="7" t="s">
        <v>1192</v>
      </c>
      <c r="H645" s="8" t="s">
        <v>1247</v>
      </c>
      <c r="I645" s="15">
        <v>219000000</v>
      </c>
      <c r="J645" s="15">
        <v>112000000</v>
      </c>
      <c r="K645" s="15">
        <v>159000000</v>
      </c>
      <c r="L645" s="15">
        <v>119000000</v>
      </c>
      <c r="M645" s="15">
        <v>122000000</v>
      </c>
      <c r="N645" s="15">
        <v>269000000</v>
      </c>
      <c r="O645" s="15">
        <v>218000000</v>
      </c>
      <c r="P645" s="15">
        <v>123000000</v>
      </c>
      <c r="Q645" s="15">
        <v>118000000</v>
      </c>
      <c r="R645" s="15">
        <v>77000000</v>
      </c>
      <c r="S645" s="15">
        <v>176000000</v>
      </c>
      <c r="T645" s="15">
        <v>297000000</v>
      </c>
      <c r="U645" s="15"/>
      <c r="V645" s="18">
        <v>0.46136105258937654</v>
      </c>
      <c r="W645" s="18">
        <v>0.46089778042472723</v>
      </c>
      <c r="X645" s="18">
        <v>0.46218656074386372</v>
      </c>
      <c r="Y645" s="18">
        <v>0.46211629815101141</v>
      </c>
      <c r="Z645" s="18">
        <v>0.46252902912504479</v>
      </c>
      <c r="AA645" s="18">
        <v>0.46176671960473581</v>
      </c>
      <c r="AB645" s="18">
        <v>0.46068833896813888</v>
      </c>
      <c r="AC645" s="18">
        <v>0.46177557568383709</v>
      </c>
      <c r="AD645" s="18">
        <v>0.46049667098648644</v>
      </c>
      <c r="AE645" s="18">
        <v>0.46596664563810181</v>
      </c>
      <c r="AF645" s="18">
        <v>0.46294583106168308</v>
      </c>
      <c r="AG645" s="18">
        <v>0.46126340112240866</v>
      </c>
      <c r="AH645" s="17"/>
      <c r="AI645" s="13">
        <f t="shared" si="123"/>
        <v>101038070.51707347</v>
      </c>
      <c r="AJ645" s="13">
        <f t="shared" si="124"/>
        <v>51620551.407569453</v>
      </c>
      <c r="AK645" s="13">
        <f t="shared" si="125"/>
        <v>73487663.158274338</v>
      </c>
      <c r="AL645" s="13">
        <f t="shared" si="126"/>
        <v>54991839.479970358</v>
      </c>
      <c r="AM645" s="13">
        <f t="shared" si="127"/>
        <v>56428541.553255461</v>
      </c>
      <c r="AN645" s="13">
        <f t="shared" si="128"/>
        <v>124215247.57367393</v>
      </c>
      <c r="AO645" s="13">
        <f t="shared" si="129"/>
        <v>100430057.89505428</v>
      </c>
      <c r="AP645" s="13">
        <f t="shared" si="130"/>
        <v>56798395.80911196</v>
      </c>
      <c r="AQ645" s="13">
        <f t="shared" si="131"/>
        <v>54338607.1764054</v>
      </c>
      <c r="AR645" s="13">
        <f t="shared" si="132"/>
        <v>35879431.714133836</v>
      </c>
      <c r="AS645" s="13">
        <f t="shared" si="133"/>
        <v>81478466.266856223</v>
      </c>
      <c r="AT645" s="13">
        <f t="shared" si="134"/>
        <v>136995230.13335538</v>
      </c>
    </row>
    <row r="646" spans="1:46" x14ac:dyDescent="0.3">
      <c r="A646" s="7" t="s">
        <v>281</v>
      </c>
      <c r="B646" s="7" t="s">
        <v>1116</v>
      </c>
      <c r="C646" s="7">
        <v>1301</v>
      </c>
      <c r="D646" s="7" t="s">
        <v>1199</v>
      </c>
      <c r="E646" s="7">
        <v>907</v>
      </c>
      <c r="F646" s="7">
        <v>131629</v>
      </c>
      <c r="G646" s="7" t="s">
        <v>1191</v>
      </c>
      <c r="H646" s="8" t="s">
        <v>1227</v>
      </c>
      <c r="I646" s="15">
        <v>5000000</v>
      </c>
      <c r="J646" s="15">
        <v>53000000</v>
      </c>
      <c r="K646" s="15">
        <v>20000000</v>
      </c>
      <c r="L646" s="15">
        <v>20000000</v>
      </c>
      <c r="M646" s="15">
        <v>30000000</v>
      </c>
      <c r="N646" s="15">
        <v>57000000</v>
      </c>
      <c r="O646" s="15">
        <v>14000000</v>
      </c>
      <c r="P646" s="15">
        <v>94000000</v>
      </c>
      <c r="Q646" s="15">
        <v>32000000</v>
      </c>
      <c r="R646" s="15">
        <v>45000000</v>
      </c>
      <c r="S646" s="15">
        <v>51000000</v>
      </c>
      <c r="T646" s="15">
        <v>55000000</v>
      </c>
      <c r="U646" s="17"/>
      <c r="V646" s="18">
        <v>0.46136105258937654</v>
      </c>
      <c r="W646" s="18">
        <v>0.46089778042472723</v>
      </c>
      <c r="X646" s="18">
        <v>0.46218656074386372</v>
      </c>
      <c r="Y646" s="18">
        <v>0.46211629815101141</v>
      </c>
      <c r="Z646" s="18">
        <v>0.46252902912504479</v>
      </c>
      <c r="AA646" s="18">
        <v>0.46176671960473581</v>
      </c>
      <c r="AB646" s="18">
        <v>0.46068833896813888</v>
      </c>
      <c r="AC646" s="18">
        <v>0.46177557568383709</v>
      </c>
      <c r="AD646" s="18">
        <v>0.46049667098648644</v>
      </c>
      <c r="AE646" s="18">
        <v>0.46596664563810181</v>
      </c>
      <c r="AF646" s="18">
        <v>0.46294583106168308</v>
      </c>
      <c r="AG646" s="18">
        <v>0.46126340112240866</v>
      </c>
      <c r="AH646" s="17"/>
      <c r="AI646" s="13">
        <f t="shared" si="123"/>
        <v>2306805.2629468828</v>
      </c>
      <c r="AJ646" s="13">
        <f t="shared" si="124"/>
        <v>24427582.362510543</v>
      </c>
      <c r="AK646" s="13">
        <f t="shared" si="125"/>
        <v>9243731.2148772739</v>
      </c>
      <c r="AL646" s="13">
        <f t="shared" si="126"/>
        <v>9242325.9630202278</v>
      </c>
      <c r="AM646" s="13">
        <f t="shared" si="127"/>
        <v>13875870.873751344</v>
      </c>
      <c r="AN646" s="13">
        <f t="shared" si="128"/>
        <v>26320703.017469943</v>
      </c>
      <c r="AO646" s="13">
        <f t="shared" si="129"/>
        <v>6449636.7455539443</v>
      </c>
      <c r="AP646" s="13">
        <f t="shared" si="130"/>
        <v>43406904.114280686</v>
      </c>
      <c r="AQ646" s="13">
        <f t="shared" si="131"/>
        <v>14735893.471567566</v>
      </c>
      <c r="AR646" s="13">
        <f t="shared" si="132"/>
        <v>20968499.053714581</v>
      </c>
      <c r="AS646" s="13">
        <f t="shared" si="133"/>
        <v>23610237.384145837</v>
      </c>
      <c r="AT646" s="13">
        <f t="shared" si="134"/>
        <v>25369487.061732475</v>
      </c>
    </row>
    <row r="647" spans="1:46" x14ac:dyDescent="0.3">
      <c r="A647" s="7" t="s">
        <v>281</v>
      </c>
      <c r="B647" s="7" t="s">
        <v>1116</v>
      </c>
      <c r="C647" s="7">
        <v>1301</v>
      </c>
      <c r="D647" s="7" t="s">
        <v>1199</v>
      </c>
      <c r="E647" s="7">
        <v>907</v>
      </c>
      <c r="F647" s="7">
        <v>131800</v>
      </c>
      <c r="G647" s="7" t="s">
        <v>1191</v>
      </c>
      <c r="H647" s="8" t="s">
        <v>1228</v>
      </c>
      <c r="I647" s="15">
        <v>2000000</v>
      </c>
      <c r="J647" s="15">
        <v>2000000</v>
      </c>
      <c r="K647" s="15">
        <v>2000000</v>
      </c>
      <c r="L647" s="15">
        <v>2000000</v>
      </c>
      <c r="M647" s="15">
        <v>2000000</v>
      </c>
      <c r="N647" s="15">
        <v>4000000</v>
      </c>
      <c r="O647" s="15">
        <v>22000000</v>
      </c>
      <c r="P647" s="15">
        <v>25000000</v>
      </c>
      <c r="Q647" s="15">
        <v>2000000</v>
      </c>
      <c r="R647" s="15">
        <v>3000000</v>
      </c>
      <c r="S647" s="15">
        <v>9000000</v>
      </c>
      <c r="T647" s="15">
        <v>10000000</v>
      </c>
      <c r="U647" s="17"/>
      <c r="V647" s="18">
        <v>0.46136105258937654</v>
      </c>
      <c r="W647" s="18">
        <v>0.46089778042472723</v>
      </c>
      <c r="X647" s="18">
        <v>0.46218656074386372</v>
      </c>
      <c r="Y647" s="18">
        <v>0.46211629815101141</v>
      </c>
      <c r="Z647" s="18">
        <v>0.46252902912504479</v>
      </c>
      <c r="AA647" s="18">
        <v>0.46176671960473581</v>
      </c>
      <c r="AB647" s="18">
        <v>0.46068833896813888</v>
      </c>
      <c r="AC647" s="18">
        <v>0.46177557568383709</v>
      </c>
      <c r="AD647" s="18">
        <v>0.46049667098648644</v>
      </c>
      <c r="AE647" s="18">
        <v>0.46596664563810181</v>
      </c>
      <c r="AF647" s="18">
        <v>0.46294583106168308</v>
      </c>
      <c r="AG647" s="18">
        <v>0.46126340112240866</v>
      </c>
      <c r="AH647" s="17"/>
      <c r="AI647" s="13">
        <f t="shared" si="123"/>
        <v>922722.10517875303</v>
      </c>
      <c r="AJ647" s="13">
        <f t="shared" si="124"/>
        <v>921795.56084945449</v>
      </c>
      <c r="AK647" s="13">
        <f t="shared" si="125"/>
        <v>924373.12148772739</v>
      </c>
      <c r="AL647" s="13">
        <f t="shared" si="126"/>
        <v>924232.59630202281</v>
      </c>
      <c r="AM647" s="13">
        <f t="shared" si="127"/>
        <v>925058.05825008953</v>
      </c>
      <c r="AN647" s="13">
        <f t="shared" si="128"/>
        <v>1847066.8784189431</v>
      </c>
      <c r="AO647" s="13">
        <f t="shared" si="129"/>
        <v>10135143.457299056</v>
      </c>
      <c r="AP647" s="13">
        <f t="shared" si="130"/>
        <v>11544389.392095927</v>
      </c>
      <c r="AQ647" s="13">
        <f t="shared" si="131"/>
        <v>920993.34197297285</v>
      </c>
      <c r="AR647" s="13">
        <f t="shared" si="132"/>
        <v>1397899.9369143054</v>
      </c>
      <c r="AS647" s="13">
        <f t="shared" si="133"/>
        <v>4166512.4795551477</v>
      </c>
      <c r="AT647" s="13">
        <f t="shared" si="134"/>
        <v>4612634.0112240864</v>
      </c>
    </row>
    <row r="648" spans="1:46" x14ac:dyDescent="0.3">
      <c r="A648" s="7" t="s">
        <v>281</v>
      </c>
      <c r="B648" s="7" t="s">
        <v>1116</v>
      </c>
      <c r="C648" s="7">
        <v>1301</v>
      </c>
      <c r="D648" s="7" t="s">
        <v>8</v>
      </c>
      <c r="E648" s="7">
        <v>907</v>
      </c>
      <c r="F648" s="7">
        <v>131675</v>
      </c>
      <c r="G648" s="7" t="s">
        <v>1191</v>
      </c>
      <c r="H648" s="8" t="s">
        <v>1118</v>
      </c>
      <c r="I648" s="15">
        <v>20000000</v>
      </c>
      <c r="J648" s="15">
        <v>10000000</v>
      </c>
      <c r="K648" s="15">
        <v>25000000</v>
      </c>
      <c r="L648" s="15">
        <v>16000000</v>
      </c>
      <c r="M648" s="15">
        <v>36000000</v>
      </c>
      <c r="N648" s="15">
        <v>22000000</v>
      </c>
      <c r="O648" s="15">
        <v>10000000</v>
      </c>
      <c r="P648" s="15">
        <v>13000000</v>
      </c>
      <c r="Q648" s="15">
        <v>6000000</v>
      </c>
      <c r="R648" s="15">
        <v>20000000</v>
      </c>
      <c r="S648" s="15">
        <v>25000000</v>
      </c>
      <c r="T648" s="15">
        <v>27000000</v>
      </c>
      <c r="U648" s="17"/>
      <c r="V648" s="18">
        <v>0.46136105258937654</v>
      </c>
      <c r="W648" s="18">
        <v>0.46089778042472723</v>
      </c>
      <c r="X648" s="18">
        <v>0.46218656074386372</v>
      </c>
      <c r="Y648" s="18">
        <v>0.46211629815101141</v>
      </c>
      <c r="Z648" s="18">
        <v>0.46252902912504479</v>
      </c>
      <c r="AA648" s="18">
        <v>0.46176671960473581</v>
      </c>
      <c r="AB648" s="18">
        <v>0.46068833896813888</v>
      </c>
      <c r="AC648" s="18">
        <v>0.46177557568383709</v>
      </c>
      <c r="AD648" s="18">
        <v>0.46049667098648644</v>
      </c>
      <c r="AE648" s="18">
        <v>0.46596664563810181</v>
      </c>
      <c r="AF648" s="18">
        <v>0.46294583106168308</v>
      </c>
      <c r="AG648" s="18">
        <v>0.46126340112240866</v>
      </c>
      <c r="AH648" s="17"/>
      <c r="AI648" s="13">
        <f t="shared" si="123"/>
        <v>9227221.051787531</v>
      </c>
      <c r="AJ648" s="13">
        <f t="shared" si="124"/>
        <v>4608977.8042472722</v>
      </c>
      <c r="AK648" s="13">
        <f t="shared" si="125"/>
        <v>11554664.018596593</v>
      </c>
      <c r="AL648" s="13">
        <f t="shared" si="126"/>
        <v>7393860.7704161825</v>
      </c>
      <c r="AM648" s="13">
        <f t="shared" si="127"/>
        <v>16651045.048501613</v>
      </c>
      <c r="AN648" s="13">
        <f t="shared" si="128"/>
        <v>10158867.831304187</v>
      </c>
      <c r="AO648" s="13">
        <f t="shared" si="129"/>
        <v>4606883.3896813886</v>
      </c>
      <c r="AP648" s="13">
        <f t="shared" si="130"/>
        <v>6003082.4838898825</v>
      </c>
      <c r="AQ648" s="13">
        <f t="shared" si="131"/>
        <v>2762980.0259189187</v>
      </c>
      <c r="AR648" s="13">
        <f t="shared" si="132"/>
        <v>9319332.9127620365</v>
      </c>
      <c r="AS648" s="13">
        <f t="shared" si="133"/>
        <v>11573645.776542077</v>
      </c>
      <c r="AT648" s="13">
        <f t="shared" si="134"/>
        <v>12454111.830305034</v>
      </c>
    </row>
    <row r="649" spans="1:46" x14ac:dyDescent="0.3">
      <c r="A649" s="7" t="s">
        <v>281</v>
      </c>
      <c r="B649" s="7" t="s">
        <v>1116</v>
      </c>
      <c r="C649" s="7">
        <v>1301</v>
      </c>
      <c r="D649" s="7" t="s">
        <v>8</v>
      </c>
      <c r="E649" s="7">
        <v>913</v>
      </c>
      <c r="F649" s="7">
        <v>111630</v>
      </c>
      <c r="G649" s="7" t="s">
        <v>1191</v>
      </c>
      <c r="H649" s="8" t="s">
        <v>1229</v>
      </c>
      <c r="I649" s="15">
        <v>3000000</v>
      </c>
      <c r="J649" s="15">
        <v>1000000</v>
      </c>
      <c r="K649" s="15">
        <v>10000000</v>
      </c>
      <c r="L649" s="15">
        <v>3000000</v>
      </c>
      <c r="M649" s="15">
        <v>10000000</v>
      </c>
      <c r="N649" s="15">
        <v>2000000</v>
      </c>
      <c r="O649" s="15">
        <v>1000000</v>
      </c>
      <c r="P649" s="15">
        <v>9000000</v>
      </c>
      <c r="Q649" s="15">
        <v>8000000</v>
      </c>
      <c r="R649" s="15">
        <v>24000000</v>
      </c>
      <c r="S649" s="15">
        <v>10000000</v>
      </c>
      <c r="T649" s="15">
        <v>11000000</v>
      </c>
      <c r="U649" s="17"/>
      <c r="V649" s="18">
        <v>0.46136105258937654</v>
      </c>
      <c r="W649" s="18">
        <v>0.46089778042472723</v>
      </c>
      <c r="X649" s="18">
        <v>0.46218656074386372</v>
      </c>
      <c r="Y649" s="18">
        <v>0.46211629815101141</v>
      </c>
      <c r="Z649" s="18">
        <v>0.46252902912504479</v>
      </c>
      <c r="AA649" s="18">
        <v>0.46176671960473581</v>
      </c>
      <c r="AB649" s="18">
        <v>0.46068833896813888</v>
      </c>
      <c r="AC649" s="18">
        <v>0.46177557568383709</v>
      </c>
      <c r="AD649" s="18">
        <v>0.46049667098648644</v>
      </c>
      <c r="AE649" s="18">
        <v>0.46596664563810181</v>
      </c>
      <c r="AF649" s="18">
        <v>0.46294583106168308</v>
      </c>
      <c r="AG649" s="18">
        <v>0.46126340112240866</v>
      </c>
      <c r="AH649" s="17"/>
      <c r="AI649" s="13">
        <f t="shared" si="123"/>
        <v>1384083.1577681296</v>
      </c>
      <c r="AJ649" s="13">
        <f t="shared" si="124"/>
        <v>460897.78042472724</v>
      </c>
      <c r="AK649" s="13">
        <f t="shared" si="125"/>
        <v>4621865.6074386369</v>
      </c>
      <c r="AL649" s="13">
        <f t="shared" si="126"/>
        <v>1386348.8944530343</v>
      </c>
      <c r="AM649" s="13">
        <f t="shared" si="127"/>
        <v>4625290.2912504477</v>
      </c>
      <c r="AN649" s="13">
        <f t="shared" si="128"/>
        <v>923533.43920947157</v>
      </c>
      <c r="AO649" s="13">
        <f t="shared" si="129"/>
        <v>460688.33896813885</v>
      </c>
      <c r="AP649" s="13">
        <f t="shared" si="130"/>
        <v>4155980.1811545338</v>
      </c>
      <c r="AQ649" s="13">
        <f t="shared" si="131"/>
        <v>3683973.3678918914</v>
      </c>
      <c r="AR649" s="13">
        <f t="shared" si="132"/>
        <v>11183199.495314443</v>
      </c>
      <c r="AS649" s="13">
        <f t="shared" si="133"/>
        <v>4629458.3106168304</v>
      </c>
      <c r="AT649" s="13">
        <f t="shared" si="134"/>
        <v>5073897.4123464953</v>
      </c>
    </row>
    <row r="650" spans="1:46" x14ac:dyDescent="0.3">
      <c r="A650" s="7" t="s">
        <v>281</v>
      </c>
      <c r="B650" s="7" t="s">
        <v>1116</v>
      </c>
      <c r="C650" s="7">
        <v>1301</v>
      </c>
      <c r="D650" s="7" t="s">
        <v>8</v>
      </c>
      <c r="E650" s="7">
        <v>907</v>
      </c>
      <c r="F650" s="7" t="s">
        <v>1186</v>
      </c>
      <c r="G650" s="7" t="s">
        <v>1191</v>
      </c>
      <c r="H650" s="8" t="s">
        <v>1230</v>
      </c>
      <c r="I650" s="15">
        <v>21000000</v>
      </c>
      <c r="J650" s="15">
        <v>5000000</v>
      </c>
      <c r="K650" s="15">
        <v>5000000</v>
      </c>
      <c r="L650" s="15">
        <v>11000000</v>
      </c>
      <c r="M650" s="15">
        <v>5000000</v>
      </c>
      <c r="N650" s="15">
        <v>11000000</v>
      </c>
      <c r="O650" s="15">
        <v>8000000</v>
      </c>
      <c r="P650" s="15">
        <v>1000000</v>
      </c>
      <c r="Q650" s="15">
        <v>4000000</v>
      </c>
      <c r="R650" s="15">
        <v>6000000</v>
      </c>
      <c r="S650" s="15">
        <v>11000000</v>
      </c>
      <c r="T650" s="15">
        <v>11000000</v>
      </c>
      <c r="U650" s="17"/>
      <c r="V650" s="18">
        <v>0.46136105258937654</v>
      </c>
      <c r="W650" s="18">
        <v>0.46089778042472723</v>
      </c>
      <c r="X650" s="18">
        <v>0.46218656074386372</v>
      </c>
      <c r="Y650" s="18">
        <v>0.46211629815101141</v>
      </c>
      <c r="Z650" s="18">
        <v>0.46252902912504479</v>
      </c>
      <c r="AA650" s="18">
        <v>0.46176671960473581</v>
      </c>
      <c r="AB650" s="18">
        <v>0.46068833896813888</v>
      </c>
      <c r="AC650" s="18">
        <v>0.46177557568383709</v>
      </c>
      <c r="AD650" s="18">
        <v>0.46049667098648644</v>
      </c>
      <c r="AE650" s="18">
        <v>0.46596664563810181</v>
      </c>
      <c r="AF650" s="18">
        <v>0.46294583106168308</v>
      </c>
      <c r="AG650" s="18">
        <v>0.46126340112240866</v>
      </c>
      <c r="AH650" s="17"/>
      <c r="AI650" s="13">
        <f t="shared" si="123"/>
        <v>9688582.1043769065</v>
      </c>
      <c r="AJ650" s="13">
        <f t="shared" si="124"/>
        <v>2304488.9021236361</v>
      </c>
      <c r="AK650" s="13">
        <f t="shared" si="125"/>
        <v>2310932.8037193185</v>
      </c>
      <c r="AL650" s="13">
        <f t="shared" si="126"/>
        <v>5083279.2796611255</v>
      </c>
      <c r="AM650" s="13">
        <f t="shared" si="127"/>
        <v>2312645.1456252239</v>
      </c>
      <c r="AN650" s="13">
        <f t="shared" si="128"/>
        <v>5079433.9156520935</v>
      </c>
      <c r="AO650" s="13">
        <f t="shared" si="129"/>
        <v>3685506.7117451108</v>
      </c>
      <c r="AP650" s="13">
        <f t="shared" si="130"/>
        <v>461775.57568383712</v>
      </c>
      <c r="AQ650" s="13">
        <f t="shared" si="131"/>
        <v>1841986.6839459457</v>
      </c>
      <c r="AR650" s="13">
        <f t="shared" si="132"/>
        <v>2795799.8738286109</v>
      </c>
      <c r="AS650" s="13">
        <f t="shared" si="133"/>
        <v>5092404.141678514</v>
      </c>
      <c r="AT650" s="13">
        <f t="shared" si="134"/>
        <v>5073897.4123464953</v>
      </c>
    </row>
    <row r="651" spans="1:46" x14ac:dyDescent="0.3">
      <c r="A651" s="7" t="s">
        <v>281</v>
      </c>
      <c r="B651" s="7" t="s">
        <v>1116</v>
      </c>
      <c r="C651" s="7">
        <v>1301</v>
      </c>
      <c r="D651" s="7" t="s">
        <v>8</v>
      </c>
      <c r="E651" s="7">
        <v>907</v>
      </c>
      <c r="F651" s="7">
        <v>131647</v>
      </c>
      <c r="G651" s="7" t="s">
        <v>1191</v>
      </c>
      <c r="H651" s="8" t="s">
        <v>1119</v>
      </c>
      <c r="I651" s="15">
        <v>11000000</v>
      </c>
      <c r="J651" s="15">
        <v>11000000</v>
      </c>
      <c r="K651" s="15">
        <v>3000000</v>
      </c>
      <c r="L651" s="15">
        <v>2000000</v>
      </c>
      <c r="M651" s="15">
        <v>2000000</v>
      </c>
      <c r="N651" s="15">
        <v>8000000</v>
      </c>
      <c r="O651" s="15">
        <v>2000000</v>
      </c>
      <c r="P651" s="15">
        <v>1000000</v>
      </c>
      <c r="Q651" s="15">
        <v>9000000</v>
      </c>
      <c r="R651" s="15">
        <v>10000000</v>
      </c>
      <c r="S651" s="15">
        <v>8000000</v>
      </c>
      <c r="T651" s="15">
        <v>9000000</v>
      </c>
      <c r="U651" s="17"/>
      <c r="V651" s="18">
        <v>0.46136105258937654</v>
      </c>
      <c r="W651" s="18">
        <v>0.46089778042472723</v>
      </c>
      <c r="X651" s="18">
        <v>0.46218656074386372</v>
      </c>
      <c r="Y651" s="18">
        <v>0.46211629815101141</v>
      </c>
      <c r="Z651" s="18">
        <v>0.46252902912504479</v>
      </c>
      <c r="AA651" s="18">
        <v>0.46176671960473581</v>
      </c>
      <c r="AB651" s="18">
        <v>0.46068833896813888</v>
      </c>
      <c r="AC651" s="18">
        <v>0.46177557568383709</v>
      </c>
      <c r="AD651" s="18">
        <v>0.46049667098648644</v>
      </c>
      <c r="AE651" s="18">
        <v>0.46596664563810181</v>
      </c>
      <c r="AF651" s="18">
        <v>0.46294583106168308</v>
      </c>
      <c r="AG651" s="18">
        <v>0.46126340112240866</v>
      </c>
      <c r="AH651" s="17"/>
      <c r="AI651" s="13">
        <f t="shared" si="123"/>
        <v>5074971.578483142</v>
      </c>
      <c r="AJ651" s="13">
        <f t="shared" si="124"/>
        <v>5069875.5846719993</v>
      </c>
      <c r="AK651" s="13">
        <f t="shared" si="125"/>
        <v>1386559.6822315911</v>
      </c>
      <c r="AL651" s="13">
        <f t="shared" si="126"/>
        <v>924232.59630202281</v>
      </c>
      <c r="AM651" s="13">
        <f t="shared" si="127"/>
        <v>925058.05825008953</v>
      </c>
      <c r="AN651" s="13">
        <f t="shared" si="128"/>
        <v>3694133.7568378863</v>
      </c>
      <c r="AO651" s="13">
        <f t="shared" si="129"/>
        <v>921376.6779362777</v>
      </c>
      <c r="AP651" s="13">
        <f t="shared" si="130"/>
        <v>461775.57568383712</v>
      </c>
      <c r="AQ651" s="13">
        <f t="shared" si="131"/>
        <v>4144470.038878378</v>
      </c>
      <c r="AR651" s="13">
        <f t="shared" si="132"/>
        <v>4659666.4563810183</v>
      </c>
      <c r="AS651" s="13">
        <f t="shared" si="133"/>
        <v>3703566.6484934646</v>
      </c>
      <c r="AT651" s="13">
        <f t="shared" si="134"/>
        <v>4151370.6101016779</v>
      </c>
    </row>
    <row r="652" spans="1:46" x14ac:dyDescent="0.3">
      <c r="A652" s="7" t="s">
        <v>281</v>
      </c>
      <c r="B652" s="7" t="s">
        <v>1116</v>
      </c>
      <c r="C652" s="7">
        <v>1301</v>
      </c>
      <c r="D652" s="7" t="s">
        <v>8</v>
      </c>
      <c r="E652" s="7">
        <v>907</v>
      </c>
      <c r="F652" s="7">
        <v>131365</v>
      </c>
      <c r="G652" s="7" t="s">
        <v>1191</v>
      </c>
      <c r="H652" s="8" t="s">
        <v>1120</v>
      </c>
      <c r="I652" s="15">
        <v>2000000</v>
      </c>
      <c r="J652" s="15">
        <v>10000000</v>
      </c>
      <c r="K652" s="15">
        <v>3000000</v>
      </c>
      <c r="L652" s="15">
        <v>3000000</v>
      </c>
      <c r="M652" s="15">
        <v>3000000</v>
      </c>
      <c r="N652" s="15">
        <v>18000000</v>
      </c>
      <c r="O652" s="15">
        <v>7000000</v>
      </c>
      <c r="P652" s="15">
        <v>3000000</v>
      </c>
      <c r="Q652" s="15">
        <v>3000000</v>
      </c>
      <c r="R652" s="15">
        <v>3000000</v>
      </c>
      <c r="S652" s="15">
        <v>8000000</v>
      </c>
      <c r="T652" s="15">
        <v>8000000</v>
      </c>
      <c r="U652" s="17"/>
      <c r="V652" s="18">
        <v>0.46136105258937654</v>
      </c>
      <c r="W652" s="18">
        <v>0.46089778042472723</v>
      </c>
      <c r="X652" s="18">
        <v>0.46218656074386372</v>
      </c>
      <c r="Y652" s="18">
        <v>0.46211629815101141</v>
      </c>
      <c r="Z652" s="18">
        <v>0.46252902912504479</v>
      </c>
      <c r="AA652" s="18">
        <v>0.46176671960473581</v>
      </c>
      <c r="AB652" s="18">
        <v>0.46068833896813888</v>
      </c>
      <c r="AC652" s="18">
        <v>0.46177557568383709</v>
      </c>
      <c r="AD652" s="18">
        <v>0.46049667098648644</v>
      </c>
      <c r="AE652" s="18">
        <v>0.46596664563810181</v>
      </c>
      <c r="AF652" s="18">
        <v>0.46294583106168308</v>
      </c>
      <c r="AG652" s="18">
        <v>0.46126340112240866</v>
      </c>
      <c r="AH652" s="17"/>
      <c r="AI652" s="13">
        <f t="shared" si="123"/>
        <v>922722.10517875303</v>
      </c>
      <c r="AJ652" s="13">
        <f t="shared" si="124"/>
        <v>4608977.8042472722</v>
      </c>
      <c r="AK652" s="13">
        <f t="shared" si="125"/>
        <v>1386559.6822315911</v>
      </c>
      <c r="AL652" s="13">
        <f t="shared" si="126"/>
        <v>1386348.8944530343</v>
      </c>
      <c r="AM652" s="13">
        <f t="shared" si="127"/>
        <v>1387587.0873751345</v>
      </c>
      <c r="AN652" s="13">
        <f t="shared" si="128"/>
        <v>8311800.952885245</v>
      </c>
      <c r="AO652" s="13">
        <f t="shared" si="129"/>
        <v>3224818.3727769721</v>
      </c>
      <c r="AP652" s="13">
        <f t="shared" si="130"/>
        <v>1385326.7270515112</v>
      </c>
      <c r="AQ652" s="13">
        <f t="shared" si="131"/>
        <v>1381490.0129594593</v>
      </c>
      <c r="AR652" s="13">
        <f t="shared" si="132"/>
        <v>1397899.9369143054</v>
      </c>
      <c r="AS652" s="13">
        <f t="shared" si="133"/>
        <v>3703566.6484934646</v>
      </c>
      <c r="AT652" s="13">
        <f t="shared" si="134"/>
        <v>3690107.208979269</v>
      </c>
    </row>
    <row r="653" spans="1:46" x14ac:dyDescent="0.3">
      <c r="A653" s="7" t="s">
        <v>281</v>
      </c>
      <c r="B653" s="7" t="s">
        <v>1116</v>
      </c>
      <c r="C653" s="7">
        <v>1301</v>
      </c>
      <c r="D653" s="7" t="s">
        <v>1200</v>
      </c>
      <c r="E653" s="7">
        <v>907</v>
      </c>
      <c r="F653" s="7">
        <v>131571</v>
      </c>
      <c r="G653" s="7" t="s">
        <v>1191</v>
      </c>
      <c r="H653" s="8" t="s">
        <v>1121</v>
      </c>
      <c r="I653" s="15">
        <v>4000000</v>
      </c>
      <c r="J653" s="15">
        <v>3000000</v>
      </c>
      <c r="K653" s="15">
        <v>5000000</v>
      </c>
      <c r="L653" s="15">
        <v>3000000</v>
      </c>
      <c r="M653" s="15">
        <v>5000000</v>
      </c>
      <c r="N653" s="15">
        <v>8000000</v>
      </c>
      <c r="O653" s="15">
        <v>3000000</v>
      </c>
      <c r="P653" s="15">
        <v>1000000</v>
      </c>
      <c r="Q653" s="15">
        <v>3000000</v>
      </c>
      <c r="R653" s="15">
        <v>3000000</v>
      </c>
      <c r="S653" s="15">
        <v>5000000</v>
      </c>
      <c r="T653" s="15">
        <v>6000000</v>
      </c>
      <c r="U653" s="17"/>
      <c r="V653" s="18">
        <v>0.46136105258937654</v>
      </c>
      <c r="W653" s="18">
        <v>0.46089778042472723</v>
      </c>
      <c r="X653" s="18">
        <v>0.46218656074386372</v>
      </c>
      <c r="Y653" s="18">
        <v>0.46211629815101141</v>
      </c>
      <c r="Z653" s="18">
        <v>0.46252902912504479</v>
      </c>
      <c r="AA653" s="18">
        <v>0.46176671960473581</v>
      </c>
      <c r="AB653" s="18">
        <v>0.46068833896813888</v>
      </c>
      <c r="AC653" s="18">
        <v>0.46177557568383709</v>
      </c>
      <c r="AD653" s="18">
        <v>0.46049667098648644</v>
      </c>
      <c r="AE653" s="18">
        <v>0.46596664563810181</v>
      </c>
      <c r="AF653" s="18">
        <v>0.46294583106168308</v>
      </c>
      <c r="AG653" s="18">
        <v>0.46126340112240866</v>
      </c>
      <c r="AH653" s="17"/>
      <c r="AI653" s="13">
        <f t="shared" si="123"/>
        <v>1845444.2103575061</v>
      </c>
      <c r="AJ653" s="13">
        <f t="shared" si="124"/>
        <v>1382693.3412741816</v>
      </c>
      <c r="AK653" s="13">
        <f t="shared" si="125"/>
        <v>2310932.8037193185</v>
      </c>
      <c r="AL653" s="13">
        <f t="shared" si="126"/>
        <v>1386348.8944530343</v>
      </c>
      <c r="AM653" s="13">
        <f t="shared" si="127"/>
        <v>2312645.1456252239</v>
      </c>
      <c r="AN653" s="13">
        <f t="shared" si="128"/>
        <v>3694133.7568378863</v>
      </c>
      <c r="AO653" s="13">
        <f t="shared" si="129"/>
        <v>1382065.0169044167</v>
      </c>
      <c r="AP653" s="13">
        <f t="shared" si="130"/>
        <v>461775.57568383712</v>
      </c>
      <c r="AQ653" s="13">
        <f t="shared" si="131"/>
        <v>1381490.0129594593</v>
      </c>
      <c r="AR653" s="13">
        <f t="shared" si="132"/>
        <v>1397899.9369143054</v>
      </c>
      <c r="AS653" s="13">
        <f t="shared" si="133"/>
        <v>2314729.1553084152</v>
      </c>
      <c r="AT653" s="13">
        <f t="shared" si="134"/>
        <v>2767580.4067344521</v>
      </c>
    </row>
    <row r="654" spans="1:46" x14ac:dyDescent="0.3">
      <c r="A654" s="7" t="s">
        <v>281</v>
      </c>
      <c r="B654" s="7" t="s">
        <v>1116</v>
      </c>
      <c r="C654" s="7">
        <v>1301</v>
      </c>
      <c r="D654" s="7" t="s">
        <v>8</v>
      </c>
      <c r="E654" s="7">
        <v>907</v>
      </c>
      <c r="F654" s="7">
        <v>131789</v>
      </c>
      <c r="G654" s="7" t="s">
        <v>1191</v>
      </c>
      <c r="H654" s="8" t="s">
        <v>1122</v>
      </c>
      <c r="I654" s="15">
        <v>9000000</v>
      </c>
      <c r="J654" s="15">
        <v>3000000</v>
      </c>
      <c r="K654" s="15">
        <v>6000000</v>
      </c>
      <c r="L654" s="15">
        <v>3000000</v>
      </c>
      <c r="M654" s="15">
        <v>1000000</v>
      </c>
      <c r="N654" s="15">
        <v>1000000</v>
      </c>
      <c r="O654" s="15">
        <v>5000000</v>
      </c>
      <c r="P654" s="15">
        <v>2000000</v>
      </c>
      <c r="Q654" s="15">
        <v>4000000</v>
      </c>
      <c r="R654" s="15">
        <v>1000000</v>
      </c>
      <c r="S654" s="15">
        <v>5000000</v>
      </c>
      <c r="T654" s="15">
        <v>5000000</v>
      </c>
      <c r="U654" s="17"/>
      <c r="V654" s="18">
        <v>0.46136105258937654</v>
      </c>
      <c r="W654" s="18">
        <v>0.46089778042472723</v>
      </c>
      <c r="X654" s="18">
        <v>0.46218656074386372</v>
      </c>
      <c r="Y654" s="18">
        <v>0.46211629815101141</v>
      </c>
      <c r="Z654" s="18">
        <v>0.46252902912504479</v>
      </c>
      <c r="AA654" s="18">
        <v>0.46176671960473581</v>
      </c>
      <c r="AB654" s="18">
        <v>0.46068833896813888</v>
      </c>
      <c r="AC654" s="18">
        <v>0.46177557568383709</v>
      </c>
      <c r="AD654" s="18">
        <v>0.46049667098648644</v>
      </c>
      <c r="AE654" s="18">
        <v>0.46596664563810181</v>
      </c>
      <c r="AF654" s="18">
        <v>0.46294583106168308</v>
      </c>
      <c r="AG654" s="18">
        <v>0.46126340112240866</v>
      </c>
      <c r="AH654" s="17"/>
      <c r="AI654" s="13">
        <f t="shared" si="123"/>
        <v>4152249.473304389</v>
      </c>
      <c r="AJ654" s="13">
        <f t="shared" si="124"/>
        <v>1382693.3412741816</v>
      </c>
      <c r="AK654" s="13">
        <f t="shared" si="125"/>
        <v>2773119.3644631822</v>
      </c>
      <c r="AL654" s="13">
        <f t="shared" si="126"/>
        <v>1386348.8944530343</v>
      </c>
      <c r="AM654" s="13">
        <f t="shared" si="127"/>
        <v>462529.02912504476</v>
      </c>
      <c r="AN654" s="13">
        <f t="shared" si="128"/>
        <v>461766.71960473579</v>
      </c>
      <c r="AO654" s="13">
        <f t="shared" si="129"/>
        <v>2303441.6948406943</v>
      </c>
      <c r="AP654" s="13">
        <f t="shared" si="130"/>
        <v>923551.15136767423</v>
      </c>
      <c r="AQ654" s="13">
        <f t="shared" si="131"/>
        <v>1841986.6839459457</v>
      </c>
      <c r="AR654" s="13">
        <f t="shared" si="132"/>
        <v>465966.64563810179</v>
      </c>
      <c r="AS654" s="13">
        <f t="shared" si="133"/>
        <v>2314729.1553084152</v>
      </c>
      <c r="AT654" s="13">
        <f t="shared" si="134"/>
        <v>2306317.0056120432</v>
      </c>
    </row>
    <row r="655" spans="1:46" x14ac:dyDescent="0.3">
      <c r="A655" s="7" t="s">
        <v>281</v>
      </c>
      <c r="B655" s="7" t="s">
        <v>1116</v>
      </c>
      <c r="C655" s="7">
        <v>1301</v>
      </c>
      <c r="D655" s="7" t="s">
        <v>936</v>
      </c>
      <c r="E655" s="7">
        <v>999</v>
      </c>
      <c r="F655" s="7" t="s">
        <v>936</v>
      </c>
      <c r="G655" s="7" t="s">
        <v>1191</v>
      </c>
      <c r="H655" s="8" t="s">
        <v>1117</v>
      </c>
      <c r="I655" s="15">
        <v>20000000</v>
      </c>
      <c r="J655" s="15">
        <v>6000000</v>
      </c>
      <c r="K655" s="15">
        <v>30000000</v>
      </c>
      <c r="L655" s="15">
        <v>4000000</v>
      </c>
      <c r="M655" s="15">
        <v>9000000</v>
      </c>
      <c r="N655" s="15">
        <v>4000000</v>
      </c>
      <c r="O655" s="15">
        <v>4000000</v>
      </c>
      <c r="P655" s="15">
        <v>4000000</v>
      </c>
      <c r="Q655" s="15">
        <v>3000000</v>
      </c>
      <c r="R655" s="15">
        <v>4000000</v>
      </c>
      <c r="S655" s="15">
        <v>12000000</v>
      </c>
      <c r="T655" s="15">
        <v>13000000</v>
      </c>
      <c r="U655" s="17"/>
      <c r="V655" s="18">
        <v>0.46136105258937654</v>
      </c>
      <c r="W655" s="18">
        <v>0.46089778042472723</v>
      </c>
      <c r="X655" s="18">
        <v>0.46218656074386372</v>
      </c>
      <c r="Y655" s="18">
        <v>0.46211629815101141</v>
      </c>
      <c r="Z655" s="18">
        <v>0.46252902912504479</v>
      </c>
      <c r="AA655" s="18">
        <v>0.46176671960473581</v>
      </c>
      <c r="AB655" s="18">
        <v>0.46068833896813888</v>
      </c>
      <c r="AC655" s="18">
        <v>0.46177557568383709</v>
      </c>
      <c r="AD655" s="18">
        <v>0.46049667098648644</v>
      </c>
      <c r="AE655" s="18">
        <v>0.46596664563810181</v>
      </c>
      <c r="AF655" s="18">
        <v>0.46294583106168308</v>
      </c>
      <c r="AG655" s="18">
        <v>0.46126340112240866</v>
      </c>
      <c r="AH655" s="17"/>
      <c r="AI655" s="13">
        <f t="shared" si="123"/>
        <v>9227221.051787531</v>
      </c>
      <c r="AJ655" s="13">
        <f t="shared" si="124"/>
        <v>2765386.6825483632</v>
      </c>
      <c r="AK655" s="13">
        <f t="shared" si="125"/>
        <v>13865596.822315911</v>
      </c>
      <c r="AL655" s="13">
        <f t="shared" si="126"/>
        <v>1848465.1926040456</v>
      </c>
      <c r="AM655" s="13">
        <f t="shared" si="127"/>
        <v>4162761.2621254032</v>
      </c>
      <c r="AN655" s="13">
        <f t="shared" si="128"/>
        <v>1847066.8784189431</v>
      </c>
      <c r="AO655" s="13">
        <f t="shared" si="129"/>
        <v>1842753.3558725554</v>
      </c>
      <c r="AP655" s="13">
        <f t="shared" si="130"/>
        <v>1847102.3027353485</v>
      </c>
      <c r="AQ655" s="13">
        <f t="shared" si="131"/>
        <v>1381490.0129594593</v>
      </c>
      <c r="AR655" s="13">
        <f t="shared" si="132"/>
        <v>1863866.5825524072</v>
      </c>
      <c r="AS655" s="13">
        <f t="shared" si="133"/>
        <v>5555349.9727401966</v>
      </c>
      <c r="AT655" s="13">
        <f t="shared" si="134"/>
        <v>5996424.2145913122</v>
      </c>
    </row>
    <row r="656" spans="1:46" x14ac:dyDescent="0.3">
      <c r="A656" s="7" t="s">
        <v>281</v>
      </c>
      <c r="B656" s="7" t="s">
        <v>1116</v>
      </c>
      <c r="C656" s="7">
        <v>1301</v>
      </c>
      <c r="D656" s="7" t="s">
        <v>1201</v>
      </c>
      <c r="E656" s="7">
        <v>913</v>
      </c>
      <c r="F656" s="7">
        <v>110065</v>
      </c>
      <c r="G656" s="7" t="s">
        <v>1193</v>
      </c>
      <c r="H656" s="8" t="s">
        <v>1164</v>
      </c>
      <c r="I656" s="15">
        <v>60000000</v>
      </c>
      <c r="J656" s="15">
        <v>59000000</v>
      </c>
      <c r="K656" s="15">
        <v>36000000</v>
      </c>
      <c r="L656" s="15">
        <v>47000000</v>
      </c>
      <c r="M656" s="15">
        <v>124000000</v>
      </c>
      <c r="N656" s="15">
        <v>89000000</v>
      </c>
      <c r="O656" s="15">
        <v>10000000</v>
      </c>
      <c r="P656" s="15">
        <v>32000000</v>
      </c>
      <c r="Q656" s="15">
        <v>45000000</v>
      </c>
      <c r="R656" s="15">
        <v>36000000</v>
      </c>
      <c r="S656" s="15">
        <v>77000000</v>
      </c>
      <c r="T656" s="15">
        <v>77000000</v>
      </c>
      <c r="U656" s="17"/>
      <c r="V656" s="18">
        <v>0.46136105258937654</v>
      </c>
      <c r="W656" s="18">
        <v>0.46089778042472723</v>
      </c>
      <c r="X656" s="18">
        <v>0.46218656074386372</v>
      </c>
      <c r="Y656" s="18">
        <v>0.46211629815101141</v>
      </c>
      <c r="Z656" s="18">
        <v>0.46252902912504479</v>
      </c>
      <c r="AA656" s="18">
        <v>0.46176671960473581</v>
      </c>
      <c r="AB656" s="18">
        <v>0.46068833896813888</v>
      </c>
      <c r="AC656" s="18">
        <v>0.46177557568383709</v>
      </c>
      <c r="AD656" s="18">
        <v>0.46049667098648644</v>
      </c>
      <c r="AE656" s="18">
        <v>0.46596664563810181</v>
      </c>
      <c r="AF656" s="18">
        <v>0.46294583106168308</v>
      </c>
      <c r="AG656" s="18">
        <v>0.46126340112240866</v>
      </c>
      <c r="AH656" s="17"/>
      <c r="AI656" s="13">
        <f t="shared" si="123"/>
        <v>27681663.155362591</v>
      </c>
      <c r="AJ656" s="13">
        <f t="shared" si="124"/>
        <v>27192969.045058906</v>
      </c>
      <c r="AK656" s="13">
        <f t="shared" si="125"/>
        <v>16638716.186779093</v>
      </c>
      <c r="AL656" s="13">
        <f t="shared" si="126"/>
        <v>21719466.013097536</v>
      </c>
      <c r="AM656" s="13">
        <f t="shared" si="127"/>
        <v>57353599.611505553</v>
      </c>
      <c r="AN656" s="13">
        <f t="shared" si="128"/>
        <v>41097238.044821486</v>
      </c>
      <c r="AO656" s="13">
        <f t="shared" si="129"/>
        <v>4606883.3896813886</v>
      </c>
      <c r="AP656" s="13">
        <f t="shared" si="130"/>
        <v>14776818.421882788</v>
      </c>
      <c r="AQ656" s="13">
        <f t="shared" si="131"/>
        <v>20722350.194391891</v>
      </c>
      <c r="AR656" s="13">
        <f t="shared" si="132"/>
        <v>16774799.242971664</v>
      </c>
      <c r="AS656" s="13">
        <f t="shared" si="133"/>
        <v>35646828.9917496</v>
      </c>
      <c r="AT656" s="13">
        <f t="shared" si="134"/>
        <v>35517281.886425465</v>
      </c>
    </row>
    <row r="657" spans="1:46" x14ac:dyDescent="0.3">
      <c r="A657" s="7" t="s">
        <v>281</v>
      </c>
      <c r="B657" s="7" t="s">
        <v>1116</v>
      </c>
      <c r="C657" s="7">
        <v>1301</v>
      </c>
      <c r="D657" s="7" t="s">
        <v>1202</v>
      </c>
      <c r="E657" s="7">
        <v>913</v>
      </c>
      <c r="F657" s="7">
        <v>110476</v>
      </c>
      <c r="G657" s="7" t="s">
        <v>1193</v>
      </c>
      <c r="H657" s="8" t="s">
        <v>1165</v>
      </c>
      <c r="I657" s="15">
        <v>94000000</v>
      </c>
      <c r="J657" s="15">
        <v>26000000</v>
      </c>
      <c r="K657" s="15">
        <v>38000000</v>
      </c>
      <c r="L657" s="15">
        <v>32000000</v>
      </c>
      <c r="M657" s="15">
        <v>39000000</v>
      </c>
      <c r="N657" s="15">
        <v>40000000</v>
      </c>
      <c r="O657" s="15">
        <v>14000000</v>
      </c>
      <c r="P657" s="15">
        <v>29000000</v>
      </c>
      <c r="Q657" s="15">
        <v>25000000</v>
      </c>
      <c r="R657" s="15">
        <v>72000000</v>
      </c>
      <c r="S657" s="15">
        <v>58000000</v>
      </c>
      <c r="T657" s="15">
        <v>62000000</v>
      </c>
      <c r="U657" s="17"/>
      <c r="V657" s="18">
        <v>0.46136105258937654</v>
      </c>
      <c r="W657" s="18">
        <v>0.46089778042472723</v>
      </c>
      <c r="X657" s="18">
        <v>0.46218656074386372</v>
      </c>
      <c r="Y657" s="18">
        <v>0.46211629815101141</v>
      </c>
      <c r="Z657" s="18">
        <v>0.46252902912504479</v>
      </c>
      <c r="AA657" s="18">
        <v>0.46176671960473581</v>
      </c>
      <c r="AB657" s="18">
        <v>0.46068833896813888</v>
      </c>
      <c r="AC657" s="18">
        <v>0.46177557568383709</v>
      </c>
      <c r="AD657" s="18">
        <v>0.46049667098648644</v>
      </c>
      <c r="AE657" s="18">
        <v>0.46596664563810181</v>
      </c>
      <c r="AF657" s="18">
        <v>0.46294583106168308</v>
      </c>
      <c r="AG657" s="18">
        <v>0.46126340112240866</v>
      </c>
      <c r="AH657" s="17"/>
      <c r="AI657" s="13">
        <f t="shared" si="123"/>
        <v>43367938.943401396</v>
      </c>
      <c r="AJ657" s="13">
        <f t="shared" si="124"/>
        <v>11983342.291042907</v>
      </c>
      <c r="AK657" s="13">
        <f t="shared" si="125"/>
        <v>17563089.308266822</v>
      </c>
      <c r="AL657" s="13">
        <f t="shared" si="126"/>
        <v>14787721.540832365</v>
      </c>
      <c r="AM657" s="13">
        <f t="shared" si="127"/>
        <v>18038632.135876745</v>
      </c>
      <c r="AN657" s="13">
        <f t="shared" si="128"/>
        <v>18470668.784189433</v>
      </c>
      <c r="AO657" s="13">
        <f t="shared" si="129"/>
        <v>6449636.7455539443</v>
      </c>
      <c r="AP657" s="13">
        <f t="shared" si="130"/>
        <v>13391491.694831276</v>
      </c>
      <c r="AQ657" s="13">
        <f t="shared" si="131"/>
        <v>11512416.774662161</v>
      </c>
      <c r="AR657" s="13">
        <f t="shared" si="132"/>
        <v>33549598.485943329</v>
      </c>
      <c r="AS657" s="13">
        <f t="shared" si="133"/>
        <v>26850858.201577619</v>
      </c>
      <c r="AT657" s="13">
        <f t="shared" si="134"/>
        <v>28598330.869589336</v>
      </c>
    </row>
    <row r="658" spans="1:46" x14ac:dyDescent="0.3">
      <c r="A658" s="7" t="s">
        <v>281</v>
      </c>
      <c r="B658" s="7" t="s">
        <v>1116</v>
      </c>
      <c r="C658" s="7">
        <v>1301</v>
      </c>
      <c r="D658" s="7" t="s">
        <v>1203</v>
      </c>
      <c r="E658" s="7">
        <v>913</v>
      </c>
      <c r="F658" s="7">
        <v>110796</v>
      </c>
      <c r="G658" s="7" t="s">
        <v>1193</v>
      </c>
      <c r="H658" s="8" t="s">
        <v>1166</v>
      </c>
      <c r="I658" s="15">
        <v>20000000</v>
      </c>
      <c r="J658" s="15">
        <v>78000000</v>
      </c>
      <c r="K658" s="15">
        <v>35000000</v>
      </c>
      <c r="L658" s="15">
        <v>24000000</v>
      </c>
      <c r="M658" s="15">
        <v>31000000</v>
      </c>
      <c r="N658" s="15">
        <v>40000000</v>
      </c>
      <c r="O658" s="15">
        <v>71000000</v>
      </c>
      <c r="P658" s="15">
        <v>32000000</v>
      </c>
      <c r="Q658" s="15">
        <v>19000000</v>
      </c>
      <c r="R658" s="15">
        <v>73000000</v>
      </c>
      <c r="S658" s="15">
        <v>62000000</v>
      </c>
      <c r="T658" s="15">
        <v>67000000</v>
      </c>
      <c r="U658" s="17"/>
      <c r="V658" s="18">
        <v>0.46136105258937654</v>
      </c>
      <c r="W658" s="18">
        <v>0.46089778042472723</v>
      </c>
      <c r="X658" s="18">
        <v>0.46218656074386372</v>
      </c>
      <c r="Y658" s="18">
        <v>0.46211629815101141</v>
      </c>
      <c r="Z658" s="18">
        <v>0.46252902912504479</v>
      </c>
      <c r="AA658" s="18">
        <v>0.46176671960473581</v>
      </c>
      <c r="AB658" s="18">
        <v>0.46068833896813888</v>
      </c>
      <c r="AC658" s="18">
        <v>0.46177557568383709</v>
      </c>
      <c r="AD658" s="18">
        <v>0.46049667098648644</v>
      </c>
      <c r="AE658" s="18">
        <v>0.46596664563810181</v>
      </c>
      <c r="AF658" s="18">
        <v>0.46294583106168308</v>
      </c>
      <c r="AG658" s="18">
        <v>0.46126340112240866</v>
      </c>
      <c r="AH658" s="17"/>
      <c r="AI658" s="13">
        <f t="shared" si="123"/>
        <v>9227221.051787531</v>
      </c>
      <c r="AJ658" s="13">
        <f t="shared" si="124"/>
        <v>35950026.873128727</v>
      </c>
      <c r="AK658" s="13">
        <f t="shared" si="125"/>
        <v>16176529.62603523</v>
      </c>
      <c r="AL658" s="13">
        <f t="shared" si="126"/>
        <v>11090791.155624274</v>
      </c>
      <c r="AM658" s="13">
        <f t="shared" si="127"/>
        <v>14338399.902876388</v>
      </c>
      <c r="AN658" s="13">
        <f t="shared" si="128"/>
        <v>18470668.784189433</v>
      </c>
      <c r="AO658" s="13">
        <f t="shared" si="129"/>
        <v>32708872.06673786</v>
      </c>
      <c r="AP658" s="13">
        <f t="shared" si="130"/>
        <v>14776818.421882788</v>
      </c>
      <c r="AQ658" s="13">
        <f t="shared" si="131"/>
        <v>8749436.7487432417</v>
      </c>
      <c r="AR658" s="13">
        <f t="shared" si="132"/>
        <v>34015565.131581433</v>
      </c>
      <c r="AS658" s="13">
        <f t="shared" si="133"/>
        <v>28702641.525824349</v>
      </c>
      <c r="AT658" s="13">
        <f t="shared" si="134"/>
        <v>30904647.875201382</v>
      </c>
    </row>
    <row r="659" spans="1:46" x14ac:dyDescent="0.3">
      <c r="A659" s="7" t="s">
        <v>281</v>
      </c>
      <c r="B659" s="7" t="s">
        <v>1116</v>
      </c>
      <c r="C659" s="7">
        <v>1301</v>
      </c>
      <c r="D659" s="7" t="s">
        <v>8</v>
      </c>
      <c r="E659" s="7">
        <v>913</v>
      </c>
      <c r="F659" s="7">
        <v>111366</v>
      </c>
      <c r="G659" s="7" t="s">
        <v>1193</v>
      </c>
      <c r="H659" s="8" t="s">
        <v>1231</v>
      </c>
      <c r="I659" s="15">
        <v>21000000</v>
      </c>
      <c r="J659" s="15">
        <v>15000000</v>
      </c>
      <c r="K659" s="15">
        <v>27000000</v>
      </c>
      <c r="L659" s="15">
        <v>37000000</v>
      </c>
      <c r="M659" s="15">
        <v>20000000</v>
      </c>
      <c r="N659" s="15">
        <v>71000000</v>
      </c>
      <c r="O659" s="15">
        <v>16000000</v>
      </c>
      <c r="P659" s="15">
        <v>26000000</v>
      </c>
      <c r="Q659" s="15">
        <v>37000000</v>
      </c>
      <c r="R659" s="15">
        <v>23000000</v>
      </c>
      <c r="S659" s="15">
        <v>40000000</v>
      </c>
      <c r="T659" s="15">
        <v>44000000</v>
      </c>
      <c r="U659" s="17"/>
      <c r="V659" s="18">
        <v>0.46136105258937654</v>
      </c>
      <c r="W659" s="18">
        <v>0.46089778042472723</v>
      </c>
      <c r="X659" s="18">
        <v>0.46218656074386372</v>
      </c>
      <c r="Y659" s="18">
        <v>0.46211629815101141</v>
      </c>
      <c r="Z659" s="18">
        <v>0.46252902912504479</v>
      </c>
      <c r="AA659" s="18">
        <v>0.46176671960473581</v>
      </c>
      <c r="AB659" s="18">
        <v>0.46068833896813888</v>
      </c>
      <c r="AC659" s="18">
        <v>0.46177557568383709</v>
      </c>
      <c r="AD659" s="18">
        <v>0.46049667098648644</v>
      </c>
      <c r="AE659" s="18">
        <v>0.46596664563810181</v>
      </c>
      <c r="AF659" s="18">
        <v>0.46294583106168308</v>
      </c>
      <c r="AG659" s="18">
        <v>0.46126340112240866</v>
      </c>
      <c r="AH659" s="17"/>
      <c r="AI659" s="13">
        <f t="shared" si="123"/>
        <v>9688582.1043769065</v>
      </c>
      <c r="AJ659" s="13">
        <f t="shared" si="124"/>
        <v>6913466.7063709088</v>
      </c>
      <c r="AK659" s="13">
        <f t="shared" si="125"/>
        <v>12479037.140084321</v>
      </c>
      <c r="AL659" s="13">
        <f t="shared" si="126"/>
        <v>17098303.031587422</v>
      </c>
      <c r="AM659" s="13">
        <f t="shared" si="127"/>
        <v>9250580.5825008955</v>
      </c>
      <c r="AN659" s="13">
        <f t="shared" si="128"/>
        <v>32785437.091936242</v>
      </c>
      <c r="AO659" s="13">
        <f t="shared" si="129"/>
        <v>7371013.4234902216</v>
      </c>
      <c r="AP659" s="13">
        <f t="shared" si="130"/>
        <v>12006164.967779765</v>
      </c>
      <c r="AQ659" s="13">
        <f t="shared" si="131"/>
        <v>17038376.826499999</v>
      </c>
      <c r="AR659" s="13">
        <f t="shared" si="132"/>
        <v>10717232.849676341</v>
      </c>
      <c r="AS659" s="13">
        <f t="shared" si="133"/>
        <v>18517833.242467321</v>
      </c>
      <c r="AT659" s="13">
        <f t="shared" si="134"/>
        <v>20295589.649385981</v>
      </c>
    </row>
    <row r="660" spans="1:46" x14ac:dyDescent="0.3">
      <c r="A660" s="7" t="s">
        <v>281</v>
      </c>
      <c r="B660" s="7" t="s">
        <v>1116</v>
      </c>
      <c r="C660" s="7">
        <v>1301</v>
      </c>
      <c r="D660" s="7" t="s">
        <v>1204</v>
      </c>
      <c r="E660" s="7">
        <v>913</v>
      </c>
      <c r="F660" s="7">
        <v>110118</v>
      </c>
      <c r="G660" s="7" t="s">
        <v>1193</v>
      </c>
      <c r="H660" s="8" t="s">
        <v>1167</v>
      </c>
      <c r="I660" s="15">
        <v>20000000</v>
      </c>
      <c r="J660" s="15">
        <v>32000000</v>
      </c>
      <c r="K660" s="15">
        <v>12000000</v>
      </c>
      <c r="L660" s="15">
        <v>7000000</v>
      </c>
      <c r="M660" s="15">
        <v>57000000</v>
      </c>
      <c r="N660" s="15">
        <v>31000000</v>
      </c>
      <c r="O660" s="15">
        <v>13000000</v>
      </c>
      <c r="P660" s="15">
        <v>20000000</v>
      </c>
      <c r="Q660" s="15">
        <v>26000000</v>
      </c>
      <c r="R660" s="15">
        <v>35000000</v>
      </c>
      <c r="S660" s="15">
        <v>44000000</v>
      </c>
      <c r="T660" s="15">
        <v>47000000</v>
      </c>
      <c r="U660" s="17"/>
      <c r="V660" s="18">
        <v>0.46136105258937654</v>
      </c>
      <c r="W660" s="18">
        <v>0.46089778042472723</v>
      </c>
      <c r="X660" s="18">
        <v>0.46218656074386372</v>
      </c>
      <c r="Y660" s="18">
        <v>0.46211629815101141</v>
      </c>
      <c r="Z660" s="18">
        <v>0.46252902912504479</v>
      </c>
      <c r="AA660" s="18">
        <v>0.46176671960473581</v>
      </c>
      <c r="AB660" s="18">
        <v>0.46068833896813888</v>
      </c>
      <c r="AC660" s="18">
        <v>0.46177557568383709</v>
      </c>
      <c r="AD660" s="18">
        <v>0.46049667098648644</v>
      </c>
      <c r="AE660" s="18">
        <v>0.46596664563810181</v>
      </c>
      <c r="AF660" s="18">
        <v>0.46294583106168308</v>
      </c>
      <c r="AG660" s="18">
        <v>0.46126340112240866</v>
      </c>
      <c r="AH660" s="17"/>
      <c r="AI660" s="13">
        <f t="shared" si="123"/>
        <v>9227221.051787531</v>
      </c>
      <c r="AJ660" s="13">
        <f t="shared" si="124"/>
        <v>14748728.973591272</v>
      </c>
      <c r="AK660" s="13">
        <f t="shared" si="125"/>
        <v>5546238.7289263643</v>
      </c>
      <c r="AL660" s="13">
        <f t="shared" si="126"/>
        <v>3234814.0870570797</v>
      </c>
      <c r="AM660" s="13">
        <f t="shared" si="127"/>
        <v>26364154.660127554</v>
      </c>
      <c r="AN660" s="13">
        <f t="shared" si="128"/>
        <v>14314768.307746811</v>
      </c>
      <c r="AO660" s="13">
        <f t="shared" si="129"/>
        <v>5988948.4065858051</v>
      </c>
      <c r="AP660" s="13">
        <f t="shared" si="130"/>
        <v>9235511.5136767421</v>
      </c>
      <c r="AQ660" s="13">
        <f t="shared" si="131"/>
        <v>11972913.445648648</v>
      </c>
      <c r="AR660" s="13">
        <f t="shared" si="132"/>
        <v>16308832.597333563</v>
      </c>
      <c r="AS660" s="13">
        <f t="shared" si="133"/>
        <v>20369616.566714056</v>
      </c>
      <c r="AT660" s="13">
        <f t="shared" si="134"/>
        <v>21679379.852753207</v>
      </c>
    </row>
    <row r="661" spans="1:46" x14ac:dyDescent="0.3">
      <c r="A661" s="7" t="s">
        <v>281</v>
      </c>
      <c r="B661" s="7" t="s">
        <v>1116</v>
      </c>
      <c r="C661" s="7">
        <v>1301</v>
      </c>
      <c r="D661" s="7" t="s">
        <v>1205</v>
      </c>
      <c r="E661" s="7">
        <v>913</v>
      </c>
      <c r="F661" s="7">
        <v>111315</v>
      </c>
      <c r="G661" s="7" t="s">
        <v>1193</v>
      </c>
      <c r="H661" s="8" t="s">
        <v>1168</v>
      </c>
      <c r="I661" s="15">
        <v>7000000</v>
      </c>
      <c r="J661" s="15">
        <v>9000000</v>
      </c>
      <c r="K661" s="15">
        <v>13000000</v>
      </c>
      <c r="L661" s="15">
        <v>8000000</v>
      </c>
      <c r="M661" s="15">
        <v>19000000</v>
      </c>
      <c r="N661" s="15">
        <v>18000000</v>
      </c>
      <c r="O661" s="15">
        <v>17000000</v>
      </c>
      <c r="P661" s="15">
        <v>0</v>
      </c>
      <c r="Q661" s="15">
        <v>14000000</v>
      </c>
      <c r="R661" s="15">
        <v>20000000</v>
      </c>
      <c r="S661" s="15">
        <v>11000000</v>
      </c>
      <c r="T661" s="15">
        <v>12000000</v>
      </c>
      <c r="U661" s="17"/>
      <c r="V661" s="18">
        <v>0.46136105258937654</v>
      </c>
      <c r="W661" s="18">
        <v>0.46089778042472723</v>
      </c>
      <c r="X661" s="18">
        <v>0.46218656074386372</v>
      </c>
      <c r="Y661" s="18">
        <v>0.46211629815101141</v>
      </c>
      <c r="Z661" s="18">
        <v>0.46252902912504479</v>
      </c>
      <c r="AA661" s="18">
        <v>0.46176671960473581</v>
      </c>
      <c r="AB661" s="18">
        <v>0.46068833896813888</v>
      </c>
      <c r="AC661" s="18">
        <v>0.46177557568383709</v>
      </c>
      <c r="AD661" s="18">
        <v>0.46049667098648644</v>
      </c>
      <c r="AE661" s="18">
        <v>0.46596664563810181</v>
      </c>
      <c r="AF661" s="18">
        <v>0.46294583106168308</v>
      </c>
      <c r="AG661" s="18">
        <v>0.46126340112240866</v>
      </c>
      <c r="AH661" s="17"/>
      <c r="AI661" s="13">
        <f t="shared" si="123"/>
        <v>3229527.3681256357</v>
      </c>
      <c r="AJ661" s="13">
        <f t="shared" si="124"/>
        <v>4148080.0238225451</v>
      </c>
      <c r="AK661" s="13">
        <f t="shared" si="125"/>
        <v>6008425.289670228</v>
      </c>
      <c r="AL661" s="13">
        <f t="shared" si="126"/>
        <v>3696930.3852080912</v>
      </c>
      <c r="AM661" s="13">
        <f t="shared" si="127"/>
        <v>8788051.5533758514</v>
      </c>
      <c r="AN661" s="13">
        <f t="shared" si="128"/>
        <v>8311800.952885245</v>
      </c>
      <c r="AO661" s="13">
        <f t="shared" si="129"/>
        <v>7831701.7624583608</v>
      </c>
      <c r="AP661" s="13">
        <f t="shared" si="130"/>
        <v>0</v>
      </c>
      <c r="AQ661" s="13">
        <f t="shared" si="131"/>
        <v>6446953.3938108105</v>
      </c>
      <c r="AR661" s="13">
        <f t="shared" si="132"/>
        <v>9319332.9127620365</v>
      </c>
      <c r="AS661" s="13">
        <f t="shared" si="133"/>
        <v>5092404.141678514</v>
      </c>
      <c r="AT661" s="13">
        <f t="shared" si="134"/>
        <v>5535160.8134689042</v>
      </c>
    </row>
    <row r="662" spans="1:46" x14ac:dyDescent="0.3">
      <c r="A662" s="7" t="s">
        <v>281</v>
      </c>
      <c r="B662" s="7" t="s">
        <v>1116</v>
      </c>
      <c r="C662" s="7">
        <v>1301</v>
      </c>
      <c r="D662" s="7" t="s">
        <v>8</v>
      </c>
      <c r="E662" s="7">
        <v>913</v>
      </c>
      <c r="F662" s="7">
        <v>110398</v>
      </c>
      <c r="G662" s="7" t="s">
        <v>1193</v>
      </c>
      <c r="H662" s="8" t="s">
        <v>1169</v>
      </c>
      <c r="I662" s="15">
        <v>1000000</v>
      </c>
      <c r="J662" s="15">
        <v>1000000</v>
      </c>
      <c r="K662" s="15">
        <v>5000000</v>
      </c>
      <c r="L662" s="15">
        <v>1000000</v>
      </c>
      <c r="M662" s="15">
        <v>7000000</v>
      </c>
      <c r="N662" s="15">
        <v>2000000</v>
      </c>
      <c r="O662" s="15">
        <v>1000000</v>
      </c>
      <c r="P662" s="15">
        <v>6000000</v>
      </c>
      <c r="Q662" s="15">
        <v>9000000</v>
      </c>
      <c r="R662" s="15">
        <v>16000000</v>
      </c>
      <c r="S662" s="15">
        <v>7000000</v>
      </c>
      <c r="T662" s="15">
        <v>8000000</v>
      </c>
      <c r="U662" s="17"/>
      <c r="V662" s="18">
        <v>0.46136105258937654</v>
      </c>
      <c r="W662" s="18">
        <v>0.46089778042472723</v>
      </c>
      <c r="X662" s="18">
        <v>0.46218656074386372</v>
      </c>
      <c r="Y662" s="18">
        <v>0.46211629815101141</v>
      </c>
      <c r="Z662" s="18">
        <v>0.46252902912504479</v>
      </c>
      <c r="AA662" s="18">
        <v>0.46176671960473581</v>
      </c>
      <c r="AB662" s="18">
        <v>0.46068833896813888</v>
      </c>
      <c r="AC662" s="18">
        <v>0.46177557568383709</v>
      </c>
      <c r="AD662" s="18">
        <v>0.46049667098648644</v>
      </c>
      <c r="AE662" s="18">
        <v>0.46596664563810181</v>
      </c>
      <c r="AF662" s="18">
        <v>0.46294583106168308</v>
      </c>
      <c r="AG662" s="18">
        <v>0.46126340112240866</v>
      </c>
      <c r="AH662" s="17"/>
      <c r="AI662" s="13">
        <f t="shared" si="123"/>
        <v>461361.05258937652</v>
      </c>
      <c r="AJ662" s="13">
        <f t="shared" si="124"/>
        <v>460897.78042472724</v>
      </c>
      <c r="AK662" s="13">
        <f t="shared" si="125"/>
        <v>2310932.8037193185</v>
      </c>
      <c r="AL662" s="13">
        <f t="shared" si="126"/>
        <v>462116.2981510114</v>
      </c>
      <c r="AM662" s="13">
        <f t="shared" si="127"/>
        <v>3237703.2038753135</v>
      </c>
      <c r="AN662" s="13">
        <f t="shared" si="128"/>
        <v>923533.43920947157</v>
      </c>
      <c r="AO662" s="13">
        <f t="shared" si="129"/>
        <v>460688.33896813885</v>
      </c>
      <c r="AP662" s="13">
        <f t="shared" si="130"/>
        <v>2770653.4541030223</v>
      </c>
      <c r="AQ662" s="13">
        <f t="shared" si="131"/>
        <v>4144470.038878378</v>
      </c>
      <c r="AR662" s="13">
        <f t="shared" si="132"/>
        <v>7455466.3302096287</v>
      </c>
      <c r="AS662" s="13">
        <f t="shared" si="133"/>
        <v>3240620.8174317814</v>
      </c>
      <c r="AT662" s="13">
        <f t="shared" si="134"/>
        <v>3690107.208979269</v>
      </c>
    </row>
    <row r="663" spans="1:46" x14ac:dyDescent="0.3">
      <c r="A663" s="7" t="s">
        <v>281</v>
      </c>
      <c r="B663" s="7" t="s">
        <v>1116</v>
      </c>
      <c r="C663" s="7">
        <v>1301</v>
      </c>
      <c r="D663" s="7" t="s">
        <v>1206</v>
      </c>
      <c r="E663" s="7">
        <v>913</v>
      </c>
      <c r="F663" s="7">
        <v>110301</v>
      </c>
      <c r="G663" s="7" t="s">
        <v>1193</v>
      </c>
      <c r="H663" s="8" t="s">
        <v>1170</v>
      </c>
      <c r="I663" s="15">
        <v>8000000</v>
      </c>
      <c r="J663" s="15">
        <v>2000000</v>
      </c>
      <c r="K663" s="15">
        <v>3000000</v>
      </c>
      <c r="L663" s="15">
        <v>6000000</v>
      </c>
      <c r="M663" s="15">
        <v>7000000</v>
      </c>
      <c r="N663" s="15">
        <v>0</v>
      </c>
      <c r="O663" s="15">
        <v>0</v>
      </c>
      <c r="P663" s="15">
        <v>4000000</v>
      </c>
      <c r="Q663" s="15">
        <v>4000000</v>
      </c>
      <c r="R663" s="15">
        <v>13000000</v>
      </c>
      <c r="S663" s="15">
        <v>7000000</v>
      </c>
      <c r="T663" s="15">
        <v>7000000</v>
      </c>
      <c r="U663" s="17"/>
      <c r="V663" s="18">
        <v>0.46136105258937654</v>
      </c>
      <c r="W663" s="18">
        <v>0.46089778042472723</v>
      </c>
      <c r="X663" s="18">
        <v>0.46218656074386372</v>
      </c>
      <c r="Y663" s="18">
        <v>0.46211629815101141</v>
      </c>
      <c r="Z663" s="18">
        <v>0.46252902912504479</v>
      </c>
      <c r="AA663" s="18">
        <v>0.46176671960473581</v>
      </c>
      <c r="AB663" s="18">
        <v>0.46068833896813888</v>
      </c>
      <c r="AC663" s="18">
        <v>0.46177557568383709</v>
      </c>
      <c r="AD663" s="18">
        <v>0.46049667098648644</v>
      </c>
      <c r="AE663" s="18">
        <v>0.46596664563810181</v>
      </c>
      <c r="AF663" s="18">
        <v>0.46294583106168308</v>
      </c>
      <c r="AG663" s="18">
        <v>0.46126340112240866</v>
      </c>
      <c r="AH663" s="17"/>
      <c r="AI663" s="13">
        <f t="shared" si="123"/>
        <v>3690888.4207150121</v>
      </c>
      <c r="AJ663" s="13">
        <f t="shared" si="124"/>
        <v>921795.56084945449</v>
      </c>
      <c r="AK663" s="13">
        <f t="shared" si="125"/>
        <v>1386559.6822315911</v>
      </c>
      <c r="AL663" s="13">
        <f t="shared" si="126"/>
        <v>2772697.7889060685</v>
      </c>
      <c r="AM663" s="13">
        <f t="shared" si="127"/>
        <v>3237703.2038753135</v>
      </c>
      <c r="AN663" s="13">
        <f t="shared" si="128"/>
        <v>0</v>
      </c>
      <c r="AO663" s="13">
        <f t="shared" si="129"/>
        <v>0</v>
      </c>
      <c r="AP663" s="13">
        <f t="shared" si="130"/>
        <v>1847102.3027353485</v>
      </c>
      <c r="AQ663" s="13">
        <f t="shared" si="131"/>
        <v>1841986.6839459457</v>
      </c>
      <c r="AR663" s="13">
        <f t="shared" si="132"/>
        <v>6057566.3932953235</v>
      </c>
      <c r="AS663" s="13">
        <f t="shared" si="133"/>
        <v>3240620.8174317814</v>
      </c>
      <c r="AT663" s="13">
        <f t="shared" si="134"/>
        <v>3228843.8078568606</v>
      </c>
    </row>
    <row r="664" spans="1:46" x14ac:dyDescent="0.3">
      <c r="A664" s="7" t="s">
        <v>281</v>
      </c>
      <c r="B664" s="7" t="s">
        <v>1116</v>
      </c>
      <c r="C664" s="7">
        <v>1301</v>
      </c>
      <c r="D664" s="7" t="s">
        <v>1233</v>
      </c>
      <c r="E664" s="7">
        <v>913</v>
      </c>
      <c r="F664" s="7">
        <v>111560</v>
      </c>
      <c r="G664" s="7" t="s">
        <v>1193</v>
      </c>
      <c r="H664" s="8" t="s">
        <v>1232</v>
      </c>
      <c r="I664" s="15">
        <v>5000000</v>
      </c>
      <c r="J664" s="15">
        <v>5000000</v>
      </c>
      <c r="K664" s="15">
        <v>5000000</v>
      </c>
      <c r="L664" s="15">
        <v>5000000</v>
      </c>
      <c r="M664" s="15">
        <v>10000000</v>
      </c>
      <c r="N664" s="15">
        <v>10000000</v>
      </c>
      <c r="O664" s="15">
        <v>10000000</v>
      </c>
      <c r="P664" s="15">
        <v>10000000</v>
      </c>
      <c r="Q664" s="15">
        <v>20000000</v>
      </c>
      <c r="R664" s="15">
        <v>20000000</v>
      </c>
      <c r="S664" s="15">
        <v>20000000</v>
      </c>
      <c r="T664" s="15">
        <v>20000000</v>
      </c>
      <c r="U664" s="17"/>
      <c r="V664" s="18">
        <v>0.46136105258937654</v>
      </c>
      <c r="W664" s="18">
        <v>0.46089778042472723</v>
      </c>
      <c r="X664" s="18">
        <v>0.46218656074386372</v>
      </c>
      <c r="Y664" s="18">
        <v>0.46211629815101141</v>
      </c>
      <c r="Z664" s="18">
        <v>0.46252902912504479</v>
      </c>
      <c r="AA664" s="18">
        <v>0.46176671960473581</v>
      </c>
      <c r="AB664" s="18">
        <v>0.46068833896813888</v>
      </c>
      <c r="AC664" s="18">
        <v>0.46177557568383709</v>
      </c>
      <c r="AD664" s="18">
        <v>0.46049667098648644</v>
      </c>
      <c r="AE664" s="18">
        <v>0.46596664563810181</v>
      </c>
      <c r="AF664" s="18">
        <v>0.46294583106168308</v>
      </c>
      <c r="AG664" s="18">
        <v>0.46126340112240866</v>
      </c>
      <c r="AH664" s="17"/>
      <c r="AI664" s="13">
        <f t="shared" si="123"/>
        <v>2306805.2629468828</v>
      </c>
      <c r="AJ664" s="13">
        <f t="shared" si="124"/>
        <v>2304488.9021236361</v>
      </c>
      <c r="AK664" s="13">
        <f t="shared" si="125"/>
        <v>2310932.8037193185</v>
      </c>
      <c r="AL664" s="13">
        <f t="shared" si="126"/>
        <v>2310581.490755057</v>
      </c>
      <c r="AM664" s="13">
        <f t="shared" si="127"/>
        <v>4625290.2912504477</v>
      </c>
      <c r="AN664" s="13">
        <f t="shared" si="128"/>
        <v>4617667.1960473582</v>
      </c>
      <c r="AO664" s="13">
        <f t="shared" si="129"/>
        <v>4606883.3896813886</v>
      </c>
      <c r="AP664" s="13">
        <f t="shared" si="130"/>
        <v>4617755.756838371</v>
      </c>
      <c r="AQ664" s="13">
        <f t="shared" si="131"/>
        <v>9209933.4197297283</v>
      </c>
      <c r="AR664" s="13">
        <f t="shared" si="132"/>
        <v>9319332.9127620365</v>
      </c>
      <c r="AS664" s="13">
        <f t="shared" si="133"/>
        <v>9258916.6212336607</v>
      </c>
      <c r="AT664" s="13">
        <f t="shared" si="134"/>
        <v>9225268.0224481728</v>
      </c>
    </row>
    <row r="665" spans="1:46" x14ac:dyDescent="0.3">
      <c r="A665" s="7" t="s">
        <v>281</v>
      </c>
      <c r="B665" s="7" t="s">
        <v>1116</v>
      </c>
      <c r="C665" s="7">
        <v>1301</v>
      </c>
      <c r="D665" s="7" t="s">
        <v>8</v>
      </c>
      <c r="E665" s="7">
        <v>913</v>
      </c>
      <c r="F665" s="7">
        <v>111665</v>
      </c>
      <c r="G665" s="7" t="s">
        <v>1193</v>
      </c>
      <c r="H665" s="8" t="s">
        <v>1234</v>
      </c>
      <c r="I665" s="15">
        <v>10000000</v>
      </c>
      <c r="J665" s="15">
        <v>10000000</v>
      </c>
      <c r="K665" s="15">
        <v>10000000</v>
      </c>
      <c r="L665" s="15">
        <v>8000000</v>
      </c>
      <c r="M665" s="15">
        <v>8000000</v>
      </c>
      <c r="N665" s="15">
        <v>9000000</v>
      </c>
      <c r="O665" s="15">
        <v>8000000</v>
      </c>
      <c r="P665" s="15">
        <v>8000000</v>
      </c>
      <c r="Q665" s="15">
        <v>10000000</v>
      </c>
      <c r="R665" s="15">
        <v>10000000</v>
      </c>
      <c r="S665" s="15">
        <v>10000000</v>
      </c>
      <c r="T665" s="15">
        <v>10000000</v>
      </c>
      <c r="U665" s="17"/>
      <c r="V665" s="18">
        <v>0.46136105258937654</v>
      </c>
      <c r="W665" s="18">
        <v>0.46089778042472723</v>
      </c>
      <c r="X665" s="18">
        <v>0.46218656074386372</v>
      </c>
      <c r="Y665" s="18">
        <v>0.46211629815101141</v>
      </c>
      <c r="Z665" s="18">
        <v>0.46252902912504479</v>
      </c>
      <c r="AA665" s="18">
        <v>0.46176671960473581</v>
      </c>
      <c r="AB665" s="18">
        <v>0.46068833896813888</v>
      </c>
      <c r="AC665" s="18">
        <v>0.46177557568383709</v>
      </c>
      <c r="AD665" s="18">
        <v>0.46049667098648644</v>
      </c>
      <c r="AE665" s="18">
        <v>0.46596664563810181</v>
      </c>
      <c r="AF665" s="18">
        <v>0.46294583106168308</v>
      </c>
      <c r="AG665" s="18">
        <v>0.46126340112240866</v>
      </c>
      <c r="AH665" s="17"/>
      <c r="AI665" s="13">
        <f t="shared" si="123"/>
        <v>4613610.5258937655</v>
      </c>
      <c r="AJ665" s="13">
        <f t="shared" si="124"/>
        <v>4608977.8042472722</v>
      </c>
      <c r="AK665" s="13">
        <f t="shared" si="125"/>
        <v>4621865.6074386369</v>
      </c>
      <c r="AL665" s="13">
        <f t="shared" si="126"/>
        <v>3696930.3852080912</v>
      </c>
      <c r="AM665" s="13">
        <f t="shared" si="127"/>
        <v>3700232.2330003581</v>
      </c>
      <c r="AN665" s="13">
        <f t="shared" si="128"/>
        <v>4155900.4764426225</v>
      </c>
      <c r="AO665" s="13">
        <f t="shared" si="129"/>
        <v>3685506.7117451108</v>
      </c>
      <c r="AP665" s="13">
        <f t="shared" si="130"/>
        <v>3694204.6054706969</v>
      </c>
      <c r="AQ665" s="13">
        <f t="shared" si="131"/>
        <v>4604966.7098648641</v>
      </c>
      <c r="AR665" s="13">
        <f t="shared" si="132"/>
        <v>4659666.4563810183</v>
      </c>
      <c r="AS665" s="13">
        <f t="shared" si="133"/>
        <v>4629458.3106168304</v>
      </c>
      <c r="AT665" s="13">
        <f t="shared" si="134"/>
        <v>4612634.0112240864</v>
      </c>
    </row>
    <row r="666" spans="1:46" x14ac:dyDescent="0.3">
      <c r="A666" s="7" t="s">
        <v>281</v>
      </c>
      <c r="B666" s="7" t="s">
        <v>1116</v>
      </c>
      <c r="C666" s="7">
        <v>1301</v>
      </c>
      <c r="D666" s="7" t="s">
        <v>8</v>
      </c>
      <c r="E666" s="7">
        <v>913</v>
      </c>
      <c r="F666" s="7">
        <v>110510</v>
      </c>
      <c r="G666" s="7" t="s">
        <v>1193</v>
      </c>
      <c r="H666" s="8" t="s">
        <v>1235</v>
      </c>
      <c r="I666" s="15">
        <v>2000000</v>
      </c>
      <c r="J666" s="15">
        <v>3000000</v>
      </c>
      <c r="K666" s="15">
        <v>3000000</v>
      </c>
      <c r="L666" s="15">
        <v>1000000</v>
      </c>
      <c r="M666" s="15">
        <v>3000000</v>
      </c>
      <c r="N666" s="15">
        <v>3000000</v>
      </c>
      <c r="O666" s="15">
        <v>3000000</v>
      </c>
      <c r="P666" s="15">
        <v>3000000</v>
      </c>
      <c r="Q666" s="15">
        <v>3000000</v>
      </c>
      <c r="R666" s="15">
        <v>2000000</v>
      </c>
      <c r="S666" s="15">
        <v>1000000</v>
      </c>
      <c r="T666" s="15">
        <v>2000000</v>
      </c>
      <c r="U666" s="17"/>
      <c r="V666" s="18">
        <v>0.46136105258937654</v>
      </c>
      <c r="W666" s="18">
        <v>0.46089778042472723</v>
      </c>
      <c r="X666" s="18">
        <v>0.46218656074386372</v>
      </c>
      <c r="Y666" s="18">
        <v>0.46211629815101141</v>
      </c>
      <c r="Z666" s="18">
        <v>0.46252902912504479</v>
      </c>
      <c r="AA666" s="18">
        <v>0.46176671960473581</v>
      </c>
      <c r="AB666" s="18">
        <v>0.46068833896813888</v>
      </c>
      <c r="AC666" s="18">
        <v>0.46177557568383709</v>
      </c>
      <c r="AD666" s="18">
        <v>0.46049667098648644</v>
      </c>
      <c r="AE666" s="18">
        <v>0.46596664563810181</v>
      </c>
      <c r="AF666" s="18">
        <v>0.46294583106168308</v>
      </c>
      <c r="AG666" s="18">
        <v>0.46126340112240866</v>
      </c>
      <c r="AH666" s="17"/>
      <c r="AI666" s="13">
        <f t="shared" si="123"/>
        <v>922722.10517875303</v>
      </c>
      <c r="AJ666" s="13">
        <f t="shared" si="124"/>
        <v>1382693.3412741816</v>
      </c>
      <c r="AK666" s="13">
        <f t="shared" si="125"/>
        <v>1386559.6822315911</v>
      </c>
      <c r="AL666" s="13">
        <f t="shared" si="126"/>
        <v>462116.2981510114</v>
      </c>
      <c r="AM666" s="13">
        <f t="shared" si="127"/>
        <v>1387587.0873751345</v>
      </c>
      <c r="AN666" s="13">
        <f t="shared" si="128"/>
        <v>1385300.1588142074</v>
      </c>
      <c r="AO666" s="13">
        <f t="shared" si="129"/>
        <v>1382065.0169044167</v>
      </c>
      <c r="AP666" s="13">
        <f t="shared" si="130"/>
        <v>1385326.7270515112</v>
      </c>
      <c r="AQ666" s="13">
        <f t="shared" si="131"/>
        <v>1381490.0129594593</v>
      </c>
      <c r="AR666" s="13">
        <f t="shared" si="132"/>
        <v>931933.29127620358</v>
      </c>
      <c r="AS666" s="13">
        <f t="shared" si="133"/>
        <v>462945.83106168307</v>
      </c>
      <c r="AT666" s="13">
        <f t="shared" si="134"/>
        <v>922526.80224481726</v>
      </c>
    </row>
    <row r="667" spans="1:46" x14ac:dyDescent="0.3">
      <c r="A667" s="7" t="s">
        <v>281</v>
      </c>
      <c r="B667" s="7" t="s">
        <v>1116</v>
      </c>
      <c r="C667" s="7">
        <v>1301</v>
      </c>
      <c r="D667" s="7" t="s">
        <v>936</v>
      </c>
      <c r="E667" s="7">
        <v>999</v>
      </c>
      <c r="F667" s="7" t="s">
        <v>936</v>
      </c>
      <c r="G667" s="7" t="s">
        <v>1193</v>
      </c>
      <c r="H667" s="8" t="s">
        <v>1117</v>
      </c>
      <c r="I667" s="15">
        <v>12000000</v>
      </c>
      <c r="J667" s="15">
        <v>19000000</v>
      </c>
      <c r="K667" s="15">
        <v>38000000</v>
      </c>
      <c r="L667" s="15">
        <v>23000000</v>
      </c>
      <c r="M667" s="15">
        <v>43000000</v>
      </c>
      <c r="N667" s="15">
        <v>13000000</v>
      </c>
      <c r="O667" s="15">
        <v>21000000</v>
      </c>
      <c r="P667" s="15">
        <v>37000000</v>
      </c>
      <c r="Q667" s="15">
        <v>34000000</v>
      </c>
      <c r="R667" s="15">
        <v>54000000</v>
      </c>
      <c r="S667" s="15">
        <v>38000000</v>
      </c>
      <c r="T667" s="15">
        <v>40000000</v>
      </c>
      <c r="U667" s="17"/>
      <c r="V667" s="18">
        <v>0.46136105258937654</v>
      </c>
      <c r="W667" s="18">
        <v>0.46089778042472723</v>
      </c>
      <c r="X667" s="18">
        <v>0.46218656074386372</v>
      </c>
      <c r="Y667" s="18">
        <v>0.46211629815101141</v>
      </c>
      <c r="Z667" s="18">
        <v>0.46252902912504479</v>
      </c>
      <c r="AA667" s="18">
        <v>0.46176671960473581</v>
      </c>
      <c r="AB667" s="18">
        <v>0.46068833896813888</v>
      </c>
      <c r="AC667" s="18">
        <v>0.46177557568383709</v>
      </c>
      <c r="AD667" s="18">
        <v>0.46049667098648644</v>
      </c>
      <c r="AE667" s="18">
        <v>0.46596664563810181</v>
      </c>
      <c r="AF667" s="18">
        <v>0.46294583106168308</v>
      </c>
      <c r="AG667" s="18">
        <v>0.46126340112240866</v>
      </c>
      <c r="AH667" s="17"/>
      <c r="AI667" s="13">
        <f t="shared" si="123"/>
        <v>5536332.6310725184</v>
      </c>
      <c r="AJ667" s="13">
        <f t="shared" si="124"/>
        <v>8757057.8280698173</v>
      </c>
      <c r="AK667" s="13">
        <f t="shared" si="125"/>
        <v>17563089.308266822</v>
      </c>
      <c r="AL667" s="13">
        <f t="shared" si="126"/>
        <v>10628674.857473262</v>
      </c>
      <c r="AM667" s="13">
        <f t="shared" si="127"/>
        <v>19888748.252376925</v>
      </c>
      <c r="AN667" s="13">
        <f t="shared" si="128"/>
        <v>6002967.3548615659</v>
      </c>
      <c r="AO667" s="13">
        <f t="shared" si="129"/>
        <v>9674455.1183309164</v>
      </c>
      <c r="AP667" s="13">
        <f t="shared" si="130"/>
        <v>17085696.300301973</v>
      </c>
      <c r="AQ667" s="13">
        <f t="shared" si="131"/>
        <v>15656886.813540539</v>
      </c>
      <c r="AR667" s="13">
        <f t="shared" si="132"/>
        <v>25162198.864457499</v>
      </c>
      <c r="AS667" s="13">
        <f t="shared" si="133"/>
        <v>17591941.580343958</v>
      </c>
      <c r="AT667" s="13">
        <f t="shared" si="134"/>
        <v>18450536.044896346</v>
      </c>
    </row>
    <row r="668" spans="1:46" x14ac:dyDescent="0.3">
      <c r="A668" s="7" t="s">
        <v>281</v>
      </c>
      <c r="B668" s="7" t="s">
        <v>1116</v>
      </c>
      <c r="C668" s="7">
        <v>1301</v>
      </c>
      <c r="D668" s="7" t="s">
        <v>1207</v>
      </c>
      <c r="E668" s="7">
        <v>907</v>
      </c>
      <c r="F668" s="7">
        <v>130801</v>
      </c>
      <c r="G668" s="7" t="s">
        <v>1193</v>
      </c>
      <c r="H668" s="8" t="s">
        <v>1123</v>
      </c>
      <c r="I668" s="15">
        <v>10000000</v>
      </c>
      <c r="J668" s="15">
        <v>10000000</v>
      </c>
      <c r="K668" s="15">
        <v>10000000</v>
      </c>
      <c r="L668" s="15">
        <v>10000000</v>
      </c>
      <c r="M668" s="15">
        <v>10000000</v>
      </c>
      <c r="N668" s="15">
        <v>10000000</v>
      </c>
      <c r="O668" s="15">
        <v>10000000</v>
      </c>
      <c r="P668" s="15">
        <v>10000000</v>
      </c>
      <c r="Q668" s="15">
        <v>10000000</v>
      </c>
      <c r="R668" s="15">
        <v>10000000</v>
      </c>
      <c r="S668" s="15">
        <v>10000000</v>
      </c>
      <c r="T668" s="15">
        <v>10000000</v>
      </c>
      <c r="U668" s="17"/>
      <c r="V668" s="18">
        <v>0.46136105258937654</v>
      </c>
      <c r="W668" s="18">
        <v>0.46089778042472723</v>
      </c>
      <c r="X668" s="18">
        <v>0.46218656074386372</v>
      </c>
      <c r="Y668" s="18">
        <v>0.46211629815101141</v>
      </c>
      <c r="Z668" s="18">
        <v>0.46252902912504479</v>
      </c>
      <c r="AA668" s="18">
        <v>0.46176671960473581</v>
      </c>
      <c r="AB668" s="18">
        <v>0.46068833896813888</v>
      </c>
      <c r="AC668" s="18">
        <v>0.46177557568383709</v>
      </c>
      <c r="AD668" s="18">
        <v>0.46049667098648644</v>
      </c>
      <c r="AE668" s="18">
        <v>0.46596664563810181</v>
      </c>
      <c r="AF668" s="18">
        <v>0.46294583106168308</v>
      </c>
      <c r="AG668" s="18">
        <v>0.46126340112240866</v>
      </c>
      <c r="AH668" s="17"/>
      <c r="AI668" s="13">
        <f t="shared" si="123"/>
        <v>4613610.5258937655</v>
      </c>
      <c r="AJ668" s="13">
        <f t="shared" si="124"/>
        <v>4608977.8042472722</v>
      </c>
      <c r="AK668" s="13">
        <f t="shared" si="125"/>
        <v>4621865.6074386369</v>
      </c>
      <c r="AL668" s="13">
        <f t="shared" si="126"/>
        <v>4621162.9815101139</v>
      </c>
      <c r="AM668" s="13">
        <f t="shared" si="127"/>
        <v>4625290.2912504477</v>
      </c>
      <c r="AN668" s="13">
        <f t="shared" si="128"/>
        <v>4617667.1960473582</v>
      </c>
      <c r="AO668" s="13">
        <f t="shared" si="129"/>
        <v>4606883.3896813886</v>
      </c>
      <c r="AP668" s="13">
        <f t="shared" si="130"/>
        <v>4617755.756838371</v>
      </c>
      <c r="AQ668" s="13">
        <f t="shared" si="131"/>
        <v>4604966.7098648641</v>
      </c>
      <c r="AR668" s="13">
        <f t="shared" si="132"/>
        <v>4659666.4563810183</v>
      </c>
      <c r="AS668" s="13">
        <f t="shared" si="133"/>
        <v>4629458.3106168304</v>
      </c>
      <c r="AT668" s="13">
        <f t="shared" si="134"/>
        <v>4612634.0112240864</v>
      </c>
    </row>
    <row r="669" spans="1:46" x14ac:dyDescent="0.3">
      <c r="A669" s="7" t="s">
        <v>281</v>
      </c>
      <c r="B669" s="7" t="s">
        <v>1116</v>
      </c>
      <c r="C669" s="7">
        <v>1301</v>
      </c>
      <c r="D669" s="7" t="s">
        <v>8</v>
      </c>
      <c r="E669" s="7">
        <v>905</v>
      </c>
      <c r="F669" s="7">
        <v>212457</v>
      </c>
      <c r="G669" s="7" t="s">
        <v>1193</v>
      </c>
      <c r="H669" s="8" t="s">
        <v>1236</v>
      </c>
      <c r="I669" s="15">
        <v>8000000</v>
      </c>
      <c r="J669" s="15">
        <v>8000000</v>
      </c>
      <c r="K669" s="15">
        <v>8000000</v>
      </c>
      <c r="L669" s="15">
        <v>8000000</v>
      </c>
      <c r="M669" s="15">
        <v>8000000</v>
      </c>
      <c r="N669" s="15">
        <v>8000000</v>
      </c>
      <c r="O669" s="15">
        <v>8000000</v>
      </c>
      <c r="P669" s="15">
        <v>8000000</v>
      </c>
      <c r="Q669" s="15">
        <v>8000000</v>
      </c>
      <c r="R669" s="15">
        <v>8000000</v>
      </c>
      <c r="S669" s="15">
        <v>8000000</v>
      </c>
      <c r="T669" s="15">
        <v>8000000</v>
      </c>
      <c r="U669" s="17"/>
      <c r="V669" s="18">
        <v>0.46136105258937654</v>
      </c>
      <c r="W669" s="18">
        <v>0.46089778042472723</v>
      </c>
      <c r="X669" s="18">
        <v>0.46218656074386372</v>
      </c>
      <c r="Y669" s="18">
        <v>0.46211629815101141</v>
      </c>
      <c r="Z669" s="18">
        <v>0.46252902912504479</v>
      </c>
      <c r="AA669" s="18">
        <v>0.46176671960473581</v>
      </c>
      <c r="AB669" s="18">
        <v>0.46068833896813888</v>
      </c>
      <c r="AC669" s="18">
        <v>0.46177557568383709</v>
      </c>
      <c r="AD669" s="18">
        <v>0.46049667098648644</v>
      </c>
      <c r="AE669" s="18">
        <v>0.46596664563810181</v>
      </c>
      <c r="AF669" s="18">
        <v>0.46294583106168308</v>
      </c>
      <c r="AG669" s="18">
        <v>0.46126340112240866</v>
      </c>
      <c r="AH669" s="17"/>
      <c r="AI669" s="13">
        <f t="shared" si="123"/>
        <v>3690888.4207150121</v>
      </c>
      <c r="AJ669" s="13">
        <f t="shared" si="124"/>
        <v>3687182.2433978179</v>
      </c>
      <c r="AK669" s="13">
        <f t="shared" si="125"/>
        <v>3697492.4859509096</v>
      </c>
      <c r="AL669" s="13">
        <f t="shared" si="126"/>
        <v>3696930.3852080912</v>
      </c>
      <c r="AM669" s="13">
        <f t="shared" si="127"/>
        <v>3700232.2330003581</v>
      </c>
      <c r="AN669" s="13">
        <f t="shared" si="128"/>
        <v>3694133.7568378863</v>
      </c>
      <c r="AO669" s="13">
        <f t="shared" si="129"/>
        <v>3685506.7117451108</v>
      </c>
      <c r="AP669" s="13">
        <f t="shared" si="130"/>
        <v>3694204.6054706969</v>
      </c>
      <c r="AQ669" s="13">
        <f t="shared" si="131"/>
        <v>3683973.3678918914</v>
      </c>
      <c r="AR669" s="13">
        <f t="shared" si="132"/>
        <v>3727733.1651048143</v>
      </c>
      <c r="AS669" s="13">
        <f t="shared" si="133"/>
        <v>3703566.6484934646</v>
      </c>
      <c r="AT669" s="13">
        <f t="shared" si="134"/>
        <v>3690107.208979269</v>
      </c>
    </row>
    <row r="670" spans="1:46" x14ac:dyDescent="0.3">
      <c r="A670" s="7" t="s">
        <v>281</v>
      </c>
      <c r="B670" s="7" t="s">
        <v>1116</v>
      </c>
      <c r="C670" s="7">
        <v>1301</v>
      </c>
      <c r="D670" s="7" t="s">
        <v>8</v>
      </c>
      <c r="E670" s="7">
        <v>907</v>
      </c>
      <c r="F670" s="7">
        <v>131716</v>
      </c>
      <c r="G670" s="7" t="s">
        <v>1193</v>
      </c>
      <c r="H670" s="8" t="s">
        <v>1237</v>
      </c>
      <c r="I670" s="15">
        <v>0</v>
      </c>
      <c r="J670" s="15">
        <v>0</v>
      </c>
      <c r="K670" s="15">
        <v>3000000</v>
      </c>
      <c r="L670" s="15">
        <v>7000000</v>
      </c>
      <c r="M670" s="15">
        <v>0</v>
      </c>
      <c r="N670" s="15">
        <v>25000000</v>
      </c>
      <c r="O670" s="15">
        <v>4000000</v>
      </c>
      <c r="P670" s="15">
        <v>2000000</v>
      </c>
      <c r="Q670" s="15">
        <v>1000000</v>
      </c>
      <c r="R670" s="15">
        <v>3000000</v>
      </c>
      <c r="S670" s="15">
        <v>6000000</v>
      </c>
      <c r="T670" s="15">
        <v>7000000</v>
      </c>
      <c r="U670" s="17"/>
      <c r="V670" s="18">
        <v>0.46136105258937654</v>
      </c>
      <c r="W670" s="18">
        <v>0.46089778042472723</v>
      </c>
      <c r="X670" s="18">
        <v>0.46218656074386372</v>
      </c>
      <c r="Y670" s="18">
        <v>0.46211629815101141</v>
      </c>
      <c r="Z670" s="18">
        <v>0.46252902912504479</v>
      </c>
      <c r="AA670" s="18">
        <v>0.46176671960473581</v>
      </c>
      <c r="AB670" s="18">
        <v>0.46068833896813888</v>
      </c>
      <c r="AC670" s="18">
        <v>0.46177557568383709</v>
      </c>
      <c r="AD670" s="18">
        <v>0.46049667098648644</v>
      </c>
      <c r="AE670" s="18">
        <v>0.46596664563810181</v>
      </c>
      <c r="AF670" s="18">
        <v>0.46294583106168308</v>
      </c>
      <c r="AG670" s="18">
        <v>0.46126340112240866</v>
      </c>
      <c r="AH670" s="17"/>
      <c r="AI670" s="13">
        <f t="shared" si="123"/>
        <v>0</v>
      </c>
      <c r="AJ670" s="13">
        <f t="shared" si="124"/>
        <v>0</v>
      </c>
      <c r="AK670" s="13">
        <f t="shared" si="125"/>
        <v>1386559.6822315911</v>
      </c>
      <c r="AL670" s="13">
        <f t="shared" si="126"/>
        <v>3234814.0870570797</v>
      </c>
      <c r="AM670" s="13">
        <f t="shared" si="127"/>
        <v>0</v>
      </c>
      <c r="AN670" s="13">
        <f t="shared" si="128"/>
        <v>11544167.990118396</v>
      </c>
      <c r="AO670" s="13">
        <f t="shared" si="129"/>
        <v>1842753.3558725554</v>
      </c>
      <c r="AP670" s="13">
        <f t="shared" si="130"/>
        <v>923551.15136767423</v>
      </c>
      <c r="AQ670" s="13">
        <f t="shared" si="131"/>
        <v>460496.67098648642</v>
      </c>
      <c r="AR670" s="13">
        <f t="shared" si="132"/>
        <v>1397899.9369143054</v>
      </c>
      <c r="AS670" s="13">
        <f t="shared" si="133"/>
        <v>2777674.9863700983</v>
      </c>
      <c r="AT670" s="13">
        <f t="shared" si="134"/>
        <v>3228843.8078568606</v>
      </c>
    </row>
    <row r="671" spans="1:46" x14ac:dyDescent="0.3">
      <c r="A671" s="7" t="s">
        <v>281</v>
      </c>
      <c r="B671" s="7" t="s">
        <v>1116</v>
      </c>
      <c r="C671" s="7">
        <v>1301</v>
      </c>
      <c r="D671" s="7" t="s">
        <v>8</v>
      </c>
      <c r="E671" s="7">
        <v>907</v>
      </c>
      <c r="F671" s="7">
        <v>131718</v>
      </c>
      <c r="G671" s="7" t="s">
        <v>1193</v>
      </c>
      <c r="H671" s="8" t="s">
        <v>1238</v>
      </c>
      <c r="I671" s="15">
        <v>0</v>
      </c>
      <c r="J671" s="15">
        <v>0</v>
      </c>
      <c r="K671" s="15">
        <v>3000000</v>
      </c>
      <c r="L671" s="15">
        <v>1000000</v>
      </c>
      <c r="M671" s="15">
        <v>3000000</v>
      </c>
      <c r="N671" s="15">
        <v>2000000</v>
      </c>
      <c r="O671" s="15">
        <v>1000000</v>
      </c>
      <c r="P671" s="15">
        <v>4000000</v>
      </c>
      <c r="Q671" s="15">
        <v>4000000</v>
      </c>
      <c r="R671" s="15">
        <v>7000000</v>
      </c>
      <c r="S671" s="15">
        <v>3000000</v>
      </c>
      <c r="T671" s="15">
        <v>4000000</v>
      </c>
      <c r="U671" s="17"/>
      <c r="V671" s="18">
        <v>0.46136105258937654</v>
      </c>
      <c r="W671" s="18">
        <v>0.46089778042472723</v>
      </c>
      <c r="X671" s="18">
        <v>0.46218656074386372</v>
      </c>
      <c r="Y671" s="18">
        <v>0.46211629815101141</v>
      </c>
      <c r="Z671" s="18">
        <v>0.46252902912504479</v>
      </c>
      <c r="AA671" s="18">
        <v>0.46176671960473581</v>
      </c>
      <c r="AB671" s="18">
        <v>0.46068833896813888</v>
      </c>
      <c r="AC671" s="18">
        <v>0.46177557568383709</v>
      </c>
      <c r="AD671" s="18">
        <v>0.46049667098648644</v>
      </c>
      <c r="AE671" s="18">
        <v>0.46596664563810181</v>
      </c>
      <c r="AF671" s="18">
        <v>0.46294583106168308</v>
      </c>
      <c r="AG671" s="18">
        <v>0.46126340112240866</v>
      </c>
      <c r="AH671" s="17"/>
      <c r="AI671" s="13">
        <f t="shared" si="123"/>
        <v>0</v>
      </c>
      <c r="AJ671" s="13">
        <f t="shared" si="124"/>
        <v>0</v>
      </c>
      <c r="AK671" s="13">
        <f t="shared" si="125"/>
        <v>1386559.6822315911</v>
      </c>
      <c r="AL671" s="13">
        <f t="shared" si="126"/>
        <v>462116.2981510114</v>
      </c>
      <c r="AM671" s="13">
        <f t="shared" si="127"/>
        <v>1387587.0873751345</v>
      </c>
      <c r="AN671" s="13">
        <f t="shared" si="128"/>
        <v>923533.43920947157</v>
      </c>
      <c r="AO671" s="13">
        <f t="shared" si="129"/>
        <v>460688.33896813885</v>
      </c>
      <c r="AP671" s="13">
        <f t="shared" si="130"/>
        <v>1847102.3027353485</v>
      </c>
      <c r="AQ671" s="13">
        <f t="shared" si="131"/>
        <v>1841986.6839459457</v>
      </c>
      <c r="AR671" s="13">
        <f t="shared" si="132"/>
        <v>3261766.5194667126</v>
      </c>
      <c r="AS671" s="13">
        <f t="shared" si="133"/>
        <v>1388837.4931850492</v>
      </c>
      <c r="AT671" s="13">
        <f t="shared" si="134"/>
        <v>1845053.6044896345</v>
      </c>
    </row>
    <row r="672" spans="1:46" x14ac:dyDescent="0.3">
      <c r="A672" s="7" t="s">
        <v>281</v>
      </c>
      <c r="B672" s="7" t="s">
        <v>1116</v>
      </c>
      <c r="C672" s="7">
        <v>1301</v>
      </c>
      <c r="D672" s="7" t="s">
        <v>1208</v>
      </c>
      <c r="E672" s="7">
        <v>907</v>
      </c>
      <c r="F672" s="7" t="s">
        <v>1187</v>
      </c>
      <c r="G672" s="7" t="s">
        <v>1193</v>
      </c>
      <c r="H672" s="8" t="s">
        <v>1124</v>
      </c>
      <c r="I672" s="15">
        <v>1000000</v>
      </c>
      <c r="J672" s="15">
        <v>1000000</v>
      </c>
      <c r="K672" s="15">
        <v>1000000</v>
      </c>
      <c r="L672" s="15">
        <v>1000000</v>
      </c>
      <c r="M672" s="15">
        <v>1000000</v>
      </c>
      <c r="N672" s="15">
        <v>1000000</v>
      </c>
      <c r="O672" s="15">
        <v>1000000</v>
      </c>
      <c r="P672" s="15">
        <v>1000000</v>
      </c>
      <c r="Q672" s="15">
        <v>1000000</v>
      </c>
      <c r="R672" s="15">
        <v>2000000</v>
      </c>
      <c r="S672" s="15">
        <v>3000000</v>
      </c>
      <c r="T672" s="15">
        <v>3000000</v>
      </c>
      <c r="U672" s="17"/>
      <c r="V672" s="18">
        <v>0.46136105258937654</v>
      </c>
      <c r="W672" s="18">
        <v>0.46089778042472723</v>
      </c>
      <c r="X672" s="18">
        <v>0.46218656074386372</v>
      </c>
      <c r="Y672" s="18">
        <v>0.46211629815101141</v>
      </c>
      <c r="Z672" s="18">
        <v>0.46252902912504479</v>
      </c>
      <c r="AA672" s="18">
        <v>0.46176671960473581</v>
      </c>
      <c r="AB672" s="18">
        <v>0.46068833896813888</v>
      </c>
      <c r="AC672" s="18">
        <v>0.46177557568383709</v>
      </c>
      <c r="AD672" s="18">
        <v>0.46049667098648644</v>
      </c>
      <c r="AE672" s="18">
        <v>0.46596664563810181</v>
      </c>
      <c r="AF672" s="18">
        <v>0.46294583106168308</v>
      </c>
      <c r="AG672" s="18">
        <v>0.46126340112240866</v>
      </c>
      <c r="AH672" s="17"/>
      <c r="AI672" s="13">
        <f t="shared" si="123"/>
        <v>461361.05258937652</v>
      </c>
      <c r="AJ672" s="13">
        <f t="shared" si="124"/>
        <v>460897.78042472724</v>
      </c>
      <c r="AK672" s="13">
        <f t="shared" si="125"/>
        <v>462186.56074386369</v>
      </c>
      <c r="AL672" s="13">
        <f t="shared" si="126"/>
        <v>462116.2981510114</v>
      </c>
      <c r="AM672" s="13">
        <f t="shared" si="127"/>
        <v>462529.02912504476</v>
      </c>
      <c r="AN672" s="13">
        <f t="shared" si="128"/>
        <v>461766.71960473579</v>
      </c>
      <c r="AO672" s="13">
        <f t="shared" si="129"/>
        <v>460688.33896813885</v>
      </c>
      <c r="AP672" s="13">
        <f t="shared" si="130"/>
        <v>461775.57568383712</v>
      </c>
      <c r="AQ672" s="13">
        <f t="shared" si="131"/>
        <v>460496.67098648642</v>
      </c>
      <c r="AR672" s="13">
        <f t="shared" si="132"/>
        <v>931933.29127620358</v>
      </c>
      <c r="AS672" s="13">
        <f t="shared" si="133"/>
        <v>1388837.4931850492</v>
      </c>
      <c r="AT672" s="13">
        <f t="shared" si="134"/>
        <v>1383790.2033672261</v>
      </c>
    </row>
    <row r="673" spans="1:46" x14ac:dyDescent="0.3">
      <c r="A673" s="7" t="s">
        <v>281</v>
      </c>
      <c r="B673" s="7" t="s">
        <v>1116</v>
      </c>
      <c r="C673" s="7">
        <v>1301</v>
      </c>
      <c r="D673" s="7" t="s">
        <v>1209</v>
      </c>
      <c r="E673" s="7">
        <v>907</v>
      </c>
      <c r="F673" s="7">
        <v>131432</v>
      </c>
      <c r="G673" s="7" t="s">
        <v>1193</v>
      </c>
      <c r="H673" s="8" t="s">
        <v>1125</v>
      </c>
      <c r="I673" s="15">
        <v>1000000</v>
      </c>
      <c r="J673" s="15">
        <v>2000000</v>
      </c>
      <c r="K673" s="15">
        <v>1000000</v>
      </c>
      <c r="L673" s="15">
        <v>1000000</v>
      </c>
      <c r="M673" s="15">
        <v>1000000</v>
      </c>
      <c r="N673" s="15">
        <v>1000000</v>
      </c>
      <c r="O673" s="15">
        <v>1000000</v>
      </c>
      <c r="P673" s="15">
        <v>1000000</v>
      </c>
      <c r="Q673" s="15">
        <v>1000000</v>
      </c>
      <c r="R673" s="15">
        <v>1000000</v>
      </c>
      <c r="S673" s="15">
        <v>3000000</v>
      </c>
      <c r="T673" s="15">
        <v>3000000</v>
      </c>
      <c r="U673" s="17"/>
      <c r="V673" s="18">
        <v>0.46136105258937654</v>
      </c>
      <c r="W673" s="18">
        <v>0.46089778042472723</v>
      </c>
      <c r="X673" s="18">
        <v>0.46218656074386372</v>
      </c>
      <c r="Y673" s="18">
        <v>0.46211629815101141</v>
      </c>
      <c r="Z673" s="18">
        <v>0.46252902912504479</v>
      </c>
      <c r="AA673" s="18">
        <v>0.46176671960473581</v>
      </c>
      <c r="AB673" s="18">
        <v>0.46068833896813888</v>
      </c>
      <c r="AC673" s="18">
        <v>0.46177557568383709</v>
      </c>
      <c r="AD673" s="18">
        <v>0.46049667098648644</v>
      </c>
      <c r="AE673" s="18">
        <v>0.46596664563810181</v>
      </c>
      <c r="AF673" s="18">
        <v>0.46294583106168308</v>
      </c>
      <c r="AG673" s="18">
        <v>0.46126340112240866</v>
      </c>
      <c r="AH673" s="17"/>
      <c r="AI673" s="13">
        <f t="shared" si="123"/>
        <v>461361.05258937652</v>
      </c>
      <c r="AJ673" s="13">
        <f t="shared" si="124"/>
        <v>921795.56084945449</v>
      </c>
      <c r="AK673" s="13">
        <f t="shared" si="125"/>
        <v>462186.56074386369</v>
      </c>
      <c r="AL673" s="13">
        <f t="shared" si="126"/>
        <v>462116.2981510114</v>
      </c>
      <c r="AM673" s="13">
        <f t="shared" si="127"/>
        <v>462529.02912504476</v>
      </c>
      <c r="AN673" s="13">
        <f t="shared" si="128"/>
        <v>461766.71960473579</v>
      </c>
      <c r="AO673" s="13">
        <f t="shared" si="129"/>
        <v>460688.33896813885</v>
      </c>
      <c r="AP673" s="13">
        <f t="shared" si="130"/>
        <v>461775.57568383712</v>
      </c>
      <c r="AQ673" s="13">
        <f t="shared" si="131"/>
        <v>460496.67098648642</v>
      </c>
      <c r="AR673" s="13">
        <f t="shared" si="132"/>
        <v>465966.64563810179</v>
      </c>
      <c r="AS673" s="13">
        <f t="shared" si="133"/>
        <v>1388837.4931850492</v>
      </c>
      <c r="AT673" s="13">
        <f t="shared" si="134"/>
        <v>1383790.2033672261</v>
      </c>
    </row>
    <row r="674" spans="1:46" x14ac:dyDescent="0.3">
      <c r="A674" s="7" t="s">
        <v>281</v>
      </c>
      <c r="B674" s="7" t="s">
        <v>1116</v>
      </c>
      <c r="C674" s="7">
        <v>1301</v>
      </c>
      <c r="D674" s="7" t="s">
        <v>8</v>
      </c>
      <c r="E674" s="7">
        <v>907</v>
      </c>
      <c r="F674" s="7">
        <v>131780</v>
      </c>
      <c r="G674" s="7" t="s">
        <v>1193</v>
      </c>
      <c r="H674" s="8" t="s">
        <v>1239</v>
      </c>
      <c r="I674" s="15">
        <v>1000000</v>
      </c>
      <c r="J674" s="15">
        <v>1000000</v>
      </c>
      <c r="K674" s="15">
        <v>1000000</v>
      </c>
      <c r="L674" s="15">
        <v>1000000</v>
      </c>
      <c r="M674" s="15">
        <v>1000000</v>
      </c>
      <c r="N674" s="15">
        <v>1000000</v>
      </c>
      <c r="O674" s="15">
        <v>1000000</v>
      </c>
      <c r="P674" s="15">
        <v>1000000</v>
      </c>
      <c r="Q674" s="15">
        <v>1000000</v>
      </c>
      <c r="R674" s="15">
        <v>1000000</v>
      </c>
      <c r="S674" s="15">
        <v>1000000</v>
      </c>
      <c r="T674" s="15">
        <v>1000000</v>
      </c>
      <c r="U674" s="17"/>
      <c r="V674" s="18">
        <v>0.46136105258937654</v>
      </c>
      <c r="W674" s="18">
        <v>0.46089778042472723</v>
      </c>
      <c r="X674" s="18">
        <v>0.46218656074386372</v>
      </c>
      <c r="Y674" s="18">
        <v>0.46211629815101141</v>
      </c>
      <c r="Z674" s="18">
        <v>0.46252902912504479</v>
      </c>
      <c r="AA674" s="18">
        <v>0.46176671960473581</v>
      </c>
      <c r="AB674" s="18">
        <v>0.46068833896813888</v>
      </c>
      <c r="AC674" s="18">
        <v>0.46177557568383709</v>
      </c>
      <c r="AD674" s="18">
        <v>0.46049667098648644</v>
      </c>
      <c r="AE674" s="18">
        <v>0.46596664563810181</v>
      </c>
      <c r="AF674" s="18">
        <v>0.46294583106168308</v>
      </c>
      <c r="AG674" s="18">
        <v>0.46126340112240866</v>
      </c>
      <c r="AH674" s="17"/>
      <c r="AI674" s="13">
        <f t="shared" si="123"/>
        <v>461361.05258937652</v>
      </c>
      <c r="AJ674" s="13">
        <f t="shared" si="124"/>
        <v>460897.78042472724</v>
      </c>
      <c r="AK674" s="13">
        <f t="shared" si="125"/>
        <v>462186.56074386369</v>
      </c>
      <c r="AL674" s="13">
        <f t="shared" si="126"/>
        <v>462116.2981510114</v>
      </c>
      <c r="AM674" s="13">
        <f t="shared" si="127"/>
        <v>462529.02912504476</v>
      </c>
      <c r="AN674" s="13">
        <f t="shared" si="128"/>
        <v>461766.71960473579</v>
      </c>
      <c r="AO674" s="13">
        <f t="shared" si="129"/>
        <v>460688.33896813885</v>
      </c>
      <c r="AP674" s="13">
        <f t="shared" si="130"/>
        <v>461775.57568383712</v>
      </c>
      <c r="AQ674" s="13">
        <f t="shared" si="131"/>
        <v>460496.67098648642</v>
      </c>
      <c r="AR674" s="13">
        <f t="shared" si="132"/>
        <v>465966.64563810179</v>
      </c>
      <c r="AS674" s="13">
        <f t="shared" si="133"/>
        <v>462945.83106168307</v>
      </c>
      <c r="AT674" s="13">
        <f t="shared" si="134"/>
        <v>461263.40112240863</v>
      </c>
    </row>
    <row r="675" spans="1:46" x14ac:dyDescent="0.3">
      <c r="A675" s="7" t="s">
        <v>281</v>
      </c>
      <c r="B675" s="7" t="s">
        <v>1116</v>
      </c>
      <c r="C675" s="7">
        <v>1301</v>
      </c>
      <c r="D675" s="7" t="s">
        <v>8</v>
      </c>
      <c r="E675" s="7">
        <v>907</v>
      </c>
      <c r="F675" s="7">
        <v>370598</v>
      </c>
      <c r="G675" s="7" t="s">
        <v>1193</v>
      </c>
      <c r="H675" s="8" t="s">
        <v>1126</v>
      </c>
      <c r="I675" s="15">
        <v>1000000</v>
      </c>
      <c r="J675" s="15">
        <v>1000000</v>
      </c>
      <c r="K675" s="15">
        <v>1000000</v>
      </c>
      <c r="L675" s="15">
        <v>1000000</v>
      </c>
      <c r="M675" s="15">
        <v>1000000</v>
      </c>
      <c r="N675" s="15">
        <v>1000000</v>
      </c>
      <c r="O675" s="15">
        <v>1000000</v>
      </c>
      <c r="P675" s="15">
        <v>1000000</v>
      </c>
      <c r="Q675" s="15">
        <v>1000000</v>
      </c>
      <c r="R675" s="15">
        <v>1000000</v>
      </c>
      <c r="S675" s="15">
        <v>1000000</v>
      </c>
      <c r="T675" s="15">
        <v>1000000</v>
      </c>
      <c r="U675" s="17"/>
      <c r="V675" s="18">
        <v>0.46136105258937654</v>
      </c>
      <c r="W675" s="18">
        <v>0.46089778042472723</v>
      </c>
      <c r="X675" s="18">
        <v>0.46218656074386372</v>
      </c>
      <c r="Y675" s="18">
        <v>0.46211629815101141</v>
      </c>
      <c r="Z675" s="18">
        <v>0.46252902912504479</v>
      </c>
      <c r="AA675" s="18">
        <v>0.46176671960473581</v>
      </c>
      <c r="AB675" s="18">
        <v>0.46068833896813888</v>
      </c>
      <c r="AC675" s="18">
        <v>0.46177557568383709</v>
      </c>
      <c r="AD675" s="18">
        <v>0.46049667098648644</v>
      </c>
      <c r="AE675" s="18">
        <v>0.46596664563810181</v>
      </c>
      <c r="AF675" s="18">
        <v>0.46294583106168308</v>
      </c>
      <c r="AG675" s="18">
        <v>0.46126340112240866</v>
      </c>
      <c r="AH675" s="17"/>
      <c r="AI675" s="13">
        <f t="shared" si="123"/>
        <v>461361.05258937652</v>
      </c>
      <c r="AJ675" s="13">
        <f t="shared" si="124"/>
        <v>460897.78042472724</v>
      </c>
      <c r="AK675" s="13">
        <f t="shared" si="125"/>
        <v>462186.56074386369</v>
      </c>
      <c r="AL675" s="13">
        <f t="shared" si="126"/>
        <v>462116.2981510114</v>
      </c>
      <c r="AM675" s="13">
        <f t="shared" si="127"/>
        <v>462529.02912504476</v>
      </c>
      <c r="AN675" s="13">
        <f t="shared" si="128"/>
        <v>461766.71960473579</v>
      </c>
      <c r="AO675" s="13">
        <f t="shared" si="129"/>
        <v>460688.33896813885</v>
      </c>
      <c r="AP675" s="13">
        <f t="shared" si="130"/>
        <v>461775.57568383712</v>
      </c>
      <c r="AQ675" s="13">
        <f t="shared" si="131"/>
        <v>460496.67098648642</v>
      </c>
      <c r="AR675" s="13">
        <f t="shared" si="132"/>
        <v>465966.64563810179</v>
      </c>
      <c r="AS675" s="13">
        <f t="shared" si="133"/>
        <v>462945.83106168307</v>
      </c>
      <c r="AT675" s="13">
        <f t="shared" si="134"/>
        <v>461263.40112240863</v>
      </c>
    </row>
    <row r="676" spans="1:46" x14ac:dyDescent="0.3">
      <c r="A676" s="7" t="s">
        <v>281</v>
      </c>
      <c r="B676" s="7" t="s">
        <v>1116</v>
      </c>
      <c r="C676" s="7">
        <v>1301</v>
      </c>
      <c r="D676" s="7" t="s">
        <v>8</v>
      </c>
      <c r="E676" s="7">
        <v>905</v>
      </c>
      <c r="F676" s="7" t="s">
        <v>1188</v>
      </c>
      <c r="G676" s="7" t="s">
        <v>1193</v>
      </c>
      <c r="H676" s="8" t="s">
        <v>1240</v>
      </c>
      <c r="I676" s="15">
        <v>0</v>
      </c>
      <c r="J676" s="15">
        <v>1000000</v>
      </c>
      <c r="K676" s="15">
        <v>0</v>
      </c>
      <c r="L676" s="15">
        <v>1000000</v>
      </c>
      <c r="M676" s="15">
        <v>1000000</v>
      </c>
      <c r="N676" s="15">
        <v>0</v>
      </c>
      <c r="O676" s="15">
        <v>0</v>
      </c>
      <c r="P676" s="15">
        <v>0</v>
      </c>
      <c r="Q676" s="15">
        <v>1000000</v>
      </c>
      <c r="R676" s="15">
        <v>1000000</v>
      </c>
      <c r="S676" s="15">
        <v>1000000</v>
      </c>
      <c r="T676" s="15">
        <v>1000000</v>
      </c>
      <c r="U676" s="17"/>
      <c r="V676" s="18">
        <v>0.46136105258937654</v>
      </c>
      <c r="W676" s="18">
        <v>0.46089778042472723</v>
      </c>
      <c r="X676" s="18">
        <v>0.46218656074386372</v>
      </c>
      <c r="Y676" s="18">
        <v>0.46211629815101141</v>
      </c>
      <c r="Z676" s="18">
        <v>0.46252902912504479</v>
      </c>
      <c r="AA676" s="18">
        <v>0.46176671960473581</v>
      </c>
      <c r="AB676" s="18">
        <v>0.46068833896813888</v>
      </c>
      <c r="AC676" s="18">
        <v>0.46177557568383709</v>
      </c>
      <c r="AD676" s="18">
        <v>0.46049667098648644</v>
      </c>
      <c r="AE676" s="18">
        <v>0.46596664563810181</v>
      </c>
      <c r="AF676" s="18">
        <v>0.46294583106168308</v>
      </c>
      <c r="AG676" s="18">
        <v>0.46126340112240866</v>
      </c>
      <c r="AH676" s="17"/>
      <c r="AI676" s="13">
        <f t="shared" si="123"/>
        <v>0</v>
      </c>
      <c r="AJ676" s="13">
        <f t="shared" si="124"/>
        <v>460897.78042472724</v>
      </c>
      <c r="AK676" s="13">
        <f t="shared" si="125"/>
        <v>0</v>
      </c>
      <c r="AL676" s="13">
        <f t="shared" si="126"/>
        <v>462116.2981510114</v>
      </c>
      <c r="AM676" s="13">
        <f t="shared" si="127"/>
        <v>462529.02912504476</v>
      </c>
      <c r="AN676" s="13">
        <f t="shared" si="128"/>
        <v>0</v>
      </c>
      <c r="AO676" s="13">
        <f t="shared" si="129"/>
        <v>0</v>
      </c>
      <c r="AP676" s="13">
        <f t="shared" si="130"/>
        <v>0</v>
      </c>
      <c r="AQ676" s="13">
        <f t="shared" si="131"/>
        <v>460496.67098648642</v>
      </c>
      <c r="AR676" s="13">
        <f t="shared" si="132"/>
        <v>465966.64563810179</v>
      </c>
      <c r="AS676" s="13">
        <f t="shared" si="133"/>
        <v>462945.83106168307</v>
      </c>
      <c r="AT676" s="13">
        <f t="shared" si="134"/>
        <v>461263.40112240863</v>
      </c>
    </row>
    <row r="677" spans="1:46" x14ac:dyDescent="0.3">
      <c r="A677" s="7" t="s">
        <v>281</v>
      </c>
      <c r="B677" s="7" t="s">
        <v>1116</v>
      </c>
      <c r="C677" s="7">
        <v>1301</v>
      </c>
      <c r="D677" s="7" t="s">
        <v>8</v>
      </c>
      <c r="E677" s="7">
        <v>907</v>
      </c>
      <c r="F677" s="7">
        <v>131794</v>
      </c>
      <c r="G677" s="7" t="s">
        <v>1193</v>
      </c>
      <c r="H677" s="8" t="s">
        <v>1241</v>
      </c>
      <c r="I677" s="15">
        <v>40000000</v>
      </c>
      <c r="J677" s="15">
        <v>50000000</v>
      </c>
      <c r="K677" s="15">
        <v>40000000</v>
      </c>
      <c r="L677" s="15">
        <v>30000000</v>
      </c>
      <c r="M677" s="15">
        <v>30000000</v>
      </c>
      <c r="N677" s="15">
        <v>30000000</v>
      </c>
      <c r="O677" s="15">
        <v>30000000</v>
      </c>
      <c r="P677" s="15">
        <v>30000000</v>
      </c>
      <c r="Q677" s="15">
        <v>40000000</v>
      </c>
      <c r="R677" s="15">
        <v>50000000</v>
      </c>
      <c r="S677" s="15">
        <v>60000000</v>
      </c>
      <c r="T677" s="15">
        <v>60000000</v>
      </c>
      <c r="U677" s="17"/>
      <c r="V677" s="18">
        <v>0.46136105258937654</v>
      </c>
      <c r="W677" s="18">
        <v>0.46089778042472723</v>
      </c>
      <c r="X677" s="18">
        <v>0.46218656074386372</v>
      </c>
      <c r="Y677" s="18">
        <v>0.46211629815101141</v>
      </c>
      <c r="Z677" s="18">
        <v>0.46252902912504479</v>
      </c>
      <c r="AA677" s="18">
        <v>0.46176671960473581</v>
      </c>
      <c r="AB677" s="18">
        <v>0.46068833896813888</v>
      </c>
      <c r="AC677" s="18">
        <v>0.46177557568383709</v>
      </c>
      <c r="AD677" s="18">
        <v>0.46049667098648644</v>
      </c>
      <c r="AE677" s="18">
        <v>0.46596664563810181</v>
      </c>
      <c r="AF677" s="18">
        <v>0.46294583106168308</v>
      </c>
      <c r="AG677" s="18">
        <v>0.46126340112240866</v>
      </c>
      <c r="AH677" s="17"/>
      <c r="AI677" s="13">
        <f t="shared" si="123"/>
        <v>18454442.103575062</v>
      </c>
      <c r="AJ677" s="13">
        <f t="shared" si="124"/>
        <v>23044889.02123636</v>
      </c>
      <c r="AK677" s="13">
        <f t="shared" si="125"/>
        <v>18487462.429754548</v>
      </c>
      <c r="AL677" s="13">
        <f t="shared" si="126"/>
        <v>13863488.944530342</v>
      </c>
      <c r="AM677" s="13">
        <f t="shared" si="127"/>
        <v>13875870.873751344</v>
      </c>
      <c r="AN677" s="13">
        <f t="shared" si="128"/>
        <v>13853001.588142075</v>
      </c>
      <c r="AO677" s="13">
        <f t="shared" si="129"/>
        <v>13820650.169044167</v>
      </c>
      <c r="AP677" s="13">
        <f t="shared" si="130"/>
        <v>13853267.270515112</v>
      </c>
      <c r="AQ677" s="13">
        <f t="shared" si="131"/>
        <v>18419866.839459457</v>
      </c>
      <c r="AR677" s="13">
        <f t="shared" si="132"/>
        <v>23298332.281905089</v>
      </c>
      <c r="AS677" s="13">
        <f t="shared" si="133"/>
        <v>27776749.863700986</v>
      </c>
      <c r="AT677" s="13">
        <f t="shared" si="134"/>
        <v>27675804.06734452</v>
      </c>
    </row>
    <row r="678" spans="1:46" x14ac:dyDescent="0.3">
      <c r="A678" s="7" t="s">
        <v>281</v>
      </c>
      <c r="B678" s="7" t="s">
        <v>1116</v>
      </c>
      <c r="C678" s="7">
        <v>1301</v>
      </c>
      <c r="D678" s="7" t="s">
        <v>8</v>
      </c>
      <c r="E678" s="7">
        <v>905</v>
      </c>
      <c r="F678" s="7" t="s">
        <v>1189</v>
      </c>
      <c r="G678" s="7" t="s">
        <v>1193</v>
      </c>
      <c r="H678" s="8" t="s">
        <v>1242</v>
      </c>
      <c r="I678" s="15">
        <v>7000000</v>
      </c>
      <c r="J678" s="15">
        <v>7000000</v>
      </c>
      <c r="K678" s="15">
        <v>7000000</v>
      </c>
      <c r="L678" s="15">
        <v>7000000</v>
      </c>
      <c r="M678" s="15">
        <v>7000000</v>
      </c>
      <c r="N678" s="15">
        <v>7000000</v>
      </c>
      <c r="O678" s="15">
        <v>7000000</v>
      </c>
      <c r="P678" s="15">
        <v>7000000</v>
      </c>
      <c r="Q678" s="15">
        <v>7000000</v>
      </c>
      <c r="R678" s="15">
        <v>7000000</v>
      </c>
      <c r="S678" s="15">
        <v>7000000</v>
      </c>
      <c r="T678" s="15">
        <v>7000000</v>
      </c>
      <c r="U678" s="17"/>
      <c r="V678" s="18">
        <v>0.46136105258937654</v>
      </c>
      <c r="W678" s="18">
        <v>0.46089778042472723</v>
      </c>
      <c r="X678" s="18">
        <v>0.46218656074386372</v>
      </c>
      <c r="Y678" s="18">
        <v>0.46211629815101141</v>
      </c>
      <c r="Z678" s="18">
        <v>0.46252902912504479</v>
      </c>
      <c r="AA678" s="18">
        <v>0.46176671960473581</v>
      </c>
      <c r="AB678" s="18">
        <v>0.46068833896813888</v>
      </c>
      <c r="AC678" s="18">
        <v>0.46177557568383709</v>
      </c>
      <c r="AD678" s="18">
        <v>0.46049667098648644</v>
      </c>
      <c r="AE678" s="18">
        <v>0.46596664563810181</v>
      </c>
      <c r="AF678" s="18">
        <v>0.46294583106168308</v>
      </c>
      <c r="AG678" s="18">
        <v>0.46126340112240866</v>
      </c>
      <c r="AH678" s="17"/>
      <c r="AI678" s="13">
        <f t="shared" si="123"/>
        <v>3229527.3681256357</v>
      </c>
      <c r="AJ678" s="13">
        <f t="shared" si="124"/>
        <v>3226284.4629730908</v>
      </c>
      <c r="AK678" s="13">
        <f t="shared" si="125"/>
        <v>3235305.9252070459</v>
      </c>
      <c r="AL678" s="13">
        <f t="shared" si="126"/>
        <v>3234814.0870570797</v>
      </c>
      <c r="AM678" s="13">
        <f t="shared" si="127"/>
        <v>3237703.2038753135</v>
      </c>
      <c r="AN678" s="13">
        <f t="shared" si="128"/>
        <v>3232367.0372331506</v>
      </c>
      <c r="AO678" s="13">
        <f t="shared" si="129"/>
        <v>3224818.3727769721</v>
      </c>
      <c r="AP678" s="13">
        <f t="shared" si="130"/>
        <v>3232429.0297868596</v>
      </c>
      <c r="AQ678" s="13">
        <f t="shared" si="131"/>
        <v>3223476.6969054053</v>
      </c>
      <c r="AR678" s="13">
        <f t="shared" si="132"/>
        <v>3261766.5194667126</v>
      </c>
      <c r="AS678" s="13">
        <f t="shared" si="133"/>
        <v>3240620.8174317814</v>
      </c>
      <c r="AT678" s="13">
        <f t="shared" si="134"/>
        <v>3228843.8078568606</v>
      </c>
    </row>
    <row r="679" spans="1:46" x14ac:dyDescent="0.3">
      <c r="A679" s="7" t="s">
        <v>281</v>
      </c>
      <c r="B679" s="7" t="s">
        <v>1116</v>
      </c>
      <c r="C679" s="7">
        <v>1301</v>
      </c>
      <c r="D679" s="7" t="s">
        <v>8</v>
      </c>
      <c r="E679" s="7">
        <v>907</v>
      </c>
      <c r="F679" s="7">
        <v>131941</v>
      </c>
      <c r="G679" s="7" t="s">
        <v>1193</v>
      </c>
      <c r="H679" s="8" t="s">
        <v>1243</v>
      </c>
      <c r="I679" s="15">
        <v>5000000</v>
      </c>
      <c r="J679" s="15">
        <v>5000000</v>
      </c>
      <c r="K679" s="15">
        <v>5000000</v>
      </c>
      <c r="L679" s="15">
        <v>5000000</v>
      </c>
      <c r="M679" s="15">
        <v>5000000</v>
      </c>
      <c r="N679" s="15">
        <v>5000000</v>
      </c>
      <c r="O679" s="15">
        <v>5000000</v>
      </c>
      <c r="P679" s="15">
        <v>5000000</v>
      </c>
      <c r="Q679" s="15">
        <v>5000000</v>
      </c>
      <c r="R679" s="15">
        <v>5000000</v>
      </c>
      <c r="S679" s="15">
        <v>5000000</v>
      </c>
      <c r="T679" s="15">
        <v>5000000</v>
      </c>
      <c r="U679" s="17"/>
      <c r="V679" s="18">
        <v>0.46136105258937654</v>
      </c>
      <c r="W679" s="18">
        <v>0.46089778042472723</v>
      </c>
      <c r="X679" s="18">
        <v>0.46218656074386372</v>
      </c>
      <c r="Y679" s="18">
        <v>0.46211629815101141</v>
      </c>
      <c r="Z679" s="18">
        <v>0.46252902912504479</v>
      </c>
      <c r="AA679" s="18">
        <v>0.46176671960473581</v>
      </c>
      <c r="AB679" s="18">
        <v>0.46068833896813888</v>
      </c>
      <c r="AC679" s="18">
        <v>0.46177557568383709</v>
      </c>
      <c r="AD679" s="18">
        <v>0.46049667098648644</v>
      </c>
      <c r="AE679" s="18">
        <v>0.46596664563810181</v>
      </c>
      <c r="AF679" s="18">
        <v>0.46294583106168308</v>
      </c>
      <c r="AG679" s="18">
        <v>0.46126340112240866</v>
      </c>
      <c r="AH679" s="17"/>
      <c r="AI679" s="13">
        <f t="shared" si="123"/>
        <v>2306805.2629468828</v>
      </c>
      <c r="AJ679" s="13">
        <f t="shared" si="124"/>
        <v>2304488.9021236361</v>
      </c>
      <c r="AK679" s="13">
        <f t="shared" si="125"/>
        <v>2310932.8037193185</v>
      </c>
      <c r="AL679" s="13">
        <f t="shared" si="126"/>
        <v>2310581.490755057</v>
      </c>
      <c r="AM679" s="13">
        <f t="shared" si="127"/>
        <v>2312645.1456252239</v>
      </c>
      <c r="AN679" s="13">
        <f t="shared" si="128"/>
        <v>2308833.5980236791</v>
      </c>
      <c r="AO679" s="13">
        <f t="shared" si="129"/>
        <v>2303441.6948406943</v>
      </c>
      <c r="AP679" s="13">
        <f t="shared" si="130"/>
        <v>2308877.8784191855</v>
      </c>
      <c r="AQ679" s="13">
        <f t="shared" si="131"/>
        <v>2302483.3549324321</v>
      </c>
      <c r="AR679" s="13">
        <f t="shared" si="132"/>
        <v>2329833.2281905091</v>
      </c>
      <c r="AS679" s="13">
        <f t="shared" si="133"/>
        <v>2314729.1553084152</v>
      </c>
      <c r="AT679" s="13">
        <f t="shared" si="134"/>
        <v>2306317.0056120432</v>
      </c>
    </row>
    <row r="680" spans="1:46" x14ac:dyDescent="0.3">
      <c r="A680" s="7" t="s">
        <v>281</v>
      </c>
      <c r="B680" s="7" t="s">
        <v>1116</v>
      </c>
      <c r="C680" s="7">
        <v>1301</v>
      </c>
      <c r="D680" s="7" t="s">
        <v>1226</v>
      </c>
      <c r="E680" s="7">
        <v>913</v>
      </c>
      <c r="F680" s="7">
        <v>110433</v>
      </c>
      <c r="G680" s="7" t="s">
        <v>1194</v>
      </c>
      <c r="H680" s="8" t="s">
        <v>1225</v>
      </c>
      <c r="I680" s="15">
        <v>47000000</v>
      </c>
      <c r="J680" s="15">
        <v>50000000</v>
      </c>
      <c r="K680" s="15">
        <v>88000000</v>
      </c>
      <c r="L680" s="15">
        <v>57000000</v>
      </c>
      <c r="M680" s="15">
        <v>70000000</v>
      </c>
      <c r="N680" s="15">
        <v>163000000</v>
      </c>
      <c r="O680" s="15">
        <v>47000000</v>
      </c>
      <c r="P680" s="15">
        <v>68000000</v>
      </c>
      <c r="Q680" s="15">
        <v>67000000</v>
      </c>
      <c r="R680" s="15">
        <v>90000000</v>
      </c>
      <c r="S680" s="15">
        <v>117000000</v>
      </c>
      <c r="T680" s="15">
        <v>136000000</v>
      </c>
      <c r="U680" s="17"/>
      <c r="V680" s="18">
        <v>0.46136105258937654</v>
      </c>
      <c r="W680" s="18">
        <v>0.46089778042472723</v>
      </c>
      <c r="X680" s="18">
        <v>0.46218656074386372</v>
      </c>
      <c r="Y680" s="18">
        <v>0.46211629815101141</v>
      </c>
      <c r="Z680" s="18">
        <v>0.46252902912504479</v>
      </c>
      <c r="AA680" s="18">
        <v>0.46176671960473581</v>
      </c>
      <c r="AB680" s="18">
        <v>0.46068833896813888</v>
      </c>
      <c r="AC680" s="18">
        <v>0.46177557568383709</v>
      </c>
      <c r="AD680" s="18">
        <v>0.46049667098648644</v>
      </c>
      <c r="AE680" s="18">
        <v>0.46596664563810181</v>
      </c>
      <c r="AF680" s="18">
        <v>0.46294583106168308</v>
      </c>
      <c r="AG680" s="18">
        <v>0.46126340112240866</v>
      </c>
      <c r="AH680" s="17"/>
      <c r="AI680" s="13">
        <f t="shared" si="123"/>
        <v>21683969.471700698</v>
      </c>
      <c r="AJ680" s="13">
        <f t="shared" si="124"/>
        <v>23044889.02123636</v>
      </c>
      <c r="AK680" s="13">
        <f t="shared" si="125"/>
        <v>40672417.345460005</v>
      </c>
      <c r="AL680" s="13">
        <f t="shared" si="126"/>
        <v>26340628.99460765</v>
      </c>
      <c r="AM680" s="13">
        <f t="shared" si="127"/>
        <v>32377032.038753137</v>
      </c>
      <c r="AN680" s="13">
        <f t="shared" si="128"/>
        <v>75267975.295571938</v>
      </c>
      <c r="AO680" s="13">
        <f t="shared" si="129"/>
        <v>21652351.931502528</v>
      </c>
      <c r="AP680" s="13">
        <f t="shared" si="130"/>
        <v>31400739.146500923</v>
      </c>
      <c r="AQ680" s="13">
        <f t="shared" si="131"/>
        <v>30853276.956094593</v>
      </c>
      <c r="AR680" s="13">
        <f t="shared" si="132"/>
        <v>41936998.107429162</v>
      </c>
      <c r="AS680" s="13">
        <f t="shared" si="133"/>
        <v>54164662.234216921</v>
      </c>
      <c r="AT680" s="13">
        <f t="shared" si="134"/>
        <v>62731822.552647576</v>
      </c>
    </row>
    <row r="681" spans="1:46" x14ac:dyDescent="0.3">
      <c r="A681" s="7" t="s">
        <v>281</v>
      </c>
      <c r="B681" s="7" t="s">
        <v>1116</v>
      </c>
      <c r="C681" s="7">
        <v>1301</v>
      </c>
      <c r="D681" s="7" t="s">
        <v>1210</v>
      </c>
      <c r="E681" s="7">
        <v>913</v>
      </c>
      <c r="F681" s="7">
        <v>110743</v>
      </c>
      <c r="G681" s="7" t="s">
        <v>1194</v>
      </c>
      <c r="H681" s="8" t="s">
        <v>1171</v>
      </c>
      <c r="I681" s="15">
        <v>20000000</v>
      </c>
      <c r="J681" s="15">
        <v>16000000</v>
      </c>
      <c r="K681" s="15">
        <v>17000000</v>
      </c>
      <c r="L681" s="15">
        <v>23000000</v>
      </c>
      <c r="M681" s="15">
        <v>28000000</v>
      </c>
      <c r="N681" s="15">
        <v>20000000</v>
      </c>
      <c r="O681" s="15">
        <v>20000000</v>
      </c>
      <c r="P681" s="15">
        <v>25000000</v>
      </c>
      <c r="Q681" s="15">
        <v>30000000</v>
      </c>
      <c r="R681" s="15">
        <v>30000000</v>
      </c>
      <c r="S681" s="15">
        <v>30000000</v>
      </c>
      <c r="T681" s="15">
        <v>35000000</v>
      </c>
      <c r="U681" s="17"/>
      <c r="V681" s="18">
        <v>0.46136105258937654</v>
      </c>
      <c r="W681" s="18">
        <v>0.46089778042472723</v>
      </c>
      <c r="X681" s="18">
        <v>0.46218656074386372</v>
      </c>
      <c r="Y681" s="18">
        <v>0.46211629815101141</v>
      </c>
      <c r="Z681" s="18">
        <v>0.46252902912504479</v>
      </c>
      <c r="AA681" s="18">
        <v>0.46176671960473581</v>
      </c>
      <c r="AB681" s="18">
        <v>0.46068833896813888</v>
      </c>
      <c r="AC681" s="18">
        <v>0.46177557568383709</v>
      </c>
      <c r="AD681" s="18">
        <v>0.46049667098648644</v>
      </c>
      <c r="AE681" s="18">
        <v>0.46596664563810181</v>
      </c>
      <c r="AF681" s="18">
        <v>0.46294583106168308</v>
      </c>
      <c r="AG681" s="18">
        <v>0.46126340112240866</v>
      </c>
      <c r="AH681" s="17"/>
      <c r="AI681" s="13">
        <f t="shared" si="123"/>
        <v>9227221.051787531</v>
      </c>
      <c r="AJ681" s="13">
        <f t="shared" si="124"/>
        <v>7374364.4867956359</v>
      </c>
      <c r="AK681" s="13">
        <f t="shared" si="125"/>
        <v>7857171.5326456828</v>
      </c>
      <c r="AL681" s="13">
        <f t="shared" si="126"/>
        <v>10628674.857473262</v>
      </c>
      <c r="AM681" s="13">
        <f t="shared" si="127"/>
        <v>12950812.815501254</v>
      </c>
      <c r="AN681" s="13">
        <f t="shared" si="128"/>
        <v>9235334.3920947164</v>
      </c>
      <c r="AO681" s="13">
        <f t="shared" si="129"/>
        <v>9213766.7793627772</v>
      </c>
      <c r="AP681" s="13">
        <f t="shared" si="130"/>
        <v>11544389.392095927</v>
      </c>
      <c r="AQ681" s="13">
        <f t="shared" si="131"/>
        <v>13814900.129594594</v>
      </c>
      <c r="AR681" s="13">
        <f t="shared" si="132"/>
        <v>13978999.369143054</v>
      </c>
      <c r="AS681" s="13">
        <f t="shared" si="133"/>
        <v>13888374.931850493</v>
      </c>
      <c r="AT681" s="13">
        <f t="shared" si="134"/>
        <v>16144219.039284304</v>
      </c>
    </row>
    <row r="682" spans="1:46" x14ac:dyDescent="0.3">
      <c r="A682" s="7" t="s">
        <v>281</v>
      </c>
      <c r="B682" s="7" t="s">
        <v>1116</v>
      </c>
      <c r="C682" s="7">
        <v>1301</v>
      </c>
      <c r="D682" s="7" t="s">
        <v>1211</v>
      </c>
      <c r="E682" s="7">
        <v>913</v>
      </c>
      <c r="F682" s="7">
        <v>110908</v>
      </c>
      <c r="G682" s="7" t="s">
        <v>1194</v>
      </c>
      <c r="H682" s="8" t="s">
        <v>1172</v>
      </c>
      <c r="I682" s="15">
        <v>13000000</v>
      </c>
      <c r="J682" s="15">
        <v>12000000</v>
      </c>
      <c r="K682" s="15">
        <v>16000000</v>
      </c>
      <c r="L682" s="15">
        <v>20000000</v>
      </c>
      <c r="M682" s="15">
        <v>18000000</v>
      </c>
      <c r="N682" s="15">
        <v>18000000</v>
      </c>
      <c r="O682" s="15">
        <v>14000000</v>
      </c>
      <c r="P682" s="15">
        <v>20000000</v>
      </c>
      <c r="Q682" s="15">
        <v>20000000</v>
      </c>
      <c r="R682" s="15">
        <v>20000000</v>
      </c>
      <c r="S682" s="15">
        <v>25000000</v>
      </c>
      <c r="T682" s="15">
        <v>25000000</v>
      </c>
      <c r="U682" s="17"/>
      <c r="V682" s="18">
        <v>0.46136105258937654</v>
      </c>
      <c r="W682" s="18">
        <v>0.46089778042472723</v>
      </c>
      <c r="X682" s="18">
        <v>0.46218656074386372</v>
      </c>
      <c r="Y682" s="18">
        <v>0.46211629815101141</v>
      </c>
      <c r="Z682" s="18">
        <v>0.46252902912504479</v>
      </c>
      <c r="AA682" s="18">
        <v>0.46176671960473581</v>
      </c>
      <c r="AB682" s="18">
        <v>0.46068833896813888</v>
      </c>
      <c r="AC682" s="18">
        <v>0.46177557568383709</v>
      </c>
      <c r="AD682" s="18">
        <v>0.46049667098648644</v>
      </c>
      <c r="AE682" s="18">
        <v>0.46596664563810181</v>
      </c>
      <c r="AF682" s="18">
        <v>0.46294583106168308</v>
      </c>
      <c r="AG682" s="18">
        <v>0.46126340112240866</v>
      </c>
      <c r="AH682" s="17"/>
      <c r="AI682" s="13">
        <f t="shared" si="123"/>
        <v>5997693.6836618949</v>
      </c>
      <c r="AJ682" s="13">
        <f t="shared" si="124"/>
        <v>5530773.3650967265</v>
      </c>
      <c r="AK682" s="13">
        <f t="shared" si="125"/>
        <v>7394984.9719018191</v>
      </c>
      <c r="AL682" s="13">
        <f t="shared" si="126"/>
        <v>9242325.9630202278</v>
      </c>
      <c r="AM682" s="13">
        <f t="shared" si="127"/>
        <v>8325522.5242508063</v>
      </c>
      <c r="AN682" s="13">
        <f t="shared" si="128"/>
        <v>8311800.952885245</v>
      </c>
      <c r="AO682" s="13">
        <f t="shared" si="129"/>
        <v>6449636.7455539443</v>
      </c>
      <c r="AP682" s="13">
        <f t="shared" si="130"/>
        <v>9235511.5136767421</v>
      </c>
      <c r="AQ682" s="13">
        <f t="shared" si="131"/>
        <v>9209933.4197297283</v>
      </c>
      <c r="AR682" s="13">
        <f t="shared" si="132"/>
        <v>9319332.9127620365</v>
      </c>
      <c r="AS682" s="13">
        <f t="shared" si="133"/>
        <v>11573645.776542077</v>
      </c>
      <c r="AT682" s="13">
        <f t="shared" si="134"/>
        <v>11531585.028060216</v>
      </c>
    </row>
    <row r="683" spans="1:46" x14ac:dyDescent="0.3">
      <c r="A683" s="7" t="s">
        <v>281</v>
      </c>
      <c r="B683" s="7" t="s">
        <v>1116</v>
      </c>
      <c r="C683" s="7">
        <v>1301</v>
      </c>
      <c r="D683" s="7" t="s">
        <v>1245</v>
      </c>
      <c r="E683" s="7">
        <v>913</v>
      </c>
      <c r="F683" s="7">
        <v>110233</v>
      </c>
      <c r="G683" s="7" t="s">
        <v>1194</v>
      </c>
      <c r="H683" s="8" t="s">
        <v>1244</v>
      </c>
      <c r="I683" s="15">
        <v>11000000</v>
      </c>
      <c r="J683" s="15">
        <v>12000000</v>
      </c>
      <c r="K683" s="15">
        <v>12000000</v>
      </c>
      <c r="L683" s="15">
        <v>16000000</v>
      </c>
      <c r="M683" s="15">
        <v>16000000</v>
      </c>
      <c r="N683" s="15">
        <v>14000000</v>
      </c>
      <c r="O683" s="15">
        <v>13000000</v>
      </c>
      <c r="P683" s="15">
        <v>14000000</v>
      </c>
      <c r="Q683" s="15">
        <v>16000000</v>
      </c>
      <c r="R683" s="15">
        <v>21000000</v>
      </c>
      <c r="S683" s="15">
        <v>20000000</v>
      </c>
      <c r="T683" s="15">
        <v>25000000</v>
      </c>
      <c r="U683" s="17"/>
      <c r="V683" s="18">
        <v>0.46136105258937654</v>
      </c>
      <c r="W683" s="18">
        <v>0.46089778042472723</v>
      </c>
      <c r="X683" s="18">
        <v>0.46218656074386372</v>
      </c>
      <c r="Y683" s="18">
        <v>0.46211629815101141</v>
      </c>
      <c r="Z683" s="18">
        <v>0.46252902912504479</v>
      </c>
      <c r="AA683" s="18">
        <v>0.46176671960473581</v>
      </c>
      <c r="AB683" s="18">
        <v>0.46068833896813888</v>
      </c>
      <c r="AC683" s="18">
        <v>0.46177557568383709</v>
      </c>
      <c r="AD683" s="18">
        <v>0.46049667098648644</v>
      </c>
      <c r="AE683" s="18">
        <v>0.46596664563810181</v>
      </c>
      <c r="AF683" s="18">
        <v>0.46294583106168308</v>
      </c>
      <c r="AG683" s="18">
        <v>0.46126340112240866</v>
      </c>
      <c r="AH683" s="17"/>
      <c r="AI683" s="13">
        <f t="shared" si="123"/>
        <v>5074971.578483142</v>
      </c>
      <c r="AJ683" s="13">
        <f t="shared" si="124"/>
        <v>5530773.3650967265</v>
      </c>
      <c r="AK683" s="13">
        <f t="shared" si="125"/>
        <v>5546238.7289263643</v>
      </c>
      <c r="AL683" s="13">
        <f t="shared" si="126"/>
        <v>7393860.7704161825</v>
      </c>
      <c r="AM683" s="13">
        <f t="shared" si="127"/>
        <v>7400464.4660007162</v>
      </c>
      <c r="AN683" s="13">
        <f t="shared" si="128"/>
        <v>6464734.0744663011</v>
      </c>
      <c r="AO683" s="13">
        <f t="shared" si="129"/>
        <v>5988948.4065858051</v>
      </c>
      <c r="AP683" s="13">
        <f t="shared" si="130"/>
        <v>6464858.0595737193</v>
      </c>
      <c r="AQ683" s="13">
        <f t="shared" si="131"/>
        <v>7367946.7357837828</v>
      </c>
      <c r="AR683" s="13">
        <f t="shared" si="132"/>
        <v>9785299.5584001373</v>
      </c>
      <c r="AS683" s="13">
        <f t="shared" si="133"/>
        <v>9258916.6212336607</v>
      </c>
      <c r="AT683" s="13">
        <f t="shared" si="134"/>
        <v>11531585.028060216</v>
      </c>
    </row>
    <row r="684" spans="1:46" x14ac:dyDescent="0.3">
      <c r="A684" s="7" t="s">
        <v>281</v>
      </c>
      <c r="B684" s="7" t="s">
        <v>1116</v>
      </c>
      <c r="C684" s="7">
        <v>1301</v>
      </c>
      <c r="D684" s="7" t="s">
        <v>1248</v>
      </c>
      <c r="E684" s="7">
        <v>913</v>
      </c>
      <c r="F684" s="7">
        <v>111026</v>
      </c>
      <c r="G684" s="7" t="s">
        <v>1194</v>
      </c>
      <c r="H684" s="8" t="s">
        <v>1173</v>
      </c>
      <c r="I684" s="15">
        <v>10000000</v>
      </c>
      <c r="J684" s="15">
        <v>4000000</v>
      </c>
      <c r="K684" s="15">
        <v>9000000</v>
      </c>
      <c r="L684" s="15">
        <v>7000000</v>
      </c>
      <c r="M684" s="15">
        <v>8000000</v>
      </c>
      <c r="N684" s="15">
        <v>8000000</v>
      </c>
      <c r="O684" s="15">
        <v>7000000</v>
      </c>
      <c r="P684" s="15">
        <v>7000000</v>
      </c>
      <c r="Q684" s="15">
        <v>8000000</v>
      </c>
      <c r="R684" s="15">
        <v>10000000</v>
      </c>
      <c r="S684" s="15">
        <v>10000000</v>
      </c>
      <c r="T684" s="15">
        <v>12000000</v>
      </c>
      <c r="U684" s="17"/>
      <c r="V684" s="18">
        <v>0.46136105258937654</v>
      </c>
      <c r="W684" s="18">
        <v>0.46089778042472723</v>
      </c>
      <c r="X684" s="18">
        <v>0.46218656074386372</v>
      </c>
      <c r="Y684" s="18">
        <v>0.46211629815101141</v>
      </c>
      <c r="Z684" s="18">
        <v>0.46252902912504479</v>
      </c>
      <c r="AA684" s="18">
        <v>0.46176671960473581</v>
      </c>
      <c r="AB684" s="18">
        <v>0.46068833896813888</v>
      </c>
      <c r="AC684" s="18">
        <v>0.46177557568383709</v>
      </c>
      <c r="AD684" s="18">
        <v>0.46049667098648644</v>
      </c>
      <c r="AE684" s="18">
        <v>0.46596664563810181</v>
      </c>
      <c r="AF684" s="18">
        <v>0.46294583106168308</v>
      </c>
      <c r="AG684" s="18">
        <v>0.46126340112240866</v>
      </c>
      <c r="AH684" s="17"/>
      <c r="AI684" s="13">
        <f t="shared" si="123"/>
        <v>4613610.5258937655</v>
      </c>
      <c r="AJ684" s="13">
        <f t="shared" si="124"/>
        <v>1843591.121698909</v>
      </c>
      <c r="AK684" s="13">
        <f t="shared" si="125"/>
        <v>4159679.0466947732</v>
      </c>
      <c r="AL684" s="13">
        <f t="shared" si="126"/>
        <v>3234814.0870570797</v>
      </c>
      <c r="AM684" s="13">
        <f t="shared" si="127"/>
        <v>3700232.2330003581</v>
      </c>
      <c r="AN684" s="13">
        <f t="shared" si="128"/>
        <v>3694133.7568378863</v>
      </c>
      <c r="AO684" s="13">
        <f t="shared" si="129"/>
        <v>3224818.3727769721</v>
      </c>
      <c r="AP684" s="13">
        <f t="shared" si="130"/>
        <v>3232429.0297868596</v>
      </c>
      <c r="AQ684" s="13">
        <f t="shared" si="131"/>
        <v>3683973.3678918914</v>
      </c>
      <c r="AR684" s="13">
        <f t="shared" si="132"/>
        <v>4659666.4563810183</v>
      </c>
      <c r="AS684" s="13">
        <f t="shared" si="133"/>
        <v>4629458.3106168304</v>
      </c>
      <c r="AT684" s="13">
        <f t="shared" si="134"/>
        <v>5535160.8134689042</v>
      </c>
    </row>
    <row r="685" spans="1:46" x14ac:dyDescent="0.3">
      <c r="A685" s="7" t="s">
        <v>281</v>
      </c>
      <c r="B685" s="7" t="s">
        <v>1116</v>
      </c>
      <c r="C685" s="7">
        <v>1301</v>
      </c>
      <c r="D685" s="7" t="s">
        <v>1212</v>
      </c>
      <c r="E685" s="7">
        <v>913</v>
      </c>
      <c r="F685" s="7">
        <v>111515</v>
      </c>
      <c r="G685" s="7" t="s">
        <v>1194</v>
      </c>
      <c r="H685" s="8" t="s">
        <v>1174</v>
      </c>
      <c r="I685" s="15">
        <v>9000000</v>
      </c>
      <c r="J685" s="15">
        <v>5000000</v>
      </c>
      <c r="K685" s="15">
        <v>8000000</v>
      </c>
      <c r="L685" s="15">
        <v>7000000</v>
      </c>
      <c r="M685" s="15">
        <v>9000000</v>
      </c>
      <c r="N685" s="15">
        <v>9000000</v>
      </c>
      <c r="O685" s="15">
        <v>8000000</v>
      </c>
      <c r="P685" s="15">
        <v>7000000</v>
      </c>
      <c r="Q685" s="15">
        <v>8000000</v>
      </c>
      <c r="R685" s="15">
        <v>8000000</v>
      </c>
      <c r="S685" s="15">
        <v>9000000</v>
      </c>
      <c r="T685" s="15">
        <v>10000000</v>
      </c>
      <c r="U685" s="17"/>
      <c r="V685" s="18">
        <v>0.46136105258937654</v>
      </c>
      <c r="W685" s="18">
        <v>0.46089778042472723</v>
      </c>
      <c r="X685" s="18">
        <v>0.46218656074386372</v>
      </c>
      <c r="Y685" s="18">
        <v>0.46211629815101141</v>
      </c>
      <c r="Z685" s="18">
        <v>0.46252902912504479</v>
      </c>
      <c r="AA685" s="18">
        <v>0.46176671960473581</v>
      </c>
      <c r="AB685" s="18">
        <v>0.46068833896813888</v>
      </c>
      <c r="AC685" s="18">
        <v>0.46177557568383709</v>
      </c>
      <c r="AD685" s="18">
        <v>0.46049667098648644</v>
      </c>
      <c r="AE685" s="18">
        <v>0.46596664563810181</v>
      </c>
      <c r="AF685" s="18">
        <v>0.46294583106168308</v>
      </c>
      <c r="AG685" s="18">
        <v>0.46126340112240866</v>
      </c>
      <c r="AH685" s="17"/>
      <c r="AI685" s="13">
        <f t="shared" si="123"/>
        <v>4152249.473304389</v>
      </c>
      <c r="AJ685" s="13">
        <f t="shared" si="124"/>
        <v>2304488.9021236361</v>
      </c>
      <c r="AK685" s="13">
        <f t="shared" si="125"/>
        <v>3697492.4859509096</v>
      </c>
      <c r="AL685" s="13">
        <f t="shared" si="126"/>
        <v>3234814.0870570797</v>
      </c>
      <c r="AM685" s="13">
        <f t="shared" si="127"/>
        <v>4162761.2621254032</v>
      </c>
      <c r="AN685" s="13">
        <f t="shared" si="128"/>
        <v>4155900.4764426225</v>
      </c>
      <c r="AO685" s="13">
        <f t="shared" si="129"/>
        <v>3685506.7117451108</v>
      </c>
      <c r="AP685" s="13">
        <f t="shared" si="130"/>
        <v>3232429.0297868596</v>
      </c>
      <c r="AQ685" s="13">
        <f t="shared" si="131"/>
        <v>3683973.3678918914</v>
      </c>
      <c r="AR685" s="13">
        <f t="shared" si="132"/>
        <v>3727733.1651048143</v>
      </c>
      <c r="AS685" s="13">
        <f t="shared" si="133"/>
        <v>4166512.4795551477</v>
      </c>
      <c r="AT685" s="13">
        <f t="shared" si="134"/>
        <v>4612634.0112240864</v>
      </c>
    </row>
    <row r="686" spans="1:46" x14ac:dyDescent="0.3">
      <c r="A686" s="7" t="s">
        <v>281</v>
      </c>
      <c r="B686" s="7" t="s">
        <v>1116</v>
      </c>
      <c r="C686" s="7">
        <v>1301</v>
      </c>
      <c r="D686" s="7" t="s">
        <v>1213</v>
      </c>
      <c r="E686" s="7">
        <v>913</v>
      </c>
      <c r="F686" s="7">
        <v>110858</v>
      </c>
      <c r="G686" s="7" t="s">
        <v>1194</v>
      </c>
      <c r="H686" s="8" t="s">
        <v>1175</v>
      </c>
      <c r="I686" s="15">
        <v>9000000</v>
      </c>
      <c r="J686" s="15">
        <v>11000000</v>
      </c>
      <c r="K686" s="15">
        <v>11000000</v>
      </c>
      <c r="L686" s="15">
        <v>11000000</v>
      </c>
      <c r="M686" s="15">
        <v>11000000</v>
      </c>
      <c r="N686" s="15">
        <v>11000000</v>
      </c>
      <c r="O686" s="15">
        <v>10000000</v>
      </c>
      <c r="P686" s="15">
        <v>10000000</v>
      </c>
      <c r="Q686" s="15">
        <v>10000000</v>
      </c>
      <c r="R686" s="15">
        <v>10000000</v>
      </c>
      <c r="S686" s="15">
        <v>15000000</v>
      </c>
      <c r="T686" s="15">
        <v>16000000</v>
      </c>
      <c r="U686" s="17"/>
      <c r="V686" s="18">
        <v>0.46136105258937654</v>
      </c>
      <c r="W686" s="18">
        <v>0.46089778042472723</v>
      </c>
      <c r="X686" s="18">
        <v>0.46218656074386372</v>
      </c>
      <c r="Y686" s="18">
        <v>0.46211629815101141</v>
      </c>
      <c r="Z686" s="18">
        <v>0.46252902912504479</v>
      </c>
      <c r="AA686" s="18">
        <v>0.46176671960473581</v>
      </c>
      <c r="AB686" s="18">
        <v>0.46068833896813888</v>
      </c>
      <c r="AC686" s="18">
        <v>0.46177557568383709</v>
      </c>
      <c r="AD686" s="18">
        <v>0.46049667098648644</v>
      </c>
      <c r="AE686" s="18">
        <v>0.46596664563810181</v>
      </c>
      <c r="AF686" s="18">
        <v>0.46294583106168308</v>
      </c>
      <c r="AG686" s="18">
        <v>0.46126340112240866</v>
      </c>
      <c r="AH686" s="17"/>
      <c r="AI686" s="13">
        <f t="shared" si="123"/>
        <v>4152249.473304389</v>
      </c>
      <c r="AJ686" s="13">
        <f t="shared" si="124"/>
        <v>5069875.5846719993</v>
      </c>
      <c r="AK686" s="13">
        <f t="shared" si="125"/>
        <v>5084052.1681825006</v>
      </c>
      <c r="AL686" s="13">
        <f t="shared" si="126"/>
        <v>5083279.2796611255</v>
      </c>
      <c r="AM686" s="13">
        <f t="shared" si="127"/>
        <v>5087819.3203754928</v>
      </c>
      <c r="AN686" s="13">
        <f t="shared" si="128"/>
        <v>5079433.9156520935</v>
      </c>
      <c r="AO686" s="13">
        <f t="shared" si="129"/>
        <v>4606883.3896813886</v>
      </c>
      <c r="AP686" s="13">
        <f t="shared" si="130"/>
        <v>4617755.756838371</v>
      </c>
      <c r="AQ686" s="13">
        <f t="shared" si="131"/>
        <v>4604966.7098648641</v>
      </c>
      <c r="AR686" s="13">
        <f t="shared" si="132"/>
        <v>4659666.4563810183</v>
      </c>
      <c r="AS686" s="13">
        <f t="shared" si="133"/>
        <v>6944187.4659252465</v>
      </c>
      <c r="AT686" s="13">
        <f t="shared" si="134"/>
        <v>7380214.417958538</v>
      </c>
    </row>
    <row r="687" spans="1:46" x14ac:dyDescent="0.3">
      <c r="A687" s="7" t="s">
        <v>281</v>
      </c>
      <c r="B687" s="7" t="s">
        <v>1116</v>
      </c>
      <c r="C687" s="7">
        <v>1301</v>
      </c>
      <c r="D687" s="7" t="s">
        <v>1214</v>
      </c>
      <c r="E687" s="7">
        <v>913</v>
      </c>
      <c r="F687" s="7">
        <v>110560</v>
      </c>
      <c r="G687" s="7" t="s">
        <v>1194</v>
      </c>
      <c r="H687" s="8" t="s">
        <v>1176</v>
      </c>
      <c r="I687" s="15">
        <v>5000000</v>
      </c>
      <c r="J687" s="15">
        <v>3000000</v>
      </c>
      <c r="K687" s="15">
        <v>4000000</v>
      </c>
      <c r="L687" s="15">
        <v>4000000</v>
      </c>
      <c r="M687" s="15">
        <v>5000000</v>
      </c>
      <c r="N687" s="15">
        <v>4000000</v>
      </c>
      <c r="O687" s="15">
        <v>4000000</v>
      </c>
      <c r="P687" s="15">
        <v>5000000</v>
      </c>
      <c r="Q687" s="15">
        <v>5000000</v>
      </c>
      <c r="R687" s="15">
        <v>5000000</v>
      </c>
      <c r="S687" s="15">
        <v>6000000</v>
      </c>
      <c r="T687" s="15">
        <v>8000000</v>
      </c>
      <c r="U687" s="17"/>
      <c r="V687" s="18">
        <v>0.46136105258937654</v>
      </c>
      <c r="W687" s="18">
        <v>0.46089778042472723</v>
      </c>
      <c r="X687" s="18">
        <v>0.46218656074386372</v>
      </c>
      <c r="Y687" s="18">
        <v>0.46211629815101141</v>
      </c>
      <c r="Z687" s="18">
        <v>0.46252902912504479</v>
      </c>
      <c r="AA687" s="18">
        <v>0.46176671960473581</v>
      </c>
      <c r="AB687" s="18">
        <v>0.46068833896813888</v>
      </c>
      <c r="AC687" s="18">
        <v>0.46177557568383709</v>
      </c>
      <c r="AD687" s="18">
        <v>0.46049667098648644</v>
      </c>
      <c r="AE687" s="18">
        <v>0.46596664563810181</v>
      </c>
      <c r="AF687" s="18">
        <v>0.46294583106168308</v>
      </c>
      <c r="AG687" s="18">
        <v>0.46126340112240866</v>
      </c>
      <c r="AH687" s="17"/>
      <c r="AI687" s="13">
        <f t="shared" si="123"/>
        <v>2306805.2629468828</v>
      </c>
      <c r="AJ687" s="13">
        <f t="shared" si="124"/>
        <v>1382693.3412741816</v>
      </c>
      <c r="AK687" s="13">
        <f t="shared" si="125"/>
        <v>1848746.2429754548</v>
      </c>
      <c r="AL687" s="13">
        <f t="shared" si="126"/>
        <v>1848465.1926040456</v>
      </c>
      <c r="AM687" s="13">
        <f t="shared" si="127"/>
        <v>2312645.1456252239</v>
      </c>
      <c r="AN687" s="13">
        <f t="shared" si="128"/>
        <v>1847066.8784189431</v>
      </c>
      <c r="AO687" s="13">
        <f t="shared" si="129"/>
        <v>1842753.3558725554</v>
      </c>
      <c r="AP687" s="13">
        <f t="shared" si="130"/>
        <v>2308877.8784191855</v>
      </c>
      <c r="AQ687" s="13">
        <f t="shared" si="131"/>
        <v>2302483.3549324321</v>
      </c>
      <c r="AR687" s="13">
        <f t="shared" si="132"/>
        <v>2329833.2281905091</v>
      </c>
      <c r="AS687" s="13">
        <f t="shared" si="133"/>
        <v>2777674.9863700983</v>
      </c>
      <c r="AT687" s="13">
        <f t="shared" si="134"/>
        <v>3690107.208979269</v>
      </c>
    </row>
    <row r="688" spans="1:46" x14ac:dyDescent="0.3">
      <c r="A688" s="7" t="s">
        <v>281</v>
      </c>
      <c r="B688" s="7" t="s">
        <v>1116</v>
      </c>
      <c r="C688" s="7">
        <v>1301</v>
      </c>
      <c r="D688" s="7" t="s">
        <v>8</v>
      </c>
      <c r="E688" s="7">
        <v>913</v>
      </c>
      <c r="F688" s="7">
        <v>110470</v>
      </c>
      <c r="G688" s="7" t="s">
        <v>1194</v>
      </c>
      <c r="H688" s="8" t="s">
        <v>1177</v>
      </c>
      <c r="I688" s="15">
        <v>3000000</v>
      </c>
      <c r="J688" s="15">
        <v>5000000</v>
      </c>
      <c r="K688" s="15">
        <v>5000000</v>
      </c>
      <c r="L688" s="15">
        <v>5000000</v>
      </c>
      <c r="M688" s="15">
        <v>4000000</v>
      </c>
      <c r="N688" s="15">
        <v>3000000</v>
      </c>
      <c r="O688" s="15">
        <v>3000000</v>
      </c>
      <c r="P688" s="15">
        <v>3000000</v>
      </c>
      <c r="Q688" s="15">
        <v>4000000</v>
      </c>
      <c r="R688" s="15">
        <v>5000000</v>
      </c>
      <c r="S688" s="15">
        <v>7000000</v>
      </c>
      <c r="T688" s="15">
        <v>8000000</v>
      </c>
      <c r="U688" s="17"/>
      <c r="V688" s="18">
        <v>0.46136105258937654</v>
      </c>
      <c r="W688" s="18">
        <v>0.46089778042472723</v>
      </c>
      <c r="X688" s="18">
        <v>0.46218656074386372</v>
      </c>
      <c r="Y688" s="18">
        <v>0.46211629815101141</v>
      </c>
      <c r="Z688" s="18">
        <v>0.46252902912504479</v>
      </c>
      <c r="AA688" s="18">
        <v>0.46176671960473581</v>
      </c>
      <c r="AB688" s="18">
        <v>0.46068833896813888</v>
      </c>
      <c r="AC688" s="18">
        <v>0.46177557568383709</v>
      </c>
      <c r="AD688" s="18">
        <v>0.46049667098648644</v>
      </c>
      <c r="AE688" s="18">
        <v>0.46596664563810181</v>
      </c>
      <c r="AF688" s="18">
        <v>0.46294583106168308</v>
      </c>
      <c r="AG688" s="18">
        <v>0.46126340112240866</v>
      </c>
      <c r="AH688" s="17"/>
      <c r="AI688" s="13">
        <f t="shared" si="123"/>
        <v>1384083.1577681296</v>
      </c>
      <c r="AJ688" s="13">
        <f t="shared" si="124"/>
        <v>2304488.9021236361</v>
      </c>
      <c r="AK688" s="13">
        <f t="shared" si="125"/>
        <v>2310932.8037193185</v>
      </c>
      <c r="AL688" s="13">
        <f t="shared" si="126"/>
        <v>2310581.490755057</v>
      </c>
      <c r="AM688" s="13">
        <f t="shared" si="127"/>
        <v>1850116.1165001791</v>
      </c>
      <c r="AN688" s="13">
        <f t="shared" si="128"/>
        <v>1385300.1588142074</v>
      </c>
      <c r="AO688" s="13">
        <f t="shared" si="129"/>
        <v>1382065.0169044167</v>
      </c>
      <c r="AP688" s="13">
        <f t="shared" si="130"/>
        <v>1385326.7270515112</v>
      </c>
      <c r="AQ688" s="13">
        <f t="shared" si="131"/>
        <v>1841986.6839459457</v>
      </c>
      <c r="AR688" s="13">
        <f t="shared" si="132"/>
        <v>2329833.2281905091</v>
      </c>
      <c r="AS688" s="13">
        <f t="shared" si="133"/>
        <v>3240620.8174317814</v>
      </c>
      <c r="AT688" s="13">
        <f t="shared" si="134"/>
        <v>3690107.208979269</v>
      </c>
    </row>
    <row r="689" spans="1:46" x14ac:dyDescent="0.3">
      <c r="A689" s="7" t="s">
        <v>281</v>
      </c>
      <c r="B689" s="7" t="s">
        <v>1116</v>
      </c>
      <c r="C689" s="7">
        <v>1301</v>
      </c>
      <c r="D689" s="7" t="s">
        <v>8</v>
      </c>
      <c r="E689" s="7">
        <v>913</v>
      </c>
      <c r="F689" s="7">
        <v>110253</v>
      </c>
      <c r="G689" s="7" t="s">
        <v>1194</v>
      </c>
      <c r="H689" s="8" t="s">
        <v>1249</v>
      </c>
      <c r="I689" s="15">
        <v>10000000</v>
      </c>
      <c r="J689" s="15">
        <v>5000000</v>
      </c>
      <c r="K689" s="15">
        <v>10000000</v>
      </c>
      <c r="L689" s="15">
        <v>8000000</v>
      </c>
      <c r="M689" s="15">
        <v>8000000</v>
      </c>
      <c r="N689" s="15">
        <v>8000000</v>
      </c>
      <c r="O689" s="15">
        <v>10000000</v>
      </c>
      <c r="P689" s="15">
        <v>10000000</v>
      </c>
      <c r="Q689" s="15">
        <v>10000000</v>
      </c>
      <c r="R689" s="15">
        <v>12000000</v>
      </c>
      <c r="S689" s="15">
        <v>13000000</v>
      </c>
      <c r="T689" s="15">
        <v>14000000</v>
      </c>
      <c r="U689" s="17"/>
      <c r="V689" s="18">
        <v>0.46136105258937654</v>
      </c>
      <c r="W689" s="18">
        <v>0.46089778042472723</v>
      </c>
      <c r="X689" s="18">
        <v>0.46218656074386372</v>
      </c>
      <c r="Y689" s="18">
        <v>0.46211629815101141</v>
      </c>
      <c r="Z689" s="18">
        <v>0.46252902912504479</v>
      </c>
      <c r="AA689" s="18">
        <v>0.46176671960473581</v>
      </c>
      <c r="AB689" s="18">
        <v>0.46068833896813888</v>
      </c>
      <c r="AC689" s="18">
        <v>0.46177557568383709</v>
      </c>
      <c r="AD689" s="18">
        <v>0.46049667098648644</v>
      </c>
      <c r="AE689" s="18">
        <v>0.46596664563810181</v>
      </c>
      <c r="AF689" s="18">
        <v>0.46294583106168308</v>
      </c>
      <c r="AG689" s="18">
        <v>0.46126340112240866</v>
      </c>
      <c r="AH689" s="17"/>
      <c r="AI689" s="13">
        <f t="shared" si="123"/>
        <v>4613610.5258937655</v>
      </c>
      <c r="AJ689" s="13">
        <f t="shared" si="124"/>
        <v>2304488.9021236361</v>
      </c>
      <c r="AK689" s="13">
        <f t="shared" si="125"/>
        <v>4621865.6074386369</v>
      </c>
      <c r="AL689" s="13">
        <f t="shared" si="126"/>
        <v>3696930.3852080912</v>
      </c>
      <c r="AM689" s="13">
        <f t="shared" si="127"/>
        <v>3700232.2330003581</v>
      </c>
      <c r="AN689" s="13">
        <f t="shared" si="128"/>
        <v>3694133.7568378863</v>
      </c>
      <c r="AO689" s="13">
        <f t="shared" si="129"/>
        <v>4606883.3896813886</v>
      </c>
      <c r="AP689" s="13">
        <f t="shared" si="130"/>
        <v>4617755.756838371</v>
      </c>
      <c r="AQ689" s="13">
        <f t="shared" si="131"/>
        <v>4604966.7098648641</v>
      </c>
      <c r="AR689" s="13">
        <f t="shared" si="132"/>
        <v>5591599.7476572217</v>
      </c>
      <c r="AS689" s="13">
        <f t="shared" si="133"/>
        <v>6018295.8038018802</v>
      </c>
      <c r="AT689" s="13">
        <f t="shared" si="134"/>
        <v>6457687.6157137211</v>
      </c>
    </row>
    <row r="690" spans="1:46" x14ac:dyDescent="0.3">
      <c r="A690" s="7" t="s">
        <v>281</v>
      </c>
      <c r="B690" s="7" t="s">
        <v>1116</v>
      </c>
      <c r="C690" s="7">
        <v>1301</v>
      </c>
      <c r="D690" s="7" t="s">
        <v>1250</v>
      </c>
      <c r="E690" s="7">
        <v>913</v>
      </c>
      <c r="F690" s="7">
        <v>111297</v>
      </c>
      <c r="G690" s="7" t="s">
        <v>1194</v>
      </c>
      <c r="H690" s="8" t="s">
        <v>1178</v>
      </c>
      <c r="I690" s="15">
        <v>5000000</v>
      </c>
      <c r="J690" s="15">
        <v>3000000</v>
      </c>
      <c r="K690" s="15">
        <v>3000000</v>
      </c>
      <c r="L690" s="15">
        <v>3000000</v>
      </c>
      <c r="M690" s="15">
        <v>6000000</v>
      </c>
      <c r="N690" s="15">
        <v>6000000</v>
      </c>
      <c r="O690" s="15">
        <v>4000000</v>
      </c>
      <c r="P690" s="15">
        <v>5000000</v>
      </c>
      <c r="Q690" s="15">
        <v>8000000</v>
      </c>
      <c r="R690" s="15">
        <v>9000000</v>
      </c>
      <c r="S690" s="15">
        <v>9000000</v>
      </c>
      <c r="T690" s="15">
        <v>9000000</v>
      </c>
      <c r="U690" s="17"/>
      <c r="V690" s="18">
        <v>0.46136105258937654</v>
      </c>
      <c r="W690" s="18">
        <v>0.46089778042472723</v>
      </c>
      <c r="X690" s="18">
        <v>0.46218656074386372</v>
      </c>
      <c r="Y690" s="18">
        <v>0.46211629815101141</v>
      </c>
      <c r="Z690" s="18">
        <v>0.46252902912504479</v>
      </c>
      <c r="AA690" s="18">
        <v>0.46176671960473581</v>
      </c>
      <c r="AB690" s="18">
        <v>0.46068833896813888</v>
      </c>
      <c r="AC690" s="18">
        <v>0.46177557568383709</v>
      </c>
      <c r="AD690" s="18">
        <v>0.46049667098648644</v>
      </c>
      <c r="AE690" s="18">
        <v>0.46596664563810181</v>
      </c>
      <c r="AF690" s="18">
        <v>0.46294583106168308</v>
      </c>
      <c r="AG690" s="18">
        <v>0.46126340112240866</v>
      </c>
      <c r="AH690" s="17"/>
      <c r="AI690" s="13">
        <f t="shared" si="123"/>
        <v>2306805.2629468828</v>
      </c>
      <c r="AJ690" s="13">
        <f t="shared" si="124"/>
        <v>1382693.3412741816</v>
      </c>
      <c r="AK690" s="13">
        <f t="shared" si="125"/>
        <v>1386559.6822315911</v>
      </c>
      <c r="AL690" s="13">
        <f t="shared" si="126"/>
        <v>1386348.8944530343</v>
      </c>
      <c r="AM690" s="13">
        <f t="shared" si="127"/>
        <v>2775174.1747502689</v>
      </c>
      <c r="AN690" s="13">
        <f t="shared" si="128"/>
        <v>2770600.3176284148</v>
      </c>
      <c r="AO690" s="13">
        <f t="shared" si="129"/>
        <v>1842753.3558725554</v>
      </c>
      <c r="AP690" s="13">
        <f t="shared" si="130"/>
        <v>2308877.8784191855</v>
      </c>
      <c r="AQ690" s="13">
        <f t="shared" si="131"/>
        <v>3683973.3678918914</v>
      </c>
      <c r="AR690" s="13">
        <f t="shared" si="132"/>
        <v>4193699.8107429161</v>
      </c>
      <c r="AS690" s="13">
        <f t="shared" si="133"/>
        <v>4166512.4795551477</v>
      </c>
      <c r="AT690" s="13">
        <f t="shared" si="134"/>
        <v>4151370.6101016779</v>
      </c>
    </row>
    <row r="691" spans="1:46" x14ac:dyDescent="0.3">
      <c r="A691" s="7" t="s">
        <v>281</v>
      </c>
      <c r="B691" s="7" t="s">
        <v>1116</v>
      </c>
      <c r="C691" s="7">
        <v>1301</v>
      </c>
      <c r="D691" s="7" t="s">
        <v>8</v>
      </c>
      <c r="E691" s="7">
        <v>913</v>
      </c>
      <c r="F691" s="7">
        <v>111510</v>
      </c>
      <c r="G691" s="7" t="s">
        <v>1194</v>
      </c>
      <c r="H691" s="8" t="s">
        <v>1179</v>
      </c>
      <c r="I691" s="15">
        <v>5000000</v>
      </c>
      <c r="J691" s="15">
        <v>3000000</v>
      </c>
      <c r="K691" s="15">
        <v>5000000</v>
      </c>
      <c r="L691" s="15">
        <v>5000000</v>
      </c>
      <c r="M691" s="15">
        <v>6000000</v>
      </c>
      <c r="N691" s="15">
        <v>7000000</v>
      </c>
      <c r="O691" s="15">
        <v>4000000</v>
      </c>
      <c r="P691" s="15">
        <v>8000000</v>
      </c>
      <c r="Q691" s="15">
        <v>8000000</v>
      </c>
      <c r="R691" s="15">
        <v>8000000</v>
      </c>
      <c r="S691" s="15">
        <v>8000000</v>
      </c>
      <c r="T691" s="15">
        <v>9000000</v>
      </c>
      <c r="U691" s="17"/>
      <c r="V691" s="18">
        <v>0.46136105258937654</v>
      </c>
      <c r="W691" s="18">
        <v>0.46089778042472723</v>
      </c>
      <c r="X691" s="18">
        <v>0.46218656074386372</v>
      </c>
      <c r="Y691" s="18">
        <v>0.46211629815101141</v>
      </c>
      <c r="Z691" s="18">
        <v>0.46252902912504479</v>
      </c>
      <c r="AA691" s="18">
        <v>0.46176671960473581</v>
      </c>
      <c r="AB691" s="18">
        <v>0.46068833896813888</v>
      </c>
      <c r="AC691" s="18">
        <v>0.46177557568383709</v>
      </c>
      <c r="AD691" s="18">
        <v>0.46049667098648644</v>
      </c>
      <c r="AE691" s="18">
        <v>0.46596664563810181</v>
      </c>
      <c r="AF691" s="18">
        <v>0.46294583106168308</v>
      </c>
      <c r="AG691" s="18">
        <v>0.46126340112240866</v>
      </c>
      <c r="AH691" s="17"/>
      <c r="AI691" s="13">
        <f t="shared" si="123"/>
        <v>2306805.2629468828</v>
      </c>
      <c r="AJ691" s="13">
        <f t="shared" si="124"/>
        <v>1382693.3412741816</v>
      </c>
      <c r="AK691" s="13">
        <f t="shared" si="125"/>
        <v>2310932.8037193185</v>
      </c>
      <c r="AL691" s="13">
        <f t="shared" si="126"/>
        <v>2310581.490755057</v>
      </c>
      <c r="AM691" s="13">
        <f t="shared" si="127"/>
        <v>2775174.1747502689</v>
      </c>
      <c r="AN691" s="13">
        <f t="shared" si="128"/>
        <v>3232367.0372331506</v>
      </c>
      <c r="AO691" s="13">
        <f t="shared" si="129"/>
        <v>1842753.3558725554</v>
      </c>
      <c r="AP691" s="13">
        <f t="shared" si="130"/>
        <v>3694204.6054706969</v>
      </c>
      <c r="AQ691" s="13">
        <f t="shared" si="131"/>
        <v>3683973.3678918914</v>
      </c>
      <c r="AR691" s="13">
        <f t="shared" si="132"/>
        <v>3727733.1651048143</v>
      </c>
      <c r="AS691" s="13">
        <f t="shared" si="133"/>
        <v>3703566.6484934646</v>
      </c>
      <c r="AT691" s="13">
        <f t="shared" si="134"/>
        <v>4151370.6101016779</v>
      </c>
    </row>
    <row r="692" spans="1:46" x14ac:dyDescent="0.3">
      <c r="A692" s="7" t="s">
        <v>281</v>
      </c>
      <c r="B692" s="7" t="s">
        <v>1116</v>
      </c>
      <c r="C692" s="7">
        <v>1301</v>
      </c>
      <c r="D692" s="7" t="s">
        <v>936</v>
      </c>
      <c r="E692" s="7">
        <v>999</v>
      </c>
      <c r="F692" s="7" t="s">
        <v>936</v>
      </c>
      <c r="G692" s="7" t="s">
        <v>1194</v>
      </c>
      <c r="H692" s="8" t="s">
        <v>1117</v>
      </c>
      <c r="I692" s="15">
        <v>4000000</v>
      </c>
      <c r="J692" s="15">
        <v>4000000</v>
      </c>
      <c r="K692" s="15">
        <v>4000000</v>
      </c>
      <c r="L692" s="15">
        <v>4000000</v>
      </c>
      <c r="M692" s="15">
        <v>4000000</v>
      </c>
      <c r="N692" s="15">
        <v>4000000</v>
      </c>
      <c r="O692" s="15">
        <v>3000000</v>
      </c>
      <c r="P692" s="15">
        <v>4000000</v>
      </c>
      <c r="Q692" s="15">
        <v>4000000</v>
      </c>
      <c r="R692" s="15">
        <v>5000000</v>
      </c>
      <c r="S692" s="15">
        <v>6000000</v>
      </c>
      <c r="T692" s="15">
        <v>6000000</v>
      </c>
      <c r="U692" s="17"/>
      <c r="V692" s="18">
        <v>0.46136105258937654</v>
      </c>
      <c r="W692" s="18">
        <v>0.46089778042472723</v>
      </c>
      <c r="X692" s="18">
        <v>0.46218656074386372</v>
      </c>
      <c r="Y692" s="18">
        <v>0.46211629815101141</v>
      </c>
      <c r="Z692" s="18">
        <v>0.46252902912504479</v>
      </c>
      <c r="AA692" s="18">
        <v>0.46176671960473581</v>
      </c>
      <c r="AB692" s="18">
        <v>0.46068833896813888</v>
      </c>
      <c r="AC692" s="18">
        <v>0.46177557568383709</v>
      </c>
      <c r="AD692" s="18">
        <v>0.46049667098648644</v>
      </c>
      <c r="AE692" s="18">
        <v>0.46596664563810181</v>
      </c>
      <c r="AF692" s="18">
        <v>0.46294583106168308</v>
      </c>
      <c r="AG692" s="18">
        <v>0.46126340112240866</v>
      </c>
      <c r="AH692" s="17"/>
      <c r="AI692" s="13">
        <f t="shared" si="123"/>
        <v>1845444.2103575061</v>
      </c>
      <c r="AJ692" s="13">
        <f t="shared" si="124"/>
        <v>1843591.121698909</v>
      </c>
      <c r="AK692" s="13">
        <f t="shared" si="125"/>
        <v>1848746.2429754548</v>
      </c>
      <c r="AL692" s="13">
        <f t="shared" si="126"/>
        <v>1848465.1926040456</v>
      </c>
      <c r="AM692" s="13">
        <f t="shared" si="127"/>
        <v>1850116.1165001791</v>
      </c>
      <c r="AN692" s="13">
        <f t="shared" si="128"/>
        <v>1847066.8784189431</v>
      </c>
      <c r="AO692" s="13">
        <f t="shared" si="129"/>
        <v>1382065.0169044167</v>
      </c>
      <c r="AP692" s="13">
        <f t="shared" si="130"/>
        <v>1847102.3027353485</v>
      </c>
      <c r="AQ692" s="13">
        <f t="shared" si="131"/>
        <v>1841986.6839459457</v>
      </c>
      <c r="AR692" s="13">
        <f t="shared" si="132"/>
        <v>2329833.2281905091</v>
      </c>
      <c r="AS692" s="13">
        <f t="shared" si="133"/>
        <v>2777674.9863700983</v>
      </c>
      <c r="AT692" s="13">
        <f t="shared" si="134"/>
        <v>2767580.4067344521</v>
      </c>
    </row>
    <row r="693" spans="1:46" x14ac:dyDescent="0.3">
      <c r="A693" s="7" t="s">
        <v>281</v>
      </c>
      <c r="B693" s="7" t="s">
        <v>1116</v>
      </c>
      <c r="C693" s="7">
        <v>1301</v>
      </c>
      <c r="D693" s="7" t="s">
        <v>8</v>
      </c>
      <c r="E693" s="7">
        <v>907</v>
      </c>
      <c r="F693" s="7">
        <v>131828</v>
      </c>
      <c r="G693" s="7" t="s">
        <v>1194</v>
      </c>
      <c r="H693" s="8" t="s">
        <v>1127</v>
      </c>
      <c r="I693" s="15">
        <v>7000000</v>
      </c>
      <c r="J693" s="15">
        <v>6000000</v>
      </c>
      <c r="K693" s="15">
        <v>6000000</v>
      </c>
      <c r="L693" s="15">
        <v>7000000</v>
      </c>
      <c r="M693" s="15">
        <v>8000000</v>
      </c>
      <c r="N693" s="15">
        <v>5000000</v>
      </c>
      <c r="O693" s="15">
        <v>4000000</v>
      </c>
      <c r="P693" s="15">
        <v>3000000</v>
      </c>
      <c r="Q693" s="15">
        <v>3000000</v>
      </c>
      <c r="R693" s="15">
        <v>4000000</v>
      </c>
      <c r="S693" s="15">
        <v>3000000</v>
      </c>
      <c r="T693" s="15">
        <v>5000000</v>
      </c>
      <c r="U693" s="17"/>
      <c r="V693" s="18">
        <v>0.46136105258937654</v>
      </c>
      <c r="W693" s="18">
        <v>0.46089778042472723</v>
      </c>
      <c r="X693" s="18">
        <v>0.46218656074386372</v>
      </c>
      <c r="Y693" s="18">
        <v>0.46211629815101141</v>
      </c>
      <c r="Z693" s="18">
        <v>0.46252902912504479</v>
      </c>
      <c r="AA693" s="18">
        <v>0.46176671960473581</v>
      </c>
      <c r="AB693" s="18">
        <v>0.46068833896813888</v>
      </c>
      <c r="AC693" s="18">
        <v>0.46177557568383709</v>
      </c>
      <c r="AD693" s="18">
        <v>0.46049667098648644</v>
      </c>
      <c r="AE693" s="18">
        <v>0.46596664563810181</v>
      </c>
      <c r="AF693" s="18">
        <v>0.46294583106168308</v>
      </c>
      <c r="AG693" s="18">
        <v>0.46126340112240866</v>
      </c>
      <c r="AH693" s="17"/>
      <c r="AI693" s="13">
        <f t="shared" si="123"/>
        <v>3229527.3681256357</v>
      </c>
      <c r="AJ693" s="13">
        <f t="shared" si="124"/>
        <v>2765386.6825483632</v>
      </c>
      <c r="AK693" s="13">
        <f t="shared" si="125"/>
        <v>2773119.3644631822</v>
      </c>
      <c r="AL693" s="13">
        <f t="shared" si="126"/>
        <v>3234814.0870570797</v>
      </c>
      <c r="AM693" s="13">
        <f t="shared" si="127"/>
        <v>3700232.2330003581</v>
      </c>
      <c r="AN693" s="13">
        <f t="shared" si="128"/>
        <v>2308833.5980236791</v>
      </c>
      <c r="AO693" s="13">
        <f t="shared" si="129"/>
        <v>1842753.3558725554</v>
      </c>
      <c r="AP693" s="13">
        <f t="shared" si="130"/>
        <v>1385326.7270515112</v>
      </c>
      <c r="AQ693" s="13">
        <f t="shared" si="131"/>
        <v>1381490.0129594593</v>
      </c>
      <c r="AR693" s="13">
        <f t="shared" si="132"/>
        <v>1863866.5825524072</v>
      </c>
      <c r="AS693" s="13">
        <f t="shared" si="133"/>
        <v>1388837.4931850492</v>
      </c>
      <c r="AT693" s="13">
        <f t="shared" si="134"/>
        <v>2306317.0056120432</v>
      </c>
    </row>
    <row r="694" spans="1:46" x14ac:dyDescent="0.3">
      <c r="A694" s="7" t="s">
        <v>281</v>
      </c>
      <c r="B694" s="7" t="s">
        <v>1116</v>
      </c>
      <c r="C694" s="7">
        <v>1301</v>
      </c>
      <c r="D694" s="7" t="s">
        <v>8</v>
      </c>
      <c r="E694" s="7">
        <v>907</v>
      </c>
      <c r="F694" s="7">
        <v>131779</v>
      </c>
      <c r="G694" s="7" t="s">
        <v>1194</v>
      </c>
      <c r="H694" s="8" t="s">
        <v>1128</v>
      </c>
      <c r="I694" s="15">
        <v>5000000</v>
      </c>
      <c r="J694" s="15">
        <v>5000000</v>
      </c>
      <c r="K694" s="15">
        <v>5000000</v>
      </c>
      <c r="L694" s="15">
        <v>3000000</v>
      </c>
      <c r="M694" s="15">
        <v>5000000</v>
      </c>
      <c r="N694" s="15">
        <v>5000000</v>
      </c>
      <c r="O694" s="15">
        <v>4000000</v>
      </c>
      <c r="P694" s="15">
        <v>3000000</v>
      </c>
      <c r="Q694" s="15">
        <v>3000000</v>
      </c>
      <c r="R694" s="15">
        <v>3000000</v>
      </c>
      <c r="S694" s="15">
        <v>3000000</v>
      </c>
      <c r="T694" s="15">
        <v>4000000</v>
      </c>
      <c r="U694" s="17"/>
      <c r="V694" s="18">
        <v>0.46136105258937654</v>
      </c>
      <c r="W694" s="18">
        <v>0.46089778042472723</v>
      </c>
      <c r="X694" s="18">
        <v>0.46218656074386372</v>
      </c>
      <c r="Y694" s="18">
        <v>0.46211629815101141</v>
      </c>
      <c r="Z694" s="18">
        <v>0.46252902912504479</v>
      </c>
      <c r="AA694" s="18">
        <v>0.46176671960473581</v>
      </c>
      <c r="AB694" s="18">
        <v>0.46068833896813888</v>
      </c>
      <c r="AC694" s="18">
        <v>0.46177557568383709</v>
      </c>
      <c r="AD694" s="18">
        <v>0.46049667098648644</v>
      </c>
      <c r="AE694" s="18">
        <v>0.46596664563810181</v>
      </c>
      <c r="AF694" s="18">
        <v>0.46294583106168308</v>
      </c>
      <c r="AG694" s="18">
        <v>0.46126340112240866</v>
      </c>
      <c r="AH694" s="17"/>
      <c r="AI694" s="13">
        <f t="shared" si="123"/>
        <v>2306805.2629468828</v>
      </c>
      <c r="AJ694" s="13">
        <f t="shared" si="124"/>
        <v>2304488.9021236361</v>
      </c>
      <c r="AK694" s="13">
        <f t="shared" si="125"/>
        <v>2310932.8037193185</v>
      </c>
      <c r="AL694" s="13">
        <f t="shared" si="126"/>
        <v>1386348.8944530343</v>
      </c>
      <c r="AM694" s="13">
        <f t="shared" si="127"/>
        <v>2312645.1456252239</v>
      </c>
      <c r="AN694" s="13">
        <f t="shared" si="128"/>
        <v>2308833.5980236791</v>
      </c>
      <c r="AO694" s="13">
        <f t="shared" si="129"/>
        <v>1842753.3558725554</v>
      </c>
      <c r="AP694" s="13">
        <f t="shared" si="130"/>
        <v>1385326.7270515112</v>
      </c>
      <c r="AQ694" s="13">
        <f t="shared" si="131"/>
        <v>1381490.0129594593</v>
      </c>
      <c r="AR694" s="13">
        <f t="shared" si="132"/>
        <v>1397899.9369143054</v>
      </c>
      <c r="AS694" s="13">
        <f t="shared" si="133"/>
        <v>1388837.4931850492</v>
      </c>
      <c r="AT694" s="13">
        <f t="shared" si="134"/>
        <v>1845053.6044896345</v>
      </c>
    </row>
    <row r="695" spans="1:46" x14ac:dyDescent="0.3">
      <c r="A695" s="7" t="s">
        <v>281</v>
      </c>
      <c r="B695" s="7" t="s">
        <v>1116</v>
      </c>
      <c r="C695" s="7">
        <v>1301</v>
      </c>
      <c r="D695" s="7" t="s">
        <v>8</v>
      </c>
      <c r="E695" s="7">
        <v>907</v>
      </c>
      <c r="F695" s="7">
        <v>131829</v>
      </c>
      <c r="G695" s="7" t="s">
        <v>1195</v>
      </c>
      <c r="H695" s="8" t="s">
        <v>1129</v>
      </c>
      <c r="I695" s="15">
        <v>1000000</v>
      </c>
      <c r="J695" s="15">
        <v>1000000</v>
      </c>
      <c r="K695" s="15">
        <v>1000000</v>
      </c>
      <c r="L695" s="15">
        <v>1000000</v>
      </c>
      <c r="M695" s="15">
        <v>1000000</v>
      </c>
      <c r="N695" s="15">
        <v>1000000</v>
      </c>
      <c r="O695" s="15">
        <v>1000000</v>
      </c>
      <c r="P695" s="15">
        <v>1000000</v>
      </c>
      <c r="Q695" s="15">
        <v>14000000</v>
      </c>
      <c r="R695" s="15">
        <v>11000000</v>
      </c>
      <c r="S695" s="15">
        <v>5000000</v>
      </c>
      <c r="T695" s="15">
        <v>5000000</v>
      </c>
      <c r="U695" s="17"/>
      <c r="V695" s="18">
        <v>0.46136105258937654</v>
      </c>
      <c r="W695" s="18">
        <v>0.46089778042472723</v>
      </c>
      <c r="X695" s="18">
        <v>0.46218656074386372</v>
      </c>
      <c r="Y695" s="18">
        <v>0.46211629815101141</v>
      </c>
      <c r="Z695" s="18">
        <v>0.46252902912504479</v>
      </c>
      <c r="AA695" s="18">
        <v>0.46176671960473581</v>
      </c>
      <c r="AB695" s="18">
        <v>0.46068833896813888</v>
      </c>
      <c r="AC695" s="18">
        <v>0.46177557568383709</v>
      </c>
      <c r="AD695" s="18">
        <v>0.46049667098648644</v>
      </c>
      <c r="AE695" s="18">
        <v>0.46596664563810181</v>
      </c>
      <c r="AF695" s="18">
        <v>0.46294583106168308</v>
      </c>
      <c r="AG695" s="18">
        <v>0.46126340112240866</v>
      </c>
      <c r="AH695" s="17"/>
      <c r="AI695" s="13">
        <f t="shared" si="123"/>
        <v>461361.05258937652</v>
      </c>
      <c r="AJ695" s="13">
        <f t="shared" si="124"/>
        <v>460897.78042472724</v>
      </c>
      <c r="AK695" s="13">
        <f t="shared" si="125"/>
        <v>462186.56074386369</v>
      </c>
      <c r="AL695" s="13">
        <f t="shared" si="126"/>
        <v>462116.2981510114</v>
      </c>
      <c r="AM695" s="13">
        <f t="shared" si="127"/>
        <v>462529.02912504476</v>
      </c>
      <c r="AN695" s="13">
        <f t="shared" si="128"/>
        <v>461766.71960473579</v>
      </c>
      <c r="AO695" s="13">
        <f t="shared" si="129"/>
        <v>460688.33896813885</v>
      </c>
      <c r="AP695" s="13">
        <f t="shared" si="130"/>
        <v>461775.57568383712</v>
      </c>
      <c r="AQ695" s="13">
        <f t="shared" si="131"/>
        <v>6446953.3938108105</v>
      </c>
      <c r="AR695" s="13">
        <f t="shared" si="132"/>
        <v>5125633.10201912</v>
      </c>
      <c r="AS695" s="13">
        <f t="shared" si="133"/>
        <v>2314729.1553084152</v>
      </c>
      <c r="AT695" s="13">
        <f t="shared" si="134"/>
        <v>2306317.0056120432</v>
      </c>
    </row>
    <row r="696" spans="1:46" x14ac:dyDescent="0.3">
      <c r="A696" s="7" t="s">
        <v>281</v>
      </c>
      <c r="B696" s="7" t="s">
        <v>1116</v>
      </c>
      <c r="C696" s="7">
        <v>1301</v>
      </c>
      <c r="D696" s="7" t="s">
        <v>1224</v>
      </c>
      <c r="E696" s="7">
        <v>907</v>
      </c>
      <c r="F696" s="7" t="s">
        <v>1224</v>
      </c>
      <c r="G696" s="7" t="s">
        <v>1195</v>
      </c>
      <c r="H696" s="8" t="s">
        <v>1130</v>
      </c>
      <c r="I696" s="15">
        <v>15000000</v>
      </c>
      <c r="J696" s="15">
        <v>15000000</v>
      </c>
      <c r="K696" s="15">
        <v>15000000</v>
      </c>
      <c r="L696" s="15">
        <v>15000000</v>
      </c>
      <c r="M696" s="15">
        <v>15000000</v>
      </c>
      <c r="N696" s="15">
        <v>15000000</v>
      </c>
      <c r="O696" s="15">
        <v>15000000</v>
      </c>
      <c r="P696" s="15">
        <v>15000000</v>
      </c>
      <c r="Q696" s="15">
        <v>30000000</v>
      </c>
      <c r="R696" s="15">
        <v>35000000</v>
      </c>
      <c r="S696" s="15">
        <v>43000000</v>
      </c>
      <c r="T696" s="15">
        <v>50000000</v>
      </c>
      <c r="U696" s="17"/>
      <c r="V696" s="18">
        <v>0.46136105258937654</v>
      </c>
      <c r="W696" s="18">
        <v>0.46089778042472723</v>
      </c>
      <c r="X696" s="18">
        <v>0.46218656074386372</v>
      </c>
      <c r="Y696" s="18">
        <v>0.46211629815101141</v>
      </c>
      <c r="Z696" s="18">
        <v>0.46252902912504479</v>
      </c>
      <c r="AA696" s="18">
        <v>0.46176671960473581</v>
      </c>
      <c r="AB696" s="18">
        <v>0.46068833896813888</v>
      </c>
      <c r="AC696" s="18">
        <v>0.46177557568383709</v>
      </c>
      <c r="AD696" s="18">
        <v>0.46049667098648644</v>
      </c>
      <c r="AE696" s="18">
        <v>0.46596664563810181</v>
      </c>
      <c r="AF696" s="18">
        <v>0.46294583106168308</v>
      </c>
      <c r="AG696" s="18">
        <v>0.46126340112240866</v>
      </c>
      <c r="AH696" s="17"/>
      <c r="AI696" s="13">
        <f t="shared" si="123"/>
        <v>6920415.7888406478</v>
      </c>
      <c r="AJ696" s="13">
        <f t="shared" si="124"/>
        <v>6913466.7063709088</v>
      </c>
      <c r="AK696" s="13">
        <f t="shared" si="125"/>
        <v>6932798.4111579554</v>
      </c>
      <c r="AL696" s="13">
        <f t="shared" si="126"/>
        <v>6931744.4722651709</v>
      </c>
      <c r="AM696" s="13">
        <f t="shared" si="127"/>
        <v>6937935.4368756721</v>
      </c>
      <c r="AN696" s="13">
        <f t="shared" si="128"/>
        <v>6926500.7940710373</v>
      </c>
      <c r="AO696" s="13">
        <f t="shared" si="129"/>
        <v>6910325.0845220834</v>
      </c>
      <c r="AP696" s="13">
        <f t="shared" si="130"/>
        <v>6926633.6352575561</v>
      </c>
      <c r="AQ696" s="13">
        <f t="shared" si="131"/>
        <v>13814900.129594594</v>
      </c>
      <c r="AR696" s="13">
        <f t="shared" si="132"/>
        <v>16308832.597333563</v>
      </c>
      <c r="AS696" s="13">
        <f t="shared" si="133"/>
        <v>19906670.735652372</v>
      </c>
      <c r="AT696" s="13">
        <f t="shared" si="134"/>
        <v>23063170.056120433</v>
      </c>
    </row>
    <row r="697" spans="1:46" x14ac:dyDescent="0.3">
      <c r="A697" s="7" t="s">
        <v>281</v>
      </c>
      <c r="B697" s="7" t="s">
        <v>1116</v>
      </c>
      <c r="C697" s="7">
        <v>1301</v>
      </c>
      <c r="D697" s="7" t="s">
        <v>8</v>
      </c>
      <c r="E697" s="7">
        <v>907</v>
      </c>
      <c r="F697" s="7">
        <v>131768</v>
      </c>
      <c r="G697" s="7" t="s">
        <v>1195</v>
      </c>
      <c r="H697" s="8" t="s">
        <v>1131</v>
      </c>
      <c r="I697" s="15">
        <v>3000000</v>
      </c>
      <c r="J697" s="15">
        <v>3000000</v>
      </c>
      <c r="K697" s="15">
        <v>3000000</v>
      </c>
      <c r="L697" s="15">
        <v>3000000</v>
      </c>
      <c r="M697" s="15">
        <v>3000000</v>
      </c>
      <c r="N697" s="15">
        <v>5000000</v>
      </c>
      <c r="O697" s="15">
        <v>2000000</v>
      </c>
      <c r="P697" s="15">
        <v>6000000</v>
      </c>
      <c r="Q697" s="15">
        <v>3000000</v>
      </c>
      <c r="R697" s="15">
        <v>8000000</v>
      </c>
      <c r="S697" s="15">
        <v>4000000</v>
      </c>
      <c r="T697" s="15">
        <v>5000000</v>
      </c>
      <c r="U697" s="17"/>
      <c r="V697" s="18">
        <v>0.46136105258937654</v>
      </c>
      <c r="W697" s="18">
        <v>0.46089778042472723</v>
      </c>
      <c r="X697" s="18">
        <v>0.46218656074386372</v>
      </c>
      <c r="Y697" s="18">
        <v>0.46211629815101141</v>
      </c>
      <c r="Z697" s="18">
        <v>0.46252902912504479</v>
      </c>
      <c r="AA697" s="18">
        <v>0.46176671960473581</v>
      </c>
      <c r="AB697" s="18">
        <v>0.46068833896813888</v>
      </c>
      <c r="AC697" s="18">
        <v>0.46177557568383709</v>
      </c>
      <c r="AD697" s="18">
        <v>0.46049667098648644</v>
      </c>
      <c r="AE697" s="18">
        <v>0.46596664563810181</v>
      </c>
      <c r="AF697" s="18">
        <v>0.46294583106168308</v>
      </c>
      <c r="AG697" s="18">
        <v>0.46126340112240866</v>
      </c>
      <c r="AH697" s="17"/>
      <c r="AI697" s="13">
        <f t="shared" si="123"/>
        <v>1384083.1577681296</v>
      </c>
      <c r="AJ697" s="13">
        <f t="shared" si="124"/>
        <v>1382693.3412741816</v>
      </c>
      <c r="AK697" s="13">
        <f t="shared" si="125"/>
        <v>1386559.6822315911</v>
      </c>
      <c r="AL697" s="13">
        <f t="shared" si="126"/>
        <v>1386348.8944530343</v>
      </c>
      <c r="AM697" s="13">
        <f t="shared" si="127"/>
        <v>1387587.0873751345</v>
      </c>
      <c r="AN697" s="13">
        <f t="shared" si="128"/>
        <v>2308833.5980236791</v>
      </c>
      <c r="AO697" s="13">
        <f t="shared" si="129"/>
        <v>921376.6779362777</v>
      </c>
      <c r="AP697" s="13">
        <f t="shared" si="130"/>
        <v>2770653.4541030223</v>
      </c>
      <c r="AQ697" s="13">
        <f t="shared" si="131"/>
        <v>1381490.0129594593</v>
      </c>
      <c r="AR697" s="13">
        <f t="shared" si="132"/>
        <v>3727733.1651048143</v>
      </c>
      <c r="AS697" s="13">
        <f t="shared" si="133"/>
        <v>1851783.3242467323</v>
      </c>
      <c r="AT697" s="13">
        <f t="shared" si="134"/>
        <v>2306317.0056120432</v>
      </c>
    </row>
    <row r="698" spans="1:46" x14ac:dyDescent="0.3">
      <c r="A698" s="7" t="s">
        <v>281</v>
      </c>
      <c r="B698" s="7" t="s">
        <v>1116</v>
      </c>
      <c r="C698" s="7">
        <v>1301</v>
      </c>
      <c r="D698" s="7" t="s">
        <v>8</v>
      </c>
      <c r="E698" s="7">
        <v>907</v>
      </c>
      <c r="F698" s="7">
        <v>131813</v>
      </c>
      <c r="G698" s="7" t="s">
        <v>1195</v>
      </c>
      <c r="H698" s="8" t="s">
        <v>1132</v>
      </c>
      <c r="I698" s="15">
        <v>3000000</v>
      </c>
      <c r="J698" s="15">
        <v>3000000</v>
      </c>
      <c r="K698" s="15">
        <v>3000000</v>
      </c>
      <c r="L698" s="15">
        <v>2000000</v>
      </c>
      <c r="M698" s="15">
        <v>3000000</v>
      </c>
      <c r="N698" s="15">
        <v>2000000</v>
      </c>
      <c r="O698" s="15">
        <v>2000000</v>
      </c>
      <c r="P698" s="15">
        <v>2000000</v>
      </c>
      <c r="Q698" s="15">
        <v>2000000</v>
      </c>
      <c r="R698" s="15">
        <v>3000000</v>
      </c>
      <c r="S698" s="15">
        <v>3000000</v>
      </c>
      <c r="T698" s="15">
        <v>4000000</v>
      </c>
      <c r="U698" s="17"/>
      <c r="V698" s="18">
        <v>0.46136105258937654</v>
      </c>
      <c r="W698" s="18">
        <v>0.46089778042472723</v>
      </c>
      <c r="X698" s="18">
        <v>0.46218656074386372</v>
      </c>
      <c r="Y698" s="18">
        <v>0.46211629815101141</v>
      </c>
      <c r="Z698" s="18">
        <v>0.46252902912504479</v>
      </c>
      <c r="AA698" s="18">
        <v>0.46176671960473581</v>
      </c>
      <c r="AB698" s="18">
        <v>0.46068833896813888</v>
      </c>
      <c r="AC698" s="18">
        <v>0.46177557568383709</v>
      </c>
      <c r="AD698" s="18">
        <v>0.46049667098648644</v>
      </c>
      <c r="AE698" s="18">
        <v>0.46596664563810181</v>
      </c>
      <c r="AF698" s="18">
        <v>0.46294583106168308</v>
      </c>
      <c r="AG698" s="18">
        <v>0.46126340112240866</v>
      </c>
      <c r="AH698" s="17"/>
      <c r="AI698" s="13">
        <f t="shared" si="123"/>
        <v>1384083.1577681296</v>
      </c>
      <c r="AJ698" s="13">
        <f t="shared" si="124"/>
        <v>1382693.3412741816</v>
      </c>
      <c r="AK698" s="13">
        <f t="shared" si="125"/>
        <v>1386559.6822315911</v>
      </c>
      <c r="AL698" s="13">
        <f t="shared" si="126"/>
        <v>924232.59630202281</v>
      </c>
      <c r="AM698" s="13">
        <f t="shared" si="127"/>
        <v>1387587.0873751345</v>
      </c>
      <c r="AN698" s="13">
        <f t="shared" si="128"/>
        <v>923533.43920947157</v>
      </c>
      <c r="AO698" s="13">
        <f t="shared" si="129"/>
        <v>921376.6779362777</v>
      </c>
      <c r="AP698" s="13">
        <f t="shared" si="130"/>
        <v>923551.15136767423</v>
      </c>
      <c r="AQ698" s="13">
        <f t="shared" si="131"/>
        <v>920993.34197297285</v>
      </c>
      <c r="AR698" s="13">
        <f t="shared" si="132"/>
        <v>1397899.9369143054</v>
      </c>
      <c r="AS698" s="13">
        <f t="shared" si="133"/>
        <v>1388837.4931850492</v>
      </c>
      <c r="AT698" s="13">
        <f t="shared" si="134"/>
        <v>1845053.6044896345</v>
      </c>
    </row>
    <row r="699" spans="1:46" x14ac:dyDescent="0.3">
      <c r="A699" s="7" t="s">
        <v>281</v>
      </c>
      <c r="B699" s="7" t="s">
        <v>1116</v>
      </c>
      <c r="C699" s="7">
        <v>1301</v>
      </c>
      <c r="D699" s="7" t="s">
        <v>8</v>
      </c>
      <c r="E699" s="7">
        <v>907</v>
      </c>
      <c r="F699" s="7">
        <v>131635</v>
      </c>
      <c r="G699" s="7" t="s">
        <v>1195</v>
      </c>
      <c r="H699" s="8" t="s">
        <v>1133</v>
      </c>
      <c r="I699" s="15">
        <v>7000000</v>
      </c>
      <c r="J699" s="15">
        <v>40000000</v>
      </c>
      <c r="K699" s="15">
        <v>7000000</v>
      </c>
      <c r="L699" s="15">
        <v>2000000</v>
      </c>
      <c r="M699" s="15">
        <v>10000000</v>
      </c>
      <c r="N699" s="15">
        <v>9000000</v>
      </c>
      <c r="O699" s="15">
        <v>1000000</v>
      </c>
      <c r="P699" s="15">
        <v>5000000</v>
      </c>
      <c r="Q699" s="15">
        <v>2000000</v>
      </c>
      <c r="R699" s="15">
        <v>2000000</v>
      </c>
      <c r="S699" s="15">
        <v>11000000</v>
      </c>
      <c r="T699" s="15">
        <v>13000000</v>
      </c>
      <c r="U699" s="17"/>
      <c r="V699" s="18">
        <v>0.46136105258937654</v>
      </c>
      <c r="W699" s="18">
        <v>0.46089778042472723</v>
      </c>
      <c r="X699" s="18">
        <v>0.46218656074386372</v>
      </c>
      <c r="Y699" s="18">
        <v>0.46211629815101141</v>
      </c>
      <c r="Z699" s="18">
        <v>0.46252902912504479</v>
      </c>
      <c r="AA699" s="18">
        <v>0.46176671960473581</v>
      </c>
      <c r="AB699" s="18">
        <v>0.46068833896813888</v>
      </c>
      <c r="AC699" s="18">
        <v>0.46177557568383709</v>
      </c>
      <c r="AD699" s="18">
        <v>0.46049667098648644</v>
      </c>
      <c r="AE699" s="18">
        <v>0.46596664563810181</v>
      </c>
      <c r="AF699" s="18">
        <v>0.46294583106168308</v>
      </c>
      <c r="AG699" s="18">
        <v>0.46126340112240866</v>
      </c>
      <c r="AH699" s="17"/>
      <c r="AI699" s="13">
        <f t="shared" si="123"/>
        <v>3229527.3681256357</v>
      </c>
      <c r="AJ699" s="13">
        <f t="shared" si="124"/>
        <v>18435911.216989089</v>
      </c>
      <c r="AK699" s="13">
        <f t="shared" si="125"/>
        <v>3235305.9252070459</v>
      </c>
      <c r="AL699" s="13">
        <f t="shared" si="126"/>
        <v>924232.59630202281</v>
      </c>
      <c r="AM699" s="13">
        <f t="shared" si="127"/>
        <v>4625290.2912504477</v>
      </c>
      <c r="AN699" s="13">
        <f t="shared" si="128"/>
        <v>4155900.4764426225</v>
      </c>
      <c r="AO699" s="13">
        <f t="shared" si="129"/>
        <v>460688.33896813885</v>
      </c>
      <c r="AP699" s="13">
        <f t="shared" si="130"/>
        <v>2308877.8784191855</v>
      </c>
      <c r="AQ699" s="13">
        <f t="shared" si="131"/>
        <v>920993.34197297285</v>
      </c>
      <c r="AR699" s="13">
        <f t="shared" si="132"/>
        <v>931933.29127620358</v>
      </c>
      <c r="AS699" s="13">
        <f t="shared" si="133"/>
        <v>5092404.141678514</v>
      </c>
      <c r="AT699" s="13">
        <f t="shared" si="134"/>
        <v>5996424.2145913122</v>
      </c>
    </row>
    <row r="700" spans="1:46" x14ac:dyDescent="0.3">
      <c r="A700" s="7" t="s">
        <v>281</v>
      </c>
      <c r="B700" s="7" t="s">
        <v>1116</v>
      </c>
      <c r="C700" s="7">
        <v>1301</v>
      </c>
      <c r="D700" s="7" t="s">
        <v>8</v>
      </c>
      <c r="E700" s="7">
        <v>907</v>
      </c>
      <c r="F700" s="7">
        <v>131815</v>
      </c>
      <c r="G700" s="7" t="s">
        <v>1195</v>
      </c>
      <c r="H700" s="8" t="s">
        <v>1134</v>
      </c>
      <c r="I700" s="15">
        <v>2000000</v>
      </c>
      <c r="J700" s="15">
        <v>2000000</v>
      </c>
      <c r="K700" s="15">
        <v>2000000</v>
      </c>
      <c r="L700" s="15">
        <v>2000000</v>
      </c>
      <c r="M700" s="15">
        <v>2000000</v>
      </c>
      <c r="N700" s="15">
        <v>2000000</v>
      </c>
      <c r="O700" s="15">
        <v>2000000</v>
      </c>
      <c r="P700" s="15">
        <v>2000000</v>
      </c>
      <c r="Q700" s="15">
        <v>2000000</v>
      </c>
      <c r="R700" s="15">
        <v>4000000</v>
      </c>
      <c r="S700" s="15">
        <v>4000000</v>
      </c>
      <c r="T700" s="15">
        <v>4000000</v>
      </c>
      <c r="U700" s="17"/>
      <c r="V700" s="18">
        <v>0.46136105258937654</v>
      </c>
      <c r="W700" s="18">
        <v>0.46089778042472723</v>
      </c>
      <c r="X700" s="18">
        <v>0.46218656074386372</v>
      </c>
      <c r="Y700" s="18">
        <v>0.46211629815101141</v>
      </c>
      <c r="Z700" s="18">
        <v>0.46252902912504479</v>
      </c>
      <c r="AA700" s="18">
        <v>0.46176671960473581</v>
      </c>
      <c r="AB700" s="18">
        <v>0.46068833896813888</v>
      </c>
      <c r="AC700" s="18">
        <v>0.46177557568383709</v>
      </c>
      <c r="AD700" s="18">
        <v>0.46049667098648644</v>
      </c>
      <c r="AE700" s="18">
        <v>0.46596664563810181</v>
      </c>
      <c r="AF700" s="18">
        <v>0.46294583106168308</v>
      </c>
      <c r="AG700" s="18">
        <v>0.46126340112240866</v>
      </c>
      <c r="AH700" s="17"/>
      <c r="AI700" s="13">
        <f t="shared" si="123"/>
        <v>922722.10517875303</v>
      </c>
      <c r="AJ700" s="13">
        <f t="shared" si="124"/>
        <v>921795.56084945449</v>
      </c>
      <c r="AK700" s="13">
        <f t="shared" si="125"/>
        <v>924373.12148772739</v>
      </c>
      <c r="AL700" s="13">
        <f t="shared" si="126"/>
        <v>924232.59630202281</v>
      </c>
      <c r="AM700" s="13">
        <f t="shared" si="127"/>
        <v>925058.05825008953</v>
      </c>
      <c r="AN700" s="13">
        <f t="shared" si="128"/>
        <v>923533.43920947157</v>
      </c>
      <c r="AO700" s="13">
        <f t="shared" si="129"/>
        <v>921376.6779362777</v>
      </c>
      <c r="AP700" s="13">
        <f t="shared" si="130"/>
        <v>923551.15136767423</v>
      </c>
      <c r="AQ700" s="13">
        <f t="shared" si="131"/>
        <v>920993.34197297285</v>
      </c>
      <c r="AR700" s="13">
        <f t="shared" si="132"/>
        <v>1863866.5825524072</v>
      </c>
      <c r="AS700" s="13">
        <f t="shared" si="133"/>
        <v>1851783.3242467323</v>
      </c>
      <c r="AT700" s="13">
        <f t="shared" si="134"/>
        <v>1845053.6044896345</v>
      </c>
    </row>
    <row r="701" spans="1:46" x14ac:dyDescent="0.3">
      <c r="A701" s="7" t="s">
        <v>281</v>
      </c>
      <c r="B701" s="7" t="s">
        <v>1116</v>
      </c>
      <c r="C701" s="7">
        <v>1301</v>
      </c>
      <c r="D701" s="7" t="s">
        <v>8</v>
      </c>
      <c r="E701" s="7">
        <v>907</v>
      </c>
      <c r="F701" s="7">
        <v>131831</v>
      </c>
      <c r="G701" s="7" t="s">
        <v>1195</v>
      </c>
      <c r="H701" s="8" t="s">
        <v>1135</v>
      </c>
      <c r="I701" s="15">
        <v>1000000</v>
      </c>
      <c r="J701" s="15">
        <v>2000000</v>
      </c>
      <c r="K701" s="15">
        <v>1000000</v>
      </c>
      <c r="L701" s="15">
        <v>1000000</v>
      </c>
      <c r="M701" s="15">
        <v>1000000</v>
      </c>
      <c r="N701" s="15">
        <v>1000000</v>
      </c>
      <c r="O701" s="15">
        <v>1000000</v>
      </c>
      <c r="P701" s="15">
        <v>1000000</v>
      </c>
      <c r="Q701" s="15">
        <v>3000000</v>
      </c>
      <c r="R701" s="15">
        <v>34000000</v>
      </c>
      <c r="S701" s="15">
        <v>5000000</v>
      </c>
      <c r="T701" s="15">
        <v>7000000</v>
      </c>
      <c r="U701" s="17"/>
      <c r="V701" s="18">
        <v>0.46136105258937654</v>
      </c>
      <c r="W701" s="18">
        <v>0.46089778042472723</v>
      </c>
      <c r="X701" s="18">
        <v>0.46218656074386372</v>
      </c>
      <c r="Y701" s="18">
        <v>0.46211629815101141</v>
      </c>
      <c r="Z701" s="18">
        <v>0.46252902912504479</v>
      </c>
      <c r="AA701" s="18">
        <v>0.46176671960473581</v>
      </c>
      <c r="AB701" s="18">
        <v>0.46068833896813888</v>
      </c>
      <c r="AC701" s="18">
        <v>0.46177557568383709</v>
      </c>
      <c r="AD701" s="18">
        <v>0.46049667098648644</v>
      </c>
      <c r="AE701" s="18">
        <v>0.46596664563810181</v>
      </c>
      <c r="AF701" s="18">
        <v>0.46294583106168308</v>
      </c>
      <c r="AG701" s="18">
        <v>0.46126340112240866</v>
      </c>
      <c r="AH701" s="17"/>
      <c r="AI701" s="13">
        <f t="shared" si="123"/>
        <v>461361.05258937652</v>
      </c>
      <c r="AJ701" s="13">
        <f t="shared" si="124"/>
        <v>921795.56084945449</v>
      </c>
      <c r="AK701" s="13">
        <f t="shared" si="125"/>
        <v>462186.56074386369</v>
      </c>
      <c r="AL701" s="13">
        <f t="shared" si="126"/>
        <v>462116.2981510114</v>
      </c>
      <c r="AM701" s="13">
        <f t="shared" si="127"/>
        <v>462529.02912504476</v>
      </c>
      <c r="AN701" s="13">
        <f t="shared" si="128"/>
        <v>461766.71960473579</v>
      </c>
      <c r="AO701" s="13">
        <f t="shared" si="129"/>
        <v>460688.33896813885</v>
      </c>
      <c r="AP701" s="13">
        <f t="shared" si="130"/>
        <v>461775.57568383712</v>
      </c>
      <c r="AQ701" s="13">
        <f t="shared" si="131"/>
        <v>1381490.0129594593</v>
      </c>
      <c r="AR701" s="13">
        <f t="shared" si="132"/>
        <v>15842865.951695461</v>
      </c>
      <c r="AS701" s="13">
        <f t="shared" si="133"/>
        <v>2314729.1553084152</v>
      </c>
      <c r="AT701" s="13">
        <f t="shared" si="134"/>
        <v>3228843.8078568606</v>
      </c>
    </row>
    <row r="702" spans="1:46" x14ac:dyDescent="0.3">
      <c r="A702" s="7" t="s">
        <v>281</v>
      </c>
      <c r="B702" s="7" t="s">
        <v>1116</v>
      </c>
      <c r="C702" s="7">
        <v>1301</v>
      </c>
      <c r="D702" s="7" t="s">
        <v>8</v>
      </c>
      <c r="E702" s="7">
        <v>905</v>
      </c>
      <c r="F702" s="7" t="s">
        <v>1251</v>
      </c>
      <c r="G702" s="7" t="s">
        <v>1195</v>
      </c>
      <c r="H702" s="8" t="s">
        <v>1252</v>
      </c>
      <c r="I702" s="15">
        <v>2000000</v>
      </c>
      <c r="J702" s="15">
        <v>1000000</v>
      </c>
      <c r="K702" s="15">
        <v>1000000</v>
      </c>
      <c r="L702" s="15">
        <v>1000000</v>
      </c>
      <c r="M702" s="15">
        <v>1000000</v>
      </c>
      <c r="N702" s="15">
        <v>1000000</v>
      </c>
      <c r="O702" s="15">
        <v>1000000</v>
      </c>
      <c r="P702" s="15">
        <v>7000000</v>
      </c>
      <c r="Q702" s="15">
        <v>7000000</v>
      </c>
      <c r="R702" s="15">
        <v>9000000</v>
      </c>
      <c r="S702" s="15">
        <v>4000000</v>
      </c>
      <c r="T702" s="15">
        <v>5000000</v>
      </c>
      <c r="U702" s="17"/>
      <c r="V702" s="18">
        <v>0.46136105258937654</v>
      </c>
      <c r="W702" s="18">
        <v>0.46089778042472723</v>
      </c>
      <c r="X702" s="18">
        <v>0.46218656074386372</v>
      </c>
      <c r="Y702" s="18">
        <v>0.46211629815101141</v>
      </c>
      <c r="Z702" s="18">
        <v>0.46252902912504479</v>
      </c>
      <c r="AA702" s="18">
        <v>0.46176671960473581</v>
      </c>
      <c r="AB702" s="18">
        <v>0.46068833896813888</v>
      </c>
      <c r="AC702" s="18">
        <v>0.46177557568383709</v>
      </c>
      <c r="AD702" s="18">
        <v>0.46049667098648644</v>
      </c>
      <c r="AE702" s="18">
        <v>0.46596664563810181</v>
      </c>
      <c r="AF702" s="18">
        <v>0.46294583106168308</v>
      </c>
      <c r="AG702" s="18">
        <v>0.46126340112240866</v>
      </c>
      <c r="AH702" s="17"/>
      <c r="AI702" s="13">
        <f t="shared" si="123"/>
        <v>922722.10517875303</v>
      </c>
      <c r="AJ702" s="13">
        <f t="shared" si="124"/>
        <v>460897.78042472724</v>
      </c>
      <c r="AK702" s="13">
        <f t="shared" si="125"/>
        <v>462186.56074386369</v>
      </c>
      <c r="AL702" s="13">
        <f t="shared" si="126"/>
        <v>462116.2981510114</v>
      </c>
      <c r="AM702" s="13">
        <f t="shared" si="127"/>
        <v>462529.02912504476</v>
      </c>
      <c r="AN702" s="13">
        <f t="shared" si="128"/>
        <v>461766.71960473579</v>
      </c>
      <c r="AO702" s="13">
        <f t="shared" si="129"/>
        <v>460688.33896813885</v>
      </c>
      <c r="AP702" s="13">
        <f t="shared" si="130"/>
        <v>3232429.0297868596</v>
      </c>
      <c r="AQ702" s="13">
        <f t="shared" si="131"/>
        <v>3223476.6969054053</v>
      </c>
      <c r="AR702" s="13">
        <f t="shared" si="132"/>
        <v>4193699.8107429161</v>
      </c>
      <c r="AS702" s="13">
        <f t="shared" si="133"/>
        <v>1851783.3242467323</v>
      </c>
      <c r="AT702" s="13">
        <f t="shared" si="134"/>
        <v>2306317.0056120432</v>
      </c>
    </row>
    <row r="703" spans="1:46" x14ac:dyDescent="0.3">
      <c r="A703" s="7" t="s">
        <v>281</v>
      </c>
      <c r="B703" s="7" t="s">
        <v>1116</v>
      </c>
      <c r="C703" s="7">
        <v>1301</v>
      </c>
      <c r="D703" s="7" t="s">
        <v>1215</v>
      </c>
      <c r="E703" s="7">
        <v>907</v>
      </c>
      <c r="F703" s="7">
        <v>130024</v>
      </c>
      <c r="G703" s="7" t="s">
        <v>1195</v>
      </c>
      <c r="H703" s="8" t="s">
        <v>1136</v>
      </c>
      <c r="I703" s="15">
        <v>1000000</v>
      </c>
      <c r="J703" s="15">
        <v>2000000</v>
      </c>
      <c r="K703" s="15">
        <v>3000000</v>
      </c>
      <c r="L703" s="15">
        <v>2000000</v>
      </c>
      <c r="M703" s="15">
        <v>2000000</v>
      </c>
      <c r="N703" s="15">
        <v>1000000</v>
      </c>
      <c r="O703" s="15">
        <v>1000000</v>
      </c>
      <c r="P703" s="15">
        <v>1000000</v>
      </c>
      <c r="Q703" s="15">
        <v>2000000</v>
      </c>
      <c r="R703" s="15">
        <v>3000000</v>
      </c>
      <c r="S703" s="15">
        <v>3000000</v>
      </c>
      <c r="T703" s="15">
        <v>3000000</v>
      </c>
      <c r="U703" s="17"/>
      <c r="V703" s="18">
        <v>0.46136105258937654</v>
      </c>
      <c r="W703" s="18">
        <v>0.46089778042472723</v>
      </c>
      <c r="X703" s="18">
        <v>0.46218656074386372</v>
      </c>
      <c r="Y703" s="18">
        <v>0.46211629815101141</v>
      </c>
      <c r="Z703" s="18">
        <v>0.46252902912504479</v>
      </c>
      <c r="AA703" s="18">
        <v>0.46176671960473581</v>
      </c>
      <c r="AB703" s="18">
        <v>0.46068833896813888</v>
      </c>
      <c r="AC703" s="18">
        <v>0.46177557568383709</v>
      </c>
      <c r="AD703" s="18">
        <v>0.46049667098648644</v>
      </c>
      <c r="AE703" s="18">
        <v>0.46596664563810181</v>
      </c>
      <c r="AF703" s="18">
        <v>0.46294583106168308</v>
      </c>
      <c r="AG703" s="18">
        <v>0.46126340112240866</v>
      </c>
      <c r="AH703" s="17"/>
      <c r="AI703" s="13">
        <f t="shared" si="123"/>
        <v>461361.05258937652</v>
      </c>
      <c r="AJ703" s="13">
        <f t="shared" si="124"/>
        <v>921795.56084945449</v>
      </c>
      <c r="AK703" s="13">
        <f t="shared" si="125"/>
        <v>1386559.6822315911</v>
      </c>
      <c r="AL703" s="13">
        <f t="shared" si="126"/>
        <v>924232.59630202281</v>
      </c>
      <c r="AM703" s="13">
        <f t="shared" si="127"/>
        <v>925058.05825008953</v>
      </c>
      <c r="AN703" s="13">
        <f t="shared" si="128"/>
        <v>461766.71960473579</v>
      </c>
      <c r="AO703" s="13">
        <f t="shared" si="129"/>
        <v>460688.33896813885</v>
      </c>
      <c r="AP703" s="13">
        <f t="shared" si="130"/>
        <v>461775.57568383712</v>
      </c>
      <c r="AQ703" s="13">
        <f t="shared" si="131"/>
        <v>920993.34197297285</v>
      </c>
      <c r="AR703" s="13">
        <f t="shared" si="132"/>
        <v>1397899.9369143054</v>
      </c>
      <c r="AS703" s="13">
        <f t="shared" si="133"/>
        <v>1388837.4931850492</v>
      </c>
      <c r="AT703" s="13">
        <f t="shared" si="134"/>
        <v>1383790.2033672261</v>
      </c>
    </row>
    <row r="704" spans="1:46" x14ac:dyDescent="0.3">
      <c r="A704" s="7" t="s">
        <v>281</v>
      </c>
      <c r="B704" s="7" t="s">
        <v>1116</v>
      </c>
      <c r="C704" s="7">
        <v>1301</v>
      </c>
      <c r="D704" s="7" t="s">
        <v>936</v>
      </c>
      <c r="E704" s="7">
        <v>999</v>
      </c>
      <c r="F704" s="7" t="s">
        <v>936</v>
      </c>
      <c r="G704" s="7" t="s">
        <v>1195</v>
      </c>
      <c r="H704" s="8" t="s">
        <v>1117</v>
      </c>
      <c r="I704" s="15">
        <v>6000000</v>
      </c>
      <c r="J704" s="15">
        <v>2000000</v>
      </c>
      <c r="K704" s="15">
        <v>4000000</v>
      </c>
      <c r="L704" s="15">
        <v>8000000</v>
      </c>
      <c r="M704" s="15">
        <v>3000000</v>
      </c>
      <c r="N704" s="15">
        <v>19000000</v>
      </c>
      <c r="O704" s="15">
        <v>11000000</v>
      </c>
      <c r="P704" s="15">
        <v>2000000</v>
      </c>
      <c r="Q704" s="15">
        <v>1000000</v>
      </c>
      <c r="R704" s="15">
        <v>1000000</v>
      </c>
      <c r="S704" s="15">
        <v>8000000</v>
      </c>
      <c r="T704" s="15">
        <v>8000000</v>
      </c>
      <c r="U704" s="17"/>
      <c r="V704" s="18">
        <v>0.46136105258937654</v>
      </c>
      <c r="W704" s="18">
        <v>0.46089778042472723</v>
      </c>
      <c r="X704" s="18">
        <v>0.46218656074386372</v>
      </c>
      <c r="Y704" s="18">
        <v>0.46211629815101141</v>
      </c>
      <c r="Z704" s="18">
        <v>0.46252902912504479</v>
      </c>
      <c r="AA704" s="18">
        <v>0.46176671960473581</v>
      </c>
      <c r="AB704" s="18">
        <v>0.46068833896813888</v>
      </c>
      <c r="AC704" s="18">
        <v>0.46177557568383709</v>
      </c>
      <c r="AD704" s="18">
        <v>0.46049667098648644</v>
      </c>
      <c r="AE704" s="18">
        <v>0.46596664563810181</v>
      </c>
      <c r="AF704" s="18">
        <v>0.46294583106168308</v>
      </c>
      <c r="AG704" s="18">
        <v>0.46126340112240866</v>
      </c>
      <c r="AH704" s="17"/>
      <c r="AI704" s="13">
        <f t="shared" si="123"/>
        <v>2768166.3155362592</v>
      </c>
      <c r="AJ704" s="13">
        <f t="shared" si="124"/>
        <v>921795.56084945449</v>
      </c>
      <c r="AK704" s="13">
        <f t="shared" si="125"/>
        <v>1848746.2429754548</v>
      </c>
      <c r="AL704" s="13">
        <f t="shared" si="126"/>
        <v>3696930.3852080912</v>
      </c>
      <c r="AM704" s="13">
        <f t="shared" si="127"/>
        <v>1387587.0873751345</v>
      </c>
      <c r="AN704" s="13">
        <f t="shared" si="128"/>
        <v>8773567.6724899802</v>
      </c>
      <c r="AO704" s="13">
        <f t="shared" si="129"/>
        <v>5067571.7286495278</v>
      </c>
      <c r="AP704" s="13">
        <f t="shared" si="130"/>
        <v>923551.15136767423</v>
      </c>
      <c r="AQ704" s="13">
        <f t="shared" si="131"/>
        <v>460496.67098648642</v>
      </c>
      <c r="AR704" s="13">
        <f t="shared" si="132"/>
        <v>465966.64563810179</v>
      </c>
      <c r="AS704" s="13">
        <f t="shared" si="133"/>
        <v>3703566.6484934646</v>
      </c>
      <c r="AT704" s="13">
        <f t="shared" si="134"/>
        <v>3690107.208979269</v>
      </c>
    </row>
    <row r="705" spans="1:46" x14ac:dyDescent="0.3">
      <c r="A705" s="7" t="s">
        <v>281</v>
      </c>
      <c r="B705" s="7" t="s">
        <v>1116</v>
      </c>
      <c r="C705" s="7">
        <v>1301</v>
      </c>
      <c r="D705" s="7" t="s">
        <v>1216</v>
      </c>
      <c r="E705" s="7">
        <v>905</v>
      </c>
      <c r="F705" s="7">
        <v>110218</v>
      </c>
      <c r="G705" s="16" t="s">
        <v>1196</v>
      </c>
      <c r="H705" s="8" t="s">
        <v>1180</v>
      </c>
      <c r="I705" s="15">
        <v>2000000</v>
      </c>
      <c r="J705" s="15">
        <v>19000000</v>
      </c>
      <c r="K705" s="15">
        <v>15000000</v>
      </c>
      <c r="L705" s="15">
        <v>21000000</v>
      </c>
      <c r="M705" s="15">
        <v>38000000</v>
      </c>
      <c r="N705" s="15">
        <v>40000000</v>
      </c>
      <c r="O705" s="15">
        <v>15000000</v>
      </c>
      <c r="P705" s="15">
        <v>8000000</v>
      </c>
      <c r="Q705" s="15">
        <v>38000000</v>
      </c>
      <c r="R705" s="15">
        <v>46000000</v>
      </c>
      <c r="S705" s="15">
        <v>32000000</v>
      </c>
      <c r="T705" s="15">
        <v>36000000</v>
      </c>
      <c r="U705" s="17"/>
      <c r="V705" s="18">
        <v>0.46136105258937654</v>
      </c>
      <c r="W705" s="18">
        <v>0.46089778042472723</v>
      </c>
      <c r="X705" s="18">
        <v>0.46218656074386372</v>
      </c>
      <c r="Y705" s="18">
        <v>0.46211629815101141</v>
      </c>
      <c r="Z705" s="18">
        <v>0.46252902912504479</v>
      </c>
      <c r="AA705" s="18">
        <v>0.46176671960473581</v>
      </c>
      <c r="AB705" s="18">
        <v>0.46068833896813888</v>
      </c>
      <c r="AC705" s="18">
        <v>0.46177557568383709</v>
      </c>
      <c r="AD705" s="18">
        <v>0.46049667098648644</v>
      </c>
      <c r="AE705" s="18">
        <v>0.46596664563810181</v>
      </c>
      <c r="AF705" s="18">
        <v>0.46294583106168308</v>
      </c>
      <c r="AG705" s="18">
        <v>0.46126340112240866</v>
      </c>
      <c r="AH705" s="17"/>
      <c r="AI705" s="13">
        <f t="shared" si="123"/>
        <v>922722.10517875303</v>
      </c>
      <c r="AJ705" s="13">
        <f t="shared" si="124"/>
        <v>8757057.8280698173</v>
      </c>
      <c r="AK705" s="13">
        <f t="shared" si="125"/>
        <v>6932798.4111579554</v>
      </c>
      <c r="AL705" s="13">
        <f t="shared" si="126"/>
        <v>9704442.2611712404</v>
      </c>
      <c r="AM705" s="13">
        <f t="shared" si="127"/>
        <v>17576103.106751703</v>
      </c>
      <c r="AN705" s="13">
        <f t="shared" si="128"/>
        <v>18470668.784189433</v>
      </c>
      <c r="AO705" s="13">
        <f t="shared" si="129"/>
        <v>6910325.0845220834</v>
      </c>
      <c r="AP705" s="13">
        <f t="shared" si="130"/>
        <v>3694204.6054706969</v>
      </c>
      <c r="AQ705" s="13">
        <f t="shared" si="131"/>
        <v>17498873.497486483</v>
      </c>
      <c r="AR705" s="13">
        <f t="shared" si="132"/>
        <v>21434465.699352682</v>
      </c>
      <c r="AS705" s="13">
        <f t="shared" si="133"/>
        <v>14814266.593973858</v>
      </c>
      <c r="AT705" s="13">
        <f t="shared" si="134"/>
        <v>16605482.440406712</v>
      </c>
    </row>
    <row r="706" spans="1:46" x14ac:dyDescent="0.3">
      <c r="A706" s="7" t="s">
        <v>281</v>
      </c>
      <c r="B706" s="7" t="s">
        <v>1116</v>
      </c>
      <c r="C706" s="7">
        <v>1301</v>
      </c>
      <c r="D706" s="7" t="s">
        <v>1253</v>
      </c>
      <c r="E706" s="7">
        <v>907</v>
      </c>
      <c r="F706" s="7" t="s">
        <v>1253</v>
      </c>
      <c r="G706" s="16" t="s">
        <v>1196</v>
      </c>
      <c r="H706" s="8" t="s">
        <v>1137</v>
      </c>
      <c r="I706" s="15">
        <v>35000000</v>
      </c>
      <c r="J706" s="15">
        <v>3000000</v>
      </c>
      <c r="K706" s="15">
        <v>6000000</v>
      </c>
      <c r="L706" s="15">
        <v>21000000</v>
      </c>
      <c r="M706" s="15">
        <v>14000000</v>
      </c>
      <c r="N706" s="15">
        <v>23000000</v>
      </c>
      <c r="O706" s="15">
        <v>26000000</v>
      </c>
      <c r="P706" s="15">
        <v>10000000</v>
      </c>
      <c r="Q706" s="15">
        <v>36000000</v>
      </c>
      <c r="R706" s="15">
        <v>25000000</v>
      </c>
      <c r="S706" s="15">
        <v>28000000</v>
      </c>
      <c r="T706" s="15">
        <v>30000000</v>
      </c>
      <c r="U706" s="17"/>
      <c r="V706" s="18">
        <v>0.46136105258937654</v>
      </c>
      <c r="W706" s="18">
        <v>0.46089778042472723</v>
      </c>
      <c r="X706" s="18">
        <v>0.46218656074386372</v>
      </c>
      <c r="Y706" s="18">
        <v>0.46211629815101141</v>
      </c>
      <c r="Z706" s="18">
        <v>0.46252902912504479</v>
      </c>
      <c r="AA706" s="18">
        <v>0.46176671960473581</v>
      </c>
      <c r="AB706" s="18">
        <v>0.46068833896813888</v>
      </c>
      <c r="AC706" s="18">
        <v>0.46177557568383709</v>
      </c>
      <c r="AD706" s="18">
        <v>0.46049667098648644</v>
      </c>
      <c r="AE706" s="18">
        <v>0.46596664563810181</v>
      </c>
      <c r="AF706" s="18">
        <v>0.46294583106168308</v>
      </c>
      <c r="AG706" s="18">
        <v>0.46126340112240866</v>
      </c>
      <c r="AH706" s="17"/>
      <c r="AI706" s="13">
        <f t="shared" si="123"/>
        <v>16147636.840628179</v>
      </c>
      <c r="AJ706" s="13">
        <f t="shared" si="124"/>
        <v>1382693.3412741816</v>
      </c>
      <c r="AK706" s="13">
        <f t="shared" si="125"/>
        <v>2773119.3644631822</v>
      </c>
      <c r="AL706" s="13">
        <f t="shared" si="126"/>
        <v>9704442.2611712404</v>
      </c>
      <c r="AM706" s="13">
        <f t="shared" si="127"/>
        <v>6475406.407750627</v>
      </c>
      <c r="AN706" s="13">
        <f t="shared" si="128"/>
        <v>10620634.550908923</v>
      </c>
      <c r="AO706" s="13">
        <f t="shared" si="129"/>
        <v>11977896.81317161</v>
      </c>
      <c r="AP706" s="13">
        <f t="shared" si="130"/>
        <v>4617755.756838371</v>
      </c>
      <c r="AQ706" s="13">
        <f t="shared" si="131"/>
        <v>16577880.155513512</v>
      </c>
      <c r="AR706" s="13">
        <f t="shared" si="132"/>
        <v>11649166.140952544</v>
      </c>
      <c r="AS706" s="13">
        <f t="shared" si="133"/>
        <v>12962483.269727126</v>
      </c>
      <c r="AT706" s="13">
        <f t="shared" si="134"/>
        <v>13837902.03367226</v>
      </c>
    </row>
    <row r="707" spans="1:46" x14ac:dyDescent="0.3">
      <c r="A707" s="7" t="s">
        <v>281</v>
      </c>
      <c r="B707" s="7" t="s">
        <v>1116</v>
      </c>
      <c r="C707" s="7">
        <v>1301</v>
      </c>
      <c r="D707" s="7" t="s">
        <v>8</v>
      </c>
      <c r="E707" s="7">
        <v>907</v>
      </c>
      <c r="F707" s="7">
        <v>131464</v>
      </c>
      <c r="G707" s="16" t="s">
        <v>1196</v>
      </c>
      <c r="H707" s="8" t="s">
        <v>1138</v>
      </c>
      <c r="I707" s="15">
        <v>5000000</v>
      </c>
      <c r="J707" s="15">
        <v>1000000</v>
      </c>
      <c r="K707" s="15">
        <v>1000000</v>
      </c>
      <c r="L707" s="15">
        <v>1000000</v>
      </c>
      <c r="M707" s="15">
        <v>1000000</v>
      </c>
      <c r="N707" s="15">
        <v>7000000</v>
      </c>
      <c r="O707" s="15">
        <v>7000000</v>
      </c>
      <c r="P707" s="15">
        <v>1000000</v>
      </c>
      <c r="Q707" s="15">
        <v>1000000</v>
      </c>
      <c r="R707" s="15">
        <v>2000000</v>
      </c>
      <c r="S707" s="15">
        <v>4000000</v>
      </c>
      <c r="T707" s="15">
        <v>4000000</v>
      </c>
      <c r="U707" s="17"/>
      <c r="V707" s="18">
        <v>0.46136105258937654</v>
      </c>
      <c r="W707" s="18">
        <v>0.46089778042472723</v>
      </c>
      <c r="X707" s="18">
        <v>0.46218656074386372</v>
      </c>
      <c r="Y707" s="18">
        <v>0.46211629815101141</v>
      </c>
      <c r="Z707" s="18">
        <v>0.46252902912504479</v>
      </c>
      <c r="AA707" s="18">
        <v>0.46176671960473581</v>
      </c>
      <c r="AB707" s="18">
        <v>0.46068833896813888</v>
      </c>
      <c r="AC707" s="18">
        <v>0.46177557568383709</v>
      </c>
      <c r="AD707" s="18">
        <v>0.46049667098648644</v>
      </c>
      <c r="AE707" s="18">
        <v>0.46596664563810181</v>
      </c>
      <c r="AF707" s="18">
        <v>0.46294583106168308</v>
      </c>
      <c r="AG707" s="18">
        <v>0.46126340112240866</v>
      </c>
      <c r="AH707" s="17"/>
      <c r="AI707" s="13">
        <f t="shared" ref="AI707:AI744" si="135">I707*V707</f>
        <v>2306805.2629468828</v>
      </c>
      <c r="AJ707" s="13">
        <f t="shared" ref="AJ707:AJ744" si="136">J707*W707</f>
        <v>460897.78042472724</v>
      </c>
      <c r="AK707" s="13">
        <f t="shared" ref="AK707:AK744" si="137">K707*X707</f>
        <v>462186.56074386369</v>
      </c>
      <c r="AL707" s="13">
        <f t="shared" ref="AL707:AL744" si="138">L707*Y707</f>
        <v>462116.2981510114</v>
      </c>
      <c r="AM707" s="13">
        <f t="shared" ref="AM707:AM744" si="139">M707*Z707</f>
        <v>462529.02912504476</v>
      </c>
      <c r="AN707" s="13">
        <f t="shared" ref="AN707:AN744" si="140">N707*AA707</f>
        <v>3232367.0372331506</v>
      </c>
      <c r="AO707" s="13">
        <f t="shared" ref="AO707:AO744" si="141">O707*AB707</f>
        <v>3224818.3727769721</v>
      </c>
      <c r="AP707" s="13">
        <f t="shared" ref="AP707:AP744" si="142">P707*AC707</f>
        <v>461775.57568383712</v>
      </c>
      <c r="AQ707" s="13">
        <f t="shared" ref="AQ707:AQ744" si="143">Q707*AD707</f>
        <v>460496.67098648642</v>
      </c>
      <c r="AR707" s="13">
        <f t="shared" ref="AR707:AR744" si="144">R707*AE707</f>
        <v>931933.29127620358</v>
      </c>
      <c r="AS707" s="13">
        <f t="shared" ref="AS707:AS744" si="145">S707*AF707</f>
        <v>1851783.3242467323</v>
      </c>
      <c r="AT707" s="13">
        <f t="shared" ref="AT707:AT744" si="146">T707*AG707</f>
        <v>1845053.6044896345</v>
      </c>
    </row>
    <row r="708" spans="1:46" x14ac:dyDescent="0.3">
      <c r="A708" s="7" t="s">
        <v>281</v>
      </c>
      <c r="B708" s="7" t="s">
        <v>1116</v>
      </c>
      <c r="C708" s="7">
        <v>1301</v>
      </c>
      <c r="D708" s="7" t="s">
        <v>1255</v>
      </c>
      <c r="E708" s="7">
        <v>907</v>
      </c>
      <c r="F708" s="7">
        <v>131799</v>
      </c>
      <c r="G708" s="16" t="s">
        <v>1196</v>
      </c>
      <c r="H708" s="8" t="s">
        <v>1254</v>
      </c>
      <c r="I708" s="15">
        <v>3000000</v>
      </c>
      <c r="J708" s="15">
        <v>4000000</v>
      </c>
      <c r="K708" s="15">
        <v>4000000</v>
      </c>
      <c r="L708" s="15">
        <v>3000000</v>
      </c>
      <c r="M708" s="15">
        <v>3000000</v>
      </c>
      <c r="N708" s="15">
        <v>3000000</v>
      </c>
      <c r="O708" s="15">
        <v>3000000</v>
      </c>
      <c r="P708" s="15">
        <v>55000000</v>
      </c>
      <c r="Q708" s="15">
        <v>12000000</v>
      </c>
      <c r="R708" s="15">
        <v>7000000</v>
      </c>
      <c r="S708" s="15">
        <v>11000000</v>
      </c>
      <c r="T708" s="15">
        <v>11000000</v>
      </c>
      <c r="U708" s="17"/>
      <c r="V708" s="18">
        <v>0.46136105258937654</v>
      </c>
      <c r="W708" s="18">
        <v>0.46089778042472723</v>
      </c>
      <c r="X708" s="18">
        <v>0.46218656074386372</v>
      </c>
      <c r="Y708" s="18">
        <v>0.46211629815101141</v>
      </c>
      <c r="Z708" s="18">
        <v>0.46252902912504479</v>
      </c>
      <c r="AA708" s="18">
        <v>0.46176671960473581</v>
      </c>
      <c r="AB708" s="18">
        <v>0.46068833896813888</v>
      </c>
      <c r="AC708" s="18">
        <v>0.46177557568383709</v>
      </c>
      <c r="AD708" s="18">
        <v>0.46049667098648644</v>
      </c>
      <c r="AE708" s="18">
        <v>0.46596664563810181</v>
      </c>
      <c r="AF708" s="18">
        <v>0.46294583106168308</v>
      </c>
      <c r="AG708" s="18">
        <v>0.46126340112240866</v>
      </c>
      <c r="AH708" s="17"/>
      <c r="AI708" s="13">
        <f t="shared" si="135"/>
        <v>1384083.1577681296</v>
      </c>
      <c r="AJ708" s="13">
        <f t="shared" si="136"/>
        <v>1843591.121698909</v>
      </c>
      <c r="AK708" s="13">
        <f t="shared" si="137"/>
        <v>1848746.2429754548</v>
      </c>
      <c r="AL708" s="13">
        <f t="shared" si="138"/>
        <v>1386348.8944530343</v>
      </c>
      <c r="AM708" s="13">
        <f t="shared" si="139"/>
        <v>1387587.0873751345</v>
      </c>
      <c r="AN708" s="13">
        <f t="shared" si="140"/>
        <v>1385300.1588142074</v>
      </c>
      <c r="AO708" s="13">
        <f t="shared" si="141"/>
        <v>1382065.0169044167</v>
      </c>
      <c r="AP708" s="13">
        <f t="shared" si="142"/>
        <v>25397656.662611041</v>
      </c>
      <c r="AQ708" s="13">
        <f t="shared" si="143"/>
        <v>5525960.0518378373</v>
      </c>
      <c r="AR708" s="13">
        <f t="shared" si="144"/>
        <v>3261766.5194667126</v>
      </c>
      <c r="AS708" s="13">
        <f t="shared" si="145"/>
        <v>5092404.141678514</v>
      </c>
      <c r="AT708" s="13">
        <f t="shared" si="146"/>
        <v>5073897.4123464953</v>
      </c>
    </row>
    <row r="709" spans="1:46" x14ac:dyDescent="0.3">
      <c r="A709" s="7" t="s">
        <v>281</v>
      </c>
      <c r="B709" s="7" t="s">
        <v>1116</v>
      </c>
      <c r="C709" s="7">
        <v>1301</v>
      </c>
      <c r="D709" s="7" t="s">
        <v>8</v>
      </c>
      <c r="E709" s="7">
        <v>907</v>
      </c>
      <c r="F709" s="7">
        <v>131585</v>
      </c>
      <c r="G709" s="16" t="s">
        <v>1196</v>
      </c>
      <c r="H709" s="8" t="s">
        <v>1139</v>
      </c>
      <c r="I709" s="15">
        <v>6000000</v>
      </c>
      <c r="J709" s="15">
        <v>3000000</v>
      </c>
      <c r="K709" s="15">
        <v>12000000</v>
      </c>
      <c r="L709" s="15">
        <v>2000000</v>
      </c>
      <c r="M709" s="15">
        <v>8000000</v>
      </c>
      <c r="N709" s="15">
        <v>1000000</v>
      </c>
      <c r="O709" s="15">
        <v>5000000</v>
      </c>
      <c r="P709" s="15">
        <v>6000000</v>
      </c>
      <c r="Q709" s="15">
        <v>8000000</v>
      </c>
      <c r="R709" s="15">
        <v>12000000</v>
      </c>
      <c r="S709" s="15">
        <v>9000000</v>
      </c>
      <c r="T709" s="15">
        <v>9000000</v>
      </c>
      <c r="U709" s="17"/>
      <c r="V709" s="18">
        <v>0.46136105258937654</v>
      </c>
      <c r="W709" s="18">
        <v>0.46089778042472723</v>
      </c>
      <c r="X709" s="18">
        <v>0.46218656074386372</v>
      </c>
      <c r="Y709" s="18">
        <v>0.46211629815101141</v>
      </c>
      <c r="Z709" s="18">
        <v>0.46252902912504479</v>
      </c>
      <c r="AA709" s="18">
        <v>0.46176671960473581</v>
      </c>
      <c r="AB709" s="18">
        <v>0.46068833896813888</v>
      </c>
      <c r="AC709" s="18">
        <v>0.46177557568383709</v>
      </c>
      <c r="AD709" s="18">
        <v>0.46049667098648644</v>
      </c>
      <c r="AE709" s="18">
        <v>0.46596664563810181</v>
      </c>
      <c r="AF709" s="18">
        <v>0.46294583106168308</v>
      </c>
      <c r="AG709" s="18">
        <v>0.46126340112240866</v>
      </c>
      <c r="AH709" s="17"/>
      <c r="AI709" s="13">
        <f t="shared" si="135"/>
        <v>2768166.3155362592</v>
      </c>
      <c r="AJ709" s="13">
        <f t="shared" si="136"/>
        <v>1382693.3412741816</v>
      </c>
      <c r="AK709" s="13">
        <f t="shared" si="137"/>
        <v>5546238.7289263643</v>
      </c>
      <c r="AL709" s="13">
        <f t="shared" si="138"/>
        <v>924232.59630202281</v>
      </c>
      <c r="AM709" s="13">
        <f t="shared" si="139"/>
        <v>3700232.2330003581</v>
      </c>
      <c r="AN709" s="13">
        <f t="shared" si="140"/>
        <v>461766.71960473579</v>
      </c>
      <c r="AO709" s="13">
        <f t="shared" si="141"/>
        <v>2303441.6948406943</v>
      </c>
      <c r="AP709" s="13">
        <f t="shared" si="142"/>
        <v>2770653.4541030223</v>
      </c>
      <c r="AQ709" s="13">
        <f t="shared" si="143"/>
        <v>3683973.3678918914</v>
      </c>
      <c r="AR709" s="13">
        <f t="shared" si="144"/>
        <v>5591599.7476572217</v>
      </c>
      <c r="AS709" s="13">
        <f t="shared" si="145"/>
        <v>4166512.4795551477</v>
      </c>
      <c r="AT709" s="13">
        <f t="shared" si="146"/>
        <v>4151370.6101016779</v>
      </c>
    </row>
    <row r="710" spans="1:46" x14ac:dyDescent="0.3">
      <c r="A710" s="7" t="s">
        <v>281</v>
      </c>
      <c r="B710" s="7" t="s">
        <v>1116</v>
      </c>
      <c r="C710" s="7">
        <v>1301</v>
      </c>
      <c r="D710" s="7" t="s">
        <v>1217</v>
      </c>
      <c r="E710" s="7">
        <v>907</v>
      </c>
      <c r="F710" s="7">
        <v>130469</v>
      </c>
      <c r="G710" s="16" t="s">
        <v>1196</v>
      </c>
      <c r="H710" s="8" t="s">
        <v>1140</v>
      </c>
      <c r="I710" s="15">
        <v>1000000</v>
      </c>
      <c r="J710" s="15">
        <v>1000000</v>
      </c>
      <c r="K710" s="15">
        <v>8000000</v>
      </c>
      <c r="L710" s="15">
        <v>1000000</v>
      </c>
      <c r="M710" s="15">
        <v>4000000</v>
      </c>
      <c r="N710" s="15">
        <v>3000000</v>
      </c>
      <c r="O710" s="15">
        <v>1000000</v>
      </c>
      <c r="P710" s="15">
        <v>5000000</v>
      </c>
      <c r="Q710" s="15">
        <v>2000000</v>
      </c>
      <c r="R710" s="15">
        <v>11000000</v>
      </c>
      <c r="S710" s="15">
        <v>5000000</v>
      </c>
      <c r="T710" s="15">
        <v>5000000</v>
      </c>
      <c r="U710" s="17"/>
      <c r="V710" s="18">
        <v>0.46136105258937654</v>
      </c>
      <c r="W710" s="18">
        <v>0.46089778042472723</v>
      </c>
      <c r="X710" s="18">
        <v>0.46218656074386372</v>
      </c>
      <c r="Y710" s="18">
        <v>0.46211629815101141</v>
      </c>
      <c r="Z710" s="18">
        <v>0.46252902912504479</v>
      </c>
      <c r="AA710" s="18">
        <v>0.46176671960473581</v>
      </c>
      <c r="AB710" s="18">
        <v>0.46068833896813888</v>
      </c>
      <c r="AC710" s="18">
        <v>0.46177557568383709</v>
      </c>
      <c r="AD710" s="18">
        <v>0.46049667098648644</v>
      </c>
      <c r="AE710" s="18">
        <v>0.46596664563810181</v>
      </c>
      <c r="AF710" s="18">
        <v>0.46294583106168308</v>
      </c>
      <c r="AG710" s="18">
        <v>0.46126340112240866</v>
      </c>
      <c r="AH710" s="17"/>
      <c r="AI710" s="13">
        <f t="shared" si="135"/>
        <v>461361.05258937652</v>
      </c>
      <c r="AJ710" s="13">
        <f t="shared" si="136"/>
        <v>460897.78042472724</v>
      </c>
      <c r="AK710" s="13">
        <f t="shared" si="137"/>
        <v>3697492.4859509096</v>
      </c>
      <c r="AL710" s="13">
        <f t="shared" si="138"/>
        <v>462116.2981510114</v>
      </c>
      <c r="AM710" s="13">
        <f t="shared" si="139"/>
        <v>1850116.1165001791</v>
      </c>
      <c r="AN710" s="13">
        <f t="shared" si="140"/>
        <v>1385300.1588142074</v>
      </c>
      <c r="AO710" s="13">
        <f t="shared" si="141"/>
        <v>460688.33896813885</v>
      </c>
      <c r="AP710" s="13">
        <f t="shared" si="142"/>
        <v>2308877.8784191855</v>
      </c>
      <c r="AQ710" s="13">
        <f t="shared" si="143"/>
        <v>920993.34197297285</v>
      </c>
      <c r="AR710" s="13">
        <f t="shared" si="144"/>
        <v>5125633.10201912</v>
      </c>
      <c r="AS710" s="13">
        <f t="shared" si="145"/>
        <v>2314729.1553084152</v>
      </c>
      <c r="AT710" s="13">
        <f t="shared" si="146"/>
        <v>2306317.0056120432</v>
      </c>
    </row>
    <row r="711" spans="1:46" x14ac:dyDescent="0.3">
      <c r="A711" s="7" t="s">
        <v>281</v>
      </c>
      <c r="B711" s="7" t="s">
        <v>1116</v>
      </c>
      <c r="C711" s="7">
        <v>1301</v>
      </c>
      <c r="D711" s="7" t="s">
        <v>1217</v>
      </c>
      <c r="E711" s="7">
        <v>907</v>
      </c>
      <c r="F711" s="7">
        <v>130685</v>
      </c>
      <c r="G711" s="16" t="s">
        <v>1196</v>
      </c>
      <c r="H711" s="8" t="s">
        <v>1141</v>
      </c>
      <c r="I711" s="15">
        <v>3000000</v>
      </c>
      <c r="J711" s="15">
        <v>3000000</v>
      </c>
      <c r="K711" s="15">
        <v>1000000</v>
      </c>
      <c r="L711" s="15">
        <v>3000000</v>
      </c>
      <c r="M711" s="15">
        <v>1000000</v>
      </c>
      <c r="N711" s="15">
        <v>4000000</v>
      </c>
      <c r="O711" s="15">
        <v>5000000</v>
      </c>
      <c r="P711" s="15">
        <v>3000000</v>
      </c>
      <c r="Q711" s="15">
        <v>3000000</v>
      </c>
      <c r="R711" s="15">
        <v>2000000</v>
      </c>
      <c r="S711" s="15">
        <v>4000000</v>
      </c>
      <c r="T711" s="15">
        <v>4000000</v>
      </c>
      <c r="U711" s="17"/>
      <c r="V711" s="18">
        <v>0.46136105258937654</v>
      </c>
      <c r="W711" s="18">
        <v>0.46089778042472723</v>
      </c>
      <c r="X711" s="18">
        <v>0.46218656074386372</v>
      </c>
      <c r="Y711" s="18">
        <v>0.46211629815101141</v>
      </c>
      <c r="Z711" s="18">
        <v>0.46252902912504479</v>
      </c>
      <c r="AA711" s="18">
        <v>0.46176671960473581</v>
      </c>
      <c r="AB711" s="18">
        <v>0.46068833896813888</v>
      </c>
      <c r="AC711" s="18">
        <v>0.46177557568383709</v>
      </c>
      <c r="AD711" s="18">
        <v>0.46049667098648644</v>
      </c>
      <c r="AE711" s="18">
        <v>0.46596664563810181</v>
      </c>
      <c r="AF711" s="18">
        <v>0.46294583106168308</v>
      </c>
      <c r="AG711" s="18">
        <v>0.46126340112240866</v>
      </c>
      <c r="AH711" s="17"/>
      <c r="AI711" s="13">
        <f t="shared" si="135"/>
        <v>1384083.1577681296</v>
      </c>
      <c r="AJ711" s="13">
        <f t="shared" si="136"/>
        <v>1382693.3412741816</v>
      </c>
      <c r="AK711" s="13">
        <f t="shared" si="137"/>
        <v>462186.56074386369</v>
      </c>
      <c r="AL711" s="13">
        <f t="shared" si="138"/>
        <v>1386348.8944530343</v>
      </c>
      <c r="AM711" s="13">
        <f t="shared" si="139"/>
        <v>462529.02912504476</v>
      </c>
      <c r="AN711" s="13">
        <f t="shared" si="140"/>
        <v>1847066.8784189431</v>
      </c>
      <c r="AO711" s="13">
        <f t="shared" si="141"/>
        <v>2303441.6948406943</v>
      </c>
      <c r="AP711" s="13">
        <f t="shared" si="142"/>
        <v>1385326.7270515112</v>
      </c>
      <c r="AQ711" s="13">
        <f t="shared" si="143"/>
        <v>1381490.0129594593</v>
      </c>
      <c r="AR711" s="13">
        <f t="shared" si="144"/>
        <v>931933.29127620358</v>
      </c>
      <c r="AS711" s="13">
        <f t="shared" si="145"/>
        <v>1851783.3242467323</v>
      </c>
      <c r="AT711" s="13">
        <f t="shared" si="146"/>
        <v>1845053.6044896345</v>
      </c>
    </row>
    <row r="712" spans="1:46" x14ac:dyDescent="0.3">
      <c r="A712" s="7" t="s">
        <v>281</v>
      </c>
      <c r="B712" s="7" t="s">
        <v>1116</v>
      </c>
      <c r="C712" s="7">
        <v>1301</v>
      </c>
      <c r="D712" s="7" t="s">
        <v>1217</v>
      </c>
      <c r="E712" s="7">
        <v>907</v>
      </c>
      <c r="F712" s="7">
        <v>130516</v>
      </c>
      <c r="G712" s="16" t="s">
        <v>1196</v>
      </c>
      <c r="H712" s="8" t="s">
        <v>1142</v>
      </c>
      <c r="I712" s="15">
        <v>11000000</v>
      </c>
      <c r="J712" s="15">
        <v>6000000</v>
      </c>
      <c r="K712" s="15">
        <v>10000000</v>
      </c>
      <c r="L712" s="15">
        <v>49000000</v>
      </c>
      <c r="M712" s="15">
        <v>62000000</v>
      </c>
      <c r="N712" s="15">
        <v>25000000</v>
      </c>
      <c r="O712" s="15">
        <v>1000000</v>
      </c>
      <c r="P712" s="15">
        <v>8000000</v>
      </c>
      <c r="Q712" s="15">
        <v>6000000</v>
      </c>
      <c r="R712" s="15">
        <v>106000000</v>
      </c>
      <c r="S712" s="15">
        <v>39000000</v>
      </c>
      <c r="T712" s="15">
        <v>42000000</v>
      </c>
      <c r="U712" s="17"/>
      <c r="V712" s="18">
        <v>0.46136105258937654</v>
      </c>
      <c r="W712" s="18">
        <v>0.46089778042472723</v>
      </c>
      <c r="X712" s="18">
        <v>0.46218656074386372</v>
      </c>
      <c r="Y712" s="18">
        <v>0.46211629815101141</v>
      </c>
      <c r="Z712" s="18">
        <v>0.46252902912504479</v>
      </c>
      <c r="AA712" s="18">
        <v>0.46176671960473581</v>
      </c>
      <c r="AB712" s="18">
        <v>0.46068833896813888</v>
      </c>
      <c r="AC712" s="18">
        <v>0.46177557568383709</v>
      </c>
      <c r="AD712" s="18">
        <v>0.46049667098648644</v>
      </c>
      <c r="AE712" s="18">
        <v>0.46596664563810181</v>
      </c>
      <c r="AF712" s="18">
        <v>0.46294583106168308</v>
      </c>
      <c r="AG712" s="18">
        <v>0.46126340112240866</v>
      </c>
      <c r="AH712" s="17"/>
      <c r="AI712" s="13">
        <f t="shared" si="135"/>
        <v>5074971.578483142</v>
      </c>
      <c r="AJ712" s="13">
        <f t="shared" si="136"/>
        <v>2765386.6825483632</v>
      </c>
      <c r="AK712" s="13">
        <f t="shared" si="137"/>
        <v>4621865.6074386369</v>
      </c>
      <c r="AL712" s="13">
        <f t="shared" si="138"/>
        <v>22643698.609399557</v>
      </c>
      <c r="AM712" s="13">
        <f t="shared" si="139"/>
        <v>28676799.805752777</v>
      </c>
      <c r="AN712" s="13">
        <f t="shared" si="140"/>
        <v>11544167.990118396</v>
      </c>
      <c r="AO712" s="13">
        <f t="shared" si="141"/>
        <v>460688.33896813885</v>
      </c>
      <c r="AP712" s="13">
        <f t="shared" si="142"/>
        <v>3694204.6054706969</v>
      </c>
      <c r="AQ712" s="13">
        <f t="shared" si="143"/>
        <v>2762980.0259189187</v>
      </c>
      <c r="AR712" s="13">
        <f t="shared" si="144"/>
        <v>49392464.437638789</v>
      </c>
      <c r="AS712" s="13">
        <f t="shared" si="145"/>
        <v>18054887.411405642</v>
      </c>
      <c r="AT712" s="13">
        <f t="shared" si="146"/>
        <v>19373062.847141165</v>
      </c>
    </row>
    <row r="713" spans="1:46" x14ac:dyDescent="0.3">
      <c r="A713" s="7" t="s">
        <v>281</v>
      </c>
      <c r="B713" s="7" t="s">
        <v>1116</v>
      </c>
      <c r="C713" s="7">
        <v>1301</v>
      </c>
      <c r="D713" s="7" t="s">
        <v>8</v>
      </c>
      <c r="E713" s="7">
        <v>907</v>
      </c>
      <c r="F713" s="7">
        <v>131839</v>
      </c>
      <c r="G713" s="16" t="s">
        <v>1196</v>
      </c>
      <c r="H713" s="8" t="s">
        <v>1143</v>
      </c>
      <c r="I713" s="15">
        <v>1000000</v>
      </c>
      <c r="J713" s="15">
        <v>2000000</v>
      </c>
      <c r="K713" s="15">
        <v>2000000</v>
      </c>
      <c r="L713" s="15">
        <v>1000000</v>
      </c>
      <c r="M713" s="15">
        <v>2000000</v>
      </c>
      <c r="N713" s="15">
        <v>1000000</v>
      </c>
      <c r="O713" s="15">
        <v>1000000</v>
      </c>
      <c r="P713" s="15">
        <v>1000000</v>
      </c>
      <c r="Q713" s="15">
        <v>2000000</v>
      </c>
      <c r="R713" s="15">
        <v>2000000</v>
      </c>
      <c r="S713" s="15">
        <v>2000000</v>
      </c>
      <c r="T713" s="15">
        <v>3000000</v>
      </c>
      <c r="U713" s="17"/>
      <c r="V713" s="18">
        <v>0.46136105258937654</v>
      </c>
      <c r="W713" s="18">
        <v>0.46089778042472723</v>
      </c>
      <c r="X713" s="18">
        <v>0.46218656074386372</v>
      </c>
      <c r="Y713" s="18">
        <v>0.46211629815101141</v>
      </c>
      <c r="Z713" s="18">
        <v>0.46252902912504479</v>
      </c>
      <c r="AA713" s="18">
        <v>0.46176671960473581</v>
      </c>
      <c r="AB713" s="18">
        <v>0.46068833896813888</v>
      </c>
      <c r="AC713" s="18">
        <v>0.46177557568383709</v>
      </c>
      <c r="AD713" s="18">
        <v>0.46049667098648644</v>
      </c>
      <c r="AE713" s="18">
        <v>0.46596664563810181</v>
      </c>
      <c r="AF713" s="18">
        <v>0.46294583106168308</v>
      </c>
      <c r="AG713" s="18">
        <v>0.46126340112240866</v>
      </c>
      <c r="AH713" s="17"/>
      <c r="AI713" s="13">
        <f t="shared" si="135"/>
        <v>461361.05258937652</v>
      </c>
      <c r="AJ713" s="13">
        <f t="shared" si="136"/>
        <v>921795.56084945449</v>
      </c>
      <c r="AK713" s="13">
        <f t="shared" si="137"/>
        <v>924373.12148772739</v>
      </c>
      <c r="AL713" s="13">
        <f t="shared" si="138"/>
        <v>462116.2981510114</v>
      </c>
      <c r="AM713" s="13">
        <f t="shared" si="139"/>
        <v>925058.05825008953</v>
      </c>
      <c r="AN713" s="13">
        <f t="shared" si="140"/>
        <v>461766.71960473579</v>
      </c>
      <c r="AO713" s="13">
        <f t="shared" si="141"/>
        <v>460688.33896813885</v>
      </c>
      <c r="AP713" s="13">
        <f t="shared" si="142"/>
        <v>461775.57568383712</v>
      </c>
      <c r="AQ713" s="13">
        <f t="shared" si="143"/>
        <v>920993.34197297285</v>
      </c>
      <c r="AR713" s="13">
        <f t="shared" si="144"/>
        <v>931933.29127620358</v>
      </c>
      <c r="AS713" s="13">
        <f t="shared" si="145"/>
        <v>925891.66212336614</v>
      </c>
      <c r="AT713" s="13">
        <f t="shared" si="146"/>
        <v>1383790.2033672261</v>
      </c>
    </row>
    <row r="714" spans="1:46" x14ac:dyDescent="0.3">
      <c r="A714" s="7" t="s">
        <v>281</v>
      </c>
      <c r="B714" s="7" t="s">
        <v>1116</v>
      </c>
      <c r="C714" s="7">
        <v>1301</v>
      </c>
      <c r="D714" s="7" t="s">
        <v>8</v>
      </c>
      <c r="E714" s="7">
        <v>907</v>
      </c>
      <c r="F714" s="7">
        <v>131354</v>
      </c>
      <c r="G714" s="16" t="s">
        <v>1196</v>
      </c>
      <c r="H714" s="8" t="s">
        <v>1144</v>
      </c>
      <c r="I714" s="15">
        <v>1000000</v>
      </c>
      <c r="J714" s="15">
        <v>1000000</v>
      </c>
      <c r="K714" s="15">
        <v>1000000</v>
      </c>
      <c r="L714" s="15">
        <v>1000000</v>
      </c>
      <c r="M714" s="15">
        <v>1000000</v>
      </c>
      <c r="N714" s="15">
        <v>2000000</v>
      </c>
      <c r="O714" s="15">
        <v>2000000</v>
      </c>
      <c r="P714" s="15">
        <v>1000000</v>
      </c>
      <c r="Q714" s="15">
        <v>2000000</v>
      </c>
      <c r="R714" s="15">
        <v>4000000</v>
      </c>
      <c r="S714" s="15">
        <v>2000000</v>
      </c>
      <c r="T714" s="15">
        <v>2000000</v>
      </c>
      <c r="U714" s="17"/>
      <c r="V714" s="18">
        <v>0.46136105258937654</v>
      </c>
      <c r="W714" s="18">
        <v>0.46089778042472723</v>
      </c>
      <c r="X714" s="18">
        <v>0.46218656074386372</v>
      </c>
      <c r="Y714" s="18">
        <v>0.46211629815101141</v>
      </c>
      <c r="Z714" s="18">
        <v>0.46252902912504479</v>
      </c>
      <c r="AA714" s="18">
        <v>0.46176671960473581</v>
      </c>
      <c r="AB714" s="18">
        <v>0.46068833896813888</v>
      </c>
      <c r="AC714" s="18">
        <v>0.46177557568383709</v>
      </c>
      <c r="AD714" s="18">
        <v>0.46049667098648644</v>
      </c>
      <c r="AE714" s="18">
        <v>0.46596664563810181</v>
      </c>
      <c r="AF714" s="18">
        <v>0.46294583106168308</v>
      </c>
      <c r="AG714" s="18">
        <v>0.46126340112240866</v>
      </c>
      <c r="AH714" s="17"/>
      <c r="AI714" s="13">
        <f t="shared" si="135"/>
        <v>461361.05258937652</v>
      </c>
      <c r="AJ714" s="13">
        <f t="shared" si="136"/>
        <v>460897.78042472724</v>
      </c>
      <c r="AK714" s="13">
        <f t="shared" si="137"/>
        <v>462186.56074386369</v>
      </c>
      <c r="AL714" s="13">
        <f t="shared" si="138"/>
        <v>462116.2981510114</v>
      </c>
      <c r="AM714" s="13">
        <f t="shared" si="139"/>
        <v>462529.02912504476</v>
      </c>
      <c r="AN714" s="13">
        <f t="shared" si="140"/>
        <v>923533.43920947157</v>
      </c>
      <c r="AO714" s="13">
        <f t="shared" si="141"/>
        <v>921376.6779362777</v>
      </c>
      <c r="AP714" s="13">
        <f t="shared" si="142"/>
        <v>461775.57568383712</v>
      </c>
      <c r="AQ714" s="13">
        <f t="shared" si="143"/>
        <v>920993.34197297285</v>
      </c>
      <c r="AR714" s="13">
        <f t="shared" si="144"/>
        <v>1863866.5825524072</v>
      </c>
      <c r="AS714" s="13">
        <f t="shared" si="145"/>
        <v>925891.66212336614</v>
      </c>
      <c r="AT714" s="13">
        <f t="shared" si="146"/>
        <v>922526.80224481726</v>
      </c>
    </row>
    <row r="715" spans="1:46" x14ac:dyDescent="0.3">
      <c r="A715" s="7" t="s">
        <v>281</v>
      </c>
      <c r="B715" s="7" t="s">
        <v>1116</v>
      </c>
      <c r="C715" s="7">
        <v>1301</v>
      </c>
      <c r="D715" s="7" t="s">
        <v>8</v>
      </c>
      <c r="E715" s="7">
        <v>907</v>
      </c>
      <c r="F715" s="7">
        <v>131818</v>
      </c>
      <c r="G715" s="16" t="s">
        <v>1196</v>
      </c>
      <c r="H715" s="8" t="s">
        <v>1145</v>
      </c>
      <c r="I715" s="15">
        <v>1000000</v>
      </c>
      <c r="J715" s="15">
        <v>1000000</v>
      </c>
      <c r="K715" s="15">
        <v>1000000</v>
      </c>
      <c r="L715" s="15">
        <v>1000000</v>
      </c>
      <c r="M715" s="15">
        <v>1000000</v>
      </c>
      <c r="N715" s="15">
        <v>1000000</v>
      </c>
      <c r="O715" s="15">
        <v>1000000</v>
      </c>
      <c r="P715" s="15">
        <v>1000000</v>
      </c>
      <c r="Q715" s="15">
        <v>1000000</v>
      </c>
      <c r="R715" s="15">
        <v>1000000</v>
      </c>
      <c r="S715" s="15">
        <v>1000000</v>
      </c>
      <c r="T715" s="15">
        <v>1000000</v>
      </c>
      <c r="U715" s="17"/>
      <c r="V715" s="18">
        <v>0.46136105258937654</v>
      </c>
      <c r="W715" s="18">
        <v>0.46089778042472723</v>
      </c>
      <c r="X715" s="18">
        <v>0.46218656074386372</v>
      </c>
      <c r="Y715" s="18">
        <v>0.46211629815101141</v>
      </c>
      <c r="Z715" s="18">
        <v>0.46252902912504479</v>
      </c>
      <c r="AA715" s="18">
        <v>0.46176671960473581</v>
      </c>
      <c r="AB715" s="18">
        <v>0.46068833896813888</v>
      </c>
      <c r="AC715" s="18">
        <v>0.46177557568383709</v>
      </c>
      <c r="AD715" s="18">
        <v>0.46049667098648644</v>
      </c>
      <c r="AE715" s="18">
        <v>0.46596664563810181</v>
      </c>
      <c r="AF715" s="18">
        <v>0.46294583106168308</v>
      </c>
      <c r="AG715" s="18">
        <v>0.46126340112240866</v>
      </c>
      <c r="AH715" s="17"/>
      <c r="AI715" s="13">
        <f t="shared" si="135"/>
        <v>461361.05258937652</v>
      </c>
      <c r="AJ715" s="13">
        <f t="shared" si="136"/>
        <v>460897.78042472724</v>
      </c>
      <c r="AK715" s="13">
        <f t="shared" si="137"/>
        <v>462186.56074386369</v>
      </c>
      <c r="AL715" s="13">
        <f t="shared" si="138"/>
        <v>462116.2981510114</v>
      </c>
      <c r="AM715" s="13">
        <f t="shared" si="139"/>
        <v>462529.02912504476</v>
      </c>
      <c r="AN715" s="13">
        <f t="shared" si="140"/>
        <v>461766.71960473579</v>
      </c>
      <c r="AO715" s="13">
        <f t="shared" si="141"/>
        <v>460688.33896813885</v>
      </c>
      <c r="AP715" s="13">
        <f t="shared" si="142"/>
        <v>461775.57568383712</v>
      </c>
      <c r="AQ715" s="13">
        <f t="shared" si="143"/>
        <v>460496.67098648642</v>
      </c>
      <c r="AR715" s="13">
        <f t="shared" si="144"/>
        <v>465966.64563810179</v>
      </c>
      <c r="AS715" s="13">
        <f t="shared" si="145"/>
        <v>462945.83106168307</v>
      </c>
      <c r="AT715" s="13">
        <f t="shared" si="146"/>
        <v>461263.40112240863</v>
      </c>
    </row>
    <row r="716" spans="1:46" x14ac:dyDescent="0.3">
      <c r="A716" s="7" t="s">
        <v>281</v>
      </c>
      <c r="B716" s="7" t="s">
        <v>1116</v>
      </c>
      <c r="C716" s="7">
        <v>1301</v>
      </c>
      <c r="D716" s="7" t="s">
        <v>936</v>
      </c>
      <c r="E716" s="7">
        <v>999</v>
      </c>
      <c r="F716" s="7" t="s">
        <v>936</v>
      </c>
      <c r="G716" s="16" t="s">
        <v>1196</v>
      </c>
      <c r="H716" s="8" t="s">
        <v>1117</v>
      </c>
      <c r="I716" s="15">
        <v>21000000</v>
      </c>
      <c r="J716" s="15">
        <v>29000000</v>
      </c>
      <c r="K716" s="15">
        <v>79000000</v>
      </c>
      <c r="L716" s="15">
        <v>33000000</v>
      </c>
      <c r="M716" s="15">
        <v>19000000</v>
      </c>
      <c r="N716" s="15">
        <v>25000000</v>
      </c>
      <c r="O716" s="15">
        <v>23000000</v>
      </c>
      <c r="P716" s="15">
        <v>81000000</v>
      </c>
      <c r="Q716" s="15">
        <v>14000000</v>
      </c>
      <c r="R716" s="15">
        <v>46000000</v>
      </c>
      <c r="S716" s="15">
        <v>50000000</v>
      </c>
      <c r="T716" s="15">
        <v>54000000</v>
      </c>
      <c r="U716" s="17"/>
      <c r="V716" s="18">
        <v>0.46136105258937654</v>
      </c>
      <c r="W716" s="18">
        <v>0.46089778042472723</v>
      </c>
      <c r="X716" s="18">
        <v>0.46218656074386372</v>
      </c>
      <c r="Y716" s="18">
        <v>0.46211629815101141</v>
      </c>
      <c r="Z716" s="18">
        <v>0.46252902912504479</v>
      </c>
      <c r="AA716" s="18">
        <v>0.46176671960473581</v>
      </c>
      <c r="AB716" s="18">
        <v>0.46068833896813888</v>
      </c>
      <c r="AC716" s="18">
        <v>0.46177557568383709</v>
      </c>
      <c r="AD716" s="18">
        <v>0.46049667098648644</v>
      </c>
      <c r="AE716" s="18">
        <v>0.46596664563810181</v>
      </c>
      <c r="AF716" s="18">
        <v>0.46294583106168308</v>
      </c>
      <c r="AG716" s="18">
        <v>0.46126340112240866</v>
      </c>
      <c r="AH716" s="17"/>
      <c r="AI716" s="13">
        <f t="shared" si="135"/>
        <v>9688582.1043769065</v>
      </c>
      <c r="AJ716" s="13">
        <f t="shared" si="136"/>
        <v>13366035.63231709</v>
      </c>
      <c r="AK716" s="13">
        <f t="shared" si="137"/>
        <v>36512738.298765235</v>
      </c>
      <c r="AL716" s="13">
        <f t="shared" si="138"/>
        <v>15249837.838983376</v>
      </c>
      <c r="AM716" s="13">
        <f t="shared" si="139"/>
        <v>8788051.5533758514</v>
      </c>
      <c r="AN716" s="13">
        <f t="shared" si="140"/>
        <v>11544167.990118396</v>
      </c>
      <c r="AO716" s="13">
        <f t="shared" si="141"/>
        <v>10595831.796267195</v>
      </c>
      <c r="AP716" s="13">
        <f t="shared" si="142"/>
        <v>37403821.630390808</v>
      </c>
      <c r="AQ716" s="13">
        <f t="shared" si="143"/>
        <v>6446953.3938108105</v>
      </c>
      <c r="AR716" s="13">
        <f t="shared" si="144"/>
        <v>21434465.699352682</v>
      </c>
      <c r="AS716" s="13">
        <f t="shared" si="145"/>
        <v>23147291.553084154</v>
      </c>
      <c r="AT716" s="13">
        <f t="shared" si="146"/>
        <v>24908223.660610069</v>
      </c>
    </row>
    <row r="717" spans="1:46" x14ac:dyDescent="0.3">
      <c r="A717" s="7" t="s">
        <v>281</v>
      </c>
      <c r="B717" s="7" t="s">
        <v>1116</v>
      </c>
      <c r="C717" s="7">
        <v>1301</v>
      </c>
      <c r="D717" s="7" t="s">
        <v>1218</v>
      </c>
      <c r="E717" s="7">
        <v>913</v>
      </c>
      <c r="F717" s="7">
        <v>110896</v>
      </c>
      <c r="G717" s="7" t="s">
        <v>1197</v>
      </c>
      <c r="H717" s="8" t="s">
        <v>1181</v>
      </c>
      <c r="I717" s="15">
        <v>3000000</v>
      </c>
      <c r="J717" s="15">
        <v>6000000</v>
      </c>
      <c r="K717" s="15">
        <v>11000000</v>
      </c>
      <c r="L717" s="15">
        <v>20000000</v>
      </c>
      <c r="M717" s="15">
        <v>31000000</v>
      </c>
      <c r="N717" s="15">
        <v>14000000</v>
      </c>
      <c r="O717" s="15">
        <v>2000000</v>
      </c>
      <c r="P717" s="15">
        <v>25000000</v>
      </c>
      <c r="Q717" s="15">
        <v>17000000</v>
      </c>
      <c r="R717" s="15">
        <v>23000000</v>
      </c>
      <c r="S717" s="15">
        <v>21000000</v>
      </c>
      <c r="T717" s="15">
        <v>23000000</v>
      </c>
      <c r="U717" s="17"/>
      <c r="V717" s="18">
        <v>0.46136105258937654</v>
      </c>
      <c r="W717" s="18">
        <v>0.46089778042472723</v>
      </c>
      <c r="X717" s="18">
        <v>0.46218656074386372</v>
      </c>
      <c r="Y717" s="18">
        <v>0.46211629815101141</v>
      </c>
      <c r="Z717" s="18">
        <v>0.46252902912504479</v>
      </c>
      <c r="AA717" s="18">
        <v>0.46176671960473581</v>
      </c>
      <c r="AB717" s="18">
        <v>0.46068833896813888</v>
      </c>
      <c r="AC717" s="18">
        <v>0.46177557568383709</v>
      </c>
      <c r="AD717" s="18">
        <v>0.46049667098648644</v>
      </c>
      <c r="AE717" s="18">
        <v>0.46596664563810181</v>
      </c>
      <c r="AF717" s="18">
        <v>0.46294583106168308</v>
      </c>
      <c r="AG717" s="18">
        <v>0.46126340112240866</v>
      </c>
      <c r="AH717" s="17"/>
      <c r="AI717" s="13">
        <f t="shared" si="135"/>
        <v>1384083.1577681296</v>
      </c>
      <c r="AJ717" s="13">
        <f t="shared" si="136"/>
        <v>2765386.6825483632</v>
      </c>
      <c r="AK717" s="13">
        <f t="shared" si="137"/>
        <v>5084052.1681825006</v>
      </c>
      <c r="AL717" s="13">
        <f t="shared" si="138"/>
        <v>9242325.9630202278</v>
      </c>
      <c r="AM717" s="13">
        <f t="shared" si="139"/>
        <v>14338399.902876388</v>
      </c>
      <c r="AN717" s="13">
        <f t="shared" si="140"/>
        <v>6464734.0744663011</v>
      </c>
      <c r="AO717" s="13">
        <f t="shared" si="141"/>
        <v>921376.6779362777</v>
      </c>
      <c r="AP717" s="13">
        <f t="shared" si="142"/>
        <v>11544389.392095927</v>
      </c>
      <c r="AQ717" s="13">
        <f t="shared" si="143"/>
        <v>7828443.4067702694</v>
      </c>
      <c r="AR717" s="13">
        <f t="shared" si="144"/>
        <v>10717232.849676341</v>
      </c>
      <c r="AS717" s="13">
        <f t="shared" si="145"/>
        <v>9721862.4522953443</v>
      </c>
      <c r="AT717" s="13">
        <f t="shared" si="146"/>
        <v>10609058.225815399</v>
      </c>
    </row>
    <row r="718" spans="1:46" x14ac:dyDescent="0.3">
      <c r="A718" s="7" t="s">
        <v>281</v>
      </c>
      <c r="B718" s="7" t="s">
        <v>1116</v>
      </c>
      <c r="C718" s="7">
        <v>1301</v>
      </c>
      <c r="D718" s="7" t="s">
        <v>1219</v>
      </c>
      <c r="E718" s="7">
        <v>913</v>
      </c>
      <c r="F718" s="7">
        <v>110831</v>
      </c>
      <c r="G718" s="7" t="s">
        <v>1197</v>
      </c>
      <c r="H718" s="8" t="s">
        <v>1182</v>
      </c>
      <c r="I718" s="15">
        <v>2000000</v>
      </c>
      <c r="J718" s="15">
        <v>6000000</v>
      </c>
      <c r="K718" s="15">
        <v>10000000</v>
      </c>
      <c r="L718" s="15">
        <v>6000000</v>
      </c>
      <c r="M718" s="15">
        <v>10000000</v>
      </c>
      <c r="N718" s="15">
        <v>17000000</v>
      </c>
      <c r="O718" s="15">
        <v>3000000</v>
      </c>
      <c r="P718" s="15">
        <v>10000000</v>
      </c>
      <c r="Q718" s="15">
        <v>7000000</v>
      </c>
      <c r="R718" s="15">
        <v>21000000</v>
      </c>
      <c r="S718" s="15">
        <v>13000000</v>
      </c>
      <c r="T718" s="15">
        <v>13000000</v>
      </c>
      <c r="U718" s="17"/>
      <c r="V718" s="18">
        <v>0.46136105258937654</v>
      </c>
      <c r="W718" s="18">
        <v>0.46089778042472723</v>
      </c>
      <c r="X718" s="18">
        <v>0.46218656074386372</v>
      </c>
      <c r="Y718" s="18">
        <v>0.46211629815101141</v>
      </c>
      <c r="Z718" s="18">
        <v>0.46252902912504479</v>
      </c>
      <c r="AA718" s="18">
        <v>0.46176671960473581</v>
      </c>
      <c r="AB718" s="18">
        <v>0.46068833896813888</v>
      </c>
      <c r="AC718" s="18">
        <v>0.46177557568383709</v>
      </c>
      <c r="AD718" s="18">
        <v>0.46049667098648644</v>
      </c>
      <c r="AE718" s="18">
        <v>0.46596664563810181</v>
      </c>
      <c r="AF718" s="18">
        <v>0.46294583106168308</v>
      </c>
      <c r="AG718" s="18">
        <v>0.46126340112240866</v>
      </c>
      <c r="AH718" s="17"/>
      <c r="AI718" s="13">
        <f t="shared" si="135"/>
        <v>922722.10517875303</v>
      </c>
      <c r="AJ718" s="13">
        <f t="shared" si="136"/>
        <v>2765386.6825483632</v>
      </c>
      <c r="AK718" s="13">
        <f t="shared" si="137"/>
        <v>4621865.6074386369</v>
      </c>
      <c r="AL718" s="13">
        <f t="shared" si="138"/>
        <v>2772697.7889060685</v>
      </c>
      <c r="AM718" s="13">
        <f t="shared" si="139"/>
        <v>4625290.2912504477</v>
      </c>
      <c r="AN718" s="13">
        <f t="shared" si="140"/>
        <v>7850034.2332805088</v>
      </c>
      <c r="AO718" s="13">
        <f t="shared" si="141"/>
        <v>1382065.0169044167</v>
      </c>
      <c r="AP718" s="13">
        <f t="shared" si="142"/>
        <v>4617755.756838371</v>
      </c>
      <c r="AQ718" s="13">
        <f t="shared" si="143"/>
        <v>3223476.6969054053</v>
      </c>
      <c r="AR718" s="13">
        <f t="shared" si="144"/>
        <v>9785299.5584001373</v>
      </c>
      <c r="AS718" s="13">
        <f t="shared" si="145"/>
        <v>6018295.8038018802</v>
      </c>
      <c r="AT718" s="13">
        <f t="shared" si="146"/>
        <v>5996424.2145913122</v>
      </c>
    </row>
    <row r="719" spans="1:46" x14ac:dyDescent="0.3">
      <c r="A719" s="7" t="s">
        <v>281</v>
      </c>
      <c r="B719" s="7" t="s">
        <v>1116</v>
      </c>
      <c r="C719" s="7">
        <v>1301</v>
      </c>
      <c r="D719" s="7" t="s">
        <v>1256</v>
      </c>
      <c r="E719" s="7">
        <v>913</v>
      </c>
      <c r="F719" s="7">
        <v>111377</v>
      </c>
      <c r="G719" s="7" t="s">
        <v>1197</v>
      </c>
      <c r="H719" s="8" t="s">
        <v>1183</v>
      </c>
      <c r="I719" s="15">
        <v>2000000</v>
      </c>
      <c r="J719" s="15">
        <v>3000000</v>
      </c>
      <c r="K719" s="15">
        <v>4000000</v>
      </c>
      <c r="L719" s="15">
        <v>12000000</v>
      </c>
      <c r="M719" s="15">
        <v>16000000</v>
      </c>
      <c r="N719" s="15">
        <v>10000000</v>
      </c>
      <c r="O719" s="15">
        <v>4000000</v>
      </c>
      <c r="P719" s="15">
        <v>5000000</v>
      </c>
      <c r="Q719" s="15">
        <v>3000000</v>
      </c>
      <c r="R719" s="15">
        <v>11000000</v>
      </c>
      <c r="S719" s="15">
        <v>10000000</v>
      </c>
      <c r="T719" s="15">
        <v>10000000</v>
      </c>
      <c r="U719" s="17"/>
      <c r="V719" s="18">
        <v>0.46136105258937654</v>
      </c>
      <c r="W719" s="18">
        <v>0.46089778042472723</v>
      </c>
      <c r="X719" s="18">
        <v>0.46218656074386372</v>
      </c>
      <c r="Y719" s="18">
        <v>0.46211629815101141</v>
      </c>
      <c r="Z719" s="18">
        <v>0.46252902912504479</v>
      </c>
      <c r="AA719" s="18">
        <v>0.46176671960473581</v>
      </c>
      <c r="AB719" s="18">
        <v>0.46068833896813888</v>
      </c>
      <c r="AC719" s="18">
        <v>0.46177557568383709</v>
      </c>
      <c r="AD719" s="18">
        <v>0.46049667098648644</v>
      </c>
      <c r="AE719" s="18">
        <v>0.46596664563810181</v>
      </c>
      <c r="AF719" s="18">
        <v>0.46294583106168308</v>
      </c>
      <c r="AG719" s="18">
        <v>0.46126340112240866</v>
      </c>
      <c r="AH719" s="17"/>
      <c r="AI719" s="13">
        <f t="shared" si="135"/>
        <v>922722.10517875303</v>
      </c>
      <c r="AJ719" s="13">
        <f t="shared" si="136"/>
        <v>1382693.3412741816</v>
      </c>
      <c r="AK719" s="13">
        <f t="shared" si="137"/>
        <v>1848746.2429754548</v>
      </c>
      <c r="AL719" s="13">
        <f t="shared" si="138"/>
        <v>5545395.5778121371</v>
      </c>
      <c r="AM719" s="13">
        <f t="shared" si="139"/>
        <v>7400464.4660007162</v>
      </c>
      <c r="AN719" s="13">
        <f t="shared" si="140"/>
        <v>4617667.1960473582</v>
      </c>
      <c r="AO719" s="13">
        <f t="shared" si="141"/>
        <v>1842753.3558725554</v>
      </c>
      <c r="AP719" s="13">
        <f t="shared" si="142"/>
        <v>2308877.8784191855</v>
      </c>
      <c r="AQ719" s="13">
        <f t="shared" si="143"/>
        <v>1381490.0129594593</v>
      </c>
      <c r="AR719" s="13">
        <f t="shared" si="144"/>
        <v>5125633.10201912</v>
      </c>
      <c r="AS719" s="13">
        <f t="shared" si="145"/>
        <v>4629458.3106168304</v>
      </c>
      <c r="AT719" s="13">
        <f t="shared" si="146"/>
        <v>4612634.0112240864</v>
      </c>
    </row>
    <row r="720" spans="1:46" x14ac:dyDescent="0.3">
      <c r="A720" s="7" t="s">
        <v>281</v>
      </c>
      <c r="B720" s="7" t="s">
        <v>1116</v>
      </c>
      <c r="C720" s="7">
        <v>1301</v>
      </c>
      <c r="D720" s="7" t="s">
        <v>1258</v>
      </c>
      <c r="E720" s="7">
        <v>913</v>
      </c>
      <c r="F720" s="7">
        <v>111193</v>
      </c>
      <c r="G720" s="7" t="s">
        <v>1197</v>
      </c>
      <c r="H720" s="8" t="s">
        <v>1257</v>
      </c>
      <c r="I720" s="15">
        <v>3000000</v>
      </c>
      <c r="J720" s="15">
        <v>4000000</v>
      </c>
      <c r="K720" s="15">
        <v>6000000</v>
      </c>
      <c r="L720" s="15">
        <v>1000000</v>
      </c>
      <c r="M720" s="15">
        <v>4000000</v>
      </c>
      <c r="N720" s="15">
        <v>5000000</v>
      </c>
      <c r="O720" s="15">
        <v>5000000</v>
      </c>
      <c r="P720" s="15">
        <v>14000000</v>
      </c>
      <c r="Q720" s="15">
        <v>3000000</v>
      </c>
      <c r="R720" s="15">
        <v>19000000</v>
      </c>
      <c r="S720" s="15">
        <v>11000000</v>
      </c>
      <c r="T720" s="15">
        <v>12000000</v>
      </c>
      <c r="U720" s="17"/>
      <c r="V720" s="18">
        <v>0.46136105258937654</v>
      </c>
      <c r="W720" s="18">
        <v>0.46089778042472723</v>
      </c>
      <c r="X720" s="18">
        <v>0.46218656074386372</v>
      </c>
      <c r="Y720" s="18">
        <v>0.46211629815101141</v>
      </c>
      <c r="Z720" s="18">
        <v>0.46252902912504479</v>
      </c>
      <c r="AA720" s="18">
        <v>0.46176671960473581</v>
      </c>
      <c r="AB720" s="18">
        <v>0.46068833896813888</v>
      </c>
      <c r="AC720" s="18">
        <v>0.46177557568383709</v>
      </c>
      <c r="AD720" s="18">
        <v>0.46049667098648644</v>
      </c>
      <c r="AE720" s="18">
        <v>0.46596664563810181</v>
      </c>
      <c r="AF720" s="18">
        <v>0.46294583106168308</v>
      </c>
      <c r="AG720" s="18">
        <v>0.46126340112240866</v>
      </c>
      <c r="AH720" s="17"/>
      <c r="AI720" s="13">
        <f t="shared" si="135"/>
        <v>1384083.1577681296</v>
      </c>
      <c r="AJ720" s="13">
        <f t="shared" si="136"/>
        <v>1843591.121698909</v>
      </c>
      <c r="AK720" s="13">
        <f t="shared" si="137"/>
        <v>2773119.3644631822</v>
      </c>
      <c r="AL720" s="13">
        <f t="shared" si="138"/>
        <v>462116.2981510114</v>
      </c>
      <c r="AM720" s="13">
        <f t="shared" si="139"/>
        <v>1850116.1165001791</v>
      </c>
      <c r="AN720" s="13">
        <f t="shared" si="140"/>
        <v>2308833.5980236791</v>
      </c>
      <c r="AO720" s="13">
        <f t="shared" si="141"/>
        <v>2303441.6948406943</v>
      </c>
      <c r="AP720" s="13">
        <f t="shared" si="142"/>
        <v>6464858.0595737193</v>
      </c>
      <c r="AQ720" s="13">
        <f t="shared" si="143"/>
        <v>1381490.0129594593</v>
      </c>
      <c r="AR720" s="13">
        <f t="shared" si="144"/>
        <v>8853366.2671239339</v>
      </c>
      <c r="AS720" s="13">
        <f t="shared" si="145"/>
        <v>5092404.141678514</v>
      </c>
      <c r="AT720" s="13">
        <f t="shared" si="146"/>
        <v>5535160.8134689042</v>
      </c>
    </row>
    <row r="721" spans="1:46" x14ac:dyDescent="0.3">
      <c r="A721" s="7" t="s">
        <v>281</v>
      </c>
      <c r="B721" s="7" t="s">
        <v>1116</v>
      </c>
      <c r="C721" s="7">
        <v>1301</v>
      </c>
      <c r="D721" s="7" t="s">
        <v>1259</v>
      </c>
      <c r="E721" s="7">
        <v>913</v>
      </c>
      <c r="F721" s="7">
        <v>110173</v>
      </c>
      <c r="G721" s="7" t="s">
        <v>1197</v>
      </c>
      <c r="H721" s="8" t="s">
        <v>1184</v>
      </c>
      <c r="I721" s="15">
        <v>1000000</v>
      </c>
      <c r="J721" s="15">
        <v>6000000</v>
      </c>
      <c r="K721" s="15">
        <v>2000000</v>
      </c>
      <c r="L721" s="15">
        <v>7000000</v>
      </c>
      <c r="M721" s="15">
        <v>7000000</v>
      </c>
      <c r="N721" s="15">
        <v>4000000</v>
      </c>
      <c r="O721" s="15">
        <v>6000000</v>
      </c>
      <c r="P721" s="15">
        <v>1000000</v>
      </c>
      <c r="Q721" s="15">
        <v>3000000</v>
      </c>
      <c r="R721" s="15">
        <v>11000000</v>
      </c>
      <c r="S721" s="15">
        <v>7000000</v>
      </c>
      <c r="T721" s="15">
        <v>7000000</v>
      </c>
      <c r="U721" s="17"/>
      <c r="V721" s="18">
        <v>0.46136105258937654</v>
      </c>
      <c r="W721" s="18">
        <v>0.46089778042472723</v>
      </c>
      <c r="X721" s="18">
        <v>0.46218656074386372</v>
      </c>
      <c r="Y721" s="18">
        <v>0.46211629815101141</v>
      </c>
      <c r="Z721" s="18">
        <v>0.46252902912504479</v>
      </c>
      <c r="AA721" s="18">
        <v>0.46176671960473581</v>
      </c>
      <c r="AB721" s="18">
        <v>0.46068833896813888</v>
      </c>
      <c r="AC721" s="18">
        <v>0.46177557568383709</v>
      </c>
      <c r="AD721" s="18">
        <v>0.46049667098648644</v>
      </c>
      <c r="AE721" s="18">
        <v>0.46596664563810181</v>
      </c>
      <c r="AF721" s="18">
        <v>0.46294583106168308</v>
      </c>
      <c r="AG721" s="18">
        <v>0.46126340112240866</v>
      </c>
      <c r="AH721" s="17"/>
      <c r="AI721" s="13">
        <f t="shared" si="135"/>
        <v>461361.05258937652</v>
      </c>
      <c r="AJ721" s="13">
        <f t="shared" si="136"/>
        <v>2765386.6825483632</v>
      </c>
      <c r="AK721" s="13">
        <f t="shared" si="137"/>
        <v>924373.12148772739</v>
      </c>
      <c r="AL721" s="13">
        <f t="shared" si="138"/>
        <v>3234814.0870570797</v>
      </c>
      <c r="AM721" s="13">
        <f t="shared" si="139"/>
        <v>3237703.2038753135</v>
      </c>
      <c r="AN721" s="13">
        <f t="shared" si="140"/>
        <v>1847066.8784189431</v>
      </c>
      <c r="AO721" s="13">
        <f t="shared" si="141"/>
        <v>2764130.0338088335</v>
      </c>
      <c r="AP721" s="13">
        <f t="shared" si="142"/>
        <v>461775.57568383712</v>
      </c>
      <c r="AQ721" s="13">
        <f t="shared" si="143"/>
        <v>1381490.0129594593</v>
      </c>
      <c r="AR721" s="13">
        <f t="shared" si="144"/>
        <v>5125633.10201912</v>
      </c>
      <c r="AS721" s="13">
        <f t="shared" si="145"/>
        <v>3240620.8174317814</v>
      </c>
      <c r="AT721" s="13">
        <f t="shared" si="146"/>
        <v>3228843.8078568606</v>
      </c>
    </row>
    <row r="722" spans="1:46" x14ac:dyDescent="0.3">
      <c r="A722" s="7" t="s">
        <v>281</v>
      </c>
      <c r="B722" s="7" t="s">
        <v>1116</v>
      </c>
      <c r="C722" s="7">
        <v>1301</v>
      </c>
      <c r="D722" s="7" t="s">
        <v>1260</v>
      </c>
      <c r="E722" s="7">
        <v>913</v>
      </c>
      <c r="F722" s="7">
        <v>110180</v>
      </c>
      <c r="G722" s="7" t="s">
        <v>1197</v>
      </c>
      <c r="H722" s="8" t="s">
        <v>1185</v>
      </c>
      <c r="I722" s="15">
        <v>1000000</v>
      </c>
      <c r="J722" s="15">
        <v>1000000</v>
      </c>
      <c r="K722" s="15">
        <v>6000000</v>
      </c>
      <c r="L722" s="15">
        <v>3000000</v>
      </c>
      <c r="M722" s="15">
        <v>6000000</v>
      </c>
      <c r="N722" s="15">
        <v>1000000</v>
      </c>
      <c r="O722" s="15">
        <v>1000000</v>
      </c>
      <c r="P722" s="15">
        <v>1000000</v>
      </c>
      <c r="Q722" s="15">
        <v>1000000</v>
      </c>
      <c r="R722" s="15">
        <v>5000000</v>
      </c>
      <c r="S722" s="15">
        <v>4000000</v>
      </c>
      <c r="T722" s="15">
        <v>4000000</v>
      </c>
      <c r="U722" s="17"/>
      <c r="V722" s="18">
        <v>0.46136105258937654</v>
      </c>
      <c r="W722" s="18">
        <v>0.46089778042472723</v>
      </c>
      <c r="X722" s="18">
        <v>0.46218656074386372</v>
      </c>
      <c r="Y722" s="18">
        <v>0.46211629815101141</v>
      </c>
      <c r="Z722" s="18">
        <v>0.46252902912504479</v>
      </c>
      <c r="AA722" s="18">
        <v>0.46176671960473581</v>
      </c>
      <c r="AB722" s="18">
        <v>0.46068833896813888</v>
      </c>
      <c r="AC722" s="18">
        <v>0.46177557568383709</v>
      </c>
      <c r="AD722" s="18">
        <v>0.46049667098648644</v>
      </c>
      <c r="AE722" s="18">
        <v>0.46596664563810181</v>
      </c>
      <c r="AF722" s="18">
        <v>0.46294583106168308</v>
      </c>
      <c r="AG722" s="18">
        <v>0.46126340112240866</v>
      </c>
      <c r="AH722" s="17"/>
      <c r="AI722" s="13">
        <f t="shared" si="135"/>
        <v>461361.05258937652</v>
      </c>
      <c r="AJ722" s="13">
        <f t="shared" si="136"/>
        <v>460897.78042472724</v>
      </c>
      <c r="AK722" s="13">
        <f t="shared" si="137"/>
        <v>2773119.3644631822</v>
      </c>
      <c r="AL722" s="13">
        <f t="shared" si="138"/>
        <v>1386348.8944530343</v>
      </c>
      <c r="AM722" s="13">
        <f t="shared" si="139"/>
        <v>2775174.1747502689</v>
      </c>
      <c r="AN722" s="13">
        <f t="shared" si="140"/>
        <v>461766.71960473579</v>
      </c>
      <c r="AO722" s="13">
        <f t="shared" si="141"/>
        <v>460688.33896813885</v>
      </c>
      <c r="AP722" s="13">
        <f t="shared" si="142"/>
        <v>461775.57568383712</v>
      </c>
      <c r="AQ722" s="13">
        <f t="shared" si="143"/>
        <v>460496.67098648642</v>
      </c>
      <c r="AR722" s="13">
        <f t="shared" si="144"/>
        <v>2329833.2281905091</v>
      </c>
      <c r="AS722" s="13">
        <f t="shared" si="145"/>
        <v>1851783.3242467323</v>
      </c>
      <c r="AT722" s="13">
        <f t="shared" si="146"/>
        <v>1845053.6044896345</v>
      </c>
    </row>
    <row r="723" spans="1:46" x14ac:dyDescent="0.3">
      <c r="A723" s="7" t="s">
        <v>281</v>
      </c>
      <c r="B723" s="7" t="s">
        <v>1116</v>
      </c>
      <c r="C723" s="7">
        <v>1301</v>
      </c>
      <c r="D723" s="7" t="s">
        <v>936</v>
      </c>
      <c r="E723" s="7">
        <v>913</v>
      </c>
      <c r="F723" s="7" t="s">
        <v>936</v>
      </c>
      <c r="G723" s="7" t="s">
        <v>1197</v>
      </c>
      <c r="H723" s="8" t="s">
        <v>1117</v>
      </c>
      <c r="I723" s="15">
        <v>4000000</v>
      </c>
      <c r="J723" s="15">
        <v>9000000</v>
      </c>
      <c r="K723" s="15">
        <v>11000000</v>
      </c>
      <c r="L723" s="15">
        <v>14000000</v>
      </c>
      <c r="M723" s="15">
        <v>12000000</v>
      </c>
      <c r="N723" s="15">
        <v>25000000</v>
      </c>
      <c r="O723" s="15">
        <v>1000000</v>
      </c>
      <c r="P723" s="15">
        <v>17000000</v>
      </c>
      <c r="Q723" s="15">
        <v>22000000</v>
      </c>
      <c r="R723" s="15">
        <v>17000000</v>
      </c>
      <c r="S723" s="15">
        <v>19000000</v>
      </c>
      <c r="T723" s="15">
        <v>20000000</v>
      </c>
      <c r="U723" s="17"/>
      <c r="V723" s="18">
        <v>0.46136105258937654</v>
      </c>
      <c r="W723" s="18">
        <v>0.46089778042472723</v>
      </c>
      <c r="X723" s="18">
        <v>0.46218656074386372</v>
      </c>
      <c r="Y723" s="18">
        <v>0.46211629815101141</v>
      </c>
      <c r="Z723" s="18">
        <v>0.46252902912504479</v>
      </c>
      <c r="AA723" s="18">
        <v>0.46176671960473581</v>
      </c>
      <c r="AB723" s="18">
        <v>0.46068833896813888</v>
      </c>
      <c r="AC723" s="18">
        <v>0.46177557568383709</v>
      </c>
      <c r="AD723" s="18">
        <v>0.46049667098648644</v>
      </c>
      <c r="AE723" s="18">
        <v>0.46596664563810181</v>
      </c>
      <c r="AF723" s="18">
        <v>0.46294583106168308</v>
      </c>
      <c r="AG723" s="18">
        <v>0.46126340112240866</v>
      </c>
      <c r="AH723" s="17"/>
      <c r="AI723" s="13">
        <f t="shared" si="135"/>
        <v>1845444.2103575061</v>
      </c>
      <c r="AJ723" s="13">
        <f t="shared" si="136"/>
        <v>4148080.0238225451</v>
      </c>
      <c r="AK723" s="13">
        <f t="shared" si="137"/>
        <v>5084052.1681825006</v>
      </c>
      <c r="AL723" s="13">
        <f t="shared" si="138"/>
        <v>6469628.1741141593</v>
      </c>
      <c r="AM723" s="13">
        <f t="shared" si="139"/>
        <v>5550348.3495005378</v>
      </c>
      <c r="AN723" s="13">
        <f t="shared" si="140"/>
        <v>11544167.990118396</v>
      </c>
      <c r="AO723" s="13">
        <f t="shared" si="141"/>
        <v>460688.33896813885</v>
      </c>
      <c r="AP723" s="13">
        <f t="shared" si="142"/>
        <v>7850184.7866252307</v>
      </c>
      <c r="AQ723" s="13">
        <f t="shared" si="143"/>
        <v>10130926.761702701</v>
      </c>
      <c r="AR723" s="13">
        <f t="shared" si="144"/>
        <v>7921432.9758477304</v>
      </c>
      <c r="AS723" s="13">
        <f t="shared" si="145"/>
        <v>8795970.790171979</v>
      </c>
      <c r="AT723" s="13">
        <f t="shared" si="146"/>
        <v>9225268.0224481728</v>
      </c>
    </row>
    <row r="724" spans="1:46" x14ac:dyDescent="0.3">
      <c r="A724" s="7" t="s">
        <v>281</v>
      </c>
      <c r="B724" s="7" t="s">
        <v>1116</v>
      </c>
      <c r="C724" s="7">
        <v>1301</v>
      </c>
      <c r="D724" s="7" t="s">
        <v>1066</v>
      </c>
      <c r="E724" s="7">
        <v>907</v>
      </c>
      <c r="F724" s="7">
        <v>131602</v>
      </c>
      <c r="G724" s="7" t="s">
        <v>1197</v>
      </c>
      <c r="H724" s="8" t="s">
        <v>1146</v>
      </c>
      <c r="I724" s="15">
        <v>3000000</v>
      </c>
      <c r="J724" s="15">
        <v>2000000</v>
      </c>
      <c r="K724" s="15">
        <v>2000000</v>
      </c>
      <c r="L724" s="15">
        <v>1000000</v>
      </c>
      <c r="M724" s="15">
        <v>23000000</v>
      </c>
      <c r="N724" s="15">
        <v>1000000</v>
      </c>
      <c r="O724" s="15">
        <v>15000000</v>
      </c>
      <c r="P724" s="15">
        <v>6000000</v>
      </c>
      <c r="Q724" s="15">
        <v>3000000</v>
      </c>
      <c r="R724" s="15">
        <v>3000000</v>
      </c>
      <c r="S724" s="15">
        <v>8000000</v>
      </c>
      <c r="T724" s="15">
        <v>9000000</v>
      </c>
      <c r="U724" s="17"/>
      <c r="V724" s="18">
        <v>0.46136105258937654</v>
      </c>
      <c r="W724" s="18">
        <v>0.46089778042472723</v>
      </c>
      <c r="X724" s="18">
        <v>0.46218656074386372</v>
      </c>
      <c r="Y724" s="18">
        <v>0.46211629815101141</v>
      </c>
      <c r="Z724" s="18">
        <v>0.46252902912504479</v>
      </c>
      <c r="AA724" s="18">
        <v>0.46176671960473581</v>
      </c>
      <c r="AB724" s="18">
        <v>0.46068833896813888</v>
      </c>
      <c r="AC724" s="18">
        <v>0.46177557568383709</v>
      </c>
      <c r="AD724" s="18">
        <v>0.46049667098648644</v>
      </c>
      <c r="AE724" s="18">
        <v>0.46596664563810181</v>
      </c>
      <c r="AF724" s="18">
        <v>0.46294583106168308</v>
      </c>
      <c r="AG724" s="18">
        <v>0.46126340112240866</v>
      </c>
      <c r="AH724" s="17"/>
      <c r="AI724" s="13">
        <f t="shared" si="135"/>
        <v>1384083.1577681296</v>
      </c>
      <c r="AJ724" s="13">
        <f t="shared" si="136"/>
        <v>921795.56084945449</v>
      </c>
      <c r="AK724" s="13">
        <f t="shared" si="137"/>
        <v>924373.12148772739</v>
      </c>
      <c r="AL724" s="13">
        <f t="shared" si="138"/>
        <v>462116.2981510114</v>
      </c>
      <c r="AM724" s="13">
        <f t="shared" si="139"/>
        <v>10638167.66987603</v>
      </c>
      <c r="AN724" s="13">
        <f t="shared" si="140"/>
        <v>461766.71960473579</v>
      </c>
      <c r="AO724" s="13">
        <f t="shared" si="141"/>
        <v>6910325.0845220834</v>
      </c>
      <c r="AP724" s="13">
        <f t="shared" si="142"/>
        <v>2770653.4541030223</v>
      </c>
      <c r="AQ724" s="13">
        <f t="shared" si="143"/>
        <v>1381490.0129594593</v>
      </c>
      <c r="AR724" s="13">
        <f t="shared" si="144"/>
        <v>1397899.9369143054</v>
      </c>
      <c r="AS724" s="13">
        <f t="shared" si="145"/>
        <v>3703566.6484934646</v>
      </c>
      <c r="AT724" s="13">
        <f t="shared" si="146"/>
        <v>4151370.6101016779</v>
      </c>
    </row>
    <row r="725" spans="1:46" x14ac:dyDescent="0.3">
      <c r="A725" s="7" t="s">
        <v>281</v>
      </c>
      <c r="B725" s="7" t="s">
        <v>1116</v>
      </c>
      <c r="C725" s="7">
        <v>1301</v>
      </c>
      <c r="D725" s="7" t="s">
        <v>936</v>
      </c>
      <c r="E725" s="7">
        <v>917</v>
      </c>
      <c r="F725" s="7" t="s">
        <v>936</v>
      </c>
      <c r="G725" s="7" t="s">
        <v>1197</v>
      </c>
      <c r="H725" s="8" t="s">
        <v>1117</v>
      </c>
      <c r="I725" s="15">
        <v>4000000</v>
      </c>
      <c r="J725" s="15">
        <v>4000000</v>
      </c>
      <c r="K725" s="15">
        <v>4000000</v>
      </c>
      <c r="L725" s="15">
        <v>4000000</v>
      </c>
      <c r="M725" s="15">
        <v>4000000</v>
      </c>
      <c r="N725" s="15">
        <v>4000000</v>
      </c>
      <c r="O725" s="15">
        <v>4000000</v>
      </c>
      <c r="P725" s="15">
        <v>4000000</v>
      </c>
      <c r="Q725" s="15">
        <v>4000000</v>
      </c>
      <c r="R725" s="15">
        <v>4000000</v>
      </c>
      <c r="S725" s="15">
        <v>4000000</v>
      </c>
      <c r="T725" s="15">
        <v>4000000</v>
      </c>
      <c r="U725" s="17"/>
      <c r="V725" s="18">
        <v>0.46136105258937654</v>
      </c>
      <c r="W725" s="18">
        <v>0.46089778042472723</v>
      </c>
      <c r="X725" s="18">
        <v>0.46218656074386372</v>
      </c>
      <c r="Y725" s="18">
        <v>0.46211629815101141</v>
      </c>
      <c r="Z725" s="18">
        <v>0.46252902912504479</v>
      </c>
      <c r="AA725" s="18">
        <v>0.46176671960473581</v>
      </c>
      <c r="AB725" s="18">
        <v>0.46068833896813888</v>
      </c>
      <c r="AC725" s="18">
        <v>0.46177557568383709</v>
      </c>
      <c r="AD725" s="18">
        <v>0.46049667098648644</v>
      </c>
      <c r="AE725" s="18">
        <v>0.46596664563810181</v>
      </c>
      <c r="AF725" s="18">
        <v>0.46294583106168308</v>
      </c>
      <c r="AG725" s="18">
        <v>0.46126340112240866</v>
      </c>
      <c r="AH725" s="17"/>
      <c r="AI725" s="13">
        <f t="shared" si="135"/>
        <v>1845444.2103575061</v>
      </c>
      <c r="AJ725" s="13">
        <f t="shared" si="136"/>
        <v>1843591.121698909</v>
      </c>
      <c r="AK725" s="13">
        <f t="shared" si="137"/>
        <v>1848746.2429754548</v>
      </c>
      <c r="AL725" s="13">
        <f t="shared" si="138"/>
        <v>1848465.1926040456</v>
      </c>
      <c r="AM725" s="13">
        <f t="shared" si="139"/>
        <v>1850116.1165001791</v>
      </c>
      <c r="AN725" s="13">
        <f t="shared" si="140"/>
        <v>1847066.8784189431</v>
      </c>
      <c r="AO725" s="13">
        <f t="shared" si="141"/>
        <v>1842753.3558725554</v>
      </c>
      <c r="AP725" s="13">
        <f t="shared" si="142"/>
        <v>1847102.3027353485</v>
      </c>
      <c r="AQ725" s="13">
        <f t="shared" si="143"/>
        <v>1841986.6839459457</v>
      </c>
      <c r="AR725" s="13">
        <f t="shared" si="144"/>
        <v>1863866.5825524072</v>
      </c>
      <c r="AS725" s="13">
        <f t="shared" si="145"/>
        <v>1851783.3242467323</v>
      </c>
      <c r="AT725" s="13">
        <f t="shared" si="146"/>
        <v>1845053.6044896345</v>
      </c>
    </row>
    <row r="726" spans="1:46" x14ac:dyDescent="0.3">
      <c r="A726" s="7" t="s">
        <v>281</v>
      </c>
      <c r="B726" s="7" t="s">
        <v>1116</v>
      </c>
      <c r="C726" s="7">
        <v>1301</v>
      </c>
      <c r="D726" s="7" t="s">
        <v>1220</v>
      </c>
      <c r="E726" s="7">
        <v>905</v>
      </c>
      <c r="F726" s="7">
        <v>250015</v>
      </c>
      <c r="G726" s="7" t="s">
        <v>1197</v>
      </c>
      <c r="H726" s="8" t="s">
        <v>1147</v>
      </c>
      <c r="I726" s="15">
        <v>1000000</v>
      </c>
      <c r="J726" s="15">
        <v>1000000</v>
      </c>
      <c r="K726" s="15">
        <v>1000000</v>
      </c>
      <c r="L726" s="15">
        <v>1000000</v>
      </c>
      <c r="M726" s="15">
        <v>2000000</v>
      </c>
      <c r="N726" s="15">
        <v>2000000</v>
      </c>
      <c r="O726" s="15">
        <v>2000000</v>
      </c>
      <c r="P726" s="15">
        <v>2000000</v>
      </c>
      <c r="Q726" s="15">
        <v>2000000</v>
      </c>
      <c r="R726" s="15">
        <v>2000000</v>
      </c>
      <c r="S726" s="15">
        <v>2000000</v>
      </c>
      <c r="T726" s="15">
        <v>5000000</v>
      </c>
      <c r="U726" s="17"/>
      <c r="V726" s="18">
        <v>0.46136105258937654</v>
      </c>
      <c r="W726" s="18">
        <v>0.46089778042472723</v>
      </c>
      <c r="X726" s="18">
        <v>0.46218656074386372</v>
      </c>
      <c r="Y726" s="18">
        <v>0.46211629815101141</v>
      </c>
      <c r="Z726" s="18">
        <v>0.46252902912504479</v>
      </c>
      <c r="AA726" s="18">
        <v>0.46176671960473581</v>
      </c>
      <c r="AB726" s="18">
        <v>0.46068833896813888</v>
      </c>
      <c r="AC726" s="18">
        <v>0.46177557568383709</v>
      </c>
      <c r="AD726" s="18">
        <v>0.46049667098648644</v>
      </c>
      <c r="AE726" s="18">
        <v>0.46596664563810181</v>
      </c>
      <c r="AF726" s="18">
        <v>0.46294583106168308</v>
      </c>
      <c r="AG726" s="18">
        <v>0.46126340112240866</v>
      </c>
      <c r="AH726" s="17"/>
      <c r="AI726" s="13">
        <f t="shared" si="135"/>
        <v>461361.05258937652</v>
      </c>
      <c r="AJ726" s="13">
        <f t="shared" si="136"/>
        <v>460897.78042472724</v>
      </c>
      <c r="AK726" s="13">
        <f t="shared" si="137"/>
        <v>462186.56074386369</v>
      </c>
      <c r="AL726" s="13">
        <f t="shared" si="138"/>
        <v>462116.2981510114</v>
      </c>
      <c r="AM726" s="13">
        <f t="shared" si="139"/>
        <v>925058.05825008953</v>
      </c>
      <c r="AN726" s="13">
        <f t="shared" si="140"/>
        <v>923533.43920947157</v>
      </c>
      <c r="AO726" s="13">
        <f t="shared" si="141"/>
        <v>921376.6779362777</v>
      </c>
      <c r="AP726" s="13">
        <f t="shared" si="142"/>
        <v>923551.15136767423</v>
      </c>
      <c r="AQ726" s="13">
        <f t="shared" si="143"/>
        <v>920993.34197297285</v>
      </c>
      <c r="AR726" s="13">
        <f t="shared" si="144"/>
        <v>931933.29127620358</v>
      </c>
      <c r="AS726" s="13">
        <f t="shared" si="145"/>
        <v>925891.66212336614</v>
      </c>
      <c r="AT726" s="13">
        <f t="shared" si="146"/>
        <v>2306317.0056120432</v>
      </c>
    </row>
    <row r="727" spans="1:46" x14ac:dyDescent="0.3">
      <c r="A727" s="7" t="s">
        <v>281</v>
      </c>
      <c r="B727" s="7" t="s">
        <v>1116</v>
      </c>
      <c r="C727" s="7">
        <v>1301</v>
      </c>
      <c r="D727" s="7" t="s">
        <v>1262</v>
      </c>
      <c r="E727" s="7">
        <v>905</v>
      </c>
      <c r="F727" s="7">
        <v>250157</v>
      </c>
      <c r="G727" s="7" t="s">
        <v>1197</v>
      </c>
      <c r="H727" s="8" t="s">
        <v>1148</v>
      </c>
      <c r="I727" s="15">
        <v>8000000</v>
      </c>
      <c r="J727" s="15">
        <v>8000000</v>
      </c>
      <c r="K727" s="15">
        <v>6000000</v>
      </c>
      <c r="L727" s="15">
        <v>7000000</v>
      </c>
      <c r="M727" s="15">
        <v>6000000</v>
      </c>
      <c r="N727" s="15">
        <v>6000000</v>
      </c>
      <c r="O727" s="15">
        <v>6000000</v>
      </c>
      <c r="P727" s="15">
        <v>6000000</v>
      </c>
      <c r="Q727" s="15">
        <v>6000000</v>
      </c>
      <c r="R727" s="15">
        <v>6000000</v>
      </c>
      <c r="S727" s="15">
        <v>8000000</v>
      </c>
      <c r="T727" s="15">
        <v>10000000</v>
      </c>
      <c r="U727" s="17"/>
      <c r="V727" s="18">
        <v>0.46136105258937654</v>
      </c>
      <c r="W727" s="18">
        <v>0.46089778042472723</v>
      </c>
      <c r="X727" s="18">
        <v>0.46218656074386372</v>
      </c>
      <c r="Y727" s="18">
        <v>0.46211629815101141</v>
      </c>
      <c r="Z727" s="18">
        <v>0.46252902912504479</v>
      </c>
      <c r="AA727" s="18">
        <v>0.46176671960473581</v>
      </c>
      <c r="AB727" s="18">
        <v>0.46068833896813888</v>
      </c>
      <c r="AC727" s="18">
        <v>0.46177557568383709</v>
      </c>
      <c r="AD727" s="18">
        <v>0.46049667098648644</v>
      </c>
      <c r="AE727" s="18">
        <v>0.46596664563810181</v>
      </c>
      <c r="AF727" s="18">
        <v>0.46294583106168308</v>
      </c>
      <c r="AG727" s="18">
        <v>0.46126340112240866</v>
      </c>
      <c r="AH727" s="17"/>
      <c r="AI727" s="13">
        <f t="shared" si="135"/>
        <v>3690888.4207150121</v>
      </c>
      <c r="AJ727" s="13">
        <f t="shared" si="136"/>
        <v>3687182.2433978179</v>
      </c>
      <c r="AK727" s="13">
        <f t="shared" si="137"/>
        <v>2773119.3644631822</v>
      </c>
      <c r="AL727" s="13">
        <f t="shared" si="138"/>
        <v>3234814.0870570797</v>
      </c>
      <c r="AM727" s="13">
        <f t="shared" si="139"/>
        <v>2775174.1747502689</v>
      </c>
      <c r="AN727" s="13">
        <f t="shared" si="140"/>
        <v>2770600.3176284148</v>
      </c>
      <c r="AO727" s="13">
        <f t="shared" si="141"/>
        <v>2764130.0338088335</v>
      </c>
      <c r="AP727" s="13">
        <f t="shared" si="142"/>
        <v>2770653.4541030223</v>
      </c>
      <c r="AQ727" s="13">
        <f t="shared" si="143"/>
        <v>2762980.0259189187</v>
      </c>
      <c r="AR727" s="13">
        <f t="shared" si="144"/>
        <v>2795799.8738286109</v>
      </c>
      <c r="AS727" s="13">
        <f t="shared" si="145"/>
        <v>3703566.6484934646</v>
      </c>
      <c r="AT727" s="13">
        <f t="shared" si="146"/>
        <v>4612634.0112240864</v>
      </c>
    </row>
    <row r="728" spans="1:46" x14ac:dyDescent="0.3">
      <c r="A728" s="7" t="s">
        <v>281</v>
      </c>
      <c r="B728" s="7" t="s">
        <v>1116</v>
      </c>
      <c r="C728" s="7">
        <v>1301</v>
      </c>
      <c r="D728" s="7" t="s">
        <v>1220</v>
      </c>
      <c r="E728" s="7">
        <v>905</v>
      </c>
      <c r="F728" s="7">
        <v>130754</v>
      </c>
      <c r="G728" s="7" t="s">
        <v>1197</v>
      </c>
      <c r="H728" s="8" t="s">
        <v>1246</v>
      </c>
      <c r="I728" s="15">
        <v>400000</v>
      </c>
      <c r="J728" s="15">
        <v>400000</v>
      </c>
      <c r="K728" s="15">
        <v>6000000</v>
      </c>
      <c r="L728" s="15">
        <v>400000</v>
      </c>
      <c r="M728" s="15">
        <v>400000</v>
      </c>
      <c r="N728" s="15">
        <v>400000</v>
      </c>
      <c r="O728" s="15">
        <v>400000</v>
      </c>
      <c r="P728" s="15">
        <v>400000</v>
      </c>
      <c r="Q728" s="15">
        <v>400000</v>
      </c>
      <c r="R728" s="15">
        <v>400000</v>
      </c>
      <c r="S728" s="15">
        <v>400000</v>
      </c>
      <c r="T728" s="15">
        <v>400000</v>
      </c>
      <c r="U728" s="17"/>
      <c r="V728" s="18">
        <v>0.46136105258937654</v>
      </c>
      <c r="W728" s="18">
        <v>0.46089778042472723</v>
      </c>
      <c r="X728" s="18">
        <v>0.46218656074386372</v>
      </c>
      <c r="Y728" s="18">
        <v>0.46211629815101141</v>
      </c>
      <c r="Z728" s="18">
        <v>0.46252902912504479</v>
      </c>
      <c r="AA728" s="18">
        <v>0.46176671960473581</v>
      </c>
      <c r="AB728" s="18">
        <v>0.46068833896813888</v>
      </c>
      <c r="AC728" s="18">
        <v>0.46177557568383709</v>
      </c>
      <c r="AD728" s="18">
        <v>0.46049667098648644</v>
      </c>
      <c r="AE728" s="18">
        <v>0.46596664563810181</v>
      </c>
      <c r="AF728" s="18">
        <v>0.46294583106168308</v>
      </c>
      <c r="AG728" s="18">
        <v>0.46126340112240866</v>
      </c>
      <c r="AH728" s="17"/>
      <c r="AI728" s="13">
        <f t="shared" si="135"/>
        <v>184544.42103575062</v>
      </c>
      <c r="AJ728" s="13">
        <f t="shared" si="136"/>
        <v>184359.1121698909</v>
      </c>
      <c r="AK728" s="13">
        <f t="shared" si="137"/>
        <v>2773119.3644631822</v>
      </c>
      <c r="AL728" s="13">
        <f t="shared" si="138"/>
        <v>184846.51926040457</v>
      </c>
      <c r="AM728" s="13">
        <f t="shared" si="139"/>
        <v>185011.61165001791</v>
      </c>
      <c r="AN728" s="13">
        <f t="shared" si="140"/>
        <v>184706.68784189434</v>
      </c>
      <c r="AO728" s="13">
        <f t="shared" si="141"/>
        <v>184275.33558725554</v>
      </c>
      <c r="AP728" s="13">
        <f t="shared" si="142"/>
        <v>184710.23027353483</v>
      </c>
      <c r="AQ728" s="13">
        <f t="shared" si="143"/>
        <v>184198.66839459457</v>
      </c>
      <c r="AR728" s="13">
        <f t="shared" si="144"/>
        <v>186386.65825524073</v>
      </c>
      <c r="AS728" s="13">
        <f t="shared" si="145"/>
        <v>185178.33242467322</v>
      </c>
      <c r="AT728" s="13">
        <f t="shared" si="146"/>
        <v>184505.36044896347</v>
      </c>
    </row>
    <row r="729" spans="1:46" x14ac:dyDescent="0.3">
      <c r="A729" s="7" t="s">
        <v>281</v>
      </c>
      <c r="B729" s="7" t="s">
        <v>1116</v>
      </c>
      <c r="C729" s="7">
        <v>1301</v>
      </c>
      <c r="D729" s="7" t="s">
        <v>1221</v>
      </c>
      <c r="E729" s="7">
        <v>913</v>
      </c>
      <c r="F729" s="7">
        <v>111334</v>
      </c>
      <c r="G729" s="7" t="s">
        <v>1197</v>
      </c>
      <c r="H729" s="8" t="s">
        <v>1149</v>
      </c>
      <c r="I729" s="15">
        <v>5000000</v>
      </c>
      <c r="J729" s="15">
        <v>5000000</v>
      </c>
      <c r="K729" s="15">
        <v>6000000</v>
      </c>
      <c r="L729" s="15">
        <v>7000000</v>
      </c>
      <c r="M729" s="15">
        <v>7000000</v>
      </c>
      <c r="N729" s="15">
        <v>7000000</v>
      </c>
      <c r="O729" s="15">
        <v>7000000</v>
      </c>
      <c r="P729" s="15">
        <v>7000000</v>
      </c>
      <c r="Q729" s="15">
        <v>7000000</v>
      </c>
      <c r="R729" s="15">
        <v>7000000</v>
      </c>
      <c r="S729" s="15">
        <v>7000000</v>
      </c>
      <c r="T729" s="15">
        <v>7000000</v>
      </c>
      <c r="U729" s="17"/>
      <c r="V729" s="18">
        <v>0.46136105258937654</v>
      </c>
      <c r="W729" s="18">
        <v>0.46089778042472723</v>
      </c>
      <c r="X729" s="18">
        <v>0.46218656074386372</v>
      </c>
      <c r="Y729" s="18">
        <v>0.46211629815101141</v>
      </c>
      <c r="Z729" s="18">
        <v>0.46252902912504479</v>
      </c>
      <c r="AA729" s="18">
        <v>0.46176671960473581</v>
      </c>
      <c r="AB729" s="18">
        <v>0.46068833896813888</v>
      </c>
      <c r="AC729" s="18">
        <v>0.46177557568383709</v>
      </c>
      <c r="AD729" s="18">
        <v>0.46049667098648644</v>
      </c>
      <c r="AE729" s="18">
        <v>0.46596664563810181</v>
      </c>
      <c r="AF729" s="18">
        <v>0.46294583106168308</v>
      </c>
      <c r="AG729" s="18">
        <v>0.46126340112240866</v>
      </c>
      <c r="AH729" s="17"/>
      <c r="AI729" s="13">
        <f t="shared" si="135"/>
        <v>2306805.2629468828</v>
      </c>
      <c r="AJ729" s="13">
        <f t="shared" si="136"/>
        <v>2304488.9021236361</v>
      </c>
      <c r="AK729" s="13">
        <f t="shared" si="137"/>
        <v>2773119.3644631822</v>
      </c>
      <c r="AL729" s="13">
        <f t="shared" si="138"/>
        <v>3234814.0870570797</v>
      </c>
      <c r="AM729" s="13">
        <f t="shared" si="139"/>
        <v>3237703.2038753135</v>
      </c>
      <c r="AN729" s="13">
        <f t="shared" si="140"/>
        <v>3232367.0372331506</v>
      </c>
      <c r="AO729" s="13">
        <f t="shared" si="141"/>
        <v>3224818.3727769721</v>
      </c>
      <c r="AP729" s="13">
        <f t="shared" si="142"/>
        <v>3232429.0297868596</v>
      </c>
      <c r="AQ729" s="13">
        <f t="shared" si="143"/>
        <v>3223476.6969054053</v>
      </c>
      <c r="AR729" s="13">
        <f t="shared" si="144"/>
        <v>3261766.5194667126</v>
      </c>
      <c r="AS729" s="13">
        <f t="shared" si="145"/>
        <v>3240620.8174317814</v>
      </c>
      <c r="AT729" s="13">
        <f t="shared" si="146"/>
        <v>3228843.8078568606</v>
      </c>
    </row>
    <row r="730" spans="1:46" x14ac:dyDescent="0.3">
      <c r="A730" s="7" t="s">
        <v>281</v>
      </c>
      <c r="B730" s="7" t="s">
        <v>1116</v>
      </c>
      <c r="C730" s="7">
        <v>1301</v>
      </c>
      <c r="D730" s="7" t="s">
        <v>936</v>
      </c>
      <c r="E730" s="7">
        <v>905</v>
      </c>
      <c r="F730" s="7">
        <v>370381</v>
      </c>
      <c r="G730" s="7" t="s">
        <v>1197</v>
      </c>
      <c r="H730" s="8" t="s">
        <v>1150</v>
      </c>
      <c r="I730" s="15">
        <v>4000000</v>
      </c>
      <c r="J730" s="15">
        <v>4000000</v>
      </c>
      <c r="K730" s="15">
        <v>4000000</v>
      </c>
      <c r="L730" s="15">
        <v>4000000</v>
      </c>
      <c r="M730" s="15">
        <v>4000000</v>
      </c>
      <c r="N730" s="15">
        <v>4000000</v>
      </c>
      <c r="O730" s="15">
        <v>4000000</v>
      </c>
      <c r="P730" s="15">
        <v>4000000</v>
      </c>
      <c r="Q730" s="15">
        <v>4000000</v>
      </c>
      <c r="R730" s="15">
        <v>4000000</v>
      </c>
      <c r="S730" s="15">
        <v>4000000</v>
      </c>
      <c r="T730" s="15">
        <v>4000000</v>
      </c>
      <c r="U730" s="17"/>
      <c r="V730" s="18">
        <v>0.46136105258937654</v>
      </c>
      <c r="W730" s="18">
        <v>0.46089778042472723</v>
      </c>
      <c r="X730" s="18">
        <v>0.46218656074386372</v>
      </c>
      <c r="Y730" s="18">
        <v>0.46211629815101141</v>
      </c>
      <c r="Z730" s="18">
        <v>0.46252902912504479</v>
      </c>
      <c r="AA730" s="18">
        <v>0.46176671960473581</v>
      </c>
      <c r="AB730" s="18">
        <v>0.46068833896813888</v>
      </c>
      <c r="AC730" s="18">
        <v>0.46177557568383709</v>
      </c>
      <c r="AD730" s="18">
        <v>0.46049667098648644</v>
      </c>
      <c r="AE730" s="18">
        <v>0.46596664563810181</v>
      </c>
      <c r="AF730" s="18">
        <v>0.46294583106168308</v>
      </c>
      <c r="AG730" s="18">
        <v>0.46126340112240866</v>
      </c>
      <c r="AH730" s="17"/>
      <c r="AI730" s="13">
        <f t="shared" si="135"/>
        <v>1845444.2103575061</v>
      </c>
      <c r="AJ730" s="13">
        <f t="shared" si="136"/>
        <v>1843591.121698909</v>
      </c>
      <c r="AK730" s="13">
        <f t="shared" si="137"/>
        <v>1848746.2429754548</v>
      </c>
      <c r="AL730" s="13">
        <f t="shared" si="138"/>
        <v>1848465.1926040456</v>
      </c>
      <c r="AM730" s="13">
        <f t="shared" si="139"/>
        <v>1850116.1165001791</v>
      </c>
      <c r="AN730" s="13">
        <f t="shared" si="140"/>
        <v>1847066.8784189431</v>
      </c>
      <c r="AO730" s="13">
        <f t="shared" si="141"/>
        <v>1842753.3558725554</v>
      </c>
      <c r="AP730" s="13">
        <f t="shared" si="142"/>
        <v>1847102.3027353485</v>
      </c>
      <c r="AQ730" s="13">
        <f t="shared" si="143"/>
        <v>1841986.6839459457</v>
      </c>
      <c r="AR730" s="13">
        <f t="shared" si="144"/>
        <v>1863866.5825524072</v>
      </c>
      <c r="AS730" s="13">
        <f t="shared" si="145"/>
        <v>1851783.3242467323</v>
      </c>
      <c r="AT730" s="13">
        <f t="shared" si="146"/>
        <v>1845053.6044896345</v>
      </c>
    </row>
    <row r="731" spans="1:46" x14ac:dyDescent="0.3">
      <c r="A731" s="7" t="s">
        <v>281</v>
      </c>
      <c r="B731" s="7" t="s">
        <v>1116</v>
      </c>
      <c r="C731" s="7">
        <v>1301</v>
      </c>
      <c r="D731" s="7" t="s">
        <v>1222</v>
      </c>
      <c r="E731" s="7">
        <v>905</v>
      </c>
      <c r="F731" s="7" t="s">
        <v>1190</v>
      </c>
      <c r="G731" s="7" t="s">
        <v>1197</v>
      </c>
      <c r="H731" s="8" t="s">
        <v>1151</v>
      </c>
      <c r="I731" s="15">
        <v>10000000</v>
      </c>
      <c r="J731" s="15">
        <v>10000000</v>
      </c>
      <c r="K731" s="15">
        <v>10000000</v>
      </c>
      <c r="L731" s="15">
        <v>10000000</v>
      </c>
      <c r="M731" s="15">
        <v>10000000</v>
      </c>
      <c r="N731" s="15">
        <v>12000000</v>
      </c>
      <c r="O731" s="15">
        <v>12000000</v>
      </c>
      <c r="P731" s="15">
        <v>10000000</v>
      </c>
      <c r="Q731" s="15">
        <v>10000000</v>
      </c>
      <c r="R731" s="15">
        <v>10000000</v>
      </c>
      <c r="S731" s="15">
        <v>10000000</v>
      </c>
      <c r="T731" s="15">
        <v>10000000</v>
      </c>
      <c r="U731" s="17"/>
      <c r="V731" s="18">
        <v>0.46136105258937654</v>
      </c>
      <c r="W731" s="18">
        <v>0.46089778042472723</v>
      </c>
      <c r="X731" s="18">
        <v>0.46218656074386372</v>
      </c>
      <c r="Y731" s="18">
        <v>0.46211629815101141</v>
      </c>
      <c r="Z731" s="18">
        <v>0.46252902912504479</v>
      </c>
      <c r="AA731" s="18">
        <v>0.46176671960473581</v>
      </c>
      <c r="AB731" s="18">
        <v>0.46068833896813888</v>
      </c>
      <c r="AC731" s="18">
        <v>0.46177557568383709</v>
      </c>
      <c r="AD731" s="18">
        <v>0.46049667098648644</v>
      </c>
      <c r="AE731" s="18">
        <v>0.46596664563810181</v>
      </c>
      <c r="AF731" s="18">
        <v>0.46294583106168308</v>
      </c>
      <c r="AG731" s="18">
        <v>0.46126340112240866</v>
      </c>
      <c r="AH731" s="17"/>
      <c r="AI731" s="13">
        <f t="shared" si="135"/>
        <v>4613610.5258937655</v>
      </c>
      <c r="AJ731" s="13">
        <f t="shared" si="136"/>
        <v>4608977.8042472722</v>
      </c>
      <c r="AK731" s="13">
        <f t="shared" si="137"/>
        <v>4621865.6074386369</v>
      </c>
      <c r="AL731" s="13">
        <f t="shared" si="138"/>
        <v>4621162.9815101139</v>
      </c>
      <c r="AM731" s="13">
        <f t="shared" si="139"/>
        <v>4625290.2912504477</v>
      </c>
      <c r="AN731" s="13">
        <f t="shared" si="140"/>
        <v>5541200.6352568297</v>
      </c>
      <c r="AO731" s="13">
        <f t="shared" si="141"/>
        <v>5528260.0676176669</v>
      </c>
      <c r="AP731" s="13">
        <f t="shared" si="142"/>
        <v>4617755.756838371</v>
      </c>
      <c r="AQ731" s="13">
        <f t="shared" si="143"/>
        <v>4604966.7098648641</v>
      </c>
      <c r="AR731" s="13">
        <f t="shared" si="144"/>
        <v>4659666.4563810183</v>
      </c>
      <c r="AS731" s="13">
        <f t="shared" si="145"/>
        <v>4629458.3106168304</v>
      </c>
      <c r="AT731" s="13">
        <f t="shared" si="146"/>
        <v>4612634.0112240864</v>
      </c>
    </row>
    <row r="732" spans="1:46" x14ac:dyDescent="0.3">
      <c r="A732" s="7" t="s">
        <v>281</v>
      </c>
      <c r="B732" s="7" t="s">
        <v>1116</v>
      </c>
      <c r="C732" s="7">
        <v>1301</v>
      </c>
      <c r="D732" s="7" t="s">
        <v>1223</v>
      </c>
      <c r="E732" s="7">
        <v>905</v>
      </c>
      <c r="F732" s="7">
        <v>250131</v>
      </c>
      <c r="G732" s="7" t="s">
        <v>1197</v>
      </c>
      <c r="H732" s="8" t="s">
        <v>1152</v>
      </c>
      <c r="I732" s="15">
        <v>1000000</v>
      </c>
      <c r="J732" s="15">
        <v>1000000</v>
      </c>
      <c r="K732" s="15">
        <v>1000000</v>
      </c>
      <c r="L732" s="15">
        <v>1000000</v>
      </c>
      <c r="M732" s="15">
        <v>2000000</v>
      </c>
      <c r="N732" s="15">
        <v>2000000</v>
      </c>
      <c r="O732" s="15">
        <v>2000000</v>
      </c>
      <c r="P732" s="15">
        <v>2000000</v>
      </c>
      <c r="Q732" s="15">
        <v>2000000</v>
      </c>
      <c r="R732" s="15">
        <v>2000000</v>
      </c>
      <c r="S732" s="15">
        <v>2000000</v>
      </c>
      <c r="T732" s="15">
        <v>2000000</v>
      </c>
      <c r="U732" s="17"/>
      <c r="V732" s="18">
        <v>0.46136105258937654</v>
      </c>
      <c r="W732" s="18">
        <v>0.46089778042472723</v>
      </c>
      <c r="X732" s="18">
        <v>0.46218656074386372</v>
      </c>
      <c r="Y732" s="18">
        <v>0.46211629815101141</v>
      </c>
      <c r="Z732" s="18">
        <v>0.46252902912504479</v>
      </c>
      <c r="AA732" s="18">
        <v>0.46176671960473581</v>
      </c>
      <c r="AB732" s="18">
        <v>0.46068833896813888</v>
      </c>
      <c r="AC732" s="18">
        <v>0.46177557568383709</v>
      </c>
      <c r="AD732" s="18">
        <v>0.46049667098648644</v>
      </c>
      <c r="AE732" s="18">
        <v>0.46596664563810181</v>
      </c>
      <c r="AF732" s="18">
        <v>0.46294583106168308</v>
      </c>
      <c r="AG732" s="18">
        <v>0.46126340112240866</v>
      </c>
      <c r="AH732" s="17"/>
      <c r="AI732" s="13">
        <f t="shared" si="135"/>
        <v>461361.05258937652</v>
      </c>
      <c r="AJ732" s="13">
        <f t="shared" si="136"/>
        <v>460897.78042472724</v>
      </c>
      <c r="AK732" s="13">
        <f t="shared" si="137"/>
        <v>462186.56074386369</v>
      </c>
      <c r="AL732" s="13">
        <f t="shared" si="138"/>
        <v>462116.2981510114</v>
      </c>
      <c r="AM732" s="13">
        <f t="shared" si="139"/>
        <v>925058.05825008953</v>
      </c>
      <c r="AN732" s="13">
        <f t="shared" si="140"/>
        <v>923533.43920947157</v>
      </c>
      <c r="AO732" s="13">
        <f t="shared" si="141"/>
        <v>921376.6779362777</v>
      </c>
      <c r="AP732" s="13">
        <f t="shared" si="142"/>
        <v>923551.15136767423</v>
      </c>
      <c r="AQ732" s="13">
        <f t="shared" si="143"/>
        <v>920993.34197297285</v>
      </c>
      <c r="AR732" s="13">
        <f t="shared" si="144"/>
        <v>931933.29127620358</v>
      </c>
      <c r="AS732" s="13">
        <f t="shared" si="145"/>
        <v>925891.66212336614</v>
      </c>
      <c r="AT732" s="13">
        <f t="shared" si="146"/>
        <v>922526.80224481726</v>
      </c>
    </row>
    <row r="733" spans="1:46" x14ac:dyDescent="0.3">
      <c r="A733" s="7" t="s">
        <v>281</v>
      </c>
      <c r="B733" s="7" t="s">
        <v>1116</v>
      </c>
      <c r="C733" s="7">
        <v>1301</v>
      </c>
      <c r="D733" s="7" t="s">
        <v>1220</v>
      </c>
      <c r="E733" s="7">
        <v>905</v>
      </c>
      <c r="F733" s="7">
        <v>250141</v>
      </c>
      <c r="G733" s="7" t="s">
        <v>1197</v>
      </c>
      <c r="H733" s="8" t="s">
        <v>1153</v>
      </c>
      <c r="I733" s="15">
        <v>1000000</v>
      </c>
      <c r="J733" s="15">
        <v>1000000</v>
      </c>
      <c r="K733" s="15">
        <v>1000000</v>
      </c>
      <c r="L733" s="15">
        <v>1000000</v>
      </c>
      <c r="M733" s="15">
        <v>1000000</v>
      </c>
      <c r="N733" s="15">
        <v>1000000</v>
      </c>
      <c r="O733" s="15">
        <v>1000000</v>
      </c>
      <c r="P733" s="15">
        <v>1000000</v>
      </c>
      <c r="Q733" s="15">
        <v>1000000</v>
      </c>
      <c r="R733" s="15">
        <v>1000000</v>
      </c>
      <c r="S733" s="15">
        <v>1000000</v>
      </c>
      <c r="T733" s="15">
        <v>1000000</v>
      </c>
      <c r="U733" s="17"/>
      <c r="V733" s="18">
        <v>0.46136105258937654</v>
      </c>
      <c r="W733" s="18">
        <v>0.46089778042472723</v>
      </c>
      <c r="X733" s="18">
        <v>0.46218656074386372</v>
      </c>
      <c r="Y733" s="18">
        <v>0.46211629815101141</v>
      </c>
      <c r="Z733" s="18">
        <v>0.46252902912504479</v>
      </c>
      <c r="AA733" s="18">
        <v>0.46176671960473581</v>
      </c>
      <c r="AB733" s="18">
        <v>0.46068833896813888</v>
      </c>
      <c r="AC733" s="18">
        <v>0.46177557568383709</v>
      </c>
      <c r="AD733" s="18">
        <v>0.46049667098648644</v>
      </c>
      <c r="AE733" s="18">
        <v>0.46596664563810181</v>
      </c>
      <c r="AF733" s="18">
        <v>0.46294583106168308</v>
      </c>
      <c r="AG733" s="18">
        <v>0.46126340112240866</v>
      </c>
      <c r="AH733" s="17"/>
      <c r="AI733" s="13">
        <f t="shared" si="135"/>
        <v>461361.05258937652</v>
      </c>
      <c r="AJ733" s="13">
        <f t="shared" si="136"/>
        <v>460897.78042472724</v>
      </c>
      <c r="AK733" s="13">
        <f t="shared" si="137"/>
        <v>462186.56074386369</v>
      </c>
      <c r="AL733" s="13">
        <f t="shared" si="138"/>
        <v>462116.2981510114</v>
      </c>
      <c r="AM733" s="13">
        <f t="shared" si="139"/>
        <v>462529.02912504476</v>
      </c>
      <c r="AN733" s="13">
        <f t="shared" si="140"/>
        <v>461766.71960473579</v>
      </c>
      <c r="AO733" s="13">
        <f t="shared" si="141"/>
        <v>460688.33896813885</v>
      </c>
      <c r="AP733" s="13">
        <f t="shared" si="142"/>
        <v>461775.57568383712</v>
      </c>
      <c r="AQ733" s="13">
        <f t="shared" si="143"/>
        <v>460496.67098648642</v>
      </c>
      <c r="AR733" s="13">
        <f t="shared" si="144"/>
        <v>465966.64563810179</v>
      </c>
      <c r="AS733" s="13">
        <f t="shared" si="145"/>
        <v>462945.83106168307</v>
      </c>
      <c r="AT733" s="13">
        <f t="shared" si="146"/>
        <v>461263.40112240863</v>
      </c>
    </row>
    <row r="734" spans="1:46" x14ac:dyDescent="0.3">
      <c r="A734" s="7" t="s">
        <v>281</v>
      </c>
      <c r="B734" s="7" t="s">
        <v>1116</v>
      </c>
      <c r="C734" s="7">
        <v>1301</v>
      </c>
      <c r="D734" s="7" t="s">
        <v>8</v>
      </c>
      <c r="E734" s="7">
        <v>913</v>
      </c>
      <c r="F734" s="7">
        <v>111472</v>
      </c>
      <c r="G734" s="7" t="s">
        <v>1197</v>
      </c>
      <c r="H734" s="8" t="s">
        <v>1154</v>
      </c>
      <c r="I734" s="15">
        <v>0</v>
      </c>
      <c r="J734" s="15">
        <v>0</v>
      </c>
      <c r="K734" s="15">
        <v>1000000</v>
      </c>
      <c r="L734" s="15">
        <v>1000000</v>
      </c>
      <c r="M734" s="15">
        <v>0</v>
      </c>
      <c r="N734" s="15">
        <v>1000000</v>
      </c>
      <c r="O734" s="15">
        <v>1000000</v>
      </c>
      <c r="P734" s="15">
        <v>1000000</v>
      </c>
      <c r="Q734" s="15">
        <v>0</v>
      </c>
      <c r="R734" s="15">
        <v>1000000</v>
      </c>
      <c r="S734" s="15">
        <v>1000000</v>
      </c>
      <c r="T734" s="15">
        <v>1000000</v>
      </c>
      <c r="U734" s="17"/>
      <c r="V734" s="18">
        <v>0.46136105258937654</v>
      </c>
      <c r="W734" s="18">
        <v>0.46089778042472723</v>
      </c>
      <c r="X734" s="18">
        <v>0.46218656074386372</v>
      </c>
      <c r="Y734" s="18">
        <v>0.46211629815101141</v>
      </c>
      <c r="Z734" s="18">
        <v>0.46252902912504479</v>
      </c>
      <c r="AA734" s="18">
        <v>0.46176671960473581</v>
      </c>
      <c r="AB734" s="18">
        <v>0.46068833896813888</v>
      </c>
      <c r="AC734" s="18">
        <v>0.46177557568383709</v>
      </c>
      <c r="AD734" s="18">
        <v>0.46049667098648644</v>
      </c>
      <c r="AE734" s="18">
        <v>0.46596664563810181</v>
      </c>
      <c r="AF734" s="18">
        <v>0.46294583106168308</v>
      </c>
      <c r="AG734" s="18">
        <v>0.46126340112240866</v>
      </c>
      <c r="AH734" s="17"/>
      <c r="AI734" s="13">
        <f t="shared" si="135"/>
        <v>0</v>
      </c>
      <c r="AJ734" s="13">
        <f t="shared" si="136"/>
        <v>0</v>
      </c>
      <c r="AK734" s="13">
        <f t="shared" si="137"/>
        <v>462186.56074386369</v>
      </c>
      <c r="AL734" s="13">
        <f t="shared" si="138"/>
        <v>462116.2981510114</v>
      </c>
      <c r="AM734" s="13">
        <f t="shared" si="139"/>
        <v>0</v>
      </c>
      <c r="AN734" s="13">
        <f t="shared" si="140"/>
        <v>461766.71960473579</v>
      </c>
      <c r="AO734" s="13">
        <f t="shared" si="141"/>
        <v>460688.33896813885</v>
      </c>
      <c r="AP734" s="13">
        <f t="shared" si="142"/>
        <v>461775.57568383712</v>
      </c>
      <c r="AQ734" s="13">
        <f t="shared" si="143"/>
        <v>0</v>
      </c>
      <c r="AR734" s="13">
        <f t="shared" si="144"/>
        <v>465966.64563810179</v>
      </c>
      <c r="AS734" s="13">
        <f t="shared" si="145"/>
        <v>462945.83106168307</v>
      </c>
      <c r="AT734" s="13">
        <f t="shared" si="146"/>
        <v>461263.40112240863</v>
      </c>
    </row>
    <row r="735" spans="1:46" x14ac:dyDescent="0.3">
      <c r="A735" s="7" t="s">
        <v>281</v>
      </c>
      <c r="B735" s="7" t="s">
        <v>1116</v>
      </c>
      <c r="C735" s="7">
        <v>1301</v>
      </c>
      <c r="D735" s="7" t="s">
        <v>1220</v>
      </c>
      <c r="E735" s="7">
        <v>905</v>
      </c>
      <c r="F735" s="7">
        <v>250082</v>
      </c>
      <c r="G735" s="7" t="s">
        <v>1197</v>
      </c>
      <c r="H735" s="8" t="s">
        <v>1155</v>
      </c>
      <c r="I735" s="15">
        <v>1000000</v>
      </c>
      <c r="J735" s="15">
        <v>1000000</v>
      </c>
      <c r="K735" s="15">
        <v>1000000</v>
      </c>
      <c r="L735" s="15">
        <v>1000000</v>
      </c>
      <c r="M735" s="15">
        <v>1000000</v>
      </c>
      <c r="N735" s="15">
        <v>1000000</v>
      </c>
      <c r="O735" s="15">
        <v>1000000</v>
      </c>
      <c r="P735" s="15">
        <v>1000000</v>
      </c>
      <c r="Q735" s="15">
        <v>1000000</v>
      </c>
      <c r="R735" s="15">
        <v>1000000</v>
      </c>
      <c r="S735" s="15">
        <v>1000000</v>
      </c>
      <c r="T735" s="15">
        <v>1000000</v>
      </c>
      <c r="U735" s="17"/>
      <c r="V735" s="18">
        <v>0.46136105258937654</v>
      </c>
      <c r="W735" s="18">
        <v>0.46089778042472723</v>
      </c>
      <c r="X735" s="18">
        <v>0.46218656074386372</v>
      </c>
      <c r="Y735" s="18">
        <v>0.46211629815101141</v>
      </c>
      <c r="Z735" s="18">
        <v>0.46252902912504479</v>
      </c>
      <c r="AA735" s="18">
        <v>0.46176671960473581</v>
      </c>
      <c r="AB735" s="18">
        <v>0.46068833896813888</v>
      </c>
      <c r="AC735" s="18">
        <v>0.46177557568383709</v>
      </c>
      <c r="AD735" s="18">
        <v>0.46049667098648644</v>
      </c>
      <c r="AE735" s="18">
        <v>0.46596664563810181</v>
      </c>
      <c r="AF735" s="18">
        <v>0.46294583106168308</v>
      </c>
      <c r="AG735" s="18">
        <v>0.46126340112240866</v>
      </c>
      <c r="AH735" s="17"/>
      <c r="AI735" s="13">
        <f t="shared" si="135"/>
        <v>461361.05258937652</v>
      </c>
      <c r="AJ735" s="13">
        <f t="shared" si="136"/>
        <v>460897.78042472724</v>
      </c>
      <c r="AK735" s="13">
        <f t="shared" si="137"/>
        <v>462186.56074386369</v>
      </c>
      <c r="AL735" s="13">
        <f t="shared" si="138"/>
        <v>462116.2981510114</v>
      </c>
      <c r="AM735" s="13">
        <f t="shared" si="139"/>
        <v>462529.02912504476</v>
      </c>
      <c r="AN735" s="13">
        <f t="shared" si="140"/>
        <v>461766.71960473579</v>
      </c>
      <c r="AO735" s="13">
        <f t="shared" si="141"/>
        <v>460688.33896813885</v>
      </c>
      <c r="AP735" s="13">
        <f t="shared" si="142"/>
        <v>461775.57568383712</v>
      </c>
      <c r="AQ735" s="13">
        <f t="shared" si="143"/>
        <v>460496.67098648642</v>
      </c>
      <c r="AR735" s="13">
        <f t="shared" si="144"/>
        <v>465966.64563810179</v>
      </c>
      <c r="AS735" s="13">
        <f t="shared" si="145"/>
        <v>462945.83106168307</v>
      </c>
      <c r="AT735" s="13">
        <f t="shared" si="146"/>
        <v>461263.40112240863</v>
      </c>
    </row>
    <row r="736" spans="1:46" x14ac:dyDescent="0.3">
      <c r="A736" s="7" t="s">
        <v>281</v>
      </c>
      <c r="B736" s="7" t="s">
        <v>1116</v>
      </c>
      <c r="C736" s="7">
        <v>1301</v>
      </c>
      <c r="D736" s="7" t="s">
        <v>8</v>
      </c>
      <c r="E736" s="7">
        <v>905</v>
      </c>
      <c r="F736" s="7">
        <v>250139</v>
      </c>
      <c r="G736" s="7" t="s">
        <v>1197</v>
      </c>
      <c r="H736" s="8" t="s">
        <v>1156</v>
      </c>
      <c r="I736" s="15">
        <v>1000000</v>
      </c>
      <c r="J736" s="15">
        <v>1000000</v>
      </c>
      <c r="K736" s="15">
        <v>1000000</v>
      </c>
      <c r="L736" s="15">
        <v>1000000</v>
      </c>
      <c r="M736" s="15">
        <v>1000000</v>
      </c>
      <c r="N736" s="15">
        <v>1000000</v>
      </c>
      <c r="O736" s="15">
        <v>1000000</v>
      </c>
      <c r="P736" s="15">
        <v>1000000</v>
      </c>
      <c r="Q736" s="15">
        <v>1000000</v>
      </c>
      <c r="R736" s="15">
        <v>1000000</v>
      </c>
      <c r="S736" s="15">
        <v>1000000</v>
      </c>
      <c r="T736" s="15">
        <v>1000000</v>
      </c>
      <c r="U736" s="17"/>
      <c r="V736" s="18">
        <v>0.46136105258937654</v>
      </c>
      <c r="W736" s="18">
        <v>0.46089778042472723</v>
      </c>
      <c r="X736" s="18">
        <v>0.46218656074386372</v>
      </c>
      <c r="Y736" s="18">
        <v>0.46211629815101141</v>
      </c>
      <c r="Z736" s="18">
        <v>0.46252902912504479</v>
      </c>
      <c r="AA736" s="18">
        <v>0.46176671960473581</v>
      </c>
      <c r="AB736" s="18">
        <v>0.46068833896813888</v>
      </c>
      <c r="AC736" s="18">
        <v>0.46177557568383709</v>
      </c>
      <c r="AD736" s="18">
        <v>0.46049667098648644</v>
      </c>
      <c r="AE736" s="18">
        <v>0.46596664563810181</v>
      </c>
      <c r="AF736" s="18">
        <v>0.46294583106168308</v>
      </c>
      <c r="AG736" s="18">
        <v>0.46126340112240866</v>
      </c>
      <c r="AH736" s="17"/>
      <c r="AI736" s="13">
        <f t="shared" si="135"/>
        <v>461361.05258937652</v>
      </c>
      <c r="AJ736" s="13">
        <f t="shared" si="136"/>
        <v>460897.78042472724</v>
      </c>
      <c r="AK736" s="13">
        <f t="shared" si="137"/>
        <v>462186.56074386369</v>
      </c>
      <c r="AL736" s="13">
        <f t="shared" si="138"/>
        <v>462116.2981510114</v>
      </c>
      <c r="AM736" s="13">
        <f t="shared" si="139"/>
        <v>462529.02912504476</v>
      </c>
      <c r="AN736" s="13">
        <f t="shared" si="140"/>
        <v>461766.71960473579</v>
      </c>
      <c r="AO736" s="13">
        <f t="shared" si="141"/>
        <v>460688.33896813885</v>
      </c>
      <c r="AP736" s="13">
        <f t="shared" si="142"/>
        <v>461775.57568383712</v>
      </c>
      <c r="AQ736" s="13">
        <f t="shared" si="143"/>
        <v>460496.67098648642</v>
      </c>
      <c r="AR736" s="13">
        <f t="shared" si="144"/>
        <v>465966.64563810179</v>
      </c>
      <c r="AS736" s="13">
        <f t="shared" si="145"/>
        <v>462945.83106168307</v>
      </c>
      <c r="AT736" s="13">
        <f t="shared" si="146"/>
        <v>461263.40112240863</v>
      </c>
    </row>
    <row r="737" spans="1:46" x14ac:dyDescent="0.3">
      <c r="A737" s="7" t="s">
        <v>281</v>
      </c>
      <c r="B737" s="7" t="s">
        <v>1116</v>
      </c>
      <c r="C737" s="7">
        <v>1301</v>
      </c>
      <c r="D737" s="7" t="s">
        <v>8</v>
      </c>
      <c r="E737" s="7">
        <v>913</v>
      </c>
      <c r="F737" s="7">
        <v>130888</v>
      </c>
      <c r="G737" s="7" t="s">
        <v>1197</v>
      </c>
      <c r="H737" s="8" t="s">
        <v>1157</v>
      </c>
      <c r="I737" s="15">
        <v>1000000</v>
      </c>
      <c r="J737" s="15">
        <v>1000000</v>
      </c>
      <c r="K737" s="15">
        <v>1000000</v>
      </c>
      <c r="L737" s="15">
        <v>1000000</v>
      </c>
      <c r="M737" s="15">
        <v>1000000</v>
      </c>
      <c r="N737" s="15">
        <v>1000000</v>
      </c>
      <c r="O737" s="15">
        <v>1000000</v>
      </c>
      <c r="P737" s="15">
        <v>1000000</v>
      </c>
      <c r="Q737" s="15">
        <v>1000000</v>
      </c>
      <c r="R737" s="15">
        <v>1000000</v>
      </c>
      <c r="S737" s="15">
        <v>1000000</v>
      </c>
      <c r="T737" s="15">
        <v>1000000</v>
      </c>
      <c r="U737" s="17"/>
      <c r="V737" s="18">
        <v>0.46136105258937654</v>
      </c>
      <c r="W737" s="18">
        <v>0.46089778042472723</v>
      </c>
      <c r="X737" s="18">
        <v>0.46218656074386372</v>
      </c>
      <c r="Y737" s="18">
        <v>0.46211629815101141</v>
      </c>
      <c r="Z737" s="18">
        <v>0.46252902912504479</v>
      </c>
      <c r="AA737" s="18">
        <v>0.46176671960473581</v>
      </c>
      <c r="AB737" s="18">
        <v>0.46068833896813888</v>
      </c>
      <c r="AC737" s="18">
        <v>0.46177557568383709</v>
      </c>
      <c r="AD737" s="18">
        <v>0.46049667098648644</v>
      </c>
      <c r="AE737" s="18">
        <v>0.46596664563810181</v>
      </c>
      <c r="AF737" s="18">
        <v>0.46294583106168308</v>
      </c>
      <c r="AG737" s="18">
        <v>0.46126340112240866</v>
      </c>
      <c r="AH737" s="17"/>
      <c r="AI737" s="13">
        <f t="shared" si="135"/>
        <v>461361.05258937652</v>
      </c>
      <c r="AJ737" s="13">
        <f t="shared" si="136"/>
        <v>460897.78042472724</v>
      </c>
      <c r="AK737" s="13">
        <f t="shared" si="137"/>
        <v>462186.56074386369</v>
      </c>
      <c r="AL737" s="13">
        <f t="shared" si="138"/>
        <v>462116.2981510114</v>
      </c>
      <c r="AM737" s="13">
        <f t="shared" si="139"/>
        <v>462529.02912504476</v>
      </c>
      <c r="AN737" s="13">
        <f t="shared" si="140"/>
        <v>461766.71960473579</v>
      </c>
      <c r="AO737" s="13">
        <f t="shared" si="141"/>
        <v>460688.33896813885</v>
      </c>
      <c r="AP737" s="13">
        <f t="shared" si="142"/>
        <v>461775.57568383712</v>
      </c>
      <c r="AQ737" s="13">
        <f t="shared" si="143"/>
        <v>460496.67098648642</v>
      </c>
      <c r="AR737" s="13">
        <f t="shared" si="144"/>
        <v>465966.64563810179</v>
      </c>
      <c r="AS737" s="13">
        <f t="shared" si="145"/>
        <v>462945.83106168307</v>
      </c>
      <c r="AT737" s="13">
        <f t="shared" si="146"/>
        <v>461263.40112240863</v>
      </c>
    </row>
    <row r="738" spans="1:46" x14ac:dyDescent="0.3">
      <c r="A738" s="7" t="s">
        <v>281</v>
      </c>
      <c r="B738" s="7" t="s">
        <v>1116</v>
      </c>
      <c r="C738" s="7">
        <v>1301</v>
      </c>
      <c r="D738" s="7" t="s">
        <v>8</v>
      </c>
      <c r="E738" s="7">
        <v>913</v>
      </c>
      <c r="F738" s="7">
        <v>131214</v>
      </c>
      <c r="G738" s="7" t="s">
        <v>1197</v>
      </c>
      <c r="H738" s="8" t="s">
        <v>1158</v>
      </c>
      <c r="I738" s="15">
        <v>0</v>
      </c>
      <c r="J738" s="15">
        <v>1000000</v>
      </c>
      <c r="K738" s="15">
        <v>1000000</v>
      </c>
      <c r="L738" s="15">
        <v>2000000</v>
      </c>
      <c r="M738" s="15">
        <v>1000000</v>
      </c>
      <c r="N738" s="15">
        <v>1000000</v>
      </c>
      <c r="O738" s="15">
        <v>1000000</v>
      </c>
      <c r="P738" s="15">
        <v>2000000</v>
      </c>
      <c r="Q738" s="15">
        <v>1000000</v>
      </c>
      <c r="R738" s="15">
        <v>0</v>
      </c>
      <c r="S738" s="15">
        <v>2000000</v>
      </c>
      <c r="T738" s="15">
        <v>0</v>
      </c>
      <c r="U738" s="17"/>
      <c r="V738" s="18">
        <v>0.46136105258937654</v>
      </c>
      <c r="W738" s="18">
        <v>0.46089778042472723</v>
      </c>
      <c r="X738" s="18">
        <v>0.46218656074386372</v>
      </c>
      <c r="Y738" s="18">
        <v>0.46211629815101141</v>
      </c>
      <c r="Z738" s="18">
        <v>0.46252902912504479</v>
      </c>
      <c r="AA738" s="18">
        <v>0.46176671960473581</v>
      </c>
      <c r="AB738" s="18">
        <v>0.46068833896813888</v>
      </c>
      <c r="AC738" s="18">
        <v>0.46177557568383709</v>
      </c>
      <c r="AD738" s="18">
        <v>0.46049667098648644</v>
      </c>
      <c r="AE738" s="18">
        <v>0.46596664563810181</v>
      </c>
      <c r="AF738" s="18">
        <v>0.46294583106168308</v>
      </c>
      <c r="AG738" s="18">
        <v>0.46126340112240866</v>
      </c>
      <c r="AH738" s="17"/>
      <c r="AI738" s="13">
        <f t="shared" si="135"/>
        <v>0</v>
      </c>
      <c r="AJ738" s="13">
        <f t="shared" si="136"/>
        <v>460897.78042472724</v>
      </c>
      <c r="AK738" s="13">
        <f t="shared" si="137"/>
        <v>462186.56074386369</v>
      </c>
      <c r="AL738" s="13">
        <f t="shared" si="138"/>
        <v>924232.59630202281</v>
      </c>
      <c r="AM738" s="13">
        <f t="shared" si="139"/>
        <v>462529.02912504476</v>
      </c>
      <c r="AN738" s="13">
        <f t="shared" si="140"/>
        <v>461766.71960473579</v>
      </c>
      <c r="AO738" s="13">
        <f t="shared" si="141"/>
        <v>460688.33896813885</v>
      </c>
      <c r="AP738" s="13">
        <f t="shared" si="142"/>
        <v>923551.15136767423</v>
      </c>
      <c r="AQ738" s="13">
        <f t="shared" si="143"/>
        <v>460496.67098648642</v>
      </c>
      <c r="AR738" s="13">
        <f t="shared" si="144"/>
        <v>0</v>
      </c>
      <c r="AS738" s="13">
        <f t="shared" si="145"/>
        <v>925891.66212336614</v>
      </c>
      <c r="AT738" s="13">
        <f t="shared" si="146"/>
        <v>0</v>
      </c>
    </row>
    <row r="739" spans="1:46" x14ac:dyDescent="0.3">
      <c r="A739" s="7" t="s">
        <v>281</v>
      </c>
      <c r="B739" s="7" t="s">
        <v>1116</v>
      </c>
      <c r="C739" s="7">
        <v>1301</v>
      </c>
      <c r="D739" s="7" t="s">
        <v>8</v>
      </c>
      <c r="E739" s="7">
        <v>913</v>
      </c>
      <c r="F739" s="7">
        <v>131277</v>
      </c>
      <c r="G739" s="7" t="s">
        <v>1197</v>
      </c>
      <c r="H739" s="8" t="s">
        <v>1159</v>
      </c>
      <c r="I739" s="15">
        <v>1000000</v>
      </c>
      <c r="J739" s="15">
        <v>1000000</v>
      </c>
      <c r="K739" s="15">
        <v>0</v>
      </c>
      <c r="L739" s="15">
        <v>2000000</v>
      </c>
      <c r="M739" s="15">
        <v>0</v>
      </c>
      <c r="N739" s="15">
        <v>2000000</v>
      </c>
      <c r="O739" s="15">
        <v>0</v>
      </c>
      <c r="P739" s="15">
        <v>1000000</v>
      </c>
      <c r="Q739" s="15">
        <v>0</v>
      </c>
      <c r="R739" s="15">
        <v>4000000</v>
      </c>
      <c r="S739" s="15">
        <v>0</v>
      </c>
      <c r="T739" s="15">
        <v>1000000</v>
      </c>
      <c r="U739" s="17"/>
      <c r="V739" s="18">
        <v>0.46136105258937654</v>
      </c>
      <c r="W739" s="18">
        <v>0.46089778042472723</v>
      </c>
      <c r="X739" s="18">
        <v>0.46218656074386372</v>
      </c>
      <c r="Y739" s="18">
        <v>0.46211629815101141</v>
      </c>
      <c r="Z739" s="18">
        <v>0.46252902912504479</v>
      </c>
      <c r="AA739" s="18">
        <v>0.46176671960473581</v>
      </c>
      <c r="AB739" s="18">
        <v>0.46068833896813888</v>
      </c>
      <c r="AC739" s="18">
        <v>0.46177557568383709</v>
      </c>
      <c r="AD739" s="18">
        <v>0.46049667098648644</v>
      </c>
      <c r="AE739" s="18">
        <v>0.46596664563810181</v>
      </c>
      <c r="AF739" s="18">
        <v>0.46294583106168308</v>
      </c>
      <c r="AG739" s="18">
        <v>0.46126340112240866</v>
      </c>
      <c r="AH739" s="17"/>
      <c r="AI739" s="13">
        <f t="shared" si="135"/>
        <v>461361.05258937652</v>
      </c>
      <c r="AJ739" s="13">
        <f t="shared" si="136"/>
        <v>460897.78042472724</v>
      </c>
      <c r="AK739" s="13">
        <f t="shared" si="137"/>
        <v>0</v>
      </c>
      <c r="AL739" s="13">
        <f t="shared" si="138"/>
        <v>924232.59630202281</v>
      </c>
      <c r="AM739" s="13">
        <f t="shared" si="139"/>
        <v>0</v>
      </c>
      <c r="AN739" s="13">
        <f t="shared" si="140"/>
        <v>923533.43920947157</v>
      </c>
      <c r="AO739" s="13">
        <f t="shared" si="141"/>
        <v>0</v>
      </c>
      <c r="AP739" s="13">
        <f t="shared" si="142"/>
        <v>461775.57568383712</v>
      </c>
      <c r="AQ739" s="13">
        <f t="shared" si="143"/>
        <v>0</v>
      </c>
      <c r="AR739" s="13">
        <f t="shared" si="144"/>
        <v>1863866.5825524072</v>
      </c>
      <c r="AS739" s="13">
        <f t="shared" si="145"/>
        <v>0</v>
      </c>
      <c r="AT739" s="13">
        <f t="shared" si="146"/>
        <v>461263.40112240863</v>
      </c>
    </row>
    <row r="740" spans="1:46" x14ac:dyDescent="0.3">
      <c r="A740" s="7" t="s">
        <v>281</v>
      </c>
      <c r="B740" s="7" t="s">
        <v>1116</v>
      </c>
      <c r="C740" s="7">
        <v>1301</v>
      </c>
      <c r="D740" s="7" t="s">
        <v>8</v>
      </c>
      <c r="E740" s="7">
        <v>913</v>
      </c>
      <c r="F740" s="7">
        <v>111509</v>
      </c>
      <c r="G740" s="7" t="s">
        <v>1197</v>
      </c>
      <c r="H740" s="8" t="s">
        <v>1160</v>
      </c>
      <c r="I740" s="15">
        <v>0</v>
      </c>
      <c r="J740" s="15">
        <v>0</v>
      </c>
      <c r="K740" s="15">
        <v>1000000</v>
      </c>
      <c r="L740" s="15">
        <v>0</v>
      </c>
      <c r="M740" s="15">
        <v>1000000</v>
      </c>
      <c r="N740" s="15">
        <v>3000000</v>
      </c>
      <c r="O740" s="15">
        <v>1000000</v>
      </c>
      <c r="P740" s="15">
        <v>0</v>
      </c>
      <c r="Q740" s="15">
        <v>2000000</v>
      </c>
      <c r="R740" s="15">
        <v>0</v>
      </c>
      <c r="S740" s="15">
        <v>2000000</v>
      </c>
      <c r="T740" s="15">
        <v>1000000</v>
      </c>
      <c r="U740" s="17"/>
      <c r="V740" s="18">
        <v>0.46136105258937654</v>
      </c>
      <c r="W740" s="18">
        <v>0.46089778042472723</v>
      </c>
      <c r="X740" s="18">
        <v>0.46218656074386372</v>
      </c>
      <c r="Y740" s="18">
        <v>0.46211629815101141</v>
      </c>
      <c r="Z740" s="18">
        <v>0.46252902912504479</v>
      </c>
      <c r="AA740" s="18">
        <v>0.46176671960473581</v>
      </c>
      <c r="AB740" s="18">
        <v>0.46068833896813888</v>
      </c>
      <c r="AC740" s="18">
        <v>0.46177557568383709</v>
      </c>
      <c r="AD740" s="18">
        <v>0.46049667098648644</v>
      </c>
      <c r="AE740" s="18">
        <v>0.46596664563810181</v>
      </c>
      <c r="AF740" s="18">
        <v>0.46294583106168308</v>
      </c>
      <c r="AG740" s="18">
        <v>0.46126340112240866</v>
      </c>
      <c r="AH740" s="17"/>
      <c r="AI740" s="13">
        <f t="shared" si="135"/>
        <v>0</v>
      </c>
      <c r="AJ740" s="13">
        <f t="shared" si="136"/>
        <v>0</v>
      </c>
      <c r="AK740" s="13">
        <f t="shared" si="137"/>
        <v>462186.56074386369</v>
      </c>
      <c r="AL740" s="13">
        <f t="shared" si="138"/>
        <v>0</v>
      </c>
      <c r="AM740" s="13">
        <f t="shared" si="139"/>
        <v>462529.02912504476</v>
      </c>
      <c r="AN740" s="13">
        <f t="shared" si="140"/>
        <v>1385300.1588142074</v>
      </c>
      <c r="AO740" s="13">
        <f t="shared" si="141"/>
        <v>460688.33896813885</v>
      </c>
      <c r="AP740" s="13">
        <f t="shared" si="142"/>
        <v>0</v>
      </c>
      <c r="AQ740" s="13">
        <f t="shared" si="143"/>
        <v>920993.34197297285</v>
      </c>
      <c r="AR740" s="13">
        <f t="shared" si="144"/>
        <v>0</v>
      </c>
      <c r="AS740" s="13">
        <f t="shared" si="145"/>
        <v>925891.66212336614</v>
      </c>
      <c r="AT740" s="13">
        <f t="shared" si="146"/>
        <v>461263.40112240863</v>
      </c>
    </row>
    <row r="741" spans="1:46" x14ac:dyDescent="0.3">
      <c r="A741" s="7" t="s">
        <v>281</v>
      </c>
      <c r="B741" s="7" t="s">
        <v>1116</v>
      </c>
      <c r="C741" s="7">
        <v>1301</v>
      </c>
      <c r="D741" s="7" t="s">
        <v>8</v>
      </c>
      <c r="E741" s="7">
        <v>913</v>
      </c>
      <c r="F741" s="7">
        <v>110956</v>
      </c>
      <c r="G741" s="7" t="s">
        <v>1197</v>
      </c>
      <c r="H741" s="8" t="s">
        <v>1161</v>
      </c>
      <c r="I741" s="15">
        <v>0</v>
      </c>
      <c r="J741" s="15">
        <v>1000000</v>
      </c>
      <c r="K741" s="15">
        <v>0</v>
      </c>
      <c r="L741" s="15">
        <v>1000000</v>
      </c>
      <c r="M741" s="15">
        <v>0</v>
      </c>
      <c r="N741" s="15">
        <v>1000000</v>
      </c>
      <c r="O741" s="15">
        <v>0</v>
      </c>
      <c r="P741" s="15">
        <v>1000000</v>
      </c>
      <c r="Q741" s="15">
        <v>1000000</v>
      </c>
      <c r="R741" s="15">
        <v>1000000</v>
      </c>
      <c r="S741" s="15">
        <v>1000000</v>
      </c>
      <c r="T741" s="15">
        <v>1000000</v>
      </c>
      <c r="U741" s="17"/>
      <c r="V741" s="18">
        <v>0.46136105258937654</v>
      </c>
      <c r="W741" s="18">
        <v>0.46089778042472723</v>
      </c>
      <c r="X741" s="18">
        <v>0.46218656074386372</v>
      </c>
      <c r="Y741" s="18">
        <v>0.46211629815101141</v>
      </c>
      <c r="Z741" s="18">
        <v>0.46252902912504479</v>
      </c>
      <c r="AA741" s="18">
        <v>0.46176671960473581</v>
      </c>
      <c r="AB741" s="18">
        <v>0.46068833896813888</v>
      </c>
      <c r="AC741" s="18">
        <v>0.46177557568383709</v>
      </c>
      <c r="AD741" s="18">
        <v>0.46049667098648644</v>
      </c>
      <c r="AE741" s="18">
        <v>0.46596664563810181</v>
      </c>
      <c r="AF741" s="18">
        <v>0.46294583106168308</v>
      </c>
      <c r="AG741" s="18">
        <v>0.46126340112240866</v>
      </c>
      <c r="AH741" s="17"/>
      <c r="AI741" s="13">
        <f t="shared" si="135"/>
        <v>0</v>
      </c>
      <c r="AJ741" s="13">
        <f t="shared" si="136"/>
        <v>460897.78042472724</v>
      </c>
      <c r="AK741" s="13">
        <f t="shared" si="137"/>
        <v>0</v>
      </c>
      <c r="AL741" s="13">
        <f t="shared" si="138"/>
        <v>462116.2981510114</v>
      </c>
      <c r="AM741" s="13">
        <f t="shared" si="139"/>
        <v>0</v>
      </c>
      <c r="AN741" s="13">
        <f t="shared" si="140"/>
        <v>461766.71960473579</v>
      </c>
      <c r="AO741" s="13">
        <f t="shared" si="141"/>
        <v>0</v>
      </c>
      <c r="AP741" s="13">
        <f t="shared" si="142"/>
        <v>461775.57568383712</v>
      </c>
      <c r="AQ741" s="13">
        <f t="shared" si="143"/>
        <v>460496.67098648642</v>
      </c>
      <c r="AR741" s="13">
        <f t="shared" si="144"/>
        <v>465966.64563810179</v>
      </c>
      <c r="AS741" s="13">
        <f t="shared" si="145"/>
        <v>462945.83106168307</v>
      </c>
      <c r="AT741" s="13">
        <f t="shared" si="146"/>
        <v>461263.40112240863</v>
      </c>
    </row>
    <row r="742" spans="1:46" x14ac:dyDescent="0.3">
      <c r="A742" s="7" t="s">
        <v>281</v>
      </c>
      <c r="B742" s="7" t="s">
        <v>1116</v>
      </c>
      <c r="C742" s="7">
        <v>1301</v>
      </c>
      <c r="D742" s="7" t="s">
        <v>8</v>
      </c>
      <c r="E742" s="7">
        <v>913</v>
      </c>
      <c r="F742" s="7">
        <v>111547</v>
      </c>
      <c r="G742" s="7" t="s">
        <v>1197</v>
      </c>
      <c r="H742" s="8" t="s">
        <v>1162</v>
      </c>
      <c r="I742" s="15">
        <v>1000000</v>
      </c>
      <c r="J742" s="15">
        <v>1000000</v>
      </c>
      <c r="K742" s="15">
        <v>1000000</v>
      </c>
      <c r="L742" s="15">
        <v>2000000</v>
      </c>
      <c r="M742" s="15">
        <v>1000000</v>
      </c>
      <c r="N742" s="15">
        <v>2000000</v>
      </c>
      <c r="O742" s="15">
        <v>1000000</v>
      </c>
      <c r="P742" s="15">
        <v>2000000</v>
      </c>
      <c r="Q742" s="15">
        <v>1000000</v>
      </c>
      <c r="R742" s="15">
        <v>1000000</v>
      </c>
      <c r="S742" s="15">
        <v>2000000</v>
      </c>
      <c r="T742" s="15">
        <v>2000000</v>
      </c>
      <c r="U742" s="17"/>
      <c r="V742" s="18">
        <v>0.46136105258937654</v>
      </c>
      <c r="W742" s="18">
        <v>0.46089778042472723</v>
      </c>
      <c r="X742" s="18">
        <v>0.46218656074386372</v>
      </c>
      <c r="Y742" s="18">
        <v>0.46211629815101141</v>
      </c>
      <c r="Z742" s="18">
        <v>0.46252902912504479</v>
      </c>
      <c r="AA742" s="18">
        <v>0.46176671960473581</v>
      </c>
      <c r="AB742" s="18">
        <v>0.46068833896813888</v>
      </c>
      <c r="AC742" s="18">
        <v>0.46177557568383709</v>
      </c>
      <c r="AD742" s="18">
        <v>0.46049667098648644</v>
      </c>
      <c r="AE742" s="18">
        <v>0.46596664563810181</v>
      </c>
      <c r="AF742" s="18">
        <v>0.46294583106168308</v>
      </c>
      <c r="AG742" s="18">
        <v>0.46126340112240866</v>
      </c>
      <c r="AH742" s="17"/>
      <c r="AI742" s="13">
        <f t="shared" si="135"/>
        <v>461361.05258937652</v>
      </c>
      <c r="AJ742" s="13">
        <f t="shared" si="136"/>
        <v>460897.78042472724</v>
      </c>
      <c r="AK742" s="13">
        <f t="shared" si="137"/>
        <v>462186.56074386369</v>
      </c>
      <c r="AL742" s="13">
        <f t="shared" si="138"/>
        <v>924232.59630202281</v>
      </c>
      <c r="AM742" s="13">
        <f t="shared" si="139"/>
        <v>462529.02912504476</v>
      </c>
      <c r="AN742" s="13">
        <f t="shared" si="140"/>
        <v>923533.43920947157</v>
      </c>
      <c r="AO742" s="13">
        <f t="shared" si="141"/>
        <v>460688.33896813885</v>
      </c>
      <c r="AP742" s="13">
        <f t="shared" si="142"/>
        <v>923551.15136767423</v>
      </c>
      <c r="AQ742" s="13">
        <f t="shared" si="143"/>
        <v>460496.67098648642</v>
      </c>
      <c r="AR742" s="13">
        <f t="shared" si="144"/>
        <v>465966.64563810179</v>
      </c>
      <c r="AS742" s="13">
        <f t="shared" si="145"/>
        <v>925891.66212336614</v>
      </c>
      <c r="AT742" s="13">
        <f t="shared" si="146"/>
        <v>922526.80224481726</v>
      </c>
    </row>
    <row r="743" spans="1:46" x14ac:dyDescent="0.3">
      <c r="A743" s="7" t="s">
        <v>281</v>
      </c>
      <c r="B743" s="7" t="s">
        <v>1116</v>
      </c>
      <c r="C743" s="7">
        <v>1301</v>
      </c>
      <c r="D743" s="7" t="s">
        <v>8</v>
      </c>
      <c r="E743" s="7">
        <v>913</v>
      </c>
      <c r="F743" s="7">
        <v>131475</v>
      </c>
      <c r="G743" s="7" t="s">
        <v>1197</v>
      </c>
      <c r="H743" s="8" t="s">
        <v>1163</v>
      </c>
      <c r="I743" s="15">
        <v>2000000</v>
      </c>
      <c r="J743" s="15">
        <v>2000000</v>
      </c>
      <c r="K743" s="15">
        <v>2000000</v>
      </c>
      <c r="L743" s="15">
        <v>2000000</v>
      </c>
      <c r="M743" s="15">
        <v>2000000</v>
      </c>
      <c r="N743" s="15">
        <v>2000000</v>
      </c>
      <c r="O743" s="15">
        <v>2000000</v>
      </c>
      <c r="P743" s="15">
        <v>2000000</v>
      </c>
      <c r="Q743" s="15">
        <v>2000000</v>
      </c>
      <c r="R743" s="15">
        <v>2000000</v>
      </c>
      <c r="S743" s="15">
        <v>2000000</v>
      </c>
      <c r="T743" s="15">
        <v>2000000</v>
      </c>
      <c r="U743" s="17"/>
      <c r="V743" s="18">
        <v>0.46136105258937654</v>
      </c>
      <c r="W743" s="18">
        <v>0.46089778042472723</v>
      </c>
      <c r="X743" s="18">
        <v>0.46218656074386372</v>
      </c>
      <c r="Y743" s="18">
        <v>0.46211629815101141</v>
      </c>
      <c r="Z743" s="18">
        <v>0.46252902912504479</v>
      </c>
      <c r="AA743" s="18">
        <v>0.46176671960473581</v>
      </c>
      <c r="AB743" s="18">
        <v>0.46068833896813888</v>
      </c>
      <c r="AC743" s="18">
        <v>0.46177557568383709</v>
      </c>
      <c r="AD743" s="18">
        <v>0.46049667098648644</v>
      </c>
      <c r="AE743" s="18">
        <v>0.46596664563810181</v>
      </c>
      <c r="AF743" s="18">
        <v>0.46294583106168308</v>
      </c>
      <c r="AG743" s="18">
        <v>0.46126340112240866</v>
      </c>
      <c r="AH743" s="17"/>
      <c r="AI743" s="13">
        <f t="shared" si="135"/>
        <v>922722.10517875303</v>
      </c>
      <c r="AJ743" s="13">
        <f t="shared" si="136"/>
        <v>921795.56084945449</v>
      </c>
      <c r="AK743" s="13">
        <f t="shared" si="137"/>
        <v>924373.12148772739</v>
      </c>
      <c r="AL743" s="13">
        <f t="shared" si="138"/>
        <v>924232.59630202281</v>
      </c>
      <c r="AM743" s="13">
        <f t="shared" si="139"/>
        <v>925058.05825008953</v>
      </c>
      <c r="AN743" s="13">
        <f t="shared" si="140"/>
        <v>923533.43920947157</v>
      </c>
      <c r="AO743" s="13">
        <f t="shared" si="141"/>
        <v>921376.6779362777</v>
      </c>
      <c r="AP743" s="13">
        <f t="shared" si="142"/>
        <v>923551.15136767423</v>
      </c>
      <c r="AQ743" s="13">
        <f t="shared" si="143"/>
        <v>920993.34197297285</v>
      </c>
      <c r="AR743" s="13">
        <f t="shared" si="144"/>
        <v>931933.29127620358</v>
      </c>
      <c r="AS743" s="13">
        <f t="shared" si="145"/>
        <v>925891.66212336614</v>
      </c>
      <c r="AT743" s="13">
        <f t="shared" si="146"/>
        <v>922526.80224481726</v>
      </c>
    </row>
    <row r="744" spans="1:46" x14ac:dyDescent="0.3">
      <c r="A744" s="7" t="s">
        <v>281</v>
      </c>
      <c r="B744" s="7" t="s">
        <v>1116</v>
      </c>
      <c r="C744" s="7">
        <v>1301</v>
      </c>
      <c r="D744" s="7" t="s">
        <v>936</v>
      </c>
      <c r="E744" s="7">
        <v>999</v>
      </c>
      <c r="F744" s="7" t="s">
        <v>936</v>
      </c>
      <c r="G744" s="7" t="s">
        <v>1197</v>
      </c>
      <c r="H744" s="8" t="s">
        <v>1261</v>
      </c>
      <c r="I744" s="15">
        <v>3000000</v>
      </c>
      <c r="J744" s="15">
        <v>3000000</v>
      </c>
      <c r="K744" s="15">
        <v>3000000</v>
      </c>
      <c r="L744" s="15">
        <v>3000000</v>
      </c>
      <c r="M744" s="15">
        <v>3000000</v>
      </c>
      <c r="N744" s="15">
        <v>3000000</v>
      </c>
      <c r="O744" s="15">
        <v>3000000</v>
      </c>
      <c r="P744" s="15">
        <v>3000000</v>
      </c>
      <c r="Q744" s="15">
        <v>3000000</v>
      </c>
      <c r="R744" s="15">
        <v>3000000</v>
      </c>
      <c r="S744" s="15">
        <v>3000000</v>
      </c>
      <c r="T744" s="15">
        <v>3000000</v>
      </c>
      <c r="U744" s="17"/>
      <c r="V744" s="18">
        <v>0.46136105258937654</v>
      </c>
      <c r="W744" s="18">
        <v>0.46089778042472723</v>
      </c>
      <c r="X744" s="18">
        <v>0.46218656074386372</v>
      </c>
      <c r="Y744" s="18">
        <v>0.46211629815101141</v>
      </c>
      <c r="Z744" s="18">
        <v>0.46252902912504479</v>
      </c>
      <c r="AA744" s="18">
        <v>0.46176671960473581</v>
      </c>
      <c r="AB744" s="18">
        <v>0.46068833896813888</v>
      </c>
      <c r="AC744" s="18">
        <v>0.46177557568383709</v>
      </c>
      <c r="AD744" s="18">
        <v>0.46049667098648644</v>
      </c>
      <c r="AE744" s="18">
        <v>0.46596664563810181</v>
      </c>
      <c r="AF744" s="18">
        <v>0.46294583106168308</v>
      </c>
      <c r="AG744" s="18">
        <v>0.46126340112240866</v>
      </c>
      <c r="AH744" s="17"/>
      <c r="AI744" s="13">
        <f t="shared" si="135"/>
        <v>1384083.1577681296</v>
      </c>
      <c r="AJ744" s="13">
        <f t="shared" si="136"/>
        <v>1382693.3412741816</v>
      </c>
      <c r="AK744" s="13">
        <f t="shared" si="137"/>
        <v>1386559.6822315911</v>
      </c>
      <c r="AL744" s="13">
        <f t="shared" si="138"/>
        <v>1386348.8944530343</v>
      </c>
      <c r="AM744" s="13">
        <f t="shared" si="139"/>
        <v>1387587.0873751345</v>
      </c>
      <c r="AN744" s="13">
        <f t="shared" si="140"/>
        <v>1385300.1588142074</v>
      </c>
      <c r="AO744" s="13">
        <f t="shared" si="141"/>
        <v>1382065.0169044167</v>
      </c>
      <c r="AP744" s="13">
        <f t="shared" si="142"/>
        <v>1385326.7270515112</v>
      </c>
      <c r="AQ744" s="13">
        <f t="shared" si="143"/>
        <v>1381490.0129594593</v>
      </c>
      <c r="AR744" s="13">
        <f t="shared" si="144"/>
        <v>1397899.9369143054</v>
      </c>
      <c r="AS744" s="13">
        <f t="shared" si="145"/>
        <v>1388837.4931850492</v>
      </c>
      <c r="AT744" s="13">
        <f t="shared" si="146"/>
        <v>1383790.2033672261</v>
      </c>
    </row>
    <row r="745" spans="1:46" x14ac:dyDescent="0.3"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46" x14ac:dyDescent="0.3"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</row>
    <row r="747" spans="1:46" x14ac:dyDescent="0.3"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</sheetData>
  <autoFilter ref="A1:T744" xr:uid="{00000000-0009-0000-0000-000003000000}"/>
  <phoneticPr fontId="3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9782F-8302-49CF-BF61-1C233553EAFE}">
  <sheetPr>
    <tabColor rgb="FF00B050"/>
  </sheetPr>
  <dimension ref="A1:T2"/>
  <sheetViews>
    <sheetView tabSelected="1" workbookViewId="0">
      <pane ySplit="1" topLeftCell="A2" activePane="bottomLeft" state="frozen"/>
      <selection pane="bottomLeft"/>
    </sheetView>
  </sheetViews>
  <sheetFormatPr defaultRowHeight="16.5" x14ac:dyDescent="0.3"/>
  <cols>
    <col min="1" max="1" width="18" style="2" customWidth="1"/>
    <col min="2" max="2" width="16.5" style="2" bestFit="1" customWidth="1"/>
    <col min="3" max="3" width="9" style="2"/>
    <col min="4" max="4" width="11" style="2" bestFit="1" customWidth="1"/>
    <col min="5" max="5" width="9" style="2"/>
    <col min="6" max="6" width="11" style="2" bestFit="1" customWidth="1"/>
    <col min="7" max="7" width="7.125" style="2" bestFit="1" customWidth="1"/>
    <col min="8" max="8" width="62.25" style="38" bestFit="1" customWidth="1"/>
    <col min="9" max="20" width="10.625" style="2" customWidth="1"/>
  </cols>
  <sheetData>
    <row r="1" spans="1:20" s="14" customFormat="1" x14ac:dyDescent="0.3">
      <c r="A1" s="39" t="s">
        <v>2806</v>
      </c>
      <c r="B1" s="39" t="s">
        <v>2807</v>
      </c>
      <c r="C1" s="39" t="s">
        <v>35</v>
      </c>
      <c r="D1" s="39" t="s">
        <v>36</v>
      </c>
      <c r="E1" s="39" t="s">
        <v>37</v>
      </c>
      <c r="F1" s="39" t="s">
        <v>38</v>
      </c>
      <c r="G1" s="39" t="s">
        <v>39</v>
      </c>
      <c r="H1" s="39" t="s">
        <v>40</v>
      </c>
      <c r="I1" s="39" t="s">
        <v>41</v>
      </c>
      <c r="J1" s="39" t="s">
        <v>42</v>
      </c>
      <c r="K1" s="39" t="s">
        <v>43</v>
      </c>
      <c r="L1" s="39" t="s">
        <v>44</v>
      </c>
      <c r="M1" s="39" t="s">
        <v>45</v>
      </c>
      <c r="N1" s="39" t="s">
        <v>46</v>
      </c>
      <c r="O1" s="39" t="s">
        <v>47</v>
      </c>
      <c r="P1" s="39" t="s">
        <v>48</v>
      </c>
      <c r="Q1" s="39" t="s">
        <v>49</v>
      </c>
      <c r="R1" s="39" t="s">
        <v>50</v>
      </c>
      <c r="S1" s="39" t="s">
        <v>51</v>
      </c>
      <c r="T1" s="39" t="s">
        <v>52</v>
      </c>
    </row>
    <row r="2" spans="1:20" s="14" customFormat="1" x14ac:dyDescent="0.3">
      <c r="A2" s="39" t="s">
        <v>2833</v>
      </c>
      <c r="B2" s="39" t="s">
        <v>1289</v>
      </c>
      <c r="C2" s="39">
        <v>1306</v>
      </c>
      <c r="D2" s="39" t="s">
        <v>292</v>
      </c>
      <c r="E2" s="39">
        <v>921</v>
      </c>
      <c r="F2" s="39" t="s">
        <v>292</v>
      </c>
      <c r="G2" s="39" t="s">
        <v>424</v>
      </c>
      <c r="H2" s="51" t="s">
        <v>1482</v>
      </c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</row>
  </sheetData>
  <autoFilter ref="A1:AG831" xr:uid="{FD29782F-8302-49CF-BF61-1C233553EAFE}"/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4C247-1CAF-4F9F-922A-35163E073657}">
  <sheetPr>
    <tabColor rgb="FF00B050"/>
  </sheetPr>
  <dimension ref="A1:V36"/>
  <sheetViews>
    <sheetView workbookViewId="0">
      <pane ySplit="1" topLeftCell="A2" activePane="bottomLeft" state="frozen"/>
      <selection pane="bottomLeft"/>
    </sheetView>
  </sheetViews>
  <sheetFormatPr defaultRowHeight="16.5" x14ac:dyDescent="0.3"/>
  <cols>
    <col min="1" max="7" width="11.5" style="17" customWidth="1"/>
    <col min="8" max="20" width="15.125" style="17" customWidth="1"/>
    <col min="21" max="16384" width="9" style="17"/>
  </cols>
  <sheetData>
    <row r="1" spans="1:22" x14ac:dyDescent="0.3">
      <c r="A1" s="7" t="s">
        <v>65</v>
      </c>
      <c r="B1" s="7" t="s">
        <v>160</v>
      </c>
      <c r="C1" s="7" t="s">
        <v>35</v>
      </c>
      <c r="D1" s="7" t="s">
        <v>36</v>
      </c>
      <c r="E1" s="7" t="s">
        <v>37</v>
      </c>
      <c r="F1" s="7" t="s">
        <v>38</v>
      </c>
      <c r="G1" s="7" t="s">
        <v>39</v>
      </c>
      <c r="H1" s="15" t="s">
        <v>40</v>
      </c>
      <c r="I1" s="15" t="s">
        <v>2815</v>
      </c>
      <c r="J1" s="15" t="s">
        <v>42</v>
      </c>
      <c r="K1" s="15" t="s">
        <v>43</v>
      </c>
      <c r="L1" s="15" t="s">
        <v>44</v>
      </c>
      <c r="M1" s="15" t="s">
        <v>45</v>
      </c>
      <c r="N1" s="15" t="s">
        <v>46</v>
      </c>
      <c r="O1" s="7" t="s">
        <v>47</v>
      </c>
      <c r="P1" s="7" t="s">
        <v>48</v>
      </c>
      <c r="Q1" s="7" t="s">
        <v>49</v>
      </c>
      <c r="R1" s="7" t="s">
        <v>50</v>
      </c>
      <c r="S1" s="7" t="s">
        <v>51</v>
      </c>
      <c r="T1" s="7" t="s">
        <v>52</v>
      </c>
      <c r="V1" s="7"/>
    </row>
    <row r="2" spans="1:22" x14ac:dyDescent="0.3">
      <c r="A2" s="7" t="s">
        <v>64</v>
      </c>
      <c r="B2" s="7" t="s">
        <v>161</v>
      </c>
      <c r="C2" s="7">
        <v>1501</v>
      </c>
      <c r="D2" s="7" t="s">
        <v>0</v>
      </c>
      <c r="E2" s="7">
        <v>908</v>
      </c>
      <c r="F2" s="7" t="s">
        <v>0</v>
      </c>
      <c r="G2" s="7"/>
      <c r="H2" s="8" t="s">
        <v>1</v>
      </c>
      <c r="I2" s="8">
        <f>VLOOKUP($H2,Sheet1!$I:$O,2,FALSE)</f>
        <v>451500000</v>
      </c>
      <c r="J2" s="8">
        <f>VLOOKUP($H2,Sheet1!$I:$O,3,FALSE)</f>
        <v>259000000</v>
      </c>
      <c r="K2" s="8">
        <f>VLOOKUP($H2,Sheet1!$I:$O,4,FALSE)</f>
        <v>483500000</v>
      </c>
      <c r="L2" s="8">
        <f>VLOOKUP($H2,Sheet1!$I:$O,5,FALSE)</f>
        <v>373700000</v>
      </c>
      <c r="M2" s="8">
        <f>VLOOKUP($H2,Sheet1!$I:$O,6,FALSE)</f>
        <v>434000000</v>
      </c>
      <c r="N2" s="8">
        <f>VLOOKUP($H2,Sheet1!$I:$O,7,FALSE)</f>
        <v>259100000</v>
      </c>
      <c r="O2" s="15">
        <v>180000000</v>
      </c>
      <c r="P2" s="15">
        <v>400000000</v>
      </c>
      <c r="Q2" s="15">
        <v>350000000</v>
      </c>
      <c r="R2" s="15">
        <v>250000000</v>
      </c>
      <c r="S2" s="15">
        <v>320000000</v>
      </c>
      <c r="T2" s="15">
        <v>600000000</v>
      </c>
      <c r="V2" s="29"/>
    </row>
    <row r="3" spans="1:22" x14ac:dyDescent="0.3">
      <c r="A3" s="7" t="s">
        <v>64</v>
      </c>
      <c r="B3" s="7" t="s">
        <v>161</v>
      </c>
      <c r="C3" s="7">
        <v>1501</v>
      </c>
      <c r="D3" s="7" t="s">
        <v>60</v>
      </c>
      <c r="E3" s="7">
        <v>908</v>
      </c>
      <c r="F3" s="7" t="s">
        <v>60</v>
      </c>
      <c r="G3" s="7"/>
      <c r="H3" s="8" t="s">
        <v>1271</v>
      </c>
      <c r="I3" s="8">
        <f>VLOOKUP(H3,Sheet1!$I:$O,2,FALSE)</f>
        <v>15000000</v>
      </c>
      <c r="J3" s="8">
        <f>VLOOKUP($H3,Sheet1!$I:$O,3,FALSE)</f>
        <v>10000000</v>
      </c>
      <c r="K3" s="8">
        <f>VLOOKUP($H3,Sheet1!$I:$O,4,FALSE)</f>
        <v>15000000</v>
      </c>
      <c r="L3" s="8">
        <f>VLOOKUP($H3,Sheet1!$I:$O,5,FALSE)</f>
        <v>20000000</v>
      </c>
      <c r="M3" s="8">
        <f>VLOOKUP($H3,Sheet1!$I:$O,6,FALSE)</f>
        <v>15000000</v>
      </c>
      <c r="N3" s="8">
        <f>VLOOKUP($H3,Sheet1!$I:$O,7,FALSE)</f>
        <v>10000000</v>
      </c>
      <c r="O3" s="15">
        <v>100000000</v>
      </c>
      <c r="P3" s="15">
        <v>200000000</v>
      </c>
      <c r="Q3" s="15">
        <v>300000000</v>
      </c>
      <c r="R3" s="15">
        <v>180000000</v>
      </c>
      <c r="S3" s="15">
        <v>200000000</v>
      </c>
      <c r="T3" s="15">
        <v>320000000</v>
      </c>
      <c r="V3" s="29"/>
    </row>
    <row r="4" spans="1:22" x14ac:dyDescent="0.3">
      <c r="A4" s="7" t="s">
        <v>64</v>
      </c>
      <c r="B4" s="7" t="s">
        <v>161</v>
      </c>
      <c r="C4" s="7">
        <v>1501</v>
      </c>
      <c r="D4" s="7" t="s">
        <v>27</v>
      </c>
      <c r="E4" s="7">
        <v>910</v>
      </c>
      <c r="F4" s="7" t="s">
        <v>27</v>
      </c>
      <c r="G4" s="7"/>
      <c r="H4" s="8" t="s">
        <v>28</v>
      </c>
      <c r="I4" s="8">
        <f>VLOOKUP(H4,Sheet1!$I:$O,2,FALSE)</f>
        <v>480000000</v>
      </c>
      <c r="J4" s="8">
        <f>VLOOKUP($H4,Sheet1!$I:$O,3,FALSE)</f>
        <v>480000000</v>
      </c>
      <c r="K4" s="8">
        <f>VLOOKUP($H4,Sheet1!$I:$O,4,FALSE)</f>
        <v>480000000</v>
      </c>
      <c r="L4" s="8">
        <f>VLOOKUP($H4,Sheet1!$I:$O,5,FALSE)</f>
        <v>500000000</v>
      </c>
      <c r="M4" s="8">
        <f>VLOOKUP($H4,Sheet1!$I:$O,6,FALSE)</f>
        <v>500000000</v>
      </c>
      <c r="N4" s="8">
        <f>VLOOKUP($H4,Sheet1!$I:$O,7,FALSE)</f>
        <v>550000000</v>
      </c>
      <c r="O4" s="15">
        <v>300000000</v>
      </c>
      <c r="P4" s="15">
        <v>400000000</v>
      </c>
      <c r="Q4" s="15">
        <v>400000000</v>
      </c>
      <c r="R4" s="15">
        <v>400000000</v>
      </c>
      <c r="S4" s="15">
        <v>400000000</v>
      </c>
      <c r="T4" s="15">
        <v>500000000</v>
      </c>
      <c r="V4" s="29"/>
    </row>
    <row r="5" spans="1:22" x14ac:dyDescent="0.3">
      <c r="A5" s="7" t="s">
        <v>64</v>
      </c>
      <c r="B5" s="7" t="s">
        <v>161</v>
      </c>
      <c r="C5" s="7">
        <v>1501</v>
      </c>
      <c r="D5" s="7" t="s">
        <v>8</v>
      </c>
      <c r="E5" s="7">
        <v>911</v>
      </c>
      <c r="F5" s="7" t="s">
        <v>8</v>
      </c>
      <c r="G5" s="7"/>
      <c r="H5" s="8" t="s">
        <v>9</v>
      </c>
      <c r="I5" s="8">
        <v>58000000</v>
      </c>
      <c r="J5" s="8">
        <v>58000000</v>
      </c>
      <c r="K5" s="8">
        <v>58000000</v>
      </c>
      <c r="L5" s="8">
        <v>58000000</v>
      </c>
      <c r="M5" s="8">
        <v>58000000</v>
      </c>
      <c r="N5" s="8">
        <v>58000000</v>
      </c>
      <c r="O5" s="15">
        <v>5000000</v>
      </c>
      <c r="P5" s="15">
        <v>5000000</v>
      </c>
      <c r="Q5" s="15">
        <v>5000000</v>
      </c>
      <c r="R5" s="15">
        <v>5000000</v>
      </c>
      <c r="S5" s="15">
        <v>5000000</v>
      </c>
      <c r="T5" s="15">
        <v>5000000</v>
      </c>
      <c r="V5" s="29"/>
    </row>
    <row r="6" spans="1:22" x14ac:dyDescent="0.3">
      <c r="A6" s="7" t="s">
        <v>2808</v>
      </c>
      <c r="B6" s="7" t="s">
        <v>161</v>
      </c>
      <c r="C6" s="7">
        <v>1501</v>
      </c>
      <c r="D6" s="7" t="s">
        <v>60</v>
      </c>
      <c r="E6" s="7">
        <v>908</v>
      </c>
      <c r="F6" s="7" t="s">
        <v>60</v>
      </c>
      <c r="G6" s="7"/>
      <c r="H6" s="8" t="s">
        <v>2811</v>
      </c>
      <c r="I6" s="8">
        <f>VLOOKUP(H6,Sheet1!$I:$O,2,FALSE)</f>
        <v>164900000</v>
      </c>
      <c r="J6" s="8">
        <f>VLOOKUP($H6,Sheet1!$I:$O,3,FALSE)</f>
        <v>45100000</v>
      </c>
      <c r="K6" s="8">
        <f>VLOOKUP($H6,Sheet1!$I:$O,4,FALSE)</f>
        <v>115200000</v>
      </c>
      <c r="L6" s="8">
        <f>VLOOKUP($H6,Sheet1!$I:$O,5,FALSE)</f>
        <v>54900000</v>
      </c>
      <c r="M6" s="8">
        <f>VLOOKUP($H6,Sheet1!$I:$O,6,FALSE)</f>
        <v>59900000</v>
      </c>
      <c r="N6" s="8">
        <f>VLOOKUP($H6,Sheet1!$I:$O,7,FALSE)</f>
        <v>130000000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</row>
    <row r="7" spans="1:22" x14ac:dyDescent="0.3">
      <c r="A7" s="7" t="s">
        <v>2808</v>
      </c>
      <c r="B7" s="7" t="s">
        <v>161</v>
      </c>
      <c r="C7" s="7">
        <v>1501</v>
      </c>
      <c r="D7" s="7" t="s">
        <v>2812</v>
      </c>
      <c r="E7" s="7">
        <v>908</v>
      </c>
      <c r="F7" s="7" t="s">
        <v>2812</v>
      </c>
      <c r="G7" s="7"/>
      <c r="H7" s="8" t="s">
        <v>2813</v>
      </c>
      <c r="I7" s="8">
        <f>VLOOKUP(H7,Sheet1!$I:$O,2,FALSE)</f>
        <v>69900000</v>
      </c>
      <c r="J7" s="8">
        <f>VLOOKUP($H7,Sheet1!$I:$O,3,FALSE)</f>
        <v>20000000</v>
      </c>
      <c r="K7" s="8">
        <f>VLOOKUP($H7,Sheet1!$I:$O,4,FALSE)</f>
        <v>55100000</v>
      </c>
      <c r="L7" s="8">
        <f>VLOOKUP($H7,Sheet1!$I:$O,5,FALSE)</f>
        <v>25000000</v>
      </c>
      <c r="M7" s="8">
        <f>VLOOKUP($H7,Sheet1!$I:$O,6,FALSE)</f>
        <v>34900000</v>
      </c>
      <c r="N7" s="8">
        <f>VLOOKUP($H7,Sheet1!$I:$O,7,FALSE)</f>
        <v>55000000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</row>
    <row r="8" spans="1:22" x14ac:dyDescent="0.3">
      <c r="A8" s="7" t="s">
        <v>2808</v>
      </c>
      <c r="B8" s="7" t="s">
        <v>161</v>
      </c>
      <c r="C8" s="7">
        <v>1501</v>
      </c>
      <c r="D8" s="7" t="s">
        <v>62</v>
      </c>
      <c r="E8" s="7">
        <v>908</v>
      </c>
      <c r="F8" s="7" t="s">
        <v>62</v>
      </c>
      <c r="G8" s="7"/>
      <c r="H8" s="8" t="s">
        <v>2814</v>
      </c>
      <c r="I8" s="8">
        <f>VLOOKUP(H8,Sheet1!$I:$O,2,FALSE)</f>
        <v>59900000</v>
      </c>
      <c r="J8" s="8">
        <f>VLOOKUP($H8,Sheet1!$I:$O,3,FALSE)</f>
        <v>30100000</v>
      </c>
      <c r="K8" s="8">
        <f>VLOOKUP($H8,Sheet1!$I:$O,4,FALSE)</f>
        <v>50100000</v>
      </c>
      <c r="L8" s="8">
        <f>VLOOKUP($H8,Sheet1!$I:$O,5,FALSE)</f>
        <v>35000000</v>
      </c>
      <c r="M8" s="8">
        <f>VLOOKUP($H8,Sheet1!$I:$O,6,FALSE)</f>
        <v>39900000</v>
      </c>
      <c r="N8" s="8">
        <f>VLOOKUP($H8,Sheet1!$I:$O,7,FALSE)</f>
        <v>45000000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</row>
    <row r="9" spans="1:22" x14ac:dyDescent="0.3">
      <c r="A9" s="7" t="s">
        <v>64</v>
      </c>
      <c r="B9" s="7" t="s">
        <v>162</v>
      </c>
      <c r="C9" s="7">
        <v>1504</v>
      </c>
      <c r="D9" s="7" t="s">
        <v>23</v>
      </c>
      <c r="E9" s="7">
        <v>909</v>
      </c>
      <c r="F9" s="7" t="s">
        <v>23</v>
      </c>
      <c r="G9" s="7"/>
      <c r="H9" s="8" t="s">
        <v>24</v>
      </c>
      <c r="I9" s="8">
        <f>VLOOKUP(H9,Sheet1!$I:$O,2,FALSE)</f>
        <v>1100000000</v>
      </c>
      <c r="J9" s="8">
        <f>VLOOKUP($H9,Sheet1!$I:$O,3,FALSE)</f>
        <v>1200000000</v>
      </c>
      <c r="K9" s="8">
        <f>VLOOKUP($H9,Sheet1!$I:$O,4,FALSE)</f>
        <v>1200000000</v>
      </c>
      <c r="L9" s="8">
        <f>VLOOKUP($H9,Sheet1!$I:$O,5,FALSE)</f>
        <v>1300000000</v>
      </c>
      <c r="M9" s="8">
        <f>VLOOKUP($H9,Sheet1!$I:$O,6,FALSE)</f>
        <v>1400000000</v>
      </c>
      <c r="N9" s="8">
        <f>VLOOKUP($H9,Sheet1!$I:$O,7,FALSE)</f>
        <v>1200000000</v>
      </c>
      <c r="O9" s="15">
        <v>800000000</v>
      </c>
      <c r="P9" s="15">
        <v>1200000000</v>
      </c>
      <c r="Q9" s="15">
        <v>1000000000</v>
      </c>
      <c r="R9" s="15">
        <v>800000000</v>
      </c>
      <c r="S9" s="15">
        <v>1000000000</v>
      </c>
      <c r="T9" s="15">
        <v>2200000000</v>
      </c>
      <c r="V9" s="30"/>
    </row>
    <row r="10" spans="1:22" x14ac:dyDescent="0.3">
      <c r="A10" s="7" t="s">
        <v>64</v>
      </c>
      <c r="B10" s="7" t="s">
        <v>162</v>
      </c>
      <c r="C10" s="7">
        <v>1504</v>
      </c>
      <c r="D10" s="7" t="s">
        <v>58</v>
      </c>
      <c r="E10" s="7">
        <v>909</v>
      </c>
      <c r="F10" s="7" t="s">
        <v>58</v>
      </c>
      <c r="G10" s="7"/>
      <c r="H10" s="8" t="s">
        <v>59</v>
      </c>
      <c r="I10" s="8">
        <f>VLOOKUP(H10,Sheet1!$I:$O,2,FALSE)</f>
        <v>2250000000</v>
      </c>
      <c r="J10" s="8">
        <f>VLOOKUP($H10,Sheet1!$I:$O,3,FALSE)</f>
        <v>2250000000</v>
      </c>
      <c r="K10" s="8">
        <f>VLOOKUP($H10,Sheet1!$I:$O,4,FALSE)</f>
        <v>2250000000</v>
      </c>
      <c r="L10" s="8">
        <f>VLOOKUP($H10,Sheet1!$I:$O,5,FALSE)</f>
        <v>2250000000</v>
      </c>
      <c r="M10" s="8">
        <f>VLOOKUP($H10,Sheet1!$I:$O,6,FALSE)</f>
        <v>2250000000</v>
      </c>
      <c r="N10" s="8">
        <f>VLOOKUP($H10,Sheet1!$I:$O,7,FALSE)</f>
        <v>2250000000</v>
      </c>
      <c r="O10" s="15">
        <v>2250000000</v>
      </c>
      <c r="P10" s="15">
        <v>2250000000</v>
      </c>
      <c r="Q10" s="15">
        <v>2250000000</v>
      </c>
      <c r="R10" s="15">
        <v>2300000000</v>
      </c>
      <c r="S10" s="15">
        <v>2300000000</v>
      </c>
      <c r="T10" s="15">
        <v>2400000000</v>
      </c>
      <c r="V10" s="30"/>
    </row>
    <row r="11" spans="1:22" x14ac:dyDescent="0.3">
      <c r="A11" s="7" t="s">
        <v>64</v>
      </c>
      <c r="B11" s="7" t="s">
        <v>162</v>
      </c>
      <c r="C11" s="7">
        <v>1504</v>
      </c>
      <c r="D11" s="7" t="s">
        <v>1288</v>
      </c>
      <c r="E11" s="7">
        <v>909</v>
      </c>
      <c r="F11" s="7" t="s">
        <v>1288</v>
      </c>
      <c r="G11" s="7"/>
      <c r="H11" s="8" t="s">
        <v>1269</v>
      </c>
      <c r="I11" s="8">
        <f>VLOOKUP(H11,Sheet1!$I:$O,2,FALSE)</f>
        <v>350000000</v>
      </c>
      <c r="J11" s="8">
        <f>VLOOKUP($H11,Sheet1!$I:$O,3,FALSE)</f>
        <v>350000000</v>
      </c>
      <c r="K11" s="8">
        <f>VLOOKUP($H11,Sheet1!$I:$O,4,FALSE)</f>
        <v>350000000</v>
      </c>
      <c r="L11" s="8">
        <f>VLOOKUP($H11,Sheet1!$I:$O,5,FALSE)</f>
        <v>350000000</v>
      </c>
      <c r="M11" s="8">
        <f>VLOOKUP($H11,Sheet1!$I:$O,6,FALSE)</f>
        <v>350000000</v>
      </c>
      <c r="N11" s="8">
        <f>VLOOKUP($H11,Sheet1!$I:$O,7,FALSE)</f>
        <v>400000000</v>
      </c>
      <c r="O11" s="15">
        <v>350000000</v>
      </c>
      <c r="P11" s="15">
        <v>500000000</v>
      </c>
      <c r="Q11" s="15">
        <v>380000000</v>
      </c>
      <c r="R11" s="15">
        <v>320000000</v>
      </c>
      <c r="S11" s="15">
        <v>390000000</v>
      </c>
      <c r="T11" s="15">
        <v>600000000</v>
      </c>
      <c r="V11" s="30"/>
    </row>
    <row r="12" spans="1:22" x14ac:dyDescent="0.3">
      <c r="A12" s="7" t="s">
        <v>64</v>
      </c>
      <c r="B12" s="7" t="s">
        <v>162</v>
      </c>
      <c r="C12" s="7">
        <v>1504</v>
      </c>
      <c r="D12" s="7" t="s">
        <v>4</v>
      </c>
      <c r="E12" s="7">
        <v>909</v>
      </c>
      <c r="F12" s="7" t="s">
        <v>4</v>
      </c>
      <c r="G12" s="7"/>
      <c r="H12" s="8" t="s">
        <v>5</v>
      </c>
      <c r="I12" s="8">
        <f>VLOOKUP(H12,Sheet1!$I:$O,2,FALSE)</f>
        <v>914600000</v>
      </c>
      <c r="J12" s="8">
        <f>VLOOKUP($H12,Sheet1!$I:$O,3,FALSE)</f>
        <v>458200000</v>
      </c>
      <c r="K12" s="8">
        <f>VLOOKUP($H12,Sheet1!$I:$O,4,FALSE)</f>
        <v>1340000000</v>
      </c>
      <c r="L12" s="8">
        <f>VLOOKUP($H12,Sheet1!$I:$O,5,FALSE)</f>
        <v>502600000</v>
      </c>
      <c r="M12" s="8">
        <f>VLOOKUP($H12,Sheet1!$I:$O,6,FALSE)</f>
        <v>513100000</v>
      </c>
      <c r="N12" s="8">
        <f>VLOOKUP($H12,Sheet1!$I:$O,7,FALSE)</f>
        <v>518100000</v>
      </c>
      <c r="O12" s="15">
        <v>350000000</v>
      </c>
      <c r="P12" s="15">
        <v>700000000</v>
      </c>
      <c r="Q12" s="15">
        <v>400000000</v>
      </c>
      <c r="R12" s="15">
        <v>700000000</v>
      </c>
      <c r="S12" s="15">
        <v>450000000</v>
      </c>
      <c r="T12" s="15">
        <v>800000000</v>
      </c>
      <c r="V12" s="29"/>
    </row>
    <row r="13" spans="1:22" x14ac:dyDescent="0.3">
      <c r="A13" s="7" t="s">
        <v>64</v>
      </c>
      <c r="B13" s="7" t="s">
        <v>162</v>
      </c>
      <c r="C13" s="7">
        <v>1504</v>
      </c>
      <c r="D13" s="7" t="s">
        <v>1280</v>
      </c>
      <c r="E13" s="7">
        <v>909</v>
      </c>
      <c r="F13" s="7" t="s">
        <v>1280</v>
      </c>
      <c r="G13" s="7"/>
      <c r="H13" s="8" t="s">
        <v>1267</v>
      </c>
      <c r="I13" s="8">
        <f>VLOOKUP(H13,Sheet1!$I:$O,2,FALSE)</f>
        <v>133400000</v>
      </c>
      <c r="J13" s="8">
        <f>VLOOKUP($H13,Sheet1!$I:$O,3,FALSE)</f>
        <v>66700000</v>
      </c>
      <c r="K13" s="8">
        <f>VLOOKUP($H13,Sheet1!$I:$O,4,FALSE)</f>
        <v>200000000</v>
      </c>
      <c r="L13" s="8">
        <f>VLOOKUP($H13,Sheet1!$I:$O,5,FALSE)</f>
        <v>66600000</v>
      </c>
      <c r="M13" s="8">
        <f>VLOOKUP($H13,Sheet1!$I:$O,6,FALSE)</f>
        <v>66700000</v>
      </c>
      <c r="N13" s="8">
        <f>VLOOKUP($H13,Sheet1!$I:$O,7,FALSE)</f>
        <v>66700000</v>
      </c>
      <c r="O13" s="15">
        <v>60000000</v>
      </c>
      <c r="P13" s="15">
        <v>66000000</v>
      </c>
      <c r="Q13" s="15">
        <v>200000000</v>
      </c>
      <c r="R13" s="15">
        <v>120000000</v>
      </c>
      <c r="S13" s="15">
        <v>150000000</v>
      </c>
      <c r="T13" s="15">
        <v>266700000</v>
      </c>
      <c r="V13" s="29"/>
    </row>
    <row r="14" spans="1:22" x14ac:dyDescent="0.3">
      <c r="A14" s="7" t="s">
        <v>64</v>
      </c>
      <c r="B14" s="7" t="s">
        <v>162</v>
      </c>
      <c r="C14" s="7">
        <v>1504</v>
      </c>
      <c r="D14" s="7" t="s">
        <v>6</v>
      </c>
      <c r="E14" s="7">
        <v>909</v>
      </c>
      <c r="F14" s="7" t="s">
        <v>6</v>
      </c>
      <c r="G14" s="7"/>
      <c r="H14" s="8" t="s">
        <v>7</v>
      </c>
      <c r="I14" s="8">
        <f>VLOOKUP(H14,Sheet1!$I:$O,2,FALSE)</f>
        <v>98000000</v>
      </c>
      <c r="J14" s="8">
        <f>VLOOKUP($H14,Sheet1!$I:$O,3,FALSE)</f>
        <v>98000000</v>
      </c>
      <c r="K14" s="8">
        <f>VLOOKUP($H14,Sheet1!$I:$O,4,FALSE)</f>
        <v>98000000</v>
      </c>
      <c r="L14" s="8">
        <f>VLOOKUP($H14,Sheet1!$I:$O,5,FALSE)</f>
        <v>123900000</v>
      </c>
      <c r="M14" s="8">
        <f>VLOOKUP($H14,Sheet1!$I:$O,6,FALSE)</f>
        <v>124000000</v>
      </c>
      <c r="N14" s="8">
        <f>VLOOKUP($H14,Sheet1!$I:$O,7,FALSE)</f>
        <v>123000000</v>
      </c>
      <c r="O14" s="15">
        <v>40000000</v>
      </c>
      <c r="P14" s="15">
        <v>50000000</v>
      </c>
      <c r="Q14" s="15">
        <v>60000000</v>
      </c>
      <c r="R14" s="15">
        <v>60000000</v>
      </c>
      <c r="S14" s="15">
        <v>70000000</v>
      </c>
      <c r="T14" s="15">
        <v>100000000</v>
      </c>
      <c r="V14" s="29"/>
    </row>
    <row r="15" spans="1:22" x14ac:dyDescent="0.3">
      <c r="A15" s="7" t="s">
        <v>64</v>
      </c>
      <c r="B15" s="7" t="s">
        <v>162</v>
      </c>
      <c r="C15" s="7">
        <v>1504</v>
      </c>
      <c r="D15" s="7" t="s">
        <v>14</v>
      </c>
      <c r="E15" s="7">
        <v>909</v>
      </c>
      <c r="F15" s="7" t="s">
        <v>14</v>
      </c>
      <c r="G15" s="7"/>
      <c r="H15" s="8" t="s">
        <v>54</v>
      </c>
      <c r="I15" s="8">
        <f>VLOOKUP(H15,Sheet1!$I:$O,2,FALSE)</f>
        <v>50000000</v>
      </c>
      <c r="J15" s="8">
        <f>VLOOKUP($H15,Sheet1!$I:$O,3,FALSE)</f>
        <v>25000000</v>
      </c>
      <c r="K15" s="8">
        <f>VLOOKUP($H15,Sheet1!$I:$O,4,FALSE)</f>
        <v>75000000</v>
      </c>
      <c r="L15" s="8">
        <f>VLOOKUP($H15,Sheet1!$I:$O,5,FALSE)</f>
        <v>25000000</v>
      </c>
      <c r="M15" s="8">
        <f>VLOOKUP($H15,Sheet1!$I:$O,6,FALSE)</f>
        <v>25000000</v>
      </c>
      <c r="N15" s="8">
        <f>VLOOKUP($H15,Sheet1!$I:$O,7,FALSE)</f>
        <v>25000000</v>
      </c>
      <c r="O15" s="15">
        <v>25000000</v>
      </c>
      <c r="P15" s="15">
        <v>25000000</v>
      </c>
      <c r="Q15" s="15">
        <v>50000000</v>
      </c>
      <c r="R15" s="15">
        <v>30000000</v>
      </c>
      <c r="S15" s="15">
        <v>25000000</v>
      </c>
      <c r="T15" s="15">
        <v>50000000</v>
      </c>
      <c r="V15" s="29"/>
    </row>
    <row r="16" spans="1:22" x14ac:dyDescent="0.3">
      <c r="A16" s="7" t="s">
        <v>64</v>
      </c>
      <c r="B16" s="7" t="s">
        <v>162</v>
      </c>
      <c r="C16" s="7">
        <v>1504</v>
      </c>
      <c r="D16" s="7" t="s">
        <v>8</v>
      </c>
      <c r="E16" s="7">
        <v>911</v>
      </c>
      <c r="F16" s="7" t="s">
        <v>8</v>
      </c>
      <c r="G16" s="7"/>
      <c r="H16" s="8" t="s">
        <v>9</v>
      </c>
      <c r="I16" s="8">
        <v>50000000</v>
      </c>
      <c r="J16" s="8">
        <v>30000000</v>
      </c>
      <c r="K16" s="8">
        <v>30000000</v>
      </c>
      <c r="L16" s="8">
        <v>30000000</v>
      </c>
      <c r="M16" s="8">
        <v>30000000</v>
      </c>
      <c r="N16" s="8">
        <v>30000000</v>
      </c>
      <c r="O16" s="15">
        <v>2000000</v>
      </c>
      <c r="P16" s="15">
        <v>20000000</v>
      </c>
      <c r="Q16" s="15">
        <v>30000000</v>
      </c>
      <c r="R16" s="15">
        <v>30000000</v>
      </c>
      <c r="S16" s="15">
        <v>20000000</v>
      </c>
      <c r="T16" s="15">
        <v>20000000</v>
      </c>
      <c r="V16" s="29"/>
    </row>
    <row r="17" spans="1:22" x14ac:dyDescent="0.3">
      <c r="A17" s="7" t="s">
        <v>64</v>
      </c>
      <c r="B17" s="7" t="s">
        <v>163</v>
      </c>
      <c r="C17" s="7">
        <v>1505</v>
      </c>
      <c r="D17" s="7" t="s">
        <v>16</v>
      </c>
      <c r="E17" s="7">
        <v>909</v>
      </c>
      <c r="F17" s="7" t="s">
        <v>16</v>
      </c>
      <c r="G17" s="7"/>
      <c r="H17" s="8" t="s">
        <v>17</v>
      </c>
      <c r="I17" s="8">
        <f>VLOOKUP(H17,Sheet1!$I:$O,2,FALSE)</f>
        <v>250000000</v>
      </c>
      <c r="J17" s="8">
        <f>VLOOKUP($H17,Sheet1!$I:$O,3,FALSE)</f>
        <v>150000000</v>
      </c>
      <c r="K17" s="8">
        <f>VLOOKUP($H17,Sheet1!$I:$O,4,FALSE)</f>
        <v>150000000</v>
      </c>
      <c r="L17" s="8">
        <f>VLOOKUP($H17,Sheet1!$I:$O,5,FALSE)</f>
        <v>150000000</v>
      </c>
      <c r="M17" s="8">
        <f>VLOOKUP($H17,Sheet1!$I:$O,6,FALSE)</f>
        <v>500000000</v>
      </c>
      <c r="N17" s="8">
        <f>VLOOKUP($H17,Sheet1!$I:$O,7,FALSE)</f>
        <v>150000000</v>
      </c>
      <c r="O17" s="15">
        <v>150000000</v>
      </c>
      <c r="P17" s="15">
        <v>120000000</v>
      </c>
      <c r="Q17" s="15">
        <v>200000000</v>
      </c>
      <c r="R17" s="15">
        <v>430000000</v>
      </c>
      <c r="S17" s="15">
        <v>150000000</v>
      </c>
      <c r="T17" s="15">
        <v>600000000</v>
      </c>
      <c r="V17" s="30"/>
    </row>
    <row r="18" spans="1:22" x14ac:dyDescent="0.3">
      <c r="A18" s="7" t="s">
        <v>64</v>
      </c>
      <c r="B18" s="7" t="s">
        <v>163</v>
      </c>
      <c r="C18" s="7">
        <v>1505</v>
      </c>
      <c r="D18" s="7" t="s">
        <v>18</v>
      </c>
      <c r="E18" s="7">
        <v>909</v>
      </c>
      <c r="F18" s="7" t="s">
        <v>18</v>
      </c>
      <c r="G18" s="7"/>
      <c r="H18" s="8" t="s">
        <v>19</v>
      </c>
      <c r="I18" s="8">
        <f>VLOOKUP(H18,Sheet1!$I:$O,2,FALSE)</f>
        <v>380000000</v>
      </c>
      <c r="J18" s="8">
        <f>VLOOKUP($H18,Sheet1!$I:$O,3,FALSE)</f>
        <v>100000000</v>
      </c>
      <c r="K18" s="8">
        <f>VLOOKUP($H18,Sheet1!$I:$O,4,FALSE)</f>
        <v>60000000</v>
      </c>
      <c r="L18" s="8">
        <f>VLOOKUP($H18,Sheet1!$I:$O,5,FALSE)</f>
        <v>90000000</v>
      </c>
      <c r="M18" s="8">
        <f>VLOOKUP($H18,Sheet1!$I:$O,6,FALSE)</f>
        <v>70000000</v>
      </c>
      <c r="N18" s="8">
        <f>VLOOKUP($H18,Sheet1!$I:$O,7,FALSE)</f>
        <v>90000000</v>
      </c>
      <c r="O18" s="15">
        <v>90000000</v>
      </c>
      <c r="P18" s="15">
        <v>100000000</v>
      </c>
      <c r="Q18" s="15">
        <v>350000000</v>
      </c>
      <c r="R18" s="15">
        <v>90000000</v>
      </c>
      <c r="S18" s="15">
        <v>80000000</v>
      </c>
      <c r="T18" s="15">
        <v>100000000</v>
      </c>
      <c r="V18" s="30"/>
    </row>
    <row r="19" spans="1:22" x14ac:dyDescent="0.3">
      <c r="A19" s="7" t="s">
        <v>64</v>
      </c>
      <c r="B19" s="7" t="s">
        <v>163</v>
      </c>
      <c r="C19" s="7">
        <v>1505</v>
      </c>
      <c r="D19" s="7" t="s">
        <v>20</v>
      </c>
      <c r="E19" s="7">
        <v>909</v>
      </c>
      <c r="F19" s="7" t="s">
        <v>20</v>
      </c>
      <c r="G19" s="7"/>
      <c r="H19" s="8" t="s">
        <v>21</v>
      </c>
      <c r="I19" s="8">
        <f>VLOOKUP(H19,Sheet1!$I:$O,2,FALSE)</f>
        <v>80000000</v>
      </c>
      <c r="J19" s="8">
        <f>VLOOKUP($H19,Sheet1!$I:$O,3,FALSE)</f>
        <v>70000000</v>
      </c>
      <c r="K19" s="8">
        <f>VLOOKUP($H19,Sheet1!$I:$O,4,FALSE)</f>
        <v>70000000</v>
      </c>
      <c r="L19" s="8">
        <f>VLOOKUP($H19,Sheet1!$I:$O,5,FALSE)</f>
        <v>65000000</v>
      </c>
      <c r="M19" s="8">
        <f>VLOOKUP($H19,Sheet1!$I:$O,6,FALSE)</f>
        <v>70000000</v>
      </c>
      <c r="N19" s="8">
        <f>VLOOKUP($H19,Sheet1!$I:$O,7,FALSE)</f>
        <v>70000000</v>
      </c>
      <c r="O19" s="15">
        <v>70000000</v>
      </c>
      <c r="P19" s="15">
        <v>70000000</v>
      </c>
      <c r="Q19" s="15">
        <v>80000000</v>
      </c>
      <c r="R19" s="15">
        <v>80000000</v>
      </c>
      <c r="S19" s="15">
        <v>80000000</v>
      </c>
      <c r="T19" s="15">
        <v>95000000</v>
      </c>
      <c r="V19" s="30"/>
    </row>
    <row r="20" spans="1:22" x14ac:dyDescent="0.3">
      <c r="A20" s="7" t="s">
        <v>64</v>
      </c>
      <c r="B20" s="7" t="s">
        <v>163</v>
      </c>
      <c r="C20" s="7">
        <v>1505</v>
      </c>
      <c r="D20" s="7" t="s">
        <v>55</v>
      </c>
      <c r="E20" s="7">
        <v>909</v>
      </c>
      <c r="F20" s="7" t="s">
        <v>55</v>
      </c>
      <c r="G20" s="7"/>
      <c r="H20" s="8" t="s">
        <v>1263</v>
      </c>
      <c r="I20" s="8">
        <f>VLOOKUP(H20,Sheet1!$I:$O,2,FALSE)</f>
        <v>8000000</v>
      </c>
      <c r="J20" s="8">
        <f>VLOOKUP($H20,Sheet1!$I:$O,3,FALSE)</f>
        <v>6000000</v>
      </c>
      <c r="K20" s="8">
        <f>VLOOKUP($H20,Sheet1!$I:$O,4,FALSE)</f>
        <v>6000000</v>
      </c>
      <c r="L20" s="8">
        <f>VLOOKUP($H20,Sheet1!$I:$O,5,FALSE)</f>
        <v>6000000</v>
      </c>
      <c r="M20" s="8">
        <f>VLOOKUP($H20,Sheet1!$I:$O,6,FALSE)</f>
        <v>6000000</v>
      </c>
      <c r="N20" s="8">
        <f>VLOOKUP($H20,Sheet1!$I:$O,7,FALSE)</f>
        <v>7000000</v>
      </c>
      <c r="O20" s="15">
        <v>7000000</v>
      </c>
      <c r="P20" s="15">
        <v>7000000</v>
      </c>
      <c r="Q20" s="15">
        <v>7000000</v>
      </c>
      <c r="R20" s="15">
        <v>7000000</v>
      </c>
      <c r="S20" s="15">
        <v>8000000</v>
      </c>
      <c r="T20" s="15">
        <v>19000000</v>
      </c>
      <c r="V20" s="30"/>
    </row>
    <row r="21" spans="1:22" x14ac:dyDescent="0.3">
      <c r="A21" s="7" t="s">
        <v>64</v>
      </c>
      <c r="B21" s="7" t="s">
        <v>163</v>
      </c>
      <c r="C21" s="7">
        <v>1505</v>
      </c>
      <c r="D21" s="7" t="s">
        <v>25</v>
      </c>
      <c r="E21" s="7">
        <v>910</v>
      </c>
      <c r="F21" s="7" t="s">
        <v>25</v>
      </c>
      <c r="G21" s="7"/>
      <c r="H21" s="8" t="s">
        <v>26</v>
      </c>
      <c r="I21" s="8">
        <f>VLOOKUP(H21,Sheet1!$I:$O,2,FALSE)</f>
        <v>1000100000</v>
      </c>
      <c r="J21" s="8">
        <f>VLOOKUP($H21,Sheet1!$I:$O,3,FALSE)</f>
        <v>1100000000</v>
      </c>
      <c r="K21" s="8">
        <f>VLOOKUP($H21,Sheet1!$I:$O,4,FALSE)</f>
        <v>1200300000</v>
      </c>
      <c r="L21" s="8">
        <f>VLOOKUP($H21,Sheet1!$I:$O,5,FALSE)</f>
        <v>999700000</v>
      </c>
      <c r="M21" s="8">
        <f>VLOOKUP($H21,Sheet1!$I:$O,6,FALSE)</f>
        <v>900300000</v>
      </c>
      <c r="N21" s="8">
        <f>VLOOKUP($H21,Sheet1!$I:$O,7,FALSE)</f>
        <v>899700000</v>
      </c>
      <c r="O21" s="15">
        <v>900300000</v>
      </c>
      <c r="P21" s="15">
        <v>900000000</v>
      </c>
      <c r="Q21" s="15">
        <v>1200400000</v>
      </c>
      <c r="R21" s="15">
        <v>1200300000</v>
      </c>
      <c r="S21" s="15">
        <v>999600000</v>
      </c>
      <c r="T21" s="15">
        <v>1700000000</v>
      </c>
      <c r="V21" s="30"/>
    </row>
    <row r="22" spans="1:22" x14ac:dyDescent="0.3">
      <c r="A22" s="7" t="s">
        <v>64</v>
      </c>
      <c r="B22" s="7" t="s">
        <v>163</v>
      </c>
      <c r="C22" s="7">
        <v>1505</v>
      </c>
      <c r="D22" s="7" t="s">
        <v>8</v>
      </c>
      <c r="E22" s="7">
        <v>911</v>
      </c>
      <c r="F22" s="7" t="s">
        <v>8</v>
      </c>
      <c r="G22" s="7"/>
      <c r="H22" s="8" t="s">
        <v>9</v>
      </c>
      <c r="I22" s="8">
        <v>13000000</v>
      </c>
      <c r="J22" s="8">
        <v>8000000</v>
      </c>
      <c r="K22" s="8">
        <v>15000000</v>
      </c>
      <c r="L22" s="8">
        <v>15000000</v>
      </c>
      <c r="M22" s="8">
        <v>8000000</v>
      </c>
      <c r="N22" s="8">
        <v>11000000</v>
      </c>
      <c r="O22" s="15">
        <v>20000000</v>
      </c>
      <c r="P22" s="15">
        <v>20000000</v>
      </c>
      <c r="Q22" s="15">
        <v>20000000</v>
      </c>
      <c r="R22" s="15">
        <v>18000000</v>
      </c>
      <c r="S22" s="15">
        <v>16000000</v>
      </c>
      <c r="T22" s="15">
        <v>16000000</v>
      </c>
      <c r="V22" s="29"/>
    </row>
    <row r="23" spans="1:22" x14ac:dyDescent="0.3">
      <c r="A23" s="7" t="s">
        <v>64</v>
      </c>
      <c r="B23" s="7" t="s">
        <v>164</v>
      </c>
      <c r="C23" s="7">
        <v>1506</v>
      </c>
      <c r="D23" s="7" t="s">
        <v>22</v>
      </c>
      <c r="E23" s="7">
        <v>909</v>
      </c>
      <c r="F23" s="7" t="s">
        <v>22</v>
      </c>
      <c r="G23" s="7"/>
      <c r="H23" s="8" t="s">
        <v>1264</v>
      </c>
      <c r="I23" s="8">
        <f>VLOOKUP(H23,Sheet1!$I:$O,2,FALSE)</f>
        <v>230000000</v>
      </c>
      <c r="J23" s="8">
        <f>VLOOKUP($H23,Sheet1!$I:$O,3,FALSE)</f>
        <v>100000000</v>
      </c>
      <c r="K23" s="8">
        <f>VLOOKUP($H23,Sheet1!$I:$O,4,FALSE)</f>
        <v>110000000</v>
      </c>
      <c r="L23" s="8">
        <f>VLOOKUP($H23,Sheet1!$I:$O,5,FALSE)</f>
        <v>110000000</v>
      </c>
      <c r="M23" s="8">
        <f>VLOOKUP($H23,Sheet1!$I:$O,6,FALSE)</f>
        <v>120000000</v>
      </c>
      <c r="N23" s="8">
        <f>VLOOKUP($H23,Sheet1!$I:$O,7,FALSE)</f>
        <v>120000000</v>
      </c>
      <c r="O23" s="15">
        <v>110000000</v>
      </c>
      <c r="P23" s="15">
        <v>110000000</v>
      </c>
      <c r="Q23" s="15">
        <v>110000000</v>
      </c>
      <c r="R23" s="15">
        <v>140000000</v>
      </c>
      <c r="S23" s="15">
        <v>110000000</v>
      </c>
      <c r="T23" s="15">
        <v>140000000</v>
      </c>
      <c r="V23" s="30"/>
    </row>
    <row r="24" spans="1:22" x14ac:dyDescent="0.3">
      <c r="A24" s="7" t="s">
        <v>64</v>
      </c>
      <c r="B24" s="7" t="s">
        <v>164</v>
      </c>
      <c r="C24" s="7">
        <v>1506</v>
      </c>
      <c r="D24" s="7" t="s">
        <v>15</v>
      </c>
      <c r="E24" s="7">
        <v>909</v>
      </c>
      <c r="F24" s="7" t="s">
        <v>15</v>
      </c>
      <c r="G24" s="7"/>
      <c r="H24" s="8" t="s">
        <v>53</v>
      </c>
      <c r="I24" s="8">
        <f>VLOOKUP(H24,Sheet1!$I:$O,2,FALSE)</f>
        <v>500000000</v>
      </c>
      <c r="J24" s="8">
        <f>VLOOKUP($H24,Sheet1!$I:$O,3,FALSE)</f>
        <v>200000000</v>
      </c>
      <c r="K24" s="8">
        <f>VLOOKUP($H24,Sheet1!$I:$O,4,FALSE)</f>
        <v>399900000</v>
      </c>
      <c r="L24" s="8">
        <f>VLOOKUP($H24,Sheet1!$I:$O,5,FALSE)</f>
        <v>499900000</v>
      </c>
      <c r="M24" s="8">
        <f>VLOOKUP($H24,Sheet1!$I:$O,6,FALSE)</f>
        <v>400100000</v>
      </c>
      <c r="N24" s="8">
        <f>VLOOKUP($H24,Sheet1!$I:$O,7,FALSE)</f>
        <v>400000000</v>
      </c>
      <c r="O24" s="15">
        <v>230000000</v>
      </c>
      <c r="P24" s="15">
        <v>280000000</v>
      </c>
      <c r="Q24" s="15">
        <v>200000000</v>
      </c>
      <c r="R24" s="15">
        <v>200000000</v>
      </c>
      <c r="S24" s="15">
        <v>320000000</v>
      </c>
      <c r="T24" s="15">
        <v>500000000</v>
      </c>
      <c r="V24" s="29"/>
    </row>
    <row r="25" spans="1:22" x14ac:dyDescent="0.3">
      <c r="A25" s="7" t="s">
        <v>64</v>
      </c>
      <c r="B25" s="7" t="s">
        <v>164</v>
      </c>
      <c r="C25" s="7">
        <v>1506</v>
      </c>
      <c r="D25" s="7" t="s">
        <v>57</v>
      </c>
      <c r="E25" s="7">
        <v>910</v>
      </c>
      <c r="F25" s="7" t="s">
        <v>57</v>
      </c>
      <c r="G25" s="7"/>
      <c r="H25" s="8" t="s">
        <v>56</v>
      </c>
      <c r="I25" s="8">
        <f>VLOOKUP(H25,Sheet1!$I:$O,2,FALSE)</f>
        <v>80000000</v>
      </c>
      <c r="J25" s="8">
        <f>VLOOKUP($H25,Sheet1!$I:$O,3,FALSE)</f>
        <v>80000000</v>
      </c>
      <c r="K25" s="8">
        <f>VLOOKUP($H25,Sheet1!$I:$O,4,FALSE)</f>
        <v>80000000</v>
      </c>
      <c r="L25" s="8">
        <f>VLOOKUP($H25,Sheet1!$I:$O,5,FALSE)</f>
        <v>80000000</v>
      </c>
      <c r="M25" s="8">
        <f>VLOOKUP($H25,Sheet1!$I:$O,6,FALSE)</f>
        <v>80000000</v>
      </c>
      <c r="N25" s="8">
        <f>VLOOKUP($H25,Sheet1!$I:$O,7,FALSE)</f>
        <v>80000000</v>
      </c>
      <c r="O25" s="15">
        <v>80000000</v>
      </c>
      <c r="P25" s="15">
        <v>90000000</v>
      </c>
      <c r="Q25" s="15">
        <v>130000000</v>
      </c>
      <c r="R25" s="15">
        <v>100000000</v>
      </c>
      <c r="S25" s="15">
        <v>100000000</v>
      </c>
      <c r="T25" s="15">
        <v>120000000</v>
      </c>
      <c r="V25" s="29"/>
    </row>
    <row r="26" spans="1:22" x14ac:dyDescent="0.3">
      <c r="A26" s="7" t="s">
        <v>64</v>
      </c>
      <c r="B26" s="7" t="s">
        <v>164</v>
      </c>
      <c r="C26" s="7">
        <v>1506</v>
      </c>
      <c r="D26" s="7" t="s">
        <v>29</v>
      </c>
      <c r="E26" s="7">
        <v>910</v>
      </c>
      <c r="F26" s="7" t="s">
        <v>29</v>
      </c>
      <c r="G26" s="7"/>
      <c r="H26" s="8" t="s">
        <v>30</v>
      </c>
      <c r="I26" s="8">
        <f>VLOOKUP(H26,Sheet1!$I:$O,2,FALSE)</f>
        <v>280000000</v>
      </c>
      <c r="J26" s="8">
        <f>VLOOKUP($H26,Sheet1!$I:$O,3,FALSE)</f>
        <v>280000000</v>
      </c>
      <c r="K26" s="8">
        <f>VLOOKUP($H26,Sheet1!$I:$O,4,FALSE)</f>
        <v>320000000</v>
      </c>
      <c r="L26" s="8">
        <f>VLOOKUP($H26,Sheet1!$I:$O,5,FALSE)</f>
        <v>350000000</v>
      </c>
      <c r="M26" s="8">
        <f>VLOOKUP($H26,Sheet1!$I:$O,6,FALSE)</f>
        <v>350000000</v>
      </c>
      <c r="N26" s="8">
        <f>VLOOKUP($H26,Sheet1!$I:$O,7,FALSE)</f>
        <v>350000000</v>
      </c>
      <c r="O26" s="15">
        <v>250000000</v>
      </c>
      <c r="P26" s="15">
        <v>250000000</v>
      </c>
      <c r="Q26" s="15">
        <v>250000000</v>
      </c>
      <c r="R26" s="15">
        <v>250000000</v>
      </c>
      <c r="S26" s="15">
        <v>400000000</v>
      </c>
      <c r="T26" s="15">
        <v>250000000</v>
      </c>
      <c r="V26" s="29"/>
    </row>
    <row r="27" spans="1:22" x14ac:dyDescent="0.3">
      <c r="A27" s="7" t="s">
        <v>64</v>
      </c>
      <c r="B27" s="7" t="s">
        <v>164</v>
      </c>
      <c r="C27" s="7">
        <v>1506</v>
      </c>
      <c r="D27" s="7" t="s">
        <v>31</v>
      </c>
      <c r="E27" s="7">
        <v>910</v>
      </c>
      <c r="F27" s="7" t="s">
        <v>31</v>
      </c>
      <c r="G27" s="7"/>
      <c r="H27" s="8" t="s">
        <v>32</v>
      </c>
      <c r="I27" s="8">
        <f>VLOOKUP(H27,Sheet1!$I:$O,2,FALSE)</f>
        <v>25000000</v>
      </c>
      <c r="J27" s="8">
        <f>VLOOKUP($H27,Sheet1!$I:$O,3,FALSE)</f>
        <v>25000000</v>
      </c>
      <c r="K27" s="8">
        <f>VLOOKUP($H27,Sheet1!$I:$O,4,FALSE)</f>
        <v>27000000</v>
      </c>
      <c r="L27" s="8">
        <f>VLOOKUP($H27,Sheet1!$I:$O,5,FALSE)</f>
        <v>27000000</v>
      </c>
      <c r="M27" s="8">
        <f>VLOOKUP($H27,Sheet1!$I:$O,6,FALSE)</f>
        <v>27000000</v>
      </c>
      <c r="N27" s="8">
        <f>VLOOKUP($H27,Sheet1!$I:$O,7,FALSE)</f>
        <v>27000000</v>
      </c>
      <c r="O27" s="15">
        <v>10000000</v>
      </c>
      <c r="P27" s="15">
        <v>10000000</v>
      </c>
      <c r="Q27" s="15">
        <v>10000000</v>
      </c>
      <c r="R27" s="15">
        <v>10000000</v>
      </c>
      <c r="S27" s="15">
        <v>10000000</v>
      </c>
      <c r="T27" s="15">
        <v>10000000</v>
      </c>
      <c r="V27" s="29"/>
    </row>
    <row r="28" spans="1:22" x14ac:dyDescent="0.3">
      <c r="A28" s="7" t="s">
        <v>64</v>
      </c>
      <c r="B28" s="7" t="s">
        <v>164</v>
      </c>
      <c r="C28" s="7">
        <v>1506</v>
      </c>
      <c r="D28" s="7" t="s">
        <v>33</v>
      </c>
      <c r="E28" s="7">
        <v>910</v>
      </c>
      <c r="F28" s="7" t="s">
        <v>33</v>
      </c>
      <c r="G28" s="7"/>
      <c r="H28" s="8" t="s">
        <v>34</v>
      </c>
      <c r="I28" s="8">
        <f>VLOOKUP(H28,Sheet1!$I:$O,2,FALSE)</f>
        <v>280000000</v>
      </c>
      <c r="J28" s="8">
        <f>VLOOKUP($H28,Sheet1!$I:$O,3,FALSE)</f>
        <v>280000000</v>
      </c>
      <c r="K28" s="8">
        <f>VLOOKUP($H28,Sheet1!$I:$O,4,FALSE)</f>
        <v>300000000</v>
      </c>
      <c r="L28" s="8">
        <f>VLOOKUP($H28,Sheet1!$I:$O,5,FALSE)</f>
        <v>300000000</v>
      </c>
      <c r="M28" s="8">
        <f>VLOOKUP($H28,Sheet1!$I:$O,6,FALSE)</f>
        <v>300000000</v>
      </c>
      <c r="N28" s="8">
        <f>VLOOKUP($H28,Sheet1!$I:$O,7,FALSE)</f>
        <v>300000000</v>
      </c>
      <c r="O28" s="15">
        <v>250000000</v>
      </c>
      <c r="P28" s="15">
        <v>250000000</v>
      </c>
      <c r="Q28" s="15">
        <v>250000000</v>
      </c>
      <c r="R28" s="15">
        <v>250000000</v>
      </c>
      <c r="S28" s="15">
        <v>250000000</v>
      </c>
      <c r="T28" s="15">
        <v>250000000</v>
      </c>
      <c r="V28" s="29"/>
    </row>
    <row r="29" spans="1:22" x14ac:dyDescent="0.3">
      <c r="A29" s="7" t="s">
        <v>64</v>
      </c>
      <c r="B29" s="7" t="s">
        <v>164</v>
      </c>
      <c r="C29" s="7">
        <v>1506</v>
      </c>
      <c r="D29" s="7" t="s">
        <v>8</v>
      </c>
      <c r="E29" s="7">
        <v>999</v>
      </c>
      <c r="F29" s="7" t="s">
        <v>8</v>
      </c>
      <c r="G29" s="7"/>
      <c r="H29" s="8" t="s">
        <v>9</v>
      </c>
      <c r="I29" s="8">
        <v>5000000</v>
      </c>
      <c r="J29" s="8">
        <v>5000000</v>
      </c>
      <c r="K29" s="8">
        <v>5000000</v>
      </c>
      <c r="L29" s="8">
        <v>5000000</v>
      </c>
      <c r="M29" s="8">
        <v>5000000</v>
      </c>
      <c r="N29" s="8">
        <v>5000000</v>
      </c>
      <c r="O29" s="15">
        <v>3000000</v>
      </c>
      <c r="P29" s="15">
        <v>3000000</v>
      </c>
      <c r="Q29" s="15">
        <v>3000000</v>
      </c>
      <c r="R29" s="15">
        <v>3000000</v>
      </c>
      <c r="S29" s="15">
        <v>3000000</v>
      </c>
      <c r="T29" s="15">
        <v>3000000</v>
      </c>
      <c r="V29" s="29"/>
    </row>
    <row r="30" spans="1:22" x14ac:dyDescent="0.3">
      <c r="A30" s="7" t="s">
        <v>64</v>
      </c>
      <c r="B30" s="7" t="s">
        <v>165</v>
      </c>
      <c r="C30" s="7">
        <v>1510</v>
      </c>
      <c r="D30" s="7" t="s">
        <v>10</v>
      </c>
      <c r="E30" s="7">
        <v>908</v>
      </c>
      <c r="F30" s="7" t="s">
        <v>10</v>
      </c>
      <c r="G30" s="7"/>
      <c r="H30" s="8" t="s">
        <v>11</v>
      </c>
      <c r="I30" s="8">
        <f>VLOOKUP(H30,Sheet1!$I:$O,2,FALSE)</f>
        <v>1935000000</v>
      </c>
      <c r="J30" s="8">
        <f>VLOOKUP($H30,Sheet1!$I:$O,3,FALSE)</f>
        <v>539900000</v>
      </c>
      <c r="K30" s="8">
        <f>VLOOKUP($H30,Sheet1!$I:$O,4,FALSE)</f>
        <v>713800000</v>
      </c>
      <c r="L30" s="8">
        <f>VLOOKUP($H30,Sheet1!$I:$O,5,FALSE)</f>
        <v>1106800000</v>
      </c>
      <c r="M30" s="8">
        <f>VLOOKUP($H30,Sheet1!$I:$O,6,FALSE)</f>
        <v>906200000</v>
      </c>
      <c r="N30" s="8">
        <f>VLOOKUP($H30,Sheet1!$I:$O,7,FALSE)</f>
        <v>1036100000</v>
      </c>
      <c r="O30" s="15">
        <v>620000000</v>
      </c>
      <c r="P30" s="15">
        <v>500000000</v>
      </c>
      <c r="Q30" s="15">
        <v>2050000000</v>
      </c>
      <c r="R30" s="15">
        <v>920000000</v>
      </c>
      <c r="S30" s="15">
        <v>520000000</v>
      </c>
      <c r="T30" s="15">
        <v>2050000000</v>
      </c>
      <c r="V30" s="29"/>
    </row>
    <row r="31" spans="1:22" x14ac:dyDescent="0.3">
      <c r="A31" s="7" t="s">
        <v>64</v>
      </c>
      <c r="B31" s="7" t="s">
        <v>165</v>
      </c>
      <c r="C31" s="7">
        <v>1510</v>
      </c>
      <c r="D31" s="7" t="s">
        <v>12</v>
      </c>
      <c r="E31" s="7">
        <v>908</v>
      </c>
      <c r="F31" s="7" t="s">
        <v>12</v>
      </c>
      <c r="G31" s="7"/>
      <c r="H31" s="8" t="s">
        <v>13</v>
      </c>
      <c r="I31" s="8">
        <f>VLOOKUP(H31,Sheet1!$I:$O,2,FALSE)</f>
        <v>230000000</v>
      </c>
      <c r="J31" s="8">
        <f>VLOOKUP($H31,Sheet1!$I:$O,3,FALSE)</f>
        <v>75000000</v>
      </c>
      <c r="K31" s="8">
        <f>VLOOKUP($H31,Sheet1!$I:$O,4,FALSE)</f>
        <v>100000000</v>
      </c>
      <c r="L31" s="8">
        <f>VLOOKUP($H31,Sheet1!$I:$O,5,FALSE)</f>
        <v>112000000</v>
      </c>
      <c r="M31" s="8">
        <f>VLOOKUP($H31,Sheet1!$I:$O,6,FALSE)</f>
        <v>98000000</v>
      </c>
      <c r="N31" s="8">
        <f>VLOOKUP($H31,Sheet1!$I:$O,7,FALSE)</f>
        <v>100000000</v>
      </c>
      <c r="O31" s="15">
        <v>87000000</v>
      </c>
      <c r="P31" s="15">
        <v>102000000</v>
      </c>
      <c r="Q31" s="15">
        <v>116000000</v>
      </c>
      <c r="R31" s="15">
        <v>76000000</v>
      </c>
      <c r="S31" s="15">
        <v>78000000</v>
      </c>
      <c r="T31" s="15">
        <v>181000000</v>
      </c>
      <c r="V31" s="29"/>
    </row>
    <row r="32" spans="1:22" x14ac:dyDescent="0.3">
      <c r="A32" s="7" t="s">
        <v>64</v>
      </c>
      <c r="B32" s="7" t="s">
        <v>165</v>
      </c>
      <c r="C32" s="7">
        <v>1510</v>
      </c>
      <c r="D32" s="7" t="s">
        <v>2</v>
      </c>
      <c r="E32" s="7">
        <v>908</v>
      </c>
      <c r="F32" s="7" t="s">
        <v>2</v>
      </c>
      <c r="G32" s="7"/>
      <c r="H32" s="8" t="s">
        <v>3</v>
      </c>
      <c r="I32" s="8">
        <f>VLOOKUP(H32,Sheet1!$I:$O,2,FALSE)</f>
        <v>311400000</v>
      </c>
      <c r="J32" s="8">
        <f>VLOOKUP($H32,Sheet1!$I:$O,3,FALSE)</f>
        <v>219600000</v>
      </c>
      <c r="K32" s="8">
        <f>VLOOKUP($H32,Sheet1!$I:$O,4,FALSE)</f>
        <v>207000000</v>
      </c>
      <c r="L32" s="8">
        <f>VLOOKUP($H32,Sheet1!$I:$O,5,FALSE)</f>
        <v>228400000</v>
      </c>
      <c r="M32" s="8">
        <f>VLOOKUP($H32,Sheet1!$I:$O,6,FALSE)</f>
        <v>216000000</v>
      </c>
      <c r="N32" s="8">
        <f>VLOOKUP($H32,Sheet1!$I:$O,7,FALSE)</f>
        <v>252100000</v>
      </c>
      <c r="O32" s="15">
        <v>263000000</v>
      </c>
      <c r="P32" s="15">
        <v>275000000</v>
      </c>
      <c r="Q32" s="15">
        <v>370000000</v>
      </c>
      <c r="R32" s="15">
        <v>232000000</v>
      </c>
      <c r="S32" s="15">
        <v>261000000</v>
      </c>
      <c r="T32" s="15">
        <v>340000000</v>
      </c>
      <c r="V32" s="29"/>
    </row>
    <row r="33" spans="1:22" x14ac:dyDescent="0.3">
      <c r="A33" s="7" t="s">
        <v>64</v>
      </c>
      <c r="B33" s="7" t="s">
        <v>165</v>
      </c>
      <c r="C33" s="7">
        <v>1510</v>
      </c>
      <c r="D33" s="7" t="s">
        <v>1281</v>
      </c>
      <c r="E33" s="7">
        <v>911</v>
      </c>
      <c r="F33" s="7" t="s">
        <v>1281</v>
      </c>
      <c r="G33" s="7"/>
      <c r="H33" s="8" t="s">
        <v>1268</v>
      </c>
      <c r="I33" s="8">
        <f>VLOOKUP(H33,Sheet1!$I:$O,2,FALSE)</f>
        <v>70000000</v>
      </c>
      <c r="J33" s="8">
        <f>VLOOKUP($H33,Sheet1!$I:$O,3,FALSE)</f>
        <v>40000000</v>
      </c>
      <c r="K33" s="8">
        <f>VLOOKUP($H33,Sheet1!$I:$O,4,FALSE)</f>
        <v>60000000</v>
      </c>
      <c r="L33" s="8">
        <f>VLOOKUP($H33,Sheet1!$I:$O,5,FALSE)</f>
        <v>60000000</v>
      </c>
      <c r="M33" s="8">
        <f>VLOOKUP($H33,Sheet1!$I:$O,6,FALSE)</f>
        <v>60000000</v>
      </c>
      <c r="N33" s="8">
        <f>VLOOKUP($H33,Sheet1!$I:$O,7,FALSE)</f>
        <v>100000000</v>
      </c>
      <c r="O33" s="15">
        <v>55000000</v>
      </c>
      <c r="P33" s="15">
        <v>150000000</v>
      </c>
      <c r="Q33" s="15">
        <v>70000000</v>
      </c>
      <c r="R33" s="15">
        <v>50000000</v>
      </c>
      <c r="S33" s="15">
        <v>70000000</v>
      </c>
      <c r="T33" s="15">
        <v>150000000</v>
      </c>
      <c r="V33" s="29"/>
    </row>
    <row r="34" spans="1:22" ht="15.75" customHeight="1" x14ac:dyDescent="0.3">
      <c r="A34" s="7" t="s">
        <v>64</v>
      </c>
      <c r="B34" s="7" t="s">
        <v>165</v>
      </c>
      <c r="C34" s="7">
        <v>1510</v>
      </c>
      <c r="D34" s="7" t="s">
        <v>8</v>
      </c>
      <c r="E34" s="7">
        <v>909</v>
      </c>
      <c r="F34" s="7" t="s">
        <v>8</v>
      </c>
      <c r="G34" s="7"/>
      <c r="H34" s="8" t="s">
        <v>9</v>
      </c>
      <c r="I34" s="8"/>
      <c r="J34" s="8"/>
      <c r="K34" s="8"/>
      <c r="L34" s="8"/>
      <c r="M34" s="8"/>
      <c r="N34" s="8"/>
      <c r="O34" s="15">
        <v>3000000</v>
      </c>
      <c r="P34" s="15">
        <v>3000000</v>
      </c>
      <c r="Q34" s="15">
        <v>5000000</v>
      </c>
      <c r="R34" s="15">
        <v>3000000</v>
      </c>
      <c r="S34" s="15">
        <v>3000000</v>
      </c>
      <c r="T34" s="15">
        <v>3000000</v>
      </c>
      <c r="V34" s="29"/>
    </row>
    <row r="35" spans="1:22" x14ac:dyDescent="0.3">
      <c r="A35" s="7" t="s">
        <v>64</v>
      </c>
      <c r="B35" s="7" t="s">
        <v>1270</v>
      </c>
      <c r="C35" s="7">
        <v>1511</v>
      </c>
      <c r="D35" s="7" t="s">
        <v>8</v>
      </c>
      <c r="E35" s="7">
        <v>909</v>
      </c>
      <c r="F35" s="7" t="s">
        <v>8</v>
      </c>
      <c r="G35" s="7"/>
      <c r="H35" s="8" t="s">
        <v>9</v>
      </c>
      <c r="I35" s="8">
        <v>16000000</v>
      </c>
      <c r="J35" s="8">
        <v>16000000</v>
      </c>
      <c r="K35" s="8">
        <v>18000000</v>
      </c>
      <c r="L35" s="8">
        <v>20000000</v>
      </c>
      <c r="M35" s="8">
        <v>20000000</v>
      </c>
      <c r="N35" s="8">
        <v>20000000</v>
      </c>
      <c r="O35" s="13"/>
      <c r="P35" s="13"/>
      <c r="Q35" s="13"/>
      <c r="R35" s="13"/>
      <c r="S35" s="13"/>
      <c r="T35" s="13"/>
      <c r="V35" s="30"/>
    </row>
    <row r="36" spans="1:22" x14ac:dyDescent="0.3">
      <c r="A36" s="7" t="s">
        <v>64</v>
      </c>
      <c r="B36" s="7" t="s">
        <v>2810</v>
      </c>
      <c r="C36" s="7">
        <v>1508</v>
      </c>
      <c r="D36" s="7" t="s">
        <v>8</v>
      </c>
      <c r="E36" s="7">
        <v>909</v>
      </c>
      <c r="F36" s="7" t="s">
        <v>8</v>
      </c>
      <c r="G36" s="7"/>
      <c r="H36" s="8" t="s">
        <v>9</v>
      </c>
      <c r="I36" s="8"/>
      <c r="J36" s="8"/>
      <c r="K36" s="8"/>
      <c r="L36" s="8"/>
      <c r="M36" s="8"/>
      <c r="N36" s="8"/>
      <c r="O36" s="13">
        <v>34000000</v>
      </c>
      <c r="P36" s="13">
        <v>30000000</v>
      </c>
      <c r="Q36" s="13">
        <v>40000000</v>
      </c>
      <c r="R36" s="13">
        <v>60000000</v>
      </c>
      <c r="S36" s="13">
        <v>52000000</v>
      </c>
      <c r="T36" s="13">
        <v>65000000</v>
      </c>
      <c r="V36" s="30"/>
    </row>
  </sheetData>
  <autoFilter ref="A1:T36" xr:uid="{3DE4C247-1CAF-4F9F-922A-35163E073657}"/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5A8BE-65DE-48E0-AD26-8B46B4B14759}">
  <sheetPr>
    <tabColor rgb="FFFFFF00"/>
  </sheetPr>
  <dimension ref="A1:T36"/>
  <sheetViews>
    <sheetView workbookViewId="0">
      <pane ySplit="1" topLeftCell="A2" activePane="bottomLeft" state="frozen"/>
      <selection pane="bottomLeft"/>
    </sheetView>
  </sheetViews>
  <sheetFormatPr defaultRowHeight="16.5" x14ac:dyDescent="0.3"/>
  <cols>
    <col min="1" max="7" width="11.5" style="17" customWidth="1"/>
    <col min="8" max="14" width="14.75" style="17" customWidth="1"/>
    <col min="15" max="20" width="14.75" style="13" customWidth="1"/>
    <col min="21" max="16384" width="9" style="17"/>
  </cols>
  <sheetData>
    <row r="1" spans="1:20" x14ac:dyDescent="0.3">
      <c r="A1" s="7" t="s">
        <v>65</v>
      </c>
      <c r="B1" s="7" t="s">
        <v>160</v>
      </c>
      <c r="C1" s="7" t="s">
        <v>35</v>
      </c>
      <c r="D1" s="7" t="s">
        <v>36</v>
      </c>
      <c r="E1" s="7" t="s">
        <v>37</v>
      </c>
      <c r="F1" s="7" t="s">
        <v>38</v>
      </c>
      <c r="G1" s="7" t="s">
        <v>39</v>
      </c>
      <c r="H1" s="15" t="s">
        <v>40</v>
      </c>
      <c r="I1" s="15" t="s">
        <v>2815</v>
      </c>
      <c r="J1" s="15" t="s">
        <v>42</v>
      </c>
      <c r="K1" s="15" t="s">
        <v>43</v>
      </c>
      <c r="L1" s="15" t="s">
        <v>44</v>
      </c>
      <c r="M1" s="15" t="s">
        <v>45</v>
      </c>
      <c r="N1" s="15" t="s">
        <v>46</v>
      </c>
      <c r="O1" s="15" t="s">
        <v>47</v>
      </c>
      <c r="P1" s="15" t="s">
        <v>48</v>
      </c>
      <c r="Q1" s="15" t="s">
        <v>49</v>
      </c>
      <c r="R1" s="15" t="s">
        <v>50</v>
      </c>
      <c r="S1" s="15" t="s">
        <v>51</v>
      </c>
      <c r="T1" s="15" t="s">
        <v>52</v>
      </c>
    </row>
    <row r="2" spans="1:20" x14ac:dyDescent="0.3">
      <c r="A2" s="7" t="s">
        <v>64</v>
      </c>
      <c r="B2" s="7" t="s">
        <v>161</v>
      </c>
      <c r="C2" s="7">
        <v>1501</v>
      </c>
      <c r="D2" s="7" t="s">
        <v>0</v>
      </c>
      <c r="E2" s="7">
        <v>908</v>
      </c>
      <c r="F2" s="7" t="s">
        <v>0</v>
      </c>
      <c r="G2" s="7"/>
      <c r="H2" s="8" t="s">
        <v>1</v>
      </c>
      <c r="I2" s="8">
        <f>VLOOKUP($H2,Sheet2!$H:$N,2,FALSE)</f>
        <v>195510000</v>
      </c>
      <c r="J2" s="8">
        <f>VLOOKUP($H2,Sheet2!$H:$N,3,FALSE)</f>
        <v>110873000</v>
      </c>
      <c r="K2" s="8">
        <f>VLOOKUP($H2,Sheet2!$H:$N,4,FALSE)</f>
        <v>210759000</v>
      </c>
      <c r="L2" s="8">
        <f>VLOOKUP($H2,Sheet2!$H:$N,5,FALSE)</f>
        <v>161072000</v>
      </c>
      <c r="M2" s="8">
        <f>VLOOKUP($H2,Sheet2!$H:$N,6,FALSE)</f>
        <v>183599000</v>
      </c>
      <c r="N2" s="8">
        <f>VLOOKUP($H2,Sheet2!$H:$N,7,FALSE)</f>
        <v>103984000</v>
      </c>
      <c r="O2" s="13">
        <v>72522000</v>
      </c>
      <c r="P2" s="13">
        <v>161160000</v>
      </c>
      <c r="Q2" s="13">
        <v>141015000</v>
      </c>
      <c r="R2" s="13">
        <v>100725000</v>
      </c>
      <c r="S2" s="13">
        <v>128928000</v>
      </c>
      <c r="T2" s="13">
        <v>241740000</v>
      </c>
    </row>
    <row r="3" spans="1:20" x14ac:dyDescent="0.3">
      <c r="A3" s="7" t="s">
        <v>64</v>
      </c>
      <c r="B3" s="7" t="s">
        <v>161</v>
      </c>
      <c r="C3" s="7">
        <v>1501</v>
      </c>
      <c r="D3" s="7" t="s">
        <v>60</v>
      </c>
      <c r="E3" s="7">
        <v>908</v>
      </c>
      <c r="F3" s="7" t="s">
        <v>60</v>
      </c>
      <c r="G3" s="7"/>
      <c r="H3" s="8" t="s">
        <v>1271</v>
      </c>
      <c r="I3" s="8">
        <f>VLOOKUP($H3,Sheet2!$H:$N,2,FALSE)</f>
        <v>7878000</v>
      </c>
      <c r="J3" s="8">
        <f>VLOOKUP($H3,Sheet2!$H:$N,3,FALSE)</f>
        <v>3182000</v>
      </c>
      <c r="K3" s="8">
        <f>VLOOKUP($H3,Sheet2!$H:$N,4,FALSE)</f>
        <v>7173000</v>
      </c>
      <c r="L3" s="8">
        <f>VLOOKUP($H3,Sheet2!$H:$N,5,FALSE)</f>
        <v>7626000</v>
      </c>
      <c r="M3" s="8">
        <f>VLOOKUP($H3,Sheet2!$H:$N,6,FALSE)</f>
        <v>5411000</v>
      </c>
      <c r="N3" s="8">
        <f>VLOOKUP($H3,Sheet2!$H:$N,7,FALSE)</f>
        <v>4494000</v>
      </c>
      <c r="O3" s="13">
        <v>46740000</v>
      </c>
      <c r="P3" s="13">
        <v>93480000</v>
      </c>
      <c r="Q3" s="13">
        <v>140220000</v>
      </c>
      <c r="R3" s="13">
        <v>84132000</v>
      </c>
      <c r="S3" s="13">
        <v>93480000</v>
      </c>
      <c r="T3" s="13">
        <v>149568000</v>
      </c>
    </row>
    <row r="4" spans="1:20" x14ac:dyDescent="0.3">
      <c r="A4" s="7" t="s">
        <v>64</v>
      </c>
      <c r="B4" s="7" t="s">
        <v>161</v>
      </c>
      <c r="C4" s="7">
        <v>1501</v>
      </c>
      <c r="D4" s="7" t="s">
        <v>27</v>
      </c>
      <c r="E4" s="7">
        <v>910</v>
      </c>
      <c r="F4" s="7" t="s">
        <v>27</v>
      </c>
      <c r="G4" s="7"/>
      <c r="H4" s="8" t="s">
        <v>28</v>
      </c>
      <c r="I4" s="8">
        <f>VLOOKUP($H4,Sheet2!$H:$N,2,FALSE)</f>
        <v>191626000</v>
      </c>
      <c r="J4" s="8">
        <f>VLOOKUP($H4,Sheet2!$H:$N,3,FALSE)</f>
        <v>116076000</v>
      </c>
      <c r="K4" s="8">
        <f>VLOOKUP($H4,Sheet2!$H:$N,4,FALSE)</f>
        <v>174474000</v>
      </c>
      <c r="L4" s="8">
        <f>VLOOKUP($H4,Sheet2!$H:$N,5,FALSE)</f>
        <v>144920000</v>
      </c>
      <c r="M4" s="8">
        <f>VLOOKUP($H4,Sheet2!$H:$N,6,FALSE)</f>
        <v>137093000</v>
      </c>
      <c r="N4" s="8">
        <f>VLOOKUP($H4,Sheet2!$H:$N,7,FALSE)</f>
        <v>187880000</v>
      </c>
      <c r="O4" s="13">
        <v>106590000</v>
      </c>
      <c r="P4" s="13">
        <v>142120000</v>
      </c>
      <c r="Q4" s="13">
        <v>142120000</v>
      </c>
      <c r="R4" s="13">
        <v>142120000</v>
      </c>
      <c r="S4" s="13">
        <v>142120000</v>
      </c>
      <c r="T4" s="13">
        <v>177650000</v>
      </c>
    </row>
    <row r="5" spans="1:20" x14ac:dyDescent="0.3">
      <c r="A5" s="7" t="s">
        <v>64</v>
      </c>
      <c r="B5" s="7" t="s">
        <v>161</v>
      </c>
      <c r="C5" s="7">
        <v>1501</v>
      </c>
      <c r="D5" s="7" t="s">
        <v>8</v>
      </c>
      <c r="E5" s="7">
        <v>911</v>
      </c>
      <c r="F5" s="7" t="s">
        <v>8</v>
      </c>
      <c r="G5" s="7"/>
      <c r="H5" s="8" t="s">
        <v>9</v>
      </c>
      <c r="I5" s="8">
        <v>28264000</v>
      </c>
      <c r="J5" s="8">
        <v>27941000</v>
      </c>
      <c r="K5" s="8">
        <v>28452000</v>
      </c>
      <c r="L5" s="8">
        <v>28133000</v>
      </c>
      <c r="M5" s="8">
        <v>27612000</v>
      </c>
      <c r="N5" s="8">
        <v>26195000</v>
      </c>
      <c r="O5" s="13">
        <v>2267000</v>
      </c>
      <c r="P5" s="13">
        <v>2267000</v>
      </c>
      <c r="Q5" s="13">
        <v>2267000</v>
      </c>
      <c r="R5" s="13">
        <v>2267000</v>
      </c>
      <c r="S5" s="13">
        <v>2267000</v>
      </c>
      <c r="T5" s="13">
        <v>2267000</v>
      </c>
    </row>
    <row r="6" spans="1:20" x14ac:dyDescent="0.3">
      <c r="A6" s="7" t="s">
        <v>2808</v>
      </c>
      <c r="B6" s="7" t="s">
        <v>161</v>
      </c>
      <c r="C6" s="7">
        <v>1501</v>
      </c>
      <c r="D6" s="7" t="s">
        <v>60</v>
      </c>
      <c r="E6" s="7">
        <v>908</v>
      </c>
      <c r="F6" s="7" t="s">
        <v>60</v>
      </c>
      <c r="G6" s="7"/>
      <c r="H6" s="8" t="s">
        <v>2811</v>
      </c>
      <c r="I6" s="8">
        <f>VLOOKUP($H6,Sheet2!$H:$N,2,FALSE)</f>
        <v>91957000</v>
      </c>
      <c r="J6" s="8">
        <f>VLOOKUP($H6,Sheet2!$H:$N,3,FALSE)</f>
        <v>15235000</v>
      </c>
      <c r="K6" s="8">
        <f>VLOOKUP($H6,Sheet2!$H:$N,4,FALSE)</f>
        <v>58492000</v>
      </c>
      <c r="L6" s="8">
        <f>VLOOKUP($H6,Sheet2!$H:$N,5,FALSE)</f>
        <v>22227000</v>
      </c>
      <c r="M6" s="8">
        <f>VLOOKUP($H6,Sheet2!$H:$N,6,FALSE)</f>
        <v>22942000</v>
      </c>
      <c r="N6" s="8">
        <f>VLOOKUP($H6,Sheet2!$H:$N,7,FALSE)</f>
        <v>62032000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</row>
    <row r="7" spans="1:20" x14ac:dyDescent="0.3">
      <c r="A7" s="7" t="s">
        <v>2808</v>
      </c>
      <c r="B7" s="7" t="s">
        <v>161</v>
      </c>
      <c r="C7" s="7">
        <v>1501</v>
      </c>
      <c r="D7" s="7" t="s">
        <v>2812</v>
      </c>
      <c r="E7" s="7">
        <v>908</v>
      </c>
      <c r="F7" s="7" t="s">
        <v>2812</v>
      </c>
      <c r="G7" s="7"/>
      <c r="H7" s="8" t="s">
        <v>2813</v>
      </c>
      <c r="I7" s="8">
        <f>VLOOKUP($H7,Sheet2!$H:$N,2,FALSE)</f>
        <v>37645000</v>
      </c>
      <c r="J7" s="8">
        <f>VLOOKUP($H7,Sheet2!$H:$N,3,FALSE)</f>
        <v>6525000</v>
      </c>
      <c r="K7" s="8">
        <f>VLOOKUP($H7,Sheet2!$H:$N,4,FALSE)</f>
        <v>27018000</v>
      </c>
      <c r="L7" s="8">
        <f>VLOOKUP($H7,Sheet2!$H:$N,5,FALSE)</f>
        <v>9775000</v>
      </c>
      <c r="M7" s="8">
        <f>VLOOKUP($H7,Sheet2!$H:$N,6,FALSE)</f>
        <v>12909000</v>
      </c>
      <c r="N7" s="8">
        <f>VLOOKUP($H7,Sheet2!$H:$N,7,FALSE)</f>
        <v>25345000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</row>
    <row r="8" spans="1:20" x14ac:dyDescent="0.3">
      <c r="A8" s="7" t="s">
        <v>2808</v>
      </c>
      <c r="B8" s="7" t="s">
        <v>161</v>
      </c>
      <c r="C8" s="7">
        <v>1501</v>
      </c>
      <c r="D8" s="7" t="s">
        <v>62</v>
      </c>
      <c r="E8" s="7">
        <v>908</v>
      </c>
      <c r="F8" s="7" t="s">
        <v>62</v>
      </c>
      <c r="G8" s="7"/>
      <c r="H8" s="8" t="s">
        <v>2814</v>
      </c>
      <c r="I8" s="8">
        <f>VLOOKUP($H8,Sheet2!$H:$N,2,FALSE)</f>
        <v>26471000</v>
      </c>
      <c r="J8" s="8">
        <f>VLOOKUP($H8,Sheet2!$H:$N,3,FALSE)</f>
        <v>8058000</v>
      </c>
      <c r="K8" s="8">
        <f>VLOOKUP($H8,Sheet2!$H:$N,4,FALSE)</f>
        <v>20159000</v>
      </c>
      <c r="L8" s="8">
        <f>VLOOKUP($H8,Sheet2!$H:$N,5,FALSE)</f>
        <v>11230000</v>
      </c>
      <c r="M8" s="8">
        <f>VLOOKUP($H8,Sheet2!$H:$N,6,FALSE)</f>
        <v>12111000</v>
      </c>
      <c r="N8" s="8">
        <f>VLOOKUP($H8,Sheet2!$H:$N,7,FALSE)</f>
        <v>17017000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</row>
    <row r="9" spans="1:20" x14ac:dyDescent="0.3">
      <c r="A9" s="7" t="s">
        <v>64</v>
      </c>
      <c r="B9" s="7" t="s">
        <v>162</v>
      </c>
      <c r="C9" s="7">
        <v>1504</v>
      </c>
      <c r="D9" s="7" t="s">
        <v>23</v>
      </c>
      <c r="E9" s="7">
        <v>909</v>
      </c>
      <c r="F9" s="7" t="s">
        <v>23</v>
      </c>
      <c r="G9" s="7"/>
      <c r="H9" s="8" t="s">
        <v>24</v>
      </c>
      <c r="I9" s="8">
        <f>VLOOKUP($H9,Sheet2!$H:$N,2,FALSE)</f>
        <v>473065000</v>
      </c>
      <c r="J9" s="8">
        <f>VLOOKUP($H9,Sheet2!$H:$N,3,FALSE)</f>
        <v>571909000</v>
      </c>
      <c r="K9" s="8">
        <f>VLOOKUP($H9,Sheet2!$H:$N,4,FALSE)</f>
        <v>490346000</v>
      </c>
      <c r="L9" s="8">
        <f>VLOOKUP($H9,Sheet2!$H:$N,5,FALSE)</f>
        <v>495011000</v>
      </c>
      <c r="M9" s="8">
        <f>VLOOKUP($H9,Sheet2!$H:$N,6,FALSE)</f>
        <v>546053000</v>
      </c>
      <c r="N9" s="8">
        <f>VLOOKUP($H9,Sheet2!$H:$N,7,FALSE)</f>
        <v>534067000</v>
      </c>
      <c r="O9" s="13">
        <v>302000000</v>
      </c>
      <c r="P9" s="13">
        <v>453000000</v>
      </c>
      <c r="Q9" s="13">
        <v>377500000</v>
      </c>
      <c r="R9" s="13">
        <v>302000000</v>
      </c>
      <c r="S9" s="13">
        <v>377500000</v>
      </c>
      <c r="T9" s="13">
        <v>830500000</v>
      </c>
    </row>
    <row r="10" spans="1:20" x14ac:dyDescent="0.3">
      <c r="A10" s="7" t="s">
        <v>64</v>
      </c>
      <c r="B10" s="7" t="s">
        <v>162</v>
      </c>
      <c r="C10" s="7">
        <v>1504</v>
      </c>
      <c r="D10" s="7" t="s">
        <v>58</v>
      </c>
      <c r="E10" s="7">
        <v>909</v>
      </c>
      <c r="F10" s="7" t="s">
        <v>58</v>
      </c>
      <c r="G10" s="7"/>
      <c r="H10" s="8" t="s">
        <v>59</v>
      </c>
      <c r="I10" s="8">
        <f>VLOOKUP($H10,Sheet2!$H:$N,2,FALSE)</f>
        <v>314770000</v>
      </c>
      <c r="J10" s="8">
        <f>VLOOKUP($H10,Sheet2!$H:$N,3,FALSE)</f>
        <v>348827000</v>
      </c>
      <c r="K10" s="8">
        <f>VLOOKUP($H10,Sheet2!$H:$N,4,FALSE)</f>
        <v>299079000</v>
      </c>
      <c r="L10" s="8">
        <f>VLOOKUP($H10,Sheet2!$H:$N,5,FALSE)</f>
        <v>278699000</v>
      </c>
      <c r="M10" s="8">
        <f>VLOOKUP($H10,Sheet2!$H:$N,6,FALSE)</f>
        <v>285477000</v>
      </c>
      <c r="N10" s="8">
        <f>VLOOKUP($H10,Sheet2!$H:$N,7,FALSE)</f>
        <v>325745000</v>
      </c>
      <c r="O10" s="13">
        <v>276300000</v>
      </c>
      <c r="P10" s="13">
        <v>276300000</v>
      </c>
      <c r="Q10" s="13">
        <v>276300000</v>
      </c>
      <c r="R10" s="13">
        <v>282440000</v>
      </c>
      <c r="S10" s="13">
        <v>282440000</v>
      </c>
      <c r="T10" s="13">
        <v>294720000</v>
      </c>
    </row>
    <row r="11" spans="1:20" x14ac:dyDescent="0.3">
      <c r="A11" s="7" t="s">
        <v>64</v>
      </c>
      <c r="B11" s="7" t="s">
        <v>162</v>
      </c>
      <c r="C11" s="7">
        <v>1504</v>
      </c>
      <c r="D11" s="7" t="s">
        <v>1288</v>
      </c>
      <c r="E11" s="7">
        <v>909</v>
      </c>
      <c r="F11" s="7" t="s">
        <v>1288</v>
      </c>
      <c r="G11" s="7"/>
      <c r="H11" s="8" t="s">
        <v>1269</v>
      </c>
      <c r="I11" s="8">
        <f>VLOOKUP($H11,Sheet2!$H:$N,2,FALSE)</f>
        <v>51835000</v>
      </c>
      <c r="J11" s="8">
        <f>VLOOKUP($H11,Sheet2!$H:$N,3,FALSE)</f>
        <v>57444000</v>
      </c>
      <c r="K11" s="8">
        <f>VLOOKUP($H11,Sheet2!$H:$N,4,FALSE)</f>
        <v>49252000</v>
      </c>
      <c r="L11" s="8">
        <f>VLOOKUP($H11,Sheet2!$H:$N,5,FALSE)</f>
        <v>45896000</v>
      </c>
      <c r="M11" s="8">
        <f>VLOOKUP($H11,Sheet2!$H:$N,6,FALSE)</f>
        <v>47012000</v>
      </c>
      <c r="N11" s="8">
        <f>VLOOKUP($H11,Sheet2!$H:$N,7,FALSE)</f>
        <v>61306000</v>
      </c>
      <c r="O11" s="13">
        <v>45500000</v>
      </c>
      <c r="P11" s="13">
        <v>65000000</v>
      </c>
      <c r="Q11" s="13">
        <v>49400000</v>
      </c>
      <c r="R11" s="13">
        <v>41600000</v>
      </c>
      <c r="S11" s="13">
        <v>50700000</v>
      </c>
      <c r="T11" s="13">
        <v>78000000</v>
      </c>
    </row>
    <row r="12" spans="1:20" x14ac:dyDescent="0.3">
      <c r="A12" s="7" t="s">
        <v>64</v>
      </c>
      <c r="B12" s="7" t="s">
        <v>162</v>
      </c>
      <c r="C12" s="7">
        <v>1504</v>
      </c>
      <c r="D12" s="7" t="s">
        <v>4</v>
      </c>
      <c r="E12" s="7">
        <v>909</v>
      </c>
      <c r="F12" s="7" t="s">
        <v>4</v>
      </c>
      <c r="G12" s="7"/>
      <c r="H12" s="8" t="s">
        <v>5</v>
      </c>
      <c r="I12" s="8">
        <f>VLOOKUP($H12,Sheet2!$H:$N,2,FALSE)</f>
        <v>356821000</v>
      </c>
      <c r="J12" s="8">
        <f>VLOOKUP($H12,Sheet2!$H:$N,3,FALSE)</f>
        <v>176722000</v>
      </c>
      <c r="K12" s="8">
        <f>VLOOKUP($H12,Sheet2!$H:$N,4,FALSE)</f>
        <v>526263000</v>
      </c>
      <c r="L12" s="8">
        <f>VLOOKUP($H12,Sheet2!$H:$N,5,FALSE)</f>
        <v>195177000</v>
      </c>
      <c r="M12" s="8">
        <f>VLOOKUP($H12,Sheet2!$H:$N,6,FALSE)</f>
        <v>195566000</v>
      </c>
      <c r="N12" s="8">
        <f>VLOOKUP($H12,Sheet2!$H:$N,7,FALSE)</f>
        <v>187336000</v>
      </c>
      <c r="O12" s="13">
        <v>127050000</v>
      </c>
      <c r="P12" s="13">
        <v>254100000</v>
      </c>
      <c r="Q12" s="13">
        <v>145200000</v>
      </c>
      <c r="R12" s="13">
        <v>254100000</v>
      </c>
      <c r="S12" s="13">
        <v>163350000</v>
      </c>
      <c r="T12" s="13">
        <v>290400000</v>
      </c>
    </row>
    <row r="13" spans="1:20" x14ac:dyDescent="0.3">
      <c r="A13" s="7" t="s">
        <v>64</v>
      </c>
      <c r="B13" s="7" t="s">
        <v>162</v>
      </c>
      <c r="C13" s="7">
        <v>1504</v>
      </c>
      <c r="D13" s="7" t="s">
        <v>1280</v>
      </c>
      <c r="E13" s="7">
        <v>909</v>
      </c>
      <c r="F13" s="7" t="s">
        <v>1280</v>
      </c>
      <c r="G13" s="7"/>
      <c r="H13" s="8" t="s">
        <v>1267</v>
      </c>
      <c r="I13" s="8">
        <f>VLOOKUP($H13,Sheet2!$H:$N,2,FALSE)</f>
        <v>59801000</v>
      </c>
      <c r="J13" s="8">
        <f>VLOOKUP($H13,Sheet2!$H:$N,3,FALSE)</f>
        <v>29560000</v>
      </c>
      <c r="K13" s="8">
        <f>VLOOKUP($H13,Sheet2!$H:$N,4,FALSE)</f>
        <v>90253000</v>
      </c>
      <c r="L13" s="8">
        <f>VLOOKUP($H13,Sheet2!$H:$N,5,FALSE)</f>
        <v>29718000</v>
      </c>
      <c r="M13" s="8">
        <f>VLOOKUP($H13,Sheet2!$H:$N,6,FALSE)</f>
        <v>29212000</v>
      </c>
      <c r="N13" s="8">
        <f>VLOOKUP($H13,Sheet2!$H:$N,7,FALSE)</f>
        <v>27712000</v>
      </c>
      <c r="O13" s="13">
        <v>25026000</v>
      </c>
      <c r="P13" s="13">
        <v>27528600</v>
      </c>
      <c r="Q13" s="13">
        <v>83420000</v>
      </c>
      <c r="R13" s="13">
        <v>50052000</v>
      </c>
      <c r="S13" s="13">
        <v>62565000.000000007</v>
      </c>
      <c r="T13" s="13">
        <v>111240570</v>
      </c>
    </row>
    <row r="14" spans="1:20" x14ac:dyDescent="0.3">
      <c r="A14" s="7" t="s">
        <v>64</v>
      </c>
      <c r="B14" s="7" t="s">
        <v>162</v>
      </c>
      <c r="C14" s="7">
        <v>1504</v>
      </c>
      <c r="D14" s="7" t="s">
        <v>6</v>
      </c>
      <c r="E14" s="7">
        <v>909</v>
      </c>
      <c r="F14" s="7" t="s">
        <v>6</v>
      </c>
      <c r="G14" s="7"/>
      <c r="H14" s="8" t="s">
        <v>7</v>
      </c>
      <c r="I14" s="8">
        <f>VLOOKUP($H14,Sheet2!$H:$N,2,FALSE)</f>
        <v>37349000</v>
      </c>
      <c r="J14" s="8">
        <f>VLOOKUP($H14,Sheet2!$H:$N,3,FALSE)</f>
        <v>36923000</v>
      </c>
      <c r="K14" s="8">
        <f>VLOOKUP($H14,Sheet2!$H:$N,4,FALSE)</f>
        <v>37598000</v>
      </c>
      <c r="L14" s="8">
        <f>VLOOKUP($H14,Sheet2!$H:$N,5,FALSE)</f>
        <v>47002000</v>
      </c>
      <c r="M14" s="8">
        <f>VLOOKUP($H14,Sheet2!$H:$N,6,FALSE)</f>
        <v>46169000</v>
      </c>
      <c r="N14" s="8">
        <f>VLOOKUP($H14,Sheet2!$H:$N,7,FALSE)</f>
        <v>43446000</v>
      </c>
      <c r="O14" s="13">
        <v>14184000.000000002</v>
      </c>
      <c r="P14" s="13">
        <v>17730000</v>
      </c>
      <c r="Q14" s="13">
        <v>21276000</v>
      </c>
      <c r="R14" s="13">
        <v>21276000</v>
      </c>
      <c r="S14" s="13">
        <v>24822000</v>
      </c>
      <c r="T14" s="13">
        <v>35460000</v>
      </c>
    </row>
    <row r="15" spans="1:20" x14ac:dyDescent="0.3">
      <c r="A15" s="7" t="s">
        <v>64</v>
      </c>
      <c r="B15" s="7" t="s">
        <v>162</v>
      </c>
      <c r="C15" s="7">
        <v>1504</v>
      </c>
      <c r="D15" s="7" t="s">
        <v>14</v>
      </c>
      <c r="E15" s="7">
        <v>909</v>
      </c>
      <c r="F15" s="7" t="s">
        <v>14</v>
      </c>
      <c r="G15" s="7"/>
      <c r="H15" s="8" t="s">
        <v>54</v>
      </c>
      <c r="I15" s="8">
        <f>VLOOKUP($H15,Sheet2!$H:$N,2,FALSE)</f>
        <v>19545000</v>
      </c>
      <c r="J15" s="8">
        <f>VLOOKUP($H15,Sheet2!$H:$N,3,FALSE)</f>
        <v>9661000</v>
      </c>
      <c r="K15" s="8">
        <f>VLOOKUP($H15,Sheet2!$H:$N,4,FALSE)</f>
        <v>29512000</v>
      </c>
      <c r="L15" s="8">
        <f>VLOOKUP($H15,Sheet2!$H:$N,5,FALSE)</f>
        <v>9728000</v>
      </c>
      <c r="M15" s="8">
        <f>VLOOKUP($H15,Sheet2!$H:$N,6,FALSE)</f>
        <v>9547000</v>
      </c>
      <c r="N15" s="8">
        <f>VLOOKUP($H15,Sheet2!$H:$N,7,FALSE)</f>
        <v>9057000</v>
      </c>
      <c r="O15" s="13">
        <v>9092500</v>
      </c>
      <c r="P15" s="13">
        <v>9092500</v>
      </c>
      <c r="Q15" s="13">
        <v>18185000</v>
      </c>
      <c r="R15" s="13">
        <v>10911000</v>
      </c>
      <c r="S15" s="13">
        <v>9092500</v>
      </c>
      <c r="T15" s="13">
        <v>18185000</v>
      </c>
    </row>
    <row r="16" spans="1:20" x14ac:dyDescent="0.3">
      <c r="A16" s="7" t="s">
        <v>64</v>
      </c>
      <c r="B16" s="7" t="s">
        <v>162</v>
      </c>
      <c r="C16" s="7">
        <v>1504</v>
      </c>
      <c r="D16" s="7" t="s">
        <v>8</v>
      </c>
      <c r="E16" s="7">
        <v>911</v>
      </c>
      <c r="F16" s="7" t="s">
        <v>8</v>
      </c>
      <c r="G16" s="7"/>
      <c r="H16" s="8" t="s">
        <v>9</v>
      </c>
      <c r="I16" s="8">
        <v>19845000</v>
      </c>
      <c r="J16" s="8">
        <v>12747000</v>
      </c>
      <c r="K16" s="8">
        <v>12730000</v>
      </c>
      <c r="L16" s="8">
        <v>12837000</v>
      </c>
      <c r="M16" s="8">
        <v>12635000</v>
      </c>
      <c r="N16" s="8">
        <v>12780000</v>
      </c>
      <c r="O16" s="13">
        <v>818800</v>
      </c>
      <c r="P16" s="13">
        <v>8188000</v>
      </c>
      <c r="Q16" s="13">
        <v>12282000</v>
      </c>
      <c r="R16" s="13">
        <v>12282000</v>
      </c>
      <c r="S16" s="13">
        <v>8188000</v>
      </c>
      <c r="T16" s="13">
        <v>8188000</v>
      </c>
    </row>
    <row r="17" spans="1:20" x14ac:dyDescent="0.3">
      <c r="A17" s="7" t="s">
        <v>64</v>
      </c>
      <c r="B17" s="7" t="s">
        <v>163</v>
      </c>
      <c r="C17" s="7">
        <v>1505</v>
      </c>
      <c r="D17" s="7" t="s">
        <v>16</v>
      </c>
      <c r="E17" s="7">
        <v>909</v>
      </c>
      <c r="F17" s="7" t="s">
        <v>16</v>
      </c>
      <c r="G17" s="7"/>
      <c r="H17" s="8" t="s">
        <v>17</v>
      </c>
      <c r="I17" s="8">
        <f>VLOOKUP($H17,Sheet2!$H:$N,2,FALSE)</f>
        <v>108703000</v>
      </c>
      <c r="J17" s="8">
        <f>VLOOKUP($H17,Sheet2!$H:$N,3,FALSE)</f>
        <v>52668000</v>
      </c>
      <c r="K17" s="8">
        <f>VLOOKUP($H17,Sheet2!$H:$N,4,FALSE)</f>
        <v>61711000</v>
      </c>
      <c r="L17" s="8">
        <f>VLOOKUP($H17,Sheet2!$H:$N,5,FALSE)</f>
        <v>60503000</v>
      </c>
      <c r="M17" s="8">
        <f>VLOOKUP($H17,Sheet2!$H:$N,6,FALSE)</f>
        <v>202730000</v>
      </c>
      <c r="N17" s="8">
        <f>VLOOKUP($H17,Sheet2!$H:$N,7,FALSE)</f>
        <v>60323000</v>
      </c>
      <c r="O17" s="13">
        <v>60555000</v>
      </c>
      <c r="P17" s="13">
        <v>48444000</v>
      </c>
      <c r="Q17" s="13">
        <v>80740000</v>
      </c>
      <c r="R17" s="13">
        <v>173591000</v>
      </c>
      <c r="S17" s="13">
        <v>60555000</v>
      </c>
      <c r="T17" s="13">
        <v>242220000</v>
      </c>
    </row>
    <row r="18" spans="1:20" x14ac:dyDescent="0.3">
      <c r="A18" s="7" t="s">
        <v>64</v>
      </c>
      <c r="B18" s="7" t="s">
        <v>163</v>
      </c>
      <c r="C18" s="7">
        <v>1505</v>
      </c>
      <c r="D18" s="7" t="s">
        <v>18</v>
      </c>
      <c r="E18" s="7">
        <v>909</v>
      </c>
      <c r="F18" s="7" t="s">
        <v>18</v>
      </c>
      <c r="G18" s="7"/>
      <c r="H18" s="8" t="s">
        <v>19</v>
      </c>
      <c r="I18" s="8">
        <f>VLOOKUP($H18,Sheet2!$H:$N,2,FALSE)</f>
        <v>53944000</v>
      </c>
      <c r="J18" s="8">
        <f>VLOOKUP($H18,Sheet2!$H:$N,3,FALSE)</f>
        <v>11464000</v>
      </c>
      <c r="K18" s="8">
        <f>VLOOKUP($H18,Sheet2!$H:$N,4,FALSE)</f>
        <v>8059000</v>
      </c>
      <c r="L18" s="8">
        <f>VLOOKUP($H18,Sheet2!$H:$N,5,FALSE)</f>
        <v>11852000</v>
      </c>
      <c r="M18" s="8">
        <f>VLOOKUP($H18,Sheet2!$H:$N,6,FALSE)</f>
        <v>9267000</v>
      </c>
      <c r="N18" s="8">
        <f>VLOOKUP($H18,Sheet2!$H:$N,7,FALSE)</f>
        <v>11817000</v>
      </c>
      <c r="O18" s="13">
        <v>11862000</v>
      </c>
      <c r="P18" s="13">
        <v>13180000</v>
      </c>
      <c r="Q18" s="13">
        <v>46130000</v>
      </c>
      <c r="R18" s="13">
        <v>11862000</v>
      </c>
      <c r="S18" s="13">
        <v>10544000</v>
      </c>
      <c r="T18" s="13">
        <v>13180000</v>
      </c>
    </row>
    <row r="19" spans="1:20" x14ac:dyDescent="0.3">
      <c r="A19" s="7" t="s">
        <v>64</v>
      </c>
      <c r="B19" s="7" t="s">
        <v>163</v>
      </c>
      <c r="C19" s="7">
        <v>1505</v>
      </c>
      <c r="D19" s="7" t="s">
        <v>20</v>
      </c>
      <c r="E19" s="7">
        <v>909</v>
      </c>
      <c r="F19" s="7" t="s">
        <v>20</v>
      </c>
      <c r="G19" s="7"/>
      <c r="H19" s="8" t="s">
        <v>21</v>
      </c>
      <c r="I19" s="8">
        <f>VLOOKUP($H19,Sheet2!$H:$N,2,FALSE)</f>
        <v>32653000</v>
      </c>
      <c r="J19" s="8">
        <f>VLOOKUP($H19,Sheet2!$H:$N,3,FALSE)</f>
        <v>29512000</v>
      </c>
      <c r="K19" s="8">
        <f>VLOOKUP($H19,Sheet2!$H:$N,4,FALSE)</f>
        <v>30383000</v>
      </c>
      <c r="L19" s="8">
        <f>VLOOKUP($H19,Sheet2!$H:$N,5,FALSE)</f>
        <v>26897000</v>
      </c>
      <c r="M19" s="8">
        <f>VLOOKUP($H19,Sheet2!$H:$N,6,FALSE)</f>
        <v>27337000</v>
      </c>
      <c r="N19" s="8">
        <f>VLOOKUP($H19,Sheet2!$H:$N,7,FALSE)</f>
        <v>25309000</v>
      </c>
      <c r="O19" s="13">
        <v>30324000</v>
      </c>
      <c r="P19" s="13">
        <v>30324000</v>
      </c>
      <c r="Q19" s="13">
        <v>34656000</v>
      </c>
      <c r="R19" s="13">
        <v>34656000</v>
      </c>
      <c r="S19" s="13">
        <v>34656000</v>
      </c>
      <c r="T19" s="13">
        <v>41154000</v>
      </c>
    </row>
    <row r="20" spans="1:20" x14ac:dyDescent="0.3">
      <c r="A20" s="7" t="s">
        <v>64</v>
      </c>
      <c r="B20" s="7" t="s">
        <v>163</v>
      </c>
      <c r="C20" s="7">
        <v>1505</v>
      </c>
      <c r="D20" s="7" t="s">
        <v>55</v>
      </c>
      <c r="E20" s="7">
        <v>909</v>
      </c>
      <c r="F20" s="7" t="s">
        <v>55</v>
      </c>
      <c r="G20" s="7"/>
      <c r="H20" s="8" t="s">
        <v>1263</v>
      </c>
      <c r="I20" s="8">
        <f>VLOOKUP($H20,Sheet2!$H:$N,2,FALSE)</f>
        <v>3068000</v>
      </c>
      <c r="J20" s="8">
        <f>VLOOKUP($H20,Sheet2!$H:$N,3,FALSE)</f>
        <v>2377000</v>
      </c>
      <c r="K20" s="8">
        <f>VLOOKUP($H20,Sheet2!$H:$N,4,FALSE)</f>
        <v>2447000</v>
      </c>
      <c r="L20" s="8">
        <f>VLOOKUP($H20,Sheet2!$H:$N,5,FALSE)</f>
        <v>2333000</v>
      </c>
      <c r="M20" s="8">
        <f>VLOOKUP($H20,Sheet2!$H:$N,6,FALSE)</f>
        <v>2202000</v>
      </c>
      <c r="N20" s="8">
        <f>VLOOKUP($H20,Sheet2!$H:$N,7,FALSE)</f>
        <v>2378000</v>
      </c>
      <c r="O20" s="13">
        <v>2849000</v>
      </c>
      <c r="P20" s="13">
        <v>2849000</v>
      </c>
      <c r="Q20" s="13">
        <v>2849000</v>
      </c>
      <c r="R20" s="13">
        <v>2849000</v>
      </c>
      <c r="S20" s="13">
        <v>3256000</v>
      </c>
      <c r="T20" s="13">
        <v>7732999.9999999991</v>
      </c>
    </row>
    <row r="21" spans="1:20" x14ac:dyDescent="0.3">
      <c r="A21" s="7" t="s">
        <v>64</v>
      </c>
      <c r="B21" s="7" t="s">
        <v>163</v>
      </c>
      <c r="C21" s="7">
        <v>1505</v>
      </c>
      <c r="D21" s="7" t="s">
        <v>25</v>
      </c>
      <c r="E21" s="7">
        <v>910</v>
      </c>
      <c r="F21" s="7" t="s">
        <v>25</v>
      </c>
      <c r="G21" s="7"/>
      <c r="H21" s="8" t="s">
        <v>26</v>
      </c>
      <c r="I21" s="8">
        <f>VLOOKUP($H21,Sheet2!$H:$N,2,FALSE)</f>
        <v>348361000</v>
      </c>
      <c r="J21" s="8">
        <f>VLOOKUP($H21,Sheet2!$H:$N,3,FALSE)</f>
        <v>395770000</v>
      </c>
      <c r="K21" s="8">
        <f>VLOOKUP($H21,Sheet2!$H:$N,4,FALSE)</f>
        <v>444609000</v>
      </c>
      <c r="L21" s="8">
        <f>VLOOKUP($H21,Sheet2!$H:$N,5,FALSE)</f>
        <v>353031000</v>
      </c>
      <c r="M21" s="8">
        <f>VLOOKUP($H21,Sheet2!$H:$N,6,FALSE)</f>
        <v>300049000</v>
      </c>
      <c r="N21" s="8">
        <f>VLOOKUP($H21,Sheet2!$H:$N,7,FALSE)</f>
        <v>277606000</v>
      </c>
      <c r="O21" s="13">
        <v>332840910</v>
      </c>
      <c r="P21" s="13">
        <v>332730000</v>
      </c>
      <c r="Q21" s="13">
        <v>443787879.99999994</v>
      </c>
      <c r="R21" s="13">
        <v>443750909.99999994</v>
      </c>
      <c r="S21" s="13">
        <v>369552120</v>
      </c>
      <c r="T21" s="13">
        <v>628490000</v>
      </c>
    </row>
    <row r="22" spans="1:20" x14ac:dyDescent="0.3">
      <c r="A22" s="7" t="s">
        <v>64</v>
      </c>
      <c r="B22" s="7" t="s">
        <v>163</v>
      </c>
      <c r="C22" s="7">
        <v>1505</v>
      </c>
      <c r="D22" s="7" t="s">
        <v>8</v>
      </c>
      <c r="E22" s="7">
        <v>911</v>
      </c>
      <c r="F22" s="7" t="s">
        <v>8</v>
      </c>
      <c r="G22" s="7"/>
      <c r="H22" s="8" t="s">
        <v>9</v>
      </c>
      <c r="I22" s="8">
        <v>5986000</v>
      </c>
      <c r="J22" s="8">
        <v>2975000</v>
      </c>
      <c r="K22" s="8">
        <v>6535000</v>
      </c>
      <c r="L22" s="8">
        <v>6407000</v>
      </c>
      <c r="M22" s="8">
        <v>3435000</v>
      </c>
      <c r="N22" s="8">
        <v>4685000</v>
      </c>
      <c r="O22" s="13">
        <v>5540000.0000000009</v>
      </c>
      <c r="P22" s="13">
        <v>5540000.0000000009</v>
      </c>
      <c r="Q22" s="13">
        <v>5540000.0000000009</v>
      </c>
      <c r="R22" s="13">
        <v>4986000</v>
      </c>
      <c r="S22" s="13">
        <v>4432000</v>
      </c>
      <c r="T22" s="13">
        <v>4432000</v>
      </c>
    </row>
    <row r="23" spans="1:20" x14ac:dyDescent="0.3">
      <c r="A23" s="7" t="s">
        <v>64</v>
      </c>
      <c r="B23" s="7" t="s">
        <v>164</v>
      </c>
      <c r="C23" s="7">
        <v>1506</v>
      </c>
      <c r="D23" s="7" t="s">
        <v>22</v>
      </c>
      <c r="E23" s="7">
        <v>909</v>
      </c>
      <c r="F23" s="7" t="s">
        <v>22</v>
      </c>
      <c r="G23" s="7"/>
      <c r="H23" s="8" t="s">
        <v>1264</v>
      </c>
      <c r="I23" s="8">
        <f>VLOOKUP($H23,Sheet2!$H:$N,2,FALSE)</f>
        <v>113756000</v>
      </c>
      <c r="J23" s="8">
        <f>VLOOKUP($H23,Sheet2!$H:$N,3,FALSE)</f>
        <v>39939000</v>
      </c>
      <c r="K23" s="8">
        <f>VLOOKUP($H23,Sheet2!$H:$N,4,FALSE)</f>
        <v>51476000</v>
      </c>
      <c r="L23" s="8">
        <f>VLOOKUP($H23,Sheet2!$H:$N,5,FALSE)</f>
        <v>50469000</v>
      </c>
      <c r="M23" s="8">
        <f>VLOOKUP($H23,Sheet2!$H:$N,6,FALSE)</f>
        <v>55345000</v>
      </c>
      <c r="N23" s="8">
        <f>VLOOKUP($H23,Sheet2!$H:$N,7,FALSE)</f>
        <v>54893000</v>
      </c>
      <c r="O23" s="13">
        <v>50512000</v>
      </c>
      <c r="P23" s="13">
        <v>50512000</v>
      </c>
      <c r="Q23" s="13">
        <v>50512000</v>
      </c>
      <c r="R23" s="13">
        <v>64288000</v>
      </c>
      <c r="S23" s="13">
        <v>50512000</v>
      </c>
      <c r="T23" s="13">
        <v>64288000</v>
      </c>
    </row>
    <row r="24" spans="1:20" x14ac:dyDescent="0.3">
      <c r="A24" s="7" t="s">
        <v>64</v>
      </c>
      <c r="B24" s="7" t="s">
        <v>164</v>
      </c>
      <c r="C24" s="7">
        <v>1506</v>
      </c>
      <c r="D24" s="7" t="s">
        <v>15</v>
      </c>
      <c r="E24" s="7">
        <v>909</v>
      </c>
      <c r="F24" s="7" t="s">
        <v>15</v>
      </c>
      <c r="G24" s="7"/>
      <c r="H24" s="8" t="s">
        <v>53</v>
      </c>
      <c r="I24" s="8">
        <f>VLOOKUP($H24,Sheet2!$H:$N,2,FALSE)</f>
        <v>215414000</v>
      </c>
      <c r="J24" s="8">
        <f>VLOOKUP($H24,Sheet2!$H:$N,3,FALSE)</f>
        <v>92243000</v>
      </c>
      <c r="K24" s="8">
        <f>VLOOKUP($H24,Sheet2!$H:$N,4,FALSE)</f>
        <v>184193000</v>
      </c>
      <c r="L24" s="8">
        <f>VLOOKUP($H24,Sheet2!$H:$N,5,FALSE)</f>
        <v>232182000</v>
      </c>
      <c r="M24" s="8">
        <f>VLOOKUP($H24,Sheet2!$H:$N,6,FALSE)</f>
        <v>182909000</v>
      </c>
      <c r="N24" s="8">
        <f>VLOOKUP($H24,Sheet2!$H:$N,7,FALSE)</f>
        <v>184962000</v>
      </c>
      <c r="O24" s="13">
        <v>102212000</v>
      </c>
      <c r="P24" s="13">
        <v>124432000</v>
      </c>
      <c r="Q24" s="13">
        <v>88880000</v>
      </c>
      <c r="R24" s="13">
        <v>88880000</v>
      </c>
      <c r="S24" s="13">
        <v>142208000</v>
      </c>
      <c r="T24" s="13">
        <v>222200000</v>
      </c>
    </row>
    <row r="25" spans="1:20" x14ac:dyDescent="0.3">
      <c r="A25" s="7" t="s">
        <v>64</v>
      </c>
      <c r="B25" s="7" t="s">
        <v>164</v>
      </c>
      <c r="C25" s="7">
        <v>1506</v>
      </c>
      <c r="D25" s="7" t="s">
        <v>57</v>
      </c>
      <c r="E25" s="7">
        <v>910</v>
      </c>
      <c r="F25" s="7" t="s">
        <v>57</v>
      </c>
      <c r="G25" s="7"/>
      <c r="H25" s="8" t="s">
        <v>56</v>
      </c>
      <c r="I25" s="8">
        <f>VLOOKUP($H25,Sheet2!$H:$N,2,FALSE)</f>
        <v>35180000</v>
      </c>
      <c r="J25" s="8">
        <f>VLOOKUP($H25,Sheet2!$H:$N,3,FALSE)</f>
        <v>38986000</v>
      </c>
      <c r="K25" s="8">
        <f>VLOOKUP($H25,Sheet2!$H:$N,4,FALSE)</f>
        <v>33426000</v>
      </c>
      <c r="L25" s="8">
        <f>VLOOKUP($H25,Sheet2!$H:$N,5,FALSE)</f>
        <v>31149000</v>
      </c>
      <c r="M25" s="8">
        <f>VLOOKUP($H25,Sheet2!$H:$N,6,FALSE)</f>
        <v>31906000</v>
      </c>
      <c r="N25" s="8">
        <f>VLOOKUP($H25,Sheet2!$H:$N,7,FALSE)</f>
        <v>36407000</v>
      </c>
      <c r="O25" s="13">
        <v>30880000</v>
      </c>
      <c r="P25" s="13">
        <v>34740000</v>
      </c>
      <c r="Q25" s="13">
        <v>50180000</v>
      </c>
      <c r="R25" s="13">
        <v>38600000</v>
      </c>
      <c r="S25" s="13">
        <v>38600000</v>
      </c>
      <c r="T25" s="13">
        <v>46320000</v>
      </c>
    </row>
    <row r="26" spans="1:20" x14ac:dyDescent="0.3">
      <c r="A26" s="7" t="s">
        <v>64</v>
      </c>
      <c r="B26" s="7" t="s">
        <v>164</v>
      </c>
      <c r="C26" s="7">
        <v>1506</v>
      </c>
      <c r="D26" s="7" t="s">
        <v>29</v>
      </c>
      <c r="E26" s="7">
        <v>910</v>
      </c>
      <c r="F26" s="7" t="s">
        <v>29</v>
      </c>
      <c r="G26" s="7"/>
      <c r="H26" s="8" t="s">
        <v>30</v>
      </c>
      <c r="I26" s="8">
        <f>VLOOKUP($H26,Sheet2!$H:$N,2,FALSE)</f>
        <v>92921000</v>
      </c>
      <c r="J26" s="8">
        <f>VLOOKUP($H26,Sheet2!$H:$N,3,FALSE)</f>
        <v>102974000</v>
      </c>
      <c r="K26" s="8">
        <f>VLOOKUP($H26,Sheet2!$H:$N,4,FALSE)</f>
        <v>100901000</v>
      </c>
      <c r="L26" s="8">
        <f>VLOOKUP($H26,Sheet2!$H:$N,5,FALSE)</f>
        <v>102841000</v>
      </c>
      <c r="M26" s="8">
        <f>VLOOKUP($H26,Sheet2!$H:$N,6,FALSE)</f>
        <v>105342000</v>
      </c>
      <c r="N26" s="8">
        <f>VLOOKUP($H26,Sheet2!$H:$N,7,FALSE)</f>
        <v>120201000</v>
      </c>
      <c r="O26" s="13">
        <v>72825000</v>
      </c>
      <c r="P26" s="13">
        <v>72825000</v>
      </c>
      <c r="Q26" s="13">
        <v>72825000</v>
      </c>
      <c r="R26" s="13">
        <v>72825000</v>
      </c>
      <c r="S26" s="13">
        <v>116520000</v>
      </c>
      <c r="T26" s="13">
        <v>72825000</v>
      </c>
    </row>
    <row r="27" spans="1:20" x14ac:dyDescent="0.3">
      <c r="A27" s="7" t="s">
        <v>64</v>
      </c>
      <c r="B27" s="7" t="s">
        <v>164</v>
      </c>
      <c r="C27" s="7">
        <v>1506</v>
      </c>
      <c r="D27" s="7" t="s">
        <v>31</v>
      </c>
      <c r="E27" s="7">
        <v>910</v>
      </c>
      <c r="F27" s="7" t="s">
        <v>31</v>
      </c>
      <c r="G27" s="7"/>
      <c r="H27" s="8" t="s">
        <v>32</v>
      </c>
      <c r="I27" s="8">
        <f>VLOOKUP($H27,Sheet2!$H:$N,2,FALSE)</f>
        <v>9516000</v>
      </c>
      <c r="J27" s="8">
        <f>VLOOKUP($H27,Sheet2!$H:$N,3,FALSE)</f>
        <v>10545000</v>
      </c>
      <c r="K27" s="8">
        <f>VLOOKUP($H27,Sheet2!$H:$N,4,FALSE)</f>
        <v>9765000</v>
      </c>
      <c r="L27" s="8">
        <f>VLOOKUP($H27,Sheet2!$H:$N,5,FALSE)</f>
        <v>9100000</v>
      </c>
      <c r="M27" s="8">
        <f>VLOOKUP($H27,Sheet2!$H:$N,6,FALSE)</f>
        <v>9321000</v>
      </c>
      <c r="N27" s="8">
        <f>VLOOKUP($H27,Sheet2!$H:$N,7,FALSE)</f>
        <v>10635000</v>
      </c>
      <c r="O27" s="13">
        <v>3341000</v>
      </c>
      <c r="P27" s="13">
        <v>3341000</v>
      </c>
      <c r="Q27" s="13">
        <v>3341000</v>
      </c>
      <c r="R27" s="13">
        <v>3341000</v>
      </c>
      <c r="S27" s="13">
        <v>3341000</v>
      </c>
      <c r="T27" s="13">
        <v>3341000</v>
      </c>
    </row>
    <row r="28" spans="1:20" x14ac:dyDescent="0.3">
      <c r="A28" s="7" t="s">
        <v>64</v>
      </c>
      <c r="B28" s="7" t="s">
        <v>164</v>
      </c>
      <c r="C28" s="7">
        <v>1506</v>
      </c>
      <c r="D28" s="7" t="s">
        <v>33</v>
      </c>
      <c r="E28" s="7">
        <v>910</v>
      </c>
      <c r="F28" s="7" t="s">
        <v>33</v>
      </c>
      <c r="G28" s="7"/>
      <c r="H28" s="8" t="s">
        <v>34</v>
      </c>
      <c r="I28" s="8">
        <f>VLOOKUP($H28,Sheet2!$H:$N,2,FALSE)</f>
        <v>123256000</v>
      </c>
      <c r="J28" s="8">
        <f>VLOOKUP($H28,Sheet2!$H:$N,3,FALSE)</f>
        <v>136592000</v>
      </c>
      <c r="K28" s="8">
        <f>VLOOKUP($H28,Sheet2!$H:$N,4,FALSE)</f>
        <v>125477000</v>
      </c>
      <c r="L28" s="8">
        <f>VLOOKUP($H28,Sheet2!$H:$N,5,FALSE)</f>
        <v>116927000</v>
      </c>
      <c r="M28" s="8">
        <f>VLOOKUP($H28,Sheet2!$H:$N,6,FALSE)</f>
        <v>119771000</v>
      </c>
      <c r="N28" s="8">
        <f>VLOOKUP($H28,Sheet2!$H:$N,7,FALSE)</f>
        <v>136665000</v>
      </c>
      <c r="O28" s="13">
        <v>96600000</v>
      </c>
      <c r="P28" s="13">
        <v>96600000</v>
      </c>
      <c r="Q28" s="13">
        <v>96600000</v>
      </c>
      <c r="R28" s="13">
        <v>96600000</v>
      </c>
      <c r="S28" s="13">
        <v>96600000</v>
      </c>
      <c r="T28" s="13">
        <v>96600000</v>
      </c>
    </row>
    <row r="29" spans="1:20" x14ac:dyDescent="0.3">
      <c r="A29" s="7" t="s">
        <v>64</v>
      </c>
      <c r="B29" s="7" t="s">
        <v>164</v>
      </c>
      <c r="C29" s="7">
        <v>1506</v>
      </c>
      <c r="D29" s="7" t="s">
        <v>8</v>
      </c>
      <c r="E29" s="7">
        <v>999</v>
      </c>
      <c r="F29" s="7" t="s">
        <v>8</v>
      </c>
      <c r="G29" s="7"/>
      <c r="H29" s="8" t="s">
        <v>9</v>
      </c>
      <c r="I29" s="8">
        <v>2425000</v>
      </c>
      <c r="J29" s="8">
        <v>2688000</v>
      </c>
      <c r="K29" s="8">
        <v>2304000</v>
      </c>
      <c r="L29" s="8">
        <v>2147000</v>
      </c>
      <c r="M29" s="8">
        <v>2200000</v>
      </c>
      <c r="N29" s="8">
        <v>2510000</v>
      </c>
      <c r="O29" s="13">
        <v>1277100</v>
      </c>
      <c r="P29" s="13">
        <v>1277100</v>
      </c>
      <c r="Q29" s="13">
        <v>1277100</v>
      </c>
      <c r="R29" s="13">
        <v>1277100</v>
      </c>
      <c r="S29" s="13">
        <v>1277100</v>
      </c>
      <c r="T29" s="13">
        <v>1277100</v>
      </c>
    </row>
    <row r="30" spans="1:20" x14ac:dyDescent="0.3">
      <c r="A30" s="7" t="s">
        <v>64</v>
      </c>
      <c r="B30" s="7" t="s">
        <v>165</v>
      </c>
      <c r="C30" s="7">
        <v>1510</v>
      </c>
      <c r="D30" s="7" t="s">
        <v>10</v>
      </c>
      <c r="E30" s="7">
        <v>908</v>
      </c>
      <c r="F30" s="7" t="s">
        <v>10</v>
      </c>
      <c r="G30" s="7"/>
      <c r="H30" s="8" t="s">
        <v>11</v>
      </c>
      <c r="I30" s="8">
        <f>VLOOKUP($H30,Sheet2!$H:$N,2,FALSE)</f>
        <v>738732000</v>
      </c>
      <c r="J30" s="8">
        <f>VLOOKUP($H30,Sheet2!$H:$N,3,FALSE)</f>
        <v>220656000</v>
      </c>
      <c r="K30" s="8">
        <f>VLOOKUP($H30,Sheet2!$H:$N,4,FALSE)</f>
        <v>291340000</v>
      </c>
      <c r="L30" s="8">
        <f>VLOOKUP($H30,Sheet2!$H:$N,5,FALSE)</f>
        <v>455529000</v>
      </c>
      <c r="M30" s="8">
        <f>VLOOKUP($H30,Sheet2!$H:$N,6,FALSE)</f>
        <v>367107000</v>
      </c>
      <c r="N30" s="8">
        <f>VLOOKUP($H30,Sheet2!$H:$N,7,FALSE)</f>
        <v>424547000</v>
      </c>
      <c r="O30" s="13">
        <v>244156000</v>
      </c>
      <c r="P30" s="13">
        <v>196900000</v>
      </c>
      <c r="Q30" s="13">
        <v>807290000</v>
      </c>
      <c r="R30" s="13">
        <v>362296000</v>
      </c>
      <c r="S30" s="13">
        <v>204776000</v>
      </c>
      <c r="T30" s="13">
        <v>807290000</v>
      </c>
    </row>
    <row r="31" spans="1:20" x14ac:dyDescent="0.3">
      <c r="A31" s="7" t="s">
        <v>64</v>
      </c>
      <c r="B31" s="7" t="s">
        <v>165</v>
      </c>
      <c r="C31" s="7">
        <v>1510</v>
      </c>
      <c r="D31" s="7" t="s">
        <v>12</v>
      </c>
      <c r="E31" s="7">
        <v>908</v>
      </c>
      <c r="F31" s="7" t="s">
        <v>12</v>
      </c>
      <c r="G31" s="7"/>
      <c r="H31" s="8" t="s">
        <v>13</v>
      </c>
      <c r="I31" s="8">
        <f>VLOOKUP($H31,Sheet2!$H:$N,2,FALSE)</f>
        <v>97106000</v>
      </c>
      <c r="J31" s="8">
        <f>VLOOKUP($H31,Sheet2!$H:$N,3,FALSE)</f>
        <v>33899000</v>
      </c>
      <c r="K31" s="8">
        <f>VLOOKUP($H31,Sheet2!$H:$N,4,FALSE)</f>
        <v>45138000</v>
      </c>
      <c r="L31" s="8">
        <f>VLOOKUP($H31,Sheet2!$H:$N,5,FALSE)</f>
        <v>50978000</v>
      </c>
      <c r="M31" s="8">
        <f>VLOOKUP($H31,Sheet2!$H:$N,6,FALSE)</f>
        <v>43905000</v>
      </c>
      <c r="N31" s="8">
        <f>VLOOKUP($H31,Sheet2!$H:$N,7,FALSE)</f>
        <v>45315000</v>
      </c>
      <c r="O31" s="13">
        <v>37888500</v>
      </c>
      <c r="P31" s="13">
        <v>44421000</v>
      </c>
      <c r="Q31" s="13">
        <v>50518000</v>
      </c>
      <c r="R31" s="13">
        <v>33098000</v>
      </c>
      <c r="S31" s="13">
        <v>33969000</v>
      </c>
      <c r="T31" s="13">
        <v>78825500</v>
      </c>
    </row>
    <row r="32" spans="1:20" x14ac:dyDescent="0.3">
      <c r="A32" s="7" t="s">
        <v>64</v>
      </c>
      <c r="B32" s="7" t="s">
        <v>165</v>
      </c>
      <c r="C32" s="7">
        <v>1510</v>
      </c>
      <c r="D32" s="7" t="s">
        <v>2</v>
      </c>
      <c r="E32" s="7">
        <v>908</v>
      </c>
      <c r="F32" s="7" t="s">
        <v>2</v>
      </c>
      <c r="G32" s="7"/>
      <c r="H32" s="8" t="s">
        <v>3</v>
      </c>
      <c r="I32" s="8">
        <f>VLOOKUP($H32,Sheet2!$H:$N,2,FALSE)</f>
        <v>133639000</v>
      </c>
      <c r="J32" s="8">
        <f>VLOOKUP($H32,Sheet2!$H:$N,3,FALSE)</f>
        <v>93167000</v>
      </c>
      <c r="K32" s="8">
        <f>VLOOKUP($H32,Sheet2!$H:$N,4,FALSE)</f>
        <v>89426000</v>
      </c>
      <c r="L32" s="8">
        <f>VLOOKUP($H32,Sheet2!$H:$N,5,FALSE)</f>
        <v>97566000</v>
      </c>
      <c r="M32" s="8">
        <f>VLOOKUP($H32,Sheet2!$H:$N,6,FALSE)</f>
        <v>90560000</v>
      </c>
      <c r="N32" s="8">
        <f>VLOOKUP($H32,Sheet2!$H:$N,7,FALSE)</f>
        <v>100270000</v>
      </c>
      <c r="O32" s="13">
        <v>105015900</v>
      </c>
      <c r="P32" s="13">
        <v>109807500</v>
      </c>
      <c r="Q32" s="13">
        <v>147741000</v>
      </c>
      <c r="R32" s="13">
        <v>92637600</v>
      </c>
      <c r="S32" s="13">
        <v>104217300</v>
      </c>
      <c r="T32" s="13">
        <v>135762000</v>
      </c>
    </row>
    <row r="33" spans="1:20" x14ac:dyDescent="0.3">
      <c r="A33" s="7" t="s">
        <v>64</v>
      </c>
      <c r="B33" s="7" t="s">
        <v>165</v>
      </c>
      <c r="C33" s="7">
        <v>1510</v>
      </c>
      <c r="D33" s="7" t="s">
        <v>1281</v>
      </c>
      <c r="E33" s="7">
        <v>911</v>
      </c>
      <c r="F33" s="7" t="s">
        <v>1281</v>
      </c>
      <c r="G33" s="7"/>
      <c r="H33" s="8" t="s">
        <v>1268</v>
      </c>
      <c r="I33" s="8">
        <f>VLOOKUP($H33,Sheet2!$H:$N,2,FALSE)</f>
        <v>24546000</v>
      </c>
      <c r="J33" s="8">
        <f>VLOOKUP($H33,Sheet2!$H:$N,3,FALSE)</f>
        <v>15016000</v>
      </c>
      <c r="K33" s="8">
        <f>VLOOKUP($H33,Sheet2!$H:$N,4,FALSE)</f>
        <v>22493000</v>
      </c>
      <c r="L33" s="8">
        <f>VLOOKUP($H33,Sheet2!$H:$N,5,FALSE)</f>
        <v>22682000</v>
      </c>
      <c r="M33" s="8">
        <f>VLOOKUP($H33,Sheet2!$H:$N,6,FALSE)</f>
        <v>22326000</v>
      </c>
      <c r="N33" s="8">
        <f>VLOOKUP($H33,Sheet2!$H:$N,7,FALSE)</f>
        <v>37636000</v>
      </c>
      <c r="O33" s="13">
        <v>19893500</v>
      </c>
      <c r="P33" s="13">
        <v>54255000</v>
      </c>
      <c r="Q33" s="13">
        <v>25319000</v>
      </c>
      <c r="R33" s="13">
        <v>18085000</v>
      </c>
      <c r="S33" s="13">
        <v>25319000</v>
      </c>
      <c r="T33" s="13">
        <v>54255000</v>
      </c>
    </row>
    <row r="34" spans="1:20" ht="15.75" customHeight="1" x14ac:dyDescent="0.3">
      <c r="A34" s="7" t="s">
        <v>64</v>
      </c>
      <c r="B34" s="7" t="s">
        <v>165</v>
      </c>
      <c r="C34" s="7">
        <v>1510</v>
      </c>
      <c r="D34" s="7" t="s">
        <v>8</v>
      </c>
      <c r="E34" s="7">
        <v>909</v>
      </c>
      <c r="F34" s="7" t="s">
        <v>8</v>
      </c>
      <c r="G34" s="7"/>
      <c r="H34" s="8" t="s">
        <v>9</v>
      </c>
      <c r="I34" s="8"/>
      <c r="J34" s="8"/>
      <c r="K34" s="8"/>
      <c r="L34" s="8"/>
      <c r="M34" s="8"/>
      <c r="N34" s="8"/>
      <c r="O34" s="13">
        <v>831000.00000000012</v>
      </c>
      <c r="P34" s="13">
        <v>831000.00000000012</v>
      </c>
      <c r="Q34" s="13">
        <v>1385000.0000000002</v>
      </c>
      <c r="R34" s="13">
        <v>831000.00000000012</v>
      </c>
      <c r="S34" s="13">
        <v>831000.00000000012</v>
      </c>
      <c r="T34" s="13">
        <v>831000.00000000012</v>
      </c>
    </row>
    <row r="35" spans="1:20" ht="15.75" customHeight="1" x14ac:dyDescent="0.3">
      <c r="A35" s="7" t="s">
        <v>64</v>
      </c>
      <c r="B35" s="7" t="s">
        <v>1270</v>
      </c>
      <c r="C35" s="7">
        <v>1511</v>
      </c>
      <c r="D35" s="7" t="s">
        <v>8</v>
      </c>
      <c r="E35" s="7">
        <v>909</v>
      </c>
      <c r="F35" s="7" t="s">
        <v>8</v>
      </c>
      <c r="G35" s="7"/>
      <c r="H35" s="8" t="s">
        <v>9</v>
      </c>
      <c r="I35" s="8">
        <v>4176000</v>
      </c>
      <c r="J35" s="8">
        <v>4314000</v>
      </c>
      <c r="K35" s="8">
        <v>4996000</v>
      </c>
      <c r="L35" s="8">
        <v>5292000</v>
      </c>
      <c r="M35" s="8">
        <v>4995000</v>
      </c>
      <c r="N35" s="8">
        <v>4624000</v>
      </c>
    </row>
    <row r="36" spans="1:20" x14ac:dyDescent="0.3">
      <c r="A36" s="7" t="s">
        <v>64</v>
      </c>
      <c r="B36" s="7" t="s">
        <v>2810</v>
      </c>
      <c r="C36" s="7">
        <v>1508</v>
      </c>
      <c r="D36" s="7" t="s">
        <v>8</v>
      </c>
      <c r="E36" s="7">
        <v>909</v>
      </c>
      <c r="F36" s="7" t="s">
        <v>8</v>
      </c>
      <c r="G36" s="7"/>
      <c r="H36" s="8" t="s">
        <v>9</v>
      </c>
      <c r="I36" s="8"/>
      <c r="J36" s="8"/>
      <c r="K36" s="8"/>
      <c r="L36" s="8"/>
      <c r="M36" s="8"/>
      <c r="N36" s="8"/>
      <c r="O36" s="13">
        <v>14535000</v>
      </c>
      <c r="P36" s="13">
        <v>12825000</v>
      </c>
      <c r="Q36" s="13">
        <v>17100000</v>
      </c>
      <c r="R36" s="13">
        <v>25650000</v>
      </c>
      <c r="S36" s="13">
        <v>22230000</v>
      </c>
      <c r="T36" s="13">
        <v>27787500</v>
      </c>
    </row>
  </sheetData>
  <autoFilter ref="A1:H36" xr:uid="{3DE4C247-1CAF-4F9F-922A-35163E073657}"/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49863-A253-42D5-8A63-552BC9F1F6C0}">
  <sheetPr filterMode="1">
    <tabColor rgb="FFFF0000"/>
  </sheetPr>
  <dimension ref="A1:N1190"/>
  <sheetViews>
    <sheetView zoomScale="85" zoomScaleNormal="85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I8" sqref="I8"/>
    </sheetView>
  </sheetViews>
  <sheetFormatPr defaultRowHeight="16.5" x14ac:dyDescent="0.3"/>
  <cols>
    <col min="1" max="1" width="14.375" style="2" bestFit="1" customWidth="1"/>
    <col min="2" max="2" width="16.5" style="2" bestFit="1" customWidth="1"/>
    <col min="3" max="6" width="11.5" style="2" customWidth="1"/>
    <col min="7" max="7" width="16.375" style="2" customWidth="1"/>
    <col min="8" max="8" width="44.375" style="8" customWidth="1"/>
    <col min="9" max="14" width="14.25" style="2" customWidth="1"/>
  </cols>
  <sheetData>
    <row r="1" spans="1:14" x14ac:dyDescent="0.3">
      <c r="A1" s="3" t="s">
        <v>65</v>
      </c>
      <c r="B1" s="3" t="s">
        <v>160</v>
      </c>
      <c r="C1" s="3" t="s">
        <v>35</v>
      </c>
      <c r="D1" s="3" t="s">
        <v>36</v>
      </c>
      <c r="E1" s="3" t="s">
        <v>37</v>
      </c>
      <c r="F1" s="3" t="s">
        <v>38</v>
      </c>
      <c r="G1" s="3" t="s">
        <v>39</v>
      </c>
      <c r="H1" s="5" t="s">
        <v>40</v>
      </c>
      <c r="I1" s="3" t="s">
        <v>47</v>
      </c>
      <c r="J1" s="3" t="s">
        <v>48</v>
      </c>
      <c r="K1" s="3" t="s">
        <v>49</v>
      </c>
      <c r="L1" s="3" t="s">
        <v>50</v>
      </c>
      <c r="M1" s="3" t="s">
        <v>51</v>
      </c>
      <c r="N1" s="3" t="s">
        <v>52</v>
      </c>
    </row>
    <row r="2" spans="1:14" x14ac:dyDescent="0.3">
      <c r="A2" s="7" t="s">
        <v>64</v>
      </c>
      <c r="B2" s="7" t="s">
        <v>161</v>
      </c>
      <c r="C2" s="7">
        <v>1501</v>
      </c>
      <c r="D2" s="7" t="s">
        <v>0</v>
      </c>
      <c r="E2" s="7">
        <v>908</v>
      </c>
      <c r="F2" s="7" t="s">
        <v>0</v>
      </c>
      <c r="G2" s="7"/>
      <c r="H2" s="8" t="s">
        <v>1</v>
      </c>
      <c r="I2" s="20">
        <v>102515000</v>
      </c>
      <c r="J2" s="20">
        <v>125567000</v>
      </c>
      <c r="K2" s="20">
        <v>225206000</v>
      </c>
      <c r="L2" s="20">
        <v>235532000</v>
      </c>
      <c r="M2" s="20">
        <v>101814000</v>
      </c>
      <c r="N2" s="20">
        <v>233748000</v>
      </c>
    </row>
    <row r="3" spans="1:14" x14ac:dyDescent="0.3">
      <c r="A3" s="7" t="s">
        <v>64</v>
      </c>
      <c r="B3" s="7" t="s">
        <v>161</v>
      </c>
      <c r="C3" s="7">
        <v>1501</v>
      </c>
      <c r="D3" s="7" t="s">
        <v>2</v>
      </c>
      <c r="E3" s="7">
        <v>908</v>
      </c>
      <c r="F3" s="7" t="s">
        <v>2</v>
      </c>
      <c r="G3" s="7"/>
      <c r="H3" s="8" t="s">
        <v>3</v>
      </c>
      <c r="I3" s="20">
        <v>103089000</v>
      </c>
      <c r="J3" s="20">
        <v>114626000</v>
      </c>
      <c r="K3" s="20">
        <v>230660000</v>
      </c>
      <c r="L3" s="20">
        <v>95075000</v>
      </c>
      <c r="M3" s="20">
        <v>98087000</v>
      </c>
      <c r="N3" s="20">
        <v>167510000</v>
      </c>
    </row>
    <row r="4" spans="1:14" x14ac:dyDescent="0.3">
      <c r="A4" s="7" t="s">
        <v>64</v>
      </c>
      <c r="B4" s="7" t="s">
        <v>161</v>
      </c>
      <c r="C4" s="7">
        <v>1501</v>
      </c>
      <c r="D4" s="7" t="s">
        <v>4</v>
      </c>
      <c r="E4" s="7">
        <v>909</v>
      </c>
      <c r="F4" s="7" t="s">
        <v>4</v>
      </c>
      <c r="G4" s="7"/>
      <c r="H4" s="8" t="s">
        <v>5</v>
      </c>
      <c r="I4" s="20">
        <v>184689000</v>
      </c>
      <c r="J4" s="20">
        <v>194112000</v>
      </c>
      <c r="K4" s="20">
        <v>338583000</v>
      </c>
      <c r="L4" s="20">
        <v>330314000</v>
      </c>
      <c r="M4" s="20">
        <v>175846000</v>
      </c>
      <c r="N4" s="20">
        <v>410933000</v>
      </c>
    </row>
    <row r="5" spans="1:14" x14ac:dyDescent="0.3">
      <c r="A5" s="7" t="s">
        <v>64</v>
      </c>
      <c r="B5" s="7" t="s">
        <v>161</v>
      </c>
      <c r="C5" s="7">
        <v>1501</v>
      </c>
      <c r="D5" s="7" t="s">
        <v>1280</v>
      </c>
      <c r="E5" s="7">
        <v>909</v>
      </c>
      <c r="F5" s="7" t="s">
        <v>1280</v>
      </c>
      <c r="G5" s="7"/>
      <c r="H5" s="8" t="s">
        <v>1267</v>
      </c>
      <c r="I5" s="20">
        <v>27321000</v>
      </c>
      <c r="J5" s="20">
        <v>28989000</v>
      </c>
      <c r="K5" s="20">
        <v>59117000</v>
      </c>
      <c r="L5" s="20">
        <v>57056000</v>
      </c>
      <c r="M5" s="20">
        <v>26174000</v>
      </c>
      <c r="N5" s="20">
        <v>79042000</v>
      </c>
    </row>
    <row r="6" spans="1:14" s="17" customFormat="1" x14ac:dyDescent="0.3">
      <c r="A6" s="7" t="s">
        <v>64</v>
      </c>
      <c r="B6" s="7" t="s">
        <v>161</v>
      </c>
      <c r="C6" s="7">
        <v>1501</v>
      </c>
      <c r="D6" s="7" t="s">
        <v>14</v>
      </c>
      <c r="E6" s="7">
        <v>909</v>
      </c>
      <c r="F6" s="7" t="s">
        <v>14</v>
      </c>
      <c r="G6" s="7"/>
      <c r="H6" s="8" t="s">
        <v>54</v>
      </c>
      <c r="I6" s="15">
        <v>8930000</v>
      </c>
      <c r="J6" s="15">
        <v>9475000</v>
      </c>
      <c r="K6" s="15">
        <v>19321000</v>
      </c>
      <c r="L6" s="15">
        <v>18648000</v>
      </c>
      <c r="M6" s="15">
        <v>8555000</v>
      </c>
      <c r="N6" s="15">
        <v>25843000</v>
      </c>
    </row>
    <row r="7" spans="1:14" s="17" customFormat="1" x14ac:dyDescent="0.3">
      <c r="A7" s="7" t="s">
        <v>64</v>
      </c>
      <c r="B7" s="7" t="s">
        <v>161</v>
      </c>
      <c r="C7" s="7">
        <v>1501</v>
      </c>
      <c r="D7" s="7" t="s">
        <v>6</v>
      </c>
      <c r="E7" s="7">
        <v>909</v>
      </c>
      <c r="F7" s="7" t="s">
        <v>6</v>
      </c>
      <c r="G7" s="7"/>
      <c r="H7" s="8" t="s">
        <v>7</v>
      </c>
      <c r="I7" s="15">
        <v>43180000</v>
      </c>
      <c r="J7" s="15">
        <v>45817000</v>
      </c>
      <c r="K7" s="15">
        <v>52745000</v>
      </c>
      <c r="L7" s="15">
        <v>40725000</v>
      </c>
      <c r="M7" s="15">
        <v>37365000</v>
      </c>
      <c r="N7" s="15">
        <v>59967000</v>
      </c>
    </row>
    <row r="8" spans="1:14" s="14" customFormat="1" x14ac:dyDescent="0.3">
      <c r="A8" s="39" t="s">
        <v>64</v>
      </c>
      <c r="B8" s="39" t="s">
        <v>161</v>
      </c>
      <c r="C8" s="39">
        <v>1501</v>
      </c>
      <c r="D8" s="39" t="s">
        <v>8</v>
      </c>
      <c r="E8" s="39">
        <v>911</v>
      </c>
      <c r="F8" s="39" t="s">
        <v>8</v>
      </c>
      <c r="G8" s="39"/>
      <c r="H8" s="40" t="s">
        <v>9</v>
      </c>
      <c r="I8" s="41">
        <v>25825000</v>
      </c>
      <c r="J8" s="41">
        <v>27402000</v>
      </c>
      <c r="K8" s="41">
        <v>27940000</v>
      </c>
      <c r="L8" s="41">
        <v>26966000</v>
      </c>
      <c r="M8" s="41">
        <v>25594000</v>
      </c>
      <c r="N8" s="41">
        <v>19330000</v>
      </c>
    </row>
    <row r="9" spans="1:14" x14ac:dyDescent="0.3">
      <c r="A9" s="7" t="s">
        <v>64</v>
      </c>
      <c r="B9" s="7" t="s">
        <v>162</v>
      </c>
      <c r="C9" s="7">
        <v>1504</v>
      </c>
      <c r="D9" s="7" t="s">
        <v>10</v>
      </c>
      <c r="E9" s="7">
        <v>908</v>
      </c>
      <c r="F9" s="7" t="s">
        <v>10</v>
      </c>
      <c r="G9" s="7"/>
      <c r="H9" s="8" t="s">
        <v>11</v>
      </c>
      <c r="I9" s="20">
        <v>294586000</v>
      </c>
      <c r="J9" s="20">
        <v>278225000</v>
      </c>
      <c r="K9" s="20">
        <v>804045000</v>
      </c>
      <c r="L9" s="20">
        <v>322999000</v>
      </c>
      <c r="M9" s="20">
        <v>252792000</v>
      </c>
      <c r="N9" s="20">
        <v>917123000</v>
      </c>
    </row>
    <row r="10" spans="1:14" x14ac:dyDescent="0.3">
      <c r="A10" s="7" t="s">
        <v>64</v>
      </c>
      <c r="B10" s="7" t="s">
        <v>162</v>
      </c>
      <c r="C10" s="7">
        <v>1504</v>
      </c>
      <c r="D10" s="7" t="s">
        <v>12</v>
      </c>
      <c r="E10" s="7">
        <v>908</v>
      </c>
      <c r="F10" s="7" t="s">
        <v>12</v>
      </c>
      <c r="G10" s="7"/>
      <c r="H10" s="8" t="s">
        <v>13</v>
      </c>
      <c r="I10" s="20">
        <v>43988000</v>
      </c>
      <c r="J10" s="20">
        <v>39734000</v>
      </c>
      <c r="K10" s="20">
        <v>76329000</v>
      </c>
      <c r="L10" s="20">
        <v>43362000</v>
      </c>
      <c r="M10" s="20">
        <v>38291000</v>
      </c>
      <c r="N10" s="20">
        <v>123335000</v>
      </c>
    </row>
    <row r="11" spans="1:14" s="17" customFormat="1" x14ac:dyDescent="0.3">
      <c r="A11" s="7" t="s">
        <v>64</v>
      </c>
      <c r="B11" s="7" t="s">
        <v>165</v>
      </c>
      <c r="C11" s="7">
        <v>1510</v>
      </c>
      <c r="D11" s="7" t="s">
        <v>15</v>
      </c>
      <c r="E11" s="7">
        <v>909</v>
      </c>
      <c r="F11" s="7" t="s">
        <v>15</v>
      </c>
      <c r="G11" s="7"/>
      <c r="H11" s="8" t="s">
        <v>53</v>
      </c>
      <c r="I11" s="15">
        <v>160265000</v>
      </c>
      <c r="J11" s="15">
        <v>182271000</v>
      </c>
      <c r="K11" s="15">
        <v>221319000</v>
      </c>
      <c r="L11" s="15">
        <v>125272000</v>
      </c>
      <c r="M11" s="15">
        <v>189062000</v>
      </c>
      <c r="N11" s="15">
        <v>276606000</v>
      </c>
    </row>
    <row r="12" spans="1:14" s="17" customFormat="1" x14ac:dyDescent="0.3">
      <c r="A12" s="7" t="s">
        <v>64</v>
      </c>
      <c r="B12" s="7" t="s">
        <v>162</v>
      </c>
      <c r="C12" s="7">
        <v>1504</v>
      </c>
      <c r="D12" s="7" t="s">
        <v>1281</v>
      </c>
      <c r="E12" s="7">
        <v>911</v>
      </c>
      <c r="F12" s="7" t="s">
        <v>1281</v>
      </c>
      <c r="G12" s="7"/>
      <c r="H12" s="8" t="s">
        <v>1268</v>
      </c>
      <c r="I12" s="15">
        <v>37280000</v>
      </c>
      <c r="J12" s="15">
        <v>33371000</v>
      </c>
      <c r="K12" s="15">
        <v>43224000</v>
      </c>
      <c r="L12" s="15">
        <v>33976000</v>
      </c>
      <c r="M12" s="15">
        <v>34196000</v>
      </c>
      <c r="N12" s="15">
        <v>37522000</v>
      </c>
    </row>
    <row r="13" spans="1:14" x14ac:dyDescent="0.3">
      <c r="A13" s="7" t="s">
        <v>64</v>
      </c>
      <c r="B13" s="7" t="s">
        <v>162</v>
      </c>
      <c r="C13" s="7">
        <v>1504</v>
      </c>
      <c r="D13" s="7" t="s">
        <v>23</v>
      </c>
      <c r="E13" s="7">
        <v>909</v>
      </c>
      <c r="F13" s="7" t="s">
        <v>23</v>
      </c>
      <c r="G13" s="7"/>
      <c r="H13" s="8" t="s">
        <v>24</v>
      </c>
      <c r="I13" s="20">
        <v>553121000</v>
      </c>
      <c r="J13" s="20">
        <v>464960000</v>
      </c>
      <c r="K13" s="20">
        <v>634022000</v>
      </c>
      <c r="L13" s="20">
        <v>386383000</v>
      </c>
      <c r="M13" s="20">
        <v>509775000</v>
      </c>
      <c r="N13" s="20">
        <v>817128000</v>
      </c>
    </row>
    <row r="14" spans="1:14" x14ac:dyDescent="0.3">
      <c r="A14" s="7" t="s">
        <v>64</v>
      </c>
      <c r="B14" s="7" t="s">
        <v>162</v>
      </c>
      <c r="C14" s="7">
        <v>1504</v>
      </c>
      <c r="D14" s="7" t="s">
        <v>58</v>
      </c>
      <c r="E14" s="7">
        <v>909</v>
      </c>
      <c r="F14" s="7" t="s">
        <v>58</v>
      </c>
      <c r="G14" s="7"/>
      <c r="H14" s="8" t="s">
        <v>59</v>
      </c>
      <c r="I14" s="20">
        <v>289172000</v>
      </c>
      <c r="J14" s="20">
        <v>283595000</v>
      </c>
      <c r="K14" s="20">
        <v>331467000</v>
      </c>
      <c r="L14" s="20">
        <v>282802000</v>
      </c>
      <c r="M14" s="20">
        <v>266511000</v>
      </c>
      <c r="N14" s="20">
        <v>271852000</v>
      </c>
    </row>
    <row r="15" spans="1:14" x14ac:dyDescent="0.3">
      <c r="A15" s="7" t="s">
        <v>64</v>
      </c>
      <c r="B15" s="7" t="s">
        <v>162</v>
      </c>
      <c r="C15" s="7">
        <v>1504</v>
      </c>
      <c r="D15" s="7" t="s">
        <v>1288</v>
      </c>
      <c r="E15" s="7">
        <v>909</v>
      </c>
      <c r="F15" s="7" t="s">
        <v>1288</v>
      </c>
      <c r="G15" s="7"/>
      <c r="H15" s="8" t="s">
        <v>1269</v>
      </c>
      <c r="I15" s="20">
        <v>47620000</v>
      </c>
      <c r="J15" s="20">
        <v>46702000</v>
      </c>
      <c r="K15" s="20">
        <v>59264000</v>
      </c>
      <c r="L15" s="20">
        <v>50563000</v>
      </c>
      <c r="M15" s="20">
        <v>48904000</v>
      </c>
      <c r="N15" s="20">
        <v>51163000</v>
      </c>
    </row>
    <row r="16" spans="1:14" s="17" customFormat="1" x14ac:dyDescent="0.3">
      <c r="A16" s="7" t="s">
        <v>64</v>
      </c>
      <c r="B16" s="7" t="s">
        <v>162</v>
      </c>
      <c r="C16" s="7">
        <v>1504</v>
      </c>
      <c r="D16" s="7" t="s">
        <v>8</v>
      </c>
      <c r="E16" s="7">
        <v>911</v>
      </c>
      <c r="F16" s="7" t="s">
        <v>8</v>
      </c>
      <c r="G16" s="7"/>
      <c r="H16" s="8" t="s">
        <v>9</v>
      </c>
      <c r="I16" s="15">
        <v>12659000</v>
      </c>
      <c r="J16" s="15">
        <v>12591000</v>
      </c>
      <c r="K16" s="15">
        <v>20385000</v>
      </c>
      <c r="L16" s="15">
        <v>11537000</v>
      </c>
      <c r="M16" s="15">
        <v>11612000</v>
      </c>
      <c r="N16" s="15">
        <v>12742000</v>
      </c>
    </row>
    <row r="17" spans="1:14" x14ac:dyDescent="0.3">
      <c r="A17" s="7" t="s">
        <v>64</v>
      </c>
      <c r="B17" s="7" t="s">
        <v>163</v>
      </c>
      <c r="C17" s="7">
        <v>1505</v>
      </c>
      <c r="D17" s="7" t="s">
        <v>16</v>
      </c>
      <c r="E17" s="7">
        <v>909</v>
      </c>
      <c r="F17" s="7" t="s">
        <v>16</v>
      </c>
      <c r="G17" s="7"/>
      <c r="H17" s="8" t="s">
        <v>17</v>
      </c>
      <c r="I17" s="20">
        <v>61897000</v>
      </c>
      <c r="J17" s="20">
        <v>52085000</v>
      </c>
      <c r="K17" s="20">
        <v>96763000</v>
      </c>
      <c r="L17" s="20">
        <v>193713000</v>
      </c>
      <c r="M17" s="20">
        <v>59949000</v>
      </c>
      <c r="N17" s="20">
        <v>260628000</v>
      </c>
    </row>
    <row r="18" spans="1:14" x14ac:dyDescent="0.3">
      <c r="A18" s="7" t="s">
        <v>64</v>
      </c>
      <c r="B18" s="7" t="s">
        <v>163</v>
      </c>
      <c r="C18" s="7">
        <v>1505</v>
      </c>
      <c r="D18" s="7" t="s">
        <v>18</v>
      </c>
      <c r="E18" s="7">
        <v>909</v>
      </c>
      <c r="F18" s="7" t="s">
        <v>18</v>
      </c>
      <c r="G18" s="7"/>
      <c r="H18" s="8" t="s">
        <v>19</v>
      </c>
      <c r="I18" s="20">
        <v>12125000</v>
      </c>
      <c r="J18" s="20">
        <v>14171000</v>
      </c>
      <c r="K18" s="20">
        <v>55285000</v>
      </c>
      <c r="L18" s="20">
        <v>13237000</v>
      </c>
      <c r="M18" s="20">
        <v>10439000</v>
      </c>
      <c r="N18" s="20">
        <v>14182000</v>
      </c>
    </row>
    <row r="19" spans="1:14" x14ac:dyDescent="0.3">
      <c r="A19" s="7" t="s">
        <v>64</v>
      </c>
      <c r="B19" s="7" t="s">
        <v>163</v>
      </c>
      <c r="C19" s="7">
        <v>1505</v>
      </c>
      <c r="D19" s="7" t="s">
        <v>22</v>
      </c>
      <c r="E19" s="7">
        <v>909</v>
      </c>
      <c r="F19" s="7" t="s">
        <v>22</v>
      </c>
      <c r="G19" s="7"/>
      <c r="H19" s="8" t="s">
        <v>1264</v>
      </c>
      <c r="I19" s="20">
        <v>51631000</v>
      </c>
      <c r="J19" s="20">
        <v>59245000</v>
      </c>
      <c r="K19" s="20">
        <v>121072000</v>
      </c>
      <c r="L19" s="20">
        <v>66616000</v>
      </c>
      <c r="M19" s="20">
        <v>68191000</v>
      </c>
      <c r="N19" s="20">
        <v>88938000</v>
      </c>
    </row>
    <row r="20" spans="1:14" s="17" customFormat="1" x14ac:dyDescent="0.3">
      <c r="A20" s="7" t="s">
        <v>64</v>
      </c>
      <c r="B20" s="7" t="s">
        <v>163</v>
      </c>
      <c r="C20" s="7">
        <v>1505</v>
      </c>
      <c r="D20" s="7" t="s">
        <v>8</v>
      </c>
      <c r="E20" s="7">
        <v>911</v>
      </c>
      <c r="F20" s="7" t="s">
        <v>8</v>
      </c>
      <c r="G20" s="7"/>
      <c r="H20" s="8" t="s">
        <v>9</v>
      </c>
      <c r="I20" s="15">
        <v>2622000</v>
      </c>
      <c r="J20" s="15">
        <v>5516000</v>
      </c>
      <c r="K20" s="15">
        <v>5124000</v>
      </c>
      <c r="L20" s="15">
        <v>9542000</v>
      </c>
      <c r="M20" s="15">
        <v>5079000</v>
      </c>
      <c r="N20" s="15">
        <v>9200000</v>
      </c>
    </row>
    <row r="21" spans="1:14" x14ac:dyDescent="0.3">
      <c r="A21" s="7" t="s">
        <v>64</v>
      </c>
      <c r="B21" s="7" t="s">
        <v>164</v>
      </c>
      <c r="C21" s="7">
        <v>1506</v>
      </c>
      <c r="D21" s="7" t="s">
        <v>29</v>
      </c>
      <c r="E21" s="7">
        <v>910</v>
      </c>
      <c r="F21" s="7" t="s">
        <v>29</v>
      </c>
      <c r="G21" s="7"/>
      <c r="H21" s="8" t="s">
        <v>30</v>
      </c>
      <c r="I21" s="20">
        <v>112803000</v>
      </c>
      <c r="J21" s="20">
        <v>110627000</v>
      </c>
      <c r="K21" s="20">
        <v>125807000</v>
      </c>
      <c r="L21" s="20">
        <v>110317000</v>
      </c>
      <c r="M21" s="20">
        <v>112392000</v>
      </c>
      <c r="N21" s="20">
        <v>114644000</v>
      </c>
    </row>
    <row r="22" spans="1:14" x14ac:dyDescent="0.3">
      <c r="A22" s="7" t="s">
        <v>64</v>
      </c>
      <c r="B22" s="7" t="s">
        <v>164</v>
      </c>
      <c r="C22" s="7">
        <v>1506</v>
      </c>
      <c r="D22" s="7" t="s">
        <v>31</v>
      </c>
      <c r="E22" s="7">
        <v>910</v>
      </c>
      <c r="F22" s="7" t="s">
        <v>31</v>
      </c>
      <c r="G22" s="7"/>
      <c r="H22" s="8" t="s">
        <v>32</v>
      </c>
      <c r="I22" s="20">
        <v>9441000</v>
      </c>
      <c r="J22" s="20">
        <v>9259000</v>
      </c>
      <c r="K22" s="20">
        <v>10822000</v>
      </c>
      <c r="L22" s="20">
        <v>9233000</v>
      </c>
      <c r="M22" s="20">
        <v>8702000</v>
      </c>
      <c r="N22" s="20">
        <v>8876000</v>
      </c>
    </row>
    <row r="23" spans="1:14" x14ac:dyDescent="0.3">
      <c r="A23" s="7" t="s">
        <v>64</v>
      </c>
      <c r="B23" s="7" t="s">
        <v>164</v>
      </c>
      <c r="C23" s="7">
        <v>1506</v>
      </c>
      <c r="D23" s="7" t="s">
        <v>33</v>
      </c>
      <c r="E23" s="7">
        <v>910</v>
      </c>
      <c r="F23" s="7" t="s">
        <v>33</v>
      </c>
      <c r="G23" s="7"/>
      <c r="H23" s="8" t="s">
        <v>34</v>
      </c>
      <c r="I23" s="20">
        <v>129409000</v>
      </c>
      <c r="J23" s="20">
        <v>126913000</v>
      </c>
      <c r="K23" s="20">
        <v>139065000</v>
      </c>
      <c r="L23" s="20">
        <v>118648000</v>
      </c>
      <c r="M23" s="20">
        <v>111813000</v>
      </c>
      <c r="N23" s="20">
        <v>152072000</v>
      </c>
    </row>
    <row r="24" spans="1:14" x14ac:dyDescent="0.3">
      <c r="A24" s="7" t="s">
        <v>64</v>
      </c>
      <c r="B24" s="7" t="s">
        <v>164</v>
      </c>
      <c r="C24" s="7">
        <v>1506</v>
      </c>
      <c r="D24" s="7" t="s">
        <v>57</v>
      </c>
      <c r="E24" s="7">
        <v>910</v>
      </c>
      <c r="F24" s="7" t="s">
        <v>57</v>
      </c>
      <c r="G24" s="7"/>
      <c r="H24" s="8" t="s">
        <v>56</v>
      </c>
      <c r="I24" s="20">
        <v>40399000</v>
      </c>
      <c r="J24" s="20">
        <v>51505000</v>
      </c>
      <c r="K24" s="20">
        <v>60200000</v>
      </c>
      <c r="L24" s="20">
        <v>59263000</v>
      </c>
      <c r="M24" s="20">
        <v>55849000</v>
      </c>
      <c r="N24" s="20">
        <v>60766000</v>
      </c>
    </row>
    <row r="25" spans="1:14" x14ac:dyDescent="0.3">
      <c r="A25" s="7" t="s">
        <v>64</v>
      </c>
      <c r="B25" s="7" t="s">
        <v>164</v>
      </c>
      <c r="C25" s="7">
        <v>1506</v>
      </c>
      <c r="D25" s="7" t="s">
        <v>8</v>
      </c>
      <c r="E25" s="7">
        <v>999</v>
      </c>
      <c r="F25" s="7" t="s">
        <v>8</v>
      </c>
      <c r="G25" s="7"/>
      <c r="H25" s="8" t="s">
        <v>9</v>
      </c>
      <c r="I25" s="20">
        <v>2228000</v>
      </c>
      <c r="J25" s="20">
        <v>2185000</v>
      </c>
      <c r="K25" s="20">
        <v>2554000</v>
      </c>
      <c r="L25" s="20">
        <v>2179000</v>
      </c>
      <c r="M25" s="20">
        <v>2054000</v>
      </c>
      <c r="N25" s="20">
        <v>2095000</v>
      </c>
    </row>
    <row r="26" spans="1:14" x14ac:dyDescent="0.3">
      <c r="A26" s="7" t="s">
        <v>64</v>
      </c>
      <c r="B26" s="7" t="s">
        <v>165</v>
      </c>
      <c r="C26" s="7">
        <v>1510</v>
      </c>
      <c r="D26" s="7" t="s">
        <v>60</v>
      </c>
      <c r="E26" s="7">
        <v>908</v>
      </c>
      <c r="F26" s="7" t="s">
        <v>60</v>
      </c>
      <c r="G26" s="7"/>
      <c r="H26" s="8" t="s">
        <v>1271</v>
      </c>
      <c r="I26" s="20">
        <v>3160000</v>
      </c>
      <c r="J26" s="20">
        <v>11046000</v>
      </c>
      <c r="K26" s="20">
        <v>26575000</v>
      </c>
      <c r="L26" s="20">
        <v>10772000</v>
      </c>
      <c r="M26" s="20">
        <v>8463000</v>
      </c>
      <c r="N26" s="20">
        <v>14212000</v>
      </c>
    </row>
    <row r="27" spans="1:14" x14ac:dyDescent="0.3">
      <c r="A27" s="7" t="s">
        <v>64</v>
      </c>
      <c r="B27" s="7" t="s">
        <v>165</v>
      </c>
      <c r="C27" s="7">
        <v>1510</v>
      </c>
      <c r="D27" s="7" t="s">
        <v>60</v>
      </c>
      <c r="E27" s="7">
        <v>908</v>
      </c>
      <c r="F27" s="7" t="s">
        <v>60</v>
      </c>
      <c r="G27" s="7"/>
      <c r="H27" s="8" t="s">
        <v>1272</v>
      </c>
      <c r="I27" s="20">
        <v>16709000</v>
      </c>
      <c r="J27" s="20">
        <v>46868000</v>
      </c>
      <c r="K27" s="20">
        <v>93174000</v>
      </c>
      <c r="L27" s="20">
        <v>19063000</v>
      </c>
      <c r="M27" s="20">
        <v>67396000</v>
      </c>
      <c r="N27" s="20">
        <v>82994000</v>
      </c>
    </row>
    <row r="28" spans="1:14" x14ac:dyDescent="0.3">
      <c r="A28" s="7" t="s">
        <v>64</v>
      </c>
      <c r="B28" s="7" t="s">
        <v>165</v>
      </c>
      <c r="C28" s="7">
        <v>1510</v>
      </c>
      <c r="D28" s="7" t="s">
        <v>1286</v>
      </c>
      <c r="E28" s="7">
        <v>908</v>
      </c>
      <c r="F28" s="7" t="s">
        <v>1286</v>
      </c>
      <c r="G28" s="7"/>
      <c r="H28" s="8" t="s">
        <v>1273</v>
      </c>
      <c r="I28" s="20">
        <v>6449000</v>
      </c>
      <c r="J28" s="20">
        <v>24875000</v>
      </c>
      <c r="K28" s="20">
        <v>40931000</v>
      </c>
      <c r="L28" s="20">
        <v>18410000</v>
      </c>
      <c r="M28" s="20">
        <v>10848000</v>
      </c>
      <c r="N28" s="20">
        <v>31575000</v>
      </c>
    </row>
    <row r="29" spans="1:14" x14ac:dyDescent="0.3">
      <c r="A29" s="7" t="s">
        <v>64</v>
      </c>
      <c r="B29" s="7" t="s">
        <v>165</v>
      </c>
      <c r="C29" s="7">
        <v>1510</v>
      </c>
      <c r="D29" s="7" t="s">
        <v>62</v>
      </c>
      <c r="E29" s="7">
        <v>908</v>
      </c>
      <c r="F29" s="7" t="s">
        <v>62</v>
      </c>
      <c r="G29" s="7"/>
      <c r="H29" s="8" t="s">
        <v>1274</v>
      </c>
      <c r="I29" s="20">
        <v>9280000</v>
      </c>
      <c r="J29" s="20">
        <v>16731000</v>
      </c>
      <c r="K29" s="20">
        <v>22362000</v>
      </c>
      <c r="L29" s="20">
        <v>9064000</v>
      </c>
      <c r="M29" s="20">
        <v>17803000</v>
      </c>
      <c r="N29" s="20">
        <v>31889000</v>
      </c>
    </row>
    <row r="30" spans="1:14" x14ac:dyDescent="0.3">
      <c r="A30" s="7" t="s">
        <v>64</v>
      </c>
      <c r="B30" s="7" t="s">
        <v>165</v>
      </c>
      <c r="C30" s="7">
        <v>1510</v>
      </c>
      <c r="D30" s="7" t="s">
        <v>27</v>
      </c>
      <c r="E30" s="7">
        <v>910</v>
      </c>
      <c r="F30" s="7" t="s">
        <v>27</v>
      </c>
      <c r="G30" s="7"/>
      <c r="H30" s="8" t="s">
        <v>28</v>
      </c>
      <c r="I30" s="20">
        <v>132108000</v>
      </c>
      <c r="J30" s="20">
        <v>184725000</v>
      </c>
      <c r="K30" s="20">
        <v>222208000</v>
      </c>
      <c r="L30" s="20">
        <v>163762000</v>
      </c>
      <c r="M30" s="20">
        <v>196209000</v>
      </c>
      <c r="N30" s="20">
        <v>234060000</v>
      </c>
    </row>
    <row r="31" spans="1:14" x14ac:dyDescent="0.3">
      <c r="A31" s="7" t="s">
        <v>64</v>
      </c>
      <c r="B31" s="7" t="s">
        <v>1270</v>
      </c>
      <c r="C31" s="7">
        <v>1511</v>
      </c>
      <c r="D31" s="7" t="s">
        <v>25</v>
      </c>
      <c r="E31" s="7">
        <v>910</v>
      </c>
      <c r="F31" s="7" t="s">
        <v>25</v>
      </c>
      <c r="G31" s="7"/>
      <c r="H31" s="8" t="s">
        <v>26</v>
      </c>
      <c r="I31" s="20">
        <v>300703000</v>
      </c>
      <c r="J31" s="20">
        <v>287934000</v>
      </c>
      <c r="K31" s="20">
        <v>409791000</v>
      </c>
      <c r="L31" s="20">
        <v>402503000</v>
      </c>
      <c r="M31" s="20">
        <v>328084000</v>
      </c>
      <c r="N31" s="20">
        <v>624391000</v>
      </c>
    </row>
    <row r="32" spans="1:14" x14ac:dyDescent="0.3">
      <c r="A32" s="7" t="s">
        <v>64</v>
      </c>
      <c r="B32" s="7" t="s">
        <v>1270</v>
      </c>
      <c r="C32" s="7">
        <v>1511</v>
      </c>
      <c r="D32" s="7" t="s">
        <v>20</v>
      </c>
      <c r="E32" s="7">
        <v>909</v>
      </c>
      <c r="F32" s="7" t="s">
        <v>20</v>
      </c>
      <c r="G32" s="7"/>
      <c r="H32" s="8" t="s">
        <v>21</v>
      </c>
      <c r="I32" s="20">
        <v>27396000</v>
      </c>
      <c r="J32" s="20">
        <v>26242000</v>
      </c>
      <c r="K32" s="20">
        <v>32002000</v>
      </c>
      <c r="L32" s="20">
        <v>31435000</v>
      </c>
      <c r="M32" s="20">
        <v>30768000</v>
      </c>
      <c r="N32" s="20">
        <v>40886000</v>
      </c>
    </row>
    <row r="33" spans="1:14" s="14" customFormat="1" x14ac:dyDescent="0.3">
      <c r="A33" s="39" t="s">
        <v>64</v>
      </c>
      <c r="B33" s="39" t="s">
        <v>1270</v>
      </c>
      <c r="C33" s="39">
        <v>1511</v>
      </c>
      <c r="D33" s="39" t="s">
        <v>55</v>
      </c>
      <c r="E33" s="39">
        <v>909</v>
      </c>
      <c r="F33" s="39" t="s">
        <v>55</v>
      </c>
      <c r="G33" s="39"/>
      <c r="H33" s="40" t="s">
        <v>1263</v>
      </c>
      <c r="I33" s="41">
        <v>2574000</v>
      </c>
      <c r="J33" s="41">
        <v>2466000</v>
      </c>
      <c r="K33" s="41">
        <v>3007000</v>
      </c>
      <c r="L33" s="41">
        <v>2954000</v>
      </c>
      <c r="M33" s="41">
        <v>3975000</v>
      </c>
      <c r="N33" s="41">
        <v>8087000</v>
      </c>
    </row>
    <row r="34" spans="1:14" s="17" customFormat="1" x14ac:dyDescent="0.3">
      <c r="A34" s="7" t="s">
        <v>64</v>
      </c>
      <c r="B34" s="7" t="s">
        <v>1270</v>
      </c>
      <c r="C34" s="7">
        <v>1511</v>
      </c>
      <c r="D34" s="7" t="s">
        <v>8</v>
      </c>
      <c r="E34" s="7">
        <v>909</v>
      </c>
      <c r="F34" s="7" t="s">
        <v>8</v>
      </c>
      <c r="G34" s="7"/>
      <c r="H34" s="8" t="s">
        <v>9</v>
      </c>
      <c r="I34" s="15">
        <v>5006000</v>
      </c>
      <c r="J34" s="15">
        <v>4795000</v>
      </c>
      <c r="K34" s="15">
        <v>5116000</v>
      </c>
      <c r="L34" s="15">
        <v>4523000</v>
      </c>
      <c r="M34" s="15">
        <v>3935000</v>
      </c>
      <c r="N34" s="15">
        <v>4404000</v>
      </c>
    </row>
    <row r="35" spans="1:14" hidden="1" x14ac:dyDescent="0.3">
      <c r="A35" s="7" t="s">
        <v>167</v>
      </c>
      <c r="B35" s="7" t="s">
        <v>121</v>
      </c>
      <c r="C35" s="16">
        <v>2802</v>
      </c>
      <c r="D35" s="7" t="s">
        <v>10</v>
      </c>
      <c r="E35" s="7">
        <v>908</v>
      </c>
      <c r="F35" s="7" t="s">
        <v>10</v>
      </c>
      <c r="G35" s="7"/>
      <c r="H35" s="8" t="s">
        <v>11</v>
      </c>
      <c r="I35" s="20">
        <v>80308000</v>
      </c>
      <c r="J35" s="20">
        <v>114151000</v>
      </c>
      <c r="K35" s="20">
        <v>153605000</v>
      </c>
      <c r="L35" s="20">
        <v>167843000</v>
      </c>
      <c r="M35" s="20">
        <v>107534000</v>
      </c>
      <c r="N35" s="20">
        <v>147315000</v>
      </c>
    </row>
    <row r="36" spans="1:14" hidden="1" x14ac:dyDescent="0.3">
      <c r="A36" s="7" t="s">
        <v>167</v>
      </c>
      <c r="B36" s="7" t="s">
        <v>121</v>
      </c>
      <c r="C36" s="16">
        <v>2802</v>
      </c>
      <c r="D36" s="7" t="s">
        <v>0</v>
      </c>
      <c r="E36" s="7">
        <v>908</v>
      </c>
      <c r="F36" s="7" t="s">
        <v>0</v>
      </c>
      <c r="G36" s="7"/>
      <c r="H36" s="8" t="s">
        <v>1</v>
      </c>
      <c r="I36" s="20">
        <v>28163000</v>
      </c>
      <c r="J36" s="20">
        <v>60078000</v>
      </c>
      <c r="K36" s="20">
        <v>63275000</v>
      </c>
      <c r="L36" s="20">
        <v>52639000</v>
      </c>
      <c r="M36" s="20">
        <v>37567000</v>
      </c>
      <c r="N36" s="20">
        <v>75584000</v>
      </c>
    </row>
    <row r="37" spans="1:14" hidden="1" x14ac:dyDescent="0.3">
      <c r="A37" s="7" t="s">
        <v>167</v>
      </c>
      <c r="B37" s="7" t="s">
        <v>121</v>
      </c>
      <c r="C37" s="16">
        <v>2802</v>
      </c>
      <c r="D37" s="7" t="s">
        <v>2</v>
      </c>
      <c r="E37" s="7">
        <v>908</v>
      </c>
      <c r="F37" s="7" t="s">
        <v>2</v>
      </c>
      <c r="G37" s="7"/>
      <c r="H37" s="8" t="s">
        <v>119</v>
      </c>
      <c r="I37" s="20">
        <v>2835000</v>
      </c>
      <c r="J37" s="20">
        <v>2745000</v>
      </c>
      <c r="K37" s="20">
        <v>3207000</v>
      </c>
      <c r="L37" s="20">
        <v>3306000</v>
      </c>
      <c r="M37" s="20">
        <v>3241000</v>
      </c>
      <c r="N37" s="20">
        <v>3295000</v>
      </c>
    </row>
    <row r="38" spans="1:14" s="17" customFormat="1" hidden="1" x14ac:dyDescent="0.3">
      <c r="A38" s="7" t="s">
        <v>167</v>
      </c>
      <c r="B38" s="7" t="s">
        <v>121</v>
      </c>
      <c r="C38" s="16">
        <v>2802</v>
      </c>
      <c r="D38" s="6" t="s">
        <v>2802</v>
      </c>
      <c r="E38" s="7">
        <v>908</v>
      </c>
      <c r="F38" s="6" t="s">
        <v>2802</v>
      </c>
      <c r="G38" s="7"/>
      <c r="H38" s="8" t="s">
        <v>122</v>
      </c>
      <c r="I38" s="15">
        <v>7297000</v>
      </c>
      <c r="J38" s="15">
        <v>15381000</v>
      </c>
      <c r="K38" s="15">
        <v>13335000</v>
      </c>
      <c r="L38" s="15">
        <v>7092000</v>
      </c>
      <c r="M38" s="15">
        <v>6953000</v>
      </c>
      <c r="N38" s="15">
        <v>10873000</v>
      </c>
    </row>
    <row r="39" spans="1:14" hidden="1" x14ac:dyDescent="0.3">
      <c r="A39" s="7" t="s">
        <v>167</v>
      </c>
      <c r="B39" s="7" t="s">
        <v>121</v>
      </c>
      <c r="C39" s="16">
        <v>2802</v>
      </c>
      <c r="D39" s="6" t="s">
        <v>123</v>
      </c>
      <c r="E39" s="7">
        <v>909</v>
      </c>
      <c r="F39" s="6" t="s">
        <v>123</v>
      </c>
      <c r="G39" s="7"/>
      <c r="H39" s="8" t="s">
        <v>120</v>
      </c>
      <c r="I39" s="20">
        <v>19254000</v>
      </c>
      <c r="J39" s="20">
        <v>19531000</v>
      </c>
      <c r="K39" s="20">
        <v>30254000</v>
      </c>
      <c r="L39" s="20">
        <v>20496000</v>
      </c>
      <c r="M39" s="20">
        <v>22713000</v>
      </c>
      <c r="N39" s="20">
        <v>28862000</v>
      </c>
    </row>
    <row r="40" spans="1:14" hidden="1" x14ac:dyDescent="0.3">
      <c r="A40" s="7" t="s">
        <v>167</v>
      </c>
      <c r="B40" s="7" t="s">
        <v>121</v>
      </c>
      <c r="C40" s="16">
        <v>2802</v>
      </c>
      <c r="D40" s="7" t="s">
        <v>4</v>
      </c>
      <c r="E40" s="7">
        <v>909</v>
      </c>
      <c r="F40" s="7" t="s">
        <v>4</v>
      </c>
      <c r="G40" s="7"/>
      <c r="H40" s="8" t="s">
        <v>5</v>
      </c>
      <c r="I40" s="20">
        <v>101738000</v>
      </c>
      <c r="J40" s="20">
        <v>107349000</v>
      </c>
      <c r="K40" s="20">
        <v>131218000</v>
      </c>
      <c r="L40" s="20">
        <v>127945000</v>
      </c>
      <c r="M40" s="20">
        <v>114162000</v>
      </c>
      <c r="N40" s="20">
        <v>139874000</v>
      </c>
    </row>
    <row r="41" spans="1:14" hidden="1" x14ac:dyDescent="0.3">
      <c r="A41" s="7" t="s">
        <v>167</v>
      </c>
      <c r="B41" s="7" t="s">
        <v>121</v>
      </c>
      <c r="C41" s="16">
        <v>2802</v>
      </c>
      <c r="D41" s="7" t="s">
        <v>6</v>
      </c>
      <c r="E41" s="7">
        <v>909</v>
      </c>
      <c r="F41" s="7" t="s">
        <v>6</v>
      </c>
      <c r="G41" s="7"/>
      <c r="H41" s="8" t="s">
        <v>7</v>
      </c>
      <c r="I41" s="20">
        <v>3720000</v>
      </c>
      <c r="J41" s="20">
        <v>3603000</v>
      </c>
      <c r="K41" s="20">
        <v>3508000</v>
      </c>
      <c r="L41" s="20">
        <v>3616000</v>
      </c>
      <c r="M41" s="20">
        <v>3545000</v>
      </c>
      <c r="N41" s="20">
        <v>3604000</v>
      </c>
    </row>
    <row r="42" spans="1:14" hidden="1" x14ac:dyDescent="0.3">
      <c r="A42" s="7" t="s">
        <v>167</v>
      </c>
      <c r="B42" s="7" t="s">
        <v>121</v>
      </c>
      <c r="C42" s="16">
        <v>2802</v>
      </c>
      <c r="D42" s="7" t="s">
        <v>1280</v>
      </c>
      <c r="E42" s="7">
        <v>909</v>
      </c>
      <c r="F42" s="7" t="s">
        <v>1280</v>
      </c>
      <c r="G42" s="7"/>
      <c r="H42" s="8" t="s">
        <v>1267</v>
      </c>
      <c r="I42" s="20">
        <v>13263000</v>
      </c>
      <c r="J42" s="20">
        <v>12040000</v>
      </c>
      <c r="K42" s="20">
        <v>12504000</v>
      </c>
      <c r="L42" s="20">
        <v>20141000</v>
      </c>
      <c r="M42" s="20">
        <v>11847000</v>
      </c>
      <c r="N42" s="20">
        <v>12044000</v>
      </c>
    </row>
    <row r="43" spans="1:14" hidden="1" x14ac:dyDescent="0.3">
      <c r="A43" s="7" t="s">
        <v>139</v>
      </c>
      <c r="B43" s="7" t="s">
        <v>139</v>
      </c>
      <c r="C43" s="7">
        <v>3701</v>
      </c>
      <c r="D43" s="6" t="s">
        <v>133</v>
      </c>
      <c r="E43" s="7">
        <v>919</v>
      </c>
      <c r="F43" s="6" t="s">
        <v>133</v>
      </c>
      <c r="G43" s="7"/>
      <c r="H43" s="8" t="s">
        <v>124</v>
      </c>
      <c r="I43" s="15">
        <v>84994000</v>
      </c>
      <c r="J43" s="15">
        <v>59678000</v>
      </c>
      <c r="K43" s="15">
        <v>103884000</v>
      </c>
      <c r="L43" s="15">
        <v>98567000</v>
      </c>
      <c r="M43" s="15">
        <v>67496000</v>
      </c>
      <c r="N43" s="15">
        <v>133370000</v>
      </c>
    </row>
    <row r="44" spans="1:14" hidden="1" x14ac:dyDescent="0.3">
      <c r="A44" s="7" t="s">
        <v>139</v>
      </c>
      <c r="B44" s="7" t="s">
        <v>139</v>
      </c>
      <c r="C44" s="7">
        <v>3701</v>
      </c>
      <c r="D44" s="6" t="s">
        <v>142</v>
      </c>
      <c r="E44" s="7">
        <v>919</v>
      </c>
      <c r="F44" s="6" t="s">
        <v>142</v>
      </c>
      <c r="G44" s="7"/>
      <c r="H44" s="8" t="s">
        <v>125</v>
      </c>
      <c r="I44" s="15">
        <v>61691000</v>
      </c>
      <c r="J44" s="15">
        <v>51617000</v>
      </c>
      <c r="K44" s="15">
        <v>111137000</v>
      </c>
      <c r="L44" s="15">
        <v>62793000</v>
      </c>
      <c r="M44" s="15">
        <v>55725000</v>
      </c>
      <c r="N44" s="15">
        <v>64957000</v>
      </c>
    </row>
    <row r="45" spans="1:14" hidden="1" x14ac:dyDescent="0.3">
      <c r="A45" s="7" t="s">
        <v>139</v>
      </c>
      <c r="B45" s="7" t="s">
        <v>139</v>
      </c>
      <c r="C45" s="7">
        <v>3701</v>
      </c>
      <c r="D45" s="6" t="s">
        <v>134</v>
      </c>
      <c r="E45" s="7">
        <v>919</v>
      </c>
      <c r="F45" s="6" t="s">
        <v>134</v>
      </c>
      <c r="G45" s="7"/>
      <c r="H45" s="8" t="s">
        <v>126</v>
      </c>
      <c r="I45" s="15">
        <v>35507000</v>
      </c>
      <c r="J45" s="15">
        <v>28774000</v>
      </c>
      <c r="K45" s="15">
        <v>45156000</v>
      </c>
      <c r="L45" s="15">
        <v>36222000</v>
      </c>
      <c r="M45" s="15">
        <v>25647000</v>
      </c>
      <c r="N45" s="15">
        <v>49146000</v>
      </c>
    </row>
    <row r="46" spans="1:14" hidden="1" x14ac:dyDescent="0.3">
      <c r="A46" s="7" t="s">
        <v>139</v>
      </c>
      <c r="B46" s="7" t="s">
        <v>139</v>
      </c>
      <c r="C46" s="7">
        <v>3701</v>
      </c>
      <c r="D46" s="6" t="s">
        <v>136</v>
      </c>
      <c r="E46" s="7">
        <v>919</v>
      </c>
      <c r="F46" s="6" t="s">
        <v>136</v>
      </c>
      <c r="G46" s="7"/>
      <c r="H46" s="8" t="s">
        <v>127</v>
      </c>
      <c r="I46" s="15">
        <v>24545000</v>
      </c>
      <c r="J46" s="15">
        <v>32958000</v>
      </c>
      <c r="K46" s="15">
        <v>30964000</v>
      </c>
      <c r="L46" s="15">
        <v>30243000</v>
      </c>
      <c r="M46" s="15">
        <v>27726000</v>
      </c>
      <c r="N46" s="15">
        <v>38409000</v>
      </c>
    </row>
    <row r="47" spans="1:14" hidden="1" x14ac:dyDescent="0.3">
      <c r="A47" s="7" t="s">
        <v>139</v>
      </c>
      <c r="B47" s="7" t="s">
        <v>139</v>
      </c>
      <c r="C47" s="7">
        <v>3701</v>
      </c>
      <c r="D47" s="6" t="s">
        <v>137</v>
      </c>
      <c r="E47" s="7">
        <v>919</v>
      </c>
      <c r="F47" s="6" t="s">
        <v>137</v>
      </c>
      <c r="G47" s="7"/>
      <c r="H47" s="8" t="s">
        <v>128</v>
      </c>
      <c r="I47" s="15">
        <v>29996000</v>
      </c>
      <c r="J47" s="15">
        <v>28870000</v>
      </c>
      <c r="K47" s="15">
        <v>36264000</v>
      </c>
      <c r="L47" s="15">
        <v>59674000</v>
      </c>
      <c r="M47" s="15">
        <v>33862000</v>
      </c>
      <c r="N47" s="15">
        <v>50423000</v>
      </c>
    </row>
    <row r="48" spans="1:14" hidden="1" x14ac:dyDescent="0.3">
      <c r="A48" s="7" t="s">
        <v>139</v>
      </c>
      <c r="B48" s="7" t="s">
        <v>139</v>
      </c>
      <c r="C48" s="7">
        <v>3701</v>
      </c>
      <c r="D48" s="7" t="s">
        <v>1282</v>
      </c>
      <c r="E48" s="7">
        <v>919</v>
      </c>
      <c r="F48" s="7" t="s">
        <v>1282</v>
      </c>
      <c r="G48" s="7"/>
      <c r="H48" s="8" t="s">
        <v>1278</v>
      </c>
      <c r="I48" s="15">
        <v>12342000</v>
      </c>
      <c r="J48" s="15">
        <v>12543000</v>
      </c>
      <c r="K48" s="15">
        <v>13589000</v>
      </c>
      <c r="L48" s="15">
        <v>15772000</v>
      </c>
      <c r="M48" s="15">
        <v>12412000</v>
      </c>
      <c r="N48" s="15">
        <v>15010000</v>
      </c>
    </row>
    <row r="49" spans="1:14" s="21" customFormat="1" hidden="1" x14ac:dyDescent="0.3">
      <c r="A49" s="7" t="s">
        <v>139</v>
      </c>
      <c r="B49" s="7" t="s">
        <v>139</v>
      </c>
      <c r="C49" s="7">
        <v>3701</v>
      </c>
      <c r="D49" s="7" t="s">
        <v>1285</v>
      </c>
      <c r="E49" s="7">
        <v>919</v>
      </c>
      <c r="F49" s="7" t="s">
        <v>1285</v>
      </c>
      <c r="G49" s="7"/>
      <c r="H49" s="8" t="s">
        <v>1276</v>
      </c>
      <c r="I49" s="15">
        <v>22841000</v>
      </c>
      <c r="J49" s="15">
        <v>23162000</v>
      </c>
      <c r="K49" s="15">
        <v>30308000</v>
      </c>
      <c r="L49" s="15">
        <v>30948000</v>
      </c>
      <c r="M49" s="15">
        <v>20523000</v>
      </c>
      <c r="N49" s="15">
        <v>39069000</v>
      </c>
    </row>
    <row r="50" spans="1:14" s="21" customFormat="1" hidden="1" x14ac:dyDescent="0.3">
      <c r="A50" s="7" t="s">
        <v>139</v>
      </c>
      <c r="B50" s="7" t="s">
        <v>139</v>
      </c>
      <c r="C50" s="7">
        <v>3701</v>
      </c>
      <c r="D50" s="6" t="s">
        <v>138</v>
      </c>
      <c r="E50" s="7">
        <v>905</v>
      </c>
      <c r="F50" s="6" t="s">
        <v>138</v>
      </c>
      <c r="G50" s="7"/>
      <c r="H50" s="8" t="s">
        <v>130</v>
      </c>
      <c r="I50" s="15">
        <v>52575000</v>
      </c>
      <c r="J50" s="15">
        <v>52382000</v>
      </c>
      <c r="K50" s="15">
        <v>52309000</v>
      </c>
      <c r="L50" s="15">
        <v>52261000</v>
      </c>
      <c r="M50" s="15">
        <v>52262000</v>
      </c>
      <c r="N50" s="15">
        <v>52213000</v>
      </c>
    </row>
    <row r="51" spans="1:14" s="21" customFormat="1" hidden="1" x14ac:dyDescent="0.3">
      <c r="A51" s="7" t="s">
        <v>139</v>
      </c>
      <c r="B51" s="7" t="s">
        <v>139</v>
      </c>
      <c r="C51" s="7">
        <v>3701</v>
      </c>
      <c r="D51" s="6" t="s">
        <v>141</v>
      </c>
      <c r="E51" s="7">
        <v>905</v>
      </c>
      <c r="F51" s="6" t="s">
        <v>141</v>
      </c>
      <c r="G51" s="7"/>
      <c r="H51" s="8" t="s">
        <v>131</v>
      </c>
      <c r="I51" s="15">
        <v>120900000</v>
      </c>
      <c r="J51" s="15">
        <v>120940000</v>
      </c>
      <c r="K51" s="15">
        <v>110825000</v>
      </c>
      <c r="L51" s="15">
        <v>126541000</v>
      </c>
      <c r="M51" s="15">
        <v>129748000</v>
      </c>
      <c r="N51" s="15">
        <v>142226000</v>
      </c>
    </row>
    <row r="52" spans="1:14" s="21" customFormat="1" hidden="1" x14ac:dyDescent="0.3">
      <c r="A52" s="7" t="s">
        <v>139</v>
      </c>
      <c r="B52" s="7" t="s">
        <v>139</v>
      </c>
      <c r="C52" s="7">
        <v>3701</v>
      </c>
      <c r="D52" s="6" t="s">
        <v>168</v>
      </c>
      <c r="E52" s="7">
        <v>905</v>
      </c>
      <c r="F52" s="6" t="s">
        <v>168</v>
      </c>
      <c r="G52" s="7"/>
      <c r="H52" s="8" t="s">
        <v>132</v>
      </c>
      <c r="I52" s="15">
        <v>152404000</v>
      </c>
      <c r="J52" s="15">
        <v>101871000</v>
      </c>
      <c r="K52" s="15">
        <v>131573000</v>
      </c>
      <c r="L52" s="15">
        <v>172082000</v>
      </c>
      <c r="M52" s="15">
        <v>153245000</v>
      </c>
      <c r="N52" s="15">
        <v>201138000</v>
      </c>
    </row>
    <row r="53" spans="1:14" s="21" customFormat="1" hidden="1" x14ac:dyDescent="0.3">
      <c r="A53" s="7" t="s">
        <v>139</v>
      </c>
      <c r="B53" s="7" t="s">
        <v>139</v>
      </c>
      <c r="C53" s="7">
        <v>3701</v>
      </c>
      <c r="D53" s="7" t="s">
        <v>1284</v>
      </c>
      <c r="E53" s="7">
        <v>905</v>
      </c>
      <c r="F53" s="7" t="s">
        <v>1284</v>
      </c>
      <c r="G53" s="7"/>
      <c r="H53" s="8" t="s">
        <v>1277</v>
      </c>
      <c r="I53" s="15">
        <v>154744000</v>
      </c>
      <c r="J53" s="15">
        <v>155238000</v>
      </c>
      <c r="K53" s="15">
        <v>154344000</v>
      </c>
      <c r="L53" s="15">
        <v>154202000</v>
      </c>
      <c r="M53" s="15">
        <v>154204000</v>
      </c>
      <c r="N53" s="15">
        <v>154059000</v>
      </c>
    </row>
    <row r="54" spans="1:14" s="21" customFormat="1" hidden="1" x14ac:dyDescent="0.3">
      <c r="A54" s="7" t="s">
        <v>139</v>
      </c>
      <c r="B54" s="7" t="s">
        <v>139</v>
      </c>
      <c r="C54" s="7">
        <v>3701</v>
      </c>
      <c r="D54" s="7" t="s">
        <v>1283</v>
      </c>
      <c r="E54" s="7">
        <v>905</v>
      </c>
      <c r="F54" s="7" t="s">
        <v>1283</v>
      </c>
      <c r="G54" s="7"/>
      <c r="H54" s="8" t="s">
        <v>1279</v>
      </c>
      <c r="I54" s="15">
        <v>37276000</v>
      </c>
      <c r="J54" s="15">
        <v>37289000</v>
      </c>
      <c r="K54" s="15">
        <v>24758000</v>
      </c>
      <c r="L54" s="15">
        <v>24736000</v>
      </c>
      <c r="M54" s="15">
        <v>24736000</v>
      </c>
      <c r="N54" s="15">
        <v>24713000</v>
      </c>
    </row>
    <row r="55" spans="1:14" s="21" customFormat="1" hidden="1" x14ac:dyDescent="0.3">
      <c r="A55" s="7" t="s">
        <v>149</v>
      </c>
      <c r="B55" s="7" t="s">
        <v>149</v>
      </c>
      <c r="C55" s="7">
        <v>3001</v>
      </c>
      <c r="D55" s="6" t="s">
        <v>8</v>
      </c>
      <c r="E55" s="7">
        <v>907</v>
      </c>
      <c r="F55" s="6" t="s">
        <v>8</v>
      </c>
      <c r="G55" s="7"/>
      <c r="H55" s="8" t="s">
        <v>2744</v>
      </c>
      <c r="I55" s="28">
        <v>3833000</v>
      </c>
      <c r="J55" s="28">
        <v>3809000</v>
      </c>
      <c r="K55" s="28">
        <v>4760000</v>
      </c>
      <c r="L55" s="28">
        <v>4306000</v>
      </c>
      <c r="M55" s="28">
        <v>4300000</v>
      </c>
      <c r="N55" s="28">
        <v>5774000</v>
      </c>
    </row>
    <row r="56" spans="1:14" s="21" customFormat="1" hidden="1" x14ac:dyDescent="0.3">
      <c r="A56" s="7" t="s">
        <v>149</v>
      </c>
      <c r="B56" s="7" t="s">
        <v>149</v>
      </c>
      <c r="C56" s="7">
        <v>3001</v>
      </c>
      <c r="D56" s="6" t="s">
        <v>151</v>
      </c>
      <c r="E56" s="7">
        <v>907</v>
      </c>
      <c r="F56" s="6" t="s">
        <v>151</v>
      </c>
      <c r="G56" s="7"/>
      <c r="H56" s="8" t="s">
        <v>148</v>
      </c>
      <c r="I56" s="28">
        <v>68032000</v>
      </c>
      <c r="J56" s="28">
        <v>71394000</v>
      </c>
      <c r="K56" s="28">
        <v>104708000</v>
      </c>
      <c r="L56" s="28">
        <v>105227000</v>
      </c>
      <c r="M56" s="28">
        <v>71657000</v>
      </c>
      <c r="N56" s="28">
        <v>105838000</v>
      </c>
    </row>
    <row r="57" spans="1:14" s="21" customFormat="1" hidden="1" x14ac:dyDescent="0.3">
      <c r="A57" s="7" t="s">
        <v>149</v>
      </c>
      <c r="B57" s="7" t="s">
        <v>149</v>
      </c>
      <c r="C57" s="7">
        <v>3001</v>
      </c>
      <c r="D57" s="6" t="s">
        <v>8</v>
      </c>
      <c r="E57" s="7">
        <v>907</v>
      </c>
      <c r="F57" s="6" t="s">
        <v>8</v>
      </c>
      <c r="G57" s="7"/>
      <c r="H57" s="8" t="s">
        <v>2745</v>
      </c>
      <c r="I57" s="28">
        <v>16769000</v>
      </c>
      <c r="J57" s="28">
        <v>16659000</v>
      </c>
      <c r="K57" s="28">
        <v>35696000</v>
      </c>
      <c r="L57" s="28">
        <v>21524000</v>
      </c>
      <c r="M57" s="28">
        <v>21498000</v>
      </c>
      <c r="N57" s="28">
        <v>26460000</v>
      </c>
    </row>
    <row r="58" spans="1:14" s="21" customFormat="1" hidden="1" x14ac:dyDescent="0.3">
      <c r="A58" s="7" t="s">
        <v>149</v>
      </c>
      <c r="B58" s="7" t="s">
        <v>149</v>
      </c>
      <c r="C58" s="7">
        <v>3001</v>
      </c>
      <c r="D58" s="6" t="s">
        <v>152</v>
      </c>
      <c r="E58" s="7">
        <v>907</v>
      </c>
      <c r="F58" s="6" t="s">
        <v>152</v>
      </c>
      <c r="G58" s="7"/>
      <c r="H58" s="8" t="s">
        <v>143</v>
      </c>
      <c r="I58" s="28">
        <v>2396000</v>
      </c>
      <c r="J58" s="28">
        <v>3333000</v>
      </c>
      <c r="K58" s="28">
        <v>2381000</v>
      </c>
      <c r="L58" s="28">
        <v>2392000</v>
      </c>
      <c r="M58" s="28">
        <v>4778000</v>
      </c>
      <c r="N58" s="28">
        <v>3850000</v>
      </c>
    </row>
    <row r="59" spans="1:14" s="21" customFormat="1" hidden="1" x14ac:dyDescent="0.3">
      <c r="A59" s="7" t="s">
        <v>149</v>
      </c>
      <c r="B59" s="7" t="s">
        <v>149</v>
      </c>
      <c r="C59" s="7">
        <v>3001</v>
      </c>
      <c r="D59" s="6" t="s">
        <v>153</v>
      </c>
      <c r="E59" s="7">
        <v>907</v>
      </c>
      <c r="F59" s="6" t="s">
        <v>153</v>
      </c>
      <c r="G59" s="7"/>
      <c r="H59" s="8" t="s">
        <v>144</v>
      </c>
      <c r="I59" s="28">
        <v>5271000</v>
      </c>
      <c r="J59" s="28">
        <v>19991000</v>
      </c>
      <c r="K59" s="28">
        <v>9520000</v>
      </c>
      <c r="L59" s="28">
        <v>10524000</v>
      </c>
      <c r="M59" s="28">
        <v>2389000</v>
      </c>
      <c r="N59" s="28">
        <v>24055000</v>
      </c>
    </row>
    <row r="60" spans="1:14" s="21" customFormat="1" hidden="1" x14ac:dyDescent="0.3">
      <c r="A60" s="7" t="s">
        <v>149</v>
      </c>
      <c r="B60" s="7" t="s">
        <v>149</v>
      </c>
      <c r="C60" s="7">
        <v>3001</v>
      </c>
      <c r="D60" s="6" t="s">
        <v>154</v>
      </c>
      <c r="E60" s="7">
        <v>907</v>
      </c>
      <c r="F60" s="6" t="s">
        <v>154</v>
      </c>
      <c r="G60" s="7"/>
      <c r="H60" s="8" t="s">
        <v>145</v>
      </c>
      <c r="I60" s="28">
        <v>7187000</v>
      </c>
      <c r="J60" s="28">
        <v>4761000</v>
      </c>
      <c r="K60" s="28">
        <v>8092000</v>
      </c>
      <c r="L60" s="28">
        <v>7654000</v>
      </c>
      <c r="M60" s="28">
        <v>5733000</v>
      </c>
      <c r="N60" s="28">
        <v>6255000</v>
      </c>
    </row>
    <row r="61" spans="1:14" s="21" customFormat="1" hidden="1" x14ac:dyDescent="0.3">
      <c r="A61" s="7" t="s">
        <v>149</v>
      </c>
      <c r="B61" s="7" t="s">
        <v>149</v>
      </c>
      <c r="C61" s="7">
        <v>3001</v>
      </c>
      <c r="D61" s="7" t="s">
        <v>156</v>
      </c>
      <c r="E61" s="7">
        <v>907</v>
      </c>
      <c r="F61" s="7" t="s">
        <v>156</v>
      </c>
      <c r="G61" s="7"/>
      <c r="H61" s="8" t="s">
        <v>147</v>
      </c>
      <c r="I61" s="28">
        <v>9583000</v>
      </c>
      <c r="J61" s="28">
        <v>9520000</v>
      </c>
      <c r="K61" s="28">
        <v>9520000</v>
      </c>
      <c r="L61" s="28">
        <v>9567000</v>
      </c>
      <c r="M61" s="28">
        <v>9555000</v>
      </c>
      <c r="N61" s="28">
        <v>9622000</v>
      </c>
    </row>
    <row r="62" spans="1:14" s="21" customFormat="1" hidden="1" x14ac:dyDescent="0.3">
      <c r="A62" s="7" t="s">
        <v>149</v>
      </c>
      <c r="B62" s="7" t="s">
        <v>149</v>
      </c>
      <c r="C62" s="7">
        <v>3001</v>
      </c>
      <c r="D62" s="6" t="s">
        <v>8</v>
      </c>
      <c r="E62" s="7">
        <v>907</v>
      </c>
      <c r="F62" s="6" t="s">
        <v>8</v>
      </c>
      <c r="G62" s="7"/>
      <c r="H62" s="8" t="s">
        <v>2746</v>
      </c>
      <c r="I62" s="28">
        <v>4792000</v>
      </c>
      <c r="J62" s="28">
        <v>4761000</v>
      </c>
      <c r="K62" s="28">
        <v>7616000</v>
      </c>
      <c r="L62" s="28">
        <v>5262000</v>
      </c>
      <c r="M62" s="28">
        <v>4778000</v>
      </c>
      <c r="N62" s="28">
        <v>6255000</v>
      </c>
    </row>
    <row r="63" spans="1:14" s="21" customFormat="1" hidden="1" x14ac:dyDescent="0.3">
      <c r="A63" s="7" t="s">
        <v>149</v>
      </c>
      <c r="B63" s="7" t="s">
        <v>149</v>
      </c>
      <c r="C63" s="7">
        <v>3001</v>
      </c>
      <c r="D63" s="6" t="s">
        <v>2748</v>
      </c>
      <c r="E63" s="7">
        <v>910</v>
      </c>
      <c r="F63" s="6" t="s">
        <v>2748</v>
      </c>
      <c r="G63" s="7"/>
      <c r="H63" s="8" t="s">
        <v>2747</v>
      </c>
      <c r="I63" s="28">
        <v>28746000</v>
      </c>
      <c r="J63" s="28">
        <v>39029000</v>
      </c>
      <c r="K63" s="28">
        <v>26178000</v>
      </c>
      <c r="L63" s="28">
        <v>14350000</v>
      </c>
      <c r="M63" s="28">
        <v>14332000</v>
      </c>
      <c r="N63" s="28">
        <v>19244000</v>
      </c>
    </row>
    <row r="64" spans="1:14" s="21" customFormat="1" hidden="1" x14ac:dyDescent="0.3">
      <c r="A64" s="7" t="s">
        <v>167</v>
      </c>
      <c r="B64" s="7" t="s">
        <v>114</v>
      </c>
      <c r="C64" s="7">
        <v>2801</v>
      </c>
      <c r="D64" s="7" t="s">
        <v>8</v>
      </c>
      <c r="E64" s="7" t="s">
        <v>1464</v>
      </c>
      <c r="F64" s="7">
        <v>290027</v>
      </c>
      <c r="G64" s="7" t="s">
        <v>1457</v>
      </c>
      <c r="H64" s="8" t="s">
        <v>1335</v>
      </c>
      <c r="I64" s="15">
        <v>583000</v>
      </c>
      <c r="J64" s="15">
        <v>583000</v>
      </c>
      <c r="K64" s="15">
        <v>584000</v>
      </c>
      <c r="L64" s="15">
        <v>583000</v>
      </c>
      <c r="M64" s="15">
        <v>585000</v>
      </c>
      <c r="N64" s="15">
        <v>583000</v>
      </c>
    </row>
    <row r="65" spans="1:14" s="21" customFormat="1" hidden="1" x14ac:dyDescent="0.3">
      <c r="A65" s="7" t="s">
        <v>167</v>
      </c>
      <c r="B65" s="7" t="s">
        <v>114</v>
      </c>
      <c r="C65" s="7">
        <v>2801</v>
      </c>
      <c r="D65" s="7" t="s">
        <v>8</v>
      </c>
      <c r="E65" s="7" t="s">
        <v>1464</v>
      </c>
      <c r="F65" s="7">
        <v>111519</v>
      </c>
      <c r="G65" s="7" t="s">
        <v>1457</v>
      </c>
      <c r="H65" s="8" t="s">
        <v>1336</v>
      </c>
      <c r="I65" s="15">
        <v>8311000</v>
      </c>
      <c r="J65" s="15">
        <v>8314000</v>
      </c>
      <c r="K65" s="15">
        <v>8331000</v>
      </c>
      <c r="L65" s="15">
        <v>8314000</v>
      </c>
      <c r="M65" s="15">
        <v>8334000</v>
      </c>
      <c r="N65" s="15">
        <v>8311000</v>
      </c>
    </row>
    <row r="66" spans="1:14" s="21" customFormat="1" hidden="1" x14ac:dyDescent="0.3">
      <c r="A66" s="7" t="s">
        <v>167</v>
      </c>
      <c r="B66" s="7" t="s">
        <v>114</v>
      </c>
      <c r="C66" s="7">
        <v>2801</v>
      </c>
      <c r="D66" s="7" t="s">
        <v>8</v>
      </c>
      <c r="E66" s="7" t="s">
        <v>1465</v>
      </c>
      <c r="F66" s="7">
        <v>131876</v>
      </c>
      <c r="G66" s="7" t="s">
        <v>1457</v>
      </c>
      <c r="H66" s="8" t="s">
        <v>1337</v>
      </c>
      <c r="I66" s="15">
        <v>163000</v>
      </c>
      <c r="J66" s="15">
        <v>163000</v>
      </c>
      <c r="K66" s="15">
        <v>163000</v>
      </c>
      <c r="L66" s="15">
        <v>163000</v>
      </c>
      <c r="M66" s="15">
        <v>163000</v>
      </c>
      <c r="N66" s="15">
        <v>163000</v>
      </c>
    </row>
    <row r="67" spans="1:14" s="21" customFormat="1" hidden="1" x14ac:dyDescent="0.3">
      <c r="A67" s="7" t="s">
        <v>167</v>
      </c>
      <c r="B67" s="7" t="s">
        <v>114</v>
      </c>
      <c r="C67" s="7">
        <v>2801</v>
      </c>
      <c r="D67" s="7" t="s">
        <v>8</v>
      </c>
      <c r="E67" s="7" t="s">
        <v>1465</v>
      </c>
      <c r="F67" s="7">
        <v>132133</v>
      </c>
      <c r="G67" s="7" t="s">
        <v>1457</v>
      </c>
      <c r="H67" s="8" t="s">
        <v>1338</v>
      </c>
      <c r="I67" s="15">
        <v>221000</v>
      </c>
      <c r="J67" s="15">
        <v>221000</v>
      </c>
      <c r="K67" s="15">
        <v>222000</v>
      </c>
      <c r="L67" s="15">
        <v>221000</v>
      </c>
      <c r="M67" s="15">
        <v>222000</v>
      </c>
      <c r="N67" s="15">
        <v>221000</v>
      </c>
    </row>
    <row r="68" spans="1:14" s="21" customFormat="1" hidden="1" x14ac:dyDescent="0.3">
      <c r="A68" s="7" t="s">
        <v>167</v>
      </c>
      <c r="B68" s="7" t="s">
        <v>114</v>
      </c>
      <c r="C68" s="7">
        <v>2801</v>
      </c>
      <c r="D68" s="7" t="s">
        <v>8</v>
      </c>
      <c r="E68" s="7" t="s">
        <v>1465</v>
      </c>
      <c r="F68" s="7">
        <v>131868</v>
      </c>
      <c r="G68" s="7" t="s">
        <v>1457</v>
      </c>
      <c r="H68" s="8" t="s">
        <v>1339</v>
      </c>
      <c r="I68" s="15">
        <v>633000</v>
      </c>
      <c r="J68" s="15">
        <v>634000</v>
      </c>
      <c r="K68" s="15">
        <v>635000</v>
      </c>
      <c r="L68" s="15">
        <v>634000</v>
      </c>
      <c r="M68" s="15">
        <v>635000</v>
      </c>
      <c r="N68" s="15">
        <v>633000</v>
      </c>
    </row>
    <row r="69" spans="1:14" s="21" customFormat="1" hidden="1" x14ac:dyDescent="0.3">
      <c r="A69" s="7" t="s">
        <v>167</v>
      </c>
      <c r="B69" s="7" t="s">
        <v>114</v>
      </c>
      <c r="C69" s="7">
        <v>2801</v>
      </c>
      <c r="D69" s="7" t="s">
        <v>8</v>
      </c>
      <c r="E69" s="7">
        <v>907</v>
      </c>
      <c r="F69" s="7">
        <v>131723</v>
      </c>
      <c r="G69" s="7" t="s">
        <v>1457</v>
      </c>
      <c r="H69" s="8" t="s">
        <v>1340</v>
      </c>
      <c r="I69" s="15">
        <v>1118000</v>
      </c>
      <c r="J69" s="15">
        <v>1119000</v>
      </c>
      <c r="K69" s="15">
        <v>1121000</v>
      </c>
      <c r="L69" s="15">
        <v>1118000</v>
      </c>
      <c r="M69" s="15">
        <v>1121000</v>
      </c>
      <c r="N69" s="15">
        <v>1118000</v>
      </c>
    </row>
    <row r="70" spans="1:14" s="21" customFormat="1" hidden="1" x14ac:dyDescent="0.3">
      <c r="A70" s="7" t="s">
        <v>167</v>
      </c>
      <c r="B70" s="7" t="s">
        <v>114</v>
      </c>
      <c r="C70" s="7">
        <v>2801</v>
      </c>
      <c r="D70" s="7" t="s">
        <v>8</v>
      </c>
      <c r="E70" s="7">
        <v>907</v>
      </c>
      <c r="F70" s="7">
        <v>131752</v>
      </c>
      <c r="G70" s="7" t="s">
        <v>1457</v>
      </c>
      <c r="H70" s="8" t="s">
        <v>1341</v>
      </c>
      <c r="I70" s="15">
        <v>792000</v>
      </c>
      <c r="J70" s="15">
        <v>792000</v>
      </c>
      <c r="K70" s="15">
        <v>794000</v>
      </c>
      <c r="L70" s="15">
        <v>792000</v>
      </c>
      <c r="M70" s="15">
        <v>794000</v>
      </c>
      <c r="N70" s="15">
        <v>792000</v>
      </c>
    </row>
    <row r="71" spans="1:14" s="21" customFormat="1" hidden="1" x14ac:dyDescent="0.3">
      <c r="A71" s="7" t="s">
        <v>167</v>
      </c>
      <c r="B71" s="7" t="s">
        <v>114</v>
      </c>
      <c r="C71" s="7">
        <v>2801</v>
      </c>
      <c r="D71" s="7" t="s">
        <v>8</v>
      </c>
      <c r="E71" s="7">
        <v>907</v>
      </c>
      <c r="F71" s="7">
        <v>131811</v>
      </c>
      <c r="G71" s="7" t="s">
        <v>1457</v>
      </c>
      <c r="H71" s="8" t="s">
        <v>1342</v>
      </c>
      <c r="I71" s="15">
        <v>393000</v>
      </c>
      <c r="J71" s="15">
        <v>393000</v>
      </c>
      <c r="K71" s="15">
        <v>394000</v>
      </c>
      <c r="L71" s="15">
        <v>393000</v>
      </c>
      <c r="M71" s="15">
        <v>394000</v>
      </c>
      <c r="N71" s="15">
        <v>393000</v>
      </c>
    </row>
    <row r="72" spans="1:14" s="21" customFormat="1" hidden="1" x14ac:dyDescent="0.3">
      <c r="A72" s="7" t="s">
        <v>167</v>
      </c>
      <c r="B72" s="7" t="s">
        <v>114</v>
      </c>
      <c r="C72" s="7">
        <v>2801</v>
      </c>
      <c r="D72" s="7" t="s">
        <v>8</v>
      </c>
      <c r="E72" s="7" t="s">
        <v>1465</v>
      </c>
      <c r="F72" s="7">
        <v>132217</v>
      </c>
      <c r="G72" s="7" t="s">
        <v>1457</v>
      </c>
      <c r="H72" s="8" t="s">
        <v>1343</v>
      </c>
      <c r="I72" s="15">
        <v>615000</v>
      </c>
      <c r="J72" s="15">
        <v>615000</v>
      </c>
      <c r="K72" s="15">
        <v>617000</v>
      </c>
      <c r="L72" s="15">
        <v>615000</v>
      </c>
      <c r="M72" s="15">
        <v>617000</v>
      </c>
      <c r="N72" s="15">
        <v>615000</v>
      </c>
    </row>
    <row r="73" spans="1:14" s="21" customFormat="1" hidden="1" x14ac:dyDescent="0.3">
      <c r="A73" s="7" t="s">
        <v>167</v>
      </c>
      <c r="B73" s="7" t="s">
        <v>114</v>
      </c>
      <c r="C73" s="7">
        <v>2801</v>
      </c>
      <c r="D73" s="7" t="s">
        <v>8</v>
      </c>
      <c r="E73" s="7" t="s">
        <v>1464</v>
      </c>
      <c r="F73" s="7">
        <v>111751</v>
      </c>
      <c r="G73" s="7" t="s">
        <v>1458</v>
      </c>
      <c r="H73" s="8" t="s">
        <v>1344</v>
      </c>
      <c r="I73" s="15">
        <v>108000</v>
      </c>
      <c r="J73" s="15">
        <v>109000</v>
      </c>
      <c r="K73" s="15">
        <v>109000</v>
      </c>
      <c r="L73" s="15">
        <v>108000</v>
      </c>
      <c r="M73" s="15">
        <v>109000</v>
      </c>
      <c r="N73" s="15">
        <v>108000</v>
      </c>
    </row>
    <row r="74" spans="1:14" s="21" customFormat="1" hidden="1" x14ac:dyDescent="0.3">
      <c r="A74" s="7" t="s">
        <v>167</v>
      </c>
      <c r="B74" s="7" t="s">
        <v>114</v>
      </c>
      <c r="C74" s="7">
        <v>2801</v>
      </c>
      <c r="D74" s="7" t="s">
        <v>8</v>
      </c>
      <c r="E74" s="7" t="s">
        <v>1464</v>
      </c>
      <c r="F74" s="7">
        <v>111721</v>
      </c>
      <c r="G74" s="7" t="s">
        <v>1459</v>
      </c>
      <c r="H74" s="8" t="s">
        <v>1345</v>
      </c>
      <c r="I74" s="15">
        <v>74000</v>
      </c>
      <c r="J74" s="15">
        <v>74000</v>
      </c>
      <c r="K74" s="15">
        <v>74000</v>
      </c>
      <c r="L74" s="15">
        <v>74000</v>
      </c>
      <c r="M74" s="15">
        <v>74000</v>
      </c>
      <c r="N74" s="15">
        <v>74000</v>
      </c>
    </row>
    <row r="75" spans="1:14" s="21" customFormat="1" hidden="1" x14ac:dyDescent="0.3">
      <c r="A75" s="7" t="s">
        <v>167</v>
      </c>
      <c r="B75" s="7" t="s">
        <v>114</v>
      </c>
      <c r="C75" s="7">
        <v>2801</v>
      </c>
      <c r="D75" s="7" t="s">
        <v>8</v>
      </c>
      <c r="E75" s="7" t="s">
        <v>1464</v>
      </c>
      <c r="F75" s="7">
        <v>111733</v>
      </c>
      <c r="G75" s="7" t="s">
        <v>1459</v>
      </c>
      <c r="H75" s="8" t="s">
        <v>1346</v>
      </c>
      <c r="I75" s="15">
        <v>29000</v>
      </c>
      <c r="J75" s="15">
        <v>29000</v>
      </c>
      <c r="K75" s="15">
        <v>29000</v>
      </c>
      <c r="L75" s="15">
        <v>29000</v>
      </c>
      <c r="M75" s="15">
        <v>29000</v>
      </c>
      <c r="N75" s="15">
        <v>29000</v>
      </c>
    </row>
    <row r="76" spans="1:14" s="21" customFormat="1" hidden="1" x14ac:dyDescent="0.3">
      <c r="A76" s="7" t="s">
        <v>167</v>
      </c>
      <c r="B76" s="7" t="s">
        <v>114</v>
      </c>
      <c r="C76" s="7">
        <v>2801</v>
      </c>
      <c r="D76" s="7" t="s">
        <v>8</v>
      </c>
      <c r="E76" s="7" t="s">
        <v>1464</v>
      </c>
      <c r="F76" s="7">
        <v>111750</v>
      </c>
      <c r="G76" s="7" t="s">
        <v>1460</v>
      </c>
      <c r="H76" s="8" t="s">
        <v>1347</v>
      </c>
      <c r="I76" s="15">
        <v>63000</v>
      </c>
      <c r="J76" s="15">
        <v>63000</v>
      </c>
      <c r="K76" s="15">
        <v>63000</v>
      </c>
      <c r="L76" s="15">
        <v>63000</v>
      </c>
      <c r="M76" s="15">
        <v>63000</v>
      </c>
      <c r="N76" s="15">
        <v>63000</v>
      </c>
    </row>
    <row r="77" spans="1:14" s="21" customFormat="1" hidden="1" x14ac:dyDescent="0.3">
      <c r="A77" s="7" t="s">
        <v>167</v>
      </c>
      <c r="B77" s="7" t="s">
        <v>114</v>
      </c>
      <c r="C77" s="7">
        <v>2801</v>
      </c>
      <c r="D77" s="7" t="s">
        <v>8</v>
      </c>
      <c r="E77" s="7" t="s">
        <v>1464</v>
      </c>
      <c r="F77" s="7">
        <v>111715</v>
      </c>
      <c r="G77" s="7" t="s">
        <v>1460</v>
      </c>
      <c r="H77" s="8" t="s">
        <v>1348</v>
      </c>
      <c r="I77" s="15">
        <v>286000</v>
      </c>
      <c r="J77" s="15">
        <v>286000</v>
      </c>
      <c r="K77" s="15">
        <v>287000</v>
      </c>
      <c r="L77" s="15">
        <v>286000</v>
      </c>
      <c r="M77" s="15">
        <v>287000</v>
      </c>
      <c r="N77" s="15">
        <v>286000</v>
      </c>
    </row>
    <row r="78" spans="1:14" s="21" customFormat="1" hidden="1" x14ac:dyDescent="0.3">
      <c r="A78" s="7" t="s">
        <v>167</v>
      </c>
      <c r="B78" s="7" t="s">
        <v>114</v>
      </c>
      <c r="C78" s="7">
        <v>2801</v>
      </c>
      <c r="D78" s="7" t="s">
        <v>8</v>
      </c>
      <c r="E78" s="7" t="s">
        <v>1464</v>
      </c>
      <c r="F78" s="7">
        <v>111735</v>
      </c>
      <c r="G78" s="7" t="s">
        <v>1460</v>
      </c>
      <c r="H78" s="8" t="s">
        <v>1349</v>
      </c>
      <c r="I78" s="15">
        <v>144000</v>
      </c>
      <c r="J78" s="15">
        <v>144000</v>
      </c>
      <c r="K78" s="15">
        <v>144000</v>
      </c>
      <c r="L78" s="15">
        <v>144000</v>
      </c>
      <c r="M78" s="15">
        <v>144000</v>
      </c>
      <c r="N78" s="15">
        <v>144000</v>
      </c>
    </row>
    <row r="79" spans="1:14" s="21" customFormat="1" hidden="1" x14ac:dyDescent="0.3">
      <c r="A79" s="7" t="s">
        <v>167</v>
      </c>
      <c r="B79" s="7" t="s">
        <v>114</v>
      </c>
      <c r="C79" s="7">
        <v>2801</v>
      </c>
      <c r="D79" s="7" t="s">
        <v>8</v>
      </c>
      <c r="E79" s="7" t="s">
        <v>1466</v>
      </c>
      <c r="F79" s="7">
        <v>370692</v>
      </c>
      <c r="G79" s="7" t="s">
        <v>1460</v>
      </c>
      <c r="H79" s="8" t="s">
        <v>1350</v>
      </c>
      <c r="I79" s="15">
        <v>171000</v>
      </c>
      <c r="J79" s="15">
        <v>171000</v>
      </c>
      <c r="K79" s="15">
        <v>171000</v>
      </c>
      <c r="L79" s="15">
        <v>171000</v>
      </c>
      <c r="M79" s="15">
        <v>171000</v>
      </c>
      <c r="N79" s="15">
        <v>171000</v>
      </c>
    </row>
    <row r="80" spans="1:14" hidden="1" x14ac:dyDescent="0.3">
      <c r="A80" s="7" t="s">
        <v>167</v>
      </c>
      <c r="B80" s="7" t="s">
        <v>114</v>
      </c>
      <c r="C80" s="7">
        <v>2801</v>
      </c>
      <c r="D80" s="7" t="s">
        <v>8</v>
      </c>
      <c r="E80" s="7" t="s">
        <v>1465</v>
      </c>
      <c r="F80" s="7">
        <v>132060</v>
      </c>
      <c r="G80" s="7" t="s">
        <v>1460</v>
      </c>
      <c r="H80" s="8" t="s">
        <v>1351</v>
      </c>
      <c r="I80" s="15">
        <v>344000</v>
      </c>
      <c r="J80" s="15">
        <v>344000</v>
      </c>
      <c r="K80" s="15">
        <v>344000</v>
      </c>
      <c r="L80" s="15">
        <v>344000</v>
      </c>
      <c r="M80" s="15">
        <v>345000</v>
      </c>
      <c r="N80" s="15">
        <v>344000</v>
      </c>
    </row>
    <row r="81" spans="1:14" hidden="1" x14ac:dyDescent="0.3">
      <c r="A81" s="7" t="s">
        <v>167</v>
      </c>
      <c r="B81" s="7" t="s">
        <v>114</v>
      </c>
      <c r="C81" s="7">
        <v>2801</v>
      </c>
      <c r="D81" s="7" t="s">
        <v>8</v>
      </c>
      <c r="E81" s="7" t="s">
        <v>1465</v>
      </c>
      <c r="F81" s="7">
        <v>132050</v>
      </c>
      <c r="G81" s="7" t="s">
        <v>1460</v>
      </c>
      <c r="H81" s="8" t="s">
        <v>1352</v>
      </c>
      <c r="I81" s="15">
        <v>391000</v>
      </c>
      <c r="J81" s="15">
        <v>391000</v>
      </c>
      <c r="K81" s="15">
        <v>392000</v>
      </c>
      <c r="L81" s="15">
        <v>391000</v>
      </c>
      <c r="M81" s="15">
        <v>392000</v>
      </c>
      <c r="N81" s="15">
        <v>391000</v>
      </c>
    </row>
    <row r="82" spans="1:14" hidden="1" x14ac:dyDescent="0.3">
      <c r="A82" s="7" t="s">
        <v>167</v>
      </c>
      <c r="B82" s="7" t="s">
        <v>114</v>
      </c>
      <c r="C82" s="7">
        <v>2801</v>
      </c>
      <c r="D82" s="7" t="s">
        <v>8</v>
      </c>
      <c r="E82" s="7" t="s">
        <v>1464</v>
      </c>
      <c r="F82" s="7">
        <v>111742</v>
      </c>
      <c r="G82" s="7" t="s">
        <v>115</v>
      </c>
      <c r="H82" s="8" t="s">
        <v>1353</v>
      </c>
      <c r="I82" s="15">
        <v>92000</v>
      </c>
      <c r="J82" s="15">
        <v>92000</v>
      </c>
      <c r="K82" s="15">
        <v>93000</v>
      </c>
      <c r="L82" s="15">
        <v>92000</v>
      </c>
      <c r="M82" s="15">
        <v>93000</v>
      </c>
      <c r="N82" s="15">
        <v>92000</v>
      </c>
    </row>
    <row r="83" spans="1:14" hidden="1" x14ac:dyDescent="0.3">
      <c r="A83" s="7" t="s">
        <v>167</v>
      </c>
      <c r="B83" s="7" t="s">
        <v>114</v>
      </c>
      <c r="C83" s="7">
        <v>2801</v>
      </c>
      <c r="D83" s="7" t="s">
        <v>1467</v>
      </c>
      <c r="E83" s="7" t="s">
        <v>1468</v>
      </c>
      <c r="F83" s="7">
        <v>150199</v>
      </c>
      <c r="G83" s="7" t="s">
        <v>115</v>
      </c>
      <c r="H83" s="8" t="s">
        <v>69</v>
      </c>
      <c r="I83" s="15">
        <v>11081000</v>
      </c>
      <c r="J83" s="15">
        <v>11085000</v>
      </c>
      <c r="K83" s="15">
        <v>11107000</v>
      </c>
      <c r="L83" s="15">
        <v>11085000</v>
      </c>
      <c r="M83" s="15">
        <v>11112000</v>
      </c>
      <c r="N83" s="15">
        <v>11081000</v>
      </c>
    </row>
    <row r="84" spans="1:14" hidden="1" x14ac:dyDescent="0.3">
      <c r="A84" s="7" t="s">
        <v>167</v>
      </c>
      <c r="B84" s="7" t="s">
        <v>114</v>
      </c>
      <c r="C84" s="7">
        <v>2801</v>
      </c>
      <c r="D84" s="7" t="s">
        <v>8</v>
      </c>
      <c r="E84" s="7" t="s">
        <v>1465</v>
      </c>
      <c r="F84" s="7">
        <v>132101</v>
      </c>
      <c r="G84" s="7" t="s">
        <v>115</v>
      </c>
      <c r="H84" s="8" t="s">
        <v>1354</v>
      </c>
      <c r="I84" s="15">
        <v>928000</v>
      </c>
      <c r="J84" s="15">
        <v>928000</v>
      </c>
      <c r="K84" s="15">
        <v>930000</v>
      </c>
      <c r="L84" s="15">
        <v>928000</v>
      </c>
      <c r="M84" s="15">
        <v>930000</v>
      </c>
      <c r="N84" s="15">
        <v>928000</v>
      </c>
    </row>
    <row r="85" spans="1:14" hidden="1" x14ac:dyDescent="0.3">
      <c r="A85" s="7" t="s">
        <v>167</v>
      </c>
      <c r="B85" s="7" t="s">
        <v>114</v>
      </c>
      <c r="C85" s="7">
        <v>2801</v>
      </c>
      <c r="D85" s="7" t="s">
        <v>1469</v>
      </c>
      <c r="E85" s="7">
        <v>907</v>
      </c>
      <c r="F85" s="7">
        <v>131442</v>
      </c>
      <c r="G85" s="7" t="s">
        <v>115</v>
      </c>
      <c r="H85" s="8" t="s">
        <v>68</v>
      </c>
      <c r="I85" s="15">
        <v>2875000</v>
      </c>
      <c r="J85" s="15">
        <v>2877000</v>
      </c>
      <c r="K85" s="15">
        <v>2882000</v>
      </c>
      <c r="L85" s="15">
        <v>2876000</v>
      </c>
      <c r="M85" s="15">
        <v>2883000</v>
      </c>
      <c r="N85" s="15">
        <v>2876000</v>
      </c>
    </row>
    <row r="86" spans="1:14" s="14" customFormat="1" hidden="1" x14ac:dyDescent="0.3">
      <c r="A86" s="7" t="s">
        <v>167</v>
      </c>
      <c r="B86" s="7" t="s">
        <v>114</v>
      </c>
      <c r="C86" s="7">
        <v>2801</v>
      </c>
      <c r="D86" s="7" t="s">
        <v>8</v>
      </c>
      <c r="E86" s="7">
        <v>907</v>
      </c>
      <c r="F86" s="7">
        <v>370466</v>
      </c>
      <c r="G86" s="7" t="s">
        <v>115</v>
      </c>
      <c r="H86" s="8" t="s">
        <v>1355</v>
      </c>
      <c r="I86" s="15">
        <v>236000</v>
      </c>
      <c r="J86" s="15">
        <v>236000</v>
      </c>
      <c r="K86" s="15">
        <v>236000</v>
      </c>
      <c r="L86" s="15">
        <v>236000</v>
      </c>
      <c r="M86" s="15">
        <v>236000</v>
      </c>
      <c r="N86" s="15">
        <v>236000</v>
      </c>
    </row>
    <row r="87" spans="1:14" hidden="1" x14ac:dyDescent="0.3">
      <c r="A87" s="7" t="s">
        <v>167</v>
      </c>
      <c r="B87" s="7" t="s">
        <v>114</v>
      </c>
      <c r="C87" s="7">
        <v>2801</v>
      </c>
      <c r="D87" s="7" t="s">
        <v>8</v>
      </c>
      <c r="E87" s="7" t="s">
        <v>1465</v>
      </c>
      <c r="F87" s="7">
        <v>370672</v>
      </c>
      <c r="G87" s="7" t="s">
        <v>115</v>
      </c>
      <c r="H87" s="8" t="s">
        <v>1356</v>
      </c>
      <c r="I87" s="15">
        <v>549000</v>
      </c>
      <c r="J87" s="15">
        <v>549000</v>
      </c>
      <c r="K87" s="15">
        <v>550000</v>
      </c>
      <c r="L87" s="15">
        <v>549000</v>
      </c>
      <c r="M87" s="15">
        <v>550000</v>
      </c>
      <c r="N87" s="15">
        <v>549000</v>
      </c>
    </row>
    <row r="88" spans="1:14" hidden="1" x14ac:dyDescent="0.3">
      <c r="A88" s="7" t="s">
        <v>167</v>
      </c>
      <c r="B88" s="7" t="s">
        <v>114</v>
      </c>
      <c r="C88" s="7">
        <v>2801</v>
      </c>
      <c r="D88" s="7" t="s">
        <v>8</v>
      </c>
      <c r="E88" s="7">
        <v>907</v>
      </c>
      <c r="F88" s="7">
        <v>370495</v>
      </c>
      <c r="G88" s="7" t="s">
        <v>115</v>
      </c>
      <c r="H88" s="8" t="s">
        <v>77</v>
      </c>
      <c r="I88" s="15">
        <v>91000</v>
      </c>
      <c r="J88" s="15">
        <v>91000</v>
      </c>
      <c r="K88" s="15">
        <v>92000</v>
      </c>
      <c r="L88" s="15">
        <v>91000</v>
      </c>
      <c r="M88" s="15">
        <v>92000</v>
      </c>
      <c r="N88" s="15">
        <v>91000</v>
      </c>
    </row>
    <row r="89" spans="1:14" hidden="1" x14ac:dyDescent="0.3">
      <c r="A89" s="7" t="s">
        <v>167</v>
      </c>
      <c r="B89" s="7" t="s">
        <v>114</v>
      </c>
      <c r="C89" s="7">
        <v>2801</v>
      </c>
      <c r="D89" s="7" t="s">
        <v>8</v>
      </c>
      <c r="E89" s="7" t="s">
        <v>1465</v>
      </c>
      <c r="F89" s="7">
        <v>131982</v>
      </c>
      <c r="G89" s="7" t="s">
        <v>115</v>
      </c>
      <c r="H89" s="8" t="s">
        <v>1357</v>
      </c>
      <c r="I89" s="15">
        <v>569000</v>
      </c>
      <c r="J89" s="15">
        <v>569000</v>
      </c>
      <c r="K89" s="15">
        <v>571000</v>
      </c>
      <c r="L89" s="15">
        <v>569000</v>
      </c>
      <c r="M89" s="15">
        <v>571000</v>
      </c>
      <c r="N89" s="15">
        <v>569000</v>
      </c>
    </row>
    <row r="90" spans="1:14" hidden="1" x14ac:dyDescent="0.3">
      <c r="A90" s="7" t="s">
        <v>167</v>
      </c>
      <c r="B90" s="7" t="s">
        <v>114</v>
      </c>
      <c r="C90" s="7">
        <v>2801</v>
      </c>
      <c r="D90" s="7" t="s">
        <v>8</v>
      </c>
      <c r="E90" s="7" t="s">
        <v>1465</v>
      </c>
      <c r="F90" s="7">
        <v>370649</v>
      </c>
      <c r="G90" s="7" t="s">
        <v>115</v>
      </c>
      <c r="H90" s="8" t="s">
        <v>1358</v>
      </c>
      <c r="I90" s="15">
        <v>351000</v>
      </c>
      <c r="J90" s="15">
        <v>351000</v>
      </c>
      <c r="K90" s="15">
        <v>352000</v>
      </c>
      <c r="L90" s="15">
        <v>351000</v>
      </c>
      <c r="M90" s="15">
        <v>352000</v>
      </c>
      <c r="N90" s="15">
        <v>351000</v>
      </c>
    </row>
    <row r="91" spans="1:14" hidden="1" x14ac:dyDescent="0.3">
      <c r="A91" s="7" t="s">
        <v>167</v>
      </c>
      <c r="B91" s="7" t="s">
        <v>114</v>
      </c>
      <c r="C91" s="7">
        <v>2801</v>
      </c>
      <c r="D91" s="7" t="s">
        <v>8</v>
      </c>
      <c r="E91" s="7" t="s">
        <v>1465</v>
      </c>
      <c r="F91" s="7">
        <v>131942</v>
      </c>
      <c r="G91" s="7" t="s">
        <v>115</v>
      </c>
      <c r="H91" s="8" t="s">
        <v>1359</v>
      </c>
      <c r="I91" s="15">
        <v>17000</v>
      </c>
      <c r="J91" s="15">
        <v>17000</v>
      </c>
      <c r="K91" s="15">
        <v>17000</v>
      </c>
      <c r="L91" s="15">
        <v>17000</v>
      </c>
      <c r="M91" s="15">
        <v>17000</v>
      </c>
      <c r="N91" s="15">
        <v>17000</v>
      </c>
    </row>
    <row r="92" spans="1:14" hidden="1" x14ac:dyDescent="0.3">
      <c r="A92" s="7" t="s">
        <v>167</v>
      </c>
      <c r="B92" s="7" t="s">
        <v>114</v>
      </c>
      <c r="C92" s="7">
        <v>2801</v>
      </c>
      <c r="D92" s="7" t="s">
        <v>8</v>
      </c>
      <c r="E92" s="7">
        <v>907</v>
      </c>
      <c r="F92" s="7">
        <v>131735</v>
      </c>
      <c r="G92" s="7" t="s">
        <v>115</v>
      </c>
      <c r="H92" s="8" t="s">
        <v>70</v>
      </c>
      <c r="I92" s="15">
        <v>34000</v>
      </c>
      <c r="J92" s="15">
        <v>34000</v>
      </c>
      <c r="K92" s="15">
        <v>34000</v>
      </c>
      <c r="L92" s="15">
        <v>34000</v>
      </c>
      <c r="M92" s="15">
        <v>34000</v>
      </c>
      <c r="N92" s="15">
        <v>34000</v>
      </c>
    </row>
    <row r="93" spans="1:14" hidden="1" x14ac:dyDescent="0.3">
      <c r="A93" s="7" t="s">
        <v>167</v>
      </c>
      <c r="B93" s="7" t="s">
        <v>114</v>
      </c>
      <c r="C93" s="7">
        <v>2801</v>
      </c>
      <c r="D93" s="7" t="s">
        <v>8</v>
      </c>
      <c r="E93" s="7" t="s">
        <v>1466</v>
      </c>
      <c r="F93" s="7">
        <v>370534</v>
      </c>
      <c r="G93" s="7" t="s">
        <v>115</v>
      </c>
      <c r="H93" s="8" t="s">
        <v>75</v>
      </c>
      <c r="I93" s="15">
        <v>177000</v>
      </c>
      <c r="J93" s="15">
        <v>177000</v>
      </c>
      <c r="K93" s="15">
        <v>178000</v>
      </c>
      <c r="L93" s="15">
        <v>177000</v>
      </c>
      <c r="M93" s="15">
        <v>178000</v>
      </c>
      <c r="N93" s="15">
        <v>177000</v>
      </c>
    </row>
    <row r="94" spans="1:14" hidden="1" x14ac:dyDescent="0.3">
      <c r="A94" s="7" t="s">
        <v>167</v>
      </c>
      <c r="B94" s="7" t="s">
        <v>114</v>
      </c>
      <c r="C94" s="7">
        <v>2801</v>
      </c>
      <c r="D94" s="7" t="s">
        <v>8</v>
      </c>
      <c r="E94" s="7" t="s">
        <v>1466</v>
      </c>
      <c r="F94" s="7">
        <v>370410</v>
      </c>
      <c r="G94" s="7" t="s">
        <v>115</v>
      </c>
      <c r="H94" s="8" t="s">
        <v>1360</v>
      </c>
      <c r="I94" s="15">
        <v>548000</v>
      </c>
      <c r="J94" s="15">
        <v>548000</v>
      </c>
      <c r="K94" s="15">
        <v>549000</v>
      </c>
      <c r="L94" s="15">
        <v>548000</v>
      </c>
      <c r="M94" s="15">
        <v>549000</v>
      </c>
      <c r="N94" s="15">
        <v>548000</v>
      </c>
    </row>
    <row r="95" spans="1:14" hidden="1" x14ac:dyDescent="0.3">
      <c r="A95" s="7" t="s">
        <v>167</v>
      </c>
      <c r="B95" s="7" t="s">
        <v>114</v>
      </c>
      <c r="C95" s="7">
        <v>2801</v>
      </c>
      <c r="D95" s="7" t="s">
        <v>8</v>
      </c>
      <c r="E95" s="7" t="s">
        <v>1466</v>
      </c>
      <c r="F95" s="7">
        <v>212426</v>
      </c>
      <c r="G95" s="7" t="s">
        <v>115</v>
      </c>
      <c r="H95" s="8" t="s">
        <v>1361</v>
      </c>
      <c r="I95" s="15">
        <v>172000</v>
      </c>
      <c r="J95" s="15">
        <v>172000</v>
      </c>
      <c r="K95" s="15">
        <v>172000</v>
      </c>
      <c r="L95" s="15">
        <v>172000</v>
      </c>
      <c r="M95" s="15">
        <v>173000</v>
      </c>
      <c r="N95" s="15">
        <v>172000</v>
      </c>
    </row>
    <row r="96" spans="1:14" s="21" customFormat="1" hidden="1" x14ac:dyDescent="0.3">
      <c r="A96" s="7" t="s">
        <v>167</v>
      </c>
      <c r="B96" s="7" t="s">
        <v>114</v>
      </c>
      <c r="C96" s="7">
        <v>2801</v>
      </c>
      <c r="D96" s="7" t="s">
        <v>8</v>
      </c>
      <c r="E96" s="7" t="s">
        <v>1466</v>
      </c>
      <c r="F96" s="7">
        <v>370456</v>
      </c>
      <c r="G96" s="7" t="s">
        <v>115</v>
      </c>
      <c r="H96" s="8" t="s">
        <v>1362</v>
      </c>
      <c r="I96" s="15">
        <v>228000</v>
      </c>
      <c r="J96" s="15">
        <v>228000</v>
      </c>
      <c r="K96" s="15">
        <v>228000</v>
      </c>
      <c r="L96" s="15">
        <v>228000</v>
      </c>
      <c r="M96" s="15">
        <v>228000</v>
      </c>
      <c r="N96" s="15">
        <v>228000</v>
      </c>
    </row>
    <row r="97" spans="1:14" s="21" customFormat="1" hidden="1" x14ac:dyDescent="0.3">
      <c r="A97" s="7" t="s">
        <v>167</v>
      </c>
      <c r="B97" s="7" t="s">
        <v>114</v>
      </c>
      <c r="C97" s="7">
        <v>2801</v>
      </c>
      <c r="D97" s="7" t="s">
        <v>8</v>
      </c>
      <c r="E97" s="7">
        <v>907</v>
      </c>
      <c r="F97" s="7">
        <v>131538</v>
      </c>
      <c r="G97" s="7" t="s">
        <v>115</v>
      </c>
      <c r="H97" s="8" t="s">
        <v>66</v>
      </c>
      <c r="I97" s="15">
        <v>3959000</v>
      </c>
      <c r="J97" s="15">
        <v>3960000</v>
      </c>
      <c r="K97" s="15">
        <v>3968000</v>
      </c>
      <c r="L97" s="15">
        <v>3960000</v>
      </c>
      <c r="M97" s="15">
        <v>3970000</v>
      </c>
      <c r="N97" s="15">
        <v>3959000</v>
      </c>
    </row>
    <row r="98" spans="1:14" s="21" customFormat="1" hidden="1" x14ac:dyDescent="0.3">
      <c r="A98" s="7" t="s">
        <v>167</v>
      </c>
      <c r="B98" s="7" t="s">
        <v>114</v>
      </c>
      <c r="C98" s="7">
        <v>2801</v>
      </c>
      <c r="D98" s="7" t="s">
        <v>8</v>
      </c>
      <c r="E98" s="7">
        <v>907</v>
      </c>
      <c r="F98" s="7">
        <v>131884</v>
      </c>
      <c r="G98" s="7" t="s">
        <v>115</v>
      </c>
      <c r="H98" s="8" t="s">
        <v>1363</v>
      </c>
      <c r="I98" s="15">
        <v>545000</v>
      </c>
      <c r="J98" s="15">
        <v>545000</v>
      </c>
      <c r="K98" s="15">
        <v>546000</v>
      </c>
      <c r="L98" s="15">
        <v>545000</v>
      </c>
      <c r="M98" s="15">
        <v>546000</v>
      </c>
      <c r="N98" s="15">
        <v>545000</v>
      </c>
    </row>
    <row r="99" spans="1:14" s="21" customFormat="1" hidden="1" x14ac:dyDescent="0.3">
      <c r="A99" s="7" t="s">
        <v>167</v>
      </c>
      <c r="B99" s="7" t="s">
        <v>114</v>
      </c>
      <c r="C99" s="7">
        <v>2801</v>
      </c>
      <c r="D99" s="7" t="s">
        <v>8</v>
      </c>
      <c r="E99" s="7">
        <v>907</v>
      </c>
      <c r="F99" s="7">
        <v>370657</v>
      </c>
      <c r="G99" s="7" t="s">
        <v>115</v>
      </c>
      <c r="H99" s="8" t="s">
        <v>1364</v>
      </c>
      <c r="I99" s="15">
        <v>425000</v>
      </c>
      <c r="J99" s="15">
        <v>426000</v>
      </c>
      <c r="K99" s="15">
        <v>426000</v>
      </c>
      <c r="L99" s="15">
        <v>426000</v>
      </c>
      <c r="M99" s="15">
        <v>427000</v>
      </c>
      <c r="N99" s="15">
        <v>425000</v>
      </c>
    </row>
    <row r="100" spans="1:14" s="21" customFormat="1" hidden="1" x14ac:dyDescent="0.3">
      <c r="A100" s="7" t="s">
        <v>167</v>
      </c>
      <c r="B100" s="7" t="s">
        <v>114</v>
      </c>
      <c r="C100" s="7">
        <v>2801</v>
      </c>
      <c r="D100" s="7" t="s">
        <v>8</v>
      </c>
      <c r="E100" s="7">
        <v>907</v>
      </c>
      <c r="F100" s="7">
        <v>132203</v>
      </c>
      <c r="G100" s="7" t="s">
        <v>115</v>
      </c>
      <c r="H100" s="8" t="s">
        <v>1365</v>
      </c>
      <c r="I100" s="15">
        <v>148000</v>
      </c>
      <c r="J100" s="15">
        <v>148000</v>
      </c>
      <c r="K100" s="15">
        <v>148000</v>
      </c>
      <c r="L100" s="15">
        <v>148000</v>
      </c>
      <c r="M100" s="15">
        <v>148000</v>
      </c>
      <c r="N100" s="15">
        <v>148000</v>
      </c>
    </row>
    <row r="101" spans="1:14" s="21" customFormat="1" hidden="1" x14ac:dyDescent="0.3">
      <c r="A101" s="7" t="s">
        <v>167</v>
      </c>
      <c r="B101" s="7" t="s">
        <v>114</v>
      </c>
      <c r="C101" s="7">
        <v>2801</v>
      </c>
      <c r="D101" s="7" t="s">
        <v>8</v>
      </c>
      <c r="E101" s="7">
        <v>907</v>
      </c>
      <c r="F101" s="7">
        <v>132205</v>
      </c>
      <c r="G101" s="7" t="s">
        <v>115</v>
      </c>
      <c r="H101" s="8" t="s">
        <v>1366</v>
      </c>
      <c r="I101" s="15">
        <v>190000</v>
      </c>
      <c r="J101" s="15">
        <v>190000</v>
      </c>
      <c r="K101" s="15">
        <v>190000</v>
      </c>
      <c r="L101" s="15">
        <v>190000</v>
      </c>
      <c r="M101" s="15">
        <v>190000</v>
      </c>
      <c r="N101" s="15">
        <v>190000</v>
      </c>
    </row>
    <row r="102" spans="1:14" s="21" customFormat="1" hidden="1" x14ac:dyDescent="0.3">
      <c r="A102" s="7" t="s">
        <v>167</v>
      </c>
      <c r="B102" s="7" t="s">
        <v>114</v>
      </c>
      <c r="C102" s="7">
        <v>2801</v>
      </c>
      <c r="D102" s="7" t="s">
        <v>8</v>
      </c>
      <c r="E102" s="7">
        <v>907</v>
      </c>
      <c r="F102" s="7">
        <v>132174</v>
      </c>
      <c r="G102" s="7" t="s">
        <v>115</v>
      </c>
      <c r="H102" s="8" t="s">
        <v>1367</v>
      </c>
      <c r="I102" s="15">
        <v>389000</v>
      </c>
      <c r="J102" s="15">
        <v>389000</v>
      </c>
      <c r="K102" s="15">
        <v>389000</v>
      </c>
      <c r="L102" s="15">
        <v>389000</v>
      </c>
      <c r="M102" s="15">
        <v>390000</v>
      </c>
      <c r="N102" s="15">
        <v>389000</v>
      </c>
    </row>
    <row r="103" spans="1:14" s="21" customFormat="1" hidden="1" x14ac:dyDescent="0.3">
      <c r="A103" s="7" t="s">
        <v>167</v>
      </c>
      <c r="B103" s="7" t="s">
        <v>114</v>
      </c>
      <c r="C103" s="7">
        <v>2801</v>
      </c>
      <c r="D103" s="7" t="s">
        <v>8</v>
      </c>
      <c r="E103" s="7">
        <v>907</v>
      </c>
      <c r="F103" s="7">
        <v>132173</v>
      </c>
      <c r="G103" s="7" t="s">
        <v>115</v>
      </c>
      <c r="H103" s="8" t="s">
        <v>1368</v>
      </c>
      <c r="I103" s="15">
        <v>370000</v>
      </c>
      <c r="J103" s="15">
        <v>370000</v>
      </c>
      <c r="K103" s="15">
        <v>371000</v>
      </c>
      <c r="L103" s="15">
        <v>370000</v>
      </c>
      <c r="M103" s="15">
        <v>371000</v>
      </c>
      <c r="N103" s="15">
        <v>370000</v>
      </c>
    </row>
    <row r="104" spans="1:14" s="21" customFormat="1" hidden="1" x14ac:dyDescent="0.3">
      <c r="A104" s="7" t="s">
        <v>167</v>
      </c>
      <c r="B104" s="7" t="s">
        <v>114</v>
      </c>
      <c r="C104" s="7">
        <v>2801</v>
      </c>
      <c r="D104" s="7" t="s">
        <v>8</v>
      </c>
      <c r="E104" s="7">
        <v>907</v>
      </c>
      <c r="F104" s="7">
        <v>132136</v>
      </c>
      <c r="G104" s="7" t="s">
        <v>115</v>
      </c>
      <c r="H104" s="8" t="s">
        <v>1369</v>
      </c>
      <c r="I104" s="15">
        <v>323000</v>
      </c>
      <c r="J104" s="15">
        <v>323000</v>
      </c>
      <c r="K104" s="15">
        <v>324000</v>
      </c>
      <c r="L104" s="15">
        <v>323000</v>
      </c>
      <c r="M104" s="15">
        <v>324000</v>
      </c>
      <c r="N104" s="15">
        <v>323000</v>
      </c>
    </row>
    <row r="105" spans="1:14" s="21" customFormat="1" hidden="1" x14ac:dyDescent="0.3">
      <c r="A105" s="7" t="s">
        <v>167</v>
      </c>
      <c r="B105" s="7" t="s">
        <v>114</v>
      </c>
      <c r="C105" s="7">
        <v>2801</v>
      </c>
      <c r="D105" s="7" t="s">
        <v>8</v>
      </c>
      <c r="E105" s="7">
        <v>907</v>
      </c>
      <c r="F105" s="7">
        <v>132198</v>
      </c>
      <c r="G105" s="7" t="s">
        <v>115</v>
      </c>
      <c r="H105" s="8" t="s">
        <v>1370</v>
      </c>
      <c r="I105" s="15">
        <v>152000</v>
      </c>
      <c r="J105" s="15">
        <v>152000</v>
      </c>
      <c r="K105" s="15">
        <v>152000</v>
      </c>
      <c r="L105" s="15">
        <v>152000</v>
      </c>
      <c r="M105" s="15">
        <v>152000</v>
      </c>
      <c r="N105" s="15">
        <v>152000</v>
      </c>
    </row>
    <row r="106" spans="1:14" s="21" customFormat="1" hidden="1" x14ac:dyDescent="0.3">
      <c r="A106" s="7" t="s">
        <v>167</v>
      </c>
      <c r="B106" s="7" t="s">
        <v>114</v>
      </c>
      <c r="C106" s="7">
        <v>2801</v>
      </c>
      <c r="D106" s="7" t="s">
        <v>1470</v>
      </c>
      <c r="E106" s="7">
        <v>918</v>
      </c>
      <c r="F106" s="7">
        <v>131798</v>
      </c>
      <c r="G106" s="7" t="s">
        <v>115</v>
      </c>
      <c r="H106" s="8" t="s">
        <v>1371</v>
      </c>
      <c r="I106" s="15">
        <v>2518000</v>
      </c>
      <c r="J106" s="15">
        <v>2519000</v>
      </c>
      <c r="K106" s="15">
        <v>2524000</v>
      </c>
      <c r="L106" s="15">
        <v>2519000</v>
      </c>
      <c r="M106" s="15">
        <v>2525000</v>
      </c>
      <c r="N106" s="15">
        <v>2518000</v>
      </c>
    </row>
    <row r="107" spans="1:14" s="21" customFormat="1" hidden="1" x14ac:dyDescent="0.3">
      <c r="A107" s="7" t="s">
        <v>167</v>
      </c>
      <c r="B107" s="7" t="s">
        <v>114</v>
      </c>
      <c r="C107" s="7">
        <v>2801</v>
      </c>
      <c r="D107" s="7" t="s">
        <v>8</v>
      </c>
      <c r="E107" s="7" t="s">
        <v>1466</v>
      </c>
      <c r="F107" s="7">
        <v>370532</v>
      </c>
      <c r="G107" s="7" t="s">
        <v>115</v>
      </c>
      <c r="H107" s="8" t="s">
        <v>74</v>
      </c>
      <c r="I107" s="15">
        <v>134000</v>
      </c>
      <c r="J107" s="15">
        <v>134000</v>
      </c>
      <c r="K107" s="15">
        <v>134000</v>
      </c>
      <c r="L107" s="15">
        <v>134000</v>
      </c>
      <c r="M107" s="15">
        <v>134000</v>
      </c>
      <c r="N107" s="15">
        <v>134000</v>
      </c>
    </row>
    <row r="108" spans="1:14" s="21" customFormat="1" hidden="1" x14ac:dyDescent="0.3">
      <c r="A108" s="7" t="s">
        <v>167</v>
      </c>
      <c r="B108" s="7" t="s">
        <v>114</v>
      </c>
      <c r="C108" s="7">
        <v>2801</v>
      </c>
      <c r="D108" s="7" t="s">
        <v>8</v>
      </c>
      <c r="E108" s="7">
        <v>907</v>
      </c>
      <c r="F108" s="7">
        <v>131509</v>
      </c>
      <c r="G108" s="7" t="s">
        <v>115</v>
      </c>
      <c r="H108" s="8" t="s">
        <v>71</v>
      </c>
      <c r="I108" s="15">
        <v>167000</v>
      </c>
      <c r="J108" s="15">
        <v>167000</v>
      </c>
      <c r="K108" s="15">
        <v>168000</v>
      </c>
      <c r="L108" s="15">
        <v>167000</v>
      </c>
      <c r="M108" s="15">
        <v>168000</v>
      </c>
      <c r="N108" s="15">
        <v>167000</v>
      </c>
    </row>
    <row r="109" spans="1:14" s="21" customFormat="1" hidden="1" x14ac:dyDescent="0.3">
      <c r="A109" s="7" t="s">
        <v>167</v>
      </c>
      <c r="B109" s="7" t="s">
        <v>114</v>
      </c>
      <c r="C109" s="7">
        <v>2801</v>
      </c>
      <c r="D109" s="7" t="s">
        <v>8</v>
      </c>
      <c r="E109" s="7">
        <v>907</v>
      </c>
      <c r="F109" s="7">
        <v>131711</v>
      </c>
      <c r="G109" s="7" t="s">
        <v>115</v>
      </c>
      <c r="H109" s="8" t="s">
        <v>1372</v>
      </c>
      <c r="I109" s="15">
        <v>178000</v>
      </c>
      <c r="J109" s="15">
        <v>179000</v>
      </c>
      <c r="K109" s="15">
        <v>179000</v>
      </c>
      <c r="L109" s="15">
        <v>179000</v>
      </c>
      <c r="M109" s="15">
        <v>179000</v>
      </c>
      <c r="N109" s="15">
        <v>178000</v>
      </c>
    </row>
    <row r="110" spans="1:14" s="21" customFormat="1" hidden="1" x14ac:dyDescent="0.3">
      <c r="A110" s="7" t="s">
        <v>167</v>
      </c>
      <c r="B110" s="7" t="s">
        <v>114</v>
      </c>
      <c r="C110" s="7">
        <v>2801</v>
      </c>
      <c r="D110" s="7" t="s">
        <v>8</v>
      </c>
      <c r="E110" s="7">
        <v>907</v>
      </c>
      <c r="F110" s="7">
        <v>131498</v>
      </c>
      <c r="G110" s="7" t="s">
        <v>115</v>
      </c>
      <c r="H110" s="8" t="s">
        <v>73</v>
      </c>
      <c r="I110" s="15">
        <v>1163000</v>
      </c>
      <c r="J110" s="15">
        <v>1163000</v>
      </c>
      <c r="K110" s="15">
        <v>1166000</v>
      </c>
      <c r="L110" s="15">
        <v>1163000</v>
      </c>
      <c r="M110" s="15">
        <v>1166000</v>
      </c>
      <c r="N110" s="15">
        <v>1163000</v>
      </c>
    </row>
    <row r="111" spans="1:14" s="21" customFormat="1" hidden="1" x14ac:dyDescent="0.3">
      <c r="A111" s="7" t="s">
        <v>167</v>
      </c>
      <c r="B111" s="7" t="s">
        <v>114</v>
      </c>
      <c r="C111" s="7">
        <v>2801</v>
      </c>
      <c r="D111" s="7" t="s">
        <v>8</v>
      </c>
      <c r="E111" s="7">
        <v>907</v>
      </c>
      <c r="F111" s="7">
        <v>131887</v>
      </c>
      <c r="G111" s="7" t="s">
        <v>115</v>
      </c>
      <c r="H111" s="8" t="s">
        <v>1373</v>
      </c>
      <c r="I111" s="15">
        <v>77000</v>
      </c>
      <c r="J111" s="15">
        <v>77000</v>
      </c>
      <c r="K111" s="15">
        <v>77000</v>
      </c>
      <c r="L111" s="15">
        <v>77000</v>
      </c>
      <c r="M111" s="15">
        <v>77000</v>
      </c>
      <c r="N111" s="15">
        <v>77000</v>
      </c>
    </row>
    <row r="112" spans="1:14" s="21" customFormat="1" hidden="1" x14ac:dyDescent="0.3">
      <c r="A112" s="7" t="s">
        <v>167</v>
      </c>
      <c r="B112" s="7" t="s">
        <v>114</v>
      </c>
      <c r="C112" s="7">
        <v>2801</v>
      </c>
      <c r="D112" s="7" t="s">
        <v>8</v>
      </c>
      <c r="E112" s="7">
        <v>907</v>
      </c>
      <c r="F112" s="7">
        <v>111059</v>
      </c>
      <c r="G112" s="7" t="s">
        <v>115</v>
      </c>
      <c r="H112" s="8" t="s">
        <v>1374</v>
      </c>
      <c r="I112" s="15">
        <v>307000</v>
      </c>
      <c r="J112" s="15">
        <v>307000</v>
      </c>
      <c r="K112" s="15">
        <v>308000</v>
      </c>
      <c r="L112" s="15">
        <v>307000</v>
      </c>
      <c r="M112" s="15">
        <v>308000</v>
      </c>
      <c r="N112" s="15">
        <v>307000</v>
      </c>
    </row>
    <row r="113" spans="1:14" s="21" customFormat="1" hidden="1" x14ac:dyDescent="0.3">
      <c r="A113" s="7" t="s">
        <v>167</v>
      </c>
      <c r="B113" s="7" t="s">
        <v>114</v>
      </c>
      <c r="C113" s="7">
        <v>2801</v>
      </c>
      <c r="D113" s="7" t="s">
        <v>8</v>
      </c>
      <c r="E113" s="7">
        <v>907</v>
      </c>
      <c r="F113" s="7">
        <v>370646</v>
      </c>
      <c r="G113" s="7" t="s">
        <v>115</v>
      </c>
      <c r="H113" s="8" t="s">
        <v>1375</v>
      </c>
      <c r="I113" s="15">
        <v>293000</v>
      </c>
      <c r="J113" s="15">
        <v>294000</v>
      </c>
      <c r="K113" s="15">
        <v>294000</v>
      </c>
      <c r="L113" s="15">
        <v>293000</v>
      </c>
      <c r="M113" s="15">
        <v>294000</v>
      </c>
      <c r="N113" s="15">
        <v>293000</v>
      </c>
    </row>
    <row r="114" spans="1:14" s="21" customFormat="1" hidden="1" x14ac:dyDescent="0.3">
      <c r="A114" s="7" t="s">
        <v>167</v>
      </c>
      <c r="B114" s="7" t="s">
        <v>114</v>
      </c>
      <c r="C114" s="7">
        <v>2801</v>
      </c>
      <c r="D114" s="7" t="s">
        <v>1471</v>
      </c>
      <c r="E114" s="7">
        <v>907</v>
      </c>
      <c r="F114" s="7">
        <v>132031</v>
      </c>
      <c r="G114" s="7" t="s">
        <v>115</v>
      </c>
      <c r="H114" s="8" t="s">
        <v>1376</v>
      </c>
      <c r="I114" s="15">
        <v>849000</v>
      </c>
      <c r="J114" s="15">
        <v>850000</v>
      </c>
      <c r="K114" s="15">
        <v>851000</v>
      </c>
      <c r="L114" s="15">
        <v>850000</v>
      </c>
      <c r="M114" s="15">
        <v>852000</v>
      </c>
      <c r="N114" s="15">
        <v>849000</v>
      </c>
    </row>
    <row r="115" spans="1:14" s="21" customFormat="1" hidden="1" x14ac:dyDescent="0.3">
      <c r="A115" s="7" t="s">
        <v>167</v>
      </c>
      <c r="B115" s="7" t="s">
        <v>114</v>
      </c>
      <c r="C115" s="7">
        <v>2801</v>
      </c>
      <c r="D115" s="7" t="s">
        <v>1471</v>
      </c>
      <c r="E115" s="7">
        <v>907</v>
      </c>
      <c r="F115" s="7">
        <v>132115</v>
      </c>
      <c r="G115" s="7" t="s">
        <v>115</v>
      </c>
      <c r="H115" s="8" t="s">
        <v>1377</v>
      </c>
      <c r="I115" s="15">
        <v>56000</v>
      </c>
      <c r="J115" s="15">
        <v>56000</v>
      </c>
      <c r="K115" s="15">
        <v>56000</v>
      </c>
      <c r="L115" s="15">
        <v>56000</v>
      </c>
      <c r="M115" s="15">
        <v>56000</v>
      </c>
      <c r="N115" s="15">
        <v>56000</v>
      </c>
    </row>
    <row r="116" spans="1:14" s="21" customFormat="1" hidden="1" x14ac:dyDescent="0.3">
      <c r="A116" s="7" t="s">
        <v>167</v>
      </c>
      <c r="B116" s="7" t="s">
        <v>114</v>
      </c>
      <c r="C116" s="7">
        <v>2801</v>
      </c>
      <c r="D116" s="7" t="s">
        <v>1471</v>
      </c>
      <c r="E116" s="7">
        <v>907</v>
      </c>
      <c r="F116" s="7">
        <v>132097</v>
      </c>
      <c r="G116" s="7" t="s">
        <v>115</v>
      </c>
      <c r="H116" s="8" t="s">
        <v>1378</v>
      </c>
      <c r="I116" s="15">
        <v>298000</v>
      </c>
      <c r="J116" s="15">
        <v>298000</v>
      </c>
      <c r="K116" s="15">
        <v>298000</v>
      </c>
      <c r="L116" s="15">
        <v>298000</v>
      </c>
      <c r="M116" s="15">
        <v>298000</v>
      </c>
      <c r="N116" s="15">
        <v>298000</v>
      </c>
    </row>
    <row r="117" spans="1:14" s="21" customFormat="1" hidden="1" x14ac:dyDescent="0.3">
      <c r="A117" s="7" t="s">
        <v>167</v>
      </c>
      <c r="B117" s="7" t="s">
        <v>114</v>
      </c>
      <c r="C117" s="7">
        <v>2801</v>
      </c>
      <c r="D117" s="7" t="s">
        <v>1471</v>
      </c>
      <c r="E117" s="7">
        <v>907</v>
      </c>
      <c r="F117" s="7">
        <v>131852</v>
      </c>
      <c r="G117" s="7" t="s">
        <v>115</v>
      </c>
      <c r="H117" s="8" t="s">
        <v>1379</v>
      </c>
      <c r="I117" s="15">
        <v>980000</v>
      </c>
      <c r="J117" s="15">
        <v>981000</v>
      </c>
      <c r="K117" s="15">
        <v>982000</v>
      </c>
      <c r="L117" s="15">
        <v>981000</v>
      </c>
      <c r="M117" s="15">
        <v>983000</v>
      </c>
      <c r="N117" s="15">
        <v>980000</v>
      </c>
    </row>
    <row r="118" spans="1:14" s="21" customFormat="1" hidden="1" x14ac:dyDescent="0.3">
      <c r="A118" s="7" t="s">
        <v>167</v>
      </c>
      <c r="B118" s="7" t="s">
        <v>114</v>
      </c>
      <c r="C118" s="7">
        <v>2801</v>
      </c>
      <c r="D118" s="7" t="s">
        <v>1471</v>
      </c>
      <c r="E118" s="7">
        <v>907</v>
      </c>
      <c r="F118" s="7">
        <v>370587</v>
      </c>
      <c r="G118" s="7" t="s">
        <v>115</v>
      </c>
      <c r="H118" s="8" t="s">
        <v>1380</v>
      </c>
      <c r="I118" s="15">
        <v>1829000</v>
      </c>
      <c r="J118" s="15">
        <v>1830000</v>
      </c>
      <c r="K118" s="15">
        <v>1834000</v>
      </c>
      <c r="L118" s="15">
        <v>1830000</v>
      </c>
      <c r="M118" s="15">
        <v>1835000</v>
      </c>
      <c r="N118" s="15">
        <v>1830000</v>
      </c>
    </row>
    <row r="119" spans="1:14" s="21" customFormat="1" hidden="1" x14ac:dyDescent="0.3">
      <c r="A119" s="7" t="s">
        <v>167</v>
      </c>
      <c r="B119" s="7" t="s">
        <v>114</v>
      </c>
      <c r="C119" s="7">
        <v>2801</v>
      </c>
      <c r="D119" s="7" t="s">
        <v>8</v>
      </c>
      <c r="E119" s="7">
        <v>907</v>
      </c>
      <c r="F119" s="7">
        <v>131990</v>
      </c>
      <c r="G119" s="7" t="s">
        <v>115</v>
      </c>
      <c r="H119" s="8" t="s">
        <v>1381</v>
      </c>
      <c r="I119" s="15">
        <v>1814000</v>
      </c>
      <c r="J119" s="15">
        <v>1815000</v>
      </c>
      <c r="K119" s="15">
        <v>1818000</v>
      </c>
      <c r="L119" s="15">
        <v>1815000</v>
      </c>
      <c r="M119" s="15">
        <v>1819000</v>
      </c>
      <c r="N119" s="15">
        <v>1814000</v>
      </c>
    </row>
    <row r="120" spans="1:14" s="21" customFormat="1" hidden="1" x14ac:dyDescent="0.3">
      <c r="A120" s="7" t="s">
        <v>167</v>
      </c>
      <c r="B120" s="7" t="s">
        <v>114</v>
      </c>
      <c r="C120" s="7">
        <v>2801</v>
      </c>
      <c r="D120" s="7" t="s">
        <v>8</v>
      </c>
      <c r="E120" s="7">
        <v>907</v>
      </c>
      <c r="F120" s="7">
        <v>132032</v>
      </c>
      <c r="G120" s="7" t="s">
        <v>115</v>
      </c>
      <c r="H120" s="8" t="s">
        <v>1382</v>
      </c>
      <c r="I120" s="15">
        <v>949000</v>
      </c>
      <c r="J120" s="15">
        <v>950000</v>
      </c>
      <c r="K120" s="15">
        <v>951000</v>
      </c>
      <c r="L120" s="15">
        <v>949000</v>
      </c>
      <c r="M120" s="15">
        <v>952000</v>
      </c>
      <c r="N120" s="15">
        <v>949000</v>
      </c>
    </row>
    <row r="121" spans="1:14" s="21" customFormat="1" hidden="1" x14ac:dyDescent="0.3">
      <c r="A121" s="7" t="s">
        <v>167</v>
      </c>
      <c r="B121" s="7" t="s">
        <v>114</v>
      </c>
      <c r="C121" s="7">
        <v>2801</v>
      </c>
      <c r="D121" s="7" t="s">
        <v>8</v>
      </c>
      <c r="E121" s="7">
        <v>907</v>
      </c>
      <c r="F121" s="7">
        <v>150220</v>
      </c>
      <c r="G121" s="7" t="s">
        <v>115</v>
      </c>
      <c r="H121" s="8" t="s">
        <v>1383</v>
      </c>
      <c r="I121" s="15">
        <v>49000</v>
      </c>
      <c r="J121" s="15">
        <v>49000</v>
      </c>
      <c r="K121" s="15">
        <v>49000</v>
      </c>
      <c r="L121" s="15">
        <v>49000</v>
      </c>
      <c r="M121" s="15">
        <v>49000</v>
      </c>
      <c r="N121" s="15">
        <v>49000</v>
      </c>
    </row>
    <row r="122" spans="1:14" s="21" customFormat="1" hidden="1" x14ac:dyDescent="0.3">
      <c r="A122" s="7" t="s">
        <v>167</v>
      </c>
      <c r="B122" s="7" t="s">
        <v>114</v>
      </c>
      <c r="C122" s="7">
        <v>2801</v>
      </c>
      <c r="D122" s="7" t="s">
        <v>1471</v>
      </c>
      <c r="E122" s="7">
        <v>907</v>
      </c>
      <c r="F122" s="7">
        <v>132108</v>
      </c>
      <c r="G122" s="7" t="s">
        <v>115</v>
      </c>
      <c r="H122" s="8" t="s">
        <v>1384</v>
      </c>
      <c r="I122" s="15">
        <v>247000</v>
      </c>
      <c r="J122" s="15">
        <v>247000</v>
      </c>
      <c r="K122" s="15">
        <v>247000</v>
      </c>
      <c r="L122" s="15">
        <v>247000</v>
      </c>
      <c r="M122" s="15">
        <v>248000</v>
      </c>
      <c r="N122" s="15">
        <v>247000</v>
      </c>
    </row>
    <row r="123" spans="1:14" s="21" customFormat="1" hidden="1" x14ac:dyDescent="0.3">
      <c r="A123" s="7" t="s">
        <v>167</v>
      </c>
      <c r="B123" s="7" t="s">
        <v>114</v>
      </c>
      <c r="C123" s="7">
        <v>2801</v>
      </c>
      <c r="D123" s="7" t="s">
        <v>1471</v>
      </c>
      <c r="E123" s="7">
        <v>907</v>
      </c>
      <c r="F123" s="7">
        <v>370551</v>
      </c>
      <c r="G123" s="7" t="s">
        <v>115</v>
      </c>
      <c r="H123" s="8" t="s">
        <v>1385</v>
      </c>
      <c r="I123" s="15">
        <v>2609000</v>
      </c>
      <c r="J123" s="15">
        <v>2610000</v>
      </c>
      <c r="K123" s="15">
        <v>2615000</v>
      </c>
      <c r="L123" s="15">
        <v>2610000</v>
      </c>
      <c r="M123" s="15">
        <v>2616000</v>
      </c>
      <c r="N123" s="15">
        <v>2609000</v>
      </c>
    </row>
    <row r="124" spans="1:14" s="21" customFormat="1" hidden="1" x14ac:dyDescent="0.3">
      <c r="A124" s="7" t="s">
        <v>167</v>
      </c>
      <c r="B124" s="7" t="s">
        <v>114</v>
      </c>
      <c r="C124" s="7">
        <v>2801</v>
      </c>
      <c r="D124" s="7" t="s">
        <v>8</v>
      </c>
      <c r="E124" s="7">
        <v>907</v>
      </c>
      <c r="F124" s="7">
        <v>131993</v>
      </c>
      <c r="G124" s="7" t="s">
        <v>115</v>
      </c>
      <c r="H124" s="8" t="s">
        <v>1386</v>
      </c>
      <c r="I124" s="15">
        <v>689000</v>
      </c>
      <c r="J124" s="15">
        <v>689000</v>
      </c>
      <c r="K124" s="15">
        <v>691000</v>
      </c>
      <c r="L124" s="15">
        <v>689000</v>
      </c>
      <c r="M124" s="15">
        <v>691000</v>
      </c>
      <c r="N124" s="15">
        <v>689000</v>
      </c>
    </row>
    <row r="125" spans="1:14" s="21" customFormat="1" hidden="1" x14ac:dyDescent="0.3">
      <c r="A125" s="7" t="s">
        <v>167</v>
      </c>
      <c r="B125" s="7" t="s">
        <v>114</v>
      </c>
      <c r="C125" s="7">
        <v>2801</v>
      </c>
      <c r="D125" s="7" t="s">
        <v>8</v>
      </c>
      <c r="E125" s="7">
        <v>907</v>
      </c>
      <c r="F125" s="7">
        <v>131961</v>
      </c>
      <c r="G125" s="7" t="s">
        <v>115</v>
      </c>
      <c r="H125" s="8" t="s">
        <v>1387</v>
      </c>
      <c r="I125" s="15">
        <v>287000</v>
      </c>
      <c r="J125" s="15">
        <v>287000</v>
      </c>
      <c r="K125" s="15">
        <v>288000</v>
      </c>
      <c r="L125" s="15">
        <v>287000</v>
      </c>
      <c r="M125" s="15">
        <v>288000</v>
      </c>
      <c r="N125" s="15">
        <v>287000</v>
      </c>
    </row>
    <row r="126" spans="1:14" s="21" customFormat="1" hidden="1" x14ac:dyDescent="0.3">
      <c r="A126" s="7" t="s">
        <v>167</v>
      </c>
      <c r="B126" s="7" t="s">
        <v>114</v>
      </c>
      <c r="C126" s="7">
        <v>2801</v>
      </c>
      <c r="D126" s="7" t="s">
        <v>8</v>
      </c>
      <c r="E126" s="7">
        <v>907</v>
      </c>
      <c r="F126" s="7">
        <v>131507</v>
      </c>
      <c r="G126" s="7" t="s">
        <v>115</v>
      </c>
      <c r="H126" s="8" t="s">
        <v>67</v>
      </c>
      <c r="I126" s="15">
        <v>1614000</v>
      </c>
      <c r="J126" s="15">
        <v>1615000</v>
      </c>
      <c r="K126" s="15">
        <v>1618000</v>
      </c>
      <c r="L126" s="15">
        <v>1615000</v>
      </c>
      <c r="M126" s="15">
        <v>1619000</v>
      </c>
      <c r="N126" s="15">
        <v>1614000</v>
      </c>
    </row>
    <row r="127" spans="1:14" s="21" customFormat="1" hidden="1" x14ac:dyDescent="0.3">
      <c r="A127" s="7" t="s">
        <v>167</v>
      </c>
      <c r="B127" s="7" t="s">
        <v>114</v>
      </c>
      <c r="C127" s="7">
        <v>2801</v>
      </c>
      <c r="D127" s="7" t="s">
        <v>8</v>
      </c>
      <c r="E127" s="7">
        <v>907</v>
      </c>
      <c r="F127" s="7">
        <v>131984</v>
      </c>
      <c r="G127" s="7" t="s">
        <v>115</v>
      </c>
      <c r="H127" s="8" t="s">
        <v>1388</v>
      </c>
      <c r="I127" s="15">
        <v>3086000</v>
      </c>
      <c r="J127" s="15">
        <v>3087000</v>
      </c>
      <c r="K127" s="15">
        <v>3093000</v>
      </c>
      <c r="L127" s="15">
        <v>3087000</v>
      </c>
      <c r="M127" s="15">
        <v>3095000</v>
      </c>
      <c r="N127" s="15">
        <v>3086000</v>
      </c>
    </row>
    <row r="128" spans="1:14" hidden="1" x14ac:dyDescent="0.3">
      <c r="A128" s="7" t="s">
        <v>167</v>
      </c>
      <c r="B128" s="7" t="s">
        <v>114</v>
      </c>
      <c r="C128" s="7">
        <v>2801</v>
      </c>
      <c r="D128" s="7" t="s">
        <v>8</v>
      </c>
      <c r="E128" s="7">
        <v>907</v>
      </c>
      <c r="F128" s="7">
        <v>370484</v>
      </c>
      <c r="G128" s="7" t="s">
        <v>115</v>
      </c>
      <c r="H128" s="8" t="s">
        <v>1389</v>
      </c>
      <c r="I128" s="15">
        <v>48000</v>
      </c>
      <c r="J128" s="15">
        <v>48000</v>
      </c>
      <c r="K128" s="15">
        <v>48000</v>
      </c>
      <c r="L128" s="15">
        <v>48000</v>
      </c>
      <c r="M128" s="15">
        <v>48000</v>
      </c>
      <c r="N128" s="15">
        <v>48000</v>
      </c>
    </row>
    <row r="129" spans="1:14" hidden="1" x14ac:dyDescent="0.3">
      <c r="A129" s="7" t="s">
        <v>167</v>
      </c>
      <c r="B129" s="7" t="s">
        <v>114</v>
      </c>
      <c r="C129" s="7">
        <v>2801</v>
      </c>
      <c r="D129" s="7" t="s">
        <v>1471</v>
      </c>
      <c r="E129" s="7">
        <v>907</v>
      </c>
      <c r="F129" s="7">
        <v>132019</v>
      </c>
      <c r="G129" s="7" t="s">
        <v>115</v>
      </c>
      <c r="H129" s="8" t="s">
        <v>1390</v>
      </c>
      <c r="I129" s="15">
        <v>564000</v>
      </c>
      <c r="J129" s="15">
        <v>564000</v>
      </c>
      <c r="K129" s="15">
        <v>565000</v>
      </c>
      <c r="L129" s="15">
        <v>564000</v>
      </c>
      <c r="M129" s="15">
        <v>565000</v>
      </c>
      <c r="N129" s="15">
        <v>564000</v>
      </c>
    </row>
    <row r="130" spans="1:14" hidden="1" x14ac:dyDescent="0.3">
      <c r="A130" s="7" t="s">
        <v>167</v>
      </c>
      <c r="B130" s="7" t="s">
        <v>114</v>
      </c>
      <c r="C130" s="7">
        <v>2801</v>
      </c>
      <c r="D130" s="7" t="s">
        <v>1471</v>
      </c>
      <c r="E130" s="7">
        <v>907</v>
      </c>
      <c r="F130" s="7">
        <v>131890</v>
      </c>
      <c r="G130" s="7" t="s">
        <v>115</v>
      </c>
      <c r="H130" s="8" t="s">
        <v>1391</v>
      </c>
      <c r="I130" s="15">
        <v>1071000</v>
      </c>
      <c r="J130" s="15">
        <v>1071000</v>
      </c>
      <c r="K130" s="15">
        <v>1074000</v>
      </c>
      <c r="L130" s="15">
        <v>1071000</v>
      </c>
      <c r="M130" s="15">
        <v>1074000</v>
      </c>
      <c r="N130" s="15">
        <v>1071000</v>
      </c>
    </row>
    <row r="131" spans="1:14" hidden="1" x14ac:dyDescent="0.3">
      <c r="A131" s="7" t="s">
        <v>167</v>
      </c>
      <c r="B131" s="7" t="s">
        <v>114</v>
      </c>
      <c r="C131" s="7">
        <v>2801</v>
      </c>
      <c r="D131" s="7" t="s">
        <v>1471</v>
      </c>
      <c r="E131" s="7">
        <v>907</v>
      </c>
      <c r="F131" s="7">
        <v>132096</v>
      </c>
      <c r="G131" s="7" t="s">
        <v>115</v>
      </c>
      <c r="H131" s="8" t="s">
        <v>1392</v>
      </c>
      <c r="I131" s="15">
        <v>583000</v>
      </c>
      <c r="J131" s="15">
        <v>583000</v>
      </c>
      <c r="K131" s="15">
        <v>584000</v>
      </c>
      <c r="L131" s="15">
        <v>583000</v>
      </c>
      <c r="M131" s="15">
        <v>585000</v>
      </c>
      <c r="N131" s="15">
        <v>583000</v>
      </c>
    </row>
    <row r="132" spans="1:14" hidden="1" x14ac:dyDescent="0.3">
      <c r="A132" s="7" t="s">
        <v>167</v>
      </c>
      <c r="B132" s="7" t="s">
        <v>114</v>
      </c>
      <c r="C132" s="7">
        <v>2801</v>
      </c>
      <c r="D132" s="7" t="s">
        <v>1471</v>
      </c>
      <c r="E132" s="7">
        <v>907</v>
      </c>
      <c r="F132" s="7">
        <v>131874</v>
      </c>
      <c r="G132" s="7" t="s">
        <v>115</v>
      </c>
      <c r="H132" s="8" t="s">
        <v>1393</v>
      </c>
      <c r="I132" s="15">
        <v>797000</v>
      </c>
      <c r="J132" s="15">
        <v>798000</v>
      </c>
      <c r="K132" s="15">
        <v>799000</v>
      </c>
      <c r="L132" s="15">
        <v>798000</v>
      </c>
      <c r="M132" s="15">
        <v>800000</v>
      </c>
      <c r="N132" s="15">
        <v>797000</v>
      </c>
    </row>
    <row r="133" spans="1:14" hidden="1" x14ac:dyDescent="0.3">
      <c r="A133" s="7" t="s">
        <v>167</v>
      </c>
      <c r="B133" s="7" t="s">
        <v>114</v>
      </c>
      <c r="C133" s="7">
        <v>2801</v>
      </c>
      <c r="D133" s="7" t="s">
        <v>1471</v>
      </c>
      <c r="E133" s="7">
        <v>907</v>
      </c>
      <c r="F133" s="7">
        <v>370667</v>
      </c>
      <c r="G133" s="7" t="s">
        <v>115</v>
      </c>
      <c r="H133" s="8" t="s">
        <v>1394</v>
      </c>
      <c r="I133" s="15">
        <v>356000</v>
      </c>
      <c r="J133" s="15">
        <v>357000</v>
      </c>
      <c r="K133" s="15">
        <v>357000</v>
      </c>
      <c r="L133" s="15">
        <v>357000</v>
      </c>
      <c r="M133" s="15">
        <v>357000</v>
      </c>
      <c r="N133" s="15">
        <v>356000</v>
      </c>
    </row>
    <row r="134" spans="1:14" hidden="1" x14ac:dyDescent="0.3">
      <c r="A134" s="7" t="s">
        <v>167</v>
      </c>
      <c r="B134" s="7" t="s">
        <v>114</v>
      </c>
      <c r="C134" s="7">
        <v>2801</v>
      </c>
      <c r="D134" s="7" t="s">
        <v>1471</v>
      </c>
      <c r="E134" s="7">
        <v>907</v>
      </c>
      <c r="F134" s="7">
        <v>131994</v>
      </c>
      <c r="G134" s="7" t="s">
        <v>115</v>
      </c>
      <c r="H134" s="8" t="s">
        <v>1395</v>
      </c>
      <c r="I134" s="15">
        <v>635000</v>
      </c>
      <c r="J134" s="15">
        <v>636000</v>
      </c>
      <c r="K134" s="15">
        <v>637000</v>
      </c>
      <c r="L134" s="15">
        <v>636000</v>
      </c>
      <c r="M134" s="15">
        <v>637000</v>
      </c>
      <c r="N134" s="15">
        <v>635000</v>
      </c>
    </row>
    <row r="135" spans="1:14" hidden="1" x14ac:dyDescent="0.3">
      <c r="A135" s="7" t="s">
        <v>167</v>
      </c>
      <c r="B135" s="7" t="s">
        <v>114</v>
      </c>
      <c r="C135" s="7">
        <v>2801</v>
      </c>
      <c r="D135" s="7" t="s">
        <v>1471</v>
      </c>
      <c r="E135" s="7">
        <v>907</v>
      </c>
      <c r="F135" s="7">
        <v>132042</v>
      </c>
      <c r="G135" s="7" t="s">
        <v>115</v>
      </c>
      <c r="H135" s="8" t="s">
        <v>1396</v>
      </c>
      <c r="I135" s="15">
        <v>540000</v>
      </c>
      <c r="J135" s="15">
        <v>541000</v>
      </c>
      <c r="K135" s="15">
        <v>542000</v>
      </c>
      <c r="L135" s="15">
        <v>540000</v>
      </c>
      <c r="M135" s="15">
        <v>542000</v>
      </c>
      <c r="N135" s="15">
        <v>540000</v>
      </c>
    </row>
    <row r="136" spans="1:14" hidden="1" x14ac:dyDescent="0.3">
      <c r="A136" s="7" t="s">
        <v>167</v>
      </c>
      <c r="B136" s="7" t="s">
        <v>114</v>
      </c>
      <c r="C136" s="7">
        <v>2801</v>
      </c>
      <c r="D136" s="7" t="s">
        <v>1471</v>
      </c>
      <c r="E136" s="7">
        <v>907</v>
      </c>
      <c r="F136" s="7">
        <v>132109</v>
      </c>
      <c r="G136" s="7" t="s">
        <v>115</v>
      </c>
      <c r="H136" s="8" t="s">
        <v>1397</v>
      </c>
      <c r="I136" s="15">
        <v>453000</v>
      </c>
      <c r="J136" s="15">
        <v>453000</v>
      </c>
      <c r="K136" s="15">
        <v>454000</v>
      </c>
      <c r="L136" s="15">
        <v>453000</v>
      </c>
      <c r="M136" s="15">
        <v>454000</v>
      </c>
      <c r="N136" s="15">
        <v>453000</v>
      </c>
    </row>
    <row r="137" spans="1:14" hidden="1" x14ac:dyDescent="0.3">
      <c r="A137" s="7" t="s">
        <v>167</v>
      </c>
      <c r="B137" s="7" t="s">
        <v>114</v>
      </c>
      <c r="C137" s="7">
        <v>2801</v>
      </c>
      <c r="D137" s="7" t="s">
        <v>1471</v>
      </c>
      <c r="E137" s="7">
        <v>907</v>
      </c>
      <c r="F137" s="7">
        <v>132218</v>
      </c>
      <c r="G137" s="7" t="s">
        <v>115</v>
      </c>
      <c r="H137" s="8" t="s">
        <v>1398</v>
      </c>
      <c r="I137" s="15">
        <v>179000</v>
      </c>
      <c r="J137" s="15">
        <v>179000</v>
      </c>
      <c r="K137" s="15">
        <v>179000</v>
      </c>
      <c r="L137" s="15">
        <v>179000</v>
      </c>
      <c r="M137" s="15">
        <v>180000</v>
      </c>
      <c r="N137" s="15">
        <v>179000</v>
      </c>
    </row>
    <row r="138" spans="1:14" hidden="1" x14ac:dyDescent="0.3">
      <c r="A138" s="7" t="s">
        <v>167</v>
      </c>
      <c r="B138" s="7" t="s">
        <v>114</v>
      </c>
      <c r="C138" s="7">
        <v>2801</v>
      </c>
      <c r="D138" s="7" t="s">
        <v>1471</v>
      </c>
      <c r="E138" s="7">
        <v>907</v>
      </c>
      <c r="F138" s="7">
        <v>132116</v>
      </c>
      <c r="G138" s="7" t="s">
        <v>115</v>
      </c>
      <c r="H138" s="8" t="s">
        <v>1399</v>
      </c>
      <c r="I138" s="15">
        <v>562000</v>
      </c>
      <c r="J138" s="15">
        <v>562000</v>
      </c>
      <c r="K138" s="15">
        <v>564000</v>
      </c>
      <c r="L138" s="15">
        <v>562000</v>
      </c>
      <c r="M138" s="15">
        <v>564000</v>
      </c>
      <c r="N138" s="15">
        <v>562000</v>
      </c>
    </row>
    <row r="139" spans="1:14" hidden="1" x14ac:dyDescent="0.3">
      <c r="A139" s="7" t="s">
        <v>167</v>
      </c>
      <c r="B139" s="7" t="s">
        <v>114</v>
      </c>
      <c r="C139" s="7">
        <v>2801</v>
      </c>
      <c r="D139" s="7" t="s">
        <v>1471</v>
      </c>
      <c r="E139" s="7">
        <v>907</v>
      </c>
      <c r="F139" s="7">
        <v>132021</v>
      </c>
      <c r="G139" s="7" t="s">
        <v>115</v>
      </c>
      <c r="H139" s="8" t="s">
        <v>1400</v>
      </c>
      <c r="I139" s="15">
        <v>121000</v>
      </c>
      <c r="J139" s="15">
        <v>121000</v>
      </c>
      <c r="K139" s="15">
        <v>122000</v>
      </c>
      <c r="L139" s="15">
        <v>121000</v>
      </c>
      <c r="M139" s="15">
        <v>122000</v>
      </c>
      <c r="N139" s="15">
        <v>121000</v>
      </c>
    </row>
    <row r="140" spans="1:14" hidden="1" x14ac:dyDescent="0.3">
      <c r="A140" s="7" t="s">
        <v>167</v>
      </c>
      <c r="B140" s="7" t="s">
        <v>114</v>
      </c>
      <c r="C140" s="7">
        <v>2801</v>
      </c>
      <c r="D140" s="7" t="s">
        <v>1471</v>
      </c>
      <c r="E140" s="7">
        <v>907</v>
      </c>
      <c r="F140" s="7">
        <v>131971</v>
      </c>
      <c r="G140" s="7" t="s">
        <v>115</v>
      </c>
      <c r="H140" s="8" t="s">
        <v>1401</v>
      </c>
      <c r="I140" s="15">
        <v>791000</v>
      </c>
      <c r="J140" s="15">
        <v>791000</v>
      </c>
      <c r="K140" s="15">
        <v>793000</v>
      </c>
      <c r="L140" s="15">
        <v>791000</v>
      </c>
      <c r="M140" s="15">
        <v>793000</v>
      </c>
      <c r="N140" s="15">
        <v>791000</v>
      </c>
    </row>
    <row r="141" spans="1:14" hidden="1" x14ac:dyDescent="0.3">
      <c r="A141" s="7" t="s">
        <v>167</v>
      </c>
      <c r="B141" s="7" t="s">
        <v>114</v>
      </c>
      <c r="C141" s="7">
        <v>2801</v>
      </c>
      <c r="D141" s="7" t="s">
        <v>1471</v>
      </c>
      <c r="E141" s="7">
        <v>907</v>
      </c>
      <c r="F141" s="7">
        <v>131991</v>
      </c>
      <c r="G141" s="7" t="s">
        <v>115</v>
      </c>
      <c r="H141" s="8" t="s">
        <v>1402</v>
      </c>
      <c r="I141" s="15">
        <v>622000</v>
      </c>
      <c r="J141" s="15">
        <v>622000</v>
      </c>
      <c r="K141" s="15">
        <v>624000</v>
      </c>
      <c r="L141" s="15">
        <v>622000</v>
      </c>
      <c r="M141" s="15">
        <v>624000</v>
      </c>
      <c r="N141" s="15">
        <v>622000</v>
      </c>
    </row>
    <row r="142" spans="1:14" hidden="1" x14ac:dyDescent="0.3">
      <c r="A142" s="7" t="s">
        <v>167</v>
      </c>
      <c r="B142" s="7" t="s">
        <v>114</v>
      </c>
      <c r="C142" s="7">
        <v>2801</v>
      </c>
      <c r="D142" s="7" t="s">
        <v>1471</v>
      </c>
      <c r="E142" s="7">
        <v>907</v>
      </c>
      <c r="F142" s="7">
        <v>132090</v>
      </c>
      <c r="G142" s="7" t="s">
        <v>115</v>
      </c>
      <c r="H142" s="8" t="s">
        <v>1403</v>
      </c>
      <c r="I142" s="15">
        <v>743000</v>
      </c>
      <c r="J142" s="15">
        <v>744000</v>
      </c>
      <c r="K142" s="15">
        <v>745000</v>
      </c>
      <c r="L142" s="15">
        <v>744000</v>
      </c>
      <c r="M142" s="15">
        <v>745000</v>
      </c>
      <c r="N142" s="15">
        <v>743000</v>
      </c>
    </row>
    <row r="143" spans="1:14" hidden="1" x14ac:dyDescent="0.3">
      <c r="A143" s="7" t="s">
        <v>167</v>
      </c>
      <c r="B143" s="7" t="s">
        <v>114</v>
      </c>
      <c r="C143" s="7">
        <v>2801</v>
      </c>
      <c r="D143" s="7" t="s">
        <v>1471</v>
      </c>
      <c r="E143" s="7">
        <v>907</v>
      </c>
      <c r="F143" s="7">
        <v>132214</v>
      </c>
      <c r="G143" s="7" t="s">
        <v>115</v>
      </c>
      <c r="H143" s="8" t="s">
        <v>1404</v>
      </c>
      <c r="I143" s="15">
        <v>68000</v>
      </c>
      <c r="J143" s="15">
        <v>68000</v>
      </c>
      <c r="K143" s="15">
        <v>69000</v>
      </c>
      <c r="L143" s="15">
        <v>68000</v>
      </c>
      <c r="M143" s="15">
        <v>69000</v>
      </c>
      <c r="N143" s="15">
        <v>68000</v>
      </c>
    </row>
    <row r="144" spans="1:14" hidden="1" x14ac:dyDescent="0.3">
      <c r="A144" s="7" t="s">
        <v>167</v>
      </c>
      <c r="B144" s="7" t="s">
        <v>114</v>
      </c>
      <c r="C144" s="7">
        <v>2801</v>
      </c>
      <c r="D144" s="7" t="s">
        <v>1471</v>
      </c>
      <c r="E144" s="7">
        <v>907</v>
      </c>
      <c r="F144" s="7">
        <v>132248</v>
      </c>
      <c r="G144" s="7" t="s">
        <v>115</v>
      </c>
      <c r="H144" s="8" t="s">
        <v>1405</v>
      </c>
      <c r="I144" s="15">
        <v>539000</v>
      </c>
      <c r="J144" s="15">
        <v>539000</v>
      </c>
      <c r="K144" s="15">
        <v>540000</v>
      </c>
      <c r="L144" s="15">
        <v>539000</v>
      </c>
      <c r="M144" s="15">
        <v>540000</v>
      </c>
      <c r="N144" s="15">
        <v>539000</v>
      </c>
    </row>
    <row r="145" spans="1:14" hidden="1" x14ac:dyDescent="0.3">
      <c r="A145" s="7" t="s">
        <v>167</v>
      </c>
      <c r="B145" s="7" t="s">
        <v>114</v>
      </c>
      <c r="C145" s="7">
        <v>2801</v>
      </c>
      <c r="D145" s="7" t="s">
        <v>1471</v>
      </c>
      <c r="E145" s="7">
        <v>907</v>
      </c>
      <c r="F145" s="7">
        <v>131888</v>
      </c>
      <c r="G145" s="7" t="s">
        <v>115</v>
      </c>
      <c r="H145" s="8" t="s">
        <v>1406</v>
      </c>
      <c r="I145" s="15">
        <v>415000</v>
      </c>
      <c r="J145" s="15">
        <v>415000</v>
      </c>
      <c r="K145" s="15">
        <v>416000</v>
      </c>
      <c r="L145" s="15">
        <v>415000</v>
      </c>
      <c r="M145" s="15">
        <v>416000</v>
      </c>
      <c r="N145" s="15">
        <v>415000</v>
      </c>
    </row>
    <row r="146" spans="1:14" hidden="1" x14ac:dyDescent="0.3">
      <c r="A146" s="7" t="s">
        <v>167</v>
      </c>
      <c r="B146" s="7" t="s">
        <v>114</v>
      </c>
      <c r="C146" s="7">
        <v>2801</v>
      </c>
      <c r="D146" s="7" t="s">
        <v>1471</v>
      </c>
      <c r="E146" s="7">
        <v>907</v>
      </c>
      <c r="F146" s="7">
        <v>132091</v>
      </c>
      <c r="G146" s="7" t="s">
        <v>115</v>
      </c>
      <c r="H146" s="8" t="s">
        <v>1407</v>
      </c>
      <c r="I146" s="15">
        <v>246000</v>
      </c>
      <c r="J146" s="15">
        <v>246000</v>
      </c>
      <c r="K146" s="15">
        <v>246000</v>
      </c>
      <c r="L146" s="15">
        <v>246000</v>
      </c>
      <c r="M146" s="15">
        <v>247000</v>
      </c>
      <c r="N146" s="15">
        <v>246000</v>
      </c>
    </row>
    <row r="147" spans="1:14" hidden="1" x14ac:dyDescent="0.3">
      <c r="A147" s="7" t="s">
        <v>167</v>
      </c>
      <c r="B147" s="7" t="s">
        <v>114</v>
      </c>
      <c r="C147" s="7">
        <v>2801</v>
      </c>
      <c r="D147" s="7" t="s">
        <v>1471</v>
      </c>
      <c r="E147" s="7">
        <v>907</v>
      </c>
      <c r="F147" s="7">
        <v>131979</v>
      </c>
      <c r="G147" s="7" t="s">
        <v>115</v>
      </c>
      <c r="H147" s="8" t="s">
        <v>1408</v>
      </c>
      <c r="I147" s="15">
        <v>524000</v>
      </c>
      <c r="J147" s="15">
        <v>524000</v>
      </c>
      <c r="K147" s="15">
        <v>526000</v>
      </c>
      <c r="L147" s="15">
        <v>524000</v>
      </c>
      <c r="M147" s="15">
        <v>526000</v>
      </c>
      <c r="N147" s="15">
        <v>524000</v>
      </c>
    </row>
    <row r="148" spans="1:14" hidden="1" x14ac:dyDescent="0.3">
      <c r="A148" s="7" t="s">
        <v>167</v>
      </c>
      <c r="B148" s="7" t="s">
        <v>114</v>
      </c>
      <c r="C148" s="7">
        <v>2801</v>
      </c>
      <c r="D148" s="7" t="s">
        <v>1471</v>
      </c>
      <c r="E148" s="7">
        <v>907</v>
      </c>
      <c r="F148" s="7">
        <v>131889</v>
      </c>
      <c r="G148" s="7" t="s">
        <v>115</v>
      </c>
      <c r="H148" s="8" t="s">
        <v>1409</v>
      </c>
      <c r="I148" s="15">
        <v>504000</v>
      </c>
      <c r="J148" s="15">
        <v>504000</v>
      </c>
      <c r="K148" s="15">
        <v>505000</v>
      </c>
      <c r="L148" s="15">
        <v>504000</v>
      </c>
      <c r="M148" s="15">
        <v>505000</v>
      </c>
      <c r="N148" s="15">
        <v>504000</v>
      </c>
    </row>
    <row r="149" spans="1:14" hidden="1" x14ac:dyDescent="0.3">
      <c r="A149" s="7" t="s">
        <v>167</v>
      </c>
      <c r="B149" s="7" t="s">
        <v>114</v>
      </c>
      <c r="C149" s="7">
        <v>2801</v>
      </c>
      <c r="D149" s="7" t="s">
        <v>1471</v>
      </c>
      <c r="E149" s="7">
        <v>907</v>
      </c>
      <c r="F149" s="7">
        <v>132166</v>
      </c>
      <c r="G149" s="7" t="s">
        <v>115</v>
      </c>
      <c r="H149" s="8" t="s">
        <v>1410</v>
      </c>
      <c r="I149" s="15">
        <v>406000</v>
      </c>
      <c r="J149" s="15">
        <v>406000</v>
      </c>
      <c r="K149" s="15">
        <v>407000</v>
      </c>
      <c r="L149" s="15">
        <v>406000</v>
      </c>
      <c r="M149" s="15">
        <v>407000</v>
      </c>
      <c r="N149" s="15">
        <v>406000</v>
      </c>
    </row>
    <row r="150" spans="1:14" hidden="1" x14ac:dyDescent="0.3">
      <c r="A150" s="7" t="s">
        <v>167</v>
      </c>
      <c r="B150" s="7" t="s">
        <v>114</v>
      </c>
      <c r="C150" s="7">
        <v>2801</v>
      </c>
      <c r="D150" s="7" t="s">
        <v>1471</v>
      </c>
      <c r="E150" s="7">
        <v>907</v>
      </c>
      <c r="F150" s="7">
        <v>131989</v>
      </c>
      <c r="G150" s="7" t="s">
        <v>115</v>
      </c>
      <c r="H150" s="8" t="s">
        <v>1411</v>
      </c>
      <c r="I150" s="15">
        <v>709000</v>
      </c>
      <c r="J150" s="15">
        <v>709000</v>
      </c>
      <c r="K150" s="15">
        <v>711000</v>
      </c>
      <c r="L150" s="15">
        <v>709000</v>
      </c>
      <c r="M150" s="15">
        <v>711000</v>
      </c>
      <c r="N150" s="15">
        <v>709000</v>
      </c>
    </row>
    <row r="151" spans="1:14" hidden="1" x14ac:dyDescent="0.3">
      <c r="A151" s="7" t="s">
        <v>167</v>
      </c>
      <c r="B151" s="7" t="s">
        <v>114</v>
      </c>
      <c r="C151" s="7">
        <v>2801</v>
      </c>
      <c r="D151" s="7" t="s">
        <v>1471</v>
      </c>
      <c r="E151" s="7">
        <v>907</v>
      </c>
      <c r="F151" s="7">
        <v>132085</v>
      </c>
      <c r="G151" s="7" t="s">
        <v>115</v>
      </c>
      <c r="H151" s="8" t="s">
        <v>1412</v>
      </c>
      <c r="I151" s="15">
        <v>513000</v>
      </c>
      <c r="J151" s="15">
        <v>513000</v>
      </c>
      <c r="K151" s="15">
        <v>514000</v>
      </c>
      <c r="L151" s="15">
        <v>513000</v>
      </c>
      <c r="M151" s="15">
        <v>514000</v>
      </c>
      <c r="N151" s="15">
        <v>513000</v>
      </c>
    </row>
    <row r="152" spans="1:14" hidden="1" x14ac:dyDescent="0.3">
      <c r="A152" s="7" t="s">
        <v>167</v>
      </c>
      <c r="B152" s="7" t="s">
        <v>114</v>
      </c>
      <c r="C152" s="7">
        <v>2801</v>
      </c>
      <c r="D152" s="7" t="s">
        <v>1471</v>
      </c>
      <c r="E152" s="7">
        <v>907</v>
      </c>
      <c r="F152" s="7">
        <v>132024</v>
      </c>
      <c r="G152" s="7" t="s">
        <v>115</v>
      </c>
      <c r="H152" s="8" t="s">
        <v>1413</v>
      </c>
      <c r="I152" s="15">
        <v>503000</v>
      </c>
      <c r="J152" s="15">
        <v>504000</v>
      </c>
      <c r="K152" s="15">
        <v>505000</v>
      </c>
      <c r="L152" s="15">
        <v>504000</v>
      </c>
      <c r="M152" s="15">
        <v>505000</v>
      </c>
      <c r="N152" s="15">
        <v>503000</v>
      </c>
    </row>
    <row r="153" spans="1:14" hidden="1" x14ac:dyDescent="0.3">
      <c r="A153" s="7" t="s">
        <v>167</v>
      </c>
      <c r="B153" s="7" t="s">
        <v>114</v>
      </c>
      <c r="C153" s="7">
        <v>2801</v>
      </c>
      <c r="D153" s="7" t="s">
        <v>1471</v>
      </c>
      <c r="E153" s="7">
        <v>907</v>
      </c>
      <c r="F153" s="7">
        <v>132202</v>
      </c>
      <c r="G153" s="7" t="s">
        <v>115</v>
      </c>
      <c r="H153" s="8" t="s">
        <v>1414</v>
      </c>
      <c r="I153" s="15">
        <v>126000</v>
      </c>
      <c r="J153" s="15">
        <v>126000</v>
      </c>
      <c r="K153" s="15">
        <v>126000</v>
      </c>
      <c r="L153" s="15">
        <v>126000</v>
      </c>
      <c r="M153" s="15">
        <v>126000</v>
      </c>
      <c r="N153" s="15">
        <v>126000</v>
      </c>
    </row>
    <row r="154" spans="1:14" hidden="1" x14ac:dyDescent="0.3">
      <c r="A154" s="7" t="s">
        <v>167</v>
      </c>
      <c r="B154" s="7" t="s">
        <v>114</v>
      </c>
      <c r="C154" s="7">
        <v>2801</v>
      </c>
      <c r="D154" s="7" t="s">
        <v>1471</v>
      </c>
      <c r="E154" s="7">
        <v>907</v>
      </c>
      <c r="F154" s="7">
        <v>132105</v>
      </c>
      <c r="G154" s="7" t="s">
        <v>115</v>
      </c>
      <c r="H154" s="8" t="s">
        <v>1415</v>
      </c>
      <c r="I154" s="15">
        <v>402000</v>
      </c>
      <c r="J154" s="15">
        <v>403000</v>
      </c>
      <c r="K154" s="15">
        <v>403000</v>
      </c>
      <c r="L154" s="15">
        <v>403000</v>
      </c>
      <c r="M154" s="15">
        <v>404000</v>
      </c>
      <c r="N154" s="15">
        <v>402000</v>
      </c>
    </row>
    <row r="155" spans="1:14" hidden="1" x14ac:dyDescent="0.3">
      <c r="A155" s="7" t="s">
        <v>167</v>
      </c>
      <c r="B155" s="7" t="s">
        <v>114</v>
      </c>
      <c r="C155" s="7">
        <v>2801</v>
      </c>
      <c r="D155" s="7" t="s">
        <v>1471</v>
      </c>
      <c r="E155" s="7">
        <v>907</v>
      </c>
      <c r="F155" s="7">
        <v>131881</v>
      </c>
      <c r="G155" s="7" t="s">
        <v>115</v>
      </c>
      <c r="H155" s="8" t="s">
        <v>1416</v>
      </c>
      <c r="I155" s="15">
        <v>805000</v>
      </c>
      <c r="J155" s="15">
        <v>806000</v>
      </c>
      <c r="K155" s="15">
        <v>807000</v>
      </c>
      <c r="L155" s="15">
        <v>806000</v>
      </c>
      <c r="M155" s="15">
        <v>808000</v>
      </c>
      <c r="N155" s="15">
        <v>805000</v>
      </c>
    </row>
    <row r="156" spans="1:14" hidden="1" x14ac:dyDescent="0.3">
      <c r="A156" s="7" t="s">
        <v>167</v>
      </c>
      <c r="B156" s="7" t="s">
        <v>114</v>
      </c>
      <c r="C156" s="7">
        <v>2801</v>
      </c>
      <c r="D156" s="7" t="s">
        <v>1471</v>
      </c>
      <c r="E156" s="7">
        <v>907</v>
      </c>
      <c r="F156" s="7">
        <v>132082</v>
      </c>
      <c r="G156" s="7" t="s">
        <v>115</v>
      </c>
      <c r="H156" s="8" t="s">
        <v>1417</v>
      </c>
      <c r="I156" s="15">
        <v>674000</v>
      </c>
      <c r="J156" s="15">
        <v>675000</v>
      </c>
      <c r="K156" s="15">
        <v>676000</v>
      </c>
      <c r="L156" s="15">
        <v>675000</v>
      </c>
      <c r="M156" s="15">
        <v>676000</v>
      </c>
      <c r="N156" s="15">
        <v>674000</v>
      </c>
    </row>
    <row r="157" spans="1:14" hidden="1" x14ac:dyDescent="0.3">
      <c r="A157" s="7" t="s">
        <v>167</v>
      </c>
      <c r="B157" s="7" t="s">
        <v>114</v>
      </c>
      <c r="C157" s="7">
        <v>2801</v>
      </c>
      <c r="D157" s="7" t="s">
        <v>1471</v>
      </c>
      <c r="E157" s="7">
        <v>907</v>
      </c>
      <c r="F157" s="7">
        <v>131968</v>
      </c>
      <c r="G157" s="7" t="s">
        <v>115</v>
      </c>
      <c r="H157" s="8" t="s">
        <v>1418</v>
      </c>
      <c r="I157" s="15">
        <v>980000</v>
      </c>
      <c r="J157" s="15">
        <v>980000</v>
      </c>
      <c r="K157" s="15">
        <v>982000</v>
      </c>
      <c r="L157" s="15">
        <v>980000</v>
      </c>
      <c r="M157" s="15">
        <v>982000</v>
      </c>
      <c r="N157" s="15">
        <v>980000</v>
      </c>
    </row>
    <row r="158" spans="1:14" hidden="1" x14ac:dyDescent="0.3">
      <c r="A158" s="7" t="s">
        <v>167</v>
      </c>
      <c r="B158" s="7" t="s">
        <v>114</v>
      </c>
      <c r="C158" s="7">
        <v>2801</v>
      </c>
      <c r="D158" s="7" t="s">
        <v>8</v>
      </c>
      <c r="E158" s="7">
        <v>907</v>
      </c>
      <c r="F158" s="7">
        <v>131998</v>
      </c>
      <c r="G158" s="7" t="s">
        <v>115</v>
      </c>
      <c r="H158" s="8" t="s">
        <v>1419</v>
      </c>
      <c r="I158" s="15">
        <v>1621000</v>
      </c>
      <c r="J158" s="15">
        <v>1622000</v>
      </c>
      <c r="K158" s="15">
        <v>1625000</v>
      </c>
      <c r="L158" s="15">
        <v>1622000</v>
      </c>
      <c r="M158" s="15">
        <v>1626000</v>
      </c>
      <c r="N158" s="15">
        <v>1621000</v>
      </c>
    </row>
    <row r="159" spans="1:14" hidden="1" x14ac:dyDescent="0.3">
      <c r="A159" s="7" t="s">
        <v>167</v>
      </c>
      <c r="B159" s="7" t="s">
        <v>114</v>
      </c>
      <c r="C159" s="7">
        <v>2801</v>
      </c>
      <c r="D159" s="7" t="s">
        <v>1472</v>
      </c>
      <c r="E159" s="7">
        <v>907</v>
      </c>
      <c r="F159" s="7">
        <v>131872</v>
      </c>
      <c r="G159" s="7" t="s">
        <v>115</v>
      </c>
      <c r="H159" s="8" t="s">
        <v>1420</v>
      </c>
      <c r="I159" s="15">
        <v>3331000</v>
      </c>
      <c r="J159" s="15">
        <v>3332000</v>
      </c>
      <c r="K159" s="15">
        <v>3339000</v>
      </c>
      <c r="L159" s="15">
        <v>3332000</v>
      </c>
      <c r="M159" s="15">
        <v>3340000</v>
      </c>
      <c r="N159" s="15">
        <v>3331000</v>
      </c>
    </row>
    <row r="160" spans="1:14" hidden="1" x14ac:dyDescent="0.3">
      <c r="A160" s="7" t="s">
        <v>167</v>
      </c>
      <c r="B160" s="7" t="s">
        <v>114</v>
      </c>
      <c r="C160" s="7">
        <v>2801</v>
      </c>
      <c r="D160" s="7" t="s">
        <v>1472</v>
      </c>
      <c r="E160" s="7">
        <v>907</v>
      </c>
      <c r="F160" s="7">
        <v>132013</v>
      </c>
      <c r="G160" s="7" t="s">
        <v>115</v>
      </c>
      <c r="H160" s="8" t="s">
        <v>1421</v>
      </c>
      <c r="I160" s="15">
        <v>1308000</v>
      </c>
      <c r="J160" s="15">
        <v>1308000</v>
      </c>
      <c r="K160" s="15">
        <v>1311000</v>
      </c>
      <c r="L160" s="15">
        <v>1308000</v>
      </c>
      <c r="M160" s="15">
        <v>1311000</v>
      </c>
      <c r="N160" s="15">
        <v>1308000</v>
      </c>
    </row>
    <row r="161" spans="1:14" hidden="1" x14ac:dyDescent="0.3">
      <c r="A161" s="7" t="s">
        <v>167</v>
      </c>
      <c r="B161" s="7" t="s">
        <v>114</v>
      </c>
      <c r="C161" s="7">
        <v>2801</v>
      </c>
      <c r="D161" s="7" t="s">
        <v>1472</v>
      </c>
      <c r="E161" s="7">
        <v>907</v>
      </c>
      <c r="F161" s="7">
        <v>132038</v>
      </c>
      <c r="G161" s="7" t="s">
        <v>115</v>
      </c>
      <c r="H161" s="8" t="s">
        <v>1422</v>
      </c>
      <c r="I161" s="15">
        <v>2107000</v>
      </c>
      <c r="J161" s="15">
        <v>2108000</v>
      </c>
      <c r="K161" s="15">
        <v>2112000</v>
      </c>
      <c r="L161" s="15">
        <v>2108000</v>
      </c>
      <c r="M161" s="15">
        <v>2113000</v>
      </c>
      <c r="N161" s="15">
        <v>2107000</v>
      </c>
    </row>
    <row r="162" spans="1:14" hidden="1" x14ac:dyDescent="0.3">
      <c r="A162" s="7" t="s">
        <v>167</v>
      </c>
      <c r="B162" s="7" t="s">
        <v>114</v>
      </c>
      <c r="C162" s="7">
        <v>2801</v>
      </c>
      <c r="D162" s="7" t="s">
        <v>1472</v>
      </c>
      <c r="E162" s="7">
        <v>907</v>
      </c>
      <c r="F162" s="7">
        <v>132086</v>
      </c>
      <c r="G162" s="7" t="s">
        <v>115</v>
      </c>
      <c r="H162" s="8" t="s">
        <v>1423</v>
      </c>
      <c r="I162" s="15">
        <v>477000</v>
      </c>
      <c r="J162" s="15">
        <v>477000</v>
      </c>
      <c r="K162" s="15">
        <v>478000</v>
      </c>
      <c r="L162" s="15">
        <v>477000</v>
      </c>
      <c r="M162" s="15">
        <v>479000</v>
      </c>
      <c r="N162" s="15">
        <v>477000</v>
      </c>
    </row>
    <row r="163" spans="1:14" hidden="1" x14ac:dyDescent="0.3">
      <c r="A163" s="7" t="s">
        <v>167</v>
      </c>
      <c r="B163" s="7" t="s">
        <v>114</v>
      </c>
      <c r="C163" s="7">
        <v>2801</v>
      </c>
      <c r="D163" s="7" t="s">
        <v>233</v>
      </c>
      <c r="E163" s="7">
        <v>918</v>
      </c>
      <c r="F163" s="7">
        <v>110001</v>
      </c>
      <c r="G163" s="7" t="s">
        <v>1461</v>
      </c>
      <c r="H163" s="8" t="s">
        <v>79</v>
      </c>
      <c r="I163" s="15">
        <v>10689000</v>
      </c>
      <c r="J163" s="15">
        <v>10694000</v>
      </c>
      <c r="K163" s="15">
        <v>9644000</v>
      </c>
      <c r="L163" s="15">
        <v>9624000</v>
      </c>
      <c r="M163" s="15">
        <v>9648000</v>
      </c>
      <c r="N163" s="15">
        <v>10121000</v>
      </c>
    </row>
    <row r="164" spans="1:14" hidden="1" x14ac:dyDescent="0.3">
      <c r="A164" s="7" t="s">
        <v>167</v>
      </c>
      <c r="B164" s="7" t="s">
        <v>114</v>
      </c>
      <c r="C164" s="7">
        <v>2801</v>
      </c>
      <c r="D164" s="7" t="s">
        <v>8</v>
      </c>
      <c r="E164" s="7">
        <v>918</v>
      </c>
      <c r="F164" s="7">
        <v>110875</v>
      </c>
      <c r="G164" s="7" t="s">
        <v>1461</v>
      </c>
      <c r="H164" s="8" t="s">
        <v>1424</v>
      </c>
      <c r="I164" s="15">
        <v>3742000</v>
      </c>
      <c r="J164" s="15">
        <v>3743000</v>
      </c>
      <c r="K164" s="15">
        <v>3751000</v>
      </c>
      <c r="L164" s="15">
        <v>3743000</v>
      </c>
      <c r="M164" s="15">
        <v>3752000</v>
      </c>
      <c r="N164" s="15">
        <v>4124000</v>
      </c>
    </row>
    <row r="165" spans="1:14" hidden="1" x14ac:dyDescent="0.3">
      <c r="A165" s="7" t="s">
        <v>167</v>
      </c>
      <c r="B165" s="7" t="s">
        <v>114</v>
      </c>
      <c r="C165" s="7">
        <v>2801</v>
      </c>
      <c r="D165" s="7" t="s">
        <v>1473</v>
      </c>
      <c r="E165" s="7">
        <v>918</v>
      </c>
      <c r="F165" s="7">
        <v>110836</v>
      </c>
      <c r="G165" s="7" t="s">
        <v>1461</v>
      </c>
      <c r="H165" s="8" t="s">
        <v>81</v>
      </c>
      <c r="I165" s="15">
        <v>11758000</v>
      </c>
      <c r="J165" s="15">
        <v>11763000</v>
      </c>
      <c r="K165" s="15">
        <v>10179000</v>
      </c>
      <c r="L165" s="15">
        <v>10159000</v>
      </c>
      <c r="M165" s="15">
        <v>10184000</v>
      </c>
      <c r="N165" s="15">
        <v>10188000</v>
      </c>
    </row>
    <row r="166" spans="1:14" hidden="1" x14ac:dyDescent="0.3">
      <c r="A166" s="7" t="s">
        <v>167</v>
      </c>
      <c r="B166" s="7" t="s">
        <v>114</v>
      </c>
      <c r="C166" s="7">
        <v>2801</v>
      </c>
      <c r="D166" s="7" t="s">
        <v>8</v>
      </c>
      <c r="E166" s="7">
        <v>918</v>
      </c>
      <c r="F166" s="7">
        <v>110962</v>
      </c>
      <c r="G166" s="7" t="s">
        <v>1461</v>
      </c>
      <c r="H166" s="8" t="s">
        <v>1425</v>
      </c>
      <c r="I166" s="15">
        <v>1072000</v>
      </c>
      <c r="J166" s="15">
        <v>1072000</v>
      </c>
      <c r="K166" s="15">
        <v>1074000</v>
      </c>
      <c r="L166" s="15">
        <v>1072000</v>
      </c>
      <c r="M166" s="15">
        <v>1075000</v>
      </c>
      <c r="N166" s="15">
        <v>1072000</v>
      </c>
    </row>
    <row r="167" spans="1:14" hidden="1" x14ac:dyDescent="0.3">
      <c r="A167" s="7" t="s">
        <v>167</v>
      </c>
      <c r="B167" s="7" t="s">
        <v>114</v>
      </c>
      <c r="C167" s="7">
        <v>2801</v>
      </c>
      <c r="D167" s="7" t="s">
        <v>8</v>
      </c>
      <c r="E167" s="7">
        <v>918</v>
      </c>
      <c r="F167" s="7">
        <v>111504</v>
      </c>
      <c r="G167" s="7" t="s">
        <v>1461</v>
      </c>
      <c r="H167" s="8" t="s">
        <v>1426</v>
      </c>
      <c r="I167" s="15">
        <v>1780000</v>
      </c>
      <c r="J167" s="15">
        <v>1780000</v>
      </c>
      <c r="K167" s="15">
        <v>1784000</v>
      </c>
      <c r="L167" s="15">
        <v>1780000</v>
      </c>
      <c r="M167" s="15">
        <v>1785000</v>
      </c>
      <c r="N167" s="15">
        <v>1780000</v>
      </c>
    </row>
    <row r="168" spans="1:14" hidden="1" x14ac:dyDescent="0.3">
      <c r="A168" s="7" t="s">
        <v>167</v>
      </c>
      <c r="B168" s="7" t="s">
        <v>114</v>
      </c>
      <c r="C168" s="7">
        <v>2801</v>
      </c>
      <c r="D168" s="7" t="s">
        <v>8</v>
      </c>
      <c r="E168" s="7">
        <v>918</v>
      </c>
      <c r="F168" s="7">
        <v>110674</v>
      </c>
      <c r="G168" s="7" t="s">
        <v>1461</v>
      </c>
      <c r="H168" s="8" t="s">
        <v>1427</v>
      </c>
      <c r="I168" s="15">
        <v>3704000</v>
      </c>
      <c r="J168" s="15">
        <v>3705000</v>
      </c>
      <c r="K168" s="15">
        <v>3713000</v>
      </c>
      <c r="L168" s="15">
        <v>3705000</v>
      </c>
      <c r="M168" s="15">
        <v>3714000</v>
      </c>
      <c r="N168" s="15">
        <v>3704000</v>
      </c>
    </row>
    <row r="169" spans="1:14" hidden="1" x14ac:dyDescent="0.3">
      <c r="A169" s="7" t="s">
        <v>167</v>
      </c>
      <c r="B169" s="7" t="s">
        <v>114</v>
      </c>
      <c r="C169" s="7">
        <v>2801</v>
      </c>
      <c r="D169" s="7" t="s">
        <v>8</v>
      </c>
      <c r="E169" s="7" t="s">
        <v>1468</v>
      </c>
      <c r="F169" s="7">
        <v>150184</v>
      </c>
      <c r="G169" s="7" t="s">
        <v>1461</v>
      </c>
      <c r="H169" s="8" t="s">
        <v>1428</v>
      </c>
      <c r="I169" s="15">
        <v>418000</v>
      </c>
      <c r="J169" s="15">
        <v>418000</v>
      </c>
      <c r="K169" s="15">
        <v>419000</v>
      </c>
      <c r="L169" s="15">
        <v>418000</v>
      </c>
      <c r="M169" s="15">
        <v>419000</v>
      </c>
      <c r="N169" s="15">
        <v>418000</v>
      </c>
    </row>
    <row r="170" spans="1:14" hidden="1" x14ac:dyDescent="0.3">
      <c r="A170" s="7" t="s">
        <v>167</v>
      </c>
      <c r="B170" s="7" t="s">
        <v>114</v>
      </c>
      <c r="C170" s="7">
        <v>2801</v>
      </c>
      <c r="D170" s="7" t="s">
        <v>8</v>
      </c>
      <c r="E170" s="7" t="s">
        <v>1465</v>
      </c>
      <c r="F170" s="7">
        <v>132030</v>
      </c>
      <c r="G170" s="7" t="s">
        <v>1461</v>
      </c>
      <c r="H170" s="8" t="s">
        <v>1429</v>
      </c>
      <c r="I170" s="15">
        <v>176000</v>
      </c>
      <c r="J170" s="15">
        <v>176000</v>
      </c>
      <c r="K170" s="15">
        <v>176000</v>
      </c>
      <c r="L170" s="15">
        <v>176000</v>
      </c>
      <c r="M170" s="15">
        <v>176000</v>
      </c>
      <c r="N170" s="15">
        <v>176000</v>
      </c>
    </row>
    <row r="171" spans="1:14" hidden="1" x14ac:dyDescent="0.3">
      <c r="A171" s="7" t="s">
        <v>167</v>
      </c>
      <c r="B171" s="7" t="s">
        <v>114</v>
      </c>
      <c r="C171" s="7">
        <v>2801</v>
      </c>
      <c r="D171" s="7" t="s">
        <v>8</v>
      </c>
      <c r="E171" s="7" t="s">
        <v>1465</v>
      </c>
      <c r="F171" s="7">
        <v>132043</v>
      </c>
      <c r="G171" s="7" t="s">
        <v>1461</v>
      </c>
      <c r="H171" s="8" t="s">
        <v>1430</v>
      </c>
      <c r="I171" s="15">
        <v>72000</v>
      </c>
      <c r="J171" s="15">
        <v>72000</v>
      </c>
      <c r="K171" s="15">
        <v>72000</v>
      </c>
      <c r="L171" s="15">
        <v>72000</v>
      </c>
      <c r="M171" s="15">
        <v>72000</v>
      </c>
      <c r="N171" s="15">
        <v>72000</v>
      </c>
    </row>
    <row r="172" spans="1:14" hidden="1" x14ac:dyDescent="0.3">
      <c r="A172" s="7" t="s">
        <v>167</v>
      </c>
      <c r="B172" s="7" t="s">
        <v>114</v>
      </c>
      <c r="C172" s="7">
        <v>2801</v>
      </c>
      <c r="D172" s="7" t="s">
        <v>8</v>
      </c>
      <c r="E172" s="7" t="s">
        <v>1465</v>
      </c>
      <c r="F172" s="7">
        <v>132014</v>
      </c>
      <c r="G172" s="7" t="s">
        <v>1461</v>
      </c>
      <c r="H172" s="8" t="s">
        <v>1431</v>
      </c>
      <c r="I172" s="15">
        <v>330000</v>
      </c>
      <c r="J172" s="15">
        <v>330000</v>
      </c>
      <c r="K172" s="15">
        <v>331000</v>
      </c>
      <c r="L172" s="15">
        <v>330000</v>
      </c>
      <c r="M172" s="15">
        <v>331000</v>
      </c>
      <c r="N172" s="15">
        <v>330000</v>
      </c>
    </row>
    <row r="173" spans="1:14" hidden="1" x14ac:dyDescent="0.3">
      <c r="A173" s="7" t="s">
        <v>167</v>
      </c>
      <c r="B173" s="7" t="s">
        <v>114</v>
      </c>
      <c r="C173" s="7">
        <v>2801</v>
      </c>
      <c r="D173" s="7" t="s">
        <v>8</v>
      </c>
      <c r="E173" s="7" t="s">
        <v>1465</v>
      </c>
      <c r="F173" s="7">
        <v>132015</v>
      </c>
      <c r="G173" s="7" t="s">
        <v>1461</v>
      </c>
      <c r="H173" s="8" t="s">
        <v>1432</v>
      </c>
      <c r="I173" s="15">
        <v>228000</v>
      </c>
      <c r="J173" s="15">
        <v>228000</v>
      </c>
      <c r="K173" s="15">
        <v>228000</v>
      </c>
      <c r="L173" s="15">
        <v>228000</v>
      </c>
      <c r="M173" s="15">
        <v>228000</v>
      </c>
      <c r="N173" s="15">
        <v>228000</v>
      </c>
    </row>
    <row r="174" spans="1:14" hidden="1" x14ac:dyDescent="0.3">
      <c r="A174" s="7" t="s">
        <v>167</v>
      </c>
      <c r="B174" s="7" t="s">
        <v>114</v>
      </c>
      <c r="C174" s="7">
        <v>2801</v>
      </c>
      <c r="D174" s="7" t="s">
        <v>1474</v>
      </c>
      <c r="E174" s="7">
        <v>918</v>
      </c>
      <c r="F174" s="7">
        <v>111114</v>
      </c>
      <c r="G174" s="7" t="s">
        <v>1461</v>
      </c>
      <c r="H174" s="8" t="s">
        <v>82</v>
      </c>
      <c r="I174" s="15">
        <v>37173000</v>
      </c>
      <c r="J174" s="15">
        <v>37189000</v>
      </c>
      <c r="K174" s="15">
        <v>31905000</v>
      </c>
      <c r="L174" s="15">
        <v>31840000</v>
      </c>
      <c r="M174" s="15">
        <v>31918000</v>
      </c>
      <c r="N174" s="15">
        <v>40823000</v>
      </c>
    </row>
    <row r="175" spans="1:14" hidden="1" x14ac:dyDescent="0.3">
      <c r="A175" s="7" t="s">
        <v>167</v>
      </c>
      <c r="B175" s="7" t="s">
        <v>114</v>
      </c>
      <c r="C175" s="7">
        <v>2801</v>
      </c>
      <c r="D175" s="7" t="s">
        <v>8</v>
      </c>
      <c r="E175" s="7">
        <v>907</v>
      </c>
      <c r="F175" s="7">
        <v>131576</v>
      </c>
      <c r="G175" s="7" t="s">
        <v>1461</v>
      </c>
      <c r="H175" s="8" t="s">
        <v>86</v>
      </c>
      <c r="I175" s="15">
        <v>4656000</v>
      </c>
      <c r="J175" s="15">
        <v>4658000</v>
      </c>
      <c r="K175" s="15">
        <v>4667000</v>
      </c>
      <c r="L175" s="15">
        <v>4657000</v>
      </c>
      <c r="M175" s="15">
        <v>4669000</v>
      </c>
      <c r="N175" s="15">
        <v>4656000</v>
      </c>
    </row>
    <row r="176" spans="1:14" hidden="1" x14ac:dyDescent="0.3">
      <c r="A176" s="7" t="s">
        <v>167</v>
      </c>
      <c r="B176" s="7" t="s">
        <v>114</v>
      </c>
      <c r="C176" s="7">
        <v>2801</v>
      </c>
      <c r="D176" s="7" t="s">
        <v>8</v>
      </c>
      <c r="E176" s="7">
        <v>907</v>
      </c>
      <c r="F176" s="7">
        <v>132215</v>
      </c>
      <c r="G176" s="7" t="s">
        <v>1461</v>
      </c>
      <c r="H176" s="8" t="s">
        <v>1433</v>
      </c>
      <c r="I176" s="15">
        <v>95000</v>
      </c>
      <c r="J176" s="15">
        <v>95000</v>
      </c>
      <c r="K176" s="15">
        <v>95000</v>
      </c>
      <c r="L176" s="15">
        <v>95000</v>
      </c>
      <c r="M176" s="15">
        <v>95000</v>
      </c>
      <c r="N176" s="15">
        <v>95000</v>
      </c>
    </row>
    <row r="177" spans="1:14" hidden="1" x14ac:dyDescent="0.3">
      <c r="A177" s="7" t="s">
        <v>167</v>
      </c>
      <c r="B177" s="7" t="s">
        <v>114</v>
      </c>
      <c r="C177" s="7">
        <v>2801</v>
      </c>
      <c r="D177" s="7" t="s">
        <v>8</v>
      </c>
      <c r="E177" s="7">
        <v>907</v>
      </c>
      <c r="F177" s="7">
        <v>131931</v>
      </c>
      <c r="G177" s="7" t="s">
        <v>1461</v>
      </c>
      <c r="H177" s="8" t="s">
        <v>1434</v>
      </c>
      <c r="I177" s="15">
        <v>2817000</v>
      </c>
      <c r="J177" s="15">
        <v>2818000</v>
      </c>
      <c r="K177" s="15">
        <v>2824000</v>
      </c>
      <c r="L177" s="15">
        <v>2818000</v>
      </c>
      <c r="M177" s="15">
        <v>2825000</v>
      </c>
      <c r="N177" s="15">
        <v>2817000</v>
      </c>
    </row>
    <row r="178" spans="1:14" hidden="1" x14ac:dyDescent="0.3">
      <c r="A178" s="7" t="s">
        <v>167</v>
      </c>
      <c r="B178" s="7" t="s">
        <v>114</v>
      </c>
      <c r="C178" s="7">
        <v>2801</v>
      </c>
      <c r="D178" s="7" t="s">
        <v>234</v>
      </c>
      <c r="E178" s="7">
        <v>918</v>
      </c>
      <c r="F178" s="7">
        <v>110092</v>
      </c>
      <c r="G178" s="7" t="s">
        <v>1461</v>
      </c>
      <c r="H178" s="8" t="s">
        <v>80</v>
      </c>
      <c r="I178" s="15">
        <v>1925000</v>
      </c>
      <c r="J178" s="15">
        <v>1926000</v>
      </c>
      <c r="K178" s="15">
        <v>1930000</v>
      </c>
      <c r="L178" s="15">
        <v>1926000</v>
      </c>
      <c r="M178" s="15">
        <v>1930000</v>
      </c>
      <c r="N178" s="15">
        <v>1925000</v>
      </c>
    </row>
    <row r="179" spans="1:14" hidden="1" x14ac:dyDescent="0.3">
      <c r="A179" s="7" t="s">
        <v>167</v>
      </c>
      <c r="B179" s="7" t="s">
        <v>114</v>
      </c>
      <c r="C179" s="7">
        <v>2801</v>
      </c>
      <c r="D179" s="7" t="s">
        <v>8</v>
      </c>
      <c r="E179" s="7" t="s">
        <v>1468</v>
      </c>
      <c r="F179" s="7">
        <v>370463</v>
      </c>
      <c r="G179" s="7" t="s">
        <v>1461</v>
      </c>
      <c r="H179" s="8" t="s">
        <v>87</v>
      </c>
      <c r="I179" s="15">
        <v>1823000</v>
      </c>
      <c r="J179" s="15">
        <v>1824000</v>
      </c>
      <c r="K179" s="15">
        <v>1827000</v>
      </c>
      <c r="L179" s="15">
        <v>1824000</v>
      </c>
      <c r="M179" s="15">
        <v>1828000</v>
      </c>
      <c r="N179" s="15">
        <v>1823000</v>
      </c>
    </row>
    <row r="180" spans="1:14" hidden="1" x14ac:dyDescent="0.3">
      <c r="A180" s="7" t="s">
        <v>167</v>
      </c>
      <c r="B180" s="7" t="s">
        <v>114</v>
      </c>
      <c r="C180" s="7">
        <v>2801</v>
      </c>
      <c r="D180" s="7" t="s">
        <v>8</v>
      </c>
      <c r="E180" s="7" t="s">
        <v>1465</v>
      </c>
      <c r="F180" s="7">
        <v>131932</v>
      </c>
      <c r="G180" s="7" t="s">
        <v>1461</v>
      </c>
      <c r="H180" s="8" t="s">
        <v>1435</v>
      </c>
      <c r="I180" s="15">
        <v>20000</v>
      </c>
      <c r="J180" s="15">
        <v>20000</v>
      </c>
      <c r="K180" s="15">
        <v>20000</v>
      </c>
      <c r="L180" s="15">
        <v>20000</v>
      </c>
      <c r="M180" s="15">
        <v>20000</v>
      </c>
      <c r="N180" s="15">
        <v>20000</v>
      </c>
    </row>
    <row r="181" spans="1:14" hidden="1" x14ac:dyDescent="0.3">
      <c r="A181" s="7" t="s">
        <v>167</v>
      </c>
      <c r="B181" s="7" t="s">
        <v>114</v>
      </c>
      <c r="C181" s="7">
        <v>2801</v>
      </c>
      <c r="D181" s="7" t="s">
        <v>8</v>
      </c>
      <c r="E181" s="7" t="s">
        <v>1465</v>
      </c>
      <c r="F181" s="7">
        <v>131978</v>
      </c>
      <c r="G181" s="7" t="s">
        <v>1461</v>
      </c>
      <c r="H181" s="8" t="s">
        <v>1436</v>
      </c>
      <c r="I181" s="15">
        <v>352000</v>
      </c>
      <c r="J181" s="15">
        <v>352000</v>
      </c>
      <c r="K181" s="15">
        <v>353000</v>
      </c>
      <c r="L181" s="15">
        <v>352000</v>
      </c>
      <c r="M181" s="15">
        <v>353000</v>
      </c>
      <c r="N181" s="15">
        <v>352000</v>
      </c>
    </row>
    <row r="182" spans="1:14" hidden="1" x14ac:dyDescent="0.3">
      <c r="A182" s="7" t="s">
        <v>167</v>
      </c>
      <c r="B182" s="7" t="s">
        <v>114</v>
      </c>
      <c r="C182" s="7">
        <v>2801</v>
      </c>
      <c r="D182" s="7" t="s">
        <v>8</v>
      </c>
      <c r="E182" s="7" t="s">
        <v>1464</v>
      </c>
      <c r="F182" s="7">
        <v>110129</v>
      </c>
      <c r="G182" s="7" t="s">
        <v>1461</v>
      </c>
      <c r="H182" s="8" t="s">
        <v>1437</v>
      </c>
      <c r="I182" s="15">
        <v>1277000</v>
      </c>
      <c r="J182" s="15">
        <v>1278000</v>
      </c>
      <c r="K182" s="15">
        <v>1280000</v>
      </c>
      <c r="L182" s="15">
        <v>1278000</v>
      </c>
      <c r="M182" s="15">
        <v>1281000</v>
      </c>
      <c r="N182" s="15">
        <v>1277000</v>
      </c>
    </row>
    <row r="183" spans="1:14" hidden="1" x14ac:dyDescent="0.3">
      <c r="A183" s="7" t="s">
        <v>167</v>
      </c>
      <c r="B183" s="7" t="s">
        <v>114</v>
      </c>
      <c r="C183" s="7">
        <v>2801</v>
      </c>
      <c r="D183" s="7" t="s">
        <v>8</v>
      </c>
      <c r="E183" s="7" t="s">
        <v>1465</v>
      </c>
      <c r="F183" s="7">
        <v>132069</v>
      </c>
      <c r="G183" s="7" t="s">
        <v>1461</v>
      </c>
      <c r="H183" s="8" t="s">
        <v>1438</v>
      </c>
      <c r="I183" s="15">
        <v>1810000</v>
      </c>
      <c r="J183" s="15">
        <v>1810000</v>
      </c>
      <c r="K183" s="15">
        <v>1814000</v>
      </c>
      <c r="L183" s="15">
        <v>1810000</v>
      </c>
      <c r="M183" s="15">
        <v>1815000</v>
      </c>
      <c r="N183" s="15">
        <v>1810000</v>
      </c>
    </row>
    <row r="184" spans="1:14" hidden="1" x14ac:dyDescent="0.3">
      <c r="A184" s="7" t="s">
        <v>167</v>
      </c>
      <c r="B184" s="7" t="s">
        <v>114</v>
      </c>
      <c r="C184" s="7">
        <v>2801</v>
      </c>
      <c r="D184" s="7" t="s">
        <v>235</v>
      </c>
      <c r="E184" s="7" t="s">
        <v>1465</v>
      </c>
      <c r="F184" s="7">
        <v>212372</v>
      </c>
      <c r="G184" s="7" t="s">
        <v>1461</v>
      </c>
      <c r="H184" s="8" t="s">
        <v>84</v>
      </c>
      <c r="I184" s="15">
        <v>2026000</v>
      </c>
      <c r="J184" s="15">
        <v>2026000</v>
      </c>
      <c r="K184" s="15">
        <v>2030000</v>
      </c>
      <c r="L184" s="15">
        <v>2026000</v>
      </c>
      <c r="M184" s="15">
        <v>2031000</v>
      </c>
      <c r="N184" s="15">
        <v>2026000</v>
      </c>
    </row>
    <row r="185" spans="1:14" hidden="1" x14ac:dyDescent="0.3">
      <c r="A185" s="7" t="s">
        <v>167</v>
      </c>
      <c r="B185" s="7" t="s">
        <v>114</v>
      </c>
      <c r="C185" s="7">
        <v>2801</v>
      </c>
      <c r="D185" s="7" t="s">
        <v>8</v>
      </c>
      <c r="E185" s="7" t="s">
        <v>1468</v>
      </c>
      <c r="F185" s="7">
        <v>370447</v>
      </c>
      <c r="G185" s="7" t="s">
        <v>1461</v>
      </c>
      <c r="H185" s="8" t="s">
        <v>85</v>
      </c>
      <c r="I185" s="15">
        <v>724000</v>
      </c>
      <c r="J185" s="15">
        <v>724000</v>
      </c>
      <c r="K185" s="15">
        <v>726000</v>
      </c>
      <c r="L185" s="15">
        <v>724000</v>
      </c>
      <c r="M185" s="15">
        <v>726000</v>
      </c>
      <c r="N185" s="15">
        <v>724000</v>
      </c>
    </row>
    <row r="186" spans="1:14" hidden="1" x14ac:dyDescent="0.3">
      <c r="A186" s="7" t="s">
        <v>167</v>
      </c>
      <c r="B186" s="7" t="s">
        <v>114</v>
      </c>
      <c r="C186" s="7">
        <v>2801</v>
      </c>
      <c r="D186" s="7" t="s">
        <v>8</v>
      </c>
      <c r="E186" s="7">
        <v>918</v>
      </c>
      <c r="F186" s="7">
        <v>111597</v>
      </c>
      <c r="G186" s="7" t="s">
        <v>1461</v>
      </c>
      <c r="H186" s="8" t="s">
        <v>83</v>
      </c>
      <c r="I186" s="15">
        <v>1764000</v>
      </c>
      <c r="J186" s="15">
        <v>1765000</v>
      </c>
      <c r="K186" s="15">
        <v>1768000</v>
      </c>
      <c r="L186" s="15">
        <v>1765000</v>
      </c>
      <c r="M186" s="15">
        <v>1769000</v>
      </c>
      <c r="N186" s="15">
        <v>1764000</v>
      </c>
    </row>
    <row r="187" spans="1:14" hidden="1" x14ac:dyDescent="0.3">
      <c r="A187" s="7" t="s">
        <v>167</v>
      </c>
      <c r="B187" s="7" t="s">
        <v>114</v>
      </c>
      <c r="C187" s="7">
        <v>2801</v>
      </c>
      <c r="D187" s="7" t="s">
        <v>1475</v>
      </c>
      <c r="E187" s="7">
        <v>918</v>
      </c>
      <c r="F187" s="7">
        <v>110321</v>
      </c>
      <c r="G187" s="7" t="s">
        <v>1461</v>
      </c>
      <c r="H187" s="8" t="s">
        <v>1439</v>
      </c>
      <c r="I187" s="15">
        <v>5334000</v>
      </c>
      <c r="J187" s="15">
        <v>5337000</v>
      </c>
      <c r="K187" s="15">
        <v>5347000</v>
      </c>
      <c r="L187" s="15">
        <v>5336000</v>
      </c>
      <c r="M187" s="15">
        <v>5349000</v>
      </c>
      <c r="N187" s="15">
        <v>5335000</v>
      </c>
    </row>
    <row r="188" spans="1:14" hidden="1" x14ac:dyDescent="0.3">
      <c r="A188" s="7" t="s">
        <v>167</v>
      </c>
      <c r="B188" s="7" t="s">
        <v>114</v>
      </c>
      <c r="C188" s="7">
        <v>2801</v>
      </c>
      <c r="D188" s="7" t="s">
        <v>1471</v>
      </c>
      <c r="E188" s="7" t="s">
        <v>1465</v>
      </c>
      <c r="F188" s="7">
        <v>132098</v>
      </c>
      <c r="G188" s="7" t="s">
        <v>1462</v>
      </c>
      <c r="H188" s="8" t="s">
        <v>1440</v>
      </c>
      <c r="I188" s="15">
        <v>330000</v>
      </c>
      <c r="J188" s="15">
        <v>330000</v>
      </c>
      <c r="K188" s="15">
        <v>331000</v>
      </c>
      <c r="L188" s="15">
        <v>330000</v>
      </c>
      <c r="M188" s="15">
        <v>331000</v>
      </c>
      <c r="N188" s="15">
        <v>330000</v>
      </c>
    </row>
    <row r="189" spans="1:14" hidden="1" x14ac:dyDescent="0.3">
      <c r="A189" s="7" t="s">
        <v>167</v>
      </c>
      <c r="B189" s="7" t="s">
        <v>114</v>
      </c>
      <c r="C189" s="7">
        <v>2801</v>
      </c>
      <c r="D189" s="7" t="s">
        <v>1471</v>
      </c>
      <c r="E189" s="7" t="s">
        <v>1465</v>
      </c>
      <c r="F189" s="7">
        <v>132915</v>
      </c>
      <c r="G189" s="7" t="s">
        <v>1462</v>
      </c>
      <c r="H189" s="8" t="s">
        <v>1441</v>
      </c>
      <c r="I189" s="15">
        <v>291000</v>
      </c>
      <c r="J189" s="15">
        <v>291000</v>
      </c>
      <c r="K189" s="15">
        <v>292000</v>
      </c>
      <c r="L189" s="15">
        <v>291000</v>
      </c>
      <c r="M189" s="15">
        <v>292000</v>
      </c>
      <c r="N189" s="15">
        <v>291000</v>
      </c>
    </row>
    <row r="190" spans="1:14" hidden="1" x14ac:dyDescent="0.3">
      <c r="A190" s="7" t="s">
        <v>167</v>
      </c>
      <c r="B190" s="7" t="s">
        <v>114</v>
      </c>
      <c r="C190" s="7">
        <v>2801</v>
      </c>
      <c r="D190" s="7" t="s">
        <v>8</v>
      </c>
      <c r="E190" s="7">
        <v>918</v>
      </c>
      <c r="F190" s="7">
        <v>110014</v>
      </c>
      <c r="G190" s="7" t="s">
        <v>117</v>
      </c>
      <c r="H190" s="8" t="s">
        <v>88</v>
      </c>
      <c r="I190" s="15">
        <v>800000</v>
      </c>
      <c r="J190" s="15">
        <v>800000</v>
      </c>
      <c r="K190" s="15">
        <v>802000</v>
      </c>
      <c r="L190" s="15">
        <v>800000</v>
      </c>
      <c r="M190" s="15">
        <v>802000</v>
      </c>
      <c r="N190" s="15">
        <v>800000</v>
      </c>
    </row>
    <row r="191" spans="1:14" hidden="1" x14ac:dyDescent="0.3">
      <c r="A191" s="7" t="s">
        <v>167</v>
      </c>
      <c r="B191" s="7" t="s">
        <v>114</v>
      </c>
      <c r="C191" s="7">
        <v>2801</v>
      </c>
      <c r="D191" s="7" t="s">
        <v>1476</v>
      </c>
      <c r="E191" s="7">
        <v>918</v>
      </c>
      <c r="F191" s="7">
        <v>111433</v>
      </c>
      <c r="G191" s="7" t="s">
        <v>117</v>
      </c>
      <c r="H191" s="8" t="s">
        <v>1442</v>
      </c>
      <c r="I191" s="15">
        <v>53070000</v>
      </c>
      <c r="J191" s="15">
        <v>53093000</v>
      </c>
      <c r="K191" s="15">
        <v>53198000</v>
      </c>
      <c r="L191" s="15">
        <v>42397000</v>
      </c>
      <c r="M191" s="15">
        <v>53220000</v>
      </c>
      <c r="N191" s="15">
        <v>53074000</v>
      </c>
    </row>
    <row r="192" spans="1:14" hidden="1" x14ac:dyDescent="0.3">
      <c r="A192" s="7" t="s">
        <v>167</v>
      </c>
      <c r="B192" s="7" t="s">
        <v>114</v>
      </c>
      <c r="C192" s="7">
        <v>2801</v>
      </c>
      <c r="D192" s="7" t="s">
        <v>240</v>
      </c>
      <c r="E192" s="7">
        <v>918</v>
      </c>
      <c r="F192" s="7">
        <v>111522</v>
      </c>
      <c r="G192" s="7" t="s">
        <v>117</v>
      </c>
      <c r="H192" s="8" t="s">
        <v>96</v>
      </c>
      <c r="I192" s="15">
        <v>6206000</v>
      </c>
      <c r="J192" s="15">
        <v>6209000</v>
      </c>
      <c r="K192" s="15">
        <v>6221000</v>
      </c>
      <c r="L192" s="15">
        <v>6208000</v>
      </c>
      <c r="M192" s="15">
        <v>6223000</v>
      </c>
      <c r="N192" s="15">
        <v>6206000</v>
      </c>
    </row>
    <row r="193" spans="1:14" hidden="1" x14ac:dyDescent="0.3">
      <c r="A193" s="7" t="s">
        <v>167</v>
      </c>
      <c r="B193" s="7" t="s">
        <v>114</v>
      </c>
      <c r="C193" s="7">
        <v>2801</v>
      </c>
      <c r="D193" s="7" t="s">
        <v>8</v>
      </c>
      <c r="E193" s="7">
        <v>918</v>
      </c>
      <c r="F193" s="7">
        <v>111056</v>
      </c>
      <c r="G193" s="7" t="s">
        <v>117</v>
      </c>
      <c r="H193" s="8" t="s">
        <v>1443</v>
      </c>
      <c r="I193" s="15">
        <v>166000</v>
      </c>
      <c r="J193" s="15">
        <v>166000</v>
      </c>
      <c r="K193" s="15">
        <v>166000</v>
      </c>
      <c r="L193" s="15">
        <v>166000</v>
      </c>
      <c r="M193" s="15">
        <v>166000</v>
      </c>
      <c r="N193" s="15">
        <v>166000</v>
      </c>
    </row>
    <row r="194" spans="1:14" hidden="1" x14ac:dyDescent="0.3">
      <c r="A194" s="7" t="s">
        <v>167</v>
      </c>
      <c r="B194" s="7" t="s">
        <v>114</v>
      </c>
      <c r="C194" s="7">
        <v>2801</v>
      </c>
      <c r="D194" s="7" t="s">
        <v>8</v>
      </c>
      <c r="E194" s="7" t="s">
        <v>1464</v>
      </c>
      <c r="F194" s="7">
        <v>110579</v>
      </c>
      <c r="G194" s="7" t="s">
        <v>117</v>
      </c>
      <c r="H194" s="8" t="s">
        <v>1444</v>
      </c>
      <c r="I194" s="15">
        <v>17000</v>
      </c>
      <c r="J194" s="15">
        <v>17000</v>
      </c>
      <c r="K194" s="15">
        <v>17000</v>
      </c>
      <c r="L194" s="15">
        <v>17000</v>
      </c>
      <c r="M194" s="15">
        <v>17000</v>
      </c>
      <c r="N194" s="15">
        <v>17000</v>
      </c>
    </row>
    <row r="195" spans="1:14" hidden="1" x14ac:dyDescent="0.3">
      <c r="A195" s="7" t="s">
        <v>167</v>
      </c>
      <c r="B195" s="7" t="s">
        <v>114</v>
      </c>
      <c r="C195" s="7">
        <v>2801</v>
      </c>
      <c r="D195" s="7" t="s">
        <v>238</v>
      </c>
      <c r="E195" s="7">
        <v>918</v>
      </c>
      <c r="F195" s="7">
        <v>110332</v>
      </c>
      <c r="G195" s="7" t="s">
        <v>117</v>
      </c>
      <c r="H195" s="8" t="s">
        <v>92</v>
      </c>
      <c r="I195" s="15">
        <v>27621000</v>
      </c>
      <c r="J195" s="15">
        <v>27633000</v>
      </c>
      <c r="K195" s="15">
        <v>27687000</v>
      </c>
      <c r="L195" s="15">
        <v>16938000</v>
      </c>
      <c r="M195" s="15">
        <v>27699000</v>
      </c>
      <c r="N195" s="15">
        <v>27623000</v>
      </c>
    </row>
    <row r="196" spans="1:14" hidden="1" x14ac:dyDescent="0.3">
      <c r="A196" s="7" t="s">
        <v>167</v>
      </c>
      <c r="B196" s="7" t="s">
        <v>114</v>
      </c>
      <c r="C196" s="7">
        <v>2801</v>
      </c>
      <c r="D196" s="7" t="s">
        <v>8</v>
      </c>
      <c r="E196" s="7">
        <v>918</v>
      </c>
      <c r="F196" s="7">
        <v>110408</v>
      </c>
      <c r="G196" s="7" t="s">
        <v>117</v>
      </c>
      <c r="H196" s="8" t="s">
        <v>93</v>
      </c>
      <c r="I196" s="15">
        <v>142000</v>
      </c>
      <c r="J196" s="15">
        <v>142000</v>
      </c>
      <c r="K196" s="15">
        <v>142000</v>
      </c>
      <c r="L196" s="15">
        <v>142000</v>
      </c>
      <c r="M196" s="15">
        <v>142000</v>
      </c>
      <c r="N196" s="15">
        <v>142000</v>
      </c>
    </row>
    <row r="197" spans="1:14" hidden="1" x14ac:dyDescent="0.3">
      <c r="A197" s="7" t="s">
        <v>167</v>
      </c>
      <c r="B197" s="7" t="s">
        <v>114</v>
      </c>
      <c r="C197" s="7">
        <v>2801</v>
      </c>
      <c r="D197" s="7" t="s">
        <v>236</v>
      </c>
      <c r="E197" s="7">
        <v>918</v>
      </c>
      <c r="F197" s="7">
        <v>110027</v>
      </c>
      <c r="G197" s="7" t="s">
        <v>117</v>
      </c>
      <c r="H197" s="8" t="s">
        <v>89</v>
      </c>
      <c r="I197" s="15">
        <v>2643000</v>
      </c>
      <c r="J197" s="15">
        <v>2644000</v>
      </c>
      <c r="K197" s="15">
        <v>2650000</v>
      </c>
      <c r="L197" s="15">
        <v>2644000</v>
      </c>
      <c r="M197" s="15">
        <v>2651000</v>
      </c>
      <c r="N197" s="15">
        <v>2644000</v>
      </c>
    </row>
    <row r="198" spans="1:14" hidden="1" x14ac:dyDescent="0.3">
      <c r="A198" s="7" t="s">
        <v>167</v>
      </c>
      <c r="B198" s="7" t="s">
        <v>114</v>
      </c>
      <c r="C198" s="7">
        <v>2801</v>
      </c>
      <c r="D198" s="7" t="s">
        <v>1477</v>
      </c>
      <c r="E198" s="7">
        <v>918</v>
      </c>
      <c r="F198" s="7">
        <v>111166</v>
      </c>
      <c r="G198" s="7" t="s">
        <v>117</v>
      </c>
      <c r="H198" s="8" t="s">
        <v>95</v>
      </c>
      <c r="I198" s="15">
        <v>19018000</v>
      </c>
      <c r="J198" s="15">
        <v>19026000</v>
      </c>
      <c r="K198" s="15">
        <v>19064000</v>
      </c>
      <c r="L198" s="15">
        <v>8332000</v>
      </c>
      <c r="M198" s="15">
        <v>19071000</v>
      </c>
      <c r="N198" s="15">
        <v>19019000</v>
      </c>
    </row>
    <row r="199" spans="1:14" hidden="1" x14ac:dyDescent="0.3">
      <c r="A199" s="7" t="s">
        <v>167</v>
      </c>
      <c r="B199" s="7" t="s">
        <v>114</v>
      </c>
      <c r="C199" s="7">
        <v>2801</v>
      </c>
      <c r="D199" s="7" t="s">
        <v>8</v>
      </c>
      <c r="E199" s="7">
        <v>901</v>
      </c>
      <c r="F199" s="7">
        <v>150206</v>
      </c>
      <c r="G199" s="7" t="s">
        <v>117</v>
      </c>
      <c r="H199" s="8" t="s">
        <v>1445</v>
      </c>
      <c r="I199" s="15">
        <v>5000</v>
      </c>
      <c r="J199" s="15">
        <v>5000</v>
      </c>
      <c r="K199" s="15">
        <v>5000</v>
      </c>
      <c r="L199" s="15">
        <v>5000</v>
      </c>
      <c r="M199" s="15">
        <v>5000</v>
      </c>
      <c r="N199" s="15">
        <v>5000</v>
      </c>
    </row>
    <row r="200" spans="1:14" hidden="1" x14ac:dyDescent="0.3">
      <c r="A200" s="7" t="s">
        <v>167</v>
      </c>
      <c r="B200" s="7" t="s">
        <v>114</v>
      </c>
      <c r="C200" s="7">
        <v>2801</v>
      </c>
      <c r="D200" s="7" t="s">
        <v>239</v>
      </c>
      <c r="E200" s="7">
        <v>918</v>
      </c>
      <c r="F200" s="7">
        <v>110716</v>
      </c>
      <c r="G200" s="7" t="s">
        <v>117</v>
      </c>
      <c r="H200" s="8" t="s">
        <v>94</v>
      </c>
      <c r="I200" s="15">
        <v>137927000</v>
      </c>
      <c r="J200" s="15">
        <v>137987000</v>
      </c>
      <c r="K200" s="15">
        <v>138259000</v>
      </c>
      <c r="L200" s="15">
        <v>106969000</v>
      </c>
      <c r="M200" s="15">
        <v>138317000</v>
      </c>
      <c r="N200" s="15">
        <v>139191000</v>
      </c>
    </row>
    <row r="201" spans="1:14" hidden="1" x14ac:dyDescent="0.3">
      <c r="A201" s="7" t="s">
        <v>167</v>
      </c>
      <c r="B201" s="7" t="s">
        <v>114</v>
      </c>
      <c r="C201" s="7">
        <v>2801</v>
      </c>
      <c r="D201" s="7" t="s">
        <v>8</v>
      </c>
      <c r="E201" s="7">
        <v>918</v>
      </c>
      <c r="F201" s="7">
        <v>110057</v>
      </c>
      <c r="G201" s="7" t="s">
        <v>117</v>
      </c>
      <c r="H201" s="8" t="s">
        <v>90</v>
      </c>
      <c r="I201" s="15">
        <v>591000</v>
      </c>
      <c r="J201" s="15">
        <v>591000</v>
      </c>
      <c r="K201" s="15">
        <v>592000</v>
      </c>
      <c r="L201" s="15">
        <v>591000</v>
      </c>
      <c r="M201" s="15">
        <v>592000</v>
      </c>
      <c r="N201" s="15">
        <v>591000</v>
      </c>
    </row>
    <row r="202" spans="1:14" hidden="1" x14ac:dyDescent="0.3">
      <c r="A202" s="7" t="s">
        <v>167</v>
      </c>
      <c r="B202" s="7" t="s">
        <v>114</v>
      </c>
      <c r="C202" s="7">
        <v>2801</v>
      </c>
      <c r="D202" s="7" t="s">
        <v>8</v>
      </c>
      <c r="E202" s="7">
        <v>922</v>
      </c>
      <c r="F202" s="7">
        <v>370424</v>
      </c>
      <c r="G202" s="7" t="s">
        <v>117</v>
      </c>
      <c r="H202" s="8" t="s">
        <v>99</v>
      </c>
      <c r="I202" s="15">
        <v>4078000</v>
      </c>
      <c r="J202" s="15">
        <v>4080000</v>
      </c>
      <c r="K202" s="15">
        <v>4088000</v>
      </c>
      <c r="L202" s="15">
        <v>4079000</v>
      </c>
      <c r="M202" s="15">
        <v>4089000</v>
      </c>
      <c r="N202" s="15">
        <v>4078000</v>
      </c>
    </row>
    <row r="203" spans="1:14" hidden="1" x14ac:dyDescent="0.3">
      <c r="A203" s="7" t="s">
        <v>167</v>
      </c>
      <c r="B203" s="7" t="s">
        <v>114</v>
      </c>
      <c r="C203" s="7">
        <v>2801</v>
      </c>
      <c r="D203" s="7" t="s">
        <v>8</v>
      </c>
      <c r="E203" s="7">
        <v>922</v>
      </c>
      <c r="F203" s="7">
        <v>370415</v>
      </c>
      <c r="G203" s="7" t="s">
        <v>117</v>
      </c>
      <c r="H203" s="8" t="s">
        <v>98</v>
      </c>
      <c r="I203" s="15">
        <v>168000</v>
      </c>
      <c r="J203" s="15">
        <v>168000</v>
      </c>
      <c r="K203" s="15">
        <v>169000</v>
      </c>
      <c r="L203" s="15">
        <v>168000</v>
      </c>
      <c r="M203" s="15">
        <v>169000</v>
      </c>
      <c r="N203" s="15">
        <v>168000</v>
      </c>
    </row>
    <row r="204" spans="1:14" hidden="1" x14ac:dyDescent="0.3">
      <c r="A204" s="7" t="s">
        <v>167</v>
      </c>
      <c r="B204" s="7" t="s">
        <v>114</v>
      </c>
      <c r="C204" s="7">
        <v>2801</v>
      </c>
      <c r="D204" s="7" t="s">
        <v>8</v>
      </c>
      <c r="E204" s="7">
        <v>918</v>
      </c>
      <c r="F204" s="7">
        <v>111576</v>
      </c>
      <c r="G204" s="7" t="s">
        <v>117</v>
      </c>
      <c r="H204" s="8" t="s">
        <v>97</v>
      </c>
      <c r="I204" s="15">
        <v>405000</v>
      </c>
      <c r="J204" s="15">
        <v>405000</v>
      </c>
      <c r="K204" s="15">
        <v>406000</v>
      </c>
      <c r="L204" s="15">
        <v>405000</v>
      </c>
      <c r="M204" s="15">
        <v>406000</v>
      </c>
      <c r="N204" s="15">
        <v>405000</v>
      </c>
    </row>
    <row r="205" spans="1:14" hidden="1" x14ac:dyDescent="0.3">
      <c r="A205" s="7" t="s">
        <v>167</v>
      </c>
      <c r="B205" s="7" t="s">
        <v>114</v>
      </c>
      <c r="C205" s="7">
        <v>2801</v>
      </c>
      <c r="D205" s="7" t="s">
        <v>8</v>
      </c>
      <c r="E205" s="7">
        <v>902</v>
      </c>
      <c r="F205" s="7">
        <v>370482</v>
      </c>
      <c r="G205" s="7" t="s">
        <v>117</v>
      </c>
      <c r="H205" s="8" t="s">
        <v>1446</v>
      </c>
      <c r="I205" s="15">
        <v>360000</v>
      </c>
      <c r="J205" s="15">
        <v>360000</v>
      </c>
      <c r="K205" s="15">
        <v>361000</v>
      </c>
      <c r="L205" s="15">
        <v>360000</v>
      </c>
      <c r="M205" s="15">
        <v>361000</v>
      </c>
      <c r="N205" s="15">
        <v>360000</v>
      </c>
    </row>
    <row r="206" spans="1:14" hidden="1" x14ac:dyDescent="0.3">
      <c r="A206" s="7" t="s">
        <v>167</v>
      </c>
      <c r="B206" s="7" t="s">
        <v>114</v>
      </c>
      <c r="C206" s="7">
        <v>2801</v>
      </c>
      <c r="D206" s="7" t="s">
        <v>8</v>
      </c>
      <c r="E206" s="7" t="s">
        <v>1464</v>
      </c>
      <c r="F206" s="7">
        <v>111698</v>
      </c>
      <c r="G206" s="7" t="s">
        <v>117</v>
      </c>
      <c r="H206" s="8" t="s">
        <v>1447</v>
      </c>
      <c r="I206" s="15">
        <v>284000</v>
      </c>
      <c r="J206" s="15">
        <v>284000</v>
      </c>
      <c r="K206" s="15">
        <v>285000</v>
      </c>
      <c r="L206" s="15">
        <v>284000</v>
      </c>
      <c r="M206" s="15">
        <v>285000</v>
      </c>
      <c r="N206" s="15">
        <v>284000</v>
      </c>
    </row>
    <row r="207" spans="1:14" hidden="1" x14ac:dyDescent="0.3">
      <c r="A207" s="7" t="s">
        <v>167</v>
      </c>
      <c r="B207" s="7" t="s">
        <v>114</v>
      </c>
      <c r="C207" s="7">
        <v>2801</v>
      </c>
      <c r="D207" s="7" t="s">
        <v>8</v>
      </c>
      <c r="E207" s="7">
        <v>922</v>
      </c>
      <c r="F207" s="7">
        <v>370522</v>
      </c>
      <c r="G207" s="7" t="s">
        <v>117</v>
      </c>
      <c r="H207" s="8" t="s">
        <v>1448</v>
      </c>
      <c r="I207" s="15">
        <v>2107000</v>
      </c>
      <c r="J207" s="15">
        <v>2108000</v>
      </c>
      <c r="K207" s="15">
        <v>2112000</v>
      </c>
      <c r="L207" s="15">
        <v>2108000</v>
      </c>
      <c r="M207" s="15">
        <v>2113000</v>
      </c>
      <c r="N207" s="15">
        <v>2107000</v>
      </c>
    </row>
    <row r="208" spans="1:14" hidden="1" x14ac:dyDescent="0.3">
      <c r="A208" s="7" t="s">
        <v>167</v>
      </c>
      <c r="B208" s="7" t="s">
        <v>114</v>
      </c>
      <c r="C208" s="7">
        <v>2801</v>
      </c>
      <c r="D208" s="7" t="s">
        <v>237</v>
      </c>
      <c r="E208" s="7">
        <v>918</v>
      </c>
      <c r="F208" s="7">
        <v>110264</v>
      </c>
      <c r="G208" s="7" t="s">
        <v>117</v>
      </c>
      <c r="H208" s="8" t="s">
        <v>91</v>
      </c>
      <c r="I208" s="15">
        <v>24161000</v>
      </c>
      <c r="J208" s="15">
        <v>24171000</v>
      </c>
      <c r="K208" s="15">
        <v>24219000</v>
      </c>
      <c r="L208" s="15">
        <v>13477000</v>
      </c>
      <c r="M208" s="15">
        <v>24229000</v>
      </c>
      <c r="N208" s="15">
        <v>24162000</v>
      </c>
    </row>
    <row r="209" spans="1:14" hidden="1" x14ac:dyDescent="0.3">
      <c r="A209" s="7" t="s">
        <v>167</v>
      </c>
      <c r="B209" s="7" t="s">
        <v>114</v>
      </c>
      <c r="C209" s="7">
        <v>2801</v>
      </c>
      <c r="D209" s="7" t="s">
        <v>8</v>
      </c>
      <c r="E209" s="7" t="s">
        <v>1466</v>
      </c>
      <c r="F209" s="7">
        <v>212475</v>
      </c>
      <c r="G209" s="7" t="s">
        <v>117</v>
      </c>
      <c r="H209" s="8" t="s">
        <v>1449</v>
      </c>
      <c r="I209" s="15">
        <v>349000</v>
      </c>
      <c r="J209" s="15">
        <v>349000</v>
      </c>
      <c r="K209" s="15">
        <v>350000</v>
      </c>
      <c r="L209" s="15">
        <v>349000</v>
      </c>
      <c r="M209" s="15">
        <v>350000</v>
      </c>
      <c r="N209" s="15">
        <v>349000</v>
      </c>
    </row>
    <row r="210" spans="1:14" hidden="1" x14ac:dyDescent="0.3">
      <c r="A210" s="7" t="s">
        <v>167</v>
      </c>
      <c r="B210" s="7" t="s">
        <v>114</v>
      </c>
      <c r="C210" s="7">
        <v>2801</v>
      </c>
      <c r="D210" s="7" t="s">
        <v>8</v>
      </c>
      <c r="E210" s="7" t="s">
        <v>1464</v>
      </c>
      <c r="F210" s="7">
        <v>111726</v>
      </c>
      <c r="G210" s="7" t="s">
        <v>1463</v>
      </c>
      <c r="H210" s="8" t="s">
        <v>1450</v>
      </c>
      <c r="I210" s="15">
        <v>6000</v>
      </c>
      <c r="J210" s="15">
        <v>6000</v>
      </c>
      <c r="K210" s="15">
        <v>6000</v>
      </c>
      <c r="L210" s="15">
        <v>6000</v>
      </c>
      <c r="M210" s="15">
        <v>6000</v>
      </c>
      <c r="N210" s="15">
        <v>6000</v>
      </c>
    </row>
    <row r="211" spans="1:14" hidden="1" x14ac:dyDescent="0.3">
      <c r="A211" s="7" t="s">
        <v>167</v>
      </c>
      <c r="B211" s="7" t="s">
        <v>114</v>
      </c>
      <c r="C211" s="7">
        <v>2801</v>
      </c>
      <c r="D211" s="7" t="s">
        <v>8</v>
      </c>
      <c r="E211" s="7">
        <v>918</v>
      </c>
      <c r="F211" s="7">
        <v>111077</v>
      </c>
      <c r="G211" s="7" t="s">
        <v>118</v>
      </c>
      <c r="H211" s="8" t="s">
        <v>109</v>
      </c>
      <c r="I211" s="15">
        <v>3832000</v>
      </c>
      <c r="J211" s="15">
        <v>3834000</v>
      </c>
      <c r="K211" s="15">
        <v>3841000</v>
      </c>
      <c r="L211" s="15">
        <v>3833000</v>
      </c>
      <c r="M211" s="15">
        <v>3843000</v>
      </c>
      <c r="N211" s="15">
        <v>3832000</v>
      </c>
    </row>
    <row r="212" spans="1:14" hidden="1" x14ac:dyDescent="0.3">
      <c r="A212" s="7" t="s">
        <v>167</v>
      </c>
      <c r="B212" s="7" t="s">
        <v>114</v>
      </c>
      <c r="C212" s="7">
        <v>2801</v>
      </c>
      <c r="D212" s="7" t="s">
        <v>8</v>
      </c>
      <c r="E212" s="7">
        <v>918</v>
      </c>
      <c r="F212" s="7">
        <v>111096</v>
      </c>
      <c r="G212" s="7" t="s">
        <v>118</v>
      </c>
      <c r="H212" s="8" t="s">
        <v>113</v>
      </c>
      <c r="I212" s="15">
        <v>1167000</v>
      </c>
      <c r="J212" s="15">
        <v>1168000</v>
      </c>
      <c r="K212" s="15">
        <v>1170000</v>
      </c>
      <c r="L212" s="15">
        <v>1168000</v>
      </c>
      <c r="M212" s="15">
        <v>1170000</v>
      </c>
      <c r="N212" s="15">
        <v>1167000</v>
      </c>
    </row>
    <row r="213" spans="1:14" hidden="1" x14ac:dyDescent="0.3">
      <c r="A213" s="7" t="s">
        <v>167</v>
      </c>
      <c r="B213" s="7" t="s">
        <v>114</v>
      </c>
      <c r="C213" s="7">
        <v>2801</v>
      </c>
      <c r="D213" s="7" t="s">
        <v>8</v>
      </c>
      <c r="E213" s="7">
        <v>918</v>
      </c>
      <c r="F213" s="7">
        <v>110876</v>
      </c>
      <c r="G213" s="7" t="s">
        <v>118</v>
      </c>
      <c r="H213" s="8" t="s">
        <v>1451</v>
      </c>
      <c r="I213" s="15">
        <v>3639000</v>
      </c>
      <c r="J213" s="15">
        <v>3641000</v>
      </c>
      <c r="K213" s="15">
        <v>3648000</v>
      </c>
      <c r="L213" s="15">
        <v>3640000</v>
      </c>
      <c r="M213" s="15">
        <v>3649000</v>
      </c>
      <c r="N213" s="15">
        <v>3639000</v>
      </c>
    </row>
    <row r="214" spans="1:14" hidden="1" x14ac:dyDescent="0.3">
      <c r="A214" s="7" t="s">
        <v>167</v>
      </c>
      <c r="B214" s="7" t="s">
        <v>114</v>
      </c>
      <c r="C214" s="7">
        <v>2801</v>
      </c>
      <c r="D214" s="7" t="s">
        <v>1478</v>
      </c>
      <c r="E214" s="7">
        <v>918</v>
      </c>
      <c r="F214" s="7">
        <v>110235</v>
      </c>
      <c r="G214" s="7" t="s">
        <v>118</v>
      </c>
      <c r="H214" s="8" t="s">
        <v>107</v>
      </c>
      <c r="I214" s="15">
        <v>5169000</v>
      </c>
      <c r="J214" s="15">
        <v>5171000</v>
      </c>
      <c r="K214" s="15">
        <v>5182000</v>
      </c>
      <c r="L214" s="15">
        <v>5171000</v>
      </c>
      <c r="M214" s="15">
        <v>5184000</v>
      </c>
      <c r="N214" s="15">
        <v>5170000</v>
      </c>
    </row>
    <row r="215" spans="1:14" hidden="1" x14ac:dyDescent="0.3">
      <c r="A215" s="7" t="s">
        <v>167</v>
      </c>
      <c r="B215" s="7" t="s">
        <v>114</v>
      </c>
      <c r="C215" s="7">
        <v>2801</v>
      </c>
      <c r="D215" s="7" t="s">
        <v>245</v>
      </c>
      <c r="E215" s="7">
        <v>918</v>
      </c>
      <c r="F215" s="7">
        <v>130111</v>
      </c>
      <c r="G215" s="7" t="s">
        <v>118</v>
      </c>
      <c r="H215" s="8" t="s">
        <v>112</v>
      </c>
      <c r="I215" s="15">
        <v>9520000</v>
      </c>
      <c r="J215" s="15">
        <v>9524000</v>
      </c>
      <c r="K215" s="15">
        <v>9543000</v>
      </c>
      <c r="L215" s="15">
        <v>9524000</v>
      </c>
      <c r="M215" s="15">
        <v>9547000</v>
      </c>
      <c r="N215" s="15">
        <v>9521000</v>
      </c>
    </row>
    <row r="216" spans="1:14" hidden="1" x14ac:dyDescent="0.3">
      <c r="A216" s="7" t="s">
        <v>167</v>
      </c>
      <c r="B216" s="7" t="s">
        <v>114</v>
      </c>
      <c r="C216" s="7">
        <v>2801</v>
      </c>
      <c r="D216" s="7" t="s">
        <v>244</v>
      </c>
      <c r="E216" s="7">
        <v>918</v>
      </c>
      <c r="F216" s="7">
        <v>110370</v>
      </c>
      <c r="G216" s="7" t="s">
        <v>118</v>
      </c>
      <c r="H216" s="8" t="s">
        <v>106</v>
      </c>
      <c r="I216" s="15">
        <v>1355000</v>
      </c>
      <c r="J216" s="15">
        <v>1355000</v>
      </c>
      <c r="K216" s="15">
        <v>1358000</v>
      </c>
      <c r="L216" s="15">
        <v>1355000</v>
      </c>
      <c r="M216" s="15">
        <v>1359000</v>
      </c>
      <c r="N216" s="15">
        <v>1355000</v>
      </c>
    </row>
    <row r="217" spans="1:14" hidden="1" x14ac:dyDescent="0.3">
      <c r="A217" s="7" t="s">
        <v>167</v>
      </c>
      <c r="B217" s="7" t="s">
        <v>114</v>
      </c>
      <c r="C217" s="7">
        <v>2801</v>
      </c>
      <c r="D217" s="7" t="s">
        <v>241</v>
      </c>
      <c r="E217" s="7">
        <v>918</v>
      </c>
      <c r="F217" s="7">
        <v>111224</v>
      </c>
      <c r="G217" s="7" t="s">
        <v>118</v>
      </c>
      <c r="H217" s="8" t="s">
        <v>101</v>
      </c>
      <c r="I217" s="15">
        <v>8118000</v>
      </c>
      <c r="J217" s="15">
        <v>8122000</v>
      </c>
      <c r="K217" s="15">
        <v>8138000</v>
      </c>
      <c r="L217" s="15">
        <v>8121000</v>
      </c>
      <c r="M217" s="15">
        <v>8141000</v>
      </c>
      <c r="N217" s="15">
        <v>8119000</v>
      </c>
    </row>
    <row r="218" spans="1:14" s="14" customFormat="1" hidden="1" x14ac:dyDescent="0.3">
      <c r="A218" s="39" t="s">
        <v>167</v>
      </c>
      <c r="B218" s="39" t="s">
        <v>114</v>
      </c>
      <c r="C218" s="39">
        <v>2801</v>
      </c>
      <c r="D218" s="39" t="s">
        <v>2803</v>
      </c>
      <c r="E218" s="39">
        <v>918</v>
      </c>
      <c r="F218" s="39">
        <v>111450</v>
      </c>
      <c r="G218" s="39" t="s">
        <v>118</v>
      </c>
      <c r="H218" s="40" t="s">
        <v>100</v>
      </c>
      <c r="I218" s="41">
        <v>13148000</v>
      </c>
      <c r="J218" s="41">
        <v>13154000</v>
      </c>
      <c r="K218" s="41">
        <v>13180000</v>
      </c>
      <c r="L218" s="41">
        <v>13153000</v>
      </c>
      <c r="M218" s="41">
        <v>13186000</v>
      </c>
      <c r="N218" s="41">
        <v>13149000</v>
      </c>
    </row>
    <row r="219" spans="1:14" hidden="1" x14ac:dyDescent="0.3">
      <c r="A219" s="7" t="s">
        <v>167</v>
      </c>
      <c r="B219" s="7" t="s">
        <v>114</v>
      </c>
      <c r="C219" s="7">
        <v>2801</v>
      </c>
      <c r="D219" s="7" t="s">
        <v>8</v>
      </c>
      <c r="E219" s="7">
        <v>918</v>
      </c>
      <c r="F219" s="7">
        <v>111538</v>
      </c>
      <c r="G219" s="7" t="s">
        <v>118</v>
      </c>
      <c r="H219" s="8" t="s">
        <v>110</v>
      </c>
      <c r="I219" s="15">
        <v>3684000</v>
      </c>
      <c r="J219" s="15">
        <v>3686000</v>
      </c>
      <c r="K219" s="15">
        <v>3693000</v>
      </c>
      <c r="L219" s="15">
        <v>3686000</v>
      </c>
      <c r="M219" s="15">
        <v>3695000</v>
      </c>
      <c r="N219" s="15">
        <v>3685000</v>
      </c>
    </row>
    <row r="220" spans="1:14" hidden="1" x14ac:dyDescent="0.3">
      <c r="A220" s="7" t="s">
        <v>167</v>
      </c>
      <c r="B220" s="7" t="s">
        <v>114</v>
      </c>
      <c r="C220" s="7">
        <v>2801</v>
      </c>
      <c r="D220" s="7" t="s">
        <v>243</v>
      </c>
      <c r="E220" s="7">
        <v>918</v>
      </c>
      <c r="F220" s="7">
        <v>110439</v>
      </c>
      <c r="G220" s="7" t="s">
        <v>118</v>
      </c>
      <c r="H220" s="8" t="s">
        <v>103</v>
      </c>
      <c r="I220" s="15">
        <v>48101000</v>
      </c>
      <c r="J220" s="15">
        <v>40101000</v>
      </c>
      <c r="K220" s="15">
        <v>40181000</v>
      </c>
      <c r="L220" s="15">
        <v>40099000</v>
      </c>
      <c r="M220" s="15">
        <v>40197000</v>
      </c>
      <c r="N220" s="15">
        <v>40087000</v>
      </c>
    </row>
    <row r="221" spans="1:14" hidden="1" x14ac:dyDescent="0.3">
      <c r="A221" s="7" t="s">
        <v>167</v>
      </c>
      <c r="B221" s="7" t="s">
        <v>114</v>
      </c>
      <c r="C221" s="7">
        <v>2801</v>
      </c>
      <c r="D221" s="7" t="s">
        <v>8</v>
      </c>
      <c r="E221" s="7">
        <v>918</v>
      </c>
      <c r="F221" s="7">
        <v>111265</v>
      </c>
      <c r="G221" s="7" t="s">
        <v>118</v>
      </c>
      <c r="H221" s="8" t="s">
        <v>104</v>
      </c>
      <c r="I221" s="15">
        <v>8506000</v>
      </c>
      <c r="J221" s="15">
        <v>8509000</v>
      </c>
      <c r="K221" s="15">
        <v>8526000</v>
      </c>
      <c r="L221" s="15">
        <v>8509000</v>
      </c>
      <c r="M221" s="15">
        <v>8530000</v>
      </c>
      <c r="N221" s="15">
        <v>8506000</v>
      </c>
    </row>
    <row r="222" spans="1:14" hidden="1" x14ac:dyDescent="0.3">
      <c r="A222" s="7" t="s">
        <v>167</v>
      </c>
      <c r="B222" s="7" t="s">
        <v>114</v>
      </c>
      <c r="C222" s="7">
        <v>2801</v>
      </c>
      <c r="D222" s="7" t="s">
        <v>8</v>
      </c>
      <c r="E222" s="7">
        <v>918</v>
      </c>
      <c r="F222" s="7">
        <v>111328</v>
      </c>
      <c r="G222" s="7" t="s">
        <v>118</v>
      </c>
      <c r="H222" s="8" t="s">
        <v>105</v>
      </c>
      <c r="I222" s="15">
        <v>1334000</v>
      </c>
      <c r="J222" s="15">
        <v>1335000</v>
      </c>
      <c r="K222" s="15">
        <v>1338000</v>
      </c>
      <c r="L222" s="15">
        <v>1335000</v>
      </c>
      <c r="M222" s="15">
        <v>1338000</v>
      </c>
      <c r="N222" s="15">
        <v>1335000</v>
      </c>
    </row>
    <row r="223" spans="1:14" hidden="1" x14ac:dyDescent="0.3">
      <c r="A223" s="7" t="s">
        <v>167</v>
      </c>
      <c r="B223" s="7" t="s">
        <v>114</v>
      </c>
      <c r="C223" s="7">
        <v>2801</v>
      </c>
      <c r="D223" s="7" t="s">
        <v>242</v>
      </c>
      <c r="E223" s="7">
        <v>918</v>
      </c>
      <c r="F223" s="7">
        <v>111541</v>
      </c>
      <c r="G223" s="7" t="s">
        <v>118</v>
      </c>
      <c r="H223" s="8" t="s">
        <v>102</v>
      </c>
      <c r="I223" s="15">
        <v>6502000</v>
      </c>
      <c r="J223" s="15">
        <v>6504000</v>
      </c>
      <c r="K223" s="15">
        <v>6517000</v>
      </c>
      <c r="L223" s="15">
        <v>6504000</v>
      </c>
      <c r="M223" s="15">
        <v>6520000</v>
      </c>
      <c r="N223" s="15">
        <v>6502000</v>
      </c>
    </row>
    <row r="224" spans="1:14" hidden="1" x14ac:dyDescent="0.3">
      <c r="A224" s="7" t="s">
        <v>167</v>
      </c>
      <c r="B224" s="7" t="s">
        <v>114</v>
      </c>
      <c r="C224" s="7">
        <v>2801</v>
      </c>
      <c r="D224" s="7" t="s">
        <v>8</v>
      </c>
      <c r="E224" s="7">
        <v>907</v>
      </c>
      <c r="F224" s="7">
        <v>370546</v>
      </c>
      <c r="G224" s="7" t="s">
        <v>118</v>
      </c>
      <c r="H224" s="8" t="s">
        <v>1452</v>
      </c>
      <c r="I224" s="15">
        <v>686000</v>
      </c>
      <c r="J224" s="15">
        <v>686000</v>
      </c>
      <c r="K224" s="15">
        <v>688000</v>
      </c>
      <c r="L224" s="15">
        <v>686000</v>
      </c>
      <c r="M224" s="15">
        <v>688000</v>
      </c>
      <c r="N224" s="15">
        <v>686000</v>
      </c>
    </row>
    <row r="225" spans="1:14" hidden="1" x14ac:dyDescent="0.3">
      <c r="A225" s="7" t="s">
        <v>167</v>
      </c>
      <c r="B225" s="7" t="s">
        <v>114</v>
      </c>
      <c r="C225" s="7">
        <v>2801</v>
      </c>
      <c r="D225" s="7" t="s">
        <v>8</v>
      </c>
      <c r="E225" s="7">
        <v>907</v>
      </c>
      <c r="F225" s="7">
        <v>130798</v>
      </c>
      <c r="G225" s="7" t="s">
        <v>118</v>
      </c>
      <c r="H225" s="8" t="s">
        <v>111</v>
      </c>
      <c r="I225" s="15">
        <v>1044000</v>
      </c>
      <c r="J225" s="15">
        <v>1045000</v>
      </c>
      <c r="K225" s="15">
        <v>1047000</v>
      </c>
      <c r="L225" s="15">
        <v>1045000</v>
      </c>
      <c r="M225" s="15">
        <v>1047000</v>
      </c>
      <c r="N225" s="15">
        <v>1044000</v>
      </c>
    </row>
    <row r="226" spans="1:14" hidden="1" x14ac:dyDescent="0.3">
      <c r="A226" s="7" t="s">
        <v>167</v>
      </c>
      <c r="B226" s="7" t="s">
        <v>114</v>
      </c>
      <c r="C226" s="7">
        <v>2801</v>
      </c>
      <c r="D226" s="7" t="s">
        <v>8</v>
      </c>
      <c r="E226" s="7" t="s">
        <v>1464</v>
      </c>
      <c r="F226" s="7">
        <v>111601</v>
      </c>
      <c r="G226" s="7" t="s">
        <v>118</v>
      </c>
      <c r="H226" s="8" t="s">
        <v>1453</v>
      </c>
      <c r="I226" s="15">
        <v>625000</v>
      </c>
      <c r="J226" s="15">
        <v>626000</v>
      </c>
      <c r="K226" s="15">
        <v>627000</v>
      </c>
      <c r="L226" s="15">
        <v>625000</v>
      </c>
      <c r="M226" s="15">
        <v>627000</v>
      </c>
      <c r="N226" s="15">
        <v>625000</v>
      </c>
    </row>
    <row r="227" spans="1:14" s="14" customFormat="1" hidden="1" x14ac:dyDescent="0.3">
      <c r="A227" s="39" t="s">
        <v>167</v>
      </c>
      <c r="B227" s="39" t="s">
        <v>114</v>
      </c>
      <c r="C227" s="39">
        <v>2801</v>
      </c>
      <c r="D227" s="39" t="s">
        <v>2804</v>
      </c>
      <c r="E227" s="39" t="s">
        <v>1464</v>
      </c>
      <c r="F227" s="39">
        <v>111041</v>
      </c>
      <c r="G227" s="39" t="s">
        <v>118</v>
      </c>
      <c r="H227" s="40" t="s">
        <v>1454</v>
      </c>
      <c r="I227" s="41">
        <v>58790000</v>
      </c>
      <c r="J227" s="41">
        <v>58815000</v>
      </c>
      <c r="K227" s="41">
        <v>53574000</v>
      </c>
      <c r="L227" s="41">
        <v>53465000</v>
      </c>
      <c r="M227" s="41">
        <v>53596000</v>
      </c>
      <c r="N227" s="41">
        <v>52336000</v>
      </c>
    </row>
    <row r="228" spans="1:14" s="14" customFormat="1" hidden="1" x14ac:dyDescent="0.3">
      <c r="A228" s="39" t="s">
        <v>167</v>
      </c>
      <c r="B228" s="39" t="s">
        <v>114</v>
      </c>
      <c r="C228" s="39">
        <v>2801</v>
      </c>
      <c r="D228" s="39" t="s">
        <v>2805</v>
      </c>
      <c r="E228" s="39" t="s">
        <v>1464</v>
      </c>
      <c r="F228" s="39">
        <v>110177</v>
      </c>
      <c r="G228" s="39" t="s">
        <v>118</v>
      </c>
      <c r="H228" s="40" t="s">
        <v>1455</v>
      </c>
      <c r="I228" s="41">
        <v>7313000</v>
      </c>
      <c r="J228" s="41">
        <v>7317000</v>
      </c>
      <c r="K228" s="41">
        <v>7331000</v>
      </c>
      <c r="L228" s="41">
        <v>7316000</v>
      </c>
      <c r="M228" s="41">
        <v>7334000</v>
      </c>
      <c r="N228" s="41">
        <v>7314000</v>
      </c>
    </row>
    <row r="229" spans="1:14" hidden="1" x14ac:dyDescent="0.3">
      <c r="A229" s="7" t="s">
        <v>167</v>
      </c>
      <c r="B229" s="7" t="s">
        <v>114</v>
      </c>
      <c r="C229" s="7">
        <v>2801</v>
      </c>
      <c r="D229" s="7" t="s">
        <v>8</v>
      </c>
      <c r="E229" s="7" t="s">
        <v>1464</v>
      </c>
      <c r="F229" s="7">
        <v>111036</v>
      </c>
      <c r="G229" s="7" t="s">
        <v>118</v>
      </c>
      <c r="H229" s="8" t="s">
        <v>1456</v>
      </c>
      <c r="I229" s="15">
        <v>1864000</v>
      </c>
      <c r="J229" s="15">
        <v>1865000</v>
      </c>
      <c r="K229" s="15">
        <v>1869000</v>
      </c>
      <c r="L229" s="15">
        <v>1865000</v>
      </c>
      <c r="M229" s="15">
        <v>1869000</v>
      </c>
      <c r="N229" s="15">
        <v>1864000</v>
      </c>
    </row>
    <row r="230" spans="1:14" hidden="1" x14ac:dyDescent="0.3">
      <c r="A230" s="7" t="s">
        <v>167</v>
      </c>
      <c r="B230" s="7" t="s">
        <v>114</v>
      </c>
      <c r="C230" s="7">
        <v>2801</v>
      </c>
      <c r="D230" s="7" t="s">
        <v>8</v>
      </c>
      <c r="E230" s="7">
        <v>918</v>
      </c>
      <c r="F230" s="7">
        <v>110752</v>
      </c>
      <c r="G230" s="7" t="s">
        <v>118</v>
      </c>
      <c r="H230" s="8" t="s">
        <v>108</v>
      </c>
      <c r="I230" s="15">
        <v>2017000</v>
      </c>
      <c r="J230" s="15">
        <v>2018000</v>
      </c>
      <c r="K230" s="15">
        <v>2022000</v>
      </c>
      <c r="L230" s="15">
        <v>2018000</v>
      </c>
      <c r="M230" s="15">
        <v>2023000</v>
      </c>
      <c r="N230" s="15">
        <v>2017000</v>
      </c>
    </row>
    <row r="231" spans="1:14" hidden="1" x14ac:dyDescent="0.3">
      <c r="A231" s="7" t="s">
        <v>167</v>
      </c>
      <c r="B231" s="7" t="s">
        <v>157</v>
      </c>
      <c r="C231" s="7">
        <v>2803</v>
      </c>
      <c r="D231" s="6" t="s">
        <v>158</v>
      </c>
      <c r="E231" s="7">
        <v>999</v>
      </c>
      <c r="F231" s="6" t="s">
        <v>158</v>
      </c>
      <c r="G231" s="7"/>
      <c r="H231" s="13" t="s">
        <v>159</v>
      </c>
      <c r="I231" s="15">
        <v>58336000</v>
      </c>
      <c r="J231" s="15">
        <v>58186000</v>
      </c>
      <c r="K231" s="15">
        <v>57432000</v>
      </c>
      <c r="L231" s="15">
        <v>58121000</v>
      </c>
      <c r="M231" s="15">
        <v>58298000</v>
      </c>
      <c r="N231" s="15">
        <v>59471000</v>
      </c>
    </row>
    <row r="232" spans="1:14" hidden="1" x14ac:dyDescent="0.3">
      <c r="A232" s="7" t="s">
        <v>281</v>
      </c>
      <c r="B232" s="7" t="s">
        <v>555</v>
      </c>
      <c r="C232" s="7">
        <v>1306</v>
      </c>
      <c r="D232" s="7" t="s">
        <v>292</v>
      </c>
      <c r="E232" s="7">
        <v>921</v>
      </c>
      <c r="F232" s="7" t="s">
        <v>292</v>
      </c>
      <c r="G232" s="7" t="s">
        <v>424</v>
      </c>
      <c r="H232" s="8" t="s">
        <v>1482</v>
      </c>
      <c r="I232" s="15">
        <v>20348000</v>
      </c>
      <c r="J232" s="15">
        <v>19967000</v>
      </c>
      <c r="K232" s="15">
        <v>19967000</v>
      </c>
      <c r="L232" s="15">
        <v>20477000</v>
      </c>
      <c r="M232" s="15">
        <v>19687000</v>
      </c>
      <c r="N232" s="15">
        <v>20281000</v>
      </c>
    </row>
    <row r="233" spans="1:14" s="21" customFormat="1" hidden="1" x14ac:dyDescent="0.3">
      <c r="A233" s="7" t="s">
        <v>281</v>
      </c>
      <c r="B233" s="7" t="s">
        <v>555</v>
      </c>
      <c r="C233" s="7">
        <v>1306</v>
      </c>
      <c r="D233" s="7" t="s">
        <v>293</v>
      </c>
      <c r="E233" s="7">
        <v>907</v>
      </c>
      <c r="F233" s="7" t="s">
        <v>293</v>
      </c>
      <c r="G233" s="7" t="s">
        <v>424</v>
      </c>
      <c r="H233" s="8" t="s">
        <v>1483</v>
      </c>
      <c r="I233" s="15">
        <v>20348000</v>
      </c>
      <c r="J233" s="15">
        <v>19967000</v>
      </c>
      <c r="K233" s="15">
        <v>19967000</v>
      </c>
      <c r="L233" s="15">
        <v>20477000</v>
      </c>
      <c r="M233" s="15">
        <v>19687000</v>
      </c>
      <c r="N233" s="15">
        <v>20281000</v>
      </c>
    </row>
    <row r="234" spans="1:14" s="21" customFormat="1" hidden="1" x14ac:dyDescent="0.3">
      <c r="A234" s="7" t="s">
        <v>281</v>
      </c>
      <c r="B234" s="7" t="s">
        <v>555</v>
      </c>
      <c r="C234" s="7">
        <v>1306</v>
      </c>
      <c r="D234" s="6" t="s">
        <v>8</v>
      </c>
      <c r="E234" s="7">
        <v>921</v>
      </c>
      <c r="F234" s="6" t="s">
        <v>8</v>
      </c>
      <c r="G234" s="7" t="s">
        <v>424</v>
      </c>
      <c r="H234" s="8" t="s">
        <v>320</v>
      </c>
      <c r="I234" s="15">
        <v>5427000</v>
      </c>
      <c r="J234" s="15">
        <v>5325000</v>
      </c>
      <c r="K234" s="15">
        <v>5325000</v>
      </c>
      <c r="L234" s="15">
        <v>5461000</v>
      </c>
      <c r="M234" s="15">
        <v>5250000</v>
      </c>
      <c r="N234" s="15">
        <v>5409000</v>
      </c>
    </row>
    <row r="235" spans="1:14" s="21" customFormat="1" hidden="1" x14ac:dyDescent="0.3">
      <c r="A235" s="7" t="s">
        <v>281</v>
      </c>
      <c r="B235" s="7" t="s">
        <v>555</v>
      </c>
      <c r="C235" s="7">
        <v>1306</v>
      </c>
      <c r="D235" s="7" t="s">
        <v>294</v>
      </c>
      <c r="E235" s="7">
        <v>921</v>
      </c>
      <c r="F235" s="7" t="s">
        <v>294</v>
      </c>
      <c r="G235" s="7" t="s">
        <v>424</v>
      </c>
      <c r="H235" s="8" t="s">
        <v>1484</v>
      </c>
      <c r="I235" s="15">
        <v>13566000</v>
      </c>
      <c r="J235" s="15">
        <v>13312000</v>
      </c>
      <c r="K235" s="15">
        <v>13312000</v>
      </c>
      <c r="L235" s="15">
        <v>13652000</v>
      </c>
      <c r="M235" s="15">
        <v>13125000</v>
      </c>
      <c r="N235" s="15">
        <v>13521000</v>
      </c>
    </row>
    <row r="236" spans="1:14" s="21" customFormat="1" hidden="1" x14ac:dyDescent="0.3">
      <c r="A236" s="7" t="s">
        <v>281</v>
      </c>
      <c r="B236" s="7" t="s">
        <v>555</v>
      </c>
      <c r="C236" s="7">
        <v>1306</v>
      </c>
      <c r="D236" s="6" t="s">
        <v>8</v>
      </c>
      <c r="E236" s="7">
        <v>921</v>
      </c>
      <c r="F236" s="6" t="s">
        <v>8</v>
      </c>
      <c r="G236" s="7" t="s">
        <v>424</v>
      </c>
      <c r="H236" s="8" t="s">
        <v>1485</v>
      </c>
      <c r="I236" s="15">
        <v>10853000</v>
      </c>
      <c r="J236" s="15">
        <v>10649000</v>
      </c>
      <c r="K236" s="15">
        <v>10649000</v>
      </c>
      <c r="L236" s="15">
        <v>10922000</v>
      </c>
      <c r="M236" s="15">
        <v>10500000</v>
      </c>
      <c r="N236" s="15">
        <v>10817000</v>
      </c>
    </row>
    <row r="237" spans="1:14" s="21" customFormat="1" hidden="1" x14ac:dyDescent="0.3">
      <c r="A237" s="7" t="s">
        <v>281</v>
      </c>
      <c r="B237" s="7" t="s">
        <v>555</v>
      </c>
      <c r="C237" s="7">
        <v>1306</v>
      </c>
      <c r="D237" s="7" t="s">
        <v>295</v>
      </c>
      <c r="E237" s="7">
        <v>921</v>
      </c>
      <c r="F237" s="7" t="s">
        <v>295</v>
      </c>
      <c r="G237" s="7" t="s">
        <v>424</v>
      </c>
      <c r="H237" s="8" t="s">
        <v>297</v>
      </c>
      <c r="I237" s="15">
        <v>5427000</v>
      </c>
      <c r="J237" s="15">
        <v>5325000</v>
      </c>
      <c r="K237" s="15">
        <v>5325000</v>
      </c>
      <c r="L237" s="15">
        <v>5461000</v>
      </c>
      <c r="M237" s="15">
        <v>5250000</v>
      </c>
      <c r="N237" s="15">
        <v>5409000</v>
      </c>
    </row>
    <row r="238" spans="1:14" s="21" customFormat="1" hidden="1" x14ac:dyDescent="0.3">
      <c r="A238" s="7" t="s">
        <v>281</v>
      </c>
      <c r="B238" s="7" t="s">
        <v>555</v>
      </c>
      <c r="C238" s="7">
        <v>1306</v>
      </c>
      <c r="D238" s="6" t="s">
        <v>8</v>
      </c>
      <c r="E238" s="7">
        <v>921</v>
      </c>
      <c r="F238" s="6" t="s">
        <v>8</v>
      </c>
      <c r="G238" s="7" t="s">
        <v>424</v>
      </c>
      <c r="H238" s="8" t="s">
        <v>1486</v>
      </c>
      <c r="I238" s="15">
        <v>6783000</v>
      </c>
      <c r="J238" s="15">
        <v>6656000</v>
      </c>
      <c r="K238" s="15">
        <v>6656000</v>
      </c>
      <c r="L238" s="15">
        <v>6826000</v>
      </c>
      <c r="M238" s="15">
        <v>6563000</v>
      </c>
      <c r="N238" s="15">
        <v>6761000</v>
      </c>
    </row>
    <row r="239" spans="1:14" s="21" customFormat="1" hidden="1" x14ac:dyDescent="0.3">
      <c r="A239" s="7" t="s">
        <v>281</v>
      </c>
      <c r="B239" s="7" t="s">
        <v>555</v>
      </c>
      <c r="C239" s="7">
        <v>1306</v>
      </c>
      <c r="D239" s="7" t="s">
        <v>247</v>
      </c>
      <c r="E239" s="7">
        <v>921</v>
      </c>
      <c r="F239" s="7" t="s">
        <v>247</v>
      </c>
      <c r="G239" s="7" t="s">
        <v>424</v>
      </c>
      <c r="H239" s="8" t="s">
        <v>304</v>
      </c>
      <c r="I239" s="15">
        <v>3166000</v>
      </c>
      <c r="J239" s="15">
        <v>3107000</v>
      </c>
      <c r="K239" s="15">
        <v>3107000</v>
      </c>
      <c r="L239" s="15">
        <v>3186000</v>
      </c>
      <c r="M239" s="15">
        <v>3063000</v>
      </c>
      <c r="N239" s="15">
        <v>3156000</v>
      </c>
    </row>
    <row r="240" spans="1:14" s="21" customFormat="1" hidden="1" x14ac:dyDescent="0.3">
      <c r="A240" s="7" t="s">
        <v>281</v>
      </c>
      <c r="B240" s="7" t="s">
        <v>555</v>
      </c>
      <c r="C240" s="7">
        <v>1306</v>
      </c>
      <c r="D240" s="6" t="s">
        <v>8</v>
      </c>
      <c r="E240" s="7">
        <v>925</v>
      </c>
      <c r="F240" s="7" t="s">
        <v>429</v>
      </c>
      <c r="G240" s="7" t="s">
        <v>424</v>
      </c>
      <c r="H240" s="8" t="s">
        <v>1487</v>
      </c>
      <c r="I240" s="15">
        <v>4523000</v>
      </c>
      <c r="J240" s="15">
        <v>4438000</v>
      </c>
      <c r="K240" s="15">
        <v>4438000</v>
      </c>
      <c r="L240" s="15">
        <v>4551000</v>
      </c>
      <c r="M240" s="15">
        <v>4376000</v>
      </c>
      <c r="N240" s="15">
        <v>4508000</v>
      </c>
    </row>
    <row r="241" spans="1:14" s="21" customFormat="1" hidden="1" x14ac:dyDescent="0.3">
      <c r="A241" s="7" t="s">
        <v>281</v>
      </c>
      <c r="B241" s="7" t="s">
        <v>555</v>
      </c>
      <c r="C241" s="7">
        <v>1306</v>
      </c>
      <c r="D241" s="6" t="s">
        <v>8</v>
      </c>
      <c r="E241" s="7">
        <v>907</v>
      </c>
      <c r="F241" s="7" t="s">
        <v>430</v>
      </c>
      <c r="G241" s="7" t="s">
        <v>424</v>
      </c>
      <c r="H241" s="8" t="s">
        <v>1488</v>
      </c>
      <c r="I241" s="15">
        <v>4523000</v>
      </c>
      <c r="J241" s="15">
        <v>4438000</v>
      </c>
      <c r="K241" s="15">
        <v>4438000</v>
      </c>
      <c r="L241" s="15">
        <v>4551000</v>
      </c>
      <c r="M241" s="15">
        <v>4376000</v>
      </c>
      <c r="N241" s="15">
        <v>4508000</v>
      </c>
    </row>
    <row r="242" spans="1:14" s="21" customFormat="1" hidden="1" x14ac:dyDescent="0.3">
      <c r="A242" s="7" t="s">
        <v>281</v>
      </c>
      <c r="B242" s="7" t="s">
        <v>555</v>
      </c>
      <c r="C242" s="7">
        <v>1306</v>
      </c>
      <c r="D242" s="6" t="s">
        <v>8</v>
      </c>
      <c r="E242" s="7">
        <v>905</v>
      </c>
      <c r="F242" s="7" t="s">
        <v>431</v>
      </c>
      <c r="G242" s="7" t="s">
        <v>424</v>
      </c>
      <c r="H242" s="8" t="s">
        <v>1489</v>
      </c>
      <c r="I242" s="15">
        <v>9044000</v>
      </c>
      <c r="J242" s="15">
        <v>8875000</v>
      </c>
      <c r="K242" s="15">
        <v>8875000</v>
      </c>
      <c r="L242" s="15">
        <v>9102000</v>
      </c>
      <c r="M242" s="15">
        <v>8750000</v>
      </c>
      <c r="N242" s="15">
        <v>9014000</v>
      </c>
    </row>
    <row r="243" spans="1:14" s="21" customFormat="1" hidden="1" x14ac:dyDescent="0.3">
      <c r="A243" s="7" t="s">
        <v>281</v>
      </c>
      <c r="B243" s="7" t="s">
        <v>555</v>
      </c>
      <c r="C243" s="7">
        <v>1306</v>
      </c>
      <c r="D243" s="6" t="s">
        <v>8</v>
      </c>
      <c r="E243" s="7">
        <v>922</v>
      </c>
      <c r="F243" s="7" t="s">
        <v>432</v>
      </c>
      <c r="G243" s="7" t="s">
        <v>424</v>
      </c>
      <c r="H243" s="8" t="s">
        <v>298</v>
      </c>
      <c r="I243" s="15">
        <v>4523000</v>
      </c>
      <c r="J243" s="15">
        <v>4438000</v>
      </c>
      <c r="K243" s="15">
        <v>4438000</v>
      </c>
      <c r="L243" s="15">
        <v>4551000</v>
      </c>
      <c r="M243" s="15">
        <v>4376000</v>
      </c>
      <c r="N243" s="15">
        <v>4508000</v>
      </c>
    </row>
    <row r="244" spans="1:14" s="21" customFormat="1" hidden="1" x14ac:dyDescent="0.3">
      <c r="A244" s="7" t="s">
        <v>281</v>
      </c>
      <c r="B244" s="7" t="s">
        <v>555</v>
      </c>
      <c r="C244" s="7">
        <v>1306</v>
      </c>
      <c r="D244" s="6" t="s">
        <v>8</v>
      </c>
      <c r="E244" s="7">
        <v>925</v>
      </c>
      <c r="F244" s="7">
        <v>212452</v>
      </c>
      <c r="G244" s="7" t="s">
        <v>424</v>
      </c>
      <c r="H244" s="8" t="s">
        <v>1490</v>
      </c>
      <c r="I244" s="15">
        <v>2714000</v>
      </c>
      <c r="J244" s="15">
        <v>2663000</v>
      </c>
      <c r="K244" s="15">
        <v>2663000</v>
      </c>
      <c r="L244" s="15">
        <v>2731000</v>
      </c>
      <c r="M244" s="15">
        <v>2625000</v>
      </c>
      <c r="N244" s="15">
        <v>2705000</v>
      </c>
    </row>
    <row r="245" spans="1:14" s="21" customFormat="1" hidden="1" x14ac:dyDescent="0.3">
      <c r="A245" s="7" t="s">
        <v>281</v>
      </c>
      <c r="B245" s="7" t="s">
        <v>555</v>
      </c>
      <c r="C245" s="7">
        <v>1306</v>
      </c>
      <c r="D245" s="6" t="s">
        <v>8</v>
      </c>
      <c r="E245" s="7">
        <v>907</v>
      </c>
      <c r="F245" s="7" t="s">
        <v>433</v>
      </c>
      <c r="G245" s="7" t="s">
        <v>424</v>
      </c>
      <c r="H245" s="8" t="s">
        <v>1491</v>
      </c>
      <c r="I245" s="15">
        <v>2714000</v>
      </c>
      <c r="J245" s="15">
        <v>2663000</v>
      </c>
      <c r="K245" s="15">
        <v>2663000</v>
      </c>
      <c r="L245" s="15">
        <v>2731000</v>
      </c>
      <c r="M245" s="15">
        <v>2625000</v>
      </c>
      <c r="N245" s="15">
        <v>2705000</v>
      </c>
    </row>
    <row r="246" spans="1:14" s="21" customFormat="1" hidden="1" x14ac:dyDescent="0.3">
      <c r="A246" s="7" t="s">
        <v>281</v>
      </c>
      <c r="B246" s="7" t="s">
        <v>555</v>
      </c>
      <c r="C246" s="7">
        <v>1306</v>
      </c>
      <c r="D246" s="6" t="s">
        <v>8</v>
      </c>
      <c r="E246" s="7">
        <v>905</v>
      </c>
      <c r="F246" s="7" t="s">
        <v>434</v>
      </c>
      <c r="G246" s="7" t="s">
        <v>424</v>
      </c>
      <c r="H246" s="8" t="s">
        <v>318</v>
      </c>
      <c r="I246" s="15">
        <v>2262000</v>
      </c>
      <c r="J246" s="15">
        <v>2219000</v>
      </c>
      <c r="K246" s="15">
        <v>2219000</v>
      </c>
      <c r="L246" s="15">
        <v>2276000</v>
      </c>
      <c r="M246" s="15">
        <v>2188000</v>
      </c>
      <c r="N246" s="15">
        <v>2254000</v>
      </c>
    </row>
    <row r="247" spans="1:14" s="21" customFormat="1" hidden="1" x14ac:dyDescent="0.3">
      <c r="A247" s="7" t="s">
        <v>281</v>
      </c>
      <c r="B247" s="7" t="s">
        <v>555</v>
      </c>
      <c r="C247" s="7">
        <v>1306</v>
      </c>
      <c r="D247" s="6" t="s">
        <v>8</v>
      </c>
      <c r="E247" s="7">
        <v>925</v>
      </c>
      <c r="F247" s="7" t="s">
        <v>435</v>
      </c>
      <c r="G247" s="7" t="s">
        <v>424</v>
      </c>
      <c r="H247" s="8" t="s">
        <v>1492</v>
      </c>
      <c r="I247" s="15">
        <v>4523000</v>
      </c>
      <c r="J247" s="15">
        <v>4438000</v>
      </c>
      <c r="K247" s="15">
        <v>4438000</v>
      </c>
      <c r="L247" s="15">
        <v>4551000</v>
      </c>
      <c r="M247" s="15">
        <v>4376000</v>
      </c>
      <c r="N247" s="15">
        <v>4508000</v>
      </c>
    </row>
    <row r="248" spans="1:14" s="21" customFormat="1" hidden="1" x14ac:dyDescent="0.3">
      <c r="A248" s="7" t="s">
        <v>281</v>
      </c>
      <c r="B248" s="7" t="s">
        <v>555</v>
      </c>
      <c r="C248" s="7">
        <v>1306</v>
      </c>
      <c r="D248" s="6" t="s">
        <v>8</v>
      </c>
      <c r="E248" s="7">
        <v>905</v>
      </c>
      <c r="F248" s="7" t="s">
        <v>436</v>
      </c>
      <c r="G248" s="7" t="s">
        <v>424</v>
      </c>
      <c r="H248" s="8" t="s">
        <v>1493</v>
      </c>
      <c r="I248" s="15">
        <v>905000</v>
      </c>
      <c r="J248" s="15">
        <v>888000</v>
      </c>
      <c r="K248" s="15">
        <v>888000</v>
      </c>
      <c r="L248" s="15">
        <v>911000</v>
      </c>
      <c r="M248" s="15">
        <v>876000</v>
      </c>
      <c r="N248" s="15">
        <v>902000</v>
      </c>
    </row>
    <row r="249" spans="1:14" s="21" customFormat="1" hidden="1" x14ac:dyDescent="0.3">
      <c r="A249" s="7" t="s">
        <v>281</v>
      </c>
      <c r="B249" s="7" t="s">
        <v>555</v>
      </c>
      <c r="C249" s="7">
        <v>1306</v>
      </c>
      <c r="D249" s="6" t="s">
        <v>8</v>
      </c>
      <c r="E249" s="7">
        <v>905</v>
      </c>
      <c r="F249" s="7" t="s">
        <v>437</v>
      </c>
      <c r="G249" s="7" t="s">
        <v>424</v>
      </c>
      <c r="H249" s="8" t="s">
        <v>330</v>
      </c>
      <c r="I249" s="15">
        <v>453000</v>
      </c>
      <c r="J249" s="15">
        <v>445000</v>
      </c>
      <c r="K249" s="15">
        <v>445000</v>
      </c>
      <c r="L249" s="15">
        <v>456000</v>
      </c>
      <c r="M249" s="15">
        <v>438000</v>
      </c>
      <c r="N249" s="15">
        <v>452000</v>
      </c>
    </row>
    <row r="250" spans="1:14" s="21" customFormat="1" hidden="1" x14ac:dyDescent="0.3">
      <c r="A250" s="7" t="s">
        <v>281</v>
      </c>
      <c r="B250" s="7" t="s">
        <v>555</v>
      </c>
      <c r="C250" s="7">
        <v>1306</v>
      </c>
      <c r="D250" s="6" t="s">
        <v>8</v>
      </c>
      <c r="E250" s="7">
        <v>925</v>
      </c>
      <c r="F250" s="7" t="s">
        <v>438</v>
      </c>
      <c r="G250" s="7" t="s">
        <v>424</v>
      </c>
      <c r="H250" s="8" t="s">
        <v>312</v>
      </c>
      <c r="I250" s="15">
        <v>453000</v>
      </c>
      <c r="J250" s="15">
        <v>445000</v>
      </c>
      <c r="K250" s="15">
        <v>445000</v>
      </c>
      <c r="L250" s="15">
        <v>456000</v>
      </c>
      <c r="M250" s="15">
        <v>438000</v>
      </c>
      <c r="N250" s="15">
        <v>452000</v>
      </c>
    </row>
    <row r="251" spans="1:14" s="21" customFormat="1" hidden="1" x14ac:dyDescent="0.3">
      <c r="A251" s="7" t="s">
        <v>281</v>
      </c>
      <c r="B251" s="7" t="s">
        <v>555</v>
      </c>
      <c r="C251" s="7">
        <v>1306</v>
      </c>
      <c r="D251" s="6" t="s">
        <v>8</v>
      </c>
      <c r="E251" s="7">
        <v>925</v>
      </c>
      <c r="F251" s="7" t="s">
        <v>439</v>
      </c>
      <c r="G251" s="7" t="s">
        <v>424</v>
      </c>
      <c r="H251" s="8" t="s">
        <v>327</v>
      </c>
      <c r="I251" s="15">
        <v>1357000</v>
      </c>
      <c r="J251" s="15">
        <v>1332000</v>
      </c>
      <c r="K251" s="15">
        <v>1332000</v>
      </c>
      <c r="L251" s="15">
        <v>1366000</v>
      </c>
      <c r="M251" s="15">
        <v>1313000</v>
      </c>
      <c r="N251" s="15">
        <v>1353000</v>
      </c>
    </row>
    <row r="252" spans="1:14" s="21" customFormat="1" hidden="1" x14ac:dyDescent="0.3">
      <c r="A252" s="7" t="s">
        <v>281</v>
      </c>
      <c r="B252" s="7" t="s">
        <v>555</v>
      </c>
      <c r="C252" s="7">
        <v>1306</v>
      </c>
      <c r="D252" s="6" t="s">
        <v>8</v>
      </c>
      <c r="E252" s="7">
        <v>907</v>
      </c>
      <c r="F252" s="7" t="s">
        <v>440</v>
      </c>
      <c r="G252" s="7" t="s">
        <v>424</v>
      </c>
      <c r="H252" s="8" t="s">
        <v>331</v>
      </c>
      <c r="I252" s="15">
        <v>1357000</v>
      </c>
      <c r="J252" s="15">
        <v>1332000</v>
      </c>
      <c r="K252" s="15">
        <v>1332000</v>
      </c>
      <c r="L252" s="15">
        <v>1366000</v>
      </c>
      <c r="M252" s="15">
        <v>1313000</v>
      </c>
      <c r="N252" s="15">
        <v>1353000</v>
      </c>
    </row>
    <row r="253" spans="1:14" s="21" customFormat="1" hidden="1" x14ac:dyDescent="0.3">
      <c r="A253" s="7" t="s">
        <v>281</v>
      </c>
      <c r="B253" s="7" t="s">
        <v>555</v>
      </c>
      <c r="C253" s="7">
        <v>1306</v>
      </c>
      <c r="D253" s="6" t="s">
        <v>8</v>
      </c>
      <c r="E253" s="7">
        <v>905</v>
      </c>
      <c r="F253" s="7" t="s">
        <v>441</v>
      </c>
      <c r="G253" s="7" t="s">
        <v>424</v>
      </c>
      <c r="H253" s="8" t="s">
        <v>305</v>
      </c>
      <c r="I253" s="15">
        <v>453000</v>
      </c>
      <c r="J253" s="15">
        <v>445000</v>
      </c>
      <c r="K253" s="15">
        <v>445000</v>
      </c>
      <c r="L253" s="15">
        <v>456000</v>
      </c>
      <c r="M253" s="15">
        <v>438000</v>
      </c>
      <c r="N253" s="15">
        <v>452000</v>
      </c>
    </row>
    <row r="254" spans="1:14" s="21" customFormat="1" hidden="1" x14ac:dyDescent="0.3">
      <c r="A254" s="7" t="s">
        <v>281</v>
      </c>
      <c r="B254" s="7" t="s">
        <v>555</v>
      </c>
      <c r="C254" s="7">
        <v>1306</v>
      </c>
      <c r="D254" s="6" t="s">
        <v>8</v>
      </c>
      <c r="E254" s="7">
        <v>924</v>
      </c>
      <c r="F254" s="7" t="s">
        <v>442</v>
      </c>
      <c r="G254" s="7" t="s">
        <v>424</v>
      </c>
      <c r="H254" s="8" t="s">
        <v>1494</v>
      </c>
      <c r="I254" s="15">
        <v>453000</v>
      </c>
      <c r="J254" s="15">
        <v>445000</v>
      </c>
      <c r="K254" s="15">
        <v>445000</v>
      </c>
      <c r="L254" s="15">
        <v>456000</v>
      </c>
      <c r="M254" s="15">
        <v>438000</v>
      </c>
      <c r="N254" s="15">
        <v>452000</v>
      </c>
    </row>
    <row r="255" spans="1:14" s="21" customFormat="1" hidden="1" x14ac:dyDescent="0.3">
      <c r="A255" s="7" t="s">
        <v>281</v>
      </c>
      <c r="B255" s="7" t="s">
        <v>555</v>
      </c>
      <c r="C255" s="7">
        <v>1306</v>
      </c>
      <c r="D255" s="6" t="s">
        <v>8</v>
      </c>
      <c r="E255" s="7">
        <v>925</v>
      </c>
      <c r="F255" s="7" t="s">
        <v>443</v>
      </c>
      <c r="G255" s="7" t="s">
        <v>424</v>
      </c>
      <c r="H255" s="8" t="s">
        <v>321</v>
      </c>
      <c r="I255" s="15">
        <v>905000</v>
      </c>
      <c r="J255" s="15">
        <v>888000</v>
      </c>
      <c r="K255" s="15">
        <v>888000</v>
      </c>
      <c r="L255" s="15">
        <v>911000</v>
      </c>
      <c r="M255" s="15">
        <v>876000</v>
      </c>
      <c r="N255" s="15">
        <v>902000</v>
      </c>
    </row>
    <row r="256" spans="1:14" s="21" customFormat="1" hidden="1" x14ac:dyDescent="0.3">
      <c r="A256" s="7" t="s">
        <v>281</v>
      </c>
      <c r="B256" s="7" t="s">
        <v>555</v>
      </c>
      <c r="C256" s="7">
        <v>1306</v>
      </c>
      <c r="D256" s="6" t="s">
        <v>8</v>
      </c>
      <c r="E256" s="7">
        <v>913</v>
      </c>
      <c r="F256" s="7" t="s">
        <v>444</v>
      </c>
      <c r="G256" s="7" t="s">
        <v>424</v>
      </c>
      <c r="H256" s="8" t="s">
        <v>314</v>
      </c>
      <c r="I256" s="15">
        <v>227000</v>
      </c>
      <c r="J256" s="15">
        <v>223000</v>
      </c>
      <c r="K256" s="15">
        <v>223000</v>
      </c>
      <c r="L256" s="15">
        <v>228000</v>
      </c>
      <c r="M256" s="15">
        <v>219000</v>
      </c>
      <c r="N256" s="15">
        <v>226000</v>
      </c>
    </row>
    <row r="257" spans="1:14" s="21" customFormat="1" hidden="1" x14ac:dyDescent="0.3">
      <c r="A257" s="7" t="s">
        <v>281</v>
      </c>
      <c r="B257" s="7" t="s">
        <v>555</v>
      </c>
      <c r="C257" s="7">
        <v>1306</v>
      </c>
      <c r="D257" s="6" t="s">
        <v>8</v>
      </c>
      <c r="E257" s="7">
        <v>905</v>
      </c>
      <c r="F257" s="7" t="s">
        <v>445</v>
      </c>
      <c r="G257" s="7" t="s">
        <v>424</v>
      </c>
      <c r="H257" s="8" t="s">
        <v>324</v>
      </c>
      <c r="I257" s="15">
        <v>272000</v>
      </c>
      <c r="J257" s="15">
        <v>267000</v>
      </c>
      <c r="K257" s="15">
        <v>267000</v>
      </c>
      <c r="L257" s="15">
        <v>274000</v>
      </c>
      <c r="M257" s="15">
        <v>263000</v>
      </c>
      <c r="N257" s="15">
        <v>271000</v>
      </c>
    </row>
    <row r="258" spans="1:14" s="21" customFormat="1" hidden="1" x14ac:dyDescent="0.3">
      <c r="A258" s="7" t="s">
        <v>281</v>
      </c>
      <c r="B258" s="7" t="s">
        <v>555</v>
      </c>
      <c r="C258" s="7">
        <v>1306</v>
      </c>
      <c r="D258" s="6" t="s">
        <v>8</v>
      </c>
      <c r="E258" s="7">
        <v>925</v>
      </c>
      <c r="F258" s="7" t="s">
        <v>446</v>
      </c>
      <c r="G258" s="7" t="s">
        <v>424</v>
      </c>
      <c r="H258" s="8" t="s">
        <v>309</v>
      </c>
      <c r="I258" s="15">
        <v>453000</v>
      </c>
      <c r="J258" s="15">
        <v>445000</v>
      </c>
      <c r="K258" s="15">
        <v>445000</v>
      </c>
      <c r="L258" s="15">
        <v>456000</v>
      </c>
      <c r="M258" s="15">
        <v>438000</v>
      </c>
      <c r="N258" s="15">
        <v>452000</v>
      </c>
    </row>
    <row r="259" spans="1:14" s="21" customFormat="1" hidden="1" x14ac:dyDescent="0.3">
      <c r="A259" s="7" t="s">
        <v>281</v>
      </c>
      <c r="B259" s="7" t="s">
        <v>555</v>
      </c>
      <c r="C259" s="7">
        <v>1306</v>
      </c>
      <c r="D259" s="6" t="s">
        <v>8</v>
      </c>
      <c r="E259" s="7">
        <v>925</v>
      </c>
      <c r="F259" s="7" t="s">
        <v>447</v>
      </c>
      <c r="G259" s="7" t="s">
        <v>424</v>
      </c>
      <c r="H259" s="8" t="s">
        <v>1495</v>
      </c>
      <c r="I259" s="15">
        <v>227000</v>
      </c>
      <c r="J259" s="15">
        <v>223000</v>
      </c>
      <c r="K259" s="15">
        <v>223000</v>
      </c>
      <c r="L259" s="15">
        <v>228000</v>
      </c>
      <c r="M259" s="15">
        <v>219000</v>
      </c>
      <c r="N259" s="15">
        <v>226000</v>
      </c>
    </row>
    <row r="260" spans="1:14" s="21" customFormat="1" hidden="1" x14ac:dyDescent="0.3">
      <c r="A260" s="7" t="s">
        <v>281</v>
      </c>
      <c r="B260" s="7" t="s">
        <v>555</v>
      </c>
      <c r="C260" s="7">
        <v>1306</v>
      </c>
      <c r="D260" s="6" t="s">
        <v>8</v>
      </c>
      <c r="E260" s="7">
        <v>925</v>
      </c>
      <c r="F260" s="7" t="s">
        <v>448</v>
      </c>
      <c r="G260" s="7" t="s">
        <v>424</v>
      </c>
      <c r="H260" s="8" t="s">
        <v>321</v>
      </c>
      <c r="I260" s="15">
        <v>227000</v>
      </c>
      <c r="J260" s="15">
        <v>223000</v>
      </c>
      <c r="K260" s="15">
        <v>223000</v>
      </c>
      <c r="L260" s="15">
        <v>228000</v>
      </c>
      <c r="M260" s="15">
        <v>219000</v>
      </c>
      <c r="N260" s="15">
        <v>226000</v>
      </c>
    </row>
    <row r="261" spans="1:14" s="21" customFormat="1" hidden="1" x14ac:dyDescent="0.3">
      <c r="A261" s="7" t="s">
        <v>281</v>
      </c>
      <c r="B261" s="7" t="s">
        <v>555</v>
      </c>
      <c r="C261" s="7">
        <v>1306</v>
      </c>
      <c r="D261" s="6" t="s">
        <v>8</v>
      </c>
      <c r="E261" s="7">
        <v>907</v>
      </c>
      <c r="F261" s="7" t="s">
        <v>449</v>
      </c>
      <c r="G261" s="7" t="s">
        <v>424</v>
      </c>
      <c r="H261" s="8" t="s">
        <v>316</v>
      </c>
      <c r="I261" s="15">
        <v>136000</v>
      </c>
      <c r="J261" s="15">
        <v>134000</v>
      </c>
      <c r="K261" s="15">
        <v>134000</v>
      </c>
      <c r="L261" s="15">
        <v>137000</v>
      </c>
      <c r="M261" s="15">
        <v>132000</v>
      </c>
      <c r="N261" s="15">
        <v>136000</v>
      </c>
    </row>
    <row r="262" spans="1:14" s="21" customFormat="1" hidden="1" x14ac:dyDescent="0.3">
      <c r="A262" s="7" t="s">
        <v>281</v>
      </c>
      <c r="B262" s="7" t="s">
        <v>555</v>
      </c>
      <c r="C262" s="7">
        <v>1306</v>
      </c>
      <c r="D262" s="6" t="s">
        <v>8</v>
      </c>
      <c r="E262" s="7">
        <v>905</v>
      </c>
      <c r="F262" s="7" t="s">
        <v>450</v>
      </c>
      <c r="G262" s="7" t="s">
        <v>424</v>
      </c>
      <c r="H262" s="8" t="s">
        <v>1496</v>
      </c>
      <c r="I262" s="15">
        <v>136000</v>
      </c>
      <c r="J262" s="15">
        <v>134000</v>
      </c>
      <c r="K262" s="15">
        <v>134000</v>
      </c>
      <c r="L262" s="15">
        <v>137000</v>
      </c>
      <c r="M262" s="15">
        <v>132000</v>
      </c>
      <c r="N262" s="15">
        <v>136000</v>
      </c>
    </row>
    <row r="263" spans="1:14" s="21" customFormat="1" hidden="1" x14ac:dyDescent="0.3">
      <c r="A263" s="7" t="s">
        <v>281</v>
      </c>
      <c r="B263" s="7" t="s">
        <v>555</v>
      </c>
      <c r="C263" s="7">
        <v>1306</v>
      </c>
      <c r="D263" s="6" t="s">
        <v>8</v>
      </c>
      <c r="E263" s="7">
        <v>907</v>
      </c>
      <c r="F263" s="7" t="s">
        <v>451</v>
      </c>
      <c r="G263" s="7" t="s">
        <v>424</v>
      </c>
      <c r="H263" s="8" t="s">
        <v>1497</v>
      </c>
      <c r="I263" s="15">
        <v>91000</v>
      </c>
      <c r="J263" s="15">
        <v>89000</v>
      </c>
      <c r="K263" s="15">
        <v>89000</v>
      </c>
      <c r="L263" s="15">
        <v>92000</v>
      </c>
      <c r="M263" s="15">
        <v>88000</v>
      </c>
      <c r="N263" s="15">
        <v>91000</v>
      </c>
    </row>
    <row r="264" spans="1:14" s="21" customFormat="1" hidden="1" x14ac:dyDescent="0.3">
      <c r="A264" s="7" t="s">
        <v>281</v>
      </c>
      <c r="B264" s="7" t="s">
        <v>555</v>
      </c>
      <c r="C264" s="7">
        <v>1306</v>
      </c>
      <c r="D264" s="6" t="s">
        <v>8</v>
      </c>
      <c r="E264" s="7">
        <v>925</v>
      </c>
      <c r="F264" s="7" t="s">
        <v>452</v>
      </c>
      <c r="G264" s="7" t="s">
        <v>424</v>
      </c>
      <c r="H264" s="8" t="s">
        <v>323</v>
      </c>
      <c r="I264" s="15">
        <v>91000</v>
      </c>
      <c r="J264" s="15">
        <v>89000</v>
      </c>
      <c r="K264" s="15">
        <v>89000</v>
      </c>
      <c r="L264" s="15">
        <v>92000</v>
      </c>
      <c r="M264" s="15">
        <v>88000</v>
      </c>
      <c r="N264" s="15">
        <v>91000</v>
      </c>
    </row>
    <row r="265" spans="1:14" s="21" customFormat="1" hidden="1" x14ac:dyDescent="0.3">
      <c r="A265" s="7" t="s">
        <v>281</v>
      </c>
      <c r="B265" s="7" t="s">
        <v>555</v>
      </c>
      <c r="C265" s="7">
        <v>1306</v>
      </c>
      <c r="D265" s="6" t="s">
        <v>8</v>
      </c>
      <c r="E265" s="7">
        <v>905</v>
      </c>
      <c r="F265" s="7" t="s">
        <v>453</v>
      </c>
      <c r="G265" s="7" t="s">
        <v>424</v>
      </c>
      <c r="H265" s="8" t="s">
        <v>329</v>
      </c>
      <c r="I265" s="15">
        <v>46000</v>
      </c>
      <c r="J265" s="15">
        <v>45000</v>
      </c>
      <c r="K265" s="15">
        <v>45000</v>
      </c>
      <c r="L265" s="15">
        <v>46000</v>
      </c>
      <c r="M265" s="15">
        <v>45000</v>
      </c>
      <c r="N265" s="15">
        <v>46000</v>
      </c>
    </row>
    <row r="266" spans="1:14" s="21" customFormat="1" hidden="1" x14ac:dyDescent="0.3">
      <c r="A266" s="7" t="s">
        <v>281</v>
      </c>
      <c r="B266" s="7" t="s">
        <v>555</v>
      </c>
      <c r="C266" s="7">
        <v>1306</v>
      </c>
      <c r="D266" s="6" t="s">
        <v>8</v>
      </c>
      <c r="E266" s="7">
        <v>925</v>
      </c>
      <c r="F266" s="7" t="s">
        <v>454</v>
      </c>
      <c r="G266" s="7" t="s">
        <v>424</v>
      </c>
      <c r="H266" s="8" t="s">
        <v>1498</v>
      </c>
      <c r="I266" s="15">
        <v>46000</v>
      </c>
      <c r="J266" s="15">
        <v>45000</v>
      </c>
      <c r="K266" s="15">
        <v>45000</v>
      </c>
      <c r="L266" s="15">
        <v>46000</v>
      </c>
      <c r="M266" s="15">
        <v>45000</v>
      </c>
      <c r="N266" s="15">
        <v>46000</v>
      </c>
    </row>
    <row r="267" spans="1:14" s="21" customFormat="1" hidden="1" x14ac:dyDescent="0.3">
      <c r="A267" s="7" t="s">
        <v>281</v>
      </c>
      <c r="B267" s="7" t="s">
        <v>555</v>
      </c>
      <c r="C267" s="7">
        <v>1306</v>
      </c>
      <c r="D267" s="6" t="s">
        <v>8</v>
      </c>
      <c r="E267" s="7">
        <v>925</v>
      </c>
      <c r="F267" s="7" t="s">
        <v>455</v>
      </c>
      <c r="G267" s="7" t="s">
        <v>424</v>
      </c>
      <c r="H267" s="8" t="s">
        <v>1499</v>
      </c>
      <c r="I267" s="15">
        <v>46000</v>
      </c>
      <c r="J267" s="15">
        <v>45000</v>
      </c>
      <c r="K267" s="15">
        <v>45000</v>
      </c>
      <c r="L267" s="15">
        <v>46000</v>
      </c>
      <c r="M267" s="15">
        <v>45000</v>
      </c>
      <c r="N267" s="15">
        <v>46000</v>
      </c>
    </row>
    <row r="268" spans="1:14" s="21" customFormat="1" hidden="1" x14ac:dyDescent="0.3">
      <c r="A268" s="7" t="s">
        <v>281</v>
      </c>
      <c r="B268" s="7" t="s">
        <v>555</v>
      </c>
      <c r="C268" s="7">
        <v>1306</v>
      </c>
      <c r="D268" s="6" t="s">
        <v>8</v>
      </c>
      <c r="E268" s="7">
        <v>922</v>
      </c>
      <c r="F268" s="7" t="s">
        <v>456</v>
      </c>
      <c r="G268" s="7" t="s">
        <v>424</v>
      </c>
      <c r="H268" s="8" t="s">
        <v>328</v>
      </c>
      <c r="I268" s="15">
        <v>46000</v>
      </c>
      <c r="J268" s="15">
        <v>45000</v>
      </c>
      <c r="K268" s="15">
        <v>45000</v>
      </c>
      <c r="L268" s="15">
        <v>46000</v>
      </c>
      <c r="M268" s="15">
        <v>45000</v>
      </c>
      <c r="N268" s="15">
        <v>46000</v>
      </c>
    </row>
    <row r="269" spans="1:14" s="21" customFormat="1" hidden="1" x14ac:dyDescent="0.3">
      <c r="A269" s="7" t="s">
        <v>281</v>
      </c>
      <c r="B269" s="7" t="s">
        <v>555</v>
      </c>
      <c r="C269" s="7">
        <v>1306</v>
      </c>
      <c r="D269" s="6" t="s">
        <v>8</v>
      </c>
      <c r="E269" s="7">
        <v>913</v>
      </c>
      <c r="F269" s="7" t="s">
        <v>457</v>
      </c>
      <c r="G269" s="7" t="s">
        <v>424</v>
      </c>
      <c r="H269" s="8" t="s">
        <v>1500</v>
      </c>
      <c r="I269" s="15">
        <v>46000</v>
      </c>
      <c r="J269" s="15">
        <v>45000</v>
      </c>
      <c r="K269" s="15">
        <v>45000</v>
      </c>
      <c r="L269" s="15">
        <v>46000</v>
      </c>
      <c r="M269" s="15">
        <v>45000</v>
      </c>
      <c r="N269" s="15">
        <v>46000</v>
      </c>
    </row>
    <row r="270" spans="1:14" s="21" customFormat="1" hidden="1" x14ac:dyDescent="0.3">
      <c r="A270" s="7" t="s">
        <v>281</v>
      </c>
      <c r="B270" s="7" t="s">
        <v>555</v>
      </c>
      <c r="C270" s="7">
        <v>1306</v>
      </c>
      <c r="D270" s="6" t="s">
        <v>8</v>
      </c>
      <c r="E270" s="7">
        <v>925</v>
      </c>
      <c r="F270" s="7" t="s">
        <v>458</v>
      </c>
      <c r="G270" s="7" t="s">
        <v>424</v>
      </c>
      <c r="H270" s="8" t="s">
        <v>335</v>
      </c>
      <c r="I270" s="15">
        <v>227000</v>
      </c>
      <c r="J270" s="15">
        <v>223000</v>
      </c>
      <c r="K270" s="15">
        <v>223000</v>
      </c>
      <c r="L270" s="15">
        <v>228000</v>
      </c>
      <c r="M270" s="15">
        <v>219000</v>
      </c>
      <c r="N270" s="15">
        <v>226000</v>
      </c>
    </row>
    <row r="271" spans="1:14" s="21" customFormat="1" hidden="1" x14ac:dyDescent="0.3">
      <c r="A271" s="7" t="s">
        <v>281</v>
      </c>
      <c r="B271" s="7" t="s">
        <v>555</v>
      </c>
      <c r="C271" s="7">
        <v>1306</v>
      </c>
      <c r="D271" s="6" t="s">
        <v>8</v>
      </c>
      <c r="E271" s="7">
        <v>925</v>
      </c>
      <c r="F271" s="7" t="s">
        <v>459</v>
      </c>
      <c r="G271" s="7" t="s">
        <v>424</v>
      </c>
      <c r="H271" s="8" t="s">
        <v>1501</v>
      </c>
      <c r="I271" s="15">
        <v>136000</v>
      </c>
      <c r="J271" s="15">
        <v>134000</v>
      </c>
      <c r="K271" s="15">
        <v>134000</v>
      </c>
      <c r="L271" s="15">
        <v>137000</v>
      </c>
      <c r="M271" s="15">
        <v>132000</v>
      </c>
      <c r="N271" s="15">
        <v>136000</v>
      </c>
    </row>
    <row r="272" spans="1:14" s="21" customFormat="1" hidden="1" x14ac:dyDescent="0.3">
      <c r="A272" s="7" t="s">
        <v>281</v>
      </c>
      <c r="B272" s="7" t="s">
        <v>555</v>
      </c>
      <c r="C272" s="7">
        <v>1306</v>
      </c>
      <c r="D272" s="6" t="s">
        <v>8</v>
      </c>
      <c r="E272" s="7">
        <v>925</v>
      </c>
      <c r="F272" s="7" t="s">
        <v>460</v>
      </c>
      <c r="G272" s="7" t="s">
        <v>424</v>
      </c>
      <c r="H272" s="8" t="s">
        <v>1502</v>
      </c>
      <c r="I272" s="15">
        <v>96584000</v>
      </c>
      <c r="J272" s="15">
        <v>94775000</v>
      </c>
      <c r="K272" s="15">
        <v>94775000</v>
      </c>
      <c r="L272" s="15">
        <v>97198000</v>
      </c>
      <c r="M272" s="15">
        <v>93445000</v>
      </c>
      <c r="N272" s="15">
        <v>96263000</v>
      </c>
    </row>
    <row r="273" spans="1:14" s="21" customFormat="1" hidden="1" x14ac:dyDescent="0.3">
      <c r="A273" s="7" t="s">
        <v>281</v>
      </c>
      <c r="B273" s="7" t="s">
        <v>555</v>
      </c>
      <c r="C273" s="7">
        <v>1306</v>
      </c>
      <c r="D273" s="6" t="s">
        <v>8</v>
      </c>
      <c r="E273" s="7">
        <v>925</v>
      </c>
      <c r="F273" s="7" t="s">
        <v>461</v>
      </c>
      <c r="G273" s="7" t="s">
        <v>425</v>
      </c>
      <c r="H273" s="8" t="s">
        <v>340</v>
      </c>
      <c r="I273" s="15">
        <v>137532000</v>
      </c>
      <c r="J273" s="15">
        <v>108334000</v>
      </c>
      <c r="K273" s="15">
        <v>108334000</v>
      </c>
      <c r="L273" s="15">
        <v>127516000</v>
      </c>
      <c r="M273" s="15">
        <v>85846000</v>
      </c>
      <c r="N273" s="15">
        <v>126322000</v>
      </c>
    </row>
    <row r="274" spans="1:14" s="21" customFormat="1" hidden="1" x14ac:dyDescent="0.3">
      <c r="A274" s="7" t="s">
        <v>281</v>
      </c>
      <c r="B274" s="7" t="s">
        <v>555</v>
      </c>
      <c r="C274" s="7">
        <v>1306</v>
      </c>
      <c r="D274" s="6" t="s">
        <v>8</v>
      </c>
      <c r="E274" s="7">
        <v>925</v>
      </c>
      <c r="F274" s="7" t="s">
        <v>462</v>
      </c>
      <c r="G274" s="7" t="s">
        <v>425</v>
      </c>
      <c r="H274" s="8" t="s">
        <v>344</v>
      </c>
      <c r="I274" s="15">
        <v>110402000</v>
      </c>
      <c r="J274" s="15">
        <v>81712000</v>
      </c>
      <c r="K274" s="15">
        <v>81712000</v>
      </c>
      <c r="L274" s="15">
        <v>116595000</v>
      </c>
      <c r="M274" s="15">
        <v>59597000</v>
      </c>
      <c r="N274" s="15">
        <v>99282000</v>
      </c>
    </row>
    <row r="275" spans="1:14" s="21" customFormat="1" hidden="1" x14ac:dyDescent="0.3">
      <c r="A275" s="7" t="s">
        <v>281</v>
      </c>
      <c r="B275" s="7" t="s">
        <v>555</v>
      </c>
      <c r="C275" s="7">
        <v>1306</v>
      </c>
      <c r="D275" s="6" t="s">
        <v>8</v>
      </c>
      <c r="E275" s="7">
        <v>905</v>
      </c>
      <c r="F275" s="7" t="s">
        <v>463</v>
      </c>
      <c r="G275" s="7" t="s">
        <v>425</v>
      </c>
      <c r="H275" s="8" t="s">
        <v>345</v>
      </c>
      <c r="I275" s="15">
        <v>83271000</v>
      </c>
      <c r="J275" s="15">
        <v>55090000</v>
      </c>
      <c r="K275" s="15">
        <v>55090000</v>
      </c>
      <c r="L275" s="15">
        <v>105674000</v>
      </c>
      <c r="M275" s="15">
        <v>33349000</v>
      </c>
      <c r="N275" s="15">
        <v>72242000</v>
      </c>
    </row>
    <row r="276" spans="1:14" s="21" customFormat="1" hidden="1" x14ac:dyDescent="0.3">
      <c r="A276" s="7" t="s">
        <v>281</v>
      </c>
      <c r="B276" s="7" t="s">
        <v>555</v>
      </c>
      <c r="C276" s="7">
        <v>1306</v>
      </c>
      <c r="D276" s="6" t="s">
        <v>8</v>
      </c>
      <c r="E276" s="7">
        <v>913</v>
      </c>
      <c r="F276" s="7" t="s">
        <v>464</v>
      </c>
      <c r="G276" s="7" t="s">
        <v>425</v>
      </c>
      <c r="H276" s="8" t="s">
        <v>347</v>
      </c>
      <c r="I276" s="15">
        <v>31027000</v>
      </c>
      <c r="J276" s="15">
        <v>30446000</v>
      </c>
      <c r="K276" s="15">
        <v>30446000</v>
      </c>
      <c r="L276" s="15">
        <v>42177000</v>
      </c>
      <c r="M276" s="15">
        <v>40549000</v>
      </c>
      <c r="N276" s="15">
        <v>41803000</v>
      </c>
    </row>
    <row r="277" spans="1:14" s="21" customFormat="1" hidden="1" x14ac:dyDescent="0.3">
      <c r="A277" s="7" t="s">
        <v>281</v>
      </c>
      <c r="B277" s="7" t="s">
        <v>555</v>
      </c>
      <c r="C277" s="7">
        <v>1306</v>
      </c>
      <c r="D277" s="6" t="s">
        <v>8</v>
      </c>
      <c r="E277" s="7">
        <v>905</v>
      </c>
      <c r="F277" s="7" t="s">
        <v>465</v>
      </c>
      <c r="G277" s="7" t="s">
        <v>425</v>
      </c>
      <c r="H277" s="8" t="s">
        <v>1503</v>
      </c>
      <c r="I277" s="15">
        <v>3897000</v>
      </c>
      <c r="J277" s="15">
        <v>3824000</v>
      </c>
      <c r="K277" s="15">
        <v>3824000</v>
      </c>
      <c r="L277" s="15">
        <v>14875000</v>
      </c>
      <c r="M277" s="15">
        <v>14301000</v>
      </c>
      <c r="N277" s="15">
        <v>14763000</v>
      </c>
    </row>
    <row r="278" spans="1:14" s="21" customFormat="1" hidden="1" x14ac:dyDescent="0.3">
      <c r="A278" s="7" t="s">
        <v>281</v>
      </c>
      <c r="B278" s="7" t="s">
        <v>555</v>
      </c>
      <c r="C278" s="7">
        <v>1306</v>
      </c>
      <c r="D278" s="6" t="s">
        <v>8</v>
      </c>
      <c r="E278" s="7">
        <v>925</v>
      </c>
      <c r="F278" s="7" t="s">
        <v>466</v>
      </c>
      <c r="G278" s="7" t="s">
        <v>425</v>
      </c>
      <c r="H278" s="8" t="s">
        <v>1504</v>
      </c>
      <c r="I278" s="15">
        <v>139548000</v>
      </c>
      <c r="J278" s="15">
        <v>110312000</v>
      </c>
      <c r="K278" s="15">
        <v>110312000</v>
      </c>
      <c r="L278" s="15">
        <v>145927000</v>
      </c>
      <c r="M278" s="15">
        <v>87797000</v>
      </c>
      <c r="N278" s="15">
        <v>128331000</v>
      </c>
    </row>
    <row r="279" spans="1:14" s="21" customFormat="1" hidden="1" x14ac:dyDescent="0.3">
      <c r="A279" s="7" t="s">
        <v>281</v>
      </c>
      <c r="B279" s="7" t="s">
        <v>555</v>
      </c>
      <c r="C279" s="7">
        <v>1306</v>
      </c>
      <c r="D279" s="6" t="s">
        <v>8</v>
      </c>
      <c r="E279" s="7">
        <v>925</v>
      </c>
      <c r="F279" s="7" t="s">
        <v>467</v>
      </c>
      <c r="G279" s="7" t="s">
        <v>425</v>
      </c>
      <c r="H279" s="8" t="s">
        <v>341</v>
      </c>
      <c r="I279" s="15">
        <v>27131000</v>
      </c>
      <c r="J279" s="15">
        <v>26623000</v>
      </c>
      <c r="K279" s="15">
        <v>26623000</v>
      </c>
      <c r="L279" s="15">
        <v>27303000</v>
      </c>
      <c r="M279" s="15">
        <v>26249000</v>
      </c>
      <c r="N279" s="15">
        <v>27041000</v>
      </c>
    </row>
    <row r="280" spans="1:14" s="21" customFormat="1" hidden="1" x14ac:dyDescent="0.3">
      <c r="A280" s="7" t="s">
        <v>281</v>
      </c>
      <c r="B280" s="7" t="s">
        <v>555</v>
      </c>
      <c r="C280" s="7">
        <v>1306</v>
      </c>
      <c r="D280" s="6" t="s">
        <v>8</v>
      </c>
      <c r="E280" s="7">
        <v>925</v>
      </c>
      <c r="F280" s="7" t="s">
        <v>468</v>
      </c>
      <c r="G280" s="7" t="s">
        <v>425</v>
      </c>
      <c r="H280" s="8" t="s">
        <v>1505</v>
      </c>
      <c r="I280" s="15">
        <v>54261000</v>
      </c>
      <c r="J280" s="15">
        <v>53245000</v>
      </c>
      <c r="K280" s="15">
        <v>53245000</v>
      </c>
      <c r="L280" s="15">
        <v>54606000</v>
      </c>
      <c r="M280" s="15">
        <v>52498000</v>
      </c>
      <c r="N280" s="15">
        <v>54081000</v>
      </c>
    </row>
    <row r="281" spans="1:14" s="21" customFormat="1" hidden="1" x14ac:dyDescent="0.3">
      <c r="A281" s="7" t="s">
        <v>281</v>
      </c>
      <c r="B281" s="7" t="s">
        <v>555</v>
      </c>
      <c r="C281" s="7">
        <v>1306</v>
      </c>
      <c r="D281" s="7" t="s">
        <v>247</v>
      </c>
      <c r="E281" s="7">
        <v>999</v>
      </c>
      <c r="F281" s="7" t="s">
        <v>247</v>
      </c>
      <c r="G281" s="7" t="s">
        <v>425</v>
      </c>
      <c r="H281" s="8" t="s">
        <v>346</v>
      </c>
      <c r="I281" s="15">
        <v>5427000</v>
      </c>
      <c r="J281" s="15">
        <v>5325000</v>
      </c>
      <c r="K281" s="15">
        <v>5325000</v>
      </c>
      <c r="L281" s="15">
        <v>5461000</v>
      </c>
      <c r="M281" s="15">
        <v>5250000</v>
      </c>
      <c r="N281" s="15">
        <v>5409000</v>
      </c>
    </row>
    <row r="282" spans="1:14" s="21" customFormat="1" hidden="1" x14ac:dyDescent="0.3">
      <c r="A282" s="7" t="s">
        <v>281</v>
      </c>
      <c r="B282" s="7" t="s">
        <v>555</v>
      </c>
      <c r="C282" s="7">
        <v>1306</v>
      </c>
      <c r="D282" s="6" t="s">
        <v>8</v>
      </c>
      <c r="E282" s="7">
        <v>926</v>
      </c>
      <c r="F282" s="7" t="s">
        <v>469</v>
      </c>
      <c r="G282" s="7" t="s">
        <v>425</v>
      </c>
      <c r="H282" s="8" t="s">
        <v>355</v>
      </c>
      <c r="I282" s="15">
        <v>2714000</v>
      </c>
      <c r="J282" s="15">
        <v>2663000</v>
      </c>
      <c r="K282" s="15">
        <v>2663000</v>
      </c>
      <c r="L282" s="15">
        <v>2731000</v>
      </c>
      <c r="M282" s="15">
        <v>2625000</v>
      </c>
      <c r="N282" s="15">
        <v>2705000</v>
      </c>
    </row>
    <row r="283" spans="1:14" s="21" customFormat="1" hidden="1" x14ac:dyDescent="0.3">
      <c r="A283" s="7" t="s">
        <v>281</v>
      </c>
      <c r="B283" s="7" t="s">
        <v>555</v>
      </c>
      <c r="C283" s="7">
        <v>1306</v>
      </c>
      <c r="D283" s="6" t="s">
        <v>8</v>
      </c>
      <c r="E283" s="7">
        <v>926</v>
      </c>
      <c r="F283" s="7" t="s">
        <v>470</v>
      </c>
      <c r="G283" s="7" t="s">
        <v>425</v>
      </c>
      <c r="H283" s="8" t="s">
        <v>357</v>
      </c>
      <c r="I283" s="15">
        <v>2714000</v>
      </c>
      <c r="J283" s="15">
        <v>2663000</v>
      </c>
      <c r="K283" s="15">
        <v>2663000</v>
      </c>
      <c r="L283" s="15">
        <v>2731000</v>
      </c>
      <c r="M283" s="15">
        <v>2625000</v>
      </c>
      <c r="N283" s="15">
        <v>2705000</v>
      </c>
    </row>
    <row r="284" spans="1:14" s="21" customFormat="1" hidden="1" x14ac:dyDescent="0.3">
      <c r="A284" s="7" t="s">
        <v>281</v>
      </c>
      <c r="B284" s="7" t="s">
        <v>555</v>
      </c>
      <c r="C284" s="7">
        <v>1306</v>
      </c>
      <c r="D284" s="6" t="s">
        <v>8</v>
      </c>
      <c r="E284" s="7">
        <v>926</v>
      </c>
      <c r="F284" s="7" t="s">
        <v>471</v>
      </c>
      <c r="G284" s="7" t="s">
        <v>425</v>
      </c>
      <c r="H284" s="8" t="s">
        <v>1507</v>
      </c>
      <c r="I284" s="15">
        <v>5427000</v>
      </c>
      <c r="J284" s="15">
        <v>5325000</v>
      </c>
      <c r="K284" s="15">
        <v>5325000</v>
      </c>
      <c r="L284" s="15">
        <v>5461000</v>
      </c>
      <c r="M284" s="15">
        <v>5250000</v>
      </c>
      <c r="N284" s="15">
        <v>5409000</v>
      </c>
    </row>
    <row r="285" spans="1:14" s="21" customFormat="1" hidden="1" x14ac:dyDescent="0.3">
      <c r="A285" s="7" t="s">
        <v>281</v>
      </c>
      <c r="B285" s="7" t="s">
        <v>555</v>
      </c>
      <c r="C285" s="7">
        <v>1306</v>
      </c>
      <c r="D285" s="6" t="s">
        <v>8</v>
      </c>
      <c r="E285" s="7">
        <v>926</v>
      </c>
      <c r="F285" s="7" t="s">
        <v>472</v>
      </c>
      <c r="G285" s="7" t="s">
        <v>425</v>
      </c>
      <c r="H285" s="8" t="s">
        <v>354</v>
      </c>
      <c r="I285" s="15">
        <v>1357000</v>
      </c>
      <c r="J285" s="15">
        <v>1332000</v>
      </c>
      <c r="K285" s="15">
        <v>1332000</v>
      </c>
      <c r="L285" s="15">
        <v>1366000</v>
      </c>
      <c r="M285" s="15">
        <v>1313000</v>
      </c>
      <c r="N285" s="15">
        <v>1353000</v>
      </c>
    </row>
    <row r="286" spans="1:14" s="21" customFormat="1" hidden="1" x14ac:dyDescent="0.3">
      <c r="A286" s="7" t="s">
        <v>281</v>
      </c>
      <c r="B286" s="7" t="s">
        <v>555</v>
      </c>
      <c r="C286" s="7">
        <v>1306</v>
      </c>
      <c r="D286" s="6" t="s">
        <v>8</v>
      </c>
      <c r="E286" s="7">
        <v>926</v>
      </c>
      <c r="F286" s="7" t="s">
        <v>473</v>
      </c>
      <c r="G286" s="7" t="s">
        <v>425</v>
      </c>
      <c r="H286" s="8" t="s">
        <v>361</v>
      </c>
      <c r="I286" s="15">
        <v>1357000</v>
      </c>
      <c r="J286" s="15">
        <v>1332000</v>
      </c>
      <c r="K286" s="15">
        <v>1332000</v>
      </c>
      <c r="L286" s="15">
        <v>1366000</v>
      </c>
      <c r="M286" s="15">
        <v>1313000</v>
      </c>
      <c r="N286" s="15">
        <v>1353000</v>
      </c>
    </row>
    <row r="287" spans="1:14" s="21" customFormat="1" hidden="1" x14ac:dyDescent="0.3">
      <c r="A287" s="7" t="s">
        <v>281</v>
      </c>
      <c r="B287" s="7" t="s">
        <v>555</v>
      </c>
      <c r="C287" s="7">
        <v>1306</v>
      </c>
      <c r="D287" s="6" t="s">
        <v>8</v>
      </c>
      <c r="E287" s="7">
        <v>926</v>
      </c>
      <c r="F287" s="7" t="s">
        <v>474</v>
      </c>
      <c r="G287" s="7" t="s">
        <v>425</v>
      </c>
      <c r="H287" s="8" t="s">
        <v>361</v>
      </c>
      <c r="I287" s="15">
        <v>1357000</v>
      </c>
      <c r="J287" s="15">
        <v>1332000</v>
      </c>
      <c r="K287" s="15">
        <v>1332000</v>
      </c>
      <c r="L287" s="15">
        <v>1366000</v>
      </c>
      <c r="M287" s="15">
        <v>1313000</v>
      </c>
      <c r="N287" s="15">
        <v>1353000</v>
      </c>
    </row>
    <row r="288" spans="1:14" s="21" customFormat="1" hidden="1" x14ac:dyDescent="0.3">
      <c r="A288" s="7" t="s">
        <v>281</v>
      </c>
      <c r="B288" s="7" t="s">
        <v>555</v>
      </c>
      <c r="C288" s="7">
        <v>1306</v>
      </c>
      <c r="D288" s="6" t="s">
        <v>8</v>
      </c>
      <c r="E288" s="7">
        <v>926</v>
      </c>
      <c r="F288" s="7" t="s">
        <v>475</v>
      </c>
      <c r="G288" s="7" t="s">
        <v>425</v>
      </c>
      <c r="H288" s="8" t="s">
        <v>1506</v>
      </c>
      <c r="I288" s="15">
        <v>2714000</v>
      </c>
      <c r="J288" s="15">
        <v>2663000</v>
      </c>
      <c r="K288" s="15">
        <v>2663000</v>
      </c>
      <c r="L288" s="15">
        <v>2731000</v>
      </c>
      <c r="M288" s="15">
        <v>2625000</v>
      </c>
      <c r="N288" s="15">
        <v>2705000</v>
      </c>
    </row>
    <row r="289" spans="1:14" s="21" customFormat="1" hidden="1" x14ac:dyDescent="0.3">
      <c r="A289" s="7" t="s">
        <v>281</v>
      </c>
      <c r="B289" s="7" t="s">
        <v>555</v>
      </c>
      <c r="C289" s="7">
        <v>1306</v>
      </c>
      <c r="D289" s="6" t="s">
        <v>8</v>
      </c>
      <c r="E289" s="7">
        <v>926</v>
      </c>
      <c r="F289" s="7" t="s">
        <v>476</v>
      </c>
      <c r="G289" s="7" t="s">
        <v>425</v>
      </c>
      <c r="H289" s="8" t="s">
        <v>1502</v>
      </c>
      <c r="I289" s="15">
        <v>4070000</v>
      </c>
      <c r="J289" s="15">
        <v>3994000</v>
      </c>
      <c r="K289" s="15">
        <v>3994000</v>
      </c>
      <c r="L289" s="15">
        <v>4096000</v>
      </c>
      <c r="M289" s="15">
        <v>3938000</v>
      </c>
      <c r="N289" s="15">
        <v>4057000</v>
      </c>
    </row>
    <row r="290" spans="1:14" s="21" customFormat="1" hidden="1" x14ac:dyDescent="0.3">
      <c r="A290" s="7" t="s">
        <v>281</v>
      </c>
      <c r="B290" s="7" t="s">
        <v>555</v>
      </c>
      <c r="C290" s="7">
        <v>1306</v>
      </c>
      <c r="D290" s="6" t="s">
        <v>8</v>
      </c>
      <c r="E290" s="7">
        <v>926</v>
      </c>
      <c r="F290" s="7" t="s">
        <v>477</v>
      </c>
      <c r="G290" s="7" t="s">
        <v>1536</v>
      </c>
      <c r="H290" s="8" t="s">
        <v>1509</v>
      </c>
      <c r="I290" s="15">
        <v>24870000</v>
      </c>
      <c r="J290" s="15">
        <v>24404000</v>
      </c>
      <c r="K290" s="15">
        <v>24404000</v>
      </c>
      <c r="L290" s="15">
        <v>25028000</v>
      </c>
      <c r="M290" s="15">
        <v>24062000</v>
      </c>
      <c r="N290" s="15">
        <v>24788000</v>
      </c>
    </row>
    <row r="291" spans="1:14" s="21" customFormat="1" hidden="1" x14ac:dyDescent="0.3">
      <c r="A291" s="7" t="s">
        <v>281</v>
      </c>
      <c r="B291" s="7" t="s">
        <v>555</v>
      </c>
      <c r="C291" s="7">
        <v>1306</v>
      </c>
      <c r="D291" s="6" t="s">
        <v>8</v>
      </c>
      <c r="E291" s="7">
        <v>926</v>
      </c>
      <c r="F291" s="7" t="s">
        <v>478</v>
      </c>
      <c r="G291" s="7" t="s">
        <v>1536</v>
      </c>
      <c r="H291" s="8" t="s">
        <v>1510</v>
      </c>
      <c r="I291" s="15">
        <v>12662000</v>
      </c>
      <c r="J291" s="15">
        <v>12425000</v>
      </c>
      <c r="K291" s="15">
        <v>12425000</v>
      </c>
      <c r="L291" s="15">
        <v>12742000</v>
      </c>
      <c r="M291" s="15">
        <v>12250000</v>
      </c>
      <c r="N291" s="15">
        <v>12620000</v>
      </c>
    </row>
    <row r="292" spans="1:14" s="21" customFormat="1" hidden="1" x14ac:dyDescent="0.3">
      <c r="A292" s="7" t="s">
        <v>281</v>
      </c>
      <c r="B292" s="7" t="s">
        <v>555</v>
      </c>
      <c r="C292" s="7">
        <v>1306</v>
      </c>
      <c r="D292" s="6" t="s">
        <v>8</v>
      </c>
      <c r="E292" s="7">
        <v>926</v>
      </c>
      <c r="F292" s="7" t="s">
        <v>479</v>
      </c>
      <c r="G292" s="7" t="s">
        <v>1536</v>
      </c>
      <c r="H292" s="8" t="s">
        <v>1511</v>
      </c>
      <c r="I292" s="15">
        <v>7236000</v>
      </c>
      <c r="J292" s="15">
        <v>7100000</v>
      </c>
      <c r="K292" s="15">
        <v>7100000</v>
      </c>
      <c r="L292" s="15">
        <v>7282000</v>
      </c>
      <c r="M292" s="15">
        <v>7000000</v>
      </c>
      <c r="N292" s="15">
        <v>7212000</v>
      </c>
    </row>
    <row r="293" spans="1:14" s="21" customFormat="1" hidden="1" x14ac:dyDescent="0.3">
      <c r="A293" s="7" t="s">
        <v>281</v>
      </c>
      <c r="B293" s="7" t="s">
        <v>555</v>
      </c>
      <c r="C293" s="7">
        <v>1306</v>
      </c>
      <c r="D293" s="6" t="s">
        <v>8</v>
      </c>
      <c r="E293" s="7">
        <v>924</v>
      </c>
      <c r="F293" s="7" t="s">
        <v>480</v>
      </c>
      <c r="G293" s="7" t="s">
        <v>1536</v>
      </c>
      <c r="H293" s="8" t="s">
        <v>1512</v>
      </c>
      <c r="I293" s="15">
        <v>2985000</v>
      </c>
      <c r="J293" s="15">
        <v>2929000</v>
      </c>
      <c r="K293" s="15">
        <v>2929000</v>
      </c>
      <c r="L293" s="15">
        <v>3004000</v>
      </c>
      <c r="M293" s="15">
        <v>2888000</v>
      </c>
      <c r="N293" s="15">
        <v>2975000</v>
      </c>
    </row>
    <row r="294" spans="1:14" s="21" customFormat="1" hidden="1" x14ac:dyDescent="0.3">
      <c r="A294" s="7" t="s">
        <v>281</v>
      </c>
      <c r="B294" s="7" t="s">
        <v>555</v>
      </c>
      <c r="C294" s="7">
        <v>1306</v>
      </c>
      <c r="D294" s="6" t="s">
        <v>8</v>
      </c>
      <c r="E294" s="7">
        <v>924</v>
      </c>
      <c r="F294" s="7" t="s">
        <v>481</v>
      </c>
      <c r="G294" s="7" t="s">
        <v>1536</v>
      </c>
      <c r="H294" s="8" t="s">
        <v>370</v>
      </c>
      <c r="I294" s="15">
        <v>3166000</v>
      </c>
      <c r="J294" s="15">
        <v>3107000</v>
      </c>
      <c r="K294" s="15">
        <v>3107000</v>
      </c>
      <c r="L294" s="15">
        <v>3186000</v>
      </c>
      <c r="M294" s="15">
        <v>3063000</v>
      </c>
      <c r="N294" s="15">
        <v>3156000</v>
      </c>
    </row>
    <row r="295" spans="1:14" s="21" customFormat="1" hidden="1" x14ac:dyDescent="0.3">
      <c r="A295" s="7" t="s">
        <v>281</v>
      </c>
      <c r="B295" s="7" t="s">
        <v>555</v>
      </c>
      <c r="C295" s="7">
        <v>1306</v>
      </c>
      <c r="D295" s="6" t="s">
        <v>8</v>
      </c>
      <c r="E295" s="7">
        <v>924</v>
      </c>
      <c r="F295" s="7" t="s">
        <v>482</v>
      </c>
      <c r="G295" s="7" t="s">
        <v>1536</v>
      </c>
      <c r="H295" s="8" t="s">
        <v>1513</v>
      </c>
      <c r="I295" s="15">
        <v>2262000</v>
      </c>
      <c r="J295" s="15">
        <v>2219000</v>
      </c>
      <c r="K295" s="15">
        <v>2219000</v>
      </c>
      <c r="L295" s="15">
        <v>2276000</v>
      </c>
      <c r="M295" s="15">
        <v>2188000</v>
      </c>
      <c r="N295" s="15">
        <v>2254000</v>
      </c>
    </row>
    <row r="296" spans="1:14" s="21" customFormat="1" hidden="1" x14ac:dyDescent="0.3">
      <c r="A296" s="7" t="s">
        <v>281</v>
      </c>
      <c r="B296" s="7" t="s">
        <v>555</v>
      </c>
      <c r="C296" s="7">
        <v>1306</v>
      </c>
      <c r="D296" s="6" t="s">
        <v>8</v>
      </c>
      <c r="E296" s="7">
        <v>924</v>
      </c>
      <c r="F296" s="7" t="s">
        <v>483</v>
      </c>
      <c r="G296" s="7" t="s">
        <v>1536</v>
      </c>
      <c r="H296" s="8" t="s">
        <v>1514</v>
      </c>
      <c r="I296" s="15">
        <v>2262000</v>
      </c>
      <c r="J296" s="15">
        <v>2219000</v>
      </c>
      <c r="K296" s="15">
        <v>2219000</v>
      </c>
      <c r="L296" s="15">
        <v>2276000</v>
      </c>
      <c r="M296" s="15">
        <v>2188000</v>
      </c>
      <c r="N296" s="15">
        <v>2254000</v>
      </c>
    </row>
    <row r="297" spans="1:14" s="21" customFormat="1" hidden="1" x14ac:dyDescent="0.3">
      <c r="A297" s="7" t="s">
        <v>281</v>
      </c>
      <c r="B297" s="7" t="s">
        <v>555</v>
      </c>
      <c r="C297" s="7">
        <v>1306</v>
      </c>
      <c r="D297" s="6" t="s">
        <v>8</v>
      </c>
      <c r="E297" s="7">
        <v>924</v>
      </c>
      <c r="F297" s="7" t="s">
        <v>484</v>
      </c>
      <c r="G297" s="7" t="s">
        <v>1536</v>
      </c>
      <c r="H297" s="8" t="s">
        <v>1515</v>
      </c>
      <c r="I297" s="15">
        <v>4523000</v>
      </c>
      <c r="J297" s="15">
        <v>4438000</v>
      </c>
      <c r="K297" s="15">
        <v>4438000</v>
      </c>
      <c r="L297" s="15">
        <v>4551000</v>
      </c>
      <c r="M297" s="15">
        <v>4376000</v>
      </c>
      <c r="N297" s="15">
        <v>4508000</v>
      </c>
    </row>
    <row r="298" spans="1:14" s="21" customFormat="1" hidden="1" x14ac:dyDescent="0.3">
      <c r="A298" s="7" t="s">
        <v>281</v>
      </c>
      <c r="B298" s="7" t="s">
        <v>555</v>
      </c>
      <c r="C298" s="7">
        <v>1306</v>
      </c>
      <c r="D298" s="6" t="s">
        <v>8</v>
      </c>
      <c r="E298" s="7">
        <v>924</v>
      </c>
      <c r="F298" s="7" t="s">
        <v>485</v>
      </c>
      <c r="G298" s="7" t="s">
        <v>1536</v>
      </c>
      <c r="H298" s="8" t="s">
        <v>1516</v>
      </c>
      <c r="I298" s="15">
        <v>2262000</v>
      </c>
      <c r="J298" s="15">
        <v>2219000</v>
      </c>
      <c r="K298" s="15">
        <v>2219000</v>
      </c>
      <c r="L298" s="15">
        <v>2276000</v>
      </c>
      <c r="M298" s="15">
        <v>2188000</v>
      </c>
      <c r="N298" s="15">
        <v>2254000</v>
      </c>
    </row>
    <row r="299" spans="1:14" s="21" customFormat="1" hidden="1" x14ac:dyDescent="0.3">
      <c r="A299" s="7" t="s">
        <v>281</v>
      </c>
      <c r="B299" s="7" t="s">
        <v>555</v>
      </c>
      <c r="C299" s="7">
        <v>1306</v>
      </c>
      <c r="D299" s="6" t="s">
        <v>8</v>
      </c>
      <c r="E299" s="7">
        <v>924</v>
      </c>
      <c r="F299" s="7" t="s">
        <v>486</v>
      </c>
      <c r="G299" s="7" t="s">
        <v>1536</v>
      </c>
      <c r="H299" s="8" t="s">
        <v>1517</v>
      </c>
      <c r="I299" s="15">
        <v>2262000</v>
      </c>
      <c r="J299" s="15">
        <v>2219000</v>
      </c>
      <c r="K299" s="15">
        <v>2219000</v>
      </c>
      <c r="L299" s="15">
        <v>2276000</v>
      </c>
      <c r="M299" s="15">
        <v>2188000</v>
      </c>
      <c r="N299" s="15">
        <v>2254000</v>
      </c>
    </row>
    <row r="300" spans="1:14" s="21" customFormat="1" hidden="1" x14ac:dyDescent="0.3">
      <c r="A300" s="7" t="s">
        <v>281</v>
      </c>
      <c r="B300" s="7" t="s">
        <v>555</v>
      </c>
      <c r="C300" s="7">
        <v>1306</v>
      </c>
      <c r="D300" s="6" t="s">
        <v>8</v>
      </c>
      <c r="E300" s="7">
        <v>924</v>
      </c>
      <c r="F300" s="7" t="s">
        <v>487</v>
      </c>
      <c r="G300" s="7" t="s">
        <v>1536</v>
      </c>
      <c r="H300" s="8" t="s">
        <v>1518</v>
      </c>
      <c r="I300" s="15">
        <v>2262000</v>
      </c>
      <c r="J300" s="15">
        <v>2219000</v>
      </c>
      <c r="K300" s="15">
        <v>2219000</v>
      </c>
      <c r="L300" s="15">
        <v>2276000</v>
      </c>
      <c r="M300" s="15">
        <v>2188000</v>
      </c>
      <c r="N300" s="15">
        <v>2254000</v>
      </c>
    </row>
    <row r="301" spans="1:14" s="21" customFormat="1" hidden="1" x14ac:dyDescent="0.3">
      <c r="A301" s="7" t="s">
        <v>281</v>
      </c>
      <c r="B301" s="7" t="s">
        <v>555</v>
      </c>
      <c r="C301" s="7">
        <v>1306</v>
      </c>
      <c r="D301" s="6" t="s">
        <v>8</v>
      </c>
      <c r="E301" s="7">
        <v>924</v>
      </c>
      <c r="F301" s="7" t="s">
        <v>488</v>
      </c>
      <c r="G301" s="7" t="s">
        <v>1536</v>
      </c>
      <c r="H301" s="8" t="s">
        <v>1519</v>
      </c>
      <c r="I301" s="15">
        <v>4523000</v>
      </c>
      <c r="J301" s="15">
        <v>4438000</v>
      </c>
      <c r="K301" s="15">
        <v>4438000</v>
      </c>
      <c r="L301" s="15">
        <v>4551000</v>
      </c>
      <c r="M301" s="15">
        <v>4376000</v>
      </c>
      <c r="N301" s="15">
        <v>4508000</v>
      </c>
    </row>
    <row r="302" spans="1:14" s="21" customFormat="1" hidden="1" x14ac:dyDescent="0.3">
      <c r="A302" s="7" t="s">
        <v>281</v>
      </c>
      <c r="B302" s="7" t="s">
        <v>555</v>
      </c>
      <c r="C302" s="7">
        <v>1306</v>
      </c>
      <c r="D302" s="6" t="s">
        <v>8</v>
      </c>
      <c r="E302" s="7">
        <v>924</v>
      </c>
      <c r="F302" s="7" t="s">
        <v>489</v>
      </c>
      <c r="G302" s="7" t="s">
        <v>1536</v>
      </c>
      <c r="H302" s="8" t="s">
        <v>1520</v>
      </c>
      <c r="I302" s="15">
        <v>905000</v>
      </c>
      <c r="J302" s="15">
        <v>888000</v>
      </c>
      <c r="K302" s="15">
        <v>888000</v>
      </c>
      <c r="L302" s="15">
        <v>911000</v>
      </c>
      <c r="M302" s="15">
        <v>876000</v>
      </c>
      <c r="N302" s="15">
        <v>902000</v>
      </c>
    </row>
    <row r="303" spans="1:14" s="21" customFormat="1" hidden="1" x14ac:dyDescent="0.3">
      <c r="A303" s="7" t="s">
        <v>281</v>
      </c>
      <c r="B303" s="7" t="s">
        <v>555</v>
      </c>
      <c r="C303" s="7">
        <v>1306</v>
      </c>
      <c r="D303" s="6" t="s">
        <v>8</v>
      </c>
      <c r="E303" s="7">
        <v>924</v>
      </c>
      <c r="F303" s="7" t="s">
        <v>490</v>
      </c>
      <c r="G303" s="7" t="s">
        <v>1536</v>
      </c>
      <c r="H303" s="8" t="s">
        <v>1521</v>
      </c>
      <c r="I303" s="15">
        <v>1810000</v>
      </c>
      <c r="J303" s="15">
        <v>1776000</v>
      </c>
      <c r="K303" s="15">
        <v>1776000</v>
      </c>
      <c r="L303" s="15">
        <v>1821000</v>
      </c>
      <c r="M303" s="15">
        <v>1751000</v>
      </c>
      <c r="N303" s="15">
        <v>1804000</v>
      </c>
    </row>
    <row r="304" spans="1:14" s="21" customFormat="1" hidden="1" x14ac:dyDescent="0.3">
      <c r="A304" s="7" t="s">
        <v>281</v>
      </c>
      <c r="B304" s="7" t="s">
        <v>555</v>
      </c>
      <c r="C304" s="7">
        <v>1306</v>
      </c>
      <c r="D304" s="6" t="s">
        <v>8</v>
      </c>
      <c r="E304" s="7">
        <v>924</v>
      </c>
      <c r="F304" s="7" t="s">
        <v>491</v>
      </c>
      <c r="G304" s="7" t="s">
        <v>1536</v>
      </c>
      <c r="H304" s="8" t="s">
        <v>1522</v>
      </c>
      <c r="I304" s="15">
        <v>1357000</v>
      </c>
      <c r="J304" s="15">
        <v>1332000</v>
      </c>
      <c r="K304" s="15">
        <v>1332000</v>
      </c>
      <c r="L304" s="15">
        <v>1366000</v>
      </c>
      <c r="M304" s="15">
        <v>1313000</v>
      </c>
      <c r="N304" s="15">
        <v>1353000</v>
      </c>
    </row>
    <row r="305" spans="1:14" s="21" customFormat="1" hidden="1" x14ac:dyDescent="0.3">
      <c r="A305" s="7" t="s">
        <v>281</v>
      </c>
      <c r="B305" s="7" t="s">
        <v>555</v>
      </c>
      <c r="C305" s="7">
        <v>1306</v>
      </c>
      <c r="D305" s="6" t="s">
        <v>8</v>
      </c>
      <c r="E305" s="7">
        <v>924</v>
      </c>
      <c r="F305" s="7" t="s">
        <v>492</v>
      </c>
      <c r="G305" s="7" t="s">
        <v>1536</v>
      </c>
      <c r="H305" s="8" t="s">
        <v>1523</v>
      </c>
      <c r="I305" s="15">
        <v>2714000</v>
      </c>
      <c r="J305" s="15">
        <v>2663000</v>
      </c>
      <c r="K305" s="15">
        <v>2663000</v>
      </c>
      <c r="L305" s="15">
        <v>2731000</v>
      </c>
      <c r="M305" s="15">
        <v>2625000</v>
      </c>
      <c r="N305" s="15">
        <v>2705000</v>
      </c>
    </row>
    <row r="306" spans="1:14" s="21" customFormat="1" hidden="1" x14ac:dyDescent="0.3">
      <c r="A306" s="7" t="s">
        <v>281</v>
      </c>
      <c r="B306" s="7" t="s">
        <v>555</v>
      </c>
      <c r="C306" s="7">
        <v>1306</v>
      </c>
      <c r="D306" s="6" t="s">
        <v>8</v>
      </c>
      <c r="E306" s="7">
        <v>924</v>
      </c>
      <c r="F306" s="7" t="s">
        <v>493</v>
      </c>
      <c r="G306" s="7" t="s">
        <v>1536</v>
      </c>
      <c r="H306" s="8" t="s">
        <v>1524</v>
      </c>
      <c r="I306" s="15">
        <v>1131000</v>
      </c>
      <c r="J306" s="15">
        <v>1110000</v>
      </c>
      <c r="K306" s="15">
        <v>1110000</v>
      </c>
      <c r="L306" s="15">
        <v>1138000</v>
      </c>
      <c r="M306" s="15">
        <v>1095000</v>
      </c>
      <c r="N306" s="15">
        <v>1128000</v>
      </c>
    </row>
    <row r="307" spans="1:14" s="21" customFormat="1" hidden="1" x14ac:dyDescent="0.3">
      <c r="A307" s="7" t="s">
        <v>281</v>
      </c>
      <c r="B307" s="7" t="s">
        <v>555</v>
      </c>
      <c r="C307" s="7">
        <v>1306</v>
      </c>
      <c r="D307" s="6" t="s">
        <v>8</v>
      </c>
      <c r="E307" s="7">
        <v>924</v>
      </c>
      <c r="F307" s="7" t="s">
        <v>494</v>
      </c>
      <c r="G307" s="7" t="s">
        <v>1536</v>
      </c>
      <c r="H307" s="8" t="s">
        <v>1525</v>
      </c>
      <c r="I307" s="15">
        <v>453000</v>
      </c>
      <c r="J307" s="15">
        <v>445000</v>
      </c>
      <c r="K307" s="15">
        <v>445000</v>
      </c>
      <c r="L307" s="15">
        <v>456000</v>
      </c>
      <c r="M307" s="15">
        <v>438000</v>
      </c>
      <c r="N307" s="15">
        <v>452000</v>
      </c>
    </row>
    <row r="308" spans="1:14" s="21" customFormat="1" hidden="1" x14ac:dyDescent="0.3">
      <c r="A308" s="7" t="s">
        <v>281</v>
      </c>
      <c r="B308" s="7" t="s">
        <v>555</v>
      </c>
      <c r="C308" s="7">
        <v>1306</v>
      </c>
      <c r="D308" s="6" t="s">
        <v>8</v>
      </c>
      <c r="E308" s="7">
        <v>923</v>
      </c>
      <c r="F308" s="7" t="s">
        <v>495</v>
      </c>
      <c r="G308" s="7" t="s">
        <v>1536</v>
      </c>
      <c r="H308" s="8" t="s">
        <v>1526</v>
      </c>
      <c r="I308" s="15">
        <v>453000</v>
      </c>
      <c r="J308" s="15">
        <v>445000</v>
      </c>
      <c r="K308" s="15">
        <v>445000</v>
      </c>
      <c r="L308" s="15">
        <v>456000</v>
      </c>
      <c r="M308" s="15">
        <v>438000</v>
      </c>
      <c r="N308" s="15">
        <v>452000</v>
      </c>
    </row>
    <row r="309" spans="1:14" s="21" customFormat="1" hidden="1" x14ac:dyDescent="0.3">
      <c r="A309" s="7" t="s">
        <v>281</v>
      </c>
      <c r="B309" s="7" t="s">
        <v>555</v>
      </c>
      <c r="C309" s="7">
        <v>1306</v>
      </c>
      <c r="D309" s="7" t="s">
        <v>247</v>
      </c>
      <c r="E309" s="7">
        <v>999</v>
      </c>
      <c r="F309" s="7" t="s">
        <v>247</v>
      </c>
      <c r="G309" s="7" t="s">
        <v>1536</v>
      </c>
      <c r="H309" s="8" t="s">
        <v>1527</v>
      </c>
      <c r="I309" s="15">
        <v>905000</v>
      </c>
      <c r="J309" s="15">
        <v>888000</v>
      </c>
      <c r="K309" s="15">
        <v>888000</v>
      </c>
      <c r="L309" s="15">
        <v>911000</v>
      </c>
      <c r="M309" s="15">
        <v>876000</v>
      </c>
      <c r="N309" s="15">
        <v>902000</v>
      </c>
    </row>
    <row r="310" spans="1:14" s="21" customFormat="1" hidden="1" x14ac:dyDescent="0.3">
      <c r="A310" s="7" t="s">
        <v>281</v>
      </c>
      <c r="B310" s="7" t="s">
        <v>555</v>
      </c>
      <c r="C310" s="7">
        <v>1306</v>
      </c>
      <c r="D310" s="6" t="s">
        <v>8</v>
      </c>
      <c r="E310" s="7">
        <v>924</v>
      </c>
      <c r="F310" s="7" t="s">
        <v>496</v>
      </c>
      <c r="G310" s="7" t="s">
        <v>1536</v>
      </c>
      <c r="H310" s="8" t="s">
        <v>1528</v>
      </c>
      <c r="I310" s="15">
        <v>453000</v>
      </c>
      <c r="J310" s="15">
        <v>445000</v>
      </c>
      <c r="K310" s="15">
        <v>445000</v>
      </c>
      <c r="L310" s="15">
        <v>456000</v>
      </c>
      <c r="M310" s="15">
        <v>438000</v>
      </c>
      <c r="N310" s="15">
        <v>452000</v>
      </c>
    </row>
    <row r="311" spans="1:14" s="21" customFormat="1" hidden="1" x14ac:dyDescent="0.3">
      <c r="A311" s="7" t="s">
        <v>281</v>
      </c>
      <c r="B311" s="7" t="s">
        <v>555</v>
      </c>
      <c r="C311" s="7">
        <v>1306</v>
      </c>
      <c r="D311" s="6" t="s">
        <v>8</v>
      </c>
      <c r="E311" s="7">
        <v>924</v>
      </c>
      <c r="F311" s="7" t="s">
        <v>497</v>
      </c>
      <c r="G311" s="7" t="s">
        <v>1536</v>
      </c>
      <c r="H311" s="8" t="s">
        <v>1529</v>
      </c>
      <c r="I311" s="15">
        <v>2262000</v>
      </c>
      <c r="J311" s="15">
        <v>2219000</v>
      </c>
      <c r="K311" s="15">
        <v>2219000</v>
      </c>
      <c r="L311" s="15">
        <v>2276000</v>
      </c>
      <c r="M311" s="15">
        <v>2188000</v>
      </c>
      <c r="N311" s="15">
        <v>2254000</v>
      </c>
    </row>
    <row r="312" spans="1:14" s="21" customFormat="1" hidden="1" x14ac:dyDescent="0.3">
      <c r="A312" s="7" t="s">
        <v>281</v>
      </c>
      <c r="B312" s="7" t="s">
        <v>555</v>
      </c>
      <c r="C312" s="7">
        <v>1306</v>
      </c>
      <c r="D312" s="6" t="s">
        <v>8</v>
      </c>
      <c r="E312" s="7">
        <v>926</v>
      </c>
      <c r="F312" s="7" t="s">
        <v>498</v>
      </c>
      <c r="G312" s="7" t="s">
        <v>1536</v>
      </c>
      <c r="H312" s="8" t="s">
        <v>1530</v>
      </c>
      <c r="I312" s="15">
        <v>453000</v>
      </c>
      <c r="J312" s="15">
        <v>445000</v>
      </c>
      <c r="K312" s="15">
        <v>445000</v>
      </c>
      <c r="L312" s="15">
        <v>456000</v>
      </c>
      <c r="M312" s="15">
        <v>438000</v>
      </c>
      <c r="N312" s="15">
        <v>452000</v>
      </c>
    </row>
    <row r="313" spans="1:14" s="21" customFormat="1" hidden="1" x14ac:dyDescent="0.3">
      <c r="A313" s="7" t="s">
        <v>281</v>
      </c>
      <c r="B313" s="7" t="s">
        <v>555</v>
      </c>
      <c r="C313" s="7">
        <v>1306</v>
      </c>
      <c r="D313" s="6" t="s">
        <v>8</v>
      </c>
      <c r="E313" s="7">
        <v>926</v>
      </c>
      <c r="F313" s="7" t="s">
        <v>499</v>
      </c>
      <c r="G313" s="7" t="s">
        <v>1536</v>
      </c>
      <c r="H313" s="8" t="s">
        <v>1531</v>
      </c>
      <c r="I313" s="15">
        <v>453000</v>
      </c>
      <c r="J313" s="15">
        <v>445000</v>
      </c>
      <c r="K313" s="15">
        <v>445000</v>
      </c>
      <c r="L313" s="15">
        <v>456000</v>
      </c>
      <c r="M313" s="15">
        <v>438000</v>
      </c>
      <c r="N313" s="15">
        <v>452000</v>
      </c>
    </row>
    <row r="314" spans="1:14" s="21" customFormat="1" hidden="1" x14ac:dyDescent="0.3">
      <c r="A314" s="7" t="s">
        <v>281</v>
      </c>
      <c r="B314" s="7" t="s">
        <v>555</v>
      </c>
      <c r="C314" s="7">
        <v>1306</v>
      </c>
      <c r="D314" s="6" t="s">
        <v>8</v>
      </c>
      <c r="E314" s="7">
        <v>905</v>
      </c>
      <c r="F314" s="7" t="s">
        <v>500</v>
      </c>
      <c r="G314" s="7" t="s">
        <v>1536</v>
      </c>
      <c r="H314" s="8" t="s">
        <v>1532</v>
      </c>
      <c r="I314" s="15">
        <v>905000</v>
      </c>
      <c r="J314" s="15">
        <v>888000</v>
      </c>
      <c r="K314" s="15">
        <v>888000</v>
      </c>
      <c r="L314" s="15">
        <v>911000</v>
      </c>
      <c r="M314" s="15">
        <v>876000</v>
      </c>
      <c r="N314" s="15">
        <v>902000</v>
      </c>
    </row>
    <row r="315" spans="1:14" s="21" customFormat="1" hidden="1" x14ac:dyDescent="0.3">
      <c r="A315" s="7" t="s">
        <v>281</v>
      </c>
      <c r="B315" s="7" t="s">
        <v>555</v>
      </c>
      <c r="C315" s="7">
        <v>1306</v>
      </c>
      <c r="D315" s="6" t="s">
        <v>8</v>
      </c>
      <c r="E315" s="7">
        <v>925</v>
      </c>
      <c r="F315" s="7" t="s">
        <v>501</v>
      </c>
      <c r="G315" s="7" t="s">
        <v>1536</v>
      </c>
      <c r="H315" s="8" t="s">
        <v>1533</v>
      </c>
      <c r="I315" s="15">
        <v>453000</v>
      </c>
      <c r="J315" s="15">
        <v>445000</v>
      </c>
      <c r="K315" s="15">
        <v>445000</v>
      </c>
      <c r="L315" s="15">
        <v>456000</v>
      </c>
      <c r="M315" s="15">
        <v>438000</v>
      </c>
      <c r="N315" s="15">
        <v>452000</v>
      </c>
    </row>
    <row r="316" spans="1:14" s="21" customFormat="1" hidden="1" x14ac:dyDescent="0.3">
      <c r="A316" s="7" t="s">
        <v>281</v>
      </c>
      <c r="B316" s="7" t="s">
        <v>555</v>
      </c>
      <c r="C316" s="7">
        <v>1306</v>
      </c>
      <c r="D316" s="6" t="s">
        <v>8</v>
      </c>
      <c r="E316" s="7">
        <v>925</v>
      </c>
      <c r="F316" s="7" t="s">
        <v>502</v>
      </c>
      <c r="G316" s="7" t="s">
        <v>1536</v>
      </c>
      <c r="H316" s="8" t="s">
        <v>1534</v>
      </c>
      <c r="I316" s="15">
        <v>453000</v>
      </c>
      <c r="J316" s="15">
        <v>445000</v>
      </c>
      <c r="K316" s="15">
        <v>445000</v>
      </c>
      <c r="L316" s="15">
        <v>456000</v>
      </c>
      <c r="M316" s="15">
        <v>438000</v>
      </c>
      <c r="N316" s="15">
        <v>452000</v>
      </c>
    </row>
    <row r="317" spans="1:14" s="21" customFormat="1" hidden="1" x14ac:dyDescent="0.3">
      <c r="A317" s="7" t="s">
        <v>281</v>
      </c>
      <c r="B317" s="7" t="s">
        <v>555</v>
      </c>
      <c r="C317" s="7">
        <v>1306</v>
      </c>
      <c r="D317" s="6" t="s">
        <v>8</v>
      </c>
      <c r="E317" s="7">
        <v>924</v>
      </c>
      <c r="F317" s="7" t="s">
        <v>503</v>
      </c>
      <c r="G317" s="7" t="s">
        <v>1536</v>
      </c>
      <c r="H317" s="8" t="s">
        <v>1535</v>
      </c>
      <c r="I317" s="15">
        <v>182000</v>
      </c>
      <c r="J317" s="15">
        <v>178000</v>
      </c>
      <c r="K317" s="15">
        <v>178000</v>
      </c>
      <c r="L317" s="15">
        <v>183000</v>
      </c>
      <c r="M317" s="15">
        <v>176000</v>
      </c>
      <c r="N317" s="15">
        <v>181000</v>
      </c>
    </row>
    <row r="318" spans="1:14" s="21" customFormat="1" hidden="1" x14ac:dyDescent="0.3">
      <c r="A318" s="7" t="s">
        <v>281</v>
      </c>
      <c r="B318" s="7" t="s">
        <v>555</v>
      </c>
      <c r="C318" s="7">
        <v>1306</v>
      </c>
      <c r="D318" s="6" t="s">
        <v>8</v>
      </c>
      <c r="E318" s="7">
        <v>926</v>
      </c>
      <c r="F318" s="7" t="s">
        <v>504</v>
      </c>
      <c r="G318" s="7" t="s">
        <v>1536</v>
      </c>
      <c r="H318" s="8" t="s">
        <v>1502</v>
      </c>
      <c r="I318" s="15">
        <v>3844000</v>
      </c>
      <c r="J318" s="15">
        <v>3772000</v>
      </c>
      <c r="K318" s="15">
        <v>3772000</v>
      </c>
      <c r="L318" s="15">
        <v>3869000</v>
      </c>
      <c r="M318" s="15">
        <v>3719000</v>
      </c>
      <c r="N318" s="15">
        <v>3832000</v>
      </c>
    </row>
    <row r="319" spans="1:14" s="21" customFormat="1" hidden="1" x14ac:dyDescent="0.3">
      <c r="A319" s="7" t="s">
        <v>281</v>
      </c>
      <c r="B319" s="7" t="s">
        <v>755</v>
      </c>
      <c r="C319" s="7">
        <v>1302</v>
      </c>
      <c r="D319" s="7" t="s">
        <v>1556</v>
      </c>
      <c r="E319" s="7">
        <v>901</v>
      </c>
      <c r="F319" s="7">
        <v>150169</v>
      </c>
      <c r="G319" s="7" t="s">
        <v>1554</v>
      </c>
      <c r="H319" s="8" t="s">
        <v>836</v>
      </c>
      <c r="I319" s="15">
        <v>3358000</v>
      </c>
      <c r="J319" s="15">
        <v>3371000</v>
      </c>
      <c r="K319" s="15">
        <v>5754000</v>
      </c>
      <c r="L319" s="15">
        <v>4749000</v>
      </c>
      <c r="M319" s="15">
        <v>4738000</v>
      </c>
      <c r="N319" s="15">
        <v>4813000</v>
      </c>
    </row>
    <row r="320" spans="1:14" s="21" customFormat="1" hidden="1" x14ac:dyDescent="0.3">
      <c r="A320" s="7" t="s">
        <v>281</v>
      </c>
      <c r="B320" s="7" t="s">
        <v>755</v>
      </c>
      <c r="C320" s="7">
        <v>1302</v>
      </c>
      <c r="D320" s="7" t="s">
        <v>1557</v>
      </c>
      <c r="E320" s="7">
        <v>901</v>
      </c>
      <c r="F320" s="7">
        <v>150225</v>
      </c>
      <c r="G320" s="7" t="s">
        <v>1554</v>
      </c>
      <c r="H320" s="8" t="s">
        <v>1537</v>
      </c>
      <c r="I320" s="15">
        <v>4796000</v>
      </c>
      <c r="J320" s="15">
        <v>4815000</v>
      </c>
      <c r="K320" s="15">
        <v>3836000</v>
      </c>
      <c r="L320" s="15">
        <v>4274000</v>
      </c>
      <c r="M320" s="15">
        <v>4738000</v>
      </c>
      <c r="N320" s="15">
        <v>4332000</v>
      </c>
    </row>
    <row r="321" spans="1:14" s="21" customFormat="1" hidden="1" x14ac:dyDescent="0.3">
      <c r="A321" s="7" t="s">
        <v>281</v>
      </c>
      <c r="B321" s="7" t="s">
        <v>755</v>
      </c>
      <c r="C321" s="7">
        <v>1302</v>
      </c>
      <c r="D321" s="7" t="s">
        <v>1558</v>
      </c>
      <c r="E321" s="7">
        <v>901</v>
      </c>
      <c r="F321" s="7">
        <v>150189</v>
      </c>
      <c r="G321" s="7" t="s">
        <v>1554</v>
      </c>
      <c r="H321" s="8" t="s">
        <v>767</v>
      </c>
      <c r="I321" s="15">
        <v>3358000</v>
      </c>
      <c r="J321" s="15">
        <v>3371000</v>
      </c>
      <c r="K321" s="15">
        <v>2398000</v>
      </c>
      <c r="L321" s="15">
        <v>3799000</v>
      </c>
      <c r="M321" s="15">
        <v>3791000</v>
      </c>
      <c r="N321" s="15">
        <v>4332000</v>
      </c>
    </row>
    <row r="322" spans="1:14" s="21" customFormat="1" hidden="1" x14ac:dyDescent="0.3">
      <c r="A322" s="7" t="s">
        <v>281</v>
      </c>
      <c r="B322" s="7" t="s">
        <v>755</v>
      </c>
      <c r="C322" s="7">
        <v>1302</v>
      </c>
      <c r="D322" s="7" t="s">
        <v>8</v>
      </c>
      <c r="E322" s="7">
        <v>901</v>
      </c>
      <c r="F322" s="7">
        <v>150187</v>
      </c>
      <c r="G322" s="7" t="s">
        <v>1554</v>
      </c>
      <c r="H322" s="8" t="s">
        <v>798</v>
      </c>
      <c r="I322" s="15">
        <v>1439000</v>
      </c>
      <c r="J322" s="15">
        <v>1445000</v>
      </c>
      <c r="K322" s="15">
        <v>2398000</v>
      </c>
      <c r="L322" s="15">
        <v>3324000</v>
      </c>
      <c r="M322" s="15">
        <v>2843000</v>
      </c>
      <c r="N322" s="15">
        <v>4332000</v>
      </c>
    </row>
    <row r="323" spans="1:14" s="21" customFormat="1" hidden="1" x14ac:dyDescent="0.3">
      <c r="A323" s="7" t="s">
        <v>281</v>
      </c>
      <c r="B323" s="7" t="s">
        <v>755</v>
      </c>
      <c r="C323" s="7">
        <v>1302</v>
      </c>
      <c r="D323" s="7" t="s">
        <v>8</v>
      </c>
      <c r="E323" s="7">
        <v>901</v>
      </c>
      <c r="F323" s="7">
        <v>150131</v>
      </c>
      <c r="G323" s="7" t="s">
        <v>1554</v>
      </c>
      <c r="H323" s="8" t="s">
        <v>794</v>
      </c>
      <c r="I323" s="15">
        <v>960000</v>
      </c>
      <c r="J323" s="15">
        <v>963000</v>
      </c>
      <c r="K323" s="15">
        <v>2877000</v>
      </c>
      <c r="L323" s="15">
        <v>2375000</v>
      </c>
      <c r="M323" s="15">
        <v>1896000</v>
      </c>
      <c r="N323" s="15">
        <v>2888000</v>
      </c>
    </row>
    <row r="324" spans="1:14" s="21" customFormat="1" hidden="1" x14ac:dyDescent="0.3">
      <c r="A324" s="7" t="s">
        <v>281</v>
      </c>
      <c r="B324" s="7" t="s">
        <v>755</v>
      </c>
      <c r="C324" s="7">
        <v>1302</v>
      </c>
      <c r="D324" s="7" t="s">
        <v>8</v>
      </c>
      <c r="E324" s="7">
        <v>901</v>
      </c>
      <c r="F324" s="7">
        <v>150005</v>
      </c>
      <c r="G324" s="7" t="s">
        <v>1554</v>
      </c>
      <c r="H324" s="8" t="s">
        <v>1538</v>
      </c>
      <c r="I324" s="15">
        <v>1919000</v>
      </c>
      <c r="J324" s="15">
        <v>2408000</v>
      </c>
      <c r="K324" s="15">
        <v>1439000</v>
      </c>
      <c r="L324" s="15">
        <v>1900000</v>
      </c>
      <c r="M324" s="15">
        <v>2369000</v>
      </c>
      <c r="N324" s="15">
        <v>2888000</v>
      </c>
    </row>
    <row r="325" spans="1:14" s="21" customFormat="1" hidden="1" x14ac:dyDescent="0.3">
      <c r="A325" s="7" t="s">
        <v>281</v>
      </c>
      <c r="B325" s="7" t="s">
        <v>755</v>
      </c>
      <c r="C325" s="7">
        <v>1302</v>
      </c>
      <c r="D325" s="7" t="s">
        <v>8</v>
      </c>
      <c r="E325" s="7">
        <v>901</v>
      </c>
      <c r="F325" s="7">
        <v>150174</v>
      </c>
      <c r="G325" s="7" t="s">
        <v>1554</v>
      </c>
      <c r="H325" s="8" t="s">
        <v>1539</v>
      </c>
      <c r="I325" s="15">
        <v>960000</v>
      </c>
      <c r="J325" s="15">
        <v>482000</v>
      </c>
      <c r="K325" s="15">
        <v>1439000</v>
      </c>
      <c r="L325" s="15">
        <v>950000</v>
      </c>
      <c r="M325" s="15">
        <v>948000</v>
      </c>
      <c r="N325" s="15">
        <v>1925000</v>
      </c>
    </row>
    <row r="326" spans="1:14" s="21" customFormat="1" hidden="1" x14ac:dyDescent="0.3">
      <c r="A326" s="7" t="s">
        <v>281</v>
      </c>
      <c r="B326" s="7" t="s">
        <v>755</v>
      </c>
      <c r="C326" s="7">
        <v>1302</v>
      </c>
      <c r="D326" s="7" t="s">
        <v>810</v>
      </c>
      <c r="E326" s="7">
        <v>901</v>
      </c>
      <c r="F326" s="7">
        <v>150157</v>
      </c>
      <c r="G326" s="7" t="s">
        <v>1554</v>
      </c>
      <c r="H326" s="8" t="s">
        <v>768</v>
      </c>
      <c r="I326" s="15">
        <v>480000</v>
      </c>
      <c r="J326" s="15">
        <v>482000</v>
      </c>
      <c r="K326" s="15">
        <v>2398000</v>
      </c>
      <c r="L326" s="15">
        <v>950000</v>
      </c>
      <c r="M326" s="15">
        <v>1422000</v>
      </c>
      <c r="N326" s="15">
        <v>2407000</v>
      </c>
    </row>
    <row r="327" spans="1:14" s="21" customFormat="1" hidden="1" x14ac:dyDescent="0.3">
      <c r="A327" s="7" t="s">
        <v>281</v>
      </c>
      <c r="B327" s="7" t="s">
        <v>755</v>
      </c>
      <c r="C327" s="7">
        <v>1302</v>
      </c>
      <c r="D327" s="7" t="s">
        <v>8</v>
      </c>
      <c r="E327" s="7">
        <v>901</v>
      </c>
      <c r="F327" s="7">
        <v>150218</v>
      </c>
      <c r="G327" s="7" t="s">
        <v>1554</v>
      </c>
      <c r="H327" s="8" t="s">
        <v>781</v>
      </c>
      <c r="I327" s="15">
        <v>1439000</v>
      </c>
      <c r="J327" s="15">
        <v>1445000</v>
      </c>
      <c r="K327" s="15">
        <v>959000</v>
      </c>
      <c r="L327" s="15">
        <v>1425000</v>
      </c>
      <c r="M327" s="15">
        <v>1896000</v>
      </c>
      <c r="N327" s="15">
        <v>2888000</v>
      </c>
    </row>
    <row r="328" spans="1:14" s="21" customFormat="1" hidden="1" x14ac:dyDescent="0.3">
      <c r="A328" s="7" t="s">
        <v>281</v>
      </c>
      <c r="B328" s="7" t="s">
        <v>755</v>
      </c>
      <c r="C328" s="7">
        <v>1302</v>
      </c>
      <c r="D328" s="7" t="s">
        <v>8</v>
      </c>
      <c r="E328" s="7">
        <v>901</v>
      </c>
      <c r="F328" s="7">
        <v>150025</v>
      </c>
      <c r="G328" s="7" t="s">
        <v>1554</v>
      </c>
      <c r="H328" s="8" t="s">
        <v>1540</v>
      </c>
      <c r="I328" s="15">
        <v>3358000</v>
      </c>
      <c r="J328" s="15">
        <v>3371000</v>
      </c>
      <c r="K328" s="15">
        <v>2398000</v>
      </c>
      <c r="L328" s="15">
        <v>1425000</v>
      </c>
      <c r="M328" s="15">
        <v>1422000</v>
      </c>
      <c r="N328" s="15">
        <v>3850000</v>
      </c>
    </row>
    <row r="329" spans="1:14" s="21" customFormat="1" hidden="1" x14ac:dyDescent="0.3">
      <c r="A329" s="7" t="s">
        <v>281</v>
      </c>
      <c r="B329" s="7" t="s">
        <v>755</v>
      </c>
      <c r="C329" s="7">
        <v>1302</v>
      </c>
      <c r="D329" s="7" t="s">
        <v>8</v>
      </c>
      <c r="E329" s="7">
        <v>901</v>
      </c>
      <c r="F329" s="7">
        <v>150223</v>
      </c>
      <c r="G329" s="7" t="s">
        <v>1554</v>
      </c>
      <c r="H329" s="8" t="s">
        <v>1541</v>
      </c>
      <c r="I329" s="15">
        <v>1919000</v>
      </c>
      <c r="J329" s="15">
        <v>1926000</v>
      </c>
      <c r="K329" s="15">
        <v>1918000</v>
      </c>
      <c r="L329" s="15">
        <v>1900000</v>
      </c>
      <c r="M329" s="15">
        <v>1896000</v>
      </c>
      <c r="N329" s="15">
        <v>1925000</v>
      </c>
    </row>
    <row r="330" spans="1:14" s="21" customFormat="1" hidden="1" x14ac:dyDescent="0.3">
      <c r="A330" s="7" t="s">
        <v>281</v>
      </c>
      <c r="B330" s="7" t="s">
        <v>755</v>
      </c>
      <c r="C330" s="7">
        <v>1302</v>
      </c>
      <c r="D330" s="7" t="s">
        <v>8</v>
      </c>
      <c r="E330" s="7">
        <v>901</v>
      </c>
      <c r="F330" s="7">
        <v>150161</v>
      </c>
      <c r="G330" s="7" t="s">
        <v>1554</v>
      </c>
      <c r="H330" s="8" t="s">
        <v>770</v>
      </c>
      <c r="I330" s="15">
        <v>960000</v>
      </c>
      <c r="J330" s="15">
        <v>963000</v>
      </c>
      <c r="K330" s="15">
        <v>1918000</v>
      </c>
      <c r="L330" s="15">
        <v>1900000</v>
      </c>
      <c r="M330" s="15">
        <v>1422000</v>
      </c>
      <c r="N330" s="15">
        <v>2407000</v>
      </c>
    </row>
    <row r="331" spans="1:14" s="21" customFormat="1" hidden="1" x14ac:dyDescent="0.3">
      <c r="A331" s="7" t="s">
        <v>281</v>
      </c>
      <c r="B331" s="7" t="s">
        <v>755</v>
      </c>
      <c r="C331" s="7">
        <v>1302</v>
      </c>
      <c r="D331" s="7" t="s">
        <v>8</v>
      </c>
      <c r="E331" s="7">
        <v>905</v>
      </c>
      <c r="F331" s="7">
        <v>370681</v>
      </c>
      <c r="G331" s="7" t="s">
        <v>1554</v>
      </c>
      <c r="H331" s="8" t="s">
        <v>1542</v>
      </c>
      <c r="I331" s="15">
        <v>480000</v>
      </c>
      <c r="J331" s="15">
        <v>482000</v>
      </c>
      <c r="K331" s="15">
        <v>1918000</v>
      </c>
      <c r="L331" s="15">
        <v>1900000</v>
      </c>
      <c r="M331" s="15">
        <v>1422000</v>
      </c>
      <c r="N331" s="15">
        <v>2407000</v>
      </c>
    </row>
    <row r="332" spans="1:14" s="21" customFormat="1" hidden="1" x14ac:dyDescent="0.3">
      <c r="A332" s="7" t="s">
        <v>281</v>
      </c>
      <c r="B332" s="7" t="s">
        <v>755</v>
      </c>
      <c r="C332" s="7">
        <v>1302</v>
      </c>
      <c r="D332" s="7" t="s">
        <v>929</v>
      </c>
      <c r="E332" s="7">
        <v>901</v>
      </c>
      <c r="F332" s="7">
        <v>150104</v>
      </c>
      <c r="G332" s="7" t="s">
        <v>1554</v>
      </c>
      <c r="H332" s="8" t="s">
        <v>838</v>
      </c>
      <c r="I332" s="15">
        <v>38367000</v>
      </c>
      <c r="J332" s="15">
        <v>36109000</v>
      </c>
      <c r="K332" s="15">
        <v>7192000</v>
      </c>
      <c r="L332" s="15">
        <v>3324000</v>
      </c>
      <c r="M332" s="15">
        <v>5686000</v>
      </c>
      <c r="N332" s="15">
        <v>4813000</v>
      </c>
    </row>
    <row r="333" spans="1:14" s="21" customFormat="1" hidden="1" x14ac:dyDescent="0.3">
      <c r="A333" s="7" t="s">
        <v>281</v>
      </c>
      <c r="B333" s="7" t="s">
        <v>755</v>
      </c>
      <c r="C333" s="7">
        <v>1302</v>
      </c>
      <c r="D333" s="7" t="s">
        <v>8</v>
      </c>
      <c r="E333" s="7">
        <v>901</v>
      </c>
      <c r="F333" s="7">
        <v>150221</v>
      </c>
      <c r="G333" s="7" t="s">
        <v>1554</v>
      </c>
      <c r="H333" s="8" t="s">
        <v>1543</v>
      </c>
      <c r="I333" s="15">
        <v>480000</v>
      </c>
      <c r="J333" s="15">
        <v>482000</v>
      </c>
      <c r="K333" s="15">
        <v>1918000</v>
      </c>
      <c r="L333" s="15">
        <v>1425000</v>
      </c>
      <c r="M333" s="15">
        <v>948000</v>
      </c>
      <c r="N333" s="15">
        <v>1925000</v>
      </c>
    </row>
    <row r="334" spans="1:14" s="21" customFormat="1" hidden="1" x14ac:dyDescent="0.3">
      <c r="A334" s="7" t="s">
        <v>281</v>
      </c>
      <c r="B334" s="7" t="s">
        <v>755</v>
      </c>
      <c r="C334" s="7">
        <v>1302</v>
      </c>
      <c r="D334" s="7" t="s">
        <v>8</v>
      </c>
      <c r="E334" s="7">
        <v>901</v>
      </c>
      <c r="F334" s="7">
        <v>150168</v>
      </c>
      <c r="G334" s="7" t="s">
        <v>1554</v>
      </c>
      <c r="H334" s="8" t="s">
        <v>1293</v>
      </c>
      <c r="I334" s="15">
        <v>480000</v>
      </c>
      <c r="J334" s="15">
        <v>482000</v>
      </c>
      <c r="K334" s="15">
        <v>480000</v>
      </c>
      <c r="L334" s="15">
        <v>475000</v>
      </c>
      <c r="M334" s="15">
        <v>474000</v>
      </c>
      <c r="N334" s="15">
        <v>482000</v>
      </c>
    </row>
    <row r="335" spans="1:14" s="21" customFormat="1" hidden="1" x14ac:dyDescent="0.3">
      <c r="A335" s="7" t="s">
        <v>281</v>
      </c>
      <c r="B335" s="7" t="s">
        <v>755</v>
      </c>
      <c r="C335" s="7">
        <v>1302</v>
      </c>
      <c r="D335" s="7" t="s">
        <v>8</v>
      </c>
      <c r="E335" s="7">
        <v>901</v>
      </c>
      <c r="F335" s="7">
        <v>150226</v>
      </c>
      <c r="G335" s="7" t="s">
        <v>1554</v>
      </c>
      <c r="H335" s="8" t="s">
        <v>1544</v>
      </c>
      <c r="I335" s="15">
        <v>480000</v>
      </c>
      <c r="J335" s="15">
        <v>482000</v>
      </c>
      <c r="K335" s="15">
        <v>480000</v>
      </c>
      <c r="L335" s="15">
        <v>475000</v>
      </c>
      <c r="M335" s="15">
        <v>474000</v>
      </c>
      <c r="N335" s="15">
        <v>482000</v>
      </c>
    </row>
    <row r="336" spans="1:14" s="21" customFormat="1" hidden="1" x14ac:dyDescent="0.3">
      <c r="A336" s="7" t="s">
        <v>281</v>
      </c>
      <c r="B336" s="7" t="s">
        <v>755</v>
      </c>
      <c r="C336" s="7">
        <v>1302</v>
      </c>
      <c r="D336" s="7" t="s">
        <v>8</v>
      </c>
      <c r="E336" s="7">
        <v>901</v>
      </c>
      <c r="F336" s="7">
        <v>150227</v>
      </c>
      <c r="G336" s="7" t="s">
        <v>1554</v>
      </c>
      <c r="H336" s="8" t="s">
        <v>1545</v>
      </c>
      <c r="I336" s="15">
        <v>480000</v>
      </c>
      <c r="J336" s="15">
        <v>482000</v>
      </c>
      <c r="K336" s="15">
        <v>480000</v>
      </c>
      <c r="L336" s="15">
        <v>475000</v>
      </c>
      <c r="M336" s="15">
        <v>474000</v>
      </c>
      <c r="N336" s="15">
        <v>482000</v>
      </c>
    </row>
    <row r="337" spans="1:14" s="21" customFormat="1" hidden="1" x14ac:dyDescent="0.3">
      <c r="A337" s="7" t="s">
        <v>281</v>
      </c>
      <c r="B337" s="7" t="s">
        <v>755</v>
      </c>
      <c r="C337" s="7">
        <v>1302</v>
      </c>
      <c r="D337" s="7" t="s">
        <v>806</v>
      </c>
      <c r="E337" s="7">
        <v>901</v>
      </c>
      <c r="F337" s="7">
        <v>150149</v>
      </c>
      <c r="G337" s="7" t="s">
        <v>1554</v>
      </c>
      <c r="H337" s="8" t="s">
        <v>774</v>
      </c>
      <c r="I337" s="15">
        <v>960000</v>
      </c>
      <c r="J337" s="15">
        <v>963000</v>
      </c>
      <c r="K337" s="15">
        <v>959000</v>
      </c>
      <c r="L337" s="15">
        <v>950000</v>
      </c>
      <c r="M337" s="15">
        <v>1422000</v>
      </c>
      <c r="N337" s="15">
        <v>963000</v>
      </c>
    </row>
    <row r="338" spans="1:14" s="21" customFormat="1" hidden="1" x14ac:dyDescent="0.3">
      <c r="A338" s="7" t="s">
        <v>281</v>
      </c>
      <c r="B338" s="7" t="s">
        <v>755</v>
      </c>
      <c r="C338" s="7">
        <v>1302</v>
      </c>
      <c r="D338" s="7" t="s">
        <v>8</v>
      </c>
      <c r="E338" s="7">
        <v>901</v>
      </c>
      <c r="F338" s="7">
        <v>150030</v>
      </c>
      <c r="G338" s="7" t="s">
        <v>1554</v>
      </c>
      <c r="H338" s="8" t="s">
        <v>799</v>
      </c>
      <c r="I338" s="15">
        <v>480000</v>
      </c>
      <c r="J338" s="15">
        <v>482000</v>
      </c>
      <c r="K338" s="15">
        <v>480000</v>
      </c>
      <c r="L338" s="15">
        <v>475000</v>
      </c>
      <c r="M338" s="15">
        <v>474000</v>
      </c>
      <c r="N338" s="15">
        <v>482000</v>
      </c>
    </row>
    <row r="339" spans="1:14" s="21" customFormat="1" hidden="1" x14ac:dyDescent="0.3">
      <c r="A339" s="7" t="s">
        <v>281</v>
      </c>
      <c r="B339" s="7" t="s">
        <v>755</v>
      </c>
      <c r="C339" s="7">
        <v>1302</v>
      </c>
      <c r="D339" s="7" t="s">
        <v>812</v>
      </c>
      <c r="E339" s="7">
        <v>901</v>
      </c>
      <c r="F339" s="7">
        <v>150063</v>
      </c>
      <c r="G339" s="7" t="s">
        <v>1555</v>
      </c>
      <c r="H339" s="8" t="s">
        <v>793</v>
      </c>
      <c r="I339" s="15">
        <v>1919000</v>
      </c>
      <c r="J339" s="15">
        <v>2408000</v>
      </c>
      <c r="K339" s="15">
        <v>2398000</v>
      </c>
      <c r="L339" s="15">
        <v>2375000</v>
      </c>
      <c r="M339" s="15">
        <v>2369000</v>
      </c>
      <c r="N339" s="15">
        <v>2407000</v>
      </c>
    </row>
    <row r="340" spans="1:14" s="21" customFormat="1" hidden="1" x14ac:dyDescent="0.3">
      <c r="A340" s="7" t="s">
        <v>281</v>
      </c>
      <c r="B340" s="7" t="s">
        <v>755</v>
      </c>
      <c r="C340" s="7">
        <v>1302</v>
      </c>
      <c r="D340" s="7" t="s">
        <v>8</v>
      </c>
      <c r="E340" s="7">
        <v>901</v>
      </c>
      <c r="F340" s="7">
        <v>150193</v>
      </c>
      <c r="G340" s="7" t="s">
        <v>1555</v>
      </c>
      <c r="H340" s="8" t="s">
        <v>1546</v>
      </c>
      <c r="I340" s="15">
        <v>480000</v>
      </c>
      <c r="J340" s="15">
        <v>482000</v>
      </c>
      <c r="K340" s="15">
        <v>480000</v>
      </c>
      <c r="L340" s="15">
        <v>475000</v>
      </c>
      <c r="M340" s="15">
        <v>474000</v>
      </c>
      <c r="N340" s="15">
        <v>482000</v>
      </c>
    </row>
    <row r="341" spans="1:14" s="21" customFormat="1" hidden="1" x14ac:dyDescent="0.3">
      <c r="A341" s="7" t="s">
        <v>281</v>
      </c>
      <c r="B341" s="7" t="s">
        <v>755</v>
      </c>
      <c r="C341" s="7">
        <v>1302</v>
      </c>
      <c r="D341" s="7" t="s">
        <v>8</v>
      </c>
      <c r="E341" s="7">
        <v>901</v>
      </c>
      <c r="F341" s="7">
        <v>150146</v>
      </c>
      <c r="G341" s="7" t="s">
        <v>1555</v>
      </c>
      <c r="H341" s="8" t="s">
        <v>837</v>
      </c>
      <c r="I341" s="15">
        <v>1919000</v>
      </c>
      <c r="J341" s="15">
        <v>1926000</v>
      </c>
      <c r="K341" s="15">
        <v>1918000</v>
      </c>
      <c r="L341" s="15">
        <v>1900000</v>
      </c>
      <c r="M341" s="15">
        <v>1896000</v>
      </c>
      <c r="N341" s="15">
        <v>2407000</v>
      </c>
    </row>
    <row r="342" spans="1:14" s="21" customFormat="1" hidden="1" x14ac:dyDescent="0.3">
      <c r="A342" s="7" t="s">
        <v>281</v>
      </c>
      <c r="B342" s="7" t="s">
        <v>755</v>
      </c>
      <c r="C342" s="7">
        <v>1302</v>
      </c>
      <c r="D342" s="7" t="s">
        <v>8</v>
      </c>
      <c r="E342" s="7">
        <v>901</v>
      </c>
      <c r="F342" s="7">
        <v>150194</v>
      </c>
      <c r="G342" s="7" t="s">
        <v>1555</v>
      </c>
      <c r="H342" s="8" t="s">
        <v>796</v>
      </c>
      <c r="I342" s="15">
        <v>960000</v>
      </c>
      <c r="J342" s="15">
        <v>963000</v>
      </c>
      <c r="K342" s="15">
        <v>1439000</v>
      </c>
      <c r="L342" s="15">
        <v>950000</v>
      </c>
      <c r="M342" s="15">
        <v>474000</v>
      </c>
      <c r="N342" s="15">
        <v>1925000</v>
      </c>
    </row>
    <row r="343" spans="1:14" s="21" customFormat="1" hidden="1" x14ac:dyDescent="0.3">
      <c r="A343" s="7" t="s">
        <v>281</v>
      </c>
      <c r="B343" s="7" t="s">
        <v>755</v>
      </c>
      <c r="C343" s="7">
        <v>1302</v>
      </c>
      <c r="D343" s="7" t="s">
        <v>8</v>
      </c>
      <c r="E343" s="7">
        <v>901</v>
      </c>
      <c r="F343" s="7">
        <v>110928</v>
      </c>
      <c r="G343" s="7" t="s">
        <v>1555</v>
      </c>
      <c r="H343" s="8" t="s">
        <v>797</v>
      </c>
      <c r="I343" s="15">
        <v>960000</v>
      </c>
      <c r="J343" s="15">
        <v>963000</v>
      </c>
      <c r="K343" s="15">
        <v>959000</v>
      </c>
      <c r="L343" s="15">
        <v>950000</v>
      </c>
      <c r="M343" s="15">
        <v>948000</v>
      </c>
      <c r="N343" s="15">
        <v>963000</v>
      </c>
    </row>
    <row r="344" spans="1:14" s="21" customFormat="1" hidden="1" x14ac:dyDescent="0.3">
      <c r="A344" s="7" t="s">
        <v>281</v>
      </c>
      <c r="B344" s="7" t="s">
        <v>755</v>
      </c>
      <c r="C344" s="7">
        <v>1302</v>
      </c>
      <c r="D344" s="7" t="s">
        <v>8</v>
      </c>
      <c r="E344" s="7">
        <v>901</v>
      </c>
      <c r="F344" s="7">
        <v>150222</v>
      </c>
      <c r="G344" s="7" t="s">
        <v>1555</v>
      </c>
      <c r="H344" s="8" t="s">
        <v>1547</v>
      </c>
      <c r="I344" s="15">
        <v>480000</v>
      </c>
      <c r="J344" s="15">
        <v>482000</v>
      </c>
      <c r="K344" s="15">
        <v>480000</v>
      </c>
      <c r="L344" s="15">
        <v>475000</v>
      </c>
      <c r="M344" s="15">
        <v>474000</v>
      </c>
      <c r="N344" s="15">
        <v>482000</v>
      </c>
    </row>
    <row r="345" spans="1:14" s="21" customFormat="1" hidden="1" x14ac:dyDescent="0.3">
      <c r="A345" s="7" t="s">
        <v>281</v>
      </c>
      <c r="B345" s="7" t="s">
        <v>755</v>
      </c>
      <c r="C345" s="7">
        <v>1302</v>
      </c>
      <c r="D345" s="7" t="s">
        <v>8</v>
      </c>
      <c r="E345" s="7">
        <v>905</v>
      </c>
      <c r="F345" s="7">
        <v>370637</v>
      </c>
      <c r="G345" s="7" t="s">
        <v>1555</v>
      </c>
      <c r="H345" s="8" t="s">
        <v>1548</v>
      </c>
      <c r="I345" s="15">
        <v>480000</v>
      </c>
      <c r="J345" s="15">
        <v>482000</v>
      </c>
      <c r="K345" s="15">
        <v>480000</v>
      </c>
      <c r="L345" s="15">
        <v>475000</v>
      </c>
      <c r="M345" s="15">
        <v>474000</v>
      </c>
      <c r="N345" s="15">
        <v>482000</v>
      </c>
    </row>
    <row r="346" spans="1:14" s="21" customFormat="1" hidden="1" x14ac:dyDescent="0.3">
      <c r="A346" s="7" t="s">
        <v>281</v>
      </c>
      <c r="B346" s="7" t="s">
        <v>755</v>
      </c>
      <c r="C346" s="7">
        <v>1302</v>
      </c>
      <c r="D346" s="7" t="s">
        <v>8</v>
      </c>
      <c r="E346" s="7">
        <v>901</v>
      </c>
      <c r="F346" s="7">
        <v>150203</v>
      </c>
      <c r="G346" s="7" t="s">
        <v>1555</v>
      </c>
      <c r="H346" s="8" t="s">
        <v>791</v>
      </c>
      <c r="I346" s="15">
        <v>0</v>
      </c>
      <c r="J346" s="15">
        <v>482000</v>
      </c>
      <c r="K346" s="15">
        <v>480000</v>
      </c>
      <c r="L346" s="15">
        <v>475000</v>
      </c>
      <c r="M346" s="15">
        <v>474000</v>
      </c>
      <c r="N346" s="15">
        <v>963000</v>
      </c>
    </row>
    <row r="347" spans="1:14" s="21" customFormat="1" hidden="1" x14ac:dyDescent="0.3">
      <c r="A347" s="7" t="s">
        <v>281</v>
      </c>
      <c r="B347" s="7" t="s">
        <v>755</v>
      </c>
      <c r="C347" s="7">
        <v>1302</v>
      </c>
      <c r="D347" s="7" t="s">
        <v>8</v>
      </c>
      <c r="E347" s="7">
        <v>901</v>
      </c>
      <c r="F347" s="7">
        <v>370689</v>
      </c>
      <c r="G347" s="7" t="s">
        <v>1555</v>
      </c>
      <c r="H347" s="8" t="s">
        <v>1549</v>
      </c>
      <c r="I347" s="15">
        <v>1919000</v>
      </c>
      <c r="J347" s="15">
        <v>1926000</v>
      </c>
      <c r="K347" s="15">
        <v>959000</v>
      </c>
      <c r="L347" s="15">
        <v>1425000</v>
      </c>
      <c r="M347" s="15">
        <v>948000</v>
      </c>
      <c r="N347" s="15">
        <v>1925000</v>
      </c>
    </row>
    <row r="348" spans="1:14" s="21" customFormat="1" hidden="1" x14ac:dyDescent="0.3">
      <c r="A348" s="7" t="s">
        <v>281</v>
      </c>
      <c r="B348" s="7" t="s">
        <v>755</v>
      </c>
      <c r="C348" s="7">
        <v>1302</v>
      </c>
      <c r="D348" s="7" t="s">
        <v>8</v>
      </c>
      <c r="E348" s="7">
        <v>901</v>
      </c>
      <c r="F348" s="7">
        <v>150195</v>
      </c>
      <c r="G348" s="7" t="s">
        <v>1555</v>
      </c>
      <c r="H348" s="8" t="s">
        <v>792</v>
      </c>
      <c r="I348" s="15">
        <v>480000</v>
      </c>
      <c r="J348" s="15">
        <v>482000</v>
      </c>
      <c r="K348" s="15">
        <v>480000</v>
      </c>
      <c r="L348" s="15">
        <v>475000</v>
      </c>
      <c r="M348" s="15">
        <v>474000</v>
      </c>
      <c r="N348" s="15">
        <v>482000</v>
      </c>
    </row>
    <row r="349" spans="1:14" s="21" customFormat="1" hidden="1" x14ac:dyDescent="0.3">
      <c r="A349" s="7" t="s">
        <v>281</v>
      </c>
      <c r="B349" s="7" t="s">
        <v>755</v>
      </c>
      <c r="C349" s="7">
        <v>1302</v>
      </c>
      <c r="D349" s="7" t="s">
        <v>806</v>
      </c>
      <c r="E349" s="7">
        <v>901</v>
      </c>
      <c r="F349" s="7">
        <v>150211</v>
      </c>
      <c r="G349" s="7" t="s">
        <v>1555</v>
      </c>
      <c r="H349" s="8" t="s">
        <v>795</v>
      </c>
      <c r="I349" s="15">
        <v>480000</v>
      </c>
      <c r="J349" s="15">
        <v>482000</v>
      </c>
      <c r="K349" s="15">
        <v>480000</v>
      </c>
      <c r="L349" s="15">
        <v>475000</v>
      </c>
      <c r="M349" s="15">
        <v>474000</v>
      </c>
      <c r="N349" s="15">
        <v>482000</v>
      </c>
    </row>
    <row r="350" spans="1:14" s="21" customFormat="1" hidden="1" x14ac:dyDescent="0.3">
      <c r="A350" s="7" t="s">
        <v>281</v>
      </c>
      <c r="B350" s="7" t="s">
        <v>755</v>
      </c>
      <c r="C350" s="7">
        <v>1302</v>
      </c>
      <c r="D350" s="7" t="s">
        <v>8</v>
      </c>
      <c r="E350" s="7">
        <v>901</v>
      </c>
      <c r="F350" s="7">
        <v>150212</v>
      </c>
      <c r="G350" s="7" t="s">
        <v>1555</v>
      </c>
      <c r="H350" s="8" t="s">
        <v>788</v>
      </c>
      <c r="I350" s="15">
        <v>480000</v>
      </c>
      <c r="J350" s="15">
        <v>482000</v>
      </c>
      <c r="K350" s="15">
        <v>480000</v>
      </c>
      <c r="L350" s="15">
        <v>475000</v>
      </c>
      <c r="M350" s="15">
        <v>474000</v>
      </c>
      <c r="N350" s="15">
        <v>482000</v>
      </c>
    </row>
    <row r="351" spans="1:14" s="21" customFormat="1" hidden="1" x14ac:dyDescent="0.3">
      <c r="A351" s="7" t="s">
        <v>281</v>
      </c>
      <c r="B351" s="7" t="s">
        <v>755</v>
      </c>
      <c r="C351" s="7">
        <v>1302</v>
      </c>
      <c r="D351" s="7" t="s">
        <v>8</v>
      </c>
      <c r="E351" s="7">
        <v>901</v>
      </c>
      <c r="F351" s="7">
        <v>150190</v>
      </c>
      <c r="G351" s="7" t="s">
        <v>1555</v>
      </c>
      <c r="H351" s="8" t="s">
        <v>1550</v>
      </c>
      <c r="I351" s="15">
        <v>2398000</v>
      </c>
      <c r="J351" s="15">
        <v>2408000</v>
      </c>
      <c r="K351" s="15">
        <v>959000</v>
      </c>
      <c r="L351" s="15">
        <v>950000</v>
      </c>
      <c r="M351" s="15">
        <v>474000</v>
      </c>
      <c r="N351" s="15">
        <v>1925000</v>
      </c>
    </row>
    <row r="352" spans="1:14" s="21" customFormat="1" hidden="1" x14ac:dyDescent="0.3">
      <c r="A352" s="7" t="s">
        <v>281</v>
      </c>
      <c r="B352" s="7" t="s">
        <v>755</v>
      </c>
      <c r="C352" s="7">
        <v>1302</v>
      </c>
      <c r="D352" s="7" t="s">
        <v>806</v>
      </c>
      <c r="E352" s="7">
        <v>901</v>
      </c>
      <c r="F352" s="7">
        <v>150208</v>
      </c>
      <c r="G352" s="7" t="s">
        <v>1555</v>
      </c>
      <c r="H352" s="8" t="s">
        <v>790</v>
      </c>
      <c r="I352" s="15">
        <v>480000</v>
      </c>
      <c r="J352" s="15">
        <v>482000</v>
      </c>
      <c r="K352" s="15">
        <v>480000</v>
      </c>
      <c r="L352" s="15">
        <v>475000</v>
      </c>
      <c r="M352" s="15">
        <v>474000</v>
      </c>
      <c r="N352" s="15">
        <v>482000</v>
      </c>
    </row>
    <row r="353" spans="1:14" s="21" customFormat="1" hidden="1" x14ac:dyDescent="0.3">
      <c r="A353" s="7" t="s">
        <v>281</v>
      </c>
      <c r="B353" s="7" t="s">
        <v>755</v>
      </c>
      <c r="C353" s="7">
        <v>1302</v>
      </c>
      <c r="D353" s="7" t="s">
        <v>8</v>
      </c>
      <c r="E353" s="7">
        <v>901</v>
      </c>
      <c r="F353" s="7">
        <v>150123</v>
      </c>
      <c r="G353" s="7" t="s">
        <v>1555</v>
      </c>
      <c r="H353" s="8" t="s">
        <v>784</v>
      </c>
      <c r="I353" s="15">
        <v>480000</v>
      </c>
      <c r="J353" s="15">
        <v>482000</v>
      </c>
      <c r="K353" s="15">
        <v>959000</v>
      </c>
      <c r="L353" s="15">
        <v>950000</v>
      </c>
      <c r="M353" s="15">
        <v>948000</v>
      </c>
      <c r="N353" s="15">
        <v>1444000</v>
      </c>
    </row>
    <row r="354" spans="1:14" s="21" customFormat="1" hidden="1" x14ac:dyDescent="0.3">
      <c r="A354" s="7" t="s">
        <v>281</v>
      </c>
      <c r="B354" s="7" t="s">
        <v>755</v>
      </c>
      <c r="C354" s="7">
        <v>1302</v>
      </c>
      <c r="D354" s="7" t="s">
        <v>806</v>
      </c>
      <c r="E354" s="7">
        <v>901</v>
      </c>
      <c r="F354" s="7">
        <v>150218</v>
      </c>
      <c r="G354" s="7" t="s">
        <v>1555</v>
      </c>
      <c r="H354" s="8" t="s">
        <v>786</v>
      </c>
      <c r="I354" s="15">
        <v>480000</v>
      </c>
      <c r="J354" s="15">
        <v>482000</v>
      </c>
      <c r="K354" s="15">
        <v>480000</v>
      </c>
      <c r="L354" s="15">
        <v>475000</v>
      </c>
      <c r="M354" s="15">
        <v>474000</v>
      </c>
      <c r="N354" s="15">
        <v>482000</v>
      </c>
    </row>
    <row r="355" spans="1:14" s="21" customFormat="1" hidden="1" x14ac:dyDescent="0.3">
      <c r="A355" s="7" t="s">
        <v>281</v>
      </c>
      <c r="B355" s="7" t="s">
        <v>755</v>
      </c>
      <c r="C355" s="7">
        <v>1302</v>
      </c>
      <c r="D355" s="7" t="s">
        <v>8</v>
      </c>
      <c r="E355" s="7">
        <v>901</v>
      </c>
      <c r="F355" s="7">
        <v>151181</v>
      </c>
      <c r="G355" s="7" t="s">
        <v>1555</v>
      </c>
      <c r="H355" s="8" t="s">
        <v>787</v>
      </c>
      <c r="I355" s="15">
        <v>480000</v>
      </c>
      <c r="J355" s="15">
        <v>482000</v>
      </c>
      <c r="K355" s="15">
        <v>480000</v>
      </c>
      <c r="L355" s="15">
        <v>475000</v>
      </c>
      <c r="M355" s="15">
        <v>474000</v>
      </c>
      <c r="N355" s="15">
        <v>482000</v>
      </c>
    </row>
    <row r="356" spans="1:14" s="21" customFormat="1" hidden="1" x14ac:dyDescent="0.3">
      <c r="A356" s="7" t="s">
        <v>281</v>
      </c>
      <c r="B356" s="7" t="s">
        <v>755</v>
      </c>
      <c r="C356" s="7">
        <v>1302</v>
      </c>
      <c r="D356" s="7" t="s">
        <v>8</v>
      </c>
      <c r="E356" s="7">
        <v>901</v>
      </c>
      <c r="F356" s="7">
        <v>150204</v>
      </c>
      <c r="G356" s="7" t="s">
        <v>1555</v>
      </c>
      <c r="H356" s="8" t="s">
        <v>789</v>
      </c>
      <c r="I356" s="15">
        <v>480000</v>
      </c>
      <c r="J356" s="15">
        <v>482000</v>
      </c>
      <c r="K356" s="15">
        <v>480000</v>
      </c>
      <c r="L356" s="15">
        <v>475000</v>
      </c>
      <c r="M356" s="15">
        <v>474000</v>
      </c>
      <c r="N356" s="15">
        <v>482000</v>
      </c>
    </row>
    <row r="357" spans="1:14" s="21" customFormat="1" hidden="1" x14ac:dyDescent="0.3">
      <c r="A357" s="7" t="s">
        <v>281</v>
      </c>
      <c r="B357" s="7" t="s">
        <v>755</v>
      </c>
      <c r="C357" s="7">
        <v>1302</v>
      </c>
      <c r="D357" s="7" t="s">
        <v>8</v>
      </c>
      <c r="E357" s="7">
        <v>901</v>
      </c>
      <c r="F357" s="7">
        <v>150136</v>
      </c>
      <c r="G357" s="7" t="s">
        <v>1555</v>
      </c>
      <c r="H357" s="8" t="s">
        <v>833</v>
      </c>
      <c r="I357" s="15">
        <v>480000</v>
      </c>
      <c r="J357" s="15">
        <v>482000</v>
      </c>
      <c r="K357" s="15">
        <v>480000</v>
      </c>
      <c r="L357" s="15">
        <v>475000</v>
      </c>
      <c r="M357" s="15">
        <v>474000</v>
      </c>
      <c r="N357" s="15">
        <v>482000</v>
      </c>
    </row>
    <row r="358" spans="1:14" s="21" customFormat="1" hidden="1" x14ac:dyDescent="0.3">
      <c r="A358" s="7" t="s">
        <v>281</v>
      </c>
      <c r="B358" s="7" t="s">
        <v>755</v>
      </c>
      <c r="C358" s="7">
        <v>1302</v>
      </c>
      <c r="D358" s="7" t="s">
        <v>8</v>
      </c>
      <c r="E358" s="7">
        <v>901</v>
      </c>
      <c r="F358" s="7">
        <v>150186</v>
      </c>
      <c r="G358" s="7" t="s">
        <v>1555</v>
      </c>
      <c r="H358" s="8" t="s">
        <v>1551</v>
      </c>
      <c r="I358" s="15">
        <v>480000</v>
      </c>
      <c r="J358" s="15">
        <v>482000</v>
      </c>
      <c r="K358" s="15">
        <v>480000</v>
      </c>
      <c r="L358" s="15">
        <v>475000</v>
      </c>
      <c r="M358" s="15">
        <v>474000</v>
      </c>
      <c r="N358" s="15">
        <v>482000</v>
      </c>
    </row>
    <row r="359" spans="1:14" s="21" customFormat="1" hidden="1" x14ac:dyDescent="0.3">
      <c r="A359" s="7" t="s">
        <v>281</v>
      </c>
      <c r="B359" s="7" t="s">
        <v>755</v>
      </c>
      <c r="C359" s="7">
        <v>1302</v>
      </c>
      <c r="D359" s="7" t="s">
        <v>8</v>
      </c>
      <c r="E359" s="7">
        <v>901</v>
      </c>
      <c r="F359" s="7">
        <v>370695</v>
      </c>
      <c r="G359" s="7" t="s">
        <v>1555</v>
      </c>
      <c r="H359" s="8" t="s">
        <v>1552</v>
      </c>
      <c r="I359" s="15">
        <v>480000</v>
      </c>
      <c r="J359" s="15">
        <v>482000</v>
      </c>
      <c r="K359" s="15">
        <v>480000</v>
      </c>
      <c r="L359" s="15">
        <v>475000</v>
      </c>
      <c r="M359" s="15">
        <v>474000</v>
      </c>
      <c r="N359" s="15">
        <v>482000</v>
      </c>
    </row>
    <row r="360" spans="1:14" s="21" customFormat="1" hidden="1" x14ac:dyDescent="0.3">
      <c r="A360" s="7" t="s">
        <v>281</v>
      </c>
      <c r="B360" s="7" t="s">
        <v>755</v>
      </c>
      <c r="C360" s="7">
        <v>1302</v>
      </c>
      <c r="D360" s="7" t="s">
        <v>252</v>
      </c>
      <c r="E360" s="7">
        <v>901</v>
      </c>
      <c r="F360" s="7" t="s">
        <v>252</v>
      </c>
      <c r="G360" s="7" t="s">
        <v>1555</v>
      </c>
      <c r="H360" s="8" t="s">
        <v>290</v>
      </c>
      <c r="I360" s="15">
        <v>3837000</v>
      </c>
      <c r="J360" s="15">
        <v>7704000</v>
      </c>
      <c r="K360" s="15">
        <v>2398000</v>
      </c>
      <c r="L360" s="15">
        <v>5224000</v>
      </c>
      <c r="M360" s="15">
        <v>3791000</v>
      </c>
      <c r="N360" s="15">
        <v>2407000</v>
      </c>
    </row>
    <row r="361" spans="1:14" s="21" customFormat="1" hidden="1" x14ac:dyDescent="0.3">
      <c r="A361" s="7" t="s">
        <v>281</v>
      </c>
      <c r="B361" s="7" t="s">
        <v>755</v>
      </c>
      <c r="C361" s="7">
        <v>1302</v>
      </c>
      <c r="D361" s="7" t="s">
        <v>804</v>
      </c>
      <c r="E361" s="7">
        <v>901</v>
      </c>
      <c r="F361" s="7">
        <v>150020</v>
      </c>
      <c r="G361" s="7" t="s">
        <v>802</v>
      </c>
      <c r="H361" s="8" t="s">
        <v>756</v>
      </c>
      <c r="I361" s="15">
        <v>8633000</v>
      </c>
      <c r="J361" s="15">
        <v>9629000</v>
      </c>
      <c r="K361" s="15">
        <v>11507000</v>
      </c>
      <c r="L361" s="15">
        <v>11872000</v>
      </c>
      <c r="M361" s="15">
        <v>9476000</v>
      </c>
      <c r="N361" s="15">
        <v>12031000</v>
      </c>
    </row>
    <row r="362" spans="1:14" s="21" customFormat="1" hidden="1" x14ac:dyDescent="0.3">
      <c r="A362" s="7" t="s">
        <v>281</v>
      </c>
      <c r="B362" s="7" t="s">
        <v>755</v>
      </c>
      <c r="C362" s="7">
        <v>1302</v>
      </c>
      <c r="D362" s="7" t="s">
        <v>808</v>
      </c>
      <c r="E362" s="7">
        <v>901</v>
      </c>
      <c r="F362" s="7">
        <v>150129</v>
      </c>
      <c r="G362" s="7" t="s">
        <v>802</v>
      </c>
      <c r="H362" s="8" t="s">
        <v>763</v>
      </c>
      <c r="I362" s="15">
        <v>5755000</v>
      </c>
      <c r="J362" s="15">
        <v>7222000</v>
      </c>
      <c r="K362" s="15">
        <v>7192000</v>
      </c>
      <c r="L362" s="15">
        <v>7123000</v>
      </c>
      <c r="M362" s="15">
        <v>4738000</v>
      </c>
      <c r="N362" s="15">
        <v>7219000</v>
      </c>
    </row>
    <row r="363" spans="1:14" s="21" customFormat="1" hidden="1" x14ac:dyDescent="0.3">
      <c r="A363" s="7" t="s">
        <v>281</v>
      </c>
      <c r="B363" s="7" t="s">
        <v>755</v>
      </c>
      <c r="C363" s="7">
        <v>1302</v>
      </c>
      <c r="D363" s="7" t="s">
        <v>807</v>
      </c>
      <c r="E363" s="7">
        <v>901</v>
      </c>
      <c r="F363" s="7">
        <v>150040</v>
      </c>
      <c r="G363" s="7" t="s">
        <v>802</v>
      </c>
      <c r="H363" s="8" t="s">
        <v>761</v>
      </c>
      <c r="I363" s="15">
        <v>4317000</v>
      </c>
      <c r="J363" s="15">
        <v>4815000</v>
      </c>
      <c r="K363" s="15">
        <v>7192000</v>
      </c>
      <c r="L363" s="15">
        <v>4749000</v>
      </c>
      <c r="M363" s="15">
        <v>4738000</v>
      </c>
      <c r="N363" s="15">
        <v>5775000</v>
      </c>
    </row>
    <row r="364" spans="1:14" s="21" customFormat="1" hidden="1" x14ac:dyDescent="0.3">
      <c r="A364" s="7" t="s">
        <v>281</v>
      </c>
      <c r="B364" s="7" t="s">
        <v>755</v>
      </c>
      <c r="C364" s="7">
        <v>1302</v>
      </c>
      <c r="D364" s="7" t="s">
        <v>807</v>
      </c>
      <c r="E364" s="7">
        <v>901</v>
      </c>
      <c r="F364" s="7">
        <v>150041</v>
      </c>
      <c r="G364" s="7" t="s">
        <v>802</v>
      </c>
      <c r="H364" s="8" t="s">
        <v>764</v>
      </c>
      <c r="I364" s="15">
        <v>3358000</v>
      </c>
      <c r="J364" s="15">
        <v>2408000</v>
      </c>
      <c r="K364" s="15">
        <v>3357000</v>
      </c>
      <c r="L364" s="15">
        <v>3324000</v>
      </c>
      <c r="M364" s="15">
        <v>3317000</v>
      </c>
      <c r="N364" s="15">
        <v>4813000</v>
      </c>
    </row>
    <row r="365" spans="1:14" s="21" customFormat="1" hidden="1" x14ac:dyDescent="0.3">
      <c r="A365" s="7" t="s">
        <v>281</v>
      </c>
      <c r="B365" s="7" t="s">
        <v>755</v>
      </c>
      <c r="C365" s="7">
        <v>1302</v>
      </c>
      <c r="D365" s="7" t="s">
        <v>8</v>
      </c>
      <c r="E365" s="7">
        <v>901</v>
      </c>
      <c r="F365" s="7">
        <v>150183</v>
      </c>
      <c r="G365" s="7" t="s">
        <v>802</v>
      </c>
      <c r="H365" s="8" t="s">
        <v>760</v>
      </c>
      <c r="I365" s="15">
        <v>2398000</v>
      </c>
      <c r="J365" s="15">
        <v>2408000</v>
      </c>
      <c r="K365" s="15">
        <v>2398000</v>
      </c>
      <c r="L365" s="15">
        <v>2375000</v>
      </c>
      <c r="M365" s="15">
        <v>2843000</v>
      </c>
      <c r="N365" s="15">
        <v>4332000</v>
      </c>
    </row>
    <row r="366" spans="1:14" s="21" customFormat="1" hidden="1" x14ac:dyDescent="0.3">
      <c r="A366" s="7" t="s">
        <v>281</v>
      </c>
      <c r="B366" s="7" t="s">
        <v>755</v>
      </c>
      <c r="C366" s="7">
        <v>1302</v>
      </c>
      <c r="D366" s="7" t="s">
        <v>806</v>
      </c>
      <c r="E366" s="7">
        <v>901</v>
      </c>
      <c r="F366" s="7">
        <v>150089</v>
      </c>
      <c r="G366" s="7" t="s">
        <v>802</v>
      </c>
      <c r="H366" s="8" t="s">
        <v>759</v>
      </c>
      <c r="I366" s="15">
        <v>480000</v>
      </c>
      <c r="J366" s="15">
        <v>482000</v>
      </c>
      <c r="K366" s="15">
        <v>7192000</v>
      </c>
      <c r="L366" s="15">
        <v>2375000</v>
      </c>
      <c r="M366" s="15">
        <v>2843000</v>
      </c>
      <c r="N366" s="15">
        <v>4813000</v>
      </c>
    </row>
    <row r="367" spans="1:14" s="21" customFormat="1" hidden="1" x14ac:dyDescent="0.3">
      <c r="A367" s="7" t="s">
        <v>281</v>
      </c>
      <c r="B367" s="7" t="s">
        <v>755</v>
      </c>
      <c r="C367" s="7">
        <v>1302</v>
      </c>
      <c r="D367" s="7" t="s">
        <v>806</v>
      </c>
      <c r="E367" s="7">
        <v>901</v>
      </c>
      <c r="F367" s="7">
        <v>150210</v>
      </c>
      <c r="G367" s="7" t="s">
        <v>802</v>
      </c>
      <c r="H367" s="8" t="s">
        <v>758</v>
      </c>
      <c r="I367" s="15">
        <v>3837000</v>
      </c>
      <c r="J367" s="15">
        <v>4815000</v>
      </c>
      <c r="K367" s="15">
        <v>3836000</v>
      </c>
      <c r="L367" s="15">
        <v>4749000</v>
      </c>
      <c r="M367" s="15">
        <v>3317000</v>
      </c>
      <c r="N367" s="15">
        <v>4332000</v>
      </c>
    </row>
    <row r="368" spans="1:14" s="21" customFormat="1" hidden="1" x14ac:dyDescent="0.3">
      <c r="A368" s="7" t="s">
        <v>281</v>
      </c>
      <c r="B368" s="7" t="s">
        <v>755</v>
      </c>
      <c r="C368" s="7">
        <v>1302</v>
      </c>
      <c r="D368" s="7" t="s">
        <v>8</v>
      </c>
      <c r="E368" s="7">
        <v>901</v>
      </c>
      <c r="F368" s="7">
        <v>370572</v>
      </c>
      <c r="G368" s="7" t="s">
        <v>802</v>
      </c>
      <c r="H368" s="8" t="s">
        <v>769</v>
      </c>
      <c r="I368" s="15">
        <v>1439000</v>
      </c>
      <c r="J368" s="15">
        <v>1445000</v>
      </c>
      <c r="K368" s="15">
        <v>4795000</v>
      </c>
      <c r="L368" s="15">
        <v>3324000</v>
      </c>
      <c r="M368" s="15">
        <v>3317000</v>
      </c>
      <c r="N368" s="15">
        <v>4332000</v>
      </c>
    </row>
    <row r="369" spans="1:14" s="21" customFormat="1" hidden="1" x14ac:dyDescent="0.3">
      <c r="A369" s="7" t="s">
        <v>281</v>
      </c>
      <c r="B369" s="7" t="s">
        <v>755</v>
      </c>
      <c r="C369" s="7">
        <v>1302</v>
      </c>
      <c r="D369" s="7" t="s">
        <v>8</v>
      </c>
      <c r="E369" s="7">
        <v>901</v>
      </c>
      <c r="F369" s="7">
        <v>150171</v>
      </c>
      <c r="G369" s="7" t="s">
        <v>802</v>
      </c>
      <c r="H369" s="8" t="s">
        <v>1553</v>
      </c>
      <c r="I369" s="15">
        <v>0</v>
      </c>
      <c r="J369" s="15">
        <v>0</v>
      </c>
      <c r="K369" s="15">
        <v>4795000</v>
      </c>
      <c r="L369" s="15">
        <v>3324000</v>
      </c>
      <c r="M369" s="15">
        <v>4738000</v>
      </c>
      <c r="N369" s="15">
        <v>2407000</v>
      </c>
    </row>
    <row r="370" spans="1:14" s="21" customFormat="1" hidden="1" x14ac:dyDescent="0.3">
      <c r="A370" s="7" t="s">
        <v>281</v>
      </c>
      <c r="B370" s="7" t="s">
        <v>755</v>
      </c>
      <c r="C370" s="7">
        <v>1302</v>
      </c>
      <c r="D370" s="7" t="s">
        <v>805</v>
      </c>
      <c r="E370" s="7">
        <v>901</v>
      </c>
      <c r="F370" s="7">
        <v>150101</v>
      </c>
      <c r="G370" s="7" t="s">
        <v>802</v>
      </c>
      <c r="H370" s="8" t="s">
        <v>757</v>
      </c>
      <c r="I370" s="15">
        <v>1919000</v>
      </c>
      <c r="J370" s="15">
        <v>2889000</v>
      </c>
      <c r="K370" s="15">
        <v>3357000</v>
      </c>
      <c r="L370" s="15">
        <v>3324000</v>
      </c>
      <c r="M370" s="15">
        <v>3317000</v>
      </c>
      <c r="N370" s="15">
        <v>4813000</v>
      </c>
    </row>
    <row r="371" spans="1:14" s="21" customFormat="1" hidden="1" x14ac:dyDescent="0.3">
      <c r="A371" s="7" t="s">
        <v>281</v>
      </c>
      <c r="B371" s="7" t="s">
        <v>755</v>
      </c>
      <c r="C371" s="7">
        <v>1302</v>
      </c>
      <c r="D371" s="7" t="s">
        <v>806</v>
      </c>
      <c r="E371" s="7">
        <v>901</v>
      </c>
      <c r="F371" s="7">
        <v>150010</v>
      </c>
      <c r="G371" s="7" t="s">
        <v>802</v>
      </c>
      <c r="H371" s="8" t="s">
        <v>766</v>
      </c>
      <c r="I371" s="15">
        <v>4317000</v>
      </c>
      <c r="J371" s="15">
        <v>4334000</v>
      </c>
      <c r="K371" s="15">
        <v>3836000</v>
      </c>
      <c r="L371" s="15">
        <v>2375000</v>
      </c>
      <c r="M371" s="15">
        <v>2369000</v>
      </c>
      <c r="N371" s="15">
        <v>4813000</v>
      </c>
    </row>
    <row r="372" spans="1:14" s="21" customFormat="1" hidden="1" x14ac:dyDescent="0.3">
      <c r="A372" s="7" t="s">
        <v>281</v>
      </c>
      <c r="B372" s="7" t="s">
        <v>755</v>
      </c>
      <c r="C372" s="7">
        <v>1302</v>
      </c>
      <c r="D372" s="7" t="s">
        <v>809</v>
      </c>
      <c r="E372" s="7">
        <v>901</v>
      </c>
      <c r="F372" s="7">
        <v>150006</v>
      </c>
      <c r="G372" s="7" t="s">
        <v>802</v>
      </c>
      <c r="H372" s="8" t="s">
        <v>765</v>
      </c>
      <c r="I372" s="15">
        <v>960000</v>
      </c>
      <c r="J372" s="15">
        <v>963000</v>
      </c>
      <c r="K372" s="15">
        <v>1439000</v>
      </c>
      <c r="L372" s="15">
        <v>950000</v>
      </c>
      <c r="M372" s="15">
        <v>1422000</v>
      </c>
      <c r="N372" s="15">
        <v>1444000</v>
      </c>
    </row>
    <row r="373" spans="1:14" s="21" customFormat="1" hidden="1" x14ac:dyDescent="0.3">
      <c r="A373" s="7" t="s">
        <v>281</v>
      </c>
      <c r="B373" s="7" t="s">
        <v>755</v>
      </c>
      <c r="C373" s="7">
        <v>1302</v>
      </c>
      <c r="D373" s="7" t="s">
        <v>8</v>
      </c>
      <c r="E373" s="7">
        <v>901</v>
      </c>
      <c r="F373" s="7">
        <v>150007</v>
      </c>
      <c r="G373" s="7" t="s">
        <v>802</v>
      </c>
      <c r="H373" s="8" t="s">
        <v>771</v>
      </c>
      <c r="I373" s="15">
        <v>480000</v>
      </c>
      <c r="J373" s="15">
        <v>482000</v>
      </c>
      <c r="K373" s="15">
        <v>1439000</v>
      </c>
      <c r="L373" s="15">
        <v>2375000</v>
      </c>
      <c r="M373" s="15">
        <v>948000</v>
      </c>
      <c r="N373" s="15">
        <v>1925000</v>
      </c>
    </row>
    <row r="374" spans="1:14" s="21" customFormat="1" hidden="1" x14ac:dyDescent="0.3">
      <c r="A374" s="7" t="s">
        <v>281</v>
      </c>
      <c r="B374" s="7" t="s">
        <v>755</v>
      </c>
      <c r="C374" s="7">
        <v>1302</v>
      </c>
      <c r="D374" s="7" t="s">
        <v>811</v>
      </c>
      <c r="E374" s="7">
        <v>901</v>
      </c>
      <c r="F374" s="7">
        <v>150016</v>
      </c>
      <c r="G374" s="7" t="s">
        <v>802</v>
      </c>
      <c r="H374" s="8" t="s">
        <v>773</v>
      </c>
      <c r="I374" s="15">
        <v>960000</v>
      </c>
      <c r="J374" s="15">
        <v>963000</v>
      </c>
      <c r="K374" s="15">
        <v>2877000</v>
      </c>
      <c r="L374" s="15">
        <v>1425000</v>
      </c>
      <c r="M374" s="15">
        <v>1422000</v>
      </c>
      <c r="N374" s="15">
        <v>4813000</v>
      </c>
    </row>
    <row r="375" spans="1:14" s="21" customFormat="1" hidden="1" x14ac:dyDescent="0.3">
      <c r="A375" s="7" t="s">
        <v>281</v>
      </c>
      <c r="B375" s="7" t="s">
        <v>755</v>
      </c>
      <c r="C375" s="7">
        <v>1302</v>
      </c>
      <c r="D375" s="7" t="s">
        <v>811</v>
      </c>
      <c r="E375" s="7">
        <v>901</v>
      </c>
      <c r="F375" s="7">
        <v>150177</v>
      </c>
      <c r="G375" s="7" t="s">
        <v>802</v>
      </c>
      <c r="H375" s="8" t="s">
        <v>782</v>
      </c>
      <c r="I375" s="15">
        <v>480000</v>
      </c>
      <c r="J375" s="15">
        <v>482000</v>
      </c>
      <c r="K375" s="15">
        <v>480000</v>
      </c>
      <c r="L375" s="15">
        <v>475000</v>
      </c>
      <c r="M375" s="15">
        <v>474000</v>
      </c>
      <c r="N375" s="15">
        <v>482000</v>
      </c>
    </row>
    <row r="376" spans="1:14" s="21" customFormat="1" hidden="1" x14ac:dyDescent="0.3">
      <c r="A376" s="7" t="s">
        <v>281</v>
      </c>
      <c r="B376" s="7" t="s">
        <v>755</v>
      </c>
      <c r="C376" s="7">
        <v>1302</v>
      </c>
      <c r="D376" s="7" t="s">
        <v>811</v>
      </c>
      <c r="E376" s="7">
        <v>901</v>
      </c>
      <c r="F376" s="7">
        <v>150085</v>
      </c>
      <c r="G376" s="7" t="s">
        <v>802</v>
      </c>
      <c r="H376" s="8" t="s">
        <v>780</v>
      </c>
      <c r="I376" s="15">
        <v>960000</v>
      </c>
      <c r="J376" s="15">
        <v>963000</v>
      </c>
      <c r="K376" s="15">
        <v>1439000</v>
      </c>
      <c r="L376" s="15">
        <v>1900000</v>
      </c>
      <c r="M376" s="15">
        <v>1422000</v>
      </c>
      <c r="N376" s="15">
        <v>1925000</v>
      </c>
    </row>
    <row r="377" spans="1:14" s="21" customFormat="1" hidden="1" x14ac:dyDescent="0.3">
      <c r="A377" s="7" t="s">
        <v>281</v>
      </c>
      <c r="B377" s="7" t="s">
        <v>755</v>
      </c>
      <c r="C377" s="7">
        <v>1302</v>
      </c>
      <c r="D377" s="7" t="s">
        <v>811</v>
      </c>
      <c r="E377" s="7">
        <v>901</v>
      </c>
      <c r="F377" s="7">
        <v>150172</v>
      </c>
      <c r="G377" s="7" t="s">
        <v>802</v>
      </c>
      <c r="H377" s="8" t="s">
        <v>775</v>
      </c>
      <c r="I377" s="15">
        <v>0</v>
      </c>
      <c r="J377" s="15">
        <v>0</v>
      </c>
      <c r="K377" s="15">
        <v>0</v>
      </c>
      <c r="L377" s="15">
        <v>0</v>
      </c>
      <c r="M377" s="15">
        <v>1422000</v>
      </c>
      <c r="N377" s="15">
        <v>0</v>
      </c>
    </row>
    <row r="378" spans="1:14" s="21" customFormat="1" hidden="1" x14ac:dyDescent="0.3">
      <c r="A378" s="7" t="s">
        <v>281</v>
      </c>
      <c r="B378" s="7" t="s">
        <v>910</v>
      </c>
      <c r="C378" s="7">
        <v>1303</v>
      </c>
      <c r="D378" s="7" t="s">
        <v>924</v>
      </c>
      <c r="E378" s="7">
        <v>907</v>
      </c>
      <c r="F378" s="7" t="s">
        <v>1686</v>
      </c>
      <c r="G378" s="7" t="s">
        <v>1760</v>
      </c>
      <c r="H378" s="8" t="s">
        <v>829</v>
      </c>
      <c r="I378" s="15">
        <v>25716000</v>
      </c>
      <c r="J378" s="15">
        <v>45217000</v>
      </c>
      <c r="K378" s="15">
        <v>68245000</v>
      </c>
      <c r="L378" s="15">
        <v>55375000</v>
      </c>
      <c r="M378" s="15">
        <v>45857000</v>
      </c>
      <c r="N378" s="15">
        <v>47811000</v>
      </c>
    </row>
    <row r="379" spans="1:14" s="21" customFormat="1" hidden="1" x14ac:dyDescent="0.3">
      <c r="A379" s="7" t="s">
        <v>281</v>
      </c>
      <c r="B379" s="7" t="s">
        <v>910</v>
      </c>
      <c r="C379" s="7">
        <v>1303</v>
      </c>
      <c r="D379" s="7" t="s">
        <v>924</v>
      </c>
      <c r="E379" s="7">
        <v>901</v>
      </c>
      <c r="F379" s="7" t="s">
        <v>1687</v>
      </c>
      <c r="G379" s="7" t="s">
        <v>1760</v>
      </c>
      <c r="H379" s="8" t="s">
        <v>1559</v>
      </c>
      <c r="I379" s="15">
        <v>4676000</v>
      </c>
      <c r="J379" s="15">
        <v>7066000</v>
      </c>
      <c r="K379" s="15">
        <v>8301000</v>
      </c>
      <c r="L379" s="15">
        <v>9230000</v>
      </c>
      <c r="M379" s="15">
        <v>4586000</v>
      </c>
      <c r="N379" s="15">
        <v>6897000</v>
      </c>
    </row>
    <row r="380" spans="1:14" s="21" customFormat="1" hidden="1" x14ac:dyDescent="0.3">
      <c r="A380" s="7" t="s">
        <v>281</v>
      </c>
      <c r="B380" s="7" t="s">
        <v>910</v>
      </c>
      <c r="C380" s="7">
        <v>1303</v>
      </c>
      <c r="D380" s="7" t="s">
        <v>8</v>
      </c>
      <c r="E380" s="7">
        <v>901</v>
      </c>
      <c r="F380" s="7" t="s">
        <v>1688</v>
      </c>
      <c r="G380" s="7" t="s">
        <v>1760</v>
      </c>
      <c r="H380" s="8" t="s">
        <v>1560</v>
      </c>
      <c r="I380" s="15">
        <v>3741000</v>
      </c>
      <c r="J380" s="15">
        <v>4711000</v>
      </c>
      <c r="K380" s="15">
        <v>4612000</v>
      </c>
      <c r="L380" s="15">
        <v>0</v>
      </c>
      <c r="M380" s="15">
        <v>0</v>
      </c>
      <c r="N380" s="15">
        <v>4598000</v>
      </c>
    </row>
    <row r="381" spans="1:14" s="21" customFormat="1" hidden="1" x14ac:dyDescent="0.3">
      <c r="A381" s="7" t="s">
        <v>281</v>
      </c>
      <c r="B381" s="7" t="s">
        <v>910</v>
      </c>
      <c r="C381" s="7">
        <v>1303</v>
      </c>
      <c r="D381" s="7" t="s">
        <v>1689</v>
      </c>
      <c r="E381" s="7">
        <v>913</v>
      </c>
      <c r="F381" s="7" t="s">
        <v>1690</v>
      </c>
      <c r="G381" s="7" t="s">
        <v>1760</v>
      </c>
      <c r="H381" s="8" t="s">
        <v>1561</v>
      </c>
      <c r="I381" s="15">
        <v>18703000</v>
      </c>
      <c r="J381" s="15">
        <v>14131000</v>
      </c>
      <c r="K381" s="15">
        <v>16140000</v>
      </c>
      <c r="L381" s="15">
        <v>13844000</v>
      </c>
      <c r="M381" s="15">
        <v>11465000</v>
      </c>
      <c r="N381" s="15">
        <v>22987000</v>
      </c>
    </row>
    <row r="382" spans="1:14" s="21" customFormat="1" hidden="1" x14ac:dyDescent="0.3">
      <c r="A382" s="7" t="s">
        <v>281</v>
      </c>
      <c r="B382" s="7" t="s">
        <v>910</v>
      </c>
      <c r="C382" s="7">
        <v>1303</v>
      </c>
      <c r="D382" s="7" t="s">
        <v>925</v>
      </c>
      <c r="E382" s="7">
        <v>901</v>
      </c>
      <c r="F382" s="7" t="s">
        <v>1691</v>
      </c>
      <c r="G382" s="7" t="s">
        <v>1760</v>
      </c>
      <c r="H382" s="8" t="s">
        <v>814</v>
      </c>
      <c r="I382" s="15">
        <v>1871000</v>
      </c>
      <c r="J382" s="15">
        <v>1885000</v>
      </c>
      <c r="K382" s="15">
        <v>2767000</v>
      </c>
      <c r="L382" s="15">
        <v>0</v>
      </c>
      <c r="M382" s="15">
        <v>0</v>
      </c>
      <c r="N382" s="15">
        <v>1840000</v>
      </c>
    </row>
    <row r="383" spans="1:14" s="21" customFormat="1" hidden="1" x14ac:dyDescent="0.3">
      <c r="A383" s="7" t="s">
        <v>281</v>
      </c>
      <c r="B383" s="7" t="s">
        <v>910</v>
      </c>
      <c r="C383" s="7">
        <v>1303</v>
      </c>
      <c r="D383" s="7" t="s">
        <v>8</v>
      </c>
      <c r="E383" s="7">
        <v>901</v>
      </c>
      <c r="F383" s="7" t="s">
        <v>1692</v>
      </c>
      <c r="G383" s="7" t="s">
        <v>1760</v>
      </c>
      <c r="H383" s="8" t="s">
        <v>1562</v>
      </c>
      <c r="I383" s="15">
        <v>3741000</v>
      </c>
      <c r="J383" s="15">
        <v>3769000</v>
      </c>
      <c r="K383" s="15">
        <v>3690000</v>
      </c>
      <c r="L383" s="15">
        <v>3692000</v>
      </c>
      <c r="M383" s="15">
        <v>1835000</v>
      </c>
      <c r="N383" s="15">
        <v>4598000</v>
      </c>
    </row>
    <row r="384" spans="1:14" s="21" customFormat="1" hidden="1" x14ac:dyDescent="0.3">
      <c r="A384" s="7" t="s">
        <v>281</v>
      </c>
      <c r="B384" s="7" t="s">
        <v>910</v>
      </c>
      <c r="C384" s="7">
        <v>1303</v>
      </c>
      <c r="D384" s="7" t="s">
        <v>8</v>
      </c>
      <c r="E384" s="7">
        <v>901</v>
      </c>
      <c r="F384" s="7">
        <v>392103</v>
      </c>
      <c r="G384" s="7" t="s">
        <v>1760</v>
      </c>
      <c r="H384" s="8" t="s">
        <v>1563</v>
      </c>
      <c r="I384" s="15">
        <v>2339000</v>
      </c>
      <c r="J384" s="15">
        <v>3062000</v>
      </c>
      <c r="K384" s="15">
        <v>3229000</v>
      </c>
      <c r="L384" s="15">
        <v>4615000</v>
      </c>
      <c r="M384" s="15">
        <v>1973000</v>
      </c>
      <c r="N384" s="15">
        <v>4598000</v>
      </c>
    </row>
    <row r="385" spans="1:14" s="21" customFormat="1" hidden="1" x14ac:dyDescent="0.3">
      <c r="A385" s="7" t="s">
        <v>281</v>
      </c>
      <c r="B385" s="7" t="s">
        <v>910</v>
      </c>
      <c r="C385" s="7">
        <v>1303</v>
      </c>
      <c r="D385" s="7" t="s">
        <v>930</v>
      </c>
      <c r="E385" s="7">
        <v>901</v>
      </c>
      <c r="F385" s="7" t="s">
        <v>918</v>
      </c>
      <c r="G385" s="7" t="s">
        <v>1760</v>
      </c>
      <c r="H385" s="8" t="s">
        <v>1564</v>
      </c>
      <c r="I385" s="15">
        <v>1170000</v>
      </c>
      <c r="J385" s="15">
        <v>1178000</v>
      </c>
      <c r="K385" s="15">
        <v>4612000</v>
      </c>
      <c r="L385" s="15">
        <v>693000</v>
      </c>
      <c r="M385" s="15">
        <v>688000</v>
      </c>
      <c r="N385" s="15">
        <v>1380000</v>
      </c>
    </row>
    <row r="386" spans="1:14" s="21" customFormat="1" hidden="1" x14ac:dyDescent="0.3">
      <c r="A386" s="7" t="s">
        <v>281</v>
      </c>
      <c r="B386" s="7" t="s">
        <v>910</v>
      </c>
      <c r="C386" s="7">
        <v>1303</v>
      </c>
      <c r="D386" s="7" t="s">
        <v>8</v>
      </c>
      <c r="E386" s="7">
        <v>922</v>
      </c>
      <c r="F386" s="7">
        <v>393066</v>
      </c>
      <c r="G386" s="7" t="s">
        <v>1760</v>
      </c>
      <c r="H386" s="8" t="s">
        <v>1565</v>
      </c>
      <c r="I386" s="15">
        <v>2339000</v>
      </c>
      <c r="J386" s="15">
        <v>2356000</v>
      </c>
      <c r="K386" s="15">
        <v>2306000</v>
      </c>
      <c r="L386" s="15">
        <v>2308000</v>
      </c>
      <c r="M386" s="15">
        <v>1376000</v>
      </c>
      <c r="N386" s="15">
        <v>2299000</v>
      </c>
    </row>
    <row r="387" spans="1:14" s="21" customFormat="1" hidden="1" x14ac:dyDescent="0.3">
      <c r="A387" s="7" t="s">
        <v>281</v>
      </c>
      <c r="B387" s="7" t="s">
        <v>910</v>
      </c>
      <c r="C387" s="7">
        <v>1303</v>
      </c>
      <c r="D387" s="7" t="s">
        <v>924</v>
      </c>
      <c r="E387" s="7">
        <v>907</v>
      </c>
      <c r="F387" s="7" t="s">
        <v>1686</v>
      </c>
      <c r="G387" s="7" t="s">
        <v>1760</v>
      </c>
      <c r="H387" s="8" t="s">
        <v>829</v>
      </c>
      <c r="I387" s="15">
        <v>468000</v>
      </c>
      <c r="J387" s="15">
        <v>236000</v>
      </c>
      <c r="K387" s="15">
        <v>231000</v>
      </c>
      <c r="L387" s="15">
        <v>231000</v>
      </c>
      <c r="M387" s="15">
        <v>230000</v>
      </c>
      <c r="N387" s="15">
        <v>920000</v>
      </c>
    </row>
    <row r="388" spans="1:14" s="21" customFormat="1" hidden="1" x14ac:dyDescent="0.3">
      <c r="A388" s="7" t="s">
        <v>281</v>
      </c>
      <c r="B388" s="7" t="s">
        <v>910</v>
      </c>
      <c r="C388" s="7">
        <v>1303</v>
      </c>
      <c r="D388" s="7" t="s">
        <v>8</v>
      </c>
      <c r="E388" s="7">
        <v>901</v>
      </c>
      <c r="F388" s="7">
        <v>150216</v>
      </c>
      <c r="G388" s="7" t="s">
        <v>1760</v>
      </c>
      <c r="H388" s="8" t="s">
        <v>1566</v>
      </c>
      <c r="I388" s="15">
        <v>4676000</v>
      </c>
      <c r="J388" s="15">
        <v>4711000</v>
      </c>
      <c r="K388" s="15">
        <v>3690000</v>
      </c>
      <c r="L388" s="15">
        <v>3692000</v>
      </c>
      <c r="M388" s="15">
        <v>2293000</v>
      </c>
      <c r="N388" s="15">
        <v>4598000</v>
      </c>
    </row>
    <row r="389" spans="1:14" s="21" customFormat="1" hidden="1" x14ac:dyDescent="0.3">
      <c r="A389" s="7" t="s">
        <v>281</v>
      </c>
      <c r="B389" s="7" t="s">
        <v>910</v>
      </c>
      <c r="C389" s="7">
        <v>1303</v>
      </c>
      <c r="D389" s="7" t="s">
        <v>8</v>
      </c>
      <c r="E389" s="7">
        <v>901</v>
      </c>
      <c r="F389" s="7" t="s">
        <v>1693</v>
      </c>
      <c r="G389" s="7" t="s">
        <v>1760</v>
      </c>
      <c r="H389" s="8" t="s">
        <v>779</v>
      </c>
      <c r="I389" s="15">
        <v>468000</v>
      </c>
      <c r="J389" s="15">
        <v>472000</v>
      </c>
      <c r="K389" s="15">
        <v>462000</v>
      </c>
      <c r="L389" s="15">
        <v>462000</v>
      </c>
      <c r="M389" s="15">
        <v>505000</v>
      </c>
      <c r="N389" s="15">
        <v>461000</v>
      </c>
    </row>
    <row r="390" spans="1:14" s="21" customFormat="1" hidden="1" x14ac:dyDescent="0.3">
      <c r="A390" s="7" t="s">
        <v>281</v>
      </c>
      <c r="B390" s="7" t="s">
        <v>910</v>
      </c>
      <c r="C390" s="7">
        <v>1303</v>
      </c>
      <c r="D390" s="7" t="s">
        <v>8</v>
      </c>
      <c r="E390" s="7">
        <v>913</v>
      </c>
      <c r="F390" s="7" t="s">
        <v>1694</v>
      </c>
      <c r="G390" s="7" t="s">
        <v>915</v>
      </c>
      <c r="H390" s="8" t="s">
        <v>874</v>
      </c>
      <c r="I390" s="15">
        <v>15430000</v>
      </c>
      <c r="J390" s="15">
        <v>17899000</v>
      </c>
      <c r="K390" s="15">
        <v>17523000</v>
      </c>
      <c r="L390" s="15">
        <v>16613000</v>
      </c>
      <c r="M390" s="15">
        <v>17426000</v>
      </c>
      <c r="N390" s="15">
        <v>18229000</v>
      </c>
    </row>
    <row r="391" spans="1:14" s="21" customFormat="1" hidden="1" x14ac:dyDescent="0.3">
      <c r="A391" s="7" t="s">
        <v>281</v>
      </c>
      <c r="B391" s="7" t="s">
        <v>910</v>
      </c>
      <c r="C391" s="7">
        <v>1303</v>
      </c>
      <c r="D391" s="7" t="s">
        <v>8</v>
      </c>
      <c r="E391" s="7">
        <v>913</v>
      </c>
      <c r="F391" s="7" t="s">
        <v>1695</v>
      </c>
      <c r="G391" s="7" t="s">
        <v>915</v>
      </c>
      <c r="H391" s="8" t="s">
        <v>885</v>
      </c>
      <c r="I391" s="15">
        <v>11222000</v>
      </c>
      <c r="J391" s="15">
        <v>9421000</v>
      </c>
      <c r="K391" s="15">
        <v>9223000</v>
      </c>
      <c r="L391" s="15">
        <v>9230000</v>
      </c>
      <c r="M391" s="15">
        <v>9172000</v>
      </c>
      <c r="N391" s="15">
        <v>10115000</v>
      </c>
    </row>
    <row r="392" spans="1:14" s="21" customFormat="1" hidden="1" x14ac:dyDescent="0.3">
      <c r="A392" s="7" t="s">
        <v>281</v>
      </c>
      <c r="B392" s="7" t="s">
        <v>910</v>
      </c>
      <c r="C392" s="7">
        <v>1303</v>
      </c>
      <c r="D392" s="7" t="s">
        <v>8</v>
      </c>
      <c r="E392" s="7">
        <v>913</v>
      </c>
      <c r="F392" s="7" t="s">
        <v>1696</v>
      </c>
      <c r="G392" s="7" t="s">
        <v>915</v>
      </c>
      <c r="H392" s="8" t="s">
        <v>879</v>
      </c>
      <c r="I392" s="15">
        <v>2806000</v>
      </c>
      <c r="J392" s="15">
        <v>2827000</v>
      </c>
      <c r="K392" s="15">
        <v>3229000</v>
      </c>
      <c r="L392" s="15">
        <v>3231000</v>
      </c>
      <c r="M392" s="15">
        <v>3211000</v>
      </c>
      <c r="N392" s="15">
        <v>2759000</v>
      </c>
    </row>
    <row r="393" spans="1:14" s="21" customFormat="1" hidden="1" x14ac:dyDescent="0.3">
      <c r="A393" s="7" t="s">
        <v>281</v>
      </c>
      <c r="B393" s="7" t="s">
        <v>910</v>
      </c>
      <c r="C393" s="7">
        <v>1303</v>
      </c>
      <c r="D393" s="7" t="s">
        <v>8</v>
      </c>
      <c r="E393" s="7">
        <v>913</v>
      </c>
      <c r="F393" s="7" t="s">
        <v>1697</v>
      </c>
      <c r="G393" s="7" t="s">
        <v>915</v>
      </c>
      <c r="H393" s="8" t="s">
        <v>900</v>
      </c>
      <c r="I393" s="15">
        <v>468000</v>
      </c>
      <c r="J393" s="15">
        <v>472000</v>
      </c>
      <c r="K393" s="15">
        <v>923000</v>
      </c>
      <c r="L393" s="15">
        <v>924000</v>
      </c>
      <c r="M393" s="15">
        <v>918000</v>
      </c>
      <c r="N393" s="15">
        <v>920000</v>
      </c>
    </row>
    <row r="394" spans="1:14" s="21" customFormat="1" hidden="1" x14ac:dyDescent="0.3">
      <c r="A394" s="7" t="s">
        <v>281</v>
      </c>
      <c r="B394" s="7" t="s">
        <v>910</v>
      </c>
      <c r="C394" s="7">
        <v>1303</v>
      </c>
      <c r="D394" s="7" t="s">
        <v>8</v>
      </c>
      <c r="E394" s="7">
        <v>913</v>
      </c>
      <c r="F394" s="7" t="s">
        <v>1698</v>
      </c>
      <c r="G394" s="7" t="s">
        <v>915</v>
      </c>
      <c r="H394" s="8" t="s">
        <v>877</v>
      </c>
      <c r="I394" s="15">
        <v>468000</v>
      </c>
      <c r="J394" s="15">
        <v>472000</v>
      </c>
      <c r="K394" s="15">
        <v>462000</v>
      </c>
      <c r="L394" s="15">
        <v>462000</v>
      </c>
      <c r="M394" s="15">
        <v>459000</v>
      </c>
      <c r="N394" s="15">
        <v>461000</v>
      </c>
    </row>
    <row r="395" spans="1:14" s="21" customFormat="1" hidden="1" x14ac:dyDescent="0.3">
      <c r="A395" s="7" t="s">
        <v>281</v>
      </c>
      <c r="B395" s="7" t="s">
        <v>910</v>
      </c>
      <c r="C395" s="7">
        <v>1303</v>
      </c>
      <c r="D395" s="7" t="s">
        <v>8</v>
      </c>
      <c r="E395" s="7">
        <v>913</v>
      </c>
      <c r="F395" s="7" t="s">
        <v>1699</v>
      </c>
      <c r="G395" s="7" t="s">
        <v>915</v>
      </c>
      <c r="H395" s="8" t="s">
        <v>883</v>
      </c>
      <c r="I395" s="15">
        <v>234000</v>
      </c>
      <c r="J395" s="15">
        <v>0</v>
      </c>
      <c r="K395" s="15">
        <v>462000</v>
      </c>
      <c r="L395" s="15">
        <v>462000</v>
      </c>
      <c r="M395" s="15">
        <v>459000</v>
      </c>
      <c r="N395" s="15">
        <v>461000</v>
      </c>
    </row>
    <row r="396" spans="1:14" s="21" customFormat="1" hidden="1" x14ac:dyDescent="0.3">
      <c r="A396" s="7" t="s">
        <v>281</v>
      </c>
      <c r="B396" s="7" t="s">
        <v>910</v>
      </c>
      <c r="C396" s="7">
        <v>1303</v>
      </c>
      <c r="D396" s="7" t="s">
        <v>8</v>
      </c>
      <c r="E396" s="7">
        <v>913</v>
      </c>
      <c r="F396" s="7" t="s">
        <v>1700</v>
      </c>
      <c r="G396" s="7" t="s">
        <v>915</v>
      </c>
      <c r="H396" s="8" t="s">
        <v>875</v>
      </c>
      <c r="I396" s="15">
        <v>234000</v>
      </c>
      <c r="J396" s="15">
        <v>236000</v>
      </c>
      <c r="K396" s="15">
        <v>231000</v>
      </c>
      <c r="L396" s="15">
        <v>231000</v>
      </c>
      <c r="M396" s="15">
        <v>230000</v>
      </c>
      <c r="N396" s="15">
        <v>231000</v>
      </c>
    </row>
    <row r="397" spans="1:14" s="21" customFormat="1" hidden="1" x14ac:dyDescent="0.3">
      <c r="A397" s="7" t="s">
        <v>281</v>
      </c>
      <c r="B397" s="7" t="s">
        <v>910</v>
      </c>
      <c r="C397" s="7">
        <v>1303</v>
      </c>
      <c r="D397" s="7" t="s">
        <v>8</v>
      </c>
      <c r="E397" s="7">
        <v>913</v>
      </c>
      <c r="F397" s="7">
        <v>110829</v>
      </c>
      <c r="G397" s="7" t="s">
        <v>915</v>
      </c>
      <c r="H397" s="8" t="s">
        <v>872</v>
      </c>
      <c r="I397" s="15">
        <v>141000</v>
      </c>
      <c r="J397" s="15">
        <v>142000</v>
      </c>
      <c r="K397" s="15">
        <v>462000</v>
      </c>
      <c r="L397" s="15">
        <v>139000</v>
      </c>
      <c r="M397" s="15">
        <v>138000</v>
      </c>
      <c r="N397" s="15">
        <v>139000</v>
      </c>
    </row>
    <row r="398" spans="1:14" s="21" customFormat="1" hidden="1" x14ac:dyDescent="0.3">
      <c r="A398" s="7" t="s">
        <v>281</v>
      </c>
      <c r="B398" s="7" t="s">
        <v>910</v>
      </c>
      <c r="C398" s="7">
        <v>1303</v>
      </c>
      <c r="D398" s="7" t="s">
        <v>8</v>
      </c>
      <c r="E398" s="7">
        <v>913</v>
      </c>
      <c r="F398" s="7">
        <v>110221</v>
      </c>
      <c r="G398" s="7" t="s">
        <v>915</v>
      </c>
      <c r="H398" s="8" t="s">
        <v>870</v>
      </c>
      <c r="I398" s="15">
        <v>234000</v>
      </c>
      <c r="J398" s="15">
        <v>236000</v>
      </c>
      <c r="K398" s="15">
        <v>231000</v>
      </c>
      <c r="L398" s="15">
        <v>231000</v>
      </c>
      <c r="M398" s="15">
        <v>230000</v>
      </c>
      <c r="N398" s="15">
        <v>231000</v>
      </c>
    </row>
    <row r="399" spans="1:14" s="21" customFormat="1" hidden="1" x14ac:dyDescent="0.3">
      <c r="A399" s="7" t="s">
        <v>281</v>
      </c>
      <c r="B399" s="7" t="s">
        <v>910</v>
      </c>
      <c r="C399" s="7">
        <v>1303</v>
      </c>
      <c r="D399" s="7" t="s">
        <v>8</v>
      </c>
      <c r="E399" s="7">
        <v>913</v>
      </c>
      <c r="F399" s="7" t="s">
        <v>1701</v>
      </c>
      <c r="G399" s="7" t="s">
        <v>915</v>
      </c>
      <c r="H399" s="8" t="s">
        <v>1300</v>
      </c>
      <c r="I399" s="15">
        <v>234000</v>
      </c>
      <c r="J399" s="15">
        <v>236000</v>
      </c>
      <c r="K399" s="15">
        <v>231000</v>
      </c>
      <c r="L399" s="15">
        <v>231000</v>
      </c>
      <c r="M399" s="15">
        <v>230000</v>
      </c>
      <c r="N399" s="15">
        <v>231000</v>
      </c>
    </row>
    <row r="400" spans="1:14" s="21" customFormat="1" hidden="1" x14ac:dyDescent="0.3">
      <c r="A400" s="7" t="s">
        <v>281</v>
      </c>
      <c r="B400" s="7" t="s">
        <v>910</v>
      </c>
      <c r="C400" s="7">
        <v>1303</v>
      </c>
      <c r="D400" s="7" t="s">
        <v>8</v>
      </c>
      <c r="E400" s="7">
        <v>913</v>
      </c>
      <c r="F400" s="7" t="s">
        <v>1702</v>
      </c>
      <c r="G400" s="7" t="s">
        <v>915</v>
      </c>
      <c r="H400" s="8" t="s">
        <v>893</v>
      </c>
      <c r="I400" s="15">
        <v>94000</v>
      </c>
      <c r="J400" s="15">
        <v>95000</v>
      </c>
      <c r="K400" s="15">
        <v>462000</v>
      </c>
      <c r="L400" s="15">
        <v>462000</v>
      </c>
      <c r="M400" s="15">
        <v>459000</v>
      </c>
      <c r="N400" s="15">
        <v>93000</v>
      </c>
    </row>
    <row r="401" spans="1:14" s="21" customFormat="1" hidden="1" x14ac:dyDescent="0.3">
      <c r="A401" s="7" t="s">
        <v>281</v>
      </c>
      <c r="B401" s="7" t="s">
        <v>910</v>
      </c>
      <c r="C401" s="7">
        <v>1303</v>
      </c>
      <c r="D401" s="7" t="s">
        <v>8</v>
      </c>
      <c r="E401" s="7">
        <v>913</v>
      </c>
      <c r="F401" s="7">
        <v>111680</v>
      </c>
      <c r="G401" s="7" t="s">
        <v>915</v>
      </c>
      <c r="H401" s="8" t="s">
        <v>1567</v>
      </c>
      <c r="I401" s="15">
        <v>141000</v>
      </c>
      <c r="J401" s="15">
        <v>142000</v>
      </c>
      <c r="K401" s="15">
        <v>231000</v>
      </c>
      <c r="L401" s="15">
        <v>231000</v>
      </c>
      <c r="M401" s="15">
        <v>230000</v>
      </c>
      <c r="N401" s="15">
        <v>139000</v>
      </c>
    </row>
    <row r="402" spans="1:14" s="21" customFormat="1" hidden="1" x14ac:dyDescent="0.3">
      <c r="A402" s="7" t="s">
        <v>281</v>
      </c>
      <c r="B402" s="7" t="s">
        <v>910</v>
      </c>
      <c r="C402" s="7">
        <v>1303</v>
      </c>
      <c r="D402" s="7" t="s">
        <v>8</v>
      </c>
      <c r="E402" s="7">
        <v>913</v>
      </c>
      <c r="F402" s="7" t="s">
        <v>1703</v>
      </c>
      <c r="G402" s="7" t="s">
        <v>915</v>
      </c>
      <c r="H402" s="8" t="s">
        <v>880</v>
      </c>
      <c r="I402" s="15">
        <v>141000</v>
      </c>
      <c r="J402" s="15">
        <v>142000</v>
      </c>
      <c r="K402" s="15">
        <v>139000</v>
      </c>
      <c r="L402" s="15">
        <v>139000</v>
      </c>
      <c r="M402" s="15">
        <v>138000</v>
      </c>
      <c r="N402" s="15">
        <v>139000</v>
      </c>
    </row>
    <row r="403" spans="1:14" s="21" customFormat="1" hidden="1" x14ac:dyDescent="0.3">
      <c r="A403" s="7" t="s">
        <v>281</v>
      </c>
      <c r="B403" s="7" t="s">
        <v>910</v>
      </c>
      <c r="C403" s="7">
        <v>1303</v>
      </c>
      <c r="D403" s="7" t="s">
        <v>8</v>
      </c>
      <c r="E403" s="7">
        <v>913</v>
      </c>
      <c r="F403" s="7">
        <v>111135</v>
      </c>
      <c r="G403" s="7" t="s">
        <v>915</v>
      </c>
      <c r="H403" s="8" t="s">
        <v>881</v>
      </c>
      <c r="I403" s="15">
        <v>94000</v>
      </c>
      <c r="J403" s="15">
        <v>95000</v>
      </c>
      <c r="K403" s="15">
        <v>93000</v>
      </c>
      <c r="L403" s="15">
        <v>93000</v>
      </c>
      <c r="M403" s="15">
        <v>92000</v>
      </c>
      <c r="N403" s="15">
        <v>93000</v>
      </c>
    </row>
    <row r="404" spans="1:14" s="21" customFormat="1" hidden="1" x14ac:dyDescent="0.3">
      <c r="A404" s="7" t="s">
        <v>281</v>
      </c>
      <c r="B404" s="7" t="s">
        <v>910</v>
      </c>
      <c r="C404" s="7">
        <v>1303</v>
      </c>
      <c r="D404" s="7" t="s">
        <v>8</v>
      </c>
      <c r="E404" s="7">
        <v>913</v>
      </c>
      <c r="F404" s="7" t="s">
        <v>1704</v>
      </c>
      <c r="G404" s="7" t="s">
        <v>915</v>
      </c>
      <c r="H404" s="8" t="s">
        <v>871</v>
      </c>
      <c r="I404" s="15">
        <v>94000</v>
      </c>
      <c r="J404" s="15">
        <v>95000</v>
      </c>
      <c r="K404" s="15">
        <v>93000</v>
      </c>
      <c r="L404" s="15">
        <v>93000</v>
      </c>
      <c r="M404" s="15">
        <v>92000</v>
      </c>
      <c r="N404" s="15">
        <v>0</v>
      </c>
    </row>
    <row r="405" spans="1:14" s="21" customFormat="1" hidden="1" x14ac:dyDescent="0.3">
      <c r="A405" s="7" t="s">
        <v>281</v>
      </c>
      <c r="B405" s="7" t="s">
        <v>910</v>
      </c>
      <c r="C405" s="7">
        <v>1303</v>
      </c>
      <c r="D405" s="7" t="s">
        <v>8</v>
      </c>
      <c r="E405" s="7">
        <v>913</v>
      </c>
      <c r="F405" s="7" t="s">
        <v>1705</v>
      </c>
      <c r="G405" s="7" t="s">
        <v>915</v>
      </c>
      <c r="H405" s="8" t="s">
        <v>882</v>
      </c>
      <c r="I405" s="15">
        <v>94000</v>
      </c>
      <c r="J405" s="15">
        <v>95000</v>
      </c>
      <c r="K405" s="15">
        <v>47000</v>
      </c>
      <c r="L405" s="15">
        <v>47000</v>
      </c>
      <c r="M405" s="15">
        <v>46000</v>
      </c>
      <c r="N405" s="15">
        <v>93000</v>
      </c>
    </row>
    <row r="406" spans="1:14" s="21" customFormat="1" hidden="1" x14ac:dyDescent="0.3">
      <c r="A406" s="7" t="s">
        <v>281</v>
      </c>
      <c r="B406" s="7" t="s">
        <v>910</v>
      </c>
      <c r="C406" s="7">
        <v>1303</v>
      </c>
      <c r="D406" s="7" t="s">
        <v>8</v>
      </c>
      <c r="E406" s="7">
        <v>913</v>
      </c>
      <c r="F406" s="7">
        <v>111203</v>
      </c>
      <c r="G406" s="7" t="s">
        <v>915</v>
      </c>
      <c r="H406" s="8" t="s">
        <v>1568</v>
      </c>
      <c r="I406" s="15">
        <v>655000</v>
      </c>
      <c r="J406" s="15">
        <v>943000</v>
      </c>
      <c r="K406" s="15">
        <v>646000</v>
      </c>
      <c r="L406" s="15">
        <v>647000</v>
      </c>
      <c r="M406" s="15">
        <v>643000</v>
      </c>
      <c r="N406" s="15">
        <v>644000</v>
      </c>
    </row>
    <row r="407" spans="1:14" s="21" customFormat="1" hidden="1" x14ac:dyDescent="0.3">
      <c r="A407" s="7" t="s">
        <v>281</v>
      </c>
      <c r="B407" s="7" t="s">
        <v>910</v>
      </c>
      <c r="C407" s="7">
        <v>1303</v>
      </c>
      <c r="D407" s="7" t="s">
        <v>8</v>
      </c>
      <c r="E407" s="7">
        <v>913</v>
      </c>
      <c r="F407" s="7">
        <v>212148</v>
      </c>
      <c r="G407" s="7" t="s">
        <v>915</v>
      </c>
      <c r="H407" s="8" t="s">
        <v>1569</v>
      </c>
      <c r="I407" s="15">
        <v>562000</v>
      </c>
      <c r="J407" s="15">
        <v>566000</v>
      </c>
      <c r="K407" s="15">
        <v>554000</v>
      </c>
      <c r="L407" s="15">
        <v>554000</v>
      </c>
      <c r="M407" s="15">
        <v>551000</v>
      </c>
      <c r="N407" s="15">
        <v>552000</v>
      </c>
    </row>
    <row r="408" spans="1:14" s="21" customFormat="1" hidden="1" x14ac:dyDescent="0.3">
      <c r="A408" s="7" t="s">
        <v>281</v>
      </c>
      <c r="B408" s="7" t="s">
        <v>910</v>
      </c>
      <c r="C408" s="7">
        <v>1303</v>
      </c>
      <c r="D408" s="7" t="s">
        <v>8</v>
      </c>
      <c r="E408" s="7">
        <v>913</v>
      </c>
      <c r="F408" s="7">
        <v>111031</v>
      </c>
      <c r="G408" s="7" t="s">
        <v>915</v>
      </c>
      <c r="H408" s="8" t="s">
        <v>1570</v>
      </c>
      <c r="I408" s="15">
        <v>468000</v>
      </c>
      <c r="J408" s="15">
        <v>472000</v>
      </c>
      <c r="K408" s="15">
        <v>462000</v>
      </c>
      <c r="L408" s="15">
        <v>462000</v>
      </c>
      <c r="M408" s="15">
        <v>459000</v>
      </c>
      <c r="N408" s="15">
        <v>461000</v>
      </c>
    </row>
    <row r="409" spans="1:14" s="21" customFormat="1" hidden="1" x14ac:dyDescent="0.3">
      <c r="A409" s="7" t="s">
        <v>281</v>
      </c>
      <c r="B409" s="7" t="s">
        <v>910</v>
      </c>
      <c r="C409" s="7">
        <v>1303</v>
      </c>
      <c r="D409" s="7" t="s">
        <v>8</v>
      </c>
      <c r="E409" s="7">
        <v>913</v>
      </c>
      <c r="F409" s="7">
        <v>110002</v>
      </c>
      <c r="G409" s="7" t="s">
        <v>915</v>
      </c>
      <c r="H409" s="8" t="s">
        <v>1571</v>
      </c>
      <c r="I409" s="15">
        <v>468000</v>
      </c>
      <c r="J409" s="15">
        <v>472000</v>
      </c>
      <c r="K409" s="15">
        <v>462000</v>
      </c>
      <c r="L409" s="15">
        <v>462000</v>
      </c>
      <c r="M409" s="15">
        <v>459000</v>
      </c>
      <c r="N409" s="15">
        <v>461000</v>
      </c>
    </row>
    <row r="410" spans="1:14" s="21" customFormat="1" hidden="1" x14ac:dyDescent="0.3">
      <c r="A410" s="7" t="s">
        <v>281</v>
      </c>
      <c r="B410" s="7" t="s">
        <v>910</v>
      </c>
      <c r="C410" s="7">
        <v>1303</v>
      </c>
      <c r="D410" s="7" t="s">
        <v>8</v>
      </c>
      <c r="E410" s="7">
        <v>913</v>
      </c>
      <c r="F410" s="7">
        <v>111079</v>
      </c>
      <c r="G410" s="7" t="s">
        <v>915</v>
      </c>
      <c r="H410" s="8" t="s">
        <v>1572</v>
      </c>
      <c r="I410" s="15">
        <v>234000</v>
      </c>
      <c r="J410" s="15">
        <v>236000</v>
      </c>
      <c r="K410" s="15">
        <v>231000</v>
      </c>
      <c r="L410" s="15">
        <v>231000</v>
      </c>
      <c r="M410" s="15">
        <v>230000</v>
      </c>
      <c r="N410" s="15">
        <v>231000</v>
      </c>
    </row>
    <row r="411" spans="1:14" s="21" customFormat="1" hidden="1" x14ac:dyDescent="0.3">
      <c r="A411" s="7" t="s">
        <v>281</v>
      </c>
      <c r="B411" s="7" t="s">
        <v>910</v>
      </c>
      <c r="C411" s="7">
        <v>1303</v>
      </c>
      <c r="D411" s="7" t="s">
        <v>8</v>
      </c>
      <c r="E411" s="7">
        <v>913</v>
      </c>
      <c r="F411" s="7">
        <v>111044</v>
      </c>
      <c r="G411" s="7" t="s">
        <v>915</v>
      </c>
      <c r="H411" s="8" t="s">
        <v>1573</v>
      </c>
      <c r="I411" s="15">
        <v>94000</v>
      </c>
      <c r="J411" s="15">
        <v>95000</v>
      </c>
      <c r="K411" s="15">
        <v>93000</v>
      </c>
      <c r="L411" s="15">
        <v>93000</v>
      </c>
      <c r="M411" s="15">
        <v>92000</v>
      </c>
      <c r="N411" s="15">
        <v>93000</v>
      </c>
    </row>
    <row r="412" spans="1:14" s="21" customFormat="1" hidden="1" x14ac:dyDescent="0.3">
      <c r="A412" s="7" t="s">
        <v>281</v>
      </c>
      <c r="B412" s="7" t="s">
        <v>910</v>
      </c>
      <c r="C412" s="7">
        <v>1303</v>
      </c>
      <c r="D412" s="7" t="s">
        <v>8</v>
      </c>
      <c r="E412" s="7">
        <v>913</v>
      </c>
      <c r="F412" s="7">
        <v>111465</v>
      </c>
      <c r="G412" s="7" t="s">
        <v>915</v>
      </c>
      <c r="H412" s="8" t="s">
        <v>1574</v>
      </c>
      <c r="I412" s="15">
        <v>94000</v>
      </c>
      <c r="J412" s="15">
        <v>95000</v>
      </c>
      <c r="K412" s="15">
        <v>93000</v>
      </c>
      <c r="L412" s="15">
        <v>93000</v>
      </c>
      <c r="M412" s="15">
        <v>92000</v>
      </c>
      <c r="N412" s="15">
        <v>93000</v>
      </c>
    </row>
    <row r="413" spans="1:14" s="21" customFormat="1" hidden="1" x14ac:dyDescent="0.3">
      <c r="A413" s="7" t="s">
        <v>281</v>
      </c>
      <c r="B413" s="7" t="s">
        <v>910</v>
      </c>
      <c r="C413" s="7">
        <v>1303</v>
      </c>
      <c r="D413" s="7" t="s">
        <v>8</v>
      </c>
      <c r="E413" s="7">
        <v>913</v>
      </c>
      <c r="F413" s="7">
        <v>110747</v>
      </c>
      <c r="G413" s="7" t="s">
        <v>915</v>
      </c>
      <c r="H413" s="8" t="s">
        <v>1575</v>
      </c>
      <c r="I413" s="15">
        <v>94000</v>
      </c>
      <c r="J413" s="15">
        <v>95000</v>
      </c>
      <c r="K413" s="15">
        <v>93000</v>
      </c>
      <c r="L413" s="15">
        <v>93000</v>
      </c>
      <c r="M413" s="15">
        <v>92000</v>
      </c>
      <c r="N413" s="15">
        <v>93000</v>
      </c>
    </row>
    <row r="414" spans="1:14" s="21" customFormat="1" hidden="1" x14ac:dyDescent="0.3">
      <c r="A414" s="7" t="s">
        <v>281</v>
      </c>
      <c r="B414" s="7" t="s">
        <v>910</v>
      </c>
      <c r="C414" s="7">
        <v>1303</v>
      </c>
      <c r="D414" s="7" t="s">
        <v>8</v>
      </c>
      <c r="E414" s="7">
        <v>913</v>
      </c>
      <c r="F414" s="7">
        <v>111240</v>
      </c>
      <c r="G414" s="7" t="s">
        <v>915</v>
      </c>
      <c r="H414" s="8" t="s">
        <v>1576</v>
      </c>
      <c r="I414" s="15">
        <v>94000</v>
      </c>
      <c r="J414" s="15">
        <v>95000</v>
      </c>
      <c r="K414" s="15">
        <v>93000</v>
      </c>
      <c r="L414" s="15">
        <v>93000</v>
      </c>
      <c r="M414" s="15">
        <v>92000</v>
      </c>
      <c r="N414" s="15">
        <v>93000</v>
      </c>
    </row>
    <row r="415" spans="1:14" s="21" customFormat="1" hidden="1" x14ac:dyDescent="0.3">
      <c r="A415" s="7" t="s">
        <v>281</v>
      </c>
      <c r="B415" s="7" t="s">
        <v>910</v>
      </c>
      <c r="C415" s="7">
        <v>1303</v>
      </c>
      <c r="D415" s="7" t="s">
        <v>8</v>
      </c>
      <c r="E415" s="7">
        <v>925</v>
      </c>
      <c r="F415" s="7" t="s">
        <v>1706</v>
      </c>
      <c r="G415" s="7" t="s">
        <v>915</v>
      </c>
      <c r="H415" s="8" t="s">
        <v>1577</v>
      </c>
      <c r="I415" s="15">
        <v>375000</v>
      </c>
      <c r="J415" s="15">
        <v>236000</v>
      </c>
      <c r="K415" s="15">
        <v>462000</v>
      </c>
      <c r="L415" s="15">
        <v>462000</v>
      </c>
      <c r="M415" s="15">
        <v>688000</v>
      </c>
      <c r="N415" s="15">
        <v>920000</v>
      </c>
    </row>
    <row r="416" spans="1:14" s="21" customFormat="1" hidden="1" x14ac:dyDescent="0.3">
      <c r="A416" s="7" t="s">
        <v>281</v>
      </c>
      <c r="B416" s="7" t="s">
        <v>910</v>
      </c>
      <c r="C416" s="7">
        <v>1303</v>
      </c>
      <c r="D416" s="7" t="s">
        <v>8</v>
      </c>
      <c r="E416" s="7">
        <v>905</v>
      </c>
      <c r="F416" s="7" t="s">
        <v>1707</v>
      </c>
      <c r="G416" s="7" t="s">
        <v>915</v>
      </c>
      <c r="H416" s="8" t="s">
        <v>1578</v>
      </c>
      <c r="I416" s="15">
        <v>94000</v>
      </c>
      <c r="J416" s="15">
        <v>95000</v>
      </c>
      <c r="K416" s="15">
        <v>93000</v>
      </c>
      <c r="L416" s="15">
        <v>93000</v>
      </c>
      <c r="M416" s="15">
        <v>92000</v>
      </c>
      <c r="N416" s="15">
        <v>93000</v>
      </c>
    </row>
    <row r="417" spans="1:14" s="21" customFormat="1" hidden="1" x14ac:dyDescent="0.3">
      <c r="A417" s="7" t="s">
        <v>281</v>
      </c>
      <c r="B417" s="7" t="s">
        <v>910</v>
      </c>
      <c r="C417" s="7">
        <v>1303</v>
      </c>
      <c r="D417" s="7" t="s">
        <v>8</v>
      </c>
      <c r="E417" s="7">
        <v>905</v>
      </c>
      <c r="F417" s="7" t="s">
        <v>1708</v>
      </c>
      <c r="G417" s="7" t="s">
        <v>915</v>
      </c>
      <c r="H417" s="8" t="s">
        <v>1579</v>
      </c>
      <c r="I417" s="15">
        <v>47000</v>
      </c>
      <c r="J417" s="15">
        <v>48000</v>
      </c>
      <c r="K417" s="15">
        <v>47000</v>
      </c>
      <c r="L417" s="15">
        <v>47000</v>
      </c>
      <c r="M417" s="15">
        <v>459000</v>
      </c>
      <c r="N417" s="15">
        <v>461000</v>
      </c>
    </row>
    <row r="418" spans="1:14" s="21" customFormat="1" hidden="1" x14ac:dyDescent="0.3">
      <c r="A418" s="7" t="s">
        <v>281</v>
      </c>
      <c r="B418" s="7" t="s">
        <v>910</v>
      </c>
      <c r="C418" s="7">
        <v>1303</v>
      </c>
      <c r="D418" s="7" t="s">
        <v>8</v>
      </c>
      <c r="E418" s="7">
        <v>905</v>
      </c>
      <c r="F418" s="7" t="s">
        <v>1709</v>
      </c>
      <c r="G418" s="7" t="s">
        <v>915</v>
      </c>
      <c r="H418" s="8" t="s">
        <v>1580</v>
      </c>
      <c r="I418" s="15">
        <v>47000</v>
      </c>
      <c r="J418" s="15">
        <v>48000</v>
      </c>
      <c r="K418" s="15">
        <v>47000</v>
      </c>
      <c r="L418" s="15">
        <v>93000</v>
      </c>
      <c r="M418" s="15">
        <v>92000</v>
      </c>
      <c r="N418" s="15">
        <v>461000</v>
      </c>
    </row>
    <row r="419" spans="1:14" s="21" customFormat="1" hidden="1" x14ac:dyDescent="0.3">
      <c r="A419" s="7" t="s">
        <v>281</v>
      </c>
      <c r="B419" s="7" t="s">
        <v>910</v>
      </c>
      <c r="C419" s="7">
        <v>1303</v>
      </c>
      <c r="D419" s="7" t="s">
        <v>8</v>
      </c>
      <c r="E419" s="7">
        <v>905</v>
      </c>
      <c r="F419" s="7" t="s">
        <v>1710</v>
      </c>
      <c r="G419" s="7" t="s">
        <v>915</v>
      </c>
      <c r="H419" s="8" t="s">
        <v>1581</v>
      </c>
      <c r="I419" s="15">
        <v>468000</v>
      </c>
      <c r="J419" s="15">
        <v>236000</v>
      </c>
      <c r="K419" s="15">
        <v>0</v>
      </c>
      <c r="L419" s="15">
        <v>462000</v>
      </c>
      <c r="M419" s="15">
        <v>459000</v>
      </c>
      <c r="N419" s="15">
        <v>920000</v>
      </c>
    </row>
    <row r="420" spans="1:14" s="21" customFormat="1" hidden="1" x14ac:dyDescent="0.3">
      <c r="A420" s="7" t="s">
        <v>281</v>
      </c>
      <c r="B420" s="7" t="s">
        <v>910</v>
      </c>
      <c r="C420" s="7">
        <v>1303</v>
      </c>
      <c r="D420" s="7" t="s">
        <v>8</v>
      </c>
      <c r="E420" s="7">
        <v>925</v>
      </c>
      <c r="F420" s="7" t="s">
        <v>1711</v>
      </c>
      <c r="G420" s="7" t="s">
        <v>915</v>
      </c>
      <c r="H420" s="8" t="s">
        <v>1582</v>
      </c>
      <c r="I420" s="15">
        <v>234000</v>
      </c>
      <c r="J420" s="15">
        <v>236000</v>
      </c>
      <c r="K420" s="15">
        <v>231000</v>
      </c>
      <c r="L420" s="15">
        <v>924000</v>
      </c>
      <c r="M420" s="15">
        <v>230000</v>
      </c>
      <c r="N420" s="15">
        <v>0</v>
      </c>
    </row>
    <row r="421" spans="1:14" s="21" customFormat="1" hidden="1" x14ac:dyDescent="0.3">
      <c r="A421" s="7" t="s">
        <v>281</v>
      </c>
      <c r="B421" s="7" t="s">
        <v>910</v>
      </c>
      <c r="C421" s="7">
        <v>1303</v>
      </c>
      <c r="D421" s="7" t="s">
        <v>558</v>
      </c>
      <c r="E421" s="7">
        <v>905</v>
      </c>
      <c r="F421" s="7" t="s">
        <v>1712</v>
      </c>
      <c r="G421" s="7" t="s">
        <v>915</v>
      </c>
      <c r="H421" s="8" t="s">
        <v>1583</v>
      </c>
      <c r="I421" s="15">
        <v>141000</v>
      </c>
      <c r="J421" s="15">
        <v>142000</v>
      </c>
      <c r="K421" s="15">
        <v>139000</v>
      </c>
      <c r="L421" s="15">
        <v>139000</v>
      </c>
      <c r="M421" s="15">
        <v>138000</v>
      </c>
      <c r="N421" s="15">
        <v>139000</v>
      </c>
    </row>
    <row r="422" spans="1:14" s="21" customFormat="1" hidden="1" x14ac:dyDescent="0.3">
      <c r="A422" s="7" t="s">
        <v>281</v>
      </c>
      <c r="B422" s="7" t="s">
        <v>910</v>
      </c>
      <c r="C422" s="7">
        <v>1303</v>
      </c>
      <c r="D422" s="7" t="s">
        <v>8</v>
      </c>
      <c r="E422" s="7">
        <v>905</v>
      </c>
      <c r="F422" s="7" t="s">
        <v>1713</v>
      </c>
      <c r="G422" s="7" t="s">
        <v>915</v>
      </c>
      <c r="H422" s="8" t="s">
        <v>1584</v>
      </c>
      <c r="I422" s="15">
        <v>468000</v>
      </c>
      <c r="J422" s="15">
        <v>236000</v>
      </c>
      <c r="K422" s="15">
        <v>231000</v>
      </c>
      <c r="L422" s="15">
        <v>231000</v>
      </c>
      <c r="M422" s="15">
        <v>459000</v>
      </c>
      <c r="N422" s="15">
        <v>231000</v>
      </c>
    </row>
    <row r="423" spans="1:14" s="21" customFormat="1" hidden="1" x14ac:dyDescent="0.3">
      <c r="A423" s="7" t="s">
        <v>281</v>
      </c>
      <c r="B423" s="7" t="s">
        <v>910</v>
      </c>
      <c r="C423" s="7">
        <v>1303</v>
      </c>
      <c r="D423" s="7" t="s">
        <v>1689</v>
      </c>
      <c r="E423" s="7">
        <v>901</v>
      </c>
      <c r="F423" s="7" t="s">
        <v>1714</v>
      </c>
      <c r="G423" s="7" t="s">
        <v>915</v>
      </c>
      <c r="H423" s="8" t="s">
        <v>1585</v>
      </c>
      <c r="I423" s="15">
        <v>468000</v>
      </c>
      <c r="J423" s="15">
        <v>472000</v>
      </c>
      <c r="K423" s="15">
        <v>462000</v>
      </c>
      <c r="L423" s="15">
        <v>462000</v>
      </c>
      <c r="M423" s="15">
        <v>459000</v>
      </c>
      <c r="N423" s="15">
        <v>461000</v>
      </c>
    </row>
    <row r="424" spans="1:14" s="21" customFormat="1" hidden="1" x14ac:dyDescent="0.3">
      <c r="A424" s="7" t="s">
        <v>281</v>
      </c>
      <c r="B424" s="7" t="s">
        <v>910</v>
      </c>
      <c r="C424" s="7">
        <v>1303</v>
      </c>
      <c r="D424" s="7" t="s">
        <v>8</v>
      </c>
      <c r="E424" s="7">
        <v>905</v>
      </c>
      <c r="F424" s="7" t="s">
        <v>1715</v>
      </c>
      <c r="G424" s="7" t="s">
        <v>915</v>
      </c>
      <c r="H424" s="8" t="s">
        <v>1586</v>
      </c>
      <c r="I424" s="15">
        <v>141000</v>
      </c>
      <c r="J424" s="15">
        <v>142000</v>
      </c>
      <c r="K424" s="15">
        <v>139000</v>
      </c>
      <c r="L424" s="15">
        <v>139000</v>
      </c>
      <c r="M424" s="15">
        <v>138000</v>
      </c>
      <c r="N424" s="15">
        <v>139000</v>
      </c>
    </row>
    <row r="425" spans="1:14" s="21" customFormat="1" hidden="1" x14ac:dyDescent="0.3">
      <c r="A425" s="7" t="s">
        <v>281</v>
      </c>
      <c r="B425" s="7" t="s">
        <v>910</v>
      </c>
      <c r="C425" s="7">
        <v>1303</v>
      </c>
      <c r="D425" s="7" t="s">
        <v>8</v>
      </c>
      <c r="E425" s="7">
        <v>905</v>
      </c>
      <c r="F425" s="7" t="s">
        <v>1716</v>
      </c>
      <c r="G425" s="7" t="s">
        <v>915</v>
      </c>
      <c r="H425" s="8" t="s">
        <v>1587</v>
      </c>
      <c r="I425" s="15">
        <v>94000</v>
      </c>
      <c r="J425" s="15">
        <v>95000</v>
      </c>
      <c r="K425" s="15">
        <v>93000</v>
      </c>
      <c r="L425" s="15">
        <v>93000</v>
      </c>
      <c r="M425" s="15">
        <v>92000</v>
      </c>
      <c r="N425" s="15">
        <v>93000</v>
      </c>
    </row>
    <row r="426" spans="1:14" s="21" customFormat="1" hidden="1" x14ac:dyDescent="0.3">
      <c r="A426" s="7" t="s">
        <v>281</v>
      </c>
      <c r="B426" s="7" t="s">
        <v>910</v>
      </c>
      <c r="C426" s="7">
        <v>1303</v>
      </c>
      <c r="D426" s="7" t="s">
        <v>8</v>
      </c>
      <c r="E426" s="7">
        <v>905</v>
      </c>
      <c r="F426" s="7" t="s">
        <v>1717</v>
      </c>
      <c r="G426" s="7" t="s">
        <v>915</v>
      </c>
      <c r="H426" s="8" t="s">
        <v>1588</v>
      </c>
      <c r="I426" s="15">
        <v>94000</v>
      </c>
      <c r="J426" s="15">
        <v>95000</v>
      </c>
      <c r="K426" s="15">
        <v>93000</v>
      </c>
      <c r="L426" s="15">
        <v>93000</v>
      </c>
      <c r="M426" s="15">
        <v>92000</v>
      </c>
      <c r="N426" s="15">
        <v>93000</v>
      </c>
    </row>
    <row r="427" spans="1:14" s="21" customFormat="1" hidden="1" x14ac:dyDescent="0.3">
      <c r="A427" s="7" t="s">
        <v>281</v>
      </c>
      <c r="B427" s="7" t="s">
        <v>910</v>
      </c>
      <c r="C427" s="7">
        <v>1303</v>
      </c>
      <c r="D427" s="7" t="s">
        <v>8</v>
      </c>
      <c r="E427" s="7">
        <v>924</v>
      </c>
      <c r="F427" s="7" t="s">
        <v>1718</v>
      </c>
      <c r="G427" s="7" t="s">
        <v>915</v>
      </c>
      <c r="H427" s="8" t="s">
        <v>1589</v>
      </c>
      <c r="I427" s="15">
        <v>94000</v>
      </c>
      <c r="J427" s="15">
        <v>95000</v>
      </c>
      <c r="K427" s="15">
        <v>93000</v>
      </c>
      <c r="L427" s="15">
        <v>93000</v>
      </c>
      <c r="M427" s="15">
        <v>92000</v>
      </c>
      <c r="N427" s="15">
        <v>93000</v>
      </c>
    </row>
    <row r="428" spans="1:14" s="21" customFormat="1" hidden="1" x14ac:dyDescent="0.3">
      <c r="A428" s="7" t="s">
        <v>281</v>
      </c>
      <c r="B428" s="7" t="s">
        <v>910</v>
      </c>
      <c r="C428" s="7">
        <v>1303</v>
      </c>
      <c r="D428" s="7" t="s">
        <v>8</v>
      </c>
      <c r="E428" s="7">
        <v>905</v>
      </c>
      <c r="F428" s="7" t="s">
        <v>1719</v>
      </c>
      <c r="G428" s="7" t="s">
        <v>915</v>
      </c>
      <c r="H428" s="8" t="s">
        <v>1590</v>
      </c>
      <c r="I428" s="15">
        <v>234000</v>
      </c>
      <c r="J428" s="15">
        <v>236000</v>
      </c>
      <c r="K428" s="15">
        <v>231000</v>
      </c>
      <c r="L428" s="15">
        <v>231000</v>
      </c>
      <c r="M428" s="15">
        <v>230000</v>
      </c>
      <c r="N428" s="15">
        <v>231000</v>
      </c>
    </row>
    <row r="429" spans="1:14" s="21" customFormat="1" hidden="1" x14ac:dyDescent="0.3">
      <c r="A429" s="7" t="s">
        <v>281</v>
      </c>
      <c r="B429" s="7" t="s">
        <v>910</v>
      </c>
      <c r="C429" s="7">
        <v>1303</v>
      </c>
      <c r="D429" s="7" t="s">
        <v>8</v>
      </c>
      <c r="E429" s="7">
        <v>925</v>
      </c>
      <c r="F429" s="7" t="s">
        <v>1720</v>
      </c>
      <c r="G429" s="7" t="s">
        <v>915</v>
      </c>
      <c r="H429" s="8" t="s">
        <v>1591</v>
      </c>
      <c r="I429" s="15">
        <v>141000</v>
      </c>
      <c r="J429" s="15">
        <v>95000</v>
      </c>
      <c r="K429" s="15">
        <v>139000</v>
      </c>
      <c r="L429" s="15">
        <v>139000</v>
      </c>
      <c r="M429" s="15">
        <v>138000</v>
      </c>
      <c r="N429" s="15">
        <v>93000</v>
      </c>
    </row>
    <row r="430" spans="1:14" s="21" customFormat="1" hidden="1" x14ac:dyDescent="0.3">
      <c r="A430" s="7" t="s">
        <v>281</v>
      </c>
      <c r="B430" s="7" t="s">
        <v>910</v>
      </c>
      <c r="C430" s="7">
        <v>1303</v>
      </c>
      <c r="D430" s="7" t="s">
        <v>8</v>
      </c>
      <c r="E430" s="7">
        <v>905</v>
      </c>
      <c r="F430" s="7" t="s">
        <v>1721</v>
      </c>
      <c r="G430" s="7" t="s">
        <v>915</v>
      </c>
      <c r="H430" s="8" t="s">
        <v>1592</v>
      </c>
      <c r="I430" s="15">
        <v>234000</v>
      </c>
      <c r="J430" s="15">
        <v>236000</v>
      </c>
      <c r="K430" s="15">
        <v>231000</v>
      </c>
      <c r="L430" s="15">
        <v>231000</v>
      </c>
      <c r="M430" s="15">
        <v>230000</v>
      </c>
      <c r="N430" s="15">
        <v>231000</v>
      </c>
    </row>
    <row r="431" spans="1:14" s="21" customFormat="1" hidden="1" x14ac:dyDescent="0.3">
      <c r="A431" s="7" t="s">
        <v>281</v>
      </c>
      <c r="B431" s="7" t="s">
        <v>910</v>
      </c>
      <c r="C431" s="7">
        <v>1303</v>
      </c>
      <c r="D431" s="7" t="s">
        <v>8</v>
      </c>
      <c r="E431" s="7">
        <v>905</v>
      </c>
      <c r="F431" s="7" t="s">
        <v>1722</v>
      </c>
      <c r="G431" s="7" t="s">
        <v>915</v>
      </c>
      <c r="H431" s="8" t="s">
        <v>1593</v>
      </c>
      <c r="I431" s="15">
        <v>234000</v>
      </c>
      <c r="J431" s="15">
        <v>236000</v>
      </c>
      <c r="K431" s="15">
        <v>231000</v>
      </c>
      <c r="L431" s="15">
        <v>231000</v>
      </c>
      <c r="M431" s="15">
        <v>230000</v>
      </c>
      <c r="N431" s="15">
        <v>231000</v>
      </c>
    </row>
    <row r="432" spans="1:14" s="21" customFormat="1" hidden="1" x14ac:dyDescent="0.3">
      <c r="A432" s="7" t="s">
        <v>281</v>
      </c>
      <c r="B432" s="7" t="s">
        <v>910</v>
      </c>
      <c r="C432" s="7">
        <v>1303</v>
      </c>
      <c r="D432" s="7" t="s">
        <v>8</v>
      </c>
      <c r="E432" s="7">
        <v>922</v>
      </c>
      <c r="F432" s="7" t="s">
        <v>1723</v>
      </c>
      <c r="G432" s="7" t="s">
        <v>915</v>
      </c>
      <c r="H432" s="8" t="s">
        <v>1594</v>
      </c>
      <c r="I432" s="15">
        <v>94000</v>
      </c>
      <c r="J432" s="15">
        <v>95000</v>
      </c>
      <c r="K432" s="15">
        <v>93000</v>
      </c>
      <c r="L432" s="15">
        <v>93000</v>
      </c>
      <c r="M432" s="15">
        <v>92000</v>
      </c>
      <c r="N432" s="15">
        <v>93000</v>
      </c>
    </row>
    <row r="433" spans="1:14" s="21" customFormat="1" hidden="1" x14ac:dyDescent="0.3">
      <c r="A433" s="7" t="s">
        <v>281</v>
      </c>
      <c r="B433" s="7" t="s">
        <v>910</v>
      </c>
      <c r="C433" s="7">
        <v>1303</v>
      </c>
      <c r="D433" s="7" t="s">
        <v>8</v>
      </c>
      <c r="E433" s="7">
        <v>905</v>
      </c>
      <c r="F433" s="7" t="s">
        <v>1724</v>
      </c>
      <c r="G433" s="7" t="s">
        <v>915</v>
      </c>
      <c r="H433" s="8" t="s">
        <v>1595</v>
      </c>
      <c r="I433" s="15">
        <v>188000</v>
      </c>
      <c r="J433" s="15">
        <v>189000</v>
      </c>
      <c r="K433" s="15">
        <v>185000</v>
      </c>
      <c r="L433" s="15">
        <v>185000</v>
      </c>
      <c r="M433" s="15">
        <v>184000</v>
      </c>
      <c r="N433" s="15">
        <v>185000</v>
      </c>
    </row>
    <row r="434" spans="1:14" s="21" customFormat="1" hidden="1" x14ac:dyDescent="0.3">
      <c r="A434" s="7" t="s">
        <v>281</v>
      </c>
      <c r="B434" s="7" t="s">
        <v>910</v>
      </c>
      <c r="C434" s="7">
        <v>1303</v>
      </c>
      <c r="D434" s="7" t="s">
        <v>8</v>
      </c>
      <c r="E434" s="7">
        <v>905</v>
      </c>
      <c r="F434" s="7" t="s">
        <v>1725</v>
      </c>
      <c r="G434" s="7" t="s">
        <v>915</v>
      </c>
      <c r="H434" s="8" t="s">
        <v>1596</v>
      </c>
      <c r="I434" s="15">
        <v>94000</v>
      </c>
      <c r="J434" s="15">
        <v>95000</v>
      </c>
      <c r="K434" s="15">
        <v>93000</v>
      </c>
      <c r="L434" s="15">
        <v>93000</v>
      </c>
      <c r="M434" s="15">
        <v>92000</v>
      </c>
      <c r="N434" s="15">
        <v>93000</v>
      </c>
    </row>
    <row r="435" spans="1:14" s="21" customFormat="1" hidden="1" x14ac:dyDescent="0.3">
      <c r="A435" s="7" t="s">
        <v>281</v>
      </c>
      <c r="B435" s="7" t="s">
        <v>910</v>
      </c>
      <c r="C435" s="7">
        <v>1303</v>
      </c>
      <c r="D435" s="7" t="s">
        <v>8</v>
      </c>
      <c r="E435" s="7">
        <v>905</v>
      </c>
      <c r="F435" s="7" t="s">
        <v>1726</v>
      </c>
      <c r="G435" s="7" t="s">
        <v>915</v>
      </c>
      <c r="H435" s="8" t="s">
        <v>1597</v>
      </c>
      <c r="I435" s="15">
        <v>94000</v>
      </c>
      <c r="J435" s="15">
        <v>95000</v>
      </c>
      <c r="K435" s="15">
        <v>93000</v>
      </c>
      <c r="L435" s="15">
        <v>93000</v>
      </c>
      <c r="M435" s="15">
        <v>92000</v>
      </c>
      <c r="N435" s="15">
        <v>93000</v>
      </c>
    </row>
    <row r="436" spans="1:14" s="21" customFormat="1" hidden="1" x14ac:dyDescent="0.3">
      <c r="A436" s="7" t="s">
        <v>281</v>
      </c>
      <c r="B436" s="7" t="s">
        <v>910</v>
      </c>
      <c r="C436" s="7">
        <v>1303</v>
      </c>
      <c r="D436" s="7" t="s">
        <v>8</v>
      </c>
      <c r="E436" s="7">
        <v>925</v>
      </c>
      <c r="F436" s="7" t="s">
        <v>1727</v>
      </c>
      <c r="G436" s="7" t="s">
        <v>915</v>
      </c>
      <c r="H436" s="8" t="s">
        <v>1598</v>
      </c>
      <c r="I436" s="15">
        <v>94000</v>
      </c>
      <c r="J436" s="15">
        <v>95000</v>
      </c>
      <c r="K436" s="15">
        <v>93000</v>
      </c>
      <c r="L436" s="15">
        <v>93000</v>
      </c>
      <c r="M436" s="15">
        <v>92000</v>
      </c>
      <c r="N436" s="15">
        <v>93000</v>
      </c>
    </row>
    <row r="437" spans="1:14" s="21" customFormat="1" hidden="1" x14ac:dyDescent="0.3">
      <c r="A437" s="7" t="s">
        <v>281</v>
      </c>
      <c r="B437" s="7" t="s">
        <v>910</v>
      </c>
      <c r="C437" s="7">
        <v>1303</v>
      </c>
      <c r="D437" s="7" t="s">
        <v>8</v>
      </c>
      <c r="E437" s="7">
        <v>901</v>
      </c>
      <c r="F437" s="7">
        <v>150197</v>
      </c>
      <c r="G437" s="7" t="s">
        <v>915</v>
      </c>
      <c r="H437" s="8" t="s">
        <v>1599</v>
      </c>
      <c r="I437" s="15">
        <v>5611000</v>
      </c>
      <c r="J437" s="15">
        <v>4711000</v>
      </c>
      <c r="K437" s="15">
        <v>4612000</v>
      </c>
      <c r="L437" s="15">
        <v>5538000</v>
      </c>
      <c r="M437" s="15">
        <v>5503000</v>
      </c>
      <c r="N437" s="15">
        <v>5517000</v>
      </c>
    </row>
    <row r="438" spans="1:14" s="21" customFormat="1" hidden="1" x14ac:dyDescent="0.3">
      <c r="A438" s="7" t="s">
        <v>281</v>
      </c>
      <c r="B438" s="7" t="s">
        <v>910</v>
      </c>
      <c r="C438" s="7">
        <v>1303</v>
      </c>
      <c r="D438" s="7" t="s">
        <v>8</v>
      </c>
      <c r="E438" s="7">
        <v>907</v>
      </c>
      <c r="F438" s="7">
        <v>370443</v>
      </c>
      <c r="G438" s="7" t="s">
        <v>915</v>
      </c>
      <c r="H438" s="8" t="s">
        <v>1600</v>
      </c>
      <c r="I438" s="15">
        <v>234000</v>
      </c>
      <c r="J438" s="15">
        <v>236000</v>
      </c>
      <c r="K438" s="15">
        <v>462000</v>
      </c>
      <c r="L438" s="15">
        <v>462000</v>
      </c>
      <c r="M438" s="15">
        <v>459000</v>
      </c>
      <c r="N438" s="15">
        <v>461000</v>
      </c>
    </row>
    <row r="439" spans="1:14" s="21" customFormat="1" hidden="1" x14ac:dyDescent="0.3">
      <c r="A439" s="7" t="s">
        <v>281</v>
      </c>
      <c r="B439" s="7" t="s">
        <v>910</v>
      </c>
      <c r="C439" s="7">
        <v>1303</v>
      </c>
      <c r="D439" s="7" t="s">
        <v>927</v>
      </c>
      <c r="E439" s="7">
        <v>901</v>
      </c>
      <c r="F439" s="7" t="s">
        <v>1728</v>
      </c>
      <c r="G439" s="7" t="s">
        <v>915</v>
      </c>
      <c r="H439" s="8" t="s">
        <v>834</v>
      </c>
      <c r="I439" s="15">
        <v>468000</v>
      </c>
      <c r="J439" s="15">
        <v>472000</v>
      </c>
      <c r="K439" s="15">
        <v>462000</v>
      </c>
      <c r="L439" s="15">
        <v>462000</v>
      </c>
      <c r="M439" s="15">
        <v>459000</v>
      </c>
      <c r="N439" s="15">
        <v>461000</v>
      </c>
    </row>
    <row r="440" spans="1:14" s="21" customFormat="1" hidden="1" x14ac:dyDescent="0.3">
      <c r="A440" s="7" t="s">
        <v>281</v>
      </c>
      <c r="B440" s="7" t="s">
        <v>910</v>
      </c>
      <c r="C440" s="7">
        <v>1303</v>
      </c>
      <c r="D440" s="7" t="s">
        <v>8</v>
      </c>
      <c r="E440" s="7">
        <v>913</v>
      </c>
      <c r="F440" s="7">
        <v>110719</v>
      </c>
      <c r="G440" s="7" t="s">
        <v>916</v>
      </c>
      <c r="H440" s="8" t="s">
        <v>1601</v>
      </c>
      <c r="I440" s="15">
        <v>11923000</v>
      </c>
      <c r="J440" s="15">
        <v>12247000</v>
      </c>
      <c r="K440" s="15">
        <v>12912000</v>
      </c>
      <c r="L440" s="15">
        <v>12921000</v>
      </c>
      <c r="M440" s="15">
        <v>12840000</v>
      </c>
      <c r="N440" s="15">
        <v>14712000</v>
      </c>
    </row>
    <row r="441" spans="1:14" s="21" customFormat="1" hidden="1" x14ac:dyDescent="0.3">
      <c r="A441" s="7" t="s">
        <v>281</v>
      </c>
      <c r="B441" s="7" t="s">
        <v>910</v>
      </c>
      <c r="C441" s="7">
        <v>1303</v>
      </c>
      <c r="D441" s="7" t="s">
        <v>8</v>
      </c>
      <c r="E441" s="7">
        <v>913</v>
      </c>
      <c r="F441" s="7">
        <v>111278</v>
      </c>
      <c r="G441" s="7" t="s">
        <v>916</v>
      </c>
      <c r="H441" s="8" t="s">
        <v>1602</v>
      </c>
      <c r="I441" s="15">
        <v>5611000</v>
      </c>
      <c r="J441" s="15">
        <v>5653000</v>
      </c>
      <c r="K441" s="15">
        <v>10837000</v>
      </c>
      <c r="L441" s="15">
        <v>8307000</v>
      </c>
      <c r="M441" s="15">
        <v>9172000</v>
      </c>
      <c r="N441" s="15">
        <v>9195000</v>
      </c>
    </row>
    <row r="442" spans="1:14" s="21" customFormat="1" hidden="1" x14ac:dyDescent="0.3">
      <c r="A442" s="7" t="s">
        <v>281</v>
      </c>
      <c r="B442" s="7" t="s">
        <v>910</v>
      </c>
      <c r="C442" s="7">
        <v>1303</v>
      </c>
      <c r="D442" s="7" t="s">
        <v>8</v>
      </c>
      <c r="E442" s="7">
        <v>913</v>
      </c>
      <c r="F442" s="7">
        <v>110844</v>
      </c>
      <c r="G442" s="7" t="s">
        <v>916</v>
      </c>
      <c r="H442" s="8" t="s">
        <v>1603</v>
      </c>
      <c r="I442" s="15">
        <v>281000</v>
      </c>
      <c r="J442" s="15">
        <v>707000</v>
      </c>
      <c r="K442" s="15">
        <v>278000</v>
      </c>
      <c r="L442" s="15">
        <v>693000</v>
      </c>
      <c r="M442" s="15">
        <v>918000</v>
      </c>
      <c r="N442" s="15">
        <v>920000</v>
      </c>
    </row>
    <row r="443" spans="1:14" s="21" customFormat="1" hidden="1" x14ac:dyDescent="0.3">
      <c r="A443" s="7" t="s">
        <v>281</v>
      </c>
      <c r="B443" s="7" t="s">
        <v>910</v>
      </c>
      <c r="C443" s="7">
        <v>1303</v>
      </c>
      <c r="D443" s="7" t="s">
        <v>8</v>
      </c>
      <c r="E443" s="7">
        <v>913</v>
      </c>
      <c r="F443" s="7">
        <v>111626</v>
      </c>
      <c r="G443" s="7" t="s">
        <v>916</v>
      </c>
      <c r="H443" s="8" t="s">
        <v>1604</v>
      </c>
      <c r="I443" s="15">
        <v>2806000</v>
      </c>
      <c r="J443" s="15">
        <v>3769000</v>
      </c>
      <c r="K443" s="15">
        <v>5534000</v>
      </c>
      <c r="L443" s="15">
        <v>5538000</v>
      </c>
      <c r="M443" s="15">
        <v>5503000</v>
      </c>
      <c r="N443" s="15">
        <v>5517000</v>
      </c>
    </row>
    <row r="444" spans="1:14" s="21" customFormat="1" hidden="1" x14ac:dyDescent="0.3">
      <c r="A444" s="7" t="s">
        <v>281</v>
      </c>
      <c r="B444" s="7" t="s">
        <v>910</v>
      </c>
      <c r="C444" s="7">
        <v>1303</v>
      </c>
      <c r="D444" s="7" t="s">
        <v>8</v>
      </c>
      <c r="E444" s="7">
        <v>913</v>
      </c>
      <c r="F444" s="7">
        <v>110490</v>
      </c>
      <c r="G444" s="7" t="s">
        <v>916</v>
      </c>
      <c r="H444" s="8" t="s">
        <v>1605</v>
      </c>
      <c r="I444" s="15">
        <v>702000</v>
      </c>
      <c r="J444" s="15">
        <v>566000</v>
      </c>
      <c r="K444" s="15">
        <v>231000</v>
      </c>
      <c r="L444" s="15">
        <v>370000</v>
      </c>
      <c r="M444" s="15">
        <v>459000</v>
      </c>
      <c r="N444" s="15">
        <v>461000</v>
      </c>
    </row>
    <row r="445" spans="1:14" s="21" customFormat="1" hidden="1" x14ac:dyDescent="0.3">
      <c r="A445" s="7" t="s">
        <v>281</v>
      </c>
      <c r="B445" s="7" t="s">
        <v>910</v>
      </c>
      <c r="C445" s="7">
        <v>1303</v>
      </c>
      <c r="D445" s="7" t="s">
        <v>8</v>
      </c>
      <c r="E445" s="7">
        <v>913</v>
      </c>
      <c r="F445" s="7">
        <v>111623</v>
      </c>
      <c r="G445" s="7" t="s">
        <v>916</v>
      </c>
      <c r="H445" s="8" t="s">
        <v>1606</v>
      </c>
      <c r="I445" s="15">
        <v>0</v>
      </c>
      <c r="J445" s="15">
        <v>189000</v>
      </c>
      <c r="K445" s="15">
        <v>278000</v>
      </c>
      <c r="L445" s="15">
        <v>185000</v>
      </c>
      <c r="M445" s="15">
        <v>184000</v>
      </c>
      <c r="N445" s="15">
        <v>185000</v>
      </c>
    </row>
    <row r="446" spans="1:14" s="21" customFormat="1" hidden="1" x14ac:dyDescent="0.3">
      <c r="A446" s="7" t="s">
        <v>281</v>
      </c>
      <c r="B446" s="7" t="s">
        <v>910</v>
      </c>
      <c r="C446" s="7">
        <v>1303</v>
      </c>
      <c r="D446" s="7" t="s">
        <v>8</v>
      </c>
      <c r="E446" s="7">
        <v>913</v>
      </c>
      <c r="F446" s="7">
        <v>111300</v>
      </c>
      <c r="G446" s="7" t="s">
        <v>916</v>
      </c>
      <c r="H446" s="8" t="s">
        <v>1607</v>
      </c>
      <c r="I446" s="15">
        <v>463000</v>
      </c>
      <c r="J446" s="15">
        <v>0</v>
      </c>
      <c r="K446" s="15">
        <v>0</v>
      </c>
      <c r="L446" s="15">
        <v>457000</v>
      </c>
      <c r="M446" s="15">
        <v>0</v>
      </c>
      <c r="N446" s="15">
        <v>0</v>
      </c>
    </row>
    <row r="447" spans="1:14" s="21" customFormat="1" hidden="1" x14ac:dyDescent="0.3">
      <c r="A447" s="7" t="s">
        <v>281</v>
      </c>
      <c r="B447" s="7" t="s">
        <v>910</v>
      </c>
      <c r="C447" s="7">
        <v>1303</v>
      </c>
      <c r="D447" s="7" t="s">
        <v>8</v>
      </c>
      <c r="E447" s="7">
        <v>913</v>
      </c>
      <c r="F447" s="7">
        <v>111122</v>
      </c>
      <c r="G447" s="7" t="s">
        <v>916</v>
      </c>
      <c r="H447" s="8" t="s">
        <v>1608</v>
      </c>
      <c r="I447" s="15">
        <v>936000</v>
      </c>
      <c r="J447" s="15">
        <v>943000</v>
      </c>
      <c r="K447" s="15">
        <v>831000</v>
      </c>
      <c r="L447" s="15">
        <v>554000</v>
      </c>
      <c r="M447" s="15">
        <v>1101000</v>
      </c>
      <c r="N447" s="15">
        <v>1150000</v>
      </c>
    </row>
    <row r="448" spans="1:14" s="21" customFormat="1" hidden="1" x14ac:dyDescent="0.3">
      <c r="A448" s="7" t="s">
        <v>281</v>
      </c>
      <c r="B448" s="7" t="s">
        <v>910</v>
      </c>
      <c r="C448" s="7">
        <v>1303</v>
      </c>
      <c r="D448" s="7" t="s">
        <v>8</v>
      </c>
      <c r="E448" s="7">
        <v>913</v>
      </c>
      <c r="F448" s="7">
        <v>110894</v>
      </c>
      <c r="G448" s="7" t="s">
        <v>916</v>
      </c>
      <c r="H448" s="8" t="s">
        <v>1609</v>
      </c>
      <c r="I448" s="15">
        <v>375000</v>
      </c>
      <c r="J448" s="15">
        <v>189000</v>
      </c>
      <c r="K448" s="15">
        <v>554000</v>
      </c>
      <c r="L448" s="15">
        <v>370000</v>
      </c>
      <c r="M448" s="15">
        <v>1010000</v>
      </c>
      <c r="N448" s="15">
        <v>552000</v>
      </c>
    </row>
    <row r="449" spans="1:14" s="21" customFormat="1" hidden="1" x14ac:dyDescent="0.3">
      <c r="A449" s="7" t="s">
        <v>281</v>
      </c>
      <c r="B449" s="7" t="s">
        <v>910</v>
      </c>
      <c r="C449" s="7">
        <v>1303</v>
      </c>
      <c r="D449" s="7" t="s">
        <v>8</v>
      </c>
      <c r="E449" s="7">
        <v>913</v>
      </c>
      <c r="F449" s="7">
        <v>110889</v>
      </c>
      <c r="G449" s="7" t="s">
        <v>916</v>
      </c>
      <c r="H449" s="8" t="s">
        <v>1610</v>
      </c>
      <c r="I449" s="15">
        <v>188000</v>
      </c>
      <c r="J449" s="15">
        <v>189000</v>
      </c>
      <c r="K449" s="15">
        <v>554000</v>
      </c>
      <c r="L449" s="15">
        <v>647000</v>
      </c>
      <c r="M449" s="15">
        <v>826000</v>
      </c>
      <c r="N449" s="15">
        <v>552000</v>
      </c>
    </row>
    <row r="450" spans="1:14" s="21" customFormat="1" hidden="1" x14ac:dyDescent="0.3">
      <c r="A450" s="7" t="s">
        <v>281</v>
      </c>
      <c r="B450" s="7" t="s">
        <v>910</v>
      </c>
      <c r="C450" s="7">
        <v>1303</v>
      </c>
      <c r="D450" s="7" t="s">
        <v>8</v>
      </c>
      <c r="E450" s="7">
        <v>913</v>
      </c>
      <c r="F450" s="7">
        <v>110614</v>
      </c>
      <c r="G450" s="7" t="s">
        <v>916</v>
      </c>
      <c r="H450" s="8" t="s">
        <v>1611</v>
      </c>
      <c r="I450" s="15">
        <v>281000</v>
      </c>
      <c r="J450" s="15">
        <v>377000</v>
      </c>
      <c r="K450" s="15">
        <v>2076000</v>
      </c>
      <c r="L450" s="15">
        <v>2077000</v>
      </c>
      <c r="M450" s="15">
        <v>2064000</v>
      </c>
      <c r="N450" s="15">
        <v>2070000</v>
      </c>
    </row>
    <row r="451" spans="1:14" s="21" customFormat="1" hidden="1" x14ac:dyDescent="0.3">
      <c r="A451" s="7" t="s">
        <v>281</v>
      </c>
      <c r="B451" s="7" t="s">
        <v>910</v>
      </c>
      <c r="C451" s="7">
        <v>1303</v>
      </c>
      <c r="D451" s="7" t="s">
        <v>8</v>
      </c>
      <c r="E451" s="7">
        <v>913</v>
      </c>
      <c r="F451" s="7">
        <v>111089</v>
      </c>
      <c r="G451" s="7" t="s">
        <v>916</v>
      </c>
      <c r="H451" s="8" t="s">
        <v>1612</v>
      </c>
      <c r="I451" s="15">
        <v>375000</v>
      </c>
      <c r="J451" s="15">
        <v>377000</v>
      </c>
      <c r="K451" s="15">
        <v>370000</v>
      </c>
      <c r="L451" s="15">
        <v>278000</v>
      </c>
      <c r="M451" s="15">
        <v>276000</v>
      </c>
      <c r="N451" s="15">
        <v>368000</v>
      </c>
    </row>
    <row r="452" spans="1:14" s="21" customFormat="1" hidden="1" x14ac:dyDescent="0.3">
      <c r="A452" s="7" t="s">
        <v>281</v>
      </c>
      <c r="B452" s="7" t="s">
        <v>910</v>
      </c>
      <c r="C452" s="7">
        <v>1303</v>
      </c>
      <c r="D452" s="7" t="s">
        <v>8</v>
      </c>
      <c r="E452" s="7">
        <v>913</v>
      </c>
      <c r="F452" s="7">
        <v>111058</v>
      </c>
      <c r="G452" s="7" t="s">
        <v>916</v>
      </c>
      <c r="H452" s="8" t="s">
        <v>1613</v>
      </c>
      <c r="I452" s="15">
        <v>562000</v>
      </c>
      <c r="J452" s="15">
        <v>377000</v>
      </c>
      <c r="K452" s="15">
        <v>139000</v>
      </c>
      <c r="L452" s="15">
        <v>139000</v>
      </c>
      <c r="M452" s="15">
        <v>138000</v>
      </c>
      <c r="N452" s="15">
        <v>231000</v>
      </c>
    </row>
    <row r="453" spans="1:14" s="21" customFormat="1" hidden="1" x14ac:dyDescent="0.3">
      <c r="A453" s="7" t="s">
        <v>281</v>
      </c>
      <c r="B453" s="7" t="s">
        <v>910</v>
      </c>
      <c r="C453" s="7">
        <v>1303</v>
      </c>
      <c r="D453" s="7" t="s">
        <v>8</v>
      </c>
      <c r="E453" s="7">
        <v>913</v>
      </c>
      <c r="F453" s="7">
        <v>111292</v>
      </c>
      <c r="G453" s="7" t="s">
        <v>916</v>
      </c>
      <c r="H453" s="8" t="s">
        <v>1614</v>
      </c>
      <c r="I453" s="15">
        <v>94000</v>
      </c>
      <c r="J453" s="15">
        <v>95000</v>
      </c>
      <c r="K453" s="15">
        <v>370000</v>
      </c>
      <c r="L453" s="15">
        <v>185000</v>
      </c>
      <c r="M453" s="15">
        <v>230000</v>
      </c>
      <c r="N453" s="15">
        <v>276000</v>
      </c>
    </row>
    <row r="454" spans="1:14" s="21" customFormat="1" hidden="1" x14ac:dyDescent="0.3">
      <c r="A454" s="7" t="s">
        <v>281</v>
      </c>
      <c r="B454" s="7" t="s">
        <v>910</v>
      </c>
      <c r="C454" s="7">
        <v>1303</v>
      </c>
      <c r="D454" s="7" t="s">
        <v>8</v>
      </c>
      <c r="E454" s="7">
        <v>913</v>
      </c>
      <c r="F454" s="7">
        <v>111338</v>
      </c>
      <c r="G454" s="7" t="s">
        <v>916</v>
      </c>
      <c r="H454" s="8" t="s">
        <v>1615</v>
      </c>
      <c r="I454" s="15">
        <v>47000</v>
      </c>
      <c r="J454" s="15">
        <v>95000</v>
      </c>
      <c r="K454" s="15">
        <v>93000</v>
      </c>
      <c r="L454" s="15">
        <v>93000</v>
      </c>
      <c r="M454" s="15">
        <v>138000</v>
      </c>
      <c r="N454" s="15">
        <v>139000</v>
      </c>
    </row>
    <row r="455" spans="1:14" s="21" customFormat="1" hidden="1" x14ac:dyDescent="0.3">
      <c r="A455" s="7" t="s">
        <v>281</v>
      </c>
      <c r="B455" s="7" t="s">
        <v>910</v>
      </c>
      <c r="C455" s="7">
        <v>1303</v>
      </c>
      <c r="D455" s="7" t="s">
        <v>8</v>
      </c>
      <c r="E455" s="7">
        <v>913</v>
      </c>
      <c r="F455" s="7">
        <v>111011</v>
      </c>
      <c r="G455" s="7" t="s">
        <v>916</v>
      </c>
      <c r="H455" s="8" t="s">
        <v>1616</v>
      </c>
      <c r="I455" s="15">
        <v>24000</v>
      </c>
      <c r="J455" s="15">
        <v>48000</v>
      </c>
      <c r="K455" s="15">
        <v>47000</v>
      </c>
      <c r="L455" s="15">
        <v>47000</v>
      </c>
      <c r="M455" s="15">
        <v>46000</v>
      </c>
      <c r="N455" s="15">
        <v>47000</v>
      </c>
    </row>
    <row r="456" spans="1:14" s="21" customFormat="1" hidden="1" x14ac:dyDescent="0.3">
      <c r="A456" s="7" t="s">
        <v>281</v>
      </c>
      <c r="B456" s="7" t="s">
        <v>910</v>
      </c>
      <c r="C456" s="7">
        <v>1303</v>
      </c>
      <c r="D456" s="7" t="s">
        <v>8</v>
      </c>
      <c r="E456" s="7">
        <v>913</v>
      </c>
      <c r="F456" s="7">
        <v>110839</v>
      </c>
      <c r="G456" s="7" t="s">
        <v>916</v>
      </c>
      <c r="H456" s="8" t="s">
        <v>1617</v>
      </c>
      <c r="I456" s="15">
        <v>47000</v>
      </c>
      <c r="J456" s="15">
        <v>48000</v>
      </c>
      <c r="K456" s="15">
        <v>93000</v>
      </c>
      <c r="L456" s="15">
        <v>47000</v>
      </c>
      <c r="M456" s="15">
        <v>46000</v>
      </c>
      <c r="N456" s="15">
        <v>47000</v>
      </c>
    </row>
    <row r="457" spans="1:14" s="21" customFormat="1" hidden="1" x14ac:dyDescent="0.3">
      <c r="A457" s="7" t="s">
        <v>281</v>
      </c>
      <c r="B457" s="7" t="s">
        <v>910</v>
      </c>
      <c r="C457" s="7">
        <v>1303</v>
      </c>
      <c r="D457" s="7" t="s">
        <v>8</v>
      </c>
      <c r="E457" s="7">
        <v>913</v>
      </c>
      <c r="F457" s="7">
        <v>111239</v>
      </c>
      <c r="G457" s="7" t="s">
        <v>916</v>
      </c>
      <c r="H457" s="8" t="s">
        <v>1618</v>
      </c>
      <c r="I457" s="15">
        <v>188000</v>
      </c>
      <c r="J457" s="15">
        <v>95000</v>
      </c>
      <c r="K457" s="15">
        <v>47000</v>
      </c>
      <c r="L457" s="15">
        <v>139000</v>
      </c>
      <c r="M457" s="15">
        <v>46000</v>
      </c>
      <c r="N457" s="15">
        <v>47000</v>
      </c>
    </row>
    <row r="458" spans="1:14" s="21" customFormat="1" hidden="1" x14ac:dyDescent="0.3">
      <c r="A458" s="7" t="s">
        <v>281</v>
      </c>
      <c r="B458" s="7" t="s">
        <v>910</v>
      </c>
      <c r="C458" s="7">
        <v>1303</v>
      </c>
      <c r="D458" s="7" t="s">
        <v>8</v>
      </c>
      <c r="E458" s="7">
        <v>913</v>
      </c>
      <c r="F458" s="7">
        <v>110937</v>
      </c>
      <c r="G458" s="7" t="s">
        <v>916</v>
      </c>
      <c r="H458" s="8" t="s">
        <v>1619</v>
      </c>
      <c r="I458" s="15">
        <v>47000</v>
      </c>
      <c r="J458" s="15">
        <v>48000</v>
      </c>
      <c r="K458" s="15">
        <v>47000</v>
      </c>
      <c r="L458" s="15">
        <v>47000</v>
      </c>
      <c r="M458" s="15">
        <v>92000</v>
      </c>
      <c r="N458" s="15">
        <v>139000</v>
      </c>
    </row>
    <row r="459" spans="1:14" s="21" customFormat="1" hidden="1" x14ac:dyDescent="0.3">
      <c r="A459" s="7" t="s">
        <v>281</v>
      </c>
      <c r="B459" s="7" t="s">
        <v>910</v>
      </c>
      <c r="C459" s="7">
        <v>1303</v>
      </c>
      <c r="D459" s="7" t="s">
        <v>8</v>
      </c>
      <c r="E459" s="7">
        <v>913</v>
      </c>
      <c r="F459" s="7">
        <v>111138</v>
      </c>
      <c r="G459" s="7" t="s">
        <v>916</v>
      </c>
      <c r="H459" s="8" t="s">
        <v>1620</v>
      </c>
      <c r="I459" s="15">
        <v>0</v>
      </c>
      <c r="J459" s="15">
        <v>48000</v>
      </c>
      <c r="K459" s="15">
        <v>47000</v>
      </c>
      <c r="L459" s="15">
        <v>0</v>
      </c>
      <c r="M459" s="15">
        <v>0</v>
      </c>
      <c r="N459" s="15">
        <v>93000</v>
      </c>
    </row>
    <row r="460" spans="1:14" s="21" customFormat="1" hidden="1" x14ac:dyDescent="0.3">
      <c r="A460" s="7" t="s">
        <v>281</v>
      </c>
      <c r="B460" s="7" t="s">
        <v>910</v>
      </c>
      <c r="C460" s="7">
        <v>1303</v>
      </c>
      <c r="D460" s="7" t="s">
        <v>8</v>
      </c>
      <c r="E460" s="7">
        <v>913</v>
      </c>
      <c r="F460" s="7">
        <v>111511</v>
      </c>
      <c r="G460" s="7" t="s">
        <v>916</v>
      </c>
      <c r="H460" s="8" t="s">
        <v>1621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5">
        <v>47000</v>
      </c>
    </row>
    <row r="461" spans="1:14" s="21" customFormat="1" hidden="1" x14ac:dyDescent="0.3">
      <c r="A461" s="7" t="s">
        <v>281</v>
      </c>
      <c r="B461" s="7" t="s">
        <v>910</v>
      </c>
      <c r="C461" s="7">
        <v>1303</v>
      </c>
      <c r="D461" s="7" t="s">
        <v>8</v>
      </c>
      <c r="E461" s="7">
        <v>913</v>
      </c>
      <c r="F461" s="7">
        <v>110705</v>
      </c>
      <c r="G461" s="7" t="s">
        <v>916</v>
      </c>
      <c r="H461" s="8" t="s">
        <v>1622</v>
      </c>
      <c r="I461" s="15">
        <v>141000</v>
      </c>
      <c r="J461" s="15">
        <v>377000</v>
      </c>
      <c r="K461" s="15">
        <v>646000</v>
      </c>
      <c r="L461" s="15">
        <v>278000</v>
      </c>
      <c r="M461" s="15">
        <v>276000</v>
      </c>
      <c r="N461" s="15">
        <v>552000</v>
      </c>
    </row>
    <row r="462" spans="1:14" s="21" customFormat="1" hidden="1" x14ac:dyDescent="0.3">
      <c r="A462" s="7" t="s">
        <v>281</v>
      </c>
      <c r="B462" s="7" t="s">
        <v>910</v>
      </c>
      <c r="C462" s="7">
        <v>1303</v>
      </c>
      <c r="D462" s="7" t="s">
        <v>8</v>
      </c>
      <c r="E462" s="7">
        <v>913</v>
      </c>
      <c r="F462" s="7">
        <v>111716</v>
      </c>
      <c r="G462" s="7" t="s">
        <v>916</v>
      </c>
      <c r="H462" s="8" t="s">
        <v>1623</v>
      </c>
      <c r="I462" s="15">
        <v>281000</v>
      </c>
      <c r="J462" s="15">
        <v>142000</v>
      </c>
      <c r="K462" s="15">
        <v>0</v>
      </c>
      <c r="L462" s="15">
        <v>0</v>
      </c>
      <c r="M462" s="15">
        <v>184000</v>
      </c>
      <c r="N462" s="15">
        <v>276000</v>
      </c>
    </row>
    <row r="463" spans="1:14" s="21" customFormat="1" hidden="1" x14ac:dyDescent="0.3">
      <c r="A463" s="7" t="s">
        <v>281</v>
      </c>
      <c r="B463" s="7" t="s">
        <v>910</v>
      </c>
      <c r="C463" s="7">
        <v>1303</v>
      </c>
      <c r="D463" s="7" t="s">
        <v>8</v>
      </c>
      <c r="E463" s="7">
        <v>913</v>
      </c>
      <c r="F463" s="7" t="s">
        <v>1729</v>
      </c>
      <c r="G463" s="7" t="s">
        <v>916</v>
      </c>
      <c r="H463" s="8" t="s">
        <v>1624</v>
      </c>
      <c r="I463" s="15">
        <v>47000</v>
      </c>
      <c r="J463" s="15">
        <v>48000</v>
      </c>
      <c r="K463" s="15">
        <v>231000</v>
      </c>
      <c r="L463" s="15">
        <v>47000</v>
      </c>
      <c r="M463" s="15">
        <v>46000</v>
      </c>
      <c r="N463" s="15">
        <v>185000</v>
      </c>
    </row>
    <row r="464" spans="1:14" s="21" customFormat="1" hidden="1" x14ac:dyDescent="0.3">
      <c r="A464" s="7" t="s">
        <v>281</v>
      </c>
      <c r="B464" s="7" t="s">
        <v>910</v>
      </c>
      <c r="C464" s="7">
        <v>1303</v>
      </c>
      <c r="D464" s="7" t="s">
        <v>8</v>
      </c>
      <c r="E464" s="7">
        <v>913</v>
      </c>
      <c r="F464" s="7">
        <v>111238</v>
      </c>
      <c r="G464" s="7" t="s">
        <v>916</v>
      </c>
      <c r="H464" s="8" t="s">
        <v>1625</v>
      </c>
      <c r="I464" s="15">
        <v>47000</v>
      </c>
      <c r="J464" s="15">
        <v>48000</v>
      </c>
      <c r="K464" s="15">
        <v>0</v>
      </c>
      <c r="L464" s="15">
        <v>47000</v>
      </c>
      <c r="M464" s="15">
        <v>0</v>
      </c>
      <c r="N464" s="15">
        <v>0</v>
      </c>
    </row>
    <row r="465" spans="1:14" s="21" customFormat="1" hidden="1" x14ac:dyDescent="0.3">
      <c r="A465" s="7" t="s">
        <v>281</v>
      </c>
      <c r="B465" s="7" t="s">
        <v>910</v>
      </c>
      <c r="C465" s="7">
        <v>1303</v>
      </c>
      <c r="D465" s="7" t="s">
        <v>8</v>
      </c>
      <c r="E465" s="7">
        <v>913</v>
      </c>
      <c r="F465" s="7">
        <v>110516</v>
      </c>
      <c r="G465" s="7" t="s">
        <v>916</v>
      </c>
      <c r="H465" s="8" t="s">
        <v>1626</v>
      </c>
      <c r="I465" s="15">
        <v>0</v>
      </c>
      <c r="J465" s="15">
        <v>24000</v>
      </c>
      <c r="K465" s="15">
        <v>0</v>
      </c>
      <c r="L465" s="15">
        <v>0</v>
      </c>
      <c r="M465" s="15">
        <v>0</v>
      </c>
      <c r="N465" s="15">
        <v>24000</v>
      </c>
    </row>
    <row r="466" spans="1:14" s="21" customFormat="1" hidden="1" x14ac:dyDescent="0.3">
      <c r="A466" s="7" t="s">
        <v>281</v>
      </c>
      <c r="B466" s="7" t="s">
        <v>910</v>
      </c>
      <c r="C466" s="7">
        <v>1303</v>
      </c>
      <c r="D466" s="7" t="s">
        <v>8</v>
      </c>
      <c r="E466" s="7">
        <v>913</v>
      </c>
      <c r="F466" s="7">
        <v>111236</v>
      </c>
      <c r="G466" s="7" t="s">
        <v>916</v>
      </c>
      <c r="H466" s="8" t="s">
        <v>1627</v>
      </c>
      <c r="I466" s="15">
        <v>0</v>
      </c>
      <c r="J466" s="15">
        <v>0</v>
      </c>
      <c r="K466" s="15">
        <v>93000</v>
      </c>
      <c r="L466" s="15">
        <v>0</v>
      </c>
      <c r="M466" s="15">
        <v>0</v>
      </c>
      <c r="N466" s="15">
        <v>47000</v>
      </c>
    </row>
    <row r="467" spans="1:14" s="21" customFormat="1" hidden="1" x14ac:dyDescent="0.3">
      <c r="A467" s="7" t="s">
        <v>281</v>
      </c>
      <c r="B467" s="7" t="s">
        <v>910</v>
      </c>
      <c r="C467" s="7">
        <v>1303</v>
      </c>
      <c r="D467" s="7" t="s">
        <v>8</v>
      </c>
      <c r="E467" s="7">
        <v>913</v>
      </c>
      <c r="F467" s="7">
        <v>111617</v>
      </c>
      <c r="G467" s="7" t="s">
        <v>916</v>
      </c>
      <c r="H467" s="8" t="s">
        <v>1628</v>
      </c>
      <c r="I467" s="15">
        <v>141000</v>
      </c>
      <c r="J467" s="15">
        <v>95000</v>
      </c>
      <c r="K467" s="15">
        <v>93000</v>
      </c>
      <c r="L467" s="15">
        <v>47000</v>
      </c>
      <c r="M467" s="15">
        <v>0</v>
      </c>
      <c r="N467" s="15">
        <v>47000</v>
      </c>
    </row>
    <row r="468" spans="1:14" s="21" customFormat="1" hidden="1" x14ac:dyDescent="0.3">
      <c r="A468" s="7" t="s">
        <v>281</v>
      </c>
      <c r="B468" s="7" t="s">
        <v>910</v>
      </c>
      <c r="C468" s="7">
        <v>1303</v>
      </c>
      <c r="D468" s="7" t="s">
        <v>8</v>
      </c>
      <c r="E468" s="7">
        <v>913</v>
      </c>
      <c r="F468" s="7">
        <v>111629</v>
      </c>
      <c r="G468" s="7" t="s">
        <v>916</v>
      </c>
      <c r="H468" s="8" t="s">
        <v>1629</v>
      </c>
      <c r="I468" s="15">
        <v>0</v>
      </c>
      <c r="J468" s="15">
        <v>48000</v>
      </c>
      <c r="K468" s="15">
        <v>47000</v>
      </c>
      <c r="L468" s="15">
        <v>0</v>
      </c>
      <c r="M468" s="15">
        <v>0</v>
      </c>
      <c r="N468" s="15">
        <v>0</v>
      </c>
    </row>
    <row r="469" spans="1:14" s="21" customFormat="1" hidden="1" x14ac:dyDescent="0.3">
      <c r="A469" s="7" t="s">
        <v>281</v>
      </c>
      <c r="B469" s="7" t="s">
        <v>910</v>
      </c>
      <c r="C469" s="7">
        <v>1303</v>
      </c>
      <c r="D469" s="7" t="s">
        <v>8</v>
      </c>
      <c r="E469" s="7">
        <v>913</v>
      </c>
      <c r="F469" s="7">
        <v>111656</v>
      </c>
      <c r="G469" s="7" t="s">
        <v>916</v>
      </c>
      <c r="H469" s="8" t="s">
        <v>908</v>
      </c>
      <c r="I469" s="15">
        <v>0</v>
      </c>
      <c r="J469" s="15">
        <v>95000</v>
      </c>
      <c r="K469" s="15">
        <v>0</v>
      </c>
      <c r="L469" s="15">
        <v>0</v>
      </c>
      <c r="M469" s="15">
        <v>0</v>
      </c>
      <c r="N469" s="15">
        <v>0</v>
      </c>
    </row>
    <row r="470" spans="1:14" s="21" customFormat="1" hidden="1" x14ac:dyDescent="0.3">
      <c r="A470" s="7" t="s">
        <v>281</v>
      </c>
      <c r="B470" s="7" t="s">
        <v>910</v>
      </c>
      <c r="C470" s="7">
        <v>1303</v>
      </c>
      <c r="D470" s="7" t="s">
        <v>8</v>
      </c>
      <c r="E470" s="7">
        <v>913</v>
      </c>
      <c r="F470" s="7">
        <v>111462</v>
      </c>
      <c r="G470" s="7" t="s">
        <v>916</v>
      </c>
      <c r="H470" s="8" t="s">
        <v>1630</v>
      </c>
      <c r="I470" s="15">
        <v>1403000</v>
      </c>
      <c r="J470" s="15">
        <v>377000</v>
      </c>
      <c r="K470" s="15">
        <v>1384000</v>
      </c>
      <c r="L470" s="15">
        <v>1385000</v>
      </c>
      <c r="M470" s="15">
        <v>1376000</v>
      </c>
      <c r="N470" s="15">
        <v>1840000</v>
      </c>
    </row>
    <row r="471" spans="1:14" s="21" customFormat="1" hidden="1" x14ac:dyDescent="0.3">
      <c r="A471" s="7" t="s">
        <v>281</v>
      </c>
      <c r="B471" s="7" t="s">
        <v>910</v>
      </c>
      <c r="C471" s="7">
        <v>1303</v>
      </c>
      <c r="D471" s="7" t="s">
        <v>8</v>
      </c>
      <c r="E471" s="7">
        <v>913</v>
      </c>
      <c r="F471" s="7">
        <v>111710</v>
      </c>
      <c r="G471" s="7" t="s">
        <v>916</v>
      </c>
      <c r="H471" s="8" t="s">
        <v>1631</v>
      </c>
      <c r="I471" s="15">
        <v>94000</v>
      </c>
      <c r="J471" s="15">
        <v>142000</v>
      </c>
      <c r="K471" s="15">
        <v>93000</v>
      </c>
      <c r="L471" s="15">
        <v>0</v>
      </c>
      <c r="M471" s="15">
        <v>0</v>
      </c>
      <c r="N471" s="15">
        <v>93000</v>
      </c>
    </row>
    <row r="472" spans="1:14" s="21" customFormat="1" hidden="1" x14ac:dyDescent="0.3">
      <c r="A472" s="7" t="s">
        <v>281</v>
      </c>
      <c r="B472" s="7" t="s">
        <v>910</v>
      </c>
      <c r="C472" s="7">
        <v>1303</v>
      </c>
      <c r="D472" s="7" t="s">
        <v>8</v>
      </c>
      <c r="E472" s="7">
        <v>922</v>
      </c>
      <c r="F472" s="7" t="s">
        <v>1730</v>
      </c>
      <c r="G472" s="7" t="s">
        <v>916</v>
      </c>
      <c r="H472" s="8" t="s">
        <v>1632</v>
      </c>
      <c r="I472" s="15">
        <v>281000</v>
      </c>
      <c r="J472" s="15">
        <v>283000</v>
      </c>
      <c r="K472" s="15">
        <v>278000</v>
      </c>
      <c r="L472" s="15">
        <v>370000</v>
      </c>
      <c r="M472" s="15">
        <v>551000</v>
      </c>
      <c r="N472" s="15">
        <v>276000</v>
      </c>
    </row>
    <row r="473" spans="1:14" s="21" customFormat="1" hidden="1" x14ac:dyDescent="0.3">
      <c r="A473" s="7" t="s">
        <v>281</v>
      </c>
      <c r="B473" s="7" t="s">
        <v>910</v>
      </c>
      <c r="C473" s="7">
        <v>1303</v>
      </c>
      <c r="D473" s="7" t="s">
        <v>8</v>
      </c>
      <c r="E473" s="7">
        <v>925</v>
      </c>
      <c r="F473" s="7" t="s">
        <v>1731</v>
      </c>
      <c r="G473" s="7" t="s">
        <v>916</v>
      </c>
      <c r="H473" s="8" t="s">
        <v>1633</v>
      </c>
      <c r="I473" s="15">
        <v>188000</v>
      </c>
      <c r="J473" s="15">
        <v>189000</v>
      </c>
      <c r="K473" s="15">
        <v>185000</v>
      </c>
      <c r="L473" s="15">
        <v>185000</v>
      </c>
      <c r="M473" s="15">
        <v>184000</v>
      </c>
      <c r="N473" s="15">
        <v>185000</v>
      </c>
    </row>
    <row r="474" spans="1:14" s="21" customFormat="1" hidden="1" x14ac:dyDescent="0.3">
      <c r="A474" s="7" t="s">
        <v>281</v>
      </c>
      <c r="B474" s="7" t="s">
        <v>910</v>
      </c>
      <c r="C474" s="7">
        <v>1303</v>
      </c>
      <c r="D474" s="7" t="s">
        <v>8</v>
      </c>
      <c r="E474" s="7">
        <v>905</v>
      </c>
      <c r="F474" s="7" t="s">
        <v>1732</v>
      </c>
      <c r="G474" s="7" t="s">
        <v>916</v>
      </c>
      <c r="H474" s="8" t="s">
        <v>1634</v>
      </c>
      <c r="I474" s="15">
        <v>188000</v>
      </c>
      <c r="J474" s="15">
        <v>189000</v>
      </c>
      <c r="K474" s="15">
        <v>370000</v>
      </c>
      <c r="L474" s="15">
        <v>370000</v>
      </c>
      <c r="M474" s="15">
        <v>184000</v>
      </c>
      <c r="N474" s="15">
        <v>552000</v>
      </c>
    </row>
    <row r="475" spans="1:14" s="21" customFormat="1" hidden="1" x14ac:dyDescent="0.3">
      <c r="A475" s="7" t="s">
        <v>281</v>
      </c>
      <c r="B475" s="7" t="s">
        <v>910</v>
      </c>
      <c r="C475" s="7">
        <v>1303</v>
      </c>
      <c r="D475" s="7" t="s">
        <v>8</v>
      </c>
      <c r="E475" s="7">
        <v>925</v>
      </c>
      <c r="F475" s="7" t="s">
        <v>1733</v>
      </c>
      <c r="G475" s="7" t="s">
        <v>916</v>
      </c>
      <c r="H475" s="8" t="s">
        <v>1635</v>
      </c>
      <c r="I475" s="15">
        <v>47000</v>
      </c>
      <c r="J475" s="15">
        <v>48000</v>
      </c>
      <c r="K475" s="15">
        <v>185000</v>
      </c>
      <c r="L475" s="15">
        <v>185000</v>
      </c>
      <c r="M475" s="15">
        <v>230000</v>
      </c>
      <c r="N475" s="15">
        <v>276000</v>
      </c>
    </row>
    <row r="476" spans="1:14" s="21" customFormat="1" hidden="1" x14ac:dyDescent="0.3">
      <c r="A476" s="7" t="s">
        <v>281</v>
      </c>
      <c r="B476" s="7" t="s">
        <v>910</v>
      </c>
      <c r="C476" s="7">
        <v>1303</v>
      </c>
      <c r="D476" s="7" t="s">
        <v>8</v>
      </c>
      <c r="E476" s="7">
        <v>913</v>
      </c>
      <c r="F476" s="7">
        <v>111316</v>
      </c>
      <c r="G476" s="7" t="s">
        <v>1761</v>
      </c>
      <c r="H476" s="8" t="s">
        <v>1636</v>
      </c>
      <c r="I476" s="15">
        <v>936000</v>
      </c>
      <c r="J476" s="15">
        <v>943000</v>
      </c>
      <c r="K476" s="15">
        <v>1153000</v>
      </c>
      <c r="L476" s="15">
        <v>1154000</v>
      </c>
      <c r="M476" s="15">
        <v>688000</v>
      </c>
      <c r="N476" s="15">
        <v>920000</v>
      </c>
    </row>
    <row r="477" spans="1:14" s="21" customFormat="1" hidden="1" x14ac:dyDescent="0.3">
      <c r="A477" s="7" t="s">
        <v>281</v>
      </c>
      <c r="B477" s="7" t="s">
        <v>910</v>
      </c>
      <c r="C477" s="7">
        <v>1303</v>
      </c>
      <c r="D477" s="7" t="s">
        <v>8</v>
      </c>
      <c r="E477" s="7">
        <v>913</v>
      </c>
      <c r="F477" s="7">
        <v>111280</v>
      </c>
      <c r="G477" s="7" t="s">
        <v>1761</v>
      </c>
      <c r="H477" s="8" t="s">
        <v>1637</v>
      </c>
      <c r="I477" s="15">
        <v>936000</v>
      </c>
      <c r="J477" s="15">
        <v>707000</v>
      </c>
      <c r="K477" s="15">
        <v>1153000</v>
      </c>
      <c r="L477" s="15">
        <v>1154000</v>
      </c>
      <c r="M477" s="15">
        <v>688000</v>
      </c>
      <c r="N477" s="15">
        <v>690000</v>
      </c>
    </row>
    <row r="478" spans="1:14" s="21" customFormat="1" hidden="1" x14ac:dyDescent="0.3">
      <c r="A478" s="7" t="s">
        <v>281</v>
      </c>
      <c r="B478" s="7" t="s">
        <v>910</v>
      </c>
      <c r="C478" s="7">
        <v>1303</v>
      </c>
      <c r="D478" s="7" t="s">
        <v>8</v>
      </c>
      <c r="E478" s="7">
        <v>913</v>
      </c>
      <c r="F478" s="7">
        <v>111189</v>
      </c>
      <c r="G478" s="7" t="s">
        <v>1761</v>
      </c>
      <c r="H478" s="8" t="s">
        <v>1638</v>
      </c>
      <c r="I478" s="15">
        <v>936000</v>
      </c>
      <c r="J478" s="15">
        <v>1885000</v>
      </c>
      <c r="K478" s="15">
        <v>1615000</v>
      </c>
      <c r="L478" s="15">
        <v>1385000</v>
      </c>
      <c r="M478" s="15">
        <v>2752000</v>
      </c>
      <c r="N478" s="15">
        <v>920000</v>
      </c>
    </row>
    <row r="479" spans="1:14" s="21" customFormat="1" hidden="1" x14ac:dyDescent="0.3">
      <c r="A479" s="7" t="s">
        <v>281</v>
      </c>
      <c r="B479" s="7" t="s">
        <v>910</v>
      </c>
      <c r="C479" s="7">
        <v>1303</v>
      </c>
      <c r="D479" s="7" t="s">
        <v>8</v>
      </c>
      <c r="E479" s="7">
        <v>913</v>
      </c>
      <c r="F479" s="7">
        <v>111574</v>
      </c>
      <c r="G479" s="7" t="s">
        <v>1761</v>
      </c>
      <c r="H479" s="8" t="s">
        <v>1639</v>
      </c>
      <c r="I479" s="15">
        <v>1170000</v>
      </c>
      <c r="J479" s="15">
        <v>1649000</v>
      </c>
      <c r="K479" s="15">
        <v>1384000</v>
      </c>
      <c r="L479" s="15">
        <v>1385000</v>
      </c>
      <c r="M479" s="15">
        <v>918000</v>
      </c>
      <c r="N479" s="15">
        <v>690000</v>
      </c>
    </row>
    <row r="480" spans="1:14" s="21" customFormat="1" hidden="1" x14ac:dyDescent="0.3">
      <c r="A480" s="7" t="s">
        <v>281</v>
      </c>
      <c r="B480" s="7" t="s">
        <v>910</v>
      </c>
      <c r="C480" s="7">
        <v>1303</v>
      </c>
      <c r="D480" s="7" t="s">
        <v>8</v>
      </c>
      <c r="E480" s="7">
        <v>905</v>
      </c>
      <c r="F480" s="7" t="s">
        <v>1734</v>
      </c>
      <c r="G480" s="7" t="s">
        <v>1761</v>
      </c>
      <c r="H480" s="8" t="s">
        <v>1640</v>
      </c>
      <c r="I480" s="15">
        <v>3273000</v>
      </c>
      <c r="J480" s="15">
        <v>2827000</v>
      </c>
      <c r="K480" s="15">
        <v>2306000</v>
      </c>
      <c r="L480" s="15">
        <v>6000000</v>
      </c>
      <c r="M480" s="15">
        <v>5503000</v>
      </c>
      <c r="N480" s="15">
        <v>2299000</v>
      </c>
    </row>
    <row r="481" spans="1:14" s="21" customFormat="1" hidden="1" x14ac:dyDescent="0.3">
      <c r="A481" s="7" t="s">
        <v>281</v>
      </c>
      <c r="B481" s="7" t="s">
        <v>910</v>
      </c>
      <c r="C481" s="7">
        <v>1303</v>
      </c>
      <c r="D481" s="7" t="s">
        <v>1211</v>
      </c>
      <c r="E481" s="7">
        <v>905</v>
      </c>
      <c r="F481" s="7" t="s">
        <v>499</v>
      </c>
      <c r="G481" s="7" t="s">
        <v>1761</v>
      </c>
      <c r="H481" s="8" t="s">
        <v>1641</v>
      </c>
      <c r="I481" s="15">
        <v>1871000</v>
      </c>
      <c r="J481" s="15">
        <v>1178000</v>
      </c>
      <c r="K481" s="15">
        <v>1384000</v>
      </c>
      <c r="L481" s="15">
        <v>2308000</v>
      </c>
      <c r="M481" s="15">
        <v>1147000</v>
      </c>
      <c r="N481" s="15">
        <v>920000</v>
      </c>
    </row>
    <row r="482" spans="1:14" s="21" customFormat="1" hidden="1" x14ac:dyDescent="0.3">
      <c r="A482" s="7" t="s">
        <v>281</v>
      </c>
      <c r="B482" s="7" t="s">
        <v>910</v>
      </c>
      <c r="C482" s="7">
        <v>1303</v>
      </c>
      <c r="D482" s="7" t="s">
        <v>8</v>
      </c>
      <c r="E482" s="7">
        <v>922</v>
      </c>
      <c r="F482" s="7" t="s">
        <v>1735</v>
      </c>
      <c r="G482" s="7" t="s">
        <v>1761</v>
      </c>
      <c r="H482" s="8" t="s">
        <v>1642</v>
      </c>
      <c r="I482" s="15">
        <v>234000</v>
      </c>
      <c r="J482" s="15">
        <v>236000</v>
      </c>
      <c r="K482" s="15">
        <v>0</v>
      </c>
      <c r="L482" s="15">
        <v>231000</v>
      </c>
      <c r="M482" s="15">
        <v>230000</v>
      </c>
      <c r="N482" s="15">
        <v>231000</v>
      </c>
    </row>
    <row r="483" spans="1:14" s="21" customFormat="1" hidden="1" x14ac:dyDescent="0.3">
      <c r="A483" s="7" t="s">
        <v>281</v>
      </c>
      <c r="B483" s="7" t="s">
        <v>910</v>
      </c>
      <c r="C483" s="7">
        <v>1303</v>
      </c>
      <c r="D483" s="7" t="s">
        <v>8</v>
      </c>
      <c r="E483" s="7">
        <v>905</v>
      </c>
      <c r="F483" s="7" t="s">
        <v>1736</v>
      </c>
      <c r="G483" s="7" t="s">
        <v>1761</v>
      </c>
      <c r="H483" s="8" t="s">
        <v>1643</v>
      </c>
      <c r="I483" s="15">
        <v>234000</v>
      </c>
      <c r="J483" s="15">
        <v>0</v>
      </c>
      <c r="K483" s="15">
        <v>231000</v>
      </c>
      <c r="L483" s="15">
        <v>0</v>
      </c>
      <c r="M483" s="15">
        <v>0</v>
      </c>
      <c r="N483" s="15">
        <v>0</v>
      </c>
    </row>
    <row r="484" spans="1:14" s="21" customFormat="1" hidden="1" x14ac:dyDescent="0.3">
      <c r="A484" s="7" t="s">
        <v>281</v>
      </c>
      <c r="B484" s="7" t="s">
        <v>910</v>
      </c>
      <c r="C484" s="7">
        <v>1303</v>
      </c>
      <c r="D484" s="7" t="s">
        <v>8</v>
      </c>
      <c r="E484" s="7">
        <v>905</v>
      </c>
      <c r="F484" s="7" t="s">
        <v>1737</v>
      </c>
      <c r="G484" s="7" t="s">
        <v>1761</v>
      </c>
      <c r="H484" s="8" t="s">
        <v>1644</v>
      </c>
      <c r="I484" s="15">
        <v>234000</v>
      </c>
      <c r="J484" s="15">
        <v>0</v>
      </c>
      <c r="K484" s="15">
        <v>231000</v>
      </c>
      <c r="L484" s="15">
        <v>231000</v>
      </c>
      <c r="M484" s="15">
        <v>459000</v>
      </c>
      <c r="N484" s="15">
        <v>231000</v>
      </c>
    </row>
    <row r="485" spans="1:14" s="21" customFormat="1" hidden="1" x14ac:dyDescent="0.3">
      <c r="A485" s="7" t="s">
        <v>281</v>
      </c>
      <c r="B485" s="7" t="s">
        <v>910</v>
      </c>
      <c r="C485" s="7">
        <v>1303</v>
      </c>
      <c r="D485" s="7" t="s">
        <v>558</v>
      </c>
      <c r="E485" s="7">
        <v>905</v>
      </c>
      <c r="F485" s="7" t="s">
        <v>500</v>
      </c>
      <c r="G485" s="7" t="s">
        <v>1761</v>
      </c>
      <c r="H485" s="8" t="s">
        <v>369</v>
      </c>
      <c r="I485" s="15">
        <v>234000</v>
      </c>
      <c r="J485" s="15">
        <v>236000</v>
      </c>
      <c r="K485" s="15">
        <v>231000</v>
      </c>
      <c r="L485" s="15">
        <v>462000</v>
      </c>
      <c r="M485" s="15">
        <v>459000</v>
      </c>
      <c r="N485" s="15">
        <v>231000</v>
      </c>
    </row>
    <row r="486" spans="1:14" s="21" customFormat="1" hidden="1" x14ac:dyDescent="0.3">
      <c r="A486" s="7" t="s">
        <v>281</v>
      </c>
      <c r="B486" s="7" t="s">
        <v>910</v>
      </c>
      <c r="C486" s="7">
        <v>1303</v>
      </c>
      <c r="D486" s="7" t="s">
        <v>8</v>
      </c>
      <c r="E486" s="7">
        <v>905</v>
      </c>
      <c r="F486" s="7" t="s">
        <v>1738</v>
      </c>
      <c r="G486" s="7" t="s">
        <v>1761</v>
      </c>
      <c r="H486" s="8" t="s">
        <v>1645</v>
      </c>
      <c r="I486" s="15">
        <v>234000</v>
      </c>
      <c r="J486" s="15">
        <v>236000</v>
      </c>
      <c r="K486" s="15">
        <v>0</v>
      </c>
      <c r="L486" s="15">
        <v>462000</v>
      </c>
      <c r="M486" s="15">
        <v>459000</v>
      </c>
      <c r="N486" s="15">
        <v>231000</v>
      </c>
    </row>
    <row r="487" spans="1:14" s="21" customFormat="1" hidden="1" x14ac:dyDescent="0.3">
      <c r="A487" s="7" t="s">
        <v>281</v>
      </c>
      <c r="B487" s="7" t="s">
        <v>910</v>
      </c>
      <c r="C487" s="7">
        <v>1303</v>
      </c>
      <c r="D487" s="7" t="s">
        <v>252</v>
      </c>
      <c r="E487" s="7">
        <v>905</v>
      </c>
      <c r="F487" s="7" t="s">
        <v>252</v>
      </c>
      <c r="G487" s="7" t="s">
        <v>1761</v>
      </c>
      <c r="H487" s="8" t="s">
        <v>1646</v>
      </c>
      <c r="I487" s="15">
        <v>1403000</v>
      </c>
      <c r="J487" s="15">
        <v>1414000</v>
      </c>
      <c r="K487" s="15">
        <v>2306000</v>
      </c>
      <c r="L487" s="15">
        <v>3231000</v>
      </c>
      <c r="M487" s="15">
        <v>2752000</v>
      </c>
      <c r="N487" s="15">
        <v>1840000</v>
      </c>
    </row>
    <row r="488" spans="1:14" s="21" customFormat="1" hidden="1" x14ac:dyDescent="0.3">
      <c r="A488" s="7" t="s">
        <v>281</v>
      </c>
      <c r="B488" s="7" t="s">
        <v>910</v>
      </c>
      <c r="C488" s="7">
        <v>1303</v>
      </c>
      <c r="D488" s="7" t="s">
        <v>8</v>
      </c>
      <c r="E488" s="7">
        <v>913</v>
      </c>
      <c r="F488" s="7" t="s">
        <v>1739</v>
      </c>
      <c r="G488" s="7" t="s">
        <v>913</v>
      </c>
      <c r="H488" s="8" t="s">
        <v>1647</v>
      </c>
      <c r="I488" s="15">
        <v>936000</v>
      </c>
      <c r="J488" s="15">
        <v>472000</v>
      </c>
      <c r="K488" s="15">
        <v>2306000</v>
      </c>
      <c r="L488" s="15">
        <v>462000</v>
      </c>
      <c r="M488" s="15">
        <v>1376000</v>
      </c>
      <c r="N488" s="15">
        <v>1840000</v>
      </c>
    </row>
    <row r="489" spans="1:14" s="21" customFormat="1" hidden="1" x14ac:dyDescent="0.3">
      <c r="A489" s="7" t="s">
        <v>281</v>
      </c>
      <c r="B489" s="7" t="s">
        <v>910</v>
      </c>
      <c r="C489" s="7">
        <v>1303</v>
      </c>
      <c r="D489" s="7" t="s">
        <v>8</v>
      </c>
      <c r="E489" s="7">
        <v>913</v>
      </c>
      <c r="F489" s="7" t="s">
        <v>1740</v>
      </c>
      <c r="G489" s="7" t="s">
        <v>913</v>
      </c>
      <c r="H489" s="8" t="s">
        <v>1648</v>
      </c>
      <c r="I489" s="15">
        <v>0</v>
      </c>
      <c r="J489" s="15">
        <v>0</v>
      </c>
      <c r="K489" s="15">
        <v>462000</v>
      </c>
      <c r="L489" s="15">
        <v>0</v>
      </c>
      <c r="M489" s="15">
        <v>0</v>
      </c>
      <c r="N489" s="15">
        <v>461000</v>
      </c>
    </row>
    <row r="490" spans="1:14" s="21" customFormat="1" hidden="1" x14ac:dyDescent="0.3">
      <c r="A490" s="7" t="s">
        <v>281</v>
      </c>
      <c r="B490" s="7" t="s">
        <v>910</v>
      </c>
      <c r="C490" s="7">
        <v>1303</v>
      </c>
      <c r="D490" s="7" t="s">
        <v>8</v>
      </c>
      <c r="E490" s="7">
        <v>913</v>
      </c>
      <c r="F490" s="7" t="s">
        <v>1741</v>
      </c>
      <c r="G490" s="7" t="s">
        <v>913</v>
      </c>
      <c r="H490" s="8" t="s">
        <v>1649</v>
      </c>
      <c r="I490" s="15">
        <v>468000</v>
      </c>
      <c r="J490" s="15">
        <v>0</v>
      </c>
      <c r="K490" s="15">
        <v>462000</v>
      </c>
      <c r="L490" s="15">
        <v>0</v>
      </c>
      <c r="M490" s="15">
        <v>459000</v>
      </c>
      <c r="N490" s="15">
        <v>920000</v>
      </c>
    </row>
    <row r="491" spans="1:14" s="21" customFormat="1" hidden="1" x14ac:dyDescent="0.3">
      <c r="A491" s="7" t="s">
        <v>281</v>
      </c>
      <c r="B491" s="7" t="s">
        <v>910</v>
      </c>
      <c r="C491" s="7">
        <v>1303</v>
      </c>
      <c r="D491" s="7" t="s">
        <v>8</v>
      </c>
      <c r="E491" s="7">
        <v>913</v>
      </c>
      <c r="F491" s="7" t="s">
        <v>1742</v>
      </c>
      <c r="G491" s="7" t="s">
        <v>913</v>
      </c>
      <c r="H491" s="8" t="s">
        <v>1650</v>
      </c>
      <c r="I491" s="15">
        <v>9352000</v>
      </c>
      <c r="J491" s="15">
        <v>9421000</v>
      </c>
      <c r="K491" s="15">
        <v>9223000</v>
      </c>
      <c r="L491" s="15">
        <v>9230000</v>
      </c>
      <c r="M491" s="15">
        <v>4586000</v>
      </c>
      <c r="N491" s="15">
        <v>9195000</v>
      </c>
    </row>
    <row r="492" spans="1:14" s="21" customFormat="1" hidden="1" x14ac:dyDescent="0.3">
      <c r="A492" s="7" t="s">
        <v>281</v>
      </c>
      <c r="B492" s="7" t="s">
        <v>910</v>
      </c>
      <c r="C492" s="7">
        <v>1303</v>
      </c>
      <c r="D492" s="7" t="s">
        <v>8</v>
      </c>
      <c r="E492" s="7">
        <v>913</v>
      </c>
      <c r="F492" s="7" t="s">
        <v>1743</v>
      </c>
      <c r="G492" s="7" t="s">
        <v>913</v>
      </c>
      <c r="H492" s="8" t="s">
        <v>1651</v>
      </c>
      <c r="I492" s="15">
        <v>9352000</v>
      </c>
      <c r="J492" s="15">
        <v>4711000</v>
      </c>
      <c r="K492" s="15">
        <v>9223000</v>
      </c>
      <c r="L492" s="15">
        <v>4615000</v>
      </c>
      <c r="M492" s="15">
        <v>4586000</v>
      </c>
      <c r="N492" s="15">
        <v>9195000</v>
      </c>
    </row>
    <row r="493" spans="1:14" s="21" customFormat="1" hidden="1" x14ac:dyDescent="0.3">
      <c r="A493" s="7" t="s">
        <v>281</v>
      </c>
      <c r="B493" s="7" t="s">
        <v>910</v>
      </c>
      <c r="C493" s="7">
        <v>1303</v>
      </c>
      <c r="D493" s="7" t="s">
        <v>8</v>
      </c>
      <c r="E493" s="7">
        <v>913</v>
      </c>
      <c r="F493" s="7" t="s">
        <v>1744</v>
      </c>
      <c r="G493" s="7" t="s">
        <v>913</v>
      </c>
      <c r="H493" s="8" t="s">
        <v>1652</v>
      </c>
      <c r="I493" s="15">
        <v>9352000</v>
      </c>
      <c r="J493" s="15">
        <v>4711000</v>
      </c>
      <c r="K493" s="15">
        <v>23056000</v>
      </c>
      <c r="L493" s="15">
        <v>4615000</v>
      </c>
      <c r="M493" s="15">
        <v>9172000</v>
      </c>
      <c r="N493" s="15">
        <v>18390000</v>
      </c>
    </row>
    <row r="494" spans="1:14" s="21" customFormat="1" hidden="1" x14ac:dyDescent="0.3">
      <c r="A494" s="7" t="s">
        <v>281</v>
      </c>
      <c r="B494" s="7" t="s">
        <v>910</v>
      </c>
      <c r="C494" s="7">
        <v>1303</v>
      </c>
      <c r="D494" s="7" t="s">
        <v>8</v>
      </c>
      <c r="E494" s="7">
        <v>907</v>
      </c>
      <c r="F494" s="7" t="s">
        <v>1745</v>
      </c>
      <c r="G494" s="7" t="s">
        <v>913</v>
      </c>
      <c r="H494" s="8" t="s">
        <v>1653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</row>
    <row r="495" spans="1:14" s="21" customFormat="1" hidden="1" x14ac:dyDescent="0.3">
      <c r="A495" s="7" t="s">
        <v>281</v>
      </c>
      <c r="B495" s="7" t="s">
        <v>910</v>
      </c>
      <c r="C495" s="7">
        <v>1303</v>
      </c>
      <c r="D495" s="7" t="s">
        <v>8</v>
      </c>
      <c r="E495" s="7">
        <v>913</v>
      </c>
      <c r="F495" s="7" t="s">
        <v>1746</v>
      </c>
      <c r="G495" s="7" t="s">
        <v>913</v>
      </c>
      <c r="H495" s="8" t="s">
        <v>1654</v>
      </c>
      <c r="I495" s="15">
        <v>14027000</v>
      </c>
      <c r="J495" s="15">
        <v>18841000</v>
      </c>
      <c r="K495" s="15">
        <v>18445000</v>
      </c>
      <c r="L495" s="15">
        <v>13844000</v>
      </c>
      <c r="M495" s="15">
        <v>13757000</v>
      </c>
      <c r="N495" s="15">
        <v>18390000</v>
      </c>
    </row>
    <row r="496" spans="1:14" s="21" customFormat="1" hidden="1" x14ac:dyDescent="0.3">
      <c r="A496" s="7" t="s">
        <v>281</v>
      </c>
      <c r="B496" s="7" t="s">
        <v>910</v>
      </c>
      <c r="C496" s="7">
        <v>1303</v>
      </c>
      <c r="D496" s="7" t="s">
        <v>8</v>
      </c>
      <c r="E496" s="7">
        <v>913</v>
      </c>
      <c r="F496" s="7">
        <v>110072</v>
      </c>
      <c r="G496" s="7" t="s">
        <v>913</v>
      </c>
      <c r="H496" s="8" t="s">
        <v>1655</v>
      </c>
      <c r="I496" s="15">
        <v>0</v>
      </c>
      <c r="J496" s="15">
        <v>472000</v>
      </c>
      <c r="K496" s="15">
        <v>462000</v>
      </c>
      <c r="L496" s="15">
        <v>0</v>
      </c>
      <c r="M496" s="15">
        <v>0</v>
      </c>
      <c r="N496" s="15">
        <v>0</v>
      </c>
    </row>
    <row r="497" spans="1:14" s="21" customFormat="1" hidden="1" x14ac:dyDescent="0.3">
      <c r="A497" s="7" t="s">
        <v>281</v>
      </c>
      <c r="B497" s="7" t="s">
        <v>910</v>
      </c>
      <c r="C497" s="7">
        <v>1303</v>
      </c>
      <c r="D497" s="7" t="s">
        <v>8</v>
      </c>
      <c r="E497" s="7">
        <v>913</v>
      </c>
      <c r="F497" s="7">
        <v>111164</v>
      </c>
      <c r="G497" s="7" t="s">
        <v>913</v>
      </c>
      <c r="H497" s="8" t="s">
        <v>1656</v>
      </c>
      <c r="I497" s="15">
        <v>936000</v>
      </c>
      <c r="J497" s="15">
        <v>943000</v>
      </c>
      <c r="K497" s="15">
        <v>1384000</v>
      </c>
      <c r="L497" s="15">
        <v>924000</v>
      </c>
      <c r="M497" s="15">
        <v>918000</v>
      </c>
      <c r="N497" s="15">
        <v>1840000</v>
      </c>
    </row>
    <row r="498" spans="1:14" s="21" customFormat="1" hidden="1" x14ac:dyDescent="0.3">
      <c r="A498" s="7" t="s">
        <v>281</v>
      </c>
      <c r="B498" s="7" t="s">
        <v>910</v>
      </c>
      <c r="C498" s="7">
        <v>1303</v>
      </c>
      <c r="D498" s="7" t="s">
        <v>8</v>
      </c>
      <c r="E498" s="7">
        <v>913</v>
      </c>
      <c r="F498" s="7">
        <v>111412</v>
      </c>
      <c r="G498" s="7" t="s">
        <v>913</v>
      </c>
      <c r="H498" s="8" t="s">
        <v>1657</v>
      </c>
      <c r="I498" s="15">
        <v>1403000</v>
      </c>
      <c r="J498" s="15">
        <v>1414000</v>
      </c>
      <c r="K498" s="15">
        <v>2306000</v>
      </c>
      <c r="L498" s="15">
        <v>1385000</v>
      </c>
      <c r="M498" s="15">
        <v>1835000</v>
      </c>
      <c r="N498" s="15">
        <v>2759000</v>
      </c>
    </row>
    <row r="499" spans="1:14" s="21" customFormat="1" hidden="1" x14ac:dyDescent="0.3">
      <c r="A499" s="7" t="s">
        <v>281</v>
      </c>
      <c r="B499" s="7" t="s">
        <v>910</v>
      </c>
      <c r="C499" s="7">
        <v>1303</v>
      </c>
      <c r="D499" s="7" t="s">
        <v>1299</v>
      </c>
      <c r="E499" s="7">
        <v>913</v>
      </c>
      <c r="F499" s="7" t="s">
        <v>1747</v>
      </c>
      <c r="G499" s="7" t="s">
        <v>914</v>
      </c>
      <c r="H499" s="8" t="s">
        <v>1658</v>
      </c>
      <c r="I499" s="15">
        <v>7949000</v>
      </c>
      <c r="J499" s="15">
        <v>8950000</v>
      </c>
      <c r="K499" s="15">
        <v>5534000</v>
      </c>
      <c r="L499" s="15">
        <v>8307000</v>
      </c>
      <c r="M499" s="15">
        <v>9631000</v>
      </c>
      <c r="N499" s="15">
        <v>8276000</v>
      </c>
    </row>
    <row r="500" spans="1:14" s="21" customFormat="1" hidden="1" x14ac:dyDescent="0.3">
      <c r="A500" s="7" t="s">
        <v>281</v>
      </c>
      <c r="B500" s="7" t="s">
        <v>910</v>
      </c>
      <c r="C500" s="7">
        <v>1303</v>
      </c>
      <c r="D500" s="7" t="s">
        <v>8</v>
      </c>
      <c r="E500" s="7">
        <v>913</v>
      </c>
      <c r="F500" s="7" t="s">
        <v>1748</v>
      </c>
      <c r="G500" s="7" t="s">
        <v>914</v>
      </c>
      <c r="H500" s="8" t="s">
        <v>1659</v>
      </c>
      <c r="I500" s="15">
        <v>94000</v>
      </c>
      <c r="J500" s="15">
        <v>142000</v>
      </c>
      <c r="K500" s="15">
        <v>93000</v>
      </c>
      <c r="L500" s="15">
        <v>139000</v>
      </c>
      <c r="M500" s="15">
        <v>138000</v>
      </c>
      <c r="N500" s="15">
        <v>139000</v>
      </c>
    </row>
    <row r="501" spans="1:14" s="21" customFormat="1" hidden="1" x14ac:dyDescent="0.3">
      <c r="A501" s="7" t="s">
        <v>281</v>
      </c>
      <c r="B501" s="7" t="s">
        <v>910</v>
      </c>
      <c r="C501" s="7">
        <v>1303</v>
      </c>
      <c r="D501" s="7" t="s">
        <v>8</v>
      </c>
      <c r="E501" s="7">
        <v>913</v>
      </c>
      <c r="F501" s="7" t="s">
        <v>1749</v>
      </c>
      <c r="G501" s="7" t="s">
        <v>914</v>
      </c>
      <c r="H501" s="8" t="s">
        <v>1660</v>
      </c>
      <c r="I501" s="15">
        <v>1076000</v>
      </c>
      <c r="J501" s="15">
        <v>1226000</v>
      </c>
      <c r="K501" s="15">
        <v>738000</v>
      </c>
      <c r="L501" s="15">
        <v>1154000</v>
      </c>
      <c r="M501" s="15">
        <v>1331000</v>
      </c>
      <c r="N501" s="15">
        <v>1150000</v>
      </c>
    </row>
    <row r="502" spans="1:14" s="21" customFormat="1" hidden="1" x14ac:dyDescent="0.3">
      <c r="A502" s="7" t="s">
        <v>281</v>
      </c>
      <c r="B502" s="7" t="s">
        <v>910</v>
      </c>
      <c r="C502" s="7">
        <v>1303</v>
      </c>
      <c r="D502" s="7" t="s">
        <v>8</v>
      </c>
      <c r="E502" s="7">
        <v>913</v>
      </c>
      <c r="F502" s="7" t="s">
        <v>1750</v>
      </c>
      <c r="G502" s="7" t="s">
        <v>914</v>
      </c>
      <c r="H502" s="8" t="s">
        <v>1661</v>
      </c>
      <c r="I502" s="15">
        <v>188000</v>
      </c>
      <c r="J502" s="15">
        <v>236000</v>
      </c>
      <c r="K502" s="15">
        <v>139000</v>
      </c>
      <c r="L502" s="15">
        <v>185000</v>
      </c>
      <c r="M502" s="15">
        <v>230000</v>
      </c>
      <c r="N502" s="15">
        <v>185000</v>
      </c>
    </row>
    <row r="503" spans="1:14" s="21" customFormat="1" hidden="1" x14ac:dyDescent="0.3">
      <c r="A503" s="7" t="s">
        <v>281</v>
      </c>
      <c r="B503" s="7" t="s">
        <v>910</v>
      </c>
      <c r="C503" s="7">
        <v>1303</v>
      </c>
      <c r="D503" s="7" t="s">
        <v>8</v>
      </c>
      <c r="E503" s="7">
        <v>913</v>
      </c>
      <c r="F503" s="7" t="s">
        <v>1751</v>
      </c>
      <c r="G503" s="7" t="s">
        <v>914</v>
      </c>
      <c r="H503" s="8" t="s">
        <v>1662</v>
      </c>
      <c r="I503" s="15">
        <v>2900000</v>
      </c>
      <c r="J503" s="15">
        <v>3345000</v>
      </c>
      <c r="K503" s="15">
        <v>1984000</v>
      </c>
      <c r="L503" s="15">
        <v>3046000</v>
      </c>
      <c r="M503" s="15">
        <v>3623000</v>
      </c>
      <c r="N503" s="15">
        <v>3081000</v>
      </c>
    </row>
    <row r="504" spans="1:14" s="21" customFormat="1" hidden="1" x14ac:dyDescent="0.3">
      <c r="A504" s="7" t="s">
        <v>281</v>
      </c>
      <c r="B504" s="7" t="s">
        <v>910</v>
      </c>
      <c r="C504" s="7">
        <v>1303</v>
      </c>
      <c r="D504" s="7" t="s">
        <v>8</v>
      </c>
      <c r="E504" s="7">
        <v>913</v>
      </c>
      <c r="F504" s="7">
        <v>111328</v>
      </c>
      <c r="G504" s="7" t="s">
        <v>914</v>
      </c>
      <c r="H504" s="8" t="s">
        <v>1663</v>
      </c>
      <c r="I504" s="15">
        <v>1170000</v>
      </c>
      <c r="J504" s="15">
        <v>1320000</v>
      </c>
      <c r="K504" s="15">
        <v>785000</v>
      </c>
      <c r="L504" s="15">
        <v>1201000</v>
      </c>
      <c r="M504" s="15">
        <v>1422000</v>
      </c>
      <c r="N504" s="15">
        <v>1242000</v>
      </c>
    </row>
    <row r="505" spans="1:14" s="21" customFormat="1" hidden="1" x14ac:dyDescent="0.3">
      <c r="A505" s="7" t="s">
        <v>281</v>
      </c>
      <c r="B505" s="7" t="s">
        <v>910</v>
      </c>
      <c r="C505" s="7">
        <v>1303</v>
      </c>
      <c r="D505" s="7" t="s">
        <v>8</v>
      </c>
      <c r="E505" s="7">
        <v>901</v>
      </c>
      <c r="F505" s="7">
        <v>111449</v>
      </c>
      <c r="G505" s="7" t="s">
        <v>914</v>
      </c>
      <c r="H505" s="8" t="s">
        <v>1664</v>
      </c>
      <c r="I505" s="15">
        <v>983000</v>
      </c>
      <c r="J505" s="15">
        <v>1131000</v>
      </c>
      <c r="K505" s="15">
        <v>923000</v>
      </c>
      <c r="L505" s="15">
        <v>1016000</v>
      </c>
      <c r="M505" s="15">
        <v>1193000</v>
      </c>
      <c r="N505" s="15">
        <v>1012000</v>
      </c>
    </row>
    <row r="506" spans="1:14" s="21" customFormat="1" hidden="1" x14ac:dyDescent="0.3">
      <c r="A506" s="7" t="s">
        <v>281</v>
      </c>
      <c r="B506" s="7" t="s">
        <v>910</v>
      </c>
      <c r="C506" s="7">
        <v>1303</v>
      </c>
      <c r="D506" s="7" t="s">
        <v>1203</v>
      </c>
      <c r="E506" s="7">
        <v>905</v>
      </c>
      <c r="F506" s="7" t="s">
        <v>1752</v>
      </c>
      <c r="G506" s="7" t="s">
        <v>914</v>
      </c>
      <c r="H506" s="8" t="s">
        <v>1665</v>
      </c>
      <c r="I506" s="15">
        <v>3414000</v>
      </c>
      <c r="J506" s="15">
        <v>3910000</v>
      </c>
      <c r="K506" s="15">
        <v>2306000</v>
      </c>
      <c r="L506" s="15">
        <v>3554000</v>
      </c>
      <c r="M506" s="15">
        <v>4220000</v>
      </c>
      <c r="N506" s="15">
        <v>3586000</v>
      </c>
    </row>
    <row r="507" spans="1:14" s="21" customFormat="1" hidden="1" x14ac:dyDescent="0.3">
      <c r="A507" s="7" t="s">
        <v>281</v>
      </c>
      <c r="B507" s="7" t="s">
        <v>910</v>
      </c>
      <c r="C507" s="7">
        <v>1303</v>
      </c>
      <c r="D507" s="7" t="s">
        <v>8</v>
      </c>
      <c r="E507" s="7">
        <v>907</v>
      </c>
      <c r="F507" s="7" t="s">
        <v>1753</v>
      </c>
      <c r="G507" s="7" t="s">
        <v>1762</v>
      </c>
      <c r="H507" s="8" t="s">
        <v>1666</v>
      </c>
      <c r="I507" s="15">
        <v>2339000</v>
      </c>
      <c r="J507" s="15">
        <v>2356000</v>
      </c>
      <c r="K507" s="15">
        <v>2306000</v>
      </c>
      <c r="L507" s="15">
        <v>2308000</v>
      </c>
      <c r="M507" s="15">
        <v>4586000</v>
      </c>
      <c r="N507" s="15">
        <v>4598000</v>
      </c>
    </row>
    <row r="508" spans="1:14" s="21" customFormat="1" hidden="1" x14ac:dyDescent="0.3">
      <c r="A508" s="7" t="s">
        <v>281</v>
      </c>
      <c r="B508" s="7" t="s">
        <v>910</v>
      </c>
      <c r="C508" s="7">
        <v>1303</v>
      </c>
      <c r="D508" s="7" t="s">
        <v>8</v>
      </c>
      <c r="E508" s="7">
        <v>913</v>
      </c>
      <c r="F508" s="7" t="s">
        <v>1754</v>
      </c>
      <c r="G508" s="7" t="s">
        <v>1762</v>
      </c>
      <c r="H508" s="8" t="s">
        <v>1667</v>
      </c>
      <c r="I508" s="15">
        <v>2339000</v>
      </c>
      <c r="J508" s="15">
        <v>2356000</v>
      </c>
      <c r="K508" s="15">
        <v>4612000</v>
      </c>
      <c r="L508" s="15">
        <v>2308000</v>
      </c>
      <c r="M508" s="15">
        <v>5503000</v>
      </c>
      <c r="N508" s="15">
        <v>5977000</v>
      </c>
    </row>
    <row r="509" spans="1:14" s="21" customFormat="1" hidden="1" x14ac:dyDescent="0.3">
      <c r="A509" s="7" t="s">
        <v>281</v>
      </c>
      <c r="B509" s="7" t="s">
        <v>910</v>
      </c>
      <c r="C509" s="7">
        <v>1303</v>
      </c>
      <c r="D509" s="7" t="s">
        <v>8</v>
      </c>
      <c r="E509" s="7">
        <v>913</v>
      </c>
      <c r="F509" s="7" t="s">
        <v>1755</v>
      </c>
      <c r="G509" s="7" t="s">
        <v>1762</v>
      </c>
      <c r="H509" s="8" t="s">
        <v>1668</v>
      </c>
      <c r="I509" s="15">
        <v>468000</v>
      </c>
      <c r="J509" s="15">
        <v>472000</v>
      </c>
      <c r="K509" s="15">
        <v>462000</v>
      </c>
      <c r="L509" s="15">
        <v>0</v>
      </c>
      <c r="M509" s="15">
        <v>459000</v>
      </c>
      <c r="N509" s="15">
        <v>461000</v>
      </c>
    </row>
    <row r="510" spans="1:14" s="21" customFormat="1" hidden="1" x14ac:dyDescent="0.3">
      <c r="A510" s="7" t="s">
        <v>281</v>
      </c>
      <c r="B510" s="7" t="s">
        <v>910</v>
      </c>
      <c r="C510" s="7">
        <v>1303</v>
      </c>
      <c r="D510" s="7" t="s">
        <v>8</v>
      </c>
      <c r="E510" s="7">
        <v>913</v>
      </c>
      <c r="F510" s="7" t="s">
        <v>1756</v>
      </c>
      <c r="G510" s="7" t="s">
        <v>1762</v>
      </c>
      <c r="H510" s="8" t="s">
        <v>1669</v>
      </c>
      <c r="I510" s="15">
        <v>468000</v>
      </c>
      <c r="J510" s="15">
        <v>472000</v>
      </c>
      <c r="K510" s="15">
        <v>462000</v>
      </c>
      <c r="L510" s="15">
        <v>462000</v>
      </c>
      <c r="M510" s="15">
        <v>0</v>
      </c>
      <c r="N510" s="15">
        <v>461000</v>
      </c>
    </row>
    <row r="511" spans="1:14" s="21" customFormat="1" hidden="1" x14ac:dyDescent="0.3">
      <c r="A511" s="7" t="s">
        <v>281</v>
      </c>
      <c r="B511" s="7" t="s">
        <v>910</v>
      </c>
      <c r="C511" s="7">
        <v>1303</v>
      </c>
      <c r="D511" s="7" t="s">
        <v>8</v>
      </c>
      <c r="E511" s="7">
        <v>913</v>
      </c>
      <c r="F511" s="7" t="s">
        <v>1757</v>
      </c>
      <c r="G511" s="7" t="s">
        <v>1762</v>
      </c>
      <c r="H511" s="8" t="s">
        <v>1670</v>
      </c>
      <c r="I511" s="15">
        <v>468000</v>
      </c>
      <c r="J511" s="15">
        <v>472000</v>
      </c>
      <c r="K511" s="15">
        <v>462000</v>
      </c>
      <c r="L511" s="15">
        <v>462000</v>
      </c>
      <c r="M511" s="15">
        <v>459000</v>
      </c>
      <c r="N511" s="15">
        <v>461000</v>
      </c>
    </row>
    <row r="512" spans="1:14" s="21" customFormat="1" hidden="1" x14ac:dyDescent="0.3">
      <c r="A512" s="7" t="s">
        <v>281</v>
      </c>
      <c r="B512" s="7" t="s">
        <v>910</v>
      </c>
      <c r="C512" s="7">
        <v>1303</v>
      </c>
      <c r="D512" s="7" t="s">
        <v>8</v>
      </c>
      <c r="E512" s="7">
        <v>913</v>
      </c>
      <c r="F512" s="7">
        <v>111313</v>
      </c>
      <c r="G512" s="7" t="s">
        <v>1762</v>
      </c>
      <c r="H512" s="8" t="s">
        <v>1671</v>
      </c>
      <c r="I512" s="15">
        <v>0</v>
      </c>
      <c r="J512" s="15">
        <v>0</v>
      </c>
      <c r="K512" s="15">
        <v>0</v>
      </c>
      <c r="L512" s="15">
        <v>462000</v>
      </c>
      <c r="M512" s="15">
        <v>0</v>
      </c>
      <c r="N512" s="15">
        <v>461000</v>
      </c>
    </row>
    <row r="513" spans="1:14" s="21" customFormat="1" hidden="1" x14ac:dyDescent="0.3">
      <c r="A513" s="7" t="s">
        <v>281</v>
      </c>
      <c r="B513" s="7" t="s">
        <v>910</v>
      </c>
      <c r="C513" s="7">
        <v>1303</v>
      </c>
      <c r="D513" s="7" t="s">
        <v>8</v>
      </c>
      <c r="E513" s="7">
        <v>913</v>
      </c>
      <c r="F513" s="7" t="s">
        <v>1758</v>
      </c>
      <c r="G513" s="7" t="s">
        <v>1762</v>
      </c>
      <c r="H513" s="8" t="s">
        <v>1672</v>
      </c>
      <c r="I513" s="15">
        <v>468000</v>
      </c>
      <c r="J513" s="15">
        <v>0</v>
      </c>
      <c r="K513" s="15">
        <v>0</v>
      </c>
      <c r="L513" s="15">
        <v>462000</v>
      </c>
      <c r="M513" s="15">
        <v>0</v>
      </c>
      <c r="N513" s="15">
        <v>461000</v>
      </c>
    </row>
    <row r="514" spans="1:14" s="21" customFormat="1" hidden="1" x14ac:dyDescent="0.3">
      <c r="A514" s="7" t="s">
        <v>281</v>
      </c>
      <c r="B514" s="7" t="s">
        <v>910</v>
      </c>
      <c r="C514" s="7">
        <v>1303</v>
      </c>
      <c r="D514" s="7" t="s">
        <v>8</v>
      </c>
      <c r="E514" s="7">
        <v>913</v>
      </c>
      <c r="F514" s="7" t="s">
        <v>1759</v>
      </c>
      <c r="G514" s="7" t="s">
        <v>1762</v>
      </c>
      <c r="H514" s="8" t="s">
        <v>1673</v>
      </c>
      <c r="I514" s="15">
        <v>468000</v>
      </c>
      <c r="J514" s="15">
        <v>1414000</v>
      </c>
      <c r="K514" s="15">
        <v>1384000</v>
      </c>
      <c r="L514" s="15">
        <v>462000</v>
      </c>
      <c r="M514" s="15">
        <v>918000</v>
      </c>
      <c r="N514" s="15">
        <v>1380000</v>
      </c>
    </row>
    <row r="515" spans="1:14" s="21" customFormat="1" hidden="1" x14ac:dyDescent="0.3">
      <c r="A515" s="7" t="s">
        <v>281</v>
      </c>
      <c r="B515" s="7" t="s">
        <v>910</v>
      </c>
      <c r="C515" s="7">
        <v>1303</v>
      </c>
      <c r="D515" s="7" t="s">
        <v>8</v>
      </c>
      <c r="E515" s="7">
        <v>913</v>
      </c>
      <c r="F515" s="7">
        <v>111456</v>
      </c>
      <c r="G515" s="7" t="s">
        <v>1762</v>
      </c>
      <c r="H515" s="8" t="s">
        <v>1674</v>
      </c>
      <c r="I515" s="15">
        <v>936000</v>
      </c>
      <c r="J515" s="15">
        <v>943000</v>
      </c>
      <c r="K515" s="15">
        <v>923000</v>
      </c>
      <c r="L515" s="15">
        <v>924000</v>
      </c>
      <c r="M515" s="15">
        <v>918000</v>
      </c>
      <c r="N515" s="15">
        <v>920000</v>
      </c>
    </row>
    <row r="516" spans="1:14" s="21" customFormat="1" hidden="1" x14ac:dyDescent="0.3">
      <c r="A516" s="7" t="s">
        <v>281</v>
      </c>
      <c r="B516" s="7" t="s">
        <v>910</v>
      </c>
      <c r="C516" s="7">
        <v>1303</v>
      </c>
      <c r="D516" s="7" t="s">
        <v>8</v>
      </c>
      <c r="E516" s="7">
        <v>913</v>
      </c>
      <c r="F516" s="7">
        <v>110770</v>
      </c>
      <c r="G516" s="7" t="s">
        <v>1762</v>
      </c>
      <c r="H516" s="8" t="s">
        <v>1675</v>
      </c>
      <c r="I516" s="15">
        <v>936000</v>
      </c>
      <c r="J516" s="15">
        <v>943000</v>
      </c>
      <c r="K516" s="15">
        <v>1384000</v>
      </c>
      <c r="L516" s="15">
        <v>1385000</v>
      </c>
      <c r="M516" s="15">
        <v>918000</v>
      </c>
      <c r="N516" s="15">
        <v>1380000</v>
      </c>
    </row>
    <row r="517" spans="1:14" s="21" customFormat="1" hidden="1" x14ac:dyDescent="0.3">
      <c r="A517" s="7" t="s">
        <v>281</v>
      </c>
      <c r="B517" s="7" t="s">
        <v>910</v>
      </c>
      <c r="C517" s="7">
        <v>1303</v>
      </c>
      <c r="D517" s="7" t="s">
        <v>8</v>
      </c>
      <c r="E517" s="7">
        <v>913</v>
      </c>
      <c r="F517" s="7">
        <v>110025</v>
      </c>
      <c r="G517" s="7" t="s">
        <v>1760</v>
      </c>
      <c r="H517" s="8" t="s">
        <v>1676</v>
      </c>
      <c r="I517" s="15">
        <v>14027000</v>
      </c>
      <c r="J517" s="15">
        <v>14131000</v>
      </c>
      <c r="K517" s="15">
        <v>13834000</v>
      </c>
      <c r="L517" s="15">
        <v>13844000</v>
      </c>
      <c r="M517" s="15">
        <v>11465000</v>
      </c>
      <c r="N517" s="15">
        <v>16091000</v>
      </c>
    </row>
    <row r="518" spans="1:14" s="21" customFormat="1" hidden="1" x14ac:dyDescent="0.3">
      <c r="A518" s="7" t="s">
        <v>281</v>
      </c>
      <c r="B518" s="7" t="s">
        <v>910</v>
      </c>
      <c r="C518" s="7">
        <v>1303</v>
      </c>
      <c r="D518" s="7" t="s">
        <v>8</v>
      </c>
      <c r="E518" s="7">
        <v>913</v>
      </c>
      <c r="F518" s="7">
        <v>110925</v>
      </c>
      <c r="G518" s="7" t="s">
        <v>1760</v>
      </c>
      <c r="H518" s="8" t="s">
        <v>1677</v>
      </c>
      <c r="I518" s="15">
        <v>936000</v>
      </c>
      <c r="J518" s="15">
        <v>943000</v>
      </c>
      <c r="K518" s="15">
        <v>923000</v>
      </c>
      <c r="L518" s="15">
        <v>924000</v>
      </c>
      <c r="M518" s="15">
        <v>505000</v>
      </c>
      <c r="N518" s="15">
        <v>461000</v>
      </c>
    </row>
    <row r="519" spans="1:14" s="21" customFormat="1" hidden="1" x14ac:dyDescent="0.3">
      <c r="A519" s="7" t="s">
        <v>281</v>
      </c>
      <c r="B519" s="7" t="s">
        <v>910</v>
      </c>
      <c r="C519" s="7">
        <v>1303</v>
      </c>
      <c r="D519" s="7" t="s">
        <v>8</v>
      </c>
      <c r="E519" s="7">
        <v>913</v>
      </c>
      <c r="F519" s="7">
        <v>111159</v>
      </c>
      <c r="G519" s="7" t="s">
        <v>1760</v>
      </c>
      <c r="H519" s="8" t="s">
        <v>1678</v>
      </c>
      <c r="I519" s="15">
        <v>1637000</v>
      </c>
      <c r="J519" s="15">
        <v>1885000</v>
      </c>
      <c r="K519" s="15">
        <v>1845000</v>
      </c>
      <c r="L519" s="15">
        <v>1847000</v>
      </c>
      <c r="M519" s="15">
        <v>1010000</v>
      </c>
      <c r="N519" s="15">
        <v>1150000</v>
      </c>
    </row>
    <row r="520" spans="1:14" s="21" customFormat="1" hidden="1" x14ac:dyDescent="0.3">
      <c r="A520" s="7" t="s">
        <v>281</v>
      </c>
      <c r="B520" s="7" t="s">
        <v>910</v>
      </c>
      <c r="C520" s="7">
        <v>1303</v>
      </c>
      <c r="D520" s="7" t="s">
        <v>8</v>
      </c>
      <c r="E520" s="7">
        <v>913</v>
      </c>
      <c r="F520" s="7">
        <v>110775</v>
      </c>
      <c r="G520" s="7" t="s">
        <v>1760</v>
      </c>
      <c r="H520" s="8" t="s">
        <v>1679</v>
      </c>
      <c r="I520" s="15">
        <v>936000</v>
      </c>
      <c r="J520" s="15">
        <v>943000</v>
      </c>
      <c r="K520" s="15">
        <v>923000</v>
      </c>
      <c r="L520" s="15">
        <v>924000</v>
      </c>
      <c r="M520" s="15">
        <v>459000</v>
      </c>
      <c r="N520" s="15">
        <v>461000</v>
      </c>
    </row>
    <row r="521" spans="1:14" s="21" customFormat="1" hidden="1" x14ac:dyDescent="0.3">
      <c r="A521" s="7" t="s">
        <v>281</v>
      </c>
      <c r="B521" s="7" t="s">
        <v>910</v>
      </c>
      <c r="C521" s="7">
        <v>1303</v>
      </c>
      <c r="D521" s="7" t="s">
        <v>8</v>
      </c>
      <c r="E521" s="7">
        <v>913</v>
      </c>
      <c r="F521" s="7">
        <v>110996</v>
      </c>
      <c r="G521" s="7" t="s">
        <v>1760</v>
      </c>
      <c r="H521" s="8" t="s">
        <v>1680</v>
      </c>
      <c r="I521" s="15">
        <v>2712000</v>
      </c>
      <c r="J521" s="15">
        <v>3722000</v>
      </c>
      <c r="K521" s="15">
        <v>3690000</v>
      </c>
      <c r="L521" s="15">
        <v>2585000</v>
      </c>
      <c r="M521" s="15">
        <v>1468000</v>
      </c>
      <c r="N521" s="15">
        <v>1380000</v>
      </c>
    </row>
    <row r="522" spans="1:14" s="21" customFormat="1" hidden="1" x14ac:dyDescent="0.3">
      <c r="A522" s="7" t="s">
        <v>281</v>
      </c>
      <c r="B522" s="7" t="s">
        <v>910</v>
      </c>
      <c r="C522" s="7">
        <v>1303</v>
      </c>
      <c r="D522" s="7" t="s">
        <v>8</v>
      </c>
      <c r="E522" s="7">
        <v>913</v>
      </c>
      <c r="F522" s="7">
        <v>110841</v>
      </c>
      <c r="G522" s="7" t="s">
        <v>1760</v>
      </c>
      <c r="H522" s="8" t="s">
        <v>1681</v>
      </c>
      <c r="I522" s="15">
        <v>2339000</v>
      </c>
      <c r="J522" s="15">
        <v>2356000</v>
      </c>
      <c r="K522" s="15">
        <v>1384000</v>
      </c>
      <c r="L522" s="15">
        <v>1385000</v>
      </c>
      <c r="M522" s="15">
        <v>918000</v>
      </c>
      <c r="N522" s="15">
        <v>920000</v>
      </c>
    </row>
    <row r="523" spans="1:14" s="21" customFormat="1" hidden="1" x14ac:dyDescent="0.3">
      <c r="A523" s="7" t="s">
        <v>281</v>
      </c>
      <c r="B523" s="7" t="s">
        <v>910</v>
      </c>
      <c r="C523" s="7">
        <v>1303</v>
      </c>
      <c r="D523" s="7" t="s">
        <v>8</v>
      </c>
      <c r="E523" s="7">
        <v>913</v>
      </c>
      <c r="F523" s="7">
        <v>111471</v>
      </c>
      <c r="G523" s="7" t="s">
        <v>1760</v>
      </c>
      <c r="H523" s="8" t="s">
        <v>1682</v>
      </c>
      <c r="I523" s="15">
        <v>1871000</v>
      </c>
      <c r="J523" s="15">
        <v>1885000</v>
      </c>
      <c r="K523" s="15">
        <v>1384000</v>
      </c>
      <c r="L523" s="15">
        <v>1385000</v>
      </c>
      <c r="M523" s="15">
        <v>918000</v>
      </c>
      <c r="N523" s="15">
        <v>461000</v>
      </c>
    </row>
    <row r="524" spans="1:14" s="21" customFormat="1" hidden="1" x14ac:dyDescent="0.3">
      <c r="A524" s="7" t="s">
        <v>281</v>
      </c>
      <c r="B524" s="7" t="s">
        <v>910</v>
      </c>
      <c r="C524" s="7">
        <v>1303</v>
      </c>
      <c r="D524" s="7" t="s">
        <v>8</v>
      </c>
      <c r="E524" s="7">
        <v>913</v>
      </c>
      <c r="F524" s="7">
        <v>111498</v>
      </c>
      <c r="G524" s="7" t="s">
        <v>1760</v>
      </c>
      <c r="H524" s="8" t="s">
        <v>1683</v>
      </c>
      <c r="I524" s="15">
        <v>936000</v>
      </c>
      <c r="J524" s="15">
        <v>943000</v>
      </c>
      <c r="K524" s="15">
        <v>923000</v>
      </c>
      <c r="L524" s="15">
        <v>231000</v>
      </c>
      <c r="M524" s="15">
        <v>138000</v>
      </c>
      <c r="N524" s="15">
        <v>231000</v>
      </c>
    </row>
    <row r="525" spans="1:14" s="21" customFormat="1" hidden="1" x14ac:dyDescent="0.3">
      <c r="A525" s="7" t="s">
        <v>281</v>
      </c>
      <c r="B525" s="7" t="s">
        <v>910</v>
      </c>
      <c r="C525" s="7">
        <v>1303</v>
      </c>
      <c r="D525" s="7" t="s">
        <v>8</v>
      </c>
      <c r="E525" s="7">
        <v>913</v>
      </c>
      <c r="F525" s="7">
        <v>111455</v>
      </c>
      <c r="G525" s="7" t="s">
        <v>1760</v>
      </c>
      <c r="H525" s="8" t="s">
        <v>1684</v>
      </c>
      <c r="I525" s="15">
        <v>936000</v>
      </c>
      <c r="J525" s="15">
        <v>943000</v>
      </c>
      <c r="K525" s="15">
        <v>923000</v>
      </c>
      <c r="L525" s="15">
        <v>231000</v>
      </c>
      <c r="M525" s="15">
        <v>138000</v>
      </c>
      <c r="N525" s="15">
        <v>231000</v>
      </c>
    </row>
    <row r="526" spans="1:14" s="21" customFormat="1" hidden="1" x14ac:dyDescent="0.3">
      <c r="A526" s="7" t="s">
        <v>281</v>
      </c>
      <c r="B526" s="7" t="s">
        <v>910</v>
      </c>
      <c r="C526" s="7">
        <v>1303</v>
      </c>
      <c r="D526" s="7" t="s">
        <v>8</v>
      </c>
      <c r="E526" s="7">
        <v>913</v>
      </c>
      <c r="F526" s="7">
        <v>110093</v>
      </c>
      <c r="G526" s="7" t="s">
        <v>1760</v>
      </c>
      <c r="H526" s="8" t="s">
        <v>1685</v>
      </c>
      <c r="I526" s="15">
        <v>1698000</v>
      </c>
      <c r="J526" s="15">
        <v>2012000</v>
      </c>
      <c r="K526" s="15">
        <v>1689000</v>
      </c>
      <c r="L526" s="15">
        <v>1044000</v>
      </c>
      <c r="M526" s="15">
        <v>716000</v>
      </c>
      <c r="N526" s="15">
        <v>1656000</v>
      </c>
    </row>
    <row r="527" spans="1:14" s="21" customFormat="1" hidden="1" x14ac:dyDescent="0.3">
      <c r="A527" s="7" t="s">
        <v>281</v>
      </c>
      <c r="B527" s="7" t="s">
        <v>1047</v>
      </c>
      <c r="C527" s="7">
        <v>1310</v>
      </c>
      <c r="D527" s="7" t="s">
        <v>1050</v>
      </c>
      <c r="E527" s="7">
        <v>915</v>
      </c>
      <c r="F527" s="7" t="s">
        <v>1787</v>
      </c>
      <c r="G527" s="7" t="s">
        <v>989</v>
      </c>
      <c r="H527" s="8" t="s">
        <v>1048</v>
      </c>
      <c r="I527" s="15">
        <v>6595000</v>
      </c>
      <c r="J527" s="15">
        <v>4377000</v>
      </c>
      <c r="K527" s="15">
        <v>8590000</v>
      </c>
      <c r="L527" s="15">
        <v>10774000</v>
      </c>
      <c r="M527" s="15">
        <v>10849000</v>
      </c>
      <c r="N527" s="15">
        <v>12992000</v>
      </c>
    </row>
    <row r="528" spans="1:14" s="21" customFormat="1" hidden="1" x14ac:dyDescent="0.3">
      <c r="A528" s="7" t="s">
        <v>281</v>
      </c>
      <c r="B528" s="7" t="s">
        <v>1047</v>
      </c>
      <c r="C528" s="7">
        <v>1310</v>
      </c>
      <c r="D528" s="7" t="s">
        <v>1198</v>
      </c>
      <c r="E528" s="7">
        <v>923</v>
      </c>
      <c r="F528" s="7" t="s">
        <v>1788</v>
      </c>
      <c r="G528" s="7" t="s">
        <v>989</v>
      </c>
      <c r="H528" s="8" t="s">
        <v>1763</v>
      </c>
      <c r="I528" s="15">
        <v>8793000</v>
      </c>
      <c r="J528" s="15">
        <v>10942000</v>
      </c>
      <c r="K528" s="15">
        <v>10737000</v>
      </c>
      <c r="L528" s="15">
        <v>12928000</v>
      </c>
      <c r="M528" s="15">
        <v>13018000</v>
      </c>
      <c r="N528" s="15">
        <v>17322000</v>
      </c>
    </row>
    <row r="529" spans="1:14" s="21" customFormat="1" hidden="1" x14ac:dyDescent="0.3">
      <c r="A529" s="7" t="s">
        <v>281</v>
      </c>
      <c r="B529" s="7" t="s">
        <v>1047</v>
      </c>
      <c r="C529" s="7">
        <v>1310</v>
      </c>
      <c r="D529" s="7" t="s">
        <v>8</v>
      </c>
      <c r="E529" s="7">
        <v>907</v>
      </c>
      <c r="F529" s="7">
        <v>370571</v>
      </c>
      <c r="G529" s="7" t="s">
        <v>989</v>
      </c>
      <c r="H529" s="8" t="s">
        <v>1764</v>
      </c>
      <c r="I529" s="15">
        <v>8793000</v>
      </c>
      <c r="J529" s="15">
        <v>13130000</v>
      </c>
      <c r="K529" s="15">
        <v>10737000</v>
      </c>
      <c r="L529" s="15">
        <v>10774000</v>
      </c>
      <c r="M529" s="15">
        <v>13018000</v>
      </c>
      <c r="N529" s="15">
        <v>15157000</v>
      </c>
    </row>
    <row r="530" spans="1:14" s="21" customFormat="1" hidden="1" x14ac:dyDescent="0.3">
      <c r="A530" s="7" t="s">
        <v>281</v>
      </c>
      <c r="B530" s="7" t="s">
        <v>1047</v>
      </c>
      <c r="C530" s="7">
        <v>1310</v>
      </c>
      <c r="D530" s="7" t="s">
        <v>1198</v>
      </c>
      <c r="E530" s="7">
        <v>923</v>
      </c>
      <c r="F530" s="7" t="s">
        <v>995</v>
      </c>
      <c r="G530" s="7" t="s">
        <v>989</v>
      </c>
      <c r="H530" s="8" t="s">
        <v>1765</v>
      </c>
      <c r="I530" s="15">
        <v>3517000</v>
      </c>
      <c r="J530" s="15">
        <v>3502000</v>
      </c>
      <c r="K530" s="15">
        <v>3436000</v>
      </c>
      <c r="L530" s="15">
        <v>3448000</v>
      </c>
      <c r="M530" s="15">
        <v>4340000</v>
      </c>
      <c r="N530" s="15">
        <v>5197000</v>
      </c>
    </row>
    <row r="531" spans="1:14" s="21" customFormat="1" hidden="1" x14ac:dyDescent="0.3">
      <c r="A531" s="7" t="s">
        <v>281</v>
      </c>
      <c r="B531" s="7" t="s">
        <v>1047</v>
      </c>
      <c r="C531" s="7">
        <v>1310</v>
      </c>
      <c r="D531" s="7" t="s">
        <v>997</v>
      </c>
      <c r="E531" s="7">
        <v>925</v>
      </c>
      <c r="F531" s="7" t="s">
        <v>997</v>
      </c>
      <c r="G531" s="7" t="s">
        <v>989</v>
      </c>
      <c r="H531" s="8" t="s">
        <v>951</v>
      </c>
      <c r="I531" s="15">
        <v>4397000</v>
      </c>
      <c r="J531" s="15">
        <v>4377000</v>
      </c>
      <c r="K531" s="15">
        <v>4295000</v>
      </c>
      <c r="L531" s="15">
        <v>5603000</v>
      </c>
      <c r="M531" s="15">
        <v>6509000</v>
      </c>
      <c r="N531" s="15">
        <v>8661000</v>
      </c>
    </row>
    <row r="532" spans="1:14" s="21" customFormat="1" hidden="1" x14ac:dyDescent="0.3">
      <c r="A532" s="7" t="s">
        <v>281</v>
      </c>
      <c r="B532" s="7" t="s">
        <v>1047</v>
      </c>
      <c r="C532" s="7">
        <v>1310</v>
      </c>
      <c r="D532" s="7" t="s">
        <v>996</v>
      </c>
      <c r="E532" s="7">
        <v>922</v>
      </c>
      <c r="F532" s="7" t="s">
        <v>1789</v>
      </c>
      <c r="G532" s="7" t="s">
        <v>989</v>
      </c>
      <c r="H532" s="8" t="s">
        <v>1766</v>
      </c>
      <c r="I532" s="15">
        <v>3517000</v>
      </c>
      <c r="J532" s="15">
        <v>3502000</v>
      </c>
      <c r="K532" s="15">
        <v>3436000</v>
      </c>
      <c r="L532" s="15">
        <v>4310000</v>
      </c>
      <c r="M532" s="15">
        <v>4340000</v>
      </c>
      <c r="N532" s="15">
        <v>5197000</v>
      </c>
    </row>
    <row r="533" spans="1:14" s="21" customFormat="1" hidden="1" x14ac:dyDescent="0.3">
      <c r="A533" s="7" t="s">
        <v>281</v>
      </c>
      <c r="B533" s="7" t="s">
        <v>1047</v>
      </c>
      <c r="C533" s="7">
        <v>1310</v>
      </c>
      <c r="D533" s="7" t="s">
        <v>8</v>
      </c>
      <c r="E533" s="7">
        <v>922</v>
      </c>
      <c r="F533" s="7" t="s">
        <v>1790</v>
      </c>
      <c r="G533" s="7" t="s">
        <v>989</v>
      </c>
      <c r="H533" s="8" t="s">
        <v>1767</v>
      </c>
      <c r="I533" s="15">
        <v>3078000</v>
      </c>
      <c r="J533" s="15">
        <v>3064000</v>
      </c>
      <c r="K533" s="15">
        <v>2148000</v>
      </c>
      <c r="L533" s="15">
        <v>2155000</v>
      </c>
      <c r="M533" s="15">
        <v>3472000</v>
      </c>
      <c r="N533" s="15">
        <v>4331000</v>
      </c>
    </row>
    <row r="534" spans="1:14" s="21" customFormat="1" hidden="1" x14ac:dyDescent="0.3">
      <c r="A534" s="7" t="s">
        <v>281</v>
      </c>
      <c r="B534" s="7" t="s">
        <v>1047</v>
      </c>
      <c r="C534" s="7">
        <v>1310</v>
      </c>
      <c r="D534" s="7" t="s">
        <v>1216</v>
      </c>
      <c r="E534" s="7">
        <v>922</v>
      </c>
      <c r="F534" s="7" t="s">
        <v>1791</v>
      </c>
      <c r="G534" s="7" t="s">
        <v>989</v>
      </c>
      <c r="H534" s="8" t="s">
        <v>1303</v>
      </c>
      <c r="I534" s="15">
        <v>2199000</v>
      </c>
      <c r="J534" s="15">
        <v>2189000</v>
      </c>
      <c r="K534" s="15">
        <v>859000</v>
      </c>
      <c r="L534" s="15">
        <v>2155000</v>
      </c>
      <c r="M534" s="15">
        <v>3472000</v>
      </c>
      <c r="N534" s="15">
        <v>4331000</v>
      </c>
    </row>
    <row r="535" spans="1:14" s="21" customFormat="1" hidden="1" x14ac:dyDescent="0.3">
      <c r="A535" s="7" t="s">
        <v>281</v>
      </c>
      <c r="B535" s="7" t="s">
        <v>1047</v>
      </c>
      <c r="C535" s="7">
        <v>1310</v>
      </c>
      <c r="D535" s="7" t="s">
        <v>8</v>
      </c>
      <c r="E535" s="7">
        <v>922</v>
      </c>
      <c r="F535" s="7" t="s">
        <v>1792</v>
      </c>
      <c r="G535" s="7" t="s">
        <v>989</v>
      </c>
      <c r="H535" s="8" t="s">
        <v>1768</v>
      </c>
      <c r="I535" s="15">
        <v>3078000</v>
      </c>
      <c r="J535" s="15">
        <v>3064000</v>
      </c>
      <c r="K535" s="15">
        <v>2148000</v>
      </c>
      <c r="L535" s="15">
        <v>2155000</v>
      </c>
      <c r="M535" s="15">
        <v>3472000</v>
      </c>
      <c r="N535" s="15">
        <v>4331000</v>
      </c>
    </row>
    <row r="536" spans="1:14" s="21" customFormat="1" hidden="1" x14ac:dyDescent="0.3">
      <c r="A536" s="7" t="s">
        <v>281</v>
      </c>
      <c r="B536" s="7" t="s">
        <v>1047</v>
      </c>
      <c r="C536" s="7">
        <v>1310</v>
      </c>
      <c r="D536" s="7" t="s">
        <v>558</v>
      </c>
      <c r="E536" s="7">
        <v>915</v>
      </c>
      <c r="F536" s="7" t="s">
        <v>1793</v>
      </c>
      <c r="G536" s="7" t="s">
        <v>989</v>
      </c>
      <c r="H536" s="8" t="s">
        <v>1769</v>
      </c>
      <c r="I536" s="15">
        <v>0</v>
      </c>
      <c r="J536" s="15">
        <v>0</v>
      </c>
      <c r="K536" s="15">
        <v>4295000</v>
      </c>
      <c r="L536" s="15">
        <v>2155000</v>
      </c>
      <c r="M536" s="15">
        <v>4340000</v>
      </c>
      <c r="N536" s="15">
        <v>0</v>
      </c>
    </row>
    <row r="537" spans="1:14" s="21" customFormat="1" hidden="1" x14ac:dyDescent="0.3">
      <c r="A537" s="7" t="s">
        <v>281</v>
      </c>
      <c r="B537" s="7" t="s">
        <v>1047</v>
      </c>
      <c r="C537" s="7">
        <v>1310</v>
      </c>
      <c r="D537" s="7" t="s">
        <v>1334</v>
      </c>
      <c r="E537" s="7">
        <v>922</v>
      </c>
      <c r="F537" s="7" t="s">
        <v>1794</v>
      </c>
      <c r="G537" s="7" t="s">
        <v>989</v>
      </c>
      <c r="H537" s="8" t="s">
        <v>1770</v>
      </c>
      <c r="I537" s="15">
        <v>2199000</v>
      </c>
      <c r="J537" s="15">
        <v>2189000</v>
      </c>
      <c r="K537" s="15">
        <v>859000</v>
      </c>
      <c r="L537" s="15">
        <v>2155000</v>
      </c>
      <c r="M537" s="15">
        <v>3472000</v>
      </c>
      <c r="N537" s="15">
        <v>4331000</v>
      </c>
    </row>
    <row r="538" spans="1:14" s="21" customFormat="1" hidden="1" x14ac:dyDescent="0.3">
      <c r="A538" s="7" t="s">
        <v>281</v>
      </c>
      <c r="B538" s="7" t="s">
        <v>1047</v>
      </c>
      <c r="C538" s="7">
        <v>1310</v>
      </c>
      <c r="D538" s="7" t="s">
        <v>1795</v>
      </c>
      <c r="E538" s="7">
        <v>922</v>
      </c>
      <c r="F538" s="7" t="s">
        <v>1796</v>
      </c>
      <c r="G538" s="7" t="s">
        <v>989</v>
      </c>
      <c r="H538" s="8" t="s">
        <v>1771</v>
      </c>
      <c r="I538" s="15">
        <v>3078000</v>
      </c>
      <c r="J538" s="15">
        <v>3064000</v>
      </c>
      <c r="K538" s="15">
        <v>2148000</v>
      </c>
      <c r="L538" s="15">
        <v>2586000</v>
      </c>
      <c r="M538" s="15">
        <v>3472000</v>
      </c>
      <c r="N538" s="15">
        <v>3898000</v>
      </c>
    </row>
    <row r="539" spans="1:14" s="21" customFormat="1" hidden="1" x14ac:dyDescent="0.3">
      <c r="A539" s="7" t="s">
        <v>281</v>
      </c>
      <c r="B539" s="7" t="s">
        <v>1047</v>
      </c>
      <c r="C539" s="7">
        <v>1310</v>
      </c>
      <c r="D539" s="7" t="s">
        <v>8</v>
      </c>
      <c r="E539" s="7">
        <v>925</v>
      </c>
      <c r="F539" s="7" t="s">
        <v>1797</v>
      </c>
      <c r="G539" s="7" t="s">
        <v>989</v>
      </c>
      <c r="H539" s="8" t="s">
        <v>1302</v>
      </c>
      <c r="I539" s="15">
        <v>2199000</v>
      </c>
      <c r="J539" s="15">
        <v>2189000</v>
      </c>
      <c r="K539" s="15">
        <v>1289000</v>
      </c>
      <c r="L539" s="15">
        <v>2155000</v>
      </c>
      <c r="M539" s="15">
        <v>3472000</v>
      </c>
      <c r="N539" s="15">
        <v>3898000</v>
      </c>
    </row>
    <row r="540" spans="1:14" s="21" customFormat="1" hidden="1" x14ac:dyDescent="0.3">
      <c r="A540" s="7" t="s">
        <v>281</v>
      </c>
      <c r="B540" s="7" t="s">
        <v>1047</v>
      </c>
      <c r="C540" s="7">
        <v>1310</v>
      </c>
      <c r="D540" s="7" t="s">
        <v>8</v>
      </c>
      <c r="E540" s="7">
        <v>926</v>
      </c>
      <c r="F540" s="7" t="s">
        <v>1798</v>
      </c>
      <c r="G540" s="7" t="s">
        <v>989</v>
      </c>
      <c r="H540" s="8" t="s">
        <v>1772</v>
      </c>
      <c r="I540" s="15">
        <v>2199000</v>
      </c>
      <c r="J540" s="15">
        <v>2189000</v>
      </c>
      <c r="K540" s="15">
        <v>859000</v>
      </c>
      <c r="L540" s="15">
        <v>2155000</v>
      </c>
      <c r="M540" s="15">
        <v>3038000</v>
      </c>
      <c r="N540" s="15">
        <v>3465000</v>
      </c>
    </row>
    <row r="541" spans="1:14" s="21" customFormat="1" hidden="1" x14ac:dyDescent="0.3">
      <c r="A541" s="7" t="s">
        <v>281</v>
      </c>
      <c r="B541" s="7" t="s">
        <v>1047</v>
      </c>
      <c r="C541" s="7">
        <v>1310</v>
      </c>
      <c r="D541" s="7" t="s">
        <v>1223</v>
      </c>
      <c r="E541" s="7">
        <v>923</v>
      </c>
      <c r="F541" s="7" t="s">
        <v>1223</v>
      </c>
      <c r="G541" s="7" t="s">
        <v>989</v>
      </c>
      <c r="H541" s="8" t="s">
        <v>1773</v>
      </c>
      <c r="I541" s="15">
        <v>3078000</v>
      </c>
      <c r="J541" s="15">
        <v>3064000</v>
      </c>
      <c r="K541" s="15">
        <v>2148000</v>
      </c>
      <c r="L541" s="15">
        <v>2155000</v>
      </c>
      <c r="M541" s="15">
        <v>3472000</v>
      </c>
      <c r="N541" s="15">
        <v>4331000</v>
      </c>
    </row>
    <row r="542" spans="1:14" s="21" customFormat="1" hidden="1" x14ac:dyDescent="0.3">
      <c r="A542" s="7" t="s">
        <v>281</v>
      </c>
      <c r="B542" s="7" t="s">
        <v>1047</v>
      </c>
      <c r="C542" s="7">
        <v>1310</v>
      </c>
      <c r="D542" s="7" t="s">
        <v>247</v>
      </c>
      <c r="E542" s="7">
        <v>925</v>
      </c>
      <c r="F542" s="7" t="s">
        <v>1799</v>
      </c>
      <c r="G542" s="7" t="s">
        <v>989</v>
      </c>
      <c r="H542" s="8" t="s">
        <v>1774</v>
      </c>
      <c r="I542" s="15">
        <v>3078000</v>
      </c>
      <c r="J542" s="15">
        <v>3064000</v>
      </c>
      <c r="K542" s="15">
        <v>2148000</v>
      </c>
      <c r="L542" s="15">
        <v>2155000</v>
      </c>
      <c r="M542" s="15">
        <v>3472000</v>
      </c>
      <c r="N542" s="15">
        <v>4331000</v>
      </c>
    </row>
    <row r="543" spans="1:14" s="21" customFormat="1" hidden="1" x14ac:dyDescent="0.3">
      <c r="A543" s="7" t="s">
        <v>281</v>
      </c>
      <c r="B543" s="7" t="s">
        <v>1047</v>
      </c>
      <c r="C543" s="7">
        <v>1310</v>
      </c>
      <c r="D543" s="7" t="s">
        <v>8</v>
      </c>
      <c r="E543" s="7">
        <v>925</v>
      </c>
      <c r="F543" s="7" t="s">
        <v>1800</v>
      </c>
      <c r="G543" s="7" t="s">
        <v>989</v>
      </c>
      <c r="H543" s="8" t="s">
        <v>1775</v>
      </c>
      <c r="I543" s="15">
        <v>2199000</v>
      </c>
      <c r="J543" s="15">
        <v>2189000</v>
      </c>
      <c r="K543" s="15">
        <v>859000</v>
      </c>
      <c r="L543" s="15">
        <v>2155000</v>
      </c>
      <c r="M543" s="15">
        <v>3472000</v>
      </c>
      <c r="N543" s="15">
        <v>4331000</v>
      </c>
    </row>
    <row r="544" spans="1:14" s="21" customFormat="1" hidden="1" x14ac:dyDescent="0.3">
      <c r="A544" s="7" t="s">
        <v>281</v>
      </c>
      <c r="B544" s="7" t="s">
        <v>1047</v>
      </c>
      <c r="C544" s="7">
        <v>1310</v>
      </c>
      <c r="D544" s="7" t="s">
        <v>8</v>
      </c>
      <c r="E544" s="7">
        <v>922</v>
      </c>
      <c r="F544" s="7" t="s">
        <v>1801</v>
      </c>
      <c r="G544" s="7" t="s">
        <v>989</v>
      </c>
      <c r="H544" s="8" t="s">
        <v>1298</v>
      </c>
      <c r="I544" s="15">
        <v>2199000</v>
      </c>
      <c r="J544" s="15">
        <v>2189000</v>
      </c>
      <c r="K544" s="15">
        <v>859000</v>
      </c>
      <c r="L544" s="15">
        <v>2155000</v>
      </c>
      <c r="M544" s="15">
        <v>3038000</v>
      </c>
      <c r="N544" s="15">
        <v>3465000</v>
      </c>
    </row>
    <row r="545" spans="1:14" s="21" customFormat="1" hidden="1" x14ac:dyDescent="0.3">
      <c r="A545" s="7" t="s">
        <v>281</v>
      </c>
      <c r="B545" s="7" t="s">
        <v>1047</v>
      </c>
      <c r="C545" s="7">
        <v>1310</v>
      </c>
      <c r="D545" s="7" t="s">
        <v>1198</v>
      </c>
      <c r="E545" s="7">
        <v>925</v>
      </c>
      <c r="F545" s="7" t="s">
        <v>1802</v>
      </c>
      <c r="G545" s="7" t="s">
        <v>989</v>
      </c>
      <c r="H545" s="8" t="s">
        <v>1776</v>
      </c>
      <c r="I545" s="15">
        <v>4836000</v>
      </c>
      <c r="J545" s="15">
        <v>4815000</v>
      </c>
      <c r="K545" s="15">
        <v>4295000</v>
      </c>
      <c r="L545" s="15">
        <v>4310000</v>
      </c>
      <c r="M545" s="15">
        <v>5208000</v>
      </c>
      <c r="N545" s="15">
        <v>5197000</v>
      </c>
    </row>
    <row r="546" spans="1:14" s="21" customFormat="1" hidden="1" x14ac:dyDescent="0.3">
      <c r="A546" s="7" t="s">
        <v>281</v>
      </c>
      <c r="B546" s="7" t="s">
        <v>1047</v>
      </c>
      <c r="C546" s="7">
        <v>1310</v>
      </c>
      <c r="D546" s="7" t="s">
        <v>8</v>
      </c>
      <c r="E546" s="7">
        <v>999</v>
      </c>
      <c r="F546" s="7" t="s">
        <v>8</v>
      </c>
      <c r="G546" s="7" t="s">
        <v>989</v>
      </c>
      <c r="H546" s="8" t="s">
        <v>1777</v>
      </c>
      <c r="I546" s="15">
        <v>28575000</v>
      </c>
      <c r="J546" s="15">
        <v>28448000</v>
      </c>
      <c r="K546" s="15">
        <v>27916000</v>
      </c>
      <c r="L546" s="15">
        <v>28011000</v>
      </c>
      <c r="M546" s="15">
        <v>28206000</v>
      </c>
      <c r="N546" s="15">
        <v>30313000</v>
      </c>
    </row>
    <row r="547" spans="1:14" s="21" customFormat="1" hidden="1" x14ac:dyDescent="0.3">
      <c r="A547" s="7" t="s">
        <v>281</v>
      </c>
      <c r="B547" s="7" t="s">
        <v>1047</v>
      </c>
      <c r="C547" s="7">
        <v>1310</v>
      </c>
      <c r="D547" s="7" t="s">
        <v>1204</v>
      </c>
      <c r="E547" s="7">
        <v>907</v>
      </c>
      <c r="F547" s="7" t="s">
        <v>1803</v>
      </c>
      <c r="G547" s="7" t="s">
        <v>1304</v>
      </c>
      <c r="H547" s="8" t="s">
        <v>1309</v>
      </c>
      <c r="I547" s="15">
        <v>6595000</v>
      </c>
      <c r="J547" s="15">
        <v>6565000</v>
      </c>
      <c r="K547" s="15">
        <v>8590000</v>
      </c>
      <c r="L547" s="15">
        <v>15083000</v>
      </c>
      <c r="M547" s="15">
        <v>15188000</v>
      </c>
      <c r="N547" s="15">
        <v>15157000</v>
      </c>
    </row>
    <row r="548" spans="1:14" s="21" customFormat="1" hidden="1" x14ac:dyDescent="0.3">
      <c r="A548" s="7" t="s">
        <v>281</v>
      </c>
      <c r="B548" s="7" t="s">
        <v>1047</v>
      </c>
      <c r="C548" s="7">
        <v>1310</v>
      </c>
      <c r="D548" s="7" t="s">
        <v>1201</v>
      </c>
      <c r="E548" s="7">
        <v>907</v>
      </c>
      <c r="F548" s="7" t="s">
        <v>1804</v>
      </c>
      <c r="G548" s="7" t="s">
        <v>1304</v>
      </c>
      <c r="H548" s="8" t="s">
        <v>1306</v>
      </c>
      <c r="I548" s="15">
        <v>6595000</v>
      </c>
      <c r="J548" s="15">
        <v>6565000</v>
      </c>
      <c r="K548" s="15">
        <v>12884000</v>
      </c>
      <c r="L548" s="15">
        <v>12928000</v>
      </c>
      <c r="M548" s="15">
        <v>13018000</v>
      </c>
      <c r="N548" s="15">
        <v>12992000</v>
      </c>
    </row>
    <row r="549" spans="1:14" s="21" customFormat="1" hidden="1" x14ac:dyDescent="0.3">
      <c r="A549" s="7" t="s">
        <v>281</v>
      </c>
      <c r="B549" s="7" t="s">
        <v>1047</v>
      </c>
      <c r="C549" s="7">
        <v>1310</v>
      </c>
      <c r="D549" s="7" t="s">
        <v>1205</v>
      </c>
      <c r="E549" s="7">
        <v>907</v>
      </c>
      <c r="F549" s="7" t="s">
        <v>1805</v>
      </c>
      <c r="G549" s="7" t="s">
        <v>1304</v>
      </c>
      <c r="H549" s="8" t="s">
        <v>966</v>
      </c>
      <c r="I549" s="15">
        <v>3517000</v>
      </c>
      <c r="J549" s="15">
        <v>3502000</v>
      </c>
      <c r="K549" s="15">
        <v>4295000</v>
      </c>
      <c r="L549" s="15">
        <v>4310000</v>
      </c>
      <c r="M549" s="15">
        <v>4340000</v>
      </c>
      <c r="N549" s="15">
        <v>4331000</v>
      </c>
    </row>
    <row r="550" spans="1:14" s="21" customFormat="1" hidden="1" x14ac:dyDescent="0.3">
      <c r="A550" s="7" t="s">
        <v>281</v>
      </c>
      <c r="B550" s="7" t="s">
        <v>1047</v>
      </c>
      <c r="C550" s="7">
        <v>1310</v>
      </c>
      <c r="D550" s="7" t="s">
        <v>930</v>
      </c>
      <c r="E550" s="7">
        <v>925</v>
      </c>
      <c r="F550" s="7" t="s">
        <v>1018</v>
      </c>
      <c r="G550" s="7" t="s">
        <v>1304</v>
      </c>
      <c r="H550" s="8" t="s">
        <v>847</v>
      </c>
      <c r="I550" s="15">
        <v>2638000</v>
      </c>
      <c r="J550" s="15">
        <v>4377000</v>
      </c>
      <c r="K550" s="15">
        <v>4295000</v>
      </c>
      <c r="L550" s="15">
        <v>4310000</v>
      </c>
      <c r="M550" s="15">
        <v>2604000</v>
      </c>
      <c r="N550" s="15">
        <v>2166000</v>
      </c>
    </row>
    <row r="551" spans="1:14" s="21" customFormat="1" hidden="1" x14ac:dyDescent="0.3">
      <c r="A551" s="7" t="s">
        <v>281</v>
      </c>
      <c r="B551" s="7" t="s">
        <v>1047</v>
      </c>
      <c r="C551" s="7">
        <v>1310</v>
      </c>
      <c r="D551" s="7" t="s">
        <v>1202</v>
      </c>
      <c r="E551" s="7">
        <v>922</v>
      </c>
      <c r="F551" s="7" t="s">
        <v>1016</v>
      </c>
      <c r="G551" s="7" t="s">
        <v>1304</v>
      </c>
      <c r="H551" s="8" t="s">
        <v>963</v>
      </c>
      <c r="I551" s="15">
        <v>2199000</v>
      </c>
      <c r="J551" s="15">
        <v>2189000</v>
      </c>
      <c r="K551" s="15">
        <v>3007000</v>
      </c>
      <c r="L551" s="15">
        <v>3017000</v>
      </c>
      <c r="M551" s="15">
        <v>4340000</v>
      </c>
      <c r="N551" s="15">
        <v>4331000</v>
      </c>
    </row>
    <row r="552" spans="1:14" s="21" customFormat="1" hidden="1" x14ac:dyDescent="0.3">
      <c r="A552" s="7" t="s">
        <v>281</v>
      </c>
      <c r="B552" s="7" t="s">
        <v>1047</v>
      </c>
      <c r="C552" s="7">
        <v>1310</v>
      </c>
      <c r="D552" s="7" t="s">
        <v>1212</v>
      </c>
      <c r="E552" s="7">
        <v>925</v>
      </c>
      <c r="F552" s="7" t="s">
        <v>1019</v>
      </c>
      <c r="G552" s="7" t="s">
        <v>1304</v>
      </c>
      <c r="H552" s="8" t="s">
        <v>1308</v>
      </c>
      <c r="I552" s="15">
        <v>2199000</v>
      </c>
      <c r="J552" s="15">
        <v>2189000</v>
      </c>
      <c r="K552" s="15">
        <v>3436000</v>
      </c>
      <c r="L552" s="15">
        <v>4310000</v>
      </c>
      <c r="M552" s="15">
        <v>4340000</v>
      </c>
      <c r="N552" s="15">
        <v>4331000</v>
      </c>
    </row>
    <row r="553" spans="1:14" s="21" customFormat="1" hidden="1" x14ac:dyDescent="0.3">
      <c r="A553" s="7" t="s">
        <v>281</v>
      </c>
      <c r="B553" s="7" t="s">
        <v>1047</v>
      </c>
      <c r="C553" s="7">
        <v>1310</v>
      </c>
      <c r="D553" s="7" t="s">
        <v>8</v>
      </c>
      <c r="E553" s="7">
        <v>922</v>
      </c>
      <c r="F553" s="7">
        <v>370545</v>
      </c>
      <c r="G553" s="7" t="s">
        <v>1304</v>
      </c>
      <c r="H553" s="8" t="s">
        <v>1778</v>
      </c>
      <c r="I553" s="15">
        <v>3078000</v>
      </c>
      <c r="J553" s="15">
        <v>3064000</v>
      </c>
      <c r="K553" s="15">
        <v>4295000</v>
      </c>
      <c r="L553" s="15">
        <v>5172000</v>
      </c>
      <c r="M553" s="15">
        <v>6509000</v>
      </c>
      <c r="N553" s="15">
        <v>6496000</v>
      </c>
    </row>
    <row r="554" spans="1:14" s="21" customFormat="1" hidden="1" x14ac:dyDescent="0.3">
      <c r="A554" s="7" t="s">
        <v>281</v>
      </c>
      <c r="B554" s="7" t="s">
        <v>1047</v>
      </c>
      <c r="C554" s="7">
        <v>1310</v>
      </c>
      <c r="D554" s="7" t="s">
        <v>1333</v>
      </c>
      <c r="E554" s="7">
        <v>925</v>
      </c>
      <c r="F554" s="7" t="s">
        <v>1011</v>
      </c>
      <c r="G554" s="7" t="s">
        <v>1304</v>
      </c>
      <c r="H554" s="8" t="s">
        <v>957</v>
      </c>
      <c r="I554" s="15">
        <v>2199000</v>
      </c>
      <c r="J554" s="15">
        <v>2189000</v>
      </c>
      <c r="K554" s="15">
        <v>2577000</v>
      </c>
      <c r="L554" s="15">
        <v>3448000</v>
      </c>
      <c r="M554" s="15">
        <v>3472000</v>
      </c>
      <c r="N554" s="15">
        <v>3465000</v>
      </c>
    </row>
    <row r="555" spans="1:14" s="21" customFormat="1" hidden="1" x14ac:dyDescent="0.3">
      <c r="A555" s="7" t="s">
        <v>281</v>
      </c>
      <c r="B555" s="7" t="s">
        <v>1047</v>
      </c>
      <c r="C555" s="7">
        <v>1310</v>
      </c>
      <c r="D555" s="7" t="s">
        <v>8</v>
      </c>
      <c r="E555" s="7">
        <v>925</v>
      </c>
      <c r="F555" s="7" t="s">
        <v>1806</v>
      </c>
      <c r="G555" s="7" t="s">
        <v>1304</v>
      </c>
      <c r="H555" s="8" t="s">
        <v>1779</v>
      </c>
      <c r="I555" s="15">
        <v>2199000</v>
      </c>
      <c r="J555" s="15">
        <v>2189000</v>
      </c>
      <c r="K555" s="15">
        <v>3007000</v>
      </c>
      <c r="L555" s="15">
        <v>3448000</v>
      </c>
      <c r="M555" s="15">
        <v>3472000</v>
      </c>
      <c r="N555" s="15">
        <v>3465000</v>
      </c>
    </row>
    <row r="556" spans="1:14" s="21" customFormat="1" hidden="1" x14ac:dyDescent="0.3">
      <c r="A556" s="7" t="s">
        <v>281</v>
      </c>
      <c r="B556" s="7" t="s">
        <v>1047</v>
      </c>
      <c r="C556" s="7">
        <v>1310</v>
      </c>
      <c r="D556" s="7" t="s">
        <v>8</v>
      </c>
      <c r="E556" s="7">
        <v>922</v>
      </c>
      <c r="F556" s="7" t="s">
        <v>1807</v>
      </c>
      <c r="G556" s="7" t="s">
        <v>1304</v>
      </c>
      <c r="H556" s="8" t="s">
        <v>1780</v>
      </c>
      <c r="I556" s="15">
        <v>1759000</v>
      </c>
      <c r="J556" s="15">
        <v>1751000</v>
      </c>
      <c r="K556" s="15">
        <v>2148000</v>
      </c>
      <c r="L556" s="15">
        <v>2155000</v>
      </c>
      <c r="M556" s="15">
        <v>3472000</v>
      </c>
      <c r="N556" s="15">
        <v>3465000</v>
      </c>
    </row>
    <row r="557" spans="1:14" s="21" customFormat="1" hidden="1" x14ac:dyDescent="0.3">
      <c r="A557" s="7" t="s">
        <v>281</v>
      </c>
      <c r="B557" s="7" t="s">
        <v>1047</v>
      </c>
      <c r="C557" s="7">
        <v>1310</v>
      </c>
      <c r="D557" s="7" t="s">
        <v>8</v>
      </c>
      <c r="E557" s="7">
        <v>922</v>
      </c>
      <c r="F557" s="7" t="s">
        <v>1808</v>
      </c>
      <c r="G557" s="7" t="s">
        <v>1304</v>
      </c>
      <c r="H557" s="8" t="s">
        <v>1307</v>
      </c>
      <c r="I557" s="15">
        <v>1759000</v>
      </c>
      <c r="J557" s="15">
        <v>1751000</v>
      </c>
      <c r="K557" s="15">
        <v>2148000</v>
      </c>
      <c r="L557" s="15">
        <v>2155000</v>
      </c>
      <c r="M557" s="15">
        <v>3472000</v>
      </c>
      <c r="N557" s="15">
        <v>3465000</v>
      </c>
    </row>
    <row r="558" spans="1:14" s="21" customFormat="1" hidden="1" x14ac:dyDescent="0.3">
      <c r="A558" s="7" t="s">
        <v>281</v>
      </c>
      <c r="B558" s="7" t="s">
        <v>1047</v>
      </c>
      <c r="C558" s="7">
        <v>1310</v>
      </c>
      <c r="D558" s="7" t="s">
        <v>1044</v>
      </c>
      <c r="E558" s="7">
        <v>922</v>
      </c>
      <c r="F558" s="7" t="s">
        <v>1044</v>
      </c>
      <c r="G558" s="7" t="s">
        <v>1304</v>
      </c>
      <c r="H558" s="8" t="s">
        <v>1781</v>
      </c>
      <c r="I558" s="15">
        <v>1759000</v>
      </c>
      <c r="J558" s="15">
        <v>1751000</v>
      </c>
      <c r="K558" s="15">
        <v>3007000</v>
      </c>
      <c r="L558" s="15">
        <v>3448000</v>
      </c>
      <c r="M558" s="15">
        <v>3906000</v>
      </c>
      <c r="N558" s="15">
        <v>3898000</v>
      </c>
    </row>
    <row r="559" spans="1:14" s="21" customFormat="1" hidden="1" x14ac:dyDescent="0.3">
      <c r="A559" s="7" t="s">
        <v>281</v>
      </c>
      <c r="B559" s="7" t="s">
        <v>1047</v>
      </c>
      <c r="C559" s="7">
        <v>1310</v>
      </c>
      <c r="D559" s="7" t="s">
        <v>8</v>
      </c>
      <c r="E559" s="7">
        <v>925</v>
      </c>
      <c r="F559" s="7" t="s">
        <v>1809</v>
      </c>
      <c r="G559" s="7" t="s">
        <v>1304</v>
      </c>
      <c r="H559" s="8" t="s">
        <v>1782</v>
      </c>
      <c r="I559" s="15">
        <v>1759000</v>
      </c>
      <c r="J559" s="15">
        <v>1751000</v>
      </c>
      <c r="K559" s="15">
        <v>2148000</v>
      </c>
      <c r="L559" s="15">
        <v>2155000</v>
      </c>
      <c r="M559" s="15">
        <v>2604000</v>
      </c>
      <c r="N559" s="15">
        <v>2599000</v>
      </c>
    </row>
    <row r="560" spans="1:14" s="21" customFormat="1" hidden="1" x14ac:dyDescent="0.3">
      <c r="A560" s="7" t="s">
        <v>281</v>
      </c>
      <c r="B560" s="7" t="s">
        <v>1047</v>
      </c>
      <c r="C560" s="7">
        <v>1310</v>
      </c>
      <c r="D560" s="7" t="s">
        <v>1810</v>
      </c>
      <c r="E560" s="7">
        <v>922</v>
      </c>
      <c r="F560" s="7" t="s">
        <v>1037</v>
      </c>
      <c r="G560" s="7" t="s">
        <v>1304</v>
      </c>
      <c r="H560" s="8" t="s">
        <v>1783</v>
      </c>
      <c r="I560" s="15">
        <v>1319000</v>
      </c>
      <c r="J560" s="15">
        <v>1313000</v>
      </c>
      <c r="K560" s="15">
        <v>2148000</v>
      </c>
      <c r="L560" s="15">
        <v>3017000</v>
      </c>
      <c r="M560" s="15">
        <v>3038000</v>
      </c>
      <c r="N560" s="15">
        <v>3032000</v>
      </c>
    </row>
    <row r="561" spans="1:14" s="21" customFormat="1" hidden="1" x14ac:dyDescent="0.3">
      <c r="A561" s="7" t="s">
        <v>281</v>
      </c>
      <c r="B561" s="7" t="s">
        <v>1047</v>
      </c>
      <c r="C561" s="7">
        <v>1310</v>
      </c>
      <c r="D561" s="7" t="s">
        <v>1201</v>
      </c>
      <c r="E561" s="7">
        <v>922</v>
      </c>
      <c r="F561" s="7" t="s">
        <v>1013</v>
      </c>
      <c r="G561" s="7" t="s">
        <v>1304</v>
      </c>
      <c r="H561" s="8" t="s">
        <v>959</v>
      </c>
      <c r="I561" s="15">
        <v>1319000</v>
      </c>
      <c r="J561" s="15">
        <v>1313000</v>
      </c>
      <c r="K561" s="15">
        <v>1718000</v>
      </c>
      <c r="L561" s="15">
        <v>1724000</v>
      </c>
      <c r="M561" s="15">
        <v>2170000</v>
      </c>
      <c r="N561" s="15">
        <v>2166000</v>
      </c>
    </row>
    <row r="562" spans="1:14" s="21" customFormat="1" hidden="1" x14ac:dyDescent="0.3">
      <c r="A562" s="7" t="s">
        <v>281</v>
      </c>
      <c r="B562" s="7" t="s">
        <v>1047</v>
      </c>
      <c r="C562" s="7">
        <v>1310</v>
      </c>
      <c r="D562" s="7" t="s">
        <v>8</v>
      </c>
      <c r="E562" s="7">
        <v>922</v>
      </c>
      <c r="F562" s="7" t="s">
        <v>1811</v>
      </c>
      <c r="G562" s="7" t="s">
        <v>1304</v>
      </c>
      <c r="H562" s="8" t="s">
        <v>1784</v>
      </c>
      <c r="I562" s="15">
        <v>1319000</v>
      </c>
      <c r="J562" s="15">
        <v>1313000</v>
      </c>
      <c r="K562" s="15">
        <v>1718000</v>
      </c>
      <c r="L562" s="15">
        <v>1724000</v>
      </c>
      <c r="M562" s="15">
        <v>2170000</v>
      </c>
      <c r="N562" s="15">
        <v>2166000</v>
      </c>
    </row>
    <row r="563" spans="1:14" s="21" customFormat="1" hidden="1" x14ac:dyDescent="0.3">
      <c r="A563" s="7" t="s">
        <v>281</v>
      </c>
      <c r="B563" s="7" t="s">
        <v>1047</v>
      </c>
      <c r="C563" s="7">
        <v>1310</v>
      </c>
      <c r="D563" s="7" t="s">
        <v>8</v>
      </c>
      <c r="E563" s="7">
        <v>922</v>
      </c>
      <c r="F563" s="7" t="s">
        <v>1812</v>
      </c>
      <c r="G563" s="7" t="s">
        <v>1304</v>
      </c>
      <c r="H563" s="8" t="s">
        <v>1785</v>
      </c>
      <c r="I563" s="15">
        <v>1319000</v>
      </c>
      <c r="J563" s="15">
        <v>1313000</v>
      </c>
      <c r="K563" s="15">
        <v>1718000</v>
      </c>
      <c r="L563" s="15">
        <v>1724000</v>
      </c>
      <c r="M563" s="15">
        <v>2170000</v>
      </c>
      <c r="N563" s="15">
        <v>2166000</v>
      </c>
    </row>
    <row r="564" spans="1:14" s="21" customFormat="1" hidden="1" x14ac:dyDescent="0.3">
      <c r="A564" s="7" t="s">
        <v>281</v>
      </c>
      <c r="B564" s="7" t="s">
        <v>1047</v>
      </c>
      <c r="C564" s="7">
        <v>1310</v>
      </c>
      <c r="D564" s="7" t="s">
        <v>8</v>
      </c>
      <c r="E564" s="7">
        <v>922</v>
      </c>
      <c r="F564" s="7" t="s">
        <v>1813</v>
      </c>
      <c r="G564" s="7" t="s">
        <v>1304</v>
      </c>
      <c r="H564" s="8" t="s">
        <v>1312</v>
      </c>
      <c r="I564" s="15">
        <v>1319000</v>
      </c>
      <c r="J564" s="15">
        <v>1313000</v>
      </c>
      <c r="K564" s="15">
        <v>1718000</v>
      </c>
      <c r="L564" s="15">
        <v>1724000</v>
      </c>
      <c r="M564" s="15">
        <v>2170000</v>
      </c>
      <c r="N564" s="15">
        <v>2166000</v>
      </c>
    </row>
    <row r="565" spans="1:14" s="21" customFormat="1" hidden="1" x14ac:dyDescent="0.3">
      <c r="A565" s="7" t="s">
        <v>281</v>
      </c>
      <c r="B565" s="7" t="s">
        <v>1047</v>
      </c>
      <c r="C565" s="7">
        <v>1310</v>
      </c>
      <c r="D565" s="7" t="s">
        <v>1198</v>
      </c>
      <c r="E565" s="7">
        <v>922</v>
      </c>
      <c r="F565" s="7" t="s">
        <v>1012</v>
      </c>
      <c r="G565" s="7" t="s">
        <v>1304</v>
      </c>
      <c r="H565" s="8" t="s">
        <v>958</v>
      </c>
      <c r="I565" s="15">
        <v>880000</v>
      </c>
      <c r="J565" s="15">
        <v>876000</v>
      </c>
      <c r="K565" s="15">
        <v>1718000</v>
      </c>
      <c r="L565" s="15">
        <v>1724000</v>
      </c>
      <c r="M565" s="15">
        <v>2604000</v>
      </c>
      <c r="N565" s="15">
        <v>2599000</v>
      </c>
    </row>
    <row r="566" spans="1:14" s="21" customFormat="1" hidden="1" x14ac:dyDescent="0.3">
      <c r="A566" s="7" t="s">
        <v>281</v>
      </c>
      <c r="B566" s="7" t="s">
        <v>1047</v>
      </c>
      <c r="C566" s="7">
        <v>1310</v>
      </c>
      <c r="D566" s="7" t="s">
        <v>1311</v>
      </c>
      <c r="E566" s="7">
        <v>907</v>
      </c>
      <c r="F566" s="7" t="s">
        <v>1814</v>
      </c>
      <c r="G566" s="7" t="s">
        <v>1304</v>
      </c>
      <c r="H566" s="8" t="s">
        <v>1310</v>
      </c>
      <c r="I566" s="15">
        <v>880000</v>
      </c>
      <c r="J566" s="15">
        <v>876000</v>
      </c>
      <c r="K566" s="15">
        <v>2148000</v>
      </c>
      <c r="L566" s="15">
        <v>862000</v>
      </c>
      <c r="M566" s="15">
        <v>2170000</v>
      </c>
      <c r="N566" s="15">
        <v>2166000</v>
      </c>
    </row>
    <row r="567" spans="1:14" s="21" customFormat="1" hidden="1" x14ac:dyDescent="0.3">
      <c r="A567" s="7" t="s">
        <v>281</v>
      </c>
      <c r="B567" s="7" t="s">
        <v>1047</v>
      </c>
      <c r="C567" s="7">
        <v>1310</v>
      </c>
      <c r="D567" s="7" t="s">
        <v>1198</v>
      </c>
      <c r="E567" s="7">
        <v>922</v>
      </c>
      <c r="F567" s="7" t="s">
        <v>1017</v>
      </c>
      <c r="G567" s="7" t="s">
        <v>1304</v>
      </c>
      <c r="H567" s="8" t="s">
        <v>965</v>
      </c>
      <c r="I567" s="15">
        <v>1759000</v>
      </c>
      <c r="J567" s="15">
        <v>1751000</v>
      </c>
      <c r="K567" s="15">
        <v>1718000</v>
      </c>
      <c r="L567" s="15">
        <v>3448000</v>
      </c>
      <c r="M567" s="15">
        <v>3472000</v>
      </c>
      <c r="N567" s="15">
        <v>3465000</v>
      </c>
    </row>
    <row r="568" spans="1:14" s="21" customFormat="1" hidden="1" x14ac:dyDescent="0.3">
      <c r="A568" s="7" t="s">
        <v>281</v>
      </c>
      <c r="B568" s="7" t="s">
        <v>1047</v>
      </c>
      <c r="C568" s="7">
        <v>1310</v>
      </c>
      <c r="D568" s="7" t="s">
        <v>8</v>
      </c>
      <c r="E568" s="7">
        <v>922</v>
      </c>
      <c r="F568" s="7" t="s">
        <v>1815</v>
      </c>
      <c r="G568" s="7" t="s">
        <v>1304</v>
      </c>
      <c r="H568" s="8" t="s">
        <v>970</v>
      </c>
      <c r="I568" s="15">
        <v>440000</v>
      </c>
      <c r="J568" s="15">
        <v>438000</v>
      </c>
      <c r="K568" s="15">
        <v>1289000</v>
      </c>
      <c r="L568" s="15">
        <v>1293000</v>
      </c>
      <c r="M568" s="15">
        <v>1736000</v>
      </c>
      <c r="N568" s="15">
        <v>1733000</v>
      </c>
    </row>
    <row r="569" spans="1:14" s="21" customFormat="1" hidden="1" x14ac:dyDescent="0.3">
      <c r="A569" s="7" t="s">
        <v>281</v>
      </c>
      <c r="B569" s="7" t="s">
        <v>1047</v>
      </c>
      <c r="C569" s="7">
        <v>1310</v>
      </c>
      <c r="D569" s="7" t="s">
        <v>8</v>
      </c>
      <c r="E569" s="7">
        <v>922</v>
      </c>
      <c r="F569" s="7" t="s">
        <v>1816</v>
      </c>
      <c r="G569" s="7" t="s">
        <v>1304</v>
      </c>
      <c r="H569" s="8" t="s">
        <v>973</v>
      </c>
      <c r="I569" s="15">
        <v>440000</v>
      </c>
      <c r="J569" s="15">
        <v>438000</v>
      </c>
      <c r="K569" s="15">
        <v>859000</v>
      </c>
      <c r="L569" s="15">
        <v>1293000</v>
      </c>
      <c r="M569" s="15">
        <v>1736000</v>
      </c>
      <c r="N569" s="15">
        <v>1300000</v>
      </c>
    </row>
    <row r="570" spans="1:14" s="21" customFormat="1" hidden="1" x14ac:dyDescent="0.3">
      <c r="A570" s="7" t="s">
        <v>281</v>
      </c>
      <c r="B570" s="7" t="s">
        <v>1047</v>
      </c>
      <c r="C570" s="7">
        <v>1310</v>
      </c>
      <c r="D570" s="7" t="s">
        <v>8</v>
      </c>
      <c r="E570" s="7">
        <v>922</v>
      </c>
      <c r="F570" s="7" t="s">
        <v>1817</v>
      </c>
      <c r="G570" s="7" t="s">
        <v>1304</v>
      </c>
      <c r="H570" s="8" t="s">
        <v>1786</v>
      </c>
      <c r="I570" s="15">
        <v>440000</v>
      </c>
      <c r="J570" s="15">
        <v>438000</v>
      </c>
      <c r="K570" s="15">
        <v>859000</v>
      </c>
      <c r="L570" s="15">
        <v>1293000</v>
      </c>
      <c r="M570" s="15">
        <v>1736000</v>
      </c>
      <c r="N570" s="15">
        <v>1300000</v>
      </c>
    </row>
    <row r="571" spans="1:14" s="21" customFormat="1" hidden="1" x14ac:dyDescent="0.3">
      <c r="A571" s="7" t="s">
        <v>281</v>
      </c>
      <c r="B571" s="7" t="s">
        <v>1047</v>
      </c>
      <c r="C571" s="7">
        <v>1310</v>
      </c>
      <c r="D571" s="7" t="s">
        <v>8</v>
      </c>
      <c r="E571" s="7">
        <v>922</v>
      </c>
      <c r="F571" s="7" t="s">
        <v>1818</v>
      </c>
      <c r="G571" s="7" t="s">
        <v>1304</v>
      </c>
      <c r="H571" s="8" t="s">
        <v>1305</v>
      </c>
      <c r="I571" s="15">
        <v>440000</v>
      </c>
      <c r="J571" s="15">
        <v>438000</v>
      </c>
      <c r="K571" s="15">
        <v>859000</v>
      </c>
      <c r="L571" s="15">
        <v>1724000</v>
      </c>
      <c r="M571" s="15">
        <v>2170000</v>
      </c>
      <c r="N571" s="15">
        <v>1733000</v>
      </c>
    </row>
    <row r="572" spans="1:14" s="21" customFormat="1" hidden="1" x14ac:dyDescent="0.3">
      <c r="A572" s="7" t="s">
        <v>281</v>
      </c>
      <c r="B572" s="7" t="s">
        <v>1047</v>
      </c>
      <c r="C572" s="7">
        <v>1310</v>
      </c>
      <c r="D572" s="7" t="s">
        <v>1201</v>
      </c>
      <c r="E572" s="7">
        <v>922</v>
      </c>
      <c r="F572" s="7" t="s">
        <v>1024</v>
      </c>
      <c r="G572" s="7" t="s">
        <v>1304</v>
      </c>
      <c r="H572" s="8" t="s">
        <v>1313</v>
      </c>
      <c r="I572" s="15">
        <v>440000</v>
      </c>
      <c r="J572" s="15">
        <v>438000</v>
      </c>
      <c r="K572" s="15">
        <v>859000</v>
      </c>
      <c r="L572" s="15">
        <v>1724000</v>
      </c>
      <c r="M572" s="15">
        <v>2170000</v>
      </c>
      <c r="N572" s="15">
        <v>1733000</v>
      </c>
    </row>
    <row r="573" spans="1:14" s="21" customFormat="1" hidden="1" x14ac:dyDescent="0.3">
      <c r="A573" s="7" t="s">
        <v>281</v>
      </c>
      <c r="B573" s="7" t="s">
        <v>1047</v>
      </c>
      <c r="C573" s="7">
        <v>1310</v>
      </c>
      <c r="D573" s="7" t="s">
        <v>1206</v>
      </c>
      <c r="E573" s="7">
        <v>922</v>
      </c>
      <c r="F573" s="7" t="s">
        <v>1022</v>
      </c>
      <c r="G573" s="7" t="s">
        <v>1304</v>
      </c>
      <c r="H573" s="8" t="s">
        <v>1170</v>
      </c>
      <c r="I573" s="15">
        <v>440000</v>
      </c>
      <c r="J573" s="15">
        <v>438000</v>
      </c>
      <c r="K573" s="15">
        <v>859000</v>
      </c>
      <c r="L573" s="15">
        <v>1724000</v>
      </c>
      <c r="M573" s="15">
        <v>2170000</v>
      </c>
      <c r="N573" s="15">
        <v>1733000</v>
      </c>
    </row>
    <row r="574" spans="1:14" s="21" customFormat="1" hidden="1" x14ac:dyDescent="0.3">
      <c r="A574" s="7" t="s">
        <v>281</v>
      </c>
      <c r="B574" s="7" t="s">
        <v>1047</v>
      </c>
      <c r="C574" s="7">
        <v>1310</v>
      </c>
      <c r="D574" s="7" t="s">
        <v>8</v>
      </c>
      <c r="E574" s="7">
        <v>999</v>
      </c>
      <c r="F574" s="7" t="s">
        <v>8</v>
      </c>
      <c r="G574" s="7" t="s">
        <v>1304</v>
      </c>
      <c r="H574" s="8" t="s">
        <v>1777</v>
      </c>
      <c r="I574" s="15">
        <v>48357000</v>
      </c>
      <c r="J574" s="15">
        <v>48143000</v>
      </c>
      <c r="K574" s="15">
        <v>48101000</v>
      </c>
      <c r="L574" s="15">
        <v>49988000</v>
      </c>
      <c r="M574" s="15">
        <v>51205000</v>
      </c>
      <c r="N574" s="15">
        <v>56728000</v>
      </c>
    </row>
    <row r="575" spans="1:14" hidden="1" x14ac:dyDescent="0.3">
      <c r="A575" s="7" t="s">
        <v>281</v>
      </c>
      <c r="B575" s="7" t="s">
        <v>1116</v>
      </c>
      <c r="C575" s="7">
        <v>1301</v>
      </c>
      <c r="D575" s="7" t="s">
        <v>1198</v>
      </c>
      <c r="E575" s="7">
        <v>913</v>
      </c>
      <c r="F575" s="7">
        <v>110262</v>
      </c>
      <c r="G575" s="7" t="s">
        <v>1191</v>
      </c>
      <c r="H575" s="8" t="s">
        <v>1819</v>
      </c>
      <c r="I575" s="15">
        <v>45448000</v>
      </c>
      <c r="J575" s="15">
        <v>45099000</v>
      </c>
      <c r="K575" s="15">
        <v>45511000</v>
      </c>
      <c r="L575" s="15">
        <v>49783000</v>
      </c>
      <c r="M575" s="15">
        <v>54258000</v>
      </c>
      <c r="N575" s="15">
        <v>54164000</v>
      </c>
    </row>
    <row r="576" spans="1:14" hidden="1" x14ac:dyDescent="0.3">
      <c r="A576" s="7" t="s">
        <v>281</v>
      </c>
      <c r="B576" s="7" t="s">
        <v>1116</v>
      </c>
      <c r="C576" s="7">
        <v>1301</v>
      </c>
      <c r="D576" s="7" t="s">
        <v>1201</v>
      </c>
      <c r="E576" s="7">
        <v>913</v>
      </c>
      <c r="F576" s="7">
        <v>110065</v>
      </c>
      <c r="G576" s="7" t="s">
        <v>1193</v>
      </c>
      <c r="H576" s="8" t="s">
        <v>1164</v>
      </c>
      <c r="I576" s="15">
        <v>36358000</v>
      </c>
      <c r="J576" s="15">
        <v>31569000</v>
      </c>
      <c r="K576" s="15">
        <v>36409000</v>
      </c>
      <c r="L576" s="15">
        <v>40732000</v>
      </c>
      <c r="M576" s="15">
        <v>36172000</v>
      </c>
      <c r="N576" s="15">
        <v>40623000</v>
      </c>
    </row>
    <row r="577" spans="1:14" s="21" customFormat="1" hidden="1" x14ac:dyDescent="0.3">
      <c r="A577" s="7" t="s">
        <v>281</v>
      </c>
      <c r="B577" s="7" t="s">
        <v>1116</v>
      </c>
      <c r="C577" s="7">
        <v>1301</v>
      </c>
      <c r="D577" s="7" t="s">
        <v>1203</v>
      </c>
      <c r="E577" s="7">
        <v>913</v>
      </c>
      <c r="F577" s="7">
        <v>110796</v>
      </c>
      <c r="G577" s="7" t="s">
        <v>1193</v>
      </c>
      <c r="H577" s="8" t="s">
        <v>1166</v>
      </c>
      <c r="I577" s="15">
        <v>54537000</v>
      </c>
      <c r="J577" s="15">
        <v>54119000</v>
      </c>
      <c r="K577" s="15">
        <v>54613000</v>
      </c>
      <c r="L577" s="15">
        <v>54309000</v>
      </c>
      <c r="M577" s="15">
        <v>49737000</v>
      </c>
      <c r="N577" s="15">
        <v>49650000</v>
      </c>
    </row>
    <row r="578" spans="1:14" s="21" customFormat="1" hidden="1" x14ac:dyDescent="0.3">
      <c r="A578" s="7" t="s">
        <v>281</v>
      </c>
      <c r="B578" s="7" t="s">
        <v>1116</v>
      </c>
      <c r="C578" s="7">
        <v>1301</v>
      </c>
      <c r="D578" s="7" t="s">
        <v>1202</v>
      </c>
      <c r="E578" s="7">
        <v>913</v>
      </c>
      <c r="F578" s="7">
        <v>110476</v>
      </c>
      <c r="G578" s="7" t="s">
        <v>1193</v>
      </c>
      <c r="H578" s="8" t="s">
        <v>1165</v>
      </c>
      <c r="I578" s="15">
        <v>40903000</v>
      </c>
      <c r="J578" s="15">
        <v>40589000</v>
      </c>
      <c r="K578" s="15">
        <v>40960000</v>
      </c>
      <c r="L578" s="15">
        <v>40732000</v>
      </c>
      <c r="M578" s="15">
        <v>40694000</v>
      </c>
      <c r="N578" s="15">
        <v>45137000</v>
      </c>
    </row>
    <row r="579" spans="1:14" s="21" customFormat="1" hidden="1" x14ac:dyDescent="0.3">
      <c r="A579" s="7" t="s">
        <v>281</v>
      </c>
      <c r="B579" s="7" t="s">
        <v>1116</v>
      </c>
      <c r="C579" s="7">
        <v>1301</v>
      </c>
      <c r="D579" s="7" t="s">
        <v>1204</v>
      </c>
      <c r="E579" s="7">
        <v>913</v>
      </c>
      <c r="F579" s="7">
        <v>110118</v>
      </c>
      <c r="G579" s="7" t="s">
        <v>1193</v>
      </c>
      <c r="H579" s="8" t="s">
        <v>1167</v>
      </c>
      <c r="I579" s="15">
        <v>27269000</v>
      </c>
      <c r="J579" s="15">
        <v>20746000</v>
      </c>
      <c r="K579" s="15">
        <v>20935000</v>
      </c>
      <c r="L579" s="15">
        <v>22629000</v>
      </c>
      <c r="M579" s="15">
        <v>22608000</v>
      </c>
      <c r="N579" s="15">
        <v>24825000</v>
      </c>
    </row>
    <row r="580" spans="1:14" s="21" customFormat="1" hidden="1" x14ac:dyDescent="0.3">
      <c r="A580" s="7" t="s">
        <v>281</v>
      </c>
      <c r="B580" s="7" t="s">
        <v>1116</v>
      </c>
      <c r="C580" s="7">
        <v>1301</v>
      </c>
      <c r="D580" s="7" t="s">
        <v>8</v>
      </c>
      <c r="E580" s="7">
        <v>913</v>
      </c>
      <c r="F580" s="7">
        <v>110510</v>
      </c>
      <c r="G580" s="7" t="s">
        <v>1193</v>
      </c>
      <c r="H580" s="8" t="s">
        <v>1316</v>
      </c>
      <c r="I580" s="15">
        <v>2727000</v>
      </c>
      <c r="J580" s="15">
        <v>2706000</v>
      </c>
      <c r="K580" s="15">
        <v>2731000</v>
      </c>
      <c r="L580" s="15">
        <v>2716000</v>
      </c>
      <c r="M580" s="15">
        <v>2713000</v>
      </c>
      <c r="N580" s="15">
        <v>2709000</v>
      </c>
    </row>
    <row r="581" spans="1:14" s="21" customFormat="1" hidden="1" x14ac:dyDescent="0.3">
      <c r="A581" s="7" t="s">
        <v>281</v>
      </c>
      <c r="B581" s="7" t="s">
        <v>1116</v>
      </c>
      <c r="C581" s="7">
        <v>1301</v>
      </c>
      <c r="D581" s="7" t="s">
        <v>8</v>
      </c>
      <c r="E581" s="7">
        <v>913</v>
      </c>
      <c r="F581" s="7">
        <v>110192</v>
      </c>
      <c r="G581" s="7" t="s">
        <v>1193</v>
      </c>
      <c r="H581" s="8" t="s">
        <v>1820</v>
      </c>
      <c r="I581" s="15">
        <v>1364000</v>
      </c>
      <c r="J581" s="15">
        <v>1353000</v>
      </c>
      <c r="K581" s="15">
        <v>1366000</v>
      </c>
      <c r="L581" s="15">
        <v>1358000</v>
      </c>
      <c r="M581" s="15">
        <v>2261000</v>
      </c>
      <c r="N581" s="15">
        <v>2257000</v>
      </c>
    </row>
    <row r="582" spans="1:14" s="21" customFormat="1" hidden="1" x14ac:dyDescent="0.3">
      <c r="A582" s="7" t="s">
        <v>281</v>
      </c>
      <c r="B582" s="7" t="s">
        <v>1116</v>
      </c>
      <c r="C582" s="7">
        <v>1301</v>
      </c>
      <c r="D582" s="7" t="s">
        <v>1205</v>
      </c>
      <c r="E582" s="7">
        <v>913</v>
      </c>
      <c r="F582" s="7">
        <v>111315</v>
      </c>
      <c r="G582" s="7" t="s">
        <v>1193</v>
      </c>
      <c r="H582" s="8" t="s">
        <v>1168</v>
      </c>
      <c r="I582" s="15">
        <v>4545000</v>
      </c>
      <c r="J582" s="15">
        <v>4510000</v>
      </c>
      <c r="K582" s="15">
        <v>4552000</v>
      </c>
      <c r="L582" s="15">
        <v>4526000</v>
      </c>
      <c r="M582" s="15">
        <v>4522000</v>
      </c>
      <c r="N582" s="15">
        <v>4514000</v>
      </c>
    </row>
    <row r="583" spans="1:14" s="21" customFormat="1" hidden="1" x14ac:dyDescent="0.3">
      <c r="A583" s="7" t="s">
        <v>281</v>
      </c>
      <c r="B583" s="7" t="s">
        <v>1116</v>
      </c>
      <c r="C583" s="7">
        <v>1301</v>
      </c>
      <c r="D583" s="7" t="s">
        <v>8</v>
      </c>
      <c r="E583" s="7">
        <v>907</v>
      </c>
      <c r="F583" s="7">
        <v>131794</v>
      </c>
      <c r="G583" s="7" t="s">
        <v>1193</v>
      </c>
      <c r="H583" s="8" t="s">
        <v>1318</v>
      </c>
      <c r="I583" s="15">
        <v>27269000</v>
      </c>
      <c r="J583" s="15">
        <v>27060000</v>
      </c>
      <c r="K583" s="15">
        <v>27307000</v>
      </c>
      <c r="L583" s="15">
        <v>31680000</v>
      </c>
      <c r="M583" s="15">
        <v>31651000</v>
      </c>
      <c r="N583" s="15">
        <v>31144000</v>
      </c>
    </row>
    <row r="584" spans="1:14" s="21" customFormat="1" hidden="1" x14ac:dyDescent="0.3">
      <c r="A584" s="7" t="s">
        <v>281</v>
      </c>
      <c r="B584" s="7" t="s">
        <v>1116</v>
      </c>
      <c r="C584" s="7">
        <v>1301</v>
      </c>
      <c r="D584" s="7" t="s">
        <v>8</v>
      </c>
      <c r="E584" s="7">
        <v>913</v>
      </c>
      <c r="F584" s="7" t="s">
        <v>8</v>
      </c>
      <c r="G584" s="7" t="s">
        <v>1193</v>
      </c>
      <c r="H584" s="8" t="s">
        <v>1777</v>
      </c>
      <c r="I584" s="15">
        <v>4545000</v>
      </c>
      <c r="J584" s="15">
        <v>4510000</v>
      </c>
      <c r="K584" s="15">
        <v>4552000</v>
      </c>
      <c r="L584" s="15">
        <v>4526000</v>
      </c>
      <c r="M584" s="15">
        <v>4522000</v>
      </c>
      <c r="N584" s="15">
        <v>4514000</v>
      </c>
    </row>
    <row r="585" spans="1:14" s="21" customFormat="1" hidden="1" x14ac:dyDescent="0.3">
      <c r="A585" s="7" t="s">
        <v>281</v>
      </c>
      <c r="B585" s="7" t="s">
        <v>1116</v>
      </c>
      <c r="C585" s="7">
        <v>1301</v>
      </c>
      <c r="D585" s="7" t="s">
        <v>252</v>
      </c>
      <c r="E585" s="7">
        <v>913</v>
      </c>
      <c r="F585" s="7" t="s">
        <v>252</v>
      </c>
      <c r="G585" s="7" t="s">
        <v>1193</v>
      </c>
      <c r="H585" s="8" t="s">
        <v>290</v>
      </c>
      <c r="I585" s="15">
        <v>22724000</v>
      </c>
      <c r="J585" s="15">
        <v>13530000</v>
      </c>
      <c r="K585" s="15">
        <v>13654000</v>
      </c>
      <c r="L585" s="15">
        <v>13578000</v>
      </c>
      <c r="M585" s="15">
        <v>13565000</v>
      </c>
      <c r="N585" s="15">
        <v>13541000</v>
      </c>
    </row>
    <row r="586" spans="1:14" s="21" customFormat="1" hidden="1" x14ac:dyDescent="0.3">
      <c r="A586" s="7" t="s">
        <v>281</v>
      </c>
      <c r="B586" s="7" t="s">
        <v>1116</v>
      </c>
      <c r="C586" s="7">
        <v>1301</v>
      </c>
      <c r="D586" s="7" t="s">
        <v>1319</v>
      </c>
      <c r="E586" s="7">
        <v>913</v>
      </c>
      <c r="F586" s="7">
        <v>110433</v>
      </c>
      <c r="G586" s="7" t="s">
        <v>1194</v>
      </c>
      <c r="H586" s="8" t="s">
        <v>1821</v>
      </c>
      <c r="I586" s="15">
        <v>24997000</v>
      </c>
      <c r="J586" s="15">
        <v>38334000</v>
      </c>
      <c r="K586" s="15">
        <v>27307000</v>
      </c>
      <c r="L586" s="15">
        <v>36206000</v>
      </c>
      <c r="M586" s="15">
        <v>27129000</v>
      </c>
      <c r="N586" s="15">
        <v>27082000</v>
      </c>
    </row>
    <row r="587" spans="1:14" s="21" customFormat="1" hidden="1" x14ac:dyDescent="0.3">
      <c r="A587" s="7" t="s">
        <v>281</v>
      </c>
      <c r="B587" s="7" t="s">
        <v>1116</v>
      </c>
      <c r="C587" s="7">
        <v>1301</v>
      </c>
      <c r="D587" s="7" t="s">
        <v>1211</v>
      </c>
      <c r="E587" s="7">
        <v>913</v>
      </c>
      <c r="F587" s="7">
        <v>110908</v>
      </c>
      <c r="G587" s="7" t="s">
        <v>1194</v>
      </c>
      <c r="H587" s="8" t="s">
        <v>1172</v>
      </c>
      <c r="I587" s="15">
        <v>12726000</v>
      </c>
      <c r="J587" s="15">
        <v>12628000</v>
      </c>
      <c r="K587" s="15">
        <v>18205000</v>
      </c>
      <c r="L587" s="15">
        <v>18103000</v>
      </c>
      <c r="M587" s="15">
        <v>18086000</v>
      </c>
      <c r="N587" s="15">
        <v>18055000</v>
      </c>
    </row>
    <row r="588" spans="1:14" s="21" customFormat="1" hidden="1" x14ac:dyDescent="0.3">
      <c r="A588" s="7" t="s">
        <v>281</v>
      </c>
      <c r="B588" s="7" t="s">
        <v>1116</v>
      </c>
      <c r="C588" s="7">
        <v>1301</v>
      </c>
      <c r="D588" s="7" t="s">
        <v>8</v>
      </c>
      <c r="E588" s="7">
        <v>913</v>
      </c>
      <c r="F588" s="7">
        <v>111510</v>
      </c>
      <c r="G588" s="7" t="s">
        <v>1194</v>
      </c>
      <c r="H588" s="8" t="s">
        <v>1179</v>
      </c>
      <c r="I588" s="15">
        <v>8181000</v>
      </c>
      <c r="J588" s="15">
        <v>7667000</v>
      </c>
      <c r="K588" s="15">
        <v>11378000</v>
      </c>
      <c r="L588" s="15">
        <v>11315000</v>
      </c>
      <c r="M588" s="15">
        <v>11304000</v>
      </c>
      <c r="N588" s="15">
        <v>13541000</v>
      </c>
    </row>
    <row r="589" spans="1:14" s="21" customFormat="1" hidden="1" x14ac:dyDescent="0.3">
      <c r="A589" s="7" t="s">
        <v>281</v>
      </c>
      <c r="B589" s="7" t="s">
        <v>1116</v>
      </c>
      <c r="C589" s="7">
        <v>1301</v>
      </c>
      <c r="D589" s="7" t="s">
        <v>1321</v>
      </c>
      <c r="E589" s="7">
        <v>913</v>
      </c>
      <c r="F589" s="7">
        <v>110233</v>
      </c>
      <c r="G589" s="7" t="s">
        <v>1194</v>
      </c>
      <c r="H589" s="8" t="s">
        <v>1320</v>
      </c>
      <c r="I589" s="15">
        <v>9544000</v>
      </c>
      <c r="J589" s="15">
        <v>9471000</v>
      </c>
      <c r="K589" s="15">
        <v>13654000</v>
      </c>
      <c r="L589" s="15">
        <v>13578000</v>
      </c>
      <c r="M589" s="15">
        <v>13565000</v>
      </c>
      <c r="N589" s="15">
        <v>16250000</v>
      </c>
    </row>
    <row r="590" spans="1:14" s="21" customFormat="1" hidden="1" x14ac:dyDescent="0.3">
      <c r="A590" s="7" t="s">
        <v>281</v>
      </c>
      <c r="B590" s="7" t="s">
        <v>1116</v>
      </c>
      <c r="C590" s="7">
        <v>1301</v>
      </c>
      <c r="D590" s="7" t="s">
        <v>1210</v>
      </c>
      <c r="E590" s="7">
        <v>913</v>
      </c>
      <c r="F590" s="7">
        <v>110743</v>
      </c>
      <c r="G590" s="7" t="s">
        <v>1194</v>
      </c>
      <c r="H590" s="8" t="s">
        <v>1171</v>
      </c>
      <c r="I590" s="15">
        <v>31814000</v>
      </c>
      <c r="J590" s="15">
        <v>9471000</v>
      </c>
      <c r="K590" s="15">
        <v>22756000</v>
      </c>
      <c r="L590" s="15">
        <v>13578000</v>
      </c>
      <c r="M590" s="15">
        <v>13565000</v>
      </c>
      <c r="N590" s="15">
        <v>16250000</v>
      </c>
    </row>
    <row r="591" spans="1:14" s="21" customFormat="1" hidden="1" x14ac:dyDescent="0.3">
      <c r="A591" s="7" t="s">
        <v>281</v>
      </c>
      <c r="B591" s="7" t="s">
        <v>1116</v>
      </c>
      <c r="C591" s="7">
        <v>1301</v>
      </c>
      <c r="D591" s="7" t="s">
        <v>1213</v>
      </c>
      <c r="E591" s="7">
        <v>913</v>
      </c>
      <c r="F591" s="7">
        <v>110858</v>
      </c>
      <c r="G591" s="7" t="s">
        <v>1194</v>
      </c>
      <c r="H591" s="8" t="s">
        <v>1175</v>
      </c>
      <c r="I591" s="15">
        <v>9544000</v>
      </c>
      <c r="J591" s="15">
        <v>9471000</v>
      </c>
      <c r="K591" s="15">
        <v>4552000</v>
      </c>
      <c r="L591" s="15">
        <v>13578000</v>
      </c>
      <c r="M591" s="15">
        <v>4522000</v>
      </c>
      <c r="N591" s="15">
        <v>16250000</v>
      </c>
    </row>
    <row r="592" spans="1:14" s="21" customFormat="1" hidden="1" x14ac:dyDescent="0.3">
      <c r="A592" s="7" t="s">
        <v>281</v>
      </c>
      <c r="B592" s="7" t="s">
        <v>1116</v>
      </c>
      <c r="C592" s="7">
        <v>1301</v>
      </c>
      <c r="D592" s="7" t="s">
        <v>8</v>
      </c>
      <c r="E592" s="7">
        <v>907</v>
      </c>
      <c r="F592" s="7">
        <v>131828</v>
      </c>
      <c r="G592" s="7" t="s">
        <v>1194</v>
      </c>
      <c r="H592" s="8" t="s">
        <v>1127</v>
      </c>
      <c r="I592" s="15">
        <v>4091000</v>
      </c>
      <c r="J592" s="15">
        <v>4059000</v>
      </c>
      <c r="K592" s="15">
        <v>6372000</v>
      </c>
      <c r="L592" s="15">
        <v>5884000</v>
      </c>
      <c r="M592" s="15">
        <v>6331000</v>
      </c>
      <c r="N592" s="15">
        <v>7222000</v>
      </c>
    </row>
    <row r="593" spans="1:14" s="21" customFormat="1" hidden="1" x14ac:dyDescent="0.3">
      <c r="A593" s="7" t="s">
        <v>281</v>
      </c>
      <c r="B593" s="7" t="s">
        <v>1116</v>
      </c>
      <c r="C593" s="7">
        <v>1301</v>
      </c>
      <c r="D593" s="7" t="s">
        <v>8</v>
      </c>
      <c r="E593" s="7">
        <v>913</v>
      </c>
      <c r="F593" s="7">
        <v>110253</v>
      </c>
      <c r="G593" s="7" t="s">
        <v>1194</v>
      </c>
      <c r="H593" s="8" t="s">
        <v>1323</v>
      </c>
      <c r="I593" s="15">
        <v>9090000</v>
      </c>
      <c r="J593" s="15">
        <v>6314000</v>
      </c>
      <c r="K593" s="15">
        <v>9103000</v>
      </c>
      <c r="L593" s="15">
        <v>9052000</v>
      </c>
      <c r="M593" s="15">
        <v>9043000</v>
      </c>
      <c r="N593" s="15">
        <v>9028000</v>
      </c>
    </row>
    <row r="594" spans="1:14" s="21" customFormat="1" hidden="1" x14ac:dyDescent="0.3">
      <c r="A594" s="7" t="s">
        <v>281</v>
      </c>
      <c r="B594" s="7" t="s">
        <v>1116</v>
      </c>
      <c r="C594" s="7">
        <v>1301</v>
      </c>
      <c r="D594" s="7" t="s">
        <v>1324</v>
      </c>
      <c r="E594" s="7">
        <v>913</v>
      </c>
      <c r="F594" s="7">
        <v>111297</v>
      </c>
      <c r="G594" s="7" t="s">
        <v>1194</v>
      </c>
      <c r="H594" s="8" t="s">
        <v>1178</v>
      </c>
      <c r="I594" s="15">
        <v>9090000</v>
      </c>
      <c r="J594" s="15">
        <v>5863000</v>
      </c>
      <c r="K594" s="15">
        <v>8647000</v>
      </c>
      <c r="L594" s="15">
        <v>8147000</v>
      </c>
      <c r="M594" s="15">
        <v>8591000</v>
      </c>
      <c r="N594" s="15">
        <v>9930000</v>
      </c>
    </row>
    <row r="595" spans="1:14" s="21" customFormat="1" hidden="1" x14ac:dyDescent="0.3">
      <c r="A595" s="7" t="s">
        <v>281</v>
      </c>
      <c r="B595" s="7" t="s">
        <v>1116</v>
      </c>
      <c r="C595" s="7">
        <v>1301</v>
      </c>
      <c r="D595" s="7" t="s">
        <v>1214</v>
      </c>
      <c r="E595" s="7">
        <v>913</v>
      </c>
      <c r="F595" s="7">
        <v>110560</v>
      </c>
      <c r="G595" s="7" t="s">
        <v>1194</v>
      </c>
      <c r="H595" s="8" t="s">
        <v>1176</v>
      </c>
      <c r="I595" s="15">
        <v>3182000</v>
      </c>
      <c r="J595" s="15">
        <v>3157000</v>
      </c>
      <c r="K595" s="15">
        <v>4552000</v>
      </c>
      <c r="L595" s="15">
        <v>4526000</v>
      </c>
      <c r="M595" s="15">
        <v>4522000</v>
      </c>
      <c r="N595" s="15">
        <v>4514000</v>
      </c>
    </row>
    <row r="596" spans="1:14" s="21" customFormat="1" hidden="1" x14ac:dyDescent="0.3">
      <c r="A596" s="7" t="s">
        <v>281</v>
      </c>
      <c r="B596" s="7" t="s">
        <v>1116</v>
      </c>
      <c r="C596" s="7">
        <v>1301</v>
      </c>
      <c r="D596" s="7" t="s">
        <v>8</v>
      </c>
      <c r="E596" s="7">
        <v>913</v>
      </c>
      <c r="F596" s="7">
        <v>110470</v>
      </c>
      <c r="G596" s="7" t="s">
        <v>1194</v>
      </c>
      <c r="H596" s="8" t="s">
        <v>1177</v>
      </c>
      <c r="I596" s="15">
        <v>2727000</v>
      </c>
      <c r="J596" s="15">
        <v>2706000</v>
      </c>
      <c r="K596" s="15">
        <v>4096000</v>
      </c>
      <c r="L596" s="15">
        <v>3621000</v>
      </c>
      <c r="M596" s="15">
        <v>4070000</v>
      </c>
      <c r="N596" s="15">
        <v>4514000</v>
      </c>
    </row>
    <row r="597" spans="1:14" s="21" customFormat="1" hidden="1" x14ac:dyDescent="0.3">
      <c r="A597" s="7" t="s">
        <v>281</v>
      </c>
      <c r="B597" s="7" t="s">
        <v>1116</v>
      </c>
      <c r="C597" s="7">
        <v>1301</v>
      </c>
      <c r="D597" s="7" t="s">
        <v>1898</v>
      </c>
      <c r="E597" s="7">
        <v>913</v>
      </c>
      <c r="F597" s="7">
        <v>110709</v>
      </c>
      <c r="G597" s="7" t="s">
        <v>1194</v>
      </c>
      <c r="H597" s="8" t="s">
        <v>1822</v>
      </c>
      <c r="I597" s="15">
        <v>2727000</v>
      </c>
      <c r="J597" s="15">
        <v>2706000</v>
      </c>
      <c r="K597" s="15">
        <v>3641000</v>
      </c>
      <c r="L597" s="15">
        <v>3621000</v>
      </c>
      <c r="M597" s="15">
        <v>3618000</v>
      </c>
      <c r="N597" s="15">
        <v>4063000</v>
      </c>
    </row>
    <row r="598" spans="1:14" s="21" customFormat="1" hidden="1" x14ac:dyDescent="0.3">
      <c r="A598" s="7" t="s">
        <v>281</v>
      </c>
      <c r="B598" s="7" t="s">
        <v>1116</v>
      </c>
      <c r="C598" s="7">
        <v>1301</v>
      </c>
      <c r="D598" s="7" t="s">
        <v>8</v>
      </c>
      <c r="E598" s="7">
        <v>999</v>
      </c>
      <c r="F598" s="7">
        <v>110845</v>
      </c>
      <c r="G598" s="7" t="s">
        <v>1194</v>
      </c>
      <c r="H598" s="8" t="s">
        <v>1823</v>
      </c>
      <c r="I598" s="15">
        <v>2273000</v>
      </c>
      <c r="J598" s="15">
        <v>2255000</v>
      </c>
      <c r="K598" s="15">
        <v>3641000</v>
      </c>
      <c r="L598" s="15">
        <v>3621000</v>
      </c>
      <c r="M598" s="15">
        <v>3618000</v>
      </c>
      <c r="N598" s="15">
        <v>4514000</v>
      </c>
    </row>
    <row r="599" spans="1:14" s="21" customFormat="1" hidden="1" x14ac:dyDescent="0.3">
      <c r="A599" s="7" t="s">
        <v>281</v>
      </c>
      <c r="B599" s="7" t="s">
        <v>1116</v>
      </c>
      <c r="C599" s="7">
        <v>1301</v>
      </c>
      <c r="D599" s="7" t="s">
        <v>1322</v>
      </c>
      <c r="E599" s="7">
        <v>913</v>
      </c>
      <c r="F599" s="7">
        <v>111026</v>
      </c>
      <c r="G599" s="7" t="s">
        <v>1194</v>
      </c>
      <c r="H599" s="8" t="s">
        <v>1824</v>
      </c>
      <c r="I599" s="15">
        <v>4545000</v>
      </c>
      <c r="J599" s="15">
        <v>4510000</v>
      </c>
      <c r="K599" s="15">
        <v>7282000</v>
      </c>
      <c r="L599" s="15">
        <v>7242000</v>
      </c>
      <c r="M599" s="15">
        <v>7235000</v>
      </c>
      <c r="N599" s="15">
        <v>8125000</v>
      </c>
    </row>
    <row r="600" spans="1:14" s="21" customFormat="1" hidden="1" x14ac:dyDescent="0.3">
      <c r="A600" s="7" t="s">
        <v>281</v>
      </c>
      <c r="B600" s="7" t="s">
        <v>1116</v>
      </c>
      <c r="C600" s="7">
        <v>1301</v>
      </c>
      <c r="D600" s="7" t="s">
        <v>252</v>
      </c>
      <c r="E600" s="7">
        <v>913</v>
      </c>
      <c r="F600" s="7" t="s">
        <v>252</v>
      </c>
      <c r="G600" s="7" t="s">
        <v>1194</v>
      </c>
      <c r="H600" s="8" t="s">
        <v>290</v>
      </c>
      <c r="I600" s="15">
        <v>5000000</v>
      </c>
      <c r="J600" s="15">
        <v>9471000</v>
      </c>
      <c r="K600" s="15">
        <v>6827000</v>
      </c>
      <c r="L600" s="15">
        <v>11315000</v>
      </c>
      <c r="M600" s="15">
        <v>6783000</v>
      </c>
      <c r="N600" s="15">
        <v>9028000</v>
      </c>
    </row>
    <row r="601" spans="1:14" s="21" customFormat="1" hidden="1" x14ac:dyDescent="0.3">
      <c r="A601" s="7" t="s">
        <v>281</v>
      </c>
      <c r="B601" s="7" t="s">
        <v>1116</v>
      </c>
      <c r="C601" s="7">
        <v>1301</v>
      </c>
      <c r="D601" s="7" t="s">
        <v>930</v>
      </c>
      <c r="E601" s="7">
        <v>913</v>
      </c>
      <c r="F601" s="7">
        <v>110431</v>
      </c>
      <c r="G601" s="7" t="s">
        <v>1894</v>
      </c>
      <c r="H601" s="8" t="s">
        <v>847</v>
      </c>
      <c r="I601" s="15">
        <v>9090000</v>
      </c>
      <c r="J601" s="15">
        <v>9020000</v>
      </c>
      <c r="K601" s="15">
        <v>9103000</v>
      </c>
      <c r="L601" s="15">
        <v>9052000</v>
      </c>
      <c r="M601" s="15">
        <v>9043000</v>
      </c>
      <c r="N601" s="15">
        <v>9028000</v>
      </c>
    </row>
    <row r="602" spans="1:14" s="21" customFormat="1" hidden="1" x14ac:dyDescent="0.3">
      <c r="A602" s="7" t="s">
        <v>281</v>
      </c>
      <c r="B602" s="7" t="s">
        <v>1116</v>
      </c>
      <c r="C602" s="7">
        <v>1301</v>
      </c>
      <c r="D602" s="7" t="s">
        <v>1206</v>
      </c>
      <c r="E602" s="7">
        <v>913</v>
      </c>
      <c r="F602" s="7">
        <v>110301</v>
      </c>
      <c r="G602" s="7" t="s">
        <v>1894</v>
      </c>
      <c r="H602" s="8" t="s">
        <v>1170</v>
      </c>
      <c r="I602" s="15">
        <v>9090000</v>
      </c>
      <c r="J602" s="15">
        <v>9020000</v>
      </c>
      <c r="K602" s="15">
        <v>4552000</v>
      </c>
      <c r="L602" s="15">
        <v>11315000</v>
      </c>
      <c r="M602" s="15">
        <v>4522000</v>
      </c>
      <c r="N602" s="15">
        <v>9028000</v>
      </c>
    </row>
    <row r="603" spans="1:14" s="21" customFormat="1" hidden="1" x14ac:dyDescent="0.3">
      <c r="A603" s="7" t="s">
        <v>281</v>
      </c>
      <c r="B603" s="7" t="s">
        <v>1116</v>
      </c>
      <c r="C603" s="7">
        <v>1301</v>
      </c>
      <c r="D603" s="7" t="s">
        <v>1330</v>
      </c>
      <c r="E603" s="7">
        <v>913</v>
      </c>
      <c r="F603" s="7">
        <v>111377</v>
      </c>
      <c r="G603" s="7" t="s">
        <v>1894</v>
      </c>
      <c r="H603" s="8" t="s">
        <v>1825</v>
      </c>
      <c r="I603" s="15">
        <v>9090000</v>
      </c>
      <c r="J603" s="15">
        <v>4510000</v>
      </c>
      <c r="K603" s="15">
        <v>4552000</v>
      </c>
      <c r="L603" s="15">
        <v>6789000</v>
      </c>
      <c r="M603" s="15">
        <v>4522000</v>
      </c>
      <c r="N603" s="15">
        <v>6771000</v>
      </c>
    </row>
    <row r="604" spans="1:14" s="21" customFormat="1" hidden="1" x14ac:dyDescent="0.3">
      <c r="A604" s="7" t="s">
        <v>281</v>
      </c>
      <c r="B604" s="7" t="s">
        <v>1116</v>
      </c>
      <c r="C604" s="7">
        <v>1301</v>
      </c>
      <c r="D604" s="7" t="s">
        <v>926</v>
      </c>
      <c r="E604" s="7">
        <v>913</v>
      </c>
      <c r="F604" s="7">
        <v>111156</v>
      </c>
      <c r="G604" s="7" t="s">
        <v>1894</v>
      </c>
      <c r="H604" s="8" t="s">
        <v>815</v>
      </c>
      <c r="I604" s="15">
        <v>9090000</v>
      </c>
      <c r="J604" s="15">
        <v>2255000</v>
      </c>
      <c r="K604" s="15">
        <v>4552000</v>
      </c>
      <c r="L604" s="15">
        <v>4526000</v>
      </c>
      <c r="M604" s="15">
        <v>4522000</v>
      </c>
      <c r="N604" s="15">
        <v>4514000</v>
      </c>
    </row>
    <row r="605" spans="1:14" s="21" customFormat="1" hidden="1" x14ac:dyDescent="0.3">
      <c r="A605" s="7" t="s">
        <v>281</v>
      </c>
      <c r="B605" s="7" t="s">
        <v>1116</v>
      </c>
      <c r="C605" s="7">
        <v>1301</v>
      </c>
      <c r="D605" s="7" t="s">
        <v>1333</v>
      </c>
      <c r="E605" s="7">
        <v>913</v>
      </c>
      <c r="F605" s="7">
        <v>110180</v>
      </c>
      <c r="G605" s="7" t="s">
        <v>1894</v>
      </c>
      <c r="H605" s="8" t="s">
        <v>1826</v>
      </c>
      <c r="I605" s="15">
        <v>2273000</v>
      </c>
      <c r="J605" s="15">
        <v>2255000</v>
      </c>
      <c r="K605" s="15">
        <v>2276000</v>
      </c>
      <c r="L605" s="15">
        <v>2263000</v>
      </c>
      <c r="M605" s="15">
        <v>2261000</v>
      </c>
      <c r="N605" s="15">
        <v>2257000</v>
      </c>
    </row>
    <row r="606" spans="1:14" s="21" customFormat="1" hidden="1" x14ac:dyDescent="0.3">
      <c r="A606" s="7" t="s">
        <v>281</v>
      </c>
      <c r="B606" s="7" t="s">
        <v>1116</v>
      </c>
      <c r="C606" s="7">
        <v>1301</v>
      </c>
      <c r="D606" s="7" t="s">
        <v>8</v>
      </c>
      <c r="E606" s="7">
        <v>913</v>
      </c>
      <c r="F606" s="7">
        <v>111366</v>
      </c>
      <c r="G606" s="7" t="s">
        <v>1894</v>
      </c>
      <c r="H606" s="8" t="s">
        <v>1827</v>
      </c>
      <c r="I606" s="15">
        <v>11362000</v>
      </c>
      <c r="J606" s="15">
        <v>11275000</v>
      </c>
      <c r="K606" s="15">
        <v>4552000</v>
      </c>
      <c r="L606" s="15">
        <v>11315000</v>
      </c>
      <c r="M606" s="15">
        <v>4522000</v>
      </c>
      <c r="N606" s="15">
        <v>9028000</v>
      </c>
    </row>
    <row r="607" spans="1:14" s="21" customFormat="1" hidden="1" x14ac:dyDescent="0.3">
      <c r="A607" s="7" t="s">
        <v>281</v>
      </c>
      <c r="B607" s="7" t="s">
        <v>1116</v>
      </c>
      <c r="C607" s="7">
        <v>1301</v>
      </c>
      <c r="D607" s="7" t="s">
        <v>8</v>
      </c>
      <c r="E607" s="7">
        <v>913</v>
      </c>
      <c r="F607" s="7">
        <v>110398</v>
      </c>
      <c r="G607" s="7" t="s">
        <v>1894</v>
      </c>
      <c r="H607" s="8" t="s">
        <v>1828</v>
      </c>
      <c r="I607" s="15">
        <v>4545000</v>
      </c>
      <c r="J607" s="15">
        <v>4510000</v>
      </c>
      <c r="K607" s="15">
        <v>4552000</v>
      </c>
      <c r="L607" s="15">
        <v>4526000</v>
      </c>
      <c r="M607" s="15">
        <v>4522000</v>
      </c>
      <c r="N607" s="15">
        <v>4514000</v>
      </c>
    </row>
    <row r="608" spans="1:14" s="21" customFormat="1" hidden="1" x14ac:dyDescent="0.3">
      <c r="A608" s="7" t="s">
        <v>281</v>
      </c>
      <c r="B608" s="7" t="s">
        <v>1116</v>
      </c>
      <c r="C608" s="7">
        <v>1301</v>
      </c>
      <c r="D608" s="7" t="s">
        <v>1810</v>
      </c>
      <c r="E608" s="7">
        <v>913</v>
      </c>
      <c r="F608" s="7">
        <v>110019</v>
      </c>
      <c r="G608" s="7" t="s">
        <v>1894</v>
      </c>
      <c r="H608" s="8" t="s">
        <v>1829</v>
      </c>
      <c r="I608" s="15">
        <v>2273000</v>
      </c>
      <c r="J608" s="15">
        <v>4510000</v>
      </c>
      <c r="K608" s="15">
        <v>2276000</v>
      </c>
      <c r="L608" s="15">
        <v>6789000</v>
      </c>
      <c r="M608" s="15">
        <v>2261000</v>
      </c>
      <c r="N608" s="15">
        <v>6771000</v>
      </c>
    </row>
    <row r="609" spans="1:14" s="21" customFormat="1" hidden="1" x14ac:dyDescent="0.3">
      <c r="A609" s="7" t="s">
        <v>281</v>
      </c>
      <c r="B609" s="7" t="s">
        <v>1116</v>
      </c>
      <c r="C609" s="7">
        <v>1301</v>
      </c>
      <c r="D609" s="7" t="s">
        <v>1212</v>
      </c>
      <c r="E609" s="7">
        <v>913</v>
      </c>
      <c r="F609" s="7">
        <v>110436</v>
      </c>
      <c r="G609" s="7" t="s">
        <v>1894</v>
      </c>
      <c r="H609" s="8" t="s">
        <v>1830</v>
      </c>
      <c r="I609" s="15">
        <v>11362000</v>
      </c>
      <c r="J609" s="15">
        <v>9020000</v>
      </c>
      <c r="K609" s="15">
        <v>4552000</v>
      </c>
      <c r="L609" s="15">
        <v>13578000</v>
      </c>
      <c r="M609" s="15">
        <v>4522000</v>
      </c>
      <c r="N609" s="15">
        <v>9028000</v>
      </c>
    </row>
    <row r="610" spans="1:14" s="21" customFormat="1" hidden="1" x14ac:dyDescent="0.3">
      <c r="A610" s="7" t="s">
        <v>281</v>
      </c>
      <c r="B610" s="7" t="s">
        <v>1116</v>
      </c>
      <c r="C610" s="7">
        <v>1301</v>
      </c>
      <c r="D610" s="7" t="s">
        <v>252</v>
      </c>
      <c r="E610" s="7">
        <v>913</v>
      </c>
      <c r="F610" s="7" t="s">
        <v>252</v>
      </c>
      <c r="G610" s="7" t="s">
        <v>1894</v>
      </c>
      <c r="H610" s="8" t="s">
        <v>1831</v>
      </c>
      <c r="I610" s="15">
        <v>4545000</v>
      </c>
      <c r="J610" s="15">
        <v>9020000</v>
      </c>
      <c r="K610" s="15">
        <v>4552000</v>
      </c>
      <c r="L610" s="15">
        <v>9052000</v>
      </c>
      <c r="M610" s="15">
        <v>4522000</v>
      </c>
      <c r="N610" s="15">
        <v>4514000</v>
      </c>
    </row>
    <row r="611" spans="1:14" s="21" customFormat="1" hidden="1" x14ac:dyDescent="0.3">
      <c r="A611" s="7" t="s">
        <v>281</v>
      </c>
      <c r="B611" s="7" t="s">
        <v>1116</v>
      </c>
      <c r="C611" s="7">
        <v>1301</v>
      </c>
      <c r="D611" s="7" t="s">
        <v>1218</v>
      </c>
      <c r="E611" s="7">
        <v>913</v>
      </c>
      <c r="F611" s="7">
        <v>110896</v>
      </c>
      <c r="G611" s="7" t="s">
        <v>1329</v>
      </c>
      <c r="H611" s="8" t="s">
        <v>1832</v>
      </c>
      <c r="I611" s="15">
        <v>10908000</v>
      </c>
      <c r="J611" s="15">
        <v>10824000</v>
      </c>
      <c r="K611" s="15">
        <v>11378000</v>
      </c>
      <c r="L611" s="15">
        <v>11315000</v>
      </c>
      <c r="M611" s="15">
        <v>11304000</v>
      </c>
      <c r="N611" s="15">
        <v>11285000</v>
      </c>
    </row>
    <row r="612" spans="1:14" s="21" customFormat="1" hidden="1" x14ac:dyDescent="0.3">
      <c r="A612" s="7" t="s">
        <v>281</v>
      </c>
      <c r="B612" s="7" t="s">
        <v>1116</v>
      </c>
      <c r="C612" s="7">
        <v>1301</v>
      </c>
      <c r="D612" s="7" t="s">
        <v>1331</v>
      </c>
      <c r="E612" s="7">
        <v>913</v>
      </c>
      <c r="F612" s="7">
        <v>111193</v>
      </c>
      <c r="G612" s="7" t="s">
        <v>1329</v>
      </c>
      <c r="H612" s="8" t="s">
        <v>1833</v>
      </c>
      <c r="I612" s="15">
        <v>4545000</v>
      </c>
      <c r="J612" s="15">
        <v>4510000</v>
      </c>
      <c r="K612" s="15">
        <v>4552000</v>
      </c>
      <c r="L612" s="15">
        <v>4526000</v>
      </c>
      <c r="M612" s="15">
        <v>4522000</v>
      </c>
      <c r="N612" s="15">
        <v>4514000</v>
      </c>
    </row>
    <row r="613" spans="1:14" s="21" customFormat="1" hidden="1" x14ac:dyDescent="0.3">
      <c r="A613" s="7" t="s">
        <v>281</v>
      </c>
      <c r="B613" s="7" t="s">
        <v>1116</v>
      </c>
      <c r="C613" s="7">
        <v>1301</v>
      </c>
      <c r="D613" s="7" t="s">
        <v>1219</v>
      </c>
      <c r="E613" s="7">
        <v>913</v>
      </c>
      <c r="F613" s="7">
        <v>110831</v>
      </c>
      <c r="G613" s="7" t="s">
        <v>1329</v>
      </c>
      <c r="H613" s="8" t="s">
        <v>1182</v>
      </c>
      <c r="I613" s="15">
        <v>6363000</v>
      </c>
      <c r="J613" s="15">
        <v>6314000</v>
      </c>
      <c r="K613" s="15">
        <v>6372000</v>
      </c>
      <c r="L613" s="15">
        <v>6336000</v>
      </c>
      <c r="M613" s="15">
        <v>6331000</v>
      </c>
      <c r="N613" s="15">
        <v>6320000</v>
      </c>
    </row>
    <row r="614" spans="1:14" s="21" customFormat="1" hidden="1" x14ac:dyDescent="0.3">
      <c r="A614" s="7" t="s">
        <v>281</v>
      </c>
      <c r="B614" s="7" t="s">
        <v>1116</v>
      </c>
      <c r="C614" s="7">
        <v>1301</v>
      </c>
      <c r="D614" s="7" t="s">
        <v>8</v>
      </c>
      <c r="E614" s="7">
        <v>913</v>
      </c>
      <c r="F614" s="7">
        <v>110891</v>
      </c>
      <c r="G614" s="7" t="s">
        <v>1329</v>
      </c>
      <c r="H614" s="8" t="s">
        <v>1834</v>
      </c>
      <c r="I614" s="15">
        <v>2273000</v>
      </c>
      <c r="J614" s="15">
        <v>2255000</v>
      </c>
      <c r="K614" s="15">
        <v>2276000</v>
      </c>
      <c r="L614" s="15">
        <v>2263000</v>
      </c>
      <c r="M614" s="15">
        <v>2261000</v>
      </c>
      <c r="N614" s="15">
        <v>2257000</v>
      </c>
    </row>
    <row r="615" spans="1:14" s="21" customFormat="1" hidden="1" x14ac:dyDescent="0.3">
      <c r="A615" s="7" t="s">
        <v>281</v>
      </c>
      <c r="B615" s="7" t="s">
        <v>1116</v>
      </c>
      <c r="C615" s="7">
        <v>1301</v>
      </c>
      <c r="D615" s="7" t="s">
        <v>1899</v>
      </c>
      <c r="E615" s="7">
        <v>913</v>
      </c>
      <c r="F615" s="7">
        <v>110998</v>
      </c>
      <c r="G615" s="7" t="s">
        <v>1329</v>
      </c>
      <c r="H615" s="8" t="s">
        <v>1835</v>
      </c>
      <c r="I615" s="15">
        <v>8181000</v>
      </c>
      <c r="J615" s="15">
        <v>8118000</v>
      </c>
      <c r="K615" s="15">
        <v>6827000</v>
      </c>
      <c r="L615" s="15">
        <v>8147000</v>
      </c>
      <c r="M615" s="15">
        <v>6783000</v>
      </c>
      <c r="N615" s="15">
        <v>8125000</v>
      </c>
    </row>
    <row r="616" spans="1:14" s="21" customFormat="1" hidden="1" x14ac:dyDescent="0.3">
      <c r="A616" s="7" t="s">
        <v>281</v>
      </c>
      <c r="B616" s="7" t="s">
        <v>1116</v>
      </c>
      <c r="C616" s="7">
        <v>1301</v>
      </c>
      <c r="D616" s="7" t="s">
        <v>1332</v>
      </c>
      <c r="E616" s="7">
        <v>913</v>
      </c>
      <c r="F616" s="7">
        <v>110173</v>
      </c>
      <c r="G616" s="7" t="s">
        <v>1329</v>
      </c>
      <c r="H616" s="8" t="s">
        <v>1836</v>
      </c>
      <c r="I616" s="15">
        <v>2727000</v>
      </c>
      <c r="J616" s="15">
        <v>2706000</v>
      </c>
      <c r="K616" s="15">
        <v>2731000</v>
      </c>
      <c r="L616" s="15">
        <v>2716000</v>
      </c>
      <c r="M616" s="15">
        <v>2713000</v>
      </c>
      <c r="N616" s="15">
        <v>2709000</v>
      </c>
    </row>
    <row r="617" spans="1:14" s="21" customFormat="1" hidden="1" x14ac:dyDescent="0.3">
      <c r="A617" s="7" t="s">
        <v>281</v>
      </c>
      <c r="B617" s="7" t="s">
        <v>1116</v>
      </c>
      <c r="C617" s="7">
        <v>1301</v>
      </c>
      <c r="D617" s="7" t="s">
        <v>8</v>
      </c>
      <c r="E617" s="7">
        <v>913</v>
      </c>
      <c r="F617" s="7">
        <v>110310</v>
      </c>
      <c r="G617" s="7" t="s">
        <v>1329</v>
      </c>
      <c r="H617" s="8" t="s">
        <v>1837</v>
      </c>
      <c r="I617" s="15">
        <v>1818000</v>
      </c>
      <c r="J617" s="15">
        <v>2706000</v>
      </c>
      <c r="K617" s="15">
        <v>1821000</v>
      </c>
      <c r="L617" s="15">
        <v>906000</v>
      </c>
      <c r="M617" s="15">
        <v>1809000</v>
      </c>
      <c r="N617" s="15">
        <v>1806000</v>
      </c>
    </row>
    <row r="618" spans="1:14" s="21" customFormat="1" hidden="1" x14ac:dyDescent="0.3">
      <c r="A618" s="7" t="s">
        <v>281</v>
      </c>
      <c r="B618" s="7" t="s">
        <v>1116</v>
      </c>
      <c r="C618" s="7">
        <v>1301</v>
      </c>
      <c r="D618" s="7" t="s">
        <v>8</v>
      </c>
      <c r="E618" s="7">
        <v>913</v>
      </c>
      <c r="F618" s="7">
        <v>110758</v>
      </c>
      <c r="G618" s="7" t="s">
        <v>1329</v>
      </c>
      <c r="H618" s="8" t="s">
        <v>1838</v>
      </c>
      <c r="I618" s="15">
        <v>455000</v>
      </c>
      <c r="J618" s="15">
        <v>451000</v>
      </c>
      <c r="K618" s="15">
        <v>911000</v>
      </c>
      <c r="L618" s="15">
        <v>453000</v>
      </c>
      <c r="M618" s="15">
        <v>905000</v>
      </c>
      <c r="N618" s="15">
        <v>452000</v>
      </c>
    </row>
    <row r="619" spans="1:14" s="21" customFormat="1" hidden="1" x14ac:dyDescent="0.3">
      <c r="A619" s="7" t="s">
        <v>281</v>
      </c>
      <c r="B619" s="7" t="s">
        <v>1116</v>
      </c>
      <c r="C619" s="7">
        <v>1301</v>
      </c>
      <c r="D619" s="7" t="s">
        <v>8</v>
      </c>
      <c r="E619" s="7">
        <v>913</v>
      </c>
      <c r="F619" s="7">
        <v>111477</v>
      </c>
      <c r="G619" s="7" t="s">
        <v>1329</v>
      </c>
      <c r="H619" s="8" t="s">
        <v>1839</v>
      </c>
      <c r="I619" s="15">
        <v>1818000</v>
      </c>
      <c r="J619" s="15">
        <v>1804000</v>
      </c>
      <c r="K619" s="15">
        <v>911000</v>
      </c>
      <c r="L619" s="15">
        <v>453000</v>
      </c>
      <c r="M619" s="15">
        <v>905000</v>
      </c>
      <c r="N619" s="15">
        <v>452000</v>
      </c>
    </row>
    <row r="620" spans="1:14" s="21" customFormat="1" hidden="1" x14ac:dyDescent="0.3">
      <c r="A620" s="7" t="s">
        <v>281</v>
      </c>
      <c r="B620" s="7" t="s">
        <v>1116</v>
      </c>
      <c r="C620" s="7">
        <v>1301</v>
      </c>
      <c r="D620" s="7" t="s">
        <v>8</v>
      </c>
      <c r="E620" s="7">
        <v>913</v>
      </c>
      <c r="F620" s="7">
        <v>110132</v>
      </c>
      <c r="G620" s="7" t="s">
        <v>1329</v>
      </c>
      <c r="H620" s="8" t="s">
        <v>1840</v>
      </c>
      <c r="I620" s="15">
        <v>909000</v>
      </c>
      <c r="J620" s="15">
        <v>902000</v>
      </c>
      <c r="K620" s="15">
        <v>911000</v>
      </c>
      <c r="L620" s="15">
        <v>906000</v>
      </c>
      <c r="M620" s="15">
        <v>905000</v>
      </c>
      <c r="N620" s="15">
        <v>452000</v>
      </c>
    </row>
    <row r="621" spans="1:14" s="21" customFormat="1" hidden="1" x14ac:dyDescent="0.3">
      <c r="A621" s="7" t="s">
        <v>281</v>
      </c>
      <c r="B621" s="7" t="s">
        <v>1116</v>
      </c>
      <c r="C621" s="7">
        <v>1301</v>
      </c>
      <c r="D621" s="7" t="s">
        <v>8</v>
      </c>
      <c r="E621" s="7">
        <v>913</v>
      </c>
      <c r="F621" s="7">
        <v>111230</v>
      </c>
      <c r="G621" s="7" t="s">
        <v>1329</v>
      </c>
      <c r="H621" s="8" t="s">
        <v>1841</v>
      </c>
      <c r="I621" s="15">
        <v>909000</v>
      </c>
      <c r="J621" s="15">
        <v>902000</v>
      </c>
      <c r="K621" s="15">
        <v>911000</v>
      </c>
      <c r="L621" s="15">
        <v>906000</v>
      </c>
      <c r="M621" s="15">
        <v>905000</v>
      </c>
      <c r="N621" s="15">
        <v>452000</v>
      </c>
    </row>
    <row r="622" spans="1:14" s="21" customFormat="1" hidden="1" x14ac:dyDescent="0.3">
      <c r="A622" s="7" t="s">
        <v>281</v>
      </c>
      <c r="B622" s="7" t="s">
        <v>1116</v>
      </c>
      <c r="C622" s="7">
        <v>1301</v>
      </c>
      <c r="D622" s="7" t="s">
        <v>8</v>
      </c>
      <c r="E622" s="7">
        <v>913</v>
      </c>
      <c r="F622" s="7">
        <v>111019</v>
      </c>
      <c r="G622" s="7" t="s">
        <v>1329</v>
      </c>
      <c r="H622" s="8" t="s">
        <v>1842</v>
      </c>
      <c r="I622" s="15">
        <v>455000</v>
      </c>
      <c r="J622" s="15">
        <v>902000</v>
      </c>
      <c r="K622" s="15">
        <v>456000</v>
      </c>
      <c r="L622" s="15">
        <v>453000</v>
      </c>
      <c r="M622" s="15">
        <v>453000</v>
      </c>
      <c r="N622" s="15">
        <v>452000</v>
      </c>
    </row>
    <row r="623" spans="1:14" s="21" customFormat="1" hidden="1" x14ac:dyDescent="0.3">
      <c r="A623" s="7" t="s">
        <v>281</v>
      </c>
      <c r="B623" s="7" t="s">
        <v>1116</v>
      </c>
      <c r="C623" s="7">
        <v>1301</v>
      </c>
      <c r="D623" s="7" t="s">
        <v>8</v>
      </c>
      <c r="E623" s="7">
        <v>913</v>
      </c>
      <c r="F623" s="7">
        <v>111147</v>
      </c>
      <c r="G623" s="7" t="s">
        <v>1329</v>
      </c>
      <c r="H623" s="8" t="s">
        <v>1843</v>
      </c>
      <c r="I623" s="15">
        <v>909000</v>
      </c>
      <c r="J623" s="15">
        <v>902000</v>
      </c>
      <c r="K623" s="15">
        <v>911000</v>
      </c>
      <c r="L623" s="15">
        <v>906000</v>
      </c>
      <c r="M623" s="15">
        <v>905000</v>
      </c>
      <c r="N623" s="15">
        <v>452000</v>
      </c>
    </row>
    <row r="624" spans="1:14" s="21" customFormat="1" hidden="1" x14ac:dyDescent="0.3">
      <c r="A624" s="7" t="s">
        <v>281</v>
      </c>
      <c r="B624" s="7" t="s">
        <v>1116</v>
      </c>
      <c r="C624" s="7">
        <v>1301</v>
      </c>
      <c r="D624" s="7" t="s">
        <v>1221</v>
      </c>
      <c r="E624" s="7">
        <v>913</v>
      </c>
      <c r="F624" s="7">
        <v>111334</v>
      </c>
      <c r="G624" s="7" t="s">
        <v>1329</v>
      </c>
      <c r="H624" s="8" t="s">
        <v>1149</v>
      </c>
      <c r="I624" s="15">
        <v>3182000</v>
      </c>
      <c r="J624" s="15">
        <v>3608000</v>
      </c>
      <c r="K624" s="15">
        <v>3641000</v>
      </c>
      <c r="L624" s="15">
        <v>3621000</v>
      </c>
      <c r="M624" s="15">
        <v>3618000</v>
      </c>
      <c r="N624" s="15">
        <v>3160000</v>
      </c>
    </row>
    <row r="625" spans="1:14" s="21" customFormat="1" hidden="1" x14ac:dyDescent="0.3">
      <c r="A625" s="7" t="s">
        <v>281</v>
      </c>
      <c r="B625" s="7" t="s">
        <v>1116</v>
      </c>
      <c r="C625" s="7">
        <v>1301</v>
      </c>
      <c r="D625" s="7" t="s">
        <v>1334</v>
      </c>
      <c r="E625" s="7">
        <v>905</v>
      </c>
      <c r="F625" s="7">
        <v>250157</v>
      </c>
      <c r="G625" s="7" t="s">
        <v>1329</v>
      </c>
      <c r="H625" s="8" t="s">
        <v>1844</v>
      </c>
      <c r="I625" s="15">
        <v>3182000</v>
      </c>
      <c r="J625" s="15">
        <v>3157000</v>
      </c>
      <c r="K625" s="15">
        <v>3641000</v>
      </c>
      <c r="L625" s="15">
        <v>3621000</v>
      </c>
      <c r="M625" s="15">
        <v>3618000</v>
      </c>
      <c r="N625" s="15">
        <v>3160000</v>
      </c>
    </row>
    <row r="626" spans="1:14" s="21" customFormat="1" hidden="1" x14ac:dyDescent="0.3">
      <c r="A626" s="7" t="s">
        <v>281</v>
      </c>
      <c r="B626" s="7" t="s">
        <v>1116</v>
      </c>
      <c r="C626" s="7">
        <v>1301</v>
      </c>
      <c r="D626" s="7" t="s">
        <v>8</v>
      </c>
      <c r="E626" s="7">
        <v>905</v>
      </c>
      <c r="F626" s="7">
        <v>370381</v>
      </c>
      <c r="G626" s="7" t="s">
        <v>1329</v>
      </c>
      <c r="H626" s="8" t="s">
        <v>1845</v>
      </c>
      <c r="I626" s="15">
        <v>1818000</v>
      </c>
      <c r="J626" s="15">
        <v>1353000</v>
      </c>
      <c r="K626" s="15">
        <v>1821000</v>
      </c>
      <c r="L626" s="15">
        <v>1811000</v>
      </c>
      <c r="M626" s="15">
        <v>1809000</v>
      </c>
      <c r="N626" s="15">
        <v>1355000</v>
      </c>
    </row>
    <row r="627" spans="1:14" s="21" customFormat="1" hidden="1" x14ac:dyDescent="0.3">
      <c r="A627" s="7" t="s">
        <v>281</v>
      </c>
      <c r="B627" s="7" t="s">
        <v>1116</v>
      </c>
      <c r="C627" s="7">
        <v>1301</v>
      </c>
      <c r="D627" s="7" t="s">
        <v>8</v>
      </c>
      <c r="E627" s="7">
        <v>913</v>
      </c>
      <c r="F627" s="7">
        <v>131475</v>
      </c>
      <c r="G627" s="7" t="s">
        <v>1329</v>
      </c>
      <c r="H627" s="8" t="s">
        <v>1163</v>
      </c>
      <c r="I627" s="15">
        <v>455000</v>
      </c>
      <c r="J627" s="15">
        <v>1353000</v>
      </c>
      <c r="K627" s="15">
        <v>1366000</v>
      </c>
      <c r="L627" s="15">
        <v>453000</v>
      </c>
      <c r="M627" s="15">
        <v>1357000</v>
      </c>
      <c r="N627" s="15">
        <v>452000</v>
      </c>
    </row>
    <row r="628" spans="1:14" s="21" customFormat="1" hidden="1" x14ac:dyDescent="0.3">
      <c r="A628" s="7" t="s">
        <v>281</v>
      </c>
      <c r="B628" s="7" t="s">
        <v>1116</v>
      </c>
      <c r="C628" s="7">
        <v>1301</v>
      </c>
      <c r="D628" s="7" t="s">
        <v>8</v>
      </c>
      <c r="E628" s="7">
        <v>913</v>
      </c>
      <c r="F628" s="7">
        <v>111547</v>
      </c>
      <c r="G628" s="7" t="s">
        <v>1329</v>
      </c>
      <c r="H628" s="8" t="s">
        <v>1846</v>
      </c>
      <c r="I628" s="15">
        <v>455000</v>
      </c>
      <c r="J628" s="15">
        <v>451000</v>
      </c>
      <c r="K628" s="15">
        <v>911000</v>
      </c>
      <c r="L628" s="15">
        <v>906000</v>
      </c>
      <c r="M628" s="15">
        <v>905000</v>
      </c>
      <c r="N628" s="15">
        <v>903000</v>
      </c>
    </row>
    <row r="629" spans="1:14" s="21" customFormat="1" hidden="1" x14ac:dyDescent="0.3">
      <c r="A629" s="7" t="s">
        <v>281</v>
      </c>
      <c r="B629" s="7" t="s">
        <v>1116</v>
      </c>
      <c r="C629" s="7">
        <v>1301</v>
      </c>
      <c r="D629" s="7" t="s">
        <v>1220</v>
      </c>
      <c r="E629" s="7">
        <v>905</v>
      </c>
      <c r="F629" s="7">
        <v>250015</v>
      </c>
      <c r="G629" s="7" t="s">
        <v>1329</v>
      </c>
      <c r="H629" s="8" t="s">
        <v>1147</v>
      </c>
      <c r="I629" s="15">
        <v>909000</v>
      </c>
      <c r="J629" s="15">
        <v>902000</v>
      </c>
      <c r="K629" s="15">
        <v>911000</v>
      </c>
      <c r="L629" s="15">
        <v>906000</v>
      </c>
      <c r="M629" s="15">
        <v>905000</v>
      </c>
      <c r="N629" s="15">
        <v>903000</v>
      </c>
    </row>
    <row r="630" spans="1:14" s="21" customFormat="1" hidden="1" x14ac:dyDescent="0.3">
      <c r="A630" s="7" t="s">
        <v>281</v>
      </c>
      <c r="B630" s="7" t="s">
        <v>1116</v>
      </c>
      <c r="C630" s="7">
        <v>1301</v>
      </c>
      <c r="D630" s="7" t="s">
        <v>1222</v>
      </c>
      <c r="E630" s="7">
        <v>905</v>
      </c>
      <c r="F630" s="7" t="s">
        <v>1190</v>
      </c>
      <c r="G630" s="7" t="s">
        <v>1329</v>
      </c>
      <c r="H630" s="8" t="s">
        <v>1151</v>
      </c>
      <c r="I630" s="15">
        <v>5909000</v>
      </c>
      <c r="J630" s="15">
        <v>5863000</v>
      </c>
      <c r="K630" s="15">
        <v>6827000</v>
      </c>
      <c r="L630" s="15">
        <v>6789000</v>
      </c>
      <c r="M630" s="15">
        <v>6783000</v>
      </c>
      <c r="N630" s="15">
        <v>6771000</v>
      </c>
    </row>
    <row r="631" spans="1:14" s="21" customFormat="1" hidden="1" x14ac:dyDescent="0.3">
      <c r="A631" s="7" t="s">
        <v>281</v>
      </c>
      <c r="B631" s="7" t="s">
        <v>1116</v>
      </c>
      <c r="C631" s="7">
        <v>1301</v>
      </c>
      <c r="D631" s="7" t="s">
        <v>8</v>
      </c>
      <c r="E631" s="7">
        <v>903</v>
      </c>
      <c r="F631" s="7">
        <v>250286</v>
      </c>
      <c r="G631" s="7" t="s">
        <v>1329</v>
      </c>
      <c r="H631" s="8" t="s">
        <v>1847</v>
      </c>
      <c r="I631" s="15">
        <v>1364000</v>
      </c>
      <c r="J631" s="15">
        <v>902000</v>
      </c>
      <c r="K631" s="15">
        <v>1366000</v>
      </c>
      <c r="L631" s="15">
        <v>906000</v>
      </c>
      <c r="M631" s="15">
        <v>1357000</v>
      </c>
      <c r="N631" s="15">
        <v>1355000</v>
      </c>
    </row>
    <row r="632" spans="1:14" s="21" customFormat="1" hidden="1" x14ac:dyDescent="0.3">
      <c r="A632" s="7" t="s">
        <v>281</v>
      </c>
      <c r="B632" s="7" t="s">
        <v>1116</v>
      </c>
      <c r="C632" s="7">
        <v>1301</v>
      </c>
      <c r="D632" s="7" t="s">
        <v>1216</v>
      </c>
      <c r="E632" s="7">
        <v>905</v>
      </c>
      <c r="F632" s="7">
        <v>110218</v>
      </c>
      <c r="G632" s="7" t="s">
        <v>1895</v>
      </c>
      <c r="H632" s="8" t="s">
        <v>1180</v>
      </c>
      <c r="I632" s="15">
        <v>10908000</v>
      </c>
      <c r="J632" s="15">
        <v>10824000</v>
      </c>
      <c r="K632" s="15">
        <v>10468000</v>
      </c>
      <c r="L632" s="15">
        <v>12220000</v>
      </c>
      <c r="M632" s="15">
        <v>10400000</v>
      </c>
      <c r="N632" s="15">
        <v>9028000</v>
      </c>
    </row>
    <row r="633" spans="1:14" s="21" customFormat="1" hidden="1" x14ac:dyDescent="0.3">
      <c r="A633" s="7" t="s">
        <v>281</v>
      </c>
      <c r="B633" s="7" t="s">
        <v>1116</v>
      </c>
      <c r="C633" s="7">
        <v>1301</v>
      </c>
      <c r="D633" s="7" t="s">
        <v>8</v>
      </c>
      <c r="E633" s="7">
        <v>913</v>
      </c>
      <c r="F633" s="7">
        <v>110125</v>
      </c>
      <c r="G633" s="7" t="s">
        <v>1895</v>
      </c>
      <c r="H633" s="8" t="s">
        <v>1848</v>
      </c>
      <c r="I633" s="15">
        <v>9090000</v>
      </c>
      <c r="J633" s="15">
        <v>6765000</v>
      </c>
      <c r="K633" s="15">
        <v>7282000</v>
      </c>
      <c r="L633" s="15">
        <v>8147000</v>
      </c>
      <c r="M633" s="15">
        <v>7235000</v>
      </c>
      <c r="N633" s="15">
        <v>7674000</v>
      </c>
    </row>
    <row r="634" spans="1:14" s="21" customFormat="1" hidden="1" x14ac:dyDescent="0.3">
      <c r="A634" s="7" t="s">
        <v>281</v>
      </c>
      <c r="B634" s="7" t="s">
        <v>1116</v>
      </c>
      <c r="C634" s="7">
        <v>1301</v>
      </c>
      <c r="D634" s="7" t="s">
        <v>8</v>
      </c>
      <c r="E634" s="7">
        <v>913</v>
      </c>
      <c r="F634" s="7">
        <v>110874</v>
      </c>
      <c r="G634" s="7" t="s">
        <v>1895</v>
      </c>
      <c r="H634" s="8" t="s">
        <v>1849</v>
      </c>
      <c r="I634" s="15">
        <v>2273000</v>
      </c>
      <c r="J634" s="15">
        <v>902000</v>
      </c>
      <c r="K634" s="15">
        <v>911000</v>
      </c>
      <c r="L634" s="15">
        <v>1358000</v>
      </c>
      <c r="M634" s="15">
        <v>905000</v>
      </c>
      <c r="N634" s="15">
        <v>1355000</v>
      </c>
    </row>
    <row r="635" spans="1:14" s="21" customFormat="1" hidden="1" x14ac:dyDescent="0.3">
      <c r="A635" s="7" t="s">
        <v>281</v>
      </c>
      <c r="B635" s="7" t="s">
        <v>1116</v>
      </c>
      <c r="C635" s="7">
        <v>1301</v>
      </c>
      <c r="D635" s="7" t="s">
        <v>8</v>
      </c>
      <c r="E635" s="7">
        <v>913</v>
      </c>
      <c r="F635" s="7" t="s">
        <v>444</v>
      </c>
      <c r="G635" s="16" t="s">
        <v>1895</v>
      </c>
      <c r="H635" s="8" t="s">
        <v>1850</v>
      </c>
      <c r="I635" s="15">
        <v>4545000</v>
      </c>
      <c r="J635" s="15">
        <v>3608000</v>
      </c>
      <c r="K635" s="15">
        <v>5462000</v>
      </c>
      <c r="L635" s="15">
        <v>4979000</v>
      </c>
      <c r="M635" s="15">
        <v>5426000</v>
      </c>
      <c r="N635" s="15">
        <v>4514000</v>
      </c>
    </row>
    <row r="636" spans="1:14" s="21" customFormat="1" hidden="1" x14ac:dyDescent="0.3">
      <c r="A636" s="7" t="s">
        <v>281</v>
      </c>
      <c r="B636" s="7" t="s">
        <v>1116</v>
      </c>
      <c r="C636" s="7">
        <v>1301</v>
      </c>
      <c r="D636" s="7" t="s">
        <v>8</v>
      </c>
      <c r="E636" s="7">
        <v>999</v>
      </c>
      <c r="F636" s="7" t="s">
        <v>8</v>
      </c>
      <c r="G636" s="16" t="s">
        <v>1895</v>
      </c>
      <c r="H636" s="8" t="s">
        <v>1777</v>
      </c>
      <c r="I636" s="15">
        <v>12726000</v>
      </c>
      <c r="J636" s="15">
        <v>9471000</v>
      </c>
      <c r="K636" s="15">
        <v>10923000</v>
      </c>
      <c r="L636" s="15">
        <v>12220000</v>
      </c>
      <c r="M636" s="15">
        <v>10852000</v>
      </c>
      <c r="N636" s="15">
        <v>10833000</v>
      </c>
    </row>
    <row r="637" spans="1:14" s="21" customFormat="1" hidden="1" x14ac:dyDescent="0.3">
      <c r="A637" s="7" t="s">
        <v>281</v>
      </c>
      <c r="B637" s="7" t="s">
        <v>1116</v>
      </c>
      <c r="C637" s="7">
        <v>1301</v>
      </c>
      <c r="D637" s="7" t="s">
        <v>252</v>
      </c>
      <c r="E637" s="7">
        <v>913</v>
      </c>
      <c r="F637" s="7" t="s">
        <v>252</v>
      </c>
      <c r="G637" s="16" t="s">
        <v>1895</v>
      </c>
      <c r="H637" s="8" t="s">
        <v>1831</v>
      </c>
      <c r="I637" s="15">
        <v>9090000</v>
      </c>
      <c r="J637" s="15">
        <v>4510000</v>
      </c>
      <c r="K637" s="15">
        <v>4552000</v>
      </c>
      <c r="L637" s="15">
        <v>4526000</v>
      </c>
      <c r="M637" s="15">
        <v>4522000</v>
      </c>
      <c r="N637" s="15">
        <v>4514000</v>
      </c>
    </row>
    <row r="638" spans="1:14" s="21" customFormat="1" hidden="1" x14ac:dyDescent="0.3">
      <c r="A638" s="7" t="s">
        <v>281</v>
      </c>
      <c r="B638" s="7" t="s">
        <v>1116</v>
      </c>
      <c r="C638" s="7">
        <v>1301</v>
      </c>
      <c r="D638" s="7" t="s">
        <v>1208</v>
      </c>
      <c r="E638" s="7">
        <v>907</v>
      </c>
      <c r="F638" s="7" t="s">
        <v>1208</v>
      </c>
      <c r="G638" s="16" t="s">
        <v>1896</v>
      </c>
      <c r="H638" s="8" t="s">
        <v>1851</v>
      </c>
      <c r="I638" s="15">
        <v>49538000</v>
      </c>
      <c r="J638" s="15">
        <v>59981000</v>
      </c>
      <c r="K638" s="15">
        <v>68266000</v>
      </c>
      <c r="L638" s="15">
        <v>67886000</v>
      </c>
      <c r="M638" s="15">
        <v>90430000</v>
      </c>
      <c r="N638" s="15">
        <v>108327000</v>
      </c>
    </row>
    <row r="639" spans="1:14" s="21" customFormat="1" hidden="1" x14ac:dyDescent="0.3">
      <c r="A639" s="7" t="s">
        <v>281</v>
      </c>
      <c r="B639" s="7" t="s">
        <v>1116</v>
      </c>
      <c r="C639" s="7">
        <v>1301</v>
      </c>
      <c r="D639" s="7" t="s">
        <v>8</v>
      </c>
      <c r="E639" s="7">
        <v>907</v>
      </c>
      <c r="F639" s="7">
        <v>131886</v>
      </c>
      <c r="G639" s="16" t="s">
        <v>1896</v>
      </c>
      <c r="H639" s="8" t="s">
        <v>1852</v>
      </c>
      <c r="I639" s="15">
        <v>3182000</v>
      </c>
      <c r="J639" s="15">
        <v>3608000</v>
      </c>
      <c r="K639" s="15">
        <v>5462000</v>
      </c>
      <c r="L639" s="15">
        <v>5431000</v>
      </c>
      <c r="M639" s="15">
        <v>5426000</v>
      </c>
      <c r="N639" s="15">
        <v>6320000</v>
      </c>
    </row>
    <row r="640" spans="1:14" s="21" customFormat="1" hidden="1" x14ac:dyDescent="0.3">
      <c r="A640" s="7" t="s">
        <v>281</v>
      </c>
      <c r="B640" s="7" t="s">
        <v>1116</v>
      </c>
      <c r="C640" s="7">
        <v>1301</v>
      </c>
      <c r="D640" s="7" t="s">
        <v>1795</v>
      </c>
      <c r="E640" s="7">
        <v>913</v>
      </c>
      <c r="F640" s="7" t="s">
        <v>1900</v>
      </c>
      <c r="G640" s="16" t="s">
        <v>1896</v>
      </c>
      <c r="H640" s="8" t="s">
        <v>1853</v>
      </c>
      <c r="I640" s="15">
        <v>3182000</v>
      </c>
      <c r="J640" s="15">
        <v>3608000</v>
      </c>
      <c r="K640" s="15">
        <v>5462000</v>
      </c>
      <c r="L640" s="15">
        <v>5431000</v>
      </c>
      <c r="M640" s="15">
        <v>5426000</v>
      </c>
      <c r="N640" s="15">
        <v>6320000</v>
      </c>
    </row>
    <row r="641" spans="1:14" s="21" customFormat="1" hidden="1" x14ac:dyDescent="0.3">
      <c r="A641" s="7" t="s">
        <v>281</v>
      </c>
      <c r="B641" s="7" t="s">
        <v>1116</v>
      </c>
      <c r="C641" s="7">
        <v>1301</v>
      </c>
      <c r="D641" s="7" t="s">
        <v>1328</v>
      </c>
      <c r="E641" s="7">
        <v>907</v>
      </c>
      <c r="F641" s="7">
        <v>131799</v>
      </c>
      <c r="G641" s="16" t="s">
        <v>1896</v>
      </c>
      <c r="H641" s="8" t="s">
        <v>1854</v>
      </c>
      <c r="I641" s="15">
        <v>1818000</v>
      </c>
      <c r="J641" s="15">
        <v>2255000</v>
      </c>
      <c r="K641" s="15">
        <v>3186000</v>
      </c>
      <c r="L641" s="15">
        <v>3168000</v>
      </c>
      <c r="M641" s="15">
        <v>3166000</v>
      </c>
      <c r="N641" s="15">
        <v>3611000</v>
      </c>
    </row>
    <row r="642" spans="1:14" s="21" customFormat="1" hidden="1" x14ac:dyDescent="0.3">
      <c r="A642" s="7" t="s">
        <v>281</v>
      </c>
      <c r="B642" s="7" t="s">
        <v>1116</v>
      </c>
      <c r="C642" s="7">
        <v>1301</v>
      </c>
      <c r="D642" s="7" t="s">
        <v>1209</v>
      </c>
      <c r="E642" s="7">
        <v>907</v>
      </c>
      <c r="F642" s="7">
        <v>131432</v>
      </c>
      <c r="G642" s="16" t="s">
        <v>1896</v>
      </c>
      <c r="H642" s="8" t="s">
        <v>1855</v>
      </c>
      <c r="I642" s="15">
        <v>909000</v>
      </c>
      <c r="J642" s="15">
        <v>1353000</v>
      </c>
      <c r="K642" s="15">
        <v>1821000</v>
      </c>
      <c r="L642" s="15">
        <v>1811000</v>
      </c>
      <c r="M642" s="15">
        <v>1809000</v>
      </c>
      <c r="N642" s="15">
        <v>2257000</v>
      </c>
    </row>
    <row r="643" spans="1:14" s="21" customFormat="1" hidden="1" x14ac:dyDescent="0.3">
      <c r="A643" s="7" t="s">
        <v>281</v>
      </c>
      <c r="B643" s="7" t="s">
        <v>1116</v>
      </c>
      <c r="C643" s="7">
        <v>1301</v>
      </c>
      <c r="D643" s="7" t="s">
        <v>295</v>
      </c>
      <c r="E643" s="7">
        <v>921</v>
      </c>
      <c r="F643" s="7" t="s">
        <v>295</v>
      </c>
      <c r="G643" s="16" t="s">
        <v>1896</v>
      </c>
      <c r="H643" s="8" t="s">
        <v>288</v>
      </c>
      <c r="I643" s="15">
        <v>9090000</v>
      </c>
      <c r="J643" s="15">
        <v>9020000</v>
      </c>
      <c r="K643" s="15">
        <v>13654000</v>
      </c>
      <c r="L643" s="15">
        <v>13578000</v>
      </c>
      <c r="M643" s="15">
        <v>13565000</v>
      </c>
      <c r="N643" s="15">
        <v>18055000</v>
      </c>
    </row>
    <row r="644" spans="1:14" s="21" customFormat="1" hidden="1" x14ac:dyDescent="0.3">
      <c r="A644" s="7" t="s">
        <v>281</v>
      </c>
      <c r="B644" s="7" t="s">
        <v>1116</v>
      </c>
      <c r="C644" s="7">
        <v>1301</v>
      </c>
      <c r="D644" s="7" t="s">
        <v>292</v>
      </c>
      <c r="E644" s="7">
        <v>921</v>
      </c>
      <c r="F644" s="7" t="s">
        <v>292</v>
      </c>
      <c r="G644" s="16" t="s">
        <v>1896</v>
      </c>
      <c r="H644" s="8" t="s">
        <v>1856</v>
      </c>
      <c r="I644" s="15">
        <v>5454000</v>
      </c>
      <c r="J644" s="15">
        <v>6314000</v>
      </c>
      <c r="K644" s="15">
        <v>9103000</v>
      </c>
      <c r="L644" s="15">
        <v>9052000</v>
      </c>
      <c r="M644" s="15">
        <v>9043000</v>
      </c>
      <c r="N644" s="15">
        <v>10833000</v>
      </c>
    </row>
    <row r="645" spans="1:14" s="21" customFormat="1" hidden="1" x14ac:dyDescent="0.3">
      <c r="A645" s="7" t="s">
        <v>281</v>
      </c>
      <c r="B645" s="7" t="s">
        <v>1116</v>
      </c>
      <c r="C645" s="7">
        <v>1301</v>
      </c>
      <c r="D645" s="7" t="s">
        <v>8</v>
      </c>
      <c r="E645" s="7">
        <v>921</v>
      </c>
      <c r="F645" s="7" t="s">
        <v>8</v>
      </c>
      <c r="G645" s="16" t="s">
        <v>1896</v>
      </c>
      <c r="H645" s="8" t="s">
        <v>1857</v>
      </c>
      <c r="I645" s="15">
        <v>4091000</v>
      </c>
      <c r="J645" s="15">
        <v>4961000</v>
      </c>
      <c r="K645" s="15">
        <v>6827000</v>
      </c>
      <c r="L645" s="15">
        <v>6789000</v>
      </c>
      <c r="M645" s="15">
        <v>6783000</v>
      </c>
      <c r="N645" s="15">
        <v>8125000</v>
      </c>
    </row>
    <row r="646" spans="1:14" s="21" customFormat="1" hidden="1" x14ac:dyDescent="0.3">
      <c r="A646" s="7" t="s">
        <v>281</v>
      </c>
      <c r="B646" s="7" t="s">
        <v>1116</v>
      </c>
      <c r="C646" s="7">
        <v>1301</v>
      </c>
      <c r="D646" s="7" t="s">
        <v>8</v>
      </c>
      <c r="E646" s="7">
        <v>921</v>
      </c>
      <c r="F646" s="7" t="s">
        <v>8</v>
      </c>
      <c r="G646" s="16" t="s">
        <v>1896</v>
      </c>
      <c r="H646" s="8" t="s">
        <v>287</v>
      </c>
      <c r="I646" s="15">
        <v>4091000</v>
      </c>
      <c r="J646" s="15">
        <v>4961000</v>
      </c>
      <c r="K646" s="15">
        <v>6827000</v>
      </c>
      <c r="L646" s="15">
        <v>6789000</v>
      </c>
      <c r="M646" s="15">
        <v>6783000</v>
      </c>
      <c r="N646" s="15">
        <v>8125000</v>
      </c>
    </row>
    <row r="647" spans="1:14" s="21" customFormat="1" hidden="1" x14ac:dyDescent="0.3">
      <c r="A647" s="7" t="s">
        <v>281</v>
      </c>
      <c r="B647" s="7" t="s">
        <v>1116</v>
      </c>
      <c r="C647" s="7">
        <v>1301</v>
      </c>
      <c r="D647" s="7" t="s">
        <v>293</v>
      </c>
      <c r="E647" s="7">
        <v>907</v>
      </c>
      <c r="F647" s="7" t="s">
        <v>293</v>
      </c>
      <c r="G647" s="7" t="s">
        <v>1896</v>
      </c>
      <c r="H647" s="8" t="s">
        <v>1858</v>
      </c>
      <c r="I647" s="15">
        <v>13635000</v>
      </c>
      <c r="J647" s="15">
        <v>15785000</v>
      </c>
      <c r="K647" s="15">
        <v>18205000</v>
      </c>
      <c r="L647" s="15">
        <v>18103000</v>
      </c>
      <c r="M647" s="15">
        <v>22608000</v>
      </c>
      <c r="N647" s="15">
        <v>27082000</v>
      </c>
    </row>
    <row r="648" spans="1:14" s="21" customFormat="1" hidden="1" x14ac:dyDescent="0.3">
      <c r="A648" s="7" t="s">
        <v>281</v>
      </c>
      <c r="B648" s="7" t="s">
        <v>1116</v>
      </c>
      <c r="C648" s="7">
        <v>1301</v>
      </c>
      <c r="D648" s="7" t="s">
        <v>8</v>
      </c>
      <c r="E648" s="7">
        <v>913</v>
      </c>
      <c r="F648" s="7">
        <v>111630</v>
      </c>
      <c r="G648" s="7" t="s">
        <v>1195</v>
      </c>
      <c r="H648" s="8" t="s">
        <v>1315</v>
      </c>
      <c r="I648" s="15">
        <v>6818000</v>
      </c>
      <c r="J648" s="15">
        <v>6314000</v>
      </c>
      <c r="K648" s="15">
        <v>9103000</v>
      </c>
      <c r="L648" s="15">
        <v>9504000</v>
      </c>
      <c r="M648" s="15">
        <v>9043000</v>
      </c>
      <c r="N648" s="15">
        <v>9028000</v>
      </c>
    </row>
    <row r="649" spans="1:14" s="21" customFormat="1" hidden="1" x14ac:dyDescent="0.3">
      <c r="A649" s="7" t="s">
        <v>281</v>
      </c>
      <c r="B649" s="7" t="s">
        <v>1116</v>
      </c>
      <c r="C649" s="7">
        <v>1301</v>
      </c>
      <c r="D649" s="7" t="s">
        <v>8</v>
      </c>
      <c r="E649" s="7">
        <v>907</v>
      </c>
      <c r="F649" s="7">
        <v>132025</v>
      </c>
      <c r="G649" s="7" t="s">
        <v>1195</v>
      </c>
      <c r="H649" s="8" t="s">
        <v>1859</v>
      </c>
      <c r="I649" s="15">
        <v>1818000</v>
      </c>
      <c r="J649" s="15">
        <v>1804000</v>
      </c>
      <c r="K649" s="15">
        <v>2731000</v>
      </c>
      <c r="L649" s="15">
        <v>3168000</v>
      </c>
      <c r="M649" s="15">
        <v>4070000</v>
      </c>
      <c r="N649" s="15">
        <v>4514000</v>
      </c>
    </row>
    <row r="650" spans="1:14" s="21" customFormat="1" hidden="1" x14ac:dyDescent="0.3">
      <c r="A650" s="7" t="s">
        <v>281</v>
      </c>
      <c r="B650" s="7" t="s">
        <v>1116</v>
      </c>
      <c r="C650" s="7">
        <v>1301</v>
      </c>
      <c r="D650" s="7" t="s">
        <v>8</v>
      </c>
      <c r="E650" s="7">
        <v>907</v>
      </c>
      <c r="F650" s="7">
        <v>132022</v>
      </c>
      <c r="G650" s="7" t="s">
        <v>1195</v>
      </c>
      <c r="H650" s="8" t="s">
        <v>1860</v>
      </c>
      <c r="I650" s="15">
        <v>455000</v>
      </c>
      <c r="J650" s="15">
        <v>451000</v>
      </c>
      <c r="K650" s="15">
        <v>1366000</v>
      </c>
      <c r="L650" s="15">
        <v>1358000</v>
      </c>
      <c r="M650" s="15">
        <v>1357000</v>
      </c>
      <c r="N650" s="15">
        <v>1355000</v>
      </c>
    </row>
    <row r="651" spans="1:14" s="21" customFormat="1" hidden="1" x14ac:dyDescent="0.3">
      <c r="A651" s="7" t="s">
        <v>281</v>
      </c>
      <c r="B651" s="7" t="s">
        <v>1116</v>
      </c>
      <c r="C651" s="7">
        <v>1301</v>
      </c>
      <c r="D651" s="7" t="s">
        <v>8</v>
      </c>
      <c r="E651" s="7">
        <v>907</v>
      </c>
      <c r="F651" s="7">
        <v>132023</v>
      </c>
      <c r="G651" s="7" t="s">
        <v>1195</v>
      </c>
      <c r="H651" s="8" t="s">
        <v>1861</v>
      </c>
      <c r="I651" s="15">
        <v>1364000</v>
      </c>
      <c r="J651" s="15">
        <v>1353000</v>
      </c>
      <c r="K651" s="15">
        <v>1366000</v>
      </c>
      <c r="L651" s="15">
        <v>1811000</v>
      </c>
      <c r="M651" s="15">
        <v>1809000</v>
      </c>
      <c r="N651" s="15">
        <v>1806000</v>
      </c>
    </row>
    <row r="652" spans="1:14" s="21" customFormat="1" hidden="1" x14ac:dyDescent="0.3">
      <c r="A652" s="7" t="s">
        <v>281</v>
      </c>
      <c r="B652" s="7" t="s">
        <v>1116</v>
      </c>
      <c r="C652" s="7">
        <v>1301</v>
      </c>
      <c r="D652" s="7" t="s">
        <v>8</v>
      </c>
      <c r="E652" s="7">
        <v>907</v>
      </c>
      <c r="F652" s="7">
        <v>132099</v>
      </c>
      <c r="G652" s="7" t="s">
        <v>1195</v>
      </c>
      <c r="H652" s="8" t="s">
        <v>1862</v>
      </c>
      <c r="I652" s="15">
        <v>0</v>
      </c>
      <c r="J652" s="15">
        <v>0</v>
      </c>
      <c r="K652" s="15">
        <v>0</v>
      </c>
      <c r="L652" s="15">
        <v>453000</v>
      </c>
      <c r="M652" s="15">
        <v>453000</v>
      </c>
      <c r="N652" s="15">
        <v>452000</v>
      </c>
    </row>
    <row r="653" spans="1:14" s="21" customFormat="1" hidden="1" x14ac:dyDescent="0.3">
      <c r="A653" s="7" t="s">
        <v>281</v>
      </c>
      <c r="B653" s="7" t="s">
        <v>1116</v>
      </c>
      <c r="C653" s="7">
        <v>1301</v>
      </c>
      <c r="D653" s="7" t="s">
        <v>8</v>
      </c>
      <c r="E653" s="7">
        <v>907</v>
      </c>
      <c r="F653" s="7">
        <v>132026</v>
      </c>
      <c r="G653" s="7" t="s">
        <v>1195</v>
      </c>
      <c r="H653" s="8" t="s">
        <v>1863</v>
      </c>
      <c r="I653" s="15">
        <v>1818000</v>
      </c>
      <c r="J653" s="15">
        <v>1804000</v>
      </c>
      <c r="K653" s="15">
        <v>1821000</v>
      </c>
      <c r="L653" s="15">
        <v>1811000</v>
      </c>
      <c r="M653" s="15">
        <v>2261000</v>
      </c>
      <c r="N653" s="15">
        <v>2257000</v>
      </c>
    </row>
    <row r="654" spans="1:14" s="21" customFormat="1" hidden="1" x14ac:dyDescent="0.3">
      <c r="A654" s="7" t="s">
        <v>281</v>
      </c>
      <c r="B654" s="7" t="s">
        <v>1116</v>
      </c>
      <c r="C654" s="7">
        <v>1301</v>
      </c>
      <c r="D654" s="7" t="s">
        <v>8</v>
      </c>
      <c r="E654" s="7">
        <v>907</v>
      </c>
      <c r="F654" s="7">
        <v>132028</v>
      </c>
      <c r="G654" s="7" t="s">
        <v>1195</v>
      </c>
      <c r="H654" s="8" t="s">
        <v>1864</v>
      </c>
      <c r="I654" s="15">
        <v>455000</v>
      </c>
      <c r="J654" s="15">
        <v>451000</v>
      </c>
      <c r="K654" s="15">
        <v>911000</v>
      </c>
      <c r="L654" s="15">
        <v>906000</v>
      </c>
      <c r="M654" s="15">
        <v>905000</v>
      </c>
      <c r="N654" s="15">
        <v>903000</v>
      </c>
    </row>
    <row r="655" spans="1:14" s="21" customFormat="1" hidden="1" x14ac:dyDescent="0.3">
      <c r="A655" s="7" t="s">
        <v>281</v>
      </c>
      <c r="B655" s="7" t="s">
        <v>1116</v>
      </c>
      <c r="C655" s="7">
        <v>1301</v>
      </c>
      <c r="D655" s="7" t="s">
        <v>1325</v>
      </c>
      <c r="E655" s="7">
        <v>907</v>
      </c>
      <c r="F655" s="7">
        <v>131430</v>
      </c>
      <c r="G655" s="7" t="s">
        <v>1195</v>
      </c>
      <c r="H655" s="8" t="s">
        <v>1130</v>
      </c>
      <c r="I655" s="15">
        <v>7727000</v>
      </c>
      <c r="J655" s="15">
        <v>7667000</v>
      </c>
      <c r="K655" s="15">
        <v>10013000</v>
      </c>
      <c r="L655" s="15">
        <v>9957000</v>
      </c>
      <c r="M655" s="15">
        <v>9948000</v>
      </c>
      <c r="N655" s="15">
        <v>9930000</v>
      </c>
    </row>
    <row r="656" spans="1:14" s="21" customFormat="1" hidden="1" x14ac:dyDescent="0.3">
      <c r="A656" s="7" t="s">
        <v>281</v>
      </c>
      <c r="B656" s="7" t="s">
        <v>1116</v>
      </c>
      <c r="C656" s="7">
        <v>1301</v>
      </c>
      <c r="D656" s="7" t="s">
        <v>1325</v>
      </c>
      <c r="E656" s="7">
        <v>907</v>
      </c>
      <c r="F656" s="7">
        <v>131506</v>
      </c>
      <c r="G656" s="7" t="s">
        <v>1195</v>
      </c>
      <c r="H656" s="8" t="s">
        <v>1865</v>
      </c>
      <c r="I656" s="15">
        <v>2273000</v>
      </c>
      <c r="J656" s="15">
        <v>2255000</v>
      </c>
      <c r="K656" s="15">
        <v>3186000</v>
      </c>
      <c r="L656" s="15">
        <v>2716000</v>
      </c>
      <c r="M656" s="15">
        <v>3166000</v>
      </c>
      <c r="N656" s="15">
        <v>3160000</v>
      </c>
    </row>
    <row r="657" spans="1:14" s="21" customFormat="1" hidden="1" x14ac:dyDescent="0.3">
      <c r="A657" s="7" t="s">
        <v>281</v>
      </c>
      <c r="B657" s="7" t="s">
        <v>1116</v>
      </c>
      <c r="C657" s="7">
        <v>1301</v>
      </c>
      <c r="D657" s="7" t="s">
        <v>1217</v>
      </c>
      <c r="E657" s="7">
        <v>907</v>
      </c>
      <c r="F657" s="7">
        <v>130516</v>
      </c>
      <c r="G657" s="7" t="s">
        <v>1195</v>
      </c>
      <c r="H657" s="8" t="s">
        <v>1142</v>
      </c>
      <c r="I657" s="15">
        <v>909000</v>
      </c>
      <c r="J657" s="15">
        <v>1353000</v>
      </c>
      <c r="K657" s="15">
        <v>2731000</v>
      </c>
      <c r="L657" s="15">
        <v>2716000</v>
      </c>
      <c r="M657" s="15">
        <v>2713000</v>
      </c>
      <c r="N657" s="15">
        <v>2709000</v>
      </c>
    </row>
    <row r="658" spans="1:14" s="21" customFormat="1" hidden="1" x14ac:dyDescent="0.3">
      <c r="A658" s="7" t="s">
        <v>281</v>
      </c>
      <c r="B658" s="7" t="s">
        <v>1116</v>
      </c>
      <c r="C658" s="7">
        <v>1301</v>
      </c>
      <c r="D658" s="7" t="s">
        <v>1217</v>
      </c>
      <c r="E658" s="7">
        <v>907</v>
      </c>
      <c r="F658" s="7">
        <v>130685</v>
      </c>
      <c r="G658" s="7" t="s">
        <v>1195</v>
      </c>
      <c r="H658" s="8" t="s">
        <v>1141</v>
      </c>
      <c r="I658" s="15">
        <v>909000</v>
      </c>
      <c r="J658" s="15">
        <v>1353000</v>
      </c>
      <c r="K658" s="15">
        <v>1366000</v>
      </c>
      <c r="L658" s="15">
        <v>1358000</v>
      </c>
      <c r="M658" s="15">
        <v>1357000</v>
      </c>
      <c r="N658" s="15">
        <v>1355000</v>
      </c>
    </row>
    <row r="659" spans="1:14" s="21" customFormat="1" hidden="1" x14ac:dyDescent="0.3">
      <c r="A659" s="7" t="s">
        <v>281</v>
      </c>
      <c r="B659" s="7" t="s">
        <v>1116</v>
      </c>
      <c r="C659" s="7">
        <v>1301</v>
      </c>
      <c r="D659" s="7" t="s">
        <v>1217</v>
      </c>
      <c r="E659" s="7">
        <v>907</v>
      </c>
      <c r="F659" s="7">
        <v>130469</v>
      </c>
      <c r="G659" s="7" t="s">
        <v>1195</v>
      </c>
      <c r="H659" s="8" t="s">
        <v>1140</v>
      </c>
      <c r="I659" s="15">
        <v>909000</v>
      </c>
      <c r="J659" s="15">
        <v>1353000</v>
      </c>
      <c r="K659" s="15">
        <v>1366000</v>
      </c>
      <c r="L659" s="15">
        <v>1358000</v>
      </c>
      <c r="M659" s="15">
        <v>1357000</v>
      </c>
      <c r="N659" s="15">
        <v>1806000</v>
      </c>
    </row>
    <row r="660" spans="1:14" s="21" customFormat="1" hidden="1" x14ac:dyDescent="0.3">
      <c r="A660" s="7" t="s">
        <v>281</v>
      </c>
      <c r="B660" s="7" t="s">
        <v>1116</v>
      </c>
      <c r="C660" s="7">
        <v>1301</v>
      </c>
      <c r="D660" s="7" t="s">
        <v>8</v>
      </c>
      <c r="E660" s="7">
        <v>907</v>
      </c>
      <c r="F660" s="7">
        <v>131963</v>
      </c>
      <c r="G660" s="7" t="s">
        <v>1195</v>
      </c>
      <c r="H660" s="8" t="s">
        <v>1866</v>
      </c>
      <c r="I660" s="15">
        <v>5000000</v>
      </c>
      <c r="J660" s="15">
        <v>5412000</v>
      </c>
      <c r="K660" s="15">
        <v>6827000</v>
      </c>
      <c r="L660" s="15">
        <v>7242000</v>
      </c>
      <c r="M660" s="15">
        <v>8139000</v>
      </c>
      <c r="N660" s="15">
        <v>9028000</v>
      </c>
    </row>
    <row r="661" spans="1:14" s="21" customFormat="1" hidden="1" x14ac:dyDescent="0.3">
      <c r="A661" s="7" t="s">
        <v>281</v>
      </c>
      <c r="B661" s="7" t="s">
        <v>1116</v>
      </c>
      <c r="C661" s="7">
        <v>1301</v>
      </c>
      <c r="D661" s="7" t="s">
        <v>8</v>
      </c>
      <c r="E661" s="7">
        <v>907</v>
      </c>
      <c r="F661" s="7">
        <v>131964</v>
      </c>
      <c r="G661" s="7" t="s">
        <v>1195</v>
      </c>
      <c r="H661" s="8" t="s">
        <v>1867</v>
      </c>
      <c r="I661" s="15">
        <v>909000</v>
      </c>
      <c r="J661" s="15">
        <v>902000</v>
      </c>
      <c r="K661" s="15">
        <v>2276000</v>
      </c>
      <c r="L661" s="15">
        <v>3168000</v>
      </c>
      <c r="M661" s="15">
        <v>3618000</v>
      </c>
      <c r="N661" s="15">
        <v>4063000</v>
      </c>
    </row>
    <row r="662" spans="1:14" s="21" customFormat="1" hidden="1" x14ac:dyDescent="0.3">
      <c r="A662" s="7" t="s">
        <v>281</v>
      </c>
      <c r="B662" s="7" t="s">
        <v>1116</v>
      </c>
      <c r="C662" s="7">
        <v>1301</v>
      </c>
      <c r="D662" s="7" t="s">
        <v>8</v>
      </c>
      <c r="E662" s="7">
        <v>907</v>
      </c>
      <c r="F662" s="7">
        <v>132104</v>
      </c>
      <c r="G662" s="7" t="s">
        <v>1195</v>
      </c>
      <c r="H662" s="8" t="s">
        <v>1868</v>
      </c>
      <c r="I662" s="15">
        <v>455000</v>
      </c>
      <c r="J662" s="15">
        <v>451000</v>
      </c>
      <c r="K662" s="15">
        <v>456000</v>
      </c>
      <c r="L662" s="15">
        <v>906000</v>
      </c>
      <c r="M662" s="15">
        <v>905000</v>
      </c>
      <c r="N662" s="15">
        <v>903000</v>
      </c>
    </row>
    <row r="663" spans="1:14" s="21" customFormat="1" hidden="1" x14ac:dyDescent="0.3">
      <c r="A663" s="7" t="s">
        <v>281</v>
      </c>
      <c r="B663" s="7" t="s">
        <v>1116</v>
      </c>
      <c r="C663" s="7">
        <v>1301</v>
      </c>
      <c r="D663" s="7" t="s">
        <v>8</v>
      </c>
      <c r="E663" s="7">
        <v>907</v>
      </c>
      <c r="F663" s="7">
        <v>131883</v>
      </c>
      <c r="G663" s="7" t="s">
        <v>1195</v>
      </c>
      <c r="H663" s="8" t="s">
        <v>1869</v>
      </c>
      <c r="I663" s="15">
        <v>8181000</v>
      </c>
      <c r="J663" s="15">
        <v>7216000</v>
      </c>
      <c r="K663" s="15">
        <v>10013000</v>
      </c>
      <c r="L663" s="15">
        <v>9504000</v>
      </c>
      <c r="M663" s="15">
        <v>10400000</v>
      </c>
      <c r="N663" s="15">
        <v>12187000</v>
      </c>
    </row>
    <row r="664" spans="1:14" s="21" customFormat="1" hidden="1" x14ac:dyDescent="0.3">
      <c r="A664" s="7" t="s">
        <v>281</v>
      </c>
      <c r="B664" s="7" t="s">
        <v>1116</v>
      </c>
      <c r="C664" s="7">
        <v>1301</v>
      </c>
      <c r="D664" s="7" t="s">
        <v>8</v>
      </c>
      <c r="E664" s="7">
        <v>907</v>
      </c>
      <c r="F664" s="7">
        <v>131815</v>
      </c>
      <c r="G664" s="7" t="s">
        <v>1195</v>
      </c>
      <c r="H664" s="8" t="s">
        <v>1134</v>
      </c>
      <c r="I664" s="15">
        <v>1818000</v>
      </c>
      <c r="J664" s="15">
        <v>1804000</v>
      </c>
      <c r="K664" s="15">
        <v>4096000</v>
      </c>
      <c r="L664" s="15">
        <v>4074000</v>
      </c>
      <c r="M664" s="15">
        <v>4522000</v>
      </c>
      <c r="N664" s="15">
        <v>4514000</v>
      </c>
    </row>
    <row r="665" spans="1:14" s="21" customFormat="1" hidden="1" x14ac:dyDescent="0.3">
      <c r="A665" s="7" t="s">
        <v>281</v>
      </c>
      <c r="B665" s="7" t="s">
        <v>1116</v>
      </c>
      <c r="C665" s="7">
        <v>1301</v>
      </c>
      <c r="D665" s="7" t="s">
        <v>8</v>
      </c>
      <c r="E665" s="7">
        <v>907</v>
      </c>
      <c r="F665" s="7">
        <v>131813</v>
      </c>
      <c r="G665" s="7" t="s">
        <v>1195</v>
      </c>
      <c r="H665" s="8" t="s">
        <v>1132</v>
      </c>
      <c r="I665" s="15">
        <v>6363000</v>
      </c>
      <c r="J665" s="15">
        <v>6314000</v>
      </c>
      <c r="K665" s="15">
        <v>6827000</v>
      </c>
      <c r="L665" s="15">
        <v>6336000</v>
      </c>
      <c r="M665" s="15">
        <v>6783000</v>
      </c>
      <c r="N665" s="15">
        <v>6771000</v>
      </c>
    </row>
    <row r="666" spans="1:14" s="21" customFormat="1" hidden="1" x14ac:dyDescent="0.3">
      <c r="A666" s="7" t="s">
        <v>281</v>
      </c>
      <c r="B666" s="7" t="s">
        <v>1116</v>
      </c>
      <c r="C666" s="7">
        <v>1301</v>
      </c>
      <c r="D666" s="7" t="s">
        <v>8</v>
      </c>
      <c r="E666" s="7">
        <v>907</v>
      </c>
      <c r="F666" s="7">
        <v>132050</v>
      </c>
      <c r="G666" s="7" t="s">
        <v>1195</v>
      </c>
      <c r="H666" s="8" t="s">
        <v>1870</v>
      </c>
      <c r="I666" s="15">
        <v>3182000</v>
      </c>
      <c r="J666" s="15">
        <v>3157000</v>
      </c>
      <c r="K666" s="15">
        <v>6372000</v>
      </c>
      <c r="L666" s="15">
        <v>6789000</v>
      </c>
      <c r="M666" s="15">
        <v>7235000</v>
      </c>
      <c r="N666" s="15">
        <v>9028000</v>
      </c>
    </row>
    <row r="667" spans="1:14" s="21" customFormat="1" hidden="1" x14ac:dyDescent="0.3">
      <c r="A667" s="7" t="s">
        <v>281</v>
      </c>
      <c r="B667" s="7" t="s">
        <v>1116</v>
      </c>
      <c r="C667" s="7">
        <v>1301</v>
      </c>
      <c r="D667" s="7" t="s">
        <v>8</v>
      </c>
      <c r="E667" s="7">
        <v>907</v>
      </c>
      <c r="F667" s="7">
        <v>131829</v>
      </c>
      <c r="G667" s="7" t="s">
        <v>1195</v>
      </c>
      <c r="H667" s="8" t="s">
        <v>1129</v>
      </c>
      <c r="I667" s="15">
        <v>3636000</v>
      </c>
      <c r="J667" s="15">
        <v>3608000</v>
      </c>
      <c r="K667" s="15">
        <v>4552000</v>
      </c>
      <c r="L667" s="15">
        <v>4979000</v>
      </c>
      <c r="M667" s="15">
        <v>5878000</v>
      </c>
      <c r="N667" s="15">
        <v>6771000</v>
      </c>
    </row>
    <row r="668" spans="1:14" s="21" customFormat="1" hidden="1" x14ac:dyDescent="0.3">
      <c r="A668" s="7" t="s">
        <v>281</v>
      </c>
      <c r="B668" s="7" t="s">
        <v>1116</v>
      </c>
      <c r="C668" s="7">
        <v>1301</v>
      </c>
      <c r="D668" s="7" t="s">
        <v>8</v>
      </c>
      <c r="E668" s="7">
        <v>907</v>
      </c>
      <c r="F668" s="7">
        <v>131716</v>
      </c>
      <c r="G668" s="7" t="s">
        <v>1195</v>
      </c>
      <c r="H668" s="8" t="s">
        <v>1317</v>
      </c>
      <c r="I668" s="15">
        <v>1364000</v>
      </c>
      <c r="J668" s="15">
        <v>1353000</v>
      </c>
      <c r="K668" s="15">
        <v>1821000</v>
      </c>
      <c r="L668" s="15">
        <v>2263000</v>
      </c>
      <c r="M668" s="15">
        <v>2713000</v>
      </c>
      <c r="N668" s="15">
        <v>2709000</v>
      </c>
    </row>
    <row r="669" spans="1:14" s="21" customFormat="1" hidden="1" x14ac:dyDescent="0.3">
      <c r="A669" s="7" t="s">
        <v>281</v>
      </c>
      <c r="B669" s="7" t="s">
        <v>1116</v>
      </c>
      <c r="C669" s="7">
        <v>1301</v>
      </c>
      <c r="D669" s="7" t="s">
        <v>8</v>
      </c>
      <c r="E669" s="7">
        <v>907</v>
      </c>
      <c r="F669" s="7">
        <v>131635</v>
      </c>
      <c r="G669" s="7" t="s">
        <v>1195</v>
      </c>
      <c r="H669" s="8" t="s">
        <v>1133</v>
      </c>
      <c r="I669" s="15">
        <v>5000000</v>
      </c>
      <c r="J669" s="15">
        <v>4510000</v>
      </c>
      <c r="K669" s="15">
        <v>4552000</v>
      </c>
      <c r="L669" s="15">
        <v>5431000</v>
      </c>
      <c r="M669" s="15">
        <v>5878000</v>
      </c>
      <c r="N669" s="15">
        <v>5868000</v>
      </c>
    </row>
    <row r="670" spans="1:14" s="21" customFormat="1" hidden="1" x14ac:dyDescent="0.3">
      <c r="A670" s="7" t="s">
        <v>281</v>
      </c>
      <c r="B670" s="7" t="s">
        <v>1116</v>
      </c>
      <c r="C670" s="7">
        <v>1301</v>
      </c>
      <c r="D670" s="7" t="s">
        <v>8</v>
      </c>
      <c r="E670" s="7">
        <v>907</v>
      </c>
      <c r="F670" s="7">
        <v>132199</v>
      </c>
      <c r="G670" s="7" t="s">
        <v>1195</v>
      </c>
      <c r="H670" s="8" t="s">
        <v>1871</v>
      </c>
      <c r="I670" s="15">
        <v>1818000</v>
      </c>
      <c r="J670" s="15">
        <v>1353000</v>
      </c>
      <c r="K670" s="15">
        <v>3641000</v>
      </c>
      <c r="L670" s="15">
        <v>5431000</v>
      </c>
      <c r="M670" s="15">
        <v>6331000</v>
      </c>
      <c r="N670" s="15">
        <v>6771000</v>
      </c>
    </row>
    <row r="671" spans="1:14" s="21" customFormat="1" hidden="1" x14ac:dyDescent="0.3">
      <c r="A671" s="7" t="s">
        <v>281</v>
      </c>
      <c r="B671" s="7" t="s">
        <v>1116</v>
      </c>
      <c r="C671" s="7">
        <v>1301</v>
      </c>
      <c r="D671" s="7" t="s">
        <v>8</v>
      </c>
      <c r="E671" s="7">
        <v>907</v>
      </c>
      <c r="F671" s="7">
        <v>131985</v>
      </c>
      <c r="G671" s="7" t="s">
        <v>1195</v>
      </c>
      <c r="H671" s="8" t="s">
        <v>1872</v>
      </c>
      <c r="I671" s="15">
        <v>2727000</v>
      </c>
      <c r="J671" s="15">
        <v>2706000</v>
      </c>
      <c r="K671" s="15">
        <v>5917000</v>
      </c>
      <c r="L671" s="15">
        <v>6336000</v>
      </c>
      <c r="M671" s="15">
        <v>6783000</v>
      </c>
      <c r="N671" s="15">
        <v>8125000</v>
      </c>
    </row>
    <row r="672" spans="1:14" s="21" customFormat="1" hidden="1" x14ac:dyDescent="0.3">
      <c r="A672" s="7" t="s">
        <v>281</v>
      </c>
      <c r="B672" s="7" t="s">
        <v>1116</v>
      </c>
      <c r="C672" s="7">
        <v>1301</v>
      </c>
      <c r="D672" s="7" t="s">
        <v>8</v>
      </c>
      <c r="E672" s="7">
        <v>907</v>
      </c>
      <c r="F672" s="7">
        <v>131992</v>
      </c>
      <c r="G672" s="7" t="s">
        <v>1195</v>
      </c>
      <c r="H672" s="8" t="s">
        <v>1873</v>
      </c>
      <c r="I672" s="15">
        <v>455000</v>
      </c>
      <c r="J672" s="15">
        <v>451000</v>
      </c>
      <c r="K672" s="15">
        <v>1366000</v>
      </c>
      <c r="L672" s="15">
        <v>1358000</v>
      </c>
      <c r="M672" s="15">
        <v>1357000</v>
      </c>
      <c r="N672" s="15">
        <v>1355000</v>
      </c>
    </row>
    <row r="673" spans="1:14" hidden="1" x14ac:dyDescent="0.3">
      <c r="A673" s="7" t="s">
        <v>281</v>
      </c>
      <c r="B673" s="7" t="s">
        <v>1116</v>
      </c>
      <c r="C673" s="7">
        <v>1301</v>
      </c>
      <c r="D673" s="7" t="s">
        <v>8</v>
      </c>
      <c r="E673" s="7">
        <v>907</v>
      </c>
      <c r="F673" s="7">
        <v>131945</v>
      </c>
      <c r="G673" s="7" t="s">
        <v>1195</v>
      </c>
      <c r="H673" s="8" t="s">
        <v>1874</v>
      </c>
      <c r="I673" s="15">
        <v>0</v>
      </c>
      <c r="J673" s="15">
        <v>0</v>
      </c>
      <c r="K673" s="15">
        <v>456000</v>
      </c>
      <c r="L673" s="15">
        <v>453000</v>
      </c>
      <c r="M673" s="15">
        <v>453000</v>
      </c>
      <c r="N673" s="15">
        <v>452000</v>
      </c>
    </row>
    <row r="674" spans="1:14" hidden="1" x14ac:dyDescent="0.3">
      <c r="A674" s="7" t="s">
        <v>281</v>
      </c>
      <c r="B674" s="7" t="s">
        <v>1116</v>
      </c>
      <c r="C674" s="7">
        <v>1301</v>
      </c>
      <c r="D674" s="7" t="s">
        <v>8</v>
      </c>
      <c r="E674" s="7">
        <v>907</v>
      </c>
      <c r="F674" s="7">
        <v>131839</v>
      </c>
      <c r="G674" s="7" t="s">
        <v>1195</v>
      </c>
      <c r="H674" s="8" t="s">
        <v>1143</v>
      </c>
      <c r="I674" s="15">
        <v>0</v>
      </c>
      <c r="J674" s="15">
        <v>451000</v>
      </c>
      <c r="K674" s="15">
        <v>911000</v>
      </c>
      <c r="L674" s="15">
        <v>906000</v>
      </c>
      <c r="M674" s="15">
        <v>905000</v>
      </c>
      <c r="N674" s="15">
        <v>903000</v>
      </c>
    </row>
    <row r="675" spans="1:14" hidden="1" x14ac:dyDescent="0.3">
      <c r="A675" s="7" t="s">
        <v>281</v>
      </c>
      <c r="B675" s="7" t="s">
        <v>1116</v>
      </c>
      <c r="C675" s="7">
        <v>1301</v>
      </c>
      <c r="D675" s="2" t="s">
        <v>1215</v>
      </c>
      <c r="E675" s="2">
        <v>907</v>
      </c>
      <c r="F675" s="2">
        <v>130024</v>
      </c>
      <c r="G675" s="2" t="s">
        <v>1195</v>
      </c>
      <c r="H675" s="8" t="s">
        <v>1136</v>
      </c>
      <c r="I675" s="15">
        <v>909000</v>
      </c>
      <c r="J675" s="15">
        <v>1353000</v>
      </c>
      <c r="K675" s="15">
        <v>1366000</v>
      </c>
      <c r="L675" s="15">
        <v>1358000</v>
      </c>
      <c r="M675" s="15">
        <v>1357000</v>
      </c>
      <c r="N675" s="15">
        <v>1355000</v>
      </c>
    </row>
    <row r="676" spans="1:14" s="21" customFormat="1" hidden="1" x14ac:dyDescent="0.3">
      <c r="A676" s="7" t="s">
        <v>281</v>
      </c>
      <c r="B676" s="7" t="s">
        <v>1116</v>
      </c>
      <c r="C676" s="7">
        <v>1301</v>
      </c>
      <c r="D676" s="6" t="s">
        <v>8</v>
      </c>
      <c r="E676" s="7">
        <v>907</v>
      </c>
      <c r="F676" s="6" t="s">
        <v>1327</v>
      </c>
      <c r="G676" s="7" t="s">
        <v>1195</v>
      </c>
      <c r="H676" s="13" t="s">
        <v>1326</v>
      </c>
      <c r="I676" s="15">
        <v>17725000</v>
      </c>
      <c r="J676" s="15">
        <v>17589000</v>
      </c>
      <c r="K676" s="15">
        <v>17750000</v>
      </c>
      <c r="L676" s="15">
        <v>17651000</v>
      </c>
      <c r="M676" s="15">
        <v>17634000</v>
      </c>
      <c r="N676" s="15">
        <v>17604000</v>
      </c>
    </row>
    <row r="677" spans="1:14" hidden="1" x14ac:dyDescent="0.3">
      <c r="A677" s="7" t="s">
        <v>281</v>
      </c>
      <c r="B677" s="7" t="s">
        <v>1116</v>
      </c>
      <c r="C677" s="7">
        <v>1301</v>
      </c>
      <c r="D677" s="2" t="s">
        <v>8</v>
      </c>
      <c r="E677" s="2">
        <v>907</v>
      </c>
      <c r="F677" s="2" t="s">
        <v>1901</v>
      </c>
      <c r="G677" s="2" t="s">
        <v>1195</v>
      </c>
      <c r="H677" s="8" t="s">
        <v>1875</v>
      </c>
      <c r="I677" s="15">
        <v>1818000</v>
      </c>
      <c r="J677" s="15">
        <v>1353000</v>
      </c>
      <c r="K677" s="15">
        <v>1821000</v>
      </c>
      <c r="L677" s="15">
        <v>1358000</v>
      </c>
      <c r="M677" s="15">
        <v>2261000</v>
      </c>
      <c r="N677" s="15">
        <v>2709000</v>
      </c>
    </row>
    <row r="678" spans="1:14" hidden="1" x14ac:dyDescent="0.3">
      <c r="A678" s="7" t="s">
        <v>281</v>
      </c>
      <c r="B678" s="7" t="s">
        <v>1116</v>
      </c>
      <c r="C678" s="7">
        <v>1301</v>
      </c>
      <c r="D678" s="2" t="s">
        <v>8</v>
      </c>
      <c r="E678" s="2">
        <v>999</v>
      </c>
      <c r="F678" s="2" t="s">
        <v>8</v>
      </c>
      <c r="G678" s="2" t="s">
        <v>1195</v>
      </c>
      <c r="H678" s="8" t="s">
        <v>1876</v>
      </c>
      <c r="I678" s="15">
        <v>0</v>
      </c>
      <c r="J678" s="15">
        <v>0</v>
      </c>
      <c r="K678" s="15">
        <v>911000</v>
      </c>
      <c r="L678" s="15">
        <v>906000</v>
      </c>
      <c r="M678" s="15">
        <v>905000</v>
      </c>
      <c r="N678" s="15">
        <v>1355000</v>
      </c>
    </row>
    <row r="679" spans="1:14" hidden="1" x14ac:dyDescent="0.3">
      <c r="A679" s="7" t="s">
        <v>281</v>
      </c>
      <c r="B679" s="7" t="s">
        <v>1116</v>
      </c>
      <c r="C679" s="7">
        <v>1301</v>
      </c>
      <c r="D679" s="2" t="s">
        <v>927</v>
      </c>
      <c r="E679" s="2">
        <v>901</v>
      </c>
      <c r="F679" s="2">
        <v>111400</v>
      </c>
      <c r="G679" s="2" t="s">
        <v>1195</v>
      </c>
      <c r="H679" s="8" t="s">
        <v>1877</v>
      </c>
      <c r="I679" s="15">
        <v>909000</v>
      </c>
      <c r="J679" s="15">
        <v>902000</v>
      </c>
      <c r="K679" s="15">
        <v>911000</v>
      </c>
      <c r="L679" s="15">
        <v>906000</v>
      </c>
      <c r="M679" s="15">
        <v>905000</v>
      </c>
      <c r="N679" s="15">
        <v>1355000</v>
      </c>
    </row>
    <row r="680" spans="1:14" hidden="1" x14ac:dyDescent="0.3">
      <c r="A680" s="7" t="s">
        <v>281</v>
      </c>
      <c r="B680" s="7" t="s">
        <v>1116</v>
      </c>
      <c r="C680" s="7">
        <v>1301</v>
      </c>
      <c r="D680" s="2" t="s">
        <v>927</v>
      </c>
      <c r="E680" s="2">
        <v>901</v>
      </c>
      <c r="F680" s="2">
        <v>111398</v>
      </c>
      <c r="G680" s="2" t="s">
        <v>1195</v>
      </c>
      <c r="H680" s="8" t="s">
        <v>1878</v>
      </c>
      <c r="I680" s="15">
        <v>455000</v>
      </c>
      <c r="J680" s="15">
        <v>451000</v>
      </c>
      <c r="K680" s="15">
        <v>456000</v>
      </c>
      <c r="L680" s="15">
        <v>453000</v>
      </c>
      <c r="M680" s="15">
        <v>453000</v>
      </c>
      <c r="N680" s="15">
        <v>903000</v>
      </c>
    </row>
    <row r="681" spans="1:14" hidden="1" x14ac:dyDescent="0.3">
      <c r="A681" s="7" t="s">
        <v>281</v>
      </c>
      <c r="B681" s="7" t="s">
        <v>1116</v>
      </c>
      <c r="C681" s="7">
        <v>1301</v>
      </c>
      <c r="D681" s="2" t="s">
        <v>927</v>
      </c>
      <c r="E681" s="2">
        <v>901</v>
      </c>
      <c r="F681" s="2">
        <v>111397</v>
      </c>
      <c r="G681" s="2" t="s">
        <v>1195</v>
      </c>
      <c r="H681" s="8" t="s">
        <v>1879</v>
      </c>
      <c r="I681" s="15">
        <v>455000</v>
      </c>
      <c r="J681" s="15">
        <v>451000</v>
      </c>
      <c r="K681" s="15">
        <v>911000</v>
      </c>
      <c r="L681" s="15">
        <v>906000</v>
      </c>
      <c r="M681" s="15">
        <v>905000</v>
      </c>
      <c r="N681" s="15">
        <v>903000</v>
      </c>
    </row>
    <row r="682" spans="1:14" hidden="1" x14ac:dyDescent="0.3">
      <c r="A682" s="7" t="s">
        <v>281</v>
      </c>
      <c r="B682" s="7" t="s">
        <v>1116</v>
      </c>
      <c r="C682" s="7">
        <v>1301</v>
      </c>
      <c r="D682" s="2" t="s">
        <v>927</v>
      </c>
      <c r="E682" s="2">
        <v>901</v>
      </c>
      <c r="F682" s="2">
        <v>111452</v>
      </c>
      <c r="G682" s="2" t="s">
        <v>1195</v>
      </c>
      <c r="H682" s="8" t="s">
        <v>1880</v>
      </c>
      <c r="I682" s="15">
        <v>2727000</v>
      </c>
      <c r="J682" s="15">
        <v>2706000</v>
      </c>
      <c r="K682" s="15">
        <v>2731000</v>
      </c>
      <c r="L682" s="15">
        <v>3168000</v>
      </c>
      <c r="M682" s="15">
        <v>3166000</v>
      </c>
      <c r="N682" s="15">
        <v>3160000</v>
      </c>
    </row>
    <row r="683" spans="1:14" hidden="1" x14ac:dyDescent="0.3">
      <c r="A683" s="7" t="s">
        <v>281</v>
      </c>
      <c r="B683" s="7" t="s">
        <v>1116</v>
      </c>
      <c r="C683" s="7">
        <v>1301</v>
      </c>
      <c r="D683" s="2" t="s">
        <v>927</v>
      </c>
      <c r="E683" s="2">
        <v>901</v>
      </c>
      <c r="F683" s="2">
        <v>111395</v>
      </c>
      <c r="G683" s="2" t="s">
        <v>1195</v>
      </c>
      <c r="H683" s="8" t="s">
        <v>1881</v>
      </c>
      <c r="I683" s="15">
        <v>2727000</v>
      </c>
      <c r="J683" s="15">
        <v>3608000</v>
      </c>
      <c r="K683" s="15">
        <v>3641000</v>
      </c>
      <c r="L683" s="15">
        <v>3621000</v>
      </c>
      <c r="M683" s="15">
        <v>3166000</v>
      </c>
      <c r="N683" s="15">
        <v>3160000</v>
      </c>
    </row>
    <row r="684" spans="1:14" hidden="1" x14ac:dyDescent="0.3">
      <c r="A684" s="7" t="s">
        <v>281</v>
      </c>
      <c r="B684" s="7" t="s">
        <v>1116</v>
      </c>
      <c r="C684" s="7">
        <v>1301</v>
      </c>
      <c r="D684" s="2" t="s">
        <v>927</v>
      </c>
      <c r="E684" s="2">
        <v>901</v>
      </c>
      <c r="F684" s="2">
        <v>111083</v>
      </c>
      <c r="G684" s="2" t="s">
        <v>1195</v>
      </c>
      <c r="H684" s="8" t="s">
        <v>1882</v>
      </c>
      <c r="I684" s="15">
        <v>4091000</v>
      </c>
      <c r="J684" s="15">
        <v>4059000</v>
      </c>
      <c r="K684" s="15">
        <v>3186000</v>
      </c>
      <c r="L684" s="15">
        <v>3168000</v>
      </c>
      <c r="M684" s="15">
        <v>3618000</v>
      </c>
      <c r="N684" s="15">
        <v>3611000</v>
      </c>
    </row>
    <row r="685" spans="1:14" hidden="1" x14ac:dyDescent="0.3">
      <c r="A685" s="7" t="s">
        <v>281</v>
      </c>
      <c r="B685" s="7" t="s">
        <v>1116</v>
      </c>
      <c r="C685" s="7">
        <v>1301</v>
      </c>
      <c r="D685" s="2" t="s">
        <v>927</v>
      </c>
      <c r="E685" s="2">
        <v>901</v>
      </c>
      <c r="F685" s="2">
        <v>111394</v>
      </c>
      <c r="G685" s="2" t="s">
        <v>1195</v>
      </c>
      <c r="H685" s="8" t="s">
        <v>1883</v>
      </c>
      <c r="I685" s="15">
        <v>2727000</v>
      </c>
      <c r="J685" s="15">
        <v>2706000</v>
      </c>
      <c r="K685" s="15">
        <v>2276000</v>
      </c>
      <c r="L685" s="15">
        <v>2263000</v>
      </c>
      <c r="M685" s="15">
        <v>2261000</v>
      </c>
      <c r="N685" s="15">
        <v>2709000</v>
      </c>
    </row>
    <row r="686" spans="1:14" hidden="1" x14ac:dyDescent="0.3">
      <c r="A686" s="7" t="s">
        <v>281</v>
      </c>
      <c r="B686" s="7" t="s">
        <v>1116</v>
      </c>
      <c r="C686" s="7">
        <v>1301</v>
      </c>
      <c r="D686" s="2" t="s">
        <v>927</v>
      </c>
      <c r="E686" s="2">
        <v>901</v>
      </c>
      <c r="F686" s="2">
        <v>111016</v>
      </c>
      <c r="G686" s="2" t="s">
        <v>1195</v>
      </c>
      <c r="H686" s="8" t="s">
        <v>1884</v>
      </c>
      <c r="I686" s="15">
        <v>3636000</v>
      </c>
      <c r="J686" s="15">
        <v>3608000</v>
      </c>
      <c r="K686" s="15">
        <v>3186000</v>
      </c>
      <c r="L686" s="15">
        <v>3168000</v>
      </c>
      <c r="M686" s="15">
        <v>3166000</v>
      </c>
      <c r="N686" s="15">
        <v>3611000</v>
      </c>
    </row>
    <row r="687" spans="1:14" hidden="1" x14ac:dyDescent="0.3">
      <c r="A687" s="7" t="s">
        <v>281</v>
      </c>
      <c r="B687" s="7" t="s">
        <v>1116</v>
      </c>
      <c r="C687" s="7">
        <v>1301</v>
      </c>
      <c r="D687" s="2" t="s">
        <v>927</v>
      </c>
      <c r="E687" s="2">
        <v>901</v>
      </c>
      <c r="F687" s="2">
        <v>111568</v>
      </c>
      <c r="G687" s="2" t="s">
        <v>1195</v>
      </c>
      <c r="H687" s="8" t="s">
        <v>1885</v>
      </c>
      <c r="I687" s="15">
        <v>455000</v>
      </c>
      <c r="J687" s="15">
        <v>451000</v>
      </c>
      <c r="K687" s="15">
        <v>456000</v>
      </c>
      <c r="L687" s="15">
        <v>453000</v>
      </c>
      <c r="M687" s="15">
        <v>453000</v>
      </c>
      <c r="N687" s="15">
        <v>452000</v>
      </c>
    </row>
    <row r="688" spans="1:14" hidden="1" x14ac:dyDescent="0.3">
      <c r="A688" s="7" t="s">
        <v>281</v>
      </c>
      <c r="B688" s="7" t="s">
        <v>1116</v>
      </c>
      <c r="C688" s="7">
        <v>1301</v>
      </c>
      <c r="D688" s="2" t="s">
        <v>927</v>
      </c>
      <c r="E688" s="2">
        <v>901</v>
      </c>
      <c r="F688" s="2">
        <v>131392</v>
      </c>
      <c r="G688" s="2" t="s">
        <v>1195</v>
      </c>
      <c r="H688" s="8" t="s">
        <v>1886</v>
      </c>
      <c r="I688" s="15">
        <v>455000</v>
      </c>
      <c r="J688" s="15">
        <v>451000</v>
      </c>
      <c r="K688" s="15">
        <v>456000</v>
      </c>
      <c r="L688" s="15">
        <v>453000</v>
      </c>
      <c r="M688" s="15">
        <v>453000</v>
      </c>
      <c r="N688" s="15">
        <v>452000</v>
      </c>
    </row>
    <row r="689" spans="1:14" hidden="1" x14ac:dyDescent="0.3">
      <c r="A689" s="7" t="s">
        <v>281</v>
      </c>
      <c r="B689" s="7" t="s">
        <v>1116</v>
      </c>
      <c r="C689" s="7">
        <v>1301</v>
      </c>
      <c r="D689" s="2" t="s">
        <v>927</v>
      </c>
      <c r="E689" s="2">
        <v>901</v>
      </c>
      <c r="F689" s="2">
        <v>111496</v>
      </c>
      <c r="G689" s="2" t="s">
        <v>1195</v>
      </c>
      <c r="H689" s="8" t="s">
        <v>1887</v>
      </c>
      <c r="I689" s="15">
        <v>455000</v>
      </c>
      <c r="J689" s="15">
        <v>451000</v>
      </c>
      <c r="K689" s="15">
        <v>456000</v>
      </c>
      <c r="L689" s="15">
        <v>453000</v>
      </c>
      <c r="M689" s="15">
        <v>453000</v>
      </c>
      <c r="N689" s="15">
        <v>452000</v>
      </c>
    </row>
    <row r="690" spans="1:14" hidden="1" x14ac:dyDescent="0.3">
      <c r="A690" s="7" t="s">
        <v>281</v>
      </c>
      <c r="B690" s="7" t="s">
        <v>1116</v>
      </c>
      <c r="C690" s="7">
        <v>1301</v>
      </c>
      <c r="D690" s="2" t="s">
        <v>8</v>
      </c>
      <c r="E690" s="2">
        <v>907</v>
      </c>
      <c r="F690" s="2">
        <v>131754</v>
      </c>
      <c r="G690" s="2" t="s">
        <v>1897</v>
      </c>
      <c r="H690" s="8" t="s">
        <v>1888</v>
      </c>
      <c r="I690" s="15">
        <v>1364000</v>
      </c>
      <c r="J690" s="15">
        <v>1353000</v>
      </c>
      <c r="K690" s="15">
        <v>1366000</v>
      </c>
      <c r="L690" s="15">
        <v>1358000</v>
      </c>
      <c r="M690" s="15">
        <v>905000</v>
      </c>
      <c r="N690" s="15">
        <v>1355000</v>
      </c>
    </row>
    <row r="691" spans="1:14" hidden="1" x14ac:dyDescent="0.3">
      <c r="A691" s="7" t="s">
        <v>281</v>
      </c>
      <c r="B691" s="7" t="s">
        <v>1116</v>
      </c>
      <c r="C691" s="7">
        <v>1301</v>
      </c>
      <c r="D691" s="2" t="s">
        <v>8</v>
      </c>
      <c r="E691" s="2">
        <v>907</v>
      </c>
      <c r="F691" s="2">
        <v>131818</v>
      </c>
      <c r="G691" s="2" t="s">
        <v>1897</v>
      </c>
      <c r="H691" s="8" t="s">
        <v>1145</v>
      </c>
      <c r="I691" s="15">
        <v>909000</v>
      </c>
      <c r="J691" s="15">
        <v>902000</v>
      </c>
      <c r="K691" s="15">
        <v>911000</v>
      </c>
      <c r="L691" s="15">
        <v>906000</v>
      </c>
      <c r="M691" s="15">
        <v>905000</v>
      </c>
      <c r="N691" s="15">
        <v>903000</v>
      </c>
    </row>
    <row r="692" spans="1:14" hidden="1" x14ac:dyDescent="0.3">
      <c r="A692" s="7" t="s">
        <v>281</v>
      </c>
      <c r="B692" s="7" t="s">
        <v>1116</v>
      </c>
      <c r="C692" s="7">
        <v>1301</v>
      </c>
      <c r="D692" s="2" t="s">
        <v>8</v>
      </c>
      <c r="E692" s="2">
        <v>907</v>
      </c>
      <c r="F692" s="2">
        <v>131789</v>
      </c>
      <c r="G692" s="2" t="s">
        <v>1897</v>
      </c>
      <c r="H692" s="8" t="s">
        <v>1122</v>
      </c>
      <c r="I692" s="15">
        <v>1364000</v>
      </c>
      <c r="J692" s="15">
        <v>1353000</v>
      </c>
      <c r="K692" s="15">
        <v>2276000</v>
      </c>
      <c r="L692" s="15">
        <v>2263000</v>
      </c>
      <c r="M692" s="15">
        <v>905000</v>
      </c>
      <c r="N692" s="15">
        <v>2257000</v>
      </c>
    </row>
    <row r="693" spans="1:14" hidden="1" x14ac:dyDescent="0.3">
      <c r="A693" s="7" t="s">
        <v>281</v>
      </c>
      <c r="B693" s="7" t="s">
        <v>1116</v>
      </c>
      <c r="C693" s="7">
        <v>1301</v>
      </c>
      <c r="D693" s="2" t="s">
        <v>8</v>
      </c>
      <c r="E693" s="2">
        <v>907</v>
      </c>
      <c r="F693" s="2">
        <v>131585</v>
      </c>
      <c r="G693" s="2" t="s">
        <v>1897</v>
      </c>
      <c r="H693" s="8" t="s">
        <v>1889</v>
      </c>
      <c r="I693" s="15">
        <v>4091000</v>
      </c>
      <c r="J693" s="15">
        <v>4059000</v>
      </c>
      <c r="K693" s="15">
        <v>4096000</v>
      </c>
      <c r="L693" s="15">
        <v>4526000</v>
      </c>
      <c r="M693" s="15">
        <v>3166000</v>
      </c>
      <c r="N693" s="15">
        <v>3611000</v>
      </c>
    </row>
    <row r="694" spans="1:14" hidden="1" x14ac:dyDescent="0.3">
      <c r="A694" s="7" t="s">
        <v>281</v>
      </c>
      <c r="B694" s="7" t="s">
        <v>1116</v>
      </c>
      <c r="C694" s="7">
        <v>1301</v>
      </c>
      <c r="D694" s="2" t="s">
        <v>8</v>
      </c>
      <c r="E694" s="2">
        <v>907</v>
      </c>
      <c r="F694" s="2">
        <v>131675</v>
      </c>
      <c r="G694" s="2" t="s">
        <v>1897</v>
      </c>
      <c r="H694" s="8" t="s">
        <v>1118</v>
      </c>
      <c r="I694" s="15">
        <v>6818000</v>
      </c>
      <c r="J694" s="15">
        <v>6765000</v>
      </c>
      <c r="K694" s="15">
        <v>6827000</v>
      </c>
      <c r="L694" s="15">
        <v>6789000</v>
      </c>
      <c r="M694" s="15">
        <v>4522000</v>
      </c>
      <c r="N694" s="15">
        <v>6771000</v>
      </c>
    </row>
    <row r="695" spans="1:14" hidden="1" x14ac:dyDescent="0.3">
      <c r="A695" s="7" t="s">
        <v>281</v>
      </c>
      <c r="B695" s="7" t="s">
        <v>1116</v>
      </c>
      <c r="C695" s="7">
        <v>1301</v>
      </c>
      <c r="D695" s="2" t="s">
        <v>8</v>
      </c>
      <c r="E695" s="2">
        <v>907</v>
      </c>
      <c r="F695" s="2">
        <v>131519</v>
      </c>
      <c r="G695" s="2" t="s">
        <v>1897</v>
      </c>
      <c r="H695" s="8" t="s">
        <v>1890</v>
      </c>
      <c r="I695" s="15">
        <v>1818000</v>
      </c>
      <c r="J695" s="15">
        <v>1804000</v>
      </c>
      <c r="K695" s="15">
        <v>1821000</v>
      </c>
      <c r="L695" s="15">
        <v>1811000</v>
      </c>
      <c r="M695" s="15">
        <v>1357000</v>
      </c>
      <c r="N695" s="15">
        <v>1806000</v>
      </c>
    </row>
    <row r="696" spans="1:14" hidden="1" x14ac:dyDescent="0.3">
      <c r="A696" s="7" t="s">
        <v>281</v>
      </c>
      <c r="B696" s="7" t="s">
        <v>1116</v>
      </c>
      <c r="C696" s="7">
        <v>1301</v>
      </c>
      <c r="D696" s="2" t="s">
        <v>8</v>
      </c>
      <c r="E696" s="2">
        <v>907</v>
      </c>
      <c r="F696" s="2">
        <v>132107</v>
      </c>
      <c r="G696" s="2" t="s">
        <v>1897</v>
      </c>
      <c r="H696" s="8" t="s">
        <v>1891</v>
      </c>
      <c r="I696" s="15">
        <v>2273000</v>
      </c>
      <c r="J696" s="15">
        <v>2255000</v>
      </c>
      <c r="K696" s="15">
        <v>3186000</v>
      </c>
      <c r="L696" s="15">
        <v>2263000</v>
      </c>
      <c r="M696" s="15">
        <v>1809000</v>
      </c>
      <c r="N696" s="15">
        <v>1806000</v>
      </c>
    </row>
    <row r="697" spans="1:14" hidden="1" x14ac:dyDescent="0.3">
      <c r="A697" s="7" t="s">
        <v>281</v>
      </c>
      <c r="B697" s="7" t="s">
        <v>1116</v>
      </c>
      <c r="C697" s="7">
        <v>1301</v>
      </c>
      <c r="D697" s="2" t="s">
        <v>8</v>
      </c>
      <c r="E697" s="2">
        <v>907</v>
      </c>
      <c r="F697" s="2">
        <v>132134</v>
      </c>
      <c r="G697" s="2" t="s">
        <v>1897</v>
      </c>
      <c r="H697" s="8" t="s">
        <v>1892</v>
      </c>
      <c r="I697" s="15">
        <v>1818000</v>
      </c>
      <c r="J697" s="15">
        <v>2255000</v>
      </c>
      <c r="K697" s="15">
        <v>2731000</v>
      </c>
      <c r="L697" s="15">
        <v>2716000</v>
      </c>
      <c r="M697" s="15">
        <v>1357000</v>
      </c>
      <c r="N697" s="15">
        <v>2709000</v>
      </c>
    </row>
    <row r="698" spans="1:14" hidden="1" x14ac:dyDescent="0.3">
      <c r="A698" s="7" t="s">
        <v>281</v>
      </c>
      <c r="B698" s="7" t="s">
        <v>1116</v>
      </c>
      <c r="C698" s="7">
        <v>1301</v>
      </c>
      <c r="D698" s="2" t="s">
        <v>8</v>
      </c>
      <c r="E698" s="2">
        <v>907</v>
      </c>
      <c r="F698" s="2" t="s">
        <v>8</v>
      </c>
      <c r="G698" s="2" t="s">
        <v>1897</v>
      </c>
      <c r="H698" s="8" t="s">
        <v>1893</v>
      </c>
      <c r="I698" s="15">
        <v>2727000</v>
      </c>
      <c r="J698" s="15">
        <v>2706000</v>
      </c>
      <c r="K698" s="15">
        <v>2731000</v>
      </c>
      <c r="L698" s="15">
        <v>2716000</v>
      </c>
      <c r="M698" s="15">
        <v>2713000</v>
      </c>
      <c r="N698" s="15">
        <v>2709000</v>
      </c>
    </row>
    <row r="699" spans="1:14" hidden="1" x14ac:dyDescent="0.3">
      <c r="A699" s="7" t="s">
        <v>281</v>
      </c>
      <c r="B699" s="7" t="s">
        <v>1116</v>
      </c>
      <c r="C699" s="7">
        <v>1301</v>
      </c>
      <c r="D699" s="2" t="s">
        <v>252</v>
      </c>
      <c r="E699" s="2">
        <v>907</v>
      </c>
      <c r="F699" s="2" t="s">
        <v>252</v>
      </c>
      <c r="G699" s="2" t="s">
        <v>1897</v>
      </c>
      <c r="H699" s="8" t="s">
        <v>290</v>
      </c>
      <c r="I699" s="15">
        <v>2273000</v>
      </c>
      <c r="J699" s="15">
        <v>2255000</v>
      </c>
      <c r="K699" s="15">
        <v>2276000</v>
      </c>
      <c r="L699" s="15">
        <v>2263000</v>
      </c>
      <c r="M699" s="15">
        <v>2261000</v>
      </c>
      <c r="N699" s="15">
        <v>2257000</v>
      </c>
    </row>
    <row r="700" spans="1:14" hidden="1" x14ac:dyDescent="0.3">
      <c r="A700" s="7" t="s">
        <v>281</v>
      </c>
      <c r="B700" s="7" t="s">
        <v>557</v>
      </c>
      <c r="C700" s="7">
        <v>1308</v>
      </c>
      <c r="D700" s="6" t="s">
        <v>558</v>
      </c>
      <c r="E700" s="7">
        <v>999</v>
      </c>
      <c r="F700" s="6" t="s">
        <v>558</v>
      </c>
      <c r="H700" s="13" t="s">
        <v>2488</v>
      </c>
      <c r="I700" s="1">
        <v>28904000</v>
      </c>
      <c r="J700" s="1">
        <v>26932000</v>
      </c>
      <c r="K700" s="1">
        <v>30483000</v>
      </c>
      <c r="L700" s="1">
        <v>28842000</v>
      </c>
      <c r="M700" s="1">
        <v>29325000</v>
      </c>
      <c r="N700" s="1">
        <v>29166000</v>
      </c>
    </row>
    <row r="701" spans="1:14" hidden="1" x14ac:dyDescent="0.3">
      <c r="A701" s="7" t="s">
        <v>281</v>
      </c>
      <c r="B701" s="7" t="s">
        <v>659</v>
      </c>
      <c r="C701" s="7">
        <v>1312</v>
      </c>
      <c r="D701" s="6" t="s">
        <v>8</v>
      </c>
      <c r="E701" s="7">
        <v>923</v>
      </c>
      <c r="F701" s="2" t="s">
        <v>1189</v>
      </c>
      <c r="G701" s="2" t="s">
        <v>2484</v>
      </c>
      <c r="H701" s="8" t="s">
        <v>1902</v>
      </c>
      <c r="I701" s="1">
        <v>13908000</v>
      </c>
      <c r="J701" s="1">
        <v>13761000</v>
      </c>
      <c r="K701" s="1">
        <v>7957000</v>
      </c>
      <c r="L701" s="1">
        <v>8581000</v>
      </c>
      <c r="M701" s="1">
        <v>8562000</v>
      </c>
      <c r="N701" s="1">
        <v>10648000</v>
      </c>
    </row>
    <row r="702" spans="1:14" hidden="1" x14ac:dyDescent="0.3">
      <c r="A702" s="7" t="s">
        <v>281</v>
      </c>
      <c r="B702" s="7" t="s">
        <v>659</v>
      </c>
      <c r="C702" s="7">
        <v>1312</v>
      </c>
      <c r="D702" s="2" t="s">
        <v>8</v>
      </c>
      <c r="E702" s="2">
        <v>923</v>
      </c>
      <c r="F702" s="2" t="s">
        <v>2224</v>
      </c>
      <c r="G702" s="2" t="s">
        <v>2484</v>
      </c>
      <c r="H702" s="8" t="s">
        <v>1903</v>
      </c>
      <c r="I702" s="1">
        <v>3745000</v>
      </c>
      <c r="J702" s="1">
        <v>3705000</v>
      </c>
      <c r="K702" s="1">
        <v>2653000</v>
      </c>
      <c r="L702" s="1">
        <v>2682000</v>
      </c>
      <c r="M702" s="1">
        <v>2676000</v>
      </c>
      <c r="N702" s="1">
        <v>3195000</v>
      </c>
    </row>
    <row r="703" spans="1:14" hidden="1" x14ac:dyDescent="0.3">
      <c r="A703" s="7" t="s">
        <v>281</v>
      </c>
      <c r="B703" s="7" t="s">
        <v>659</v>
      </c>
      <c r="C703" s="7">
        <v>1312</v>
      </c>
      <c r="D703" s="2" t="s">
        <v>8</v>
      </c>
      <c r="E703" s="2">
        <v>917</v>
      </c>
      <c r="F703" s="2" t="s">
        <v>2225</v>
      </c>
      <c r="G703" s="2" t="s">
        <v>2484</v>
      </c>
      <c r="H703" s="8" t="s">
        <v>1904</v>
      </c>
      <c r="I703" s="1">
        <v>2140000</v>
      </c>
      <c r="J703" s="1">
        <v>2118000</v>
      </c>
      <c r="K703" s="1">
        <v>1592000</v>
      </c>
      <c r="L703" s="1">
        <v>1609000</v>
      </c>
      <c r="M703" s="1">
        <v>1606000</v>
      </c>
      <c r="N703" s="1">
        <v>1598000</v>
      </c>
    </row>
    <row r="704" spans="1:14" hidden="1" x14ac:dyDescent="0.3">
      <c r="A704" s="7" t="s">
        <v>281</v>
      </c>
      <c r="B704" s="7" t="s">
        <v>659</v>
      </c>
      <c r="C704" s="7">
        <v>1312</v>
      </c>
      <c r="D704" s="2" t="s">
        <v>8</v>
      </c>
      <c r="E704" s="2">
        <v>917</v>
      </c>
      <c r="F704" s="2" t="s">
        <v>2226</v>
      </c>
      <c r="G704" s="2" t="s">
        <v>2484</v>
      </c>
      <c r="H704" s="8" t="s">
        <v>1905</v>
      </c>
      <c r="I704" s="1">
        <v>8559000</v>
      </c>
      <c r="J704" s="1">
        <v>8469000</v>
      </c>
      <c r="K704" s="1">
        <v>7427000</v>
      </c>
      <c r="L704" s="1">
        <v>7509000</v>
      </c>
      <c r="M704" s="1">
        <v>3746000</v>
      </c>
      <c r="N704" s="1">
        <v>5324000</v>
      </c>
    </row>
    <row r="705" spans="1:14" hidden="1" x14ac:dyDescent="0.3">
      <c r="A705" s="7" t="s">
        <v>281</v>
      </c>
      <c r="B705" s="7" t="s">
        <v>659</v>
      </c>
      <c r="C705" s="7">
        <v>1312</v>
      </c>
      <c r="D705" s="2" t="s">
        <v>8</v>
      </c>
      <c r="E705" s="2">
        <v>917</v>
      </c>
      <c r="F705" s="2" t="s">
        <v>2227</v>
      </c>
      <c r="G705" s="2" t="s">
        <v>2484</v>
      </c>
      <c r="H705" s="8" t="s">
        <v>1906</v>
      </c>
      <c r="I705" s="1">
        <v>1605000</v>
      </c>
      <c r="J705" s="1">
        <v>1059000</v>
      </c>
      <c r="K705" s="1">
        <v>1592000</v>
      </c>
      <c r="L705" s="1">
        <v>1609000</v>
      </c>
      <c r="M705" s="1">
        <v>1071000</v>
      </c>
      <c r="N705" s="1">
        <v>1598000</v>
      </c>
    </row>
    <row r="706" spans="1:14" hidden="1" x14ac:dyDescent="0.3">
      <c r="A706" s="7" t="s">
        <v>281</v>
      </c>
      <c r="B706" s="7" t="s">
        <v>659</v>
      </c>
      <c r="C706" s="7">
        <v>1312</v>
      </c>
      <c r="D706" s="2" t="s">
        <v>8</v>
      </c>
      <c r="E706" s="2">
        <v>917</v>
      </c>
      <c r="F706" s="2" t="s">
        <v>2228</v>
      </c>
      <c r="G706" s="2" t="s">
        <v>2484</v>
      </c>
      <c r="H706" s="8" t="s">
        <v>1907</v>
      </c>
      <c r="I706" s="1">
        <v>1070000</v>
      </c>
      <c r="J706" s="1">
        <v>1059000</v>
      </c>
      <c r="K706" s="1">
        <v>1592000</v>
      </c>
      <c r="L706" s="1">
        <v>2146000</v>
      </c>
      <c r="M706" s="1">
        <v>1071000</v>
      </c>
      <c r="N706" s="1">
        <v>1598000</v>
      </c>
    </row>
    <row r="707" spans="1:14" hidden="1" x14ac:dyDescent="0.3">
      <c r="A707" s="7" t="s">
        <v>281</v>
      </c>
      <c r="B707" s="7" t="s">
        <v>659</v>
      </c>
      <c r="C707" s="7">
        <v>1312</v>
      </c>
      <c r="D707" s="2" t="s">
        <v>8</v>
      </c>
      <c r="E707" s="2">
        <v>917</v>
      </c>
      <c r="F707" s="2" t="s">
        <v>2229</v>
      </c>
      <c r="G707" s="2" t="s">
        <v>2484</v>
      </c>
      <c r="H707" s="8" t="s">
        <v>1908</v>
      </c>
      <c r="I707" s="1">
        <v>1605000</v>
      </c>
      <c r="J707" s="1">
        <v>1588000</v>
      </c>
      <c r="K707" s="1">
        <v>1592000</v>
      </c>
      <c r="L707" s="1">
        <v>1609000</v>
      </c>
      <c r="M707" s="1">
        <v>536000</v>
      </c>
      <c r="N707" s="1">
        <v>1598000</v>
      </c>
    </row>
    <row r="708" spans="1:14" hidden="1" x14ac:dyDescent="0.3">
      <c r="A708" s="7" t="s">
        <v>281</v>
      </c>
      <c r="B708" s="7" t="s">
        <v>659</v>
      </c>
      <c r="C708" s="7">
        <v>1312</v>
      </c>
      <c r="D708" s="2" t="s">
        <v>8</v>
      </c>
      <c r="E708" s="2">
        <v>917</v>
      </c>
      <c r="F708" s="2" t="s">
        <v>2230</v>
      </c>
      <c r="G708" s="2" t="s">
        <v>2484</v>
      </c>
      <c r="H708" s="8" t="s">
        <v>1909</v>
      </c>
      <c r="I708" s="1">
        <v>1070000</v>
      </c>
      <c r="J708" s="1">
        <v>1059000</v>
      </c>
      <c r="K708" s="1">
        <v>1592000</v>
      </c>
      <c r="L708" s="1">
        <v>1073000</v>
      </c>
      <c r="M708" s="1">
        <v>536000</v>
      </c>
      <c r="N708" s="1">
        <v>2662000</v>
      </c>
    </row>
    <row r="709" spans="1:14" hidden="1" x14ac:dyDescent="0.3">
      <c r="A709" s="7" t="s">
        <v>281</v>
      </c>
      <c r="B709" s="7" t="s">
        <v>659</v>
      </c>
      <c r="C709" s="7">
        <v>1312</v>
      </c>
      <c r="D709" s="2" t="s">
        <v>8</v>
      </c>
      <c r="E709" s="2">
        <v>917</v>
      </c>
      <c r="F709" s="2" t="s">
        <v>2231</v>
      </c>
      <c r="G709" s="2" t="s">
        <v>2484</v>
      </c>
      <c r="H709" s="8" t="s">
        <v>1910</v>
      </c>
      <c r="I709" s="1">
        <v>535000</v>
      </c>
      <c r="J709" s="1">
        <v>530000</v>
      </c>
      <c r="K709" s="1">
        <v>531000</v>
      </c>
      <c r="L709" s="1">
        <v>1073000</v>
      </c>
      <c r="M709" s="1">
        <v>536000</v>
      </c>
      <c r="N709" s="1">
        <v>1065000</v>
      </c>
    </row>
    <row r="710" spans="1:14" hidden="1" x14ac:dyDescent="0.3">
      <c r="A710" s="7" t="s">
        <v>281</v>
      </c>
      <c r="B710" s="7" t="s">
        <v>659</v>
      </c>
      <c r="C710" s="7">
        <v>1312</v>
      </c>
      <c r="D710" s="2" t="s">
        <v>8</v>
      </c>
      <c r="E710" s="2">
        <v>917</v>
      </c>
      <c r="F710" s="2" t="s">
        <v>2232</v>
      </c>
      <c r="G710" s="2" t="s">
        <v>2484</v>
      </c>
      <c r="H710" s="8" t="s">
        <v>1911</v>
      </c>
      <c r="I710" s="1">
        <v>535000</v>
      </c>
      <c r="J710" s="1">
        <v>530000</v>
      </c>
      <c r="K710" s="1">
        <v>531000</v>
      </c>
      <c r="L710" s="1">
        <v>537000</v>
      </c>
      <c r="M710" s="1">
        <v>536000</v>
      </c>
      <c r="N710" s="1">
        <v>533000</v>
      </c>
    </row>
    <row r="711" spans="1:14" hidden="1" x14ac:dyDescent="0.3">
      <c r="A711" s="7" t="s">
        <v>281</v>
      </c>
      <c r="B711" s="7" t="s">
        <v>659</v>
      </c>
      <c r="C711" s="7">
        <v>1312</v>
      </c>
      <c r="D711" s="2" t="s">
        <v>8</v>
      </c>
      <c r="E711" s="2">
        <v>917</v>
      </c>
      <c r="F711" s="2" t="s">
        <v>2233</v>
      </c>
      <c r="G711" s="2" t="s">
        <v>2484</v>
      </c>
      <c r="H711" s="8" t="s">
        <v>1912</v>
      </c>
      <c r="I711" s="1">
        <v>535000</v>
      </c>
      <c r="J711" s="1">
        <v>0</v>
      </c>
      <c r="K711" s="1">
        <v>0</v>
      </c>
      <c r="L711" s="1">
        <v>0</v>
      </c>
      <c r="M711" s="1">
        <v>536000</v>
      </c>
      <c r="N711" s="1">
        <v>0</v>
      </c>
    </row>
    <row r="712" spans="1:14" hidden="1" x14ac:dyDescent="0.3">
      <c r="A712" s="7" t="s">
        <v>281</v>
      </c>
      <c r="B712" s="7" t="s">
        <v>659</v>
      </c>
      <c r="C712" s="7">
        <v>1312</v>
      </c>
      <c r="D712" s="2" t="s">
        <v>8</v>
      </c>
      <c r="E712" s="2">
        <v>917</v>
      </c>
      <c r="F712" s="2" t="s">
        <v>2234</v>
      </c>
      <c r="G712" s="2" t="s">
        <v>2484</v>
      </c>
      <c r="H712" s="8" t="s">
        <v>1913</v>
      </c>
      <c r="I712" s="1">
        <v>535000</v>
      </c>
      <c r="J712" s="1">
        <v>0</v>
      </c>
      <c r="K712" s="1">
        <v>0</v>
      </c>
      <c r="L712" s="1">
        <v>537000</v>
      </c>
      <c r="M712" s="1">
        <v>0</v>
      </c>
      <c r="N712" s="1">
        <v>533000</v>
      </c>
    </row>
    <row r="713" spans="1:14" hidden="1" x14ac:dyDescent="0.3">
      <c r="A713" s="7" t="s">
        <v>281</v>
      </c>
      <c r="B713" s="7" t="s">
        <v>659</v>
      </c>
      <c r="C713" s="7">
        <v>1312</v>
      </c>
      <c r="D713" s="2" t="s">
        <v>8</v>
      </c>
      <c r="E713" s="2">
        <v>917</v>
      </c>
      <c r="F713" s="2" t="s">
        <v>2235</v>
      </c>
      <c r="G713" s="2" t="s">
        <v>2484</v>
      </c>
      <c r="H713" s="8" t="s">
        <v>1914</v>
      </c>
      <c r="I713" s="1">
        <v>0</v>
      </c>
      <c r="J713" s="1">
        <v>530000</v>
      </c>
      <c r="K713" s="1">
        <v>0</v>
      </c>
      <c r="L713" s="1">
        <v>0</v>
      </c>
      <c r="M713" s="1">
        <v>536000</v>
      </c>
      <c r="N713" s="1">
        <v>0</v>
      </c>
    </row>
    <row r="714" spans="1:14" hidden="1" x14ac:dyDescent="0.3">
      <c r="A714" s="7" t="s">
        <v>281</v>
      </c>
      <c r="B714" s="7" t="s">
        <v>659</v>
      </c>
      <c r="C714" s="7">
        <v>1312</v>
      </c>
      <c r="D714" s="2" t="s">
        <v>8</v>
      </c>
      <c r="E714" s="2">
        <v>917</v>
      </c>
      <c r="F714" s="2" t="s">
        <v>2236</v>
      </c>
      <c r="G714" s="2" t="s">
        <v>2484</v>
      </c>
      <c r="H714" s="8" t="s">
        <v>1915</v>
      </c>
      <c r="I714" s="1">
        <v>535000</v>
      </c>
      <c r="J714" s="1">
        <v>0</v>
      </c>
      <c r="K714" s="1">
        <v>0</v>
      </c>
      <c r="L714" s="1">
        <v>537000</v>
      </c>
      <c r="M714" s="1">
        <v>0</v>
      </c>
      <c r="N714" s="1">
        <v>0</v>
      </c>
    </row>
    <row r="715" spans="1:14" hidden="1" x14ac:dyDescent="0.3">
      <c r="A715" s="7" t="s">
        <v>281</v>
      </c>
      <c r="B715" s="7" t="s">
        <v>659</v>
      </c>
      <c r="C715" s="7">
        <v>1312</v>
      </c>
      <c r="D715" s="2" t="s">
        <v>8</v>
      </c>
      <c r="E715" s="2">
        <v>917</v>
      </c>
      <c r="F715" s="2" t="s">
        <v>2237</v>
      </c>
      <c r="G715" s="2" t="s">
        <v>2484</v>
      </c>
      <c r="H715" s="8" t="s">
        <v>1916</v>
      </c>
      <c r="I715" s="1">
        <v>535000</v>
      </c>
      <c r="J715" s="1">
        <v>530000</v>
      </c>
      <c r="K715" s="1">
        <v>0</v>
      </c>
      <c r="L715" s="1">
        <v>537000</v>
      </c>
      <c r="M715" s="1">
        <v>0</v>
      </c>
      <c r="N715" s="1">
        <v>533000</v>
      </c>
    </row>
    <row r="716" spans="1:14" hidden="1" x14ac:dyDescent="0.3">
      <c r="A716" s="7" t="s">
        <v>281</v>
      </c>
      <c r="B716" s="7" t="s">
        <v>659</v>
      </c>
      <c r="C716" s="7">
        <v>1312</v>
      </c>
      <c r="D716" s="2" t="s">
        <v>8</v>
      </c>
      <c r="E716" s="2">
        <v>917</v>
      </c>
      <c r="F716" s="2" t="s">
        <v>2238</v>
      </c>
      <c r="G716" s="2" t="s">
        <v>2484</v>
      </c>
      <c r="H716" s="8" t="s">
        <v>1917</v>
      </c>
      <c r="I716" s="1">
        <v>18722000</v>
      </c>
      <c r="J716" s="1">
        <v>21171000</v>
      </c>
      <c r="K716" s="1">
        <v>21218000</v>
      </c>
      <c r="L716" s="1">
        <v>24134000</v>
      </c>
      <c r="M716" s="1">
        <v>21404000</v>
      </c>
      <c r="N716" s="1">
        <v>21296000</v>
      </c>
    </row>
    <row r="717" spans="1:14" hidden="1" x14ac:dyDescent="0.3">
      <c r="A717" s="7" t="s">
        <v>281</v>
      </c>
      <c r="B717" s="7" t="s">
        <v>659</v>
      </c>
      <c r="C717" s="7">
        <v>1312</v>
      </c>
      <c r="D717" s="2" t="s">
        <v>252</v>
      </c>
      <c r="E717" s="2">
        <v>999</v>
      </c>
      <c r="F717" s="2" t="s">
        <v>252</v>
      </c>
      <c r="G717" s="2" t="s">
        <v>2484</v>
      </c>
      <c r="H717" s="8" t="s">
        <v>1777</v>
      </c>
      <c r="I717" s="1">
        <v>40118000</v>
      </c>
      <c r="J717" s="1">
        <v>37049000</v>
      </c>
      <c r="K717" s="1">
        <v>29175000</v>
      </c>
      <c r="L717" s="1">
        <v>37542000</v>
      </c>
      <c r="M717" s="1">
        <v>40131000</v>
      </c>
      <c r="N717" s="1">
        <v>31944000</v>
      </c>
    </row>
    <row r="718" spans="1:14" hidden="1" x14ac:dyDescent="0.3">
      <c r="A718" s="7" t="s">
        <v>281</v>
      </c>
      <c r="B718" s="7" t="s">
        <v>659</v>
      </c>
      <c r="C718" s="7">
        <v>1312</v>
      </c>
      <c r="D718" s="2" t="s">
        <v>8</v>
      </c>
      <c r="E718" s="2">
        <v>917</v>
      </c>
      <c r="F718" s="2" t="s">
        <v>673</v>
      </c>
      <c r="G718" s="2" t="s">
        <v>654</v>
      </c>
      <c r="H718" s="8" t="s">
        <v>572</v>
      </c>
      <c r="I718" s="1">
        <v>268000</v>
      </c>
      <c r="J718" s="1">
        <v>794000</v>
      </c>
      <c r="K718" s="1">
        <v>1061000</v>
      </c>
      <c r="L718" s="1">
        <v>1341000</v>
      </c>
      <c r="M718" s="1">
        <v>1071000</v>
      </c>
      <c r="N718" s="1">
        <v>1331000</v>
      </c>
    </row>
    <row r="719" spans="1:14" hidden="1" x14ac:dyDescent="0.3">
      <c r="A719" s="7" t="s">
        <v>281</v>
      </c>
      <c r="B719" s="7" t="s">
        <v>659</v>
      </c>
      <c r="C719" s="7">
        <v>1312</v>
      </c>
      <c r="D719" s="2" t="s">
        <v>8</v>
      </c>
      <c r="E719" s="2">
        <v>917</v>
      </c>
      <c r="F719" s="2" t="s">
        <v>681</v>
      </c>
      <c r="G719" s="2" t="s">
        <v>654</v>
      </c>
      <c r="H719" s="8" t="s">
        <v>580</v>
      </c>
      <c r="I719" s="1">
        <v>54000</v>
      </c>
      <c r="J719" s="1">
        <v>53000</v>
      </c>
      <c r="K719" s="1">
        <v>54000</v>
      </c>
      <c r="L719" s="1">
        <v>54000</v>
      </c>
      <c r="M719" s="1">
        <v>54000</v>
      </c>
      <c r="N719" s="1">
        <v>54000</v>
      </c>
    </row>
    <row r="720" spans="1:14" hidden="1" x14ac:dyDescent="0.3">
      <c r="A720" s="7" t="s">
        <v>281</v>
      </c>
      <c r="B720" s="7" t="s">
        <v>659</v>
      </c>
      <c r="C720" s="7">
        <v>1312</v>
      </c>
      <c r="D720" s="2" t="s">
        <v>8</v>
      </c>
      <c r="E720" s="2">
        <v>917</v>
      </c>
      <c r="F720" s="2" t="s">
        <v>2239</v>
      </c>
      <c r="G720" s="2" t="s">
        <v>654</v>
      </c>
      <c r="H720" s="8" t="s">
        <v>1918</v>
      </c>
      <c r="I720" s="1">
        <v>54000</v>
      </c>
      <c r="J720" s="1">
        <v>53000</v>
      </c>
      <c r="K720" s="1">
        <v>54000</v>
      </c>
      <c r="L720" s="1">
        <v>54000</v>
      </c>
      <c r="M720" s="1">
        <v>54000</v>
      </c>
      <c r="N720" s="1">
        <v>54000</v>
      </c>
    </row>
    <row r="721" spans="1:14" hidden="1" x14ac:dyDescent="0.3">
      <c r="A721" s="7" t="s">
        <v>281</v>
      </c>
      <c r="B721" s="7" t="s">
        <v>659</v>
      </c>
      <c r="C721" s="7">
        <v>1312</v>
      </c>
      <c r="D721" s="2" t="s">
        <v>8</v>
      </c>
      <c r="E721" s="2">
        <v>917</v>
      </c>
      <c r="F721" s="2" t="s">
        <v>2240</v>
      </c>
      <c r="G721" s="2" t="s">
        <v>654</v>
      </c>
      <c r="H721" s="8" t="s">
        <v>1919</v>
      </c>
      <c r="I721" s="1">
        <v>54000</v>
      </c>
      <c r="J721" s="1">
        <v>53000</v>
      </c>
      <c r="K721" s="1">
        <v>54000</v>
      </c>
      <c r="L721" s="1">
        <v>54000</v>
      </c>
      <c r="M721" s="1">
        <v>54000</v>
      </c>
      <c r="N721" s="1">
        <v>54000</v>
      </c>
    </row>
    <row r="722" spans="1:14" hidden="1" x14ac:dyDescent="0.3">
      <c r="A722" s="7" t="s">
        <v>281</v>
      </c>
      <c r="B722" s="7" t="s">
        <v>659</v>
      </c>
      <c r="C722" s="7">
        <v>1312</v>
      </c>
      <c r="D722" s="2" t="s">
        <v>8</v>
      </c>
      <c r="E722" s="2">
        <v>917</v>
      </c>
      <c r="F722" s="2" t="s">
        <v>677</v>
      </c>
      <c r="G722" s="2" t="s">
        <v>654</v>
      </c>
      <c r="H722" s="8" t="s">
        <v>1920</v>
      </c>
      <c r="I722" s="1">
        <v>107000</v>
      </c>
      <c r="J722" s="1">
        <v>106000</v>
      </c>
      <c r="K722" s="1">
        <v>107000</v>
      </c>
      <c r="L722" s="1">
        <v>108000</v>
      </c>
      <c r="M722" s="1">
        <v>108000</v>
      </c>
      <c r="N722" s="1">
        <v>107000</v>
      </c>
    </row>
    <row r="723" spans="1:14" hidden="1" x14ac:dyDescent="0.3">
      <c r="A723" s="7" t="s">
        <v>281</v>
      </c>
      <c r="B723" s="7" t="s">
        <v>659</v>
      </c>
      <c r="C723" s="7">
        <v>1312</v>
      </c>
      <c r="D723" s="2" t="s">
        <v>8</v>
      </c>
      <c r="E723" s="2">
        <v>917</v>
      </c>
      <c r="F723" s="2" t="s">
        <v>2241</v>
      </c>
      <c r="G723" s="2" t="s">
        <v>654</v>
      </c>
      <c r="H723" s="8" t="s">
        <v>1921</v>
      </c>
      <c r="I723" s="1">
        <v>54000</v>
      </c>
      <c r="J723" s="1">
        <v>53000</v>
      </c>
      <c r="K723" s="1">
        <v>54000</v>
      </c>
      <c r="L723" s="1">
        <v>108000</v>
      </c>
      <c r="M723" s="1">
        <v>108000</v>
      </c>
      <c r="N723" s="1">
        <v>107000</v>
      </c>
    </row>
    <row r="724" spans="1:14" hidden="1" x14ac:dyDescent="0.3">
      <c r="A724" s="7" t="s">
        <v>281</v>
      </c>
      <c r="B724" s="7" t="s">
        <v>659</v>
      </c>
      <c r="C724" s="7">
        <v>1312</v>
      </c>
      <c r="D724" s="2" t="s">
        <v>8</v>
      </c>
      <c r="E724" s="2">
        <v>917</v>
      </c>
      <c r="F724" s="2" t="s">
        <v>2242</v>
      </c>
      <c r="G724" s="2" t="s">
        <v>654</v>
      </c>
      <c r="H724" s="8" t="s">
        <v>1922</v>
      </c>
      <c r="I724" s="1">
        <v>54000</v>
      </c>
      <c r="J724" s="1">
        <v>53000</v>
      </c>
      <c r="K724" s="1">
        <v>54000</v>
      </c>
      <c r="L724" s="1">
        <v>54000</v>
      </c>
      <c r="M724" s="1">
        <v>54000</v>
      </c>
      <c r="N724" s="1">
        <v>54000</v>
      </c>
    </row>
    <row r="725" spans="1:14" hidden="1" x14ac:dyDescent="0.3">
      <c r="A725" s="7" t="s">
        <v>281</v>
      </c>
      <c r="B725" s="7" t="s">
        <v>659</v>
      </c>
      <c r="C725" s="7">
        <v>1312</v>
      </c>
      <c r="D725" s="2" t="s">
        <v>8</v>
      </c>
      <c r="E725" s="2">
        <v>917</v>
      </c>
      <c r="F725" s="2" t="s">
        <v>663</v>
      </c>
      <c r="G725" s="2" t="s">
        <v>654</v>
      </c>
      <c r="H725" s="8" t="s">
        <v>1923</v>
      </c>
      <c r="I725" s="1">
        <v>54000</v>
      </c>
      <c r="J725" s="1">
        <v>53000</v>
      </c>
      <c r="K725" s="1">
        <v>54000</v>
      </c>
      <c r="L725" s="1">
        <v>54000</v>
      </c>
      <c r="M725" s="1">
        <v>54000</v>
      </c>
      <c r="N725" s="1">
        <v>54000</v>
      </c>
    </row>
    <row r="726" spans="1:14" hidden="1" x14ac:dyDescent="0.3">
      <c r="A726" s="7" t="s">
        <v>281</v>
      </c>
      <c r="B726" s="7" t="s">
        <v>659</v>
      </c>
      <c r="C726" s="7">
        <v>1312</v>
      </c>
      <c r="D726" s="2" t="s">
        <v>8</v>
      </c>
      <c r="E726" s="2">
        <v>917</v>
      </c>
      <c r="F726" s="2" t="s">
        <v>683</v>
      </c>
      <c r="G726" s="2" t="s">
        <v>654</v>
      </c>
      <c r="H726" s="8" t="s">
        <v>582</v>
      </c>
      <c r="I726" s="1">
        <v>214000</v>
      </c>
      <c r="J726" s="1">
        <v>212000</v>
      </c>
      <c r="K726" s="1">
        <v>266000</v>
      </c>
      <c r="L726" s="1">
        <v>269000</v>
      </c>
      <c r="M726" s="1">
        <v>268000</v>
      </c>
      <c r="N726" s="1">
        <v>267000</v>
      </c>
    </row>
    <row r="727" spans="1:14" hidden="1" x14ac:dyDescent="0.3">
      <c r="A727" s="7" t="s">
        <v>281</v>
      </c>
      <c r="B727" s="7" t="s">
        <v>659</v>
      </c>
      <c r="C727" s="7">
        <v>1312</v>
      </c>
      <c r="D727" s="2" t="s">
        <v>8</v>
      </c>
      <c r="E727" s="2">
        <v>917</v>
      </c>
      <c r="F727" s="2" t="s">
        <v>669</v>
      </c>
      <c r="G727" s="2" t="s">
        <v>654</v>
      </c>
      <c r="H727" s="8" t="s">
        <v>568</v>
      </c>
      <c r="I727" s="1">
        <v>161000</v>
      </c>
      <c r="J727" s="1">
        <v>159000</v>
      </c>
      <c r="K727" s="1">
        <v>266000</v>
      </c>
      <c r="L727" s="1">
        <v>376000</v>
      </c>
      <c r="M727" s="1">
        <v>536000</v>
      </c>
      <c r="N727" s="1">
        <v>533000</v>
      </c>
    </row>
    <row r="728" spans="1:14" hidden="1" x14ac:dyDescent="0.3">
      <c r="A728" s="7" t="s">
        <v>281</v>
      </c>
      <c r="B728" s="7" t="s">
        <v>659</v>
      </c>
      <c r="C728" s="7">
        <v>1312</v>
      </c>
      <c r="D728" s="2" t="s">
        <v>8</v>
      </c>
      <c r="E728" s="2">
        <v>917</v>
      </c>
      <c r="F728" s="2" t="s">
        <v>2243</v>
      </c>
      <c r="G728" s="2" t="s">
        <v>654</v>
      </c>
      <c r="H728" s="8" t="s">
        <v>1924</v>
      </c>
      <c r="I728" s="1">
        <v>268000</v>
      </c>
      <c r="J728" s="1">
        <v>159000</v>
      </c>
      <c r="K728" s="1">
        <v>531000</v>
      </c>
      <c r="L728" s="1">
        <v>537000</v>
      </c>
      <c r="M728" s="1">
        <v>536000</v>
      </c>
      <c r="N728" s="1">
        <v>533000</v>
      </c>
    </row>
    <row r="729" spans="1:14" hidden="1" x14ac:dyDescent="0.3">
      <c r="A729" s="7" t="s">
        <v>281</v>
      </c>
      <c r="B729" s="7" t="s">
        <v>659</v>
      </c>
      <c r="C729" s="7">
        <v>1312</v>
      </c>
      <c r="D729" s="2" t="s">
        <v>8</v>
      </c>
      <c r="E729" s="2">
        <v>917</v>
      </c>
      <c r="F729" s="2" t="s">
        <v>2244</v>
      </c>
      <c r="G729" s="2" t="s">
        <v>654</v>
      </c>
      <c r="H729" s="8" t="s">
        <v>1925</v>
      </c>
      <c r="I729" s="1">
        <v>54000</v>
      </c>
      <c r="J729" s="1">
        <v>53000</v>
      </c>
      <c r="K729" s="1">
        <v>54000</v>
      </c>
      <c r="L729" s="1">
        <v>54000</v>
      </c>
      <c r="M729" s="1">
        <v>54000</v>
      </c>
      <c r="N729" s="1">
        <v>54000</v>
      </c>
    </row>
    <row r="730" spans="1:14" hidden="1" x14ac:dyDescent="0.3">
      <c r="A730" s="7" t="s">
        <v>281</v>
      </c>
      <c r="B730" s="7" t="s">
        <v>659</v>
      </c>
      <c r="C730" s="7">
        <v>1312</v>
      </c>
      <c r="D730" s="2" t="s">
        <v>8</v>
      </c>
      <c r="E730" s="2">
        <v>917</v>
      </c>
      <c r="F730" s="2" t="s">
        <v>2245</v>
      </c>
      <c r="G730" s="2" t="s">
        <v>654</v>
      </c>
      <c r="H730" s="8" t="s">
        <v>1926</v>
      </c>
      <c r="I730" s="1">
        <v>54000</v>
      </c>
      <c r="J730" s="1">
        <v>53000</v>
      </c>
      <c r="K730" s="1">
        <v>54000</v>
      </c>
      <c r="L730" s="1">
        <v>54000</v>
      </c>
      <c r="M730" s="1">
        <v>54000</v>
      </c>
      <c r="N730" s="1">
        <v>54000</v>
      </c>
    </row>
    <row r="731" spans="1:14" hidden="1" x14ac:dyDescent="0.3">
      <c r="A731" s="7" t="s">
        <v>281</v>
      </c>
      <c r="B731" s="7" t="s">
        <v>659</v>
      </c>
      <c r="C731" s="7">
        <v>1312</v>
      </c>
      <c r="D731" s="2" t="s">
        <v>8</v>
      </c>
      <c r="E731" s="2">
        <v>917</v>
      </c>
      <c r="F731" s="2" t="s">
        <v>672</v>
      </c>
      <c r="G731" s="2" t="s">
        <v>654</v>
      </c>
      <c r="H731" s="8" t="s">
        <v>1927</v>
      </c>
      <c r="I731" s="1">
        <v>54000</v>
      </c>
      <c r="J731" s="1">
        <v>53000</v>
      </c>
      <c r="K731" s="1">
        <v>54000</v>
      </c>
      <c r="L731" s="1">
        <v>108000</v>
      </c>
      <c r="M731" s="1">
        <v>108000</v>
      </c>
      <c r="N731" s="1">
        <v>107000</v>
      </c>
    </row>
    <row r="732" spans="1:14" hidden="1" x14ac:dyDescent="0.3">
      <c r="A732" s="7" t="s">
        <v>281</v>
      </c>
      <c r="B732" s="7" t="s">
        <v>659</v>
      </c>
      <c r="C732" s="7">
        <v>1312</v>
      </c>
      <c r="D732" s="2" t="s">
        <v>8</v>
      </c>
      <c r="E732" s="2">
        <v>917</v>
      </c>
      <c r="F732" s="2" t="s">
        <v>2246</v>
      </c>
      <c r="G732" s="2" t="s">
        <v>654</v>
      </c>
      <c r="H732" s="8" t="s">
        <v>1928</v>
      </c>
      <c r="I732" s="1">
        <v>214000</v>
      </c>
      <c r="J732" s="1">
        <v>212000</v>
      </c>
      <c r="K732" s="1">
        <v>266000</v>
      </c>
      <c r="L732" s="1">
        <v>269000</v>
      </c>
      <c r="M732" s="1">
        <v>268000</v>
      </c>
      <c r="N732" s="1">
        <v>267000</v>
      </c>
    </row>
    <row r="733" spans="1:14" hidden="1" x14ac:dyDescent="0.3">
      <c r="A733" s="7" t="s">
        <v>281</v>
      </c>
      <c r="B733" s="7" t="s">
        <v>659</v>
      </c>
      <c r="C733" s="7">
        <v>1312</v>
      </c>
      <c r="D733" s="2" t="s">
        <v>8</v>
      </c>
      <c r="E733" s="2">
        <v>917</v>
      </c>
      <c r="F733" s="2" t="s">
        <v>2247</v>
      </c>
      <c r="G733" s="2" t="s">
        <v>654</v>
      </c>
      <c r="H733" s="8" t="s">
        <v>1929</v>
      </c>
      <c r="I733" s="1">
        <v>1605000</v>
      </c>
      <c r="J733" s="1">
        <v>2118000</v>
      </c>
      <c r="K733" s="1">
        <v>1592000</v>
      </c>
      <c r="L733" s="1">
        <v>2146000</v>
      </c>
      <c r="M733" s="1">
        <v>1606000</v>
      </c>
      <c r="N733" s="1">
        <v>1065000</v>
      </c>
    </row>
    <row r="734" spans="1:14" hidden="1" x14ac:dyDescent="0.3">
      <c r="A734" s="7" t="s">
        <v>281</v>
      </c>
      <c r="B734" s="7" t="s">
        <v>659</v>
      </c>
      <c r="C734" s="7">
        <v>1312</v>
      </c>
      <c r="D734" s="2" t="s">
        <v>8</v>
      </c>
      <c r="E734" s="2">
        <v>917</v>
      </c>
      <c r="F734" s="2" t="s">
        <v>682</v>
      </c>
      <c r="G734" s="2" t="s">
        <v>654</v>
      </c>
      <c r="H734" s="8" t="s">
        <v>581</v>
      </c>
      <c r="I734" s="1">
        <v>54000</v>
      </c>
      <c r="J734" s="1">
        <v>53000</v>
      </c>
      <c r="K734" s="1">
        <v>54000</v>
      </c>
      <c r="L734" s="1">
        <v>54000</v>
      </c>
      <c r="M734" s="1">
        <v>54000</v>
      </c>
      <c r="N734" s="1">
        <v>54000</v>
      </c>
    </row>
    <row r="735" spans="1:14" hidden="1" x14ac:dyDescent="0.3">
      <c r="A735" s="7" t="s">
        <v>281</v>
      </c>
      <c r="B735" s="7" t="s">
        <v>659</v>
      </c>
      <c r="C735" s="7">
        <v>1312</v>
      </c>
      <c r="D735" s="2" t="s">
        <v>8</v>
      </c>
      <c r="E735" s="2">
        <v>917</v>
      </c>
      <c r="F735" s="2" t="s">
        <v>668</v>
      </c>
      <c r="G735" s="2" t="s">
        <v>654</v>
      </c>
      <c r="H735" s="8" t="s">
        <v>567</v>
      </c>
      <c r="I735" s="1">
        <v>54000</v>
      </c>
      <c r="J735" s="1">
        <v>53000</v>
      </c>
      <c r="K735" s="1">
        <v>54000</v>
      </c>
      <c r="L735" s="1">
        <v>108000</v>
      </c>
      <c r="M735" s="1">
        <v>108000</v>
      </c>
      <c r="N735" s="1">
        <v>107000</v>
      </c>
    </row>
    <row r="736" spans="1:14" hidden="1" x14ac:dyDescent="0.3">
      <c r="A736" s="7" t="s">
        <v>281</v>
      </c>
      <c r="B736" s="7" t="s">
        <v>659</v>
      </c>
      <c r="C736" s="7">
        <v>1312</v>
      </c>
      <c r="D736" s="2" t="s">
        <v>8</v>
      </c>
      <c r="E736" s="2">
        <v>917</v>
      </c>
      <c r="F736" s="2" t="s">
        <v>2248</v>
      </c>
      <c r="G736" s="2" t="s">
        <v>654</v>
      </c>
      <c r="H736" s="8" t="s">
        <v>1930</v>
      </c>
      <c r="I736" s="1">
        <v>54000</v>
      </c>
      <c r="J736" s="1">
        <v>53000</v>
      </c>
      <c r="K736" s="1">
        <v>160000</v>
      </c>
      <c r="L736" s="1">
        <v>54000</v>
      </c>
      <c r="M736" s="1">
        <v>54000</v>
      </c>
      <c r="N736" s="1">
        <v>54000</v>
      </c>
    </row>
    <row r="737" spans="1:14" hidden="1" x14ac:dyDescent="0.3">
      <c r="A737" s="7" t="s">
        <v>281</v>
      </c>
      <c r="B737" s="7" t="s">
        <v>659</v>
      </c>
      <c r="C737" s="7">
        <v>1312</v>
      </c>
      <c r="D737" s="2" t="s">
        <v>8</v>
      </c>
      <c r="E737" s="2">
        <v>917</v>
      </c>
      <c r="F737" s="2" t="s">
        <v>2249</v>
      </c>
      <c r="G737" s="2" t="s">
        <v>654</v>
      </c>
      <c r="H737" s="8" t="s">
        <v>1931</v>
      </c>
      <c r="I737" s="1">
        <v>54000</v>
      </c>
      <c r="J737" s="1">
        <v>53000</v>
      </c>
      <c r="K737" s="1">
        <v>54000</v>
      </c>
      <c r="L737" s="1">
        <v>108000</v>
      </c>
      <c r="M737" s="1">
        <v>108000</v>
      </c>
      <c r="N737" s="1">
        <v>107000</v>
      </c>
    </row>
    <row r="738" spans="1:14" hidden="1" x14ac:dyDescent="0.3">
      <c r="A738" s="7" t="s">
        <v>281</v>
      </c>
      <c r="B738" s="7" t="s">
        <v>659</v>
      </c>
      <c r="C738" s="7">
        <v>1312</v>
      </c>
      <c r="D738" s="2" t="s">
        <v>8</v>
      </c>
      <c r="E738" s="2">
        <v>917</v>
      </c>
      <c r="F738" s="2" t="s">
        <v>2250</v>
      </c>
      <c r="G738" s="2" t="s">
        <v>654</v>
      </c>
      <c r="H738" s="8" t="s">
        <v>1932</v>
      </c>
      <c r="I738" s="1">
        <v>107000</v>
      </c>
      <c r="J738" s="1">
        <v>106000</v>
      </c>
      <c r="K738" s="1">
        <v>266000</v>
      </c>
      <c r="L738" s="1">
        <v>108000</v>
      </c>
      <c r="M738" s="1">
        <v>161000</v>
      </c>
      <c r="N738" s="1">
        <v>160000</v>
      </c>
    </row>
    <row r="739" spans="1:14" hidden="1" x14ac:dyDescent="0.3">
      <c r="A739" s="7" t="s">
        <v>281</v>
      </c>
      <c r="B739" s="7" t="s">
        <v>659</v>
      </c>
      <c r="C739" s="7">
        <v>1312</v>
      </c>
      <c r="D739" s="2" t="s">
        <v>8</v>
      </c>
      <c r="E739" s="2">
        <v>917</v>
      </c>
      <c r="F739" s="2" t="s">
        <v>674</v>
      </c>
      <c r="G739" s="2" t="s">
        <v>654</v>
      </c>
      <c r="H739" s="8" t="s">
        <v>1933</v>
      </c>
      <c r="I739" s="1">
        <v>107000</v>
      </c>
      <c r="J739" s="1">
        <v>106000</v>
      </c>
      <c r="K739" s="1">
        <v>107000</v>
      </c>
      <c r="L739" s="1">
        <v>108000</v>
      </c>
      <c r="M739" s="1">
        <v>161000</v>
      </c>
      <c r="N739" s="1">
        <v>160000</v>
      </c>
    </row>
    <row r="740" spans="1:14" hidden="1" x14ac:dyDescent="0.3">
      <c r="A740" s="7" t="s">
        <v>281</v>
      </c>
      <c r="B740" s="7" t="s">
        <v>659</v>
      </c>
      <c r="C740" s="7">
        <v>1312</v>
      </c>
      <c r="D740" s="2" t="s">
        <v>8</v>
      </c>
      <c r="E740" s="2">
        <v>917</v>
      </c>
      <c r="F740" s="2" t="s">
        <v>2251</v>
      </c>
      <c r="G740" s="2" t="s">
        <v>654</v>
      </c>
      <c r="H740" s="8" t="s">
        <v>1934</v>
      </c>
      <c r="I740" s="1">
        <v>107000</v>
      </c>
      <c r="J740" s="1">
        <v>106000</v>
      </c>
      <c r="K740" s="1">
        <v>107000</v>
      </c>
      <c r="L740" s="1">
        <v>108000</v>
      </c>
      <c r="M740" s="1">
        <v>161000</v>
      </c>
      <c r="N740" s="1">
        <v>267000</v>
      </c>
    </row>
    <row r="741" spans="1:14" hidden="1" x14ac:dyDescent="0.3">
      <c r="A741" s="7" t="s">
        <v>281</v>
      </c>
      <c r="B741" s="7" t="s">
        <v>659</v>
      </c>
      <c r="C741" s="7">
        <v>1312</v>
      </c>
      <c r="D741" s="2" t="s">
        <v>8</v>
      </c>
      <c r="E741" s="2">
        <v>917</v>
      </c>
      <c r="F741" s="2" t="s">
        <v>2252</v>
      </c>
      <c r="G741" s="2" t="s">
        <v>654</v>
      </c>
      <c r="H741" s="8" t="s">
        <v>1935</v>
      </c>
      <c r="I741" s="1">
        <v>54000</v>
      </c>
      <c r="J741" s="1">
        <v>159000</v>
      </c>
      <c r="K741" s="1">
        <v>266000</v>
      </c>
      <c r="L741" s="1">
        <v>161000</v>
      </c>
      <c r="M741" s="1">
        <v>161000</v>
      </c>
      <c r="N741" s="1">
        <v>267000</v>
      </c>
    </row>
    <row r="742" spans="1:14" hidden="1" x14ac:dyDescent="0.3">
      <c r="A742" s="7" t="s">
        <v>281</v>
      </c>
      <c r="B742" s="7" t="s">
        <v>659</v>
      </c>
      <c r="C742" s="7">
        <v>1312</v>
      </c>
      <c r="D742" s="2" t="s">
        <v>8</v>
      </c>
      <c r="E742" s="2">
        <v>917</v>
      </c>
      <c r="F742" s="2" t="s">
        <v>2253</v>
      </c>
      <c r="G742" s="2" t="s">
        <v>654</v>
      </c>
      <c r="H742" s="8" t="s">
        <v>1936</v>
      </c>
      <c r="I742" s="1">
        <v>54000</v>
      </c>
      <c r="J742" s="1">
        <v>53000</v>
      </c>
      <c r="K742" s="1">
        <v>54000</v>
      </c>
      <c r="L742" s="1">
        <v>54000</v>
      </c>
      <c r="M742" s="1">
        <v>54000</v>
      </c>
      <c r="N742" s="1">
        <v>54000</v>
      </c>
    </row>
    <row r="743" spans="1:14" hidden="1" x14ac:dyDescent="0.3">
      <c r="A743" s="7" t="s">
        <v>281</v>
      </c>
      <c r="B743" s="7" t="s">
        <v>659</v>
      </c>
      <c r="C743" s="7">
        <v>1312</v>
      </c>
      <c r="D743" s="2" t="s">
        <v>8</v>
      </c>
      <c r="E743" s="2">
        <v>917</v>
      </c>
      <c r="F743" s="2" t="s">
        <v>667</v>
      </c>
      <c r="G743" s="2" t="s">
        <v>654</v>
      </c>
      <c r="H743" s="8" t="s">
        <v>566</v>
      </c>
      <c r="I743" s="1">
        <v>54000</v>
      </c>
      <c r="J743" s="1">
        <v>53000</v>
      </c>
      <c r="K743" s="1">
        <v>54000</v>
      </c>
      <c r="L743" s="1">
        <v>54000</v>
      </c>
      <c r="M743" s="1">
        <v>108000</v>
      </c>
      <c r="N743" s="1">
        <v>107000</v>
      </c>
    </row>
    <row r="744" spans="1:14" hidden="1" x14ac:dyDescent="0.3">
      <c r="A744" s="7" t="s">
        <v>281</v>
      </c>
      <c r="B744" s="7" t="s">
        <v>659</v>
      </c>
      <c r="C744" s="7">
        <v>1312</v>
      </c>
      <c r="D744" s="2" t="s">
        <v>8</v>
      </c>
      <c r="E744" s="2">
        <v>917</v>
      </c>
      <c r="F744" s="2" t="s">
        <v>2254</v>
      </c>
      <c r="G744" s="2" t="s">
        <v>654</v>
      </c>
      <c r="H744" s="8" t="s">
        <v>1937</v>
      </c>
      <c r="I744" s="1">
        <v>54000</v>
      </c>
      <c r="J744" s="1">
        <v>53000</v>
      </c>
      <c r="K744" s="1">
        <v>266000</v>
      </c>
      <c r="L744" s="1">
        <v>54000</v>
      </c>
      <c r="M744" s="1">
        <v>54000</v>
      </c>
      <c r="N744" s="1">
        <v>54000</v>
      </c>
    </row>
    <row r="745" spans="1:14" hidden="1" x14ac:dyDescent="0.3">
      <c r="A745" s="7" t="s">
        <v>281</v>
      </c>
      <c r="B745" s="7" t="s">
        <v>659</v>
      </c>
      <c r="C745" s="7">
        <v>1312</v>
      </c>
      <c r="D745" s="2" t="s">
        <v>8</v>
      </c>
      <c r="E745" s="2">
        <v>917</v>
      </c>
      <c r="F745" s="2" t="s">
        <v>2255</v>
      </c>
      <c r="G745" s="2" t="s">
        <v>654</v>
      </c>
      <c r="H745" s="8" t="s">
        <v>1938</v>
      </c>
      <c r="I745" s="1">
        <v>54000</v>
      </c>
      <c r="J745" s="1">
        <v>53000</v>
      </c>
      <c r="K745" s="1">
        <v>54000</v>
      </c>
      <c r="L745" s="1">
        <v>54000</v>
      </c>
      <c r="M745" s="1">
        <v>54000</v>
      </c>
      <c r="N745" s="1">
        <v>54000</v>
      </c>
    </row>
    <row r="746" spans="1:14" hidden="1" x14ac:dyDescent="0.3">
      <c r="A746" s="7" t="s">
        <v>281</v>
      </c>
      <c r="B746" s="7" t="s">
        <v>659</v>
      </c>
      <c r="C746" s="7">
        <v>1312</v>
      </c>
      <c r="D746" s="2" t="s">
        <v>8</v>
      </c>
      <c r="E746" s="2">
        <v>917</v>
      </c>
      <c r="F746" s="2" t="s">
        <v>664</v>
      </c>
      <c r="G746" s="2" t="s">
        <v>654</v>
      </c>
      <c r="H746" s="8" t="s">
        <v>1939</v>
      </c>
      <c r="I746" s="1">
        <v>54000</v>
      </c>
      <c r="J746" s="1">
        <v>159000</v>
      </c>
      <c r="K746" s="1">
        <v>160000</v>
      </c>
      <c r="L746" s="1">
        <v>161000</v>
      </c>
      <c r="M746" s="1">
        <v>161000</v>
      </c>
      <c r="N746" s="1">
        <v>267000</v>
      </c>
    </row>
    <row r="747" spans="1:14" hidden="1" x14ac:dyDescent="0.3">
      <c r="A747" s="7" t="s">
        <v>281</v>
      </c>
      <c r="B747" s="7" t="s">
        <v>659</v>
      </c>
      <c r="C747" s="7">
        <v>1312</v>
      </c>
      <c r="D747" s="2" t="s">
        <v>8</v>
      </c>
      <c r="E747" s="2">
        <v>917</v>
      </c>
      <c r="F747" s="2" t="s">
        <v>661</v>
      </c>
      <c r="G747" s="2" t="s">
        <v>654</v>
      </c>
      <c r="H747" s="8" t="s">
        <v>1940</v>
      </c>
      <c r="I747" s="1">
        <v>54000</v>
      </c>
      <c r="J747" s="1">
        <v>53000</v>
      </c>
      <c r="K747" s="1">
        <v>54000</v>
      </c>
      <c r="L747" s="1">
        <v>54000</v>
      </c>
      <c r="M747" s="1">
        <v>54000</v>
      </c>
      <c r="N747" s="1">
        <v>54000</v>
      </c>
    </row>
    <row r="748" spans="1:14" hidden="1" x14ac:dyDescent="0.3">
      <c r="A748" s="7" t="s">
        <v>281</v>
      </c>
      <c r="B748" s="7" t="s">
        <v>659</v>
      </c>
      <c r="C748" s="7">
        <v>1312</v>
      </c>
      <c r="D748" s="2" t="s">
        <v>8</v>
      </c>
      <c r="E748" s="2">
        <v>917</v>
      </c>
      <c r="F748" s="2" t="s">
        <v>2256</v>
      </c>
      <c r="G748" s="2" t="s">
        <v>654</v>
      </c>
      <c r="H748" s="8" t="s">
        <v>1941</v>
      </c>
      <c r="I748" s="1">
        <v>54000</v>
      </c>
      <c r="J748" s="1">
        <v>53000</v>
      </c>
      <c r="K748" s="1">
        <v>54000</v>
      </c>
      <c r="L748" s="1">
        <v>54000</v>
      </c>
      <c r="M748" s="1">
        <v>54000</v>
      </c>
      <c r="N748" s="1">
        <v>54000</v>
      </c>
    </row>
    <row r="749" spans="1:14" hidden="1" x14ac:dyDescent="0.3">
      <c r="A749" s="7" t="s">
        <v>281</v>
      </c>
      <c r="B749" s="7" t="s">
        <v>659</v>
      </c>
      <c r="C749" s="7">
        <v>1312</v>
      </c>
      <c r="D749" s="2" t="s">
        <v>8</v>
      </c>
      <c r="E749" s="2">
        <v>917</v>
      </c>
      <c r="F749" s="2" t="s">
        <v>2257</v>
      </c>
      <c r="G749" s="2" t="s">
        <v>654</v>
      </c>
      <c r="H749" s="8" t="s">
        <v>1942</v>
      </c>
      <c r="I749" s="1">
        <v>54000</v>
      </c>
      <c r="J749" s="1">
        <v>53000</v>
      </c>
      <c r="K749" s="1">
        <v>54000</v>
      </c>
      <c r="L749" s="1">
        <v>54000</v>
      </c>
      <c r="M749" s="1">
        <v>54000</v>
      </c>
      <c r="N749" s="1">
        <v>54000</v>
      </c>
    </row>
    <row r="750" spans="1:14" hidden="1" x14ac:dyDescent="0.3">
      <c r="A750" s="7" t="s">
        <v>281</v>
      </c>
      <c r="B750" s="7" t="s">
        <v>659</v>
      </c>
      <c r="C750" s="7">
        <v>1312</v>
      </c>
      <c r="D750" s="2" t="s">
        <v>8</v>
      </c>
      <c r="E750" s="2">
        <v>917</v>
      </c>
      <c r="F750" s="2" t="s">
        <v>2258</v>
      </c>
      <c r="G750" s="2" t="s">
        <v>654</v>
      </c>
      <c r="H750" s="8" t="s">
        <v>1943</v>
      </c>
      <c r="I750" s="1">
        <v>107000</v>
      </c>
      <c r="J750" s="1">
        <v>106000</v>
      </c>
      <c r="K750" s="1">
        <v>107000</v>
      </c>
      <c r="L750" s="1">
        <v>54000</v>
      </c>
      <c r="M750" s="1">
        <v>54000</v>
      </c>
      <c r="N750" s="1">
        <v>54000</v>
      </c>
    </row>
    <row r="751" spans="1:14" hidden="1" x14ac:dyDescent="0.3">
      <c r="A751" s="7" t="s">
        <v>281</v>
      </c>
      <c r="B751" s="7" t="s">
        <v>659</v>
      </c>
      <c r="C751" s="7">
        <v>1312</v>
      </c>
      <c r="D751" s="2" t="s">
        <v>8</v>
      </c>
      <c r="E751" s="2">
        <v>917</v>
      </c>
      <c r="F751" s="2" t="s">
        <v>2259</v>
      </c>
      <c r="G751" s="2" t="s">
        <v>654</v>
      </c>
      <c r="H751" s="8" t="s">
        <v>1944</v>
      </c>
      <c r="I751" s="1">
        <v>107000</v>
      </c>
      <c r="J751" s="1">
        <v>106000</v>
      </c>
      <c r="K751" s="1">
        <v>54000</v>
      </c>
      <c r="L751" s="1">
        <v>54000</v>
      </c>
      <c r="M751" s="1">
        <v>54000</v>
      </c>
      <c r="N751" s="1">
        <v>54000</v>
      </c>
    </row>
    <row r="752" spans="1:14" hidden="1" x14ac:dyDescent="0.3">
      <c r="A752" s="7" t="s">
        <v>281</v>
      </c>
      <c r="B752" s="7" t="s">
        <v>659</v>
      </c>
      <c r="C752" s="7">
        <v>1312</v>
      </c>
      <c r="D752" s="2" t="s">
        <v>8</v>
      </c>
      <c r="E752" s="2">
        <v>917</v>
      </c>
      <c r="F752" s="2" t="s">
        <v>675</v>
      </c>
      <c r="G752" s="2" t="s">
        <v>654</v>
      </c>
      <c r="H752" s="8" t="s">
        <v>574</v>
      </c>
      <c r="I752" s="1">
        <v>54000</v>
      </c>
      <c r="J752" s="1">
        <v>53000</v>
      </c>
      <c r="K752" s="1">
        <v>54000</v>
      </c>
      <c r="L752" s="1">
        <v>54000</v>
      </c>
      <c r="M752" s="1">
        <v>54000</v>
      </c>
      <c r="N752" s="1">
        <v>54000</v>
      </c>
    </row>
    <row r="753" spans="1:14" hidden="1" x14ac:dyDescent="0.3">
      <c r="A753" s="7" t="s">
        <v>281</v>
      </c>
      <c r="B753" s="7" t="s">
        <v>659</v>
      </c>
      <c r="C753" s="7">
        <v>1312</v>
      </c>
      <c r="D753" s="2" t="s">
        <v>8</v>
      </c>
      <c r="E753" s="2">
        <v>917</v>
      </c>
      <c r="F753" s="2" t="s">
        <v>2260</v>
      </c>
      <c r="G753" s="2" t="s">
        <v>654</v>
      </c>
      <c r="H753" s="8" t="s">
        <v>1945</v>
      </c>
      <c r="I753" s="1">
        <v>375000</v>
      </c>
      <c r="J753" s="1">
        <v>530000</v>
      </c>
      <c r="K753" s="1">
        <v>531000</v>
      </c>
      <c r="L753" s="1">
        <v>537000</v>
      </c>
      <c r="M753" s="1">
        <v>803000</v>
      </c>
      <c r="N753" s="1">
        <v>533000</v>
      </c>
    </row>
    <row r="754" spans="1:14" hidden="1" x14ac:dyDescent="0.3">
      <c r="A754" s="7" t="s">
        <v>281</v>
      </c>
      <c r="B754" s="7" t="s">
        <v>659</v>
      </c>
      <c r="C754" s="7">
        <v>1312</v>
      </c>
      <c r="D754" s="2" t="s">
        <v>8</v>
      </c>
      <c r="E754" s="2">
        <v>917</v>
      </c>
      <c r="F754" s="2" t="s">
        <v>678</v>
      </c>
      <c r="G754" s="2" t="s">
        <v>654</v>
      </c>
      <c r="H754" s="8" t="s">
        <v>1946</v>
      </c>
      <c r="I754" s="1">
        <v>54000</v>
      </c>
      <c r="J754" s="1">
        <v>53000</v>
      </c>
      <c r="K754" s="1">
        <v>54000</v>
      </c>
      <c r="L754" s="1">
        <v>54000</v>
      </c>
      <c r="M754" s="1">
        <v>108000</v>
      </c>
      <c r="N754" s="1">
        <v>107000</v>
      </c>
    </row>
    <row r="755" spans="1:14" hidden="1" x14ac:dyDescent="0.3">
      <c r="A755" s="7" t="s">
        <v>281</v>
      </c>
      <c r="B755" s="7" t="s">
        <v>659</v>
      </c>
      <c r="C755" s="7">
        <v>1312</v>
      </c>
      <c r="D755" s="2" t="s">
        <v>8</v>
      </c>
      <c r="E755" s="2">
        <v>917</v>
      </c>
      <c r="F755" s="2" t="s">
        <v>666</v>
      </c>
      <c r="G755" s="2" t="s">
        <v>654</v>
      </c>
      <c r="H755" s="8" t="s">
        <v>565</v>
      </c>
      <c r="I755" s="1">
        <v>161000</v>
      </c>
      <c r="J755" s="1">
        <v>159000</v>
      </c>
      <c r="K755" s="1">
        <v>266000</v>
      </c>
      <c r="L755" s="1">
        <v>376000</v>
      </c>
      <c r="M755" s="1">
        <v>375000</v>
      </c>
      <c r="N755" s="1">
        <v>533000</v>
      </c>
    </row>
    <row r="756" spans="1:14" hidden="1" x14ac:dyDescent="0.3">
      <c r="A756" s="7" t="s">
        <v>281</v>
      </c>
      <c r="B756" s="7" t="s">
        <v>659</v>
      </c>
      <c r="C756" s="7">
        <v>1312</v>
      </c>
      <c r="D756" s="2" t="s">
        <v>8</v>
      </c>
      <c r="E756" s="2">
        <v>917</v>
      </c>
      <c r="F756" s="2" t="s">
        <v>2261</v>
      </c>
      <c r="G756" s="2" t="s">
        <v>654</v>
      </c>
      <c r="H756" s="8" t="s">
        <v>1947</v>
      </c>
      <c r="I756" s="1">
        <v>214000</v>
      </c>
      <c r="J756" s="1">
        <v>212000</v>
      </c>
      <c r="K756" s="1">
        <v>266000</v>
      </c>
      <c r="L756" s="1">
        <v>376000</v>
      </c>
      <c r="M756" s="1">
        <v>375000</v>
      </c>
      <c r="N756" s="1">
        <v>373000</v>
      </c>
    </row>
    <row r="757" spans="1:14" hidden="1" x14ac:dyDescent="0.3">
      <c r="A757" s="7" t="s">
        <v>281</v>
      </c>
      <c r="B757" s="7" t="s">
        <v>659</v>
      </c>
      <c r="C757" s="7">
        <v>1312</v>
      </c>
      <c r="D757" s="2" t="s">
        <v>8</v>
      </c>
      <c r="E757" s="2">
        <v>917</v>
      </c>
      <c r="F757" s="2" t="s">
        <v>676</v>
      </c>
      <c r="G757" s="2" t="s">
        <v>654</v>
      </c>
      <c r="H757" s="8" t="s">
        <v>575</v>
      </c>
      <c r="I757" s="1">
        <v>268000</v>
      </c>
      <c r="J757" s="1">
        <v>530000</v>
      </c>
      <c r="K757" s="1">
        <v>531000</v>
      </c>
      <c r="L757" s="1">
        <v>537000</v>
      </c>
      <c r="M757" s="1">
        <v>536000</v>
      </c>
      <c r="N757" s="1">
        <v>533000</v>
      </c>
    </row>
    <row r="758" spans="1:14" hidden="1" x14ac:dyDescent="0.3">
      <c r="A758" s="7" t="s">
        <v>281</v>
      </c>
      <c r="B758" s="7" t="s">
        <v>659</v>
      </c>
      <c r="C758" s="7">
        <v>1312</v>
      </c>
      <c r="D758" s="2" t="s">
        <v>8</v>
      </c>
      <c r="E758" s="2">
        <v>917</v>
      </c>
      <c r="F758" s="2" t="s">
        <v>665</v>
      </c>
      <c r="G758" s="2" t="s">
        <v>654</v>
      </c>
      <c r="H758" s="8" t="s">
        <v>1948</v>
      </c>
      <c r="I758" s="1">
        <v>107000</v>
      </c>
      <c r="J758" s="1">
        <v>106000</v>
      </c>
      <c r="K758" s="1">
        <v>107000</v>
      </c>
      <c r="L758" s="1">
        <v>108000</v>
      </c>
      <c r="M758" s="1">
        <v>161000</v>
      </c>
      <c r="N758" s="1">
        <v>267000</v>
      </c>
    </row>
    <row r="759" spans="1:14" hidden="1" x14ac:dyDescent="0.3">
      <c r="A759" s="7" t="s">
        <v>281</v>
      </c>
      <c r="B759" s="7" t="s">
        <v>659</v>
      </c>
      <c r="C759" s="7">
        <v>1312</v>
      </c>
      <c r="D759" s="2" t="s">
        <v>8</v>
      </c>
      <c r="E759" s="2">
        <v>917</v>
      </c>
      <c r="F759" s="2" t="s">
        <v>2262</v>
      </c>
      <c r="G759" s="2" t="s">
        <v>654</v>
      </c>
      <c r="H759" s="8" t="s">
        <v>1949</v>
      </c>
      <c r="I759" s="1">
        <v>107000</v>
      </c>
      <c r="J759" s="1">
        <v>106000</v>
      </c>
      <c r="K759" s="1">
        <v>107000</v>
      </c>
      <c r="L759" s="1">
        <v>108000</v>
      </c>
      <c r="M759" s="1">
        <v>161000</v>
      </c>
      <c r="N759" s="1">
        <v>267000</v>
      </c>
    </row>
    <row r="760" spans="1:14" hidden="1" x14ac:dyDescent="0.3">
      <c r="A760" s="7" t="s">
        <v>281</v>
      </c>
      <c r="B760" s="7" t="s">
        <v>659</v>
      </c>
      <c r="C760" s="7">
        <v>1312</v>
      </c>
      <c r="D760" s="2" t="s">
        <v>8</v>
      </c>
      <c r="E760" s="2">
        <v>917</v>
      </c>
      <c r="F760" s="2" t="s">
        <v>2263</v>
      </c>
      <c r="G760" s="2" t="s">
        <v>654</v>
      </c>
      <c r="H760" s="8" t="s">
        <v>1950</v>
      </c>
      <c r="I760" s="1">
        <v>54000</v>
      </c>
      <c r="J760" s="1">
        <v>53000</v>
      </c>
      <c r="K760" s="1">
        <v>54000</v>
      </c>
      <c r="L760" s="1">
        <v>54000</v>
      </c>
      <c r="M760" s="1">
        <v>54000</v>
      </c>
      <c r="N760" s="1">
        <v>54000</v>
      </c>
    </row>
    <row r="761" spans="1:14" hidden="1" x14ac:dyDescent="0.3">
      <c r="A761" s="7" t="s">
        <v>281</v>
      </c>
      <c r="B761" s="7" t="s">
        <v>659</v>
      </c>
      <c r="C761" s="7">
        <v>1312</v>
      </c>
      <c r="D761" s="2" t="s">
        <v>8</v>
      </c>
      <c r="E761" s="2">
        <v>917</v>
      </c>
      <c r="F761" s="2" t="s">
        <v>2264</v>
      </c>
      <c r="G761" s="2" t="s">
        <v>654</v>
      </c>
      <c r="H761" s="8" t="s">
        <v>1951</v>
      </c>
      <c r="I761" s="1">
        <v>54000</v>
      </c>
      <c r="J761" s="1">
        <v>53000</v>
      </c>
      <c r="K761" s="1">
        <v>54000</v>
      </c>
      <c r="L761" s="1">
        <v>54000</v>
      </c>
      <c r="M761" s="1">
        <v>108000</v>
      </c>
      <c r="N761" s="1">
        <v>107000</v>
      </c>
    </row>
    <row r="762" spans="1:14" hidden="1" x14ac:dyDescent="0.3">
      <c r="A762" s="7" t="s">
        <v>281</v>
      </c>
      <c r="B762" s="7" t="s">
        <v>659</v>
      </c>
      <c r="C762" s="7">
        <v>1312</v>
      </c>
      <c r="D762" s="2" t="s">
        <v>8</v>
      </c>
      <c r="E762" s="2">
        <v>917</v>
      </c>
      <c r="F762" s="2" t="s">
        <v>2265</v>
      </c>
      <c r="G762" s="2" t="s">
        <v>654</v>
      </c>
      <c r="H762" s="8" t="s">
        <v>1952</v>
      </c>
      <c r="I762" s="1">
        <v>54000</v>
      </c>
      <c r="J762" s="1">
        <v>53000</v>
      </c>
      <c r="K762" s="1">
        <v>54000</v>
      </c>
      <c r="L762" s="1">
        <v>54000</v>
      </c>
      <c r="M762" s="1">
        <v>108000</v>
      </c>
      <c r="N762" s="1">
        <v>112000</v>
      </c>
    </row>
    <row r="763" spans="1:14" hidden="1" x14ac:dyDescent="0.3">
      <c r="A763" s="7" t="s">
        <v>281</v>
      </c>
      <c r="B763" s="7" t="s">
        <v>659</v>
      </c>
      <c r="C763" s="7">
        <v>1312</v>
      </c>
      <c r="D763" s="2" t="s">
        <v>252</v>
      </c>
      <c r="E763" s="2">
        <v>999</v>
      </c>
      <c r="F763" s="2" t="s">
        <v>252</v>
      </c>
      <c r="G763" s="2" t="s">
        <v>654</v>
      </c>
      <c r="H763" s="8" t="s">
        <v>1777</v>
      </c>
      <c r="I763" s="1">
        <v>2140000</v>
      </c>
      <c r="J763" s="1">
        <v>2118000</v>
      </c>
      <c r="K763" s="1">
        <v>1592000</v>
      </c>
      <c r="L763" s="1">
        <v>1073000</v>
      </c>
      <c r="M763" s="1">
        <v>1012000</v>
      </c>
      <c r="N763" s="1">
        <v>1012000</v>
      </c>
    </row>
    <row r="764" spans="1:14" hidden="1" x14ac:dyDescent="0.3">
      <c r="A764" s="7" t="s">
        <v>281</v>
      </c>
      <c r="B764" s="7" t="s">
        <v>659</v>
      </c>
      <c r="C764" s="7">
        <v>1312</v>
      </c>
      <c r="D764" s="2" t="s">
        <v>8</v>
      </c>
      <c r="E764" s="2">
        <v>917</v>
      </c>
      <c r="F764" s="2" t="s">
        <v>700</v>
      </c>
      <c r="G764" s="2" t="s">
        <v>655</v>
      </c>
      <c r="H764" s="8" t="s">
        <v>1953</v>
      </c>
      <c r="I764" s="1">
        <v>54000</v>
      </c>
      <c r="J764" s="1">
        <v>265000</v>
      </c>
      <c r="K764" s="1">
        <v>1061000</v>
      </c>
      <c r="L764" s="1">
        <v>1073000</v>
      </c>
      <c r="M764" s="1">
        <v>268000</v>
      </c>
      <c r="N764" s="1">
        <v>1065000</v>
      </c>
    </row>
    <row r="765" spans="1:14" hidden="1" x14ac:dyDescent="0.3">
      <c r="A765" s="7" t="s">
        <v>281</v>
      </c>
      <c r="B765" s="7" t="s">
        <v>659</v>
      </c>
      <c r="C765" s="7">
        <v>1312</v>
      </c>
      <c r="D765" s="2" t="s">
        <v>8</v>
      </c>
      <c r="E765" s="2">
        <v>917</v>
      </c>
      <c r="F765" s="2" t="s">
        <v>689</v>
      </c>
      <c r="G765" s="2" t="s">
        <v>655</v>
      </c>
      <c r="H765" s="8" t="s">
        <v>588</v>
      </c>
      <c r="I765" s="1">
        <v>0</v>
      </c>
      <c r="J765" s="1">
        <v>265000</v>
      </c>
      <c r="K765" s="1">
        <v>266000</v>
      </c>
      <c r="L765" s="1">
        <v>269000</v>
      </c>
      <c r="M765" s="1">
        <v>268000</v>
      </c>
      <c r="N765" s="1">
        <v>267000</v>
      </c>
    </row>
    <row r="766" spans="1:14" hidden="1" x14ac:dyDescent="0.3">
      <c r="A766" s="7" t="s">
        <v>281</v>
      </c>
      <c r="B766" s="7" t="s">
        <v>659</v>
      </c>
      <c r="C766" s="7">
        <v>1312</v>
      </c>
      <c r="D766" s="2" t="s">
        <v>8</v>
      </c>
      <c r="E766" s="2">
        <v>917</v>
      </c>
      <c r="F766" s="2" t="s">
        <v>2266</v>
      </c>
      <c r="G766" s="2" t="s">
        <v>655</v>
      </c>
      <c r="H766" s="8" t="s">
        <v>1954</v>
      </c>
      <c r="I766" s="1">
        <v>107000</v>
      </c>
      <c r="J766" s="1">
        <v>265000</v>
      </c>
      <c r="K766" s="1">
        <v>266000</v>
      </c>
      <c r="L766" s="1">
        <v>269000</v>
      </c>
      <c r="M766" s="1">
        <v>268000</v>
      </c>
      <c r="N766" s="1">
        <v>267000</v>
      </c>
    </row>
    <row r="767" spans="1:14" hidden="1" x14ac:dyDescent="0.3">
      <c r="A767" s="7" t="s">
        <v>281</v>
      </c>
      <c r="B767" s="7" t="s">
        <v>659</v>
      </c>
      <c r="C767" s="7">
        <v>1312</v>
      </c>
      <c r="D767" s="2" t="s">
        <v>8</v>
      </c>
      <c r="E767" s="2">
        <v>917</v>
      </c>
      <c r="F767" s="2" t="s">
        <v>2267</v>
      </c>
      <c r="G767" s="2" t="s">
        <v>655</v>
      </c>
      <c r="H767" s="8" t="s">
        <v>1955</v>
      </c>
      <c r="I767" s="1">
        <v>107000</v>
      </c>
      <c r="J767" s="1">
        <v>265000</v>
      </c>
      <c r="K767" s="1">
        <v>266000</v>
      </c>
      <c r="L767" s="1">
        <v>269000</v>
      </c>
      <c r="M767" s="1">
        <v>268000</v>
      </c>
      <c r="N767" s="1">
        <v>267000</v>
      </c>
    </row>
    <row r="768" spans="1:14" hidden="1" x14ac:dyDescent="0.3">
      <c r="A768" s="7" t="s">
        <v>281</v>
      </c>
      <c r="B768" s="7" t="s">
        <v>659</v>
      </c>
      <c r="C768" s="7">
        <v>1312</v>
      </c>
      <c r="D768" s="2" t="s">
        <v>8</v>
      </c>
      <c r="E768" s="2">
        <v>917</v>
      </c>
      <c r="F768" s="2" t="s">
        <v>2268</v>
      </c>
      <c r="G768" s="2" t="s">
        <v>655</v>
      </c>
      <c r="H768" s="8" t="s">
        <v>1956</v>
      </c>
      <c r="I768" s="1">
        <v>107000</v>
      </c>
      <c r="J768" s="1">
        <v>265000</v>
      </c>
      <c r="K768" s="1">
        <v>266000</v>
      </c>
      <c r="L768" s="1">
        <v>0</v>
      </c>
      <c r="M768" s="1">
        <v>268000</v>
      </c>
      <c r="N768" s="1">
        <v>267000</v>
      </c>
    </row>
    <row r="769" spans="1:14" hidden="1" x14ac:dyDescent="0.3">
      <c r="A769" s="7" t="s">
        <v>281</v>
      </c>
      <c r="B769" s="7" t="s">
        <v>659</v>
      </c>
      <c r="C769" s="7">
        <v>1312</v>
      </c>
      <c r="D769" s="2" t="s">
        <v>8</v>
      </c>
      <c r="E769" s="2">
        <v>917</v>
      </c>
      <c r="F769" s="2" t="s">
        <v>2269</v>
      </c>
      <c r="G769" s="2" t="s">
        <v>655</v>
      </c>
      <c r="H769" s="8" t="s">
        <v>1957</v>
      </c>
      <c r="I769" s="1">
        <v>0</v>
      </c>
      <c r="J769" s="1">
        <v>265000</v>
      </c>
      <c r="K769" s="1">
        <v>0</v>
      </c>
      <c r="L769" s="1">
        <v>269000</v>
      </c>
      <c r="M769" s="1">
        <v>268000</v>
      </c>
      <c r="N769" s="1">
        <v>267000</v>
      </c>
    </row>
    <row r="770" spans="1:14" hidden="1" x14ac:dyDescent="0.3">
      <c r="A770" s="7" t="s">
        <v>281</v>
      </c>
      <c r="B770" s="7" t="s">
        <v>659</v>
      </c>
      <c r="C770" s="7">
        <v>1312</v>
      </c>
      <c r="D770" s="2" t="s">
        <v>8</v>
      </c>
      <c r="E770" s="2">
        <v>917</v>
      </c>
      <c r="F770" s="2" t="s">
        <v>2270</v>
      </c>
      <c r="G770" s="2" t="s">
        <v>655</v>
      </c>
      <c r="H770" s="8" t="s">
        <v>1958</v>
      </c>
      <c r="I770" s="1">
        <v>214000</v>
      </c>
      <c r="J770" s="1">
        <v>530000</v>
      </c>
      <c r="K770" s="1">
        <v>0</v>
      </c>
      <c r="L770" s="1">
        <v>0</v>
      </c>
      <c r="M770" s="1">
        <v>536000</v>
      </c>
      <c r="N770" s="1">
        <v>0</v>
      </c>
    </row>
    <row r="771" spans="1:14" hidden="1" x14ac:dyDescent="0.3">
      <c r="A771" s="7" t="s">
        <v>281</v>
      </c>
      <c r="B771" s="7" t="s">
        <v>659</v>
      </c>
      <c r="C771" s="7">
        <v>1312</v>
      </c>
      <c r="D771" s="2" t="s">
        <v>8</v>
      </c>
      <c r="E771" s="2">
        <v>917</v>
      </c>
      <c r="F771" s="2" t="s">
        <v>2271</v>
      </c>
      <c r="G771" s="2" t="s">
        <v>655</v>
      </c>
      <c r="H771" s="8" t="s">
        <v>1959</v>
      </c>
      <c r="I771" s="1">
        <v>107000</v>
      </c>
      <c r="J771" s="1">
        <v>106000</v>
      </c>
      <c r="K771" s="1">
        <v>107000</v>
      </c>
      <c r="L771" s="1">
        <v>108000</v>
      </c>
      <c r="M771" s="1">
        <v>108000</v>
      </c>
      <c r="N771" s="1">
        <v>160000</v>
      </c>
    </row>
    <row r="772" spans="1:14" hidden="1" x14ac:dyDescent="0.3">
      <c r="A772" s="7" t="s">
        <v>281</v>
      </c>
      <c r="B772" s="7" t="s">
        <v>659</v>
      </c>
      <c r="C772" s="7">
        <v>1312</v>
      </c>
      <c r="D772" s="2" t="s">
        <v>8</v>
      </c>
      <c r="E772" s="2">
        <v>917</v>
      </c>
      <c r="F772" s="2" t="s">
        <v>2272</v>
      </c>
      <c r="G772" s="2" t="s">
        <v>655</v>
      </c>
      <c r="H772" s="8" t="s">
        <v>1960</v>
      </c>
      <c r="I772" s="1">
        <v>0</v>
      </c>
      <c r="J772" s="1">
        <v>530000</v>
      </c>
      <c r="K772" s="1">
        <v>531000</v>
      </c>
      <c r="L772" s="1">
        <v>537000</v>
      </c>
      <c r="M772" s="1">
        <v>536000</v>
      </c>
      <c r="N772" s="1">
        <v>0</v>
      </c>
    </row>
    <row r="773" spans="1:14" hidden="1" x14ac:dyDescent="0.3">
      <c r="A773" s="7" t="s">
        <v>281</v>
      </c>
      <c r="B773" s="7" t="s">
        <v>659</v>
      </c>
      <c r="C773" s="7">
        <v>1312</v>
      </c>
      <c r="D773" s="2" t="s">
        <v>8</v>
      </c>
      <c r="E773" s="2">
        <v>917</v>
      </c>
      <c r="F773" s="2" t="s">
        <v>691</v>
      </c>
      <c r="G773" s="2" t="s">
        <v>655</v>
      </c>
      <c r="H773" s="8" t="s">
        <v>1961</v>
      </c>
      <c r="I773" s="1">
        <v>54000</v>
      </c>
      <c r="J773" s="1">
        <v>53000</v>
      </c>
      <c r="K773" s="1">
        <v>54000</v>
      </c>
      <c r="L773" s="1">
        <v>54000</v>
      </c>
      <c r="M773" s="1">
        <v>54000</v>
      </c>
      <c r="N773" s="1">
        <v>533000</v>
      </c>
    </row>
    <row r="774" spans="1:14" hidden="1" x14ac:dyDescent="0.3">
      <c r="A774" s="7" t="s">
        <v>281</v>
      </c>
      <c r="B774" s="7" t="s">
        <v>659</v>
      </c>
      <c r="C774" s="7">
        <v>1312</v>
      </c>
      <c r="D774" s="2" t="s">
        <v>8</v>
      </c>
      <c r="E774" s="2">
        <v>917</v>
      </c>
      <c r="F774" s="2" t="s">
        <v>697</v>
      </c>
      <c r="G774" s="2" t="s">
        <v>655</v>
      </c>
      <c r="H774" s="8" t="s">
        <v>1962</v>
      </c>
      <c r="I774" s="1">
        <v>107000</v>
      </c>
      <c r="J774" s="1">
        <v>530000</v>
      </c>
      <c r="K774" s="1">
        <v>107000</v>
      </c>
      <c r="L774" s="1">
        <v>108000</v>
      </c>
      <c r="M774" s="1">
        <v>536000</v>
      </c>
      <c r="N774" s="1">
        <v>54000</v>
      </c>
    </row>
    <row r="775" spans="1:14" hidden="1" x14ac:dyDescent="0.3">
      <c r="A775" s="7" t="s">
        <v>281</v>
      </c>
      <c r="B775" s="7" t="s">
        <v>659</v>
      </c>
      <c r="C775" s="7">
        <v>1312</v>
      </c>
      <c r="D775" s="2" t="s">
        <v>8</v>
      </c>
      <c r="E775" s="2">
        <v>917</v>
      </c>
      <c r="F775" s="2" t="s">
        <v>694</v>
      </c>
      <c r="G775" s="2" t="s">
        <v>655</v>
      </c>
      <c r="H775" s="8" t="s">
        <v>1963</v>
      </c>
      <c r="I775" s="1">
        <v>0</v>
      </c>
      <c r="J775" s="1">
        <v>53000</v>
      </c>
      <c r="K775" s="1">
        <v>54000</v>
      </c>
      <c r="L775" s="1">
        <v>54000</v>
      </c>
      <c r="M775" s="1">
        <v>54000</v>
      </c>
      <c r="N775" s="1">
        <v>1065000</v>
      </c>
    </row>
    <row r="776" spans="1:14" hidden="1" x14ac:dyDescent="0.3">
      <c r="A776" s="7" t="s">
        <v>281</v>
      </c>
      <c r="B776" s="7" t="s">
        <v>659</v>
      </c>
      <c r="C776" s="7">
        <v>1312</v>
      </c>
      <c r="D776" s="2" t="s">
        <v>8</v>
      </c>
      <c r="E776" s="2">
        <v>917</v>
      </c>
      <c r="F776" s="2" t="s">
        <v>2273</v>
      </c>
      <c r="G776" s="2" t="s">
        <v>655</v>
      </c>
      <c r="H776" s="8" t="s">
        <v>1964</v>
      </c>
      <c r="I776" s="1">
        <v>54000</v>
      </c>
      <c r="J776" s="1">
        <v>530000</v>
      </c>
      <c r="K776" s="1">
        <v>54000</v>
      </c>
      <c r="L776" s="1">
        <v>54000</v>
      </c>
      <c r="M776" s="1">
        <v>536000</v>
      </c>
      <c r="N776" s="1">
        <v>54000</v>
      </c>
    </row>
    <row r="777" spans="1:14" hidden="1" x14ac:dyDescent="0.3">
      <c r="A777" s="7" t="s">
        <v>281</v>
      </c>
      <c r="B777" s="7" t="s">
        <v>659</v>
      </c>
      <c r="C777" s="7">
        <v>1312</v>
      </c>
      <c r="D777" s="2" t="s">
        <v>8</v>
      </c>
      <c r="E777" s="2">
        <v>917</v>
      </c>
      <c r="F777" s="2" t="s">
        <v>2274</v>
      </c>
      <c r="G777" s="2" t="s">
        <v>655</v>
      </c>
      <c r="H777" s="8" t="s">
        <v>1965</v>
      </c>
      <c r="I777" s="1">
        <v>0</v>
      </c>
      <c r="J777" s="1">
        <v>530000</v>
      </c>
      <c r="K777" s="1">
        <v>531000</v>
      </c>
      <c r="L777" s="1">
        <v>537000</v>
      </c>
      <c r="M777" s="1">
        <v>536000</v>
      </c>
      <c r="N777" s="1">
        <v>533000</v>
      </c>
    </row>
    <row r="778" spans="1:14" hidden="1" x14ac:dyDescent="0.3">
      <c r="A778" s="7" t="s">
        <v>281</v>
      </c>
      <c r="B778" s="7" t="s">
        <v>659</v>
      </c>
      <c r="C778" s="7">
        <v>1312</v>
      </c>
      <c r="D778" s="2" t="s">
        <v>8</v>
      </c>
      <c r="E778" s="2">
        <v>917</v>
      </c>
      <c r="F778" s="2" t="s">
        <v>2275</v>
      </c>
      <c r="G778" s="2" t="s">
        <v>655</v>
      </c>
      <c r="H778" s="8" t="s">
        <v>1966</v>
      </c>
      <c r="I778" s="1">
        <v>54000</v>
      </c>
      <c r="J778" s="1">
        <v>530000</v>
      </c>
      <c r="K778" s="1">
        <v>531000</v>
      </c>
      <c r="L778" s="1">
        <v>537000</v>
      </c>
      <c r="M778" s="1">
        <v>536000</v>
      </c>
      <c r="N778" s="1">
        <v>533000</v>
      </c>
    </row>
    <row r="779" spans="1:14" hidden="1" x14ac:dyDescent="0.3">
      <c r="A779" s="7" t="s">
        <v>281</v>
      </c>
      <c r="B779" s="7" t="s">
        <v>659</v>
      </c>
      <c r="C779" s="7">
        <v>1312</v>
      </c>
      <c r="D779" s="2" t="s">
        <v>8</v>
      </c>
      <c r="E779" s="2">
        <v>917</v>
      </c>
      <c r="F779" s="2" t="s">
        <v>2276</v>
      </c>
      <c r="G779" s="2" t="s">
        <v>655</v>
      </c>
      <c r="H779" s="8" t="s">
        <v>1967</v>
      </c>
      <c r="I779" s="1">
        <v>0</v>
      </c>
      <c r="J779" s="1">
        <v>106000</v>
      </c>
      <c r="K779" s="1">
        <v>107000</v>
      </c>
      <c r="L779" s="1">
        <v>108000</v>
      </c>
      <c r="M779" s="1">
        <v>108000</v>
      </c>
      <c r="N779" s="1">
        <v>107000</v>
      </c>
    </row>
    <row r="780" spans="1:14" hidden="1" x14ac:dyDescent="0.3">
      <c r="A780" s="7" t="s">
        <v>281</v>
      </c>
      <c r="B780" s="7" t="s">
        <v>659</v>
      </c>
      <c r="C780" s="7">
        <v>1312</v>
      </c>
      <c r="D780" s="2" t="s">
        <v>8</v>
      </c>
      <c r="E780" s="2">
        <v>917</v>
      </c>
      <c r="F780" s="2" t="s">
        <v>2277</v>
      </c>
      <c r="G780" s="2" t="s">
        <v>655</v>
      </c>
      <c r="H780" s="8" t="s">
        <v>1968</v>
      </c>
      <c r="I780" s="1">
        <v>54000</v>
      </c>
      <c r="J780" s="1">
        <v>53000</v>
      </c>
      <c r="K780" s="1">
        <v>54000</v>
      </c>
      <c r="L780" s="1">
        <v>54000</v>
      </c>
      <c r="M780" s="1">
        <v>54000</v>
      </c>
      <c r="N780" s="1">
        <v>533000</v>
      </c>
    </row>
    <row r="781" spans="1:14" hidden="1" x14ac:dyDescent="0.3">
      <c r="A781" s="7" t="s">
        <v>281</v>
      </c>
      <c r="B781" s="7" t="s">
        <v>659</v>
      </c>
      <c r="C781" s="7">
        <v>1312</v>
      </c>
      <c r="D781" s="2" t="s">
        <v>8</v>
      </c>
      <c r="E781" s="2">
        <v>917</v>
      </c>
      <c r="F781" s="2" t="s">
        <v>2278</v>
      </c>
      <c r="G781" s="2" t="s">
        <v>655</v>
      </c>
      <c r="H781" s="8" t="s">
        <v>1969</v>
      </c>
      <c r="I781" s="1">
        <v>54000</v>
      </c>
      <c r="J781" s="1">
        <v>106000</v>
      </c>
      <c r="K781" s="1">
        <v>107000</v>
      </c>
      <c r="L781" s="1">
        <v>108000</v>
      </c>
      <c r="M781" s="1">
        <v>108000</v>
      </c>
      <c r="N781" s="1">
        <v>107000</v>
      </c>
    </row>
    <row r="782" spans="1:14" hidden="1" x14ac:dyDescent="0.3">
      <c r="A782" s="7" t="s">
        <v>281</v>
      </c>
      <c r="B782" s="7" t="s">
        <v>659</v>
      </c>
      <c r="C782" s="7">
        <v>1312</v>
      </c>
      <c r="D782" s="2" t="s">
        <v>8</v>
      </c>
      <c r="E782" s="2">
        <v>917</v>
      </c>
      <c r="F782" s="2" t="s">
        <v>703</v>
      </c>
      <c r="G782" s="2" t="s">
        <v>655</v>
      </c>
      <c r="H782" s="8" t="s">
        <v>1970</v>
      </c>
      <c r="I782" s="1">
        <v>268000</v>
      </c>
      <c r="J782" s="1">
        <v>53000</v>
      </c>
      <c r="K782" s="1">
        <v>531000</v>
      </c>
      <c r="L782" s="1">
        <v>54000</v>
      </c>
      <c r="M782" s="1">
        <v>536000</v>
      </c>
      <c r="N782" s="1">
        <v>533000</v>
      </c>
    </row>
    <row r="783" spans="1:14" hidden="1" x14ac:dyDescent="0.3">
      <c r="A783" s="7" t="s">
        <v>281</v>
      </c>
      <c r="B783" s="7" t="s">
        <v>659</v>
      </c>
      <c r="C783" s="7">
        <v>1312</v>
      </c>
      <c r="D783" s="2" t="s">
        <v>8</v>
      </c>
      <c r="E783" s="2">
        <v>917</v>
      </c>
      <c r="F783" s="2" t="s">
        <v>2279</v>
      </c>
      <c r="G783" s="2" t="s">
        <v>655</v>
      </c>
      <c r="H783" s="8" t="s">
        <v>1971</v>
      </c>
      <c r="I783" s="1">
        <v>375000</v>
      </c>
      <c r="J783" s="1">
        <v>53000</v>
      </c>
      <c r="K783" s="1">
        <v>54000</v>
      </c>
      <c r="L783" s="1">
        <v>54000</v>
      </c>
      <c r="M783" s="1">
        <v>54000</v>
      </c>
      <c r="N783" s="1">
        <v>54000</v>
      </c>
    </row>
    <row r="784" spans="1:14" hidden="1" x14ac:dyDescent="0.3">
      <c r="A784" s="7" t="s">
        <v>281</v>
      </c>
      <c r="B784" s="7" t="s">
        <v>659</v>
      </c>
      <c r="C784" s="7">
        <v>1312</v>
      </c>
      <c r="D784" s="2" t="s">
        <v>8</v>
      </c>
      <c r="E784" s="2">
        <v>917</v>
      </c>
      <c r="F784" s="2" t="s">
        <v>2280</v>
      </c>
      <c r="G784" s="2" t="s">
        <v>655</v>
      </c>
      <c r="H784" s="8" t="s">
        <v>1972</v>
      </c>
      <c r="I784" s="1">
        <v>54000</v>
      </c>
      <c r="J784" s="1">
        <v>0</v>
      </c>
      <c r="K784" s="1">
        <v>107000</v>
      </c>
      <c r="L784" s="1">
        <v>0</v>
      </c>
      <c r="M784" s="1">
        <v>108000</v>
      </c>
      <c r="N784" s="1">
        <v>267000</v>
      </c>
    </row>
    <row r="785" spans="1:14" hidden="1" x14ac:dyDescent="0.3">
      <c r="A785" s="7" t="s">
        <v>281</v>
      </c>
      <c r="B785" s="7" t="s">
        <v>659</v>
      </c>
      <c r="C785" s="7">
        <v>1312</v>
      </c>
      <c r="D785" s="2" t="s">
        <v>8</v>
      </c>
      <c r="E785" s="2">
        <v>917</v>
      </c>
      <c r="F785" s="2" t="s">
        <v>2281</v>
      </c>
      <c r="G785" s="2" t="s">
        <v>655</v>
      </c>
      <c r="H785" s="8" t="s">
        <v>1973</v>
      </c>
      <c r="I785" s="1">
        <v>0</v>
      </c>
      <c r="J785" s="1">
        <v>106000</v>
      </c>
      <c r="K785" s="1">
        <v>0</v>
      </c>
      <c r="L785" s="1">
        <v>108000</v>
      </c>
      <c r="M785" s="1">
        <v>0</v>
      </c>
      <c r="N785" s="1">
        <v>107000</v>
      </c>
    </row>
    <row r="786" spans="1:14" hidden="1" x14ac:dyDescent="0.3">
      <c r="A786" s="7" t="s">
        <v>281</v>
      </c>
      <c r="B786" s="7" t="s">
        <v>659</v>
      </c>
      <c r="C786" s="7">
        <v>1312</v>
      </c>
      <c r="D786" s="2" t="s">
        <v>8</v>
      </c>
      <c r="E786" s="2">
        <v>917</v>
      </c>
      <c r="F786" s="2" t="s">
        <v>2282</v>
      </c>
      <c r="G786" s="2" t="s">
        <v>655</v>
      </c>
      <c r="H786" s="8" t="s">
        <v>1974</v>
      </c>
      <c r="I786" s="1">
        <v>268000</v>
      </c>
      <c r="J786" s="1">
        <v>106000</v>
      </c>
      <c r="K786" s="1">
        <v>107000</v>
      </c>
      <c r="L786" s="1">
        <v>108000</v>
      </c>
      <c r="M786" s="1">
        <v>108000</v>
      </c>
      <c r="N786" s="1">
        <v>107000</v>
      </c>
    </row>
    <row r="787" spans="1:14" hidden="1" x14ac:dyDescent="0.3">
      <c r="A787" s="7" t="s">
        <v>281</v>
      </c>
      <c r="B787" s="7" t="s">
        <v>659</v>
      </c>
      <c r="C787" s="7">
        <v>1312</v>
      </c>
      <c r="D787" s="2" t="s">
        <v>8</v>
      </c>
      <c r="E787" s="2">
        <v>917</v>
      </c>
      <c r="F787" s="2" t="s">
        <v>2283</v>
      </c>
      <c r="G787" s="2" t="s">
        <v>655</v>
      </c>
      <c r="H787" s="8" t="s">
        <v>1975</v>
      </c>
      <c r="I787" s="1">
        <v>54000</v>
      </c>
      <c r="J787" s="1">
        <v>0</v>
      </c>
      <c r="K787" s="1">
        <v>0</v>
      </c>
      <c r="L787" s="1">
        <v>537000</v>
      </c>
      <c r="M787" s="1">
        <v>536000</v>
      </c>
      <c r="N787" s="1">
        <v>0</v>
      </c>
    </row>
    <row r="788" spans="1:14" hidden="1" x14ac:dyDescent="0.3">
      <c r="A788" s="7" t="s">
        <v>281</v>
      </c>
      <c r="B788" s="7" t="s">
        <v>659</v>
      </c>
      <c r="C788" s="7">
        <v>1312</v>
      </c>
      <c r="D788" s="2" t="s">
        <v>8</v>
      </c>
      <c r="E788" s="2">
        <v>917</v>
      </c>
      <c r="F788" s="2" t="s">
        <v>686</v>
      </c>
      <c r="G788" s="2" t="s">
        <v>655</v>
      </c>
      <c r="H788" s="8" t="s">
        <v>585</v>
      </c>
      <c r="I788" s="1">
        <v>54000</v>
      </c>
      <c r="J788" s="1">
        <v>53000</v>
      </c>
      <c r="K788" s="1">
        <v>54000</v>
      </c>
      <c r="L788" s="1">
        <v>54000</v>
      </c>
      <c r="M788" s="1">
        <v>54000</v>
      </c>
      <c r="N788" s="1">
        <v>54000</v>
      </c>
    </row>
    <row r="789" spans="1:14" hidden="1" x14ac:dyDescent="0.3">
      <c r="A789" s="7" t="s">
        <v>281</v>
      </c>
      <c r="B789" s="7" t="s">
        <v>659</v>
      </c>
      <c r="C789" s="7">
        <v>1312</v>
      </c>
      <c r="D789" s="2" t="s">
        <v>8</v>
      </c>
      <c r="E789" s="2">
        <v>917</v>
      </c>
      <c r="F789" s="2" t="s">
        <v>2284</v>
      </c>
      <c r="G789" s="2" t="s">
        <v>655</v>
      </c>
      <c r="H789" s="8" t="s">
        <v>1976</v>
      </c>
      <c r="I789" s="1">
        <v>54000</v>
      </c>
      <c r="J789" s="1">
        <v>0</v>
      </c>
      <c r="K789" s="1">
        <v>0</v>
      </c>
      <c r="L789" s="1">
        <v>54000</v>
      </c>
      <c r="M789" s="1">
        <v>0</v>
      </c>
      <c r="N789" s="1">
        <v>533000</v>
      </c>
    </row>
    <row r="790" spans="1:14" hidden="1" x14ac:dyDescent="0.3">
      <c r="A790" s="7" t="s">
        <v>281</v>
      </c>
      <c r="B790" s="7" t="s">
        <v>659</v>
      </c>
      <c r="C790" s="7">
        <v>1312</v>
      </c>
      <c r="D790" s="2" t="s">
        <v>8</v>
      </c>
      <c r="E790" s="2">
        <v>917</v>
      </c>
      <c r="F790" s="2" t="s">
        <v>2285</v>
      </c>
      <c r="G790" s="2" t="s">
        <v>655</v>
      </c>
      <c r="H790" s="8" t="s">
        <v>1977</v>
      </c>
      <c r="I790" s="1">
        <v>0</v>
      </c>
      <c r="J790" s="1">
        <v>106000</v>
      </c>
      <c r="K790" s="1">
        <v>107000</v>
      </c>
      <c r="L790" s="1">
        <v>108000</v>
      </c>
      <c r="M790" s="1">
        <v>108000</v>
      </c>
      <c r="N790" s="1">
        <v>0</v>
      </c>
    </row>
    <row r="791" spans="1:14" hidden="1" x14ac:dyDescent="0.3">
      <c r="A791" s="7" t="s">
        <v>281</v>
      </c>
      <c r="B791" s="7" t="s">
        <v>659</v>
      </c>
      <c r="C791" s="7">
        <v>1312</v>
      </c>
      <c r="D791" s="2" t="s">
        <v>8</v>
      </c>
      <c r="E791" s="2">
        <v>917</v>
      </c>
      <c r="F791" s="2" t="s">
        <v>2286</v>
      </c>
      <c r="G791" s="2" t="s">
        <v>655</v>
      </c>
      <c r="H791" s="8" t="s">
        <v>1978</v>
      </c>
      <c r="I791" s="1">
        <v>0</v>
      </c>
      <c r="J791" s="1">
        <v>53000</v>
      </c>
      <c r="K791" s="1">
        <v>54000</v>
      </c>
      <c r="L791" s="1">
        <v>54000</v>
      </c>
      <c r="M791" s="1">
        <v>54000</v>
      </c>
      <c r="N791" s="1">
        <v>533000</v>
      </c>
    </row>
    <row r="792" spans="1:14" hidden="1" x14ac:dyDescent="0.3">
      <c r="A792" s="7" t="s">
        <v>281</v>
      </c>
      <c r="B792" s="7" t="s">
        <v>659</v>
      </c>
      <c r="C792" s="7">
        <v>1312</v>
      </c>
      <c r="D792" s="2" t="s">
        <v>8</v>
      </c>
      <c r="E792" s="2">
        <v>917</v>
      </c>
      <c r="F792" s="2" t="s">
        <v>714</v>
      </c>
      <c r="G792" s="2" t="s">
        <v>655</v>
      </c>
      <c r="H792" s="8" t="s">
        <v>1979</v>
      </c>
      <c r="I792" s="1">
        <v>0</v>
      </c>
      <c r="J792" s="1">
        <v>106000</v>
      </c>
      <c r="K792" s="1">
        <v>107000</v>
      </c>
      <c r="L792" s="1">
        <v>108000</v>
      </c>
      <c r="M792" s="1">
        <v>108000</v>
      </c>
      <c r="N792" s="1">
        <v>0</v>
      </c>
    </row>
    <row r="793" spans="1:14" hidden="1" x14ac:dyDescent="0.3">
      <c r="A793" s="7" t="s">
        <v>281</v>
      </c>
      <c r="B793" s="7" t="s">
        <v>659</v>
      </c>
      <c r="C793" s="7">
        <v>1312</v>
      </c>
      <c r="D793" s="2" t="s">
        <v>8</v>
      </c>
      <c r="E793" s="2">
        <v>917</v>
      </c>
      <c r="F793" s="2" t="s">
        <v>2287</v>
      </c>
      <c r="G793" s="2" t="s">
        <v>655</v>
      </c>
      <c r="H793" s="8" t="s">
        <v>1980</v>
      </c>
      <c r="I793" s="1">
        <v>0</v>
      </c>
      <c r="J793" s="1">
        <v>106000</v>
      </c>
      <c r="K793" s="1">
        <v>107000</v>
      </c>
      <c r="L793" s="1">
        <v>108000</v>
      </c>
      <c r="M793" s="1">
        <v>108000</v>
      </c>
      <c r="N793" s="1">
        <v>54000</v>
      </c>
    </row>
    <row r="794" spans="1:14" hidden="1" x14ac:dyDescent="0.3">
      <c r="A794" s="7" t="s">
        <v>281</v>
      </c>
      <c r="B794" s="7" t="s">
        <v>659</v>
      </c>
      <c r="C794" s="7">
        <v>1312</v>
      </c>
      <c r="D794" s="2" t="s">
        <v>8</v>
      </c>
      <c r="E794" s="2">
        <v>917</v>
      </c>
      <c r="F794" s="2" t="s">
        <v>2288</v>
      </c>
      <c r="G794" s="2" t="s">
        <v>655</v>
      </c>
      <c r="H794" s="8" t="s">
        <v>1981</v>
      </c>
      <c r="I794" s="1">
        <v>268000</v>
      </c>
      <c r="J794" s="1">
        <v>106000</v>
      </c>
      <c r="K794" s="1">
        <v>107000</v>
      </c>
      <c r="L794" s="1">
        <v>108000</v>
      </c>
      <c r="M794" s="1">
        <v>108000</v>
      </c>
      <c r="N794" s="1">
        <v>107000</v>
      </c>
    </row>
    <row r="795" spans="1:14" hidden="1" x14ac:dyDescent="0.3">
      <c r="A795" s="7" t="s">
        <v>281</v>
      </c>
      <c r="B795" s="7" t="s">
        <v>659</v>
      </c>
      <c r="C795" s="7">
        <v>1312</v>
      </c>
      <c r="D795" s="2" t="s">
        <v>8</v>
      </c>
      <c r="E795" s="2">
        <v>917</v>
      </c>
      <c r="F795" s="2" t="s">
        <v>704</v>
      </c>
      <c r="G795" s="2" t="s">
        <v>655</v>
      </c>
      <c r="H795" s="8" t="s">
        <v>603</v>
      </c>
      <c r="I795" s="1">
        <v>54000</v>
      </c>
      <c r="J795" s="1">
        <v>265000</v>
      </c>
      <c r="K795" s="1">
        <v>0</v>
      </c>
      <c r="L795" s="1">
        <v>54000</v>
      </c>
      <c r="M795" s="1">
        <v>0</v>
      </c>
      <c r="N795" s="1">
        <v>54000</v>
      </c>
    </row>
    <row r="796" spans="1:14" hidden="1" x14ac:dyDescent="0.3">
      <c r="A796" s="7" t="s">
        <v>281</v>
      </c>
      <c r="B796" s="7" t="s">
        <v>659</v>
      </c>
      <c r="C796" s="7">
        <v>1312</v>
      </c>
      <c r="D796" s="2" t="s">
        <v>8</v>
      </c>
      <c r="E796" s="2">
        <v>917</v>
      </c>
      <c r="F796" s="2" t="s">
        <v>2289</v>
      </c>
      <c r="G796" s="2" t="s">
        <v>655</v>
      </c>
      <c r="H796" s="8" t="s">
        <v>1982</v>
      </c>
      <c r="I796" s="1">
        <v>54000</v>
      </c>
      <c r="J796" s="1">
        <v>53000</v>
      </c>
      <c r="K796" s="1">
        <v>54000</v>
      </c>
      <c r="L796" s="1">
        <v>54000</v>
      </c>
      <c r="M796" s="1">
        <v>54000</v>
      </c>
      <c r="N796" s="1">
        <v>54000</v>
      </c>
    </row>
    <row r="797" spans="1:14" hidden="1" x14ac:dyDescent="0.3">
      <c r="A797" s="7" t="s">
        <v>281</v>
      </c>
      <c r="B797" s="7" t="s">
        <v>659</v>
      </c>
      <c r="C797" s="7">
        <v>1312</v>
      </c>
      <c r="D797" s="2" t="s">
        <v>8</v>
      </c>
      <c r="E797" s="2">
        <v>917</v>
      </c>
      <c r="F797" s="2" t="s">
        <v>702</v>
      </c>
      <c r="G797" s="2" t="s">
        <v>655</v>
      </c>
      <c r="H797" s="8" t="s">
        <v>601</v>
      </c>
      <c r="I797" s="1">
        <v>54000</v>
      </c>
      <c r="J797" s="1">
        <v>53000</v>
      </c>
      <c r="K797" s="1">
        <v>54000</v>
      </c>
      <c r="L797" s="1">
        <v>54000</v>
      </c>
      <c r="M797" s="1">
        <v>54000</v>
      </c>
      <c r="N797" s="1">
        <v>54000</v>
      </c>
    </row>
    <row r="798" spans="1:14" hidden="1" x14ac:dyDescent="0.3">
      <c r="A798" s="7" t="s">
        <v>281</v>
      </c>
      <c r="B798" s="7" t="s">
        <v>659</v>
      </c>
      <c r="C798" s="7">
        <v>1312</v>
      </c>
      <c r="D798" s="2" t="s">
        <v>8</v>
      </c>
      <c r="E798" s="2">
        <v>917</v>
      </c>
      <c r="F798" s="2" t="s">
        <v>693</v>
      </c>
      <c r="G798" s="2" t="s">
        <v>655</v>
      </c>
      <c r="H798" s="8" t="s">
        <v>1983</v>
      </c>
      <c r="I798" s="1">
        <v>268000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</row>
    <row r="799" spans="1:14" hidden="1" x14ac:dyDescent="0.3">
      <c r="A799" s="7" t="s">
        <v>281</v>
      </c>
      <c r="B799" s="7" t="s">
        <v>659</v>
      </c>
      <c r="C799" s="7">
        <v>1312</v>
      </c>
      <c r="D799" s="2" t="s">
        <v>8</v>
      </c>
      <c r="E799" s="2">
        <v>917</v>
      </c>
      <c r="F799" s="2" t="s">
        <v>2290</v>
      </c>
      <c r="G799" s="2" t="s">
        <v>655</v>
      </c>
      <c r="H799" s="8" t="s">
        <v>1984</v>
      </c>
      <c r="I799" s="1">
        <v>0</v>
      </c>
      <c r="J799" s="1">
        <v>106000</v>
      </c>
      <c r="K799" s="1">
        <v>107000</v>
      </c>
      <c r="L799" s="1">
        <v>108000</v>
      </c>
      <c r="M799" s="1">
        <v>108000</v>
      </c>
      <c r="N799" s="1">
        <v>107000</v>
      </c>
    </row>
    <row r="800" spans="1:14" hidden="1" x14ac:dyDescent="0.3">
      <c r="A800" s="7" t="s">
        <v>281</v>
      </c>
      <c r="B800" s="7" t="s">
        <v>659</v>
      </c>
      <c r="C800" s="7">
        <v>1312</v>
      </c>
      <c r="D800" s="2" t="s">
        <v>8</v>
      </c>
      <c r="E800" s="2">
        <v>917</v>
      </c>
      <c r="F800" s="2" t="s">
        <v>2291</v>
      </c>
      <c r="G800" s="2" t="s">
        <v>655</v>
      </c>
      <c r="H800" s="8" t="s">
        <v>1985</v>
      </c>
      <c r="I800" s="1">
        <v>268000</v>
      </c>
      <c r="J800" s="1">
        <v>0</v>
      </c>
      <c r="K800" s="1">
        <v>0</v>
      </c>
      <c r="L800" s="1">
        <v>0</v>
      </c>
      <c r="M800" s="1">
        <v>0</v>
      </c>
      <c r="N800" s="1">
        <v>533000</v>
      </c>
    </row>
    <row r="801" spans="1:14" hidden="1" x14ac:dyDescent="0.3">
      <c r="A801" s="7" t="s">
        <v>281</v>
      </c>
      <c r="B801" s="7" t="s">
        <v>659</v>
      </c>
      <c r="C801" s="7">
        <v>1312</v>
      </c>
      <c r="D801" s="2" t="s">
        <v>8</v>
      </c>
      <c r="E801" s="2">
        <v>917</v>
      </c>
      <c r="F801" s="2" t="s">
        <v>2292</v>
      </c>
      <c r="G801" s="2" t="s">
        <v>655</v>
      </c>
      <c r="H801" s="8" t="s">
        <v>1986</v>
      </c>
      <c r="I801" s="1">
        <v>268000</v>
      </c>
      <c r="J801" s="1">
        <v>53000</v>
      </c>
      <c r="K801" s="1">
        <v>54000</v>
      </c>
      <c r="L801" s="1">
        <v>54000</v>
      </c>
      <c r="M801" s="1">
        <v>54000</v>
      </c>
      <c r="N801" s="1">
        <v>54000</v>
      </c>
    </row>
    <row r="802" spans="1:14" hidden="1" x14ac:dyDescent="0.3">
      <c r="A802" s="7" t="s">
        <v>281</v>
      </c>
      <c r="B802" s="7" t="s">
        <v>659</v>
      </c>
      <c r="C802" s="7">
        <v>1312</v>
      </c>
      <c r="D802" s="2" t="s">
        <v>8</v>
      </c>
      <c r="E802" s="2">
        <v>917</v>
      </c>
      <c r="F802" s="2" t="s">
        <v>695</v>
      </c>
      <c r="G802" s="2" t="s">
        <v>655</v>
      </c>
      <c r="H802" s="8" t="s">
        <v>1987</v>
      </c>
      <c r="I802" s="1">
        <v>268000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</row>
    <row r="803" spans="1:14" hidden="1" x14ac:dyDescent="0.3">
      <c r="A803" s="7" t="s">
        <v>281</v>
      </c>
      <c r="B803" s="7" t="s">
        <v>659</v>
      </c>
      <c r="C803" s="7">
        <v>1312</v>
      </c>
      <c r="D803" s="2" t="s">
        <v>8</v>
      </c>
      <c r="E803" s="2">
        <v>917</v>
      </c>
      <c r="F803" s="2" t="s">
        <v>698</v>
      </c>
      <c r="G803" s="2" t="s">
        <v>655</v>
      </c>
      <c r="H803" s="8" t="s">
        <v>1988</v>
      </c>
      <c r="I803" s="1">
        <v>268000</v>
      </c>
      <c r="J803" s="1">
        <v>53000</v>
      </c>
      <c r="K803" s="1">
        <v>54000</v>
      </c>
      <c r="L803" s="1">
        <v>54000</v>
      </c>
      <c r="M803" s="1">
        <v>54000</v>
      </c>
      <c r="N803" s="1">
        <v>54000</v>
      </c>
    </row>
    <row r="804" spans="1:14" hidden="1" x14ac:dyDescent="0.3">
      <c r="A804" s="7" t="s">
        <v>281</v>
      </c>
      <c r="B804" s="7" t="s">
        <v>659</v>
      </c>
      <c r="C804" s="7">
        <v>1312</v>
      </c>
      <c r="D804" s="2" t="s">
        <v>8</v>
      </c>
      <c r="E804" s="2">
        <v>917</v>
      </c>
      <c r="F804" s="2" t="s">
        <v>2293</v>
      </c>
      <c r="G804" s="2" t="s">
        <v>655</v>
      </c>
      <c r="H804" s="8" t="s">
        <v>1989</v>
      </c>
      <c r="I804" s="1">
        <v>268000</v>
      </c>
      <c r="J804" s="1">
        <v>106000</v>
      </c>
      <c r="K804" s="1">
        <v>107000</v>
      </c>
      <c r="L804" s="1">
        <v>108000</v>
      </c>
      <c r="M804" s="1">
        <v>108000</v>
      </c>
      <c r="N804" s="1">
        <v>107000</v>
      </c>
    </row>
    <row r="805" spans="1:14" hidden="1" x14ac:dyDescent="0.3">
      <c r="A805" s="7" t="s">
        <v>281</v>
      </c>
      <c r="B805" s="7" t="s">
        <v>659</v>
      </c>
      <c r="C805" s="7">
        <v>1312</v>
      </c>
      <c r="D805" s="2" t="s">
        <v>8</v>
      </c>
      <c r="E805" s="2">
        <v>917</v>
      </c>
      <c r="F805" s="2" t="s">
        <v>2294</v>
      </c>
      <c r="G805" s="2" t="s">
        <v>655</v>
      </c>
      <c r="H805" s="8" t="s">
        <v>1990</v>
      </c>
      <c r="I805" s="1">
        <v>589000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</row>
    <row r="806" spans="1:14" hidden="1" x14ac:dyDescent="0.3">
      <c r="A806" s="7" t="s">
        <v>281</v>
      </c>
      <c r="B806" s="7" t="s">
        <v>659</v>
      </c>
      <c r="C806" s="7">
        <v>1312</v>
      </c>
      <c r="D806" s="2" t="s">
        <v>8</v>
      </c>
      <c r="E806" s="2">
        <v>917</v>
      </c>
      <c r="F806" s="2" t="s">
        <v>696</v>
      </c>
      <c r="G806" s="2" t="s">
        <v>655</v>
      </c>
      <c r="H806" s="8" t="s">
        <v>1991</v>
      </c>
      <c r="I806" s="1">
        <v>535000</v>
      </c>
      <c r="J806" s="1">
        <v>53000</v>
      </c>
      <c r="K806" s="1">
        <v>54000</v>
      </c>
      <c r="L806" s="1">
        <v>54000</v>
      </c>
      <c r="M806" s="1">
        <v>54000</v>
      </c>
      <c r="N806" s="1">
        <v>54000</v>
      </c>
    </row>
    <row r="807" spans="1:14" hidden="1" x14ac:dyDescent="0.3">
      <c r="A807" s="7" t="s">
        <v>281</v>
      </c>
      <c r="B807" s="7" t="s">
        <v>659</v>
      </c>
      <c r="C807" s="7">
        <v>1312</v>
      </c>
      <c r="D807" s="2" t="s">
        <v>8</v>
      </c>
      <c r="E807" s="2">
        <v>917</v>
      </c>
      <c r="F807" s="2" t="s">
        <v>2295</v>
      </c>
      <c r="G807" s="2" t="s">
        <v>655</v>
      </c>
      <c r="H807" s="8" t="s">
        <v>1992</v>
      </c>
      <c r="I807" s="1">
        <v>268000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</row>
    <row r="808" spans="1:14" hidden="1" x14ac:dyDescent="0.3">
      <c r="A808" s="7" t="s">
        <v>281</v>
      </c>
      <c r="B808" s="7" t="s">
        <v>659</v>
      </c>
      <c r="C808" s="7">
        <v>1312</v>
      </c>
      <c r="D808" s="2" t="s">
        <v>8</v>
      </c>
      <c r="E808" s="2">
        <v>917</v>
      </c>
      <c r="F808" s="2" t="s">
        <v>2296</v>
      </c>
      <c r="G808" s="2" t="s">
        <v>655</v>
      </c>
      <c r="H808" s="8" t="s">
        <v>1993</v>
      </c>
      <c r="I808" s="1">
        <v>161000</v>
      </c>
      <c r="J808" s="1">
        <v>106000</v>
      </c>
      <c r="K808" s="1">
        <v>107000</v>
      </c>
      <c r="L808" s="1">
        <v>108000</v>
      </c>
      <c r="M808" s="1">
        <v>108000</v>
      </c>
      <c r="N808" s="1">
        <v>107000</v>
      </c>
    </row>
    <row r="809" spans="1:14" hidden="1" x14ac:dyDescent="0.3">
      <c r="A809" s="7" t="s">
        <v>281</v>
      </c>
      <c r="B809" s="7" t="s">
        <v>659</v>
      </c>
      <c r="C809" s="7">
        <v>1312</v>
      </c>
      <c r="D809" s="2" t="s">
        <v>8</v>
      </c>
      <c r="E809" s="2">
        <v>917</v>
      </c>
      <c r="F809" s="2" t="s">
        <v>2297</v>
      </c>
      <c r="G809" s="2" t="s">
        <v>655</v>
      </c>
      <c r="H809" s="8" t="s">
        <v>1994</v>
      </c>
      <c r="I809" s="1">
        <v>54000</v>
      </c>
      <c r="J809" s="1">
        <v>106000</v>
      </c>
      <c r="K809" s="1">
        <v>107000</v>
      </c>
      <c r="L809" s="1">
        <v>108000</v>
      </c>
      <c r="M809" s="1">
        <v>108000</v>
      </c>
      <c r="N809" s="1">
        <v>54000</v>
      </c>
    </row>
    <row r="810" spans="1:14" hidden="1" x14ac:dyDescent="0.3">
      <c r="A810" s="7" t="s">
        <v>281</v>
      </c>
      <c r="B810" s="7" t="s">
        <v>659</v>
      </c>
      <c r="C810" s="7">
        <v>1312</v>
      </c>
      <c r="D810" s="2" t="s">
        <v>8</v>
      </c>
      <c r="E810" s="2">
        <v>917</v>
      </c>
      <c r="F810" s="2" t="s">
        <v>2298</v>
      </c>
      <c r="G810" s="2" t="s">
        <v>655</v>
      </c>
      <c r="H810" s="8" t="s">
        <v>1995</v>
      </c>
      <c r="I810" s="1">
        <v>54000</v>
      </c>
      <c r="J810" s="1">
        <v>53000</v>
      </c>
      <c r="K810" s="1">
        <v>54000</v>
      </c>
      <c r="L810" s="1">
        <v>54000</v>
      </c>
      <c r="M810" s="1">
        <v>54000</v>
      </c>
      <c r="N810" s="1">
        <v>54000</v>
      </c>
    </row>
    <row r="811" spans="1:14" hidden="1" x14ac:dyDescent="0.3">
      <c r="A811" s="7" t="s">
        <v>281</v>
      </c>
      <c r="B811" s="7" t="s">
        <v>659</v>
      </c>
      <c r="C811" s="7">
        <v>1312</v>
      </c>
      <c r="D811" s="2" t="s">
        <v>8</v>
      </c>
      <c r="E811" s="2">
        <v>917</v>
      </c>
      <c r="F811" s="2" t="s">
        <v>2299</v>
      </c>
      <c r="G811" s="2" t="s">
        <v>655</v>
      </c>
      <c r="H811" s="8" t="s">
        <v>1996</v>
      </c>
      <c r="I811" s="1">
        <v>268000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</row>
    <row r="812" spans="1:14" hidden="1" x14ac:dyDescent="0.3">
      <c r="A812" s="7" t="s">
        <v>281</v>
      </c>
      <c r="B812" s="7" t="s">
        <v>659</v>
      </c>
      <c r="C812" s="7">
        <v>1312</v>
      </c>
      <c r="D812" s="2" t="s">
        <v>8</v>
      </c>
      <c r="E812" s="2">
        <v>917</v>
      </c>
      <c r="F812" s="2" t="s">
        <v>713</v>
      </c>
      <c r="G812" s="2" t="s">
        <v>655</v>
      </c>
      <c r="H812" s="8" t="s">
        <v>612</v>
      </c>
      <c r="I812" s="1">
        <v>161000</v>
      </c>
      <c r="J812" s="1">
        <v>53000</v>
      </c>
      <c r="K812" s="1">
        <v>54000</v>
      </c>
      <c r="L812" s="1">
        <v>54000</v>
      </c>
      <c r="M812" s="1">
        <v>54000</v>
      </c>
      <c r="N812" s="1">
        <v>54000</v>
      </c>
    </row>
    <row r="813" spans="1:14" hidden="1" x14ac:dyDescent="0.3">
      <c r="A813" s="7" t="s">
        <v>281</v>
      </c>
      <c r="B813" s="7" t="s">
        <v>659</v>
      </c>
      <c r="C813" s="7">
        <v>1312</v>
      </c>
      <c r="D813" s="2" t="s">
        <v>8</v>
      </c>
      <c r="E813" s="2">
        <v>917</v>
      </c>
      <c r="F813" s="2" t="s">
        <v>709</v>
      </c>
      <c r="G813" s="2" t="s">
        <v>655</v>
      </c>
      <c r="H813" s="8" t="s">
        <v>608</v>
      </c>
      <c r="I813" s="1">
        <v>268000</v>
      </c>
      <c r="J813" s="1">
        <v>53000</v>
      </c>
      <c r="K813" s="1">
        <v>531000</v>
      </c>
      <c r="L813" s="1">
        <v>537000</v>
      </c>
      <c r="M813" s="1">
        <v>54000</v>
      </c>
      <c r="N813" s="1">
        <v>54000</v>
      </c>
    </row>
    <row r="814" spans="1:14" hidden="1" x14ac:dyDescent="0.3">
      <c r="A814" s="7" t="s">
        <v>281</v>
      </c>
      <c r="B814" s="7" t="s">
        <v>659</v>
      </c>
      <c r="C814" s="7">
        <v>1312</v>
      </c>
      <c r="D814" s="2" t="s">
        <v>8</v>
      </c>
      <c r="E814" s="2">
        <v>917</v>
      </c>
      <c r="F814" s="2" t="s">
        <v>706</v>
      </c>
      <c r="G814" s="2" t="s">
        <v>655</v>
      </c>
      <c r="H814" s="8" t="s">
        <v>1997</v>
      </c>
      <c r="I814" s="1">
        <v>161000</v>
      </c>
      <c r="J814" s="1">
        <v>0</v>
      </c>
      <c r="K814" s="1">
        <v>107000</v>
      </c>
      <c r="L814" s="1">
        <v>108000</v>
      </c>
      <c r="M814" s="1">
        <v>0</v>
      </c>
      <c r="N814" s="1">
        <v>0</v>
      </c>
    </row>
    <row r="815" spans="1:14" hidden="1" x14ac:dyDescent="0.3">
      <c r="A815" s="7" t="s">
        <v>281</v>
      </c>
      <c r="B815" s="7" t="s">
        <v>659</v>
      </c>
      <c r="C815" s="7">
        <v>1312</v>
      </c>
      <c r="D815" s="2" t="s">
        <v>8</v>
      </c>
      <c r="E815" s="2">
        <v>917</v>
      </c>
      <c r="F815" s="2" t="s">
        <v>2300</v>
      </c>
      <c r="G815" s="2" t="s">
        <v>655</v>
      </c>
      <c r="H815" s="8" t="s">
        <v>1998</v>
      </c>
      <c r="I815" s="1">
        <v>161000</v>
      </c>
      <c r="J815" s="1">
        <v>0</v>
      </c>
      <c r="K815" s="1">
        <v>107000</v>
      </c>
      <c r="L815" s="1">
        <v>108000</v>
      </c>
      <c r="M815" s="1">
        <v>0</v>
      </c>
      <c r="N815" s="1">
        <v>0</v>
      </c>
    </row>
    <row r="816" spans="1:14" hidden="1" x14ac:dyDescent="0.3">
      <c r="A816" s="7" t="s">
        <v>281</v>
      </c>
      <c r="B816" s="7" t="s">
        <v>659</v>
      </c>
      <c r="C816" s="7">
        <v>1312</v>
      </c>
      <c r="D816" s="2" t="s">
        <v>8</v>
      </c>
      <c r="E816" s="2">
        <v>917</v>
      </c>
      <c r="F816" s="2" t="s">
        <v>2301</v>
      </c>
      <c r="G816" s="2" t="s">
        <v>655</v>
      </c>
      <c r="H816" s="8" t="s">
        <v>1999</v>
      </c>
      <c r="I816" s="1">
        <v>268000</v>
      </c>
      <c r="J816" s="1">
        <v>53000</v>
      </c>
      <c r="K816" s="1">
        <v>531000</v>
      </c>
      <c r="L816" s="1">
        <v>537000</v>
      </c>
      <c r="M816" s="1">
        <v>54000</v>
      </c>
      <c r="N816" s="1">
        <v>54000</v>
      </c>
    </row>
    <row r="817" spans="1:14" hidden="1" x14ac:dyDescent="0.3">
      <c r="A817" s="7" t="s">
        <v>281</v>
      </c>
      <c r="B817" s="7" t="s">
        <v>659</v>
      </c>
      <c r="C817" s="7">
        <v>1312</v>
      </c>
      <c r="D817" s="2" t="s">
        <v>8</v>
      </c>
      <c r="E817" s="2">
        <v>917</v>
      </c>
      <c r="F817" s="2" t="s">
        <v>2302</v>
      </c>
      <c r="G817" s="2" t="s">
        <v>655</v>
      </c>
      <c r="H817" s="8" t="s">
        <v>2000</v>
      </c>
      <c r="I817" s="1">
        <v>268000</v>
      </c>
      <c r="J817" s="1">
        <v>53000</v>
      </c>
      <c r="K817" s="1">
        <v>0</v>
      </c>
      <c r="L817" s="1">
        <v>0</v>
      </c>
      <c r="M817" s="1">
        <v>54000</v>
      </c>
      <c r="N817" s="1">
        <v>54000</v>
      </c>
    </row>
    <row r="818" spans="1:14" hidden="1" x14ac:dyDescent="0.3">
      <c r="A818" s="7" t="s">
        <v>281</v>
      </c>
      <c r="B818" s="7" t="s">
        <v>659</v>
      </c>
      <c r="C818" s="7">
        <v>1312</v>
      </c>
      <c r="D818" s="2" t="s">
        <v>8</v>
      </c>
      <c r="E818" s="2">
        <v>917</v>
      </c>
      <c r="F818" s="2" t="s">
        <v>687</v>
      </c>
      <c r="G818" s="2" t="s">
        <v>655</v>
      </c>
      <c r="H818" s="8" t="s">
        <v>2001</v>
      </c>
      <c r="I818" s="1">
        <v>54000</v>
      </c>
      <c r="J818" s="1">
        <v>53000</v>
      </c>
      <c r="K818" s="1">
        <v>54000</v>
      </c>
      <c r="L818" s="1">
        <v>54000</v>
      </c>
      <c r="M818" s="1">
        <v>54000</v>
      </c>
      <c r="N818" s="1">
        <v>54000</v>
      </c>
    </row>
    <row r="819" spans="1:14" hidden="1" x14ac:dyDescent="0.3">
      <c r="A819" s="7" t="s">
        <v>281</v>
      </c>
      <c r="B819" s="7" t="s">
        <v>659</v>
      </c>
      <c r="C819" s="7">
        <v>1312</v>
      </c>
      <c r="D819" s="2" t="s">
        <v>8</v>
      </c>
      <c r="E819" s="2">
        <v>917</v>
      </c>
      <c r="F819" s="2" t="s">
        <v>2303</v>
      </c>
      <c r="G819" s="2" t="s">
        <v>655</v>
      </c>
      <c r="H819" s="8" t="s">
        <v>2002</v>
      </c>
      <c r="I819" s="1">
        <v>54000</v>
      </c>
      <c r="J819" s="1">
        <v>106000</v>
      </c>
      <c r="K819" s="1">
        <v>107000</v>
      </c>
      <c r="L819" s="1">
        <v>108000</v>
      </c>
      <c r="M819" s="1">
        <v>108000</v>
      </c>
      <c r="N819" s="1">
        <v>54000</v>
      </c>
    </row>
    <row r="820" spans="1:14" hidden="1" x14ac:dyDescent="0.3">
      <c r="A820" s="7" t="s">
        <v>281</v>
      </c>
      <c r="B820" s="7" t="s">
        <v>659</v>
      </c>
      <c r="C820" s="7">
        <v>1312</v>
      </c>
      <c r="D820" s="2" t="s">
        <v>8</v>
      </c>
      <c r="E820" s="2">
        <v>917</v>
      </c>
      <c r="F820" s="2" t="s">
        <v>688</v>
      </c>
      <c r="G820" s="2" t="s">
        <v>655</v>
      </c>
      <c r="H820" s="8" t="s">
        <v>2003</v>
      </c>
      <c r="I820" s="1">
        <v>54000</v>
      </c>
      <c r="J820" s="1">
        <v>53000</v>
      </c>
      <c r="K820" s="1">
        <v>0</v>
      </c>
      <c r="L820" s="1">
        <v>0</v>
      </c>
      <c r="M820" s="1">
        <v>54000</v>
      </c>
      <c r="N820" s="1">
        <v>54000</v>
      </c>
    </row>
    <row r="821" spans="1:14" hidden="1" x14ac:dyDescent="0.3">
      <c r="A821" s="7" t="s">
        <v>281</v>
      </c>
      <c r="B821" s="7" t="s">
        <v>659</v>
      </c>
      <c r="C821" s="7">
        <v>1312</v>
      </c>
      <c r="D821" s="2" t="s">
        <v>8</v>
      </c>
      <c r="E821" s="2">
        <v>917</v>
      </c>
      <c r="F821" s="2" t="s">
        <v>692</v>
      </c>
      <c r="G821" s="2" t="s">
        <v>655</v>
      </c>
      <c r="H821" s="8" t="s">
        <v>2004</v>
      </c>
      <c r="I821" s="1">
        <v>54000</v>
      </c>
      <c r="J821" s="1">
        <v>106000</v>
      </c>
      <c r="K821" s="1">
        <v>0</v>
      </c>
      <c r="L821" s="1">
        <v>0</v>
      </c>
      <c r="M821" s="1">
        <v>108000</v>
      </c>
      <c r="N821" s="1">
        <v>54000</v>
      </c>
    </row>
    <row r="822" spans="1:14" hidden="1" x14ac:dyDescent="0.3">
      <c r="A822" s="7" t="s">
        <v>281</v>
      </c>
      <c r="B822" s="7" t="s">
        <v>659</v>
      </c>
      <c r="C822" s="7">
        <v>1312</v>
      </c>
      <c r="D822" s="2" t="s">
        <v>8</v>
      </c>
      <c r="E822" s="2">
        <v>917</v>
      </c>
      <c r="F822" s="2" t="s">
        <v>2304</v>
      </c>
      <c r="G822" s="2" t="s">
        <v>655</v>
      </c>
      <c r="H822" s="8" t="s">
        <v>2005</v>
      </c>
      <c r="I822" s="1">
        <v>54000</v>
      </c>
      <c r="J822" s="1">
        <v>106000</v>
      </c>
      <c r="K822" s="1">
        <v>0</v>
      </c>
      <c r="L822" s="1">
        <v>0</v>
      </c>
      <c r="M822" s="1">
        <v>108000</v>
      </c>
      <c r="N822" s="1">
        <v>54000</v>
      </c>
    </row>
    <row r="823" spans="1:14" hidden="1" x14ac:dyDescent="0.3">
      <c r="A823" s="7" t="s">
        <v>281</v>
      </c>
      <c r="B823" s="7" t="s">
        <v>659</v>
      </c>
      <c r="C823" s="7">
        <v>1312</v>
      </c>
      <c r="D823" s="2" t="s">
        <v>8</v>
      </c>
      <c r="E823" s="2">
        <v>917</v>
      </c>
      <c r="F823" s="2" t="s">
        <v>2305</v>
      </c>
      <c r="G823" s="2" t="s">
        <v>655</v>
      </c>
      <c r="H823" s="8" t="s">
        <v>2006</v>
      </c>
      <c r="I823" s="1">
        <v>268000</v>
      </c>
      <c r="J823" s="1">
        <v>53000</v>
      </c>
      <c r="K823" s="1">
        <v>54000</v>
      </c>
      <c r="L823" s="1">
        <v>54000</v>
      </c>
      <c r="M823" s="1">
        <v>54000</v>
      </c>
      <c r="N823" s="1">
        <v>54000</v>
      </c>
    </row>
    <row r="824" spans="1:14" hidden="1" x14ac:dyDescent="0.3">
      <c r="A824" s="7" t="s">
        <v>281</v>
      </c>
      <c r="B824" s="7" t="s">
        <v>659</v>
      </c>
      <c r="C824" s="7">
        <v>1312</v>
      </c>
      <c r="D824" s="2" t="s">
        <v>8</v>
      </c>
      <c r="E824" s="2">
        <v>917</v>
      </c>
      <c r="F824" s="2" t="s">
        <v>2306</v>
      </c>
      <c r="G824" s="2" t="s">
        <v>655</v>
      </c>
      <c r="H824" s="8" t="s">
        <v>2007</v>
      </c>
      <c r="I824" s="1">
        <v>268000</v>
      </c>
      <c r="J824" s="1">
        <v>0</v>
      </c>
      <c r="K824" s="1">
        <v>213000</v>
      </c>
      <c r="L824" s="1">
        <v>215000</v>
      </c>
      <c r="M824" s="1">
        <v>215000</v>
      </c>
      <c r="N824" s="1">
        <v>213000</v>
      </c>
    </row>
    <row r="825" spans="1:14" hidden="1" x14ac:dyDescent="0.3">
      <c r="A825" s="7" t="s">
        <v>281</v>
      </c>
      <c r="B825" s="7" t="s">
        <v>659</v>
      </c>
      <c r="C825" s="7">
        <v>1312</v>
      </c>
      <c r="D825" s="2" t="s">
        <v>8</v>
      </c>
      <c r="E825" s="2">
        <v>917</v>
      </c>
      <c r="F825" s="2" t="s">
        <v>2307</v>
      </c>
      <c r="G825" s="2" t="s">
        <v>655</v>
      </c>
      <c r="H825" s="8" t="s">
        <v>2008</v>
      </c>
      <c r="I825" s="1">
        <v>0</v>
      </c>
      <c r="J825" s="1">
        <v>0</v>
      </c>
      <c r="K825" s="1">
        <v>107000</v>
      </c>
      <c r="L825" s="1">
        <v>108000</v>
      </c>
      <c r="M825" s="1">
        <v>0</v>
      </c>
      <c r="N825" s="1">
        <v>0</v>
      </c>
    </row>
    <row r="826" spans="1:14" hidden="1" x14ac:dyDescent="0.3">
      <c r="A826" s="7" t="s">
        <v>281</v>
      </c>
      <c r="B826" s="7" t="s">
        <v>659</v>
      </c>
      <c r="C826" s="7">
        <v>1312</v>
      </c>
      <c r="D826" s="2" t="s">
        <v>8</v>
      </c>
      <c r="E826" s="2">
        <v>917</v>
      </c>
      <c r="F826" s="2" t="s">
        <v>712</v>
      </c>
      <c r="G826" s="2" t="s">
        <v>655</v>
      </c>
      <c r="H826" s="8" t="s">
        <v>2009</v>
      </c>
      <c r="I826" s="1">
        <v>268000</v>
      </c>
      <c r="J826" s="1">
        <v>53000</v>
      </c>
      <c r="K826" s="1">
        <v>54000</v>
      </c>
      <c r="L826" s="1">
        <v>54000</v>
      </c>
      <c r="M826" s="1">
        <v>54000</v>
      </c>
      <c r="N826" s="1">
        <v>54000</v>
      </c>
    </row>
    <row r="827" spans="1:14" hidden="1" x14ac:dyDescent="0.3">
      <c r="A827" s="7" t="s">
        <v>281</v>
      </c>
      <c r="B827" s="7" t="s">
        <v>659</v>
      </c>
      <c r="C827" s="7">
        <v>1312</v>
      </c>
      <c r="D827" s="2" t="s">
        <v>8</v>
      </c>
      <c r="E827" s="2">
        <v>917</v>
      </c>
      <c r="F827" s="2" t="s">
        <v>2308</v>
      </c>
      <c r="G827" s="2" t="s">
        <v>655</v>
      </c>
      <c r="H827" s="8" t="s">
        <v>2010</v>
      </c>
      <c r="I827" s="1">
        <v>161000</v>
      </c>
      <c r="J827" s="1">
        <v>53000</v>
      </c>
      <c r="K827" s="1">
        <v>0</v>
      </c>
      <c r="L827" s="1">
        <v>0</v>
      </c>
      <c r="M827" s="1">
        <v>54000</v>
      </c>
      <c r="N827" s="1">
        <v>54000</v>
      </c>
    </row>
    <row r="828" spans="1:14" hidden="1" x14ac:dyDescent="0.3">
      <c r="A828" s="7" t="s">
        <v>281</v>
      </c>
      <c r="B828" s="7" t="s">
        <v>659</v>
      </c>
      <c r="C828" s="7">
        <v>1312</v>
      </c>
      <c r="D828" s="2" t="s">
        <v>8</v>
      </c>
      <c r="E828" s="2">
        <v>917</v>
      </c>
      <c r="F828" s="2" t="s">
        <v>2309</v>
      </c>
      <c r="G828" s="2" t="s">
        <v>655</v>
      </c>
      <c r="H828" s="8" t="s">
        <v>2011</v>
      </c>
      <c r="I828" s="1">
        <v>54000</v>
      </c>
      <c r="J828" s="1">
        <v>53000</v>
      </c>
      <c r="K828" s="1">
        <v>54000</v>
      </c>
      <c r="L828" s="1">
        <v>54000</v>
      </c>
      <c r="M828" s="1">
        <v>54000</v>
      </c>
      <c r="N828" s="1">
        <v>54000</v>
      </c>
    </row>
    <row r="829" spans="1:14" hidden="1" x14ac:dyDescent="0.3">
      <c r="A829" s="7" t="s">
        <v>281</v>
      </c>
      <c r="B829" s="7" t="s">
        <v>659</v>
      </c>
      <c r="C829" s="7">
        <v>1312</v>
      </c>
      <c r="D829" s="2" t="s">
        <v>8</v>
      </c>
      <c r="E829" s="2">
        <v>917</v>
      </c>
      <c r="F829" s="2" t="s">
        <v>2310</v>
      </c>
      <c r="G829" s="2" t="s">
        <v>655</v>
      </c>
      <c r="H829" s="8" t="s">
        <v>2012</v>
      </c>
      <c r="I829" s="1">
        <v>161000</v>
      </c>
      <c r="J829" s="1">
        <v>53000</v>
      </c>
      <c r="K829" s="1">
        <v>54000</v>
      </c>
      <c r="L829" s="1">
        <v>54000</v>
      </c>
      <c r="M829" s="1">
        <v>54000</v>
      </c>
      <c r="N829" s="1">
        <v>54000</v>
      </c>
    </row>
    <row r="830" spans="1:14" hidden="1" x14ac:dyDescent="0.3">
      <c r="A830" s="7" t="s">
        <v>281</v>
      </c>
      <c r="B830" s="7" t="s">
        <v>659</v>
      </c>
      <c r="C830" s="7">
        <v>1312</v>
      </c>
      <c r="D830" s="2" t="s">
        <v>8</v>
      </c>
      <c r="E830" s="2">
        <v>917</v>
      </c>
      <c r="F830" s="2" t="s">
        <v>2311</v>
      </c>
      <c r="G830" s="2" t="s">
        <v>655</v>
      </c>
      <c r="H830" s="8" t="s">
        <v>2013</v>
      </c>
      <c r="I830" s="1">
        <v>268000</v>
      </c>
      <c r="J830" s="1">
        <v>53000</v>
      </c>
      <c r="K830" s="1">
        <v>54000</v>
      </c>
      <c r="L830" s="1">
        <v>54000</v>
      </c>
      <c r="M830" s="1">
        <v>54000</v>
      </c>
      <c r="N830" s="1">
        <v>54000</v>
      </c>
    </row>
    <row r="831" spans="1:14" hidden="1" x14ac:dyDescent="0.3">
      <c r="A831" s="7" t="s">
        <v>281</v>
      </c>
      <c r="B831" s="7" t="s">
        <v>659</v>
      </c>
      <c r="C831" s="7">
        <v>1312</v>
      </c>
      <c r="D831" s="2" t="s">
        <v>8</v>
      </c>
      <c r="E831" s="2">
        <v>917</v>
      </c>
      <c r="F831" s="2" t="s">
        <v>2312</v>
      </c>
      <c r="G831" s="2" t="s">
        <v>655</v>
      </c>
      <c r="H831" s="8" t="s">
        <v>2014</v>
      </c>
      <c r="I831" s="1">
        <v>0</v>
      </c>
      <c r="J831" s="1">
        <v>0</v>
      </c>
      <c r="K831" s="1">
        <v>107000</v>
      </c>
      <c r="L831" s="1">
        <v>108000</v>
      </c>
      <c r="M831" s="1">
        <v>0</v>
      </c>
      <c r="N831" s="1">
        <v>0</v>
      </c>
    </row>
    <row r="832" spans="1:14" hidden="1" x14ac:dyDescent="0.3">
      <c r="A832" s="7" t="s">
        <v>281</v>
      </c>
      <c r="B832" s="7" t="s">
        <v>659</v>
      </c>
      <c r="C832" s="7">
        <v>1312</v>
      </c>
      <c r="D832" s="2" t="s">
        <v>8</v>
      </c>
      <c r="E832" s="2">
        <v>917</v>
      </c>
      <c r="F832" s="2" t="s">
        <v>711</v>
      </c>
      <c r="G832" s="2" t="s">
        <v>655</v>
      </c>
      <c r="H832" s="8" t="s">
        <v>2015</v>
      </c>
      <c r="I832" s="1">
        <v>0</v>
      </c>
      <c r="J832" s="1">
        <v>530000</v>
      </c>
      <c r="K832" s="1">
        <v>54000</v>
      </c>
      <c r="L832" s="1">
        <v>54000</v>
      </c>
      <c r="M832" s="1">
        <v>536000</v>
      </c>
      <c r="N832" s="1">
        <v>54000</v>
      </c>
    </row>
    <row r="833" spans="1:14" hidden="1" x14ac:dyDescent="0.3">
      <c r="A833" s="7" t="s">
        <v>281</v>
      </c>
      <c r="B833" s="7" t="s">
        <v>659</v>
      </c>
      <c r="C833" s="7">
        <v>1312</v>
      </c>
      <c r="D833" s="2" t="s">
        <v>8</v>
      </c>
      <c r="E833" s="2">
        <v>917</v>
      </c>
      <c r="F833" s="2" t="s">
        <v>690</v>
      </c>
      <c r="G833" s="2" t="s">
        <v>655</v>
      </c>
      <c r="H833" s="8" t="s">
        <v>2016</v>
      </c>
      <c r="I833" s="1">
        <v>54000</v>
      </c>
      <c r="J833" s="1">
        <v>0</v>
      </c>
      <c r="K833" s="1">
        <v>0</v>
      </c>
      <c r="L833" s="1">
        <v>537000</v>
      </c>
      <c r="M833" s="1">
        <v>0</v>
      </c>
      <c r="N833" s="1">
        <v>54000</v>
      </c>
    </row>
    <row r="834" spans="1:14" hidden="1" x14ac:dyDescent="0.3">
      <c r="A834" s="7" t="s">
        <v>281</v>
      </c>
      <c r="B834" s="7" t="s">
        <v>659</v>
      </c>
      <c r="C834" s="7">
        <v>1312</v>
      </c>
      <c r="D834" s="2" t="s">
        <v>8</v>
      </c>
      <c r="E834" s="2">
        <v>917</v>
      </c>
      <c r="F834" s="2" t="s">
        <v>2313</v>
      </c>
      <c r="G834" s="2" t="s">
        <v>655</v>
      </c>
      <c r="H834" s="8" t="s">
        <v>2017</v>
      </c>
      <c r="I834" s="1">
        <v>54000</v>
      </c>
      <c r="J834" s="1">
        <v>0</v>
      </c>
      <c r="K834" s="1">
        <v>107000</v>
      </c>
      <c r="L834" s="1">
        <v>108000</v>
      </c>
      <c r="M834" s="1">
        <v>0</v>
      </c>
      <c r="N834" s="1">
        <v>54000</v>
      </c>
    </row>
    <row r="835" spans="1:14" hidden="1" x14ac:dyDescent="0.3">
      <c r="A835" s="7" t="s">
        <v>281</v>
      </c>
      <c r="B835" s="7" t="s">
        <v>659</v>
      </c>
      <c r="C835" s="7">
        <v>1312</v>
      </c>
      <c r="D835" s="2" t="s">
        <v>8</v>
      </c>
      <c r="E835" s="2">
        <v>917</v>
      </c>
      <c r="F835" s="2" t="s">
        <v>2314</v>
      </c>
      <c r="G835" s="2" t="s">
        <v>655</v>
      </c>
      <c r="H835" s="8" t="s">
        <v>2018</v>
      </c>
      <c r="I835" s="1">
        <v>54000</v>
      </c>
      <c r="J835" s="1">
        <v>53000</v>
      </c>
      <c r="K835" s="1">
        <v>54000</v>
      </c>
      <c r="L835" s="1">
        <v>0</v>
      </c>
      <c r="M835" s="1">
        <v>54000</v>
      </c>
      <c r="N835" s="1">
        <v>54000</v>
      </c>
    </row>
    <row r="836" spans="1:14" hidden="1" x14ac:dyDescent="0.3">
      <c r="A836" s="7" t="s">
        <v>281</v>
      </c>
      <c r="B836" s="7" t="s">
        <v>659</v>
      </c>
      <c r="C836" s="7">
        <v>1312</v>
      </c>
      <c r="D836" s="2" t="s">
        <v>8</v>
      </c>
      <c r="E836" s="2">
        <v>917</v>
      </c>
      <c r="F836" s="2" t="s">
        <v>2315</v>
      </c>
      <c r="G836" s="2" t="s">
        <v>655</v>
      </c>
      <c r="H836" s="8" t="s">
        <v>2019</v>
      </c>
      <c r="I836" s="1">
        <v>0</v>
      </c>
      <c r="J836" s="1">
        <v>0</v>
      </c>
      <c r="K836" s="1">
        <v>54000</v>
      </c>
      <c r="L836" s="1">
        <v>54000</v>
      </c>
      <c r="M836" s="1">
        <v>0</v>
      </c>
      <c r="N836" s="1">
        <v>0</v>
      </c>
    </row>
    <row r="837" spans="1:14" hidden="1" x14ac:dyDescent="0.3">
      <c r="A837" s="7" t="s">
        <v>281</v>
      </c>
      <c r="B837" s="7" t="s">
        <v>659</v>
      </c>
      <c r="C837" s="7">
        <v>1312</v>
      </c>
      <c r="D837" s="2" t="s">
        <v>252</v>
      </c>
      <c r="E837" s="2">
        <v>999</v>
      </c>
      <c r="F837" s="2" t="s">
        <v>252</v>
      </c>
      <c r="G837" s="2" t="s">
        <v>655</v>
      </c>
      <c r="H837" s="8" t="s">
        <v>1777</v>
      </c>
      <c r="I837" s="1">
        <v>1605000</v>
      </c>
      <c r="J837" s="1">
        <v>2118000</v>
      </c>
      <c r="K837" s="1">
        <v>1592000</v>
      </c>
      <c r="L837" s="1">
        <v>1073000</v>
      </c>
      <c r="M837" s="1">
        <v>1071000</v>
      </c>
      <c r="N837" s="1">
        <v>2130000</v>
      </c>
    </row>
    <row r="838" spans="1:14" hidden="1" x14ac:dyDescent="0.3">
      <c r="A838" s="7" t="s">
        <v>281</v>
      </c>
      <c r="B838" s="7" t="s">
        <v>659</v>
      </c>
      <c r="C838" s="7">
        <v>1312</v>
      </c>
      <c r="D838" s="2" t="s">
        <v>8</v>
      </c>
      <c r="E838" s="2">
        <v>917</v>
      </c>
      <c r="F838" s="2" t="s">
        <v>735</v>
      </c>
      <c r="G838" s="2" t="s">
        <v>657</v>
      </c>
      <c r="H838" s="8" t="s">
        <v>2020</v>
      </c>
      <c r="I838" s="1">
        <v>6000</v>
      </c>
      <c r="J838" s="1">
        <v>6000</v>
      </c>
      <c r="K838" s="1">
        <v>6000</v>
      </c>
      <c r="L838" s="1">
        <v>6000</v>
      </c>
      <c r="M838" s="1">
        <v>6000</v>
      </c>
      <c r="N838" s="1">
        <v>746000</v>
      </c>
    </row>
    <row r="839" spans="1:14" hidden="1" x14ac:dyDescent="0.3">
      <c r="A839" s="7" t="s">
        <v>281</v>
      </c>
      <c r="B839" s="7" t="s">
        <v>659</v>
      </c>
      <c r="C839" s="7">
        <v>1312</v>
      </c>
      <c r="D839" s="2" t="s">
        <v>8</v>
      </c>
      <c r="E839" s="2">
        <v>917</v>
      </c>
      <c r="F839" s="2" t="s">
        <v>743</v>
      </c>
      <c r="G839" s="2" t="s">
        <v>657</v>
      </c>
      <c r="H839" s="8" t="s">
        <v>2021</v>
      </c>
      <c r="I839" s="1">
        <v>6000</v>
      </c>
      <c r="J839" s="1">
        <v>6000</v>
      </c>
      <c r="K839" s="1">
        <v>6000</v>
      </c>
      <c r="L839" s="1">
        <v>6000</v>
      </c>
      <c r="M839" s="1">
        <v>6000</v>
      </c>
      <c r="N839" s="1">
        <v>746000</v>
      </c>
    </row>
    <row r="840" spans="1:14" hidden="1" x14ac:dyDescent="0.3">
      <c r="A840" s="7" t="s">
        <v>281</v>
      </c>
      <c r="B840" s="7" t="s">
        <v>659</v>
      </c>
      <c r="C840" s="7">
        <v>1312</v>
      </c>
      <c r="D840" s="2" t="s">
        <v>8</v>
      </c>
      <c r="E840" s="2">
        <v>917</v>
      </c>
      <c r="F840" s="2" t="s">
        <v>740</v>
      </c>
      <c r="G840" s="2" t="s">
        <v>657</v>
      </c>
      <c r="H840" s="8" t="s">
        <v>2022</v>
      </c>
      <c r="I840" s="1">
        <v>6000</v>
      </c>
      <c r="J840" s="1">
        <v>6000</v>
      </c>
      <c r="K840" s="1">
        <v>6000</v>
      </c>
      <c r="L840" s="1">
        <v>6000</v>
      </c>
      <c r="M840" s="1">
        <v>6000</v>
      </c>
      <c r="N840" s="1">
        <v>480000</v>
      </c>
    </row>
    <row r="841" spans="1:14" hidden="1" x14ac:dyDescent="0.3">
      <c r="A841" s="7" t="s">
        <v>281</v>
      </c>
      <c r="B841" s="7" t="s">
        <v>659</v>
      </c>
      <c r="C841" s="7">
        <v>1312</v>
      </c>
      <c r="D841" s="2" t="s">
        <v>8</v>
      </c>
      <c r="E841" s="2">
        <v>917</v>
      </c>
      <c r="F841" s="2" t="s">
        <v>739</v>
      </c>
      <c r="G841" s="2" t="s">
        <v>657</v>
      </c>
      <c r="H841" s="8" t="s">
        <v>638</v>
      </c>
      <c r="I841" s="1">
        <v>6000</v>
      </c>
      <c r="J841" s="1">
        <v>6000</v>
      </c>
      <c r="K841" s="1">
        <v>6000</v>
      </c>
      <c r="L841" s="1">
        <v>6000</v>
      </c>
      <c r="M841" s="1">
        <v>6000</v>
      </c>
      <c r="N841" s="1">
        <v>213000</v>
      </c>
    </row>
    <row r="842" spans="1:14" hidden="1" x14ac:dyDescent="0.3">
      <c r="A842" s="7" t="s">
        <v>281</v>
      </c>
      <c r="B842" s="7" t="s">
        <v>659</v>
      </c>
      <c r="C842" s="7">
        <v>1312</v>
      </c>
      <c r="D842" s="2" t="s">
        <v>8</v>
      </c>
      <c r="E842" s="2">
        <v>917</v>
      </c>
      <c r="F842" s="2" t="s">
        <v>741</v>
      </c>
      <c r="G842" s="2" t="s">
        <v>657</v>
      </c>
      <c r="H842" s="8" t="s">
        <v>640</v>
      </c>
      <c r="I842" s="1">
        <v>49000</v>
      </c>
      <c r="J842" s="1">
        <v>48000</v>
      </c>
      <c r="K842" s="1">
        <v>48000</v>
      </c>
      <c r="L842" s="1">
        <v>49000</v>
      </c>
      <c r="M842" s="1">
        <v>49000</v>
      </c>
      <c r="N842" s="1">
        <v>373000</v>
      </c>
    </row>
    <row r="843" spans="1:14" hidden="1" x14ac:dyDescent="0.3">
      <c r="A843" s="7" t="s">
        <v>281</v>
      </c>
      <c r="B843" s="7" t="s">
        <v>659</v>
      </c>
      <c r="C843" s="7">
        <v>1312</v>
      </c>
      <c r="D843" s="2" t="s">
        <v>8</v>
      </c>
      <c r="E843" s="2">
        <v>917</v>
      </c>
      <c r="F843" s="2" t="s">
        <v>737</v>
      </c>
      <c r="G843" s="2" t="s">
        <v>657</v>
      </c>
      <c r="H843" s="8" t="s">
        <v>636</v>
      </c>
      <c r="I843" s="1">
        <v>482000</v>
      </c>
      <c r="J843" s="1">
        <v>477000</v>
      </c>
      <c r="K843" s="1">
        <v>478000</v>
      </c>
      <c r="L843" s="1">
        <v>483000</v>
      </c>
      <c r="M843" s="1">
        <v>482000</v>
      </c>
      <c r="N843" s="1">
        <v>852000</v>
      </c>
    </row>
    <row r="844" spans="1:14" hidden="1" x14ac:dyDescent="0.3">
      <c r="A844" s="7" t="s">
        <v>281</v>
      </c>
      <c r="B844" s="7" t="s">
        <v>659</v>
      </c>
      <c r="C844" s="7">
        <v>1312</v>
      </c>
      <c r="D844" s="2" t="s">
        <v>8</v>
      </c>
      <c r="E844" s="2">
        <v>917</v>
      </c>
      <c r="F844" s="2" t="s">
        <v>731</v>
      </c>
      <c r="G844" s="2" t="s">
        <v>657</v>
      </c>
      <c r="H844" s="8" t="s">
        <v>630</v>
      </c>
      <c r="I844" s="1">
        <v>161000</v>
      </c>
      <c r="J844" s="1">
        <v>159000</v>
      </c>
      <c r="K844" s="1">
        <v>160000</v>
      </c>
      <c r="L844" s="1">
        <v>161000</v>
      </c>
      <c r="M844" s="1">
        <v>161000</v>
      </c>
      <c r="N844" s="1">
        <v>160000</v>
      </c>
    </row>
    <row r="845" spans="1:14" hidden="1" x14ac:dyDescent="0.3">
      <c r="A845" s="7" t="s">
        <v>281</v>
      </c>
      <c r="B845" s="7" t="s">
        <v>659</v>
      </c>
      <c r="C845" s="7">
        <v>1312</v>
      </c>
      <c r="D845" s="2" t="s">
        <v>8</v>
      </c>
      <c r="E845" s="2">
        <v>917</v>
      </c>
      <c r="F845" s="2" t="s">
        <v>744</v>
      </c>
      <c r="G845" s="2" t="s">
        <v>657</v>
      </c>
      <c r="H845" s="8" t="s">
        <v>643</v>
      </c>
      <c r="I845" s="1">
        <v>65000</v>
      </c>
      <c r="J845" s="1">
        <v>64000</v>
      </c>
      <c r="K845" s="1">
        <v>64000</v>
      </c>
      <c r="L845" s="1">
        <v>65000</v>
      </c>
      <c r="M845" s="1">
        <v>65000</v>
      </c>
      <c r="N845" s="1">
        <v>64000</v>
      </c>
    </row>
    <row r="846" spans="1:14" hidden="1" x14ac:dyDescent="0.3">
      <c r="A846" s="7" t="s">
        <v>281</v>
      </c>
      <c r="B846" s="7" t="s">
        <v>659</v>
      </c>
      <c r="C846" s="7">
        <v>1312</v>
      </c>
      <c r="D846" s="2" t="s">
        <v>8</v>
      </c>
      <c r="E846" s="2">
        <v>917</v>
      </c>
      <c r="F846" s="2" t="s">
        <v>2316</v>
      </c>
      <c r="G846" s="2" t="s">
        <v>657</v>
      </c>
      <c r="H846" s="8" t="s">
        <v>2023</v>
      </c>
      <c r="I846" s="1">
        <v>428000</v>
      </c>
      <c r="J846" s="1">
        <v>424000</v>
      </c>
      <c r="K846" s="1">
        <v>425000</v>
      </c>
      <c r="L846" s="1">
        <v>430000</v>
      </c>
      <c r="M846" s="1">
        <v>429000</v>
      </c>
      <c r="N846" s="1">
        <v>0</v>
      </c>
    </row>
    <row r="847" spans="1:14" hidden="1" x14ac:dyDescent="0.3">
      <c r="A847" s="7" t="s">
        <v>281</v>
      </c>
      <c r="B847" s="7" t="s">
        <v>659</v>
      </c>
      <c r="C847" s="7">
        <v>1312</v>
      </c>
      <c r="D847" s="2" t="s">
        <v>8</v>
      </c>
      <c r="E847" s="2">
        <v>917</v>
      </c>
      <c r="F847" s="2" t="s">
        <v>745</v>
      </c>
      <c r="G847" s="2" t="s">
        <v>657</v>
      </c>
      <c r="H847" s="8" t="s">
        <v>644</v>
      </c>
      <c r="I847" s="1">
        <v>321000</v>
      </c>
      <c r="J847" s="1">
        <v>318000</v>
      </c>
      <c r="K847" s="1">
        <v>319000</v>
      </c>
      <c r="L847" s="1">
        <v>322000</v>
      </c>
      <c r="M847" s="1">
        <v>322000</v>
      </c>
      <c r="N847" s="1">
        <v>0</v>
      </c>
    </row>
    <row r="848" spans="1:14" hidden="1" x14ac:dyDescent="0.3">
      <c r="A848" s="7" t="s">
        <v>281</v>
      </c>
      <c r="B848" s="7" t="s">
        <v>659</v>
      </c>
      <c r="C848" s="7">
        <v>1312</v>
      </c>
      <c r="D848" s="2" t="s">
        <v>8</v>
      </c>
      <c r="E848" s="2">
        <v>917</v>
      </c>
      <c r="F848" s="2" t="s">
        <v>2317</v>
      </c>
      <c r="G848" s="2" t="s">
        <v>657</v>
      </c>
      <c r="H848" s="8" t="s">
        <v>2024</v>
      </c>
      <c r="I848" s="1">
        <v>161000</v>
      </c>
      <c r="J848" s="1">
        <v>159000</v>
      </c>
      <c r="K848" s="1">
        <v>160000</v>
      </c>
      <c r="L848" s="1">
        <v>161000</v>
      </c>
      <c r="M848" s="1">
        <v>161000</v>
      </c>
      <c r="N848" s="1">
        <v>160000</v>
      </c>
    </row>
    <row r="849" spans="1:14" hidden="1" x14ac:dyDescent="0.3">
      <c r="A849" s="7" t="s">
        <v>281</v>
      </c>
      <c r="B849" s="7" t="s">
        <v>659</v>
      </c>
      <c r="C849" s="7">
        <v>1312</v>
      </c>
      <c r="D849" s="2" t="s">
        <v>8</v>
      </c>
      <c r="E849" s="2">
        <v>917</v>
      </c>
      <c r="F849" s="2" t="s">
        <v>2318</v>
      </c>
      <c r="G849" s="2" t="s">
        <v>657</v>
      </c>
      <c r="H849" s="8" t="s">
        <v>2025</v>
      </c>
      <c r="I849" s="1">
        <v>642000</v>
      </c>
      <c r="J849" s="1">
        <v>636000</v>
      </c>
      <c r="K849" s="1">
        <v>637000</v>
      </c>
      <c r="L849" s="1">
        <v>644000</v>
      </c>
      <c r="M849" s="1">
        <v>643000</v>
      </c>
      <c r="N849" s="1">
        <v>639000</v>
      </c>
    </row>
    <row r="850" spans="1:14" hidden="1" x14ac:dyDescent="0.3">
      <c r="A850" s="7" t="s">
        <v>281</v>
      </c>
      <c r="B850" s="7" t="s">
        <v>659</v>
      </c>
      <c r="C850" s="7">
        <v>1312</v>
      </c>
      <c r="D850" s="2" t="s">
        <v>8</v>
      </c>
      <c r="E850" s="2">
        <v>917</v>
      </c>
      <c r="F850" s="2" t="s">
        <v>2319</v>
      </c>
      <c r="G850" s="2" t="s">
        <v>657</v>
      </c>
      <c r="H850" s="8" t="s">
        <v>2026</v>
      </c>
      <c r="I850" s="1">
        <v>65000</v>
      </c>
      <c r="J850" s="1">
        <v>64000</v>
      </c>
      <c r="K850" s="1">
        <v>64000</v>
      </c>
      <c r="L850" s="1">
        <v>65000</v>
      </c>
      <c r="M850" s="1">
        <v>65000</v>
      </c>
      <c r="N850" s="1">
        <v>64000</v>
      </c>
    </row>
    <row r="851" spans="1:14" hidden="1" x14ac:dyDescent="0.3">
      <c r="A851" s="7" t="s">
        <v>281</v>
      </c>
      <c r="B851" s="7" t="s">
        <v>659</v>
      </c>
      <c r="C851" s="7">
        <v>1312</v>
      </c>
      <c r="D851" s="2" t="s">
        <v>8</v>
      </c>
      <c r="E851" s="2">
        <v>917</v>
      </c>
      <c r="F851" s="2" t="s">
        <v>2320</v>
      </c>
      <c r="G851" s="2" t="s">
        <v>657</v>
      </c>
      <c r="H851" s="8" t="s">
        <v>2027</v>
      </c>
      <c r="I851" s="1">
        <v>161000</v>
      </c>
      <c r="J851" s="1">
        <v>159000</v>
      </c>
      <c r="K851" s="1">
        <v>160000</v>
      </c>
      <c r="L851" s="1">
        <v>161000</v>
      </c>
      <c r="M851" s="1">
        <v>161000</v>
      </c>
      <c r="N851" s="1">
        <v>160000</v>
      </c>
    </row>
    <row r="852" spans="1:14" hidden="1" x14ac:dyDescent="0.3">
      <c r="A852" s="7" t="s">
        <v>281</v>
      </c>
      <c r="B852" s="7" t="s">
        <v>659</v>
      </c>
      <c r="C852" s="7">
        <v>1312</v>
      </c>
      <c r="D852" s="2" t="s">
        <v>8</v>
      </c>
      <c r="E852" s="2">
        <v>917</v>
      </c>
      <c r="F852" s="2" t="s">
        <v>2321</v>
      </c>
      <c r="G852" s="2" t="s">
        <v>657</v>
      </c>
      <c r="H852" s="8" t="s">
        <v>2028</v>
      </c>
      <c r="I852" s="1">
        <v>268000</v>
      </c>
      <c r="J852" s="1">
        <v>265000</v>
      </c>
      <c r="K852" s="1">
        <v>266000</v>
      </c>
      <c r="L852" s="1">
        <v>269000</v>
      </c>
      <c r="M852" s="1">
        <v>268000</v>
      </c>
      <c r="N852" s="1">
        <v>267000</v>
      </c>
    </row>
    <row r="853" spans="1:14" hidden="1" x14ac:dyDescent="0.3">
      <c r="A853" s="7" t="s">
        <v>281</v>
      </c>
      <c r="B853" s="7" t="s">
        <v>659</v>
      </c>
      <c r="C853" s="7">
        <v>1312</v>
      </c>
      <c r="D853" s="2" t="s">
        <v>8</v>
      </c>
      <c r="E853" s="2">
        <v>917</v>
      </c>
      <c r="F853" s="2" t="s">
        <v>2322</v>
      </c>
      <c r="G853" s="2" t="s">
        <v>657</v>
      </c>
      <c r="H853" s="8" t="s">
        <v>2029</v>
      </c>
      <c r="I853" s="1">
        <v>161000</v>
      </c>
      <c r="J853" s="1">
        <v>159000</v>
      </c>
      <c r="K853" s="1">
        <v>160000</v>
      </c>
      <c r="L853" s="1">
        <v>161000</v>
      </c>
      <c r="M853" s="1">
        <v>161000</v>
      </c>
      <c r="N853" s="1">
        <v>160000</v>
      </c>
    </row>
    <row r="854" spans="1:14" hidden="1" x14ac:dyDescent="0.3">
      <c r="A854" s="7" t="s">
        <v>281</v>
      </c>
      <c r="B854" s="7" t="s">
        <v>659</v>
      </c>
      <c r="C854" s="7">
        <v>1312</v>
      </c>
      <c r="D854" s="2" t="s">
        <v>8</v>
      </c>
      <c r="E854" s="2">
        <v>917</v>
      </c>
      <c r="F854" s="2" t="s">
        <v>2323</v>
      </c>
      <c r="G854" s="2" t="s">
        <v>657</v>
      </c>
      <c r="H854" s="8" t="s">
        <v>2030</v>
      </c>
      <c r="I854" s="1">
        <v>642000</v>
      </c>
      <c r="J854" s="1">
        <v>636000</v>
      </c>
      <c r="K854" s="1">
        <v>637000</v>
      </c>
      <c r="L854" s="1">
        <v>644000</v>
      </c>
      <c r="M854" s="1">
        <v>643000</v>
      </c>
      <c r="N854" s="1">
        <v>639000</v>
      </c>
    </row>
    <row r="855" spans="1:14" hidden="1" x14ac:dyDescent="0.3">
      <c r="A855" s="7" t="s">
        <v>281</v>
      </c>
      <c r="B855" s="7" t="s">
        <v>659</v>
      </c>
      <c r="C855" s="7">
        <v>1312</v>
      </c>
      <c r="D855" s="2" t="s">
        <v>8</v>
      </c>
      <c r="E855" s="2">
        <v>917</v>
      </c>
      <c r="F855" s="2" t="s">
        <v>2323</v>
      </c>
      <c r="G855" s="2" t="s">
        <v>657</v>
      </c>
      <c r="H855" s="8" t="s">
        <v>2031</v>
      </c>
      <c r="I855" s="1">
        <v>161000</v>
      </c>
      <c r="J855" s="1">
        <v>159000</v>
      </c>
      <c r="K855" s="1">
        <v>160000</v>
      </c>
      <c r="L855" s="1">
        <v>161000</v>
      </c>
      <c r="M855" s="1">
        <v>161000</v>
      </c>
      <c r="N855" s="1">
        <v>160000</v>
      </c>
    </row>
    <row r="856" spans="1:14" hidden="1" x14ac:dyDescent="0.3">
      <c r="A856" s="7" t="s">
        <v>281</v>
      </c>
      <c r="B856" s="7" t="s">
        <v>659</v>
      </c>
      <c r="C856" s="7">
        <v>1312</v>
      </c>
      <c r="D856" s="2" t="s">
        <v>8</v>
      </c>
      <c r="E856" s="2">
        <v>917</v>
      </c>
      <c r="F856" s="2" t="s">
        <v>2749</v>
      </c>
      <c r="G856" s="2" t="s">
        <v>657</v>
      </c>
      <c r="H856" s="8" t="s">
        <v>2032</v>
      </c>
      <c r="I856" s="1">
        <v>161000</v>
      </c>
      <c r="J856" s="1">
        <v>159000</v>
      </c>
      <c r="K856" s="1">
        <v>160000</v>
      </c>
      <c r="L856" s="1">
        <v>161000</v>
      </c>
      <c r="M856" s="1">
        <v>161000</v>
      </c>
      <c r="N856" s="1">
        <v>160000</v>
      </c>
    </row>
    <row r="857" spans="1:14" hidden="1" x14ac:dyDescent="0.3">
      <c r="A857" s="7" t="s">
        <v>281</v>
      </c>
      <c r="B857" s="7" t="s">
        <v>659</v>
      </c>
      <c r="C857" s="7">
        <v>1312</v>
      </c>
      <c r="D857" s="2" t="s">
        <v>8</v>
      </c>
      <c r="E857" s="2">
        <v>917</v>
      </c>
      <c r="F857" s="2" t="s">
        <v>2324</v>
      </c>
      <c r="G857" s="2" t="s">
        <v>657</v>
      </c>
      <c r="H857" s="8" t="s">
        <v>2033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</row>
    <row r="858" spans="1:14" hidden="1" x14ac:dyDescent="0.3">
      <c r="A858" s="7" t="s">
        <v>281</v>
      </c>
      <c r="B858" s="7" t="s">
        <v>659</v>
      </c>
      <c r="C858" s="7">
        <v>1312</v>
      </c>
      <c r="D858" s="2" t="s">
        <v>8</v>
      </c>
      <c r="E858" s="2">
        <v>917</v>
      </c>
      <c r="F858" s="2" t="s">
        <v>2325</v>
      </c>
      <c r="G858" s="2" t="s">
        <v>657</v>
      </c>
      <c r="H858" s="8" t="s">
        <v>2034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</row>
    <row r="859" spans="1:14" hidden="1" x14ac:dyDescent="0.3">
      <c r="A859" s="7" t="s">
        <v>281</v>
      </c>
      <c r="B859" s="7" t="s">
        <v>659</v>
      </c>
      <c r="C859" s="7">
        <v>1312</v>
      </c>
      <c r="D859" s="2" t="s">
        <v>8</v>
      </c>
      <c r="E859" s="2">
        <v>917</v>
      </c>
      <c r="F859" s="2" t="s">
        <v>2326</v>
      </c>
      <c r="G859" s="2" t="s">
        <v>657</v>
      </c>
      <c r="H859" s="8" t="s">
        <v>2035</v>
      </c>
      <c r="I859" s="1">
        <v>161000</v>
      </c>
      <c r="J859" s="1">
        <v>159000</v>
      </c>
      <c r="K859" s="1">
        <v>160000</v>
      </c>
      <c r="L859" s="1">
        <v>161000</v>
      </c>
      <c r="M859" s="1">
        <v>161000</v>
      </c>
      <c r="N859" s="1">
        <v>107000</v>
      </c>
    </row>
    <row r="860" spans="1:14" hidden="1" x14ac:dyDescent="0.3">
      <c r="A860" s="7" t="s">
        <v>281</v>
      </c>
      <c r="B860" s="7" t="s">
        <v>659</v>
      </c>
      <c r="C860" s="7">
        <v>1312</v>
      </c>
      <c r="D860" s="2" t="s">
        <v>8</v>
      </c>
      <c r="E860" s="2">
        <v>917</v>
      </c>
      <c r="F860" s="2" t="s">
        <v>2327</v>
      </c>
      <c r="G860" s="2" t="s">
        <v>657</v>
      </c>
      <c r="H860" s="8" t="s">
        <v>2036</v>
      </c>
      <c r="I860" s="1">
        <v>321000</v>
      </c>
      <c r="J860" s="1">
        <v>318000</v>
      </c>
      <c r="K860" s="1">
        <v>319000</v>
      </c>
      <c r="L860" s="1">
        <v>322000</v>
      </c>
      <c r="M860" s="1">
        <v>322000</v>
      </c>
      <c r="N860" s="1">
        <v>96000</v>
      </c>
    </row>
    <row r="861" spans="1:14" hidden="1" x14ac:dyDescent="0.3">
      <c r="A861" s="7" t="s">
        <v>281</v>
      </c>
      <c r="B861" s="7" t="s">
        <v>659</v>
      </c>
      <c r="C861" s="7">
        <v>1312</v>
      </c>
      <c r="D861" s="2" t="s">
        <v>8</v>
      </c>
      <c r="E861" s="2">
        <v>917</v>
      </c>
      <c r="F861" s="2" t="s">
        <v>2750</v>
      </c>
      <c r="G861" s="2" t="s">
        <v>657</v>
      </c>
      <c r="H861" s="8" t="s">
        <v>2037</v>
      </c>
      <c r="I861" s="1">
        <v>161000</v>
      </c>
      <c r="J861" s="1">
        <v>159000</v>
      </c>
      <c r="K861" s="1">
        <v>160000</v>
      </c>
      <c r="L861" s="1">
        <v>161000</v>
      </c>
      <c r="M861" s="1">
        <v>161000</v>
      </c>
      <c r="N861" s="1">
        <v>320000</v>
      </c>
    </row>
    <row r="862" spans="1:14" hidden="1" x14ac:dyDescent="0.3">
      <c r="A862" s="7" t="s">
        <v>281</v>
      </c>
      <c r="B862" s="7" t="s">
        <v>659</v>
      </c>
      <c r="C862" s="7">
        <v>1312</v>
      </c>
      <c r="D862" s="2" t="s">
        <v>8</v>
      </c>
      <c r="E862" s="2">
        <v>917</v>
      </c>
      <c r="F862" s="2" t="s">
        <v>2328</v>
      </c>
      <c r="G862" s="2" t="s">
        <v>657</v>
      </c>
      <c r="H862" s="8" t="s">
        <v>2038</v>
      </c>
      <c r="I862" s="1">
        <v>6000</v>
      </c>
      <c r="J862" s="1">
        <v>6000</v>
      </c>
      <c r="K862" s="1">
        <v>6000</v>
      </c>
      <c r="L862" s="1">
        <v>6000</v>
      </c>
      <c r="M862" s="1">
        <v>6000</v>
      </c>
      <c r="N862" s="1">
        <v>6000</v>
      </c>
    </row>
    <row r="863" spans="1:14" hidden="1" x14ac:dyDescent="0.3">
      <c r="A863" s="7" t="s">
        <v>281</v>
      </c>
      <c r="B863" s="7" t="s">
        <v>659</v>
      </c>
      <c r="C863" s="7">
        <v>1312</v>
      </c>
      <c r="D863" s="2" t="s">
        <v>8</v>
      </c>
      <c r="E863" s="2">
        <v>917</v>
      </c>
      <c r="F863" s="2" t="s">
        <v>2329</v>
      </c>
      <c r="G863" s="2" t="s">
        <v>657</v>
      </c>
      <c r="H863" s="8" t="s">
        <v>2039</v>
      </c>
      <c r="I863" s="1">
        <v>11000</v>
      </c>
      <c r="J863" s="1">
        <v>11000</v>
      </c>
      <c r="K863" s="1">
        <v>11000</v>
      </c>
      <c r="L863" s="1">
        <v>11000</v>
      </c>
      <c r="M863" s="1">
        <v>11000</v>
      </c>
      <c r="N863" s="1">
        <v>586000</v>
      </c>
    </row>
    <row r="864" spans="1:14" hidden="1" x14ac:dyDescent="0.3">
      <c r="A864" s="7" t="s">
        <v>281</v>
      </c>
      <c r="B864" s="7" t="s">
        <v>659</v>
      </c>
      <c r="C864" s="7">
        <v>1312</v>
      </c>
      <c r="D864" s="2" t="s">
        <v>8</v>
      </c>
      <c r="E864" s="2">
        <v>917</v>
      </c>
      <c r="F864" s="2" t="s">
        <v>2330</v>
      </c>
      <c r="G864" s="2" t="s">
        <v>657</v>
      </c>
      <c r="H864" s="8" t="s">
        <v>2040</v>
      </c>
      <c r="I864" s="1">
        <v>589000</v>
      </c>
      <c r="J864" s="1">
        <v>583000</v>
      </c>
      <c r="K864" s="1">
        <v>584000</v>
      </c>
      <c r="L864" s="1">
        <v>590000</v>
      </c>
      <c r="M864" s="1">
        <v>589000</v>
      </c>
      <c r="N864" s="1">
        <v>6000</v>
      </c>
    </row>
    <row r="865" spans="1:14" hidden="1" x14ac:dyDescent="0.3">
      <c r="A865" s="7" t="s">
        <v>281</v>
      </c>
      <c r="B865" s="7" t="s">
        <v>659</v>
      </c>
      <c r="C865" s="7">
        <v>1312</v>
      </c>
      <c r="D865" s="2" t="s">
        <v>8</v>
      </c>
      <c r="E865" s="2">
        <v>917</v>
      </c>
      <c r="F865" s="2" t="s">
        <v>2331</v>
      </c>
      <c r="G865" s="2" t="s">
        <v>657</v>
      </c>
      <c r="H865" s="8" t="s">
        <v>2041</v>
      </c>
      <c r="I865" s="1">
        <v>11000</v>
      </c>
      <c r="J865" s="1">
        <v>11000</v>
      </c>
      <c r="K865" s="1">
        <v>11000</v>
      </c>
      <c r="L865" s="1">
        <v>11000</v>
      </c>
      <c r="M865" s="1">
        <v>11000</v>
      </c>
      <c r="N865" s="1">
        <v>6000</v>
      </c>
    </row>
    <row r="866" spans="1:14" hidden="1" x14ac:dyDescent="0.3">
      <c r="A866" s="7" t="s">
        <v>281</v>
      </c>
      <c r="B866" s="7" t="s">
        <v>659</v>
      </c>
      <c r="C866" s="7">
        <v>1312</v>
      </c>
      <c r="D866" s="2" t="s">
        <v>8</v>
      </c>
      <c r="E866" s="2">
        <v>917</v>
      </c>
      <c r="F866" s="2" t="s">
        <v>2332</v>
      </c>
      <c r="G866" s="2" t="s">
        <v>657</v>
      </c>
      <c r="H866" s="8" t="s">
        <v>2042</v>
      </c>
      <c r="I866" s="1">
        <v>589000</v>
      </c>
      <c r="J866" s="1">
        <v>583000</v>
      </c>
      <c r="K866" s="1">
        <v>584000</v>
      </c>
      <c r="L866" s="1">
        <v>590000</v>
      </c>
      <c r="M866" s="1">
        <v>589000</v>
      </c>
      <c r="N866" s="1">
        <v>586000</v>
      </c>
    </row>
    <row r="867" spans="1:14" hidden="1" x14ac:dyDescent="0.3">
      <c r="A867" s="7" t="s">
        <v>281</v>
      </c>
      <c r="B867" s="7" t="s">
        <v>659</v>
      </c>
      <c r="C867" s="7">
        <v>1312</v>
      </c>
      <c r="D867" s="2" t="s">
        <v>8</v>
      </c>
      <c r="E867" s="2">
        <v>917</v>
      </c>
      <c r="F867" s="2" t="s">
        <v>2333</v>
      </c>
      <c r="G867" s="2" t="s">
        <v>657</v>
      </c>
      <c r="H867" s="8" t="s">
        <v>2043</v>
      </c>
      <c r="I867" s="1">
        <v>17000</v>
      </c>
      <c r="J867" s="1">
        <v>16000</v>
      </c>
      <c r="K867" s="1">
        <v>16000</v>
      </c>
      <c r="L867" s="1">
        <v>17000</v>
      </c>
      <c r="M867" s="1">
        <v>17000</v>
      </c>
      <c r="N867" s="1">
        <v>160000</v>
      </c>
    </row>
    <row r="868" spans="1:14" hidden="1" x14ac:dyDescent="0.3">
      <c r="A868" s="7" t="s">
        <v>281</v>
      </c>
      <c r="B868" s="7" t="s">
        <v>659</v>
      </c>
      <c r="C868" s="7">
        <v>1312</v>
      </c>
      <c r="D868" s="2" t="s">
        <v>8</v>
      </c>
      <c r="E868" s="2">
        <v>917</v>
      </c>
      <c r="F868" s="2" t="s">
        <v>2334</v>
      </c>
      <c r="G868" s="2" t="s">
        <v>657</v>
      </c>
      <c r="H868" s="8" t="s">
        <v>2044</v>
      </c>
      <c r="I868" s="1">
        <v>107000</v>
      </c>
      <c r="J868" s="1">
        <v>106000</v>
      </c>
      <c r="K868" s="1">
        <v>107000</v>
      </c>
      <c r="L868" s="1">
        <v>108000</v>
      </c>
      <c r="M868" s="1">
        <v>108000</v>
      </c>
      <c r="N868" s="1">
        <v>320000</v>
      </c>
    </row>
    <row r="869" spans="1:14" hidden="1" x14ac:dyDescent="0.3">
      <c r="A869" s="7" t="s">
        <v>281</v>
      </c>
      <c r="B869" s="7" t="s">
        <v>659</v>
      </c>
      <c r="C869" s="7">
        <v>1312</v>
      </c>
      <c r="D869" s="2" t="s">
        <v>252</v>
      </c>
      <c r="E869" s="2">
        <v>999</v>
      </c>
      <c r="F869" s="2" t="s">
        <v>252</v>
      </c>
      <c r="G869" s="2" t="s">
        <v>657</v>
      </c>
      <c r="H869" s="8" t="s">
        <v>1777</v>
      </c>
      <c r="I869" s="1">
        <v>3745000</v>
      </c>
      <c r="J869" s="1">
        <v>3705000</v>
      </c>
      <c r="K869" s="1">
        <v>3714000</v>
      </c>
      <c r="L869" s="1">
        <v>3755000</v>
      </c>
      <c r="M869" s="1">
        <v>3746000</v>
      </c>
      <c r="N869" s="1">
        <v>3248000</v>
      </c>
    </row>
    <row r="870" spans="1:14" hidden="1" x14ac:dyDescent="0.3">
      <c r="A870" s="7" t="s">
        <v>281</v>
      </c>
      <c r="B870" s="7" t="s">
        <v>659</v>
      </c>
      <c r="C870" s="7">
        <v>1312</v>
      </c>
      <c r="D870" s="2" t="s">
        <v>8</v>
      </c>
      <c r="E870" s="2">
        <v>917</v>
      </c>
      <c r="F870" s="2" t="s">
        <v>2335</v>
      </c>
      <c r="G870" s="2" t="s">
        <v>656</v>
      </c>
      <c r="H870" s="8" t="s">
        <v>2045</v>
      </c>
      <c r="I870" s="1">
        <v>161000</v>
      </c>
      <c r="J870" s="1">
        <v>159000</v>
      </c>
      <c r="K870" s="1">
        <v>160000</v>
      </c>
      <c r="L870" s="1">
        <v>161000</v>
      </c>
      <c r="M870" s="1">
        <v>161000</v>
      </c>
      <c r="N870" s="1">
        <v>160000</v>
      </c>
    </row>
    <row r="871" spans="1:14" hidden="1" x14ac:dyDescent="0.3">
      <c r="A871" s="7" t="s">
        <v>281</v>
      </c>
      <c r="B871" s="7" t="s">
        <v>659</v>
      </c>
      <c r="C871" s="7">
        <v>1312</v>
      </c>
      <c r="D871" s="2" t="s">
        <v>8</v>
      </c>
      <c r="E871" s="2">
        <v>917</v>
      </c>
      <c r="F871" s="2" t="s">
        <v>2336</v>
      </c>
      <c r="G871" s="2" t="s">
        <v>656</v>
      </c>
      <c r="H871" s="8" t="s">
        <v>2046</v>
      </c>
      <c r="I871" s="1">
        <v>161000</v>
      </c>
      <c r="J871" s="1">
        <v>159000</v>
      </c>
      <c r="K871" s="1">
        <v>160000</v>
      </c>
      <c r="L871" s="1">
        <v>161000</v>
      </c>
      <c r="M871" s="1">
        <v>161000</v>
      </c>
      <c r="N871" s="1">
        <v>160000</v>
      </c>
    </row>
    <row r="872" spans="1:14" hidden="1" x14ac:dyDescent="0.3">
      <c r="A872" s="7" t="s">
        <v>281</v>
      </c>
      <c r="B872" s="7" t="s">
        <v>659</v>
      </c>
      <c r="C872" s="7">
        <v>1312</v>
      </c>
      <c r="D872" s="2" t="s">
        <v>8</v>
      </c>
      <c r="E872" s="2">
        <v>917</v>
      </c>
      <c r="F872" s="2" t="s">
        <v>2337</v>
      </c>
      <c r="G872" s="2" t="s">
        <v>656</v>
      </c>
      <c r="H872" s="8" t="s">
        <v>2047</v>
      </c>
      <c r="I872" s="1">
        <v>107000</v>
      </c>
      <c r="J872" s="1">
        <v>106000</v>
      </c>
      <c r="K872" s="1">
        <v>107000</v>
      </c>
      <c r="L872" s="1">
        <v>161000</v>
      </c>
      <c r="M872" s="1">
        <v>161000</v>
      </c>
      <c r="N872" s="1">
        <v>160000</v>
      </c>
    </row>
    <row r="873" spans="1:14" hidden="1" x14ac:dyDescent="0.3">
      <c r="A873" s="7" t="s">
        <v>281</v>
      </c>
      <c r="B873" s="7" t="s">
        <v>659</v>
      </c>
      <c r="C873" s="7">
        <v>1312</v>
      </c>
      <c r="D873" s="2" t="s">
        <v>8</v>
      </c>
      <c r="E873" s="2">
        <v>917</v>
      </c>
      <c r="F873" s="2" t="s">
        <v>2338</v>
      </c>
      <c r="G873" s="2" t="s">
        <v>656</v>
      </c>
      <c r="H873" s="8" t="s">
        <v>2048</v>
      </c>
      <c r="I873" s="1">
        <v>161000</v>
      </c>
      <c r="J873" s="1">
        <v>159000</v>
      </c>
      <c r="K873" s="1">
        <v>160000</v>
      </c>
      <c r="L873" s="1">
        <v>215000</v>
      </c>
      <c r="M873" s="1">
        <v>215000</v>
      </c>
      <c r="N873" s="1">
        <v>213000</v>
      </c>
    </row>
    <row r="874" spans="1:14" hidden="1" x14ac:dyDescent="0.3">
      <c r="A874" s="7" t="s">
        <v>281</v>
      </c>
      <c r="B874" s="7" t="s">
        <v>659</v>
      </c>
      <c r="C874" s="7">
        <v>1312</v>
      </c>
      <c r="D874" s="2" t="s">
        <v>8</v>
      </c>
      <c r="E874" s="2">
        <v>917</v>
      </c>
      <c r="F874" s="2" t="s">
        <v>2339</v>
      </c>
      <c r="G874" s="2" t="s">
        <v>656</v>
      </c>
      <c r="H874" s="8" t="s">
        <v>2049</v>
      </c>
      <c r="I874" s="1">
        <v>161000</v>
      </c>
      <c r="J874" s="1">
        <v>159000</v>
      </c>
      <c r="K874" s="1">
        <v>160000</v>
      </c>
      <c r="L874" s="1">
        <v>188000</v>
      </c>
      <c r="M874" s="1">
        <v>188000</v>
      </c>
      <c r="N874" s="1">
        <v>187000</v>
      </c>
    </row>
    <row r="875" spans="1:14" hidden="1" x14ac:dyDescent="0.3">
      <c r="A875" s="7" t="s">
        <v>281</v>
      </c>
      <c r="B875" s="7" t="s">
        <v>659</v>
      </c>
      <c r="C875" s="7">
        <v>1312</v>
      </c>
      <c r="D875" s="2" t="s">
        <v>8</v>
      </c>
      <c r="E875" s="2">
        <v>917</v>
      </c>
      <c r="F875" s="2" t="s">
        <v>715</v>
      </c>
      <c r="G875" s="2" t="s">
        <v>656</v>
      </c>
      <c r="H875" s="8" t="s">
        <v>2050</v>
      </c>
      <c r="I875" s="1">
        <v>268000</v>
      </c>
      <c r="J875" s="1">
        <v>265000</v>
      </c>
      <c r="K875" s="1">
        <v>266000</v>
      </c>
      <c r="L875" s="1">
        <v>322000</v>
      </c>
      <c r="M875" s="1">
        <v>268000</v>
      </c>
      <c r="N875" s="1">
        <v>320000</v>
      </c>
    </row>
    <row r="876" spans="1:14" hidden="1" x14ac:dyDescent="0.3">
      <c r="A876" s="7" t="s">
        <v>281</v>
      </c>
      <c r="B876" s="7" t="s">
        <v>659</v>
      </c>
      <c r="C876" s="7">
        <v>1312</v>
      </c>
      <c r="D876" s="2" t="s">
        <v>8</v>
      </c>
      <c r="E876" s="2">
        <v>917</v>
      </c>
      <c r="F876" s="2" t="s">
        <v>730</v>
      </c>
      <c r="G876" s="2" t="s">
        <v>656</v>
      </c>
      <c r="H876" s="8" t="s">
        <v>2051</v>
      </c>
      <c r="I876" s="1">
        <v>161000</v>
      </c>
      <c r="J876" s="1">
        <v>159000</v>
      </c>
      <c r="K876" s="1">
        <v>160000</v>
      </c>
      <c r="L876" s="1">
        <v>54000</v>
      </c>
      <c r="M876" s="1">
        <v>54000</v>
      </c>
      <c r="N876" s="1">
        <v>54000</v>
      </c>
    </row>
    <row r="877" spans="1:14" hidden="1" x14ac:dyDescent="0.3">
      <c r="A877" s="7" t="s">
        <v>281</v>
      </c>
      <c r="B877" s="7" t="s">
        <v>659</v>
      </c>
      <c r="C877" s="7">
        <v>1312</v>
      </c>
      <c r="D877" s="2" t="s">
        <v>8</v>
      </c>
      <c r="E877" s="2">
        <v>917</v>
      </c>
      <c r="F877" s="2" t="s">
        <v>2340</v>
      </c>
      <c r="G877" s="2" t="s">
        <v>656</v>
      </c>
      <c r="H877" s="8" t="s">
        <v>2052</v>
      </c>
      <c r="I877" s="1">
        <v>214000</v>
      </c>
      <c r="J877" s="1">
        <v>212000</v>
      </c>
      <c r="K877" s="1">
        <v>213000</v>
      </c>
      <c r="L877" s="1">
        <v>215000</v>
      </c>
      <c r="M877" s="1">
        <v>161000</v>
      </c>
      <c r="N877" s="1">
        <v>213000</v>
      </c>
    </row>
    <row r="878" spans="1:14" hidden="1" x14ac:dyDescent="0.3">
      <c r="A878" s="7" t="s">
        <v>281</v>
      </c>
      <c r="B878" s="7" t="s">
        <v>659</v>
      </c>
      <c r="C878" s="7">
        <v>1312</v>
      </c>
      <c r="D878" s="2" t="s">
        <v>8</v>
      </c>
      <c r="E878" s="2">
        <v>917</v>
      </c>
      <c r="F878" s="2" t="s">
        <v>2341</v>
      </c>
      <c r="G878" s="2" t="s">
        <v>656</v>
      </c>
      <c r="H878" s="8" t="s">
        <v>2053</v>
      </c>
      <c r="I878" s="1">
        <v>214000</v>
      </c>
      <c r="J878" s="1">
        <v>212000</v>
      </c>
      <c r="K878" s="1">
        <v>213000</v>
      </c>
      <c r="L878" s="1">
        <v>215000</v>
      </c>
      <c r="M878" s="1">
        <v>161000</v>
      </c>
      <c r="N878" s="1">
        <v>213000</v>
      </c>
    </row>
    <row r="879" spans="1:14" hidden="1" x14ac:dyDescent="0.3">
      <c r="A879" s="7" t="s">
        <v>281</v>
      </c>
      <c r="B879" s="7" t="s">
        <v>659</v>
      </c>
      <c r="C879" s="7">
        <v>1312</v>
      </c>
      <c r="D879" s="2" t="s">
        <v>8</v>
      </c>
      <c r="E879" s="2">
        <v>917</v>
      </c>
      <c r="F879" s="2" t="s">
        <v>720</v>
      </c>
      <c r="G879" s="2" t="s">
        <v>656</v>
      </c>
      <c r="H879" s="8" t="s">
        <v>619</v>
      </c>
      <c r="I879" s="1">
        <v>214000</v>
      </c>
      <c r="J879" s="1">
        <v>212000</v>
      </c>
      <c r="K879" s="1">
        <v>213000</v>
      </c>
      <c r="L879" s="1">
        <v>215000</v>
      </c>
      <c r="M879" s="1">
        <v>215000</v>
      </c>
      <c r="N879" s="1">
        <v>213000</v>
      </c>
    </row>
    <row r="880" spans="1:14" hidden="1" x14ac:dyDescent="0.3">
      <c r="A880" s="7" t="s">
        <v>281</v>
      </c>
      <c r="B880" s="7" t="s">
        <v>659</v>
      </c>
      <c r="C880" s="7">
        <v>1312</v>
      </c>
      <c r="D880" s="2" t="s">
        <v>8</v>
      </c>
      <c r="E880" s="2">
        <v>917</v>
      </c>
      <c r="F880" s="2" t="s">
        <v>2342</v>
      </c>
      <c r="G880" s="2" t="s">
        <v>656</v>
      </c>
      <c r="H880" s="8" t="s">
        <v>2054</v>
      </c>
      <c r="I880" s="1">
        <v>161000</v>
      </c>
      <c r="J880" s="1">
        <v>159000</v>
      </c>
      <c r="K880" s="1">
        <v>160000</v>
      </c>
      <c r="L880" s="1">
        <v>215000</v>
      </c>
      <c r="M880" s="1">
        <v>215000</v>
      </c>
      <c r="N880" s="1">
        <v>213000</v>
      </c>
    </row>
    <row r="881" spans="1:14" hidden="1" x14ac:dyDescent="0.3">
      <c r="A881" s="7" t="s">
        <v>281</v>
      </c>
      <c r="B881" s="7" t="s">
        <v>659</v>
      </c>
      <c r="C881" s="7">
        <v>1312</v>
      </c>
      <c r="D881" s="2" t="s">
        <v>8</v>
      </c>
      <c r="E881" s="2">
        <v>917</v>
      </c>
      <c r="F881" s="2" t="s">
        <v>2343</v>
      </c>
      <c r="G881" s="2" t="s">
        <v>656</v>
      </c>
      <c r="H881" s="8" t="s">
        <v>2055</v>
      </c>
      <c r="I881" s="1">
        <v>161000</v>
      </c>
      <c r="J881" s="1">
        <v>159000</v>
      </c>
      <c r="K881" s="1">
        <v>160000</v>
      </c>
      <c r="L881" s="1">
        <v>161000</v>
      </c>
      <c r="M881" s="1">
        <v>161000</v>
      </c>
      <c r="N881" s="1">
        <v>160000</v>
      </c>
    </row>
    <row r="882" spans="1:14" hidden="1" x14ac:dyDescent="0.3">
      <c r="A882" s="7" t="s">
        <v>281</v>
      </c>
      <c r="B882" s="7" t="s">
        <v>659</v>
      </c>
      <c r="C882" s="7">
        <v>1312</v>
      </c>
      <c r="D882" s="2" t="s">
        <v>8</v>
      </c>
      <c r="E882" s="2">
        <v>917</v>
      </c>
      <c r="F882" s="2" t="s">
        <v>719</v>
      </c>
      <c r="G882" s="2" t="s">
        <v>656</v>
      </c>
      <c r="H882" s="8" t="s">
        <v>618</v>
      </c>
      <c r="I882" s="1">
        <v>107000</v>
      </c>
      <c r="J882" s="1">
        <v>106000</v>
      </c>
      <c r="K882" s="1">
        <v>107000</v>
      </c>
      <c r="L882" s="1">
        <v>161000</v>
      </c>
      <c r="M882" s="1">
        <v>161000</v>
      </c>
      <c r="N882" s="1">
        <v>160000</v>
      </c>
    </row>
    <row r="883" spans="1:14" hidden="1" x14ac:dyDescent="0.3">
      <c r="A883" s="7" t="s">
        <v>281</v>
      </c>
      <c r="B883" s="7" t="s">
        <v>659</v>
      </c>
      <c r="C883" s="7">
        <v>1312</v>
      </c>
      <c r="D883" s="2" t="s">
        <v>8</v>
      </c>
      <c r="E883" s="2">
        <v>917</v>
      </c>
      <c r="F883" s="2" t="s">
        <v>718</v>
      </c>
      <c r="G883" s="2" t="s">
        <v>656</v>
      </c>
      <c r="H883" s="8" t="s">
        <v>2056</v>
      </c>
      <c r="I883" s="1">
        <v>161000</v>
      </c>
      <c r="J883" s="1">
        <v>159000</v>
      </c>
      <c r="K883" s="1">
        <v>160000</v>
      </c>
      <c r="L883" s="1">
        <v>161000</v>
      </c>
      <c r="M883" s="1">
        <v>161000</v>
      </c>
      <c r="N883" s="1">
        <v>160000</v>
      </c>
    </row>
    <row r="884" spans="1:14" hidden="1" x14ac:dyDescent="0.3">
      <c r="A884" s="7" t="s">
        <v>281</v>
      </c>
      <c r="B884" s="7" t="s">
        <v>659</v>
      </c>
      <c r="C884" s="7">
        <v>1312</v>
      </c>
      <c r="D884" s="2" t="s">
        <v>8</v>
      </c>
      <c r="E884" s="2">
        <v>917</v>
      </c>
      <c r="F884" s="2" t="s">
        <v>721</v>
      </c>
      <c r="G884" s="2" t="s">
        <v>656</v>
      </c>
      <c r="H884" s="8" t="s">
        <v>2057</v>
      </c>
      <c r="I884" s="1">
        <v>107000</v>
      </c>
      <c r="J884" s="1">
        <v>106000</v>
      </c>
      <c r="K884" s="1">
        <v>107000</v>
      </c>
      <c r="L884" s="1">
        <v>108000</v>
      </c>
      <c r="M884" s="1">
        <v>108000</v>
      </c>
      <c r="N884" s="1">
        <v>107000</v>
      </c>
    </row>
    <row r="885" spans="1:14" hidden="1" x14ac:dyDescent="0.3">
      <c r="A885" s="7" t="s">
        <v>281</v>
      </c>
      <c r="B885" s="7" t="s">
        <v>659</v>
      </c>
      <c r="C885" s="7">
        <v>1312</v>
      </c>
      <c r="D885" s="2" t="s">
        <v>8</v>
      </c>
      <c r="E885" s="2">
        <v>917</v>
      </c>
      <c r="F885" s="2" t="s">
        <v>2344</v>
      </c>
      <c r="G885" s="2" t="s">
        <v>656</v>
      </c>
      <c r="H885" s="8" t="s">
        <v>2058</v>
      </c>
      <c r="I885" s="1">
        <v>107000</v>
      </c>
      <c r="J885" s="1">
        <v>106000</v>
      </c>
      <c r="K885" s="1">
        <v>107000</v>
      </c>
      <c r="L885" s="1">
        <v>108000</v>
      </c>
      <c r="M885" s="1">
        <v>108000</v>
      </c>
      <c r="N885" s="1">
        <v>107000</v>
      </c>
    </row>
    <row r="886" spans="1:14" hidden="1" x14ac:dyDescent="0.3">
      <c r="A886" s="7" t="s">
        <v>281</v>
      </c>
      <c r="B886" s="7" t="s">
        <v>659</v>
      </c>
      <c r="C886" s="7">
        <v>1312</v>
      </c>
      <c r="D886" s="2" t="s">
        <v>8</v>
      </c>
      <c r="E886" s="2">
        <v>917</v>
      </c>
      <c r="F886" s="2" t="s">
        <v>2345</v>
      </c>
      <c r="G886" s="2" t="s">
        <v>656</v>
      </c>
      <c r="H886" s="8" t="s">
        <v>2059</v>
      </c>
      <c r="I886" s="1">
        <v>268000</v>
      </c>
      <c r="J886" s="1">
        <v>265000</v>
      </c>
      <c r="K886" s="1">
        <v>266000</v>
      </c>
      <c r="L886" s="1">
        <v>269000</v>
      </c>
      <c r="M886" s="1">
        <v>268000</v>
      </c>
      <c r="N886" s="1">
        <v>267000</v>
      </c>
    </row>
    <row r="887" spans="1:14" hidden="1" x14ac:dyDescent="0.3">
      <c r="A887" s="7" t="s">
        <v>281</v>
      </c>
      <c r="B887" s="7" t="s">
        <v>659</v>
      </c>
      <c r="C887" s="7">
        <v>1312</v>
      </c>
      <c r="D887" s="2" t="s">
        <v>8</v>
      </c>
      <c r="E887" s="2">
        <v>917</v>
      </c>
      <c r="F887" s="2" t="s">
        <v>2346</v>
      </c>
      <c r="G887" s="2" t="s">
        <v>656</v>
      </c>
      <c r="H887" s="8" t="s">
        <v>2060</v>
      </c>
      <c r="I887" s="1">
        <v>214000</v>
      </c>
      <c r="J887" s="1">
        <v>212000</v>
      </c>
      <c r="K887" s="1">
        <v>213000</v>
      </c>
      <c r="L887" s="1">
        <v>269000</v>
      </c>
      <c r="M887" s="1">
        <v>268000</v>
      </c>
      <c r="N887" s="1">
        <v>267000</v>
      </c>
    </row>
    <row r="888" spans="1:14" hidden="1" x14ac:dyDescent="0.3">
      <c r="A888" s="7" t="s">
        <v>281</v>
      </c>
      <c r="B888" s="7" t="s">
        <v>659</v>
      </c>
      <c r="C888" s="7">
        <v>1312</v>
      </c>
      <c r="D888" s="2" t="s">
        <v>8</v>
      </c>
      <c r="E888" s="2">
        <v>917</v>
      </c>
      <c r="F888" s="2" t="s">
        <v>716</v>
      </c>
      <c r="G888" s="2" t="s">
        <v>656</v>
      </c>
      <c r="H888" s="8" t="s">
        <v>615</v>
      </c>
      <c r="I888" s="1">
        <v>161000</v>
      </c>
      <c r="J888" s="1">
        <v>159000</v>
      </c>
      <c r="K888" s="1">
        <v>160000</v>
      </c>
      <c r="L888" s="1">
        <v>161000</v>
      </c>
      <c r="M888" s="1">
        <v>161000</v>
      </c>
      <c r="N888" s="1">
        <v>160000</v>
      </c>
    </row>
    <row r="889" spans="1:14" hidden="1" x14ac:dyDescent="0.3">
      <c r="A889" s="7" t="s">
        <v>281</v>
      </c>
      <c r="B889" s="7" t="s">
        <v>659</v>
      </c>
      <c r="C889" s="7">
        <v>1312</v>
      </c>
      <c r="D889" s="2" t="s">
        <v>8</v>
      </c>
      <c r="E889" s="2">
        <v>917</v>
      </c>
      <c r="F889" s="2" t="s">
        <v>2347</v>
      </c>
      <c r="G889" s="2" t="s">
        <v>656</v>
      </c>
      <c r="H889" s="8" t="s">
        <v>2061</v>
      </c>
      <c r="I889" s="1">
        <v>161000</v>
      </c>
      <c r="J889" s="1">
        <v>159000</v>
      </c>
      <c r="K889" s="1">
        <v>160000</v>
      </c>
      <c r="L889" s="1">
        <v>161000</v>
      </c>
      <c r="M889" s="1">
        <v>161000</v>
      </c>
      <c r="N889" s="1">
        <v>160000</v>
      </c>
    </row>
    <row r="890" spans="1:14" hidden="1" x14ac:dyDescent="0.3">
      <c r="A890" s="7" t="s">
        <v>281</v>
      </c>
      <c r="B890" s="7" t="s">
        <v>659</v>
      </c>
      <c r="C890" s="7">
        <v>1312</v>
      </c>
      <c r="D890" s="2" t="s">
        <v>8</v>
      </c>
      <c r="E890" s="2">
        <v>917</v>
      </c>
      <c r="F890" s="2" t="s">
        <v>2348</v>
      </c>
      <c r="G890" s="2" t="s">
        <v>656</v>
      </c>
      <c r="H890" s="8" t="s">
        <v>2062</v>
      </c>
      <c r="I890" s="1">
        <v>161000</v>
      </c>
      <c r="J890" s="1">
        <v>159000</v>
      </c>
      <c r="K890" s="1">
        <v>160000</v>
      </c>
      <c r="L890" s="1">
        <v>161000</v>
      </c>
      <c r="M890" s="1">
        <v>161000</v>
      </c>
      <c r="N890" s="1">
        <v>160000</v>
      </c>
    </row>
    <row r="891" spans="1:14" hidden="1" x14ac:dyDescent="0.3">
      <c r="A891" s="7" t="s">
        <v>281</v>
      </c>
      <c r="B891" s="7" t="s">
        <v>659</v>
      </c>
      <c r="C891" s="7">
        <v>1312</v>
      </c>
      <c r="D891" s="2" t="s">
        <v>8</v>
      </c>
      <c r="E891" s="2">
        <v>917</v>
      </c>
      <c r="F891" s="2" t="s">
        <v>2349</v>
      </c>
      <c r="G891" s="2" t="s">
        <v>656</v>
      </c>
      <c r="H891" s="8" t="s">
        <v>2063</v>
      </c>
      <c r="I891" s="1">
        <v>161000</v>
      </c>
      <c r="J891" s="1">
        <v>159000</v>
      </c>
      <c r="K891" s="1">
        <v>160000</v>
      </c>
      <c r="L891" s="1">
        <v>54000</v>
      </c>
      <c r="M891" s="1">
        <v>54000</v>
      </c>
      <c r="N891" s="1">
        <v>54000</v>
      </c>
    </row>
    <row r="892" spans="1:14" hidden="1" x14ac:dyDescent="0.3">
      <c r="A892" s="7" t="s">
        <v>281</v>
      </c>
      <c r="B892" s="7" t="s">
        <v>659</v>
      </c>
      <c r="C892" s="7">
        <v>1312</v>
      </c>
      <c r="D892" s="2" t="s">
        <v>8</v>
      </c>
      <c r="E892" s="2">
        <v>917</v>
      </c>
      <c r="F892" s="2" t="s">
        <v>2350</v>
      </c>
      <c r="G892" s="2" t="s">
        <v>656</v>
      </c>
      <c r="H892" s="8" t="s">
        <v>2064</v>
      </c>
      <c r="I892" s="1">
        <v>107000</v>
      </c>
      <c r="J892" s="1">
        <v>106000</v>
      </c>
      <c r="K892" s="1">
        <v>107000</v>
      </c>
      <c r="L892" s="1">
        <v>54000</v>
      </c>
      <c r="M892" s="1">
        <v>54000</v>
      </c>
      <c r="N892" s="1">
        <v>54000</v>
      </c>
    </row>
    <row r="893" spans="1:14" hidden="1" x14ac:dyDescent="0.3">
      <c r="A893" s="7" t="s">
        <v>281</v>
      </c>
      <c r="B893" s="7" t="s">
        <v>659</v>
      </c>
      <c r="C893" s="7">
        <v>1312</v>
      </c>
      <c r="D893" s="2" t="s">
        <v>8</v>
      </c>
      <c r="E893" s="2">
        <v>917</v>
      </c>
      <c r="F893" s="2" t="s">
        <v>2351</v>
      </c>
      <c r="G893" s="2" t="s">
        <v>656</v>
      </c>
      <c r="H893" s="8" t="s">
        <v>2065</v>
      </c>
      <c r="I893" s="1">
        <v>107000</v>
      </c>
      <c r="J893" s="1">
        <v>106000</v>
      </c>
      <c r="K893" s="1">
        <v>107000</v>
      </c>
      <c r="L893" s="1">
        <v>161000</v>
      </c>
      <c r="M893" s="1">
        <v>161000</v>
      </c>
      <c r="N893" s="1">
        <v>160000</v>
      </c>
    </row>
    <row r="894" spans="1:14" hidden="1" x14ac:dyDescent="0.3">
      <c r="A894" s="7" t="s">
        <v>281</v>
      </c>
      <c r="B894" s="7" t="s">
        <v>659</v>
      </c>
      <c r="C894" s="7">
        <v>1312</v>
      </c>
      <c r="D894" s="2" t="s">
        <v>8</v>
      </c>
      <c r="E894" s="2">
        <v>917</v>
      </c>
      <c r="F894" s="2" t="s">
        <v>2352</v>
      </c>
      <c r="G894" s="2" t="s">
        <v>656</v>
      </c>
      <c r="H894" s="8" t="s">
        <v>2066</v>
      </c>
      <c r="I894" s="1">
        <v>161000</v>
      </c>
      <c r="J894" s="1">
        <v>159000</v>
      </c>
      <c r="K894" s="1">
        <v>160000</v>
      </c>
      <c r="L894" s="1">
        <v>161000</v>
      </c>
      <c r="M894" s="1">
        <v>161000</v>
      </c>
      <c r="N894" s="1">
        <v>160000</v>
      </c>
    </row>
    <row r="895" spans="1:14" hidden="1" x14ac:dyDescent="0.3">
      <c r="A895" s="7" t="s">
        <v>281</v>
      </c>
      <c r="B895" s="7" t="s">
        <v>659</v>
      </c>
      <c r="C895" s="7">
        <v>1312</v>
      </c>
      <c r="D895" s="2" t="s">
        <v>8</v>
      </c>
      <c r="E895" s="2">
        <v>917</v>
      </c>
      <c r="F895" s="2" t="s">
        <v>725</v>
      </c>
      <c r="G895" s="2" t="s">
        <v>656</v>
      </c>
      <c r="H895" s="8" t="s">
        <v>2067</v>
      </c>
      <c r="I895" s="1">
        <v>107000</v>
      </c>
      <c r="J895" s="1">
        <v>106000</v>
      </c>
      <c r="K895" s="1">
        <v>107000</v>
      </c>
      <c r="L895" s="1">
        <v>108000</v>
      </c>
      <c r="M895" s="1">
        <v>108000</v>
      </c>
      <c r="N895" s="1">
        <v>107000</v>
      </c>
    </row>
    <row r="896" spans="1:14" hidden="1" x14ac:dyDescent="0.3">
      <c r="A896" s="7" t="s">
        <v>281</v>
      </c>
      <c r="B896" s="7" t="s">
        <v>659</v>
      </c>
      <c r="C896" s="7">
        <v>1312</v>
      </c>
      <c r="D896" s="2" t="s">
        <v>8</v>
      </c>
      <c r="E896" s="2">
        <v>917</v>
      </c>
      <c r="F896" s="2" t="s">
        <v>2353</v>
      </c>
      <c r="G896" s="2" t="s">
        <v>656</v>
      </c>
      <c r="H896" s="8" t="s">
        <v>2068</v>
      </c>
      <c r="I896" s="1">
        <v>107000</v>
      </c>
      <c r="J896" s="1">
        <v>106000</v>
      </c>
      <c r="K896" s="1">
        <v>107000</v>
      </c>
      <c r="L896" s="1">
        <v>108000</v>
      </c>
      <c r="M896" s="1">
        <v>108000</v>
      </c>
      <c r="N896" s="1">
        <v>107000</v>
      </c>
    </row>
    <row r="897" spans="1:14" hidden="1" x14ac:dyDescent="0.3">
      <c r="A897" s="7" t="s">
        <v>281</v>
      </c>
      <c r="B897" s="7" t="s">
        <v>659</v>
      </c>
      <c r="C897" s="7">
        <v>1312</v>
      </c>
      <c r="D897" s="2" t="s">
        <v>8</v>
      </c>
      <c r="E897" s="2">
        <v>917</v>
      </c>
      <c r="F897" s="2" t="s">
        <v>2354</v>
      </c>
      <c r="G897" s="2" t="s">
        <v>656</v>
      </c>
      <c r="H897" s="8" t="s">
        <v>2069</v>
      </c>
      <c r="I897" s="1">
        <v>107000</v>
      </c>
      <c r="J897" s="1">
        <v>106000</v>
      </c>
      <c r="K897" s="1">
        <v>107000</v>
      </c>
      <c r="L897" s="1">
        <v>54000</v>
      </c>
      <c r="M897" s="1">
        <v>54000</v>
      </c>
      <c r="N897" s="1">
        <v>54000</v>
      </c>
    </row>
    <row r="898" spans="1:14" hidden="1" x14ac:dyDescent="0.3">
      <c r="A898" s="7" t="s">
        <v>281</v>
      </c>
      <c r="B898" s="7" t="s">
        <v>659</v>
      </c>
      <c r="C898" s="7">
        <v>1312</v>
      </c>
      <c r="D898" s="2" t="s">
        <v>8</v>
      </c>
      <c r="E898" s="2">
        <v>917</v>
      </c>
      <c r="F898" s="2" t="s">
        <v>2355</v>
      </c>
      <c r="G898" s="2" t="s">
        <v>656</v>
      </c>
      <c r="H898" s="8" t="s">
        <v>2070</v>
      </c>
      <c r="I898" s="1">
        <v>107000</v>
      </c>
      <c r="J898" s="1">
        <v>106000</v>
      </c>
      <c r="K898" s="1">
        <v>54000</v>
      </c>
      <c r="L898" s="1">
        <v>54000</v>
      </c>
      <c r="M898" s="1">
        <v>54000</v>
      </c>
      <c r="N898" s="1">
        <v>54000</v>
      </c>
    </row>
    <row r="899" spans="1:14" hidden="1" x14ac:dyDescent="0.3">
      <c r="A899" s="7" t="s">
        <v>281</v>
      </c>
      <c r="B899" s="7" t="s">
        <v>659</v>
      </c>
      <c r="C899" s="7">
        <v>1312</v>
      </c>
      <c r="D899" s="2" t="s">
        <v>8</v>
      </c>
      <c r="E899" s="2">
        <v>917</v>
      </c>
      <c r="F899" s="2" t="s">
        <v>2356</v>
      </c>
      <c r="G899" s="2" t="s">
        <v>656</v>
      </c>
      <c r="H899" s="8" t="s">
        <v>2071</v>
      </c>
      <c r="I899" s="1">
        <v>54000</v>
      </c>
      <c r="J899" s="1">
        <v>53000</v>
      </c>
      <c r="K899" s="1">
        <v>54000</v>
      </c>
      <c r="L899" s="1">
        <v>54000</v>
      </c>
      <c r="M899" s="1">
        <v>54000</v>
      </c>
      <c r="N899" s="1">
        <v>54000</v>
      </c>
    </row>
    <row r="900" spans="1:14" hidden="1" x14ac:dyDescent="0.3">
      <c r="A900" s="7" t="s">
        <v>281</v>
      </c>
      <c r="B900" s="7" t="s">
        <v>659</v>
      </c>
      <c r="C900" s="7">
        <v>1312</v>
      </c>
      <c r="D900" s="2" t="s">
        <v>8</v>
      </c>
      <c r="E900" s="2">
        <v>917</v>
      </c>
      <c r="F900" s="2" t="s">
        <v>2357</v>
      </c>
      <c r="G900" s="2" t="s">
        <v>656</v>
      </c>
      <c r="H900" s="8" t="s">
        <v>2072</v>
      </c>
      <c r="I900" s="1">
        <v>54000</v>
      </c>
      <c r="J900" s="1">
        <v>53000</v>
      </c>
      <c r="K900" s="1">
        <v>54000</v>
      </c>
      <c r="L900" s="1">
        <v>54000</v>
      </c>
      <c r="M900" s="1">
        <v>54000</v>
      </c>
      <c r="N900" s="1">
        <v>54000</v>
      </c>
    </row>
    <row r="901" spans="1:14" hidden="1" x14ac:dyDescent="0.3">
      <c r="A901" s="7" t="s">
        <v>281</v>
      </c>
      <c r="B901" s="7" t="s">
        <v>659</v>
      </c>
      <c r="C901" s="7">
        <v>1312</v>
      </c>
      <c r="D901" s="2" t="s">
        <v>8</v>
      </c>
      <c r="E901" s="2">
        <v>917</v>
      </c>
      <c r="F901" s="2" t="s">
        <v>2358</v>
      </c>
      <c r="G901" s="2" t="s">
        <v>656</v>
      </c>
      <c r="H901" s="8" t="s">
        <v>2073</v>
      </c>
      <c r="I901" s="1">
        <v>54000</v>
      </c>
      <c r="J901" s="1">
        <v>53000</v>
      </c>
      <c r="K901" s="1">
        <v>54000</v>
      </c>
      <c r="L901" s="1">
        <v>54000</v>
      </c>
      <c r="M901" s="1">
        <v>54000</v>
      </c>
      <c r="N901" s="1">
        <v>54000</v>
      </c>
    </row>
    <row r="902" spans="1:14" hidden="1" x14ac:dyDescent="0.3">
      <c r="A902" s="7" t="s">
        <v>281</v>
      </c>
      <c r="B902" s="7" t="s">
        <v>659</v>
      </c>
      <c r="C902" s="7">
        <v>1312</v>
      </c>
      <c r="D902" s="2" t="s">
        <v>8</v>
      </c>
      <c r="E902" s="2">
        <v>917</v>
      </c>
      <c r="F902" s="2" t="s">
        <v>2359</v>
      </c>
      <c r="G902" s="2" t="s">
        <v>656</v>
      </c>
      <c r="H902" s="8" t="s">
        <v>2074</v>
      </c>
      <c r="I902" s="1">
        <v>54000</v>
      </c>
      <c r="J902" s="1">
        <v>53000</v>
      </c>
      <c r="K902" s="1">
        <v>54000</v>
      </c>
      <c r="L902" s="1">
        <v>54000</v>
      </c>
      <c r="M902" s="1">
        <v>54000</v>
      </c>
      <c r="N902" s="1">
        <v>54000</v>
      </c>
    </row>
    <row r="903" spans="1:14" hidden="1" x14ac:dyDescent="0.3">
      <c r="A903" s="7" t="s">
        <v>281</v>
      </c>
      <c r="B903" s="7" t="s">
        <v>659</v>
      </c>
      <c r="C903" s="7">
        <v>1312</v>
      </c>
      <c r="D903" s="2" t="s">
        <v>8</v>
      </c>
      <c r="E903" s="2">
        <v>917</v>
      </c>
      <c r="F903" s="2" t="s">
        <v>2360</v>
      </c>
      <c r="G903" s="2" t="s">
        <v>656</v>
      </c>
      <c r="H903" s="8" t="s">
        <v>2075</v>
      </c>
      <c r="I903" s="1">
        <v>54000</v>
      </c>
      <c r="J903" s="1">
        <v>53000</v>
      </c>
      <c r="K903" s="1">
        <v>54000</v>
      </c>
      <c r="L903" s="1">
        <v>54000</v>
      </c>
      <c r="M903" s="1">
        <v>54000</v>
      </c>
      <c r="N903" s="1">
        <v>54000</v>
      </c>
    </row>
    <row r="904" spans="1:14" hidden="1" x14ac:dyDescent="0.3">
      <c r="A904" s="7" t="s">
        <v>281</v>
      </c>
      <c r="B904" s="7" t="s">
        <v>659</v>
      </c>
      <c r="C904" s="7">
        <v>1312</v>
      </c>
      <c r="D904" s="2" t="s">
        <v>8</v>
      </c>
      <c r="E904" s="2">
        <v>917</v>
      </c>
      <c r="F904" s="2" t="s">
        <v>726</v>
      </c>
      <c r="G904" s="2" t="s">
        <v>656</v>
      </c>
      <c r="H904" s="8" t="s">
        <v>2076</v>
      </c>
      <c r="I904" s="1">
        <v>107000</v>
      </c>
      <c r="J904" s="1">
        <v>106000</v>
      </c>
      <c r="K904" s="1">
        <v>107000</v>
      </c>
      <c r="L904" s="1">
        <v>161000</v>
      </c>
      <c r="M904" s="1">
        <v>161000</v>
      </c>
      <c r="N904" s="1">
        <v>107000</v>
      </c>
    </row>
    <row r="905" spans="1:14" hidden="1" x14ac:dyDescent="0.3">
      <c r="A905" s="7" t="s">
        <v>281</v>
      </c>
      <c r="B905" s="7" t="s">
        <v>659</v>
      </c>
      <c r="C905" s="7">
        <v>1312</v>
      </c>
      <c r="D905" s="2" t="s">
        <v>8</v>
      </c>
      <c r="E905" s="2">
        <v>917</v>
      </c>
      <c r="F905" s="2" t="s">
        <v>729</v>
      </c>
      <c r="G905" s="2" t="s">
        <v>656</v>
      </c>
      <c r="H905" s="8" t="s">
        <v>2077</v>
      </c>
      <c r="I905" s="1">
        <v>107000</v>
      </c>
      <c r="J905" s="1">
        <v>106000</v>
      </c>
      <c r="K905" s="1">
        <v>107000</v>
      </c>
      <c r="L905" s="1">
        <v>161000</v>
      </c>
      <c r="M905" s="1">
        <v>161000</v>
      </c>
      <c r="N905" s="1">
        <v>54000</v>
      </c>
    </row>
    <row r="906" spans="1:14" hidden="1" x14ac:dyDescent="0.3">
      <c r="A906" s="7" t="s">
        <v>281</v>
      </c>
      <c r="B906" s="7" t="s">
        <v>659</v>
      </c>
      <c r="C906" s="7">
        <v>1312</v>
      </c>
      <c r="D906" s="2" t="s">
        <v>8</v>
      </c>
      <c r="E906" s="2">
        <v>917</v>
      </c>
      <c r="F906" s="2" t="s">
        <v>2361</v>
      </c>
      <c r="G906" s="2" t="s">
        <v>656</v>
      </c>
      <c r="H906" s="8" t="s">
        <v>2078</v>
      </c>
      <c r="I906" s="1">
        <v>54000</v>
      </c>
      <c r="J906" s="1">
        <v>53000</v>
      </c>
      <c r="K906" s="1">
        <v>54000</v>
      </c>
      <c r="L906" s="1">
        <v>161000</v>
      </c>
      <c r="M906" s="1">
        <v>54000</v>
      </c>
      <c r="N906" s="1">
        <v>107000</v>
      </c>
    </row>
    <row r="907" spans="1:14" hidden="1" x14ac:dyDescent="0.3">
      <c r="A907" s="7" t="s">
        <v>281</v>
      </c>
      <c r="B907" s="7" t="s">
        <v>659</v>
      </c>
      <c r="C907" s="7">
        <v>1312</v>
      </c>
      <c r="D907" s="2" t="s">
        <v>8</v>
      </c>
      <c r="E907" s="2">
        <v>917</v>
      </c>
      <c r="F907" s="2" t="s">
        <v>2362</v>
      </c>
      <c r="G907" s="2" t="s">
        <v>656</v>
      </c>
      <c r="H907" s="8" t="s">
        <v>2079</v>
      </c>
      <c r="I907" s="1">
        <v>54000</v>
      </c>
      <c r="J907" s="1">
        <v>53000</v>
      </c>
      <c r="K907" s="1">
        <v>54000</v>
      </c>
      <c r="L907" s="1">
        <v>108000</v>
      </c>
      <c r="M907" s="1">
        <v>54000</v>
      </c>
      <c r="N907" s="1">
        <v>54000</v>
      </c>
    </row>
    <row r="908" spans="1:14" hidden="1" x14ac:dyDescent="0.3">
      <c r="A908" s="7" t="s">
        <v>281</v>
      </c>
      <c r="B908" s="7" t="s">
        <v>659</v>
      </c>
      <c r="C908" s="7">
        <v>1312</v>
      </c>
      <c r="D908" s="2" t="s">
        <v>8</v>
      </c>
      <c r="E908" s="2">
        <v>917</v>
      </c>
      <c r="F908" s="2" t="s">
        <v>2363</v>
      </c>
      <c r="G908" s="2" t="s">
        <v>656</v>
      </c>
      <c r="H908" s="8" t="s">
        <v>2080</v>
      </c>
      <c r="I908" s="1">
        <v>54000</v>
      </c>
      <c r="J908" s="1">
        <v>53000</v>
      </c>
      <c r="K908" s="1">
        <v>54000</v>
      </c>
      <c r="L908" s="1">
        <v>54000</v>
      </c>
      <c r="M908" s="1">
        <v>54000</v>
      </c>
      <c r="N908" s="1">
        <v>107000</v>
      </c>
    </row>
    <row r="909" spans="1:14" hidden="1" x14ac:dyDescent="0.3">
      <c r="A909" s="7" t="s">
        <v>281</v>
      </c>
      <c r="B909" s="7" t="s">
        <v>659</v>
      </c>
      <c r="C909" s="7">
        <v>1312</v>
      </c>
      <c r="D909" s="2" t="s">
        <v>8</v>
      </c>
      <c r="E909" s="2">
        <v>917</v>
      </c>
      <c r="F909" s="2" t="s">
        <v>2364</v>
      </c>
      <c r="G909" s="2" t="s">
        <v>656</v>
      </c>
      <c r="H909" s="8" t="s">
        <v>2081</v>
      </c>
      <c r="I909" s="1">
        <v>428000</v>
      </c>
      <c r="J909" s="1">
        <v>424000</v>
      </c>
      <c r="K909" s="1">
        <v>107000</v>
      </c>
      <c r="L909" s="1">
        <v>430000</v>
      </c>
      <c r="M909" s="1">
        <v>429000</v>
      </c>
      <c r="N909" s="1">
        <v>426000</v>
      </c>
    </row>
    <row r="910" spans="1:14" hidden="1" x14ac:dyDescent="0.3">
      <c r="A910" s="7" t="s">
        <v>281</v>
      </c>
      <c r="B910" s="7" t="s">
        <v>659</v>
      </c>
      <c r="C910" s="7">
        <v>1312</v>
      </c>
      <c r="D910" s="2" t="s">
        <v>8</v>
      </c>
      <c r="E910" s="2">
        <v>917</v>
      </c>
      <c r="F910" s="2" t="s">
        <v>724</v>
      </c>
      <c r="G910" s="2" t="s">
        <v>656</v>
      </c>
      <c r="H910" s="8" t="s">
        <v>623</v>
      </c>
      <c r="I910" s="1">
        <v>107000</v>
      </c>
      <c r="J910" s="1">
        <v>106000</v>
      </c>
      <c r="K910" s="1">
        <v>478000</v>
      </c>
      <c r="L910" s="1">
        <v>161000</v>
      </c>
      <c r="M910" s="1">
        <v>108000</v>
      </c>
      <c r="N910" s="1">
        <v>107000</v>
      </c>
    </row>
    <row r="911" spans="1:14" hidden="1" x14ac:dyDescent="0.3">
      <c r="A911" s="7" t="s">
        <v>281</v>
      </c>
      <c r="B911" s="7" t="s">
        <v>659</v>
      </c>
      <c r="C911" s="7">
        <v>1312</v>
      </c>
      <c r="D911" s="2" t="s">
        <v>8</v>
      </c>
      <c r="E911" s="2">
        <v>917</v>
      </c>
      <c r="F911" s="2" t="s">
        <v>2365</v>
      </c>
      <c r="G911" s="2" t="s">
        <v>656</v>
      </c>
      <c r="H911" s="8" t="s">
        <v>2082</v>
      </c>
      <c r="I911" s="1">
        <v>54000</v>
      </c>
      <c r="J911" s="1">
        <v>53000</v>
      </c>
      <c r="K911" s="1">
        <v>54000</v>
      </c>
      <c r="L911" s="1">
        <v>54000</v>
      </c>
      <c r="M911" s="1">
        <v>108000</v>
      </c>
      <c r="N911" s="1">
        <v>107000</v>
      </c>
    </row>
    <row r="912" spans="1:14" hidden="1" x14ac:dyDescent="0.3">
      <c r="A912" s="7" t="s">
        <v>281</v>
      </c>
      <c r="B912" s="7" t="s">
        <v>659</v>
      </c>
      <c r="C912" s="7">
        <v>1312</v>
      </c>
      <c r="D912" s="2" t="s">
        <v>8</v>
      </c>
      <c r="E912" s="2">
        <v>917</v>
      </c>
      <c r="F912" s="2" t="s">
        <v>722</v>
      </c>
      <c r="G912" s="2" t="s">
        <v>656</v>
      </c>
      <c r="H912" s="8" t="s">
        <v>621</v>
      </c>
      <c r="I912" s="1">
        <v>161000</v>
      </c>
      <c r="J912" s="1">
        <v>159000</v>
      </c>
      <c r="K912" s="1">
        <v>319000</v>
      </c>
      <c r="L912" s="1">
        <v>483000</v>
      </c>
      <c r="M912" s="1">
        <v>161000</v>
      </c>
      <c r="N912" s="1">
        <v>320000</v>
      </c>
    </row>
    <row r="913" spans="1:14" hidden="1" x14ac:dyDescent="0.3">
      <c r="A913" s="7" t="s">
        <v>281</v>
      </c>
      <c r="B913" s="7" t="s">
        <v>659</v>
      </c>
      <c r="C913" s="7">
        <v>1312</v>
      </c>
      <c r="D913" s="2" t="s">
        <v>8</v>
      </c>
      <c r="E913" s="2">
        <v>917</v>
      </c>
      <c r="F913" s="2" t="s">
        <v>723</v>
      </c>
      <c r="G913" s="2" t="s">
        <v>656</v>
      </c>
      <c r="H913" s="8" t="s">
        <v>622</v>
      </c>
      <c r="I913" s="1">
        <v>54000</v>
      </c>
      <c r="J913" s="1">
        <v>53000</v>
      </c>
      <c r="K913" s="1">
        <v>54000</v>
      </c>
      <c r="L913" s="1">
        <v>161000</v>
      </c>
      <c r="M913" s="1">
        <v>54000</v>
      </c>
      <c r="N913" s="1">
        <v>203000</v>
      </c>
    </row>
    <row r="914" spans="1:14" hidden="1" x14ac:dyDescent="0.3">
      <c r="A914" s="7" t="s">
        <v>281</v>
      </c>
      <c r="B914" s="7" t="s">
        <v>659</v>
      </c>
      <c r="C914" s="7">
        <v>1312</v>
      </c>
      <c r="D914" s="2" t="s">
        <v>8</v>
      </c>
      <c r="E914" s="2">
        <v>917</v>
      </c>
      <c r="F914" s="2" t="s">
        <v>2366</v>
      </c>
      <c r="G914" s="2" t="s">
        <v>656</v>
      </c>
      <c r="H914" s="8" t="s">
        <v>2083</v>
      </c>
      <c r="I914" s="1">
        <v>107000</v>
      </c>
      <c r="J914" s="1">
        <v>212000</v>
      </c>
      <c r="K914" s="1">
        <v>213000</v>
      </c>
      <c r="L914" s="1">
        <v>161000</v>
      </c>
      <c r="M914" s="1">
        <v>215000</v>
      </c>
      <c r="N914" s="1">
        <v>213000</v>
      </c>
    </row>
    <row r="915" spans="1:14" hidden="1" x14ac:dyDescent="0.3">
      <c r="A915" s="7" t="s">
        <v>281</v>
      </c>
      <c r="B915" s="7" t="s">
        <v>659</v>
      </c>
      <c r="C915" s="7">
        <v>1312</v>
      </c>
      <c r="D915" s="2" t="s">
        <v>252</v>
      </c>
      <c r="E915" s="2">
        <v>999</v>
      </c>
      <c r="F915" s="2" t="s">
        <v>252</v>
      </c>
      <c r="G915" s="2" t="s">
        <v>656</v>
      </c>
      <c r="H915" s="8" t="s">
        <v>1777</v>
      </c>
      <c r="I915" s="1">
        <v>3317000</v>
      </c>
      <c r="J915" s="1">
        <v>3240000</v>
      </c>
      <c r="K915" s="1">
        <v>3289000</v>
      </c>
      <c r="L915" s="1">
        <v>3379000</v>
      </c>
      <c r="M915" s="1">
        <v>3479000</v>
      </c>
      <c r="N915" s="1">
        <v>3993000</v>
      </c>
    </row>
    <row r="916" spans="1:14" hidden="1" x14ac:dyDescent="0.3">
      <c r="A916" s="7" t="s">
        <v>281</v>
      </c>
      <c r="B916" s="7" t="s">
        <v>659</v>
      </c>
      <c r="C916" s="7">
        <v>1312</v>
      </c>
      <c r="D916" s="2" t="s">
        <v>8</v>
      </c>
      <c r="E916" s="2">
        <v>917</v>
      </c>
      <c r="F916" s="2" t="s">
        <v>2367</v>
      </c>
      <c r="G916" s="2" t="s">
        <v>658</v>
      </c>
      <c r="H916" s="8" t="s">
        <v>2084</v>
      </c>
      <c r="I916" s="1">
        <v>22000</v>
      </c>
      <c r="J916" s="1">
        <v>22000</v>
      </c>
      <c r="K916" s="1">
        <v>22000</v>
      </c>
      <c r="L916" s="1">
        <v>6000</v>
      </c>
      <c r="M916" s="1">
        <v>22000</v>
      </c>
      <c r="N916" s="1">
        <v>22000</v>
      </c>
    </row>
    <row r="917" spans="1:14" hidden="1" x14ac:dyDescent="0.3">
      <c r="A917" s="7" t="s">
        <v>281</v>
      </c>
      <c r="B917" s="7" t="s">
        <v>659</v>
      </c>
      <c r="C917" s="7">
        <v>1312</v>
      </c>
      <c r="D917" s="2" t="s">
        <v>8</v>
      </c>
      <c r="E917" s="2">
        <v>917</v>
      </c>
      <c r="F917" s="2" t="s">
        <v>2368</v>
      </c>
      <c r="G917" s="2" t="s">
        <v>658</v>
      </c>
      <c r="H917" s="8" t="s">
        <v>2085</v>
      </c>
      <c r="I917" s="1">
        <v>11000</v>
      </c>
      <c r="J917" s="1">
        <v>11000</v>
      </c>
      <c r="K917" s="1">
        <v>11000</v>
      </c>
      <c r="L917" s="1">
        <v>6000</v>
      </c>
      <c r="M917" s="1">
        <v>11000</v>
      </c>
      <c r="N917" s="1">
        <v>11000</v>
      </c>
    </row>
    <row r="918" spans="1:14" hidden="1" x14ac:dyDescent="0.3">
      <c r="A918" s="7" t="s">
        <v>281</v>
      </c>
      <c r="B918" s="7" t="s">
        <v>659</v>
      </c>
      <c r="C918" s="7">
        <v>1312</v>
      </c>
      <c r="D918" s="2" t="s">
        <v>8</v>
      </c>
      <c r="E918" s="2">
        <v>917</v>
      </c>
      <c r="F918" s="2" t="s">
        <v>2369</v>
      </c>
      <c r="G918" s="2" t="s">
        <v>658</v>
      </c>
      <c r="H918" s="8" t="s">
        <v>2086</v>
      </c>
      <c r="I918" s="1">
        <v>17000</v>
      </c>
      <c r="J918" s="1">
        <v>16000</v>
      </c>
      <c r="K918" s="1">
        <v>16000</v>
      </c>
      <c r="L918" s="1">
        <v>17000</v>
      </c>
      <c r="M918" s="1">
        <v>17000</v>
      </c>
      <c r="N918" s="1">
        <v>16000</v>
      </c>
    </row>
    <row r="919" spans="1:14" hidden="1" x14ac:dyDescent="0.3">
      <c r="A919" s="7" t="s">
        <v>281</v>
      </c>
      <c r="B919" s="7" t="s">
        <v>659</v>
      </c>
      <c r="C919" s="7">
        <v>1312</v>
      </c>
      <c r="D919" s="2" t="s">
        <v>8</v>
      </c>
      <c r="E919" s="2">
        <v>917</v>
      </c>
      <c r="F919" s="2" t="s">
        <v>2370</v>
      </c>
      <c r="G919" s="2" t="s">
        <v>658</v>
      </c>
      <c r="H919" s="8" t="s">
        <v>2087</v>
      </c>
      <c r="I919" s="1">
        <v>107000</v>
      </c>
      <c r="J919" s="1">
        <v>106000</v>
      </c>
      <c r="K919" s="1">
        <v>107000</v>
      </c>
      <c r="L919" s="1">
        <v>108000</v>
      </c>
      <c r="M919" s="1">
        <v>536000</v>
      </c>
      <c r="N919" s="1">
        <v>533000</v>
      </c>
    </row>
    <row r="920" spans="1:14" hidden="1" x14ac:dyDescent="0.3">
      <c r="A920" s="7" t="s">
        <v>281</v>
      </c>
      <c r="B920" s="7" t="s">
        <v>659</v>
      </c>
      <c r="C920" s="7">
        <v>1312</v>
      </c>
      <c r="D920" s="2" t="s">
        <v>8</v>
      </c>
      <c r="E920" s="2">
        <v>917</v>
      </c>
      <c r="F920" s="2" t="s">
        <v>2751</v>
      </c>
      <c r="G920" s="2" t="s">
        <v>658</v>
      </c>
      <c r="H920" s="8" t="s">
        <v>2088</v>
      </c>
      <c r="I920" s="1">
        <v>1070000</v>
      </c>
      <c r="J920" s="1">
        <v>1059000</v>
      </c>
      <c r="K920" s="1">
        <v>531000</v>
      </c>
      <c r="L920" s="1">
        <v>537000</v>
      </c>
      <c r="M920" s="1">
        <v>536000</v>
      </c>
      <c r="N920" s="1">
        <v>533000</v>
      </c>
    </row>
    <row r="921" spans="1:14" hidden="1" x14ac:dyDescent="0.3">
      <c r="A921" s="7" t="s">
        <v>281</v>
      </c>
      <c r="B921" s="7" t="s">
        <v>659</v>
      </c>
      <c r="C921" s="7">
        <v>1312</v>
      </c>
      <c r="D921" s="2" t="s">
        <v>8</v>
      </c>
      <c r="E921" s="2">
        <v>917</v>
      </c>
      <c r="F921" s="2" t="s">
        <v>2371</v>
      </c>
      <c r="G921" s="2" t="s">
        <v>658</v>
      </c>
      <c r="H921" s="8" t="s">
        <v>2089</v>
      </c>
      <c r="I921" s="1">
        <v>54000</v>
      </c>
      <c r="J921" s="1">
        <v>53000</v>
      </c>
      <c r="K921" s="1">
        <v>54000</v>
      </c>
      <c r="L921" s="1">
        <v>49000</v>
      </c>
      <c r="M921" s="1">
        <v>54000</v>
      </c>
      <c r="N921" s="1">
        <v>54000</v>
      </c>
    </row>
    <row r="922" spans="1:14" hidden="1" x14ac:dyDescent="0.3">
      <c r="A922" s="7" t="s">
        <v>281</v>
      </c>
      <c r="B922" s="7" t="s">
        <v>659</v>
      </c>
      <c r="C922" s="7">
        <v>1312</v>
      </c>
      <c r="D922" s="2" t="s">
        <v>8</v>
      </c>
      <c r="E922" s="2">
        <v>917</v>
      </c>
      <c r="F922" s="2" t="s">
        <v>2372</v>
      </c>
      <c r="G922" s="2" t="s">
        <v>658</v>
      </c>
      <c r="H922" s="8" t="s">
        <v>2090</v>
      </c>
      <c r="I922" s="1">
        <v>268000</v>
      </c>
      <c r="J922" s="1">
        <v>265000</v>
      </c>
      <c r="K922" s="1">
        <v>266000</v>
      </c>
      <c r="L922" s="1">
        <v>54000</v>
      </c>
      <c r="M922" s="1">
        <v>6000</v>
      </c>
      <c r="N922" s="1">
        <v>6000</v>
      </c>
    </row>
    <row r="923" spans="1:14" hidden="1" x14ac:dyDescent="0.3">
      <c r="A923" s="7" t="s">
        <v>281</v>
      </c>
      <c r="B923" s="7" t="s">
        <v>659</v>
      </c>
      <c r="C923" s="7">
        <v>1312</v>
      </c>
      <c r="D923" s="2" t="s">
        <v>8</v>
      </c>
      <c r="E923" s="2">
        <v>917</v>
      </c>
      <c r="F923" s="2" t="s">
        <v>749</v>
      </c>
      <c r="G923" s="2" t="s">
        <v>658</v>
      </c>
      <c r="H923" s="8" t="s">
        <v>2091</v>
      </c>
      <c r="I923" s="1">
        <v>107000</v>
      </c>
      <c r="J923" s="1">
        <v>106000</v>
      </c>
      <c r="K923" s="1">
        <v>107000</v>
      </c>
      <c r="L923" s="1">
        <v>49000</v>
      </c>
      <c r="M923" s="1">
        <v>161000</v>
      </c>
      <c r="N923" s="1">
        <v>160000</v>
      </c>
    </row>
    <row r="924" spans="1:14" hidden="1" x14ac:dyDescent="0.3">
      <c r="A924" s="7" t="s">
        <v>281</v>
      </c>
      <c r="B924" s="7" t="s">
        <v>659</v>
      </c>
      <c r="C924" s="7">
        <v>1312</v>
      </c>
      <c r="D924" s="2" t="s">
        <v>8</v>
      </c>
      <c r="E924" s="2">
        <v>917</v>
      </c>
      <c r="F924" s="2" t="s">
        <v>2752</v>
      </c>
      <c r="G924" s="2" t="s">
        <v>658</v>
      </c>
      <c r="H924" s="8" t="s">
        <v>2092</v>
      </c>
      <c r="I924" s="1">
        <v>161000</v>
      </c>
      <c r="J924" s="1">
        <v>159000</v>
      </c>
      <c r="K924" s="1">
        <v>54000</v>
      </c>
      <c r="L924" s="1">
        <v>54000</v>
      </c>
      <c r="M924" s="1">
        <v>54000</v>
      </c>
      <c r="N924" s="1">
        <v>54000</v>
      </c>
    </row>
    <row r="925" spans="1:14" hidden="1" x14ac:dyDescent="0.3">
      <c r="A925" s="7" t="s">
        <v>281</v>
      </c>
      <c r="B925" s="7" t="s">
        <v>659</v>
      </c>
      <c r="C925" s="7">
        <v>1312</v>
      </c>
      <c r="D925" s="2" t="s">
        <v>8</v>
      </c>
      <c r="E925" s="2">
        <v>917</v>
      </c>
      <c r="F925" s="2" t="s">
        <v>2754</v>
      </c>
      <c r="G925" s="2" t="s">
        <v>658</v>
      </c>
      <c r="H925" s="8" t="s">
        <v>2093</v>
      </c>
      <c r="I925" s="1">
        <v>27000</v>
      </c>
      <c r="J925" s="1">
        <v>27000</v>
      </c>
      <c r="K925" s="1">
        <v>27000</v>
      </c>
      <c r="L925" s="1">
        <v>27000</v>
      </c>
      <c r="M925" s="1">
        <v>6000</v>
      </c>
      <c r="N925" s="1">
        <v>6000</v>
      </c>
    </row>
    <row r="926" spans="1:14" hidden="1" x14ac:dyDescent="0.3">
      <c r="A926" s="7" t="s">
        <v>281</v>
      </c>
      <c r="B926" s="7" t="s">
        <v>659</v>
      </c>
      <c r="C926" s="7">
        <v>1312</v>
      </c>
      <c r="D926" s="2" t="s">
        <v>8</v>
      </c>
      <c r="E926" s="2">
        <v>917</v>
      </c>
      <c r="F926" s="2" t="s">
        <v>2753</v>
      </c>
      <c r="G926" s="2" t="s">
        <v>658</v>
      </c>
      <c r="H926" s="8" t="s">
        <v>2094</v>
      </c>
      <c r="I926" s="1">
        <v>11000</v>
      </c>
      <c r="J926" s="1">
        <v>11000</v>
      </c>
      <c r="K926" s="1">
        <v>11000</v>
      </c>
      <c r="L926" s="1">
        <v>11000</v>
      </c>
      <c r="M926" s="1">
        <v>11000</v>
      </c>
      <c r="N926" s="1">
        <v>11000</v>
      </c>
    </row>
    <row r="927" spans="1:14" hidden="1" x14ac:dyDescent="0.3">
      <c r="A927" s="7" t="s">
        <v>281</v>
      </c>
      <c r="B927" s="7" t="s">
        <v>659</v>
      </c>
      <c r="C927" s="7">
        <v>1312</v>
      </c>
      <c r="D927" s="2" t="s">
        <v>8</v>
      </c>
      <c r="E927" s="2">
        <v>917</v>
      </c>
      <c r="F927" s="2" t="s">
        <v>2373</v>
      </c>
      <c r="G927" s="2" t="s">
        <v>658</v>
      </c>
      <c r="H927" s="8" t="s">
        <v>2095</v>
      </c>
      <c r="I927" s="1">
        <v>54000</v>
      </c>
      <c r="J927" s="1">
        <v>53000</v>
      </c>
      <c r="K927" s="1">
        <v>54000</v>
      </c>
      <c r="L927" s="1">
        <v>54000</v>
      </c>
      <c r="M927" s="1">
        <v>54000</v>
      </c>
      <c r="N927" s="1">
        <v>54000</v>
      </c>
    </row>
    <row r="928" spans="1:14" hidden="1" x14ac:dyDescent="0.3">
      <c r="A928" s="7" t="s">
        <v>281</v>
      </c>
      <c r="B928" s="7" t="s">
        <v>659</v>
      </c>
      <c r="C928" s="7">
        <v>1312</v>
      </c>
      <c r="D928" s="2" t="s">
        <v>8</v>
      </c>
      <c r="E928" s="2">
        <v>917</v>
      </c>
      <c r="F928" s="2" t="s">
        <v>2754</v>
      </c>
      <c r="G928" s="2" t="s">
        <v>658</v>
      </c>
      <c r="H928" s="8" t="s">
        <v>2096</v>
      </c>
      <c r="I928" s="1">
        <v>1070000</v>
      </c>
      <c r="J928" s="1">
        <v>1059000</v>
      </c>
      <c r="K928" s="1">
        <v>1061000</v>
      </c>
      <c r="L928" s="1">
        <v>1073000</v>
      </c>
      <c r="M928" s="1">
        <v>1071000</v>
      </c>
      <c r="N928" s="1">
        <v>1065000</v>
      </c>
    </row>
    <row r="929" spans="1:14" hidden="1" x14ac:dyDescent="0.3">
      <c r="A929" s="7" t="s">
        <v>281</v>
      </c>
      <c r="B929" s="7" t="s">
        <v>659</v>
      </c>
      <c r="C929" s="7">
        <v>1312</v>
      </c>
      <c r="D929" s="2" t="s">
        <v>8</v>
      </c>
      <c r="E929" s="2">
        <v>917</v>
      </c>
      <c r="F929" s="2" t="s">
        <v>2374</v>
      </c>
      <c r="G929" s="2" t="s">
        <v>658</v>
      </c>
      <c r="H929" s="8" t="s">
        <v>2097</v>
      </c>
      <c r="I929" s="1">
        <v>54000</v>
      </c>
      <c r="J929" s="1">
        <v>53000</v>
      </c>
      <c r="K929" s="1">
        <v>54000</v>
      </c>
      <c r="L929" s="1">
        <v>54000</v>
      </c>
      <c r="M929" s="1">
        <v>54000</v>
      </c>
      <c r="N929" s="1">
        <v>54000</v>
      </c>
    </row>
    <row r="930" spans="1:14" hidden="1" x14ac:dyDescent="0.3">
      <c r="A930" s="7" t="s">
        <v>281</v>
      </c>
      <c r="B930" s="7" t="s">
        <v>659</v>
      </c>
      <c r="C930" s="7">
        <v>1312</v>
      </c>
      <c r="D930" s="2" t="s">
        <v>8</v>
      </c>
      <c r="E930" s="2">
        <v>917</v>
      </c>
      <c r="F930" s="2" t="s">
        <v>2755</v>
      </c>
      <c r="G930" s="2" t="s">
        <v>658</v>
      </c>
      <c r="H930" s="8" t="s">
        <v>2098</v>
      </c>
      <c r="I930" s="1">
        <v>11000</v>
      </c>
      <c r="J930" s="1">
        <v>11000</v>
      </c>
      <c r="K930" s="1">
        <v>11000</v>
      </c>
      <c r="L930" s="1">
        <v>11000</v>
      </c>
      <c r="M930" s="1">
        <v>11000</v>
      </c>
      <c r="N930" s="1">
        <v>11000</v>
      </c>
    </row>
    <row r="931" spans="1:14" hidden="1" x14ac:dyDescent="0.3">
      <c r="A931" s="7" t="s">
        <v>281</v>
      </c>
      <c r="B931" s="7" t="s">
        <v>659</v>
      </c>
      <c r="C931" s="7">
        <v>1312</v>
      </c>
      <c r="D931" s="2" t="s">
        <v>8</v>
      </c>
      <c r="E931" s="2">
        <v>917</v>
      </c>
      <c r="F931" s="2" t="s">
        <v>752</v>
      </c>
      <c r="G931" s="2" t="s">
        <v>658</v>
      </c>
      <c r="H931" s="8" t="s">
        <v>2099</v>
      </c>
      <c r="I931" s="1">
        <v>214000</v>
      </c>
      <c r="J931" s="1">
        <v>106000</v>
      </c>
      <c r="K931" s="1">
        <v>213000</v>
      </c>
      <c r="L931" s="1">
        <v>108000</v>
      </c>
      <c r="M931" s="1">
        <v>268000</v>
      </c>
      <c r="N931" s="1">
        <v>213000</v>
      </c>
    </row>
    <row r="932" spans="1:14" hidden="1" x14ac:dyDescent="0.3">
      <c r="A932" s="7" t="s">
        <v>281</v>
      </c>
      <c r="B932" s="7" t="s">
        <v>659</v>
      </c>
      <c r="C932" s="7">
        <v>1312</v>
      </c>
      <c r="D932" s="2" t="s">
        <v>8</v>
      </c>
      <c r="E932" s="2">
        <v>917</v>
      </c>
      <c r="F932" s="2" t="s">
        <v>2375</v>
      </c>
      <c r="G932" s="2" t="s">
        <v>658</v>
      </c>
      <c r="H932" s="8" t="s">
        <v>2100</v>
      </c>
      <c r="I932" s="1">
        <v>214000</v>
      </c>
      <c r="J932" s="1">
        <v>106000</v>
      </c>
      <c r="K932" s="1">
        <v>213000</v>
      </c>
      <c r="L932" s="1">
        <v>108000</v>
      </c>
      <c r="M932" s="1">
        <v>268000</v>
      </c>
      <c r="N932" s="1">
        <v>213000</v>
      </c>
    </row>
    <row r="933" spans="1:14" hidden="1" x14ac:dyDescent="0.3">
      <c r="A933" s="7" t="s">
        <v>281</v>
      </c>
      <c r="B933" s="7" t="s">
        <v>659</v>
      </c>
      <c r="C933" s="7">
        <v>1312</v>
      </c>
      <c r="D933" s="2" t="s">
        <v>8</v>
      </c>
      <c r="E933" s="2">
        <v>917</v>
      </c>
      <c r="F933" s="2" t="s">
        <v>747</v>
      </c>
      <c r="G933" s="2" t="s">
        <v>658</v>
      </c>
      <c r="H933" s="8" t="s">
        <v>2101</v>
      </c>
      <c r="I933" s="1">
        <v>214000</v>
      </c>
      <c r="J933" s="1">
        <v>106000</v>
      </c>
      <c r="K933" s="1">
        <v>213000</v>
      </c>
      <c r="L933" s="1">
        <v>108000</v>
      </c>
      <c r="M933" s="1">
        <v>268000</v>
      </c>
      <c r="N933" s="1">
        <v>213000</v>
      </c>
    </row>
    <row r="934" spans="1:14" hidden="1" x14ac:dyDescent="0.3">
      <c r="A934" s="7" t="s">
        <v>281</v>
      </c>
      <c r="B934" s="7" t="s">
        <v>659</v>
      </c>
      <c r="C934" s="7">
        <v>1312</v>
      </c>
      <c r="D934" s="2" t="s">
        <v>8</v>
      </c>
      <c r="E934" s="2">
        <v>917</v>
      </c>
      <c r="F934" s="2" t="s">
        <v>2376</v>
      </c>
      <c r="G934" s="2" t="s">
        <v>658</v>
      </c>
      <c r="H934" s="8" t="s">
        <v>2102</v>
      </c>
      <c r="I934" s="1">
        <v>214000</v>
      </c>
      <c r="J934" s="1">
        <v>106000</v>
      </c>
      <c r="K934" s="1">
        <v>213000</v>
      </c>
      <c r="L934" s="1">
        <v>108000</v>
      </c>
      <c r="M934" s="1">
        <v>268000</v>
      </c>
      <c r="N934" s="1">
        <v>213000</v>
      </c>
    </row>
    <row r="935" spans="1:14" hidden="1" x14ac:dyDescent="0.3">
      <c r="A935" s="7" t="s">
        <v>281</v>
      </c>
      <c r="B935" s="7" t="s">
        <v>659</v>
      </c>
      <c r="C935" s="7">
        <v>1312</v>
      </c>
      <c r="D935" s="2" t="s">
        <v>8</v>
      </c>
      <c r="E935" s="2">
        <v>917</v>
      </c>
      <c r="F935" s="2" t="s">
        <v>2377</v>
      </c>
      <c r="G935" s="2" t="s">
        <v>658</v>
      </c>
      <c r="H935" s="8" t="s">
        <v>2103</v>
      </c>
      <c r="I935" s="1">
        <v>54000</v>
      </c>
      <c r="J935" s="1">
        <v>53000</v>
      </c>
      <c r="K935" s="1">
        <v>54000</v>
      </c>
      <c r="L935" s="1">
        <v>54000</v>
      </c>
      <c r="M935" s="1">
        <v>6000</v>
      </c>
      <c r="N935" s="1">
        <v>6000</v>
      </c>
    </row>
    <row r="936" spans="1:14" hidden="1" x14ac:dyDescent="0.3">
      <c r="A936" s="7" t="s">
        <v>281</v>
      </c>
      <c r="B936" s="7" t="s">
        <v>659</v>
      </c>
      <c r="C936" s="7">
        <v>1312</v>
      </c>
      <c r="D936" s="2" t="s">
        <v>8</v>
      </c>
      <c r="E936" s="2">
        <v>917</v>
      </c>
      <c r="F936" s="2" t="s">
        <v>2378</v>
      </c>
      <c r="G936" s="2" t="s">
        <v>658</v>
      </c>
      <c r="H936" s="8" t="s">
        <v>2104</v>
      </c>
      <c r="I936" s="1">
        <v>54000</v>
      </c>
      <c r="J936" s="1">
        <v>53000</v>
      </c>
      <c r="K936" s="1">
        <v>54000</v>
      </c>
      <c r="L936" s="1">
        <v>54000</v>
      </c>
      <c r="M936" s="1">
        <v>6000</v>
      </c>
      <c r="N936" s="1">
        <v>6000</v>
      </c>
    </row>
    <row r="937" spans="1:14" hidden="1" x14ac:dyDescent="0.3">
      <c r="A937" s="7" t="s">
        <v>281</v>
      </c>
      <c r="B937" s="7" t="s">
        <v>659</v>
      </c>
      <c r="C937" s="7">
        <v>1312</v>
      </c>
      <c r="D937" s="2" t="s">
        <v>8</v>
      </c>
      <c r="E937" s="2">
        <v>917</v>
      </c>
      <c r="F937" s="2" t="s">
        <v>2379</v>
      </c>
      <c r="G937" s="2" t="s">
        <v>658</v>
      </c>
      <c r="H937" s="8" t="s">
        <v>2105</v>
      </c>
      <c r="I937" s="1">
        <v>17000</v>
      </c>
      <c r="J937" s="1">
        <v>16000</v>
      </c>
      <c r="K937" s="1">
        <v>16000</v>
      </c>
      <c r="L937" s="1">
        <v>17000</v>
      </c>
      <c r="M937" s="1">
        <v>6000</v>
      </c>
      <c r="N937" s="1">
        <v>6000</v>
      </c>
    </row>
    <row r="938" spans="1:14" hidden="1" x14ac:dyDescent="0.3">
      <c r="A938" s="7" t="s">
        <v>281</v>
      </c>
      <c r="B938" s="7" t="s">
        <v>659</v>
      </c>
      <c r="C938" s="7">
        <v>1312</v>
      </c>
      <c r="D938" s="2" t="s">
        <v>8</v>
      </c>
      <c r="E938" s="2">
        <v>917</v>
      </c>
      <c r="F938" s="2" t="s">
        <v>2380</v>
      </c>
      <c r="G938" s="2" t="s">
        <v>658</v>
      </c>
      <c r="H938" s="8" t="s">
        <v>2106</v>
      </c>
      <c r="I938" s="1">
        <v>107000</v>
      </c>
      <c r="J938" s="1">
        <v>106000</v>
      </c>
      <c r="K938" s="1">
        <v>107000</v>
      </c>
      <c r="L938" s="1">
        <v>108000</v>
      </c>
      <c r="M938" s="1">
        <v>108000</v>
      </c>
      <c r="N938" s="1">
        <v>107000</v>
      </c>
    </row>
    <row r="939" spans="1:14" hidden="1" x14ac:dyDescent="0.3">
      <c r="A939" s="7" t="s">
        <v>281</v>
      </c>
      <c r="B939" s="7" t="s">
        <v>659</v>
      </c>
      <c r="C939" s="7">
        <v>1312</v>
      </c>
      <c r="D939" s="2" t="s">
        <v>8</v>
      </c>
      <c r="E939" s="2">
        <v>917</v>
      </c>
      <c r="F939" s="2" t="s">
        <v>2756</v>
      </c>
      <c r="G939" s="2" t="s">
        <v>658</v>
      </c>
      <c r="H939" s="8" t="s">
        <v>2107</v>
      </c>
      <c r="I939" s="1">
        <v>0</v>
      </c>
      <c r="J939" s="1">
        <v>0</v>
      </c>
      <c r="K939" s="1">
        <v>0</v>
      </c>
      <c r="L939" s="1">
        <v>54000</v>
      </c>
      <c r="M939" s="1">
        <v>6000</v>
      </c>
      <c r="N939" s="1">
        <v>6000</v>
      </c>
    </row>
    <row r="940" spans="1:14" hidden="1" x14ac:dyDescent="0.3">
      <c r="A940" s="7" t="s">
        <v>281</v>
      </c>
      <c r="B940" s="7" t="s">
        <v>659</v>
      </c>
      <c r="C940" s="7">
        <v>1312</v>
      </c>
      <c r="D940" s="2" t="s">
        <v>8</v>
      </c>
      <c r="E940" s="2">
        <v>917</v>
      </c>
      <c r="F940" s="2" t="s">
        <v>2381</v>
      </c>
      <c r="G940" s="2" t="s">
        <v>658</v>
      </c>
      <c r="H940" s="8" t="s">
        <v>2108</v>
      </c>
      <c r="I940" s="1">
        <v>107000</v>
      </c>
      <c r="J940" s="1">
        <v>106000</v>
      </c>
      <c r="K940" s="1">
        <v>107000</v>
      </c>
      <c r="L940" s="1">
        <v>269000</v>
      </c>
      <c r="M940" s="1">
        <v>268000</v>
      </c>
      <c r="N940" s="1">
        <v>267000</v>
      </c>
    </row>
    <row r="941" spans="1:14" hidden="1" x14ac:dyDescent="0.3">
      <c r="A941" s="7" t="s">
        <v>281</v>
      </c>
      <c r="B941" s="7" t="s">
        <v>659</v>
      </c>
      <c r="C941" s="7">
        <v>1312</v>
      </c>
      <c r="D941" s="2" t="s">
        <v>8</v>
      </c>
      <c r="E941" s="2">
        <v>917</v>
      </c>
      <c r="F941" s="2" t="s">
        <v>2382</v>
      </c>
      <c r="G941" s="2" t="s">
        <v>658</v>
      </c>
      <c r="H941" s="8" t="s">
        <v>2109</v>
      </c>
      <c r="I941" s="1">
        <v>161000</v>
      </c>
      <c r="J941" s="1">
        <v>159000</v>
      </c>
      <c r="K941" s="1">
        <v>160000</v>
      </c>
      <c r="L941" s="1">
        <v>108000</v>
      </c>
      <c r="M941" s="1">
        <v>54000</v>
      </c>
      <c r="N941" s="1">
        <v>54000</v>
      </c>
    </row>
    <row r="942" spans="1:14" hidden="1" x14ac:dyDescent="0.3">
      <c r="A942" s="7" t="s">
        <v>281</v>
      </c>
      <c r="B942" s="7" t="s">
        <v>659</v>
      </c>
      <c r="C942" s="7">
        <v>1312</v>
      </c>
      <c r="D942" s="2" t="s">
        <v>8</v>
      </c>
      <c r="E942" s="2">
        <v>917</v>
      </c>
      <c r="F942" s="2" t="s">
        <v>2383</v>
      </c>
      <c r="G942" s="2" t="s">
        <v>658</v>
      </c>
      <c r="H942" s="8" t="s">
        <v>2110</v>
      </c>
      <c r="I942" s="1">
        <v>107000</v>
      </c>
      <c r="J942" s="1">
        <v>106000</v>
      </c>
      <c r="K942" s="1">
        <v>107000</v>
      </c>
      <c r="L942" s="1">
        <v>108000</v>
      </c>
      <c r="M942" s="1">
        <v>54000</v>
      </c>
      <c r="N942" s="1">
        <v>54000</v>
      </c>
    </row>
    <row r="943" spans="1:14" hidden="1" x14ac:dyDescent="0.3">
      <c r="A943" s="7" t="s">
        <v>281</v>
      </c>
      <c r="B943" s="7" t="s">
        <v>659</v>
      </c>
      <c r="C943" s="7">
        <v>1312</v>
      </c>
      <c r="D943" s="2" t="s">
        <v>8</v>
      </c>
      <c r="E943" s="2">
        <v>917</v>
      </c>
      <c r="F943" s="2" t="s">
        <v>753</v>
      </c>
      <c r="G943" s="2" t="s">
        <v>658</v>
      </c>
      <c r="H943" s="8" t="s">
        <v>2111</v>
      </c>
      <c r="I943" s="1">
        <v>107000</v>
      </c>
      <c r="J943" s="1">
        <v>106000</v>
      </c>
      <c r="K943" s="1">
        <v>107000</v>
      </c>
      <c r="L943" s="1">
        <v>215000</v>
      </c>
      <c r="M943" s="1">
        <v>215000</v>
      </c>
      <c r="N943" s="1">
        <v>213000</v>
      </c>
    </row>
    <row r="944" spans="1:14" hidden="1" x14ac:dyDescent="0.3">
      <c r="A944" s="7" t="s">
        <v>281</v>
      </c>
      <c r="B944" s="7" t="s">
        <v>659</v>
      </c>
      <c r="C944" s="7">
        <v>1312</v>
      </c>
      <c r="D944" s="2" t="s">
        <v>8</v>
      </c>
      <c r="E944" s="2">
        <v>917</v>
      </c>
      <c r="F944" s="2" t="s">
        <v>2757</v>
      </c>
      <c r="G944" s="2" t="s">
        <v>658</v>
      </c>
      <c r="H944" s="8" t="s">
        <v>2112</v>
      </c>
      <c r="I944" s="1">
        <v>535000</v>
      </c>
      <c r="J944" s="1">
        <v>530000</v>
      </c>
      <c r="K944" s="1">
        <v>531000</v>
      </c>
      <c r="L944" s="1">
        <v>161000</v>
      </c>
      <c r="M944" s="1">
        <v>536000</v>
      </c>
      <c r="N944" s="1">
        <v>533000</v>
      </c>
    </row>
    <row r="945" spans="1:14" hidden="1" x14ac:dyDescent="0.3">
      <c r="A945" s="7" t="s">
        <v>281</v>
      </c>
      <c r="B945" s="7" t="s">
        <v>659</v>
      </c>
      <c r="C945" s="7">
        <v>1312</v>
      </c>
      <c r="D945" s="2" t="s">
        <v>8</v>
      </c>
      <c r="E945" s="2">
        <v>917</v>
      </c>
      <c r="F945" s="2" t="s">
        <v>2388</v>
      </c>
      <c r="G945" s="2" t="s">
        <v>658</v>
      </c>
      <c r="H945" s="8" t="s">
        <v>2113</v>
      </c>
      <c r="I945" s="1">
        <v>268000</v>
      </c>
      <c r="J945" s="1">
        <v>265000</v>
      </c>
      <c r="K945" s="1">
        <v>266000</v>
      </c>
      <c r="L945" s="1">
        <v>161000</v>
      </c>
      <c r="M945" s="1">
        <v>268000</v>
      </c>
      <c r="N945" s="1">
        <v>267000</v>
      </c>
    </row>
    <row r="946" spans="1:14" hidden="1" x14ac:dyDescent="0.3">
      <c r="A946" s="7" t="s">
        <v>281</v>
      </c>
      <c r="B946" s="7" t="s">
        <v>659</v>
      </c>
      <c r="C946" s="7">
        <v>1312</v>
      </c>
      <c r="D946" s="2" t="s">
        <v>8</v>
      </c>
      <c r="E946" s="2">
        <v>917</v>
      </c>
      <c r="F946" s="2" t="s">
        <v>2758</v>
      </c>
      <c r="G946" s="2" t="s">
        <v>658</v>
      </c>
      <c r="H946" s="8" t="s">
        <v>2114</v>
      </c>
      <c r="I946" s="1">
        <v>268000</v>
      </c>
      <c r="J946" s="1">
        <v>265000</v>
      </c>
      <c r="K946" s="1">
        <v>266000</v>
      </c>
      <c r="L946" s="1">
        <v>161000</v>
      </c>
      <c r="M946" s="1">
        <v>268000</v>
      </c>
      <c r="N946" s="1">
        <v>267000</v>
      </c>
    </row>
    <row r="947" spans="1:14" hidden="1" x14ac:dyDescent="0.3">
      <c r="A947" s="7" t="s">
        <v>281</v>
      </c>
      <c r="B947" s="7" t="s">
        <v>659</v>
      </c>
      <c r="C947" s="7">
        <v>1312</v>
      </c>
      <c r="D947" s="2" t="s">
        <v>8</v>
      </c>
      <c r="E947" s="2">
        <v>917</v>
      </c>
      <c r="F947" s="2" t="s">
        <v>2761</v>
      </c>
      <c r="G947" s="2" t="s">
        <v>658</v>
      </c>
      <c r="H947" s="8" t="s">
        <v>2115</v>
      </c>
      <c r="I947" s="1">
        <v>0</v>
      </c>
      <c r="J947" s="1">
        <v>0</v>
      </c>
      <c r="K947" s="1">
        <v>0</v>
      </c>
      <c r="L947" s="1">
        <v>0</v>
      </c>
      <c r="M947" s="1">
        <v>54000</v>
      </c>
      <c r="N947" s="1">
        <v>54000</v>
      </c>
    </row>
    <row r="948" spans="1:14" hidden="1" x14ac:dyDescent="0.3">
      <c r="A948" s="7" t="s">
        <v>281</v>
      </c>
      <c r="B948" s="7" t="s">
        <v>659</v>
      </c>
      <c r="C948" s="7">
        <v>1312</v>
      </c>
      <c r="D948" s="2" t="s">
        <v>8</v>
      </c>
      <c r="E948" s="2">
        <v>917</v>
      </c>
      <c r="F948" s="2" t="s">
        <v>754</v>
      </c>
      <c r="G948" s="2" t="s">
        <v>658</v>
      </c>
      <c r="H948" s="8" t="s">
        <v>2116</v>
      </c>
      <c r="I948" s="1">
        <v>54000</v>
      </c>
      <c r="J948" s="1">
        <v>53000</v>
      </c>
      <c r="K948" s="1">
        <v>54000</v>
      </c>
      <c r="L948" s="1">
        <v>54000</v>
      </c>
      <c r="M948" s="1">
        <v>54000</v>
      </c>
      <c r="N948" s="1">
        <v>160000</v>
      </c>
    </row>
    <row r="949" spans="1:14" hidden="1" x14ac:dyDescent="0.3">
      <c r="A949" s="7" t="s">
        <v>281</v>
      </c>
      <c r="B949" s="7" t="s">
        <v>659</v>
      </c>
      <c r="C949" s="7">
        <v>1312</v>
      </c>
      <c r="D949" s="2" t="s">
        <v>8</v>
      </c>
      <c r="E949" s="2">
        <v>917</v>
      </c>
      <c r="F949" s="2" t="s">
        <v>751</v>
      </c>
      <c r="G949" s="2" t="s">
        <v>658</v>
      </c>
      <c r="H949" s="8" t="s">
        <v>2117</v>
      </c>
      <c r="I949" s="1">
        <v>0</v>
      </c>
      <c r="J949" s="1">
        <v>0</v>
      </c>
      <c r="K949" s="1">
        <v>54000</v>
      </c>
      <c r="L949" s="1">
        <v>54000</v>
      </c>
      <c r="M949" s="1">
        <v>6000</v>
      </c>
      <c r="N949" s="1">
        <v>6000</v>
      </c>
    </row>
    <row r="950" spans="1:14" hidden="1" x14ac:dyDescent="0.3">
      <c r="A950" s="7" t="s">
        <v>281</v>
      </c>
      <c r="B950" s="7" t="s">
        <v>659</v>
      </c>
      <c r="C950" s="7">
        <v>1312</v>
      </c>
      <c r="D950" s="2" t="s">
        <v>8</v>
      </c>
      <c r="E950" s="2">
        <v>917</v>
      </c>
      <c r="F950" s="2" t="s">
        <v>2384</v>
      </c>
      <c r="G950" s="2" t="s">
        <v>658</v>
      </c>
      <c r="H950" s="8" t="s">
        <v>647</v>
      </c>
      <c r="I950" s="1">
        <v>268000</v>
      </c>
      <c r="J950" s="1">
        <v>265000</v>
      </c>
      <c r="K950" s="1">
        <v>266000</v>
      </c>
      <c r="L950" s="1">
        <v>537000</v>
      </c>
      <c r="M950" s="1">
        <v>536000</v>
      </c>
      <c r="N950" s="1">
        <v>533000</v>
      </c>
    </row>
    <row r="951" spans="1:14" hidden="1" x14ac:dyDescent="0.3">
      <c r="A951" s="7" t="s">
        <v>281</v>
      </c>
      <c r="B951" s="7" t="s">
        <v>659</v>
      </c>
      <c r="C951" s="7">
        <v>1312</v>
      </c>
      <c r="D951" s="2" t="s">
        <v>8</v>
      </c>
      <c r="E951" s="2">
        <v>917</v>
      </c>
      <c r="F951" s="2" t="s">
        <v>2385</v>
      </c>
      <c r="G951" s="2" t="s">
        <v>658</v>
      </c>
      <c r="H951" s="8" t="s">
        <v>2118</v>
      </c>
      <c r="I951" s="1">
        <v>54000</v>
      </c>
      <c r="J951" s="1">
        <v>0</v>
      </c>
      <c r="K951" s="1">
        <v>0</v>
      </c>
      <c r="L951" s="1">
        <v>0</v>
      </c>
      <c r="M951" s="1">
        <v>54000</v>
      </c>
      <c r="N951" s="1">
        <v>54000</v>
      </c>
    </row>
    <row r="952" spans="1:14" hidden="1" x14ac:dyDescent="0.3">
      <c r="A952" s="7" t="s">
        <v>281</v>
      </c>
      <c r="B952" s="7" t="s">
        <v>659</v>
      </c>
      <c r="C952" s="7">
        <v>1312</v>
      </c>
      <c r="D952" s="2" t="s">
        <v>8</v>
      </c>
      <c r="E952" s="2">
        <v>917</v>
      </c>
      <c r="F952" s="2" t="s">
        <v>2386</v>
      </c>
      <c r="G952" s="2" t="s">
        <v>658</v>
      </c>
      <c r="H952" s="8" t="s">
        <v>2119</v>
      </c>
      <c r="I952" s="1">
        <v>54000</v>
      </c>
      <c r="J952" s="1">
        <v>53000</v>
      </c>
      <c r="K952" s="1">
        <v>54000</v>
      </c>
      <c r="L952" s="1">
        <v>108000</v>
      </c>
      <c r="M952" s="1">
        <v>108000</v>
      </c>
      <c r="N952" s="1">
        <v>160000</v>
      </c>
    </row>
    <row r="953" spans="1:14" hidden="1" x14ac:dyDescent="0.3">
      <c r="A953" s="7" t="s">
        <v>281</v>
      </c>
      <c r="B953" s="7" t="s">
        <v>659</v>
      </c>
      <c r="C953" s="7">
        <v>1312</v>
      </c>
      <c r="D953" s="2" t="s">
        <v>8</v>
      </c>
      <c r="E953" s="2">
        <v>917</v>
      </c>
      <c r="F953" s="2" t="s">
        <v>2759</v>
      </c>
      <c r="G953" s="2" t="s">
        <v>658</v>
      </c>
      <c r="H953" s="8" t="s">
        <v>2120</v>
      </c>
      <c r="I953" s="1">
        <v>0</v>
      </c>
      <c r="J953" s="1">
        <v>53000</v>
      </c>
      <c r="K953" s="1">
        <v>0</v>
      </c>
      <c r="L953" s="1">
        <v>0</v>
      </c>
      <c r="M953" s="1">
        <v>0</v>
      </c>
      <c r="N953" s="1">
        <v>0</v>
      </c>
    </row>
    <row r="954" spans="1:14" hidden="1" x14ac:dyDescent="0.3">
      <c r="A954" s="7" t="s">
        <v>281</v>
      </c>
      <c r="B954" s="7" t="s">
        <v>659</v>
      </c>
      <c r="C954" s="7">
        <v>1312</v>
      </c>
      <c r="D954" s="2" t="s">
        <v>8</v>
      </c>
      <c r="E954" s="2">
        <v>917</v>
      </c>
      <c r="F954" s="2" t="s">
        <v>2760</v>
      </c>
      <c r="G954" s="2" t="s">
        <v>658</v>
      </c>
      <c r="H954" s="8" t="s">
        <v>2121</v>
      </c>
      <c r="I954" s="1">
        <v>107000</v>
      </c>
      <c r="J954" s="1">
        <v>106000</v>
      </c>
      <c r="K954" s="1">
        <v>107000</v>
      </c>
      <c r="L954" s="1">
        <v>537000</v>
      </c>
      <c r="M954" s="1">
        <v>536000</v>
      </c>
      <c r="N954" s="1">
        <v>533000</v>
      </c>
    </row>
    <row r="955" spans="1:14" hidden="1" x14ac:dyDescent="0.3">
      <c r="A955" s="7" t="s">
        <v>281</v>
      </c>
      <c r="B955" s="7" t="s">
        <v>659</v>
      </c>
      <c r="C955" s="7">
        <v>1312</v>
      </c>
      <c r="D955" s="2" t="s">
        <v>8</v>
      </c>
      <c r="E955" s="2">
        <v>917</v>
      </c>
      <c r="F955" s="2" t="s">
        <v>2387</v>
      </c>
      <c r="G955" s="2" t="s">
        <v>658</v>
      </c>
      <c r="H955" s="8" t="s">
        <v>2122</v>
      </c>
      <c r="I955" s="1">
        <v>6000</v>
      </c>
      <c r="J955" s="1">
        <v>6000</v>
      </c>
      <c r="K955" s="1">
        <v>6000</v>
      </c>
      <c r="L955" s="1">
        <v>6000</v>
      </c>
      <c r="M955" s="1">
        <v>6000</v>
      </c>
      <c r="N955" s="1">
        <v>6000</v>
      </c>
    </row>
    <row r="956" spans="1:14" hidden="1" x14ac:dyDescent="0.3">
      <c r="A956" s="7" t="s">
        <v>281</v>
      </c>
      <c r="B956" s="7" t="s">
        <v>659</v>
      </c>
      <c r="C956" s="7">
        <v>1312</v>
      </c>
      <c r="D956" s="2" t="s">
        <v>8</v>
      </c>
      <c r="E956" s="2">
        <v>917</v>
      </c>
      <c r="F956" s="2" t="s">
        <v>2388</v>
      </c>
      <c r="G956" s="2" t="s">
        <v>658</v>
      </c>
      <c r="H956" s="8" t="s">
        <v>2123</v>
      </c>
      <c r="I956" s="1">
        <v>161000</v>
      </c>
      <c r="J956" s="1">
        <v>159000</v>
      </c>
      <c r="K956" s="1">
        <v>160000</v>
      </c>
      <c r="L956" s="1">
        <v>161000</v>
      </c>
      <c r="M956" s="1">
        <v>75000</v>
      </c>
      <c r="N956" s="1">
        <v>107000</v>
      </c>
    </row>
    <row r="957" spans="1:14" hidden="1" x14ac:dyDescent="0.3">
      <c r="A957" s="7" t="s">
        <v>281</v>
      </c>
      <c r="B957" s="7" t="s">
        <v>659</v>
      </c>
      <c r="C957" s="7">
        <v>1312</v>
      </c>
      <c r="D957" s="2" t="s">
        <v>8</v>
      </c>
      <c r="E957" s="2">
        <v>917</v>
      </c>
      <c r="F957" s="2" t="s">
        <v>2389</v>
      </c>
      <c r="G957" s="2" t="s">
        <v>658</v>
      </c>
      <c r="H957" s="8" t="s">
        <v>2124</v>
      </c>
      <c r="I957" s="1">
        <v>54000</v>
      </c>
      <c r="J957" s="1">
        <v>53000</v>
      </c>
      <c r="K957" s="1">
        <v>54000</v>
      </c>
      <c r="L957" s="1">
        <v>54000</v>
      </c>
      <c r="M957" s="1">
        <v>54000</v>
      </c>
      <c r="N957" s="1">
        <v>107000</v>
      </c>
    </row>
    <row r="958" spans="1:14" hidden="1" x14ac:dyDescent="0.3">
      <c r="A958" s="7" t="s">
        <v>281</v>
      </c>
      <c r="B958" s="7" t="s">
        <v>659</v>
      </c>
      <c r="C958" s="7">
        <v>1312</v>
      </c>
      <c r="D958" s="2" t="s">
        <v>8</v>
      </c>
      <c r="E958" s="2">
        <v>917</v>
      </c>
      <c r="F958" s="2" t="s">
        <v>2761</v>
      </c>
      <c r="G958" s="2" t="s">
        <v>658</v>
      </c>
      <c r="H958" s="8" t="s">
        <v>2125</v>
      </c>
      <c r="I958" s="1">
        <v>107000</v>
      </c>
      <c r="J958" s="1">
        <v>106000</v>
      </c>
      <c r="K958" s="1">
        <v>107000</v>
      </c>
      <c r="L958" s="1">
        <v>269000</v>
      </c>
      <c r="M958" s="1">
        <v>268000</v>
      </c>
      <c r="N958" s="1">
        <v>267000</v>
      </c>
    </row>
    <row r="959" spans="1:14" hidden="1" x14ac:dyDescent="0.3">
      <c r="A959" s="7" t="s">
        <v>281</v>
      </c>
      <c r="B959" s="7" t="s">
        <v>659</v>
      </c>
      <c r="C959" s="7">
        <v>1312</v>
      </c>
      <c r="D959" s="2" t="s">
        <v>8</v>
      </c>
      <c r="E959" s="2">
        <v>917</v>
      </c>
      <c r="F959" s="2" t="s">
        <v>2390</v>
      </c>
      <c r="G959" s="2" t="s">
        <v>658</v>
      </c>
      <c r="H959" s="8" t="s">
        <v>2126</v>
      </c>
      <c r="I959" s="1">
        <v>161000</v>
      </c>
      <c r="J959" s="1">
        <v>159000</v>
      </c>
      <c r="K959" s="1">
        <v>160000</v>
      </c>
      <c r="L959" s="1">
        <v>161000</v>
      </c>
      <c r="M959" s="1">
        <v>108000</v>
      </c>
      <c r="N959" s="1">
        <v>107000</v>
      </c>
    </row>
    <row r="960" spans="1:14" hidden="1" x14ac:dyDescent="0.3">
      <c r="A960" s="7" t="s">
        <v>281</v>
      </c>
      <c r="B960" s="7" t="s">
        <v>659</v>
      </c>
      <c r="C960" s="7">
        <v>1312</v>
      </c>
      <c r="D960" s="2" t="s">
        <v>8</v>
      </c>
      <c r="E960" s="2">
        <v>917</v>
      </c>
      <c r="F960" s="2" t="s">
        <v>751</v>
      </c>
      <c r="G960" s="2" t="s">
        <v>658</v>
      </c>
      <c r="H960" s="8" t="s">
        <v>2127</v>
      </c>
      <c r="I960" s="1">
        <v>107000</v>
      </c>
      <c r="J960" s="1">
        <v>159000</v>
      </c>
      <c r="K960" s="1">
        <v>160000</v>
      </c>
      <c r="L960" s="1">
        <v>54000</v>
      </c>
      <c r="M960" s="1">
        <v>54000</v>
      </c>
      <c r="N960" s="1">
        <v>54000</v>
      </c>
    </row>
    <row r="961" spans="1:14" hidden="1" x14ac:dyDescent="0.3">
      <c r="A961" s="7" t="s">
        <v>281</v>
      </c>
      <c r="B961" s="7" t="s">
        <v>659</v>
      </c>
      <c r="C961" s="7">
        <v>1312</v>
      </c>
      <c r="D961" s="2" t="s">
        <v>8</v>
      </c>
      <c r="E961" s="2">
        <v>917</v>
      </c>
      <c r="F961" s="2" t="s">
        <v>748</v>
      </c>
      <c r="G961" s="2" t="s">
        <v>658</v>
      </c>
      <c r="H961" s="8" t="s">
        <v>2128</v>
      </c>
      <c r="I961" s="1">
        <v>268000</v>
      </c>
      <c r="J961" s="1">
        <v>106000</v>
      </c>
      <c r="K961" s="1">
        <v>107000</v>
      </c>
      <c r="L961" s="1">
        <v>108000</v>
      </c>
      <c r="M961" s="1">
        <v>108000</v>
      </c>
      <c r="N961" s="1">
        <v>107000</v>
      </c>
    </row>
    <row r="962" spans="1:14" hidden="1" x14ac:dyDescent="0.3">
      <c r="A962" s="7" t="s">
        <v>281</v>
      </c>
      <c r="B962" s="7" t="s">
        <v>659</v>
      </c>
      <c r="C962" s="7">
        <v>1312</v>
      </c>
      <c r="D962" s="2" t="s">
        <v>8</v>
      </c>
      <c r="E962" s="2">
        <v>917</v>
      </c>
      <c r="F962" s="2" t="s">
        <v>2391</v>
      </c>
      <c r="G962" s="2" t="s">
        <v>658</v>
      </c>
      <c r="H962" s="8" t="s">
        <v>2129</v>
      </c>
      <c r="I962" s="1">
        <v>161000</v>
      </c>
      <c r="J962" s="1">
        <v>159000</v>
      </c>
      <c r="K962" s="1">
        <v>160000</v>
      </c>
      <c r="L962" s="1">
        <v>161000</v>
      </c>
      <c r="M962" s="1">
        <v>161000</v>
      </c>
      <c r="N962" s="1">
        <v>160000</v>
      </c>
    </row>
    <row r="963" spans="1:14" hidden="1" x14ac:dyDescent="0.3">
      <c r="A963" s="7" t="s">
        <v>281</v>
      </c>
      <c r="B963" s="7" t="s">
        <v>659</v>
      </c>
      <c r="C963" s="7">
        <v>1312</v>
      </c>
      <c r="D963" s="2" t="s">
        <v>252</v>
      </c>
      <c r="E963" s="2">
        <v>999</v>
      </c>
      <c r="F963" s="2" t="s">
        <v>252</v>
      </c>
      <c r="G963" s="2" t="s">
        <v>658</v>
      </c>
      <c r="H963" s="8" t="s">
        <v>1777</v>
      </c>
      <c r="I963" s="1">
        <v>3210000</v>
      </c>
      <c r="J963" s="1">
        <v>3705000</v>
      </c>
      <c r="K963" s="1">
        <v>4244000</v>
      </c>
      <c r="L963" s="1">
        <v>3218000</v>
      </c>
      <c r="M963" s="1">
        <v>3211000</v>
      </c>
      <c r="N963" s="1">
        <v>3195000</v>
      </c>
    </row>
    <row r="964" spans="1:14" hidden="1" x14ac:dyDescent="0.3">
      <c r="A964" s="7" t="s">
        <v>281</v>
      </c>
      <c r="B964" s="7" t="s">
        <v>659</v>
      </c>
      <c r="C964" s="7">
        <v>1312</v>
      </c>
      <c r="D964" s="2" t="s">
        <v>8</v>
      </c>
      <c r="E964" s="2">
        <v>917</v>
      </c>
      <c r="F964" s="2" t="s">
        <v>2392</v>
      </c>
      <c r="G964" s="2" t="s">
        <v>2485</v>
      </c>
      <c r="H964" s="8" t="s">
        <v>2130</v>
      </c>
      <c r="I964" s="1">
        <v>214000</v>
      </c>
      <c r="J964" s="1">
        <v>212000</v>
      </c>
      <c r="K964" s="1">
        <v>213000</v>
      </c>
      <c r="L964" s="1">
        <v>483000</v>
      </c>
      <c r="M964" s="1">
        <v>482000</v>
      </c>
      <c r="N964" s="1">
        <v>1065000</v>
      </c>
    </row>
    <row r="965" spans="1:14" hidden="1" x14ac:dyDescent="0.3">
      <c r="A965" s="7" t="s">
        <v>281</v>
      </c>
      <c r="B965" s="7" t="s">
        <v>659</v>
      </c>
      <c r="C965" s="7">
        <v>1312</v>
      </c>
      <c r="D965" s="2" t="s">
        <v>8</v>
      </c>
      <c r="E965" s="2">
        <v>917</v>
      </c>
      <c r="F965" s="2" t="s">
        <v>2762</v>
      </c>
      <c r="G965" s="2" t="s">
        <v>2485</v>
      </c>
      <c r="H965" s="8" t="s">
        <v>2131</v>
      </c>
      <c r="I965" s="1">
        <v>54000</v>
      </c>
      <c r="J965" s="1">
        <v>53000</v>
      </c>
      <c r="K965" s="1">
        <v>54000</v>
      </c>
      <c r="L965" s="1">
        <v>54000</v>
      </c>
      <c r="M965" s="1">
        <v>54000</v>
      </c>
      <c r="N965" s="1">
        <v>533000</v>
      </c>
    </row>
    <row r="966" spans="1:14" hidden="1" x14ac:dyDescent="0.3">
      <c r="A966" s="7" t="s">
        <v>281</v>
      </c>
      <c r="B966" s="7" t="s">
        <v>659</v>
      </c>
      <c r="C966" s="7">
        <v>1312</v>
      </c>
      <c r="D966" s="2" t="s">
        <v>8</v>
      </c>
      <c r="E966" s="2">
        <v>917</v>
      </c>
      <c r="F966" s="2" t="s">
        <v>2765</v>
      </c>
      <c r="G966" s="2" t="s">
        <v>2485</v>
      </c>
      <c r="H966" s="8" t="s">
        <v>2132</v>
      </c>
      <c r="I966" s="1">
        <v>107000</v>
      </c>
      <c r="J966" s="1">
        <v>106000</v>
      </c>
      <c r="K966" s="1">
        <v>107000</v>
      </c>
      <c r="L966" s="1">
        <v>108000</v>
      </c>
      <c r="M966" s="1">
        <v>108000</v>
      </c>
      <c r="N966" s="1">
        <v>107000</v>
      </c>
    </row>
    <row r="967" spans="1:14" hidden="1" x14ac:dyDescent="0.3">
      <c r="A967" s="7" t="s">
        <v>281</v>
      </c>
      <c r="B967" s="7" t="s">
        <v>659</v>
      </c>
      <c r="C967" s="7">
        <v>1312</v>
      </c>
      <c r="D967" s="2" t="s">
        <v>8</v>
      </c>
      <c r="E967" s="2">
        <v>917</v>
      </c>
      <c r="F967" s="2" t="s">
        <v>750</v>
      </c>
      <c r="G967" s="2" t="s">
        <v>2485</v>
      </c>
      <c r="H967" s="8" t="s">
        <v>2133</v>
      </c>
      <c r="I967" s="1">
        <v>161000</v>
      </c>
      <c r="J967" s="1">
        <v>159000</v>
      </c>
      <c r="K967" s="1">
        <v>160000</v>
      </c>
      <c r="L967" s="1">
        <v>161000</v>
      </c>
      <c r="M967" s="1">
        <v>161000</v>
      </c>
      <c r="N967" s="1">
        <v>533000</v>
      </c>
    </row>
    <row r="968" spans="1:14" hidden="1" x14ac:dyDescent="0.3">
      <c r="A968" s="7" t="s">
        <v>281</v>
      </c>
      <c r="B968" s="7" t="s">
        <v>659</v>
      </c>
      <c r="C968" s="7">
        <v>1312</v>
      </c>
      <c r="D968" s="2" t="s">
        <v>8</v>
      </c>
      <c r="E968" s="2">
        <v>917</v>
      </c>
      <c r="F968" s="2" t="s">
        <v>746</v>
      </c>
      <c r="G968" s="2" t="s">
        <v>2485</v>
      </c>
      <c r="H968" s="8" t="s">
        <v>2134</v>
      </c>
      <c r="I968" s="1">
        <v>803000</v>
      </c>
      <c r="J968" s="1">
        <v>794000</v>
      </c>
      <c r="K968" s="1">
        <v>796000</v>
      </c>
      <c r="L968" s="1">
        <v>537000</v>
      </c>
      <c r="M968" s="1">
        <v>536000</v>
      </c>
      <c r="N968" s="1">
        <v>533000</v>
      </c>
    </row>
    <row r="969" spans="1:14" hidden="1" x14ac:dyDescent="0.3">
      <c r="A969" s="7" t="s">
        <v>281</v>
      </c>
      <c r="B969" s="7" t="s">
        <v>659</v>
      </c>
      <c r="C969" s="7">
        <v>1312</v>
      </c>
      <c r="D969" s="2" t="s">
        <v>8</v>
      </c>
      <c r="E969" s="2">
        <v>917</v>
      </c>
      <c r="F969" s="2" t="s">
        <v>2393</v>
      </c>
      <c r="G969" s="2" t="s">
        <v>2485</v>
      </c>
      <c r="H969" s="8" t="s">
        <v>2135</v>
      </c>
      <c r="I969" s="1">
        <v>107000</v>
      </c>
      <c r="J969" s="1">
        <v>106000</v>
      </c>
      <c r="K969" s="1">
        <v>107000</v>
      </c>
      <c r="L969" s="1">
        <v>108000</v>
      </c>
      <c r="M969" s="1">
        <v>108000</v>
      </c>
      <c r="N969" s="1">
        <v>533000</v>
      </c>
    </row>
    <row r="970" spans="1:14" hidden="1" x14ac:dyDescent="0.3">
      <c r="A970" s="7" t="s">
        <v>281</v>
      </c>
      <c r="B970" s="7" t="s">
        <v>659</v>
      </c>
      <c r="C970" s="7">
        <v>1312</v>
      </c>
      <c r="D970" s="2" t="s">
        <v>8</v>
      </c>
      <c r="E970" s="2">
        <v>917</v>
      </c>
      <c r="F970" s="2" t="s">
        <v>2394</v>
      </c>
      <c r="G970" s="2" t="s">
        <v>2485</v>
      </c>
      <c r="H970" s="8" t="s">
        <v>2136</v>
      </c>
      <c r="I970" s="1">
        <v>107000</v>
      </c>
      <c r="J970" s="1">
        <v>106000</v>
      </c>
      <c r="K970" s="1">
        <v>107000</v>
      </c>
      <c r="L970" s="1">
        <v>108000</v>
      </c>
      <c r="M970" s="1">
        <v>108000</v>
      </c>
      <c r="N970" s="1">
        <v>533000</v>
      </c>
    </row>
    <row r="971" spans="1:14" hidden="1" x14ac:dyDescent="0.3">
      <c r="A971" s="7" t="s">
        <v>281</v>
      </c>
      <c r="B971" s="7" t="s">
        <v>659</v>
      </c>
      <c r="C971" s="7">
        <v>1312</v>
      </c>
      <c r="D971" s="2" t="s">
        <v>8</v>
      </c>
      <c r="E971" s="2">
        <v>917</v>
      </c>
      <c r="F971" s="2" t="s">
        <v>2763</v>
      </c>
      <c r="G971" s="2" t="s">
        <v>2485</v>
      </c>
      <c r="H971" s="8" t="s">
        <v>2137</v>
      </c>
      <c r="I971" s="1">
        <v>106000</v>
      </c>
      <c r="J971" s="1">
        <v>105000</v>
      </c>
      <c r="K971" s="1">
        <v>106000</v>
      </c>
      <c r="L971" s="1">
        <v>107000</v>
      </c>
      <c r="M971" s="1">
        <v>106000</v>
      </c>
      <c r="N971" s="1">
        <v>106000</v>
      </c>
    </row>
    <row r="972" spans="1:14" hidden="1" x14ac:dyDescent="0.3">
      <c r="A972" s="7" t="s">
        <v>281</v>
      </c>
      <c r="B972" s="7" t="s">
        <v>659</v>
      </c>
      <c r="C972" s="7">
        <v>1312</v>
      </c>
      <c r="D972" s="2" t="s">
        <v>8</v>
      </c>
      <c r="E972" s="2">
        <v>917</v>
      </c>
      <c r="F972" s="2" t="s">
        <v>2395</v>
      </c>
      <c r="G972" s="2" t="s">
        <v>2485</v>
      </c>
      <c r="H972" s="8" t="s">
        <v>2138</v>
      </c>
      <c r="I972" s="1">
        <v>54000</v>
      </c>
      <c r="J972" s="1">
        <v>53000</v>
      </c>
      <c r="K972" s="1">
        <v>54000</v>
      </c>
      <c r="L972" s="1">
        <v>54000</v>
      </c>
      <c r="M972" s="1">
        <v>54000</v>
      </c>
      <c r="N972" s="1">
        <v>533000</v>
      </c>
    </row>
    <row r="973" spans="1:14" hidden="1" x14ac:dyDescent="0.3">
      <c r="A973" s="7" t="s">
        <v>281</v>
      </c>
      <c r="B973" s="7" t="s">
        <v>659</v>
      </c>
      <c r="C973" s="7">
        <v>1312</v>
      </c>
      <c r="D973" s="2" t="s">
        <v>8</v>
      </c>
      <c r="E973" s="2">
        <v>917</v>
      </c>
      <c r="F973" s="2" t="s">
        <v>2396</v>
      </c>
      <c r="G973" s="2" t="s">
        <v>2485</v>
      </c>
      <c r="H973" s="8" t="s">
        <v>2139</v>
      </c>
      <c r="I973" s="1">
        <v>107000</v>
      </c>
      <c r="J973" s="1">
        <v>106000</v>
      </c>
      <c r="K973" s="1">
        <v>107000</v>
      </c>
      <c r="L973" s="1">
        <v>108000</v>
      </c>
      <c r="M973" s="1">
        <v>108000</v>
      </c>
      <c r="N973" s="1">
        <v>107000</v>
      </c>
    </row>
    <row r="974" spans="1:14" hidden="1" x14ac:dyDescent="0.3">
      <c r="A974" s="7" t="s">
        <v>281</v>
      </c>
      <c r="B974" s="7" t="s">
        <v>659</v>
      </c>
      <c r="C974" s="7">
        <v>1312</v>
      </c>
      <c r="D974" s="2" t="s">
        <v>8</v>
      </c>
      <c r="E974" s="2">
        <v>917</v>
      </c>
      <c r="F974" s="2" t="s">
        <v>2764</v>
      </c>
      <c r="G974" s="2" t="s">
        <v>2485</v>
      </c>
      <c r="H974" s="8" t="s">
        <v>2140</v>
      </c>
      <c r="I974" s="1">
        <v>161000</v>
      </c>
      <c r="J974" s="1">
        <v>159000</v>
      </c>
      <c r="K974" s="1">
        <v>160000</v>
      </c>
      <c r="L974" s="1">
        <v>161000</v>
      </c>
      <c r="M974" s="1">
        <v>161000</v>
      </c>
      <c r="N974" s="1">
        <v>160000</v>
      </c>
    </row>
    <row r="975" spans="1:14" hidden="1" x14ac:dyDescent="0.3">
      <c r="A975" s="7" t="s">
        <v>281</v>
      </c>
      <c r="B975" s="7" t="s">
        <v>659</v>
      </c>
      <c r="C975" s="7">
        <v>1312</v>
      </c>
      <c r="D975" s="2" t="s">
        <v>8</v>
      </c>
      <c r="E975" s="2">
        <v>917</v>
      </c>
      <c r="F975" s="2" t="s">
        <v>2397</v>
      </c>
      <c r="G975" s="2" t="s">
        <v>2485</v>
      </c>
      <c r="H975" s="8" t="s">
        <v>2141</v>
      </c>
      <c r="I975" s="1">
        <v>107000</v>
      </c>
      <c r="J975" s="1">
        <v>106000</v>
      </c>
      <c r="K975" s="1">
        <v>107000</v>
      </c>
      <c r="L975" s="1">
        <v>108000</v>
      </c>
      <c r="M975" s="1">
        <v>108000</v>
      </c>
      <c r="N975" s="1">
        <v>107000</v>
      </c>
    </row>
    <row r="976" spans="1:14" hidden="1" x14ac:dyDescent="0.3">
      <c r="A976" s="7" t="s">
        <v>281</v>
      </c>
      <c r="B976" s="7" t="s">
        <v>659</v>
      </c>
      <c r="C976" s="7">
        <v>1312</v>
      </c>
      <c r="D976" s="2" t="s">
        <v>8</v>
      </c>
      <c r="E976" s="2">
        <v>917</v>
      </c>
      <c r="F976" s="2" t="s">
        <v>2398</v>
      </c>
      <c r="G976" s="2" t="s">
        <v>2485</v>
      </c>
      <c r="H976" s="8" t="s">
        <v>2142</v>
      </c>
      <c r="I976" s="1">
        <v>161000</v>
      </c>
      <c r="J976" s="1">
        <v>159000</v>
      </c>
      <c r="K976" s="1">
        <v>160000</v>
      </c>
      <c r="L976" s="1">
        <v>161000</v>
      </c>
      <c r="M976" s="1">
        <v>161000</v>
      </c>
      <c r="N976" s="1">
        <v>267000</v>
      </c>
    </row>
    <row r="977" spans="1:14" hidden="1" x14ac:dyDescent="0.3">
      <c r="A977" s="7" t="s">
        <v>281</v>
      </c>
      <c r="B977" s="7" t="s">
        <v>659</v>
      </c>
      <c r="C977" s="7">
        <v>1312</v>
      </c>
      <c r="D977" s="2" t="s">
        <v>8</v>
      </c>
      <c r="E977" s="2">
        <v>917</v>
      </c>
      <c r="F977" s="2" t="s">
        <v>2408</v>
      </c>
      <c r="G977" s="2" t="s">
        <v>2485</v>
      </c>
      <c r="H977" s="8" t="s">
        <v>2143</v>
      </c>
      <c r="I977" s="1">
        <v>54000</v>
      </c>
      <c r="J977" s="1">
        <v>53000</v>
      </c>
      <c r="K977" s="1">
        <v>54000</v>
      </c>
      <c r="L977" s="1">
        <v>54000</v>
      </c>
      <c r="M977" s="1">
        <v>54000</v>
      </c>
      <c r="N977" s="1">
        <v>267000</v>
      </c>
    </row>
    <row r="978" spans="1:14" hidden="1" x14ac:dyDescent="0.3">
      <c r="A978" s="7" t="s">
        <v>281</v>
      </c>
      <c r="B978" s="7" t="s">
        <v>659</v>
      </c>
      <c r="C978" s="7">
        <v>1312</v>
      </c>
      <c r="D978" s="2" t="s">
        <v>8</v>
      </c>
      <c r="E978" s="2">
        <v>917</v>
      </c>
      <c r="F978" s="2" t="s">
        <v>2409</v>
      </c>
      <c r="G978" s="2" t="s">
        <v>2485</v>
      </c>
      <c r="H978" s="8" t="s">
        <v>2144</v>
      </c>
      <c r="I978" s="1">
        <v>107000</v>
      </c>
      <c r="J978" s="1">
        <v>106000</v>
      </c>
      <c r="K978" s="1">
        <v>107000</v>
      </c>
      <c r="L978" s="1">
        <v>108000</v>
      </c>
      <c r="M978" s="1">
        <v>108000</v>
      </c>
      <c r="N978" s="1">
        <v>267000</v>
      </c>
    </row>
    <row r="979" spans="1:14" hidden="1" x14ac:dyDescent="0.3">
      <c r="A979" s="7" t="s">
        <v>281</v>
      </c>
      <c r="B979" s="7" t="s">
        <v>659</v>
      </c>
      <c r="C979" s="7">
        <v>1312</v>
      </c>
      <c r="D979" s="2" t="s">
        <v>8</v>
      </c>
      <c r="E979" s="2">
        <v>917</v>
      </c>
      <c r="F979" s="2" t="s">
        <v>2410</v>
      </c>
      <c r="G979" s="2" t="s">
        <v>2485</v>
      </c>
      <c r="H979" s="8" t="s">
        <v>2145</v>
      </c>
      <c r="I979" s="1">
        <v>54000</v>
      </c>
      <c r="J979" s="1">
        <v>53000</v>
      </c>
      <c r="K979" s="1">
        <v>54000</v>
      </c>
      <c r="L979" s="1">
        <v>54000</v>
      </c>
      <c r="M979" s="1">
        <v>54000</v>
      </c>
      <c r="N979" s="1">
        <v>54000</v>
      </c>
    </row>
    <row r="980" spans="1:14" hidden="1" x14ac:dyDescent="0.3">
      <c r="A980" s="7" t="s">
        <v>281</v>
      </c>
      <c r="B980" s="7" t="s">
        <v>659</v>
      </c>
      <c r="C980" s="7">
        <v>1312</v>
      </c>
      <c r="D980" s="2" t="s">
        <v>8</v>
      </c>
      <c r="E980" s="2">
        <v>917</v>
      </c>
      <c r="F980" s="2" t="s">
        <v>2411</v>
      </c>
      <c r="G980" s="2" t="s">
        <v>2485</v>
      </c>
      <c r="H980" s="8" t="s">
        <v>2146</v>
      </c>
      <c r="I980" s="1">
        <v>107000</v>
      </c>
      <c r="J980" s="1">
        <v>106000</v>
      </c>
      <c r="K980" s="1">
        <v>107000</v>
      </c>
      <c r="L980" s="1">
        <v>108000</v>
      </c>
      <c r="M980" s="1">
        <v>108000</v>
      </c>
      <c r="N980" s="1">
        <v>107000</v>
      </c>
    </row>
    <row r="981" spans="1:14" hidden="1" x14ac:dyDescent="0.3">
      <c r="A981" s="7" t="s">
        <v>281</v>
      </c>
      <c r="B981" s="7" t="s">
        <v>659</v>
      </c>
      <c r="C981" s="7">
        <v>1312</v>
      </c>
      <c r="D981" s="2" t="s">
        <v>8</v>
      </c>
      <c r="E981" s="2">
        <v>917</v>
      </c>
      <c r="F981" s="2" t="s">
        <v>2412</v>
      </c>
      <c r="G981" s="2" t="s">
        <v>2485</v>
      </c>
      <c r="H981" s="8" t="s">
        <v>2147</v>
      </c>
      <c r="I981" s="1">
        <v>54000</v>
      </c>
      <c r="J981" s="1">
        <v>53000</v>
      </c>
      <c r="K981" s="1">
        <v>54000</v>
      </c>
      <c r="L981" s="1">
        <v>54000</v>
      </c>
      <c r="M981" s="1">
        <v>54000</v>
      </c>
      <c r="N981" s="1">
        <v>54000</v>
      </c>
    </row>
    <row r="982" spans="1:14" hidden="1" x14ac:dyDescent="0.3">
      <c r="A982" s="7" t="s">
        <v>281</v>
      </c>
      <c r="B982" s="7" t="s">
        <v>659</v>
      </c>
      <c r="C982" s="7">
        <v>1312</v>
      </c>
      <c r="D982" s="2" t="s">
        <v>8</v>
      </c>
      <c r="E982" s="2">
        <v>917</v>
      </c>
      <c r="F982" s="2" t="s">
        <v>2413</v>
      </c>
      <c r="G982" s="2" t="s">
        <v>2485</v>
      </c>
      <c r="H982" s="8" t="s">
        <v>2148</v>
      </c>
      <c r="I982" s="1">
        <v>54000</v>
      </c>
      <c r="J982" s="1">
        <v>53000</v>
      </c>
      <c r="K982" s="1">
        <v>54000</v>
      </c>
      <c r="L982" s="1">
        <v>54000</v>
      </c>
      <c r="M982" s="1">
        <v>54000</v>
      </c>
      <c r="N982" s="1">
        <v>54000</v>
      </c>
    </row>
    <row r="983" spans="1:14" hidden="1" x14ac:dyDescent="0.3">
      <c r="A983" s="7" t="s">
        <v>281</v>
      </c>
      <c r="B983" s="7" t="s">
        <v>659</v>
      </c>
      <c r="C983" s="7">
        <v>1312</v>
      </c>
      <c r="D983" s="2" t="s">
        <v>8</v>
      </c>
      <c r="E983" s="2">
        <v>917</v>
      </c>
      <c r="F983" s="2" t="s">
        <v>2414</v>
      </c>
      <c r="G983" s="2" t="s">
        <v>2485</v>
      </c>
      <c r="H983" s="8" t="s">
        <v>2149</v>
      </c>
      <c r="I983" s="1">
        <v>97000</v>
      </c>
      <c r="J983" s="1">
        <v>96000</v>
      </c>
      <c r="K983" s="1">
        <v>96000</v>
      </c>
      <c r="L983" s="1">
        <v>97000</v>
      </c>
      <c r="M983" s="1">
        <v>97000</v>
      </c>
      <c r="N983" s="1">
        <v>267000</v>
      </c>
    </row>
    <row r="984" spans="1:14" hidden="1" x14ac:dyDescent="0.3">
      <c r="A984" s="7" t="s">
        <v>281</v>
      </c>
      <c r="B984" s="7" t="s">
        <v>659</v>
      </c>
      <c r="C984" s="7">
        <v>1312</v>
      </c>
      <c r="D984" s="2" t="s">
        <v>8</v>
      </c>
      <c r="E984" s="2">
        <v>917</v>
      </c>
      <c r="F984" s="2" t="s">
        <v>2415</v>
      </c>
      <c r="G984" s="2" t="s">
        <v>2485</v>
      </c>
      <c r="H984" s="8" t="s">
        <v>2150</v>
      </c>
      <c r="I984" s="1">
        <v>106000</v>
      </c>
      <c r="J984" s="1">
        <v>105000</v>
      </c>
      <c r="K984" s="1">
        <v>106000</v>
      </c>
      <c r="L984" s="1">
        <v>107000</v>
      </c>
      <c r="M984" s="1">
        <v>106000</v>
      </c>
      <c r="N984" s="1">
        <v>106000</v>
      </c>
    </row>
    <row r="985" spans="1:14" hidden="1" x14ac:dyDescent="0.3">
      <c r="A985" s="7" t="s">
        <v>281</v>
      </c>
      <c r="B985" s="7" t="s">
        <v>659</v>
      </c>
      <c r="C985" s="7">
        <v>1312</v>
      </c>
      <c r="D985" s="2" t="s">
        <v>8</v>
      </c>
      <c r="E985" s="2">
        <v>917</v>
      </c>
      <c r="F985" s="2" t="s">
        <v>2416</v>
      </c>
      <c r="G985" s="2" t="s">
        <v>2485</v>
      </c>
      <c r="H985" s="8" t="s">
        <v>2151</v>
      </c>
      <c r="I985" s="1">
        <v>54000</v>
      </c>
      <c r="J985" s="1">
        <v>53000</v>
      </c>
      <c r="K985" s="1">
        <v>54000</v>
      </c>
      <c r="L985" s="1">
        <v>54000</v>
      </c>
      <c r="M985" s="1">
        <v>54000</v>
      </c>
      <c r="N985" s="1">
        <v>54000</v>
      </c>
    </row>
    <row r="986" spans="1:14" hidden="1" x14ac:dyDescent="0.3">
      <c r="A986" s="7" t="s">
        <v>281</v>
      </c>
      <c r="B986" s="7" t="s">
        <v>659</v>
      </c>
      <c r="C986" s="7">
        <v>1312</v>
      </c>
      <c r="D986" s="2" t="s">
        <v>8</v>
      </c>
      <c r="E986" s="2">
        <v>917</v>
      </c>
      <c r="F986" s="2" t="s">
        <v>2417</v>
      </c>
      <c r="G986" s="2" t="s">
        <v>2485</v>
      </c>
      <c r="H986" s="8" t="s">
        <v>2152</v>
      </c>
      <c r="I986" s="1">
        <v>106000</v>
      </c>
      <c r="J986" s="1">
        <v>105000</v>
      </c>
      <c r="K986" s="1">
        <v>106000</v>
      </c>
      <c r="L986" s="1">
        <v>107000</v>
      </c>
      <c r="M986" s="1">
        <v>106000</v>
      </c>
      <c r="N986" s="1">
        <v>106000</v>
      </c>
    </row>
    <row r="987" spans="1:14" hidden="1" x14ac:dyDescent="0.3">
      <c r="A987" s="7" t="s">
        <v>281</v>
      </c>
      <c r="B987" s="7" t="s">
        <v>659</v>
      </c>
      <c r="C987" s="7">
        <v>1312</v>
      </c>
      <c r="D987" s="2" t="s">
        <v>8</v>
      </c>
      <c r="E987" s="2">
        <v>917</v>
      </c>
      <c r="F987" s="2" t="s">
        <v>2418</v>
      </c>
      <c r="G987" s="2" t="s">
        <v>2485</v>
      </c>
      <c r="H987" s="8" t="s">
        <v>2153</v>
      </c>
      <c r="I987" s="1">
        <v>54000</v>
      </c>
      <c r="J987" s="1">
        <v>53000</v>
      </c>
      <c r="K987" s="1">
        <v>54000</v>
      </c>
      <c r="L987" s="1">
        <v>54000</v>
      </c>
      <c r="M987" s="1">
        <v>54000</v>
      </c>
      <c r="N987" s="1">
        <v>54000</v>
      </c>
    </row>
    <row r="988" spans="1:14" hidden="1" x14ac:dyDescent="0.3">
      <c r="A988" s="7" t="s">
        <v>281</v>
      </c>
      <c r="B988" s="7" t="s">
        <v>659</v>
      </c>
      <c r="C988" s="7">
        <v>1312</v>
      </c>
      <c r="D988" s="2" t="s">
        <v>8</v>
      </c>
      <c r="E988" s="2">
        <v>917</v>
      </c>
      <c r="F988" s="2" t="s">
        <v>2419</v>
      </c>
      <c r="G988" s="2" t="s">
        <v>2485</v>
      </c>
      <c r="H988" s="8" t="s">
        <v>2154</v>
      </c>
      <c r="I988" s="1">
        <v>27000</v>
      </c>
      <c r="J988" s="1">
        <v>27000</v>
      </c>
      <c r="K988" s="1">
        <v>27000</v>
      </c>
      <c r="L988" s="1">
        <v>27000</v>
      </c>
      <c r="M988" s="1">
        <v>27000</v>
      </c>
      <c r="N988" s="1">
        <v>267000</v>
      </c>
    </row>
    <row r="989" spans="1:14" hidden="1" x14ac:dyDescent="0.3">
      <c r="A989" s="7" t="s">
        <v>281</v>
      </c>
      <c r="B989" s="7" t="s">
        <v>659</v>
      </c>
      <c r="C989" s="7">
        <v>1312</v>
      </c>
      <c r="D989" s="2" t="s">
        <v>8</v>
      </c>
      <c r="E989" s="2">
        <v>917</v>
      </c>
      <c r="F989" s="2" t="s">
        <v>2420</v>
      </c>
      <c r="G989" s="2" t="s">
        <v>2485</v>
      </c>
      <c r="H989" s="8" t="s">
        <v>2155</v>
      </c>
      <c r="I989" s="1">
        <v>27000</v>
      </c>
      <c r="J989" s="1">
        <v>27000</v>
      </c>
      <c r="K989" s="1">
        <v>27000</v>
      </c>
      <c r="L989" s="1">
        <v>27000</v>
      </c>
      <c r="M989" s="1">
        <v>27000</v>
      </c>
      <c r="N989" s="1">
        <v>27000</v>
      </c>
    </row>
    <row r="990" spans="1:14" hidden="1" x14ac:dyDescent="0.3">
      <c r="A990" s="7" t="s">
        <v>281</v>
      </c>
      <c r="B990" s="7" t="s">
        <v>659</v>
      </c>
      <c r="C990" s="7">
        <v>1312</v>
      </c>
      <c r="D990" s="2" t="s">
        <v>8</v>
      </c>
      <c r="E990" s="2">
        <v>917</v>
      </c>
      <c r="F990" s="2" t="s">
        <v>2766</v>
      </c>
      <c r="G990" s="2" t="s">
        <v>2485</v>
      </c>
      <c r="H990" s="8" t="s">
        <v>2156</v>
      </c>
      <c r="I990" s="1">
        <v>54000</v>
      </c>
      <c r="J990" s="1">
        <v>53000</v>
      </c>
      <c r="K990" s="1">
        <v>54000</v>
      </c>
      <c r="L990" s="1">
        <v>54000</v>
      </c>
      <c r="M990" s="1">
        <v>54000</v>
      </c>
      <c r="N990" s="1">
        <v>54000</v>
      </c>
    </row>
    <row r="991" spans="1:14" hidden="1" x14ac:dyDescent="0.3">
      <c r="A991" s="7" t="s">
        <v>281</v>
      </c>
      <c r="B991" s="7" t="s">
        <v>659</v>
      </c>
      <c r="C991" s="7">
        <v>1312</v>
      </c>
      <c r="D991" s="2" t="s">
        <v>8</v>
      </c>
      <c r="E991" s="2">
        <v>917</v>
      </c>
      <c r="F991" s="2" t="s">
        <v>2421</v>
      </c>
      <c r="G991" s="2" t="s">
        <v>2485</v>
      </c>
      <c r="H991" s="8" t="s">
        <v>2157</v>
      </c>
      <c r="I991" s="1">
        <v>54000</v>
      </c>
      <c r="J991" s="1">
        <v>53000</v>
      </c>
      <c r="K991" s="1">
        <v>54000</v>
      </c>
      <c r="L991" s="1">
        <v>54000</v>
      </c>
      <c r="M991" s="1">
        <v>54000</v>
      </c>
      <c r="N991" s="1">
        <v>54000</v>
      </c>
    </row>
    <row r="992" spans="1:14" hidden="1" x14ac:dyDescent="0.3">
      <c r="A992" s="7" t="s">
        <v>281</v>
      </c>
      <c r="B992" s="7" t="s">
        <v>659</v>
      </c>
      <c r="C992" s="7">
        <v>1312</v>
      </c>
      <c r="D992" s="2" t="s">
        <v>8</v>
      </c>
      <c r="E992" s="2">
        <v>917</v>
      </c>
      <c r="F992" s="2" t="s">
        <v>2422</v>
      </c>
      <c r="G992" s="2" t="s">
        <v>2485</v>
      </c>
      <c r="H992" s="8" t="s">
        <v>2158</v>
      </c>
      <c r="I992" s="1">
        <v>49000</v>
      </c>
      <c r="J992" s="1">
        <v>48000</v>
      </c>
      <c r="K992" s="1">
        <v>48000</v>
      </c>
      <c r="L992" s="1">
        <v>49000</v>
      </c>
      <c r="M992" s="1">
        <v>49000</v>
      </c>
      <c r="N992" s="1">
        <v>48000</v>
      </c>
    </row>
    <row r="993" spans="1:14" hidden="1" x14ac:dyDescent="0.3">
      <c r="A993" s="7" t="s">
        <v>281</v>
      </c>
      <c r="B993" s="7" t="s">
        <v>659</v>
      </c>
      <c r="C993" s="7">
        <v>1312</v>
      </c>
      <c r="D993" s="2" t="s">
        <v>8</v>
      </c>
      <c r="E993" s="2">
        <v>917</v>
      </c>
      <c r="F993" s="2" t="s">
        <v>2423</v>
      </c>
      <c r="G993" s="2" t="s">
        <v>2485</v>
      </c>
      <c r="H993" s="8" t="s">
        <v>2159</v>
      </c>
      <c r="I993" s="1">
        <v>106000</v>
      </c>
      <c r="J993" s="1">
        <v>105000</v>
      </c>
      <c r="K993" s="1">
        <v>106000</v>
      </c>
      <c r="L993" s="1">
        <v>107000</v>
      </c>
      <c r="M993" s="1">
        <v>106000</v>
      </c>
      <c r="N993" s="1">
        <v>106000</v>
      </c>
    </row>
    <row r="994" spans="1:14" hidden="1" x14ac:dyDescent="0.3">
      <c r="A994" s="7" t="s">
        <v>281</v>
      </c>
      <c r="B994" s="7" t="s">
        <v>659</v>
      </c>
      <c r="C994" s="7">
        <v>1312</v>
      </c>
      <c r="D994" s="2" t="s">
        <v>8</v>
      </c>
      <c r="E994" s="2">
        <v>917</v>
      </c>
      <c r="F994" s="2" t="s">
        <v>2424</v>
      </c>
      <c r="G994" s="2" t="s">
        <v>2485</v>
      </c>
      <c r="H994" s="8" t="s">
        <v>2160</v>
      </c>
      <c r="I994" s="1">
        <v>106000</v>
      </c>
      <c r="J994" s="1">
        <v>105000</v>
      </c>
      <c r="K994" s="1">
        <v>106000</v>
      </c>
      <c r="L994" s="1">
        <v>107000</v>
      </c>
      <c r="M994" s="1">
        <v>106000</v>
      </c>
      <c r="N994" s="1">
        <v>106000</v>
      </c>
    </row>
    <row r="995" spans="1:14" hidden="1" x14ac:dyDescent="0.3">
      <c r="A995" s="7" t="s">
        <v>281</v>
      </c>
      <c r="B995" s="7" t="s">
        <v>659</v>
      </c>
      <c r="C995" s="7">
        <v>1312</v>
      </c>
      <c r="D995" s="2" t="s">
        <v>8</v>
      </c>
      <c r="E995" s="2">
        <v>917</v>
      </c>
      <c r="F995" s="2" t="s">
        <v>528</v>
      </c>
      <c r="G995" s="2" t="s">
        <v>2485</v>
      </c>
      <c r="H995" s="8" t="s">
        <v>1508</v>
      </c>
      <c r="I995" s="1">
        <v>33000</v>
      </c>
      <c r="J995" s="1">
        <v>32000</v>
      </c>
      <c r="K995" s="1">
        <v>32000</v>
      </c>
      <c r="L995" s="1">
        <v>33000</v>
      </c>
      <c r="M995" s="1">
        <v>33000</v>
      </c>
      <c r="N995" s="1">
        <v>32000</v>
      </c>
    </row>
    <row r="996" spans="1:14" hidden="1" x14ac:dyDescent="0.3">
      <c r="A996" s="7" t="s">
        <v>281</v>
      </c>
      <c r="B996" s="7" t="s">
        <v>659</v>
      </c>
      <c r="C996" s="7">
        <v>1312</v>
      </c>
      <c r="D996" s="2" t="s">
        <v>8</v>
      </c>
      <c r="E996" s="2">
        <v>917</v>
      </c>
      <c r="F996" s="2" t="s">
        <v>2425</v>
      </c>
      <c r="G996" s="2" t="s">
        <v>2485</v>
      </c>
      <c r="H996" s="8" t="s">
        <v>2161</v>
      </c>
      <c r="I996" s="1">
        <v>54000</v>
      </c>
      <c r="J996" s="1">
        <v>53000</v>
      </c>
      <c r="K996" s="1">
        <v>54000</v>
      </c>
      <c r="L996" s="1">
        <v>54000</v>
      </c>
      <c r="M996" s="1">
        <v>54000</v>
      </c>
      <c r="N996" s="1">
        <v>54000</v>
      </c>
    </row>
    <row r="997" spans="1:14" hidden="1" x14ac:dyDescent="0.3">
      <c r="A997" s="7" t="s">
        <v>281</v>
      </c>
      <c r="B997" s="7" t="s">
        <v>659</v>
      </c>
      <c r="C997" s="7">
        <v>1312</v>
      </c>
      <c r="D997" s="2" t="s">
        <v>8</v>
      </c>
      <c r="E997" s="2">
        <v>917</v>
      </c>
      <c r="F997" s="2" t="s">
        <v>2426</v>
      </c>
      <c r="G997" s="2" t="s">
        <v>2485</v>
      </c>
      <c r="H997" s="8" t="s">
        <v>2162</v>
      </c>
      <c r="I997" s="1">
        <v>107000</v>
      </c>
      <c r="J997" s="1">
        <v>106000</v>
      </c>
      <c r="K997" s="1">
        <v>107000</v>
      </c>
      <c r="L997" s="1">
        <v>108000</v>
      </c>
      <c r="M997" s="1">
        <v>108000</v>
      </c>
      <c r="N997" s="1">
        <v>107000</v>
      </c>
    </row>
    <row r="998" spans="1:14" hidden="1" x14ac:dyDescent="0.3">
      <c r="A998" s="7" t="s">
        <v>281</v>
      </c>
      <c r="B998" s="7" t="s">
        <v>659</v>
      </c>
      <c r="C998" s="7">
        <v>1312</v>
      </c>
      <c r="D998" s="2" t="s">
        <v>8</v>
      </c>
      <c r="E998" s="2">
        <v>917</v>
      </c>
      <c r="F998" s="2" t="s">
        <v>2427</v>
      </c>
      <c r="G998" s="2" t="s">
        <v>2485</v>
      </c>
      <c r="H998" s="8" t="s">
        <v>2163</v>
      </c>
      <c r="I998" s="1">
        <v>106000</v>
      </c>
      <c r="J998" s="1">
        <v>105000</v>
      </c>
      <c r="K998" s="1">
        <v>106000</v>
      </c>
      <c r="L998" s="1">
        <v>107000</v>
      </c>
      <c r="M998" s="1">
        <v>106000</v>
      </c>
      <c r="N998" s="1">
        <v>106000</v>
      </c>
    </row>
    <row r="999" spans="1:14" hidden="1" x14ac:dyDescent="0.3">
      <c r="A999" s="7" t="s">
        <v>281</v>
      </c>
      <c r="B999" s="7" t="s">
        <v>659</v>
      </c>
      <c r="C999" s="7">
        <v>1312</v>
      </c>
      <c r="D999" s="2" t="s">
        <v>8</v>
      </c>
      <c r="E999" s="2">
        <v>917</v>
      </c>
      <c r="F999" s="2" t="s">
        <v>2428</v>
      </c>
      <c r="G999" s="2" t="s">
        <v>2485</v>
      </c>
      <c r="H999" s="8" t="s">
        <v>2164</v>
      </c>
      <c r="I999" s="1">
        <v>268000</v>
      </c>
      <c r="J999" s="1">
        <v>265000</v>
      </c>
      <c r="K999" s="1">
        <v>266000</v>
      </c>
      <c r="L999" s="1">
        <v>269000</v>
      </c>
      <c r="M999" s="1">
        <v>268000</v>
      </c>
      <c r="N999" s="1">
        <v>533000</v>
      </c>
    </row>
    <row r="1000" spans="1:14" hidden="1" x14ac:dyDescent="0.3">
      <c r="A1000" s="7" t="s">
        <v>281</v>
      </c>
      <c r="B1000" s="7" t="s">
        <v>659</v>
      </c>
      <c r="C1000" s="7">
        <v>1312</v>
      </c>
      <c r="D1000" s="2" t="s">
        <v>8</v>
      </c>
      <c r="E1000" s="2">
        <v>917</v>
      </c>
      <c r="F1000" s="2" t="s">
        <v>2429</v>
      </c>
      <c r="G1000" s="2" t="s">
        <v>2485</v>
      </c>
      <c r="H1000" s="8" t="s">
        <v>2165</v>
      </c>
      <c r="I1000" s="1">
        <v>161000</v>
      </c>
      <c r="J1000" s="1">
        <v>159000</v>
      </c>
      <c r="K1000" s="1">
        <v>160000</v>
      </c>
      <c r="L1000" s="1">
        <v>161000</v>
      </c>
      <c r="M1000" s="1">
        <v>268000</v>
      </c>
      <c r="N1000" s="1">
        <v>267000</v>
      </c>
    </row>
    <row r="1001" spans="1:14" hidden="1" x14ac:dyDescent="0.3">
      <c r="A1001" s="7" t="s">
        <v>281</v>
      </c>
      <c r="B1001" s="7" t="s">
        <v>659</v>
      </c>
      <c r="C1001" s="7">
        <v>1312</v>
      </c>
      <c r="D1001" s="2" t="s">
        <v>8</v>
      </c>
      <c r="E1001" s="2">
        <v>917</v>
      </c>
      <c r="F1001" s="2" t="s">
        <v>2430</v>
      </c>
      <c r="G1001" s="2" t="s">
        <v>2485</v>
      </c>
      <c r="H1001" s="8" t="s">
        <v>2166</v>
      </c>
      <c r="I1001" s="1">
        <v>106000</v>
      </c>
      <c r="J1001" s="1">
        <v>105000</v>
      </c>
      <c r="K1001" s="1">
        <v>106000</v>
      </c>
      <c r="L1001" s="1">
        <v>107000</v>
      </c>
      <c r="M1001" s="1">
        <v>106000</v>
      </c>
      <c r="N1001" s="1">
        <v>106000</v>
      </c>
    </row>
    <row r="1002" spans="1:14" hidden="1" x14ac:dyDescent="0.3">
      <c r="A1002" s="7" t="s">
        <v>281</v>
      </c>
      <c r="B1002" s="7" t="s">
        <v>659</v>
      </c>
      <c r="C1002" s="7">
        <v>1312</v>
      </c>
      <c r="D1002" s="2" t="s">
        <v>8</v>
      </c>
      <c r="E1002" s="2">
        <v>917</v>
      </c>
      <c r="F1002" s="2" t="s">
        <v>2431</v>
      </c>
      <c r="G1002" s="2" t="s">
        <v>2485</v>
      </c>
      <c r="H1002" s="8" t="s">
        <v>2167</v>
      </c>
      <c r="I1002" s="1">
        <v>161000</v>
      </c>
      <c r="J1002" s="1">
        <v>159000</v>
      </c>
      <c r="K1002" s="1">
        <v>160000</v>
      </c>
      <c r="L1002" s="1">
        <v>161000</v>
      </c>
      <c r="M1002" s="1">
        <v>161000</v>
      </c>
      <c r="N1002" s="1">
        <v>106000</v>
      </c>
    </row>
    <row r="1003" spans="1:14" hidden="1" x14ac:dyDescent="0.3">
      <c r="A1003" s="7" t="s">
        <v>281</v>
      </c>
      <c r="B1003" s="7" t="s">
        <v>659</v>
      </c>
      <c r="C1003" s="7">
        <v>1312</v>
      </c>
      <c r="D1003" s="2" t="s">
        <v>8</v>
      </c>
      <c r="E1003" s="2">
        <v>917</v>
      </c>
      <c r="F1003" s="2" t="s">
        <v>2767</v>
      </c>
      <c r="G1003" s="2" t="s">
        <v>2485</v>
      </c>
      <c r="H1003" s="8" t="s">
        <v>2168</v>
      </c>
      <c r="I1003" s="1">
        <v>856000</v>
      </c>
      <c r="J1003" s="1">
        <v>847000</v>
      </c>
      <c r="K1003" s="1">
        <v>1061000</v>
      </c>
      <c r="L1003" s="1">
        <v>859000</v>
      </c>
      <c r="M1003" s="1">
        <v>857000</v>
      </c>
      <c r="N1003" s="1">
        <v>213000</v>
      </c>
    </row>
    <row r="1004" spans="1:14" hidden="1" x14ac:dyDescent="0.3">
      <c r="A1004" s="7" t="s">
        <v>281</v>
      </c>
      <c r="B1004" s="7" t="s">
        <v>659</v>
      </c>
      <c r="C1004" s="7">
        <v>1312</v>
      </c>
      <c r="D1004" s="2" t="s">
        <v>8</v>
      </c>
      <c r="E1004" s="2">
        <v>917</v>
      </c>
      <c r="F1004" s="2" t="s">
        <v>2432</v>
      </c>
      <c r="G1004" s="2" t="s">
        <v>2485</v>
      </c>
      <c r="H1004" s="8" t="s">
        <v>2169</v>
      </c>
      <c r="I1004" s="1">
        <v>1605000</v>
      </c>
      <c r="J1004" s="1">
        <v>1588000</v>
      </c>
      <c r="K1004" s="1">
        <v>1592000</v>
      </c>
      <c r="L1004" s="1">
        <v>1609000</v>
      </c>
      <c r="M1004" s="1">
        <v>1606000</v>
      </c>
      <c r="N1004" s="1">
        <v>267000</v>
      </c>
    </row>
    <row r="1005" spans="1:14" hidden="1" x14ac:dyDescent="0.3">
      <c r="A1005" s="7" t="s">
        <v>281</v>
      </c>
      <c r="B1005" s="7" t="s">
        <v>659</v>
      </c>
      <c r="C1005" s="7">
        <v>1312</v>
      </c>
      <c r="D1005" s="2" t="s">
        <v>8</v>
      </c>
      <c r="E1005" s="2">
        <v>917</v>
      </c>
      <c r="F1005" s="2" t="s">
        <v>2433</v>
      </c>
      <c r="G1005" s="2" t="s">
        <v>2485</v>
      </c>
      <c r="H1005" s="8" t="s">
        <v>2170</v>
      </c>
      <c r="I1005" s="1">
        <v>58000</v>
      </c>
      <c r="J1005" s="1">
        <v>106000</v>
      </c>
      <c r="K1005" s="1">
        <v>107000</v>
      </c>
      <c r="L1005" s="1">
        <v>108000</v>
      </c>
      <c r="M1005" s="1">
        <v>108000</v>
      </c>
      <c r="N1005" s="1">
        <v>107000</v>
      </c>
    </row>
    <row r="1006" spans="1:14" hidden="1" x14ac:dyDescent="0.3">
      <c r="A1006" s="7" t="s">
        <v>281</v>
      </c>
      <c r="B1006" s="7" t="s">
        <v>659</v>
      </c>
      <c r="C1006" s="7">
        <v>1312</v>
      </c>
      <c r="D1006" s="2" t="s">
        <v>252</v>
      </c>
      <c r="E1006" s="2">
        <v>999</v>
      </c>
      <c r="F1006" s="2" t="s">
        <v>252</v>
      </c>
      <c r="G1006" s="2" t="s">
        <v>2485</v>
      </c>
      <c r="H1006" s="8" t="s">
        <v>1777</v>
      </c>
      <c r="I1006" s="1">
        <v>2675000</v>
      </c>
      <c r="J1006" s="1">
        <v>2647000</v>
      </c>
      <c r="K1006" s="1">
        <v>2122000</v>
      </c>
      <c r="L1006" s="1">
        <v>2682000</v>
      </c>
      <c r="M1006" s="1">
        <v>2676000</v>
      </c>
      <c r="N1006" s="1">
        <v>1598000</v>
      </c>
    </row>
    <row r="1007" spans="1:14" hidden="1" x14ac:dyDescent="0.3">
      <c r="A1007" s="7" t="s">
        <v>281</v>
      </c>
      <c r="B1007" s="7" t="s">
        <v>659</v>
      </c>
      <c r="C1007" s="7">
        <v>1312</v>
      </c>
      <c r="D1007" s="2" t="s">
        <v>8</v>
      </c>
      <c r="E1007" s="2">
        <v>917</v>
      </c>
      <c r="F1007" s="2" t="s">
        <v>2434</v>
      </c>
      <c r="G1007" s="2" t="s">
        <v>2486</v>
      </c>
      <c r="H1007" s="8" t="s">
        <v>2171</v>
      </c>
      <c r="I1007" s="1">
        <v>268000</v>
      </c>
      <c r="J1007" s="1">
        <v>265000</v>
      </c>
      <c r="K1007" s="1">
        <v>266000</v>
      </c>
      <c r="L1007" s="1">
        <v>269000</v>
      </c>
      <c r="M1007" s="1">
        <v>268000</v>
      </c>
      <c r="N1007" s="1">
        <v>267000</v>
      </c>
    </row>
    <row r="1008" spans="1:14" hidden="1" x14ac:dyDescent="0.3">
      <c r="A1008" s="7" t="s">
        <v>281</v>
      </c>
      <c r="B1008" s="7" t="s">
        <v>659</v>
      </c>
      <c r="C1008" s="7">
        <v>1312</v>
      </c>
      <c r="D1008" s="2" t="s">
        <v>8</v>
      </c>
      <c r="E1008" s="2">
        <v>917</v>
      </c>
      <c r="F1008" s="2" t="s">
        <v>2435</v>
      </c>
      <c r="G1008" s="2" t="s">
        <v>2486</v>
      </c>
      <c r="H1008" s="8" t="s">
        <v>2172</v>
      </c>
      <c r="I1008" s="1">
        <v>214000</v>
      </c>
      <c r="J1008" s="1">
        <v>212000</v>
      </c>
      <c r="K1008" s="1">
        <v>213000</v>
      </c>
      <c r="L1008" s="1">
        <v>269000</v>
      </c>
      <c r="M1008" s="1">
        <v>268000</v>
      </c>
      <c r="N1008" s="1">
        <v>267000</v>
      </c>
    </row>
    <row r="1009" spans="1:14" hidden="1" x14ac:dyDescent="0.3">
      <c r="A1009" s="7" t="s">
        <v>281</v>
      </c>
      <c r="B1009" s="7" t="s">
        <v>659</v>
      </c>
      <c r="C1009" s="7">
        <v>1312</v>
      </c>
      <c r="D1009" s="2" t="s">
        <v>8</v>
      </c>
      <c r="E1009" s="2">
        <v>917</v>
      </c>
      <c r="F1009" s="2" t="s">
        <v>2436</v>
      </c>
      <c r="G1009" s="2" t="s">
        <v>2486</v>
      </c>
      <c r="H1009" s="8" t="s">
        <v>2173</v>
      </c>
      <c r="I1009" s="1">
        <v>214000</v>
      </c>
      <c r="J1009" s="1">
        <v>212000</v>
      </c>
      <c r="K1009" s="1">
        <v>213000</v>
      </c>
      <c r="L1009" s="1">
        <v>269000</v>
      </c>
      <c r="M1009" s="1">
        <v>268000</v>
      </c>
      <c r="N1009" s="1">
        <v>267000</v>
      </c>
    </row>
    <row r="1010" spans="1:14" hidden="1" x14ac:dyDescent="0.3">
      <c r="A1010" s="7" t="s">
        <v>281</v>
      </c>
      <c r="B1010" s="7" t="s">
        <v>659</v>
      </c>
      <c r="C1010" s="7">
        <v>1312</v>
      </c>
      <c r="D1010" s="2" t="s">
        <v>8</v>
      </c>
      <c r="E1010" s="2">
        <v>917</v>
      </c>
      <c r="F1010" s="2" t="s">
        <v>2437</v>
      </c>
      <c r="G1010" s="2" t="s">
        <v>2486</v>
      </c>
      <c r="H1010" s="8" t="s">
        <v>2174</v>
      </c>
      <c r="I1010" s="1">
        <v>214000</v>
      </c>
      <c r="J1010" s="1">
        <v>212000</v>
      </c>
      <c r="K1010" s="1">
        <v>213000</v>
      </c>
      <c r="L1010" s="1">
        <v>269000</v>
      </c>
      <c r="M1010" s="1">
        <v>268000</v>
      </c>
      <c r="N1010" s="1">
        <v>267000</v>
      </c>
    </row>
    <row r="1011" spans="1:14" hidden="1" x14ac:dyDescent="0.3">
      <c r="A1011" s="7" t="s">
        <v>281</v>
      </c>
      <c r="B1011" s="7" t="s">
        <v>659</v>
      </c>
      <c r="C1011" s="7">
        <v>1312</v>
      </c>
      <c r="D1011" s="2" t="s">
        <v>8</v>
      </c>
      <c r="E1011" s="2">
        <v>917</v>
      </c>
      <c r="F1011" s="2" t="s">
        <v>2438</v>
      </c>
      <c r="G1011" s="2" t="s">
        <v>2486</v>
      </c>
      <c r="H1011" s="8" t="s">
        <v>2175</v>
      </c>
      <c r="I1011" s="1">
        <v>214000</v>
      </c>
      <c r="J1011" s="1">
        <v>212000</v>
      </c>
      <c r="K1011" s="1">
        <v>213000</v>
      </c>
      <c r="L1011" s="1">
        <v>161000</v>
      </c>
      <c r="M1011" s="1">
        <v>161000</v>
      </c>
      <c r="N1011" s="1">
        <v>160000</v>
      </c>
    </row>
    <row r="1012" spans="1:14" hidden="1" x14ac:dyDescent="0.3">
      <c r="A1012" s="7" t="s">
        <v>281</v>
      </c>
      <c r="B1012" s="7" t="s">
        <v>659</v>
      </c>
      <c r="C1012" s="7">
        <v>1312</v>
      </c>
      <c r="D1012" s="2" t="s">
        <v>8</v>
      </c>
      <c r="E1012" s="2">
        <v>917</v>
      </c>
      <c r="F1012" s="2" t="s">
        <v>2439</v>
      </c>
      <c r="G1012" s="2" t="s">
        <v>2486</v>
      </c>
      <c r="H1012" s="8" t="s">
        <v>2176</v>
      </c>
      <c r="I1012" s="1">
        <v>214000</v>
      </c>
      <c r="J1012" s="1">
        <v>212000</v>
      </c>
      <c r="K1012" s="1">
        <v>213000</v>
      </c>
      <c r="L1012" s="1">
        <v>269000</v>
      </c>
      <c r="M1012" s="1">
        <v>268000</v>
      </c>
      <c r="N1012" s="1">
        <v>267000</v>
      </c>
    </row>
    <row r="1013" spans="1:14" hidden="1" x14ac:dyDescent="0.3">
      <c r="A1013" s="7" t="s">
        <v>281</v>
      </c>
      <c r="B1013" s="7" t="s">
        <v>659</v>
      </c>
      <c r="C1013" s="7">
        <v>1312</v>
      </c>
      <c r="D1013" s="2" t="s">
        <v>8</v>
      </c>
      <c r="E1013" s="2">
        <v>917</v>
      </c>
      <c r="F1013" s="2" t="s">
        <v>2440</v>
      </c>
      <c r="G1013" s="2" t="s">
        <v>2486</v>
      </c>
      <c r="H1013" s="8" t="s">
        <v>2177</v>
      </c>
      <c r="I1013" s="1">
        <v>161000</v>
      </c>
      <c r="J1013" s="1">
        <v>159000</v>
      </c>
      <c r="K1013" s="1">
        <v>133000</v>
      </c>
      <c r="L1013" s="1">
        <v>269000</v>
      </c>
      <c r="M1013" s="1">
        <v>268000</v>
      </c>
      <c r="N1013" s="1">
        <v>267000</v>
      </c>
    </row>
    <row r="1014" spans="1:14" hidden="1" x14ac:dyDescent="0.3">
      <c r="A1014" s="7" t="s">
        <v>281</v>
      </c>
      <c r="B1014" s="7" t="s">
        <v>659</v>
      </c>
      <c r="C1014" s="7">
        <v>1312</v>
      </c>
      <c r="D1014" s="2" t="s">
        <v>8</v>
      </c>
      <c r="E1014" s="2">
        <v>917</v>
      </c>
      <c r="F1014" s="2" t="s">
        <v>2441</v>
      </c>
      <c r="G1014" s="2" t="s">
        <v>2486</v>
      </c>
      <c r="H1014" s="8" t="s">
        <v>2178</v>
      </c>
      <c r="I1014" s="1">
        <v>107000</v>
      </c>
      <c r="J1014" s="1">
        <v>106000</v>
      </c>
      <c r="K1014" s="1">
        <v>107000</v>
      </c>
      <c r="L1014" s="1">
        <v>161000</v>
      </c>
      <c r="M1014" s="1">
        <v>215000</v>
      </c>
      <c r="N1014" s="1">
        <v>213000</v>
      </c>
    </row>
    <row r="1015" spans="1:14" hidden="1" x14ac:dyDescent="0.3">
      <c r="A1015" s="7" t="s">
        <v>281</v>
      </c>
      <c r="B1015" s="7" t="s">
        <v>659</v>
      </c>
      <c r="C1015" s="7">
        <v>1312</v>
      </c>
      <c r="D1015" s="2" t="s">
        <v>8</v>
      </c>
      <c r="E1015" s="2">
        <v>917</v>
      </c>
      <c r="F1015" s="2" t="s">
        <v>2442</v>
      </c>
      <c r="G1015" s="2" t="s">
        <v>2486</v>
      </c>
      <c r="H1015" s="8" t="s">
        <v>2179</v>
      </c>
      <c r="I1015" s="1">
        <v>107000</v>
      </c>
      <c r="J1015" s="1">
        <v>106000</v>
      </c>
      <c r="K1015" s="1">
        <v>107000</v>
      </c>
      <c r="L1015" s="1">
        <v>108000</v>
      </c>
      <c r="M1015" s="1">
        <v>108000</v>
      </c>
      <c r="N1015" s="1">
        <v>107000</v>
      </c>
    </row>
    <row r="1016" spans="1:14" hidden="1" x14ac:dyDescent="0.3">
      <c r="A1016" s="7" t="s">
        <v>281</v>
      </c>
      <c r="B1016" s="7" t="s">
        <v>659</v>
      </c>
      <c r="C1016" s="7">
        <v>1312</v>
      </c>
      <c r="D1016" s="2" t="s">
        <v>8</v>
      </c>
      <c r="E1016" s="2">
        <v>917</v>
      </c>
      <c r="F1016" s="2" t="s">
        <v>2443</v>
      </c>
      <c r="G1016" s="2" t="s">
        <v>2486</v>
      </c>
      <c r="H1016" s="8" t="s">
        <v>2180</v>
      </c>
      <c r="I1016" s="1">
        <v>107000</v>
      </c>
      <c r="J1016" s="1">
        <v>106000</v>
      </c>
      <c r="K1016" s="1">
        <v>107000</v>
      </c>
      <c r="L1016" s="1">
        <v>108000</v>
      </c>
      <c r="M1016" s="1">
        <v>108000</v>
      </c>
      <c r="N1016" s="1">
        <v>107000</v>
      </c>
    </row>
    <row r="1017" spans="1:14" hidden="1" x14ac:dyDescent="0.3">
      <c r="A1017" s="7" t="s">
        <v>281</v>
      </c>
      <c r="B1017" s="7" t="s">
        <v>659</v>
      </c>
      <c r="C1017" s="7">
        <v>1312</v>
      </c>
      <c r="D1017" s="2" t="s">
        <v>8</v>
      </c>
      <c r="E1017" s="2">
        <v>917</v>
      </c>
      <c r="F1017" s="2" t="s">
        <v>2444</v>
      </c>
      <c r="G1017" s="2" t="s">
        <v>2486</v>
      </c>
      <c r="H1017" s="8" t="s">
        <v>2181</v>
      </c>
      <c r="I1017" s="1">
        <v>107000</v>
      </c>
      <c r="J1017" s="1">
        <v>106000</v>
      </c>
      <c r="K1017" s="1">
        <v>107000</v>
      </c>
      <c r="L1017" s="1">
        <v>108000</v>
      </c>
      <c r="M1017" s="1">
        <v>108000</v>
      </c>
      <c r="N1017" s="1">
        <v>107000</v>
      </c>
    </row>
    <row r="1018" spans="1:14" hidden="1" x14ac:dyDescent="0.3">
      <c r="A1018" s="7" t="s">
        <v>281</v>
      </c>
      <c r="B1018" s="7" t="s">
        <v>659</v>
      </c>
      <c r="C1018" s="7">
        <v>1312</v>
      </c>
      <c r="D1018" s="2" t="s">
        <v>8</v>
      </c>
      <c r="E1018" s="2">
        <v>917</v>
      </c>
      <c r="F1018" s="2" t="s">
        <v>2445</v>
      </c>
      <c r="G1018" s="2" t="s">
        <v>2486</v>
      </c>
      <c r="H1018" s="8" t="s">
        <v>2182</v>
      </c>
      <c r="I1018" s="1">
        <v>107000</v>
      </c>
      <c r="J1018" s="1">
        <v>106000</v>
      </c>
      <c r="K1018" s="1">
        <v>107000</v>
      </c>
      <c r="L1018" s="1">
        <v>108000</v>
      </c>
      <c r="M1018" s="1">
        <v>108000</v>
      </c>
      <c r="N1018" s="1">
        <v>107000</v>
      </c>
    </row>
    <row r="1019" spans="1:14" hidden="1" x14ac:dyDescent="0.3">
      <c r="A1019" s="7" t="s">
        <v>281</v>
      </c>
      <c r="B1019" s="7" t="s">
        <v>659</v>
      </c>
      <c r="C1019" s="7">
        <v>1312</v>
      </c>
      <c r="D1019" s="2" t="s">
        <v>8</v>
      </c>
      <c r="E1019" s="2">
        <v>917</v>
      </c>
      <c r="F1019" s="2" t="s">
        <v>2446</v>
      </c>
      <c r="G1019" s="2" t="s">
        <v>2486</v>
      </c>
      <c r="H1019" s="8" t="s">
        <v>2183</v>
      </c>
      <c r="I1019" s="1">
        <v>81000</v>
      </c>
      <c r="J1019" s="1">
        <v>80000</v>
      </c>
      <c r="K1019" s="1">
        <v>107000</v>
      </c>
      <c r="L1019" s="1">
        <v>108000</v>
      </c>
      <c r="M1019" s="1">
        <v>108000</v>
      </c>
      <c r="N1019" s="1">
        <v>107000</v>
      </c>
    </row>
    <row r="1020" spans="1:14" hidden="1" x14ac:dyDescent="0.3">
      <c r="A1020" s="7" t="s">
        <v>281</v>
      </c>
      <c r="B1020" s="7" t="s">
        <v>659</v>
      </c>
      <c r="C1020" s="7">
        <v>1312</v>
      </c>
      <c r="D1020" s="2" t="s">
        <v>8</v>
      </c>
      <c r="E1020" s="2">
        <v>917</v>
      </c>
      <c r="F1020" s="2" t="s">
        <v>2447</v>
      </c>
      <c r="G1020" s="2" t="s">
        <v>2486</v>
      </c>
      <c r="H1020" s="8" t="s">
        <v>2184</v>
      </c>
      <c r="I1020" s="1">
        <v>81000</v>
      </c>
      <c r="J1020" s="1">
        <v>80000</v>
      </c>
      <c r="K1020" s="1">
        <v>107000</v>
      </c>
      <c r="L1020" s="1">
        <v>108000</v>
      </c>
      <c r="M1020" s="1">
        <v>108000</v>
      </c>
      <c r="N1020" s="1">
        <v>107000</v>
      </c>
    </row>
    <row r="1021" spans="1:14" hidden="1" x14ac:dyDescent="0.3">
      <c r="A1021" s="7" t="s">
        <v>281</v>
      </c>
      <c r="B1021" s="7" t="s">
        <v>659</v>
      </c>
      <c r="C1021" s="7">
        <v>1312</v>
      </c>
      <c r="D1021" s="2" t="s">
        <v>8</v>
      </c>
      <c r="E1021" s="2">
        <v>917</v>
      </c>
      <c r="F1021" s="2" t="s">
        <v>2448</v>
      </c>
      <c r="G1021" s="2" t="s">
        <v>2486</v>
      </c>
      <c r="H1021" s="8" t="s">
        <v>2185</v>
      </c>
      <c r="I1021" s="1">
        <v>107000</v>
      </c>
      <c r="J1021" s="1">
        <v>106000</v>
      </c>
      <c r="K1021" s="1">
        <v>107000</v>
      </c>
      <c r="L1021" s="1">
        <v>108000</v>
      </c>
      <c r="M1021" s="1">
        <v>108000</v>
      </c>
      <c r="N1021" s="1">
        <v>107000</v>
      </c>
    </row>
    <row r="1022" spans="1:14" hidden="1" x14ac:dyDescent="0.3">
      <c r="A1022" s="7" t="s">
        <v>281</v>
      </c>
      <c r="B1022" s="7" t="s">
        <v>659</v>
      </c>
      <c r="C1022" s="7">
        <v>1312</v>
      </c>
      <c r="D1022" s="2" t="s">
        <v>8</v>
      </c>
      <c r="E1022" s="2">
        <v>917</v>
      </c>
      <c r="F1022" s="2" t="s">
        <v>2449</v>
      </c>
      <c r="G1022" s="2" t="s">
        <v>2486</v>
      </c>
      <c r="H1022" s="8" t="s">
        <v>2186</v>
      </c>
      <c r="I1022" s="1">
        <v>81000</v>
      </c>
      <c r="J1022" s="1">
        <v>80000</v>
      </c>
      <c r="K1022" s="1">
        <v>107000</v>
      </c>
      <c r="L1022" s="1">
        <v>108000</v>
      </c>
      <c r="M1022" s="1">
        <v>108000</v>
      </c>
      <c r="N1022" s="1">
        <v>107000</v>
      </c>
    </row>
    <row r="1023" spans="1:14" hidden="1" x14ac:dyDescent="0.3">
      <c r="A1023" s="7" t="s">
        <v>281</v>
      </c>
      <c r="B1023" s="7" t="s">
        <v>659</v>
      </c>
      <c r="C1023" s="7">
        <v>1312</v>
      </c>
      <c r="D1023" s="2" t="s">
        <v>8</v>
      </c>
      <c r="E1023" s="2">
        <v>917</v>
      </c>
      <c r="F1023" s="2" t="s">
        <v>2450</v>
      </c>
      <c r="G1023" s="2" t="s">
        <v>2486</v>
      </c>
      <c r="H1023" s="8" t="s">
        <v>2187</v>
      </c>
      <c r="I1023" s="1">
        <v>81000</v>
      </c>
      <c r="J1023" s="1">
        <v>80000</v>
      </c>
      <c r="K1023" s="1">
        <v>107000</v>
      </c>
      <c r="L1023" s="1">
        <v>108000</v>
      </c>
      <c r="M1023" s="1">
        <v>108000</v>
      </c>
      <c r="N1023" s="1">
        <v>107000</v>
      </c>
    </row>
    <row r="1024" spans="1:14" hidden="1" x14ac:dyDescent="0.3">
      <c r="A1024" s="7" t="s">
        <v>281</v>
      </c>
      <c r="B1024" s="7" t="s">
        <v>659</v>
      </c>
      <c r="C1024" s="7">
        <v>1312</v>
      </c>
      <c r="D1024" s="2" t="s">
        <v>8</v>
      </c>
      <c r="E1024" s="2">
        <v>917</v>
      </c>
      <c r="F1024" s="2" t="s">
        <v>2451</v>
      </c>
      <c r="G1024" s="2" t="s">
        <v>2486</v>
      </c>
      <c r="H1024" s="8" t="s">
        <v>2188</v>
      </c>
      <c r="I1024" s="1">
        <v>107000</v>
      </c>
      <c r="J1024" s="1">
        <v>106000</v>
      </c>
      <c r="K1024" s="1">
        <v>107000</v>
      </c>
      <c r="L1024" s="1">
        <v>108000</v>
      </c>
      <c r="M1024" s="1">
        <v>108000</v>
      </c>
      <c r="N1024" s="1">
        <v>107000</v>
      </c>
    </row>
    <row r="1025" spans="1:14" hidden="1" x14ac:dyDescent="0.3">
      <c r="A1025" s="7" t="s">
        <v>281</v>
      </c>
      <c r="B1025" s="7" t="s">
        <v>659</v>
      </c>
      <c r="C1025" s="7">
        <v>1312</v>
      </c>
      <c r="D1025" s="2" t="s">
        <v>8</v>
      </c>
      <c r="E1025" s="2">
        <v>917</v>
      </c>
      <c r="F1025" s="2" t="s">
        <v>2452</v>
      </c>
      <c r="G1025" s="2" t="s">
        <v>2486</v>
      </c>
      <c r="H1025" s="8" t="s">
        <v>2189</v>
      </c>
      <c r="I1025" s="1">
        <v>54000</v>
      </c>
      <c r="J1025" s="1">
        <v>53000</v>
      </c>
      <c r="K1025" s="1">
        <v>54000</v>
      </c>
      <c r="L1025" s="1">
        <v>54000</v>
      </c>
      <c r="M1025" s="1">
        <v>54000</v>
      </c>
      <c r="N1025" s="1">
        <v>54000</v>
      </c>
    </row>
    <row r="1026" spans="1:14" hidden="1" x14ac:dyDescent="0.3">
      <c r="A1026" s="7" t="s">
        <v>281</v>
      </c>
      <c r="B1026" s="7" t="s">
        <v>659</v>
      </c>
      <c r="C1026" s="7">
        <v>1312</v>
      </c>
      <c r="D1026" s="2" t="s">
        <v>8</v>
      </c>
      <c r="E1026" s="2">
        <v>917</v>
      </c>
      <c r="F1026" s="2" t="s">
        <v>2453</v>
      </c>
      <c r="G1026" s="2" t="s">
        <v>2486</v>
      </c>
      <c r="H1026" s="8" t="s">
        <v>2190</v>
      </c>
      <c r="I1026" s="1">
        <v>54000</v>
      </c>
      <c r="J1026" s="1">
        <v>53000</v>
      </c>
      <c r="K1026" s="1">
        <v>54000</v>
      </c>
      <c r="L1026" s="1">
        <v>108000</v>
      </c>
      <c r="M1026" s="1">
        <v>108000</v>
      </c>
      <c r="N1026" s="1">
        <v>107000</v>
      </c>
    </row>
    <row r="1027" spans="1:14" hidden="1" x14ac:dyDescent="0.3">
      <c r="A1027" s="7" t="s">
        <v>281</v>
      </c>
      <c r="B1027" s="7" t="s">
        <v>659</v>
      </c>
      <c r="C1027" s="7">
        <v>1312</v>
      </c>
      <c r="D1027" s="2" t="s">
        <v>8</v>
      </c>
      <c r="E1027" s="2">
        <v>917</v>
      </c>
      <c r="F1027" s="2" t="s">
        <v>2454</v>
      </c>
      <c r="G1027" s="2" t="s">
        <v>2486</v>
      </c>
      <c r="H1027" s="8" t="s">
        <v>2191</v>
      </c>
      <c r="I1027" s="1">
        <v>54000</v>
      </c>
      <c r="J1027" s="1">
        <v>53000</v>
      </c>
      <c r="K1027" s="1">
        <v>54000</v>
      </c>
      <c r="L1027" s="1">
        <v>108000</v>
      </c>
      <c r="M1027" s="1">
        <v>108000</v>
      </c>
      <c r="N1027" s="1">
        <v>107000</v>
      </c>
    </row>
    <row r="1028" spans="1:14" hidden="1" x14ac:dyDescent="0.3">
      <c r="A1028" s="7" t="s">
        <v>281</v>
      </c>
      <c r="B1028" s="7" t="s">
        <v>659</v>
      </c>
      <c r="C1028" s="7">
        <v>1312</v>
      </c>
      <c r="D1028" s="2" t="s">
        <v>8</v>
      </c>
      <c r="E1028" s="2">
        <v>917</v>
      </c>
      <c r="F1028" s="2" t="s">
        <v>2455</v>
      </c>
      <c r="G1028" s="2" t="s">
        <v>2486</v>
      </c>
      <c r="H1028" s="8" t="s">
        <v>2192</v>
      </c>
      <c r="I1028" s="1">
        <v>54000</v>
      </c>
      <c r="J1028" s="1">
        <v>53000</v>
      </c>
      <c r="K1028" s="1">
        <v>54000</v>
      </c>
      <c r="L1028" s="1">
        <v>108000</v>
      </c>
      <c r="M1028" s="1">
        <v>108000</v>
      </c>
      <c r="N1028" s="1">
        <v>107000</v>
      </c>
    </row>
    <row r="1029" spans="1:14" hidden="1" x14ac:dyDescent="0.3">
      <c r="A1029" s="7" t="s">
        <v>281</v>
      </c>
      <c r="B1029" s="7" t="s">
        <v>659</v>
      </c>
      <c r="C1029" s="7">
        <v>1312</v>
      </c>
      <c r="D1029" s="2" t="s">
        <v>8</v>
      </c>
      <c r="E1029" s="2">
        <v>917</v>
      </c>
      <c r="F1029" s="2" t="s">
        <v>2456</v>
      </c>
      <c r="G1029" s="2" t="s">
        <v>2486</v>
      </c>
      <c r="H1029" s="8" t="s">
        <v>2193</v>
      </c>
      <c r="I1029" s="1">
        <v>54000</v>
      </c>
      <c r="J1029" s="1">
        <v>53000</v>
      </c>
      <c r="K1029" s="1">
        <v>54000</v>
      </c>
      <c r="L1029" s="1">
        <v>108000</v>
      </c>
      <c r="M1029" s="1">
        <v>108000</v>
      </c>
      <c r="N1029" s="1">
        <v>107000</v>
      </c>
    </row>
    <row r="1030" spans="1:14" hidden="1" x14ac:dyDescent="0.3">
      <c r="A1030" s="7" t="s">
        <v>281</v>
      </c>
      <c r="B1030" s="7" t="s">
        <v>659</v>
      </c>
      <c r="C1030" s="7">
        <v>1312</v>
      </c>
      <c r="D1030" s="2" t="s">
        <v>8</v>
      </c>
      <c r="E1030" s="2">
        <v>917</v>
      </c>
      <c r="F1030" s="2" t="s">
        <v>2457</v>
      </c>
      <c r="G1030" s="2" t="s">
        <v>2486</v>
      </c>
      <c r="H1030" s="8" t="s">
        <v>2194</v>
      </c>
      <c r="I1030" s="1">
        <v>54000</v>
      </c>
      <c r="J1030" s="1">
        <v>53000</v>
      </c>
      <c r="K1030" s="1">
        <v>54000</v>
      </c>
      <c r="L1030" s="1">
        <v>108000</v>
      </c>
      <c r="M1030" s="1">
        <v>108000</v>
      </c>
      <c r="N1030" s="1">
        <v>107000</v>
      </c>
    </row>
    <row r="1031" spans="1:14" hidden="1" x14ac:dyDescent="0.3">
      <c r="A1031" s="7" t="s">
        <v>281</v>
      </c>
      <c r="B1031" s="7" t="s">
        <v>659</v>
      </c>
      <c r="C1031" s="7">
        <v>1312</v>
      </c>
      <c r="D1031" s="2" t="s">
        <v>8</v>
      </c>
      <c r="E1031" s="2">
        <v>917</v>
      </c>
      <c r="F1031" s="2" t="s">
        <v>2458</v>
      </c>
      <c r="G1031" s="2" t="s">
        <v>2486</v>
      </c>
      <c r="H1031" s="8" t="s">
        <v>2195</v>
      </c>
      <c r="I1031" s="1">
        <v>54000</v>
      </c>
      <c r="J1031" s="1">
        <v>53000</v>
      </c>
      <c r="K1031" s="1">
        <v>54000</v>
      </c>
      <c r="L1031" s="1">
        <v>108000</v>
      </c>
      <c r="M1031" s="1">
        <v>108000</v>
      </c>
      <c r="N1031" s="1">
        <v>107000</v>
      </c>
    </row>
    <row r="1032" spans="1:14" hidden="1" x14ac:dyDescent="0.3">
      <c r="A1032" s="7" t="s">
        <v>281</v>
      </c>
      <c r="B1032" s="7" t="s">
        <v>659</v>
      </c>
      <c r="C1032" s="7">
        <v>1312</v>
      </c>
      <c r="D1032" s="2" t="s">
        <v>8</v>
      </c>
      <c r="E1032" s="2">
        <v>917</v>
      </c>
      <c r="F1032" s="2" t="s">
        <v>2459</v>
      </c>
      <c r="G1032" s="2" t="s">
        <v>2486</v>
      </c>
      <c r="H1032" s="8" t="s">
        <v>2196</v>
      </c>
      <c r="I1032" s="1">
        <v>38000</v>
      </c>
      <c r="J1032" s="1">
        <v>38000</v>
      </c>
      <c r="K1032" s="1">
        <v>38000</v>
      </c>
      <c r="L1032" s="1">
        <v>38000</v>
      </c>
      <c r="M1032" s="1">
        <v>38000</v>
      </c>
      <c r="N1032" s="1">
        <v>38000</v>
      </c>
    </row>
    <row r="1033" spans="1:14" hidden="1" x14ac:dyDescent="0.3">
      <c r="A1033" s="7" t="s">
        <v>281</v>
      </c>
      <c r="B1033" s="7" t="s">
        <v>659</v>
      </c>
      <c r="C1033" s="7">
        <v>1312</v>
      </c>
      <c r="D1033" s="2" t="s">
        <v>8</v>
      </c>
      <c r="E1033" s="2">
        <v>917</v>
      </c>
      <c r="F1033" s="2" t="s">
        <v>2460</v>
      </c>
      <c r="G1033" s="2" t="s">
        <v>2486</v>
      </c>
      <c r="H1033" s="8" t="s">
        <v>2197</v>
      </c>
      <c r="I1033" s="1">
        <v>54000</v>
      </c>
      <c r="J1033" s="1">
        <v>53000</v>
      </c>
      <c r="K1033" s="1">
        <v>54000</v>
      </c>
      <c r="L1033" s="1">
        <v>54000</v>
      </c>
      <c r="M1033" s="1">
        <v>54000</v>
      </c>
      <c r="N1033" s="1">
        <v>54000</v>
      </c>
    </row>
    <row r="1034" spans="1:14" hidden="1" x14ac:dyDescent="0.3">
      <c r="A1034" s="7" t="s">
        <v>281</v>
      </c>
      <c r="B1034" s="7" t="s">
        <v>659</v>
      </c>
      <c r="C1034" s="7">
        <v>1312</v>
      </c>
      <c r="D1034" s="2" t="s">
        <v>8</v>
      </c>
      <c r="E1034" s="2">
        <v>917</v>
      </c>
      <c r="F1034" s="2" t="s">
        <v>2461</v>
      </c>
      <c r="G1034" s="2" t="s">
        <v>2486</v>
      </c>
      <c r="H1034" s="8" t="s">
        <v>2198</v>
      </c>
      <c r="I1034" s="1">
        <v>49000</v>
      </c>
      <c r="J1034" s="1">
        <v>48000</v>
      </c>
      <c r="K1034" s="1">
        <v>48000</v>
      </c>
      <c r="L1034" s="1">
        <v>49000</v>
      </c>
      <c r="M1034" s="1">
        <v>49000</v>
      </c>
      <c r="N1034" s="1">
        <v>48000</v>
      </c>
    </row>
    <row r="1035" spans="1:14" hidden="1" x14ac:dyDescent="0.3">
      <c r="A1035" s="7" t="s">
        <v>281</v>
      </c>
      <c r="B1035" s="7" t="s">
        <v>659</v>
      </c>
      <c r="C1035" s="7">
        <v>1312</v>
      </c>
      <c r="D1035" s="2" t="s">
        <v>8</v>
      </c>
      <c r="E1035" s="2">
        <v>917</v>
      </c>
      <c r="F1035" s="2" t="s">
        <v>2462</v>
      </c>
      <c r="G1035" s="2" t="s">
        <v>2486</v>
      </c>
      <c r="H1035" s="8" t="s">
        <v>2199</v>
      </c>
      <c r="I1035" s="1">
        <v>49000</v>
      </c>
      <c r="J1035" s="1">
        <v>48000</v>
      </c>
      <c r="K1035" s="1">
        <v>48000</v>
      </c>
      <c r="L1035" s="1">
        <v>49000</v>
      </c>
      <c r="M1035" s="1">
        <v>49000</v>
      </c>
      <c r="N1035" s="1">
        <v>48000</v>
      </c>
    </row>
    <row r="1036" spans="1:14" hidden="1" x14ac:dyDescent="0.3">
      <c r="A1036" s="7" t="s">
        <v>281</v>
      </c>
      <c r="B1036" s="7" t="s">
        <v>659</v>
      </c>
      <c r="C1036" s="7">
        <v>1312</v>
      </c>
      <c r="D1036" s="2" t="s">
        <v>8</v>
      </c>
      <c r="E1036" s="2">
        <v>917</v>
      </c>
      <c r="F1036" s="2" t="s">
        <v>2463</v>
      </c>
      <c r="G1036" s="2" t="s">
        <v>2486</v>
      </c>
      <c r="H1036" s="8" t="s">
        <v>2200</v>
      </c>
      <c r="I1036" s="1">
        <v>27000</v>
      </c>
      <c r="J1036" s="1">
        <v>27000</v>
      </c>
      <c r="K1036" s="1">
        <v>16000</v>
      </c>
      <c r="L1036" s="1">
        <v>17000</v>
      </c>
      <c r="M1036" s="1">
        <v>17000</v>
      </c>
      <c r="N1036" s="1">
        <v>16000</v>
      </c>
    </row>
    <row r="1037" spans="1:14" hidden="1" x14ac:dyDescent="0.3">
      <c r="A1037" s="7" t="s">
        <v>281</v>
      </c>
      <c r="B1037" s="7" t="s">
        <v>659</v>
      </c>
      <c r="C1037" s="7">
        <v>1312</v>
      </c>
      <c r="D1037" s="2" t="s">
        <v>8</v>
      </c>
      <c r="E1037" s="2">
        <v>917</v>
      </c>
      <c r="F1037" s="2" t="s">
        <v>2464</v>
      </c>
      <c r="G1037" s="2" t="s">
        <v>2486</v>
      </c>
      <c r="H1037" s="8" t="s">
        <v>2201</v>
      </c>
      <c r="I1037" s="1">
        <v>27000</v>
      </c>
      <c r="J1037" s="1">
        <v>27000</v>
      </c>
      <c r="K1037" s="1">
        <v>27000</v>
      </c>
      <c r="L1037" s="1">
        <v>54000</v>
      </c>
      <c r="M1037" s="1">
        <v>54000</v>
      </c>
      <c r="N1037" s="1">
        <v>54000</v>
      </c>
    </row>
    <row r="1038" spans="1:14" hidden="1" x14ac:dyDescent="0.3">
      <c r="A1038" s="7" t="s">
        <v>281</v>
      </c>
      <c r="B1038" s="7" t="s">
        <v>659</v>
      </c>
      <c r="C1038" s="7">
        <v>1312</v>
      </c>
      <c r="D1038" s="2" t="s">
        <v>8</v>
      </c>
      <c r="E1038" s="2">
        <v>917</v>
      </c>
      <c r="F1038" s="2" t="s">
        <v>2465</v>
      </c>
      <c r="G1038" s="2" t="s">
        <v>2486</v>
      </c>
      <c r="H1038" s="8" t="s">
        <v>2202</v>
      </c>
      <c r="I1038" s="1">
        <v>17000</v>
      </c>
      <c r="J1038" s="1">
        <v>16000</v>
      </c>
      <c r="K1038" s="1">
        <v>16000</v>
      </c>
      <c r="L1038" s="1">
        <v>33000</v>
      </c>
      <c r="M1038" s="1">
        <v>33000</v>
      </c>
      <c r="N1038" s="1">
        <v>32000</v>
      </c>
    </row>
    <row r="1039" spans="1:14" hidden="1" x14ac:dyDescent="0.3">
      <c r="A1039" s="7" t="s">
        <v>281</v>
      </c>
      <c r="B1039" s="7" t="s">
        <v>659</v>
      </c>
      <c r="C1039" s="7">
        <v>1312</v>
      </c>
      <c r="D1039" s="2" t="s">
        <v>8</v>
      </c>
      <c r="E1039" s="2">
        <v>917</v>
      </c>
      <c r="F1039" s="2" t="s">
        <v>2466</v>
      </c>
      <c r="G1039" s="2" t="s">
        <v>2486</v>
      </c>
      <c r="H1039" s="8" t="s">
        <v>2203</v>
      </c>
      <c r="I1039" s="1">
        <v>17000</v>
      </c>
      <c r="J1039" s="1">
        <v>16000</v>
      </c>
      <c r="K1039" s="1">
        <v>16000</v>
      </c>
      <c r="L1039" s="1">
        <v>33000</v>
      </c>
      <c r="M1039" s="1">
        <v>33000</v>
      </c>
      <c r="N1039" s="1">
        <v>32000</v>
      </c>
    </row>
    <row r="1040" spans="1:14" hidden="1" x14ac:dyDescent="0.3">
      <c r="A1040" s="7" t="s">
        <v>281</v>
      </c>
      <c r="B1040" s="7" t="s">
        <v>659</v>
      </c>
      <c r="C1040" s="7">
        <v>1312</v>
      </c>
      <c r="D1040" s="2" t="s">
        <v>8</v>
      </c>
      <c r="E1040" s="2">
        <v>917</v>
      </c>
      <c r="F1040" s="2" t="s">
        <v>2467</v>
      </c>
      <c r="G1040" s="2" t="s">
        <v>2486</v>
      </c>
      <c r="H1040" s="8" t="s">
        <v>2204</v>
      </c>
      <c r="I1040" s="1">
        <v>11000</v>
      </c>
      <c r="J1040" s="1">
        <v>11000</v>
      </c>
      <c r="K1040" s="1">
        <v>11000</v>
      </c>
      <c r="L1040" s="1">
        <v>11000</v>
      </c>
      <c r="M1040" s="1">
        <v>11000</v>
      </c>
      <c r="N1040" s="1">
        <v>11000</v>
      </c>
    </row>
    <row r="1041" spans="1:14" hidden="1" x14ac:dyDescent="0.3">
      <c r="A1041" s="7" t="s">
        <v>281</v>
      </c>
      <c r="B1041" s="7" t="s">
        <v>659</v>
      </c>
      <c r="C1041" s="7">
        <v>1312</v>
      </c>
      <c r="D1041" s="2" t="s">
        <v>8</v>
      </c>
      <c r="E1041" s="2">
        <v>917</v>
      </c>
      <c r="F1041" s="2" t="s">
        <v>2468</v>
      </c>
      <c r="G1041" s="2" t="s">
        <v>2486</v>
      </c>
      <c r="H1041" s="8" t="s">
        <v>2205</v>
      </c>
      <c r="I1041" s="1">
        <v>11000</v>
      </c>
      <c r="J1041" s="1">
        <v>11000</v>
      </c>
      <c r="K1041" s="1">
        <v>11000</v>
      </c>
      <c r="L1041" s="1">
        <v>11000</v>
      </c>
      <c r="M1041" s="1">
        <v>11000</v>
      </c>
      <c r="N1041" s="1">
        <v>11000</v>
      </c>
    </row>
    <row r="1042" spans="1:14" hidden="1" x14ac:dyDescent="0.3">
      <c r="A1042" s="7" t="s">
        <v>281</v>
      </c>
      <c r="B1042" s="7" t="s">
        <v>659</v>
      </c>
      <c r="C1042" s="7">
        <v>1312</v>
      </c>
      <c r="D1042" s="2" t="s">
        <v>252</v>
      </c>
      <c r="E1042" s="2">
        <v>999</v>
      </c>
      <c r="F1042" s="2" t="s">
        <v>252</v>
      </c>
      <c r="G1042" s="2" t="s">
        <v>2486</v>
      </c>
      <c r="H1042" s="8" t="s">
        <v>1777</v>
      </c>
      <c r="I1042" s="1">
        <v>1605000</v>
      </c>
      <c r="J1042" s="1">
        <v>2118000</v>
      </c>
      <c r="K1042" s="1">
        <v>3714000</v>
      </c>
      <c r="L1042" s="1">
        <v>3218000</v>
      </c>
      <c r="M1042" s="1">
        <v>3746000</v>
      </c>
      <c r="N1042" s="1">
        <v>4153000</v>
      </c>
    </row>
    <row r="1043" spans="1:14" hidden="1" x14ac:dyDescent="0.3">
      <c r="A1043" s="7" t="s">
        <v>281</v>
      </c>
      <c r="B1043" s="7" t="s">
        <v>659</v>
      </c>
      <c r="C1043" s="7">
        <v>1312</v>
      </c>
      <c r="D1043" s="2" t="s">
        <v>8</v>
      </c>
      <c r="E1043" s="2">
        <v>917</v>
      </c>
      <c r="F1043" s="2" t="s">
        <v>2469</v>
      </c>
      <c r="G1043" s="2" t="s">
        <v>2487</v>
      </c>
      <c r="H1043" s="8" t="s">
        <v>2206</v>
      </c>
      <c r="I1043" s="1">
        <v>49000</v>
      </c>
      <c r="J1043" s="1">
        <v>48000</v>
      </c>
      <c r="K1043" s="1">
        <v>48000</v>
      </c>
      <c r="L1043" s="1">
        <v>49000</v>
      </c>
      <c r="M1043" s="1">
        <v>49000</v>
      </c>
      <c r="N1043" s="1">
        <v>144000</v>
      </c>
    </row>
    <row r="1044" spans="1:14" hidden="1" x14ac:dyDescent="0.3">
      <c r="A1044" s="7" t="s">
        <v>281</v>
      </c>
      <c r="B1044" s="7" t="s">
        <v>659</v>
      </c>
      <c r="C1044" s="7">
        <v>1312</v>
      </c>
      <c r="D1044" s="2" t="s">
        <v>8</v>
      </c>
      <c r="E1044" s="2">
        <v>917</v>
      </c>
      <c r="F1044" s="2" t="s">
        <v>2470</v>
      </c>
      <c r="G1044" s="2" t="s">
        <v>2487</v>
      </c>
      <c r="H1044" s="8" t="s">
        <v>2207</v>
      </c>
      <c r="I1044" s="1">
        <v>30000</v>
      </c>
      <c r="J1044" s="1">
        <v>30000</v>
      </c>
      <c r="K1044" s="1">
        <v>30000</v>
      </c>
      <c r="L1044" s="1">
        <v>31000</v>
      </c>
      <c r="M1044" s="1">
        <v>30000</v>
      </c>
      <c r="N1044" s="1">
        <v>30000</v>
      </c>
    </row>
    <row r="1045" spans="1:14" hidden="1" x14ac:dyDescent="0.3">
      <c r="A1045" s="7" t="s">
        <v>281</v>
      </c>
      <c r="B1045" s="7" t="s">
        <v>659</v>
      </c>
      <c r="C1045" s="7">
        <v>1312</v>
      </c>
      <c r="D1045" s="2" t="s">
        <v>8</v>
      </c>
      <c r="E1045" s="2">
        <v>917</v>
      </c>
      <c r="F1045" s="2" t="s">
        <v>2471</v>
      </c>
      <c r="G1045" s="2" t="s">
        <v>2487</v>
      </c>
      <c r="H1045" s="8" t="s">
        <v>2208</v>
      </c>
      <c r="I1045" s="1">
        <v>117000</v>
      </c>
      <c r="J1045" s="1">
        <v>116000</v>
      </c>
      <c r="K1045" s="1">
        <v>116000</v>
      </c>
      <c r="L1045" s="1">
        <v>118000</v>
      </c>
      <c r="M1045" s="1">
        <v>117000</v>
      </c>
      <c r="N1045" s="1">
        <v>267000</v>
      </c>
    </row>
    <row r="1046" spans="1:14" hidden="1" x14ac:dyDescent="0.3">
      <c r="A1046" s="7" t="s">
        <v>281</v>
      </c>
      <c r="B1046" s="7" t="s">
        <v>659</v>
      </c>
      <c r="C1046" s="7">
        <v>1312</v>
      </c>
      <c r="D1046" s="2" t="s">
        <v>8</v>
      </c>
      <c r="E1046" s="2">
        <v>917</v>
      </c>
      <c r="F1046" s="2" t="s">
        <v>2472</v>
      </c>
      <c r="G1046" s="2" t="s">
        <v>2487</v>
      </c>
      <c r="H1046" s="8" t="s">
        <v>2209</v>
      </c>
      <c r="I1046" s="1">
        <v>97000</v>
      </c>
      <c r="J1046" s="1">
        <v>96000</v>
      </c>
      <c r="K1046" s="1">
        <v>96000</v>
      </c>
      <c r="L1046" s="1">
        <v>49000</v>
      </c>
      <c r="M1046" s="1">
        <v>49000</v>
      </c>
      <c r="N1046" s="1">
        <v>48000</v>
      </c>
    </row>
    <row r="1047" spans="1:14" hidden="1" x14ac:dyDescent="0.3">
      <c r="A1047" s="7" t="s">
        <v>281</v>
      </c>
      <c r="B1047" s="7" t="s">
        <v>659</v>
      </c>
      <c r="C1047" s="7">
        <v>1312</v>
      </c>
      <c r="D1047" s="2" t="s">
        <v>8</v>
      </c>
      <c r="E1047" s="2">
        <v>917</v>
      </c>
      <c r="F1047" s="2" t="s">
        <v>2473</v>
      </c>
      <c r="G1047" s="2" t="s">
        <v>2487</v>
      </c>
      <c r="H1047" s="8" t="s">
        <v>2210</v>
      </c>
      <c r="I1047" s="1">
        <v>83000</v>
      </c>
      <c r="J1047" s="1">
        <v>82000</v>
      </c>
      <c r="K1047" s="1">
        <v>425000</v>
      </c>
      <c r="L1047" s="1">
        <v>83000</v>
      </c>
      <c r="M1047" s="1">
        <v>83000</v>
      </c>
      <c r="N1047" s="1">
        <v>83000</v>
      </c>
    </row>
    <row r="1048" spans="1:14" hidden="1" x14ac:dyDescent="0.3">
      <c r="A1048" s="7" t="s">
        <v>281</v>
      </c>
      <c r="B1048" s="7" t="s">
        <v>659</v>
      </c>
      <c r="C1048" s="7">
        <v>1312</v>
      </c>
      <c r="D1048" s="2" t="s">
        <v>8</v>
      </c>
      <c r="E1048" s="2">
        <v>917</v>
      </c>
      <c r="F1048" s="2" t="s">
        <v>2474</v>
      </c>
      <c r="G1048" s="2" t="s">
        <v>2487</v>
      </c>
      <c r="H1048" s="8" t="s">
        <v>2211</v>
      </c>
      <c r="I1048" s="1">
        <v>116000</v>
      </c>
      <c r="J1048" s="1">
        <v>115000</v>
      </c>
      <c r="K1048" s="1">
        <v>54000</v>
      </c>
      <c r="L1048" s="1">
        <v>117000</v>
      </c>
      <c r="M1048" s="1">
        <v>116000</v>
      </c>
      <c r="N1048" s="1">
        <v>116000</v>
      </c>
    </row>
    <row r="1049" spans="1:14" hidden="1" x14ac:dyDescent="0.3">
      <c r="A1049" s="7" t="s">
        <v>281</v>
      </c>
      <c r="B1049" s="7" t="s">
        <v>659</v>
      </c>
      <c r="C1049" s="7">
        <v>1312</v>
      </c>
      <c r="D1049" s="2" t="s">
        <v>8</v>
      </c>
      <c r="E1049" s="2">
        <v>917</v>
      </c>
      <c r="F1049" s="2" t="s">
        <v>2475</v>
      </c>
      <c r="G1049" s="2" t="s">
        <v>2487</v>
      </c>
      <c r="H1049" s="8" t="s">
        <v>2212</v>
      </c>
      <c r="I1049" s="1">
        <v>91000</v>
      </c>
      <c r="J1049" s="1">
        <v>90000</v>
      </c>
      <c r="K1049" s="1">
        <v>90000</v>
      </c>
      <c r="L1049" s="1">
        <v>91000</v>
      </c>
      <c r="M1049" s="1">
        <v>91000</v>
      </c>
      <c r="N1049" s="1">
        <v>91000</v>
      </c>
    </row>
    <row r="1050" spans="1:14" hidden="1" x14ac:dyDescent="0.3">
      <c r="A1050" s="7" t="s">
        <v>281</v>
      </c>
      <c r="B1050" s="7" t="s">
        <v>659</v>
      </c>
      <c r="C1050" s="7">
        <v>1312</v>
      </c>
      <c r="D1050" s="2" t="s">
        <v>8</v>
      </c>
      <c r="E1050" s="2">
        <v>917</v>
      </c>
      <c r="F1050" s="2" t="s">
        <v>2476</v>
      </c>
      <c r="G1050" s="2" t="s">
        <v>2487</v>
      </c>
      <c r="H1050" s="8" t="s">
        <v>2213</v>
      </c>
      <c r="I1050" s="1">
        <v>83000</v>
      </c>
      <c r="J1050" s="1">
        <v>82000</v>
      </c>
      <c r="K1050" s="1">
        <v>82000</v>
      </c>
      <c r="L1050" s="1">
        <v>83000</v>
      </c>
      <c r="M1050" s="1">
        <v>83000</v>
      </c>
      <c r="N1050" s="1">
        <v>82000</v>
      </c>
    </row>
    <row r="1051" spans="1:14" hidden="1" x14ac:dyDescent="0.3">
      <c r="A1051" s="7" t="s">
        <v>281</v>
      </c>
      <c r="B1051" s="7" t="s">
        <v>659</v>
      </c>
      <c r="C1051" s="7">
        <v>1312</v>
      </c>
      <c r="D1051" s="2" t="s">
        <v>8</v>
      </c>
      <c r="E1051" s="2">
        <v>917</v>
      </c>
      <c r="F1051" s="2" t="s">
        <v>2768</v>
      </c>
      <c r="G1051" s="2" t="s">
        <v>2487</v>
      </c>
      <c r="H1051" s="8" t="s">
        <v>2214</v>
      </c>
      <c r="I1051" s="1">
        <v>150000</v>
      </c>
      <c r="J1051" s="1">
        <v>148000</v>
      </c>
      <c r="K1051" s="1">
        <v>148000</v>
      </c>
      <c r="L1051" s="1">
        <v>150000</v>
      </c>
      <c r="M1051" s="1">
        <v>150000</v>
      </c>
      <c r="N1051" s="1">
        <v>267000</v>
      </c>
    </row>
    <row r="1052" spans="1:14" hidden="1" x14ac:dyDescent="0.3">
      <c r="A1052" s="7" t="s">
        <v>281</v>
      </c>
      <c r="B1052" s="7" t="s">
        <v>659</v>
      </c>
      <c r="C1052" s="7">
        <v>1312</v>
      </c>
      <c r="D1052" s="2" t="s">
        <v>8</v>
      </c>
      <c r="E1052" s="2">
        <v>917</v>
      </c>
      <c r="F1052" s="2" t="s">
        <v>2769</v>
      </c>
      <c r="G1052" s="2" t="s">
        <v>2487</v>
      </c>
      <c r="H1052" s="8" t="s">
        <v>2215</v>
      </c>
      <c r="I1052" s="1">
        <v>82000</v>
      </c>
      <c r="J1052" s="1">
        <v>81000</v>
      </c>
      <c r="K1052" s="1">
        <v>54000</v>
      </c>
      <c r="L1052" s="1">
        <v>82000</v>
      </c>
      <c r="M1052" s="1">
        <v>82000</v>
      </c>
      <c r="N1052" s="1">
        <v>81000</v>
      </c>
    </row>
    <row r="1053" spans="1:14" hidden="1" x14ac:dyDescent="0.3">
      <c r="A1053" s="7" t="s">
        <v>281</v>
      </c>
      <c r="B1053" s="7" t="s">
        <v>659</v>
      </c>
      <c r="C1053" s="7">
        <v>1312</v>
      </c>
      <c r="D1053" s="2" t="s">
        <v>8</v>
      </c>
      <c r="E1053" s="2">
        <v>917</v>
      </c>
      <c r="F1053" s="2" t="s">
        <v>2477</v>
      </c>
      <c r="G1053" s="2" t="s">
        <v>2487</v>
      </c>
      <c r="H1053" s="8" t="s">
        <v>2216</v>
      </c>
      <c r="I1053" s="1">
        <v>63000</v>
      </c>
      <c r="J1053" s="1">
        <v>62000</v>
      </c>
      <c r="K1053" s="1">
        <v>63000</v>
      </c>
      <c r="L1053" s="1">
        <v>63000</v>
      </c>
      <c r="M1053" s="1">
        <v>63000</v>
      </c>
      <c r="N1053" s="1">
        <v>63000</v>
      </c>
    </row>
    <row r="1054" spans="1:14" hidden="1" x14ac:dyDescent="0.3">
      <c r="A1054" s="7" t="s">
        <v>281</v>
      </c>
      <c r="B1054" s="7" t="s">
        <v>659</v>
      </c>
      <c r="C1054" s="7">
        <v>1312</v>
      </c>
      <c r="D1054" s="2" t="s">
        <v>8</v>
      </c>
      <c r="E1054" s="2">
        <v>917</v>
      </c>
      <c r="F1054" s="2" t="s">
        <v>2478</v>
      </c>
      <c r="G1054" s="2" t="s">
        <v>2487</v>
      </c>
      <c r="H1054" s="8" t="s">
        <v>2217</v>
      </c>
      <c r="I1054" s="1">
        <v>190000</v>
      </c>
      <c r="J1054" s="1">
        <v>188000</v>
      </c>
      <c r="K1054" s="1">
        <v>107000</v>
      </c>
      <c r="L1054" s="1">
        <v>191000</v>
      </c>
      <c r="M1054" s="1">
        <v>190000</v>
      </c>
      <c r="N1054" s="1">
        <v>189000</v>
      </c>
    </row>
    <row r="1055" spans="1:14" hidden="1" x14ac:dyDescent="0.3">
      <c r="A1055" s="7" t="s">
        <v>281</v>
      </c>
      <c r="B1055" s="7" t="s">
        <v>659</v>
      </c>
      <c r="C1055" s="7">
        <v>1312</v>
      </c>
      <c r="D1055" s="2" t="s">
        <v>8</v>
      </c>
      <c r="E1055" s="2">
        <v>917</v>
      </c>
      <c r="F1055" s="2" t="s">
        <v>2479</v>
      </c>
      <c r="G1055" s="2" t="s">
        <v>2487</v>
      </c>
      <c r="H1055" s="8" t="s">
        <v>2218</v>
      </c>
      <c r="I1055" s="1">
        <v>145000</v>
      </c>
      <c r="J1055" s="1">
        <v>143000</v>
      </c>
      <c r="K1055" s="1">
        <v>54000</v>
      </c>
      <c r="L1055" s="1">
        <v>97000</v>
      </c>
      <c r="M1055" s="1">
        <v>97000</v>
      </c>
      <c r="N1055" s="1">
        <v>192000</v>
      </c>
    </row>
    <row r="1056" spans="1:14" hidden="1" x14ac:dyDescent="0.3">
      <c r="A1056" s="7" t="s">
        <v>281</v>
      </c>
      <c r="B1056" s="7" t="s">
        <v>659</v>
      </c>
      <c r="C1056" s="7">
        <v>1312</v>
      </c>
      <c r="D1056" s="2" t="s">
        <v>8</v>
      </c>
      <c r="E1056" s="2">
        <v>917</v>
      </c>
      <c r="F1056" s="2" t="s">
        <v>2480</v>
      </c>
      <c r="G1056" s="2" t="s">
        <v>2487</v>
      </c>
      <c r="H1056" s="8" t="s">
        <v>2219</v>
      </c>
      <c r="I1056" s="1">
        <v>75000</v>
      </c>
      <c r="J1056" s="1">
        <v>74000</v>
      </c>
      <c r="K1056" s="1">
        <v>74000</v>
      </c>
      <c r="L1056" s="1">
        <v>75000</v>
      </c>
      <c r="M1056" s="1">
        <v>75000</v>
      </c>
      <c r="N1056" s="1">
        <v>267000</v>
      </c>
    </row>
    <row r="1057" spans="1:14" hidden="1" x14ac:dyDescent="0.3">
      <c r="A1057" s="7" t="s">
        <v>281</v>
      </c>
      <c r="B1057" s="7" t="s">
        <v>659</v>
      </c>
      <c r="C1057" s="7">
        <v>1312</v>
      </c>
      <c r="D1057" s="2" t="s">
        <v>8</v>
      </c>
      <c r="E1057" s="2">
        <v>917</v>
      </c>
      <c r="F1057" s="2" t="s">
        <v>2481</v>
      </c>
      <c r="G1057" s="2" t="s">
        <v>2487</v>
      </c>
      <c r="H1057" s="8" t="s">
        <v>2220</v>
      </c>
      <c r="I1057" s="1">
        <v>176000</v>
      </c>
      <c r="J1057" s="1">
        <v>174000</v>
      </c>
      <c r="K1057" s="1">
        <v>80000</v>
      </c>
      <c r="L1057" s="1">
        <v>176000</v>
      </c>
      <c r="M1057" s="1">
        <v>176000</v>
      </c>
      <c r="N1057" s="1">
        <v>480000</v>
      </c>
    </row>
    <row r="1058" spans="1:14" hidden="1" x14ac:dyDescent="0.3">
      <c r="A1058" s="7" t="s">
        <v>281</v>
      </c>
      <c r="B1058" s="7" t="s">
        <v>659</v>
      </c>
      <c r="C1058" s="7">
        <v>1312</v>
      </c>
      <c r="D1058" s="2" t="s">
        <v>8</v>
      </c>
      <c r="E1058" s="2">
        <v>917</v>
      </c>
      <c r="F1058" s="2" t="s">
        <v>2482</v>
      </c>
      <c r="G1058" s="2" t="s">
        <v>2487</v>
      </c>
      <c r="H1058" s="8" t="s">
        <v>2221</v>
      </c>
      <c r="I1058" s="1">
        <v>626000</v>
      </c>
      <c r="J1058" s="1">
        <v>620000</v>
      </c>
      <c r="K1058" s="1">
        <v>430000</v>
      </c>
      <c r="L1058" s="1">
        <v>483000</v>
      </c>
      <c r="M1058" s="1">
        <v>1071000</v>
      </c>
      <c r="N1058" s="1">
        <v>1598000</v>
      </c>
    </row>
    <row r="1059" spans="1:14" hidden="1" x14ac:dyDescent="0.3">
      <c r="A1059" s="7" t="s">
        <v>281</v>
      </c>
      <c r="B1059" s="7" t="s">
        <v>659</v>
      </c>
      <c r="C1059" s="7">
        <v>1312</v>
      </c>
      <c r="D1059" s="2" t="s">
        <v>8</v>
      </c>
      <c r="E1059" s="2">
        <v>917</v>
      </c>
      <c r="F1059" s="2" t="s">
        <v>2483</v>
      </c>
      <c r="G1059" s="2" t="s">
        <v>2487</v>
      </c>
      <c r="H1059" s="8" t="s">
        <v>2222</v>
      </c>
      <c r="I1059" s="1">
        <v>49000</v>
      </c>
      <c r="J1059" s="1">
        <v>48000</v>
      </c>
      <c r="K1059" s="1">
        <v>48000</v>
      </c>
      <c r="L1059" s="1">
        <v>49000</v>
      </c>
      <c r="M1059" s="1">
        <v>49000</v>
      </c>
      <c r="N1059" s="1">
        <v>48000</v>
      </c>
    </row>
    <row r="1060" spans="1:14" hidden="1" x14ac:dyDescent="0.3">
      <c r="A1060" s="7" t="s">
        <v>281</v>
      </c>
      <c r="B1060" s="7" t="s">
        <v>659</v>
      </c>
      <c r="C1060" s="7">
        <v>1312</v>
      </c>
      <c r="D1060" s="2" t="s">
        <v>8</v>
      </c>
      <c r="E1060" s="2">
        <v>917</v>
      </c>
      <c r="F1060" s="2" t="s">
        <v>2770</v>
      </c>
      <c r="G1060" s="2" t="s">
        <v>2487</v>
      </c>
      <c r="H1060" s="8" t="s">
        <v>2223</v>
      </c>
      <c r="I1060" s="1">
        <v>49000</v>
      </c>
      <c r="J1060" s="1">
        <v>48000</v>
      </c>
      <c r="K1060" s="1">
        <v>48000</v>
      </c>
      <c r="L1060" s="1">
        <v>49000</v>
      </c>
      <c r="M1060" s="1">
        <v>49000</v>
      </c>
      <c r="N1060" s="1">
        <v>49000</v>
      </c>
    </row>
    <row r="1061" spans="1:14" hidden="1" x14ac:dyDescent="0.3">
      <c r="A1061" s="7" t="s">
        <v>281</v>
      </c>
      <c r="B1061" s="7" t="s">
        <v>659</v>
      </c>
      <c r="C1061" s="7">
        <v>1312</v>
      </c>
      <c r="D1061" s="2" t="s">
        <v>252</v>
      </c>
      <c r="E1061" s="2">
        <v>999</v>
      </c>
      <c r="F1061" s="2" t="s">
        <v>252</v>
      </c>
      <c r="G1061" s="2" t="s">
        <v>2487</v>
      </c>
      <c r="H1061" s="8" t="s">
        <v>1777</v>
      </c>
      <c r="I1061" s="1">
        <v>5349000</v>
      </c>
      <c r="J1061" s="1">
        <v>5293000</v>
      </c>
      <c r="K1061" s="1">
        <v>5835000</v>
      </c>
      <c r="L1061" s="1">
        <v>5900000</v>
      </c>
      <c r="M1061" s="1">
        <v>6421000</v>
      </c>
      <c r="N1061" s="1">
        <v>6389000</v>
      </c>
    </row>
    <row r="1062" spans="1:14" hidden="1" x14ac:dyDescent="0.3">
      <c r="A1062" s="2" t="s">
        <v>2491</v>
      </c>
      <c r="B1062" s="2" t="s">
        <v>2490</v>
      </c>
      <c r="C1062" s="2">
        <v>2506</v>
      </c>
      <c r="D1062" s="2" t="s">
        <v>8</v>
      </c>
      <c r="E1062" s="2">
        <v>901</v>
      </c>
      <c r="F1062" s="2" t="s">
        <v>2617</v>
      </c>
      <c r="G1062" s="2" t="s">
        <v>2741</v>
      </c>
      <c r="H1062" s="8" t="s">
        <v>2492</v>
      </c>
      <c r="I1062" s="1">
        <v>5919000</v>
      </c>
      <c r="J1062" s="1">
        <v>6281000</v>
      </c>
      <c r="K1062" s="1">
        <v>6757000</v>
      </c>
      <c r="L1062" s="1">
        <v>5184000</v>
      </c>
      <c r="M1062" s="1">
        <v>4075000</v>
      </c>
      <c r="N1062" s="1">
        <v>3663000</v>
      </c>
    </row>
    <row r="1063" spans="1:14" hidden="1" x14ac:dyDescent="0.3">
      <c r="A1063" s="2" t="s">
        <v>2491</v>
      </c>
      <c r="B1063" s="2" t="s">
        <v>2490</v>
      </c>
      <c r="C1063" s="2">
        <v>2506</v>
      </c>
      <c r="D1063" s="2" t="s">
        <v>8</v>
      </c>
      <c r="E1063" s="2">
        <v>915</v>
      </c>
      <c r="F1063" s="2" t="s">
        <v>2618</v>
      </c>
      <c r="G1063" s="2" t="s">
        <v>2741</v>
      </c>
      <c r="H1063" s="8" t="s">
        <v>2493</v>
      </c>
      <c r="I1063" s="1">
        <v>3516000</v>
      </c>
      <c r="J1063" s="1">
        <v>3731000</v>
      </c>
      <c r="K1063" s="1">
        <v>4014000</v>
      </c>
      <c r="L1063" s="1">
        <v>3080000</v>
      </c>
      <c r="M1063" s="1">
        <v>2421000</v>
      </c>
      <c r="N1063" s="1">
        <v>2176000</v>
      </c>
    </row>
    <row r="1064" spans="1:14" hidden="1" x14ac:dyDescent="0.3">
      <c r="A1064" s="2" t="s">
        <v>2491</v>
      </c>
      <c r="B1064" s="2" t="s">
        <v>2490</v>
      </c>
      <c r="C1064" s="2">
        <v>2506</v>
      </c>
      <c r="D1064" s="2" t="s">
        <v>8</v>
      </c>
      <c r="E1064" s="2">
        <v>915</v>
      </c>
      <c r="F1064" s="2" t="s">
        <v>919</v>
      </c>
      <c r="G1064" s="2" t="s">
        <v>2741</v>
      </c>
      <c r="H1064" s="8" t="s">
        <v>844</v>
      </c>
      <c r="I1064" s="1">
        <v>3578000</v>
      </c>
      <c r="J1064" s="1">
        <v>3797000</v>
      </c>
      <c r="K1064" s="1">
        <v>4084000</v>
      </c>
      <c r="L1064" s="1">
        <v>3134000</v>
      </c>
      <c r="M1064" s="1">
        <v>2463000</v>
      </c>
      <c r="N1064" s="1">
        <v>2214000</v>
      </c>
    </row>
    <row r="1065" spans="1:14" hidden="1" x14ac:dyDescent="0.3">
      <c r="A1065" s="2" t="s">
        <v>2491</v>
      </c>
      <c r="B1065" s="2" t="s">
        <v>2490</v>
      </c>
      <c r="C1065" s="2">
        <v>2506</v>
      </c>
      <c r="D1065" s="2" t="s">
        <v>8</v>
      </c>
      <c r="E1065" s="2">
        <v>915</v>
      </c>
      <c r="F1065" s="2" t="s">
        <v>2619</v>
      </c>
      <c r="G1065" s="2" t="s">
        <v>2741</v>
      </c>
      <c r="H1065" s="8" t="s">
        <v>2494</v>
      </c>
      <c r="I1065" s="1">
        <v>2579000</v>
      </c>
      <c r="J1065" s="1">
        <v>2737000</v>
      </c>
      <c r="K1065" s="1">
        <v>2944000</v>
      </c>
      <c r="L1065" s="1">
        <v>2259000</v>
      </c>
      <c r="M1065" s="1">
        <v>1776000</v>
      </c>
      <c r="N1065" s="1">
        <v>1597000</v>
      </c>
    </row>
    <row r="1066" spans="1:14" hidden="1" x14ac:dyDescent="0.3">
      <c r="A1066" s="2" t="s">
        <v>2491</v>
      </c>
      <c r="B1066" s="2" t="s">
        <v>2490</v>
      </c>
      <c r="C1066" s="2">
        <v>2506</v>
      </c>
      <c r="D1066" s="2" t="s">
        <v>8</v>
      </c>
      <c r="E1066" s="2">
        <v>915</v>
      </c>
      <c r="F1066" s="2" t="s">
        <v>920</v>
      </c>
      <c r="G1066" s="2" t="s">
        <v>2741</v>
      </c>
      <c r="H1066" s="8" t="s">
        <v>2495</v>
      </c>
      <c r="I1066" s="1">
        <v>2555000</v>
      </c>
      <c r="J1066" s="1">
        <v>2712000</v>
      </c>
      <c r="K1066" s="1">
        <v>2917000</v>
      </c>
      <c r="L1066" s="1">
        <v>2238000</v>
      </c>
      <c r="M1066" s="1">
        <v>1760000</v>
      </c>
      <c r="N1066" s="1">
        <v>1581000</v>
      </c>
    </row>
    <row r="1067" spans="1:14" hidden="1" x14ac:dyDescent="0.3">
      <c r="A1067" s="2" t="s">
        <v>2491</v>
      </c>
      <c r="B1067" s="2" t="s">
        <v>2490</v>
      </c>
      <c r="C1067" s="2">
        <v>2506</v>
      </c>
      <c r="D1067" s="2" t="s">
        <v>8</v>
      </c>
      <c r="E1067" s="2">
        <v>915</v>
      </c>
      <c r="F1067" s="2" t="s">
        <v>2620</v>
      </c>
      <c r="G1067" s="2" t="s">
        <v>2741</v>
      </c>
      <c r="H1067" s="8" t="s">
        <v>2496</v>
      </c>
      <c r="I1067" s="1">
        <v>2416000</v>
      </c>
      <c r="J1067" s="1">
        <v>2564000</v>
      </c>
      <c r="K1067" s="1">
        <v>2758000</v>
      </c>
      <c r="L1067" s="1">
        <v>2116000</v>
      </c>
      <c r="M1067" s="1">
        <v>1663000</v>
      </c>
      <c r="N1067" s="1">
        <v>1495000</v>
      </c>
    </row>
    <row r="1068" spans="1:14" hidden="1" x14ac:dyDescent="0.3">
      <c r="A1068" s="2" t="s">
        <v>2491</v>
      </c>
      <c r="B1068" s="2" t="s">
        <v>2490</v>
      </c>
      <c r="C1068" s="2">
        <v>2506</v>
      </c>
      <c r="D1068" s="2" t="s">
        <v>8</v>
      </c>
      <c r="E1068" s="2">
        <v>915</v>
      </c>
      <c r="F1068" s="2" t="s">
        <v>2621</v>
      </c>
      <c r="G1068" s="2" t="s">
        <v>2741</v>
      </c>
      <c r="H1068" s="8" t="s">
        <v>2497</v>
      </c>
      <c r="I1068" s="1">
        <v>2488000</v>
      </c>
      <c r="J1068" s="1">
        <v>2640000</v>
      </c>
      <c r="K1068" s="1">
        <v>2840000</v>
      </c>
      <c r="L1068" s="1">
        <v>2179000</v>
      </c>
      <c r="M1068" s="1">
        <v>1713000</v>
      </c>
      <c r="N1068" s="1">
        <v>1540000</v>
      </c>
    </row>
    <row r="1069" spans="1:14" hidden="1" x14ac:dyDescent="0.3">
      <c r="A1069" s="2" t="s">
        <v>2491</v>
      </c>
      <c r="B1069" s="2" t="s">
        <v>2490</v>
      </c>
      <c r="C1069" s="2">
        <v>2506</v>
      </c>
      <c r="D1069" s="2" t="s">
        <v>8</v>
      </c>
      <c r="E1069" s="2">
        <v>915</v>
      </c>
      <c r="F1069" s="2" t="s">
        <v>2622</v>
      </c>
      <c r="G1069" s="2" t="s">
        <v>2741</v>
      </c>
      <c r="H1069" s="8" t="s">
        <v>2498</v>
      </c>
      <c r="I1069" s="1">
        <v>2616000</v>
      </c>
      <c r="J1069" s="1">
        <v>2446000</v>
      </c>
      <c r="K1069" s="1">
        <v>2631000</v>
      </c>
      <c r="L1069" s="1">
        <v>2019000</v>
      </c>
      <c r="M1069" s="1">
        <v>1587000</v>
      </c>
      <c r="N1069" s="1">
        <v>1427000</v>
      </c>
    </row>
    <row r="1070" spans="1:14" hidden="1" x14ac:dyDescent="0.3">
      <c r="A1070" s="2" t="s">
        <v>2491</v>
      </c>
      <c r="B1070" s="2" t="s">
        <v>2490</v>
      </c>
      <c r="C1070" s="2">
        <v>2506</v>
      </c>
      <c r="D1070" s="2" t="s">
        <v>8</v>
      </c>
      <c r="E1070" s="2">
        <v>915</v>
      </c>
      <c r="F1070" s="2" t="s">
        <v>917</v>
      </c>
      <c r="G1070" s="2" t="s">
        <v>2741</v>
      </c>
      <c r="H1070" s="8" t="s">
        <v>2499</v>
      </c>
      <c r="I1070" s="1">
        <v>2208000</v>
      </c>
      <c r="J1070" s="1">
        <v>2629000</v>
      </c>
      <c r="K1070" s="1">
        <v>2521000</v>
      </c>
      <c r="L1070" s="1">
        <v>1935000</v>
      </c>
      <c r="M1070" s="1">
        <v>1521000</v>
      </c>
      <c r="N1070" s="1">
        <v>1367000</v>
      </c>
    </row>
    <row r="1071" spans="1:14" hidden="1" x14ac:dyDescent="0.3">
      <c r="A1071" s="2" t="s">
        <v>2491</v>
      </c>
      <c r="B1071" s="2" t="s">
        <v>2490</v>
      </c>
      <c r="C1071" s="2">
        <v>2506</v>
      </c>
      <c r="D1071" s="2" t="s">
        <v>8</v>
      </c>
      <c r="E1071" s="2">
        <v>915</v>
      </c>
      <c r="F1071" s="2" t="s">
        <v>2623</v>
      </c>
      <c r="G1071" s="2" t="s">
        <v>2741</v>
      </c>
      <c r="H1071" s="8" t="s">
        <v>2500</v>
      </c>
      <c r="I1071" s="1">
        <v>2111000</v>
      </c>
      <c r="J1071" s="1">
        <v>2240000</v>
      </c>
      <c r="K1071" s="1">
        <v>2410000</v>
      </c>
      <c r="L1071" s="1">
        <v>1849000</v>
      </c>
      <c r="M1071" s="1">
        <v>1453000</v>
      </c>
      <c r="N1071" s="1">
        <v>1307000</v>
      </c>
    </row>
    <row r="1072" spans="1:14" hidden="1" x14ac:dyDescent="0.3">
      <c r="A1072" s="2" t="s">
        <v>2491</v>
      </c>
      <c r="B1072" s="2" t="s">
        <v>2490</v>
      </c>
      <c r="C1072" s="2">
        <v>2506</v>
      </c>
      <c r="D1072" s="2" t="s">
        <v>8</v>
      </c>
      <c r="E1072" s="2">
        <v>915</v>
      </c>
      <c r="F1072" s="2" t="s">
        <v>2624</v>
      </c>
      <c r="G1072" s="2" t="s">
        <v>2741</v>
      </c>
      <c r="H1072" s="8" t="s">
        <v>2501</v>
      </c>
      <c r="I1072" s="1">
        <v>1857000</v>
      </c>
      <c r="J1072" s="1">
        <v>1971000</v>
      </c>
      <c r="K1072" s="1">
        <v>2120000</v>
      </c>
      <c r="L1072" s="1">
        <v>1627000</v>
      </c>
      <c r="M1072" s="1">
        <v>1279000</v>
      </c>
      <c r="N1072" s="1">
        <v>1150000</v>
      </c>
    </row>
    <row r="1073" spans="1:14" hidden="1" x14ac:dyDescent="0.3">
      <c r="A1073" s="2" t="s">
        <v>2491</v>
      </c>
      <c r="B1073" s="2" t="s">
        <v>2490</v>
      </c>
      <c r="C1073" s="2">
        <v>2506</v>
      </c>
      <c r="D1073" s="2" t="s">
        <v>8</v>
      </c>
      <c r="E1073" s="2">
        <v>915</v>
      </c>
      <c r="F1073" s="2" t="s">
        <v>2625</v>
      </c>
      <c r="G1073" s="2" t="s">
        <v>2741</v>
      </c>
      <c r="H1073" s="8" t="s">
        <v>2502</v>
      </c>
      <c r="I1073" s="1">
        <v>1616000</v>
      </c>
      <c r="J1073" s="1">
        <v>1715000</v>
      </c>
      <c r="K1073" s="1">
        <v>1845000</v>
      </c>
      <c r="L1073" s="1">
        <v>1416000</v>
      </c>
      <c r="M1073" s="1">
        <v>1113000</v>
      </c>
      <c r="N1073" s="1">
        <v>1001000</v>
      </c>
    </row>
    <row r="1074" spans="1:14" hidden="1" x14ac:dyDescent="0.3">
      <c r="A1074" s="2" t="s">
        <v>2491</v>
      </c>
      <c r="B1074" s="2" t="s">
        <v>2490</v>
      </c>
      <c r="C1074" s="2">
        <v>2506</v>
      </c>
      <c r="D1074" s="2" t="s">
        <v>8</v>
      </c>
      <c r="E1074" s="2">
        <v>915</v>
      </c>
      <c r="F1074" s="2" t="s">
        <v>2626</v>
      </c>
      <c r="G1074" s="2" t="s">
        <v>2741</v>
      </c>
      <c r="H1074" s="8" t="s">
        <v>2503</v>
      </c>
      <c r="I1074" s="1">
        <v>1307000</v>
      </c>
      <c r="J1074" s="1">
        <v>1387000</v>
      </c>
      <c r="K1074" s="1">
        <v>1492000</v>
      </c>
      <c r="L1074" s="1">
        <v>1145000</v>
      </c>
      <c r="M1074" s="1">
        <v>900000</v>
      </c>
      <c r="N1074" s="1">
        <v>809000</v>
      </c>
    </row>
    <row r="1075" spans="1:14" hidden="1" x14ac:dyDescent="0.3">
      <c r="A1075" s="2" t="s">
        <v>2491</v>
      </c>
      <c r="B1075" s="2" t="s">
        <v>2490</v>
      </c>
      <c r="C1075" s="2">
        <v>2506</v>
      </c>
      <c r="D1075" s="2" t="s">
        <v>8</v>
      </c>
      <c r="E1075" s="2">
        <v>915</v>
      </c>
      <c r="F1075" s="2" t="s">
        <v>2627</v>
      </c>
      <c r="G1075" s="2" t="s">
        <v>2741</v>
      </c>
      <c r="H1075" s="8" t="s">
        <v>2504</v>
      </c>
      <c r="I1075" s="1">
        <v>1140000</v>
      </c>
      <c r="J1075" s="1">
        <v>1210000</v>
      </c>
      <c r="K1075" s="1">
        <v>1301000</v>
      </c>
      <c r="L1075" s="1">
        <v>999000</v>
      </c>
      <c r="M1075" s="1">
        <v>786000</v>
      </c>
      <c r="N1075" s="1">
        <v>706000</v>
      </c>
    </row>
    <row r="1076" spans="1:14" hidden="1" x14ac:dyDescent="0.3">
      <c r="A1076" s="2" t="s">
        <v>2491</v>
      </c>
      <c r="B1076" s="2" t="s">
        <v>2490</v>
      </c>
      <c r="C1076" s="2">
        <v>2506</v>
      </c>
      <c r="D1076" s="2" t="s">
        <v>8</v>
      </c>
      <c r="E1076" s="2">
        <v>915</v>
      </c>
      <c r="F1076" s="2" t="s">
        <v>921</v>
      </c>
      <c r="G1076" s="2" t="s">
        <v>2741</v>
      </c>
      <c r="H1076" s="8" t="s">
        <v>2505</v>
      </c>
      <c r="I1076" s="1">
        <v>1009000</v>
      </c>
      <c r="J1076" s="1">
        <v>1071000</v>
      </c>
      <c r="K1076" s="1">
        <v>1151000</v>
      </c>
      <c r="L1076" s="1">
        <v>884000</v>
      </c>
      <c r="M1076" s="1">
        <v>695000</v>
      </c>
      <c r="N1076" s="1">
        <v>625000</v>
      </c>
    </row>
    <row r="1077" spans="1:14" hidden="1" x14ac:dyDescent="0.3">
      <c r="A1077" s="2" t="s">
        <v>2491</v>
      </c>
      <c r="B1077" s="2" t="s">
        <v>2490</v>
      </c>
      <c r="C1077" s="2">
        <v>2506</v>
      </c>
      <c r="D1077" s="2" t="s">
        <v>8</v>
      </c>
      <c r="E1077" s="2">
        <v>905</v>
      </c>
      <c r="F1077" s="2" t="s">
        <v>2628</v>
      </c>
      <c r="G1077" s="2" t="s">
        <v>2741</v>
      </c>
      <c r="H1077" s="8" t="s">
        <v>2506</v>
      </c>
      <c r="I1077" s="1">
        <v>863000</v>
      </c>
      <c r="J1077" s="1">
        <v>916000</v>
      </c>
      <c r="K1077" s="1">
        <v>985000</v>
      </c>
      <c r="L1077" s="1">
        <v>756000</v>
      </c>
      <c r="M1077" s="1">
        <v>594000</v>
      </c>
      <c r="N1077" s="1">
        <v>534000</v>
      </c>
    </row>
    <row r="1078" spans="1:14" hidden="1" x14ac:dyDescent="0.3">
      <c r="A1078" s="2" t="s">
        <v>2491</v>
      </c>
      <c r="B1078" s="2" t="s">
        <v>2490</v>
      </c>
      <c r="C1078" s="2">
        <v>2506</v>
      </c>
      <c r="D1078" s="2" t="s">
        <v>8</v>
      </c>
      <c r="E1078" s="2">
        <v>915</v>
      </c>
      <c r="F1078" s="2" t="s">
        <v>2629</v>
      </c>
      <c r="G1078" s="2" t="s">
        <v>2741</v>
      </c>
      <c r="H1078" s="8" t="s">
        <v>2507</v>
      </c>
      <c r="I1078" s="1">
        <v>744000</v>
      </c>
      <c r="J1078" s="1">
        <v>789000</v>
      </c>
      <c r="K1078" s="1">
        <v>849000</v>
      </c>
      <c r="L1078" s="1">
        <v>652000</v>
      </c>
      <c r="M1078" s="1">
        <v>513000</v>
      </c>
      <c r="N1078" s="1">
        <v>461000</v>
      </c>
    </row>
    <row r="1079" spans="1:14" hidden="1" x14ac:dyDescent="0.3">
      <c r="A1079" s="2" t="s">
        <v>2491</v>
      </c>
      <c r="B1079" s="2" t="s">
        <v>2490</v>
      </c>
      <c r="C1079" s="2">
        <v>2506</v>
      </c>
      <c r="D1079" s="2" t="s">
        <v>8</v>
      </c>
      <c r="E1079" s="2">
        <v>922</v>
      </c>
      <c r="F1079" s="2" t="s">
        <v>2630</v>
      </c>
      <c r="G1079" s="2" t="s">
        <v>2741</v>
      </c>
      <c r="H1079" s="8" t="s">
        <v>2508</v>
      </c>
      <c r="I1079" s="1">
        <v>1475000</v>
      </c>
      <c r="J1079" s="1">
        <v>1565000</v>
      </c>
      <c r="K1079" s="1">
        <v>1683000</v>
      </c>
      <c r="L1079" s="1">
        <v>1292000</v>
      </c>
      <c r="M1079" s="1">
        <v>1015000</v>
      </c>
      <c r="N1079" s="1">
        <v>913000</v>
      </c>
    </row>
    <row r="1080" spans="1:14" hidden="1" x14ac:dyDescent="0.3">
      <c r="A1080" s="2" t="s">
        <v>2491</v>
      </c>
      <c r="B1080" s="2" t="s">
        <v>2490</v>
      </c>
      <c r="C1080" s="2">
        <v>2506</v>
      </c>
      <c r="D1080" s="2" t="s">
        <v>8</v>
      </c>
      <c r="E1080" s="2">
        <v>915</v>
      </c>
      <c r="F1080" s="2" t="s">
        <v>2631</v>
      </c>
      <c r="G1080" s="2" t="s">
        <v>2741</v>
      </c>
      <c r="H1080" s="8" t="s">
        <v>2509</v>
      </c>
      <c r="I1080" s="1">
        <v>546000</v>
      </c>
      <c r="J1080" s="1">
        <v>580000</v>
      </c>
      <c r="K1080" s="1">
        <v>623000</v>
      </c>
      <c r="L1080" s="1">
        <v>478000</v>
      </c>
      <c r="M1080" s="1">
        <v>376000</v>
      </c>
      <c r="N1080" s="1">
        <v>338000</v>
      </c>
    </row>
    <row r="1081" spans="1:14" hidden="1" x14ac:dyDescent="0.3">
      <c r="A1081" s="2" t="s">
        <v>2491</v>
      </c>
      <c r="B1081" s="2" t="s">
        <v>2490</v>
      </c>
      <c r="C1081" s="2">
        <v>2506</v>
      </c>
      <c r="D1081" s="2" t="s">
        <v>8</v>
      </c>
      <c r="E1081" s="2">
        <v>915</v>
      </c>
      <c r="F1081" s="2" t="s">
        <v>2632</v>
      </c>
      <c r="G1081" s="2" t="s">
        <v>2741</v>
      </c>
      <c r="H1081" s="8" t="s">
        <v>2510</v>
      </c>
      <c r="I1081" s="1">
        <v>498000</v>
      </c>
      <c r="J1081" s="1">
        <v>529000</v>
      </c>
      <c r="K1081" s="1">
        <v>569000</v>
      </c>
      <c r="L1081" s="1">
        <v>437000</v>
      </c>
      <c r="M1081" s="1">
        <v>343000</v>
      </c>
      <c r="N1081" s="1">
        <v>309000</v>
      </c>
    </row>
    <row r="1082" spans="1:14" hidden="1" x14ac:dyDescent="0.3">
      <c r="A1082" s="2" t="s">
        <v>2491</v>
      </c>
      <c r="B1082" s="2" t="s">
        <v>2490</v>
      </c>
      <c r="C1082" s="2">
        <v>2506</v>
      </c>
      <c r="D1082" s="2" t="s">
        <v>8</v>
      </c>
      <c r="E1082" s="2">
        <v>915</v>
      </c>
      <c r="F1082" s="2" t="s">
        <v>2633</v>
      </c>
      <c r="G1082" s="2" t="s">
        <v>2741</v>
      </c>
      <c r="H1082" s="8" t="s">
        <v>2511</v>
      </c>
      <c r="I1082" s="1">
        <v>443000</v>
      </c>
      <c r="J1082" s="1">
        <v>470000</v>
      </c>
      <c r="K1082" s="1">
        <v>506000</v>
      </c>
      <c r="L1082" s="1">
        <v>388000</v>
      </c>
      <c r="M1082" s="1">
        <v>305000</v>
      </c>
      <c r="N1082" s="1">
        <v>274000</v>
      </c>
    </row>
    <row r="1083" spans="1:14" hidden="1" x14ac:dyDescent="0.3">
      <c r="A1083" s="2" t="s">
        <v>2491</v>
      </c>
      <c r="B1083" s="2" t="s">
        <v>2490</v>
      </c>
      <c r="C1083" s="2">
        <v>2506</v>
      </c>
      <c r="D1083" s="2" t="s">
        <v>8</v>
      </c>
      <c r="E1083" s="2">
        <v>915</v>
      </c>
      <c r="F1083" s="2" t="s">
        <v>2634</v>
      </c>
      <c r="G1083" s="2" t="s">
        <v>2741</v>
      </c>
      <c r="H1083" s="8" t="s">
        <v>2512</v>
      </c>
      <c r="I1083" s="1">
        <v>309000</v>
      </c>
      <c r="J1083" s="1">
        <v>327000</v>
      </c>
      <c r="K1083" s="1">
        <v>352000</v>
      </c>
      <c r="L1083" s="1">
        <v>271000</v>
      </c>
      <c r="M1083" s="1">
        <v>213000</v>
      </c>
      <c r="N1083" s="1">
        <v>191000</v>
      </c>
    </row>
    <row r="1084" spans="1:14" hidden="1" x14ac:dyDescent="0.3">
      <c r="A1084" s="2" t="s">
        <v>2491</v>
      </c>
      <c r="B1084" s="2" t="s">
        <v>2490</v>
      </c>
      <c r="C1084" s="2">
        <v>2506</v>
      </c>
      <c r="D1084" s="2" t="s">
        <v>8</v>
      </c>
      <c r="E1084" s="2">
        <v>915</v>
      </c>
      <c r="F1084" s="2" t="s">
        <v>2635</v>
      </c>
      <c r="G1084" s="2" t="s">
        <v>2741</v>
      </c>
      <c r="H1084" s="8" t="s">
        <v>2513</v>
      </c>
      <c r="I1084" s="1">
        <v>244000</v>
      </c>
      <c r="J1084" s="1">
        <v>259000</v>
      </c>
      <c r="K1084" s="1">
        <v>279000</v>
      </c>
      <c r="L1084" s="1">
        <v>214000</v>
      </c>
      <c r="M1084" s="1">
        <v>169000</v>
      </c>
      <c r="N1084" s="1">
        <v>152000</v>
      </c>
    </row>
    <row r="1085" spans="1:14" hidden="1" x14ac:dyDescent="0.3">
      <c r="A1085" s="2" t="s">
        <v>2491</v>
      </c>
      <c r="B1085" s="2" t="s">
        <v>2490</v>
      </c>
      <c r="C1085" s="2">
        <v>2506</v>
      </c>
      <c r="D1085" s="2" t="s">
        <v>8</v>
      </c>
      <c r="E1085" s="2">
        <v>915</v>
      </c>
      <c r="F1085" s="2" t="s">
        <v>2636</v>
      </c>
      <c r="G1085" s="2" t="s">
        <v>2741</v>
      </c>
      <c r="H1085" s="8" t="s">
        <v>2514</v>
      </c>
      <c r="I1085" s="1">
        <v>222000</v>
      </c>
      <c r="J1085" s="1">
        <v>236000</v>
      </c>
      <c r="K1085" s="1">
        <v>254000</v>
      </c>
      <c r="L1085" s="1">
        <v>195000</v>
      </c>
      <c r="M1085" s="1">
        <v>153000</v>
      </c>
      <c r="N1085" s="1">
        <v>138000</v>
      </c>
    </row>
    <row r="1086" spans="1:14" hidden="1" x14ac:dyDescent="0.3">
      <c r="A1086" s="2" t="s">
        <v>2491</v>
      </c>
      <c r="B1086" s="2" t="s">
        <v>2490</v>
      </c>
      <c r="C1086" s="2">
        <v>2506</v>
      </c>
      <c r="D1086" s="2" t="s">
        <v>8</v>
      </c>
      <c r="E1086" s="2">
        <v>915</v>
      </c>
      <c r="F1086" s="2" t="s">
        <v>920</v>
      </c>
      <c r="G1086" s="2" t="s">
        <v>2741</v>
      </c>
      <c r="H1086" s="8" t="s">
        <v>2495</v>
      </c>
      <c r="I1086" s="1">
        <v>192000</v>
      </c>
      <c r="J1086" s="1">
        <v>203000</v>
      </c>
      <c r="K1086" s="1">
        <v>219000</v>
      </c>
      <c r="L1086" s="1">
        <v>168000</v>
      </c>
      <c r="M1086" s="1">
        <v>132000</v>
      </c>
      <c r="N1086" s="1">
        <v>119000</v>
      </c>
    </row>
    <row r="1087" spans="1:14" hidden="1" x14ac:dyDescent="0.3">
      <c r="A1087" s="2" t="s">
        <v>2491</v>
      </c>
      <c r="B1087" s="2" t="s">
        <v>2490</v>
      </c>
      <c r="C1087" s="2">
        <v>2506</v>
      </c>
      <c r="D1087" s="2" t="s">
        <v>8</v>
      </c>
      <c r="E1087" s="2">
        <v>915</v>
      </c>
      <c r="F1087" s="2" t="s">
        <v>2637</v>
      </c>
      <c r="G1087" s="2" t="s">
        <v>2741</v>
      </c>
      <c r="H1087" s="8" t="s">
        <v>2515</v>
      </c>
      <c r="I1087" s="1">
        <v>173000</v>
      </c>
      <c r="J1087" s="1">
        <v>184000</v>
      </c>
      <c r="K1087" s="1">
        <v>198000</v>
      </c>
      <c r="L1087" s="1">
        <v>152000</v>
      </c>
      <c r="M1087" s="1">
        <v>120000</v>
      </c>
      <c r="N1087" s="1">
        <v>107000</v>
      </c>
    </row>
    <row r="1088" spans="1:14" hidden="1" x14ac:dyDescent="0.3">
      <c r="A1088" s="2" t="s">
        <v>2491</v>
      </c>
      <c r="B1088" s="2" t="s">
        <v>2490</v>
      </c>
      <c r="C1088" s="2">
        <v>2506</v>
      </c>
      <c r="D1088" s="2" t="s">
        <v>8</v>
      </c>
      <c r="E1088" s="2">
        <v>915</v>
      </c>
      <c r="F1088" s="2" t="s">
        <v>2638</v>
      </c>
      <c r="G1088" s="2" t="s">
        <v>2741</v>
      </c>
      <c r="H1088" s="8" t="s">
        <v>2516</v>
      </c>
      <c r="I1088" s="1">
        <v>129000</v>
      </c>
      <c r="J1088" s="1">
        <v>136000</v>
      </c>
      <c r="K1088" s="1">
        <v>146000</v>
      </c>
      <c r="L1088" s="1">
        <v>113000</v>
      </c>
      <c r="M1088" s="1">
        <v>89000</v>
      </c>
      <c r="N1088" s="1">
        <v>80000</v>
      </c>
    </row>
    <row r="1089" spans="1:14" hidden="1" x14ac:dyDescent="0.3">
      <c r="A1089" s="2" t="s">
        <v>2491</v>
      </c>
      <c r="B1089" s="2" t="s">
        <v>2490</v>
      </c>
      <c r="C1089" s="2">
        <v>2506</v>
      </c>
      <c r="D1089" s="2" t="s">
        <v>8</v>
      </c>
      <c r="E1089" s="2">
        <v>915</v>
      </c>
      <c r="F1089" s="2" t="s">
        <v>919</v>
      </c>
      <c r="G1089" s="2" t="s">
        <v>2741</v>
      </c>
      <c r="H1089" s="8" t="s">
        <v>844</v>
      </c>
      <c r="I1089" s="1">
        <v>121000</v>
      </c>
      <c r="J1089" s="1">
        <v>129000</v>
      </c>
      <c r="K1089" s="1">
        <v>138000</v>
      </c>
      <c r="L1089" s="1">
        <v>106000</v>
      </c>
      <c r="M1089" s="1">
        <v>84000</v>
      </c>
      <c r="N1089" s="1">
        <v>75000</v>
      </c>
    </row>
    <row r="1090" spans="1:14" hidden="1" x14ac:dyDescent="0.3">
      <c r="A1090" s="2" t="s">
        <v>2491</v>
      </c>
      <c r="B1090" s="2" t="s">
        <v>2490</v>
      </c>
      <c r="C1090" s="2">
        <v>2506</v>
      </c>
      <c r="D1090" s="2" t="s">
        <v>8</v>
      </c>
      <c r="E1090" s="2">
        <v>915</v>
      </c>
      <c r="F1090" s="2" t="s">
        <v>2623</v>
      </c>
      <c r="G1090" s="2" t="s">
        <v>2741</v>
      </c>
      <c r="H1090" s="8" t="s">
        <v>2500</v>
      </c>
      <c r="I1090" s="1">
        <v>89000</v>
      </c>
      <c r="J1090" s="1">
        <v>95000</v>
      </c>
      <c r="K1090" s="1">
        <v>102000</v>
      </c>
      <c r="L1090" s="1">
        <v>78000</v>
      </c>
      <c r="M1090" s="1">
        <v>62000</v>
      </c>
      <c r="N1090" s="1">
        <v>56000</v>
      </c>
    </row>
    <row r="1091" spans="1:14" hidden="1" x14ac:dyDescent="0.3">
      <c r="A1091" s="2" t="s">
        <v>2491</v>
      </c>
      <c r="B1091" s="2" t="s">
        <v>2490</v>
      </c>
      <c r="C1091" s="2">
        <v>2506</v>
      </c>
      <c r="D1091" s="2" t="s">
        <v>8</v>
      </c>
      <c r="E1091" s="2">
        <v>915</v>
      </c>
      <c r="F1091" s="2" t="s">
        <v>2639</v>
      </c>
      <c r="G1091" s="2" t="s">
        <v>2741</v>
      </c>
      <c r="H1091" s="8" t="s">
        <v>2517</v>
      </c>
      <c r="I1091" s="1">
        <v>76000</v>
      </c>
      <c r="J1091" s="1">
        <v>80000</v>
      </c>
      <c r="K1091" s="1">
        <v>86000</v>
      </c>
      <c r="L1091" s="1">
        <v>67000</v>
      </c>
      <c r="M1091" s="1">
        <v>53000</v>
      </c>
      <c r="N1091" s="1">
        <v>47000</v>
      </c>
    </row>
    <row r="1092" spans="1:14" hidden="1" x14ac:dyDescent="0.3">
      <c r="A1092" s="2" t="s">
        <v>2491</v>
      </c>
      <c r="B1092" s="2" t="s">
        <v>2490</v>
      </c>
      <c r="C1092" s="2">
        <v>2506</v>
      </c>
      <c r="D1092" s="2" t="s">
        <v>8</v>
      </c>
      <c r="E1092" s="2">
        <v>915</v>
      </c>
      <c r="F1092" s="2" t="s">
        <v>2640</v>
      </c>
      <c r="G1092" s="2" t="s">
        <v>2741</v>
      </c>
      <c r="H1092" s="8" t="s">
        <v>2518</v>
      </c>
      <c r="I1092" s="1">
        <v>70000</v>
      </c>
      <c r="J1092" s="1">
        <v>75000</v>
      </c>
      <c r="K1092" s="1">
        <v>80000</v>
      </c>
      <c r="L1092" s="1">
        <v>61000</v>
      </c>
      <c r="M1092" s="1">
        <v>49000</v>
      </c>
      <c r="N1092" s="1">
        <v>44000</v>
      </c>
    </row>
    <row r="1093" spans="1:14" hidden="1" x14ac:dyDescent="0.3">
      <c r="A1093" s="2" t="s">
        <v>2491</v>
      </c>
      <c r="B1093" s="2" t="s">
        <v>2490</v>
      </c>
      <c r="C1093" s="2">
        <v>2506</v>
      </c>
      <c r="D1093" s="2" t="s">
        <v>8</v>
      </c>
      <c r="E1093" s="2">
        <v>901</v>
      </c>
      <c r="F1093" s="2" t="s">
        <v>2617</v>
      </c>
      <c r="G1093" s="2" t="s">
        <v>2741</v>
      </c>
      <c r="H1093" s="8" t="s">
        <v>2492</v>
      </c>
      <c r="I1093" s="1">
        <v>54000</v>
      </c>
      <c r="J1093" s="1">
        <v>57000</v>
      </c>
      <c r="K1093" s="1">
        <v>61000</v>
      </c>
      <c r="L1093" s="1">
        <v>47000</v>
      </c>
      <c r="M1093" s="1">
        <v>37000</v>
      </c>
      <c r="N1093" s="1">
        <v>34000</v>
      </c>
    </row>
    <row r="1094" spans="1:14" hidden="1" x14ac:dyDescent="0.3">
      <c r="A1094" s="2" t="s">
        <v>2491</v>
      </c>
      <c r="B1094" s="2" t="s">
        <v>2490</v>
      </c>
      <c r="C1094" s="2">
        <v>2506</v>
      </c>
      <c r="D1094" s="2" t="s">
        <v>8</v>
      </c>
      <c r="E1094" s="2">
        <v>915</v>
      </c>
      <c r="F1094" s="2" t="s">
        <v>2641</v>
      </c>
      <c r="G1094" s="2" t="s">
        <v>2741</v>
      </c>
      <c r="H1094" s="8" t="s">
        <v>2519</v>
      </c>
      <c r="I1094" s="1">
        <v>53000</v>
      </c>
      <c r="J1094" s="1">
        <v>57000</v>
      </c>
      <c r="K1094" s="1">
        <v>61000</v>
      </c>
      <c r="L1094" s="1">
        <v>47000</v>
      </c>
      <c r="M1094" s="1">
        <v>37000</v>
      </c>
      <c r="N1094" s="1">
        <v>33000</v>
      </c>
    </row>
    <row r="1095" spans="1:14" hidden="1" x14ac:dyDescent="0.3">
      <c r="A1095" s="2" t="s">
        <v>2491</v>
      </c>
      <c r="B1095" s="2" t="s">
        <v>2490</v>
      </c>
      <c r="C1095" s="2">
        <v>2506</v>
      </c>
      <c r="D1095" s="2" t="s">
        <v>8</v>
      </c>
      <c r="E1095" s="2">
        <v>915</v>
      </c>
      <c r="F1095" s="2" t="s">
        <v>2642</v>
      </c>
      <c r="G1095" s="2" t="s">
        <v>2741</v>
      </c>
      <c r="H1095" s="8" t="s">
        <v>2520</v>
      </c>
      <c r="I1095" s="1">
        <v>142000</v>
      </c>
      <c r="J1095" s="1">
        <v>150000</v>
      </c>
      <c r="K1095" s="1">
        <v>161000</v>
      </c>
      <c r="L1095" s="1">
        <v>124000</v>
      </c>
      <c r="M1095" s="1">
        <v>98000</v>
      </c>
      <c r="N1095" s="1">
        <v>88000</v>
      </c>
    </row>
    <row r="1096" spans="1:14" hidden="1" x14ac:dyDescent="0.3">
      <c r="A1096" s="2" t="s">
        <v>2491</v>
      </c>
      <c r="B1096" s="2" t="s">
        <v>2490</v>
      </c>
      <c r="C1096" s="2">
        <v>2506</v>
      </c>
      <c r="D1096" s="2" t="s">
        <v>8</v>
      </c>
      <c r="E1096" s="2">
        <v>901</v>
      </c>
      <c r="F1096" s="2" t="s">
        <v>2643</v>
      </c>
      <c r="G1096" s="2" t="s">
        <v>2741</v>
      </c>
      <c r="H1096" s="8" t="s">
        <v>2521</v>
      </c>
      <c r="I1096" s="1">
        <v>49000</v>
      </c>
      <c r="J1096" s="1">
        <v>51000</v>
      </c>
      <c r="K1096" s="1">
        <v>55000</v>
      </c>
      <c r="L1096" s="1">
        <v>43000</v>
      </c>
      <c r="M1096" s="1">
        <v>34000</v>
      </c>
      <c r="N1096" s="1">
        <v>30000</v>
      </c>
    </row>
    <row r="1097" spans="1:14" hidden="1" x14ac:dyDescent="0.3">
      <c r="A1097" s="2" t="s">
        <v>2491</v>
      </c>
      <c r="B1097" s="2" t="s">
        <v>2490</v>
      </c>
      <c r="C1097" s="2">
        <v>2506</v>
      </c>
      <c r="D1097" s="2" t="s">
        <v>8</v>
      </c>
      <c r="E1097" s="2">
        <v>915</v>
      </c>
      <c r="F1097" s="2" t="s">
        <v>2644</v>
      </c>
      <c r="G1097" s="2" t="s">
        <v>2741</v>
      </c>
      <c r="H1097" s="8" t="s">
        <v>2522</v>
      </c>
      <c r="I1097" s="1">
        <v>46000</v>
      </c>
      <c r="J1097" s="1">
        <v>49000</v>
      </c>
      <c r="K1097" s="1">
        <v>52000</v>
      </c>
      <c r="L1097" s="1">
        <v>40000</v>
      </c>
      <c r="M1097" s="1">
        <v>32000</v>
      </c>
      <c r="N1097" s="1">
        <v>29000</v>
      </c>
    </row>
    <row r="1098" spans="1:14" hidden="1" x14ac:dyDescent="0.3">
      <c r="A1098" s="2" t="s">
        <v>2491</v>
      </c>
      <c r="B1098" s="2" t="s">
        <v>2490</v>
      </c>
      <c r="C1098" s="2">
        <v>2506</v>
      </c>
      <c r="D1098" s="2" t="s">
        <v>8</v>
      </c>
      <c r="E1098" s="2">
        <v>901</v>
      </c>
      <c r="F1098" s="2" t="s">
        <v>2645</v>
      </c>
      <c r="G1098" s="2" t="s">
        <v>2741</v>
      </c>
      <c r="H1098" s="8" t="s">
        <v>2523</v>
      </c>
      <c r="I1098" s="1">
        <v>46000</v>
      </c>
      <c r="J1098" s="1">
        <v>48000</v>
      </c>
      <c r="K1098" s="1">
        <v>52000</v>
      </c>
      <c r="L1098" s="1">
        <v>40000</v>
      </c>
      <c r="M1098" s="1">
        <v>32000</v>
      </c>
      <c r="N1098" s="1">
        <v>29000</v>
      </c>
    </row>
    <row r="1099" spans="1:14" hidden="1" x14ac:dyDescent="0.3">
      <c r="A1099" s="2" t="s">
        <v>2491</v>
      </c>
      <c r="B1099" s="2" t="s">
        <v>2490</v>
      </c>
      <c r="C1099" s="2">
        <v>2506</v>
      </c>
      <c r="D1099" s="2" t="s">
        <v>8</v>
      </c>
      <c r="E1099" s="2">
        <v>915</v>
      </c>
      <c r="F1099" s="2" t="s">
        <v>2619</v>
      </c>
      <c r="G1099" s="2" t="s">
        <v>2741</v>
      </c>
      <c r="H1099" s="8" t="s">
        <v>2494</v>
      </c>
      <c r="I1099" s="1">
        <v>133000</v>
      </c>
      <c r="J1099" s="1">
        <v>141000</v>
      </c>
      <c r="K1099" s="1">
        <v>151000</v>
      </c>
      <c r="L1099" s="1">
        <v>117000</v>
      </c>
      <c r="M1099" s="1">
        <v>92000</v>
      </c>
      <c r="N1099" s="1">
        <v>82000</v>
      </c>
    </row>
    <row r="1100" spans="1:14" hidden="1" x14ac:dyDescent="0.3">
      <c r="A1100" s="2" t="s">
        <v>2491</v>
      </c>
      <c r="B1100" s="2" t="s">
        <v>2490</v>
      </c>
      <c r="C1100" s="2">
        <v>2506</v>
      </c>
      <c r="D1100" s="2" t="s">
        <v>8</v>
      </c>
      <c r="E1100" s="2">
        <v>915</v>
      </c>
      <c r="F1100" s="2" t="s">
        <v>2634</v>
      </c>
      <c r="G1100" s="2" t="s">
        <v>2741</v>
      </c>
      <c r="H1100" s="8" t="s">
        <v>2512</v>
      </c>
      <c r="I1100" s="1">
        <v>28000</v>
      </c>
      <c r="J1100" s="1">
        <v>29000</v>
      </c>
      <c r="K1100" s="1">
        <v>32000</v>
      </c>
      <c r="L1100" s="1">
        <v>24000</v>
      </c>
      <c r="M1100" s="1">
        <v>19000</v>
      </c>
      <c r="N1100" s="1">
        <v>17000</v>
      </c>
    </row>
    <row r="1101" spans="1:14" hidden="1" x14ac:dyDescent="0.3">
      <c r="A1101" s="2" t="s">
        <v>2491</v>
      </c>
      <c r="B1101" s="2" t="s">
        <v>2490</v>
      </c>
      <c r="C1101" s="2">
        <v>2506</v>
      </c>
      <c r="D1101" s="2" t="s">
        <v>8</v>
      </c>
      <c r="E1101" s="2">
        <v>915</v>
      </c>
      <c r="F1101" s="2" t="s">
        <v>2646</v>
      </c>
      <c r="G1101" s="2" t="s">
        <v>2741</v>
      </c>
      <c r="H1101" s="8" t="s">
        <v>2524</v>
      </c>
      <c r="I1101" s="1">
        <v>27000</v>
      </c>
      <c r="J1101" s="1">
        <v>29000</v>
      </c>
      <c r="K1101" s="1">
        <v>31000</v>
      </c>
      <c r="L1101" s="1">
        <v>24000</v>
      </c>
      <c r="M1101" s="1">
        <v>19000</v>
      </c>
      <c r="N1101" s="1">
        <v>17000</v>
      </c>
    </row>
    <row r="1102" spans="1:14" hidden="1" x14ac:dyDescent="0.3">
      <c r="A1102" s="2" t="s">
        <v>2491</v>
      </c>
      <c r="B1102" s="2" t="s">
        <v>2490</v>
      </c>
      <c r="C1102" s="2">
        <v>2506</v>
      </c>
      <c r="D1102" s="2" t="s">
        <v>8</v>
      </c>
      <c r="E1102" s="2">
        <v>901</v>
      </c>
      <c r="F1102" s="2" t="s">
        <v>2645</v>
      </c>
      <c r="G1102" s="2" t="s">
        <v>2741</v>
      </c>
      <c r="H1102" s="8" t="s">
        <v>2523</v>
      </c>
      <c r="I1102" s="1">
        <v>26000</v>
      </c>
      <c r="J1102" s="1">
        <v>28000</v>
      </c>
      <c r="K1102" s="1">
        <v>30000</v>
      </c>
      <c r="L1102" s="1">
        <v>23000</v>
      </c>
      <c r="M1102" s="1">
        <v>18000</v>
      </c>
      <c r="N1102" s="1">
        <v>16000</v>
      </c>
    </row>
    <row r="1103" spans="1:14" hidden="1" x14ac:dyDescent="0.3">
      <c r="A1103" s="2" t="s">
        <v>2491</v>
      </c>
      <c r="B1103" s="2" t="s">
        <v>2490</v>
      </c>
      <c r="C1103" s="2">
        <v>2506</v>
      </c>
      <c r="D1103" s="2" t="s">
        <v>8</v>
      </c>
      <c r="E1103" s="2">
        <v>915</v>
      </c>
      <c r="F1103" s="2" t="s">
        <v>2647</v>
      </c>
      <c r="G1103" s="2" t="s">
        <v>2741</v>
      </c>
      <c r="H1103" s="8" t="s">
        <v>2525</v>
      </c>
      <c r="I1103" s="1">
        <v>21000</v>
      </c>
      <c r="J1103" s="1">
        <v>22000</v>
      </c>
      <c r="K1103" s="1">
        <v>24000</v>
      </c>
      <c r="L1103" s="1">
        <v>19000</v>
      </c>
      <c r="M1103" s="1">
        <v>14000</v>
      </c>
      <c r="N1103" s="1">
        <v>13000</v>
      </c>
    </row>
    <row r="1104" spans="1:14" hidden="1" x14ac:dyDescent="0.3">
      <c r="A1104" s="2" t="s">
        <v>2491</v>
      </c>
      <c r="B1104" s="2" t="s">
        <v>2490</v>
      </c>
      <c r="C1104" s="2">
        <v>2506</v>
      </c>
      <c r="D1104" s="2" t="s">
        <v>8</v>
      </c>
      <c r="E1104" s="2">
        <v>915</v>
      </c>
      <c r="F1104" s="2" t="s">
        <v>2632</v>
      </c>
      <c r="G1104" s="2" t="s">
        <v>2741</v>
      </c>
      <c r="H1104" s="8" t="s">
        <v>2510</v>
      </c>
      <c r="I1104" s="1">
        <v>11000</v>
      </c>
      <c r="J1104" s="1">
        <v>12000</v>
      </c>
      <c r="K1104" s="1">
        <v>13000</v>
      </c>
      <c r="L1104" s="1">
        <v>10000</v>
      </c>
      <c r="M1104" s="1">
        <v>8000</v>
      </c>
      <c r="N1104" s="1">
        <v>7000</v>
      </c>
    </row>
    <row r="1105" spans="1:14" hidden="1" x14ac:dyDescent="0.3">
      <c r="A1105" s="2" t="s">
        <v>2491</v>
      </c>
      <c r="B1105" s="2" t="s">
        <v>2490</v>
      </c>
      <c r="C1105" s="2">
        <v>2506</v>
      </c>
      <c r="D1105" s="2" t="s">
        <v>8</v>
      </c>
      <c r="E1105" s="2">
        <v>915</v>
      </c>
      <c r="F1105" s="2" t="s">
        <v>2648</v>
      </c>
      <c r="G1105" s="2" t="s">
        <v>2741</v>
      </c>
      <c r="H1105" s="8" t="s">
        <v>2526</v>
      </c>
      <c r="I1105" s="1">
        <v>11000</v>
      </c>
      <c r="J1105" s="1">
        <v>12000</v>
      </c>
      <c r="K1105" s="1">
        <v>13000</v>
      </c>
      <c r="L1105" s="1">
        <v>10000</v>
      </c>
      <c r="M1105" s="1">
        <v>8000</v>
      </c>
      <c r="N1105" s="1">
        <v>7000</v>
      </c>
    </row>
    <row r="1106" spans="1:14" hidden="1" x14ac:dyDescent="0.3">
      <c r="A1106" s="2" t="s">
        <v>2491</v>
      </c>
      <c r="B1106" s="2" t="s">
        <v>2490</v>
      </c>
      <c r="C1106" s="2">
        <v>2506</v>
      </c>
      <c r="D1106" s="2" t="s">
        <v>8</v>
      </c>
      <c r="E1106" s="2">
        <v>915</v>
      </c>
      <c r="F1106" s="2" t="s">
        <v>2650</v>
      </c>
      <c r="G1106" s="2" t="s">
        <v>2741</v>
      </c>
      <c r="H1106" s="8" t="s">
        <v>2528</v>
      </c>
      <c r="I1106" s="1">
        <v>3455000</v>
      </c>
      <c r="J1106" s="1">
        <v>3667000</v>
      </c>
      <c r="K1106" s="1">
        <v>3944000</v>
      </c>
      <c r="L1106" s="1">
        <v>3027000</v>
      </c>
      <c r="M1106" s="1">
        <v>2379000</v>
      </c>
      <c r="N1106" s="1">
        <v>2139000</v>
      </c>
    </row>
    <row r="1107" spans="1:14" hidden="1" x14ac:dyDescent="0.3">
      <c r="A1107" s="2" t="s">
        <v>2491</v>
      </c>
      <c r="B1107" s="2" t="s">
        <v>2490</v>
      </c>
      <c r="C1107" s="2">
        <v>2506</v>
      </c>
      <c r="D1107" s="2" t="s">
        <v>8</v>
      </c>
      <c r="E1107" s="2">
        <v>901</v>
      </c>
      <c r="F1107" s="2" t="s">
        <v>2651</v>
      </c>
      <c r="G1107" s="2" t="s">
        <v>2741</v>
      </c>
      <c r="H1107" s="8" t="s">
        <v>2529</v>
      </c>
      <c r="I1107" s="1">
        <v>410000</v>
      </c>
      <c r="J1107" s="1">
        <v>435000</v>
      </c>
      <c r="K1107" s="1">
        <v>468000</v>
      </c>
      <c r="L1107" s="1">
        <v>359000</v>
      </c>
      <c r="M1107" s="1">
        <v>282000</v>
      </c>
      <c r="N1107" s="1">
        <v>254000</v>
      </c>
    </row>
    <row r="1108" spans="1:14" hidden="1" x14ac:dyDescent="0.3">
      <c r="A1108" s="2" t="s">
        <v>2491</v>
      </c>
      <c r="B1108" s="2" t="s">
        <v>2490</v>
      </c>
      <c r="C1108" s="2">
        <v>2506</v>
      </c>
      <c r="D1108" s="2" t="s">
        <v>8</v>
      </c>
      <c r="E1108" s="2">
        <v>915</v>
      </c>
      <c r="F1108" s="2" t="s">
        <v>2652</v>
      </c>
      <c r="G1108" s="2" t="s">
        <v>2741</v>
      </c>
      <c r="H1108" s="8" t="s">
        <v>762</v>
      </c>
      <c r="I1108" s="1">
        <v>171000</v>
      </c>
      <c r="J1108" s="1">
        <v>182000</v>
      </c>
      <c r="K1108" s="1">
        <v>195000</v>
      </c>
      <c r="L1108" s="1">
        <v>150000</v>
      </c>
      <c r="M1108" s="1">
        <v>118000</v>
      </c>
      <c r="N1108" s="1">
        <v>106000</v>
      </c>
    </row>
    <row r="1109" spans="1:14" hidden="1" x14ac:dyDescent="0.3">
      <c r="A1109" s="2" t="s">
        <v>2491</v>
      </c>
      <c r="B1109" s="2" t="s">
        <v>2490</v>
      </c>
      <c r="C1109" s="2">
        <v>2506</v>
      </c>
      <c r="D1109" s="2" t="s">
        <v>8</v>
      </c>
      <c r="E1109" s="2">
        <v>915</v>
      </c>
      <c r="F1109" s="2" t="s">
        <v>2654</v>
      </c>
      <c r="G1109" s="2" t="s">
        <v>2741</v>
      </c>
      <c r="H1109" s="8" t="s">
        <v>2531</v>
      </c>
      <c r="I1109" s="1">
        <v>55000</v>
      </c>
      <c r="J1109" s="1">
        <v>58000</v>
      </c>
      <c r="K1109" s="1">
        <v>63000</v>
      </c>
      <c r="L1109" s="1">
        <v>48000</v>
      </c>
      <c r="M1109" s="1">
        <v>38000</v>
      </c>
      <c r="N1109" s="1">
        <v>34000</v>
      </c>
    </row>
    <row r="1110" spans="1:14" hidden="1" x14ac:dyDescent="0.3">
      <c r="A1110" s="2" t="s">
        <v>2491</v>
      </c>
      <c r="B1110" s="2" t="s">
        <v>2490</v>
      </c>
      <c r="C1110" s="2">
        <v>2506</v>
      </c>
      <c r="D1110" s="2" t="s">
        <v>252</v>
      </c>
      <c r="E1110" s="2">
        <v>999</v>
      </c>
      <c r="F1110" s="2" t="s">
        <v>252</v>
      </c>
      <c r="G1110" s="2" t="s">
        <v>2741</v>
      </c>
      <c r="H1110" s="8" t="s">
        <v>1502</v>
      </c>
      <c r="I1110" s="1">
        <v>20474000</v>
      </c>
      <c r="J1110" s="1">
        <v>21729000</v>
      </c>
      <c r="K1110" s="1">
        <v>23373000</v>
      </c>
      <c r="L1110" s="1">
        <v>17933000</v>
      </c>
      <c r="M1110" s="1">
        <v>14097000</v>
      </c>
      <c r="N1110" s="1">
        <v>12671000</v>
      </c>
    </row>
    <row r="1111" spans="1:14" hidden="1" x14ac:dyDescent="0.3">
      <c r="A1111" s="2" t="s">
        <v>2491</v>
      </c>
      <c r="B1111" s="2" t="s">
        <v>2490</v>
      </c>
      <c r="C1111" s="2">
        <v>2506</v>
      </c>
      <c r="D1111" s="2" t="s">
        <v>8</v>
      </c>
      <c r="E1111" s="2">
        <v>905</v>
      </c>
      <c r="F1111" s="2" t="s">
        <v>2656</v>
      </c>
      <c r="G1111" s="2" t="s">
        <v>2742</v>
      </c>
      <c r="H1111" s="8" t="s">
        <v>2535</v>
      </c>
      <c r="I1111" s="1">
        <v>5715000</v>
      </c>
      <c r="J1111" s="1">
        <v>6065000</v>
      </c>
      <c r="K1111" s="1">
        <v>6523000</v>
      </c>
      <c r="L1111" s="1">
        <v>5006000</v>
      </c>
      <c r="M1111" s="1">
        <v>3935000</v>
      </c>
      <c r="N1111" s="1">
        <v>3537000</v>
      </c>
    </row>
    <row r="1112" spans="1:14" hidden="1" x14ac:dyDescent="0.3">
      <c r="A1112" s="2" t="s">
        <v>2491</v>
      </c>
      <c r="B1112" s="2" t="s">
        <v>2490</v>
      </c>
      <c r="C1112" s="2">
        <v>2506</v>
      </c>
      <c r="D1112" s="2" t="s">
        <v>8</v>
      </c>
      <c r="E1112" s="2">
        <v>924</v>
      </c>
      <c r="F1112" s="2" t="s">
        <v>2657</v>
      </c>
      <c r="G1112" s="2" t="s">
        <v>2742</v>
      </c>
      <c r="H1112" s="8" t="s">
        <v>2536</v>
      </c>
      <c r="I1112" s="1">
        <v>1391000</v>
      </c>
      <c r="J1112" s="1">
        <v>1476000</v>
      </c>
      <c r="K1112" s="1">
        <v>1589000</v>
      </c>
      <c r="L1112" s="1">
        <v>1219000</v>
      </c>
      <c r="M1112" s="1">
        <v>958000</v>
      </c>
      <c r="N1112" s="1">
        <v>862000</v>
      </c>
    </row>
    <row r="1113" spans="1:14" hidden="1" x14ac:dyDescent="0.3">
      <c r="A1113" s="2" t="s">
        <v>2491</v>
      </c>
      <c r="B1113" s="2" t="s">
        <v>2490</v>
      </c>
      <c r="C1113" s="2">
        <v>2506</v>
      </c>
      <c r="D1113" s="2" t="s">
        <v>8</v>
      </c>
      <c r="E1113" s="2">
        <v>905</v>
      </c>
      <c r="F1113" s="2" t="s">
        <v>2658</v>
      </c>
      <c r="G1113" s="2" t="s">
        <v>2742</v>
      </c>
      <c r="H1113" s="8" t="s">
        <v>2537</v>
      </c>
      <c r="I1113" s="1">
        <v>1170000</v>
      </c>
      <c r="J1113" s="1">
        <v>1242000</v>
      </c>
      <c r="K1113" s="1">
        <v>1335000</v>
      </c>
      <c r="L1113" s="1">
        <v>1025000</v>
      </c>
      <c r="M1113" s="1">
        <v>805000</v>
      </c>
      <c r="N1113" s="1">
        <v>724000</v>
      </c>
    </row>
    <row r="1114" spans="1:14" hidden="1" x14ac:dyDescent="0.3">
      <c r="A1114" s="2" t="s">
        <v>2491</v>
      </c>
      <c r="B1114" s="2" t="s">
        <v>2490</v>
      </c>
      <c r="C1114" s="2">
        <v>2506</v>
      </c>
      <c r="D1114" s="2" t="s">
        <v>8</v>
      </c>
      <c r="E1114" s="2">
        <v>924</v>
      </c>
      <c r="F1114" s="2" t="s">
        <v>2659</v>
      </c>
      <c r="G1114" s="2" t="s">
        <v>2742</v>
      </c>
      <c r="H1114" s="8" t="s">
        <v>2538</v>
      </c>
      <c r="I1114" s="1">
        <v>2099000</v>
      </c>
      <c r="J1114" s="1">
        <v>2228000</v>
      </c>
      <c r="K1114" s="1">
        <v>2396000</v>
      </c>
      <c r="L1114" s="1">
        <v>1839000</v>
      </c>
      <c r="M1114" s="1">
        <v>1445000</v>
      </c>
      <c r="N1114" s="1">
        <v>1299000</v>
      </c>
    </row>
    <row r="1115" spans="1:14" hidden="1" x14ac:dyDescent="0.3">
      <c r="A1115" s="2" t="s">
        <v>2491</v>
      </c>
      <c r="B1115" s="2" t="s">
        <v>2490</v>
      </c>
      <c r="C1115" s="2">
        <v>2506</v>
      </c>
      <c r="D1115" s="2" t="s">
        <v>8</v>
      </c>
      <c r="E1115" s="2">
        <v>905</v>
      </c>
      <c r="F1115" s="2" t="s">
        <v>2660</v>
      </c>
      <c r="G1115" s="2" t="s">
        <v>2742</v>
      </c>
      <c r="H1115" s="8" t="s">
        <v>2539</v>
      </c>
      <c r="I1115" s="1">
        <v>616000</v>
      </c>
      <c r="J1115" s="1">
        <v>654000</v>
      </c>
      <c r="K1115" s="1">
        <v>703000</v>
      </c>
      <c r="L1115" s="1">
        <v>540000</v>
      </c>
      <c r="M1115" s="1">
        <v>425000</v>
      </c>
      <c r="N1115" s="1">
        <v>382000</v>
      </c>
    </row>
    <row r="1116" spans="1:14" hidden="1" x14ac:dyDescent="0.3">
      <c r="A1116" s="2" t="s">
        <v>2491</v>
      </c>
      <c r="B1116" s="2" t="s">
        <v>2490</v>
      </c>
      <c r="C1116" s="2">
        <v>2506</v>
      </c>
      <c r="D1116" s="2" t="s">
        <v>8</v>
      </c>
      <c r="E1116" s="2">
        <v>905</v>
      </c>
      <c r="F1116" s="2" t="s">
        <v>2660</v>
      </c>
      <c r="G1116" s="2" t="s">
        <v>2742</v>
      </c>
      <c r="H1116" s="8" t="s">
        <v>2539</v>
      </c>
      <c r="I1116" s="1">
        <v>608000</v>
      </c>
      <c r="J1116" s="1">
        <v>645000</v>
      </c>
      <c r="K1116" s="1">
        <v>694000</v>
      </c>
      <c r="L1116" s="1">
        <v>533000</v>
      </c>
      <c r="M1116" s="1">
        <v>419000</v>
      </c>
      <c r="N1116" s="1">
        <v>377000</v>
      </c>
    </row>
    <row r="1117" spans="1:14" hidden="1" x14ac:dyDescent="0.3">
      <c r="A1117" s="2" t="s">
        <v>2491</v>
      </c>
      <c r="B1117" s="2" t="s">
        <v>2490</v>
      </c>
      <c r="C1117" s="2">
        <v>2506</v>
      </c>
      <c r="D1117" s="2" t="s">
        <v>8</v>
      </c>
      <c r="E1117" s="2">
        <v>905</v>
      </c>
      <c r="F1117" s="2" t="s">
        <v>2661</v>
      </c>
      <c r="G1117" s="2" t="s">
        <v>2742</v>
      </c>
      <c r="H1117" s="8" t="s">
        <v>2540</v>
      </c>
      <c r="I1117" s="1">
        <v>464000</v>
      </c>
      <c r="J1117" s="1">
        <v>492000</v>
      </c>
      <c r="K1117" s="1">
        <v>530000</v>
      </c>
      <c r="L1117" s="1">
        <v>407000</v>
      </c>
      <c r="M1117" s="1">
        <v>320000</v>
      </c>
      <c r="N1117" s="1">
        <v>287000</v>
      </c>
    </row>
    <row r="1118" spans="1:14" hidden="1" x14ac:dyDescent="0.3">
      <c r="A1118" s="2" t="s">
        <v>2491</v>
      </c>
      <c r="B1118" s="2" t="s">
        <v>2490</v>
      </c>
      <c r="C1118" s="2">
        <v>2506</v>
      </c>
      <c r="D1118" s="2" t="s">
        <v>8</v>
      </c>
      <c r="E1118" s="2">
        <v>905</v>
      </c>
      <c r="F1118" s="2" t="s">
        <v>2662</v>
      </c>
      <c r="G1118" s="2" t="s">
        <v>2742</v>
      </c>
      <c r="H1118" s="8" t="s">
        <v>2541</v>
      </c>
      <c r="I1118" s="1">
        <v>420000</v>
      </c>
      <c r="J1118" s="1">
        <v>445000</v>
      </c>
      <c r="K1118" s="1">
        <v>479000</v>
      </c>
      <c r="L1118" s="1">
        <v>368000</v>
      </c>
      <c r="M1118" s="1">
        <v>289000</v>
      </c>
      <c r="N1118" s="1">
        <v>260000</v>
      </c>
    </row>
    <row r="1119" spans="1:14" hidden="1" x14ac:dyDescent="0.3">
      <c r="A1119" s="2" t="s">
        <v>2491</v>
      </c>
      <c r="B1119" s="2" t="s">
        <v>2490</v>
      </c>
      <c r="C1119" s="2">
        <v>2506</v>
      </c>
      <c r="D1119" s="2" t="s">
        <v>8</v>
      </c>
      <c r="E1119" s="2">
        <v>922</v>
      </c>
      <c r="F1119" s="2" t="s">
        <v>2663</v>
      </c>
      <c r="G1119" s="2" t="s">
        <v>2742</v>
      </c>
      <c r="H1119" s="8" t="s">
        <v>2542</v>
      </c>
      <c r="I1119" s="1">
        <v>412000</v>
      </c>
      <c r="J1119" s="1">
        <v>437000</v>
      </c>
      <c r="K1119" s="1">
        <v>470000</v>
      </c>
      <c r="L1119" s="1">
        <v>361000</v>
      </c>
      <c r="M1119" s="1">
        <v>284000</v>
      </c>
      <c r="N1119" s="1">
        <v>255000</v>
      </c>
    </row>
    <row r="1120" spans="1:14" hidden="1" x14ac:dyDescent="0.3">
      <c r="A1120" s="2" t="s">
        <v>2491</v>
      </c>
      <c r="B1120" s="2" t="s">
        <v>2490</v>
      </c>
      <c r="C1120" s="2">
        <v>2506</v>
      </c>
      <c r="D1120" s="2" t="s">
        <v>8</v>
      </c>
      <c r="E1120" s="2">
        <v>905</v>
      </c>
      <c r="F1120" s="2" t="s">
        <v>2664</v>
      </c>
      <c r="G1120" s="2" t="s">
        <v>2742</v>
      </c>
      <c r="H1120" s="8" t="s">
        <v>2543</v>
      </c>
      <c r="I1120" s="1">
        <v>356000</v>
      </c>
      <c r="J1120" s="1">
        <v>378000</v>
      </c>
      <c r="K1120" s="1">
        <v>407000</v>
      </c>
      <c r="L1120" s="1">
        <v>312000</v>
      </c>
      <c r="M1120" s="1">
        <v>246000</v>
      </c>
      <c r="N1120" s="1">
        <v>221000</v>
      </c>
    </row>
    <row r="1121" spans="1:14" hidden="1" x14ac:dyDescent="0.3">
      <c r="A1121" s="2" t="s">
        <v>2491</v>
      </c>
      <c r="B1121" s="2" t="s">
        <v>2490</v>
      </c>
      <c r="C1121" s="2">
        <v>2506</v>
      </c>
      <c r="D1121" s="2" t="s">
        <v>8</v>
      </c>
      <c r="E1121" s="2">
        <v>905</v>
      </c>
      <c r="F1121" s="2" t="s">
        <v>2665</v>
      </c>
      <c r="G1121" s="2" t="s">
        <v>2742</v>
      </c>
      <c r="H1121" s="8" t="s">
        <v>2544</v>
      </c>
      <c r="I1121" s="1">
        <v>230000</v>
      </c>
      <c r="J1121" s="1">
        <v>244000</v>
      </c>
      <c r="K1121" s="1">
        <v>263000</v>
      </c>
      <c r="L1121" s="1">
        <v>201000</v>
      </c>
      <c r="M1121" s="1">
        <v>158000</v>
      </c>
      <c r="N1121" s="1">
        <v>143000</v>
      </c>
    </row>
    <row r="1122" spans="1:14" hidden="1" x14ac:dyDescent="0.3">
      <c r="A1122" s="2" t="s">
        <v>2491</v>
      </c>
      <c r="B1122" s="2" t="s">
        <v>2490</v>
      </c>
      <c r="C1122" s="2">
        <v>2506</v>
      </c>
      <c r="D1122" s="2" t="s">
        <v>8</v>
      </c>
      <c r="E1122" s="2">
        <v>905</v>
      </c>
      <c r="F1122" s="2" t="s">
        <v>2666</v>
      </c>
      <c r="G1122" s="2" t="s">
        <v>2742</v>
      </c>
      <c r="H1122" s="8" t="s">
        <v>2545</v>
      </c>
      <c r="I1122" s="1">
        <v>200000</v>
      </c>
      <c r="J1122" s="1">
        <v>213000</v>
      </c>
      <c r="K1122" s="1">
        <v>229000</v>
      </c>
      <c r="L1122" s="1">
        <v>176000</v>
      </c>
      <c r="M1122" s="1">
        <v>138000</v>
      </c>
      <c r="N1122" s="1">
        <v>124000</v>
      </c>
    </row>
    <row r="1123" spans="1:14" hidden="1" x14ac:dyDescent="0.3">
      <c r="A1123" s="2" t="s">
        <v>2491</v>
      </c>
      <c r="B1123" s="2" t="s">
        <v>2490</v>
      </c>
      <c r="C1123" s="2">
        <v>2506</v>
      </c>
      <c r="D1123" s="2" t="s">
        <v>8</v>
      </c>
      <c r="E1123" s="2">
        <v>905</v>
      </c>
      <c r="F1123" s="2" t="s">
        <v>2667</v>
      </c>
      <c r="G1123" s="2" t="s">
        <v>2742</v>
      </c>
      <c r="H1123" s="8" t="s">
        <v>2546</v>
      </c>
      <c r="I1123" s="1">
        <v>187000</v>
      </c>
      <c r="J1123" s="1">
        <v>198000</v>
      </c>
      <c r="K1123" s="1">
        <v>213000</v>
      </c>
      <c r="L1123" s="1">
        <v>164000</v>
      </c>
      <c r="M1123" s="1">
        <v>129000</v>
      </c>
      <c r="N1123" s="1">
        <v>116000</v>
      </c>
    </row>
    <row r="1124" spans="1:14" hidden="1" x14ac:dyDescent="0.3">
      <c r="A1124" s="2" t="s">
        <v>2491</v>
      </c>
      <c r="B1124" s="2" t="s">
        <v>2490</v>
      </c>
      <c r="C1124" s="2">
        <v>2506</v>
      </c>
      <c r="D1124" s="2" t="s">
        <v>8</v>
      </c>
      <c r="E1124" s="2">
        <v>905</v>
      </c>
      <c r="F1124" s="2" t="s">
        <v>2668</v>
      </c>
      <c r="G1124" s="2" t="s">
        <v>2742</v>
      </c>
      <c r="H1124" s="8" t="s">
        <v>2547</v>
      </c>
      <c r="I1124" s="1">
        <v>179000</v>
      </c>
      <c r="J1124" s="1">
        <v>190000</v>
      </c>
      <c r="K1124" s="1">
        <v>204000</v>
      </c>
      <c r="L1124" s="1">
        <v>157000</v>
      </c>
      <c r="M1124" s="1">
        <v>123000</v>
      </c>
      <c r="N1124" s="1">
        <v>111000</v>
      </c>
    </row>
    <row r="1125" spans="1:14" hidden="1" x14ac:dyDescent="0.3">
      <c r="A1125" s="2" t="s">
        <v>2491</v>
      </c>
      <c r="B1125" s="2" t="s">
        <v>2490</v>
      </c>
      <c r="C1125" s="2">
        <v>2506</v>
      </c>
      <c r="D1125" s="2" t="s">
        <v>8</v>
      </c>
      <c r="E1125" s="2">
        <v>905</v>
      </c>
      <c r="F1125" s="2" t="s">
        <v>2669</v>
      </c>
      <c r="G1125" s="2" t="s">
        <v>2742</v>
      </c>
      <c r="H1125" s="8" t="s">
        <v>2548</v>
      </c>
      <c r="I1125" s="1">
        <v>178000</v>
      </c>
      <c r="J1125" s="1">
        <v>189000</v>
      </c>
      <c r="K1125" s="1">
        <v>203000</v>
      </c>
      <c r="L1125" s="1">
        <v>156000</v>
      </c>
      <c r="M1125" s="1">
        <v>123000</v>
      </c>
      <c r="N1125" s="1">
        <v>111000</v>
      </c>
    </row>
    <row r="1126" spans="1:14" hidden="1" x14ac:dyDescent="0.3">
      <c r="A1126" s="2" t="s">
        <v>2491</v>
      </c>
      <c r="B1126" s="2" t="s">
        <v>2490</v>
      </c>
      <c r="C1126" s="2">
        <v>2506</v>
      </c>
      <c r="D1126" s="2" t="s">
        <v>8</v>
      </c>
      <c r="E1126" s="2">
        <v>905</v>
      </c>
      <c r="F1126" s="2" t="s">
        <v>2670</v>
      </c>
      <c r="G1126" s="2" t="s">
        <v>2742</v>
      </c>
      <c r="H1126" s="8" t="s">
        <v>2549</v>
      </c>
      <c r="I1126" s="1">
        <v>177000</v>
      </c>
      <c r="J1126" s="1">
        <v>188000</v>
      </c>
      <c r="K1126" s="1">
        <v>203000</v>
      </c>
      <c r="L1126" s="1">
        <v>156000</v>
      </c>
      <c r="M1126" s="1">
        <v>122000</v>
      </c>
      <c r="N1126" s="1">
        <v>110000</v>
      </c>
    </row>
    <row r="1127" spans="1:14" hidden="1" x14ac:dyDescent="0.3">
      <c r="A1127" s="2" t="s">
        <v>2491</v>
      </c>
      <c r="B1127" s="2" t="s">
        <v>2490</v>
      </c>
      <c r="C1127" s="2">
        <v>2506</v>
      </c>
      <c r="D1127" s="2" t="s">
        <v>8</v>
      </c>
      <c r="E1127" s="2">
        <v>905</v>
      </c>
      <c r="F1127" s="2" t="s">
        <v>2671</v>
      </c>
      <c r="G1127" s="2" t="s">
        <v>2742</v>
      </c>
      <c r="H1127" s="8" t="s">
        <v>2550</v>
      </c>
      <c r="I1127" s="1">
        <v>146000</v>
      </c>
      <c r="J1127" s="1">
        <v>156000</v>
      </c>
      <c r="K1127" s="1">
        <v>167000</v>
      </c>
      <c r="L1127" s="1">
        <v>129000</v>
      </c>
      <c r="M1127" s="1">
        <v>101000</v>
      </c>
      <c r="N1127" s="1">
        <v>91000</v>
      </c>
    </row>
    <row r="1128" spans="1:14" hidden="1" x14ac:dyDescent="0.3">
      <c r="A1128" s="2" t="s">
        <v>2491</v>
      </c>
      <c r="B1128" s="2" t="s">
        <v>2490</v>
      </c>
      <c r="C1128" s="2">
        <v>2506</v>
      </c>
      <c r="D1128" s="2" t="s">
        <v>8</v>
      </c>
      <c r="E1128" s="2">
        <v>905</v>
      </c>
      <c r="F1128" s="2" t="s">
        <v>2672</v>
      </c>
      <c r="G1128" s="2" t="s">
        <v>2742</v>
      </c>
      <c r="H1128" s="8" t="s">
        <v>2551</v>
      </c>
      <c r="I1128" s="1">
        <v>116000</v>
      </c>
      <c r="J1128" s="1">
        <v>123000</v>
      </c>
      <c r="K1128" s="1">
        <v>132000</v>
      </c>
      <c r="L1128" s="1">
        <v>102000</v>
      </c>
      <c r="M1128" s="1">
        <v>80000</v>
      </c>
      <c r="N1128" s="1">
        <v>72000</v>
      </c>
    </row>
    <row r="1129" spans="1:14" hidden="1" x14ac:dyDescent="0.3">
      <c r="A1129" s="2" t="s">
        <v>2491</v>
      </c>
      <c r="B1129" s="2" t="s">
        <v>2490</v>
      </c>
      <c r="C1129" s="2">
        <v>2506</v>
      </c>
      <c r="D1129" s="2" t="s">
        <v>8</v>
      </c>
      <c r="E1129" s="2">
        <v>905</v>
      </c>
      <c r="F1129" s="2" t="s">
        <v>2673</v>
      </c>
      <c r="G1129" s="2" t="s">
        <v>2742</v>
      </c>
      <c r="H1129" s="8" t="s">
        <v>2552</v>
      </c>
      <c r="I1129" s="1">
        <v>108000</v>
      </c>
      <c r="J1129" s="1">
        <v>115000</v>
      </c>
      <c r="K1129" s="1">
        <v>123000</v>
      </c>
      <c r="L1129" s="1">
        <v>95000</v>
      </c>
      <c r="M1129" s="1">
        <v>75000</v>
      </c>
      <c r="N1129" s="1">
        <v>67000</v>
      </c>
    </row>
    <row r="1130" spans="1:14" hidden="1" x14ac:dyDescent="0.3">
      <c r="A1130" s="2" t="s">
        <v>2491</v>
      </c>
      <c r="B1130" s="2" t="s">
        <v>2490</v>
      </c>
      <c r="C1130" s="2">
        <v>2506</v>
      </c>
      <c r="D1130" s="2" t="s">
        <v>8</v>
      </c>
      <c r="E1130" s="2">
        <v>905</v>
      </c>
      <c r="F1130" s="2" t="s">
        <v>2674</v>
      </c>
      <c r="G1130" s="2" t="s">
        <v>2742</v>
      </c>
      <c r="H1130" s="8" t="s">
        <v>2553</v>
      </c>
      <c r="I1130" s="1">
        <v>103000</v>
      </c>
      <c r="J1130" s="1">
        <v>109000</v>
      </c>
      <c r="K1130" s="1">
        <v>118000</v>
      </c>
      <c r="L1130" s="1">
        <v>91000</v>
      </c>
      <c r="M1130" s="1">
        <v>71000</v>
      </c>
      <c r="N1130" s="1">
        <v>64000</v>
      </c>
    </row>
    <row r="1131" spans="1:14" hidden="1" x14ac:dyDescent="0.3">
      <c r="A1131" s="2" t="s">
        <v>2491</v>
      </c>
      <c r="B1131" s="2" t="s">
        <v>2490</v>
      </c>
      <c r="C1131" s="2">
        <v>2506</v>
      </c>
      <c r="D1131" s="2" t="s">
        <v>8</v>
      </c>
      <c r="E1131" s="2">
        <v>924</v>
      </c>
      <c r="F1131" s="2" t="s">
        <v>2675</v>
      </c>
      <c r="G1131" s="2" t="s">
        <v>2742</v>
      </c>
      <c r="H1131" s="8" t="s">
        <v>2554</v>
      </c>
      <c r="I1131" s="1">
        <v>85000</v>
      </c>
      <c r="J1131" s="1">
        <v>90000</v>
      </c>
      <c r="K1131" s="1">
        <v>97000</v>
      </c>
      <c r="L1131" s="1">
        <v>75000</v>
      </c>
      <c r="M1131" s="1">
        <v>59000</v>
      </c>
      <c r="N1131" s="1">
        <v>53000</v>
      </c>
    </row>
    <row r="1132" spans="1:14" hidden="1" x14ac:dyDescent="0.3">
      <c r="A1132" s="2" t="s">
        <v>2491</v>
      </c>
      <c r="B1132" s="2" t="s">
        <v>2490</v>
      </c>
      <c r="C1132" s="2">
        <v>2506</v>
      </c>
      <c r="D1132" s="2" t="s">
        <v>8</v>
      </c>
      <c r="E1132" s="2">
        <v>905</v>
      </c>
      <c r="F1132" s="2" t="s">
        <v>2676</v>
      </c>
      <c r="G1132" s="2" t="s">
        <v>2742</v>
      </c>
      <c r="H1132" s="8" t="s">
        <v>2555</v>
      </c>
      <c r="I1132" s="1">
        <v>84000</v>
      </c>
      <c r="J1132" s="1">
        <v>89000</v>
      </c>
      <c r="K1132" s="1">
        <v>96000</v>
      </c>
      <c r="L1132" s="1">
        <v>74000</v>
      </c>
      <c r="M1132" s="1">
        <v>58000</v>
      </c>
      <c r="N1132" s="1">
        <v>52000</v>
      </c>
    </row>
    <row r="1133" spans="1:14" hidden="1" x14ac:dyDescent="0.3">
      <c r="A1133" s="2" t="s">
        <v>2491</v>
      </c>
      <c r="B1133" s="2" t="s">
        <v>2490</v>
      </c>
      <c r="C1133" s="2">
        <v>2506</v>
      </c>
      <c r="D1133" s="2" t="s">
        <v>8</v>
      </c>
      <c r="E1133" s="2">
        <v>905</v>
      </c>
      <c r="F1133" s="2" t="s">
        <v>2677</v>
      </c>
      <c r="G1133" s="2" t="s">
        <v>2742</v>
      </c>
      <c r="H1133" s="8" t="s">
        <v>2556</v>
      </c>
      <c r="I1133" s="1">
        <v>84000</v>
      </c>
      <c r="J1133" s="1">
        <v>89000</v>
      </c>
      <c r="K1133" s="1">
        <v>95000</v>
      </c>
      <c r="L1133" s="1">
        <v>73000</v>
      </c>
      <c r="M1133" s="1">
        <v>58000</v>
      </c>
      <c r="N1133" s="1">
        <v>52000</v>
      </c>
    </row>
    <row r="1134" spans="1:14" hidden="1" x14ac:dyDescent="0.3">
      <c r="A1134" s="2" t="s">
        <v>2491</v>
      </c>
      <c r="B1134" s="2" t="s">
        <v>2490</v>
      </c>
      <c r="C1134" s="2">
        <v>2506</v>
      </c>
      <c r="D1134" s="2" t="s">
        <v>8</v>
      </c>
      <c r="E1134" s="2">
        <v>905</v>
      </c>
      <c r="F1134" s="2" t="s">
        <v>2678</v>
      </c>
      <c r="G1134" s="2" t="s">
        <v>2742</v>
      </c>
      <c r="H1134" s="8" t="s">
        <v>2557</v>
      </c>
      <c r="I1134" s="1">
        <v>141000</v>
      </c>
      <c r="J1134" s="1">
        <v>149000</v>
      </c>
      <c r="K1134" s="1">
        <v>161000</v>
      </c>
      <c r="L1134" s="1">
        <v>123000</v>
      </c>
      <c r="M1134" s="1">
        <v>97000</v>
      </c>
      <c r="N1134" s="1">
        <v>87000</v>
      </c>
    </row>
    <row r="1135" spans="1:14" hidden="1" x14ac:dyDescent="0.3">
      <c r="A1135" s="2" t="s">
        <v>2491</v>
      </c>
      <c r="B1135" s="2" t="s">
        <v>2490</v>
      </c>
      <c r="C1135" s="2">
        <v>2506</v>
      </c>
      <c r="D1135" s="2" t="s">
        <v>8</v>
      </c>
      <c r="E1135" s="2">
        <v>905</v>
      </c>
      <c r="F1135" s="2" t="s">
        <v>2679</v>
      </c>
      <c r="G1135" s="2" t="s">
        <v>2742</v>
      </c>
      <c r="H1135" s="8" t="s">
        <v>2558</v>
      </c>
      <c r="I1135" s="1">
        <v>74000</v>
      </c>
      <c r="J1135" s="1">
        <v>78000</v>
      </c>
      <c r="K1135" s="1">
        <v>84000</v>
      </c>
      <c r="L1135" s="1">
        <v>65000</v>
      </c>
      <c r="M1135" s="1">
        <v>51000</v>
      </c>
      <c r="N1135" s="1">
        <v>46000</v>
      </c>
    </row>
    <row r="1136" spans="1:14" hidden="1" x14ac:dyDescent="0.3">
      <c r="A1136" s="2" t="s">
        <v>2491</v>
      </c>
      <c r="B1136" s="2" t="s">
        <v>2490</v>
      </c>
      <c r="C1136" s="2">
        <v>2506</v>
      </c>
      <c r="D1136" s="2" t="s">
        <v>8</v>
      </c>
      <c r="E1136" s="2">
        <v>905</v>
      </c>
      <c r="F1136" s="2" t="s">
        <v>2660</v>
      </c>
      <c r="G1136" s="2" t="s">
        <v>2742</v>
      </c>
      <c r="H1136" s="8" t="s">
        <v>2539</v>
      </c>
      <c r="I1136" s="1">
        <v>69000</v>
      </c>
      <c r="J1136" s="1">
        <v>73000</v>
      </c>
      <c r="K1136" s="1">
        <v>78000</v>
      </c>
      <c r="L1136" s="1">
        <v>60000</v>
      </c>
      <c r="M1136" s="1">
        <v>48000</v>
      </c>
      <c r="N1136" s="1">
        <v>43000</v>
      </c>
    </row>
    <row r="1137" spans="1:14" hidden="1" x14ac:dyDescent="0.3">
      <c r="A1137" s="2" t="s">
        <v>2491</v>
      </c>
      <c r="B1137" s="2" t="s">
        <v>2490</v>
      </c>
      <c r="C1137" s="2">
        <v>2506</v>
      </c>
      <c r="D1137" s="2" t="s">
        <v>8</v>
      </c>
      <c r="E1137" s="2">
        <v>905</v>
      </c>
      <c r="F1137" s="2" t="s">
        <v>2669</v>
      </c>
      <c r="G1137" s="2" t="s">
        <v>2742</v>
      </c>
      <c r="H1137" s="8" t="s">
        <v>2548</v>
      </c>
      <c r="I1137" s="1">
        <v>65000</v>
      </c>
      <c r="J1137" s="1">
        <v>69000</v>
      </c>
      <c r="K1137" s="1">
        <v>75000</v>
      </c>
      <c r="L1137" s="1">
        <v>58000</v>
      </c>
      <c r="M1137" s="1">
        <v>46000</v>
      </c>
      <c r="N1137" s="1">
        <v>41000</v>
      </c>
    </row>
    <row r="1138" spans="1:14" hidden="1" x14ac:dyDescent="0.3">
      <c r="A1138" s="2" t="s">
        <v>2491</v>
      </c>
      <c r="B1138" s="2" t="s">
        <v>2490</v>
      </c>
      <c r="C1138" s="2">
        <v>2506</v>
      </c>
      <c r="D1138" s="2" t="s">
        <v>8</v>
      </c>
      <c r="E1138" s="2">
        <v>905</v>
      </c>
      <c r="F1138" s="2" t="s">
        <v>2680</v>
      </c>
      <c r="G1138" s="2" t="s">
        <v>2742</v>
      </c>
      <c r="H1138" s="8" t="s">
        <v>2559</v>
      </c>
      <c r="I1138" s="1">
        <v>65000</v>
      </c>
      <c r="J1138" s="1">
        <v>69000</v>
      </c>
      <c r="K1138" s="1">
        <v>75000</v>
      </c>
      <c r="L1138" s="1">
        <v>58000</v>
      </c>
      <c r="M1138" s="1">
        <v>46000</v>
      </c>
      <c r="N1138" s="1">
        <v>41000</v>
      </c>
    </row>
    <row r="1139" spans="1:14" hidden="1" x14ac:dyDescent="0.3">
      <c r="A1139" s="2" t="s">
        <v>2491</v>
      </c>
      <c r="B1139" s="2" t="s">
        <v>2490</v>
      </c>
      <c r="C1139" s="2">
        <v>2506</v>
      </c>
      <c r="D1139" s="2" t="s">
        <v>8</v>
      </c>
      <c r="E1139" s="2">
        <v>905</v>
      </c>
      <c r="F1139" s="2" t="s">
        <v>2681</v>
      </c>
      <c r="G1139" s="2" t="s">
        <v>2742</v>
      </c>
      <c r="H1139" s="8" t="s">
        <v>2560</v>
      </c>
      <c r="I1139" s="1">
        <v>58000</v>
      </c>
      <c r="J1139" s="1">
        <v>61000</v>
      </c>
      <c r="K1139" s="1">
        <v>66000</v>
      </c>
      <c r="L1139" s="1">
        <v>50000</v>
      </c>
      <c r="M1139" s="1">
        <v>40000</v>
      </c>
      <c r="N1139" s="1">
        <v>36000</v>
      </c>
    </row>
    <row r="1140" spans="1:14" hidden="1" x14ac:dyDescent="0.3">
      <c r="A1140" s="2" t="s">
        <v>2491</v>
      </c>
      <c r="B1140" s="2" t="s">
        <v>2490</v>
      </c>
      <c r="C1140" s="2">
        <v>2506</v>
      </c>
      <c r="D1140" s="2" t="s">
        <v>8</v>
      </c>
      <c r="E1140" s="2">
        <v>905</v>
      </c>
      <c r="F1140" s="2" t="s">
        <v>2682</v>
      </c>
      <c r="G1140" s="2" t="s">
        <v>2742</v>
      </c>
      <c r="H1140" s="8" t="s">
        <v>2561</v>
      </c>
      <c r="I1140" s="1">
        <v>58000</v>
      </c>
      <c r="J1140" s="1">
        <v>61000</v>
      </c>
      <c r="K1140" s="1">
        <v>66000</v>
      </c>
      <c r="L1140" s="1">
        <v>50000</v>
      </c>
      <c r="M1140" s="1">
        <v>40000</v>
      </c>
      <c r="N1140" s="1">
        <v>36000</v>
      </c>
    </row>
    <row r="1141" spans="1:14" hidden="1" x14ac:dyDescent="0.3">
      <c r="A1141" s="2" t="s">
        <v>2491</v>
      </c>
      <c r="B1141" s="2" t="s">
        <v>2490</v>
      </c>
      <c r="C1141" s="2">
        <v>2506</v>
      </c>
      <c r="D1141" s="2" t="s">
        <v>8</v>
      </c>
      <c r="E1141" s="2">
        <v>905</v>
      </c>
      <c r="F1141" s="2" t="s">
        <v>2683</v>
      </c>
      <c r="G1141" s="2" t="s">
        <v>2742</v>
      </c>
      <c r="H1141" s="8" t="s">
        <v>2562</v>
      </c>
      <c r="I1141" s="1">
        <v>57000</v>
      </c>
      <c r="J1141" s="1">
        <v>60000</v>
      </c>
      <c r="K1141" s="1">
        <v>65000</v>
      </c>
      <c r="L1141" s="1">
        <v>50000</v>
      </c>
      <c r="M1141" s="1">
        <v>40000</v>
      </c>
      <c r="N1141" s="1">
        <v>35000</v>
      </c>
    </row>
    <row r="1142" spans="1:14" hidden="1" x14ac:dyDescent="0.3">
      <c r="A1142" s="2" t="s">
        <v>2491</v>
      </c>
      <c r="B1142" s="2" t="s">
        <v>2490</v>
      </c>
      <c r="C1142" s="2">
        <v>2506</v>
      </c>
      <c r="D1142" s="2" t="s">
        <v>8</v>
      </c>
      <c r="E1142" s="2">
        <v>905</v>
      </c>
      <c r="F1142" s="2" t="s">
        <v>2684</v>
      </c>
      <c r="G1142" s="2" t="s">
        <v>2742</v>
      </c>
      <c r="H1142" s="8" t="s">
        <v>2563</v>
      </c>
      <c r="I1142" s="1">
        <v>50000</v>
      </c>
      <c r="J1142" s="1">
        <v>53000</v>
      </c>
      <c r="K1142" s="1">
        <v>57000</v>
      </c>
      <c r="L1142" s="1">
        <v>44000</v>
      </c>
      <c r="M1142" s="1">
        <v>35000</v>
      </c>
      <c r="N1142" s="1">
        <v>32000</v>
      </c>
    </row>
    <row r="1143" spans="1:14" hidden="1" x14ac:dyDescent="0.3">
      <c r="A1143" s="2" t="s">
        <v>2491</v>
      </c>
      <c r="B1143" s="2" t="s">
        <v>2490</v>
      </c>
      <c r="C1143" s="2">
        <v>2506</v>
      </c>
      <c r="D1143" s="2" t="s">
        <v>8</v>
      </c>
      <c r="E1143" s="2">
        <v>905</v>
      </c>
      <c r="F1143" s="2" t="s">
        <v>2685</v>
      </c>
      <c r="G1143" s="2" t="s">
        <v>2742</v>
      </c>
      <c r="H1143" s="8" t="s">
        <v>2564</v>
      </c>
      <c r="I1143" s="1">
        <v>50000</v>
      </c>
      <c r="J1143" s="1">
        <v>53000</v>
      </c>
      <c r="K1143" s="1">
        <v>57000</v>
      </c>
      <c r="L1143" s="1">
        <v>44000</v>
      </c>
      <c r="M1143" s="1">
        <v>35000</v>
      </c>
      <c r="N1143" s="1">
        <v>32000</v>
      </c>
    </row>
    <row r="1144" spans="1:14" hidden="1" x14ac:dyDescent="0.3">
      <c r="A1144" s="2" t="s">
        <v>2491</v>
      </c>
      <c r="B1144" s="2" t="s">
        <v>2490</v>
      </c>
      <c r="C1144" s="2">
        <v>2506</v>
      </c>
      <c r="D1144" s="2" t="s">
        <v>8</v>
      </c>
      <c r="E1144" s="2">
        <v>905</v>
      </c>
      <c r="F1144" s="2" t="s">
        <v>2686</v>
      </c>
      <c r="G1144" s="2" t="s">
        <v>2742</v>
      </c>
      <c r="H1144" s="8" t="s">
        <v>2565</v>
      </c>
      <c r="I1144" s="1">
        <v>49000</v>
      </c>
      <c r="J1144" s="1">
        <v>53000</v>
      </c>
      <c r="K1144" s="1">
        <v>56000</v>
      </c>
      <c r="L1144" s="1">
        <v>43000</v>
      </c>
      <c r="M1144" s="1">
        <v>34000</v>
      </c>
      <c r="N1144" s="1">
        <v>31000</v>
      </c>
    </row>
    <row r="1145" spans="1:14" hidden="1" x14ac:dyDescent="0.3">
      <c r="A1145" s="2" t="s">
        <v>2491</v>
      </c>
      <c r="B1145" s="2" t="s">
        <v>2490</v>
      </c>
      <c r="C1145" s="2">
        <v>2506</v>
      </c>
      <c r="D1145" s="2" t="s">
        <v>8</v>
      </c>
      <c r="E1145" s="2">
        <v>922</v>
      </c>
      <c r="F1145" s="2" t="s">
        <v>2687</v>
      </c>
      <c r="G1145" s="2" t="s">
        <v>2742</v>
      </c>
      <c r="H1145" s="8" t="s">
        <v>2566</v>
      </c>
      <c r="I1145" s="1">
        <v>49000</v>
      </c>
      <c r="J1145" s="1">
        <v>53000</v>
      </c>
      <c r="K1145" s="1">
        <v>56000</v>
      </c>
      <c r="L1145" s="1">
        <v>43000</v>
      </c>
      <c r="M1145" s="1">
        <v>34000</v>
      </c>
      <c r="N1145" s="1">
        <v>31000</v>
      </c>
    </row>
    <row r="1146" spans="1:14" hidden="1" x14ac:dyDescent="0.3">
      <c r="A1146" s="2" t="s">
        <v>2491</v>
      </c>
      <c r="B1146" s="2" t="s">
        <v>2490</v>
      </c>
      <c r="C1146" s="2">
        <v>2506</v>
      </c>
      <c r="D1146" s="2" t="s">
        <v>8</v>
      </c>
      <c r="E1146" s="2">
        <v>905</v>
      </c>
      <c r="F1146" s="2" t="s">
        <v>2656</v>
      </c>
      <c r="G1146" s="2" t="s">
        <v>2742</v>
      </c>
      <c r="H1146" s="8" t="s">
        <v>2535</v>
      </c>
      <c r="I1146" s="1">
        <v>49000</v>
      </c>
      <c r="J1146" s="1">
        <v>53000</v>
      </c>
      <c r="K1146" s="1">
        <v>56000</v>
      </c>
      <c r="L1146" s="1">
        <v>43000</v>
      </c>
      <c r="M1146" s="1">
        <v>34000</v>
      </c>
      <c r="N1146" s="1">
        <v>31000</v>
      </c>
    </row>
    <row r="1147" spans="1:14" hidden="1" x14ac:dyDescent="0.3">
      <c r="A1147" s="2" t="s">
        <v>2491</v>
      </c>
      <c r="B1147" s="2" t="s">
        <v>2490</v>
      </c>
      <c r="C1147" s="2">
        <v>2506</v>
      </c>
      <c r="D1147" s="2" t="s">
        <v>8</v>
      </c>
      <c r="E1147" s="2">
        <v>905</v>
      </c>
      <c r="F1147" s="2" t="s">
        <v>2656</v>
      </c>
      <c r="G1147" s="2" t="s">
        <v>2742</v>
      </c>
      <c r="H1147" s="8" t="s">
        <v>2535</v>
      </c>
      <c r="I1147" s="1">
        <v>45000</v>
      </c>
      <c r="J1147" s="1">
        <v>47000</v>
      </c>
      <c r="K1147" s="1">
        <v>51000</v>
      </c>
      <c r="L1147" s="1">
        <v>39000</v>
      </c>
      <c r="M1147" s="1">
        <v>31000</v>
      </c>
      <c r="N1147" s="1">
        <v>28000</v>
      </c>
    </row>
    <row r="1148" spans="1:14" hidden="1" x14ac:dyDescent="0.3">
      <c r="A1148" s="2" t="s">
        <v>2491</v>
      </c>
      <c r="B1148" s="2" t="s">
        <v>2490</v>
      </c>
      <c r="C1148" s="2">
        <v>2506</v>
      </c>
      <c r="D1148" s="2" t="s">
        <v>8</v>
      </c>
      <c r="E1148" s="2">
        <v>905</v>
      </c>
      <c r="F1148" s="2" t="s">
        <v>2688</v>
      </c>
      <c r="G1148" s="2" t="s">
        <v>2742</v>
      </c>
      <c r="H1148" s="8" t="s">
        <v>2567</v>
      </c>
      <c r="I1148" s="1">
        <v>41000</v>
      </c>
      <c r="J1148" s="1">
        <v>44000</v>
      </c>
      <c r="K1148" s="1">
        <v>47000</v>
      </c>
      <c r="L1148" s="1">
        <v>36000</v>
      </c>
      <c r="M1148" s="1">
        <v>28000</v>
      </c>
      <c r="N1148" s="1">
        <v>26000</v>
      </c>
    </row>
    <row r="1149" spans="1:14" hidden="1" x14ac:dyDescent="0.3">
      <c r="A1149" s="2" t="s">
        <v>2491</v>
      </c>
      <c r="B1149" s="2" t="s">
        <v>2490</v>
      </c>
      <c r="C1149" s="2">
        <v>2506</v>
      </c>
      <c r="D1149" s="2" t="s">
        <v>8</v>
      </c>
      <c r="E1149" s="2">
        <v>905</v>
      </c>
      <c r="F1149" s="2" t="s">
        <v>2689</v>
      </c>
      <c r="G1149" s="2" t="s">
        <v>2742</v>
      </c>
      <c r="H1149" s="8" t="s">
        <v>2568</v>
      </c>
      <c r="I1149" s="1">
        <v>41000</v>
      </c>
      <c r="J1149" s="1">
        <v>44000</v>
      </c>
      <c r="K1149" s="1">
        <v>47000</v>
      </c>
      <c r="L1149" s="1">
        <v>36000</v>
      </c>
      <c r="M1149" s="1">
        <v>28000</v>
      </c>
      <c r="N1149" s="1">
        <v>26000</v>
      </c>
    </row>
    <row r="1150" spans="1:14" hidden="1" x14ac:dyDescent="0.3">
      <c r="A1150" s="2" t="s">
        <v>2491</v>
      </c>
      <c r="B1150" s="2" t="s">
        <v>2490</v>
      </c>
      <c r="C1150" s="2">
        <v>2506</v>
      </c>
      <c r="D1150" s="2" t="s">
        <v>8</v>
      </c>
      <c r="E1150" s="2">
        <v>901</v>
      </c>
      <c r="F1150" s="2" t="s">
        <v>2690</v>
      </c>
      <c r="G1150" s="2" t="s">
        <v>2742</v>
      </c>
      <c r="H1150" s="8" t="s">
        <v>2569</v>
      </c>
      <c r="I1150" s="1">
        <v>36000</v>
      </c>
      <c r="J1150" s="1">
        <v>38000</v>
      </c>
      <c r="K1150" s="1">
        <v>40000</v>
      </c>
      <c r="L1150" s="1">
        <v>31000</v>
      </c>
      <c r="M1150" s="1">
        <v>25000</v>
      </c>
      <c r="N1150" s="1">
        <v>22000</v>
      </c>
    </row>
    <row r="1151" spans="1:14" hidden="1" x14ac:dyDescent="0.3">
      <c r="A1151" s="2" t="s">
        <v>2491</v>
      </c>
      <c r="B1151" s="2" t="s">
        <v>2490</v>
      </c>
      <c r="C1151" s="2">
        <v>2506</v>
      </c>
      <c r="D1151" s="2" t="s">
        <v>8</v>
      </c>
      <c r="E1151" s="2">
        <v>905</v>
      </c>
      <c r="F1151" s="2" t="s">
        <v>2691</v>
      </c>
      <c r="G1151" s="2" t="s">
        <v>2742</v>
      </c>
      <c r="H1151" s="8" t="s">
        <v>2570</v>
      </c>
      <c r="I1151" s="1">
        <v>33000</v>
      </c>
      <c r="J1151" s="1">
        <v>35000</v>
      </c>
      <c r="K1151" s="1">
        <v>38000</v>
      </c>
      <c r="L1151" s="1">
        <v>29000</v>
      </c>
      <c r="M1151" s="1">
        <v>23000</v>
      </c>
      <c r="N1151" s="1">
        <v>21000</v>
      </c>
    </row>
    <row r="1152" spans="1:14" hidden="1" x14ac:dyDescent="0.3">
      <c r="A1152" s="2" t="s">
        <v>2491</v>
      </c>
      <c r="B1152" s="2" t="s">
        <v>2490</v>
      </c>
      <c r="C1152" s="2">
        <v>2506</v>
      </c>
      <c r="D1152" s="2" t="s">
        <v>8</v>
      </c>
      <c r="E1152" s="2">
        <v>901</v>
      </c>
      <c r="F1152" s="2" t="s">
        <v>2692</v>
      </c>
      <c r="G1152" s="2" t="s">
        <v>2742</v>
      </c>
      <c r="H1152" s="8" t="s">
        <v>2571</v>
      </c>
      <c r="I1152" s="1">
        <v>29000</v>
      </c>
      <c r="J1152" s="1">
        <v>30000</v>
      </c>
      <c r="K1152" s="1">
        <v>32000</v>
      </c>
      <c r="L1152" s="1">
        <v>25000</v>
      </c>
      <c r="M1152" s="1">
        <v>20000</v>
      </c>
      <c r="N1152" s="1">
        <v>18000</v>
      </c>
    </row>
    <row r="1153" spans="1:14" hidden="1" x14ac:dyDescent="0.3">
      <c r="A1153" s="2" t="s">
        <v>2491</v>
      </c>
      <c r="B1153" s="2" t="s">
        <v>2490</v>
      </c>
      <c r="C1153" s="2">
        <v>2506</v>
      </c>
      <c r="D1153" s="2" t="s">
        <v>8</v>
      </c>
      <c r="E1153" s="2">
        <v>922</v>
      </c>
      <c r="F1153" s="2" t="s">
        <v>2693</v>
      </c>
      <c r="G1153" s="2" t="s">
        <v>2742</v>
      </c>
      <c r="H1153" s="8" t="s">
        <v>2572</v>
      </c>
      <c r="I1153" s="1">
        <v>27000</v>
      </c>
      <c r="J1153" s="1">
        <v>29000</v>
      </c>
      <c r="K1153" s="1">
        <v>31000</v>
      </c>
      <c r="L1153" s="1">
        <v>24000</v>
      </c>
      <c r="M1153" s="1">
        <v>19000</v>
      </c>
      <c r="N1153" s="1">
        <v>17000</v>
      </c>
    </row>
    <row r="1154" spans="1:14" hidden="1" x14ac:dyDescent="0.3">
      <c r="A1154" s="2" t="s">
        <v>2491</v>
      </c>
      <c r="B1154" s="2" t="s">
        <v>2490</v>
      </c>
      <c r="C1154" s="2">
        <v>2506</v>
      </c>
      <c r="D1154" s="2" t="s">
        <v>8</v>
      </c>
      <c r="E1154" s="2">
        <v>905</v>
      </c>
      <c r="F1154" s="2" t="s">
        <v>2694</v>
      </c>
      <c r="G1154" s="2" t="s">
        <v>2742</v>
      </c>
      <c r="H1154" s="8" t="s">
        <v>2573</v>
      </c>
      <c r="I1154" s="1">
        <v>25000</v>
      </c>
      <c r="J1154" s="1">
        <v>27000</v>
      </c>
      <c r="K1154" s="1">
        <v>29000</v>
      </c>
      <c r="L1154" s="1">
        <v>22000</v>
      </c>
      <c r="M1154" s="1">
        <v>18000</v>
      </c>
      <c r="N1154" s="1">
        <v>16000</v>
      </c>
    </row>
    <row r="1155" spans="1:14" hidden="1" x14ac:dyDescent="0.3">
      <c r="A1155" s="2" t="s">
        <v>2491</v>
      </c>
      <c r="B1155" s="2" t="s">
        <v>2490</v>
      </c>
      <c r="C1155" s="2">
        <v>2506</v>
      </c>
      <c r="D1155" s="2" t="s">
        <v>8</v>
      </c>
      <c r="E1155" s="2">
        <v>905</v>
      </c>
      <c r="F1155" s="2" t="s">
        <v>2695</v>
      </c>
      <c r="G1155" s="2" t="s">
        <v>2742</v>
      </c>
      <c r="H1155" s="8" t="s">
        <v>1296</v>
      </c>
      <c r="I1155" s="1">
        <v>25000</v>
      </c>
      <c r="J1155" s="1">
        <v>27000</v>
      </c>
      <c r="K1155" s="1">
        <v>29000</v>
      </c>
      <c r="L1155" s="1">
        <v>22000</v>
      </c>
      <c r="M1155" s="1">
        <v>18000</v>
      </c>
      <c r="N1155" s="1">
        <v>16000</v>
      </c>
    </row>
    <row r="1156" spans="1:14" hidden="1" x14ac:dyDescent="0.3">
      <c r="A1156" s="2" t="s">
        <v>2491</v>
      </c>
      <c r="B1156" s="2" t="s">
        <v>2490</v>
      </c>
      <c r="C1156" s="2">
        <v>2506</v>
      </c>
      <c r="D1156" s="2" t="s">
        <v>8</v>
      </c>
      <c r="E1156" s="2">
        <v>905</v>
      </c>
      <c r="F1156" s="2" t="s">
        <v>2696</v>
      </c>
      <c r="G1156" s="2" t="s">
        <v>2742</v>
      </c>
      <c r="H1156" s="8" t="s">
        <v>1294</v>
      </c>
      <c r="I1156" s="1">
        <v>18000</v>
      </c>
      <c r="J1156" s="1">
        <v>19000</v>
      </c>
      <c r="K1156" s="1">
        <v>21000</v>
      </c>
      <c r="L1156" s="1">
        <v>16000</v>
      </c>
      <c r="M1156" s="1">
        <v>13000</v>
      </c>
      <c r="N1156" s="1">
        <v>11000</v>
      </c>
    </row>
    <row r="1157" spans="1:14" hidden="1" x14ac:dyDescent="0.3">
      <c r="A1157" s="2" t="s">
        <v>2491</v>
      </c>
      <c r="B1157" s="2" t="s">
        <v>2490</v>
      </c>
      <c r="C1157" s="2">
        <v>2506</v>
      </c>
      <c r="D1157" s="2" t="s">
        <v>8</v>
      </c>
      <c r="E1157" s="2">
        <v>905</v>
      </c>
      <c r="F1157" s="2" t="s">
        <v>2697</v>
      </c>
      <c r="G1157" s="2" t="s">
        <v>2742</v>
      </c>
      <c r="H1157" s="8" t="s">
        <v>2574</v>
      </c>
      <c r="I1157" s="1">
        <v>18000</v>
      </c>
      <c r="J1157" s="1">
        <v>19000</v>
      </c>
      <c r="K1157" s="1">
        <v>21000</v>
      </c>
      <c r="L1157" s="1">
        <v>16000</v>
      </c>
      <c r="M1157" s="1">
        <v>13000</v>
      </c>
      <c r="N1157" s="1">
        <v>11000</v>
      </c>
    </row>
    <row r="1158" spans="1:14" hidden="1" x14ac:dyDescent="0.3">
      <c r="A1158" s="2" t="s">
        <v>2491</v>
      </c>
      <c r="B1158" s="2" t="s">
        <v>2490</v>
      </c>
      <c r="C1158" s="2">
        <v>2506</v>
      </c>
      <c r="D1158" s="2" t="s">
        <v>8</v>
      </c>
      <c r="E1158" s="2">
        <v>905</v>
      </c>
      <c r="F1158" s="2" t="s">
        <v>2698</v>
      </c>
      <c r="G1158" s="2" t="s">
        <v>2742</v>
      </c>
      <c r="H1158" s="8" t="s">
        <v>1295</v>
      </c>
      <c r="I1158" s="1">
        <v>18000</v>
      </c>
      <c r="J1158" s="1">
        <v>19000</v>
      </c>
      <c r="K1158" s="1">
        <v>21000</v>
      </c>
      <c r="L1158" s="1">
        <v>16000</v>
      </c>
      <c r="M1158" s="1">
        <v>13000</v>
      </c>
      <c r="N1158" s="1">
        <v>11000</v>
      </c>
    </row>
    <row r="1159" spans="1:14" hidden="1" x14ac:dyDescent="0.3">
      <c r="A1159" s="2" t="s">
        <v>2491</v>
      </c>
      <c r="B1159" s="2" t="s">
        <v>2490</v>
      </c>
      <c r="C1159" s="2">
        <v>2506</v>
      </c>
      <c r="D1159" s="2" t="s">
        <v>8</v>
      </c>
      <c r="E1159" s="2">
        <v>905</v>
      </c>
      <c r="F1159" s="2" t="s">
        <v>2699</v>
      </c>
      <c r="G1159" s="2" t="s">
        <v>2742</v>
      </c>
      <c r="H1159" s="8" t="s">
        <v>2575</v>
      </c>
      <c r="I1159" s="1">
        <v>18000</v>
      </c>
      <c r="J1159" s="1">
        <v>19000</v>
      </c>
      <c r="K1159" s="1">
        <v>21000</v>
      </c>
      <c r="L1159" s="1">
        <v>16000</v>
      </c>
      <c r="M1159" s="1">
        <v>13000</v>
      </c>
      <c r="N1159" s="1">
        <v>11000</v>
      </c>
    </row>
    <row r="1160" spans="1:14" hidden="1" x14ac:dyDescent="0.3">
      <c r="A1160" s="2" t="s">
        <v>2491</v>
      </c>
      <c r="B1160" s="2" t="s">
        <v>2490</v>
      </c>
      <c r="C1160" s="2">
        <v>2506</v>
      </c>
      <c r="D1160" s="2" t="s">
        <v>8</v>
      </c>
      <c r="E1160" s="2">
        <v>905</v>
      </c>
      <c r="F1160" s="2" t="s">
        <v>2700</v>
      </c>
      <c r="G1160" s="2" t="s">
        <v>2742</v>
      </c>
      <c r="H1160" s="8" t="s">
        <v>2576</v>
      </c>
      <c r="I1160" s="1">
        <v>17000</v>
      </c>
      <c r="J1160" s="1">
        <v>18000</v>
      </c>
      <c r="K1160" s="1">
        <v>19000</v>
      </c>
      <c r="L1160" s="1">
        <v>15000</v>
      </c>
      <c r="M1160" s="1">
        <v>12000</v>
      </c>
      <c r="N1160" s="1">
        <v>11000</v>
      </c>
    </row>
    <row r="1161" spans="1:14" hidden="1" x14ac:dyDescent="0.3">
      <c r="A1161" s="2" t="s">
        <v>2491</v>
      </c>
      <c r="B1161" s="2" t="s">
        <v>2490</v>
      </c>
      <c r="C1161" s="2">
        <v>2506</v>
      </c>
      <c r="D1161" s="2" t="s">
        <v>8</v>
      </c>
      <c r="E1161" s="2">
        <v>905</v>
      </c>
      <c r="F1161" s="2" t="s">
        <v>2701</v>
      </c>
      <c r="G1161" s="2" t="s">
        <v>2742</v>
      </c>
      <c r="H1161" s="8" t="s">
        <v>2577</v>
      </c>
      <c r="I1161" s="1">
        <v>17000</v>
      </c>
      <c r="J1161" s="1">
        <v>18000</v>
      </c>
      <c r="K1161" s="1">
        <v>19000</v>
      </c>
      <c r="L1161" s="1">
        <v>15000</v>
      </c>
      <c r="M1161" s="1">
        <v>12000</v>
      </c>
      <c r="N1161" s="1">
        <v>11000</v>
      </c>
    </row>
    <row r="1162" spans="1:14" hidden="1" x14ac:dyDescent="0.3">
      <c r="A1162" s="2" t="s">
        <v>2491</v>
      </c>
      <c r="B1162" s="2" t="s">
        <v>2490</v>
      </c>
      <c r="C1162" s="2">
        <v>2506</v>
      </c>
      <c r="D1162" s="2" t="s">
        <v>8</v>
      </c>
      <c r="E1162" s="2">
        <v>905</v>
      </c>
      <c r="F1162" s="2" t="s">
        <v>2702</v>
      </c>
      <c r="G1162" s="2" t="s">
        <v>2742</v>
      </c>
      <c r="H1162" s="8" t="s">
        <v>1297</v>
      </c>
      <c r="I1162" s="1">
        <v>17000</v>
      </c>
      <c r="J1162" s="1">
        <v>18000</v>
      </c>
      <c r="K1162" s="1">
        <v>19000</v>
      </c>
      <c r="L1162" s="1">
        <v>15000</v>
      </c>
      <c r="M1162" s="1">
        <v>12000</v>
      </c>
      <c r="N1162" s="1">
        <v>11000</v>
      </c>
    </row>
    <row r="1163" spans="1:14" hidden="1" x14ac:dyDescent="0.3">
      <c r="A1163" s="2" t="s">
        <v>2491</v>
      </c>
      <c r="B1163" s="2" t="s">
        <v>2490</v>
      </c>
      <c r="C1163" s="2">
        <v>2506</v>
      </c>
      <c r="D1163" s="2" t="s">
        <v>8</v>
      </c>
      <c r="E1163" s="2">
        <v>905</v>
      </c>
      <c r="F1163" s="2" t="s">
        <v>2703</v>
      </c>
      <c r="G1163" s="2" t="s">
        <v>2742</v>
      </c>
      <c r="H1163" s="8" t="s">
        <v>2578</v>
      </c>
      <c r="I1163" s="1">
        <v>17000</v>
      </c>
      <c r="J1163" s="1">
        <v>18000</v>
      </c>
      <c r="K1163" s="1">
        <v>19000</v>
      </c>
      <c r="L1163" s="1">
        <v>15000</v>
      </c>
      <c r="M1163" s="1">
        <v>12000</v>
      </c>
      <c r="N1163" s="1">
        <v>11000</v>
      </c>
    </row>
    <row r="1164" spans="1:14" hidden="1" x14ac:dyDescent="0.3">
      <c r="A1164" s="2" t="s">
        <v>2491</v>
      </c>
      <c r="B1164" s="2" t="s">
        <v>2490</v>
      </c>
      <c r="C1164" s="2">
        <v>2506</v>
      </c>
      <c r="D1164" s="2" t="s">
        <v>8</v>
      </c>
      <c r="E1164" s="2">
        <v>905</v>
      </c>
      <c r="F1164" s="2" t="s">
        <v>2704</v>
      </c>
      <c r="G1164" s="2" t="s">
        <v>2742</v>
      </c>
      <c r="H1164" s="8" t="s">
        <v>2579</v>
      </c>
      <c r="I1164" s="1">
        <v>15000</v>
      </c>
      <c r="J1164" s="1">
        <v>16000</v>
      </c>
      <c r="K1164" s="1">
        <v>16000</v>
      </c>
      <c r="L1164" s="1">
        <v>13000</v>
      </c>
      <c r="M1164" s="1">
        <v>10000</v>
      </c>
      <c r="N1164" s="1">
        <v>9000</v>
      </c>
    </row>
    <row r="1165" spans="1:14" hidden="1" x14ac:dyDescent="0.3">
      <c r="A1165" s="2" t="s">
        <v>2491</v>
      </c>
      <c r="B1165" s="2" t="s">
        <v>2490</v>
      </c>
      <c r="C1165" s="2">
        <v>2506</v>
      </c>
      <c r="D1165" s="2" t="s">
        <v>8</v>
      </c>
      <c r="E1165" s="2">
        <v>905</v>
      </c>
      <c r="F1165" s="2" t="s">
        <v>2705</v>
      </c>
      <c r="G1165" s="2" t="s">
        <v>2742</v>
      </c>
      <c r="H1165" s="8" t="s">
        <v>2580</v>
      </c>
      <c r="I1165" s="1">
        <v>13000</v>
      </c>
      <c r="J1165" s="1">
        <v>13000</v>
      </c>
      <c r="K1165" s="1">
        <v>14000</v>
      </c>
      <c r="L1165" s="1">
        <v>11000</v>
      </c>
      <c r="M1165" s="1">
        <v>9000</v>
      </c>
      <c r="N1165" s="1">
        <v>8000</v>
      </c>
    </row>
    <row r="1166" spans="1:14" hidden="1" x14ac:dyDescent="0.3">
      <c r="A1166" s="2" t="s">
        <v>2491</v>
      </c>
      <c r="B1166" s="2" t="s">
        <v>2490</v>
      </c>
      <c r="C1166" s="2">
        <v>2506</v>
      </c>
      <c r="D1166" s="2" t="s">
        <v>8</v>
      </c>
      <c r="E1166" s="2">
        <v>905</v>
      </c>
      <c r="F1166" s="2">
        <v>111651</v>
      </c>
      <c r="G1166" s="2" t="s">
        <v>2742</v>
      </c>
      <c r="H1166" s="8" t="s">
        <v>2581</v>
      </c>
      <c r="I1166" s="1">
        <v>11000</v>
      </c>
      <c r="J1166" s="1">
        <v>12000</v>
      </c>
      <c r="K1166" s="1">
        <v>13000</v>
      </c>
      <c r="L1166" s="1">
        <v>10000</v>
      </c>
      <c r="M1166" s="1">
        <v>8000</v>
      </c>
      <c r="N1166" s="1">
        <v>7000</v>
      </c>
    </row>
    <row r="1167" spans="1:14" hidden="1" x14ac:dyDescent="0.3">
      <c r="A1167" s="2" t="s">
        <v>2491</v>
      </c>
      <c r="B1167" s="2" t="s">
        <v>2490</v>
      </c>
      <c r="C1167" s="2">
        <v>2506</v>
      </c>
      <c r="D1167" s="2" t="s">
        <v>8</v>
      </c>
      <c r="E1167" s="2">
        <v>905</v>
      </c>
      <c r="F1167" s="2" t="s">
        <v>2703</v>
      </c>
      <c r="G1167" s="2" t="s">
        <v>2742</v>
      </c>
      <c r="H1167" s="8" t="s">
        <v>2578</v>
      </c>
      <c r="I1167" s="1">
        <v>11000</v>
      </c>
      <c r="J1167" s="1">
        <v>12000</v>
      </c>
      <c r="K1167" s="1">
        <v>13000</v>
      </c>
      <c r="L1167" s="1">
        <v>10000</v>
      </c>
      <c r="M1167" s="1">
        <v>8000</v>
      </c>
      <c r="N1167" s="1">
        <v>7000</v>
      </c>
    </row>
    <row r="1168" spans="1:14" hidden="1" x14ac:dyDescent="0.3">
      <c r="A1168" s="2" t="s">
        <v>2491</v>
      </c>
      <c r="B1168" s="2" t="s">
        <v>2490</v>
      </c>
      <c r="C1168" s="2">
        <v>2506</v>
      </c>
      <c r="D1168" s="2" t="s">
        <v>8</v>
      </c>
      <c r="E1168" s="2">
        <v>913</v>
      </c>
      <c r="F1168" s="2" t="s">
        <v>2706</v>
      </c>
      <c r="G1168" s="2" t="s">
        <v>2742</v>
      </c>
      <c r="H1168" s="8" t="s">
        <v>2582</v>
      </c>
      <c r="I1168" s="1">
        <v>9000</v>
      </c>
      <c r="J1168" s="1">
        <v>10000</v>
      </c>
      <c r="K1168" s="1">
        <v>11000</v>
      </c>
      <c r="L1168" s="1">
        <v>8000</v>
      </c>
      <c r="M1168" s="1">
        <v>7000</v>
      </c>
      <c r="N1168" s="1">
        <v>6000</v>
      </c>
    </row>
    <row r="1169" spans="1:14" hidden="1" x14ac:dyDescent="0.3">
      <c r="A1169" s="2" t="s">
        <v>2491</v>
      </c>
      <c r="B1169" s="2" t="s">
        <v>2490</v>
      </c>
      <c r="C1169" s="2">
        <v>2506</v>
      </c>
      <c r="D1169" s="2" t="s">
        <v>8</v>
      </c>
      <c r="E1169" s="2">
        <v>913</v>
      </c>
      <c r="F1169" s="2" t="s">
        <v>2707</v>
      </c>
      <c r="G1169" s="2" t="s">
        <v>2742</v>
      </c>
      <c r="H1169" s="8" t="s">
        <v>2583</v>
      </c>
      <c r="I1169" s="1">
        <v>9000</v>
      </c>
      <c r="J1169" s="1">
        <v>10000</v>
      </c>
      <c r="K1169" s="1">
        <v>11000</v>
      </c>
      <c r="L1169" s="1">
        <v>8000</v>
      </c>
      <c r="M1169" s="1">
        <v>7000</v>
      </c>
      <c r="N1169" s="1">
        <v>6000</v>
      </c>
    </row>
    <row r="1170" spans="1:14" hidden="1" x14ac:dyDescent="0.3">
      <c r="A1170" s="2" t="s">
        <v>2491</v>
      </c>
      <c r="B1170" s="2" t="s">
        <v>2490</v>
      </c>
      <c r="C1170" s="2">
        <v>2506</v>
      </c>
      <c r="D1170" s="2" t="s">
        <v>8</v>
      </c>
      <c r="E1170" s="2">
        <v>913</v>
      </c>
      <c r="F1170" s="2" t="s">
        <v>2708</v>
      </c>
      <c r="G1170" s="2" t="s">
        <v>2742</v>
      </c>
      <c r="H1170" s="8" t="s">
        <v>2584</v>
      </c>
      <c r="I1170" s="1">
        <v>9000</v>
      </c>
      <c r="J1170" s="1">
        <v>9000</v>
      </c>
      <c r="K1170" s="1">
        <v>10000</v>
      </c>
      <c r="L1170" s="1">
        <v>8000</v>
      </c>
      <c r="M1170" s="1">
        <v>6000</v>
      </c>
      <c r="N1170" s="1">
        <v>6000</v>
      </c>
    </row>
    <row r="1171" spans="1:14" hidden="1" x14ac:dyDescent="0.3">
      <c r="A1171" s="2" t="s">
        <v>2491</v>
      </c>
      <c r="B1171" s="2" t="s">
        <v>2490</v>
      </c>
      <c r="C1171" s="2">
        <v>2506</v>
      </c>
      <c r="D1171" s="2" t="s">
        <v>8</v>
      </c>
      <c r="E1171" s="2">
        <v>913</v>
      </c>
      <c r="F1171" s="2" t="s">
        <v>2709</v>
      </c>
      <c r="G1171" s="2" t="s">
        <v>2742</v>
      </c>
      <c r="H1171" s="8" t="s">
        <v>2585</v>
      </c>
      <c r="I1171" s="1">
        <v>9000</v>
      </c>
      <c r="J1171" s="1">
        <v>9000</v>
      </c>
      <c r="K1171" s="1">
        <v>10000</v>
      </c>
      <c r="L1171" s="1">
        <v>8000</v>
      </c>
      <c r="M1171" s="1">
        <v>6000</v>
      </c>
      <c r="N1171" s="1">
        <v>6000</v>
      </c>
    </row>
    <row r="1172" spans="1:14" hidden="1" x14ac:dyDescent="0.3">
      <c r="A1172" s="2" t="s">
        <v>2491</v>
      </c>
      <c r="B1172" s="2" t="s">
        <v>2490</v>
      </c>
      <c r="C1172" s="2">
        <v>2506</v>
      </c>
      <c r="D1172" s="2" t="s">
        <v>252</v>
      </c>
      <c r="E1172" s="2">
        <v>999</v>
      </c>
      <c r="F1172" s="2" t="s">
        <v>252</v>
      </c>
      <c r="G1172" s="2" t="s">
        <v>2742</v>
      </c>
      <c r="H1172" s="8" t="s">
        <v>1502</v>
      </c>
      <c r="I1172" s="1">
        <v>48667000</v>
      </c>
      <c r="J1172" s="1">
        <v>51651000</v>
      </c>
      <c r="K1172" s="1">
        <v>55558000</v>
      </c>
      <c r="L1172" s="1">
        <v>42627000</v>
      </c>
      <c r="M1172" s="1">
        <v>33509000</v>
      </c>
      <c r="N1172" s="1">
        <v>30120000</v>
      </c>
    </row>
    <row r="1173" spans="1:14" hidden="1" x14ac:dyDescent="0.3">
      <c r="A1173" s="2" t="s">
        <v>2491</v>
      </c>
      <c r="B1173" s="2" t="s">
        <v>2490</v>
      </c>
      <c r="C1173" s="2">
        <v>2506</v>
      </c>
      <c r="D1173" s="2" t="s">
        <v>8</v>
      </c>
      <c r="E1173" s="2">
        <v>905</v>
      </c>
      <c r="F1173" s="2" t="s">
        <v>2710</v>
      </c>
      <c r="G1173" s="2" t="s">
        <v>2743</v>
      </c>
      <c r="H1173" s="8" t="s">
        <v>2586</v>
      </c>
      <c r="I1173" s="1">
        <v>8000</v>
      </c>
      <c r="J1173" s="1">
        <v>8000</v>
      </c>
      <c r="K1173" s="1">
        <v>8000</v>
      </c>
      <c r="L1173" s="1">
        <v>7000</v>
      </c>
      <c r="M1173" s="1">
        <v>5000</v>
      </c>
      <c r="N1173" s="1">
        <v>5000</v>
      </c>
    </row>
    <row r="1174" spans="1:14" hidden="1" x14ac:dyDescent="0.3">
      <c r="A1174" s="2" t="s">
        <v>2491</v>
      </c>
      <c r="B1174" s="2" t="s">
        <v>2490</v>
      </c>
      <c r="C1174" s="2">
        <v>2506</v>
      </c>
      <c r="D1174" s="2" t="s">
        <v>8</v>
      </c>
      <c r="E1174" s="2">
        <v>922</v>
      </c>
      <c r="F1174" s="2" t="s">
        <v>2711</v>
      </c>
      <c r="G1174" s="2" t="s">
        <v>2743</v>
      </c>
      <c r="H1174" s="8" t="s">
        <v>2587</v>
      </c>
      <c r="I1174" s="1">
        <v>4000</v>
      </c>
      <c r="J1174" s="1">
        <v>5000</v>
      </c>
      <c r="K1174" s="1">
        <v>5000</v>
      </c>
      <c r="L1174" s="1">
        <v>4000</v>
      </c>
      <c r="M1174" s="1">
        <v>3000</v>
      </c>
      <c r="N1174" s="1">
        <v>3000</v>
      </c>
    </row>
    <row r="1175" spans="1:14" hidden="1" x14ac:dyDescent="0.3">
      <c r="A1175" s="2" t="s">
        <v>2491</v>
      </c>
      <c r="B1175" s="2" t="s">
        <v>2490</v>
      </c>
      <c r="C1175" s="2">
        <v>2506</v>
      </c>
      <c r="D1175" s="2" t="s">
        <v>8</v>
      </c>
      <c r="E1175" s="2">
        <v>922</v>
      </c>
      <c r="F1175" s="2" t="s">
        <v>2712</v>
      </c>
      <c r="G1175" s="2" t="s">
        <v>2743</v>
      </c>
      <c r="H1175" s="8" t="s">
        <v>2588</v>
      </c>
      <c r="I1175" s="1">
        <v>4000</v>
      </c>
      <c r="J1175" s="1">
        <v>5000</v>
      </c>
      <c r="K1175" s="1">
        <v>5000</v>
      </c>
      <c r="L1175" s="1">
        <v>4000</v>
      </c>
      <c r="M1175" s="1">
        <v>3000</v>
      </c>
      <c r="N1175" s="1">
        <v>3000</v>
      </c>
    </row>
    <row r="1176" spans="1:14" hidden="1" x14ac:dyDescent="0.3">
      <c r="A1176" s="2" t="s">
        <v>2491</v>
      </c>
      <c r="B1176" s="2" t="s">
        <v>2490</v>
      </c>
      <c r="C1176" s="2">
        <v>2506</v>
      </c>
      <c r="D1176" s="2" t="s">
        <v>8</v>
      </c>
      <c r="E1176" s="2">
        <v>905</v>
      </c>
      <c r="F1176" s="2" t="s">
        <v>2713</v>
      </c>
      <c r="G1176" s="2" t="s">
        <v>2743</v>
      </c>
      <c r="H1176" s="8" t="s">
        <v>2589</v>
      </c>
      <c r="I1176" s="1">
        <v>3000</v>
      </c>
      <c r="J1176" s="1">
        <v>3000</v>
      </c>
      <c r="K1176" s="1">
        <v>3000</v>
      </c>
      <c r="L1176" s="1">
        <v>2000</v>
      </c>
      <c r="M1176" s="1">
        <v>2000</v>
      </c>
      <c r="N1176" s="1">
        <v>2000</v>
      </c>
    </row>
    <row r="1177" spans="1:14" hidden="1" x14ac:dyDescent="0.3">
      <c r="A1177" s="2" t="s">
        <v>2491</v>
      </c>
      <c r="B1177" s="2" t="s">
        <v>2490</v>
      </c>
      <c r="C1177" s="2">
        <v>2506</v>
      </c>
      <c r="D1177" s="2" t="s">
        <v>8</v>
      </c>
      <c r="E1177" s="2">
        <v>905</v>
      </c>
      <c r="F1177" s="2" t="s">
        <v>2710</v>
      </c>
      <c r="G1177" s="2" t="s">
        <v>2743</v>
      </c>
      <c r="H1177" s="8" t="s">
        <v>2586</v>
      </c>
      <c r="I1177" s="1">
        <v>3445000</v>
      </c>
      <c r="J1177" s="1">
        <v>3656000</v>
      </c>
      <c r="K1177" s="1">
        <v>3932000</v>
      </c>
      <c r="L1177" s="1">
        <v>3017000</v>
      </c>
      <c r="M1177" s="1">
        <v>2372000</v>
      </c>
      <c r="N1177" s="1">
        <v>2132000</v>
      </c>
    </row>
    <row r="1178" spans="1:14" hidden="1" x14ac:dyDescent="0.3">
      <c r="A1178" s="2" t="s">
        <v>2491</v>
      </c>
      <c r="B1178" s="2" t="s">
        <v>2490</v>
      </c>
      <c r="C1178" s="2">
        <v>2506</v>
      </c>
      <c r="D1178" s="2" t="s">
        <v>8</v>
      </c>
      <c r="E1178" s="2">
        <v>905</v>
      </c>
      <c r="F1178" s="2" t="s">
        <v>2727</v>
      </c>
      <c r="G1178" s="2" t="s">
        <v>2743</v>
      </c>
      <c r="H1178" s="8" t="s">
        <v>2603</v>
      </c>
      <c r="I1178" s="1">
        <v>2230000</v>
      </c>
      <c r="J1178" s="1">
        <v>2367000</v>
      </c>
      <c r="K1178" s="1">
        <v>2546000</v>
      </c>
      <c r="L1178" s="1">
        <v>1954000</v>
      </c>
      <c r="M1178" s="1">
        <v>1536000</v>
      </c>
      <c r="N1178" s="1">
        <v>1381000</v>
      </c>
    </row>
    <row r="1179" spans="1:14" hidden="1" x14ac:dyDescent="0.3">
      <c r="A1179" s="2" t="s">
        <v>2491</v>
      </c>
      <c r="B1179" s="2" t="s">
        <v>2490</v>
      </c>
      <c r="C1179" s="2">
        <v>2506</v>
      </c>
      <c r="D1179" s="2" t="s">
        <v>8</v>
      </c>
      <c r="E1179" s="2">
        <v>905</v>
      </c>
      <c r="F1179" s="2" t="s">
        <v>2719</v>
      </c>
      <c r="G1179" s="2" t="s">
        <v>2743</v>
      </c>
      <c r="H1179" s="8" t="s">
        <v>2595</v>
      </c>
      <c r="I1179" s="1">
        <v>764000</v>
      </c>
      <c r="J1179" s="1">
        <v>811000</v>
      </c>
      <c r="K1179" s="1">
        <v>872000</v>
      </c>
      <c r="L1179" s="1">
        <v>669000</v>
      </c>
      <c r="M1179" s="1">
        <v>526000</v>
      </c>
      <c r="N1179" s="1">
        <v>473000</v>
      </c>
    </row>
    <row r="1180" spans="1:14" hidden="1" x14ac:dyDescent="0.3">
      <c r="A1180" s="2" t="s">
        <v>2491</v>
      </c>
      <c r="B1180" s="2" t="s">
        <v>2490</v>
      </c>
      <c r="C1180" s="2">
        <v>2506</v>
      </c>
      <c r="D1180" s="2" t="s">
        <v>8</v>
      </c>
      <c r="E1180" s="2">
        <v>905</v>
      </c>
      <c r="F1180" s="2" t="s">
        <v>2728</v>
      </c>
      <c r="G1180" s="2" t="s">
        <v>2743</v>
      </c>
      <c r="H1180" s="8" t="s">
        <v>2604</v>
      </c>
      <c r="I1180" s="1">
        <v>798000</v>
      </c>
      <c r="J1180" s="1">
        <v>847000</v>
      </c>
      <c r="K1180" s="1">
        <v>912000</v>
      </c>
      <c r="L1180" s="1">
        <v>699000</v>
      </c>
      <c r="M1180" s="1">
        <v>550000</v>
      </c>
      <c r="N1180" s="1">
        <v>495000</v>
      </c>
    </row>
    <row r="1181" spans="1:14" hidden="1" x14ac:dyDescent="0.3">
      <c r="A1181" s="2" t="s">
        <v>2491</v>
      </c>
      <c r="B1181" s="2" t="s">
        <v>2490</v>
      </c>
      <c r="C1181" s="2">
        <v>2506</v>
      </c>
      <c r="D1181" s="2" t="s">
        <v>8</v>
      </c>
      <c r="E1181" s="2">
        <v>905</v>
      </c>
      <c r="F1181" s="2" t="s">
        <v>2729</v>
      </c>
      <c r="G1181" s="2" t="s">
        <v>2743</v>
      </c>
      <c r="H1181" s="8" t="s">
        <v>2605</v>
      </c>
      <c r="I1181" s="1">
        <v>763000</v>
      </c>
      <c r="J1181" s="1">
        <v>809000</v>
      </c>
      <c r="K1181" s="1">
        <v>871000</v>
      </c>
      <c r="L1181" s="1">
        <v>668000</v>
      </c>
      <c r="M1181" s="1">
        <v>526000</v>
      </c>
      <c r="N1181" s="1">
        <v>472000</v>
      </c>
    </row>
    <row r="1182" spans="1:14" hidden="1" x14ac:dyDescent="0.3">
      <c r="A1182" s="2" t="s">
        <v>2491</v>
      </c>
      <c r="B1182" s="2" t="s">
        <v>2490</v>
      </c>
      <c r="C1182" s="2">
        <v>2506</v>
      </c>
      <c r="D1182" s="2" t="s">
        <v>8</v>
      </c>
      <c r="E1182" s="2">
        <v>922</v>
      </c>
      <c r="F1182" s="2" t="s">
        <v>2730</v>
      </c>
      <c r="G1182" s="2" t="s">
        <v>2743</v>
      </c>
      <c r="H1182" s="8" t="s">
        <v>2606</v>
      </c>
      <c r="I1182" s="1">
        <v>425000</v>
      </c>
      <c r="J1182" s="1">
        <v>451000</v>
      </c>
      <c r="K1182" s="1">
        <v>485000</v>
      </c>
      <c r="L1182" s="1">
        <v>372000</v>
      </c>
      <c r="M1182" s="1">
        <v>293000</v>
      </c>
      <c r="N1182" s="1">
        <v>263000</v>
      </c>
    </row>
    <row r="1183" spans="1:14" hidden="1" x14ac:dyDescent="0.3">
      <c r="A1183" s="2" t="s">
        <v>2491</v>
      </c>
      <c r="B1183" s="2" t="s">
        <v>2490</v>
      </c>
      <c r="C1183" s="2">
        <v>2506</v>
      </c>
      <c r="D1183" s="2" t="s">
        <v>8</v>
      </c>
      <c r="E1183" s="2">
        <v>905</v>
      </c>
      <c r="F1183" s="2" t="s">
        <v>2731</v>
      </c>
      <c r="G1183" s="2" t="s">
        <v>2743</v>
      </c>
      <c r="H1183" s="8" t="s">
        <v>2607</v>
      </c>
      <c r="I1183" s="1">
        <v>321000</v>
      </c>
      <c r="J1183" s="1">
        <v>340000</v>
      </c>
      <c r="K1183" s="1">
        <v>366000</v>
      </c>
      <c r="L1183" s="1">
        <v>281000</v>
      </c>
      <c r="M1183" s="1">
        <v>221000</v>
      </c>
      <c r="N1183" s="1">
        <v>198000</v>
      </c>
    </row>
    <row r="1184" spans="1:14" hidden="1" x14ac:dyDescent="0.3">
      <c r="A1184" s="2" t="s">
        <v>2491</v>
      </c>
      <c r="B1184" s="2" t="s">
        <v>2490</v>
      </c>
      <c r="C1184" s="2">
        <v>2506</v>
      </c>
      <c r="D1184" s="2" t="s">
        <v>8</v>
      </c>
      <c r="E1184" s="2">
        <v>905</v>
      </c>
      <c r="F1184" s="2" t="s">
        <v>2732</v>
      </c>
      <c r="G1184" s="2" t="s">
        <v>2743</v>
      </c>
      <c r="H1184" s="8" t="s">
        <v>2608</v>
      </c>
      <c r="I1184" s="1">
        <v>91000</v>
      </c>
      <c r="J1184" s="1">
        <v>96000</v>
      </c>
      <c r="K1184" s="1">
        <v>103000</v>
      </c>
      <c r="L1184" s="1">
        <v>79000</v>
      </c>
      <c r="M1184" s="1">
        <v>63000</v>
      </c>
      <c r="N1184" s="1">
        <v>57000</v>
      </c>
    </row>
    <row r="1185" spans="1:14" hidden="1" x14ac:dyDescent="0.3">
      <c r="A1185" s="2" t="s">
        <v>2491</v>
      </c>
      <c r="B1185" s="2" t="s">
        <v>2490</v>
      </c>
      <c r="C1185" s="2">
        <v>2506</v>
      </c>
      <c r="D1185" s="2" t="s">
        <v>8</v>
      </c>
      <c r="E1185" s="2">
        <v>905</v>
      </c>
      <c r="F1185" s="2" t="s">
        <v>2733</v>
      </c>
      <c r="G1185" s="2" t="s">
        <v>2743</v>
      </c>
      <c r="H1185" s="8" t="s">
        <v>2609</v>
      </c>
      <c r="I1185" s="1">
        <v>51000</v>
      </c>
      <c r="J1185" s="1">
        <v>54000</v>
      </c>
      <c r="K1185" s="1">
        <v>58000</v>
      </c>
      <c r="L1185" s="1">
        <v>44000</v>
      </c>
      <c r="M1185" s="1">
        <v>35000</v>
      </c>
      <c r="N1185" s="1">
        <v>32000</v>
      </c>
    </row>
    <row r="1186" spans="1:14" hidden="1" x14ac:dyDescent="0.3">
      <c r="A1186" s="2" t="s">
        <v>2491</v>
      </c>
      <c r="B1186" s="2" t="s">
        <v>2490</v>
      </c>
      <c r="C1186" s="2">
        <v>2506</v>
      </c>
      <c r="D1186" s="2" t="s">
        <v>8</v>
      </c>
      <c r="E1186" s="2">
        <v>922</v>
      </c>
      <c r="F1186" s="2" t="s">
        <v>2734</v>
      </c>
      <c r="G1186" s="2" t="s">
        <v>2743</v>
      </c>
      <c r="H1186" s="8" t="s">
        <v>2610</v>
      </c>
      <c r="I1186" s="1">
        <v>13000</v>
      </c>
      <c r="J1186" s="1">
        <v>14000</v>
      </c>
      <c r="K1186" s="1">
        <v>15000</v>
      </c>
      <c r="L1186" s="1">
        <v>12000</v>
      </c>
      <c r="M1186" s="1">
        <v>9000</v>
      </c>
      <c r="N1186" s="1">
        <v>8000</v>
      </c>
    </row>
    <row r="1187" spans="1:14" hidden="1" x14ac:dyDescent="0.3">
      <c r="A1187" s="2" t="s">
        <v>2491</v>
      </c>
      <c r="B1187" s="2" t="s">
        <v>2490</v>
      </c>
      <c r="C1187" s="2">
        <v>2506</v>
      </c>
      <c r="D1187" s="2" t="s">
        <v>8</v>
      </c>
      <c r="E1187" s="2">
        <v>907</v>
      </c>
      <c r="F1187" s="2" t="s">
        <v>2735</v>
      </c>
      <c r="G1187" s="2" t="s">
        <v>2743</v>
      </c>
      <c r="H1187" s="8" t="s">
        <v>2611</v>
      </c>
      <c r="I1187" s="1">
        <v>12000</v>
      </c>
      <c r="J1187" s="1">
        <v>13000</v>
      </c>
      <c r="K1187" s="1">
        <v>13000</v>
      </c>
      <c r="L1187" s="1">
        <v>11000</v>
      </c>
      <c r="M1187" s="1">
        <v>9000</v>
      </c>
      <c r="N1187" s="1">
        <v>8000</v>
      </c>
    </row>
    <row r="1188" spans="1:14" hidden="1" x14ac:dyDescent="0.3">
      <c r="A1188" s="2" t="s">
        <v>2491</v>
      </c>
      <c r="B1188" s="2" t="s">
        <v>2490</v>
      </c>
      <c r="C1188" s="2">
        <v>2506</v>
      </c>
      <c r="D1188" s="2" t="s">
        <v>8</v>
      </c>
      <c r="E1188" s="2">
        <v>905</v>
      </c>
      <c r="F1188" s="2" t="s">
        <v>2738</v>
      </c>
      <c r="G1188" s="2" t="s">
        <v>2743</v>
      </c>
      <c r="H1188" s="8" t="s">
        <v>2614</v>
      </c>
      <c r="I1188" s="1">
        <v>1279000</v>
      </c>
      <c r="J1188" s="1">
        <v>1357000</v>
      </c>
      <c r="K1188" s="1">
        <v>1460000</v>
      </c>
      <c r="L1188" s="1">
        <v>1120000</v>
      </c>
      <c r="M1188" s="1">
        <v>881000</v>
      </c>
      <c r="N1188" s="1">
        <v>792000</v>
      </c>
    </row>
    <row r="1189" spans="1:14" hidden="1" x14ac:dyDescent="0.3">
      <c r="A1189" s="2" t="s">
        <v>2491</v>
      </c>
      <c r="B1189" s="2" t="s">
        <v>2490</v>
      </c>
      <c r="C1189" s="2">
        <v>2506</v>
      </c>
      <c r="D1189" s="2" t="s">
        <v>8</v>
      </c>
      <c r="E1189" s="2">
        <v>922</v>
      </c>
      <c r="F1189" s="2" t="s">
        <v>2739</v>
      </c>
      <c r="G1189" s="2" t="s">
        <v>2743</v>
      </c>
      <c r="H1189" s="8" t="s">
        <v>2615</v>
      </c>
      <c r="I1189" s="1">
        <v>811000</v>
      </c>
      <c r="J1189" s="1">
        <v>860000</v>
      </c>
      <c r="K1189" s="1">
        <v>925000</v>
      </c>
      <c r="L1189" s="1">
        <v>710000</v>
      </c>
      <c r="M1189" s="1">
        <v>558000</v>
      </c>
      <c r="N1189" s="1">
        <v>502000</v>
      </c>
    </row>
    <row r="1190" spans="1:14" hidden="1" x14ac:dyDescent="0.3">
      <c r="A1190" s="2" t="s">
        <v>2491</v>
      </c>
      <c r="B1190" s="2" t="s">
        <v>2490</v>
      </c>
      <c r="C1190" s="2">
        <v>2506</v>
      </c>
      <c r="D1190" s="2" t="s">
        <v>252</v>
      </c>
      <c r="E1190" s="2">
        <v>999</v>
      </c>
      <c r="F1190" s="2" t="s">
        <v>252</v>
      </c>
      <c r="G1190" s="2" t="s">
        <v>2743</v>
      </c>
      <c r="H1190" s="8" t="s">
        <v>1502</v>
      </c>
      <c r="I1190" s="1">
        <v>32053000</v>
      </c>
      <c r="J1190" s="1">
        <v>34018000</v>
      </c>
      <c r="K1190" s="1">
        <v>36592000</v>
      </c>
      <c r="L1190" s="1">
        <v>28076000</v>
      </c>
      <c r="M1190" s="1">
        <v>22070000</v>
      </c>
      <c r="N1190" s="1">
        <v>19838000</v>
      </c>
    </row>
  </sheetData>
  <autoFilter ref="A1:N1190" xr:uid="{00000000-0009-0000-0000-000001000000}">
    <filterColumn colId="0">
      <filters>
        <filter val="유통사업부"/>
      </filters>
    </filterColumn>
  </autoFilter>
  <phoneticPr fontId="3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EC5F8-DE27-49DF-BB49-53929231CF81}">
  <dimension ref="A1:Q16"/>
  <sheetViews>
    <sheetView workbookViewId="0">
      <pane ySplit="1" topLeftCell="A2" activePane="bottomLeft" state="frozen"/>
      <selection pane="bottomLeft" activeCell="O19" sqref="O19"/>
    </sheetView>
  </sheetViews>
  <sheetFormatPr defaultRowHeight="16.5" x14ac:dyDescent="0.3"/>
  <cols>
    <col min="1" max="17" width="11.875" style="2" customWidth="1"/>
  </cols>
  <sheetData>
    <row r="1" spans="1:17" x14ac:dyDescent="0.3">
      <c r="A1" s="2" t="s">
        <v>2806</v>
      </c>
      <c r="B1" s="2" t="s">
        <v>2807</v>
      </c>
      <c r="C1" s="2" t="s">
        <v>35</v>
      </c>
      <c r="D1" s="2" t="s">
        <v>36</v>
      </c>
      <c r="E1" s="2" t="s">
        <v>37</v>
      </c>
      <c r="F1" s="2" t="s">
        <v>38</v>
      </c>
      <c r="G1" s="2" t="s">
        <v>39</v>
      </c>
      <c r="H1" s="2" t="s">
        <v>40</v>
      </c>
      <c r="I1" s="2" t="s">
        <v>45</v>
      </c>
      <c r="J1" s="2" t="s">
        <v>46</v>
      </c>
      <c r="K1" s="2" t="s">
        <v>47</v>
      </c>
      <c r="L1" s="2" t="s">
        <v>48</v>
      </c>
      <c r="M1" s="2" t="s">
        <v>49</v>
      </c>
      <c r="N1" s="2" t="s">
        <v>50</v>
      </c>
      <c r="O1" s="2" t="s">
        <v>51</v>
      </c>
      <c r="P1" s="2" t="s">
        <v>52</v>
      </c>
    </row>
    <row r="2" spans="1:17" x14ac:dyDescent="0.3">
      <c r="A2" s="2" t="s">
        <v>2808</v>
      </c>
      <c r="B2" s="2" t="s">
        <v>2784</v>
      </c>
      <c r="C2" s="2">
        <v>1501</v>
      </c>
      <c r="D2" s="2" t="s">
        <v>8</v>
      </c>
      <c r="E2" s="2">
        <v>911</v>
      </c>
      <c r="F2" s="2" t="s">
        <v>8</v>
      </c>
      <c r="H2" s="2" t="s">
        <v>9</v>
      </c>
      <c r="I2" s="1">
        <v>58000000</v>
      </c>
      <c r="J2" s="1">
        <v>58000000</v>
      </c>
      <c r="K2" s="1">
        <v>58000000</v>
      </c>
      <c r="L2" s="1">
        <v>58000000</v>
      </c>
      <c r="M2" s="1">
        <v>58000000</v>
      </c>
      <c r="N2" s="1">
        <v>58000000</v>
      </c>
      <c r="O2" s="1">
        <v>60000000</v>
      </c>
      <c r="P2" s="1">
        <v>60000000</v>
      </c>
      <c r="Q2" s="42">
        <f>SUM(I2:P2)</f>
        <v>468000000</v>
      </c>
    </row>
    <row r="3" spans="1:17" x14ac:dyDescent="0.3">
      <c r="A3" s="2" t="s">
        <v>2808</v>
      </c>
      <c r="B3" s="2" t="s">
        <v>2785</v>
      </c>
      <c r="C3" s="2">
        <v>1504</v>
      </c>
      <c r="D3" s="2" t="s">
        <v>8</v>
      </c>
      <c r="E3" s="2">
        <v>911</v>
      </c>
      <c r="F3" s="2" t="s">
        <v>8</v>
      </c>
      <c r="H3" s="2" t="s">
        <v>9</v>
      </c>
      <c r="I3" s="1">
        <v>30000000</v>
      </c>
      <c r="J3" s="1">
        <v>30000000</v>
      </c>
      <c r="K3" s="1">
        <v>30000000</v>
      </c>
      <c r="L3" s="1">
        <v>30000000</v>
      </c>
      <c r="M3" s="1">
        <v>50000000</v>
      </c>
      <c r="N3" s="1">
        <v>30000000</v>
      </c>
      <c r="O3" s="1">
        <v>30000000</v>
      </c>
      <c r="P3" s="1">
        <v>30000000</v>
      </c>
      <c r="Q3" s="42">
        <f>SUM(I3:P3)</f>
        <v>260000000</v>
      </c>
    </row>
    <row r="4" spans="1:17" x14ac:dyDescent="0.3">
      <c r="A4" s="2" t="s">
        <v>2808</v>
      </c>
      <c r="B4" s="2" t="s">
        <v>2786</v>
      </c>
      <c r="C4" s="2">
        <v>1505</v>
      </c>
      <c r="D4" s="2" t="s">
        <v>8</v>
      </c>
      <c r="E4" s="2">
        <v>911</v>
      </c>
      <c r="F4" s="2" t="s">
        <v>8</v>
      </c>
      <c r="H4" s="2" t="s">
        <v>9</v>
      </c>
      <c r="I4" s="1">
        <v>8000000</v>
      </c>
      <c r="J4" s="1">
        <v>11000000</v>
      </c>
      <c r="K4" s="1">
        <v>6000000</v>
      </c>
      <c r="L4" s="1">
        <v>12000000</v>
      </c>
      <c r="M4" s="1">
        <v>10000000</v>
      </c>
      <c r="N4" s="1">
        <v>20000000</v>
      </c>
      <c r="O4" s="1">
        <v>12000000</v>
      </c>
      <c r="P4" s="1">
        <v>20000000</v>
      </c>
      <c r="Q4" s="42">
        <f>SUM(I4:P4)</f>
        <v>99000000</v>
      </c>
    </row>
    <row r="5" spans="1:17" x14ac:dyDescent="0.3">
      <c r="A5" s="2" t="s">
        <v>2808</v>
      </c>
      <c r="B5" s="2" t="s">
        <v>2787</v>
      </c>
      <c r="C5" s="2">
        <v>1506</v>
      </c>
      <c r="D5" s="2" t="s">
        <v>8</v>
      </c>
      <c r="E5" s="2">
        <v>999</v>
      </c>
      <c r="F5" s="2" t="s">
        <v>8</v>
      </c>
      <c r="H5" s="2" t="s">
        <v>9</v>
      </c>
      <c r="I5" s="1">
        <v>5000000</v>
      </c>
      <c r="J5" s="1">
        <v>5000000</v>
      </c>
      <c r="K5" s="1">
        <v>5000000</v>
      </c>
      <c r="L5" s="1">
        <v>5000000</v>
      </c>
      <c r="M5" s="1">
        <v>5000000</v>
      </c>
      <c r="N5" s="1">
        <v>5000000</v>
      </c>
      <c r="O5" s="1">
        <v>5000000</v>
      </c>
      <c r="P5" s="1">
        <v>5000000</v>
      </c>
      <c r="Q5" s="42">
        <f>SUM(I5:P5)</f>
        <v>40000000</v>
      </c>
    </row>
    <row r="6" spans="1:17" x14ac:dyDescent="0.3">
      <c r="A6" s="2" t="s">
        <v>2808</v>
      </c>
      <c r="B6" s="2" t="s">
        <v>2789</v>
      </c>
      <c r="C6" s="2">
        <v>1511</v>
      </c>
      <c r="D6" s="2" t="s">
        <v>8</v>
      </c>
      <c r="E6" s="2">
        <v>909</v>
      </c>
      <c r="F6" s="2" t="s">
        <v>8</v>
      </c>
      <c r="H6" s="2" t="s">
        <v>9</v>
      </c>
      <c r="I6" s="1">
        <v>20000000</v>
      </c>
      <c r="J6" s="1">
        <v>20000000</v>
      </c>
      <c r="K6" s="1">
        <v>20000000</v>
      </c>
      <c r="L6" s="1">
        <v>20000000</v>
      </c>
      <c r="M6" s="1">
        <v>20000000</v>
      </c>
      <c r="N6" s="1">
        <v>18000000</v>
      </c>
      <c r="O6" s="1">
        <v>16000000</v>
      </c>
      <c r="P6" s="1">
        <v>16000000</v>
      </c>
      <c r="Q6" s="42">
        <f>SUM(I6:P6)</f>
        <v>150000000</v>
      </c>
    </row>
    <row r="8" spans="1:17" x14ac:dyDescent="0.3">
      <c r="A8" s="2" t="s">
        <v>2808</v>
      </c>
      <c r="B8" s="2" t="s">
        <v>2784</v>
      </c>
      <c r="C8" s="2">
        <v>1501</v>
      </c>
      <c r="D8" s="2" t="s">
        <v>8</v>
      </c>
      <c r="E8" s="2">
        <v>911</v>
      </c>
      <c r="F8" s="2" t="s">
        <v>8</v>
      </c>
      <c r="H8" s="2" t="s">
        <v>9</v>
      </c>
      <c r="I8" s="1">
        <v>8000000</v>
      </c>
      <c r="J8" s="1">
        <v>14500000</v>
      </c>
      <c r="K8" s="1">
        <v>14500000</v>
      </c>
      <c r="L8" s="1">
        <v>14500000</v>
      </c>
      <c r="M8" s="1">
        <v>14500000</v>
      </c>
      <c r="N8" s="1">
        <v>14500000</v>
      </c>
      <c r="O8" s="1">
        <v>15000000</v>
      </c>
      <c r="P8" s="1">
        <v>15000000</v>
      </c>
      <c r="Q8" s="42">
        <f>SUM(I8:P8)</f>
        <v>110500000</v>
      </c>
    </row>
    <row r="9" spans="1:17" x14ac:dyDescent="0.3">
      <c r="A9" s="2" t="s">
        <v>2808</v>
      </c>
      <c r="B9" s="2" t="s">
        <v>2785</v>
      </c>
      <c r="C9" s="2">
        <v>1504</v>
      </c>
      <c r="D9" s="2" t="s">
        <v>8</v>
      </c>
      <c r="E9" s="2">
        <v>911</v>
      </c>
      <c r="F9" s="2" t="s">
        <v>8</v>
      </c>
      <c r="H9" s="2" t="s">
        <v>9</v>
      </c>
      <c r="I9" s="1">
        <v>10000000</v>
      </c>
      <c r="J9" s="1">
        <v>5000000</v>
      </c>
      <c r="K9" s="1">
        <v>10000000</v>
      </c>
      <c r="L9" s="1">
        <v>5000000</v>
      </c>
      <c r="M9" s="1">
        <v>15000000</v>
      </c>
      <c r="N9" s="1">
        <v>5000000</v>
      </c>
      <c r="O9" s="1">
        <v>5000000</v>
      </c>
      <c r="P9" s="1">
        <v>5000000</v>
      </c>
      <c r="Q9" s="42">
        <f t="shared" ref="Q9:Q13" si="0">SUM(I9:P9)</f>
        <v>60000000</v>
      </c>
    </row>
    <row r="10" spans="1:17" x14ac:dyDescent="0.3">
      <c r="A10" s="2" t="s">
        <v>2808</v>
      </c>
      <c r="B10" s="2" t="s">
        <v>2786</v>
      </c>
      <c r="C10" s="2">
        <v>1505</v>
      </c>
      <c r="D10" s="2" t="s">
        <v>8</v>
      </c>
      <c r="E10" s="2">
        <v>911</v>
      </c>
      <c r="F10" s="2" t="s">
        <v>8</v>
      </c>
      <c r="H10" s="2" t="s">
        <v>9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42">
        <f t="shared" si="0"/>
        <v>0</v>
      </c>
    </row>
    <row r="11" spans="1:17" x14ac:dyDescent="0.3">
      <c r="A11" s="2" t="s">
        <v>2808</v>
      </c>
      <c r="B11" s="2" t="s">
        <v>2787</v>
      </c>
      <c r="C11" s="2">
        <v>1506</v>
      </c>
      <c r="D11" s="2" t="s">
        <v>8</v>
      </c>
      <c r="E11" s="2">
        <v>999</v>
      </c>
      <c r="F11" s="2" t="s">
        <v>8</v>
      </c>
      <c r="H11" s="2" t="s">
        <v>9</v>
      </c>
      <c r="I11" s="1">
        <f t="shared" ref="I11:P11" si="1">I5</f>
        <v>5000000</v>
      </c>
      <c r="J11" s="1">
        <f t="shared" si="1"/>
        <v>5000000</v>
      </c>
      <c r="K11" s="1">
        <f t="shared" si="1"/>
        <v>5000000</v>
      </c>
      <c r="L11" s="1">
        <f t="shared" si="1"/>
        <v>5000000</v>
      </c>
      <c r="M11" s="1">
        <f t="shared" si="1"/>
        <v>5000000</v>
      </c>
      <c r="N11" s="1">
        <f t="shared" si="1"/>
        <v>5000000</v>
      </c>
      <c r="O11" s="1">
        <f t="shared" si="1"/>
        <v>5000000</v>
      </c>
      <c r="P11" s="1">
        <f t="shared" si="1"/>
        <v>5000000</v>
      </c>
      <c r="Q11" s="42">
        <f t="shared" si="0"/>
        <v>40000000</v>
      </c>
    </row>
    <row r="12" spans="1:17" x14ac:dyDescent="0.3">
      <c r="A12" s="2" t="s">
        <v>2808</v>
      </c>
      <c r="B12" s="2" t="s">
        <v>2809</v>
      </c>
      <c r="C12" s="2">
        <v>1511</v>
      </c>
      <c r="D12" s="2" t="s">
        <v>8</v>
      </c>
      <c r="E12" s="2">
        <v>909</v>
      </c>
      <c r="F12" s="2" t="s">
        <v>8</v>
      </c>
      <c r="H12" s="2" t="s">
        <v>9</v>
      </c>
      <c r="I12" s="1">
        <f t="shared" ref="I12:P12" si="2">I3-I9</f>
        <v>20000000</v>
      </c>
      <c r="J12" s="1">
        <f t="shared" si="2"/>
        <v>25000000</v>
      </c>
      <c r="K12" s="1">
        <f t="shared" si="2"/>
        <v>20000000</v>
      </c>
      <c r="L12" s="1">
        <f t="shared" si="2"/>
        <v>25000000</v>
      </c>
      <c r="M12" s="1">
        <f t="shared" si="2"/>
        <v>35000000</v>
      </c>
      <c r="N12" s="1">
        <f t="shared" si="2"/>
        <v>25000000</v>
      </c>
      <c r="O12" s="1">
        <f t="shared" si="2"/>
        <v>25000000</v>
      </c>
      <c r="P12" s="1">
        <f t="shared" si="2"/>
        <v>25000000</v>
      </c>
      <c r="Q12" s="42">
        <f t="shared" si="0"/>
        <v>200000000</v>
      </c>
    </row>
    <row r="13" spans="1:17" x14ac:dyDescent="0.3">
      <c r="A13" s="2" t="s">
        <v>2808</v>
      </c>
      <c r="B13" s="2" t="s">
        <v>2810</v>
      </c>
      <c r="C13" s="2">
        <v>1508</v>
      </c>
      <c r="D13" s="2" t="s">
        <v>8</v>
      </c>
      <c r="E13" s="2">
        <v>999</v>
      </c>
      <c r="F13" s="2" t="s">
        <v>8</v>
      </c>
      <c r="H13" s="2" t="s">
        <v>9</v>
      </c>
      <c r="I13" s="42">
        <v>58000000</v>
      </c>
      <c r="J13" s="42">
        <v>54500000</v>
      </c>
      <c r="K13" s="42">
        <v>49500000</v>
      </c>
      <c r="L13" s="42">
        <v>55500000</v>
      </c>
      <c r="M13" s="42">
        <v>53500000</v>
      </c>
      <c r="N13" s="42">
        <v>63500000</v>
      </c>
      <c r="O13" s="42">
        <v>57000000</v>
      </c>
      <c r="P13" s="42">
        <v>65000000</v>
      </c>
      <c r="Q13" s="42">
        <f t="shared" si="0"/>
        <v>456500000</v>
      </c>
    </row>
    <row r="14" spans="1:17" x14ac:dyDescent="0.3">
      <c r="I14" s="42"/>
      <c r="J14" s="42"/>
      <c r="K14" s="42"/>
      <c r="L14" s="42"/>
      <c r="M14" s="42"/>
      <c r="N14" s="42"/>
      <c r="O14" s="42"/>
      <c r="P14" s="42"/>
      <c r="Q14" s="42"/>
    </row>
    <row r="15" spans="1:17" x14ac:dyDescent="0.3">
      <c r="I15" s="42"/>
      <c r="J15" s="42"/>
      <c r="K15" s="42"/>
      <c r="L15" s="42"/>
      <c r="M15" s="42"/>
      <c r="N15" s="42"/>
      <c r="O15" s="42"/>
      <c r="P15" s="42"/>
      <c r="Q15" s="42"/>
    </row>
    <row r="16" spans="1:17" x14ac:dyDescent="0.3">
      <c r="I16" s="42"/>
      <c r="J16" s="42"/>
      <c r="K16" s="42"/>
      <c r="L16" s="42"/>
      <c r="M16" s="42"/>
      <c r="N16" s="42"/>
      <c r="O16" s="42"/>
      <c r="P16" s="42"/>
      <c r="Q16" s="42"/>
    </row>
  </sheetData>
  <autoFilter ref="A1:Q16" xr:uid="{812EC5F8-DE27-49DF-BB49-53929231CF81}"/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B1870-B6B3-47E7-B4C8-3D1CBD7A1027}">
  <sheetPr filterMode="1">
    <tabColor rgb="FFFF0000"/>
  </sheetPr>
  <dimension ref="A1:AG1190"/>
  <sheetViews>
    <sheetView zoomScale="85" zoomScaleNormal="85" workbookViewId="0">
      <pane xSplit="8" ySplit="1" topLeftCell="I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6.5" x14ac:dyDescent="0.3"/>
  <cols>
    <col min="1" max="1" width="14.375" style="2" bestFit="1" customWidth="1"/>
    <col min="2" max="2" width="16.5" style="2" bestFit="1" customWidth="1"/>
    <col min="3" max="6" width="11.5" style="2" customWidth="1"/>
    <col min="7" max="7" width="16.375" style="2" customWidth="1"/>
    <col min="8" max="8" width="44.375" style="8" customWidth="1"/>
    <col min="9" max="9" width="14.25" style="1" customWidth="1"/>
    <col min="10" max="20" width="14.25" style="2" customWidth="1"/>
    <col min="22" max="22" width="13.75" bestFit="1" customWidth="1"/>
    <col min="23" max="33" width="13.625" bestFit="1" customWidth="1"/>
  </cols>
  <sheetData>
    <row r="1" spans="1:33" x14ac:dyDescent="0.3">
      <c r="A1" s="3" t="s">
        <v>65</v>
      </c>
      <c r="B1" s="3" t="s">
        <v>160</v>
      </c>
      <c r="C1" s="3" t="s">
        <v>35</v>
      </c>
      <c r="D1" s="3" t="s">
        <v>36</v>
      </c>
      <c r="E1" s="3" t="s">
        <v>37</v>
      </c>
      <c r="F1" s="3" t="s">
        <v>38</v>
      </c>
      <c r="G1" s="3" t="s">
        <v>39</v>
      </c>
      <c r="H1" s="5" t="s">
        <v>40</v>
      </c>
      <c r="I1" s="5" t="s">
        <v>41</v>
      </c>
      <c r="J1" s="3" t="s">
        <v>42</v>
      </c>
      <c r="K1" s="3" t="s">
        <v>43</v>
      </c>
      <c r="L1" s="3" t="s">
        <v>44</v>
      </c>
      <c r="M1" s="3" t="s">
        <v>45</v>
      </c>
      <c r="N1" s="3" t="s">
        <v>46</v>
      </c>
      <c r="O1" s="3" t="s">
        <v>47</v>
      </c>
      <c r="P1" s="3" t="s">
        <v>48</v>
      </c>
      <c r="Q1" s="3" t="s">
        <v>49</v>
      </c>
      <c r="R1" s="3" t="s">
        <v>50</v>
      </c>
      <c r="S1" s="3" t="s">
        <v>51</v>
      </c>
      <c r="T1" s="3" t="s">
        <v>52</v>
      </c>
    </row>
    <row r="2" spans="1:33" x14ac:dyDescent="0.3">
      <c r="A2" s="7" t="s">
        <v>64</v>
      </c>
      <c r="B2" s="7" t="s">
        <v>161</v>
      </c>
      <c r="C2" s="7">
        <v>1501</v>
      </c>
      <c r="D2" s="7" t="s">
        <v>0</v>
      </c>
      <c r="E2" s="7">
        <v>908</v>
      </c>
      <c r="F2" s="7" t="s">
        <v>0</v>
      </c>
      <c r="G2" s="7"/>
      <c r="H2" s="8" t="s">
        <v>1</v>
      </c>
      <c r="I2" s="20">
        <v>195510000</v>
      </c>
      <c r="J2" s="20">
        <v>110873000</v>
      </c>
      <c r="K2" s="20">
        <v>210759000</v>
      </c>
      <c r="L2" s="20">
        <v>161072000</v>
      </c>
      <c r="M2" s="20">
        <v>183599000</v>
      </c>
      <c r="N2" s="20">
        <v>103984000</v>
      </c>
      <c r="O2" s="20">
        <v>102515000</v>
      </c>
      <c r="P2" s="20">
        <v>125567000</v>
      </c>
      <c r="Q2" s="20">
        <v>225206000</v>
      </c>
      <c r="R2" s="20">
        <v>235532000</v>
      </c>
      <c r="S2" s="20">
        <v>101814000</v>
      </c>
      <c r="T2" s="20">
        <v>233748000</v>
      </c>
      <c r="V2" s="28">
        <f>ROUNDUP(I2,-3)</f>
        <v>195510000</v>
      </c>
      <c r="W2" s="28">
        <f t="shared" ref="W2:AG2" si="0">ROUNDUP(J2,-3)</f>
        <v>110873000</v>
      </c>
      <c r="X2" s="28">
        <f t="shared" si="0"/>
        <v>210759000</v>
      </c>
      <c r="Y2" s="28">
        <f t="shared" si="0"/>
        <v>161072000</v>
      </c>
      <c r="Z2" s="28">
        <f t="shared" si="0"/>
        <v>183599000</v>
      </c>
      <c r="AA2" s="28">
        <f t="shared" si="0"/>
        <v>103984000</v>
      </c>
      <c r="AB2" s="28">
        <f t="shared" si="0"/>
        <v>102515000</v>
      </c>
      <c r="AC2" s="28">
        <f t="shared" si="0"/>
        <v>125567000</v>
      </c>
      <c r="AD2" s="28">
        <f t="shared" si="0"/>
        <v>225206000</v>
      </c>
      <c r="AE2" s="28">
        <f t="shared" si="0"/>
        <v>235532000</v>
      </c>
      <c r="AF2" s="28">
        <f t="shared" si="0"/>
        <v>101814000</v>
      </c>
      <c r="AG2" s="28">
        <f t="shared" si="0"/>
        <v>233748000</v>
      </c>
    </row>
    <row r="3" spans="1:33" x14ac:dyDescent="0.3">
      <c r="A3" s="7" t="s">
        <v>64</v>
      </c>
      <c r="B3" s="7" t="s">
        <v>161</v>
      </c>
      <c r="C3" s="7">
        <v>1501</v>
      </c>
      <c r="D3" s="7" t="s">
        <v>2</v>
      </c>
      <c r="E3" s="7">
        <v>908</v>
      </c>
      <c r="F3" s="7" t="s">
        <v>2</v>
      </c>
      <c r="G3" s="7"/>
      <c r="H3" s="8" t="s">
        <v>3</v>
      </c>
      <c r="I3" s="20">
        <v>133639000</v>
      </c>
      <c r="J3" s="20">
        <v>93167000</v>
      </c>
      <c r="K3" s="20">
        <v>89426000</v>
      </c>
      <c r="L3" s="20">
        <v>97566000</v>
      </c>
      <c r="M3" s="20">
        <v>90560000</v>
      </c>
      <c r="N3" s="20">
        <v>100270000</v>
      </c>
      <c r="O3" s="20">
        <v>103089000</v>
      </c>
      <c r="P3" s="20">
        <v>114626000</v>
      </c>
      <c r="Q3" s="20">
        <v>230660000</v>
      </c>
      <c r="R3" s="20">
        <v>95075000</v>
      </c>
      <c r="S3" s="20">
        <v>98087000</v>
      </c>
      <c r="T3" s="20">
        <v>167510000</v>
      </c>
      <c r="V3" s="28">
        <f t="shared" ref="V3:V66" si="1">ROUNDUP(I3,-3)</f>
        <v>133639000</v>
      </c>
      <c r="W3" s="28">
        <f t="shared" ref="W3:W66" si="2">ROUNDUP(J3,-3)</f>
        <v>93167000</v>
      </c>
      <c r="X3" s="28">
        <f t="shared" ref="X3:X66" si="3">ROUNDUP(K3,-3)</f>
        <v>89426000</v>
      </c>
      <c r="Y3" s="28">
        <f t="shared" ref="Y3:Y66" si="4">ROUNDUP(L3,-3)</f>
        <v>97566000</v>
      </c>
      <c r="Z3" s="28">
        <f t="shared" ref="Z3:Z66" si="5">ROUNDUP(M3,-3)</f>
        <v>90560000</v>
      </c>
      <c r="AA3" s="28">
        <f t="shared" ref="AA3:AA66" si="6">ROUNDUP(N3,-3)</f>
        <v>100270000</v>
      </c>
      <c r="AB3" s="28">
        <f t="shared" ref="AB3:AB66" si="7">ROUNDUP(O3,-3)</f>
        <v>103089000</v>
      </c>
      <c r="AC3" s="28">
        <f t="shared" ref="AC3:AC66" si="8">ROUNDUP(P3,-3)</f>
        <v>114626000</v>
      </c>
      <c r="AD3" s="28">
        <f t="shared" ref="AD3:AD66" si="9">ROUNDUP(Q3,-3)</f>
        <v>230660000</v>
      </c>
      <c r="AE3" s="28">
        <f t="shared" ref="AE3:AE66" si="10">ROUNDUP(R3,-3)</f>
        <v>95075000</v>
      </c>
      <c r="AF3" s="28">
        <f t="shared" ref="AF3:AF66" si="11">ROUNDUP(S3,-3)</f>
        <v>98087000</v>
      </c>
      <c r="AG3" s="28">
        <f t="shared" ref="AG3:AG66" si="12">ROUNDUP(T3,-3)</f>
        <v>167510000</v>
      </c>
    </row>
    <row r="4" spans="1:33" x14ac:dyDescent="0.3">
      <c r="A4" s="7" t="s">
        <v>64</v>
      </c>
      <c r="B4" s="7" t="s">
        <v>161</v>
      </c>
      <c r="C4" s="7">
        <v>1501</v>
      </c>
      <c r="D4" s="7" t="s">
        <v>4</v>
      </c>
      <c r="E4" s="7">
        <v>909</v>
      </c>
      <c r="F4" s="7" t="s">
        <v>4</v>
      </c>
      <c r="G4" s="7"/>
      <c r="H4" s="8" t="s">
        <v>5</v>
      </c>
      <c r="I4" s="20">
        <v>356821000</v>
      </c>
      <c r="J4" s="20">
        <v>176722000</v>
      </c>
      <c r="K4" s="20">
        <v>526263000</v>
      </c>
      <c r="L4" s="20">
        <v>195177000</v>
      </c>
      <c r="M4" s="20">
        <v>195566000</v>
      </c>
      <c r="N4" s="20">
        <v>187336000</v>
      </c>
      <c r="O4" s="20">
        <v>184689000</v>
      </c>
      <c r="P4" s="20">
        <v>194112000</v>
      </c>
      <c r="Q4" s="20">
        <v>338583000</v>
      </c>
      <c r="R4" s="20">
        <v>330314000</v>
      </c>
      <c r="S4" s="20">
        <v>175846000</v>
      </c>
      <c r="T4" s="20">
        <v>410933000</v>
      </c>
      <c r="V4" s="28">
        <f t="shared" si="1"/>
        <v>356821000</v>
      </c>
      <c r="W4" s="28">
        <f t="shared" si="2"/>
        <v>176722000</v>
      </c>
      <c r="X4" s="28">
        <f t="shared" si="3"/>
        <v>526263000</v>
      </c>
      <c r="Y4" s="28">
        <f t="shared" si="4"/>
        <v>195177000</v>
      </c>
      <c r="Z4" s="28">
        <f t="shared" si="5"/>
        <v>195566000</v>
      </c>
      <c r="AA4" s="28">
        <f t="shared" si="6"/>
        <v>187336000</v>
      </c>
      <c r="AB4" s="28">
        <f t="shared" si="7"/>
        <v>184689000</v>
      </c>
      <c r="AC4" s="28">
        <f t="shared" si="8"/>
        <v>194112000</v>
      </c>
      <c r="AD4" s="28">
        <f t="shared" si="9"/>
        <v>338583000</v>
      </c>
      <c r="AE4" s="28">
        <f t="shared" si="10"/>
        <v>330314000</v>
      </c>
      <c r="AF4" s="28">
        <f t="shared" si="11"/>
        <v>175846000</v>
      </c>
      <c r="AG4" s="28">
        <f t="shared" si="12"/>
        <v>410933000</v>
      </c>
    </row>
    <row r="5" spans="1:33" x14ac:dyDescent="0.3">
      <c r="A5" s="7" t="s">
        <v>64</v>
      </c>
      <c r="B5" s="7" t="s">
        <v>161</v>
      </c>
      <c r="C5" s="7">
        <v>1501</v>
      </c>
      <c r="D5" s="7" t="s">
        <v>1280</v>
      </c>
      <c r="E5" s="7">
        <v>909</v>
      </c>
      <c r="F5" s="7" t="s">
        <v>1280</v>
      </c>
      <c r="G5" s="7"/>
      <c r="H5" s="8" t="s">
        <v>1267</v>
      </c>
      <c r="I5" s="20">
        <v>59801000</v>
      </c>
      <c r="J5" s="20">
        <v>29560000</v>
      </c>
      <c r="K5" s="20">
        <v>90253000</v>
      </c>
      <c r="L5" s="20">
        <v>29718000</v>
      </c>
      <c r="M5" s="20">
        <v>29212000</v>
      </c>
      <c r="N5" s="20">
        <v>27712000</v>
      </c>
      <c r="O5" s="20">
        <v>27321000</v>
      </c>
      <c r="P5" s="20">
        <v>28989000</v>
      </c>
      <c r="Q5" s="20">
        <v>59117000</v>
      </c>
      <c r="R5" s="20">
        <v>57056000</v>
      </c>
      <c r="S5" s="20">
        <v>26174000</v>
      </c>
      <c r="T5" s="20">
        <v>79042000</v>
      </c>
      <c r="V5" s="28">
        <f t="shared" si="1"/>
        <v>59801000</v>
      </c>
      <c r="W5" s="28">
        <f t="shared" si="2"/>
        <v>29560000</v>
      </c>
      <c r="X5" s="28">
        <f t="shared" si="3"/>
        <v>90253000</v>
      </c>
      <c r="Y5" s="28">
        <f t="shared" si="4"/>
        <v>29718000</v>
      </c>
      <c r="Z5" s="28">
        <f t="shared" si="5"/>
        <v>29212000</v>
      </c>
      <c r="AA5" s="28">
        <f t="shared" si="6"/>
        <v>27712000</v>
      </c>
      <c r="AB5" s="28">
        <f t="shared" si="7"/>
        <v>27321000</v>
      </c>
      <c r="AC5" s="28">
        <f t="shared" si="8"/>
        <v>28989000</v>
      </c>
      <c r="AD5" s="28">
        <f t="shared" si="9"/>
        <v>59117000</v>
      </c>
      <c r="AE5" s="28">
        <f t="shared" si="10"/>
        <v>57056000</v>
      </c>
      <c r="AF5" s="28">
        <f t="shared" si="11"/>
        <v>26174000</v>
      </c>
      <c r="AG5" s="28">
        <f t="shared" si="12"/>
        <v>79042000</v>
      </c>
    </row>
    <row r="6" spans="1:33" x14ac:dyDescent="0.3">
      <c r="A6" s="7" t="s">
        <v>64</v>
      </c>
      <c r="B6" s="7" t="s">
        <v>161</v>
      </c>
      <c r="C6" s="7">
        <v>1501</v>
      </c>
      <c r="D6" s="7" t="s">
        <v>15</v>
      </c>
      <c r="E6" s="7">
        <v>909</v>
      </c>
      <c r="F6" s="7" t="s">
        <v>14</v>
      </c>
      <c r="G6" s="7"/>
      <c r="H6" s="8" t="s">
        <v>54</v>
      </c>
      <c r="I6" s="20">
        <v>19545000</v>
      </c>
      <c r="J6" s="20">
        <v>9661000</v>
      </c>
      <c r="K6" s="20">
        <v>29512000</v>
      </c>
      <c r="L6" s="20">
        <v>9728000</v>
      </c>
      <c r="M6" s="20">
        <v>9547000</v>
      </c>
      <c r="N6" s="20">
        <v>9057000</v>
      </c>
      <c r="O6" s="20">
        <v>8930000</v>
      </c>
      <c r="P6" s="20">
        <v>9475000</v>
      </c>
      <c r="Q6" s="20">
        <v>19321000</v>
      </c>
      <c r="R6" s="20">
        <v>18648000</v>
      </c>
      <c r="S6" s="20">
        <v>8555000</v>
      </c>
      <c r="T6" s="20">
        <v>25843000</v>
      </c>
      <c r="V6" s="28">
        <f t="shared" si="1"/>
        <v>19545000</v>
      </c>
      <c r="W6" s="28">
        <f t="shared" si="2"/>
        <v>9661000</v>
      </c>
      <c r="X6" s="28">
        <f t="shared" si="3"/>
        <v>29512000</v>
      </c>
      <c r="Y6" s="28">
        <f t="shared" si="4"/>
        <v>9728000</v>
      </c>
      <c r="Z6" s="28">
        <f t="shared" si="5"/>
        <v>9547000</v>
      </c>
      <c r="AA6" s="28">
        <f t="shared" si="6"/>
        <v>9057000</v>
      </c>
      <c r="AB6" s="28">
        <f t="shared" si="7"/>
        <v>8930000</v>
      </c>
      <c r="AC6" s="28">
        <f t="shared" si="8"/>
        <v>9475000</v>
      </c>
      <c r="AD6" s="28">
        <f t="shared" si="9"/>
        <v>19321000</v>
      </c>
      <c r="AE6" s="28">
        <f t="shared" si="10"/>
        <v>18648000</v>
      </c>
      <c r="AF6" s="28">
        <f t="shared" si="11"/>
        <v>8555000</v>
      </c>
      <c r="AG6" s="28">
        <f t="shared" si="12"/>
        <v>25843000</v>
      </c>
    </row>
    <row r="7" spans="1:33" x14ac:dyDescent="0.3">
      <c r="A7" s="7" t="s">
        <v>64</v>
      </c>
      <c r="B7" s="7" t="s">
        <v>161</v>
      </c>
      <c r="C7" s="7">
        <v>1501</v>
      </c>
      <c r="D7" s="7" t="s">
        <v>6</v>
      </c>
      <c r="E7" s="7">
        <v>909</v>
      </c>
      <c r="F7" s="7" t="s">
        <v>6</v>
      </c>
      <c r="G7" s="7"/>
      <c r="H7" s="8" t="s">
        <v>7</v>
      </c>
      <c r="I7" s="20">
        <v>37349000</v>
      </c>
      <c r="J7" s="20">
        <v>36923000</v>
      </c>
      <c r="K7" s="20">
        <v>37598000</v>
      </c>
      <c r="L7" s="20">
        <v>47002000</v>
      </c>
      <c r="M7" s="20">
        <v>46169000</v>
      </c>
      <c r="N7" s="20">
        <v>43446000</v>
      </c>
      <c r="O7" s="20">
        <v>43180000</v>
      </c>
      <c r="P7" s="20">
        <v>45817000</v>
      </c>
      <c r="Q7" s="20">
        <v>52745000</v>
      </c>
      <c r="R7" s="20">
        <v>40725000</v>
      </c>
      <c r="S7" s="20">
        <v>37365000</v>
      </c>
      <c r="T7" s="20">
        <v>59967000</v>
      </c>
      <c r="V7" s="28">
        <f t="shared" si="1"/>
        <v>37349000</v>
      </c>
      <c r="W7" s="28">
        <f t="shared" si="2"/>
        <v>36923000</v>
      </c>
      <c r="X7" s="28">
        <f t="shared" si="3"/>
        <v>37598000</v>
      </c>
      <c r="Y7" s="28">
        <f t="shared" si="4"/>
        <v>47002000</v>
      </c>
      <c r="Z7" s="28">
        <f t="shared" si="5"/>
        <v>46169000</v>
      </c>
      <c r="AA7" s="28">
        <f t="shared" si="6"/>
        <v>43446000</v>
      </c>
      <c r="AB7" s="28">
        <f t="shared" si="7"/>
        <v>43180000</v>
      </c>
      <c r="AC7" s="28">
        <f t="shared" si="8"/>
        <v>45817000</v>
      </c>
      <c r="AD7" s="28">
        <f t="shared" si="9"/>
        <v>52745000</v>
      </c>
      <c r="AE7" s="28">
        <f t="shared" si="10"/>
        <v>40725000</v>
      </c>
      <c r="AF7" s="28">
        <f t="shared" si="11"/>
        <v>37365000</v>
      </c>
      <c r="AG7" s="28">
        <f t="shared" si="12"/>
        <v>59967000</v>
      </c>
    </row>
    <row r="8" spans="1:33" x14ac:dyDescent="0.3">
      <c r="A8" s="7" t="s">
        <v>64</v>
      </c>
      <c r="B8" s="7" t="s">
        <v>161</v>
      </c>
      <c r="C8" s="7">
        <v>1501</v>
      </c>
      <c r="D8" s="7" t="s">
        <v>8</v>
      </c>
      <c r="E8" s="7">
        <v>999</v>
      </c>
      <c r="F8" s="7" t="s">
        <v>8</v>
      </c>
      <c r="G8" s="7"/>
      <c r="H8" s="8" t="s">
        <v>9</v>
      </c>
      <c r="I8" s="20">
        <v>28264000</v>
      </c>
      <c r="J8" s="20">
        <v>27941000</v>
      </c>
      <c r="K8" s="20">
        <v>28452000</v>
      </c>
      <c r="L8" s="20">
        <v>28133000</v>
      </c>
      <c r="M8" s="20">
        <v>27612000</v>
      </c>
      <c r="N8" s="20">
        <v>26195000</v>
      </c>
      <c r="O8" s="20">
        <v>25825000</v>
      </c>
      <c r="P8" s="20">
        <v>27402000</v>
      </c>
      <c r="Q8" s="20">
        <v>27940000</v>
      </c>
      <c r="R8" s="20">
        <v>26966000</v>
      </c>
      <c r="S8" s="20">
        <v>25594000</v>
      </c>
      <c r="T8" s="20">
        <v>19330000</v>
      </c>
      <c r="V8" s="28">
        <f t="shared" si="1"/>
        <v>28264000</v>
      </c>
      <c r="W8" s="28">
        <f t="shared" si="2"/>
        <v>27941000</v>
      </c>
      <c r="X8" s="28">
        <f t="shared" si="3"/>
        <v>28452000</v>
      </c>
      <c r="Y8" s="28">
        <f t="shared" si="4"/>
        <v>28133000</v>
      </c>
      <c r="Z8" s="28">
        <f t="shared" si="5"/>
        <v>27612000</v>
      </c>
      <c r="AA8" s="28">
        <f t="shared" si="6"/>
        <v>26195000</v>
      </c>
      <c r="AB8" s="28">
        <f t="shared" si="7"/>
        <v>25825000</v>
      </c>
      <c r="AC8" s="28">
        <f t="shared" si="8"/>
        <v>27402000</v>
      </c>
      <c r="AD8" s="28">
        <f t="shared" si="9"/>
        <v>27940000</v>
      </c>
      <c r="AE8" s="28">
        <f t="shared" si="10"/>
        <v>26966000</v>
      </c>
      <c r="AF8" s="28">
        <f t="shared" si="11"/>
        <v>25594000</v>
      </c>
      <c r="AG8" s="28">
        <f t="shared" si="12"/>
        <v>19330000</v>
      </c>
    </row>
    <row r="9" spans="1:33" x14ac:dyDescent="0.3">
      <c r="A9" s="7" t="s">
        <v>64</v>
      </c>
      <c r="B9" s="7" t="s">
        <v>162</v>
      </c>
      <c r="C9" s="7">
        <v>1504</v>
      </c>
      <c r="D9" s="7" t="s">
        <v>10</v>
      </c>
      <c r="E9" s="7">
        <v>908</v>
      </c>
      <c r="F9" s="7" t="s">
        <v>10</v>
      </c>
      <c r="G9" s="7"/>
      <c r="H9" s="8" t="s">
        <v>11</v>
      </c>
      <c r="I9" s="20">
        <v>738732000</v>
      </c>
      <c r="J9" s="20">
        <v>220656000</v>
      </c>
      <c r="K9" s="20">
        <v>291340000</v>
      </c>
      <c r="L9" s="20">
        <v>455529000</v>
      </c>
      <c r="M9" s="20">
        <v>367107000</v>
      </c>
      <c r="N9" s="20">
        <v>424547000</v>
      </c>
      <c r="O9" s="20">
        <v>294586000</v>
      </c>
      <c r="P9" s="20">
        <v>278225000</v>
      </c>
      <c r="Q9" s="20">
        <v>804045000</v>
      </c>
      <c r="R9" s="20">
        <v>322999000</v>
      </c>
      <c r="S9" s="20">
        <v>252792000</v>
      </c>
      <c r="T9" s="20">
        <v>917123000</v>
      </c>
      <c r="V9" s="28">
        <f t="shared" si="1"/>
        <v>738732000</v>
      </c>
      <c r="W9" s="28">
        <f t="shared" si="2"/>
        <v>220656000</v>
      </c>
      <c r="X9" s="28">
        <f t="shared" si="3"/>
        <v>291340000</v>
      </c>
      <c r="Y9" s="28">
        <f t="shared" si="4"/>
        <v>455529000</v>
      </c>
      <c r="Z9" s="28">
        <f t="shared" si="5"/>
        <v>367107000</v>
      </c>
      <c r="AA9" s="28">
        <f t="shared" si="6"/>
        <v>424547000</v>
      </c>
      <c r="AB9" s="28">
        <f t="shared" si="7"/>
        <v>294586000</v>
      </c>
      <c r="AC9" s="28">
        <f t="shared" si="8"/>
        <v>278225000</v>
      </c>
      <c r="AD9" s="28">
        <f t="shared" si="9"/>
        <v>804045000</v>
      </c>
      <c r="AE9" s="28">
        <f t="shared" si="10"/>
        <v>322999000</v>
      </c>
      <c r="AF9" s="28">
        <f t="shared" si="11"/>
        <v>252792000</v>
      </c>
      <c r="AG9" s="28">
        <f t="shared" si="12"/>
        <v>917123000</v>
      </c>
    </row>
    <row r="10" spans="1:33" x14ac:dyDescent="0.3">
      <c r="A10" s="7" t="s">
        <v>64</v>
      </c>
      <c r="B10" s="7" t="s">
        <v>162</v>
      </c>
      <c r="C10" s="7">
        <v>1504</v>
      </c>
      <c r="D10" s="7" t="s">
        <v>12</v>
      </c>
      <c r="E10" s="7">
        <v>908</v>
      </c>
      <c r="F10" s="7" t="s">
        <v>12</v>
      </c>
      <c r="G10" s="7"/>
      <c r="H10" s="8" t="s">
        <v>13</v>
      </c>
      <c r="I10" s="20">
        <v>97106000</v>
      </c>
      <c r="J10" s="20">
        <v>33899000</v>
      </c>
      <c r="K10" s="20">
        <v>45138000</v>
      </c>
      <c r="L10" s="20">
        <v>50978000</v>
      </c>
      <c r="M10" s="20">
        <v>43905000</v>
      </c>
      <c r="N10" s="20">
        <v>45315000</v>
      </c>
      <c r="O10" s="20">
        <v>43988000</v>
      </c>
      <c r="P10" s="20">
        <v>39734000</v>
      </c>
      <c r="Q10" s="20">
        <v>76329000</v>
      </c>
      <c r="R10" s="20">
        <v>43362000</v>
      </c>
      <c r="S10" s="20">
        <v>38291000</v>
      </c>
      <c r="T10" s="20">
        <v>123335000</v>
      </c>
      <c r="V10" s="28">
        <f t="shared" si="1"/>
        <v>97106000</v>
      </c>
      <c r="W10" s="28">
        <f t="shared" si="2"/>
        <v>33899000</v>
      </c>
      <c r="X10" s="28">
        <f t="shared" si="3"/>
        <v>45138000</v>
      </c>
      <c r="Y10" s="28">
        <f t="shared" si="4"/>
        <v>50978000</v>
      </c>
      <c r="Z10" s="28">
        <f t="shared" si="5"/>
        <v>43905000</v>
      </c>
      <c r="AA10" s="28">
        <f t="shared" si="6"/>
        <v>45315000</v>
      </c>
      <c r="AB10" s="28">
        <f t="shared" si="7"/>
        <v>43988000</v>
      </c>
      <c r="AC10" s="28">
        <f t="shared" si="8"/>
        <v>39734000</v>
      </c>
      <c r="AD10" s="28">
        <f t="shared" si="9"/>
        <v>76329000</v>
      </c>
      <c r="AE10" s="28">
        <f t="shared" si="10"/>
        <v>43362000</v>
      </c>
      <c r="AF10" s="28">
        <f t="shared" si="11"/>
        <v>38291000</v>
      </c>
      <c r="AG10" s="28">
        <f t="shared" si="12"/>
        <v>123335000</v>
      </c>
    </row>
    <row r="11" spans="1:33" x14ac:dyDescent="0.3">
      <c r="A11" s="7" t="s">
        <v>64</v>
      </c>
      <c r="B11" s="7" t="s">
        <v>165</v>
      </c>
      <c r="C11" s="7">
        <v>1510</v>
      </c>
      <c r="D11" s="7" t="s">
        <v>14</v>
      </c>
      <c r="E11" s="7">
        <v>909</v>
      </c>
      <c r="F11" s="7" t="s">
        <v>15</v>
      </c>
      <c r="G11" s="7"/>
      <c r="H11" s="8" t="s">
        <v>53</v>
      </c>
      <c r="I11" s="20">
        <v>215414000</v>
      </c>
      <c r="J11" s="20">
        <v>92243000</v>
      </c>
      <c r="K11" s="20">
        <v>184193000</v>
      </c>
      <c r="L11" s="20">
        <v>232182000</v>
      </c>
      <c r="M11" s="20">
        <v>182909000</v>
      </c>
      <c r="N11" s="20">
        <v>184962000</v>
      </c>
      <c r="O11" s="20">
        <v>160265000</v>
      </c>
      <c r="P11" s="20">
        <v>182271000</v>
      </c>
      <c r="Q11" s="20">
        <v>221319000</v>
      </c>
      <c r="R11" s="20">
        <v>125272000</v>
      </c>
      <c r="S11" s="20">
        <v>189062000</v>
      </c>
      <c r="T11" s="20">
        <v>276606000</v>
      </c>
      <c r="V11" s="28">
        <f t="shared" si="1"/>
        <v>215414000</v>
      </c>
      <c r="W11" s="28">
        <f t="shared" si="2"/>
        <v>92243000</v>
      </c>
      <c r="X11" s="28">
        <f t="shared" si="3"/>
        <v>184193000</v>
      </c>
      <c r="Y11" s="28">
        <f t="shared" si="4"/>
        <v>232182000</v>
      </c>
      <c r="Z11" s="28">
        <f t="shared" si="5"/>
        <v>182909000</v>
      </c>
      <c r="AA11" s="28">
        <f t="shared" si="6"/>
        <v>184962000</v>
      </c>
      <c r="AB11" s="28">
        <f t="shared" si="7"/>
        <v>160265000</v>
      </c>
      <c r="AC11" s="28">
        <f t="shared" si="8"/>
        <v>182271000</v>
      </c>
      <c r="AD11" s="28">
        <f t="shared" si="9"/>
        <v>221319000</v>
      </c>
      <c r="AE11" s="28">
        <f t="shared" si="10"/>
        <v>125272000</v>
      </c>
      <c r="AF11" s="28">
        <f t="shared" si="11"/>
        <v>189062000</v>
      </c>
      <c r="AG11" s="28">
        <f t="shared" si="12"/>
        <v>276606000</v>
      </c>
    </row>
    <row r="12" spans="1:33" x14ac:dyDescent="0.3">
      <c r="A12" s="7" t="s">
        <v>64</v>
      </c>
      <c r="B12" s="7" t="s">
        <v>162</v>
      </c>
      <c r="C12" s="7">
        <v>1504</v>
      </c>
      <c r="D12" s="7" t="s">
        <v>1281</v>
      </c>
      <c r="E12" s="7">
        <v>909</v>
      </c>
      <c r="F12" s="7" t="s">
        <v>1281</v>
      </c>
      <c r="G12" s="7"/>
      <c r="H12" s="8" t="s">
        <v>1268</v>
      </c>
      <c r="I12" s="20">
        <v>24546000</v>
      </c>
      <c r="J12" s="20">
        <v>15016000</v>
      </c>
      <c r="K12" s="20">
        <v>22493000</v>
      </c>
      <c r="L12" s="20">
        <v>22682000</v>
      </c>
      <c r="M12" s="20">
        <v>22326000</v>
      </c>
      <c r="N12" s="20">
        <v>37636000</v>
      </c>
      <c r="O12" s="20">
        <v>37280000</v>
      </c>
      <c r="P12" s="20">
        <v>33371000</v>
      </c>
      <c r="Q12" s="20">
        <v>43224000</v>
      </c>
      <c r="R12" s="20">
        <v>33976000</v>
      </c>
      <c r="S12" s="20">
        <v>34196000</v>
      </c>
      <c r="T12" s="20">
        <v>37522000</v>
      </c>
      <c r="V12" s="28">
        <f t="shared" si="1"/>
        <v>24546000</v>
      </c>
      <c r="W12" s="28">
        <f t="shared" si="2"/>
        <v>15016000</v>
      </c>
      <c r="X12" s="28">
        <f t="shared" si="3"/>
        <v>22493000</v>
      </c>
      <c r="Y12" s="28">
        <f t="shared" si="4"/>
        <v>22682000</v>
      </c>
      <c r="Z12" s="28">
        <f t="shared" si="5"/>
        <v>22326000</v>
      </c>
      <c r="AA12" s="28">
        <f t="shared" si="6"/>
        <v>37636000</v>
      </c>
      <c r="AB12" s="28">
        <f t="shared" si="7"/>
        <v>37280000</v>
      </c>
      <c r="AC12" s="28">
        <f t="shared" si="8"/>
        <v>33371000</v>
      </c>
      <c r="AD12" s="28">
        <f t="shared" si="9"/>
        <v>43224000</v>
      </c>
      <c r="AE12" s="28">
        <f t="shared" si="10"/>
        <v>33976000</v>
      </c>
      <c r="AF12" s="28">
        <f t="shared" si="11"/>
        <v>34196000</v>
      </c>
      <c r="AG12" s="28">
        <f t="shared" si="12"/>
        <v>37522000</v>
      </c>
    </row>
    <row r="13" spans="1:33" x14ac:dyDescent="0.3">
      <c r="A13" s="7" t="s">
        <v>64</v>
      </c>
      <c r="B13" s="7" t="s">
        <v>162</v>
      </c>
      <c r="C13" s="7">
        <v>1504</v>
      </c>
      <c r="D13" s="7" t="s">
        <v>23</v>
      </c>
      <c r="E13" s="7">
        <v>909</v>
      </c>
      <c r="F13" s="7" t="s">
        <v>23</v>
      </c>
      <c r="G13" s="7"/>
      <c r="H13" s="8" t="s">
        <v>24</v>
      </c>
      <c r="I13" s="20">
        <v>473065000</v>
      </c>
      <c r="J13" s="20">
        <v>571909000</v>
      </c>
      <c r="K13" s="20">
        <v>490346000</v>
      </c>
      <c r="L13" s="20">
        <v>495011000</v>
      </c>
      <c r="M13" s="20">
        <v>546053000</v>
      </c>
      <c r="N13" s="20">
        <v>534067000</v>
      </c>
      <c r="O13" s="20">
        <v>553121000</v>
      </c>
      <c r="P13" s="20">
        <v>464960000</v>
      </c>
      <c r="Q13" s="20">
        <v>634022000</v>
      </c>
      <c r="R13" s="20">
        <v>386383000</v>
      </c>
      <c r="S13" s="20">
        <v>509775000</v>
      </c>
      <c r="T13" s="20">
        <v>817128000</v>
      </c>
      <c r="V13" s="28">
        <f t="shared" si="1"/>
        <v>473065000</v>
      </c>
      <c r="W13" s="28">
        <f t="shared" si="2"/>
        <v>571909000</v>
      </c>
      <c r="X13" s="28">
        <f t="shared" si="3"/>
        <v>490346000</v>
      </c>
      <c r="Y13" s="28">
        <f t="shared" si="4"/>
        <v>495011000</v>
      </c>
      <c r="Z13" s="28">
        <f t="shared" si="5"/>
        <v>546053000</v>
      </c>
      <c r="AA13" s="28">
        <f t="shared" si="6"/>
        <v>534067000</v>
      </c>
      <c r="AB13" s="28">
        <f t="shared" si="7"/>
        <v>553121000</v>
      </c>
      <c r="AC13" s="28">
        <f t="shared" si="8"/>
        <v>464960000</v>
      </c>
      <c r="AD13" s="28">
        <f t="shared" si="9"/>
        <v>634022000</v>
      </c>
      <c r="AE13" s="28">
        <f t="shared" si="10"/>
        <v>386383000</v>
      </c>
      <c r="AF13" s="28">
        <f t="shared" si="11"/>
        <v>509775000</v>
      </c>
      <c r="AG13" s="28">
        <f t="shared" si="12"/>
        <v>817128000</v>
      </c>
    </row>
    <row r="14" spans="1:33" x14ac:dyDescent="0.3">
      <c r="A14" s="7" t="s">
        <v>64</v>
      </c>
      <c r="B14" s="7" t="s">
        <v>162</v>
      </c>
      <c r="C14" s="7">
        <v>1504</v>
      </c>
      <c r="D14" s="7" t="s">
        <v>58</v>
      </c>
      <c r="E14" s="7">
        <v>909</v>
      </c>
      <c r="F14" s="7" t="s">
        <v>58</v>
      </c>
      <c r="G14" s="7"/>
      <c r="H14" s="8" t="s">
        <v>59</v>
      </c>
      <c r="I14" s="20">
        <v>314770000</v>
      </c>
      <c r="J14" s="20">
        <v>348827000</v>
      </c>
      <c r="K14" s="20">
        <v>299079000</v>
      </c>
      <c r="L14" s="20">
        <v>278699000</v>
      </c>
      <c r="M14" s="20">
        <v>285477000</v>
      </c>
      <c r="N14" s="20">
        <v>325745000</v>
      </c>
      <c r="O14" s="20">
        <v>289172000</v>
      </c>
      <c r="P14" s="20">
        <v>283595000</v>
      </c>
      <c r="Q14" s="20">
        <v>331467000</v>
      </c>
      <c r="R14" s="20">
        <v>282802000</v>
      </c>
      <c r="S14" s="20">
        <v>266511000</v>
      </c>
      <c r="T14" s="20">
        <v>271852000</v>
      </c>
      <c r="V14" s="28">
        <f t="shared" si="1"/>
        <v>314770000</v>
      </c>
      <c r="W14" s="28">
        <f t="shared" si="2"/>
        <v>348827000</v>
      </c>
      <c r="X14" s="28">
        <f t="shared" si="3"/>
        <v>299079000</v>
      </c>
      <c r="Y14" s="28">
        <f t="shared" si="4"/>
        <v>278699000</v>
      </c>
      <c r="Z14" s="28">
        <f t="shared" si="5"/>
        <v>285477000</v>
      </c>
      <c r="AA14" s="28">
        <f t="shared" si="6"/>
        <v>325745000</v>
      </c>
      <c r="AB14" s="28">
        <f t="shared" si="7"/>
        <v>289172000</v>
      </c>
      <c r="AC14" s="28">
        <f t="shared" si="8"/>
        <v>283595000</v>
      </c>
      <c r="AD14" s="28">
        <f t="shared" si="9"/>
        <v>331467000</v>
      </c>
      <c r="AE14" s="28">
        <f t="shared" si="10"/>
        <v>282802000</v>
      </c>
      <c r="AF14" s="28">
        <f t="shared" si="11"/>
        <v>266511000</v>
      </c>
      <c r="AG14" s="28">
        <f t="shared" si="12"/>
        <v>271852000</v>
      </c>
    </row>
    <row r="15" spans="1:33" x14ac:dyDescent="0.3">
      <c r="A15" s="7" t="s">
        <v>64</v>
      </c>
      <c r="B15" s="7" t="s">
        <v>162</v>
      </c>
      <c r="C15" s="7">
        <v>1504</v>
      </c>
      <c r="D15" s="7" t="s">
        <v>1288</v>
      </c>
      <c r="E15" s="7">
        <v>909</v>
      </c>
      <c r="F15" s="7" t="s">
        <v>1288</v>
      </c>
      <c r="G15" s="7"/>
      <c r="H15" s="8" t="s">
        <v>1269</v>
      </c>
      <c r="I15" s="20">
        <v>51835000</v>
      </c>
      <c r="J15" s="20">
        <v>57444000</v>
      </c>
      <c r="K15" s="20">
        <v>49252000</v>
      </c>
      <c r="L15" s="20">
        <v>45896000</v>
      </c>
      <c r="M15" s="20">
        <v>47012000</v>
      </c>
      <c r="N15" s="20">
        <v>61306000</v>
      </c>
      <c r="O15" s="20">
        <v>47620000</v>
      </c>
      <c r="P15" s="20">
        <v>46702000</v>
      </c>
      <c r="Q15" s="20">
        <v>59264000</v>
      </c>
      <c r="R15" s="20">
        <v>50563000</v>
      </c>
      <c r="S15" s="20">
        <v>48904000</v>
      </c>
      <c r="T15" s="20">
        <v>51163000</v>
      </c>
      <c r="V15" s="28">
        <f t="shared" si="1"/>
        <v>51835000</v>
      </c>
      <c r="W15" s="28">
        <f t="shared" si="2"/>
        <v>57444000</v>
      </c>
      <c r="X15" s="28">
        <f t="shared" si="3"/>
        <v>49252000</v>
      </c>
      <c r="Y15" s="28">
        <f t="shared" si="4"/>
        <v>45896000</v>
      </c>
      <c r="Z15" s="28">
        <f t="shared" si="5"/>
        <v>47012000</v>
      </c>
      <c r="AA15" s="28">
        <f t="shared" si="6"/>
        <v>61306000</v>
      </c>
      <c r="AB15" s="28">
        <f t="shared" si="7"/>
        <v>47620000</v>
      </c>
      <c r="AC15" s="28">
        <f t="shared" si="8"/>
        <v>46702000</v>
      </c>
      <c r="AD15" s="28">
        <f t="shared" si="9"/>
        <v>59264000</v>
      </c>
      <c r="AE15" s="28">
        <f t="shared" si="10"/>
        <v>50563000</v>
      </c>
      <c r="AF15" s="28">
        <f t="shared" si="11"/>
        <v>48904000</v>
      </c>
      <c r="AG15" s="28">
        <f t="shared" si="12"/>
        <v>51163000</v>
      </c>
    </row>
    <row r="16" spans="1:33" x14ac:dyDescent="0.3">
      <c r="A16" s="7" t="s">
        <v>64</v>
      </c>
      <c r="B16" s="7" t="s">
        <v>162</v>
      </c>
      <c r="C16" s="7">
        <v>1504</v>
      </c>
      <c r="D16" s="7" t="s">
        <v>8</v>
      </c>
      <c r="E16" s="7">
        <v>999</v>
      </c>
      <c r="F16" s="7" t="s">
        <v>8</v>
      </c>
      <c r="G16" s="7"/>
      <c r="H16" s="8" t="s">
        <v>9</v>
      </c>
      <c r="I16" s="20">
        <v>19845000</v>
      </c>
      <c r="J16" s="20">
        <v>12747000</v>
      </c>
      <c r="K16" s="20">
        <v>12730000</v>
      </c>
      <c r="L16" s="20">
        <v>12837000</v>
      </c>
      <c r="M16" s="20">
        <v>12635000</v>
      </c>
      <c r="N16" s="20">
        <v>12780000</v>
      </c>
      <c r="O16" s="20">
        <v>12659000</v>
      </c>
      <c r="P16" s="20">
        <v>12591000</v>
      </c>
      <c r="Q16" s="20">
        <v>20385000</v>
      </c>
      <c r="R16" s="20">
        <v>11537000</v>
      </c>
      <c r="S16" s="20">
        <v>11612000</v>
      </c>
      <c r="T16" s="20">
        <v>12742000</v>
      </c>
      <c r="V16" s="28">
        <f t="shared" si="1"/>
        <v>19845000</v>
      </c>
      <c r="W16" s="28">
        <f t="shared" si="2"/>
        <v>12747000</v>
      </c>
      <c r="X16" s="28">
        <f t="shared" si="3"/>
        <v>12730000</v>
      </c>
      <c r="Y16" s="28">
        <f t="shared" si="4"/>
        <v>12837000</v>
      </c>
      <c r="Z16" s="28">
        <f t="shared" si="5"/>
        <v>12635000</v>
      </c>
      <c r="AA16" s="28">
        <f t="shared" si="6"/>
        <v>12780000</v>
      </c>
      <c r="AB16" s="28">
        <f t="shared" si="7"/>
        <v>12659000</v>
      </c>
      <c r="AC16" s="28">
        <f t="shared" si="8"/>
        <v>12591000</v>
      </c>
      <c r="AD16" s="28">
        <f t="shared" si="9"/>
        <v>20385000</v>
      </c>
      <c r="AE16" s="28">
        <f t="shared" si="10"/>
        <v>11537000</v>
      </c>
      <c r="AF16" s="28">
        <f t="shared" si="11"/>
        <v>11612000</v>
      </c>
      <c r="AG16" s="28">
        <f t="shared" si="12"/>
        <v>12742000</v>
      </c>
    </row>
    <row r="17" spans="1:33" x14ac:dyDescent="0.3">
      <c r="A17" s="7" t="s">
        <v>64</v>
      </c>
      <c r="B17" s="7" t="s">
        <v>163</v>
      </c>
      <c r="C17" s="7">
        <v>1505</v>
      </c>
      <c r="D17" s="7" t="s">
        <v>16</v>
      </c>
      <c r="E17" s="7">
        <v>909</v>
      </c>
      <c r="F17" s="7" t="s">
        <v>16</v>
      </c>
      <c r="G17" s="7"/>
      <c r="H17" s="8" t="s">
        <v>17</v>
      </c>
      <c r="I17" s="20">
        <v>108703000</v>
      </c>
      <c r="J17" s="20">
        <v>52668000</v>
      </c>
      <c r="K17" s="20">
        <v>61711000</v>
      </c>
      <c r="L17" s="20">
        <v>60503000</v>
      </c>
      <c r="M17" s="20">
        <v>202730000</v>
      </c>
      <c r="N17" s="20">
        <v>60323000</v>
      </c>
      <c r="O17" s="20">
        <v>61897000</v>
      </c>
      <c r="P17" s="20">
        <v>52085000</v>
      </c>
      <c r="Q17" s="20">
        <v>96763000</v>
      </c>
      <c r="R17" s="20">
        <v>193713000</v>
      </c>
      <c r="S17" s="20">
        <v>59949000</v>
      </c>
      <c r="T17" s="20">
        <v>260628000</v>
      </c>
      <c r="V17" s="28">
        <f t="shared" si="1"/>
        <v>108703000</v>
      </c>
      <c r="W17" s="28">
        <f t="shared" si="2"/>
        <v>52668000</v>
      </c>
      <c r="X17" s="28">
        <f t="shared" si="3"/>
        <v>61711000</v>
      </c>
      <c r="Y17" s="28">
        <f t="shared" si="4"/>
        <v>60503000</v>
      </c>
      <c r="Z17" s="28">
        <f t="shared" si="5"/>
        <v>202730000</v>
      </c>
      <c r="AA17" s="28">
        <f t="shared" si="6"/>
        <v>60323000</v>
      </c>
      <c r="AB17" s="28">
        <f t="shared" si="7"/>
        <v>61897000</v>
      </c>
      <c r="AC17" s="28">
        <f t="shared" si="8"/>
        <v>52085000</v>
      </c>
      <c r="AD17" s="28">
        <f t="shared" si="9"/>
        <v>96763000</v>
      </c>
      <c r="AE17" s="28">
        <f t="shared" si="10"/>
        <v>193713000</v>
      </c>
      <c r="AF17" s="28">
        <f t="shared" si="11"/>
        <v>59949000</v>
      </c>
      <c r="AG17" s="28">
        <f t="shared" si="12"/>
        <v>260628000</v>
      </c>
    </row>
    <row r="18" spans="1:33" x14ac:dyDescent="0.3">
      <c r="A18" s="7" t="s">
        <v>64</v>
      </c>
      <c r="B18" s="7" t="s">
        <v>163</v>
      </c>
      <c r="C18" s="7">
        <v>1505</v>
      </c>
      <c r="D18" s="7" t="s">
        <v>18</v>
      </c>
      <c r="E18" s="7">
        <v>909</v>
      </c>
      <c r="F18" s="7" t="s">
        <v>18</v>
      </c>
      <c r="G18" s="7"/>
      <c r="H18" s="8" t="s">
        <v>19</v>
      </c>
      <c r="I18" s="20">
        <v>53944000</v>
      </c>
      <c r="J18" s="20">
        <v>11464000</v>
      </c>
      <c r="K18" s="20">
        <v>8059000</v>
      </c>
      <c r="L18" s="20">
        <v>11852000</v>
      </c>
      <c r="M18" s="20">
        <v>9267000</v>
      </c>
      <c r="N18" s="20">
        <v>11817000</v>
      </c>
      <c r="O18" s="20">
        <v>12125000</v>
      </c>
      <c r="P18" s="20">
        <v>14171000</v>
      </c>
      <c r="Q18" s="20">
        <v>55285000</v>
      </c>
      <c r="R18" s="20">
        <v>13237000</v>
      </c>
      <c r="S18" s="20">
        <v>10439000</v>
      </c>
      <c r="T18" s="20">
        <v>14182000</v>
      </c>
      <c r="V18" s="28">
        <f t="shared" si="1"/>
        <v>53944000</v>
      </c>
      <c r="W18" s="28">
        <f t="shared" si="2"/>
        <v>11464000</v>
      </c>
      <c r="X18" s="28">
        <f t="shared" si="3"/>
        <v>8059000</v>
      </c>
      <c r="Y18" s="28">
        <f t="shared" si="4"/>
        <v>11852000</v>
      </c>
      <c r="Z18" s="28">
        <f t="shared" si="5"/>
        <v>9267000</v>
      </c>
      <c r="AA18" s="28">
        <f t="shared" si="6"/>
        <v>11817000</v>
      </c>
      <c r="AB18" s="28">
        <f t="shared" si="7"/>
        <v>12125000</v>
      </c>
      <c r="AC18" s="28">
        <f t="shared" si="8"/>
        <v>14171000</v>
      </c>
      <c r="AD18" s="28">
        <f t="shared" si="9"/>
        <v>55285000</v>
      </c>
      <c r="AE18" s="28">
        <f t="shared" si="10"/>
        <v>13237000</v>
      </c>
      <c r="AF18" s="28">
        <f t="shared" si="11"/>
        <v>10439000</v>
      </c>
      <c r="AG18" s="28">
        <f t="shared" si="12"/>
        <v>14182000</v>
      </c>
    </row>
    <row r="19" spans="1:33" x14ac:dyDescent="0.3">
      <c r="A19" s="7" t="s">
        <v>64</v>
      </c>
      <c r="B19" s="7" t="s">
        <v>163</v>
      </c>
      <c r="C19" s="7">
        <v>1505</v>
      </c>
      <c r="D19" s="7" t="s">
        <v>22</v>
      </c>
      <c r="E19" s="7">
        <v>909</v>
      </c>
      <c r="F19" s="7" t="s">
        <v>22</v>
      </c>
      <c r="G19" s="7"/>
      <c r="H19" s="8" t="s">
        <v>1264</v>
      </c>
      <c r="I19" s="20">
        <v>113756000</v>
      </c>
      <c r="J19" s="20">
        <v>39939000</v>
      </c>
      <c r="K19" s="20">
        <v>51476000</v>
      </c>
      <c r="L19" s="20">
        <v>50469000</v>
      </c>
      <c r="M19" s="20">
        <v>55345000</v>
      </c>
      <c r="N19" s="20">
        <v>54893000</v>
      </c>
      <c r="O19" s="20">
        <v>51631000</v>
      </c>
      <c r="P19" s="20">
        <v>59245000</v>
      </c>
      <c r="Q19" s="20">
        <v>121072000</v>
      </c>
      <c r="R19" s="20">
        <v>66616000</v>
      </c>
      <c r="S19" s="20">
        <v>68191000</v>
      </c>
      <c r="T19" s="20">
        <v>88938000</v>
      </c>
      <c r="V19" s="28">
        <f t="shared" si="1"/>
        <v>113756000</v>
      </c>
      <c r="W19" s="28">
        <f t="shared" si="2"/>
        <v>39939000</v>
      </c>
      <c r="X19" s="28">
        <f t="shared" si="3"/>
        <v>51476000</v>
      </c>
      <c r="Y19" s="28">
        <f t="shared" si="4"/>
        <v>50469000</v>
      </c>
      <c r="Z19" s="28">
        <f t="shared" si="5"/>
        <v>55345000</v>
      </c>
      <c r="AA19" s="28">
        <f t="shared" si="6"/>
        <v>54893000</v>
      </c>
      <c r="AB19" s="28">
        <f t="shared" si="7"/>
        <v>51631000</v>
      </c>
      <c r="AC19" s="28">
        <f t="shared" si="8"/>
        <v>59245000</v>
      </c>
      <c r="AD19" s="28">
        <f t="shared" si="9"/>
        <v>121072000</v>
      </c>
      <c r="AE19" s="28">
        <f t="shared" si="10"/>
        <v>66616000</v>
      </c>
      <c r="AF19" s="28">
        <f t="shared" si="11"/>
        <v>68191000</v>
      </c>
      <c r="AG19" s="28">
        <f t="shared" si="12"/>
        <v>88938000</v>
      </c>
    </row>
    <row r="20" spans="1:33" x14ac:dyDescent="0.3">
      <c r="A20" s="7" t="s">
        <v>64</v>
      </c>
      <c r="B20" s="7" t="s">
        <v>163</v>
      </c>
      <c r="C20" s="7">
        <v>1505</v>
      </c>
      <c r="D20" s="7" t="s">
        <v>8</v>
      </c>
      <c r="E20" s="7">
        <v>999</v>
      </c>
      <c r="F20" s="7" t="s">
        <v>8</v>
      </c>
      <c r="G20" s="7"/>
      <c r="H20" s="8" t="s">
        <v>9</v>
      </c>
      <c r="I20" s="20">
        <v>5986000</v>
      </c>
      <c r="J20" s="20">
        <v>2975000</v>
      </c>
      <c r="K20" s="20">
        <v>6535000</v>
      </c>
      <c r="L20" s="20">
        <v>6407000</v>
      </c>
      <c r="M20" s="20">
        <v>3435000</v>
      </c>
      <c r="N20" s="20">
        <v>4685000</v>
      </c>
      <c r="O20" s="20">
        <v>2622000</v>
      </c>
      <c r="P20" s="20">
        <v>5516000</v>
      </c>
      <c r="Q20" s="20">
        <v>5124000</v>
      </c>
      <c r="R20" s="20">
        <v>9542000</v>
      </c>
      <c r="S20" s="20">
        <v>5079000</v>
      </c>
      <c r="T20" s="20">
        <v>9200000</v>
      </c>
      <c r="V20" s="28">
        <f t="shared" si="1"/>
        <v>5986000</v>
      </c>
      <c r="W20" s="28">
        <f t="shared" si="2"/>
        <v>2975000</v>
      </c>
      <c r="X20" s="28">
        <f t="shared" si="3"/>
        <v>6535000</v>
      </c>
      <c r="Y20" s="28">
        <f t="shared" si="4"/>
        <v>6407000</v>
      </c>
      <c r="Z20" s="28">
        <f t="shared" si="5"/>
        <v>3435000</v>
      </c>
      <c r="AA20" s="28">
        <f t="shared" si="6"/>
        <v>4685000</v>
      </c>
      <c r="AB20" s="28">
        <f t="shared" si="7"/>
        <v>2622000</v>
      </c>
      <c r="AC20" s="28">
        <f t="shared" si="8"/>
        <v>5516000</v>
      </c>
      <c r="AD20" s="28">
        <f t="shared" si="9"/>
        <v>5124000</v>
      </c>
      <c r="AE20" s="28">
        <f t="shared" si="10"/>
        <v>9542000</v>
      </c>
      <c r="AF20" s="28">
        <f t="shared" si="11"/>
        <v>5079000</v>
      </c>
      <c r="AG20" s="28">
        <f t="shared" si="12"/>
        <v>9200000</v>
      </c>
    </row>
    <row r="21" spans="1:33" x14ac:dyDescent="0.3">
      <c r="A21" s="7" t="s">
        <v>64</v>
      </c>
      <c r="B21" s="7" t="s">
        <v>164</v>
      </c>
      <c r="C21" s="7">
        <v>1506</v>
      </c>
      <c r="D21" s="7" t="s">
        <v>29</v>
      </c>
      <c r="E21" s="7">
        <v>910</v>
      </c>
      <c r="F21" s="7" t="s">
        <v>29</v>
      </c>
      <c r="G21" s="7"/>
      <c r="H21" s="8" t="s">
        <v>30</v>
      </c>
      <c r="I21" s="20">
        <v>92921000</v>
      </c>
      <c r="J21" s="20">
        <v>102974000</v>
      </c>
      <c r="K21" s="20">
        <v>100901000</v>
      </c>
      <c r="L21" s="20">
        <v>102841000</v>
      </c>
      <c r="M21" s="20">
        <v>105342000</v>
      </c>
      <c r="N21" s="20">
        <v>120201000</v>
      </c>
      <c r="O21" s="20">
        <v>112803000</v>
      </c>
      <c r="P21" s="20">
        <v>110627000</v>
      </c>
      <c r="Q21" s="20">
        <v>125807000</v>
      </c>
      <c r="R21" s="20">
        <v>110317000</v>
      </c>
      <c r="S21" s="20">
        <v>112392000</v>
      </c>
      <c r="T21" s="20">
        <v>114644000</v>
      </c>
      <c r="V21" s="28">
        <f t="shared" si="1"/>
        <v>92921000</v>
      </c>
      <c r="W21" s="28">
        <f t="shared" si="2"/>
        <v>102974000</v>
      </c>
      <c r="X21" s="28">
        <f t="shared" si="3"/>
        <v>100901000</v>
      </c>
      <c r="Y21" s="28">
        <f t="shared" si="4"/>
        <v>102841000</v>
      </c>
      <c r="Z21" s="28">
        <f t="shared" si="5"/>
        <v>105342000</v>
      </c>
      <c r="AA21" s="28">
        <f t="shared" si="6"/>
        <v>120201000</v>
      </c>
      <c r="AB21" s="28">
        <f t="shared" si="7"/>
        <v>112803000</v>
      </c>
      <c r="AC21" s="28">
        <f t="shared" si="8"/>
        <v>110627000</v>
      </c>
      <c r="AD21" s="28">
        <f t="shared" si="9"/>
        <v>125807000</v>
      </c>
      <c r="AE21" s="28">
        <f t="shared" si="10"/>
        <v>110317000</v>
      </c>
      <c r="AF21" s="28">
        <f t="shared" si="11"/>
        <v>112392000</v>
      </c>
      <c r="AG21" s="28">
        <f t="shared" si="12"/>
        <v>114644000</v>
      </c>
    </row>
    <row r="22" spans="1:33" x14ac:dyDescent="0.3">
      <c r="A22" s="7" t="s">
        <v>64</v>
      </c>
      <c r="B22" s="7" t="s">
        <v>164</v>
      </c>
      <c r="C22" s="7">
        <v>1506</v>
      </c>
      <c r="D22" s="7" t="s">
        <v>31</v>
      </c>
      <c r="E22" s="7">
        <v>910</v>
      </c>
      <c r="F22" s="7" t="s">
        <v>31</v>
      </c>
      <c r="G22" s="7"/>
      <c r="H22" s="8" t="s">
        <v>32</v>
      </c>
      <c r="I22" s="20">
        <v>9516000</v>
      </c>
      <c r="J22" s="20">
        <v>10545000</v>
      </c>
      <c r="K22" s="20">
        <v>9765000</v>
      </c>
      <c r="L22" s="20">
        <v>9100000</v>
      </c>
      <c r="M22" s="20">
        <v>9321000</v>
      </c>
      <c r="N22" s="20">
        <v>10635000</v>
      </c>
      <c r="O22" s="20">
        <v>9441000</v>
      </c>
      <c r="P22" s="20">
        <v>9259000</v>
      </c>
      <c r="Q22" s="20">
        <v>10822000</v>
      </c>
      <c r="R22" s="20">
        <v>9233000</v>
      </c>
      <c r="S22" s="20">
        <v>8702000</v>
      </c>
      <c r="T22" s="20">
        <v>8876000</v>
      </c>
      <c r="V22" s="28">
        <f t="shared" si="1"/>
        <v>9516000</v>
      </c>
      <c r="W22" s="28">
        <f t="shared" si="2"/>
        <v>10545000</v>
      </c>
      <c r="X22" s="28">
        <f t="shared" si="3"/>
        <v>9765000</v>
      </c>
      <c r="Y22" s="28">
        <f t="shared" si="4"/>
        <v>9100000</v>
      </c>
      <c r="Z22" s="28">
        <f t="shared" si="5"/>
        <v>9321000</v>
      </c>
      <c r="AA22" s="28">
        <f t="shared" si="6"/>
        <v>10635000</v>
      </c>
      <c r="AB22" s="28">
        <f t="shared" si="7"/>
        <v>9441000</v>
      </c>
      <c r="AC22" s="28">
        <f t="shared" si="8"/>
        <v>9259000</v>
      </c>
      <c r="AD22" s="28">
        <f t="shared" si="9"/>
        <v>10822000</v>
      </c>
      <c r="AE22" s="28">
        <f t="shared" si="10"/>
        <v>9233000</v>
      </c>
      <c r="AF22" s="28">
        <f t="shared" si="11"/>
        <v>8702000</v>
      </c>
      <c r="AG22" s="28">
        <f t="shared" si="12"/>
        <v>8876000</v>
      </c>
    </row>
    <row r="23" spans="1:33" x14ac:dyDescent="0.3">
      <c r="A23" s="7" t="s">
        <v>64</v>
      </c>
      <c r="B23" s="7" t="s">
        <v>164</v>
      </c>
      <c r="C23" s="7">
        <v>1506</v>
      </c>
      <c r="D23" s="7" t="s">
        <v>33</v>
      </c>
      <c r="E23" s="7">
        <v>910</v>
      </c>
      <c r="F23" s="7" t="s">
        <v>33</v>
      </c>
      <c r="G23" s="7"/>
      <c r="H23" s="8" t="s">
        <v>34</v>
      </c>
      <c r="I23" s="20">
        <v>123256000</v>
      </c>
      <c r="J23" s="20">
        <v>136592000</v>
      </c>
      <c r="K23" s="20">
        <v>125477000</v>
      </c>
      <c r="L23" s="20">
        <v>116927000</v>
      </c>
      <c r="M23" s="20">
        <v>119771000</v>
      </c>
      <c r="N23" s="20">
        <v>136665000</v>
      </c>
      <c r="O23" s="20">
        <v>129409000</v>
      </c>
      <c r="P23" s="20">
        <v>126913000</v>
      </c>
      <c r="Q23" s="20">
        <v>139065000</v>
      </c>
      <c r="R23" s="20">
        <v>118648000</v>
      </c>
      <c r="S23" s="20">
        <v>111813000</v>
      </c>
      <c r="T23" s="20">
        <v>152072000</v>
      </c>
      <c r="V23" s="28">
        <f t="shared" si="1"/>
        <v>123256000</v>
      </c>
      <c r="W23" s="28">
        <f t="shared" si="2"/>
        <v>136592000</v>
      </c>
      <c r="X23" s="28">
        <f t="shared" si="3"/>
        <v>125477000</v>
      </c>
      <c r="Y23" s="28">
        <f t="shared" si="4"/>
        <v>116927000</v>
      </c>
      <c r="Z23" s="28">
        <f t="shared" si="5"/>
        <v>119771000</v>
      </c>
      <c r="AA23" s="28">
        <f t="shared" si="6"/>
        <v>136665000</v>
      </c>
      <c r="AB23" s="28">
        <f t="shared" si="7"/>
        <v>129409000</v>
      </c>
      <c r="AC23" s="28">
        <f t="shared" si="8"/>
        <v>126913000</v>
      </c>
      <c r="AD23" s="28">
        <f t="shared" si="9"/>
        <v>139065000</v>
      </c>
      <c r="AE23" s="28">
        <f t="shared" si="10"/>
        <v>118648000</v>
      </c>
      <c r="AF23" s="28">
        <f t="shared" si="11"/>
        <v>111813000</v>
      </c>
      <c r="AG23" s="28">
        <f t="shared" si="12"/>
        <v>152072000</v>
      </c>
    </row>
    <row r="24" spans="1:33" x14ac:dyDescent="0.3">
      <c r="A24" s="7" t="s">
        <v>64</v>
      </c>
      <c r="B24" s="7" t="s">
        <v>164</v>
      </c>
      <c r="C24" s="7">
        <v>1506</v>
      </c>
      <c r="D24" s="7" t="s">
        <v>57</v>
      </c>
      <c r="E24" s="7">
        <v>910</v>
      </c>
      <c r="F24" s="7" t="s">
        <v>57</v>
      </c>
      <c r="G24" s="7"/>
      <c r="H24" s="8" t="s">
        <v>56</v>
      </c>
      <c r="I24" s="20">
        <v>35180000</v>
      </c>
      <c r="J24" s="20">
        <v>38986000</v>
      </c>
      <c r="K24" s="20">
        <v>33426000</v>
      </c>
      <c r="L24" s="20">
        <v>31149000</v>
      </c>
      <c r="M24" s="20">
        <v>31906000</v>
      </c>
      <c r="N24" s="20">
        <v>36407000</v>
      </c>
      <c r="O24" s="20">
        <v>40399000</v>
      </c>
      <c r="P24" s="20">
        <v>51505000</v>
      </c>
      <c r="Q24" s="20">
        <v>60200000</v>
      </c>
      <c r="R24" s="20">
        <v>59263000</v>
      </c>
      <c r="S24" s="20">
        <v>55849000</v>
      </c>
      <c r="T24" s="20">
        <v>60766000</v>
      </c>
      <c r="V24" s="28">
        <f t="shared" si="1"/>
        <v>35180000</v>
      </c>
      <c r="W24" s="28">
        <f t="shared" si="2"/>
        <v>38986000</v>
      </c>
      <c r="X24" s="28">
        <f t="shared" si="3"/>
        <v>33426000</v>
      </c>
      <c r="Y24" s="28">
        <f t="shared" si="4"/>
        <v>31149000</v>
      </c>
      <c r="Z24" s="28">
        <f t="shared" si="5"/>
        <v>31906000</v>
      </c>
      <c r="AA24" s="28">
        <f t="shared" si="6"/>
        <v>36407000</v>
      </c>
      <c r="AB24" s="28">
        <f t="shared" si="7"/>
        <v>40399000</v>
      </c>
      <c r="AC24" s="28">
        <f t="shared" si="8"/>
        <v>51505000</v>
      </c>
      <c r="AD24" s="28">
        <f t="shared" si="9"/>
        <v>60200000</v>
      </c>
      <c r="AE24" s="28">
        <f t="shared" si="10"/>
        <v>59263000</v>
      </c>
      <c r="AF24" s="28">
        <f t="shared" si="11"/>
        <v>55849000</v>
      </c>
      <c r="AG24" s="28">
        <f t="shared" si="12"/>
        <v>60766000</v>
      </c>
    </row>
    <row r="25" spans="1:33" x14ac:dyDescent="0.3">
      <c r="A25" s="7" t="s">
        <v>64</v>
      </c>
      <c r="B25" s="7" t="s">
        <v>164</v>
      </c>
      <c r="C25" s="7">
        <v>1506</v>
      </c>
      <c r="D25" s="7" t="s">
        <v>8</v>
      </c>
      <c r="E25" s="7">
        <v>999</v>
      </c>
      <c r="F25" s="7" t="s">
        <v>8</v>
      </c>
      <c r="G25" s="7"/>
      <c r="H25" s="8" t="s">
        <v>9</v>
      </c>
      <c r="I25" s="20">
        <v>2425000</v>
      </c>
      <c r="J25" s="20">
        <v>2688000</v>
      </c>
      <c r="K25" s="20">
        <v>2304000</v>
      </c>
      <c r="L25" s="20">
        <v>2147000</v>
      </c>
      <c r="M25" s="20">
        <v>2200000</v>
      </c>
      <c r="N25" s="20">
        <v>2510000</v>
      </c>
      <c r="O25" s="20">
        <v>2228000</v>
      </c>
      <c r="P25" s="20">
        <v>2185000</v>
      </c>
      <c r="Q25" s="20">
        <v>2554000</v>
      </c>
      <c r="R25" s="20">
        <v>2179000</v>
      </c>
      <c r="S25" s="20">
        <v>2054000</v>
      </c>
      <c r="T25" s="20">
        <v>2095000</v>
      </c>
      <c r="V25" s="28">
        <f t="shared" si="1"/>
        <v>2425000</v>
      </c>
      <c r="W25" s="28">
        <f t="shared" si="2"/>
        <v>2688000</v>
      </c>
      <c r="X25" s="28">
        <f t="shared" si="3"/>
        <v>2304000</v>
      </c>
      <c r="Y25" s="28">
        <f t="shared" si="4"/>
        <v>2147000</v>
      </c>
      <c r="Z25" s="28">
        <f t="shared" si="5"/>
        <v>2200000</v>
      </c>
      <c r="AA25" s="28">
        <f t="shared" si="6"/>
        <v>2510000</v>
      </c>
      <c r="AB25" s="28">
        <f t="shared" si="7"/>
        <v>2228000</v>
      </c>
      <c r="AC25" s="28">
        <f t="shared" si="8"/>
        <v>2185000</v>
      </c>
      <c r="AD25" s="28">
        <f t="shared" si="9"/>
        <v>2554000</v>
      </c>
      <c r="AE25" s="28">
        <f t="shared" si="10"/>
        <v>2179000</v>
      </c>
      <c r="AF25" s="28">
        <f t="shared" si="11"/>
        <v>2054000</v>
      </c>
      <c r="AG25" s="28">
        <f t="shared" si="12"/>
        <v>2095000</v>
      </c>
    </row>
    <row r="26" spans="1:33" x14ac:dyDescent="0.3">
      <c r="A26" s="7" t="s">
        <v>64</v>
      </c>
      <c r="B26" s="7" t="s">
        <v>165</v>
      </c>
      <c r="C26" s="7">
        <v>1510</v>
      </c>
      <c r="D26" s="7" t="s">
        <v>60</v>
      </c>
      <c r="E26" s="7">
        <v>908</v>
      </c>
      <c r="F26" s="7" t="s">
        <v>60</v>
      </c>
      <c r="G26" s="7"/>
      <c r="H26" s="8" t="s">
        <v>1271</v>
      </c>
      <c r="I26" s="20">
        <v>7878000</v>
      </c>
      <c r="J26" s="20">
        <v>3182000</v>
      </c>
      <c r="K26" s="20">
        <v>7173000</v>
      </c>
      <c r="L26" s="20">
        <v>7626000</v>
      </c>
      <c r="M26" s="20">
        <v>5411000</v>
      </c>
      <c r="N26" s="20">
        <v>4494000</v>
      </c>
      <c r="O26" s="20">
        <v>3160000</v>
      </c>
      <c r="P26" s="20">
        <v>11046000</v>
      </c>
      <c r="Q26" s="20">
        <v>26575000</v>
      </c>
      <c r="R26" s="20">
        <v>10772000</v>
      </c>
      <c r="S26" s="20">
        <v>8463000</v>
      </c>
      <c r="T26" s="20">
        <v>14212000</v>
      </c>
      <c r="V26" s="28">
        <f t="shared" si="1"/>
        <v>7878000</v>
      </c>
      <c r="W26" s="28">
        <f t="shared" si="2"/>
        <v>3182000</v>
      </c>
      <c r="X26" s="28">
        <f t="shared" si="3"/>
        <v>7173000</v>
      </c>
      <c r="Y26" s="28">
        <f t="shared" si="4"/>
        <v>7626000</v>
      </c>
      <c r="Z26" s="28">
        <f t="shared" si="5"/>
        <v>5411000</v>
      </c>
      <c r="AA26" s="28">
        <f t="shared" si="6"/>
        <v>4494000</v>
      </c>
      <c r="AB26" s="28">
        <f t="shared" si="7"/>
        <v>3160000</v>
      </c>
      <c r="AC26" s="28">
        <f t="shared" si="8"/>
        <v>11046000</v>
      </c>
      <c r="AD26" s="28">
        <f t="shared" si="9"/>
        <v>26575000</v>
      </c>
      <c r="AE26" s="28">
        <f t="shared" si="10"/>
        <v>10772000</v>
      </c>
      <c r="AF26" s="28">
        <f t="shared" si="11"/>
        <v>8463000</v>
      </c>
      <c r="AG26" s="28">
        <f t="shared" si="12"/>
        <v>14212000</v>
      </c>
    </row>
    <row r="27" spans="1:33" x14ac:dyDescent="0.3">
      <c r="A27" s="7" t="s">
        <v>64</v>
      </c>
      <c r="B27" s="7" t="s">
        <v>165</v>
      </c>
      <c r="C27" s="7">
        <v>1510</v>
      </c>
      <c r="D27" s="7" t="s">
        <v>60</v>
      </c>
      <c r="E27" s="7">
        <v>908</v>
      </c>
      <c r="F27" s="7" t="s">
        <v>60</v>
      </c>
      <c r="G27" s="7"/>
      <c r="H27" s="8" t="s">
        <v>1272</v>
      </c>
      <c r="I27" s="20">
        <v>91957000</v>
      </c>
      <c r="J27" s="20">
        <v>15235000</v>
      </c>
      <c r="K27" s="20">
        <v>58492000</v>
      </c>
      <c r="L27" s="20">
        <v>22227000</v>
      </c>
      <c r="M27" s="20">
        <v>22942000</v>
      </c>
      <c r="N27" s="20">
        <v>62032000</v>
      </c>
      <c r="O27" s="20">
        <v>16709000</v>
      </c>
      <c r="P27" s="20">
        <v>46868000</v>
      </c>
      <c r="Q27" s="20">
        <v>93174000</v>
      </c>
      <c r="R27" s="20">
        <v>19063000</v>
      </c>
      <c r="S27" s="20">
        <v>67396000</v>
      </c>
      <c r="T27" s="20">
        <v>82994000</v>
      </c>
      <c r="V27" s="28">
        <f t="shared" si="1"/>
        <v>91957000</v>
      </c>
      <c r="W27" s="28">
        <f t="shared" si="2"/>
        <v>15235000</v>
      </c>
      <c r="X27" s="28">
        <f t="shared" si="3"/>
        <v>58492000</v>
      </c>
      <c r="Y27" s="28">
        <f t="shared" si="4"/>
        <v>22227000</v>
      </c>
      <c r="Z27" s="28">
        <f t="shared" si="5"/>
        <v>22942000</v>
      </c>
      <c r="AA27" s="28">
        <f t="shared" si="6"/>
        <v>62032000</v>
      </c>
      <c r="AB27" s="28">
        <f t="shared" si="7"/>
        <v>16709000</v>
      </c>
      <c r="AC27" s="28">
        <f t="shared" si="8"/>
        <v>46868000</v>
      </c>
      <c r="AD27" s="28">
        <f t="shared" si="9"/>
        <v>93174000</v>
      </c>
      <c r="AE27" s="28">
        <f t="shared" si="10"/>
        <v>19063000</v>
      </c>
      <c r="AF27" s="28">
        <f t="shared" si="11"/>
        <v>67396000</v>
      </c>
      <c r="AG27" s="28">
        <f t="shared" si="12"/>
        <v>82994000</v>
      </c>
    </row>
    <row r="28" spans="1:33" x14ac:dyDescent="0.3">
      <c r="A28" s="7" t="s">
        <v>64</v>
      </c>
      <c r="B28" s="7" t="s">
        <v>165</v>
      </c>
      <c r="C28" s="7">
        <v>1510</v>
      </c>
      <c r="D28" s="7" t="s">
        <v>1286</v>
      </c>
      <c r="E28" s="7">
        <v>908</v>
      </c>
      <c r="F28" s="7" t="s">
        <v>1286</v>
      </c>
      <c r="G28" s="7"/>
      <c r="H28" s="8" t="s">
        <v>1273</v>
      </c>
      <c r="I28" s="20">
        <v>37645000</v>
      </c>
      <c r="J28" s="20">
        <v>6525000</v>
      </c>
      <c r="K28" s="20">
        <v>27018000</v>
      </c>
      <c r="L28" s="20">
        <v>9775000</v>
      </c>
      <c r="M28" s="20">
        <v>12909000</v>
      </c>
      <c r="N28" s="20">
        <v>25345000</v>
      </c>
      <c r="O28" s="20">
        <v>6449000</v>
      </c>
      <c r="P28" s="20">
        <v>24875000</v>
      </c>
      <c r="Q28" s="20">
        <v>40931000</v>
      </c>
      <c r="R28" s="20">
        <v>18410000</v>
      </c>
      <c r="S28" s="20">
        <v>10848000</v>
      </c>
      <c r="T28" s="20">
        <v>31575000</v>
      </c>
      <c r="V28" s="28">
        <f t="shared" si="1"/>
        <v>37645000</v>
      </c>
      <c r="W28" s="28">
        <f t="shared" si="2"/>
        <v>6525000</v>
      </c>
      <c r="X28" s="28">
        <f t="shared" si="3"/>
        <v>27018000</v>
      </c>
      <c r="Y28" s="28">
        <f t="shared" si="4"/>
        <v>9775000</v>
      </c>
      <c r="Z28" s="28">
        <f t="shared" si="5"/>
        <v>12909000</v>
      </c>
      <c r="AA28" s="28">
        <f t="shared" si="6"/>
        <v>25345000</v>
      </c>
      <c r="AB28" s="28">
        <f t="shared" si="7"/>
        <v>6449000</v>
      </c>
      <c r="AC28" s="28">
        <f t="shared" si="8"/>
        <v>24875000</v>
      </c>
      <c r="AD28" s="28">
        <f t="shared" si="9"/>
        <v>40931000</v>
      </c>
      <c r="AE28" s="28">
        <f t="shared" si="10"/>
        <v>18410000</v>
      </c>
      <c r="AF28" s="28">
        <f t="shared" si="11"/>
        <v>10848000</v>
      </c>
      <c r="AG28" s="28">
        <f t="shared" si="12"/>
        <v>31575000</v>
      </c>
    </row>
    <row r="29" spans="1:33" x14ac:dyDescent="0.3">
      <c r="A29" s="7" t="s">
        <v>64</v>
      </c>
      <c r="B29" s="7" t="s">
        <v>165</v>
      </c>
      <c r="C29" s="7">
        <v>1510</v>
      </c>
      <c r="D29" s="7" t="s">
        <v>62</v>
      </c>
      <c r="E29" s="7">
        <v>908</v>
      </c>
      <c r="F29" s="7" t="s">
        <v>62</v>
      </c>
      <c r="G29" s="7"/>
      <c r="H29" s="8" t="s">
        <v>1274</v>
      </c>
      <c r="I29" s="20">
        <v>26471000</v>
      </c>
      <c r="J29" s="20">
        <v>8058000</v>
      </c>
      <c r="K29" s="20">
        <v>20159000</v>
      </c>
      <c r="L29" s="20">
        <v>11230000</v>
      </c>
      <c r="M29" s="20">
        <v>12111000</v>
      </c>
      <c r="N29" s="20">
        <v>17017000</v>
      </c>
      <c r="O29" s="20">
        <v>9280000</v>
      </c>
      <c r="P29" s="20">
        <v>16731000</v>
      </c>
      <c r="Q29" s="20">
        <v>22362000</v>
      </c>
      <c r="R29" s="20">
        <v>9064000</v>
      </c>
      <c r="S29" s="20">
        <v>17803000</v>
      </c>
      <c r="T29" s="20">
        <v>31889000</v>
      </c>
      <c r="V29" s="28">
        <f t="shared" si="1"/>
        <v>26471000</v>
      </c>
      <c r="W29" s="28">
        <f t="shared" si="2"/>
        <v>8058000</v>
      </c>
      <c r="X29" s="28">
        <f t="shared" si="3"/>
        <v>20159000</v>
      </c>
      <c r="Y29" s="28">
        <f t="shared" si="4"/>
        <v>11230000</v>
      </c>
      <c r="Z29" s="28">
        <f t="shared" si="5"/>
        <v>12111000</v>
      </c>
      <c r="AA29" s="28">
        <f t="shared" si="6"/>
        <v>17017000</v>
      </c>
      <c r="AB29" s="28">
        <f t="shared" si="7"/>
        <v>9280000</v>
      </c>
      <c r="AC29" s="28">
        <f t="shared" si="8"/>
        <v>16731000</v>
      </c>
      <c r="AD29" s="28">
        <f t="shared" si="9"/>
        <v>22362000</v>
      </c>
      <c r="AE29" s="28">
        <f t="shared" si="10"/>
        <v>9064000</v>
      </c>
      <c r="AF29" s="28">
        <f t="shared" si="11"/>
        <v>17803000</v>
      </c>
      <c r="AG29" s="28">
        <f t="shared" si="12"/>
        <v>31889000</v>
      </c>
    </row>
    <row r="30" spans="1:33" x14ac:dyDescent="0.3">
      <c r="A30" s="7" t="s">
        <v>64</v>
      </c>
      <c r="B30" s="7" t="s">
        <v>165</v>
      </c>
      <c r="C30" s="7">
        <v>1510</v>
      </c>
      <c r="D30" s="7" t="s">
        <v>27</v>
      </c>
      <c r="E30" s="7">
        <v>910</v>
      </c>
      <c r="F30" s="7" t="s">
        <v>27</v>
      </c>
      <c r="G30" s="7"/>
      <c r="H30" s="8" t="s">
        <v>28</v>
      </c>
      <c r="I30" s="20">
        <v>191626000</v>
      </c>
      <c r="J30" s="20">
        <v>116076000</v>
      </c>
      <c r="K30" s="20">
        <v>174474000</v>
      </c>
      <c r="L30" s="20">
        <v>144920000</v>
      </c>
      <c r="M30" s="20">
        <v>137093000</v>
      </c>
      <c r="N30" s="20">
        <v>187880000</v>
      </c>
      <c r="O30" s="20">
        <v>132108000</v>
      </c>
      <c r="P30" s="20">
        <v>184725000</v>
      </c>
      <c r="Q30" s="20">
        <v>222208000</v>
      </c>
      <c r="R30" s="20">
        <v>163762000</v>
      </c>
      <c r="S30" s="20">
        <v>196209000</v>
      </c>
      <c r="T30" s="20">
        <v>234060000</v>
      </c>
      <c r="V30" s="28">
        <f t="shared" si="1"/>
        <v>191626000</v>
      </c>
      <c r="W30" s="28">
        <f t="shared" si="2"/>
        <v>116076000</v>
      </c>
      <c r="X30" s="28">
        <f t="shared" si="3"/>
        <v>174474000</v>
      </c>
      <c r="Y30" s="28">
        <f t="shared" si="4"/>
        <v>144920000</v>
      </c>
      <c r="Z30" s="28">
        <f t="shared" si="5"/>
        <v>137093000</v>
      </c>
      <c r="AA30" s="28">
        <f t="shared" si="6"/>
        <v>187880000</v>
      </c>
      <c r="AB30" s="28">
        <f t="shared" si="7"/>
        <v>132108000</v>
      </c>
      <c r="AC30" s="28">
        <f t="shared" si="8"/>
        <v>184725000</v>
      </c>
      <c r="AD30" s="28">
        <f t="shared" si="9"/>
        <v>222208000</v>
      </c>
      <c r="AE30" s="28">
        <f t="shared" si="10"/>
        <v>163762000</v>
      </c>
      <c r="AF30" s="28">
        <f t="shared" si="11"/>
        <v>196209000</v>
      </c>
      <c r="AG30" s="28">
        <f t="shared" si="12"/>
        <v>234060000</v>
      </c>
    </row>
    <row r="31" spans="1:33" x14ac:dyDescent="0.3">
      <c r="A31" s="7" t="s">
        <v>64</v>
      </c>
      <c r="B31" s="7" t="s">
        <v>1270</v>
      </c>
      <c r="C31" s="7">
        <v>1511</v>
      </c>
      <c r="D31" s="7" t="s">
        <v>25</v>
      </c>
      <c r="E31" s="7">
        <v>910</v>
      </c>
      <c r="F31" s="7" t="s">
        <v>25</v>
      </c>
      <c r="G31" s="7"/>
      <c r="H31" s="8" t="s">
        <v>26</v>
      </c>
      <c r="I31" s="20">
        <v>348361000</v>
      </c>
      <c r="J31" s="20">
        <v>395770000</v>
      </c>
      <c r="K31" s="20">
        <v>444609000</v>
      </c>
      <c r="L31" s="20">
        <v>353031000</v>
      </c>
      <c r="M31" s="20">
        <v>300049000</v>
      </c>
      <c r="N31" s="20">
        <v>277606000</v>
      </c>
      <c r="O31" s="20">
        <v>300703000</v>
      </c>
      <c r="P31" s="20">
        <v>287934000</v>
      </c>
      <c r="Q31" s="20">
        <v>409791000</v>
      </c>
      <c r="R31" s="20">
        <v>402503000</v>
      </c>
      <c r="S31" s="20">
        <v>328084000</v>
      </c>
      <c r="T31" s="20">
        <v>624391000</v>
      </c>
      <c r="V31" s="28">
        <f t="shared" si="1"/>
        <v>348361000</v>
      </c>
      <c r="W31" s="28">
        <f t="shared" si="2"/>
        <v>395770000</v>
      </c>
      <c r="X31" s="28">
        <f t="shared" si="3"/>
        <v>444609000</v>
      </c>
      <c r="Y31" s="28">
        <f t="shared" si="4"/>
        <v>353031000</v>
      </c>
      <c r="Z31" s="28">
        <f t="shared" si="5"/>
        <v>300049000</v>
      </c>
      <c r="AA31" s="28">
        <f t="shared" si="6"/>
        <v>277606000</v>
      </c>
      <c r="AB31" s="28">
        <f t="shared" si="7"/>
        <v>300703000</v>
      </c>
      <c r="AC31" s="28">
        <f t="shared" si="8"/>
        <v>287934000</v>
      </c>
      <c r="AD31" s="28">
        <f t="shared" si="9"/>
        <v>409791000</v>
      </c>
      <c r="AE31" s="28">
        <f t="shared" si="10"/>
        <v>402503000</v>
      </c>
      <c r="AF31" s="28">
        <f t="shared" si="11"/>
        <v>328084000</v>
      </c>
      <c r="AG31" s="28">
        <f t="shared" si="12"/>
        <v>624391000</v>
      </c>
    </row>
    <row r="32" spans="1:33" x14ac:dyDescent="0.3">
      <c r="A32" s="7" t="s">
        <v>64</v>
      </c>
      <c r="B32" s="7" t="s">
        <v>1270</v>
      </c>
      <c r="C32" s="7">
        <v>1511</v>
      </c>
      <c r="D32" s="7" t="s">
        <v>20</v>
      </c>
      <c r="E32" s="7">
        <v>909</v>
      </c>
      <c r="F32" s="7" t="s">
        <v>20</v>
      </c>
      <c r="G32" s="7"/>
      <c r="H32" s="8" t="s">
        <v>21</v>
      </c>
      <c r="I32" s="20">
        <v>32653000</v>
      </c>
      <c r="J32" s="20">
        <v>29512000</v>
      </c>
      <c r="K32" s="20">
        <v>30383000</v>
      </c>
      <c r="L32" s="20">
        <v>26897000</v>
      </c>
      <c r="M32" s="20">
        <v>27337000</v>
      </c>
      <c r="N32" s="20">
        <v>25309000</v>
      </c>
      <c r="O32" s="20">
        <v>27396000</v>
      </c>
      <c r="P32" s="20">
        <v>26242000</v>
      </c>
      <c r="Q32" s="20">
        <v>32002000</v>
      </c>
      <c r="R32" s="20">
        <v>31435000</v>
      </c>
      <c r="S32" s="20">
        <v>30768000</v>
      </c>
      <c r="T32" s="20">
        <v>40886000</v>
      </c>
      <c r="V32" s="28">
        <f t="shared" si="1"/>
        <v>32653000</v>
      </c>
      <c r="W32" s="28">
        <f t="shared" si="2"/>
        <v>29512000</v>
      </c>
      <c r="X32" s="28">
        <f t="shared" si="3"/>
        <v>30383000</v>
      </c>
      <c r="Y32" s="28">
        <f t="shared" si="4"/>
        <v>26897000</v>
      </c>
      <c r="Z32" s="28">
        <f t="shared" si="5"/>
        <v>27337000</v>
      </c>
      <c r="AA32" s="28">
        <f t="shared" si="6"/>
        <v>25309000</v>
      </c>
      <c r="AB32" s="28">
        <f t="shared" si="7"/>
        <v>27396000</v>
      </c>
      <c r="AC32" s="28">
        <f t="shared" si="8"/>
        <v>26242000</v>
      </c>
      <c r="AD32" s="28">
        <f t="shared" si="9"/>
        <v>32002000</v>
      </c>
      <c r="AE32" s="28">
        <f t="shared" si="10"/>
        <v>31435000</v>
      </c>
      <c r="AF32" s="28">
        <f t="shared" si="11"/>
        <v>30768000</v>
      </c>
      <c r="AG32" s="28">
        <f t="shared" si="12"/>
        <v>40886000</v>
      </c>
    </row>
    <row r="33" spans="1:33" x14ac:dyDescent="0.3">
      <c r="A33" s="7" t="s">
        <v>64</v>
      </c>
      <c r="B33" s="7" t="s">
        <v>1270</v>
      </c>
      <c r="C33" s="7">
        <v>1511</v>
      </c>
      <c r="D33" s="7" t="s">
        <v>55</v>
      </c>
      <c r="E33" s="7">
        <v>909</v>
      </c>
      <c r="F33" s="7" t="s">
        <v>55</v>
      </c>
      <c r="G33" s="7"/>
      <c r="H33" s="8" t="s">
        <v>1263</v>
      </c>
      <c r="I33" s="20">
        <v>3068000</v>
      </c>
      <c r="J33" s="20">
        <v>2377000</v>
      </c>
      <c r="K33" s="20">
        <v>2447000</v>
      </c>
      <c r="L33" s="20">
        <v>2333000</v>
      </c>
      <c r="M33" s="20">
        <v>2202000</v>
      </c>
      <c r="N33" s="20">
        <v>2378000</v>
      </c>
      <c r="O33" s="20">
        <v>2574000</v>
      </c>
      <c r="P33" s="20">
        <v>2466000</v>
      </c>
      <c r="Q33" s="20">
        <v>3007000</v>
      </c>
      <c r="R33" s="20">
        <v>2954000</v>
      </c>
      <c r="S33" s="20">
        <v>3975000</v>
      </c>
      <c r="T33" s="20">
        <v>8087000</v>
      </c>
      <c r="V33" s="28">
        <f t="shared" si="1"/>
        <v>3068000</v>
      </c>
      <c r="W33" s="28">
        <f t="shared" si="2"/>
        <v>2377000</v>
      </c>
      <c r="X33" s="28">
        <f t="shared" si="3"/>
        <v>2447000</v>
      </c>
      <c r="Y33" s="28">
        <f t="shared" si="4"/>
        <v>2333000</v>
      </c>
      <c r="Z33" s="28">
        <f t="shared" si="5"/>
        <v>2202000</v>
      </c>
      <c r="AA33" s="28">
        <f t="shared" si="6"/>
        <v>2378000</v>
      </c>
      <c r="AB33" s="28">
        <f t="shared" si="7"/>
        <v>2574000</v>
      </c>
      <c r="AC33" s="28">
        <f t="shared" si="8"/>
        <v>2466000</v>
      </c>
      <c r="AD33" s="28">
        <f t="shared" si="9"/>
        <v>3007000</v>
      </c>
      <c r="AE33" s="28">
        <f t="shared" si="10"/>
        <v>2954000</v>
      </c>
      <c r="AF33" s="28">
        <f t="shared" si="11"/>
        <v>3975000</v>
      </c>
      <c r="AG33" s="28">
        <f t="shared" si="12"/>
        <v>8087000</v>
      </c>
    </row>
    <row r="34" spans="1:33" x14ac:dyDescent="0.3">
      <c r="A34" s="7" t="s">
        <v>64</v>
      </c>
      <c r="B34" s="7" t="s">
        <v>1270</v>
      </c>
      <c r="C34" s="7">
        <v>1511</v>
      </c>
      <c r="D34" s="7" t="s">
        <v>8</v>
      </c>
      <c r="E34" s="7">
        <v>999</v>
      </c>
      <c r="F34" s="7" t="s">
        <v>8</v>
      </c>
      <c r="G34" s="7"/>
      <c r="H34" s="8" t="s">
        <v>9</v>
      </c>
      <c r="I34" s="20">
        <v>4176000</v>
      </c>
      <c r="J34" s="20">
        <v>4314000</v>
      </c>
      <c r="K34" s="20">
        <v>4996000</v>
      </c>
      <c r="L34" s="20">
        <v>5292000</v>
      </c>
      <c r="M34" s="20">
        <v>4995000</v>
      </c>
      <c r="N34" s="20">
        <v>4624000</v>
      </c>
      <c r="O34" s="20">
        <v>5006000</v>
      </c>
      <c r="P34" s="20">
        <v>4795000</v>
      </c>
      <c r="Q34" s="20">
        <v>5116000</v>
      </c>
      <c r="R34" s="20">
        <v>4523000</v>
      </c>
      <c r="S34" s="20">
        <v>3935000</v>
      </c>
      <c r="T34" s="20">
        <v>4404000</v>
      </c>
      <c r="V34" s="28">
        <f t="shared" si="1"/>
        <v>4176000</v>
      </c>
      <c r="W34" s="28">
        <f t="shared" si="2"/>
        <v>4314000</v>
      </c>
      <c r="X34" s="28">
        <f t="shared" si="3"/>
        <v>4996000</v>
      </c>
      <c r="Y34" s="28">
        <f t="shared" si="4"/>
        <v>5292000</v>
      </c>
      <c r="Z34" s="28">
        <f t="shared" si="5"/>
        <v>4995000</v>
      </c>
      <c r="AA34" s="28">
        <f t="shared" si="6"/>
        <v>4624000</v>
      </c>
      <c r="AB34" s="28">
        <f t="shared" si="7"/>
        <v>5006000</v>
      </c>
      <c r="AC34" s="28">
        <f t="shared" si="8"/>
        <v>4795000</v>
      </c>
      <c r="AD34" s="28">
        <f t="shared" si="9"/>
        <v>5116000</v>
      </c>
      <c r="AE34" s="28">
        <f t="shared" si="10"/>
        <v>4523000</v>
      </c>
      <c r="AF34" s="28">
        <f t="shared" si="11"/>
        <v>3935000</v>
      </c>
      <c r="AG34" s="28">
        <f t="shared" si="12"/>
        <v>4404000</v>
      </c>
    </row>
    <row r="35" spans="1:33" hidden="1" x14ac:dyDescent="0.3">
      <c r="A35" s="7" t="s">
        <v>167</v>
      </c>
      <c r="B35" s="7" t="s">
        <v>121</v>
      </c>
      <c r="C35" s="16">
        <v>2802</v>
      </c>
      <c r="D35" s="7" t="s">
        <v>10</v>
      </c>
      <c r="E35" s="7">
        <v>908</v>
      </c>
      <c r="F35" s="7" t="s">
        <v>10</v>
      </c>
      <c r="G35" s="7"/>
      <c r="H35" s="8" t="s">
        <v>11</v>
      </c>
      <c r="I35" s="20">
        <v>202484000</v>
      </c>
      <c r="J35" s="20">
        <v>69900000</v>
      </c>
      <c r="K35" s="20">
        <v>92614000</v>
      </c>
      <c r="L35" s="20">
        <v>116388000</v>
      </c>
      <c r="M35" s="20">
        <v>97009000</v>
      </c>
      <c r="N35" s="20">
        <v>130105000</v>
      </c>
      <c r="O35" s="20">
        <v>80308000</v>
      </c>
      <c r="P35" s="20">
        <v>114151000</v>
      </c>
      <c r="Q35" s="20">
        <v>153605000</v>
      </c>
      <c r="R35" s="20">
        <v>167843000</v>
      </c>
      <c r="S35" s="20">
        <v>107534000</v>
      </c>
      <c r="T35" s="20">
        <v>147315000</v>
      </c>
      <c r="V35" s="28">
        <f t="shared" si="1"/>
        <v>202484000</v>
      </c>
      <c r="W35" s="28">
        <f t="shared" si="2"/>
        <v>69900000</v>
      </c>
      <c r="X35" s="28">
        <f t="shared" si="3"/>
        <v>92614000</v>
      </c>
      <c r="Y35" s="28">
        <f t="shared" si="4"/>
        <v>116388000</v>
      </c>
      <c r="Z35" s="28">
        <f t="shared" si="5"/>
        <v>97009000</v>
      </c>
      <c r="AA35" s="28">
        <f t="shared" si="6"/>
        <v>130105000</v>
      </c>
      <c r="AB35" s="28">
        <f t="shared" si="7"/>
        <v>80308000</v>
      </c>
      <c r="AC35" s="28">
        <f t="shared" si="8"/>
        <v>114151000</v>
      </c>
      <c r="AD35" s="28">
        <f t="shared" si="9"/>
        <v>153605000</v>
      </c>
      <c r="AE35" s="28">
        <f t="shared" si="10"/>
        <v>167843000</v>
      </c>
      <c r="AF35" s="28">
        <f t="shared" si="11"/>
        <v>107534000</v>
      </c>
      <c r="AG35" s="28">
        <f t="shared" si="12"/>
        <v>147315000</v>
      </c>
    </row>
    <row r="36" spans="1:33" hidden="1" x14ac:dyDescent="0.3">
      <c r="A36" s="7" t="s">
        <v>167</v>
      </c>
      <c r="B36" s="7" t="s">
        <v>121</v>
      </c>
      <c r="C36" s="16">
        <v>2802</v>
      </c>
      <c r="D36" s="7" t="s">
        <v>0</v>
      </c>
      <c r="E36" s="7">
        <v>908</v>
      </c>
      <c r="F36" s="7" t="s">
        <v>0</v>
      </c>
      <c r="G36" s="7"/>
      <c r="H36" s="8" t="s">
        <v>1</v>
      </c>
      <c r="I36" s="20">
        <v>73504000</v>
      </c>
      <c r="J36" s="20">
        <v>23368000</v>
      </c>
      <c r="K36" s="20">
        <v>43863000</v>
      </c>
      <c r="L36" s="20">
        <v>26300000</v>
      </c>
      <c r="M36" s="20">
        <v>42702000</v>
      </c>
      <c r="N36" s="20">
        <v>46749000</v>
      </c>
      <c r="O36" s="20">
        <v>28163000</v>
      </c>
      <c r="P36" s="20">
        <v>60078000</v>
      </c>
      <c r="Q36" s="20">
        <v>63275000</v>
      </c>
      <c r="R36" s="20">
        <v>52639000</v>
      </c>
      <c r="S36" s="20">
        <v>37567000</v>
      </c>
      <c r="T36" s="20">
        <v>75584000</v>
      </c>
      <c r="V36" s="28">
        <f t="shared" si="1"/>
        <v>73504000</v>
      </c>
      <c r="W36" s="28">
        <f t="shared" si="2"/>
        <v>23368000</v>
      </c>
      <c r="X36" s="28">
        <f t="shared" si="3"/>
        <v>43863000</v>
      </c>
      <c r="Y36" s="28">
        <f t="shared" si="4"/>
        <v>26300000</v>
      </c>
      <c r="Z36" s="28">
        <f t="shared" si="5"/>
        <v>42702000</v>
      </c>
      <c r="AA36" s="28">
        <f t="shared" si="6"/>
        <v>46749000</v>
      </c>
      <c r="AB36" s="28">
        <f t="shared" si="7"/>
        <v>28163000</v>
      </c>
      <c r="AC36" s="28">
        <f t="shared" si="8"/>
        <v>60078000</v>
      </c>
      <c r="AD36" s="28">
        <f t="shared" si="9"/>
        <v>63275000</v>
      </c>
      <c r="AE36" s="28">
        <f t="shared" si="10"/>
        <v>52639000</v>
      </c>
      <c r="AF36" s="28">
        <f t="shared" si="11"/>
        <v>37567000</v>
      </c>
      <c r="AG36" s="28">
        <f t="shared" si="12"/>
        <v>75584000</v>
      </c>
    </row>
    <row r="37" spans="1:33" hidden="1" x14ac:dyDescent="0.3">
      <c r="A37" s="7" t="s">
        <v>167</v>
      </c>
      <c r="B37" s="7" t="s">
        <v>121</v>
      </c>
      <c r="C37" s="16">
        <v>2802</v>
      </c>
      <c r="D37" s="7" t="s">
        <v>2</v>
      </c>
      <c r="E37" s="7">
        <v>908</v>
      </c>
      <c r="F37" s="7" t="s">
        <v>2</v>
      </c>
      <c r="G37" s="7"/>
      <c r="H37" s="8" t="s">
        <v>119</v>
      </c>
      <c r="I37" s="20">
        <v>3295000</v>
      </c>
      <c r="J37" s="20">
        <v>2780000</v>
      </c>
      <c r="K37" s="20">
        <v>2736000</v>
      </c>
      <c r="L37" s="20">
        <v>2735000</v>
      </c>
      <c r="M37" s="20">
        <v>2851000</v>
      </c>
      <c r="N37" s="20">
        <v>2778000</v>
      </c>
      <c r="O37" s="20">
        <v>2835000</v>
      </c>
      <c r="P37" s="20">
        <v>2745000</v>
      </c>
      <c r="Q37" s="20">
        <v>3207000</v>
      </c>
      <c r="R37" s="20">
        <v>3306000</v>
      </c>
      <c r="S37" s="20">
        <v>3241000</v>
      </c>
      <c r="T37" s="20">
        <v>3295000</v>
      </c>
      <c r="V37" s="28">
        <f t="shared" si="1"/>
        <v>3295000</v>
      </c>
      <c r="W37" s="28">
        <f t="shared" si="2"/>
        <v>2780000</v>
      </c>
      <c r="X37" s="28">
        <f t="shared" si="3"/>
        <v>2736000</v>
      </c>
      <c r="Y37" s="28">
        <f t="shared" si="4"/>
        <v>2735000</v>
      </c>
      <c r="Z37" s="28">
        <f t="shared" si="5"/>
        <v>2851000</v>
      </c>
      <c r="AA37" s="28">
        <f t="shared" si="6"/>
        <v>2778000</v>
      </c>
      <c r="AB37" s="28">
        <f t="shared" si="7"/>
        <v>2835000</v>
      </c>
      <c r="AC37" s="28">
        <f t="shared" si="8"/>
        <v>2745000</v>
      </c>
      <c r="AD37" s="28">
        <f t="shared" si="9"/>
        <v>3207000</v>
      </c>
      <c r="AE37" s="28">
        <f t="shared" si="10"/>
        <v>3306000</v>
      </c>
      <c r="AF37" s="28">
        <f t="shared" si="11"/>
        <v>3241000</v>
      </c>
      <c r="AG37" s="28">
        <f t="shared" si="12"/>
        <v>3295000</v>
      </c>
    </row>
    <row r="38" spans="1:33" hidden="1" x14ac:dyDescent="0.3">
      <c r="A38" s="7" t="s">
        <v>167</v>
      </c>
      <c r="B38" s="7" t="s">
        <v>121</v>
      </c>
      <c r="C38" s="16">
        <v>2802</v>
      </c>
      <c r="D38" s="6" t="s">
        <v>140</v>
      </c>
      <c r="E38" s="7">
        <v>908</v>
      </c>
      <c r="F38" s="6" t="s">
        <v>140</v>
      </c>
      <c r="G38" s="7"/>
      <c r="H38" s="8" t="s">
        <v>122</v>
      </c>
      <c r="I38" s="20">
        <v>22839000</v>
      </c>
      <c r="J38" s="20">
        <v>7155000</v>
      </c>
      <c r="K38" s="20">
        <v>7042000</v>
      </c>
      <c r="L38" s="20">
        <v>7042000</v>
      </c>
      <c r="M38" s="20">
        <v>7338000</v>
      </c>
      <c r="N38" s="20">
        <v>7151000</v>
      </c>
      <c r="O38" s="20">
        <v>7297000</v>
      </c>
      <c r="P38" s="20">
        <v>15381000</v>
      </c>
      <c r="Q38" s="20">
        <v>13335000</v>
      </c>
      <c r="R38" s="20">
        <v>7092000</v>
      </c>
      <c r="S38" s="20">
        <v>6953000</v>
      </c>
      <c r="T38" s="20">
        <v>10873000</v>
      </c>
      <c r="V38" s="28">
        <f t="shared" si="1"/>
        <v>22839000</v>
      </c>
      <c r="W38" s="28">
        <f t="shared" si="2"/>
        <v>7155000</v>
      </c>
      <c r="X38" s="28">
        <f t="shared" si="3"/>
        <v>7042000</v>
      </c>
      <c r="Y38" s="28">
        <f t="shared" si="4"/>
        <v>7042000</v>
      </c>
      <c r="Z38" s="28">
        <f t="shared" si="5"/>
        <v>7338000</v>
      </c>
      <c r="AA38" s="28">
        <f t="shared" si="6"/>
        <v>7151000</v>
      </c>
      <c r="AB38" s="28">
        <f t="shared" si="7"/>
        <v>7297000</v>
      </c>
      <c r="AC38" s="28">
        <f t="shared" si="8"/>
        <v>15381000</v>
      </c>
      <c r="AD38" s="28">
        <f t="shared" si="9"/>
        <v>13335000</v>
      </c>
      <c r="AE38" s="28">
        <f t="shared" si="10"/>
        <v>7092000</v>
      </c>
      <c r="AF38" s="28">
        <f t="shared" si="11"/>
        <v>6953000</v>
      </c>
      <c r="AG38" s="28">
        <f t="shared" si="12"/>
        <v>10873000</v>
      </c>
    </row>
    <row r="39" spans="1:33" hidden="1" x14ac:dyDescent="0.3">
      <c r="A39" s="7" t="s">
        <v>167</v>
      </c>
      <c r="B39" s="7" t="s">
        <v>121</v>
      </c>
      <c r="C39" s="16">
        <v>2802</v>
      </c>
      <c r="D39" s="6" t="s">
        <v>123</v>
      </c>
      <c r="E39" s="7">
        <v>909</v>
      </c>
      <c r="F39" s="6" t="s">
        <v>123</v>
      </c>
      <c r="G39" s="7"/>
      <c r="H39" s="8" t="s">
        <v>120</v>
      </c>
      <c r="I39" s="20">
        <v>31090000</v>
      </c>
      <c r="J39" s="20">
        <v>18880000</v>
      </c>
      <c r="K39" s="20">
        <v>18581000</v>
      </c>
      <c r="L39" s="20">
        <v>18580000</v>
      </c>
      <c r="M39" s="20">
        <v>20285000</v>
      </c>
      <c r="N39" s="20">
        <v>20665000</v>
      </c>
      <c r="O39" s="20">
        <v>19254000</v>
      </c>
      <c r="P39" s="20">
        <v>19531000</v>
      </c>
      <c r="Q39" s="20">
        <v>30254000</v>
      </c>
      <c r="R39" s="20">
        <v>20496000</v>
      </c>
      <c r="S39" s="20">
        <v>22713000</v>
      </c>
      <c r="T39" s="20">
        <v>28862000</v>
      </c>
      <c r="V39" s="28">
        <f t="shared" si="1"/>
        <v>31090000</v>
      </c>
      <c r="W39" s="28">
        <f t="shared" si="2"/>
        <v>18880000</v>
      </c>
      <c r="X39" s="28">
        <f t="shared" si="3"/>
        <v>18581000</v>
      </c>
      <c r="Y39" s="28">
        <f t="shared" si="4"/>
        <v>18580000</v>
      </c>
      <c r="Z39" s="28">
        <f t="shared" si="5"/>
        <v>20285000</v>
      </c>
      <c r="AA39" s="28">
        <f t="shared" si="6"/>
        <v>20665000</v>
      </c>
      <c r="AB39" s="28">
        <f t="shared" si="7"/>
        <v>19254000</v>
      </c>
      <c r="AC39" s="28">
        <f t="shared" si="8"/>
        <v>19531000</v>
      </c>
      <c r="AD39" s="28">
        <f t="shared" si="9"/>
        <v>30254000</v>
      </c>
      <c r="AE39" s="28">
        <f t="shared" si="10"/>
        <v>20496000</v>
      </c>
      <c r="AF39" s="28">
        <f t="shared" si="11"/>
        <v>22713000</v>
      </c>
      <c r="AG39" s="28">
        <f t="shared" si="12"/>
        <v>28862000</v>
      </c>
    </row>
    <row r="40" spans="1:33" hidden="1" x14ac:dyDescent="0.3">
      <c r="A40" s="7" t="s">
        <v>167</v>
      </c>
      <c r="B40" s="7" t="s">
        <v>121</v>
      </c>
      <c r="C40" s="16">
        <v>2802</v>
      </c>
      <c r="D40" s="7" t="s">
        <v>4</v>
      </c>
      <c r="E40" s="7">
        <v>909</v>
      </c>
      <c r="F40" s="7" t="s">
        <v>4</v>
      </c>
      <c r="G40" s="7"/>
      <c r="H40" s="8" t="s">
        <v>5</v>
      </c>
      <c r="I40" s="20">
        <v>138249000</v>
      </c>
      <c r="J40" s="20">
        <v>101654000</v>
      </c>
      <c r="K40" s="20">
        <v>119600000</v>
      </c>
      <c r="L40" s="20">
        <v>102728000</v>
      </c>
      <c r="M40" s="20">
        <v>111278000</v>
      </c>
      <c r="N40" s="20">
        <v>107511000</v>
      </c>
      <c r="O40" s="20">
        <v>101738000</v>
      </c>
      <c r="P40" s="20">
        <v>107349000</v>
      </c>
      <c r="Q40" s="20">
        <v>131218000</v>
      </c>
      <c r="R40" s="20">
        <v>127945000</v>
      </c>
      <c r="S40" s="20">
        <v>114162000</v>
      </c>
      <c r="T40" s="20">
        <v>139874000</v>
      </c>
      <c r="V40" s="28">
        <f t="shared" si="1"/>
        <v>138249000</v>
      </c>
      <c r="W40" s="28">
        <f t="shared" si="2"/>
        <v>101654000</v>
      </c>
      <c r="X40" s="28">
        <f t="shared" si="3"/>
        <v>119600000</v>
      </c>
      <c r="Y40" s="28">
        <f t="shared" si="4"/>
        <v>102728000</v>
      </c>
      <c r="Z40" s="28">
        <f t="shared" si="5"/>
        <v>111278000</v>
      </c>
      <c r="AA40" s="28">
        <f t="shared" si="6"/>
        <v>107511000</v>
      </c>
      <c r="AB40" s="28">
        <f t="shared" si="7"/>
        <v>101738000</v>
      </c>
      <c r="AC40" s="28">
        <f t="shared" si="8"/>
        <v>107349000</v>
      </c>
      <c r="AD40" s="28">
        <f t="shared" si="9"/>
        <v>131218000</v>
      </c>
      <c r="AE40" s="28">
        <f t="shared" si="10"/>
        <v>127945000</v>
      </c>
      <c r="AF40" s="28">
        <f t="shared" si="11"/>
        <v>114162000</v>
      </c>
      <c r="AG40" s="28">
        <f t="shared" si="12"/>
        <v>139874000</v>
      </c>
    </row>
    <row r="41" spans="1:33" hidden="1" x14ac:dyDescent="0.3">
      <c r="A41" s="7" t="s">
        <v>167</v>
      </c>
      <c r="B41" s="7" t="s">
        <v>121</v>
      </c>
      <c r="C41" s="16">
        <v>2802</v>
      </c>
      <c r="D41" s="7" t="s">
        <v>6</v>
      </c>
      <c r="E41" s="7">
        <v>909</v>
      </c>
      <c r="F41" s="7" t="s">
        <v>6</v>
      </c>
      <c r="G41" s="7"/>
      <c r="H41" s="8" t="s">
        <v>7</v>
      </c>
      <c r="I41" s="20">
        <v>3605000</v>
      </c>
      <c r="J41" s="20">
        <v>3648000</v>
      </c>
      <c r="K41" s="20">
        <v>3591000</v>
      </c>
      <c r="L41" s="20">
        <v>3590000</v>
      </c>
      <c r="M41" s="20">
        <v>3742000</v>
      </c>
      <c r="N41" s="20">
        <v>3646000</v>
      </c>
      <c r="O41" s="20">
        <v>3720000</v>
      </c>
      <c r="P41" s="20">
        <v>3603000</v>
      </c>
      <c r="Q41" s="20">
        <v>3508000</v>
      </c>
      <c r="R41" s="20">
        <v>3616000</v>
      </c>
      <c r="S41" s="20">
        <v>3545000</v>
      </c>
      <c r="T41" s="20">
        <v>3604000</v>
      </c>
      <c r="V41" s="28">
        <f t="shared" si="1"/>
        <v>3605000</v>
      </c>
      <c r="W41" s="28">
        <f t="shared" si="2"/>
        <v>3648000</v>
      </c>
      <c r="X41" s="28">
        <f t="shared" si="3"/>
        <v>3591000</v>
      </c>
      <c r="Y41" s="28">
        <f t="shared" si="4"/>
        <v>3590000</v>
      </c>
      <c r="Z41" s="28">
        <f t="shared" si="5"/>
        <v>3742000</v>
      </c>
      <c r="AA41" s="28">
        <f t="shared" si="6"/>
        <v>3646000</v>
      </c>
      <c r="AB41" s="28">
        <f t="shared" si="7"/>
        <v>3720000</v>
      </c>
      <c r="AC41" s="28">
        <f t="shared" si="8"/>
        <v>3603000</v>
      </c>
      <c r="AD41" s="28">
        <f t="shared" si="9"/>
        <v>3508000</v>
      </c>
      <c r="AE41" s="28">
        <f t="shared" si="10"/>
        <v>3616000</v>
      </c>
      <c r="AF41" s="28">
        <f t="shared" si="11"/>
        <v>3545000</v>
      </c>
      <c r="AG41" s="28">
        <f t="shared" si="12"/>
        <v>3604000</v>
      </c>
    </row>
    <row r="42" spans="1:33" hidden="1" x14ac:dyDescent="0.3">
      <c r="A42" s="7" t="s">
        <v>167</v>
      </c>
      <c r="B42" s="7" t="s">
        <v>121</v>
      </c>
      <c r="C42" s="16">
        <v>2802</v>
      </c>
      <c r="D42" s="7" t="s">
        <v>1280</v>
      </c>
      <c r="E42" s="7">
        <v>909</v>
      </c>
      <c r="F42" s="7" t="s">
        <v>1280</v>
      </c>
      <c r="G42" s="7"/>
      <c r="H42" s="8" t="s">
        <v>1267</v>
      </c>
      <c r="I42" s="20">
        <v>12850000</v>
      </c>
      <c r="J42" s="20">
        <v>13005000</v>
      </c>
      <c r="K42" s="20">
        <v>19999000</v>
      </c>
      <c r="L42" s="20">
        <v>12799000</v>
      </c>
      <c r="M42" s="20">
        <v>20840000</v>
      </c>
      <c r="N42" s="20">
        <v>12997000</v>
      </c>
      <c r="O42" s="20">
        <v>13263000</v>
      </c>
      <c r="P42" s="20">
        <v>12040000</v>
      </c>
      <c r="Q42" s="20">
        <v>12504000</v>
      </c>
      <c r="R42" s="20">
        <v>20141000</v>
      </c>
      <c r="S42" s="20">
        <v>11847000</v>
      </c>
      <c r="T42" s="20">
        <v>12044000</v>
      </c>
      <c r="V42" s="28">
        <f t="shared" si="1"/>
        <v>12850000</v>
      </c>
      <c r="W42" s="28">
        <f t="shared" si="2"/>
        <v>13005000</v>
      </c>
      <c r="X42" s="28">
        <f t="shared" si="3"/>
        <v>19999000</v>
      </c>
      <c r="Y42" s="28">
        <f t="shared" si="4"/>
        <v>12799000</v>
      </c>
      <c r="Z42" s="28">
        <f t="shared" si="5"/>
        <v>20840000</v>
      </c>
      <c r="AA42" s="28">
        <f t="shared" si="6"/>
        <v>12997000</v>
      </c>
      <c r="AB42" s="28">
        <f t="shared" si="7"/>
        <v>13263000</v>
      </c>
      <c r="AC42" s="28">
        <f t="shared" si="8"/>
        <v>12040000</v>
      </c>
      <c r="AD42" s="28">
        <f t="shared" si="9"/>
        <v>12504000</v>
      </c>
      <c r="AE42" s="28">
        <f t="shared" si="10"/>
        <v>20141000</v>
      </c>
      <c r="AF42" s="28">
        <f t="shared" si="11"/>
        <v>11847000</v>
      </c>
      <c r="AG42" s="28">
        <f t="shared" si="12"/>
        <v>12044000</v>
      </c>
    </row>
    <row r="43" spans="1:33" hidden="1" x14ac:dyDescent="0.3">
      <c r="A43" s="7" t="s">
        <v>139</v>
      </c>
      <c r="B43" s="7" t="s">
        <v>139</v>
      </c>
      <c r="C43" s="7">
        <v>3701</v>
      </c>
      <c r="D43" s="6" t="s">
        <v>133</v>
      </c>
      <c r="E43" s="7">
        <v>919</v>
      </c>
      <c r="F43" s="6" t="s">
        <v>133</v>
      </c>
      <c r="G43" s="7"/>
      <c r="H43" s="8" t="s">
        <v>124</v>
      </c>
      <c r="I43" s="15">
        <v>103842000</v>
      </c>
      <c r="J43" s="15">
        <v>81051000</v>
      </c>
      <c r="K43" s="15">
        <v>101880000</v>
      </c>
      <c r="L43" s="15">
        <v>77534000</v>
      </c>
      <c r="M43" s="15">
        <v>65282000</v>
      </c>
      <c r="N43" s="15">
        <v>110759000</v>
      </c>
      <c r="O43" s="15">
        <v>84994000</v>
      </c>
      <c r="P43" s="15">
        <v>59678000</v>
      </c>
      <c r="Q43" s="15">
        <v>103884000</v>
      </c>
      <c r="R43" s="15">
        <v>98567000</v>
      </c>
      <c r="S43" s="15">
        <v>67496000</v>
      </c>
      <c r="T43" s="15">
        <v>133370000</v>
      </c>
      <c r="V43" s="28">
        <f t="shared" si="1"/>
        <v>103842000</v>
      </c>
      <c r="W43" s="28">
        <f t="shared" si="2"/>
        <v>81051000</v>
      </c>
      <c r="X43" s="28">
        <f t="shared" si="3"/>
        <v>101880000</v>
      </c>
      <c r="Y43" s="28">
        <f t="shared" si="4"/>
        <v>77534000</v>
      </c>
      <c r="Z43" s="28">
        <f t="shared" si="5"/>
        <v>65282000</v>
      </c>
      <c r="AA43" s="28">
        <f t="shared" si="6"/>
        <v>110759000</v>
      </c>
      <c r="AB43" s="28">
        <f t="shared" si="7"/>
        <v>84994000</v>
      </c>
      <c r="AC43" s="28">
        <f t="shared" si="8"/>
        <v>59678000</v>
      </c>
      <c r="AD43" s="28">
        <f t="shared" si="9"/>
        <v>103884000</v>
      </c>
      <c r="AE43" s="28">
        <f t="shared" si="10"/>
        <v>98567000</v>
      </c>
      <c r="AF43" s="28">
        <f t="shared" si="11"/>
        <v>67496000</v>
      </c>
      <c r="AG43" s="28">
        <f t="shared" si="12"/>
        <v>133370000</v>
      </c>
    </row>
    <row r="44" spans="1:33" hidden="1" x14ac:dyDescent="0.3">
      <c r="A44" s="7" t="s">
        <v>139</v>
      </c>
      <c r="B44" s="7" t="s">
        <v>139</v>
      </c>
      <c r="C44" s="7">
        <v>3701</v>
      </c>
      <c r="D44" s="6" t="s">
        <v>142</v>
      </c>
      <c r="E44" s="7">
        <v>919</v>
      </c>
      <c r="F44" s="6" t="s">
        <v>142</v>
      </c>
      <c r="G44" s="7"/>
      <c r="H44" s="8" t="s">
        <v>125</v>
      </c>
      <c r="I44" s="15">
        <v>144312000</v>
      </c>
      <c r="J44" s="15">
        <v>60102000</v>
      </c>
      <c r="K44" s="15">
        <v>90723000</v>
      </c>
      <c r="L44" s="15">
        <v>71969000</v>
      </c>
      <c r="M44" s="15">
        <v>82676000</v>
      </c>
      <c r="N44" s="15">
        <v>81577000</v>
      </c>
      <c r="O44" s="15">
        <v>61691000</v>
      </c>
      <c r="P44" s="15">
        <v>51617000</v>
      </c>
      <c r="Q44" s="15">
        <v>111137000</v>
      </c>
      <c r="R44" s="15">
        <v>62793000</v>
      </c>
      <c r="S44" s="15">
        <v>55725000</v>
      </c>
      <c r="T44" s="15">
        <v>64957000</v>
      </c>
      <c r="V44" s="28">
        <f t="shared" si="1"/>
        <v>144312000</v>
      </c>
      <c r="W44" s="28">
        <f t="shared" si="2"/>
        <v>60102000</v>
      </c>
      <c r="X44" s="28">
        <f t="shared" si="3"/>
        <v>90723000</v>
      </c>
      <c r="Y44" s="28">
        <f t="shared" si="4"/>
        <v>71969000</v>
      </c>
      <c r="Z44" s="28">
        <f t="shared" si="5"/>
        <v>82676000</v>
      </c>
      <c r="AA44" s="28">
        <f t="shared" si="6"/>
        <v>81577000</v>
      </c>
      <c r="AB44" s="28">
        <f t="shared" si="7"/>
        <v>61691000</v>
      </c>
      <c r="AC44" s="28">
        <f t="shared" si="8"/>
        <v>51617000</v>
      </c>
      <c r="AD44" s="28">
        <f t="shared" si="9"/>
        <v>111137000</v>
      </c>
      <c r="AE44" s="28">
        <f t="shared" si="10"/>
        <v>62793000</v>
      </c>
      <c r="AF44" s="28">
        <f t="shared" si="11"/>
        <v>55725000</v>
      </c>
      <c r="AG44" s="28">
        <f t="shared" si="12"/>
        <v>64957000</v>
      </c>
    </row>
    <row r="45" spans="1:33" hidden="1" x14ac:dyDescent="0.3">
      <c r="A45" s="7" t="s">
        <v>139</v>
      </c>
      <c r="B45" s="7" t="s">
        <v>139</v>
      </c>
      <c r="C45" s="7">
        <v>3701</v>
      </c>
      <c r="D45" s="6" t="s">
        <v>134</v>
      </c>
      <c r="E45" s="7">
        <v>919</v>
      </c>
      <c r="F45" s="6" t="s">
        <v>134</v>
      </c>
      <c r="G45" s="7"/>
      <c r="H45" s="8" t="s">
        <v>126</v>
      </c>
      <c r="I45" s="15">
        <v>45061000</v>
      </c>
      <c r="J45" s="15">
        <v>29281000</v>
      </c>
      <c r="K45" s="15">
        <v>43893000</v>
      </c>
      <c r="L45" s="15">
        <v>27402000</v>
      </c>
      <c r="M45" s="15">
        <v>25726000</v>
      </c>
      <c r="N45" s="15">
        <v>42666000</v>
      </c>
      <c r="O45" s="15">
        <v>35507000</v>
      </c>
      <c r="P45" s="15">
        <v>28774000</v>
      </c>
      <c r="Q45" s="15">
        <v>45156000</v>
      </c>
      <c r="R45" s="15">
        <v>36222000</v>
      </c>
      <c r="S45" s="15">
        <v>25647000</v>
      </c>
      <c r="T45" s="15">
        <v>49146000</v>
      </c>
      <c r="V45" s="28">
        <f t="shared" si="1"/>
        <v>45061000</v>
      </c>
      <c r="W45" s="28">
        <f t="shared" si="2"/>
        <v>29281000</v>
      </c>
      <c r="X45" s="28">
        <f t="shared" si="3"/>
        <v>43893000</v>
      </c>
      <c r="Y45" s="28">
        <f t="shared" si="4"/>
        <v>27402000</v>
      </c>
      <c r="Z45" s="28">
        <f t="shared" si="5"/>
        <v>25726000</v>
      </c>
      <c r="AA45" s="28">
        <f t="shared" si="6"/>
        <v>42666000</v>
      </c>
      <c r="AB45" s="28">
        <f t="shared" si="7"/>
        <v>35507000</v>
      </c>
      <c r="AC45" s="28">
        <f t="shared" si="8"/>
        <v>28774000</v>
      </c>
      <c r="AD45" s="28">
        <f t="shared" si="9"/>
        <v>45156000</v>
      </c>
      <c r="AE45" s="28">
        <f t="shared" si="10"/>
        <v>36222000</v>
      </c>
      <c r="AF45" s="28">
        <f t="shared" si="11"/>
        <v>25647000</v>
      </c>
      <c r="AG45" s="28">
        <f t="shared" si="12"/>
        <v>49146000</v>
      </c>
    </row>
    <row r="46" spans="1:33" hidden="1" x14ac:dyDescent="0.3">
      <c r="A46" s="7" t="s">
        <v>139</v>
      </c>
      <c r="B46" s="7" t="s">
        <v>139</v>
      </c>
      <c r="C46" s="7">
        <v>3701</v>
      </c>
      <c r="D46" s="6" t="s">
        <v>136</v>
      </c>
      <c r="E46" s="7">
        <v>919</v>
      </c>
      <c r="F46" s="6" t="s">
        <v>136</v>
      </c>
      <c r="G46" s="7"/>
      <c r="H46" s="8" t="s">
        <v>127</v>
      </c>
      <c r="I46" s="15">
        <v>33215000</v>
      </c>
      <c r="J46" s="15">
        <v>26445000</v>
      </c>
      <c r="K46" s="15">
        <v>39989000</v>
      </c>
      <c r="L46" s="15">
        <v>27540000</v>
      </c>
      <c r="M46" s="15">
        <v>25295000</v>
      </c>
      <c r="N46" s="15">
        <v>36123000</v>
      </c>
      <c r="O46" s="15">
        <v>24545000</v>
      </c>
      <c r="P46" s="15">
        <v>32958000</v>
      </c>
      <c r="Q46" s="15">
        <v>30964000</v>
      </c>
      <c r="R46" s="15">
        <v>30243000</v>
      </c>
      <c r="S46" s="15">
        <v>27726000</v>
      </c>
      <c r="T46" s="15">
        <v>38409000</v>
      </c>
      <c r="V46" s="28">
        <f t="shared" si="1"/>
        <v>33215000</v>
      </c>
      <c r="W46" s="28">
        <f t="shared" si="2"/>
        <v>26445000</v>
      </c>
      <c r="X46" s="28">
        <f t="shared" si="3"/>
        <v>39989000</v>
      </c>
      <c r="Y46" s="28">
        <f t="shared" si="4"/>
        <v>27540000</v>
      </c>
      <c r="Z46" s="28">
        <f t="shared" si="5"/>
        <v>25295000</v>
      </c>
      <c r="AA46" s="28">
        <f t="shared" si="6"/>
        <v>36123000</v>
      </c>
      <c r="AB46" s="28">
        <f t="shared" si="7"/>
        <v>24545000</v>
      </c>
      <c r="AC46" s="28">
        <f t="shared" si="8"/>
        <v>32958000</v>
      </c>
      <c r="AD46" s="28">
        <f t="shared" si="9"/>
        <v>30964000</v>
      </c>
      <c r="AE46" s="28">
        <f t="shared" si="10"/>
        <v>30243000</v>
      </c>
      <c r="AF46" s="28">
        <f t="shared" si="11"/>
        <v>27726000</v>
      </c>
      <c r="AG46" s="28">
        <f t="shared" si="12"/>
        <v>38409000</v>
      </c>
    </row>
    <row r="47" spans="1:33" hidden="1" x14ac:dyDescent="0.3">
      <c r="A47" s="7" t="s">
        <v>139</v>
      </c>
      <c r="B47" s="7" t="s">
        <v>139</v>
      </c>
      <c r="C47" s="7">
        <v>3701</v>
      </c>
      <c r="D47" s="6" t="s">
        <v>137</v>
      </c>
      <c r="E47" s="7">
        <v>919</v>
      </c>
      <c r="F47" s="6" t="s">
        <v>137</v>
      </c>
      <c r="G47" s="7"/>
      <c r="H47" s="8" t="s">
        <v>128</v>
      </c>
      <c r="I47" s="15">
        <v>31132000</v>
      </c>
      <c r="J47" s="15">
        <v>32939000</v>
      </c>
      <c r="K47" s="15">
        <v>40260000</v>
      </c>
      <c r="L47" s="15">
        <v>29571000</v>
      </c>
      <c r="M47" s="15">
        <v>27558000</v>
      </c>
      <c r="N47" s="15">
        <v>52486000</v>
      </c>
      <c r="O47" s="15">
        <v>29996000</v>
      </c>
      <c r="P47" s="15">
        <v>28870000</v>
      </c>
      <c r="Q47" s="15">
        <v>36264000</v>
      </c>
      <c r="R47" s="15">
        <v>59674000</v>
      </c>
      <c r="S47" s="15">
        <v>33862000</v>
      </c>
      <c r="T47" s="15">
        <v>50423000</v>
      </c>
      <c r="V47" s="28">
        <f t="shared" si="1"/>
        <v>31132000</v>
      </c>
      <c r="W47" s="28">
        <f t="shared" si="2"/>
        <v>32939000</v>
      </c>
      <c r="X47" s="28">
        <f t="shared" si="3"/>
        <v>40260000</v>
      </c>
      <c r="Y47" s="28">
        <f t="shared" si="4"/>
        <v>29571000</v>
      </c>
      <c r="Z47" s="28">
        <f t="shared" si="5"/>
        <v>27558000</v>
      </c>
      <c r="AA47" s="28">
        <f t="shared" si="6"/>
        <v>52486000</v>
      </c>
      <c r="AB47" s="28">
        <f t="shared" si="7"/>
        <v>29996000</v>
      </c>
      <c r="AC47" s="28">
        <f t="shared" si="8"/>
        <v>28870000</v>
      </c>
      <c r="AD47" s="28">
        <f t="shared" si="9"/>
        <v>36264000</v>
      </c>
      <c r="AE47" s="28">
        <f t="shared" si="10"/>
        <v>59674000</v>
      </c>
      <c r="AF47" s="28">
        <f t="shared" si="11"/>
        <v>33862000</v>
      </c>
      <c r="AG47" s="28">
        <f t="shared" si="12"/>
        <v>50423000</v>
      </c>
    </row>
    <row r="48" spans="1:33" hidden="1" x14ac:dyDescent="0.3">
      <c r="A48" s="7" t="s">
        <v>139</v>
      </c>
      <c r="B48" s="7" t="s">
        <v>139</v>
      </c>
      <c r="C48" s="7">
        <v>3701</v>
      </c>
      <c r="D48" s="7" t="s">
        <v>1282</v>
      </c>
      <c r="E48" s="7">
        <v>919</v>
      </c>
      <c r="F48" s="7" t="s">
        <v>1282</v>
      </c>
      <c r="G48" s="7"/>
      <c r="H48" s="8" t="s">
        <v>1278</v>
      </c>
      <c r="I48" s="15">
        <v>12488000</v>
      </c>
      <c r="J48" s="15">
        <v>12038000</v>
      </c>
      <c r="K48" s="15">
        <v>14071000</v>
      </c>
      <c r="L48" s="15">
        <v>12373000</v>
      </c>
      <c r="M48" s="15">
        <v>12492000</v>
      </c>
      <c r="N48" s="15">
        <v>15484000</v>
      </c>
      <c r="O48" s="15">
        <v>12342000</v>
      </c>
      <c r="P48" s="15">
        <v>12543000</v>
      </c>
      <c r="Q48" s="15">
        <v>13589000</v>
      </c>
      <c r="R48" s="15">
        <v>15772000</v>
      </c>
      <c r="S48" s="15">
        <v>12412000</v>
      </c>
      <c r="T48" s="15">
        <v>15010000</v>
      </c>
      <c r="V48" s="28">
        <f t="shared" si="1"/>
        <v>12488000</v>
      </c>
      <c r="W48" s="28">
        <f t="shared" si="2"/>
        <v>12038000</v>
      </c>
      <c r="X48" s="28">
        <f t="shared" si="3"/>
        <v>14071000</v>
      </c>
      <c r="Y48" s="28">
        <f t="shared" si="4"/>
        <v>12373000</v>
      </c>
      <c r="Z48" s="28">
        <f t="shared" si="5"/>
        <v>12492000</v>
      </c>
      <c r="AA48" s="28">
        <f t="shared" si="6"/>
        <v>15484000</v>
      </c>
      <c r="AB48" s="28">
        <f t="shared" si="7"/>
        <v>12342000</v>
      </c>
      <c r="AC48" s="28">
        <f t="shared" si="8"/>
        <v>12543000</v>
      </c>
      <c r="AD48" s="28">
        <f t="shared" si="9"/>
        <v>13589000</v>
      </c>
      <c r="AE48" s="28">
        <f t="shared" si="10"/>
        <v>15772000</v>
      </c>
      <c r="AF48" s="28">
        <f t="shared" si="11"/>
        <v>12412000</v>
      </c>
      <c r="AG48" s="28">
        <f t="shared" si="12"/>
        <v>15010000</v>
      </c>
    </row>
    <row r="49" spans="1:33" s="21" customFormat="1" hidden="1" x14ac:dyDescent="0.3">
      <c r="A49" s="7" t="s">
        <v>139</v>
      </c>
      <c r="B49" s="7" t="s">
        <v>139</v>
      </c>
      <c r="C49" s="7">
        <v>3701</v>
      </c>
      <c r="D49" s="7" t="s">
        <v>1285</v>
      </c>
      <c r="E49" s="7">
        <v>919</v>
      </c>
      <c r="F49" s="7" t="s">
        <v>1285</v>
      </c>
      <c r="G49" s="7"/>
      <c r="H49" s="8" t="s">
        <v>1276</v>
      </c>
      <c r="I49" s="15">
        <v>20418000</v>
      </c>
      <c r="J49" s="15">
        <v>20854000</v>
      </c>
      <c r="K49" s="15">
        <v>32700000</v>
      </c>
      <c r="L49" s="15">
        <v>20662000</v>
      </c>
      <c r="M49" s="15">
        <v>20732000</v>
      </c>
      <c r="N49" s="15">
        <v>28886000</v>
      </c>
      <c r="O49" s="15">
        <v>22841000</v>
      </c>
      <c r="P49" s="15">
        <v>23162000</v>
      </c>
      <c r="Q49" s="15">
        <v>30308000</v>
      </c>
      <c r="R49" s="15">
        <v>30948000</v>
      </c>
      <c r="S49" s="15">
        <v>20523000</v>
      </c>
      <c r="T49" s="15">
        <v>39069000</v>
      </c>
      <c r="V49" s="28">
        <f t="shared" si="1"/>
        <v>20418000</v>
      </c>
      <c r="W49" s="28">
        <f t="shared" si="2"/>
        <v>20854000</v>
      </c>
      <c r="X49" s="28">
        <f t="shared" si="3"/>
        <v>32700000</v>
      </c>
      <c r="Y49" s="28">
        <f t="shared" si="4"/>
        <v>20662000</v>
      </c>
      <c r="Z49" s="28">
        <f t="shared" si="5"/>
        <v>20732000</v>
      </c>
      <c r="AA49" s="28">
        <f t="shared" si="6"/>
        <v>28886000</v>
      </c>
      <c r="AB49" s="28">
        <f t="shared" si="7"/>
        <v>22841000</v>
      </c>
      <c r="AC49" s="28">
        <f t="shared" si="8"/>
        <v>23162000</v>
      </c>
      <c r="AD49" s="28">
        <f t="shared" si="9"/>
        <v>30308000</v>
      </c>
      <c r="AE49" s="28">
        <f t="shared" si="10"/>
        <v>30948000</v>
      </c>
      <c r="AF49" s="28">
        <f t="shared" si="11"/>
        <v>20523000</v>
      </c>
      <c r="AG49" s="28">
        <f t="shared" si="12"/>
        <v>39069000</v>
      </c>
    </row>
    <row r="50" spans="1:33" s="21" customFormat="1" hidden="1" x14ac:dyDescent="0.3">
      <c r="A50" s="7" t="s">
        <v>139</v>
      </c>
      <c r="B50" s="7" t="s">
        <v>139</v>
      </c>
      <c r="C50" s="7">
        <v>3701</v>
      </c>
      <c r="D50" s="6" t="s">
        <v>138</v>
      </c>
      <c r="E50" s="7">
        <v>905</v>
      </c>
      <c r="F50" s="6" t="s">
        <v>138</v>
      </c>
      <c r="G50" s="7"/>
      <c r="H50" s="8" t="s">
        <v>130</v>
      </c>
      <c r="I50" s="15">
        <v>56387000</v>
      </c>
      <c r="J50" s="15">
        <v>52857000</v>
      </c>
      <c r="K50" s="15">
        <v>51661000</v>
      </c>
      <c r="L50" s="15">
        <v>51663000</v>
      </c>
      <c r="M50" s="15">
        <v>52247000</v>
      </c>
      <c r="N50" s="15">
        <v>50048000</v>
      </c>
      <c r="O50" s="15">
        <v>52575000</v>
      </c>
      <c r="P50" s="15">
        <v>52382000</v>
      </c>
      <c r="Q50" s="15">
        <v>52309000</v>
      </c>
      <c r="R50" s="15">
        <v>52261000</v>
      </c>
      <c r="S50" s="15">
        <v>52262000</v>
      </c>
      <c r="T50" s="15">
        <v>52213000</v>
      </c>
      <c r="V50" s="28">
        <f t="shared" si="1"/>
        <v>56387000</v>
      </c>
      <c r="W50" s="28">
        <f t="shared" si="2"/>
        <v>52857000</v>
      </c>
      <c r="X50" s="28">
        <f t="shared" si="3"/>
        <v>51661000</v>
      </c>
      <c r="Y50" s="28">
        <f t="shared" si="4"/>
        <v>51663000</v>
      </c>
      <c r="Z50" s="28">
        <f t="shared" si="5"/>
        <v>52247000</v>
      </c>
      <c r="AA50" s="28">
        <f t="shared" si="6"/>
        <v>50048000</v>
      </c>
      <c r="AB50" s="28">
        <f t="shared" si="7"/>
        <v>52575000</v>
      </c>
      <c r="AC50" s="28">
        <f t="shared" si="8"/>
        <v>52382000</v>
      </c>
      <c r="AD50" s="28">
        <f t="shared" si="9"/>
        <v>52309000</v>
      </c>
      <c r="AE50" s="28">
        <f t="shared" si="10"/>
        <v>52261000</v>
      </c>
      <c r="AF50" s="28">
        <f t="shared" si="11"/>
        <v>52262000</v>
      </c>
      <c r="AG50" s="28">
        <f t="shared" si="12"/>
        <v>52213000</v>
      </c>
    </row>
    <row r="51" spans="1:33" s="21" customFormat="1" hidden="1" x14ac:dyDescent="0.3">
      <c r="A51" s="7" t="s">
        <v>139</v>
      </c>
      <c r="B51" s="7" t="s">
        <v>139</v>
      </c>
      <c r="C51" s="7">
        <v>3701</v>
      </c>
      <c r="D51" s="6" t="s">
        <v>141</v>
      </c>
      <c r="E51" s="7">
        <v>905</v>
      </c>
      <c r="F51" s="6" t="s">
        <v>141</v>
      </c>
      <c r="G51" s="7"/>
      <c r="H51" s="8" t="s">
        <v>131</v>
      </c>
      <c r="I51" s="15">
        <v>111948000</v>
      </c>
      <c r="J51" s="15">
        <v>111611000</v>
      </c>
      <c r="K51" s="15">
        <v>119047000</v>
      </c>
      <c r="L51" s="15">
        <v>116882000</v>
      </c>
      <c r="M51" s="15">
        <v>120077000</v>
      </c>
      <c r="N51" s="15">
        <v>123502000</v>
      </c>
      <c r="O51" s="15">
        <v>120900000</v>
      </c>
      <c r="P51" s="15">
        <v>120940000</v>
      </c>
      <c r="Q51" s="15">
        <v>110825000</v>
      </c>
      <c r="R51" s="15">
        <v>126541000</v>
      </c>
      <c r="S51" s="15">
        <v>129748000</v>
      </c>
      <c r="T51" s="15">
        <v>142226000</v>
      </c>
      <c r="V51" s="28">
        <f t="shared" si="1"/>
        <v>111948000</v>
      </c>
      <c r="W51" s="28">
        <f t="shared" si="2"/>
        <v>111611000</v>
      </c>
      <c r="X51" s="28">
        <f t="shared" si="3"/>
        <v>119047000</v>
      </c>
      <c r="Y51" s="28">
        <f t="shared" si="4"/>
        <v>116882000</v>
      </c>
      <c r="Z51" s="28">
        <f t="shared" si="5"/>
        <v>120077000</v>
      </c>
      <c r="AA51" s="28">
        <f t="shared" si="6"/>
        <v>123502000</v>
      </c>
      <c r="AB51" s="28">
        <f t="shared" si="7"/>
        <v>120900000</v>
      </c>
      <c r="AC51" s="28">
        <f t="shared" si="8"/>
        <v>120940000</v>
      </c>
      <c r="AD51" s="28">
        <f t="shared" si="9"/>
        <v>110825000</v>
      </c>
      <c r="AE51" s="28">
        <f t="shared" si="10"/>
        <v>126541000</v>
      </c>
      <c r="AF51" s="28">
        <f t="shared" si="11"/>
        <v>129748000</v>
      </c>
      <c r="AG51" s="28">
        <f t="shared" si="12"/>
        <v>142226000</v>
      </c>
    </row>
    <row r="52" spans="1:33" s="21" customFormat="1" hidden="1" x14ac:dyDescent="0.3">
      <c r="A52" s="7" t="s">
        <v>139</v>
      </c>
      <c r="B52" s="7" t="s">
        <v>139</v>
      </c>
      <c r="C52" s="7">
        <v>3701</v>
      </c>
      <c r="D52" s="6" t="s">
        <v>168</v>
      </c>
      <c r="E52" s="7">
        <v>905</v>
      </c>
      <c r="F52" s="6" t="s">
        <v>168</v>
      </c>
      <c r="G52" s="7"/>
      <c r="H52" s="8" t="s">
        <v>132</v>
      </c>
      <c r="I52" s="15">
        <v>111798000</v>
      </c>
      <c r="J52" s="15">
        <v>119959000</v>
      </c>
      <c r="K52" s="15">
        <v>136169000</v>
      </c>
      <c r="L52" s="15">
        <v>151230000</v>
      </c>
      <c r="M52" s="15">
        <v>146190000</v>
      </c>
      <c r="N52" s="15">
        <v>142378000</v>
      </c>
      <c r="O52" s="15">
        <v>152404000</v>
      </c>
      <c r="P52" s="15">
        <v>101871000</v>
      </c>
      <c r="Q52" s="15">
        <v>131573000</v>
      </c>
      <c r="R52" s="15">
        <v>172082000</v>
      </c>
      <c r="S52" s="15">
        <v>153245000</v>
      </c>
      <c r="T52" s="15">
        <v>201138000</v>
      </c>
      <c r="V52" s="28">
        <f t="shared" si="1"/>
        <v>111798000</v>
      </c>
      <c r="W52" s="28">
        <f t="shared" si="2"/>
        <v>119959000</v>
      </c>
      <c r="X52" s="28">
        <f t="shared" si="3"/>
        <v>136169000</v>
      </c>
      <c r="Y52" s="28">
        <f t="shared" si="4"/>
        <v>151230000</v>
      </c>
      <c r="Z52" s="28">
        <f t="shared" si="5"/>
        <v>146190000</v>
      </c>
      <c r="AA52" s="28">
        <f t="shared" si="6"/>
        <v>142378000</v>
      </c>
      <c r="AB52" s="28">
        <f t="shared" si="7"/>
        <v>152404000</v>
      </c>
      <c r="AC52" s="28">
        <f t="shared" si="8"/>
        <v>101871000</v>
      </c>
      <c r="AD52" s="28">
        <f t="shared" si="9"/>
        <v>131573000</v>
      </c>
      <c r="AE52" s="28">
        <f t="shared" si="10"/>
        <v>172082000</v>
      </c>
      <c r="AF52" s="28">
        <f t="shared" si="11"/>
        <v>153245000</v>
      </c>
      <c r="AG52" s="28">
        <f t="shared" si="12"/>
        <v>201138000</v>
      </c>
    </row>
    <row r="53" spans="1:33" s="21" customFormat="1" hidden="1" x14ac:dyDescent="0.3">
      <c r="A53" s="7" t="s">
        <v>139</v>
      </c>
      <c r="B53" s="7" t="s">
        <v>139</v>
      </c>
      <c r="C53" s="7">
        <v>3701</v>
      </c>
      <c r="D53" s="7" t="s">
        <v>1284</v>
      </c>
      <c r="E53" s="7">
        <v>905</v>
      </c>
      <c r="F53" s="7" t="s">
        <v>1284</v>
      </c>
      <c r="G53" s="7"/>
      <c r="H53" s="8" t="s">
        <v>1277</v>
      </c>
      <c r="I53" s="15">
        <v>160000000</v>
      </c>
      <c r="J53" s="15">
        <v>158717000</v>
      </c>
      <c r="K53" s="15">
        <v>156214000</v>
      </c>
      <c r="L53" s="15">
        <v>156775000</v>
      </c>
      <c r="M53" s="15">
        <v>155100000</v>
      </c>
      <c r="N53" s="15">
        <v>155383000</v>
      </c>
      <c r="O53" s="15">
        <v>154744000</v>
      </c>
      <c r="P53" s="15">
        <v>155238000</v>
      </c>
      <c r="Q53" s="15">
        <v>154344000</v>
      </c>
      <c r="R53" s="15">
        <v>154202000</v>
      </c>
      <c r="S53" s="15">
        <v>154204000</v>
      </c>
      <c r="T53" s="15">
        <v>154059000</v>
      </c>
      <c r="V53" s="28">
        <f t="shared" si="1"/>
        <v>160000000</v>
      </c>
      <c r="W53" s="28">
        <f t="shared" si="2"/>
        <v>158717000</v>
      </c>
      <c r="X53" s="28">
        <f t="shared" si="3"/>
        <v>156214000</v>
      </c>
      <c r="Y53" s="28">
        <f t="shared" si="4"/>
        <v>156775000</v>
      </c>
      <c r="Z53" s="28">
        <f t="shared" si="5"/>
        <v>155100000</v>
      </c>
      <c r="AA53" s="28">
        <f t="shared" si="6"/>
        <v>155383000</v>
      </c>
      <c r="AB53" s="28">
        <f t="shared" si="7"/>
        <v>154744000</v>
      </c>
      <c r="AC53" s="28">
        <f t="shared" si="8"/>
        <v>155238000</v>
      </c>
      <c r="AD53" s="28">
        <f t="shared" si="9"/>
        <v>154344000</v>
      </c>
      <c r="AE53" s="28">
        <f t="shared" si="10"/>
        <v>154202000</v>
      </c>
      <c r="AF53" s="28">
        <f t="shared" si="11"/>
        <v>154204000</v>
      </c>
      <c r="AG53" s="28">
        <f t="shared" si="12"/>
        <v>154059000</v>
      </c>
    </row>
    <row r="54" spans="1:33" s="21" customFormat="1" hidden="1" x14ac:dyDescent="0.3">
      <c r="A54" s="7" t="s">
        <v>139</v>
      </c>
      <c r="B54" s="7" t="s">
        <v>139</v>
      </c>
      <c r="C54" s="7">
        <v>3701</v>
      </c>
      <c r="D54" s="7" t="s">
        <v>1283</v>
      </c>
      <c r="E54" s="7">
        <v>905</v>
      </c>
      <c r="F54" s="7" t="s">
        <v>1283</v>
      </c>
      <c r="G54" s="7"/>
      <c r="H54" s="8" t="s">
        <v>1279</v>
      </c>
      <c r="I54" s="15">
        <v>24994000</v>
      </c>
      <c r="J54" s="15">
        <v>24918000</v>
      </c>
      <c r="K54" s="15">
        <v>24484000</v>
      </c>
      <c r="L54" s="15">
        <v>24682000</v>
      </c>
      <c r="M54" s="15">
        <v>24696000</v>
      </c>
      <c r="N54" s="15">
        <v>37111000</v>
      </c>
      <c r="O54" s="15">
        <v>37276000</v>
      </c>
      <c r="P54" s="15">
        <v>37289000</v>
      </c>
      <c r="Q54" s="15">
        <v>24758000</v>
      </c>
      <c r="R54" s="15">
        <v>24736000</v>
      </c>
      <c r="S54" s="15">
        <v>24736000</v>
      </c>
      <c r="T54" s="15">
        <v>24713000</v>
      </c>
      <c r="V54" s="28">
        <f t="shared" si="1"/>
        <v>24994000</v>
      </c>
      <c r="W54" s="28">
        <f t="shared" si="2"/>
        <v>24918000</v>
      </c>
      <c r="X54" s="28">
        <f t="shared" si="3"/>
        <v>24484000</v>
      </c>
      <c r="Y54" s="28">
        <f t="shared" si="4"/>
        <v>24682000</v>
      </c>
      <c r="Z54" s="28">
        <f t="shared" si="5"/>
        <v>24696000</v>
      </c>
      <c r="AA54" s="28">
        <f t="shared" si="6"/>
        <v>37111000</v>
      </c>
      <c r="AB54" s="28">
        <f t="shared" si="7"/>
        <v>37276000</v>
      </c>
      <c r="AC54" s="28">
        <f t="shared" si="8"/>
        <v>37289000</v>
      </c>
      <c r="AD54" s="28">
        <f t="shared" si="9"/>
        <v>24758000</v>
      </c>
      <c r="AE54" s="28">
        <f t="shared" si="10"/>
        <v>24736000</v>
      </c>
      <c r="AF54" s="28">
        <f t="shared" si="11"/>
        <v>24736000</v>
      </c>
      <c r="AG54" s="28">
        <f t="shared" si="12"/>
        <v>24713000</v>
      </c>
    </row>
    <row r="55" spans="1:33" s="21" customFormat="1" hidden="1" x14ac:dyDescent="0.3">
      <c r="A55" s="7" t="s">
        <v>149</v>
      </c>
      <c r="B55" s="7" t="s">
        <v>149</v>
      </c>
      <c r="C55" s="7">
        <v>3001</v>
      </c>
      <c r="D55" s="6" t="s">
        <v>8</v>
      </c>
      <c r="E55" s="7">
        <v>907</v>
      </c>
      <c r="F55" s="6" t="s">
        <v>8</v>
      </c>
      <c r="G55" s="7"/>
      <c r="H55" s="8" t="s">
        <v>2744</v>
      </c>
      <c r="I55" s="28">
        <v>3831000</v>
      </c>
      <c r="J55" s="28">
        <v>2878000</v>
      </c>
      <c r="K55" s="28">
        <v>4311000</v>
      </c>
      <c r="L55" s="28">
        <v>3833000</v>
      </c>
      <c r="M55" s="28">
        <v>5257000</v>
      </c>
      <c r="N55" s="28">
        <v>3357000</v>
      </c>
      <c r="O55" s="28">
        <v>3833000</v>
      </c>
      <c r="P55" s="28">
        <v>3809000</v>
      </c>
      <c r="Q55" s="28">
        <v>4760000</v>
      </c>
      <c r="R55" s="28">
        <v>4306000</v>
      </c>
      <c r="S55" s="28">
        <v>4300000</v>
      </c>
      <c r="T55" s="28">
        <v>5774000</v>
      </c>
      <c r="V55" s="28">
        <f t="shared" si="1"/>
        <v>3831000</v>
      </c>
      <c r="W55" s="28">
        <f t="shared" si="2"/>
        <v>2878000</v>
      </c>
      <c r="X55" s="28">
        <f t="shared" si="3"/>
        <v>4311000</v>
      </c>
      <c r="Y55" s="28">
        <f t="shared" si="4"/>
        <v>3833000</v>
      </c>
      <c r="Z55" s="28">
        <f t="shared" si="5"/>
        <v>5257000</v>
      </c>
      <c r="AA55" s="28">
        <f t="shared" si="6"/>
        <v>3357000</v>
      </c>
      <c r="AB55" s="28">
        <f t="shared" si="7"/>
        <v>3833000</v>
      </c>
      <c r="AC55" s="28">
        <f t="shared" si="8"/>
        <v>3809000</v>
      </c>
      <c r="AD55" s="28">
        <f t="shared" si="9"/>
        <v>4760000</v>
      </c>
      <c r="AE55" s="28">
        <f t="shared" si="10"/>
        <v>4306000</v>
      </c>
      <c r="AF55" s="28">
        <f t="shared" si="11"/>
        <v>4300000</v>
      </c>
      <c r="AG55" s="28">
        <f t="shared" si="12"/>
        <v>5774000</v>
      </c>
    </row>
    <row r="56" spans="1:33" s="21" customFormat="1" hidden="1" x14ac:dyDescent="0.3">
      <c r="A56" s="7" t="s">
        <v>149</v>
      </c>
      <c r="B56" s="7" t="s">
        <v>149</v>
      </c>
      <c r="C56" s="7">
        <v>3001</v>
      </c>
      <c r="D56" s="6" t="s">
        <v>151</v>
      </c>
      <c r="E56" s="7">
        <v>907</v>
      </c>
      <c r="F56" s="6" t="s">
        <v>151</v>
      </c>
      <c r="G56" s="7"/>
      <c r="H56" s="8" t="s">
        <v>148</v>
      </c>
      <c r="I56" s="28">
        <v>95752000</v>
      </c>
      <c r="J56" s="28">
        <v>95912000</v>
      </c>
      <c r="K56" s="28">
        <v>71829000</v>
      </c>
      <c r="L56" s="28">
        <v>74258000</v>
      </c>
      <c r="M56" s="28">
        <v>76461000</v>
      </c>
      <c r="N56" s="28">
        <v>68084000</v>
      </c>
      <c r="O56" s="28">
        <v>68032000</v>
      </c>
      <c r="P56" s="28">
        <v>71394000</v>
      </c>
      <c r="Q56" s="28">
        <v>104708000</v>
      </c>
      <c r="R56" s="28">
        <v>105227000</v>
      </c>
      <c r="S56" s="28">
        <v>71657000</v>
      </c>
      <c r="T56" s="28">
        <v>105838000</v>
      </c>
      <c r="V56" s="28">
        <f t="shared" si="1"/>
        <v>95752000</v>
      </c>
      <c r="W56" s="28">
        <f t="shared" si="2"/>
        <v>95912000</v>
      </c>
      <c r="X56" s="28">
        <f t="shared" si="3"/>
        <v>71829000</v>
      </c>
      <c r="Y56" s="28">
        <f t="shared" si="4"/>
        <v>74258000</v>
      </c>
      <c r="Z56" s="28">
        <f t="shared" si="5"/>
        <v>76461000</v>
      </c>
      <c r="AA56" s="28">
        <f t="shared" si="6"/>
        <v>68084000</v>
      </c>
      <c r="AB56" s="28">
        <f t="shared" si="7"/>
        <v>68032000</v>
      </c>
      <c r="AC56" s="28">
        <f t="shared" si="8"/>
        <v>71394000</v>
      </c>
      <c r="AD56" s="28">
        <f t="shared" si="9"/>
        <v>104708000</v>
      </c>
      <c r="AE56" s="28">
        <f t="shared" si="10"/>
        <v>105227000</v>
      </c>
      <c r="AF56" s="28">
        <f t="shared" si="11"/>
        <v>71657000</v>
      </c>
      <c r="AG56" s="28">
        <f t="shared" si="12"/>
        <v>105838000</v>
      </c>
    </row>
    <row r="57" spans="1:33" s="21" customFormat="1" hidden="1" x14ac:dyDescent="0.3">
      <c r="A57" s="7" t="s">
        <v>149</v>
      </c>
      <c r="B57" s="7" t="s">
        <v>149</v>
      </c>
      <c r="C57" s="7">
        <v>3001</v>
      </c>
      <c r="D57" s="6" t="s">
        <v>8</v>
      </c>
      <c r="E57" s="7">
        <v>907</v>
      </c>
      <c r="F57" s="6" t="s">
        <v>8</v>
      </c>
      <c r="G57" s="7"/>
      <c r="H57" s="8" t="s">
        <v>2745</v>
      </c>
      <c r="I57" s="28">
        <v>31120000</v>
      </c>
      <c r="J57" s="28">
        <v>16785000</v>
      </c>
      <c r="K57" s="28">
        <v>21550000</v>
      </c>
      <c r="L57" s="28">
        <v>16769000</v>
      </c>
      <c r="M57" s="28">
        <v>21505000</v>
      </c>
      <c r="N57" s="28">
        <v>16782000</v>
      </c>
      <c r="O57" s="28">
        <v>16769000</v>
      </c>
      <c r="P57" s="28">
        <v>16659000</v>
      </c>
      <c r="Q57" s="28">
        <v>35696000</v>
      </c>
      <c r="R57" s="28">
        <v>21524000</v>
      </c>
      <c r="S57" s="28">
        <v>21498000</v>
      </c>
      <c r="T57" s="28">
        <v>26460000</v>
      </c>
      <c r="V57" s="28">
        <f t="shared" si="1"/>
        <v>31120000</v>
      </c>
      <c r="W57" s="28">
        <f t="shared" si="2"/>
        <v>16785000</v>
      </c>
      <c r="X57" s="28">
        <f t="shared" si="3"/>
        <v>21550000</v>
      </c>
      <c r="Y57" s="28">
        <f t="shared" si="4"/>
        <v>16769000</v>
      </c>
      <c r="Z57" s="28">
        <f t="shared" si="5"/>
        <v>21505000</v>
      </c>
      <c r="AA57" s="28">
        <f t="shared" si="6"/>
        <v>16782000</v>
      </c>
      <c r="AB57" s="28">
        <f t="shared" si="7"/>
        <v>16769000</v>
      </c>
      <c r="AC57" s="28">
        <f t="shared" si="8"/>
        <v>16659000</v>
      </c>
      <c r="AD57" s="28">
        <f t="shared" si="9"/>
        <v>35696000</v>
      </c>
      <c r="AE57" s="28">
        <f t="shared" si="10"/>
        <v>21524000</v>
      </c>
      <c r="AF57" s="28">
        <f t="shared" si="11"/>
        <v>21498000</v>
      </c>
      <c r="AG57" s="28">
        <f t="shared" si="12"/>
        <v>26460000</v>
      </c>
    </row>
    <row r="58" spans="1:33" s="21" customFormat="1" hidden="1" x14ac:dyDescent="0.3">
      <c r="A58" s="7" t="s">
        <v>149</v>
      </c>
      <c r="B58" s="7" t="s">
        <v>149</v>
      </c>
      <c r="C58" s="7">
        <v>3001</v>
      </c>
      <c r="D58" s="6" t="s">
        <v>152</v>
      </c>
      <c r="E58" s="7">
        <v>907</v>
      </c>
      <c r="F58" s="6" t="s">
        <v>152</v>
      </c>
      <c r="G58" s="7"/>
      <c r="H58" s="8" t="s">
        <v>143</v>
      </c>
      <c r="I58" s="28">
        <v>2394000</v>
      </c>
      <c r="J58" s="28">
        <v>9592000</v>
      </c>
      <c r="K58" s="28">
        <v>2395000</v>
      </c>
      <c r="L58" s="28">
        <v>2396000</v>
      </c>
      <c r="M58" s="28">
        <v>3824000</v>
      </c>
      <c r="N58" s="28">
        <v>3357000</v>
      </c>
      <c r="O58" s="28">
        <v>2396000</v>
      </c>
      <c r="P58" s="28">
        <v>3333000</v>
      </c>
      <c r="Q58" s="28">
        <v>2381000</v>
      </c>
      <c r="R58" s="28">
        <v>2392000</v>
      </c>
      <c r="S58" s="28">
        <v>4778000</v>
      </c>
      <c r="T58" s="28">
        <v>3850000</v>
      </c>
      <c r="V58" s="28">
        <f t="shared" si="1"/>
        <v>2394000</v>
      </c>
      <c r="W58" s="28">
        <f t="shared" si="2"/>
        <v>9592000</v>
      </c>
      <c r="X58" s="28">
        <f t="shared" si="3"/>
        <v>2395000</v>
      </c>
      <c r="Y58" s="28">
        <f t="shared" si="4"/>
        <v>2396000</v>
      </c>
      <c r="Z58" s="28">
        <f t="shared" si="5"/>
        <v>3824000</v>
      </c>
      <c r="AA58" s="28">
        <f t="shared" si="6"/>
        <v>3357000</v>
      </c>
      <c r="AB58" s="28">
        <f t="shared" si="7"/>
        <v>2396000</v>
      </c>
      <c r="AC58" s="28">
        <f t="shared" si="8"/>
        <v>3333000</v>
      </c>
      <c r="AD58" s="28">
        <f t="shared" si="9"/>
        <v>2381000</v>
      </c>
      <c r="AE58" s="28">
        <f t="shared" si="10"/>
        <v>2392000</v>
      </c>
      <c r="AF58" s="28">
        <f t="shared" si="11"/>
        <v>4778000</v>
      </c>
      <c r="AG58" s="28">
        <f t="shared" si="12"/>
        <v>3850000</v>
      </c>
    </row>
    <row r="59" spans="1:33" s="21" customFormat="1" hidden="1" x14ac:dyDescent="0.3">
      <c r="A59" s="7" t="s">
        <v>149</v>
      </c>
      <c r="B59" s="7" t="s">
        <v>149</v>
      </c>
      <c r="C59" s="7">
        <v>3001</v>
      </c>
      <c r="D59" s="6" t="s">
        <v>153</v>
      </c>
      <c r="E59" s="7">
        <v>907</v>
      </c>
      <c r="F59" s="6" t="s">
        <v>153</v>
      </c>
      <c r="G59" s="7"/>
      <c r="H59" s="8" t="s">
        <v>144</v>
      </c>
      <c r="I59" s="28">
        <v>19151000</v>
      </c>
      <c r="J59" s="28">
        <v>2398000</v>
      </c>
      <c r="K59" s="28">
        <v>7184000</v>
      </c>
      <c r="L59" s="28">
        <v>43118000</v>
      </c>
      <c r="M59" s="28">
        <v>5257000</v>
      </c>
      <c r="N59" s="28">
        <v>4795000</v>
      </c>
      <c r="O59" s="28">
        <v>5271000</v>
      </c>
      <c r="P59" s="28">
        <v>19991000</v>
      </c>
      <c r="Q59" s="28">
        <v>9520000</v>
      </c>
      <c r="R59" s="28">
        <v>10524000</v>
      </c>
      <c r="S59" s="28">
        <v>2389000</v>
      </c>
      <c r="T59" s="28">
        <v>24055000</v>
      </c>
      <c r="V59" s="28">
        <f t="shared" si="1"/>
        <v>19151000</v>
      </c>
      <c r="W59" s="28">
        <f t="shared" si="2"/>
        <v>2398000</v>
      </c>
      <c r="X59" s="28">
        <f t="shared" si="3"/>
        <v>7184000</v>
      </c>
      <c r="Y59" s="28">
        <f t="shared" si="4"/>
        <v>43118000</v>
      </c>
      <c r="Z59" s="28">
        <f t="shared" si="5"/>
        <v>5257000</v>
      </c>
      <c r="AA59" s="28">
        <f t="shared" si="6"/>
        <v>4795000</v>
      </c>
      <c r="AB59" s="28">
        <f t="shared" si="7"/>
        <v>5271000</v>
      </c>
      <c r="AC59" s="28">
        <f t="shared" si="8"/>
        <v>19991000</v>
      </c>
      <c r="AD59" s="28">
        <f t="shared" si="9"/>
        <v>9520000</v>
      </c>
      <c r="AE59" s="28">
        <f t="shared" si="10"/>
        <v>10524000</v>
      </c>
      <c r="AF59" s="28">
        <f t="shared" si="11"/>
        <v>2389000</v>
      </c>
      <c r="AG59" s="28">
        <f t="shared" si="12"/>
        <v>24055000</v>
      </c>
    </row>
    <row r="60" spans="1:33" s="21" customFormat="1" hidden="1" x14ac:dyDescent="0.3">
      <c r="A60" s="7" t="s">
        <v>149</v>
      </c>
      <c r="B60" s="7" t="s">
        <v>149</v>
      </c>
      <c r="C60" s="7">
        <v>3001</v>
      </c>
      <c r="D60" s="6" t="s">
        <v>154</v>
      </c>
      <c r="E60" s="7">
        <v>907</v>
      </c>
      <c r="F60" s="6" t="s">
        <v>154</v>
      </c>
      <c r="G60" s="7"/>
      <c r="H60" s="8" t="s">
        <v>145</v>
      </c>
      <c r="I60" s="28">
        <v>6224000</v>
      </c>
      <c r="J60" s="28">
        <v>9592000</v>
      </c>
      <c r="K60" s="28">
        <v>7184000</v>
      </c>
      <c r="L60" s="28">
        <v>5270000</v>
      </c>
      <c r="M60" s="28">
        <v>7169000</v>
      </c>
      <c r="N60" s="28">
        <v>7672000</v>
      </c>
      <c r="O60" s="28">
        <v>7187000</v>
      </c>
      <c r="P60" s="28">
        <v>4761000</v>
      </c>
      <c r="Q60" s="28">
        <v>8092000</v>
      </c>
      <c r="R60" s="28">
        <v>7654000</v>
      </c>
      <c r="S60" s="28">
        <v>5733000</v>
      </c>
      <c r="T60" s="28">
        <v>6255000</v>
      </c>
      <c r="V60" s="28">
        <f t="shared" si="1"/>
        <v>6224000</v>
      </c>
      <c r="W60" s="28">
        <f t="shared" si="2"/>
        <v>9592000</v>
      </c>
      <c r="X60" s="28">
        <f t="shared" si="3"/>
        <v>7184000</v>
      </c>
      <c r="Y60" s="28">
        <f t="shared" si="4"/>
        <v>5270000</v>
      </c>
      <c r="Z60" s="28">
        <f t="shared" si="5"/>
        <v>7169000</v>
      </c>
      <c r="AA60" s="28">
        <f t="shared" si="6"/>
        <v>7672000</v>
      </c>
      <c r="AB60" s="28">
        <f t="shared" si="7"/>
        <v>7187000</v>
      </c>
      <c r="AC60" s="28">
        <f t="shared" si="8"/>
        <v>4761000</v>
      </c>
      <c r="AD60" s="28">
        <f t="shared" si="9"/>
        <v>8092000</v>
      </c>
      <c r="AE60" s="28">
        <f t="shared" si="10"/>
        <v>7654000</v>
      </c>
      <c r="AF60" s="28">
        <f t="shared" si="11"/>
        <v>5733000</v>
      </c>
      <c r="AG60" s="28">
        <f t="shared" si="12"/>
        <v>6255000</v>
      </c>
    </row>
    <row r="61" spans="1:33" s="21" customFormat="1" hidden="1" x14ac:dyDescent="0.3">
      <c r="A61" s="7" t="s">
        <v>149</v>
      </c>
      <c r="B61" s="7" t="s">
        <v>149</v>
      </c>
      <c r="C61" s="7">
        <v>3001</v>
      </c>
      <c r="D61" s="7" t="s">
        <v>156</v>
      </c>
      <c r="E61" s="7">
        <v>907</v>
      </c>
      <c r="F61" s="7" t="s">
        <v>156</v>
      </c>
      <c r="G61" s="7"/>
      <c r="H61" s="8" t="s">
        <v>147</v>
      </c>
      <c r="I61" s="28">
        <v>5746000</v>
      </c>
      <c r="J61" s="28">
        <v>19183000</v>
      </c>
      <c r="K61" s="28">
        <v>9578000</v>
      </c>
      <c r="L61" s="28">
        <v>9582000</v>
      </c>
      <c r="M61" s="28">
        <v>14337000</v>
      </c>
      <c r="N61" s="28">
        <v>9590000</v>
      </c>
      <c r="O61" s="28">
        <v>9583000</v>
      </c>
      <c r="P61" s="28">
        <v>9520000</v>
      </c>
      <c r="Q61" s="28">
        <v>9520000</v>
      </c>
      <c r="R61" s="28">
        <v>9567000</v>
      </c>
      <c r="S61" s="28">
        <v>9555000</v>
      </c>
      <c r="T61" s="28">
        <v>9622000</v>
      </c>
      <c r="V61" s="28">
        <f t="shared" si="1"/>
        <v>5746000</v>
      </c>
      <c r="W61" s="28">
        <f t="shared" si="2"/>
        <v>19183000</v>
      </c>
      <c r="X61" s="28">
        <f t="shared" si="3"/>
        <v>9578000</v>
      </c>
      <c r="Y61" s="28">
        <f t="shared" si="4"/>
        <v>9582000</v>
      </c>
      <c r="Z61" s="28">
        <f t="shared" si="5"/>
        <v>14337000</v>
      </c>
      <c r="AA61" s="28">
        <f t="shared" si="6"/>
        <v>9590000</v>
      </c>
      <c r="AB61" s="28">
        <f t="shared" si="7"/>
        <v>9583000</v>
      </c>
      <c r="AC61" s="28">
        <f t="shared" si="8"/>
        <v>9520000</v>
      </c>
      <c r="AD61" s="28">
        <f t="shared" si="9"/>
        <v>9520000</v>
      </c>
      <c r="AE61" s="28">
        <f t="shared" si="10"/>
        <v>9567000</v>
      </c>
      <c r="AF61" s="28">
        <f t="shared" si="11"/>
        <v>9555000</v>
      </c>
      <c r="AG61" s="28">
        <f t="shared" si="12"/>
        <v>9622000</v>
      </c>
    </row>
    <row r="62" spans="1:33" s="21" customFormat="1" hidden="1" x14ac:dyDescent="0.3">
      <c r="A62" s="7" t="s">
        <v>149</v>
      </c>
      <c r="B62" s="7" t="s">
        <v>149</v>
      </c>
      <c r="C62" s="7">
        <v>3001</v>
      </c>
      <c r="D62" s="6" t="s">
        <v>8</v>
      </c>
      <c r="E62" s="7">
        <v>907</v>
      </c>
      <c r="F62" s="6" t="s">
        <v>8</v>
      </c>
      <c r="G62" s="7"/>
      <c r="H62" s="8" t="s">
        <v>2746</v>
      </c>
      <c r="I62" s="28">
        <v>6703000</v>
      </c>
      <c r="J62" s="28">
        <v>4796000</v>
      </c>
      <c r="K62" s="28">
        <v>5747000</v>
      </c>
      <c r="L62" s="28">
        <v>5270000</v>
      </c>
      <c r="M62" s="28">
        <v>6213000</v>
      </c>
      <c r="N62" s="28">
        <v>4795000</v>
      </c>
      <c r="O62" s="28">
        <v>4792000</v>
      </c>
      <c r="P62" s="28">
        <v>4761000</v>
      </c>
      <c r="Q62" s="28">
        <v>7616000</v>
      </c>
      <c r="R62" s="28">
        <v>5262000</v>
      </c>
      <c r="S62" s="28">
        <v>4778000</v>
      </c>
      <c r="T62" s="28">
        <v>6255000</v>
      </c>
      <c r="V62" s="28">
        <f t="shared" si="1"/>
        <v>6703000</v>
      </c>
      <c r="W62" s="28">
        <f t="shared" si="2"/>
        <v>4796000</v>
      </c>
      <c r="X62" s="28">
        <f t="shared" si="3"/>
        <v>5747000</v>
      </c>
      <c r="Y62" s="28">
        <f t="shared" si="4"/>
        <v>5270000</v>
      </c>
      <c r="Z62" s="28">
        <f t="shared" si="5"/>
        <v>6213000</v>
      </c>
      <c r="AA62" s="28">
        <f t="shared" si="6"/>
        <v>4795000</v>
      </c>
      <c r="AB62" s="28">
        <f t="shared" si="7"/>
        <v>4792000</v>
      </c>
      <c r="AC62" s="28">
        <f t="shared" si="8"/>
        <v>4761000</v>
      </c>
      <c r="AD62" s="28">
        <f t="shared" si="9"/>
        <v>7616000</v>
      </c>
      <c r="AE62" s="28">
        <f t="shared" si="10"/>
        <v>5262000</v>
      </c>
      <c r="AF62" s="28">
        <f t="shared" si="11"/>
        <v>4778000</v>
      </c>
      <c r="AG62" s="28">
        <f t="shared" si="12"/>
        <v>6255000</v>
      </c>
    </row>
    <row r="63" spans="1:33" s="21" customFormat="1" hidden="1" x14ac:dyDescent="0.3">
      <c r="A63" s="7" t="s">
        <v>149</v>
      </c>
      <c r="B63" s="7" t="s">
        <v>149</v>
      </c>
      <c r="C63" s="7">
        <v>3001</v>
      </c>
      <c r="D63" s="6" t="s">
        <v>2748</v>
      </c>
      <c r="E63" s="7">
        <v>910</v>
      </c>
      <c r="F63" s="6" t="s">
        <v>2748</v>
      </c>
      <c r="G63" s="7"/>
      <c r="H63" s="8" t="s">
        <v>2747</v>
      </c>
      <c r="I63" s="28">
        <v>9576000</v>
      </c>
      <c r="J63" s="28">
        <v>7194000</v>
      </c>
      <c r="K63" s="28">
        <v>7184000</v>
      </c>
      <c r="L63" s="28">
        <v>17247000</v>
      </c>
      <c r="M63" s="28">
        <v>20549000</v>
      </c>
      <c r="N63" s="28">
        <v>11508000</v>
      </c>
      <c r="O63" s="28">
        <v>28746000</v>
      </c>
      <c r="P63" s="28">
        <v>39029000</v>
      </c>
      <c r="Q63" s="28">
        <v>26178000</v>
      </c>
      <c r="R63" s="28">
        <v>14350000</v>
      </c>
      <c r="S63" s="28">
        <v>14332000</v>
      </c>
      <c r="T63" s="28">
        <v>19244000</v>
      </c>
      <c r="V63" s="28">
        <f t="shared" si="1"/>
        <v>9576000</v>
      </c>
      <c r="W63" s="28">
        <f t="shared" si="2"/>
        <v>7194000</v>
      </c>
      <c r="X63" s="28">
        <f t="shared" si="3"/>
        <v>7184000</v>
      </c>
      <c r="Y63" s="28">
        <f t="shared" si="4"/>
        <v>17247000</v>
      </c>
      <c r="Z63" s="28">
        <f t="shared" si="5"/>
        <v>20549000</v>
      </c>
      <c r="AA63" s="28">
        <f t="shared" si="6"/>
        <v>11508000</v>
      </c>
      <c r="AB63" s="28">
        <f t="shared" si="7"/>
        <v>28746000</v>
      </c>
      <c r="AC63" s="28">
        <f t="shared" si="8"/>
        <v>39029000</v>
      </c>
      <c r="AD63" s="28">
        <f t="shared" si="9"/>
        <v>26178000</v>
      </c>
      <c r="AE63" s="28">
        <f t="shared" si="10"/>
        <v>14350000</v>
      </c>
      <c r="AF63" s="28">
        <f t="shared" si="11"/>
        <v>14332000</v>
      </c>
      <c r="AG63" s="28">
        <f t="shared" si="12"/>
        <v>19244000</v>
      </c>
    </row>
    <row r="64" spans="1:33" s="21" customFormat="1" hidden="1" x14ac:dyDescent="0.3">
      <c r="A64" s="7" t="s">
        <v>167</v>
      </c>
      <c r="B64" s="7" t="s">
        <v>114</v>
      </c>
      <c r="C64" s="7">
        <v>2801</v>
      </c>
      <c r="D64" s="7" t="s">
        <v>8</v>
      </c>
      <c r="E64" s="7" t="s">
        <v>1464</v>
      </c>
      <c r="F64" s="7">
        <v>290027</v>
      </c>
      <c r="G64" s="7" t="s">
        <v>1457</v>
      </c>
      <c r="H64" s="8" t="s">
        <v>1335</v>
      </c>
      <c r="I64" s="15">
        <v>587000</v>
      </c>
      <c r="J64" s="15">
        <v>584000</v>
      </c>
      <c r="K64" s="15">
        <v>587000</v>
      </c>
      <c r="L64" s="15">
        <v>586000</v>
      </c>
      <c r="M64" s="15">
        <v>582000</v>
      </c>
      <c r="N64" s="15">
        <v>582000</v>
      </c>
      <c r="O64" s="15">
        <v>583000</v>
      </c>
      <c r="P64" s="15">
        <v>583000</v>
      </c>
      <c r="Q64" s="15">
        <v>584000</v>
      </c>
      <c r="R64" s="15">
        <v>583000</v>
      </c>
      <c r="S64" s="15">
        <v>585000</v>
      </c>
      <c r="T64" s="15">
        <v>583000</v>
      </c>
      <c r="V64" s="28">
        <f t="shared" si="1"/>
        <v>587000</v>
      </c>
      <c r="W64" s="28">
        <f t="shared" si="2"/>
        <v>584000</v>
      </c>
      <c r="X64" s="28">
        <f t="shared" si="3"/>
        <v>587000</v>
      </c>
      <c r="Y64" s="28">
        <f t="shared" si="4"/>
        <v>586000</v>
      </c>
      <c r="Z64" s="28">
        <f t="shared" si="5"/>
        <v>582000</v>
      </c>
      <c r="AA64" s="28">
        <f t="shared" si="6"/>
        <v>582000</v>
      </c>
      <c r="AB64" s="28">
        <f t="shared" si="7"/>
        <v>583000</v>
      </c>
      <c r="AC64" s="28">
        <f t="shared" si="8"/>
        <v>583000</v>
      </c>
      <c r="AD64" s="28">
        <f t="shared" si="9"/>
        <v>584000</v>
      </c>
      <c r="AE64" s="28">
        <f t="shared" si="10"/>
        <v>583000</v>
      </c>
      <c r="AF64" s="28">
        <f t="shared" si="11"/>
        <v>585000</v>
      </c>
      <c r="AG64" s="28">
        <f t="shared" si="12"/>
        <v>583000</v>
      </c>
    </row>
    <row r="65" spans="1:33" s="21" customFormat="1" hidden="1" x14ac:dyDescent="0.3">
      <c r="A65" s="7" t="s">
        <v>167</v>
      </c>
      <c r="B65" s="7" t="s">
        <v>114</v>
      </c>
      <c r="C65" s="7">
        <v>2801</v>
      </c>
      <c r="D65" s="7" t="s">
        <v>8</v>
      </c>
      <c r="E65" s="7" t="s">
        <v>1464</v>
      </c>
      <c r="F65" s="7">
        <v>111519</v>
      </c>
      <c r="G65" s="7" t="s">
        <v>1457</v>
      </c>
      <c r="H65" s="8" t="s">
        <v>1336</v>
      </c>
      <c r="I65" s="15">
        <v>8363000</v>
      </c>
      <c r="J65" s="15">
        <v>8331000</v>
      </c>
      <c r="K65" s="15">
        <v>8362000</v>
      </c>
      <c r="L65" s="15">
        <v>8353000</v>
      </c>
      <c r="M65" s="15">
        <v>8302000</v>
      </c>
      <c r="N65" s="15">
        <v>8300000</v>
      </c>
      <c r="O65" s="15">
        <v>8311000</v>
      </c>
      <c r="P65" s="15">
        <v>8314000</v>
      </c>
      <c r="Q65" s="15">
        <v>8331000</v>
      </c>
      <c r="R65" s="15">
        <v>8314000</v>
      </c>
      <c r="S65" s="15">
        <v>8334000</v>
      </c>
      <c r="T65" s="15">
        <v>8311000</v>
      </c>
      <c r="V65" s="28">
        <f t="shared" si="1"/>
        <v>8363000</v>
      </c>
      <c r="W65" s="28">
        <f t="shared" si="2"/>
        <v>8331000</v>
      </c>
      <c r="X65" s="28">
        <f t="shared" si="3"/>
        <v>8362000</v>
      </c>
      <c r="Y65" s="28">
        <f t="shared" si="4"/>
        <v>8353000</v>
      </c>
      <c r="Z65" s="28">
        <f t="shared" si="5"/>
        <v>8302000</v>
      </c>
      <c r="AA65" s="28">
        <f t="shared" si="6"/>
        <v>8300000</v>
      </c>
      <c r="AB65" s="28">
        <f t="shared" si="7"/>
        <v>8311000</v>
      </c>
      <c r="AC65" s="28">
        <f t="shared" si="8"/>
        <v>8314000</v>
      </c>
      <c r="AD65" s="28">
        <f t="shared" si="9"/>
        <v>8331000</v>
      </c>
      <c r="AE65" s="28">
        <f t="shared" si="10"/>
        <v>8314000</v>
      </c>
      <c r="AF65" s="28">
        <f t="shared" si="11"/>
        <v>8334000</v>
      </c>
      <c r="AG65" s="28">
        <f t="shared" si="12"/>
        <v>8311000</v>
      </c>
    </row>
    <row r="66" spans="1:33" s="21" customFormat="1" hidden="1" x14ac:dyDescent="0.3">
      <c r="A66" s="7" t="s">
        <v>167</v>
      </c>
      <c r="B66" s="7" t="s">
        <v>114</v>
      </c>
      <c r="C66" s="7">
        <v>2801</v>
      </c>
      <c r="D66" s="7" t="s">
        <v>8</v>
      </c>
      <c r="E66" s="7" t="s">
        <v>1465</v>
      </c>
      <c r="F66" s="7">
        <v>131876</v>
      </c>
      <c r="G66" s="7" t="s">
        <v>1457</v>
      </c>
      <c r="H66" s="8" t="s">
        <v>1337</v>
      </c>
      <c r="I66" s="15">
        <v>164000</v>
      </c>
      <c r="J66" s="15">
        <v>163000</v>
      </c>
      <c r="K66" s="15">
        <v>164000</v>
      </c>
      <c r="L66" s="15">
        <v>164000</v>
      </c>
      <c r="M66" s="15">
        <v>163000</v>
      </c>
      <c r="N66" s="15">
        <v>163000</v>
      </c>
      <c r="O66" s="15">
        <v>163000</v>
      </c>
      <c r="P66" s="15">
        <v>163000</v>
      </c>
      <c r="Q66" s="15">
        <v>163000</v>
      </c>
      <c r="R66" s="15">
        <v>163000</v>
      </c>
      <c r="S66" s="15">
        <v>163000</v>
      </c>
      <c r="T66" s="15">
        <v>163000</v>
      </c>
      <c r="V66" s="28">
        <f t="shared" si="1"/>
        <v>164000</v>
      </c>
      <c r="W66" s="28">
        <f t="shared" si="2"/>
        <v>163000</v>
      </c>
      <c r="X66" s="28">
        <f t="shared" si="3"/>
        <v>164000</v>
      </c>
      <c r="Y66" s="28">
        <f t="shared" si="4"/>
        <v>164000</v>
      </c>
      <c r="Z66" s="28">
        <f t="shared" si="5"/>
        <v>163000</v>
      </c>
      <c r="AA66" s="28">
        <f t="shared" si="6"/>
        <v>163000</v>
      </c>
      <c r="AB66" s="28">
        <f t="shared" si="7"/>
        <v>163000</v>
      </c>
      <c r="AC66" s="28">
        <f t="shared" si="8"/>
        <v>163000</v>
      </c>
      <c r="AD66" s="28">
        <f t="shared" si="9"/>
        <v>163000</v>
      </c>
      <c r="AE66" s="28">
        <f t="shared" si="10"/>
        <v>163000</v>
      </c>
      <c r="AF66" s="28">
        <f t="shared" si="11"/>
        <v>163000</v>
      </c>
      <c r="AG66" s="28">
        <f t="shared" si="12"/>
        <v>163000</v>
      </c>
    </row>
    <row r="67" spans="1:33" s="21" customFormat="1" hidden="1" x14ac:dyDescent="0.3">
      <c r="A67" s="7" t="s">
        <v>167</v>
      </c>
      <c r="B67" s="7" t="s">
        <v>114</v>
      </c>
      <c r="C67" s="7">
        <v>2801</v>
      </c>
      <c r="D67" s="7" t="s">
        <v>8</v>
      </c>
      <c r="E67" s="7" t="s">
        <v>1465</v>
      </c>
      <c r="F67" s="7">
        <v>132133</v>
      </c>
      <c r="G67" s="7" t="s">
        <v>1457</v>
      </c>
      <c r="H67" s="8" t="s">
        <v>1338</v>
      </c>
      <c r="I67" s="15">
        <v>223000</v>
      </c>
      <c r="J67" s="15">
        <v>222000</v>
      </c>
      <c r="K67" s="15">
        <v>223000</v>
      </c>
      <c r="L67" s="15">
        <v>222000</v>
      </c>
      <c r="M67" s="15">
        <v>221000</v>
      </c>
      <c r="N67" s="15">
        <v>221000</v>
      </c>
      <c r="O67" s="15">
        <v>221000</v>
      </c>
      <c r="P67" s="15">
        <v>221000</v>
      </c>
      <c r="Q67" s="15">
        <v>222000</v>
      </c>
      <c r="R67" s="15">
        <v>221000</v>
      </c>
      <c r="S67" s="15">
        <v>222000</v>
      </c>
      <c r="T67" s="15">
        <v>221000</v>
      </c>
      <c r="V67" s="28">
        <f t="shared" ref="V67:V130" si="13">ROUNDUP(I67,-3)</f>
        <v>223000</v>
      </c>
      <c r="W67" s="28">
        <f t="shared" ref="W67:W130" si="14">ROUNDUP(J67,-3)</f>
        <v>222000</v>
      </c>
      <c r="X67" s="28">
        <f t="shared" ref="X67:X130" si="15">ROUNDUP(K67,-3)</f>
        <v>223000</v>
      </c>
      <c r="Y67" s="28">
        <f t="shared" ref="Y67:Y130" si="16">ROUNDUP(L67,-3)</f>
        <v>222000</v>
      </c>
      <c r="Z67" s="28">
        <f t="shared" ref="Z67:Z130" si="17">ROUNDUP(M67,-3)</f>
        <v>221000</v>
      </c>
      <c r="AA67" s="28">
        <f t="shared" ref="AA67:AA130" si="18">ROUNDUP(N67,-3)</f>
        <v>221000</v>
      </c>
      <c r="AB67" s="28">
        <f t="shared" ref="AB67:AB130" si="19">ROUNDUP(O67,-3)</f>
        <v>221000</v>
      </c>
      <c r="AC67" s="28">
        <f t="shared" ref="AC67:AC130" si="20">ROUNDUP(P67,-3)</f>
        <v>221000</v>
      </c>
      <c r="AD67" s="28">
        <f t="shared" ref="AD67:AD130" si="21">ROUNDUP(Q67,-3)</f>
        <v>222000</v>
      </c>
      <c r="AE67" s="28">
        <f t="shared" ref="AE67:AE130" si="22">ROUNDUP(R67,-3)</f>
        <v>221000</v>
      </c>
      <c r="AF67" s="28">
        <f t="shared" ref="AF67:AF130" si="23">ROUNDUP(S67,-3)</f>
        <v>222000</v>
      </c>
      <c r="AG67" s="28">
        <f t="shared" ref="AG67:AG130" si="24">ROUNDUP(T67,-3)</f>
        <v>221000</v>
      </c>
    </row>
    <row r="68" spans="1:33" s="21" customFormat="1" hidden="1" x14ac:dyDescent="0.3">
      <c r="A68" s="7" t="s">
        <v>167</v>
      </c>
      <c r="B68" s="7" t="s">
        <v>114</v>
      </c>
      <c r="C68" s="7">
        <v>2801</v>
      </c>
      <c r="D68" s="7" t="s">
        <v>8</v>
      </c>
      <c r="E68" s="7" t="s">
        <v>1465</v>
      </c>
      <c r="F68" s="7">
        <v>131868</v>
      </c>
      <c r="G68" s="7" t="s">
        <v>1457</v>
      </c>
      <c r="H68" s="8" t="s">
        <v>1339</v>
      </c>
      <c r="I68" s="15">
        <v>637000</v>
      </c>
      <c r="J68" s="15">
        <v>635000</v>
      </c>
      <c r="K68" s="15">
        <v>637000</v>
      </c>
      <c r="L68" s="15">
        <v>637000</v>
      </c>
      <c r="M68" s="15">
        <v>633000</v>
      </c>
      <c r="N68" s="15">
        <v>632000</v>
      </c>
      <c r="O68" s="15">
        <v>633000</v>
      </c>
      <c r="P68" s="15">
        <v>634000</v>
      </c>
      <c r="Q68" s="15">
        <v>635000</v>
      </c>
      <c r="R68" s="15">
        <v>634000</v>
      </c>
      <c r="S68" s="15">
        <v>635000</v>
      </c>
      <c r="T68" s="15">
        <v>633000</v>
      </c>
      <c r="V68" s="28">
        <f t="shared" si="13"/>
        <v>637000</v>
      </c>
      <c r="W68" s="28">
        <f t="shared" si="14"/>
        <v>635000</v>
      </c>
      <c r="X68" s="28">
        <f t="shared" si="15"/>
        <v>637000</v>
      </c>
      <c r="Y68" s="28">
        <f t="shared" si="16"/>
        <v>637000</v>
      </c>
      <c r="Z68" s="28">
        <f t="shared" si="17"/>
        <v>633000</v>
      </c>
      <c r="AA68" s="28">
        <f t="shared" si="18"/>
        <v>632000</v>
      </c>
      <c r="AB68" s="28">
        <f t="shared" si="19"/>
        <v>633000</v>
      </c>
      <c r="AC68" s="28">
        <f t="shared" si="20"/>
        <v>634000</v>
      </c>
      <c r="AD68" s="28">
        <f t="shared" si="21"/>
        <v>635000</v>
      </c>
      <c r="AE68" s="28">
        <f t="shared" si="22"/>
        <v>634000</v>
      </c>
      <c r="AF68" s="28">
        <f t="shared" si="23"/>
        <v>635000</v>
      </c>
      <c r="AG68" s="28">
        <f t="shared" si="24"/>
        <v>633000</v>
      </c>
    </row>
    <row r="69" spans="1:33" s="21" customFormat="1" hidden="1" x14ac:dyDescent="0.3">
      <c r="A69" s="7" t="s">
        <v>167</v>
      </c>
      <c r="B69" s="7" t="s">
        <v>114</v>
      </c>
      <c r="C69" s="7">
        <v>2801</v>
      </c>
      <c r="D69" s="7" t="s">
        <v>8</v>
      </c>
      <c r="E69" s="7">
        <v>907</v>
      </c>
      <c r="F69" s="7">
        <v>131723</v>
      </c>
      <c r="G69" s="7" t="s">
        <v>1457</v>
      </c>
      <c r="H69" s="8" t="s">
        <v>1340</v>
      </c>
      <c r="I69" s="15">
        <v>1125000</v>
      </c>
      <c r="J69" s="15">
        <v>1121000</v>
      </c>
      <c r="K69" s="15">
        <v>1125000</v>
      </c>
      <c r="L69" s="15">
        <v>1124000</v>
      </c>
      <c r="M69" s="15">
        <v>1117000</v>
      </c>
      <c r="N69" s="15">
        <v>1117000</v>
      </c>
      <c r="O69" s="15">
        <v>1118000</v>
      </c>
      <c r="P69" s="15">
        <v>1119000</v>
      </c>
      <c r="Q69" s="15">
        <v>1121000</v>
      </c>
      <c r="R69" s="15">
        <v>1118000</v>
      </c>
      <c r="S69" s="15">
        <v>1121000</v>
      </c>
      <c r="T69" s="15">
        <v>1118000</v>
      </c>
      <c r="V69" s="28">
        <f t="shared" si="13"/>
        <v>1125000</v>
      </c>
      <c r="W69" s="28">
        <f t="shared" si="14"/>
        <v>1121000</v>
      </c>
      <c r="X69" s="28">
        <f t="shared" si="15"/>
        <v>1125000</v>
      </c>
      <c r="Y69" s="28">
        <f t="shared" si="16"/>
        <v>1124000</v>
      </c>
      <c r="Z69" s="28">
        <f t="shared" si="17"/>
        <v>1117000</v>
      </c>
      <c r="AA69" s="28">
        <f t="shared" si="18"/>
        <v>1117000</v>
      </c>
      <c r="AB69" s="28">
        <f t="shared" si="19"/>
        <v>1118000</v>
      </c>
      <c r="AC69" s="28">
        <f t="shared" si="20"/>
        <v>1119000</v>
      </c>
      <c r="AD69" s="28">
        <f t="shared" si="21"/>
        <v>1121000</v>
      </c>
      <c r="AE69" s="28">
        <f t="shared" si="22"/>
        <v>1118000</v>
      </c>
      <c r="AF69" s="28">
        <f t="shared" si="23"/>
        <v>1121000</v>
      </c>
      <c r="AG69" s="28">
        <f t="shared" si="24"/>
        <v>1118000</v>
      </c>
    </row>
    <row r="70" spans="1:33" s="21" customFormat="1" hidden="1" x14ac:dyDescent="0.3">
      <c r="A70" s="7" t="s">
        <v>167</v>
      </c>
      <c r="B70" s="7" t="s">
        <v>114</v>
      </c>
      <c r="C70" s="7">
        <v>2801</v>
      </c>
      <c r="D70" s="7" t="s">
        <v>8</v>
      </c>
      <c r="E70" s="7">
        <v>907</v>
      </c>
      <c r="F70" s="7">
        <v>131752</v>
      </c>
      <c r="G70" s="7" t="s">
        <v>1457</v>
      </c>
      <c r="H70" s="8" t="s">
        <v>1341</v>
      </c>
      <c r="I70" s="15">
        <v>797000</v>
      </c>
      <c r="J70" s="15">
        <v>794000</v>
      </c>
      <c r="K70" s="15">
        <v>797000</v>
      </c>
      <c r="L70" s="15">
        <v>796000</v>
      </c>
      <c r="M70" s="15">
        <v>791000</v>
      </c>
      <c r="N70" s="15">
        <v>791000</v>
      </c>
      <c r="O70" s="15">
        <v>792000</v>
      </c>
      <c r="P70" s="15">
        <v>792000</v>
      </c>
      <c r="Q70" s="15">
        <v>794000</v>
      </c>
      <c r="R70" s="15">
        <v>792000</v>
      </c>
      <c r="S70" s="15">
        <v>794000</v>
      </c>
      <c r="T70" s="15">
        <v>792000</v>
      </c>
      <c r="V70" s="28">
        <f t="shared" si="13"/>
        <v>797000</v>
      </c>
      <c r="W70" s="28">
        <f t="shared" si="14"/>
        <v>794000</v>
      </c>
      <c r="X70" s="28">
        <f t="shared" si="15"/>
        <v>797000</v>
      </c>
      <c r="Y70" s="28">
        <f t="shared" si="16"/>
        <v>796000</v>
      </c>
      <c r="Z70" s="28">
        <f t="shared" si="17"/>
        <v>791000</v>
      </c>
      <c r="AA70" s="28">
        <f t="shared" si="18"/>
        <v>791000</v>
      </c>
      <c r="AB70" s="28">
        <f t="shared" si="19"/>
        <v>792000</v>
      </c>
      <c r="AC70" s="28">
        <f t="shared" si="20"/>
        <v>792000</v>
      </c>
      <c r="AD70" s="28">
        <f t="shared" si="21"/>
        <v>794000</v>
      </c>
      <c r="AE70" s="28">
        <f t="shared" si="22"/>
        <v>792000</v>
      </c>
      <c r="AF70" s="28">
        <f t="shared" si="23"/>
        <v>794000</v>
      </c>
      <c r="AG70" s="28">
        <f t="shared" si="24"/>
        <v>792000</v>
      </c>
    </row>
    <row r="71" spans="1:33" s="21" customFormat="1" hidden="1" x14ac:dyDescent="0.3">
      <c r="A71" s="7" t="s">
        <v>167</v>
      </c>
      <c r="B71" s="7" t="s">
        <v>114</v>
      </c>
      <c r="C71" s="7">
        <v>2801</v>
      </c>
      <c r="D71" s="7" t="s">
        <v>8</v>
      </c>
      <c r="E71" s="7">
        <v>907</v>
      </c>
      <c r="F71" s="7">
        <v>131811</v>
      </c>
      <c r="G71" s="7" t="s">
        <v>1457</v>
      </c>
      <c r="H71" s="8" t="s">
        <v>1342</v>
      </c>
      <c r="I71" s="15">
        <v>395000</v>
      </c>
      <c r="J71" s="15">
        <v>394000</v>
      </c>
      <c r="K71" s="15">
        <v>395000</v>
      </c>
      <c r="L71" s="15">
        <v>395000</v>
      </c>
      <c r="M71" s="15">
        <v>392000</v>
      </c>
      <c r="N71" s="15">
        <v>392000</v>
      </c>
      <c r="O71" s="15">
        <v>393000</v>
      </c>
      <c r="P71" s="15">
        <v>393000</v>
      </c>
      <c r="Q71" s="15">
        <v>394000</v>
      </c>
      <c r="R71" s="15">
        <v>393000</v>
      </c>
      <c r="S71" s="15">
        <v>394000</v>
      </c>
      <c r="T71" s="15">
        <v>393000</v>
      </c>
      <c r="V71" s="28">
        <f t="shared" si="13"/>
        <v>395000</v>
      </c>
      <c r="W71" s="28">
        <f t="shared" si="14"/>
        <v>394000</v>
      </c>
      <c r="X71" s="28">
        <f t="shared" si="15"/>
        <v>395000</v>
      </c>
      <c r="Y71" s="28">
        <f t="shared" si="16"/>
        <v>395000</v>
      </c>
      <c r="Z71" s="28">
        <f t="shared" si="17"/>
        <v>392000</v>
      </c>
      <c r="AA71" s="28">
        <f t="shared" si="18"/>
        <v>392000</v>
      </c>
      <c r="AB71" s="28">
        <f t="shared" si="19"/>
        <v>393000</v>
      </c>
      <c r="AC71" s="28">
        <f t="shared" si="20"/>
        <v>393000</v>
      </c>
      <c r="AD71" s="28">
        <f t="shared" si="21"/>
        <v>394000</v>
      </c>
      <c r="AE71" s="28">
        <f t="shared" si="22"/>
        <v>393000</v>
      </c>
      <c r="AF71" s="28">
        <f t="shared" si="23"/>
        <v>394000</v>
      </c>
      <c r="AG71" s="28">
        <f t="shared" si="24"/>
        <v>393000</v>
      </c>
    </row>
    <row r="72" spans="1:33" s="21" customFormat="1" hidden="1" x14ac:dyDescent="0.3">
      <c r="A72" s="7" t="s">
        <v>167</v>
      </c>
      <c r="B72" s="7" t="s">
        <v>114</v>
      </c>
      <c r="C72" s="7">
        <v>2801</v>
      </c>
      <c r="D72" s="7" t="s">
        <v>8</v>
      </c>
      <c r="E72" s="7" t="s">
        <v>1465</v>
      </c>
      <c r="F72" s="7">
        <v>132217</v>
      </c>
      <c r="G72" s="7" t="s">
        <v>1457</v>
      </c>
      <c r="H72" s="8" t="s">
        <v>1343</v>
      </c>
      <c r="I72" s="15">
        <v>619000</v>
      </c>
      <c r="J72" s="15">
        <v>617000</v>
      </c>
      <c r="K72" s="15">
        <v>619000</v>
      </c>
      <c r="L72" s="15">
        <v>618000</v>
      </c>
      <c r="M72" s="15">
        <v>614000</v>
      </c>
      <c r="N72" s="15">
        <v>614000</v>
      </c>
      <c r="O72" s="15">
        <v>615000</v>
      </c>
      <c r="P72" s="15">
        <v>615000</v>
      </c>
      <c r="Q72" s="15">
        <v>617000</v>
      </c>
      <c r="R72" s="15">
        <v>615000</v>
      </c>
      <c r="S72" s="15">
        <v>617000</v>
      </c>
      <c r="T72" s="15">
        <v>615000</v>
      </c>
      <c r="V72" s="28">
        <f t="shared" si="13"/>
        <v>619000</v>
      </c>
      <c r="W72" s="28">
        <f t="shared" si="14"/>
        <v>617000</v>
      </c>
      <c r="X72" s="28">
        <f t="shared" si="15"/>
        <v>619000</v>
      </c>
      <c r="Y72" s="28">
        <f t="shared" si="16"/>
        <v>618000</v>
      </c>
      <c r="Z72" s="28">
        <f t="shared" si="17"/>
        <v>614000</v>
      </c>
      <c r="AA72" s="28">
        <f t="shared" si="18"/>
        <v>614000</v>
      </c>
      <c r="AB72" s="28">
        <f t="shared" si="19"/>
        <v>615000</v>
      </c>
      <c r="AC72" s="28">
        <f t="shared" si="20"/>
        <v>615000</v>
      </c>
      <c r="AD72" s="28">
        <f t="shared" si="21"/>
        <v>617000</v>
      </c>
      <c r="AE72" s="28">
        <f t="shared" si="22"/>
        <v>615000</v>
      </c>
      <c r="AF72" s="28">
        <f t="shared" si="23"/>
        <v>617000</v>
      </c>
      <c r="AG72" s="28">
        <f t="shared" si="24"/>
        <v>615000</v>
      </c>
    </row>
    <row r="73" spans="1:33" s="21" customFormat="1" hidden="1" x14ac:dyDescent="0.3">
      <c r="A73" s="7" t="s">
        <v>167</v>
      </c>
      <c r="B73" s="7" t="s">
        <v>114</v>
      </c>
      <c r="C73" s="7">
        <v>2801</v>
      </c>
      <c r="D73" s="7" t="s">
        <v>8</v>
      </c>
      <c r="E73" s="7" t="s">
        <v>1464</v>
      </c>
      <c r="F73" s="7">
        <v>111751</v>
      </c>
      <c r="G73" s="7" t="s">
        <v>1458</v>
      </c>
      <c r="H73" s="8" t="s">
        <v>1344</v>
      </c>
      <c r="I73" s="15">
        <v>109000</v>
      </c>
      <c r="J73" s="15">
        <v>109000</v>
      </c>
      <c r="K73" s="15">
        <v>109000</v>
      </c>
      <c r="L73" s="15">
        <v>109000</v>
      </c>
      <c r="M73" s="15">
        <v>108000</v>
      </c>
      <c r="N73" s="15">
        <v>108000</v>
      </c>
      <c r="O73" s="15">
        <v>108000</v>
      </c>
      <c r="P73" s="15">
        <v>109000</v>
      </c>
      <c r="Q73" s="15">
        <v>109000</v>
      </c>
      <c r="R73" s="15">
        <v>108000</v>
      </c>
      <c r="S73" s="15">
        <v>109000</v>
      </c>
      <c r="T73" s="15">
        <v>108000</v>
      </c>
      <c r="V73" s="28">
        <f t="shared" si="13"/>
        <v>109000</v>
      </c>
      <c r="W73" s="28">
        <f t="shared" si="14"/>
        <v>109000</v>
      </c>
      <c r="X73" s="28">
        <f t="shared" si="15"/>
        <v>109000</v>
      </c>
      <c r="Y73" s="28">
        <f t="shared" si="16"/>
        <v>109000</v>
      </c>
      <c r="Z73" s="28">
        <f t="shared" si="17"/>
        <v>108000</v>
      </c>
      <c r="AA73" s="28">
        <f t="shared" si="18"/>
        <v>108000</v>
      </c>
      <c r="AB73" s="28">
        <f t="shared" si="19"/>
        <v>108000</v>
      </c>
      <c r="AC73" s="28">
        <f t="shared" si="20"/>
        <v>109000</v>
      </c>
      <c r="AD73" s="28">
        <f t="shared" si="21"/>
        <v>109000</v>
      </c>
      <c r="AE73" s="28">
        <f t="shared" si="22"/>
        <v>108000</v>
      </c>
      <c r="AF73" s="28">
        <f t="shared" si="23"/>
        <v>109000</v>
      </c>
      <c r="AG73" s="28">
        <f t="shared" si="24"/>
        <v>108000</v>
      </c>
    </row>
    <row r="74" spans="1:33" s="21" customFormat="1" hidden="1" x14ac:dyDescent="0.3">
      <c r="A74" s="7" t="s">
        <v>167</v>
      </c>
      <c r="B74" s="7" t="s">
        <v>114</v>
      </c>
      <c r="C74" s="7">
        <v>2801</v>
      </c>
      <c r="D74" s="7" t="s">
        <v>8</v>
      </c>
      <c r="E74" s="7" t="s">
        <v>1464</v>
      </c>
      <c r="F74" s="7">
        <v>111721</v>
      </c>
      <c r="G74" s="7" t="s">
        <v>1459</v>
      </c>
      <c r="H74" s="8" t="s">
        <v>1345</v>
      </c>
      <c r="I74" s="15">
        <v>75000</v>
      </c>
      <c r="J74" s="15">
        <v>74000</v>
      </c>
      <c r="K74" s="15">
        <v>75000</v>
      </c>
      <c r="L74" s="15">
        <v>75000</v>
      </c>
      <c r="M74" s="15">
        <v>74000</v>
      </c>
      <c r="N74" s="15">
        <v>74000</v>
      </c>
      <c r="O74" s="15">
        <v>74000</v>
      </c>
      <c r="P74" s="15">
        <v>74000</v>
      </c>
      <c r="Q74" s="15">
        <v>74000</v>
      </c>
      <c r="R74" s="15">
        <v>74000</v>
      </c>
      <c r="S74" s="15">
        <v>74000</v>
      </c>
      <c r="T74" s="15">
        <v>74000</v>
      </c>
      <c r="V74" s="28">
        <f t="shared" si="13"/>
        <v>75000</v>
      </c>
      <c r="W74" s="28">
        <f t="shared" si="14"/>
        <v>74000</v>
      </c>
      <c r="X74" s="28">
        <f t="shared" si="15"/>
        <v>75000</v>
      </c>
      <c r="Y74" s="28">
        <f t="shared" si="16"/>
        <v>75000</v>
      </c>
      <c r="Z74" s="28">
        <f t="shared" si="17"/>
        <v>74000</v>
      </c>
      <c r="AA74" s="28">
        <f t="shared" si="18"/>
        <v>74000</v>
      </c>
      <c r="AB74" s="28">
        <f t="shared" si="19"/>
        <v>74000</v>
      </c>
      <c r="AC74" s="28">
        <f t="shared" si="20"/>
        <v>74000</v>
      </c>
      <c r="AD74" s="28">
        <f t="shared" si="21"/>
        <v>74000</v>
      </c>
      <c r="AE74" s="28">
        <f t="shared" si="22"/>
        <v>74000</v>
      </c>
      <c r="AF74" s="28">
        <f t="shared" si="23"/>
        <v>74000</v>
      </c>
      <c r="AG74" s="28">
        <f t="shared" si="24"/>
        <v>74000</v>
      </c>
    </row>
    <row r="75" spans="1:33" s="21" customFormat="1" hidden="1" x14ac:dyDescent="0.3">
      <c r="A75" s="7" t="s">
        <v>167</v>
      </c>
      <c r="B75" s="7" t="s">
        <v>114</v>
      </c>
      <c r="C75" s="7">
        <v>2801</v>
      </c>
      <c r="D75" s="7" t="s">
        <v>8</v>
      </c>
      <c r="E75" s="7" t="s">
        <v>1464</v>
      </c>
      <c r="F75" s="7">
        <v>111733</v>
      </c>
      <c r="G75" s="7" t="s">
        <v>1459</v>
      </c>
      <c r="H75" s="8" t="s">
        <v>1346</v>
      </c>
      <c r="I75" s="15">
        <v>30000</v>
      </c>
      <c r="J75" s="15">
        <v>29000</v>
      </c>
      <c r="K75" s="15">
        <v>30000</v>
      </c>
      <c r="L75" s="15">
        <v>30000</v>
      </c>
      <c r="M75" s="15">
        <v>29000</v>
      </c>
      <c r="N75" s="15">
        <v>29000</v>
      </c>
      <c r="O75" s="15">
        <v>29000</v>
      </c>
      <c r="P75" s="15">
        <v>29000</v>
      </c>
      <c r="Q75" s="15">
        <v>29000</v>
      </c>
      <c r="R75" s="15">
        <v>29000</v>
      </c>
      <c r="S75" s="15">
        <v>29000</v>
      </c>
      <c r="T75" s="15">
        <v>29000</v>
      </c>
      <c r="V75" s="28">
        <f t="shared" si="13"/>
        <v>30000</v>
      </c>
      <c r="W75" s="28">
        <f t="shared" si="14"/>
        <v>29000</v>
      </c>
      <c r="X75" s="28">
        <f t="shared" si="15"/>
        <v>30000</v>
      </c>
      <c r="Y75" s="28">
        <f t="shared" si="16"/>
        <v>30000</v>
      </c>
      <c r="Z75" s="28">
        <f t="shared" si="17"/>
        <v>29000</v>
      </c>
      <c r="AA75" s="28">
        <f t="shared" si="18"/>
        <v>29000</v>
      </c>
      <c r="AB75" s="28">
        <f t="shared" si="19"/>
        <v>29000</v>
      </c>
      <c r="AC75" s="28">
        <f t="shared" si="20"/>
        <v>29000</v>
      </c>
      <c r="AD75" s="28">
        <f t="shared" si="21"/>
        <v>29000</v>
      </c>
      <c r="AE75" s="28">
        <f t="shared" si="22"/>
        <v>29000</v>
      </c>
      <c r="AF75" s="28">
        <f t="shared" si="23"/>
        <v>29000</v>
      </c>
      <c r="AG75" s="28">
        <f t="shared" si="24"/>
        <v>29000</v>
      </c>
    </row>
    <row r="76" spans="1:33" s="21" customFormat="1" hidden="1" x14ac:dyDescent="0.3">
      <c r="A76" s="7" t="s">
        <v>167</v>
      </c>
      <c r="B76" s="7" t="s">
        <v>114</v>
      </c>
      <c r="C76" s="7">
        <v>2801</v>
      </c>
      <c r="D76" s="7" t="s">
        <v>8</v>
      </c>
      <c r="E76" s="7" t="s">
        <v>1464</v>
      </c>
      <c r="F76" s="7">
        <v>111750</v>
      </c>
      <c r="G76" s="7" t="s">
        <v>1460</v>
      </c>
      <c r="H76" s="8" t="s">
        <v>1347</v>
      </c>
      <c r="I76" s="15">
        <v>63000</v>
      </c>
      <c r="J76" s="15">
        <v>63000</v>
      </c>
      <c r="K76" s="15">
        <v>63000</v>
      </c>
      <c r="L76" s="15">
        <v>63000</v>
      </c>
      <c r="M76" s="15">
        <v>63000</v>
      </c>
      <c r="N76" s="15">
        <v>63000</v>
      </c>
      <c r="O76" s="15">
        <v>63000</v>
      </c>
      <c r="P76" s="15">
        <v>63000</v>
      </c>
      <c r="Q76" s="15">
        <v>63000</v>
      </c>
      <c r="R76" s="15">
        <v>63000</v>
      </c>
      <c r="S76" s="15">
        <v>63000</v>
      </c>
      <c r="T76" s="15">
        <v>63000</v>
      </c>
      <c r="V76" s="28">
        <f t="shared" si="13"/>
        <v>63000</v>
      </c>
      <c r="W76" s="28">
        <f t="shared" si="14"/>
        <v>63000</v>
      </c>
      <c r="X76" s="28">
        <f t="shared" si="15"/>
        <v>63000</v>
      </c>
      <c r="Y76" s="28">
        <f t="shared" si="16"/>
        <v>63000</v>
      </c>
      <c r="Z76" s="28">
        <f t="shared" si="17"/>
        <v>63000</v>
      </c>
      <c r="AA76" s="28">
        <f t="shared" si="18"/>
        <v>63000</v>
      </c>
      <c r="AB76" s="28">
        <f t="shared" si="19"/>
        <v>63000</v>
      </c>
      <c r="AC76" s="28">
        <f t="shared" si="20"/>
        <v>63000</v>
      </c>
      <c r="AD76" s="28">
        <f t="shared" si="21"/>
        <v>63000</v>
      </c>
      <c r="AE76" s="28">
        <f t="shared" si="22"/>
        <v>63000</v>
      </c>
      <c r="AF76" s="28">
        <f t="shared" si="23"/>
        <v>63000</v>
      </c>
      <c r="AG76" s="28">
        <f t="shared" si="24"/>
        <v>63000</v>
      </c>
    </row>
    <row r="77" spans="1:33" s="21" customFormat="1" hidden="1" x14ac:dyDescent="0.3">
      <c r="A77" s="7" t="s">
        <v>167</v>
      </c>
      <c r="B77" s="7" t="s">
        <v>114</v>
      </c>
      <c r="C77" s="7">
        <v>2801</v>
      </c>
      <c r="D77" s="7" t="s">
        <v>8</v>
      </c>
      <c r="E77" s="7" t="s">
        <v>1464</v>
      </c>
      <c r="F77" s="7">
        <v>111715</v>
      </c>
      <c r="G77" s="7" t="s">
        <v>1460</v>
      </c>
      <c r="H77" s="8" t="s">
        <v>1348</v>
      </c>
      <c r="I77" s="15">
        <v>288000</v>
      </c>
      <c r="J77" s="15">
        <v>287000</v>
      </c>
      <c r="K77" s="15">
        <v>288000</v>
      </c>
      <c r="L77" s="15">
        <v>287000</v>
      </c>
      <c r="M77" s="15">
        <v>286000</v>
      </c>
      <c r="N77" s="15">
        <v>286000</v>
      </c>
      <c r="O77" s="15">
        <v>286000</v>
      </c>
      <c r="P77" s="15">
        <v>286000</v>
      </c>
      <c r="Q77" s="15">
        <v>287000</v>
      </c>
      <c r="R77" s="15">
        <v>286000</v>
      </c>
      <c r="S77" s="15">
        <v>287000</v>
      </c>
      <c r="T77" s="15">
        <v>286000</v>
      </c>
      <c r="V77" s="28">
        <f t="shared" si="13"/>
        <v>288000</v>
      </c>
      <c r="W77" s="28">
        <f t="shared" si="14"/>
        <v>287000</v>
      </c>
      <c r="X77" s="28">
        <f t="shared" si="15"/>
        <v>288000</v>
      </c>
      <c r="Y77" s="28">
        <f t="shared" si="16"/>
        <v>287000</v>
      </c>
      <c r="Z77" s="28">
        <f t="shared" si="17"/>
        <v>286000</v>
      </c>
      <c r="AA77" s="28">
        <f t="shared" si="18"/>
        <v>286000</v>
      </c>
      <c r="AB77" s="28">
        <f t="shared" si="19"/>
        <v>286000</v>
      </c>
      <c r="AC77" s="28">
        <f t="shared" si="20"/>
        <v>286000</v>
      </c>
      <c r="AD77" s="28">
        <f t="shared" si="21"/>
        <v>287000</v>
      </c>
      <c r="AE77" s="28">
        <f t="shared" si="22"/>
        <v>286000</v>
      </c>
      <c r="AF77" s="28">
        <f t="shared" si="23"/>
        <v>287000</v>
      </c>
      <c r="AG77" s="28">
        <f t="shared" si="24"/>
        <v>286000</v>
      </c>
    </row>
    <row r="78" spans="1:33" s="21" customFormat="1" hidden="1" x14ac:dyDescent="0.3">
      <c r="A78" s="7" t="s">
        <v>167</v>
      </c>
      <c r="B78" s="7" t="s">
        <v>114</v>
      </c>
      <c r="C78" s="7">
        <v>2801</v>
      </c>
      <c r="D78" s="7" t="s">
        <v>8</v>
      </c>
      <c r="E78" s="7" t="s">
        <v>1464</v>
      </c>
      <c r="F78" s="7">
        <v>111735</v>
      </c>
      <c r="G78" s="7" t="s">
        <v>1460</v>
      </c>
      <c r="H78" s="8" t="s">
        <v>1349</v>
      </c>
      <c r="I78" s="15">
        <v>145000</v>
      </c>
      <c r="J78" s="15">
        <v>144000</v>
      </c>
      <c r="K78" s="15">
        <v>145000</v>
      </c>
      <c r="L78" s="15">
        <v>144000</v>
      </c>
      <c r="M78" s="15">
        <v>144000</v>
      </c>
      <c r="N78" s="15">
        <v>144000</v>
      </c>
      <c r="O78" s="15">
        <v>144000</v>
      </c>
      <c r="P78" s="15">
        <v>144000</v>
      </c>
      <c r="Q78" s="15">
        <v>144000</v>
      </c>
      <c r="R78" s="15">
        <v>144000</v>
      </c>
      <c r="S78" s="15">
        <v>144000</v>
      </c>
      <c r="T78" s="15">
        <v>144000</v>
      </c>
      <c r="V78" s="28">
        <f t="shared" si="13"/>
        <v>145000</v>
      </c>
      <c r="W78" s="28">
        <f t="shared" si="14"/>
        <v>144000</v>
      </c>
      <c r="X78" s="28">
        <f t="shared" si="15"/>
        <v>145000</v>
      </c>
      <c r="Y78" s="28">
        <f t="shared" si="16"/>
        <v>144000</v>
      </c>
      <c r="Z78" s="28">
        <f t="shared" si="17"/>
        <v>144000</v>
      </c>
      <c r="AA78" s="28">
        <f t="shared" si="18"/>
        <v>144000</v>
      </c>
      <c r="AB78" s="28">
        <f t="shared" si="19"/>
        <v>144000</v>
      </c>
      <c r="AC78" s="28">
        <f t="shared" si="20"/>
        <v>144000</v>
      </c>
      <c r="AD78" s="28">
        <f t="shared" si="21"/>
        <v>144000</v>
      </c>
      <c r="AE78" s="28">
        <f t="shared" si="22"/>
        <v>144000</v>
      </c>
      <c r="AF78" s="28">
        <f t="shared" si="23"/>
        <v>144000</v>
      </c>
      <c r="AG78" s="28">
        <f t="shared" si="24"/>
        <v>144000</v>
      </c>
    </row>
    <row r="79" spans="1:33" s="21" customFormat="1" hidden="1" x14ac:dyDescent="0.3">
      <c r="A79" s="7" t="s">
        <v>167</v>
      </c>
      <c r="B79" s="7" t="s">
        <v>114</v>
      </c>
      <c r="C79" s="7">
        <v>2801</v>
      </c>
      <c r="D79" s="7" t="s">
        <v>8</v>
      </c>
      <c r="E79" s="7" t="s">
        <v>1466</v>
      </c>
      <c r="F79" s="7">
        <v>370692</v>
      </c>
      <c r="G79" s="7" t="s">
        <v>1460</v>
      </c>
      <c r="H79" s="8" t="s">
        <v>1350</v>
      </c>
      <c r="I79" s="15">
        <v>172000</v>
      </c>
      <c r="J79" s="15">
        <v>171000</v>
      </c>
      <c r="K79" s="15">
        <v>172000</v>
      </c>
      <c r="L79" s="15">
        <v>172000</v>
      </c>
      <c r="M79" s="15">
        <v>171000</v>
      </c>
      <c r="N79" s="15">
        <v>171000</v>
      </c>
      <c r="O79" s="15">
        <v>171000</v>
      </c>
      <c r="P79" s="15">
        <v>171000</v>
      </c>
      <c r="Q79" s="15">
        <v>171000</v>
      </c>
      <c r="R79" s="15">
        <v>171000</v>
      </c>
      <c r="S79" s="15">
        <v>171000</v>
      </c>
      <c r="T79" s="15">
        <v>171000</v>
      </c>
      <c r="V79" s="28">
        <f t="shared" si="13"/>
        <v>172000</v>
      </c>
      <c r="W79" s="28">
        <f t="shared" si="14"/>
        <v>171000</v>
      </c>
      <c r="X79" s="28">
        <f t="shared" si="15"/>
        <v>172000</v>
      </c>
      <c r="Y79" s="28">
        <f t="shared" si="16"/>
        <v>172000</v>
      </c>
      <c r="Z79" s="28">
        <f t="shared" si="17"/>
        <v>171000</v>
      </c>
      <c r="AA79" s="28">
        <f t="shared" si="18"/>
        <v>171000</v>
      </c>
      <c r="AB79" s="28">
        <f t="shared" si="19"/>
        <v>171000</v>
      </c>
      <c r="AC79" s="28">
        <f t="shared" si="20"/>
        <v>171000</v>
      </c>
      <c r="AD79" s="28">
        <f t="shared" si="21"/>
        <v>171000</v>
      </c>
      <c r="AE79" s="28">
        <f t="shared" si="22"/>
        <v>171000</v>
      </c>
      <c r="AF79" s="28">
        <f t="shared" si="23"/>
        <v>171000</v>
      </c>
      <c r="AG79" s="28">
        <f t="shared" si="24"/>
        <v>171000</v>
      </c>
    </row>
    <row r="80" spans="1:33" hidden="1" x14ac:dyDescent="0.3">
      <c r="A80" s="7" t="s">
        <v>167</v>
      </c>
      <c r="B80" s="7" t="s">
        <v>114</v>
      </c>
      <c r="C80" s="7">
        <v>2801</v>
      </c>
      <c r="D80" s="7" t="s">
        <v>8</v>
      </c>
      <c r="E80" s="7" t="s">
        <v>1465</v>
      </c>
      <c r="F80" s="7">
        <v>132060</v>
      </c>
      <c r="G80" s="7" t="s">
        <v>1460</v>
      </c>
      <c r="H80" s="8" t="s">
        <v>1351</v>
      </c>
      <c r="I80" s="15">
        <v>346000</v>
      </c>
      <c r="J80" s="15">
        <v>344000</v>
      </c>
      <c r="K80" s="15">
        <v>346000</v>
      </c>
      <c r="L80" s="15">
        <v>345000</v>
      </c>
      <c r="M80" s="15">
        <v>343000</v>
      </c>
      <c r="N80" s="15">
        <v>343000</v>
      </c>
      <c r="O80" s="15">
        <v>344000</v>
      </c>
      <c r="P80" s="15">
        <v>344000</v>
      </c>
      <c r="Q80" s="15">
        <v>344000</v>
      </c>
      <c r="R80" s="15">
        <v>344000</v>
      </c>
      <c r="S80" s="15">
        <v>345000</v>
      </c>
      <c r="T80" s="15">
        <v>344000</v>
      </c>
      <c r="V80" s="28">
        <f t="shared" si="13"/>
        <v>346000</v>
      </c>
      <c r="W80" s="28">
        <f t="shared" si="14"/>
        <v>344000</v>
      </c>
      <c r="X80" s="28">
        <f t="shared" si="15"/>
        <v>346000</v>
      </c>
      <c r="Y80" s="28">
        <f t="shared" si="16"/>
        <v>345000</v>
      </c>
      <c r="Z80" s="28">
        <f t="shared" si="17"/>
        <v>343000</v>
      </c>
      <c r="AA80" s="28">
        <f t="shared" si="18"/>
        <v>343000</v>
      </c>
      <c r="AB80" s="28">
        <f t="shared" si="19"/>
        <v>344000</v>
      </c>
      <c r="AC80" s="28">
        <f t="shared" si="20"/>
        <v>344000</v>
      </c>
      <c r="AD80" s="28">
        <f t="shared" si="21"/>
        <v>344000</v>
      </c>
      <c r="AE80" s="28">
        <f t="shared" si="22"/>
        <v>344000</v>
      </c>
      <c r="AF80" s="28">
        <f t="shared" si="23"/>
        <v>345000</v>
      </c>
      <c r="AG80" s="28">
        <f t="shared" si="24"/>
        <v>344000</v>
      </c>
    </row>
    <row r="81" spans="1:33" hidden="1" x14ac:dyDescent="0.3">
      <c r="A81" s="7" t="s">
        <v>167</v>
      </c>
      <c r="B81" s="7" t="s">
        <v>114</v>
      </c>
      <c r="C81" s="7">
        <v>2801</v>
      </c>
      <c r="D81" s="7" t="s">
        <v>8</v>
      </c>
      <c r="E81" s="7" t="s">
        <v>1465</v>
      </c>
      <c r="F81" s="7">
        <v>132050</v>
      </c>
      <c r="G81" s="7" t="s">
        <v>1460</v>
      </c>
      <c r="H81" s="8" t="s">
        <v>1352</v>
      </c>
      <c r="I81" s="15">
        <v>393000</v>
      </c>
      <c r="J81" s="15">
        <v>392000</v>
      </c>
      <c r="K81" s="15">
        <v>393000</v>
      </c>
      <c r="L81" s="15">
        <v>393000</v>
      </c>
      <c r="M81" s="15">
        <v>390000</v>
      </c>
      <c r="N81" s="15">
        <v>390000</v>
      </c>
      <c r="O81" s="15">
        <v>391000</v>
      </c>
      <c r="P81" s="15">
        <v>391000</v>
      </c>
      <c r="Q81" s="15">
        <v>392000</v>
      </c>
      <c r="R81" s="15">
        <v>391000</v>
      </c>
      <c r="S81" s="15">
        <v>392000</v>
      </c>
      <c r="T81" s="15">
        <v>391000</v>
      </c>
      <c r="V81" s="28">
        <f t="shared" si="13"/>
        <v>393000</v>
      </c>
      <c r="W81" s="28">
        <f t="shared" si="14"/>
        <v>392000</v>
      </c>
      <c r="X81" s="28">
        <f t="shared" si="15"/>
        <v>393000</v>
      </c>
      <c r="Y81" s="28">
        <f t="shared" si="16"/>
        <v>393000</v>
      </c>
      <c r="Z81" s="28">
        <f t="shared" si="17"/>
        <v>390000</v>
      </c>
      <c r="AA81" s="28">
        <f t="shared" si="18"/>
        <v>390000</v>
      </c>
      <c r="AB81" s="28">
        <f t="shared" si="19"/>
        <v>391000</v>
      </c>
      <c r="AC81" s="28">
        <f t="shared" si="20"/>
        <v>391000</v>
      </c>
      <c r="AD81" s="28">
        <f t="shared" si="21"/>
        <v>392000</v>
      </c>
      <c r="AE81" s="28">
        <f t="shared" si="22"/>
        <v>391000</v>
      </c>
      <c r="AF81" s="28">
        <f t="shared" si="23"/>
        <v>392000</v>
      </c>
      <c r="AG81" s="28">
        <f t="shared" si="24"/>
        <v>391000</v>
      </c>
    </row>
    <row r="82" spans="1:33" hidden="1" x14ac:dyDescent="0.3">
      <c r="A82" s="7" t="s">
        <v>167</v>
      </c>
      <c r="B82" s="7" t="s">
        <v>114</v>
      </c>
      <c r="C82" s="7">
        <v>2801</v>
      </c>
      <c r="D82" s="7" t="s">
        <v>8</v>
      </c>
      <c r="E82" s="7" t="s">
        <v>1464</v>
      </c>
      <c r="F82" s="7">
        <v>111742</v>
      </c>
      <c r="G82" s="7" t="s">
        <v>115</v>
      </c>
      <c r="H82" s="8" t="s">
        <v>1353</v>
      </c>
      <c r="I82" s="15">
        <v>93000</v>
      </c>
      <c r="J82" s="15">
        <v>93000</v>
      </c>
      <c r="K82" s="15">
        <v>93000</v>
      </c>
      <c r="L82" s="15">
        <v>93000</v>
      </c>
      <c r="M82" s="15">
        <v>92000</v>
      </c>
      <c r="N82" s="15">
        <v>92000</v>
      </c>
      <c r="O82" s="15">
        <v>92000</v>
      </c>
      <c r="P82" s="15">
        <v>92000</v>
      </c>
      <c r="Q82" s="15">
        <v>93000</v>
      </c>
      <c r="R82" s="15">
        <v>92000</v>
      </c>
      <c r="S82" s="15">
        <v>93000</v>
      </c>
      <c r="T82" s="15">
        <v>92000</v>
      </c>
      <c r="V82" s="28">
        <f t="shared" si="13"/>
        <v>93000</v>
      </c>
      <c r="W82" s="28">
        <f t="shared" si="14"/>
        <v>93000</v>
      </c>
      <c r="X82" s="28">
        <f t="shared" si="15"/>
        <v>93000</v>
      </c>
      <c r="Y82" s="28">
        <f t="shared" si="16"/>
        <v>93000</v>
      </c>
      <c r="Z82" s="28">
        <f t="shared" si="17"/>
        <v>92000</v>
      </c>
      <c r="AA82" s="28">
        <f t="shared" si="18"/>
        <v>92000</v>
      </c>
      <c r="AB82" s="28">
        <f t="shared" si="19"/>
        <v>92000</v>
      </c>
      <c r="AC82" s="28">
        <f t="shared" si="20"/>
        <v>92000</v>
      </c>
      <c r="AD82" s="28">
        <f t="shared" si="21"/>
        <v>93000</v>
      </c>
      <c r="AE82" s="28">
        <f t="shared" si="22"/>
        <v>92000</v>
      </c>
      <c r="AF82" s="28">
        <f t="shared" si="23"/>
        <v>93000</v>
      </c>
      <c r="AG82" s="28">
        <f t="shared" si="24"/>
        <v>92000</v>
      </c>
    </row>
    <row r="83" spans="1:33" hidden="1" x14ac:dyDescent="0.3">
      <c r="A83" s="7" t="s">
        <v>167</v>
      </c>
      <c r="B83" s="7" t="s">
        <v>114</v>
      </c>
      <c r="C83" s="7">
        <v>2801</v>
      </c>
      <c r="D83" s="7" t="s">
        <v>1467</v>
      </c>
      <c r="E83" s="7" t="s">
        <v>1468</v>
      </c>
      <c r="F83" s="7">
        <v>150199</v>
      </c>
      <c r="G83" s="7" t="s">
        <v>115</v>
      </c>
      <c r="H83" s="8" t="s">
        <v>69</v>
      </c>
      <c r="I83" s="15">
        <v>11151000</v>
      </c>
      <c r="J83" s="15">
        <v>11107000</v>
      </c>
      <c r="K83" s="15">
        <v>11149000</v>
      </c>
      <c r="L83" s="15">
        <v>11137000</v>
      </c>
      <c r="M83" s="15">
        <v>11069000</v>
      </c>
      <c r="N83" s="15">
        <v>11066000</v>
      </c>
      <c r="O83" s="15">
        <v>11081000</v>
      </c>
      <c r="P83" s="15">
        <v>11085000</v>
      </c>
      <c r="Q83" s="15">
        <v>11107000</v>
      </c>
      <c r="R83" s="15">
        <v>11085000</v>
      </c>
      <c r="S83" s="15">
        <v>11112000</v>
      </c>
      <c r="T83" s="15">
        <v>11081000</v>
      </c>
      <c r="V83" s="28">
        <f t="shared" si="13"/>
        <v>11151000</v>
      </c>
      <c r="W83" s="28">
        <f t="shared" si="14"/>
        <v>11107000</v>
      </c>
      <c r="X83" s="28">
        <f t="shared" si="15"/>
        <v>11149000</v>
      </c>
      <c r="Y83" s="28">
        <f t="shared" si="16"/>
        <v>11137000</v>
      </c>
      <c r="Z83" s="28">
        <f t="shared" si="17"/>
        <v>11069000</v>
      </c>
      <c r="AA83" s="28">
        <f t="shared" si="18"/>
        <v>11066000</v>
      </c>
      <c r="AB83" s="28">
        <f t="shared" si="19"/>
        <v>11081000</v>
      </c>
      <c r="AC83" s="28">
        <f t="shared" si="20"/>
        <v>11085000</v>
      </c>
      <c r="AD83" s="28">
        <f t="shared" si="21"/>
        <v>11107000</v>
      </c>
      <c r="AE83" s="28">
        <f t="shared" si="22"/>
        <v>11085000</v>
      </c>
      <c r="AF83" s="28">
        <f t="shared" si="23"/>
        <v>11112000</v>
      </c>
      <c r="AG83" s="28">
        <f t="shared" si="24"/>
        <v>11081000</v>
      </c>
    </row>
    <row r="84" spans="1:33" hidden="1" x14ac:dyDescent="0.3">
      <c r="A84" s="7" t="s">
        <v>167</v>
      </c>
      <c r="B84" s="7" t="s">
        <v>114</v>
      </c>
      <c r="C84" s="7">
        <v>2801</v>
      </c>
      <c r="D84" s="7" t="s">
        <v>8</v>
      </c>
      <c r="E84" s="7" t="s">
        <v>1465</v>
      </c>
      <c r="F84" s="7">
        <v>132101</v>
      </c>
      <c r="G84" s="7" t="s">
        <v>115</v>
      </c>
      <c r="H84" s="8" t="s">
        <v>1354</v>
      </c>
      <c r="I84" s="15">
        <v>934000</v>
      </c>
      <c r="J84" s="15">
        <v>930000</v>
      </c>
      <c r="K84" s="15">
        <v>933000</v>
      </c>
      <c r="L84" s="15">
        <v>932000</v>
      </c>
      <c r="M84" s="15">
        <v>927000</v>
      </c>
      <c r="N84" s="15">
        <v>927000</v>
      </c>
      <c r="O84" s="15">
        <v>928000</v>
      </c>
      <c r="P84" s="15">
        <v>928000</v>
      </c>
      <c r="Q84" s="15">
        <v>930000</v>
      </c>
      <c r="R84" s="15">
        <v>928000</v>
      </c>
      <c r="S84" s="15">
        <v>930000</v>
      </c>
      <c r="T84" s="15">
        <v>928000</v>
      </c>
      <c r="V84" s="28">
        <f t="shared" si="13"/>
        <v>934000</v>
      </c>
      <c r="W84" s="28">
        <f t="shared" si="14"/>
        <v>930000</v>
      </c>
      <c r="X84" s="28">
        <f t="shared" si="15"/>
        <v>933000</v>
      </c>
      <c r="Y84" s="28">
        <f t="shared" si="16"/>
        <v>932000</v>
      </c>
      <c r="Z84" s="28">
        <f t="shared" si="17"/>
        <v>927000</v>
      </c>
      <c r="AA84" s="28">
        <f t="shared" si="18"/>
        <v>927000</v>
      </c>
      <c r="AB84" s="28">
        <f t="shared" si="19"/>
        <v>928000</v>
      </c>
      <c r="AC84" s="28">
        <f t="shared" si="20"/>
        <v>928000</v>
      </c>
      <c r="AD84" s="28">
        <f t="shared" si="21"/>
        <v>930000</v>
      </c>
      <c r="AE84" s="28">
        <f t="shared" si="22"/>
        <v>928000</v>
      </c>
      <c r="AF84" s="28">
        <f t="shared" si="23"/>
        <v>930000</v>
      </c>
      <c r="AG84" s="28">
        <f t="shared" si="24"/>
        <v>928000</v>
      </c>
    </row>
    <row r="85" spans="1:33" hidden="1" x14ac:dyDescent="0.3">
      <c r="A85" s="7" t="s">
        <v>167</v>
      </c>
      <c r="B85" s="7" t="s">
        <v>114</v>
      </c>
      <c r="C85" s="7">
        <v>2801</v>
      </c>
      <c r="D85" s="7" t="s">
        <v>1469</v>
      </c>
      <c r="E85" s="7">
        <v>907</v>
      </c>
      <c r="F85" s="7">
        <v>131442</v>
      </c>
      <c r="G85" s="7" t="s">
        <v>115</v>
      </c>
      <c r="H85" s="8" t="s">
        <v>68</v>
      </c>
      <c r="I85" s="15">
        <v>2893000</v>
      </c>
      <c r="J85" s="15">
        <v>2882000</v>
      </c>
      <c r="K85" s="15">
        <v>2893000</v>
      </c>
      <c r="L85" s="15">
        <v>2890000</v>
      </c>
      <c r="M85" s="15">
        <v>2872000</v>
      </c>
      <c r="N85" s="15">
        <v>2872000</v>
      </c>
      <c r="O85" s="15">
        <v>2875000</v>
      </c>
      <c r="P85" s="15">
        <v>2877000</v>
      </c>
      <c r="Q85" s="15">
        <v>2882000</v>
      </c>
      <c r="R85" s="15">
        <v>2876000</v>
      </c>
      <c r="S85" s="15">
        <v>2883000</v>
      </c>
      <c r="T85" s="15">
        <v>2876000</v>
      </c>
      <c r="V85" s="28">
        <f t="shared" si="13"/>
        <v>2893000</v>
      </c>
      <c r="W85" s="28">
        <f t="shared" si="14"/>
        <v>2882000</v>
      </c>
      <c r="X85" s="28">
        <f t="shared" si="15"/>
        <v>2893000</v>
      </c>
      <c r="Y85" s="28">
        <f t="shared" si="16"/>
        <v>2890000</v>
      </c>
      <c r="Z85" s="28">
        <f t="shared" si="17"/>
        <v>2872000</v>
      </c>
      <c r="AA85" s="28">
        <f t="shared" si="18"/>
        <v>2872000</v>
      </c>
      <c r="AB85" s="28">
        <f t="shared" si="19"/>
        <v>2875000</v>
      </c>
      <c r="AC85" s="28">
        <f t="shared" si="20"/>
        <v>2877000</v>
      </c>
      <c r="AD85" s="28">
        <f t="shared" si="21"/>
        <v>2882000</v>
      </c>
      <c r="AE85" s="28">
        <f t="shared" si="22"/>
        <v>2876000</v>
      </c>
      <c r="AF85" s="28">
        <f t="shared" si="23"/>
        <v>2883000</v>
      </c>
      <c r="AG85" s="28">
        <f t="shared" si="24"/>
        <v>2876000</v>
      </c>
    </row>
    <row r="86" spans="1:33" s="14" customFormat="1" hidden="1" x14ac:dyDescent="0.3">
      <c r="A86" s="7" t="s">
        <v>167</v>
      </c>
      <c r="B86" s="7" t="s">
        <v>114</v>
      </c>
      <c r="C86" s="7">
        <v>2801</v>
      </c>
      <c r="D86" s="7" t="s">
        <v>8</v>
      </c>
      <c r="E86" s="7">
        <v>907</v>
      </c>
      <c r="F86" s="7">
        <v>370466</v>
      </c>
      <c r="G86" s="7" t="s">
        <v>115</v>
      </c>
      <c r="H86" s="8" t="s">
        <v>1355</v>
      </c>
      <c r="I86" s="15">
        <v>237000</v>
      </c>
      <c r="J86" s="15">
        <v>236000</v>
      </c>
      <c r="K86" s="15">
        <v>237000</v>
      </c>
      <c r="L86" s="15">
        <v>237000</v>
      </c>
      <c r="M86" s="15">
        <v>235000</v>
      </c>
      <c r="N86" s="15">
        <v>235000</v>
      </c>
      <c r="O86" s="15">
        <v>236000</v>
      </c>
      <c r="P86" s="15">
        <v>236000</v>
      </c>
      <c r="Q86" s="15">
        <v>236000</v>
      </c>
      <c r="R86" s="15">
        <v>236000</v>
      </c>
      <c r="S86" s="15">
        <v>236000</v>
      </c>
      <c r="T86" s="15">
        <v>236000</v>
      </c>
      <c r="V86" s="28">
        <f t="shared" si="13"/>
        <v>237000</v>
      </c>
      <c r="W86" s="28">
        <f t="shared" si="14"/>
        <v>236000</v>
      </c>
      <c r="X86" s="28">
        <f t="shared" si="15"/>
        <v>237000</v>
      </c>
      <c r="Y86" s="28">
        <f t="shared" si="16"/>
        <v>237000</v>
      </c>
      <c r="Z86" s="28">
        <f t="shared" si="17"/>
        <v>235000</v>
      </c>
      <c r="AA86" s="28">
        <f t="shared" si="18"/>
        <v>235000</v>
      </c>
      <c r="AB86" s="28">
        <f t="shared" si="19"/>
        <v>236000</v>
      </c>
      <c r="AC86" s="28">
        <f t="shared" si="20"/>
        <v>236000</v>
      </c>
      <c r="AD86" s="28">
        <f t="shared" si="21"/>
        <v>236000</v>
      </c>
      <c r="AE86" s="28">
        <f t="shared" si="22"/>
        <v>236000</v>
      </c>
      <c r="AF86" s="28">
        <f t="shared" si="23"/>
        <v>236000</v>
      </c>
      <c r="AG86" s="28">
        <f t="shared" si="24"/>
        <v>236000</v>
      </c>
    </row>
    <row r="87" spans="1:33" hidden="1" x14ac:dyDescent="0.3">
      <c r="A87" s="7" t="s">
        <v>167</v>
      </c>
      <c r="B87" s="7" t="s">
        <v>114</v>
      </c>
      <c r="C87" s="7">
        <v>2801</v>
      </c>
      <c r="D87" s="7" t="s">
        <v>8</v>
      </c>
      <c r="E87" s="7" t="s">
        <v>1465</v>
      </c>
      <c r="F87" s="7">
        <v>370672</v>
      </c>
      <c r="G87" s="7" t="s">
        <v>115</v>
      </c>
      <c r="H87" s="8" t="s">
        <v>1356</v>
      </c>
      <c r="I87" s="15">
        <v>552000</v>
      </c>
      <c r="J87" s="15">
        <v>550000</v>
      </c>
      <c r="K87" s="15">
        <v>552000</v>
      </c>
      <c r="L87" s="15">
        <v>552000</v>
      </c>
      <c r="M87" s="15">
        <v>548000</v>
      </c>
      <c r="N87" s="15">
        <v>548000</v>
      </c>
      <c r="O87" s="15">
        <v>549000</v>
      </c>
      <c r="P87" s="15">
        <v>549000</v>
      </c>
      <c r="Q87" s="15">
        <v>550000</v>
      </c>
      <c r="R87" s="15">
        <v>549000</v>
      </c>
      <c r="S87" s="15">
        <v>550000</v>
      </c>
      <c r="T87" s="15">
        <v>549000</v>
      </c>
      <c r="V87" s="28">
        <f t="shared" si="13"/>
        <v>552000</v>
      </c>
      <c r="W87" s="28">
        <f t="shared" si="14"/>
        <v>550000</v>
      </c>
      <c r="X87" s="28">
        <f t="shared" si="15"/>
        <v>552000</v>
      </c>
      <c r="Y87" s="28">
        <f t="shared" si="16"/>
        <v>552000</v>
      </c>
      <c r="Z87" s="28">
        <f t="shared" si="17"/>
        <v>548000</v>
      </c>
      <c r="AA87" s="28">
        <f t="shared" si="18"/>
        <v>548000</v>
      </c>
      <c r="AB87" s="28">
        <f t="shared" si="19"/>
        <v>549000</v>
      </c>
      <c r="AC87" s="28">
        <f t="shared" si="20"/>
        <v>549000</v>
      </c>
      <c r="AD87" s="28">
        <f t="shared" si="21"/>
        <v>550000</v>
      </c>
      <c r="AE87" s="28">
        <f t="shared" si="22"/>
        <v>549000</v>
      </c>
      <c r="AF87" s="28">
        <f t="shared" si="23"/>
        <v>550000</v>
      </c>
      <c r="AG87" s="28">
        <f t="shared" si="24"/>
        <v>549000</v>
      </c>
    </row>
    <row r="88" spans="1:33" hidden="1" x14ac:dyDescent="0.3">
      <c r="A88" s="7" t="s">
        <v>167</v>
      </c>
      <c r="B88" s="7" t="s">
        <v>114</v>
      </c>
      <c r="C88" s="7">
        <v>2801</v>
      </c>
      <c r="D88" s="7" t="s">
        <v>8</v>
      </c>
      <c r="E88" s="7">
        <v>907</v>
      </c>
      <c r="F88" s="7">
        <v>370495</v>
      </c>
      <c r="G88" s="7" t="s">
        <v>115</v>
      </c>
      <c r="H88" s="8" t="s">
        <v>77</v>
      </c>
      <c r="I88" s="15">
        <v>92000</v>
      </c>
      <c r="J88" s="15">
        <v>92000</v>
      </c>
      <c r="K88" s="15">
        <v>92000</v>
      </c>
      <c r="L88" s="15">
        <v>92000</v>
      </c>
      <c r="M88" s="15">
        <v>91000</v>
      </c>
      <c r="N88" s="15">
        <v>91000</v>
      </c>
      <c r="O88" s="15">
        <v>91000</v>
      </c>
      <c r="P88" s="15">
        <v>91000</v>
      </c>
      <c r="Q88" s="15">
        <v>92000</v>
      </c>
      <c r="R88" s="15">
        <v>91000</v>
      </c>
      <c r="S88" s="15">
        <v>92000</v>
      </c>
      <c r="T88" s="15">
        <v>91000</v>
      </c>
      <c r="V88" s="28">
        <f t="shared" si="13"/>
        <v>92000</v>
      </c>
      <c r="W88" s="28">
        <f t="shared" si="14"/>
        <v>92000</v>
      </c>
      <c r="X88" s="28">
        <f t="shared" si="15"/>
        <v>92000</v>
      </c>
      <c r="Y88" s="28">
        <f t="shared" si="16"/>
        <v>92000</v>
      </c>
      <c r="Z88" s="28">
        <f t="shared" si="17"/>
        <v>91000</v>
      </c>
      <c r="AA88" s="28">
        <f t="shared" si="18"/>
        <v>91000</v>
      </c>
      <c r="AB88" s="28">
        <f t="shared" si="19"/>
        <v>91000</v>
      </c>
      <c r="AC88" s="28">
        <f t="shared" si="20"/>
        <v>91000</v>
      </c>
      <c r="AD88" s="28">
        <f t="shared" si="21"/>
        <v>92000</v>
      </c>
      <c r="AE88" s="28">
        <f t="shared" si="22"/>
        <v>91000</v>
      </c>
      <c r="AF88" s="28">
        <f t="shared" si="23"/>
        <v>92000</v>
      </c>
      <c r="AG88" s="28">
        <f t="shared" si="24"/>
        <v>91000</v>
      </c>
    </row>
    <row r="89" spans="1:33" hidden="1" x14ac:dyDescent="0.3">
      <c r="A89" s="7" t="s">
        <v>167</v>
      </c>
      <c r="B89" s="7" t="s">
        <v>114</v>
      </c>
      <c r="C89" s="7">
        <v>2801</v>
      </c>
      <c r="D89" s="7" t="s">
        <v>8</v>
      </c>
      <c r="E89" s="7" t="s">
        <v>1465</v>
      </c>
      <c r="F89" s="7">
        <v>131982</v>
      </c>
      <c r="G89" s="7" t="s">
        <v>115</v>
      </c>
      <c r="H89" s="8" t="s">
        <v>1357</v>
      </c>
      <c r="I89" s="15">
        <v>573000</v>
      </c>
      <c r="J89" s="15">
        <v>571000</v>
      </c>
      <c r="K89" s="15">
        <v>573000</v>
      </c>
      <c r="L89" s="15">
        <v>572000</v>
      </c>
      <c r="M89" s="15">
        <v>569000</v>
      </c>
      <c r="N89" s="15">
        <v>568000</v>
      </c>
      <c r="O89" s="15">
        <v>569000</v>
      </c>
      <c r="P89" s="15">
        <v>569000</v>
      </c>
      <c r="Q89" s="15">
        <v>571000</v>
      </c>
      <c r="R89" s="15">
        <v>569000</v>
      </c>
      <c r="S89" s="15">
        <v>571000</v>
      </c>
      <c r="T89" s="15">
        <v>569000</v>
      </c>
      <c r="V89" s="28">
        <f t="shared" si="13"/>
        <v>573000</v>
      </c>
      <c r="W89" s="28">
        <f t="shared" si="14"/>
        <v>571000</v>
      </c>
      <c r="X89" s="28">
        <f t="shared" si="15"/>
        <v>573000</v>
      </c>
      <c r="Y89" s="28">
        <f t="shared" si="16"/>
        <v>572000</v>
      </c>
      <c r="Z89" s="28">
        <f t="shared" si="17"/>
        <v>569000</v>
      </c>
      <c r="AA89" s="28">
        <f t="shared" si="18"/>
        <v>568000</v>
      </c>
      <c r="AB89" s="28">
        <f t="shared" si="19"/>
        <v>569000</v>
      </c>
      <c r="AC89" s="28">
        <f t="shared" si="20"/>
        <v>569000</v>
      </c>
      <c r="AD89" s="28">
        <f t="shared" si="21"/>
        <v>571000</v>
      </c>
      <c r="AE89" s="28">
        <f t="shared" si="22"/>
        <v>569000</v>
      </c>
      <c r="AF89" s="28">
        <f t="shared" si="23"/>
        <v>571000</v>
      </c>
      <c r="AG89" s="28">
        <f t="shared" si="24"/>
        <v>569000</v>
      </c>
    </row>
    <row r="90" spans="1:33" hidden="1" x14ac:dyDescent="0.3">
      <c r="A90" s="7" t="s">
        <v>167</v>
      </c>
      <c r="B90" s="7" t="s">
        <v>114</v>
      </c>
      <c r="C90" s="7">
        <v>2801</v>
      </c>
      <c r="D90" s="7" t="s">
        <v>8</v>
      </c>
      <c r="E90" s="7" t="s">
        <v>1465</v>
      </c>
      <c r="F90" s="7">
        <v>370649</v>
      </c>
      <c r="G90" s="7" t="s">
        <v>115</v>
      </c>
      <c r="H90" s="8" t="s">
        <v>1358</v>
      </c>
      <c r="I90" s="15">
        <v>353000</v>
      </c>
      <c r="J90" s="15">
        <v>352000</v>
      </c>
      <c r="K90" s="15">
        <v>353000</v>
      </c>
      <c r="L90" s="15">
        <v>353000</v>
      </c>
      <c r="M90" s="15">
        <v>351000</v>
      </c>
      <c r="N90" s="15">
        <v>351000</v>
      </c>
      <c r="O90" s="15">
        <v>351000</v>
      </c>
      <c r="P90" s="15">
        <v>351000</v>
      </c>
      <c r="Q90" s="15">
        <v>352000</v>
      </c>
      <c r="R90" s="15">
        <v>351000</v>
      </c>
      <c r="S90" s="15">
        <v>352000</v>
      </c>
      <c r="T90" s="15">
        <v>351000</v>
      </c>
      <c r="V90" s="28">
        <f t="shared" si="13"/>
        <v>353000</v>
      </c>
      <c r="W90" s="28">
        <f t="shared" si="14"/>
        <v>352000</v>
      </c>
      <c r="X90" s="28">
        <f t="shared" si="15"/>
        <v>353000</v>
      </c>
      <c r="Y90" s="28">
        <f t="shared" si="16"/>
        <v>353000</v>
      </c>
      <c r="Z90" s="28">
        <f t="shared" si="17"/>
        <v>351000</v>
      </c>
      <c r="AA90" s="28">
        <f t="shared" si="18"/>
        <v>351000</v>
      </c>
      <c r="AB90" s="28">
        <f t="shared" si="19"/>
        <v>351000</v>
      </c>
      <c r="AC90" s="28">
        <f t="shared" si="20"/>
        <v>351000</v>
      </c>
      <c r="AD90" s="28">
        <f t="shared" si="21"/>
        <v>352000</v>
      </c>
      <c r="AE90" s="28">
        <f t="shared" si="22"/>
        <v>351000</v>
      </c>
      <c r="AF90" s="28">
        <f t="shared" si="23"/>
        <v>352000</v>
      </c>
      <c r="AG90" s="28">
        <f t="shared" si="24"/>
        <v>351000</v>
      </c>
    </row>
    <row r="91" spans="1:33" hidden="1" x14ac:dyDescent="0.3">
      <c r="A91" s="7" t="s">
        <v>167</v>
      </c>
      <c r="B91" s="7" t="s">
        <v>114</v>
      </c>
      <c r="C91" s="7">
        <v>2801</v>
      </c>
      <c r="D91" s="7" t="s">
        <v>8</v>
      </c>
      <c r="E91" s="7" t="s">
        <v>1465</v>
      </c>
      <c r="F91" s="7">
        <v>131942</v>
      </c>
      <c r="G91" s="7" t="s">
        <v>115</v>
      </c>
      <c r="H91" s="8" t="s">
        <v>1359</v>
      </c>
      <c r="I91" s="15">
        <v>17000</v>
      </c>
      <c r="J91" s="15">
        <v>17000</v>
      </c>
      <c r="K91" s="15">
        <v>17000</v>
      </c>
      <c r="L91" s="15">
        <v>17000</v>
      </c>
      <c r="M91" s="15">
        <v>17000</v>
      </c>
      <c r="N91" s="15">
        <v>17000</v>
      </c>
      <c r="O91" s="15">
        <v>17000</v>
      </c>
      <c r="P91" s="15">
        <v>17000</v>
      </c>
      <c r="Q91" s="15">
        <v>17000</v>
      </c>
      <c r="R91" s="15">
        <v>17000</v>
      </c>
      <c r="S91" s="15">
        <v>17000</v>
      </c>
      <c r="T91" s="15">
        <v>17000</v>
      </c>
      <c r="V91" s="28">
        <f t="shared" si="13"/>
        <v>17000</v>
      </c>
      <c r="W91" s="28">
        <f t="shared" si="14"/>
        <v>17000</v>
      </c>
      <c r="X91" s="28">
        <f t="shared" si="15"/>
        <v>17000</v>
      </c>
      <c r="Y91" s="28">
        <f t="shared" si="16"/>
        <v>17000</v>
      </c>
      <c r="Z91" s="28">
        <f t="shared" si="17"/>
        <v>17000</v>
      </c>
      <c r="AA91" s="28">
        <f t="shared" si="18"/>
        <v>17000</v>
      </c>
      <c r="AB91" s="28">
        <f t="shared" si="19"/>
        <v>17000</v>
      </c>
      <c r="AC91" s="28">
        <f t="shared" si="20"/>
        <v>17000</v>
      </c>
      <c r="AD91" s="28">
        <f t="shared" si="21"/>
        <v>17000</v>
      </c>
      <c r="AE91" s="28">
        <f t="shared" si="22"/>
        <v>17000</v>
      </c>
      <c r="AF91" s="28">
        <f t="shared" si="23"/>
        <v>17000</v>
      </c>
      <c r="AG91" s="28">
        <f t="shared" si="24"/>
        <v>17000</v>
      </c>
    </row>
    <row r="92" spans="1:33" hidden="1" x14ac:dyDescent="0.3">
      <c r="A92" s="7" t="s">
        <v>167</v>
      </c>
      <c r="B92" s="7" t="s">
        <v>114</v>
      </c>
      <c r="C92" s="7">
        <v>2801</v>
      </c>
      <c r="D92" s="7" t="s">
        <v>8</v>
      </c>
      <c r="E92" s="7">
        <v>907</v>
      </c>
      <c r="F92" s="7">
        <v>131735</v>
      </c>
      <c r="G92" s="7" t="s">
        <v>115</v>
      </c>
      <c r="H92" s="8" t="s">
        <v>70</v>
      </c>
      <c r="I92" s="15">
        <v>34000</v>
      </c>
      <c r="J92" s="15">
        <v>34000</v>
      </c>
      <c r="K92" s="15">
        <v>34000</v>
      </c>
      <c r="L92" s="15">
        <v>34000</v>
      </c>
      <c r="M92" s="15">
        <v>34000</v>
      </c>
      <c r="N92" s="15">
        <v>34000</v>
      </c>
      <c r="O92" s="15">
        <v>34000</v>
      </c>
      <c r="P92" s="15">
        <v>34000</v>
      </c>
      <c r="Q92" s="15">
        <v>34000</v>
      </c>
      <c r="R92" s="15">
        <v>34000</v>
      </c>
      <c r="S92" s="15">
        <v>34000</v>
      </c>
      <c r="T92" s="15">
        <v>34000</v>
      </c>
      <c r="V92" s="28">
        <f t="shared" si="13"/>
        <v>34000</v>
      </c>
      <c r="W92" s="28">
        <f t="shared" si="14"/>
        <v>34000</v>
      </c>
      <c r="X92" s="28">
        <f t="shared" si="15"/>
        <v>34000</v>
      </c>
      <c r="Y92" s="28">
        <f t="shared" si="16"/>
        <v>34000</v>
      </c>
      <c r="Z92" s="28">
        <f t="shared" si="17"/>
        <v>34000</v>
      </c>
      <c r="AA92" s="28">
        <f t="shared" si="18"/>
        <v>34000</v>
      </c>
      <c r="AB92" s="28">
        <f t="shared" si="19"/>
        <v>34000</v>
      </c>
      <c r="AC92" s="28">
        <f t="shared" si="20"/>
        <v>34000</v>
      </c>
      <c r="AD92" s="28">
        <f t="shared" si="21"/>
        <v>34000</v>
      </c>
      <c r="AE92" s="28">
        <f t="shared" si="22"/>
        <v>34000</v>
      </c>
      <c r="AF92" s="28">
        <f t="shared" si="23"/>
        <v>34000</v>
      </c>
      <c r="AG92" s="28">
        <f t="shared" si="24"/>
        <v>34000</v>
      </c>
    </row>
    <row r="93" spans="1:33" hidden="1" x14ac:dyDescent="0.3">
      <c r="A93" s="7" t="s">
        <v>167</v>
      </c>
      <c r="B93" s="7" t="s">
        <v>114</v>
      </c>
      <c r="C93" s="7">
        <v>2801</v>
      </c>
      <c r="D93" s="7" t="s">
        <v>8</v>
      </c>
      <c r="E93" s="7" t="s">
        <v>1466</v>
      </c>
      <c r="F93" s="7">
        <v>370534</v>
      </c>
      <c r="G93" s="7" t="s">
        <v>115</v>
      </c>
      <c r="H93" s="8" t="s">
        <v>75</v>
      </c>
      <c r="I93" s="15">
        <v>179000</v>
      </c>
      <c r="J93" s="15">
        <v>178000</v>
      </c>
      <c r="K93" s="15">
        <v>178000</v>
      </c>
      <c r="L93" s="15">
        <v>178000</v>
      </c>
      <c r="M93" s="15">
        <v>177000</v>
      </c>
      <c r="N93" s="15">
        <v>177000</v>
      </c>
      <c r="O93" s="15">
        <v>177000</v>
      </c>
      <c r="P93" s="15">
        <v>177000</v>
      </c>
      <c r="Q93" s="15">
        <v>178000</v>
      </c>
      <c r="R93" s="15">
        <v>177000</v>
      </c>
      <c r="S93" s="15">
        <v>178000</v>
      </c>
      <c r="T93" s="15">
        <v>177000</v>
      </c>
      <c r="V93" s="28">
        <f t="shared" si="13"/>
        <v>179000</v>
      </c>
      <c r="W93" s="28">
        <f t="shared" si="14"/>
        <v>178000</v>
      </c>
      <c r="X93" s="28">
        <f t="shared" si="15"/>
        <v>178000</v>
      </c>
      <c r="Y93" s="28">
        <f t="shared" si="16"/>
        <v>178000</v>
      </c>
      <c r="Z93" s="28">
        <f t="shared" si="17"/>
        <v>177000</v>
      </c>
      <c r="AA93" s="28">
        <f t="shared" si="18"/>
        <v>177000</v>
      </c>
      <c r="AB93" s="28">
        <f t="shared" si="19"/>
        <v>177000</v>
      </c>
      <c r="AC93" s="28">
        <f t="shared" si="20"/>
        <v>177000</v>
      </c>
      <c r="AD93" s="28">
        <f t="shared" si="21"/>
        <v>178000</v>
      </c>
      <c r="AE93" s="28">
        <f t="shared" si="22"/>
        <v>177000</v>
      </c>
      <c r="AF93" s="28">
        <f t="shared" si="23"/>
        <v>178000</v>
      </c>
      <c r="AG93" s="28">
        <f t="shared" si="24"/>
        <v>177000</v>
      </c>
    </row>
    <row r="94" spans="1:33" hidden="1" x14ac:dyDescent="0.3">
      <c r="A94" s="7" t="s">
        <v>167</v>
      </c>
      <c r="B94" s="7" t="s">
        <v>114</v>
      </c>
      <c r="C94" s="7">
        <v>2801</v>
      </c>
      <c r="D94" s="7" t="s">
        <v>8</v>
      </c>
      <c r="E94" s="7" t="s">
        <v>1466</v>
      </c>
      <c r="F94" s="7">
        <v>370410</v>
      </c>
      <c r="G94" s="7" t="s">
        <v>115</v>
      </c>
      <c r="H94" s="8" t="s">
        <v>1360</v>
      </c>
      <c r="I94" s="15">
        <v>551000</v>
      </c>
      <c r="J94" s="15">
        <v>549000</v>
      </c>
      <c r="K94" s="15">
        <v>551000</v>
      </c>
      <c r="L94" s="15">
        <v>551000</v>
      </c>
      <c r="M94" s="15">
        <v>547000</v>
      </c>
      <c r="N94" s="15">
        <v>547000</v>
      </c>
      <c r="O94" s="15">
        <v>548000</v>
      </c>
      <c r="P94" s="15">
        <v>548000</v>
      </c>
      <c r="Q94" s="15">
        <v>549000</v>
      </c>
      <c r="R94" s="15">
        <v>548000</v>
      </c>
      <c r="S94" s="15">
        <v>549000</v>
      </c>
      <c r="T94" s="15">
        <v>548000</v>
      </c>
      <c r="V94" s="28">
        <f t="shared" si="13"/>
        <v>551000</v>
      </c>
      <c r="W94" s="28">
        <f t="shared" si="14"/>
        <v>549000</v>
      </c>
      <c r="X94" s="28">
        <f t="shared" si="15"/>
        <v>551000</v>
      </c>
      <c r="Y94" s="28">
        <f t="shared" si="16"/>
        <v>551000</v>
      </c>
      <c r="Z94" s="28">
        <f t="shared" si="17"/>
        <v>547000</v>
      </c>
      <c r="AA94" s="28">
        <f t="shared" si="18"/>
        <v>547000</v>
      </c>
      <c r="AB94" s="28">
        <f t="shared" si="19"/>
        <v>548000</v>
      </c>
      <c r="AC94" s="28">
        <f t="shared" si="20"/>
        <v>548000</v>
      </c>
      <c r="AD94" s="28">
        <f t="shared" si="21"/>
        <v>549000</v>
      </c>
      <c r="AE94" s="28">
        <f t="shared" si="22"/>
        <v>548000</v>
      </c>
      <c r="AF94" s="28">
        <f t="shared" si="23"/>
        <v>549000</v>
      </c>
      <c r="AG94" s="28">
        <f t="shared" si="24"/>
        <v>548000</v>
      </c>
    </row>
    <row r="95" spans="1:33" hidden="1" x14ac:dyDescent="0.3">
      <c r="A95" s="7" t="s">
        <v>167</v>
      </c>
      <c r="B95" s="7" t="s">
        <v>114</v>
      </c>
      <c r="C95" s="7">
        <v>2801</v>
      </c>
      <c r="D95" s="7" t="s">
        <v>8</v>
      </c>
      <c r="E95" s="7" t="s">
        <v>1466</v>
      </c>
      <c r="F95" s="7">
        <v>212426</v>
      </c>
      <c r="G95" s="7" t="s">
        <v>115</v>
      </c>
      <c r="H95" s="8" t="s">
        <v>1361</v>
      </c>
      <c r="I95" s="15">
        <v>173000</v>
      </c>
      <c r="J95" s="15">
        <v>172000</v>
      </c>
      <c r="K95" s="15">
        <v>173000</v>
      </c>
      <c r="L95" s="15">
        <v>173000</v>
      </c>
      <c r="M95" s="15">
        <v>172000</v>
      </c>
      <c r="N95" s="15">
        <v>172000</v>
      </c>
      <c r="O95" s="15">
        <v>172000</v>
      </c>
      <c r="P95" s="15">
        <v>172000</v>
      </c>
      <c r="Q95" s="15">
        <v>172000</v>
      </c>
      <c r="R95" s="15">
        <v>172000</v>
      </c>
      <c r="S95" s="15">
        <v>173000</v>
      </c>
      <c r="T95" s="15">
        <v>172000</v>
      </c>
      <c r="V95" s="28">
        <f t="shared" si="13"/>
        <v>173000</v>
      </c>
      <c r="W95" s="28">
        <f t="shared" si="14"/>
        <v>172000</v>
      </c>
      <c r="X95" s="28">
        <f t="shared" si="15"/>
        <v>173000</v>
      </c>
      <c r="Y95" s="28">
        <f t="shared" si="16"/>
        <v>173000</v>
      </c>
      <c r="Z95" s="28">
        <f t="shared" si="17"/>
        <v>172000</v>
      </c>
      <c r="AA95" s="28">
        <f t="shared" si="18"/>
        <v>172000</v>
      </c>
      <c r="AB95" s="28">
        <f t="shared" si="19"/>
        <v>172000</v>
      </c>
      <c r="AC95" s="28">
        <f t="shared" si="20"/>
        <v>172000</v>
      </c>
      <c r="AD95" s="28">
        <f t="shared" si="21"/>
        <v>172000</v>
      </c>
      <c r="AE95" s="28">
        <f t="shared" si="22"/>
        <v>172000</v>
      </c>
      <c r="AF95" s="28">
        <f t="shared" si="23"/>
        <v>173000</v>
      </c>
      <c r="AG95" s="28">
        <f t="shared" si="24"/>
        <v>172000</v>
      </c>
    </row>
    <row r="96" spans="1:33" s="21" customFormat="1" hidden="1" x14ac:dyDescent="0.3">
      <c r="A96" s="7" t="s">
        <v>167</v>
      </c>
      <c r="B96" s="7" t="s">
        <v>114</v>
      </c>
      <c r="C96" s="7">
        <v>2801</v>
      </c>
      <c r="D96" s="7" t="s">
        <v>8</v>
      </c>
      <c r="E96" s="7" t="s">
        <v>1466</v>
      </c>
      <c r="F96" s="7">
        <v>370456</v>
      </c>
      <c r="G96" s="7" t="s">
        <v>115</v>
      </c>
      <c r="H96" s="8" t="s">
        <v>1362</v>
      </c>
      <c r="I96" s="15">
        <v>229000</v>
      </c>
      <c r="J96" s="15">
        <v>228000</v>
      </c>
      <c r="K96" s="15">
        <v>229000</v>
      </c>
      <c r="L96" s="15">
        <v>229000</v>
      </c>
      <c r="M96" s="15">
        <v>227000</v>
      </c>
      <c r="N96" s="15">
        <v>227000</v>
      </c>
      <c r="O96" s="15">
        <v>228000</v>
      </c>
      <c r="P96" s="15">
        <v>228000</v>
      </c>
      <c r="Q96" s="15">
        <v>228000</v>
      </c>
      <c r="R96" s="15">
        <v>228000</v>
      </c>
      <c r="S96" s="15">
        <v>228000</v>
      </c>
      <c r="T96" s="15">
        <v>228000</v>
      </c>
      <c r="V96" s="28">
        <f t="shared" si="13"/>
        <v>229000</v>
      </c>
      <c r="W96" s="28">
        <f t="shared" si="14"/>
        <v>228000</v>
      </c>
      <c r="X96" s="28">
        <f t="shared" si="15"/>
        <v>229000</v>
      </c>
      <c r="Y96" s="28">
        <f t="shared" si="16"/>
        <v>229000</v>
      </c>
      <c r="Z96" s="28">
        <f t="shared" si="17"/>
        <v>227000</v>
      </c>
      <c r="AA96" s="28">
        <f t="shared" si="18"/>
        <v>227000</v>
      </c>
      <c r="AB96" s="28">
        <f t="shared" si="19"/>
        <v>228000</v>
      </c>
      <c r="AC96" s="28">
        <f t="shared" si="20"/>
        <v>228000</v>
      </c>
      <c r="AD96" s="28">
        <f t="shared" si="21"/>
        <v>228000</v>
      </c>
      <c r="AE96" s="28">
        <f t="shared" si="22"/>
        <v>228000</v>
      </c>
      <c r="AF96" s="28">
        <f t="shared" si="23"/>
        <v>228000</v>
      </c>
      <c r="AG96" s="28">
        <f t="shared" si="24"/>
        <v>228000</v>
      </c>
    </row>
    <row r="97" spans="1:33" s="21" customFormat="1" hidden="1" x14ac:dyDescent="0.3">
      <c r="A97" s="7" t="s">
        <v>167</v>
      </c>
      <c r="B97" s="7" t="s">
        <v>114</v>
      </c>
      <c r="C97" s="7">
        <v>2801</v>
      </c>
      <c r="D97" s="7" t="s">
        <v>8</v>
      </c>
      <c r="E97" s="7">
        <v>907</v>
      </c>
      <c r="F97" s="7">
        <v>131538</v>
      </c>
      <c r="G97" s="7" t="s">
        <v>115</v>
      </c>
      <c r="H97" s="8" t="s">
        <v>66</v>
      </c>
      <c r="I97" s="15">
        <v>3984000</v>
      </c>
      <c r="J97" s="15">
        <v>3968000</v>
      </c>
      <c r="K97" s="15">
        <v>3983000</v>
      </c>
      <c r="L97" s="15">
        <v>3979000</v>
      </c>
      <c r="M97" s="15">
        <v>3954000</v>
      </c>
      <c r="N97" s="15">
        <v>3954000</v>
      </c>
      <c r="O97" s="15">
        <v>3959000</v>
      </c>
      <c r="P97" s="15">
        <v>3960000</v>
      </c>
      <c r="Q97" s="15">
        <v>3968000</v>
      </c>
      <c r="R97" s="15">
        <v>3960000</v>
      </c>
      <c r="S97" s="15">
        <v>3970000</v>
      </c>
      <c r="T97" s="15">
        <v>3959000</v>
      </c>
      <c r="V97" s="28">
        <f t="shared" si="13"/>
        <v>3984000</v>
      </c>
      <c r="W97" s="28">
        <f t="shared" si="14"/>
        <v>3968000</v>
      </c>
      <c r="X97" s="28">
        <f t="shared" si="15"/>
        <v>3983000</v>
      </c>
      <c r="Y97" s="28">
        <f t="shared" si="16"/>
        <v>3979000</v>
      </c>
      <c r="Z97" s="28">
        <f t="shared" si="17"/>
        <v>3954000</v>
      </c>
      <c r="AA97" s="28">
        <f t="shared" si="18"/>
        <v>3954000</v>
      </c>
      <c r="AB97" s="28">
        <f t="shared" si="19"/>
        <v>3959000</v>
      </c>
      <c r="AC97" s="28">
        <f t="shared" si="20"/>
        <v>3960000</v>
      </c>
      <c r="AD97" s="28">
        <f t="shared" si="21"/>
        <v>3968000</v>
      </c>
      <c r="AE97" s="28">
        <f t="shared" si="22"/>
        <v>3960000</v>
      </c>
      <c r="AF97" s="28">
        <f t="shared" si="23"/>
        <v>3970000</v>
      </c>
      <c r="AG97" s="28">
        <f t="shared" si="24"/>
        <v>3959000</v>
      </c>
    </row>
    <row r="98" spans="1:33" s="21" customFormat="1" hidden="1" x14ac:dyDescent="0.3">
      <c r="A98" s="7" t="s">
        <v>167</v>
      </c>
      <c r="B98" s="7" t="s">
        <v>114</v>
      </c>
      <c r="C98" s="7">
        <v>2801</v>
      </c>
      <c r="D98" s="7" t="s">
        <v>8</v>
      </c>
      <c r="E98" s="7">
        <v>907</v>
      </c>
      <c r="F98" s="7">
        <v>131884</v>
      </c>
      <c r="G98" s="7" t="s">
        <v>115</v>
      </c>
      <c r="H98" s="8" t="s">
        <v>1363</v>
      </c>
      <c r="I98" s="15">
        <v>548000</v>
      </c>
      <c r="J98" s="15">
        <v>546000</v>
      </c>
      <c r="K98" s="15">
        <v>548000</v>
      </c>
      <c r="L98" s="15">
        <v>547000</v>
      </c>
      <c r="M98" s="15">
        <v>544000</v>
      </c>
      <c r="N98" s="15">
        <v>544000</v>
      </c>
      <c r="O98" s="15">
        <v>545000</v>
      </c>
      <c r="P98" s="15">
        <v>545000</v>
      </c>
      <c r="Q98" s="15">
        <v>546000</v>
      </c>
      <c r="R98" s="15">
        <v>545000</v>
      </c>
      <c r="S98" s="15">
        <v>546000</v>
      </c>
      <c r="T98" s="15">
        <v>545000</v>
      </c>
      <c r="V98" s="28">
        <f t="shared" si="13"/>
        <v>548000</v>
      </c>
      <c r="W98" s="28">
        <f t="shared" si="14"/>
        <v>546000</v>
      </c>
      <c r="X98" s="28">
        <f t="shared" si="15"/>
        <v>548000</v>
      </c>
      <c r="Y98" s="28">
        <f t="shared" si="16"/>
        <v>547000</v>
      </c>
      <c r="Z98" s="28">
        <f t="shared" si="17"/>
        <v>544000</v>
      </c>
      <c r="AA98" s="28">
        <f t="shared" si="18"/>
        <v>544000</v>
      </c>
      <c r="AB98" s="28">
        <f t="shared" si="19"/>
        <v>545000</v>
      </c>
      <c r="AC98" s="28">
        <f t="shared" si="20"/>
        <v>545000</v>
      </c>
      <c r="AD98" s="28">
        <f t="shared" si="21"/>
        <v>546000</v>
      </c>
      <c r="AE98" s="28">
        <f t="shared" si="22"/>
        <v>545000</v>
      </c>
      <c r="AF98" s="28">
        <f t="shared" si="23"/>
        <v>546000</v>
      </c>
      <c r="AG98" s="28">
        <f t="shared" si="24"/>
        <v>545000</v>
      </c>
    </row>
    <row r="99" spans="1:33" s="21" customFormat="1" hidden="1" x14ac:dyDescent="0.3">
      <c r="A99" s="7" t="s">
        <v>167</v>
      </c>
      <c r="B99" s="7" t="s">
        <v>114</v>
      </c>
      <c r="C99" s="7">
        <v>2801</v>
      </c>
      <c r="D99" s="7" t="s">
        <v>8</v>
      </c>
      <c r="E99" s="7">
        <v>907</v>
      </c>
      <c r="F99" s="7">
        <v>370657</v>
      </c>
      <c r="G99" s="7" t="s">
        <v>115</v>
      </c>
      <c r="H99" s="8" t="s">
        <v>1364</v>
      </c>
      <c r="I99" s="15">
        <v>428000</v>
      </c>
      <c r="J99" s="15">
        <v>426000</v>
      </c>
      <c r="K99" s="15">
        <v>428000</v>
      </c>
      <c r="L99" s="15">
        <v>428000</v>
      </c>
      <c r="M99" s="15">
        <v>425000</v>
      </c>
      <c r="N99" s="15">
        <v>425000</v>
      </c>
      <c r="O99" s="15">
        <v>425000</v>
      </c>
      <c r="P99" s="15">
        <v>426000</v>
      </c>
      <c r="Q99" s="15">
        <v>426000</v>
      </c>
      <c r="R99" s="15">
        <v>426000</v>
      </c>
      <c r="S99" s="15">
        <v>427000</v>
      </c>
      <c r="T99" s="15">
        <v>425000</v>
      </c>
      <c r="V99" s="28">
        <f t="shared" si="13"/>
        <v>428000</v>
      </c>
      <c r="W99" s="28">
        <f t="shared" si="14"/>
        <v>426000</v>
      </c>
      <c r="X99" s="28">
        <f t="shared" si="15"/>
        <v>428000</v>
      </c>
      <c r="Y99" s="28">
        <f t="shared" si="16"/>
        <v>428000</v>
      </c>
      <c r="Z99" s="28">
        <f t="shared" si="17"/>
        <v>425000</v>
      </c>
      <c r="AA99" s="28">
        <f t="shared" si="18"/>
        <v>425000</v>
      </c>
      <c r="AB99" s="28">
        <f t="shared" si="19"/>
        <v>425000</v>
      </c>
      <c r="AC99" s="28">
        <f t="shared" si="20"/>
        <v>426000</v>
      </c>
      <c r="AD99" s="28">
        <f t="shared" si="21"/>
        <v>426000</v>
      </c>
      <c r="AE99" s="28">
        <f t="shared" si="22"/>
        <v>426000</v>
      </c>
      <c r="AF99" s="28">
        <f t="shared" si="23"/>
        <v>427000</v>
      </c>
      <c r="AG99" s="28">
        <f t="shared" si="24"/>
        <v>425000</v>
      </c>
    </row>
    <row r="100" spans="1:33" s="21" customFormat="1" hidden="1" x14ac:dyDescent="0.3">
      <c r="A100" s="7" t="s">
        <v>167</v>
      </c>
      <c r="B100" s="7" t="s">
        <v>114</v>
      </c>
      <c r="C100" s="7">
        <v>2801</v>
      </c>
      <c r="D100" s="7" t="s">
        <v>8</v>
      </c>
      <c r="E100" s="7">
        <v>907</v>
      </c>
      <c r="F100" s="7">
        <v>132203</v>
      </c>
      <c r="G100" s="7" t="s">
        <v>115</v>
      </c>
      <c r="H100" s="8" t="s">
        <v>1365</v>
      </c>
      <c r="I100" s="15">
        <v>149000</v>
      </c>
      <c r="J100" s="15">
        <v>148000</v>
      </c>
      <c r="K100" s="15">
        <v>149000</v>
      </c>
      <c r="L100" s="15">
        <v>149000</v>
      </c>
      <c r="M100" s="15">
        <v>148000</v>
      </c>
      <c r="N100" s="15">
        <v>148000</v>
      </c>
      <c r="O100" s="15">
        <v>148000</v>
      </c>
      <c r="P100" s="15">
        <v>148000</v>
      </c>
      <c r="Q100" s="15">
        <v>148000</v>
      </c>
      <c r="R100" s="15">
        <v>148000</v>
      </c>
      <c r="S100" s="15">
        <v>148000</v>
      </c>
      <c r="T100" s="15">
        <v>148000</v>
      </c>
      <c r="V100" s="28">
        <f t="shared" si="13"/>
        <v>149000</v>
      </c>
      <c r="W100" s="28">
        <f t="shared" si="14"/>
        <v>148000</v>
      </c>
      <c r="X100" s="28">
        <f t="shared" si="15"/>
        <v>149000</v>
      </c>
      <c r="Y100" s="28">
        <f t="shared" si="16"/>
        <v>149000</v>
      </c>
      <c r="Z100" s="28">
        <f t="shared" si="17"/>
        <v>148000</v>
      </c>
      <c r="AA100" s="28">
        <f t="shared" si="18"/>
        <v>148000</v>
      </c>
      <c r="AB100" s="28">
        <f t="shared" si="19"/>
        <v>148000</v>
      </c>
      <c r="AC100" s="28">
        <f t="shared" si="20"/>
        <v>148000</v>
      </c>
      <c r="AD100" s="28">
        <f t="shared" si="21"/>
        <v>148000</v>
      </c>
      <c r="AE100" s="28">
        <f t="shared" si="22"/>
        <v>148000</v>
      </c>
      <c r="AF100" s="28">
        <f t="shared" si="23"/>
        <v>148000</v>
      </c>
      <c r="AG100" s="28">
        <f t="shared" si="24"/>
        <v>148000</v>
      </c>
    </row>
    <row r="101" spans="1:33" s="21" customFormat="1" hidden="1" x14ac:dyDescent="0.3">
      <c r="A101" s="7" t="s">
        <v>167</v>
      </c>
      <c r="B101" s="7" t="s">
        <v>114</v>
      </c>
      <c r="C101" s="7">
        <v>2801</v>
      </c>
      <c r="D101" s="7" t="s">
        <v>8</v>
      </c>
      <c r="E101" s="7">
        <v>907</v>
      </c>
      <c r="F101" s="7">
        <v>132205</v>
      </c>
      <c r="G101" s="7" t="s">
        <v>115</v>
      </c>
      <c r="H101" s="8" t="s">
        <v>1366</v>
      </c>
      <c r="I101" s="15">
        <v>191000</v>
      </c>
      <c r="J101" s="15">
        <v>190000</v>
      </c>
      <c r="K101" s="15">
        <v>191000</v>
      </c>
      <c r="L101" s="15">
        <v>191000</v>
      </c>
      <c r="M101" s="15">
        <v>189000</v>
      </c>
      <c r="N101" s="15">
        <v>189000</v>
      </c>
      <c r="O101" s="15">
        <v>190000</v>
      </c>
      <c r="P101" s="15">
        <v>190000</v>
      </c>
      <c r="Q101" s="15">
        <v>190000</v>
      </c>
      <c r="R101" s="15">
        <v>190000</v>
      </c>
      <c r="S101" s="15">
        <v>190000</v>
      </c>
      <c r="T101" s="15">
        <v>190000</v>
      </c>
      <c r="V101" s="28">
        <f t="shared" si="13"/>
        <v>191000</v>
      </c>
      <c r="W101" s="28">
        <f t="shared" si="14"/>
        <v>190000</v>
      </c>
      <c r="X101" s="28">
        <f t="shared" si="15"/>
        <v>191000</v>
      </c>
      <c r="Y101" s="28">
        <f t="shared" si="16"/>
        <v>191000</v>
      </c>
      <c r="Z101" s="28">
        <f t="shared" si="17"/>
        <v>189000</v>
      </c>
      <c r="AA101" s="28">
        <f t="shared" si="18"/>
        <v>189000</v>
      </c>
      <c r="AB101" s="28">
        <f t="shared" si="19"/>
        <v>190000</v>
      </c>
      <c r="AC101" s="28">
        <f t="shared" si="20"/>
        <v>190000</v>
      </c>
      <c r="AD101" s="28">
        <f t="shared" si="21"/>
        <v>190000</v>
      </c>
      <c r="AE101" s="28">
        <f t="shared" si="22"/>
        <v>190000</v>
      </c>
      <c r="AF101" s="28">
        <f t="shared" si="23"/>
        <v>190000</v>
      </c>
      <c r="AG101" s="28">
        <f t="shared" si="24"/>
        <v>190000</v>
      </c>
    </row>
    <row r="102" spans="1:33" s="21" customFormat="1" hidden="1" x14ac:dyDescent="0.3">
      <c r="A102" s="7" t="s">
        <v>167</v>
      </c>
      <c r="B102" s="7" t="s">
        <v>114</v>
      </c>
      <c r="C102" s="7">
        <v>2801</v>
      </c>
      <c r="D102" s="7" t="s">
        <v>8</v>
      </c>
      <c r="E102" s="7">
        <v>907</v>
      </c>
      <c r="F102" s="7">
        <v>132174</v>
      </c>
      <c r="G102" s="7" t="s">
        <v>115</v>
      </c>
      <c r="H102" s="8" t="s">
        <v>1367</v>
      </c>
      <c r="I102" s="15">
        <v>391000</v>
      </c>
      <c r="J102" s="15">
        <v>389000</v>
      </c>
      <c r="K102" s="15">
        <v>391000</v>
      </c>
      <c r="L102" s="15">
        <v>390000</v>
      </c>
      <c r="M102" s="15">
        <v>388000</v>
      </c>
      <c r="N102" s="15">
        <v>388000</v>
      </c>
      <c r="O102" s="15">
        <v>389000</v>
      </c>
      <c r="P102" s="15">
        <v>389000</v>
      </c>
      <c r="Q102" s="15">
        <v>389000</v>
      </c>
      <c r="R102" s="15">
        <v>389000</v>
      </c>
      <c r="S102" s="15">
        <v>390000</v>
      </c>
      <c r="T102" s="15">
        <v>389000</v>
      </c>
      <c r="V102" s="28">
        <f t="shared" si="13"/>
        <v>391000</v>
      </c>
      <c r="W102" s="28">
        <f t="shared" si="14"/>
        <v>389000</v>
      </c>
      <c r="X102" s="28">
        <f t="shared" si="15"/>
        <v>391000</v>
      </c>
      <c r="Y102" s="28">
        <f t="shared" si="16"/>
        <v>390000</v>
      </c>
      <c r="Z102" s="28">
        <f t="shared" si="17"/>
        <v>388000</v>
      </c>
      <c r="AA102" s="28">
        <f t="shared" si="18"/>
        <v>388000</v>
      </c>
      <c r="AB102" s="28">
        <f t="shared" si="19"/>
        <v>389000</v>
      </c>
      <c r="AC102" s="28">
        <f t="shared" si="20"/>
        <v>389000</v>
      </c>
      <c r="AD102" s="28">
        <f t="shared" si="21"/>
        <v>389000</v>
      </c>
      <c r="AE102" s="28">
        <f t="shared" si="22"/>
        <v>389000</v>
      </c>
      <c r="AF102" s="28">
        <f t="shared" si="23"/>
        <v>390000</v>
      </c>
      <c r="AG102" s="28">
        <f t="shared" si="24"/>
        <v>389000</v>
      </c>
    </row>
    <row r="103" spans="1:33" s="21" customFormat="1" hidden="1" x14ac:dyDescent="0.3">
      <c r="A103" s="7" t="s">
        <v>167</v>
      </c>
      <c r="B103" s="7" t="s">
        <v>114</v>
      </c>
      <c r="C103" s="7">
        <v>2801</v>
      </c>
      <c r="D103" s="7" t="s">
        <v>8</v>
      </c>
      <c r="E103" s="7">
        <v>907</v>
      </c>
      <c r="F103" s="7">
        <v>132173</v>
      </c>
      <c r="G103" s="7" t="s">
        <v>115</v>
      </c>
      <c r="H103" s="8" t="s">
        <v>1368</v>
      </c>
      <c r="I103" s="15">
        <v>373000</v>
      </c>
      <c r="J103" s="15">
        <v>371000</v>
      </c>
      <c r="K103" s="15">
        <v>373000</v>
      </c>
      <c r="L103" s="15">
        <v>372000</v>
      </c>
      <c r="M103" s="15">
        <v>370000</v>
      </c>
      <c r="N103" s="15">
        <v>370000</v>
      </c>
      <c r="O103" s="15">
        <v>370000</v>
      </c>
      <c r="P103" s="15">
        <v>370000</v>
      </c>
      <c r="Q103" s="15">
        <v>371000</v>
      </c>
      <c r="R103" s="15">
        <v>370000</v>
      </c>
      <c r="S103" s="15">
        <v>371000</v>
      </c>
      <c r="T103" s="15">
        <v>370000</v>
      </c>
      <c r="V103" s="28">
        <f t="shared" si="13"/>
        <v>373000</v>
      </c>
      <c r="W103" s="28">
        <f t="shared" si="14"/>
        <v>371000</v>
      </c>
      <c r="X103" s="28">
        <f t="shared" si="15"/>
        <v>373000</v>
      </c>
      <c r="Y103" s="28">
        <f t="shared" si="16"/>
        <v>372000</v>
      </c>
      <c r="Z103" s="28">
        <f t="shared" si="17"/>
        <v>370000</v>
      </c>
      <c r="AA103" s="28">
        <f t="shared" si="18"/>
        <v>370000</v>
      </c>
      <c r="AB103" s="28">
        <f t="shared" si="19"/>
        <v>370000</v>
      </c>
      <c r="AC103" s="28">
        <f t="shared" si="20"/>
        <v>370000</v>
      </c>
      <c r="AD103" s="28">
        <f t="shared" si="21"/>
        <v>371000</v>
      </c>
      <c r="AE103" s="28">
        <f t="shared" si="22"/>
        <v>370000</v>
      </c>
      <c r="AF103" s="28">
        <f t="shared" si="23"/>
        <v>371000</v>
      </c>
      <c r="AG103" s="28">
        <f t="shared" si="24"/>
        <v>370000</v>
      </c>
    </row>
    <row r="104" spans="1:33" s="21" customFormat="1" hidden="1" x14ac:dyDescent="0.3">
      <c r="A104" s="7" t="s">
        <v>167</v>
      </c>
      <c r="B104" s="7" t="s">
        <v>114</v>
      </c>
      <c r="C104" s="7">
        <v>2801</v>
      </c>
      <c r="D104" s="7" t="s">
        <v>8</v>
      </c>
      <c r="E104" s="7">
        <v>907</v>
      </c>
      <c r="F104" s="7">
        <v>132136</v>
      </c>
      <c r="G104" s="7" t="s">
        <v>115</v>
      </c>
      <c r="H104" s="8" t="s">
        <v>1369</v>
      </c>
      <c r="I104" s="15">
        <v>325000</v>
      </c>
      <c r="J104" s="15">
        <v>324000</v>
      </c>
      <c r="K104" s="15">
        <v>325000</v>
      </c>
      <c r="L104" s="15">
        <v>325000</v>
      </c>
      <c r="M104" s="15">
        <v>323000</v>
      </c>
      <c r="N104" s="15">
        <v>323000</v>
      </c>
      <c r="O104" s="15">
        <v>323000</v>
      </c>
      <c r="P104" s="15">
        <v>323000</v>
      </c>
      <c r="Q104" s="15">
        <v>324000</v>
      </c>
      <c r="R104" s="15">
        <v>323000</v>
      </c>
      <c r="S104" s="15">
        <v>324000</v>
      </c>
      <c r="T104" s="15">
        <v>323000</v>
      </c>
      <c r="V104" s="28">
        <f t="shared" si="13"/>
        <v>325000</v>
      </c>
      <c r="W104" s="28">
        <f t="shared" si="14"/>
        <v>324000</v>
      </c>
      <c r="X104" s="28">
        <f t="shared" si="15"/>
        <v>325000</v>
      </c>
      <c r="Y104" s="28">
        <f t="shared" si="16"/>
        <v>325000</v>
      </c>
      <c r="Z104" s="28">
        <f t="shared" si="17"/>
        <v>323000</v>
      </c>
      <c r="AA104" s="28">
        <f t="shared" si="18"/>
        <v>323000</v>
      </c>
      <c r="AB104" s="28">
        <f t="shared" si="19"/>
        <v>323000</v>
      </c>
      <c r="AC104" s="28">
        <f t="shared" si="20"/>
        <v>323000</v>
      </c>
      <c r="AD104" s="28">
        <f t="shared" si="21"/>
        <v>324000</v>
      </c>
      <c r="AE104" s="28">
        <f t="shared" si="22"/>
        <v>323000</v>
      </c>
      <c r="AF104" s="28">
        <f t="shared" si="23"/>
        <v>324000</v>
      </c>
      <c r="AG104" s="28">
        <f t="shared" si="24"/>
        <v>323000</v>
      </c>
    </row>
    <row r="105" spans="1:33" s="21" customFormat="1" hidden="1" x14ac:dyDescent="0.3">
      <c r="A105" s="7" t="s">
        <v>167</v>
      </c>
      <c r="B105" s="7" t="s">
        <v>114</v>
      </c>
      <c r="C105" s="7">
        <v>2801</v>
      </c>
      <c r="D105" s="7" t="s">
        <v>8</v>
      </c>
      <c r="E105" s="7">
        <v>907</v>
      </c>
      <c r="F105" s="7">
        <v>132198</v>
      </c>
      <c r="G105" s="7" t="s">
        <v>115</v>
      </c>
      <c r="H105" s="8" t="s">
        <v>1370</v>
      </c>
      <c r="I105" s="15">
        <v>153000</v>
      </c>
      <c r="J105" s="15">
        <v>152000</v>
      </c>
      <c r="K105" s="15">
        <v>153000</v>
      </c>
      <c r="L105" s="15">
        <v>153000</v>
      </c>
      <c r="M105" s="15">
        <v>152000</v>
      </c>
      <c r="N105" s="15">
        <v>152000</v>
      </c>
      <c r="O105" s="15">
        <v>152000</v>
      </c>
      <c r="P105" s="15">
        <v>152000</v>
      </c>
      <c r="Q105" s="15">
        <v>152000</v>
      </c>
      <c r="R105" s="15">
        <v>152000</v>
      </c>
      <c r="S105" s="15">
        <v>152000</v>
      </c>
      <c r="T105" s="15">
        <v>152000</v>
      </c>
      <c r="V105" s="28">
        <f t="shared" si="13"/>
        <v>153000</v>
      </c>
      <c r="W105" s="28">
        <f t="shared" si="14"/>
        <v>152000</v>
      </c>
      <c r="X105" s="28">
        <f t="shared" si="15"/>
        <v>153000</v>
      </c>
      <c r="Y105" s="28">
        <f t="shared" si="16"/>
        <v>153000</v>
      </c>
      <c r="Z105" s="28">
        <f t="shared" si="17"/>
        <v>152000</v>
      </c>
      <c r="AA105" s="28">
        <f t="shared" si="18"/>
        <v>152000</v>
      </c>
      <c r="AB105" s="28">
        <f t="shared" si="19"/>
        <v>152000</v>
      </c>
      <c r="AC105" s="28">
        <f t="shared" si="20"/>
        <v>152000</v>
      </c>
      <c r="AD105" s="28">
        <f t="shared" si="21"/>
        <v>152000</v>
      </c>
      <c r="AE105" s="28">
        <f t="shared" si="22"/>
        <v>152000</v>
      </c>
      <c r="AF105" s="28">
        <f t="shared" si="23"/>
        <v>152000</v>
      </c>
      <c r="AG105" s="28">
        <f t="shared" si="24"/>
        <v>152000</v>
      </c>
    </row>
    <row r="106" spans="1:33" s="21" customFormat="1" hidden="1" x14ac:dyDescent="0.3">
      <c r="A106" s="7" t="s">
        <v>167</v>
      </c>
      <c r="B106" s="7" t="s">
        <v>114</v>
      </c>
      <c r="C106" s="7">
        <v>2801</v>
      </c>
      <c r="D106" s="7" t="s">
        <v>1470</v>
      </c>
      <c r="E106" s="7">
        <v>918</v>
      </c>
      <c r="F106" s="7">
        <v>131798</v>
      </c>
      <c r="G106" s="7" t="s">
        <v>115</v>
      </c>
      <c r="H106" s="8" t="s">
        <v>1371</v>
      </c>
      <c r="I106" s="15">
        <v>2534000</v>
      </c>
      <c r="J106" s="15">
        <v>2524000</v>
      </c>
      <c r="K106" s="15">
        <v>2534000</v>
      </c>
      <c r="L106" s="15">
        <v>2531000</v>
      </c>
      <c r="M106" s="15">
        <v>2516000</v>
      </c>
      <c r="N106" s="15">
        <v>2515000</v>
      </c>
      <c r="O106" s="15">
        <v>2518000</v>
      </c>
      <c r="P106" s="15">
        <v>2519000</v>
      </c>
      <c r="Q106" s="15">
        <v>2524000</v>
      </c>
      <c r="R106" s="15">
        <v>2519000</v>
      </c>
      <c r="S106" s="15">
        <v>2525000</v>
      </c>
      <c r="T106" s="15">
        <v>2518000</v>
      </c>
      <c r="V106" s="28">
        <f t="shared" si="13"/>
        <v>2534000</v>
      </c>
      <c r="W106" s="28">
        <f t="shared" si="14"/>
        <v>2524000</v>
      </c>
      <c r="X106" s="28">
        <f t="shared" si="15"/>
        <v>2534000</v>
      </c>
      <c r="Y106" s="28">
        <f t="shared" si="16"/>
        <v>2531000</v>
      </c>
      <c r="Z106" s="28">
        <f t="shared" si="17"/>
        <v>2516000</v>
      </c>
      <c r="AA106" s="28">
        <f t="shared" si="18"/>
        <v>2515000</v>
      </c>
      <c r="AB106" s="28">
        <f t="shared" si="19"/>
        <v>2518000</v>
      </c>
      <c r="AC106" s="28">
        <f t="shared" si="20"/>
        <v>2519000</v>
      </c>
      <c r="AD106" s="28">
        <f t="shared" si="21"/>
        <v>2524000</v>
      </c>
      <c r="AE106" s="28">
        <f t="shared" si="22"/>
        <v>2519000</v>
      </c>
      <c r="AF106" s="28">
        <f t="shared" si="23"/>
        <v>2525000</v>
      </c>
      <c r="AG106" s="28">
        <f t="shared" si="24"/>
        <v>2518000</v>
      </c>
    </row>
    <row r="107" spans="1:33" s="21" customFormat="1" hidden="1" x14ac:dyDescent="0.3">
      <c r="A107" s="7" t="s">
        <v>167</v>
      </c>
      <c r="B107" s="7" t="s">
        <v>114</v>
      </c>
      <c r="C107" s="7">
        <v>2801</v>
      </c>
      <c r="D107" s="7" t="s">
        <v>8</v>
      </c>
      <c r="E107" s="7" t="s">
        <v>1466</v>
      </c>
      <c r="F107" s="7">
        <v>370532</v>
      </c>
      <c r="G107" s="7" t="s">
        <v>115</v>
      </c>
      <c r="H107" s="8" t="s">
        <v>74</v>
      </c>
      <c r="I107" s="15">
        <v>135000</v>
      </c>
      <c r="J107" s="15">
        <v>134000</v>
      </c>
      <c r="K107" s="15">
        <v>135000</v>
      </c>
      <c r="L107" s="15">
        <v>135000</v>
      </c>
      <c r="M107" s="15">
        <v>134000</v>
      </c>
      <c r="N107" s="15">
        <v>134000</v>
      </c>
      <c r="O107" s="15">
        <v>134000</v>
      </c>
      <c r="P107" s="15">
        <v>134000</v>
      </c>
      <c r="Q107" s="15">
        <v>134000</v>
      </c>
      <c r="R107" s="15">
        <v>134000</v>
      </c>
      <c r="S107" s="15">
        <v>134000</v>
      </c>
      <c r="T107" s="15">
        <v>134000</v>
      </c>
      <c r="V107" s="28">
        <f t="shared" si="13"/>
        <v>135000</v>
      </c>
      <c r="W107" s="28">
        <f t="shared" si="14"/>
        <v>134000</v>
      </c>
      <c r="X107" s="28">
        <f t="shared" si="15"/>
        <v>135000</v>
      </c>
      <c r="Y107" s="28">
        <f t="shared" si="16"/>
        <v>135000</v>
      </c>
      <c r="Z107" s="28">
        <f t="shared" si="17"/>
        <v>134000</v>
      </c>
      <c r="AA107" s="28">
        <f t="shared" si="18"/>
        <v>134000</v>
      </c>
      <c r="AB107" s="28">
        <f t="shared" si="19"/>
        <v>134000</v>
      </c>
      <c r="AC107" s="28">
        <f t="shared" si="20"/>
        <v>134000</v>
      </c>
      <c r="AD107" s="28">
        <f t="shared" si="21"/>
        <v>134000</v>
      </c>
      <c r="AE107" s="28">
        <f t="shared" si="22"/>
        <v>134000</v>
      </c>
      <c r="AF107" s="28">
        <f t="shared" si="23"/>
        <v>134000</v>
      </c>
      <c r="AG107" s="28">
        <f t="shared" si="24"/>
        <v>134000</v>
      </c>
    </row>
    <row r="108" spans="1:33" s="21" customFormat="1" hidden="1" x14ac:dyDescent="0.3">
      <c r="A108" s="7" t="s">
        <v>167</v>
      </c>
      <c r="B108" s="7" t="s">
        <v>114</v>
      </c>
      <c r="C108" s="7">
        <v>2801</v>
      </c>
      <c r="D108" s="7" t="s">
        <v>8</v>
      </c>
      <c r="E108" s="7">
        <v>907</v>
      </c>
      <c r="F108" s="7">
        <v>131509</v>
      </c>
      <c r="G108" s="7" t="s">
        <v>115</v>
      </c>
      <c r="H108" s="8" t="s">
        <v>71</v>
      </c>
      <c r="I108" s="15">
        <v>168000</v>
      </c>
      <c r="J108" s="15">
        <v>168000</v>
      </c>
      <c r="K108" s="15">
        <v>168000</v>
      </c>
      <c r="L108" s="15">
        <v>168000</v>
      </c>
      <c r="M108" s="15">
        <v>167000</v>
      </c>
      <c r="N108" s="15">
        <v>167000</v>
      </c>
      <c r="O108" s="15">
        <v>167000</v>
      </c>
      <c r="P108" s="15">
        <v>167000</v>
      </c>
      <c r="Q108" s="15">
        <v>168000</v>
      </c>
      <c r="R108" s="15">
        <v>167000</v>
      </c>
      <c r="S108" s="15">
        <v>168000</v>
      </c>
      <c r="T108" s="15">
        <v>167000</v>
      </c>
      <c r="V108" s="28">
        <f t="shared" si="13"/>
        <v>168000</v>
      </c>
      <c r="W108" s="28">
        <f t="shared" si="14"/>
        <v>168000</v>
      </c>
      <c r="X108" s="28">
        <f t="shared" si="15"/>
        <v>168000</v>
      </c>
      <c r="Y108" s="28">
        <f t="shared" si="16"/>
        <v>168000</v>
      </c>
      <c r="Z108" s="28">
        <f t="shared" si="17"/>
        <v>167000</v>
      </c>
      <c r="AA108" s="28">
        <f t="shared" si="18"/>
        <v>167000</v>
      </c>
      <c r="AB108" s="28">
        <f t="shared" si="19"/>
        <v>167000</v>
      </c>
      <c r="AC108" s="28">
        <f t="shared" si="20"/>
        <v>167000</v>
      </c>
      <c r="AD108" s="28">
        <f t="shared" si="21"/>
        <v>168000</v>
      </c>
      <c r="AE108" s="28">
        <f t="shared" si="22"/>
        <v>167000</v>
      </c>
      <c r="AF108" s="28">
        <f t="shared" si="23"/>
        <v>168000</v>
      </c>
      <c r="AG108" s="28">
        <f t="shared" si="24"/>
        <v>167000</v>
      </c>
    </row>
    <row r="109" spans="1:33" s="21" customFormat="1" hidden="1" x14ac:dyDescent="0.3">
      <c r="A109" s="7" t="s">
        <v>167</v>
      </c>
      <c r="B109" s="7" t="s">
        <v>114</v>
      </c>
      <c r="C109" s="7">
        <v>2801</v>
      </c>
      <c r="D109" s="7" t="s">
        <v>8</v>
      </c>
      <c r="E109" s="7">
        <v>907</v>
      </c>
      <c r="F109" s="7">
        <v>131711</v>
      </c>
      <c r="G109" s="7" t="s">
        <v>115</v>
      </c>
      <c r="H109" s="8" t="s">
        <v>1372</v>
      </c>
      <c r="I109" s="15">
        <v>180000</v>
      </c>
      <c r="J109" s="15">
        <v>179000</v>
      </c>
      <c r="K109" s="15">
        <v>180000</v>
      </c>
      <c r="L109" s="15">
        <v>179000</v>
      </c>
      <c r="M109" s="15">
        <v>178000</v>
      </c>
      <c r="N109" s="15">
        <v>178000</v>
      </c>
      <c r="O109" s="15">
        <v>178000</v>
      </c>
      <c r="P109" s="15">
        <v>179000</v>
      </c>
      <c r="Q109" s="15">
        <v>179000</v>
      </c>
      <c r="R109" s="15">
        <v>179000</v>
      </c>
      <c r="S109" s="15">
        <v>179000</v>
      </c>
      <c r="T109" s="15">
        <v>178000</v>
      </c>
      <c r="V109" s="28">
        <f t="shared" si="13"/>
        <v>180000</v>
      </c>
      <c r="W109" s="28">
        <f t="shared" si="14"/>
        <v>179000</v>
      </c>
      <c r="X109" s="28">
        <f t="shared" si="15"/>
        <v>180000</v>
      </c>
      <c r="Y109" s="28">
        <f t="shared" si="16"/>
        <v>179000</v>
      </c>
      <c r="Z109" s="28">
        <f t="shared" si="17"/>
        <v>178000</v>
      </c>
      <c r="AA109" s="28">
        <f t="shared" si="18"/>
        <v>178000</v>
      </c>
      <c r="AB109" s="28">
        <f t="shared" si="19"/>
        <v>178000</v>
      </c>
      <c r="AC109" s="28">
        <f t="shared" si="20"/>
        <v>179000</v>
      </c>
      <c r="AD109" s="28">
        <f t="shared" si="21"/>
        <v>179000</v>
      </c>
      <c r="AE109" s="28">
        <f t="shared" si="22"/>
        <v>179000</v>
      </c>
      <c r="AF109" s="28">
        <f t="shared" si="23"/>
        <v>179000</v>
      </c>
      <c r="AG109" s="28">
        <f t="shared" si="24"/>
        <v>178000</v>
      </c>
    </row>
    <row r="110" spans="1:33" s="21" customFormat="1" hidden="1" x14ac:dyDescent="0.3">
      <c r="A110" s="7" t="s">
        <v>167</v>
      </c>
      <c r="B110" s="7" t="s">
        <v>114</v>
      </c>
      <c r="C110" s="7">
        <v>2801</v>
      </c>
      <c r="D110" s="7" t="s">
        <v>8</v>
      </c>
      <c r="E110" s="7">
        <v>907</v>
      </c>
      <c r="F110" s="7">
        <v>131498</v>
      </c>
      <c r="G110" s="7" t="s">
        <v>115</v>
      </c>
      <c r="H110" s="8" t="s">
        <v>73</v>
      </c>
      <c r="I110" s="15">
        <v>1170000</v>
      </c>
      <c r="J110" s="15">
        <v>1166000</v>
      </c>
      <c r="K110" s="15">
        <v>1170000</v>
      </c>
      <c r="L110" s="15">
        <v>1169000</v>
      </c>
      <c r="M110" s="15">
        <v>1162000</v>
      </c>
      <c r="N110" s="15">
        <v>1161000</v>
      </c>
      <c r="O110" s="15">
        <v>1163000</v>
      </c>
      <c r="P110" s="15">
        <v>1163000</v>
      </c>
      <c r="Q110" s="15">
        <v>1166000</v>
      </c>
      <c r="R110" s="15">
        <v>1163000</v>
      </c>
      <c r="S110" s="15">
        <v>1166000</v>
      </c>
      <c r="T110" s="15">
        <v>1163000</v>
      </c>
      <c r="V110" s="28">
        <f t="shared" si="13"/>
        <v>1170000</v>
      </c>
      <c r="W110" s="28">
        <f t="shared" si="14"/>
        <v>1166000</v>
      </c>
      <c r="X110" s="28">
        <f t="shared" si="15"/>
        <v>1170000</v>
      </c>
      <c r="Y110" s="28">
        <f t="shared" si="16"/>
        <v>1169000</v>
      </c>
      <c r="Z110" s="28">
        <f t="shared" si="17"/>
        <v>1162000</v>
      </c>
      <c r="AA110" s="28">
        <f t="shared" si="18"/>
        <v>1161000</v>
      </c>
      <c r="AB110" s="28">
        <f t="shared" si="19"/>
        <v>1163000</v>
      </c>
      <c r="AC110" s="28">
        <f t="shared" si="20"/>
        <v>1163000</v>
      </c>
      <c r="AD110" s="28">
        <f t="shared" si="21"/>
        <v>1166000</v>
      </c>
      <c r="AE110" s="28">
        <f t="shared" si="22"/>
        <v>1163000</v>
      </c>
      <c r="AF110" s="28">
        <f t="shared" si="23"/>
        <v>1166000</v>
      </c>
      <c r="AG110" s="28">
        <f t="shared" si="24"/>
        <v>1163000</v>
      </c>
    </row>
    <row r="111" spans="1:33" s="21" customFormat="1" hidden="1" x14ac:dyDescent="0.3">
      <c r="A111" s="7" t="s">
        <v>167</v>
      </c>
      <c r="B111" s="7" t="s">
        <v>114</v>
      </c>
      <c r="C111" s="7">
        <v>2801</v>
      </c>
      <c r="D111" s="7" t="s">
        <v>8</v>
      </c>
      <c r="E111" s="7">
        <v>907</v>
      </c>
      <c r="F111" s="7">
        <v>131887</v>
      </c>
      <c r="G111" s="7" t="s">
        <v>115</v>
      </c>
      <c r="H111" s="8" t="s">
        <v>1373</v>
      </c>
      <c r="I111" s="15">
        <v>77000</v>
      </c>
      <c r="J111" s="15">
        <v>77000</v>
      </c>
      <c r="K111" s="15">
        <v>77000</v>
      </c>
      <c r="L111" s="15">
        <v>77000</v>
      </c>
      <c r="M111" s="15">
        <v>77000</v>
      </c>
      <c r="N111" s="15">
        <v>77000</v>
      </c>
      <c r="O111" s="15">
        <v>77000</v>
      </c>
      <c r="P111" s="15">
        <v>77000</v>
      </c>
      <c r="Q111" s="15">
        <v>77000</v>
      </c>
      <c r="R111" s="15">
        <v>77000</v>
      </c>
      <c r="S111" s="15">
        <v>77000</v>
      </c>
      <c r="T111" s="15">
        <v>77000</v>
      </c>
      <c r="V111" s="28">
        <f t="shared" si="13"/>
        <v>77000</v>
      </c>
      <c r="W111" s="28">
        <f t="shared" si="14"/>
        <v>77000</v>
      </c>
      <c r="X111" s="28">
        <f t="shared" si="15"/>
        <v>77000</v>
      </c>
      <c r="Y111" s="28">
        <f t="shared" si="16"/>
        <v>77000</v>
      </c>
      <c r="Z111" s="28">
        <f t="shared" si="17"/>
        <v>77000</v>
      </c>
      <c r="AA111" s="28">
        <f t="shared" si="18"/>
        <v>77000</v>
      </c>
      <c r="AB111" s="28">
        <f t="shared" si="19"/>
        <v>77000</v>
      </c>
      <c r="AC111" s="28">
        <f t="shared" si="20"/>
        <v>77000</v>
      </c>
      <c r="AD111" s="28">
        <f t="shared" si="21"/>
        <v>77000</v>
      </c>
      <c r="AE111" s="28">
        <f t="shared" si="22"/>
        <v>77000</v>
      </c>
      <c r="AF111" s="28">
        <f t="shared" si="23"/>
        <v>77000</v>
      </c>
      <c r="AG111" s="28">
        <f t="shared" si="24"/>
        <v>77000</v>
      </c>
    </row>
    <row r="112" spans="1:33" s="21" customFormat="1" hidden="1" x14ac:dyDescent="0.3">
      <c r="A112" s="7" t="s">
        <v>167</v>
      </c>
      <c r="B112" s="7" t="s">
        <v>114</v>
      </c>
      <c r="C112" s="7">
        <v>2801</v>
      </c>
      <c r="D112" s="7" t="s">
        <v>8</v>
      </c>
      <c r="E112" s="7">
        <v>907</v>
      </c>
      <c r="F112" s="7">
        <v>111059</v>
      </c>
      <c r="G112" s="7" t="s">
        <v>115</v>
      </c>
      <c r="H112" s="8" t="s">
        <v>1374</v>
      </c>
      <c r="I112" s="15">
        <v>309000</v>
      </c>
      <c r="J112" s="15">
        <v>308000</v>
      </c>
      <c r="K112" s="15">
        <v>309000</v>
      </c>
      <c r="L112" s="15">
        <v>309000</v>
      </c>
      <c r="M112" s="15">
        <v>307000</v>
      </c>
      <c r="N112" s="15">
        <v>307000</v>
      </c>
      <c r="O112" s="15">
        <v>307000</v>
      </c>
      <c r="P112" s="15">
        <v>307000</v>
      </c>
      <c r="Q112" s="15">
        <v>308000</v>
      </c>
      <c r="R112" s="15">
        <v>307000</v>
      </c>
      <c r="S112" s="15">
        <v>308000</v>
      </c>
      <c r="T112" s="15">
        <v>307000</v>
      </c>
      <c r="V112" s="28">
        <f t="shared" si="13"/>
        <v>309000</v>
      </c>
      <c r="W112" s="28">
        <f t="shared" si="14"/>
        <v>308000</v>
      </c>
      <c r="X112" s="28">
        <f t="shared" si="15"/>
        <v>309000</v>
      </c>
      <c r="Y112" s="28">
        <f t="shared" si="16"/>
        <v>309000</v>
      </c>
      <c r="Z112" s="28">
        <f t="shared" si="17"/>
        <v>307000</v>
      </c>
      <c r="AA112" s="28">
        <f t="shared" si="18"/>
        <v>307000</v>
      </c>
      <c r="AB112" s="28">
        <f t="shared" si="19"/>
        <v>307000</v>
      </c>
      <c r="AC112" s="28">
        <f t="shared" si="20"/>
        <v>307000</v>
      </c>
      <c r="AD112" s="28">
        <f t="shared" si="21"/>
        <v>308000</v>
      </c>
      <c r="AE112" s="28">
        <f t="shared" si="22"/>
        <v>307000</v>
      </c>
      <c r="AF112" s="28">
        <f t="shared" si="23"/>
        <v>308000</v>
      </c>
      <c r="AG112" s="28">
        <f t="shared" si="24"/>
        <v>307000</v>
      </c>
    </row>
    <row r="113" spans="1:33" s="21" customFormat="1" hidden="1" x14ac:dyDescent="0.3">
      <c r="A113" s="7" t="s">
        <v>167</v>
      </c>
      <c r="B113" s="7" t="s">
        <v>114</v>
      </c>
      <c r="C113" s="7">
        <v>2801</v>
      </c>
      <c r="D113" s="7" t="s">
        <v>8</v>
      </c>
      <c r="E113" s="7">
        <v>907</v>
      </c>
      <c r="F113" s="7">
        <v>370646</v>
      </c>
      <c r="G113" s="7" t="s">
        <v>115</v>
      </c>
      <c r="H113" s="8" t="s">
        <v>1375</v>
      </c>
      <c r="I113" s="15">
        <v>295000</v>
      </c>
      <c r="J113" s="15">
        <v>294000</v>
      </c>
      <c r="K113" s="15">
        <v>295000</v>
      </c>
      <c r="L113" s="15">
        <v>295000</v>
      </c>
      <c r="M113" s="15">
        <v>293000</v>
      </c>
      <c r="N113" s="15">
        <v>293000</v>
      </c>
      <c r="O113" s="15">
        <v>293000</v>
      </c>
      <c r="P113" s="15">
        <v>294000</v>
      </c>
      <c r="Q113" s="15">
        <v>294000</v>
      </c>
      <c r="R113" s="15">
        <v>293000</v>
      </c>
      <c r="S113" s="15">
        <v>294000</v>
      </c>
      <c r="T113" s="15">
        <v>293000</v>
      </c>
      <c r="V113" s="28">
        <f t="shared" si="13"/>
        <v>295000</v>
      </c>
      <c r="W113" s="28">
        <f t="shared" si="14"/>
        <v>294000</v>
      </c>
      <c r="X113" s="28">
        <f t="shared" si="15"/>
        <v>295000</v>
      </c>
      <c r="Y113" s="28">
        <f t="shared" si="16"/>
        <v>295000</v>
      </c>
      <c r="Z113" s="28">
        <f t="shared" si="17"/>
        <v>293000</v>
      </c>
      <c r="AA113" s="28">
        <f t="shared" si="18"/>
        <v>293000</v>
      </c>
      <c r="AB113" s="28">
        <f t="shared" si="19"/>
        <v>293000</v>
      </c>
      <c r="AC113" s="28">
        <f t="shared" si="20"/>
        <v>294000</v>
      </c>
      <c r="AD113" s="28">
        <f t="shared" si="21"/>
        <v>294000</v>
      </c>
      <c r="AE113" s="28">
        <f t="shared" si="22"/>
        <v>293000</v>
      </c>
      <c r="AF113" s="28">
        <f t="shared" si="23"/>
        <v>294000</v>
      </c>
      <c r="AG113" s="28">
        <f t="shared" si="24"/>
        <v>293000</v>
      </c>
    </row>
    <row r="114" spans="1:33" s="21" customFormat="1" hidden="1" x14ac:dyDescent="0.3">
      <c r="A114" s="7" t="s">
        <v>167</v>
      </c>
      <c r="B114" s="7" t="s">
        <v>114</v>
      </c>
      <c r="C114" s="7">
        <v>2801</v>
      </c>
      <c r="D114" s="7" t="s">
        <v>1471</v>
      </c>
      <c r="E114" s="7">
        <v>907</v>
      </c>
      <c r="F114" s="7">
        <v>132031</v>
      </c>
      <c r="G114" s="7" t="s">
        <v>115</v>
      </c>
      <c r="H114" s="8" t="s">
        <v>1376</v>
      </c>
      <c r="I114" s="15">
        <v>855000</v>
      </c>
      <c r="J114" s="15">
        <v>851000</v>
      </c>
      <c r="K114" s="15">
        <v>854000</v>
      </c>
      <c r="L114" s="15">
        <v>854000</v>
      </c>
      <c r="M114" s="15">
        <v>848000</v>
      </c>
      <c r="N114" s="15">
        <v>848000</v>
      </c>
      <c r="O114" s="15">
        <v>849000</v>
      </c>
      <c r="P114" s="15">
        <v>850000</v>
      </c>
      <c r="Q114" s="15">
        <v>851000</v>
      </c>
      <c r="R114" s="15">
        <v>850000</v>
      </c>
      <c r="S114" s="15">
        <v>852000</v>
      </c>
      <c r="T114" s="15">
        <v>849000</v>
      </c>
      <c r="V114" s="28">
        <f t="shared" si="13"/>
        <v>855000</v>
      </c>
      <c r="W114" s="28">
        <f t="shared" si="14"/>
        <v>851000</v>
      </c>
      <c r="X114" s="28">
        <f t="shared" si="15"/>
        <v>854000</v>
      </c>
      <c r="Y114" s="28">
        <f t="shared" si="16"/>
        <v>854000</v>
      </c>
      <c r="Z114" s="28">
        <f t="shared" si="17"/>
        <v>848000</v>
      </c>
      <c r="AA114" s="28">
        <f t="shared" si="18"/>
        <v>848000</v>
      </c>
      <c r="AB114" s="28">
        <f t="shared" si="19"/>
        <v>849000</v>
      </c>
      <c r="AC114" s="28">
        <f t="shared" si="20"/>
        <v>850000</v>
      </c>
      <c r="AD114" s="28">
        <f t="shared" si="21"/>
        <v>851000</v>
      </c>
      <c r="AE114" s="28">
        <f t="shared" si="22"/>
        <v>850000</v>
      </c>
      <c r="AF114" s="28">
        <f t="shared" si="23"/>
        <v>852000</v>
      </c>
      <c r="AG114" s="28">
        <f t="shared" si="24"/>
        <v>849000</v>
      </c>
    </row>
    <row r="115" spans="1:33" s="21" customFormat="1" hidden="1" x14ac:dyDescent="0.3">
      <c r="A115" s="7" t="s">
        <v>167</v>
      </c>
      <c r="B115" s="7" t="s">
        <v>114</v>
      </c>
      <c r="C115" s="7">
        <v>2801</v>
      </c>
      <c r="D115" s="7" t="s">
        <v>1471</v>
      </c>
      <c r="E115" s="7">
        <v>907</v>
      </c>
      <c r="F115" s="7">
        <v>132115</v>
      </c>
      <c r="G115" s="7" t="s">
        <v>115</v>
      </c>
      <c r="H115" s="8" t="s">
        <v>1377</v>
      </c>
      <c r="I115" s="15">
        <v>56000</v>
      </c>
      <c r="J115" s="15">
        <v>56000</v>
      </c>
      <c r="K115" s="15">
        <v>56000</v>
      </c>
      <c r="L115" s="15">
        <v>56000</v>
      </c>
      <c r="M115" s="15">
        <v>56000</v>
      </c>
      <c r="N115" s="15">
        <v>56000</v>
      </c>
      <c r="O115" s="15">
        <v>56000</v>
      </c>
      <c r="P115" s="15">
        <v>56000</v>
      </c>
      <c r="Q115" s="15">
        <v>56000</v>
      </c>
      <c r="R115" s="15">
        <v>56000</v>
      </c>
      <c r="S115" s="15">
        <v>56000</v>
      </c>
      <c r="T115" s="15">
        <v>56000</v>
      </c>
      <c r="V115" s="28">
        <f t="shared" si="13"/>
        <v>56000</v>
      </c>
      <c r="W115" s="28">
        <f t="shared" si="14"/>
        <v>56000</v>
      </c>
      <c r="X115" s="28">
        <f t="shared" si="15"/>
        <v>56000</v>
      </c>
      <c r="Y115" s="28">
        <f t="shared" si="16"/>
        <v>56000</v>
      </c>
      <c r="Z115" s="28">
        <f t="shared" si="17"/>
        <v>56000</v>
      </c>
      <c r="AA115" s="28">
        <f t="shared" si="18"/>
        <v>56000</v>
      </c>
      <c r="AB115" s="28">
        <f t="shared" si="19"/>
        <v>56000</v>
      </c>
      <c r="AC115" s="28">
        <f t="shared" si="20"/>
        <v>56000</v>
      </c>
      <c r="AD115" s="28">
        <f t="shared" si="21"/>
        <v>56000</v>
      </c>
      <c r="AE115" s="28">
        <f t="shared" si="22"/>
        <v>56000</v>
      </c>
      <c r="AF115" s="28">
        <f t="shared" si="23"/>
        <v>56000</v>
      </c>
      <c r="AG115" s="28">
        <f t="shared" si="24"/>
        <v>56000</v>
      </c>
    </row>
    <row r="116" spans="1:33" s="21" customFormat="1" hidden="1" x14ac:dyDescent="0.3">
      <c r="A116" s="7" t="s">
        <v>167</v>
      </c>
      <c r="B116" s="7" t="s">
        <v>114</v>
      </c>
      <c r="C116" s="7">
        <v>2801</v>
      </c>
      <c r="D116" s="7" t="s">
        <v>1471</v>
      </c>
      <c r="E116" s="7">
        <v>907</v>
      </c>
      <c r="F116" s="7">
        <v>132097</v>
      </c>
      <c r="G116" s="7" t="s">
        <v>115</v>
      </c>
      <c r="H116" s="8" t="s">
        <v>1378</v>
      </c>
      <c r="I116" s="15">
        <v>300000</v>
      </c>
      <c r="J116" s="15">
        <v>298000</v>
      </c>
      <c r="K116" s="15">
        <v>299000</v>
      </c>
      <c r="L116" s="15">
        <v>299000</v>
      </c>
      <c r="M116" s="15">
        <v>297000</v>
      </c>
      <c r="N116" s="15">
        <v>297000</v>
      </c>
      <c r="O116" s="15">
        <v>298000</v>
      </c>
      <c r="P116" s="15">
        <v>298000</v>
      </c>
      <c r="Q116" s="15">
        <v>298000</v>
      </c>
      <c r="R116" s="15">
        <v>298000</v>
      </c>
      <c r="S116" s="15">
        <v>298000</v>
      </c>
      <c r="T116" s="15">
        <v>298000</v>
      </c>
      <c r="V116" s="28">
        <f t="shared" si="13"/>
        <v>300000</v>
      </c>
      <c r="W116" s="28">
        <f t="shared" si="14"/>
        <v>298000</v>
      </c>
      <c r="X116" s="28">
        <f t="shared" si="15"/>
        <v>299000</v>
      </c>
      <c r="Y116" s="28">
        <f t="shared" si="16"/>
        <v>299000</v>
      </c>
      <c r="Z116" s="28">
        <f t="shared" si="17"/>
        <v>297000</v>
      </c>
      <c r="AA116" s="28">
        <f t="shared" si="18"/>
        <v>297000</v>
      </c>
      <c r="AB116" s="28">
        <f t="shared" si="19"/>
        <v>298000</v>
      </c>
      <c r="AC116" s="28">
        <f t="shared" si="20"/>
        <v>298000</v>
      </c>
      <c r="AD116" s="28">
        <f t="shared" si="21"/>
        <v>298000</v>
      </c>
      <c r="AE116" s="28">
        <f t="shared" si="22"/>
        <v>298000</v>
      </c>
      <c r="AF116" s="28">
        <f t="shared" si="23"/>
        <v>298000</v>
      </c>
      <c r="AG116" s="28">
        <f t="shared" si="24"/>
        <v>298000</v>
      </c>
    </row>
    <row r="117" spans="1:33" s="21" customFormat="1" hidden="1" x14ac:dyDescent="0.3">
      <c r="A117" s="7" t="s">
        <v>167</v>
      </c>
      <c r="B117" s="7" t="s">
        <v>114</v>
      </c>
      <c r="C117" s="7">
        <v>2801</v>
      </c>
      <c r="D117" s="7" t="s">
        <v>1471</v>
      </c>
      <c r="E117" s="7">
        <v>907</v>
      </c>
      <c r="F117" s="7">
        <v>131852</v>
      </c>
      <c r="G117" s="7" t="s">
        <v>115</v>
      </c>
      <c r="H117" s="8" t="s">
        <v>1379</v>
      </c>
      <c r="I117" s="15">
        <v>986000</v>
      </c>
      <c r="J117" s="15">
        <v>983000</v>
      </c>
      <c r="K117" s="15">
        <v>986000</v>
      </c>
      <c r="L117" s="15">
        <v>985000</v>
      </c>
      <c r="M117" s="15">
        <v>979000</v>
      </c>
      <c r="N117" s="15">
        <v>979000</v>
      </c>
      <c r="O117" s="15">
        <v>980000</v>
      </c>
      <c r="P117" s="15">
        <v>981000</v>
      </c>
      <c r="Q117" s="15">
        <v>982000</v>
      </c>
      <c r="R117" s="15">
        <v>981000</v>
      </c>
      <c r="S117" s="15">
        <v>983000</v>
      </c>
      <c r="T117" s="15">
        <v>980000</v>
      </c>
      <c r="V117" s="28">
        <f t="shared" si="13"/>
        <v>986000</v>
      </c>
      <c r="W117" s="28">
        <f t="shared" si="14"/>
        <v>983000</v>
      </c>
      <c r="X117" s="28">
        <f t="shared" si="15"/>
        <v>986000</v>
      </c>
      <c r="Y117" s="28">
        <f t="shared" si="16"/>
        <v>985000</v>
      </c>
      <c r="Z117" s="28">
        <f t="shared" si="17"/>
        <v>979000</v>
      </c>
      <c r="AA117" s="28">
        <f t="shared" si="18"/>
        <v>979000</v>
      </c>
      <c r="AB117" s="28">
        <f t="shared" si="19"/>
        <v>980000</v>
      </c>
      <c r="AC117" s="28">
        <f t="shared" si="20"/>
        <v>981000</v>
      </c>
      <c r="AD117" s="28">
        <f t="shared" si="21"/>
        <v>982000</v>
      </c>
      <c r="AE117" s="28">
        <f t="shared" si="22"/>
        <v>981000</v>
      </c>
      <c r="AF117" s="28">
        <f t="shared" si="23"/>
        <v>983000</v>
      </c>
      <c r="AG117" s="28">
        <f t="shared" si="24"/>
        <v>980000</v>
      </c>
    </row>
    <row r="118" spans="1:33" s="21" customFormat="1" hidden="1" x14ac:dyDescent="0.3">
      <c r="A118" s="7" t="s">
        <v>167</v>
      </c>
      <c r="B118" s="7" t="s">
        <v>114</v>
      </c>
      <c r="C118" s="7">
        <v>2801</v>
      </c>
      <c r="D118" s="7" t="s">
        <v>1471</v>
      </c>
      <c r="E118" s="7">
        <v>907</v>
      </c>
      <c r="F118" s="7">
        <v>370587</v>
      </c>
      <c r="G118" s="7" t="s">
        <v>115</v>
      </c>
      <c r="H118" s="8" t="s">
        <v>1380</v>
      </c>
      <c r="I118" s="15">
        <v>1841000</v>
      </c>
      <c r="J118" s="15">
        <v>1834000</v>
      </c>
      <c r="K118" s="15">
        <v>1841000</v>
      </c>
      <c r="L118" s="15">
        <v>1839000</v>
      </c>
      <c r="M118" s="15">
        <v>1827000</v>
      </c>
      <c r="N118" s="15">
        <v>1827000</v>
      </c>
      <c r="O118" s="15">
        <v>1829000</v>
      </c>
      <c r="P118" s="15">
        <v>1830000</v>
      </c>
      <c r="Q118" s="15">
        <v>1834000</v>
      </c>
      <c r="R118" s="15">
        <v>1830000</v>
      </c>
      <c r="S118" s="15">
        <v>1835000</v>
      </c>
      <c r="T118" s="15">
        <v>1830000</v>
      </c>
      <c r="V118" s="28">
        <f t="shared" si="13"/>
        <v>1841000</v>
      </c>
      <c r="W118" s="28">
        <f t="shared" si="14"/>
        <v>1834000</v>
      </c>
      <c r="X118" s="28">
        <f t="shared" si="15"/>
        <v>1841000</v>
      </c>
      <c r="Y118" s="28">
        <f t="shared" si="16"/>
        <v>1839000</v>
      </c>
      <c r="Z118" s="28">
        <f t="shared" si="17"/>
        <v>1827000</v>
      </c>
      <c r="AA118" s="28">
        <f t="shared" si="18"/>
        <v>1827000</v>
      </c>
      <c r="AB118" s="28">
        <f t="shared" si="19"/>
        <v>1829000</v>
      </c>
      <c r="AC118" s="28">
        <f t="shared" si="20"/>
        <v>1830000</v>
      </c>
      <c r="AD118" s="28">
        <f t="shared" si="21"/>
        <v>1834000</v>
      </c>
      <c r="AE118" s="28">
        <f t="shared" si="22"/>
        <v>1830000</v>
      </c>
      <c r="AF118" s="28">
        <f t="shared" si="23"/>
        <v>1835000</v>
      </c>
      <c r="AG118" s="28">
        <f t="shared" si="24"/>
        <v>1830000</v>
      </c>
    </row>
    <row r="119" spans="1:33" s="21" customFormat="1" hidden="1" x14ac:dyDescent="0.3">
      <c r="A119" s="7" t="s">
        <v>167</v>
      </c>
      <c r="B119" s="7" t="s">
        <v>114</v>
      </c>
      <c r="C119" s="7">
        <v>2801</v>
      </c>
      <c r="D119" s="7" t="s">
        <v>8</v>
      </c>
      <c r="E119" s="7">
        <v>907</v>
      </c>
      <c r="F119" s="7">
        <v>131990</v>
      </c>
      <c r="G119" s="7" t="s">
        <v>115</v>
      </c>
      <c r="H119" s="8" t="s">
        <v>1381</v>
      </c>
      <c r="I119" s="15">
        <v>1825000</v>
      </c>
      <c r="J119" s="15">
        <v>1818000</v>
      </c>
      <c r="K119" s="15">
        <v>1825000</v>
      </c>
      <c r="L119" s="15">
        <v>1823000</v>
      </c>
      <c r="M119" s="15">
        <v>1812000</v>
      </c>
      <c r="N119" s="15">
        <v>1812000</v>
      </c>
      <c r="O119" s="15">
        <v>1814000</v>
      </c>
      <c r="P119" s="15">
        <v>1815000</v>
      </c>
      <c r="Q119" s="15">
        <v>1818000</v>
      </c>
      <c r="R119" s="15">
        <v>1815000</v>
      </c>
      <c r="S119" s="15">
        <v>1819000</v>
      </c>
      <c r="T119" s="15">
        <v>1814000</v>
      </c>
      <c r="V119" s="28">
        <f t="shared" si="13"/>
        <v>1825000</v>
      </c>
      <c r="W119" s="28">
        <f t="shared" si="14"/>
        <v>1818000</v>
      </c>
      <c r="X119" s="28">
        <f t="shared" si="15"/>
        <v>1825000</v>
      </c>
      <c r="Y119" s="28">
        <f t="shared" si="16"/>
        <v>1823000</v>
      </c>
      <c r="Z119" s="28">
        <f t="shared" si="17"/>
        <v>1812000</v>
      </c>
      <c r="AA119" s="28">
        <f t="shared" si="18"/>
        <v>1812000</v>
      </c>
      <c r="AB119" s="28">
        <f t="shared" si="19"/>
        <v>1814000</v>
      </c>
      <c r="AC119" s="28">
        <f t="shared" si="20"/>
        <v>1815000</v>
      </c>
      <c r="AD119" s="28">
        <f t="shared" si="21"/>
        <v>1818000</v>
      </c>
      <c r="AE119" s="28">
        <f t="shared" si="22"/>
        <v>1815000</v>
      </c>
      <c r="AF119" s="28">
        <f t="shared" si="23"/>
        <v>1819000</v>
      </c>
      <c r="AG119" s="28">
        <f t="shared" si="24"/>
        <v>1814000</v>
      </c>
    </row>
    <row r="120" spans="1:33" s="21" customFormat="1" hidden="1" x14ac:dyDescent="0.3">
      <c r="A120" s="7" t="s">
        <v>167</v>
      </c>
      <c r="B120" s="7" t="s">
        <v>114</v>
      </c>
      <c r="C120" s="7">
        <v>2801</v>
      </c>
      <c r="D120" s="7" t="s">
        <v>8</v>
      </c>
      <c r="E120" s="7">
        <v>907</v>
      </c>
      <c r="F120" s="7">
        <v>132032</v>
      </c>
      <c r="G120" s="7" t="s">
        <v>115</v>
      </c>
      <c r="H120" s="8" t="s">
        <v>1382</v>
      </c>
      <c r="I120" s="15">
        <v>955000</v>
      </c>
      <c r="J120" s="15">
        <v>951000</v>
      </c>
      <c r="K120" s="15">
        <v>955000</v>
      </c>
      <c r="L120" s="15">
        <v>954000</v>
      </c>
      <c r="M120" s="15">
        <v>948000</v>
      </c>
      <c r="N120" s="15">
        <v>948000</v>
      </c>
      <c r="O120" s="15">
        <v>949000</v>
      </c>
      <c r="P120" s="15">
        <v>950000</v>
      </c>
      <c r="Q120" s="15">
        <v>951000</v>
      </c>
      <c r="R120" s="15">
        <v>949000</v>
      </c>
      <c r="S120" s="15">
        <v>952000</v>
      </c>
      <c r="T120" s="15">
        <v>949000</v>
      </c>
      <c r="V120" s="28">
        <f t="shared" si="13"/>
        <v>955000</v>
      </c>
      <c r="W120" s="28">
        <f t="shared" si="14"/>
        <v>951000</v>
      </c>
      <c r="X120" s="28">
        <f t="shared" si="15"/>
        <v>955000</v>
      </c>
      <c r="Y120" s="28">
        <f t="shared" si="16"/>
        <v>954000</v>
      </c>
      <c r="Z120" s="28">
        <f t="shared" si="17"/>
        <v>948000</v>
      </c>
      <c r="AA120" s="28">
        <f t="shared" si="18"/>
        <v>948000</v>
      </c>
      <c r="AB120" s="28">
        <f t="shared" si="19"/>
        <v>949000</v>
      </c>
      <c r="AC120" s="28">
        <f t="shared" si="20"/>
        <v>950000</v>
      </c>
      <c r="AD120" s="28">
        <f t="shared" si="21"/>
        <v>951000</v>
      </c>
      <c r="AE120" s="28">
        <f t="shared" si="22"/>
        <v>949000</v>
      </c>
      <c r="AF120" s="28">
        <f t="shared" si="23"/>
        <v>952000</v>
      </c>
      <c r="AG120" s="28">
        <f t="shared" si="24"/>
        <v>949000</v>
      </c>
    </row>
    <row r="121" spans="1:33" s="21" customFormat="1" hidden="1" x14ac:dyDescent="0.3">
      <c r="A121" s="7" t="s">
        <v>167</v>
      </c>
      <c r="B121" s="7" t="s">
        <v>114</v>
      </c>
      <c r="C121" s="7">
        <v>2801</v>
      </c>
      <c r="D121" s="7" t="s">
        <v>8</v>
      </c>
      <c r="E121" s="7">
        <v>907</v>
      </c>
      <c r="F121" s="7">
        <v>150220</v>
      </c>
      <c r="G121" s="7" t="s">
        <v>115</v>
      </c>
      <c r="H121" s="8" t="s">
        <v>1383</v>
      </c>
      <c r="I121" s="15">
        <v>49000</v>
      </c>
      <c r="J121" s="15">
        <v>49000</v>
      </c>
      <c r="K121" s="15">
        <v>49000</v>
      </c>
      <c r="L121" s="15">
        <v>49000</v>
      </c>
      <c r="M121" s="15">
        <v>49000</v>
      </c>
      <c r="N121" s="15">
        <v>49000</v>
      </c>
      <c r="O121" s="15">
        <v>49000</v>
      </c>
      <c r="P121" s="15">
        <v>49000</v>
      </c>
      <c r="Q121" s="15">
        <v>49000</v>
      </c>
      <c r="R121" s="15">
        <v>49000</v>
      </c>
      <c r="S121" s="15">
        <v>49000</v>
      </c>
      <c r="T121" s="15">
        <v>49000</v>
      </c>
      <c r="V121" s="28">
        <f t="shared" si="13"/>
        <v>49000</v>
      </c>
      <c r="W121" s="28">
        <f t="shared" si="14"/>
        <v>49000</v>
      </c>
      <c r="X121" s="28">
        <f t="shared" si="15"/>
        <v>49000</v>
      </c>
      <c r="Y121" s="28">
        <f t="shared" si="16"/>
        <v>49000</v>
      </c>
      <c r="Z121" s="28">
        <f t="shared" si="17"/>
        <v>49000</v>
      </c>
      <c r="AA121" s="28">
        <f t="shared" si="18"/>
        <v>49000</v>
      </c>
      <c r="AB121" s="28">
        <f t="shared" si="19"/>
        <v>49000</v>
      </c>
      <c r="AC121" s="28">
        <f t="shared" si="20"/>
        <v>49000</v>
      </c>
      <c r="AD121" s="28">
        <f t="shared" si="21"/>
        <v>49000</v>
      </c>
      <c r="AE121" s="28">
        <f t="shared" si="22"/>
        <v>49000</v>
      </c>
      <c r="AF121" s="28">
        <f t="shared" si="23"/>
        <v>49000</v>
      </c>
      <c r="AG121" s="28">
        <f t="shared" si="24"/>
        <v>49000</v>
      </c>
    </row>
    <row r="122" spans="1:33" s="21" customFormat="1" hidden="1" x14ac:dyDescent="0.3">
      <c r="A122" s="7" t="s">
        <v>167</v>
      </c>
      <c r="B122" s="7" t="s">
        <v>114</v>
      </c>
      <c r="C122" s="7">
        <v>2801</v>
      </c>
      <c r="D122" s="7" t="s">
        <v>1471</v>
      </c>
      <c r="E122" s="7">
        <v>907</v>
      </c>
      <c r="F122" s="7">
        <v>132108</v>
      </c>
      <c r="G122" s="7" t="s">
        <v>115</v>
      </c>
      <c r="H122" s="8" t="s">
        <v>1384</v>
      </c>
      <c r="I122" s="15">
        <v>248000</v>
      </c>
      <c r="J122" s="15">
        <v>247000</v>
      </c>
      <c r="K122" s="15">
        <v>248000</v>
      </c>
      <c r="L122" s="15">
        <v>248000</v>
      </c>
      <c r="M122" s="15">
        <v>247000</v>
      </c>
      <c r="N122" s="15">
        <v>247000</v>
      </c>
      <c r="O122" s="15">
        <v>247000</v>
      </c>
      <c r="P122" s="15">
        <v>247000</v>
      </c>
      <c r="Q122" s="15">
        <v>247000</v>
      </c>
      <c r="R122" s="15">
        <v>247000</v>
      </c>
      <c r="S122" s="15">
        <v>248000</v>
      </c>
      <c r="T122" s="15">
        <v>247000</v>
      </c>
      <c r="V122" s="28">
        <f t="shared" si="13"/>
        <v>248000</v>
      </c>
      <c r="W122" s="28">
        <f t="shared" si="14"/>
        <v>247000</v>
      </c>
      <c r="X122" s="28">
        <f t="shared" si="15"/>
        <v>248000</v>
      </c>
      <c r="Y122" s="28">
        <f t="shared" si="16"/>
        <v>248000</v>
      </c>
      <c r="Z122" s="28">
        <f t="shared" si="17"/>
        <v>247000</v>
      </c>
      <c r="AA122" s="28">
        <f t="shared" si="18"/>
        <v>247000</v>
      </c>
      <c r="AB122" s="28">
        <f t="shared" si="19"/>
        <v>247000</v>
      </c>
      <c r="AC122" s="28">
        <f t="shared" si="20"/>
        <v>247000</v>
      </c>
      <c r="AD122" s="28">
        <f t="shared" si="21"/>
        <v>247000</v>
      </c>
      <c r="AE122" s="28">
        <f t="shared" si="22"/>
        <v>247000</v>
      </c>
      <c r="AF122" s="28">
        <f t="shared" si="23"/>
        <v>248000</v>
      </c>
      <c r="AG122" s="28">
        <f t="shared" si="24"/>
        <v>247000</v>
      </c>
    </row>
    <row r="123" spans="1:33" s="21" customFormat="1" hidden="1" x14ac:dyDescent="0.3">
      <c r="A123" s="7" t="s">
        <v>167</v>
      </c>
      <c r="B123" s="7" t="s">
        <v>114</v>
      </c>
      <c r="C123" s="7">
        <v>2801</v>
      </c>
      <c r="D123" s="7" t="s">
        <v>1471</v>
      </c>
      <c r="E123" s="7">
        <v>907</v>
      </c>
      <c r="F123" s="7">
        <v>370551</v>
      </c>
      <c r="G123" s="7" t="s">
        <v>115</v>
      </c>
      <c r="H123" s="8" t="s">
        <v>1385</v>
      </c>
      <c r="I123" s="15">
        <v>2626000</v>
      </c>
      <c r="J123" s="15">
        <v>2615000</v>
      </c>
      <c r="K123" s="15">
        <v>2625000</v>
      </c>
      <c r="L123" s="15">
        <v>2622000</v>
      </c>
      <c r="M123" s="15">
        <v>2606000</v>
      </c>
      <c r="N123" s="15">
        <v>2606000</v>
      </c>
      <c r="O123" s="15">
        <v>2609000</v>
      </c>
      <c r="P123" s="15">
        <v>2610000</v>
      </c>
      <c r="Q123" s="15">
        <v>2615000</v>
      </c>
      <c r="R123" s="15">
        <v>2610000</v>
      </c>
      <c r="S123" s="15">
        <v>2616000</v>
      </c>
      <c r="T123" s="15">
        <v>2609000</v>
      </c>
      <c r="V123" s="28">
        <f t="shared" si="13"/>
        <v>2626000</v>
      </c>
      <c r="W123" s="28">
        <f t="shared" si="14"/>
        <v>2615000</v>
      </c>
      <c r="X123" s="28">
        <f t="shared" si="15"/>
        <v>2625000</v>
      </c>
      <c r="Y123" s="28">
        <f t="shared" si="16"/>
        <v>2622000</v>
      </c>
      <c r="Z123" s="28">
        <f t="shared" si="17"/>
        <v>2606000</v>
      </c>
      <c r="AA123" s="28">
        <f t="shared" si="18"/>
        <v>2606000</v>
      </c>
      <c r="AB123" s="28">
        <f t="shared" si="19"/>
        <v>2609000</v>
      </c>
      <c r="AC123" s="28">
        <f t="shared" si="20"/>
        <v>2610000</v>
      </c>
      <c r="AD123" s="28">
        <f t="shared" si="21"/>
        <v>2615000</v>
      </c>
      <c r="AE123" s="28">
        <f t="shared" si="22"/>
        <v>2610000</v>
      </c>
      <c r="AF123" s="28">
        <f t="shared" si="23"/>
        <v>2616000</v>
      </c>
      <c r="AG123" s="28">
        <f t="shared" si="24"/>
        <v>2609000</v>
      </c>
    </row>
    <row r="124" spans="1:33" s="21" customFormat="1" hidden="1" x14ac:dyDescent="0.3">
      <c r="A124" s="7" t="s">
        <v>167</v>
      </c>
      <c r="B124" s="7" t="s">
        <v>114</v>
      </c>
      <c r="C124" s="7">
        <v>2801</v>
      </c>
      <c r="D124" s="7" t="s">
        <v>8</v>
      </c>
      <c r="E124" s="7">
        <v>907</v>
      </c>
      <c r="F124" s="7">
        <v>131993</v>
      </c>
      <c r="G124" s="7" t="s">
        <v>115</v>
      </c>
      <c r="H124" s="8" t="s">
        <v>1386</v>
      </c>
      <c r="I124" s="15">
        <v>693000</v>
      </c>
      <c r="J124" s="15">
        <v>691000</v>
      </c>
      <c r="K124" s="15">
        <v>693000</v>
      </c>
      <c r="L124" s="15">
        <v>692000</v>
      </c>
      <c r="M124" s="15">
        <v>688000</v>
      </c>
      <c r="N124" s="15">
        <v>688000</v>
      </c>
      <c r="O124" s="15">
        <v>689000</v>
      </c>
      <c r="P124" s="15">
        <v>689000</v>
      </c>
      <c r="Q124" s="15">
        <v>691000</v>
      </c>
      <c r="R124" s="15">
        <v>689000</v>
      </c>
      <c r="S124" s="15">
        <v>691000</v>
      </c>
      <c r="T124" s="15">
        <v>689000</v>
      </c>
      <c r="V124" s="28">
        <f t="shared" si="13"/>
        <v>693000</v>
      </c>
      <c r="W124" s="28">
        <f t="shared" si="14"/>
        <v>691000</v>
      </c>
      <c r="X124" s="28">
        <f t="shared" si="15"/>
        <v>693000</v>
      </c>
      <c r="Y124" s="28">
        <f t="shared" si="16"/>
        <v>692000</v>
      </c>
      <c r="Z124" s="28">
        <f t="shared" si="17"/>
        <v>688000</v>
      </c>
      <c r="AA124" s="28">
        <f t="shared" si="18"/>
        <v>688000</v>
      </c>
      <c r="AB124" s="28">
        <f t="shared" si="19"/>
        <v>689000</v>
      </c>
      <c r="AC124" s="28">
        <f t="shared" si="20"/>
        <v>689000</v>
      </c>
      <c r="AD124" s="28">
        <f t="shared" si="21"/>
        <v>691000</v>
      </c>
      <c r="AE124" s="28">
        <f t="shared" si="22"/>
        <v>689000</v>
      </c>
      <c r="AF124" s="28">
        <f t="shared" si="23"/>
        <v>691000</v>
      </c>
      <c r="AG124" s="28">
        <f t="shared" si="24"/>
        <v>689000</v>
      </c>
    </row>
    <row r="125" spans="1:33" s="21" customFormat="1" hidden="1" x14ac:dyDescent="0.3">
      <c r="A125" s="7" t="s">
        <v>167</v>
      </c>
      <c r="B125" s="7" t="s">
        <v>114</v>
      </c>
      <c r="C125" s="7">
        <v>2801</v>
      </c>
      <c r="D125" s="7" t="s">
        <v>8</v>
      </c>
      <c r="E125" s="7">
        <v>907</v>
      </c>
      <c r="F125" s="7">
        <v>131961</v>
      </c>
      <c r="G125" s="7" t="s">
        <v>115</v>
      </c>
      <c r="H125" s="8" t="s">
        <v>1387</v>
      </c>
      <c r="I125" s="15">
        <v>289000</v>
      </c>
      <c r="J125" s="15">
        <v>288000</v>
      </c>
      <c r="K125" s="15">
        <v>289000</v>
      </c>
      <c r="L125" s="15">
        <v>288000</v>
      </c>
      <c r="M125" s="15">
        <v>287000</v>
      </c>
      <c r="N125" s="15">
        <v>287000</v>
      </c>
      <c r="O125" s="15">
        <v>287000</v>
      </c>
      <c r="P125" s="15">
        <v>287000</v>
      </c>
      <c r="Q125" s="15">
        <v>288000</v>
      </c>
      <c r="R125" s="15">
        <v>287000</v>
      </c>
      <c r="S125" s="15">
        <v>288000</v>
      </c>
      <c r="T125" s="15">
        <v>287000</v>
      </c>
      <c r="V125" s="28">
        <f t="shared" si="13"/>
        <v>289000</v>
      </c>
      <c r="W125" s="28">
        <f t="shared" si="14"/>
        <v>288000</v>
      </c>
      <c r="X125" s="28">
        <f t="shared" si="15"/>
        <v>289000</v>
      </c>
      <c r="Y125" s="28">
        <f t="shared" si="16"/>
        <v>288000</v>
      </c>
      <c r="Z125" s="28">
        <f t="shared" si="17"/>
        <v>287000</v>
      </c>
      <c r="AA125" s="28">
        <f t="shared" si="18"/>
        <v>287000</v>
      </c>
      <c r="AB125" s="28">
        <f t="shared" si="19"/>
        <v>287000</v>
      </c>
      <c r="AC125" s="28">
        <f t="shared" si="20"/>
        <v>287000</v>
      </c>
      <c r="AD125" s="28">
        <f t="shared" si="21"/>
        <v>288000</v>
      </c>
      <c r="AE125" s="28">
        <f t="shared" si="22"/>
        <v>287000</v>
      </c>
      <c r="AF125" s="28">
        <f t="shared" si="23"/>
        <v>288000</v>
      </c>
      <c r="AG125" s="28">
        <f t="shared" si="24"/>
        <v>287000</v>
      </c>
    </row>
    <row r="126" spans="1:33" s="21" customFormat="1" hidden="1" x14ac:dyDescent="0.3">
      <c r="A126" s="7" t="s">
        <v>167</v>
      </c>
      <c r="B126" s="7" t="s">
        <v>114</v>
      </c>
      <c r="C126" s="7">
        <v>2801</v>
      </c>
      <c r="D126" s="7" t="s">
        <v>8</v>
      </c>
      <c r="E126" s="7">
        <v>907</v>
      </c>
      <c r="F126" s="7">
        <v>131507</v>
      </c>
      <c r="G126" s="7" t="s">
        <v>115</v>
      </c>
      <c r="H126" s="8" t="s">
        <v>67</v>
      </c>
      <c r="I126" s="15">
        <v>1624000</v>
      </c>
      <c r="J126" s="15">
        <v>1618000</v>
      </c>
      <c r="K126" s="15">
        <v>1624000</v>
      </c>
      <c r="L126" s="15">
        <v>1622000</v>
      </c>
      <c r="M126" s="15">
        <v>1612000</v>
      </c>
      <c r="N126" s="15">
        <v>1612000</v>
      </c>
      <c r="O126" s="15">
        <v>1614000</v>
      </c>
      <c r="P126" s="15">
        <v>1615000</v>
      </c>
      <c r="Q126" s="15">
        <v>1618000</v>
      </c>
      <c r="R126" s="15">
        <v>1615000</v>
      </c>
      <c r="S126" s="15">
        <v>1619000</v>
      </c>
      <c r="T126" s="15">
        <v>1614000</v>
      </c>
      <c r="V126" s="28">
        <f t="shared" si="13"/>
        <v>1624000</v>
      </c>
      <c r="W126" s="28">
        <f t="shared" si="14"/>
        <v>1618000</v>
      </c>
      <c r="X126" s="28">
        <f t="shared" si="15"/>
        <v>1624000</v>
      </c>
      <c r="Y126" s="28">
        <f t="shared" si="16"/>
        <v>1622000</v>
      </c>
      <c r="Z126" s="28">
        <f t="shared" si="17"/>
        <v>1612000</v>
      </c>
      <c r="AA126" s="28">
        <f t="shared" si="18"/>
        <v>1612000</v>
      </c>
      <c r="AB126" s="28">
        <f t="shared" si="19"/>
        <v>1614000</v>
      </c>
      <c r="AC126" s="28">
        <f t="shared" si="20"/>
        <v>1615000</v>
      </c>
      <c r="AD126" s="28">
        <f t="shared" si="21"/>
        <v>1618000</v>
      </c>
      <c r="AE126" s="28">
        <f t="shared" si="22"/>
        <v>1615000</v>
      </c>
      <c r="AF126" s="28">
        <f t="shared" si="23"/>
        <v>1619000</v>
      </c>
      <c r="AG126" s="28">
        <f t="shared" si="24"/>
        <v>1614000</v>
      </c>
    </row>
    <row r="127" spans="1:33" s="21" customFormat="1" hidden="1" x14ac:dyDescent="0.3">
      <c r="A127" s="7" t="s">
        <v>167</v>
      </c>
      <c r="B127" s="7" t="s">
        <v>114</v>
      </c>
      <c r="C127" s="7">
        <v>2801</v>
      </c>
      <c r="D127" s="7" t="s">
        <v>8</v>
      </c>
      <c r="E127" s="7">
        <v>907</v>
      </c>
      <c r="F127" s="7">
        <v>131984</v>
      </c>
      <c r="G127" s="7" t="s">
        <v>115</v>
      </c>
      <c r="H127" s="8" t="s">
        <v>1388</v>
      </c>
      <c r="I127" s="15">
        <v>3105000</v>
      </c>
      <c r="J127" s="15">
        <v>3093000</v>
      </c>
      <c r="K127" s="15">
        <v>3105000</v>
      </c>
      <c r="L127" s="15">
        <v>3102000</v>
      </c>
      <c r="M127" s="15">
        <v>3083000</v>
      </c>
      <c r="N127" s="15">
        <v>3082000</v>
      </c>
      <c r="O127" s="15">
        <v>3086000</v>
      </c>
      <c r="P127" s="15">
        <v>3087000</v>
      </c>
      <c r="Q127" s="15">
        <v>3093000</v>
      </c>
      <c r="R127" s="15">
        <v>3087000</v>
      </c>
      <c r="S127" s="15">
        <v>3095000</v>
      </c>
      <c r="T127" s="15">
        <v>3086000</v>
      </c>
      <c r="V127" s="28">
        <f t="shared" si="13"/>
        <v>3105000</v>
      </c>
      <c r="W127" s="28">
        <f t="shared" si="14"/>
        <v>3093000</v>
      </c>
      <c r="X127" s="28">
        <f t="shared" si="15"/>
        <v>3105000</v>
      </c>
      <c r="Y127" s="28">
        <f t="shared" si="16"/>
        <v>3102000</v>
      </c>
      <c r="Z127" s="28">
        <f t="shared" si="17"/>
        <v>3083000</v>
      </c>
      <c r="AA127" s="28">
        <f t="shared" si="18"/>
        <v>3082000</v>
      </c>
      <c r="AB127" s="28">
        <f t="shared" si="19"/>
        <v>3086000</v>
      </c>
      <c r="AC127" s="28">
        <f t="shared" si="20"/>
        <v>3087000</v>
      </c>
      <c r="AD127" s="28">
        <f t="shared" si="21"/>
        <v>3093000</v>
      </c>
      <c r="AE127" s="28">
        <f t="shared" si="22"/>
        <v>3087000</v>
      </c>
      <c r="AF127" s="28">
        <f t="shared" si="23"/>
        <v>3095000</v>
      </c>
      <c r="AG127" s="28">
        <f t="shared" si="24"/>
        <v>3086000</v>
      </c>
    </row>
    <row r="128" spans="1:33" hidden="1" x14ac:dyDescent="0.3">
      <c r="A128" s="7" t="s">
        <v>167</v>
      </c>
      <c r="B128" s="7" t="s">
        <v>114</v>
      </c>
      <c r="C128" s="7">
        <v>2801</v>
      </c>
      <c r="D128" s="7" t="s">
        <v>8</v>
      </c>
      <c r="E128" s="7">
        <v>907</v>
      </c>
      <c r="F128" s="7">
        <v>370484</v>
      </c>
      <c r="G128" s="7" t="s">
        <v>115</v>
      </c>
      <c r="H128" s="8" t="s">
        <v>1389</v>
      </c>
      <c r="I128" s="15">
        <v>48000</v>
      </c>
      <c r="J128" s="15">
        <v>48000</v>
      </c>
      <c r="K128" s="15">
        <v>48000</v>
      </c>
      <c r="L128" s="15">
        <v>48000</v>
      </c>
      <c r="M128" s="15">
        <v>48000</v>
      </c>
      <c r="N128" s="15">
        <v>48000</v>
      </c>
      <c r="O128" s="15">
        <v>48000</v>
      </c>
      <c r="P128" s="15">
        <v>48000</v>
      </c>
      <c r="Q128" s="15">
        <v>48000</v>
      </c>
      <c r="R128" s="15">
        <v>48000</v>
      </c>
      <c r="S128" s="15">
        <v>48000</v>
      </c>
      <c r="T128" s="15">
        <v>48000</v>
      </c>
      <c r="V128" s="28">
        <f t="shared" si="13"/>
        <v>48000</v>
      </c>
      <c r="W128" s="28">
        <f t="shared" si="14"/>
        <v>48000</v>
      </c>
      <c r="X128" s="28">
        <f t="shared" si="15"/>
        <v>48000</v>
      </c>
      <c r="Y128" s="28">
        <f t="shared" si="16"/>
        <v>48000</v>
      </c>
      <c r="Z128" s="28">
        <f t="shared" si="17"/>
        <v>48000</v>
      </c>
      <c r="AA128" s="28">
        <f t="shared" si="18"/>
        <v>48000</v>
      </c>
      <c r="AB128" s="28">
        <f t="shared" si="19"/>
        <v>48000</v>
      </c>
      <c r="AC128" s="28">
        <f t="shared" si="20"/>
        <v>48000</v>
      </c>
      <c r="AD128" s="28">
        <f t="shared" si="21"/>
        <v>48000</v>
      </c>
      <c r="AE128" s="28">
        <f t="shared" si="22"/>
        <v>48000</v>
      </c>
      <c r="AF128" s="28">
        <f t="shared" si="23"/>
        <v>48000</v>
      </c>
      <c r="AG128" s="28">
        <f t="shared" si="24"/>
        <v>48000</v>
      </c>
    </row>
    <row r="129" spans="1:33" hidden="1" x14ac:dyDescent="0.3">
      <c r="A129" s="7" t="s">
        <v>167</v>
      </c>
      <c r="B129" s="7" t="s">
        <v>114</v>
      </c>
      <c r="C129" s="7">
        <v>2801</v>
      </c>
      <c r="D129" s="7" t="s">
        <v>1471</v>
      </c>
      <c r="E129" s="7">
        <v>907</v>
      </c>
      <c r="F129" s="7">
        <v>132019</v>
      </c>
      <c r="G129" s="7" t="s">
        <v>115</v>
      </c>
      <c r="H129" s="8" t="s">
        <v>1390</v>
      </c>
      <c r="I129" s="15">
        <v>567000</v>
      </c>
      <c r="J129" s="15">
        <v>565000</v>
      </c>
      <c r="K129" s="15">
        <v>567000</v>
      </c>
      <c r="L129" s="15">
        <v>567000</v>
      </c>
      <c r="M129" s="15">
        <v>563000</v>
      </c>
      <c r="N129" s="15">
        <v>563000</v>
      </c>
      <c r="O129" s="15">
        <v>564000</v>
      </c>
      <c r="P129" s="15">
        <v>564000</v>
      </c>
      <c r="Q129" s="15">
        <v>565000</v>
      </c>
      <c r="R129" s="15">
        <v>564000</v>
      </c>
      <c r="S129" s="15">
        <v>565000</v>
      </c>
      <c r="T129" s="15">
        <v>564000</v>
      </c>
      <c r="V129" s="28">
        <f t="shared" si="13"/>
        <v>567000</v>
      </c>
      <c r="W129" s="28">
        <f t="shared" si="14"/>
        <v>565000</v>
      </c>
      <c r="X129" s="28">
        <f t="shared" si="15"/>
        <v>567000</v>
      </c>
      <c r="Y129" s="28">
        <f t="shared" si="16"/>
        <v>567000</v>
      </c>
      <c r="Z129" s="28">
        <f t="shared" si="17"/>
        <v>563000</v>
      </c>
      <c r="AA129" s="28">
        <f t="shared" si="18"/>
        <v>563000</v>
      </c>
      <c r="AB129" s="28">
        <f t="shared" si="19"/>
        <v>564000</v>
      </c>
      <c r="AC129" s="28">
        <f t="shared" si="20"/>
        <v>564000</v>
      </c>
      <c r="AD129" s="28">
        <f t="shared" si="21"/>
        <v>565000</v>
      </c>
      <c r="AE129" s="28">
        <f t="shared" si="22"/>
        <v>564000</v>
      </c>
      <c r="AF129" s="28">
        <f t="shared" si="23"/>
        <v>565000</v>
      </c>
      <c r="AG129" s="28">
        <f t="shared" si="24"/>
        <v>564000</v>
      </c>
    </row>
    <row r="130" spans="1:33" hidden="1" x14ac:dyDescent="0.3">
      <c r="A130" s="7" t="s">
        <v>167</v>
      </c>
      <c r="B130" s="7" t="s">
        <v>114</v>
      </c>
      <c r="C130" s="7">
        <v>2801</v>
      </c>
      <c r="D130" s="7" t="s">
        <v>1471</v>
      </c>
      <c r="E130" s="7">
        <v>907</v>
      </c>
      <c r="F130" s="7">
        <v>131890</v>
      </c>
      <c r="G130" s="7" t="s">
        <v>115</v>
      </c>
      <c r="H130" s="8" t="s">
        <v>1391</v>
      </c>
      <c r="I130" s="15">
        <v>1078000</v>
      </c>
      <c r="J130" s="15">
        <v>1074000</v>
      </c>
      <c r="K130" s="15">
        <v>1078000</v>
      </c>
      <c r="L130" s="15">
        <v>1076000</v>
      </c>
      <c r="M130" s="15">
        <v>1070000</v>
      </c>
      <c r="N130" s="15">
        <v>1070000</v>
      </c>
      <c r="O130" s="15">
        <v>1071000</v>
      </c>
      <c r="P130" s="15">
        <v>1071000</v>
      </c>
      <c r="Q130" s="15">
        <v>1074000</v>
      </c>
      <c r="R130" s="15">
        <v>1071000</v>
      </c>
      <c r="S130" s="15">
        <v>1074000</v>
      </c>
      <c r="T130" s="15">
        <v>1071000</v>
      </c>
      <c r="V130" s="28">
        <f t="shared" si="13"/>
        <v>1078000</v>
      </c>
      <c r="W130" s="28">
        <f t="shared" si="14"/>
        <v>1074000</v>
      </c>
      <c r="X130" s="28">
        <f t="shared" si="15"/>
        <v>1078000</v>
      </c>
      <c r="Y130" s="28">
        <f t="shared" si="16"/>
        <v>1076000</v>
      </c>
      <c r="Z130" s="28">
        <f t="shared" si="17"/>
        <v>1070000</v>
      </c>
      <c r="AA130" s="28">
        <f t="shared" si="18"/>
        <v>1070000</v>
      </c>
      <c r="AB130" s="28">
        <f t="shared" si="19"/>
        <v>1071000</v>
      </c>
      <c r="AC130" s="28">
        <f t="shared" si="20"/>
        <v>1071000</v>
      </c>
      <c r="AD130" s="28">
        <f t="shared" si="21"/>
        <v>1074000</v>
      </c>
      <c r="AE130" s="28">
        <f t="shared" si="22"/>
        <v>1071000</v>
      </c>
      <c r="AF130" s="28">
        <f t="shared" si="23"/>
        <v>1074000</v>
      </c>
      <c r="AG130" s="28">
        <f t="shared" si="24"/>
        <v>1071000</v>
      </c>
    </row>
    <row r="131" spans="1:33" hidden="1" x14ac:dyDescent="0.3">
      <c r="A131" s="7" t="s">
        <v>167</v>
      </c>
      <c r="B131" s="7" t="s">
        <v>114</v>
      </c>
      <c r="C131" s="7">
        <v>2801</v>
      </c>
      <c r="D131" s="7" t="s">
        <v>1471</v>
      </c>
      <c r="E131" s="7">
        <v>907</v>
      </c>
      <c r="F131" s="7">
        <v>132096</v>
      </c>
      <c r="G131" s="7" t="s">
        <v>115</v>
      </c>
      <c r="H131" s="8" t="s">
        <v>1392</v>
      </c>
      <c r="I131" s="15">
        <v>587000</v>
      </c>
      <c r="J131" s="15">
        <v>584000</v>
      </c>
      <c r="K131" s="15">
        <v>587000</v>
      </c>
      <c r="L131" s="15">
        <v>586000</v>
      </c>
      <c r="M131" s="15">
        <v>582000</v>
      </c>
      <c r="N131" s="15">
        <v>582000</v>
      </c>
      <c r="O131" s="15">
        <v>583000</v>
      </c>
      <c r="P131" s="15">
        <v>583000</v>
      </c>
      <c r="Q131" s="15">
        <v>584000</v>
      </c>
      <c r="R131" s="15">
        <v>583000</v>
      </c>
      <c r="S131" s="15">
        <v>585000</v>
      </c>
      <c r="T131" s="15">
        <v>583000</v>
      </c>
      <c r="V131" s="28">
        <f t="shared" ref="V131:V194" si="25">ROUNDUP(I131,-3)</f>
        <v>587000</v>
      </c>
      <c r="W131" s="28">
        <f t="shared" ref="W131:W194" si="26">ROUNDUP(J131,-3)</f>
        <v>584000</v>
      </c>
      <c r="X131" s="28">
        <f t="shared" ref="X131:X194" si="27">ROUNDUP(K131,-3)</f>
        <v>587000</v>
      </c>
      <c r="Y131" s="28">
        <f t="shared" ref="Y131:Y194" si="28">ROUNDUP(L131,-3)</f>
        <v>586000</v>
      </c>
      <c r="Z131" s="28">
        <f t="shared" ref="Z131:Z194" si="29">ROUNDUP(M131,-3)</f>
        <v>582000</v>
      </c>
      <c r="AA131" s="28">
        <f t="shared" ref="AA131:AA194" si="30">ROUNDUP(N131,-3)</f>
        <v>582000</v>
      </c>
      <c r="AB131" s="28">
        <f t="shared" ref="AB131:AB194" si="31">ROUNDUP(O131,-3)</f>
        <v>583000</v>
      </c>
      <c r="AC131" s="28">
        <f t="shared" ref="AC131:AC194" si="32">ROUNDUP(P131,-3)</f>
        <v>583000</v>
      </c>
      <c r="AD131" s="28">
        <f t="shared" ref="AD131:AD194" si="33">ROUNDUP(Q131,-3)</f>
        <v>584000</v>
      </c>
      <c r="AE131" s="28">
        <f t="shared" ref="AE131:AE194" si="34">ROUNDUP(R131,-3)</f>
        <v>583000</v>
      </c>
      <c r="AF131" s="28">
        <f t="shared" ref="AF131:AF194" si="35">ROUNDUP(S131,-3)</f>
        <v>585000</v>
      </c>
      <c r="AG131" s="28">
        <f t="shared" ref="AG131:AG194" si="36">ROUNDUP(T131,-3)</f>
        <v>583000</v>
      </c>
    </row>
    <row r="132" spans="1:33" hidden="1" x14ac:dyDescent="0.3">
      <c r="A132" s="7" t="s">
        <v>167</v>
      </c>
      <c r="B132" s="7" t="s">
        <v>114</v>
      </c>
      <c r="C132" s="7">
        <v>2801</v>
      </c>
      <c r="D132" s="7" t="s">
        <v>1471</v>
      </c>
      <c r="E132" s="7">
        <v>907</v>
      </c>
      <c r="F132" s="7">
        <v>131874</v>
      </c>
      <c r="G132" s="7" t="s">
        <v>115</v>
      </c>
      <c r="H132" s="8" t="s">
        <v>1393</v>
      </c>
      <c r="I132" s="15">
        <v>802000</v>
      </c>
      <c r="J132" s="15">
        <v>799000</v>
      </c>
      <c r="K132" s="15">
        <v>802000</v>
      </c>
      <c r="L132" s="15">
        <v>801000</v>
      </c>
      <c r="M132" s="15">
        <v>797000</v>
      </c>
      <c r="N132" s="15">
        <v>796000</v>
      </c>
      <c r="O132" s="15">
        <v>797000</v>
      </c>
      <c r="P132" s="15">
        <v>798000</v>
      </c>
      <c r="Q132" s="15">
        <v>799000</v>
      </c>
      <c r="R132" s="15">
        <v>798000</v>
      </c>
      <c r="S132" s="15">
        <v>800000</v>
      </c>
      <c r="T132" s="15">
        <v>797000</v>
      </c>
      <c r="V132" s="28">
        <f t="shared" si="25"/>
        <v>802000</v>
      </c>
      <c r="W132" s="28">
        <f t="shared" si="26"/>
        <v>799000</v>
      </c>
      <c r="X132" s="28">
        <f t="shared" si="27"/>
        <v>802000</v>
      </c>
      <c r="Y132" s="28">
        <f t="shared" si="28"/>
        <v>801000</v>
      </c>
      <c r="Z132" s="28">
        <f t="shared" si="29"/>
        <v>797000</v>
      </c>
      <c r="AA132" s="28">
        <f t="shared" si="30"/>
        <v>796000</v>
      </c>
      <c r="AB132" s="28">
        <f t="shared" si="31"/>
        <v>797000</v>
      </c>
      <c r="AC132" s="28">
        <f t="shared" si="32"/>
        <v>798000</v>
      </c>
      <c r="AD132" s="28">
        <f t="shared" si="33"/>
        <v>799000</v>
      </c>
      <c r="AE132" s="28">
        <f t="shared" si="34"/>
        <v>798000</v>
      </c>
      <c r="AF132" s="28">
        <f t="shared" si="35"/>
        <v>800000</v>
      </c>
      <c r="AG132" s="28">
        <f t="shared" si="36"/>
        <v>797000</v>
      </c>
    </row>
    <row r="133" spans="1:33" hidden="1" x14ac:dyDescent="0.3">
      <c r="A133" s="7" t="s">
        <v>167</v>
      </c>
      <c r="B133" s="7" t="s">
        <v>114</v>
      </c>
      <c r="C133" s="7">
        <v>2801</v>
      </c>
      <c r="D133" s="7" t="s">
        <v>1471</v>
      </c>
      <c r="E133" s="7">
        <v>907</v>
      </c>
      <c r="F133" s="7">
        <v>370667</v>
      </c>
      <c r="G133" s="7" t="s">
        <v>115</v>
      </c>
      <c r="H133" s="8" t="s">
        <v>1394</v>
      </c>
      <c r="I133" s="15">
        <v>359000</v>
      </c>
      <c r="J133" s="15">
        <v>357000</v>
      </c>
      <c r="K133" s="15">
        <v>359000</v>
      </c>
      <c r="L133" s="15">
        <v>358000</v>
      </c>
      <c r="M133" s="15">
        <v>356000</v>
      </c>
      <c r="N133" s="15">
        <v>356000</v>
      </c>
      <c r="O133" s="15">
        <v>356000</v>
      </c>
      <c r="P133" s="15">
        <v>357000</v>
      </c>
      <c r="Q133" s="15">
        <v>357000</v>
      </c>
      <c r="R133" s="15">
        <v>357000</v>
      </c>
      <c r="S133" s="15">
        <v>357000</v>
      </c>
      <c r="T133" s="15">
        <v>356000</v>
      </c>
      <c r="V133" s="28">
        <f t="shared" si="25"/>
        <v>359000</v>
      </c>
      <c r="W133" s="28">
        <f t="shared" si="26"/>
        <v>357000</v>
      </c>
      <c r="X133" s="28">
        <f t="shared" si="27"/>
        <v>359000</v>
      </c>
      <c r="Y133" s="28">
        <f t="shared" si="28"/>
        <v>358000</v>
      </c>
      <c r="Z133" s="28">
        <f t="shared" si="29"/>
        <v>356000</v>
      </c>
      <c r="AA133" s="28">
        <f t="shared" si="30"/>
        <v>356000</v>
      </c>
      <c r="AB133" s="28">
        <f t="shared" si="31"/>
        <v>356000</v>
      </c>
      <c r="AC133" s="28">
        <f t="shared" si="32"/>
        <v>357000</v>
      </c>
      <c r="AD133" s="28">
        <f t="shared" si="33"/>
        <v>357000</v>
      </c>
      <c r="AE133" s="28">
        <f t="shared" si="34"/>
        <v>357000</v>
      </c>
      <c r="AF133" s="28">
        <f t="shared" si="35"/>
        <v>357000</v>
      </c>
      <c r="AG133" s="28">
        <f t="shared" si="36"/>
        <v>356000</v>
      </c>
    </row>
    <row r="134" spans="1:33" hidden="1" x14ac:dyDescent="0.3">
      <c r="A134" s="7" t="s">
        <v>167</v>
      </c>
      <c r="B134" s="7" t="s">
        <v>114</v>
      </c>
      <c r="C134" s="7">
        <v>2801</v>
      </c>
      <c r="D134" s="7" t="s">
        <v>1471</v>
      </c>
      <c r="E134" s="7">
        <v>907</v>
      </c>
      <c r="F134" s="7">
        <v>131994</v>
      </c>
      <c r="G134" s="7" t="s">
        <v>115</v>
      </c>
      <c r="H134" s="8" t="s">
        <v>1395</v>
      </c>
      <c r="I134" s="15">
        <v>639000</v>
      </c>
      <c r="J134" s="15">
        <v>637000</v>
      </c>
      <c r="K134" s="15">
        <v>639000</v>
      </c>
      <c r="L134" s="15">
        <v>639000</v>
      </c>
      <c r="M134" s="15">
        <v>635000</v>
      </c>
      <c r="N134" s="15">
        <v>635000</v>
      </c>
      <c r="O134" s="15">
        <v>635000</v>
      </c>
      <c r="P134" s="15">
        <v>636000</v>
      </c>
      <c r="Q134" s="15">
        <v>637000</v>
      </c>
      <c r="R134" s="15">
        <v>636000</v>
      </c>
      <c r="S134" s="15">
        <v>637000</v>
      </c>
      <c r="T134" s="15">
        <v>635000</v>
      </c>
      <c r="V134" s="28">
        <f t="shared" si="25"/>
        <v>639000</v>
      </c>
      <c r="W134" s="28">
        <f t="shared" si="26"/>
        <v>637000</v>
      </c>
      <c r="X134" s="28">
        <f t="shared" si="27"/>
        <v>639000</v>
      </c>
      <c r="Y134" s="28">
        <f t="shared" si="28"/>
        <v>639000</v>
      </c>
      <c r="Z134" s="28">
        <f t="shared" si="29"/>
        <v>635000</v>
      </c>
      <c r="AA134" s="28">
        <f t="shared" si="30"/>
        <v>635000</v>
      </c>
      <c r="AB134" s="28">
        <f t="shared" si="31"/>
        <v>635000</v>
      </c>
      <c r="AC134" s="28">
        <f t="shared" si="32"/>
        <v>636000</v>
      </c>
      <c r="AD134" s="28">
        <f t="shared" si="33"/>
        <v>637000</v>
      </c>
      <c r="AE134" s="28">
        <f t="shared" si="34"/>
        <v>636000</v>
      </c>
      <c r="AF134" s="28">
        <f t="shared" si="35"/>
        <v>637000</v>
      </c>
      <c r="AG134" s="28">
        <f t="shared" si="36"/>
        <v>635000</v>
      </c>
    </row>
    <row r="135" spans="1:33" hidden="1" x14ac:dyDescent="0.3">
      <c r="A135" s="7" t="s">
        <v>167</v>
      </c>
      <c r="B135" s="7" t="s">
        <v>114</v>
      </c>
      <c r="C135" s="7">
        <v>2801</v>
      </c>
      <c r="D135" s="7" t="s">
        <v>1471</v>
      </c>
      <c r="E135" s="7">
        <v>907</v>
      </c>
      <c r="F135" s="7">
        <v>132042</v>
      </c>
      <c r="G135" s="7" t="s">
        <v>115</v>
      </c>
      <c r="H135" s="8" t="s">
        <v>1396</v>
      </c>
      <c r="I135" s="15">
        <v>544000</v>
      </c>
      <c r="J135" s="15">
        <v>542000</v>
      </c>
      <c r="K135" s="15">
        <v>544000</v>
      </c>
      <c r="L135" s="15">
        <v>543000</v>
      </c>
      <c r="M135" s="15">
        <v>540000</v>
      </c>
      <c r="N135" s="15">
        <v>540000</v>
      </c>
      <c r="O135" s="15">
        <v>540000</v>
      </c>
      <c r="P135" s="15">
        <v>541000</v>
      </c>
      <c r="Q135" s="15">
        <v>542000</v>
      </c>
      <c r="R135" s="15">
        <v>540000</v>
      </c>
      <c r="S135" s="15">
        <v>542000</v>
      </c>
      <c r="T135" s="15">
        <v>540000</v>
      </c>
      <c r="V135" s="28">
        <f t="shared" si="25"/>
        <v>544000</v>
      </c>
      <c r="W135" s="28">
        <f t="shared" si="26"/>
        <v>542000</v>
      </c>
      <c r="X135" s="28">
        <f t="shared" si="27"/>
        <v>544000</v>
      </c>
      <c r="Y135" s="28">
        <f t="shared" si="28"/>
        <v>543000</v>
      </c>
      <c r="Z135" s="28">
        <f t="shared" si="29"/>
        <v>540000</v>
      </c>
      <c r="AA135" s="28">
        <f t="shared" si="30"/>
        <v>540000</v>
      </c>
      <c r="AB135" s="28">
        <f t="shared" si="31"/>
        <v>540000</v>
      </c>
      <c r="AC135" s="28">
        <f t="shared" si="32"/>
        <v>541000</v>
      </c>
      <c r="AD135" s="28">
        <f t="shared" si="33"/>
        <v>542000</v>
      </c>
      <c r="AE135" s="28">
        <f t="shared" si="34"/>
        <v>540000</v>
      </c>
      <c r="AF135" s="28">
        <f t="shared" si="35"/>
        <v>542000</v>
      </c>
      <c r="AG135" s="28">
        <f t="shared" si="36"/>
        <v>540000</v>
      </c>
    </row>
    <row r="136" spans="1:33" hidden="1" x14ac:dyDescent="0.3">
      <c r="A136" s="7" t="s">
        <v>167</v>
      </c>
      <c r="B136" s="7" t="s">
        <v>114</v>
      </c>
      <c r="C136" s="7">
        <v>2801</v>
      </c>
      <c r="D136" s="7" t="s">
        <v>1471</v>
      </c>
      <c r="E136" s="7">
        <v>907</v>
      </c>
      <c r="F136" s="7">
        <v>132109</v>
      </c>
      <c r="G136" s="7" t="s">
        <v>115</v>
      </c>
      <c r="H136" s="8" t="s">
        <v>1397</v>
      </c>
      <c r="I136" s="15">
        <v>455000</v>
      </c>
      <c r="J136" s="15">
        <v>454000</v>
      </c>
      <c r="K136" s="15">
        <v>455000</v>
      </c>
      <c r="L136" s="15">
        <v>455000</v>
      </c>
      <c r="M136" s="15">
        <v>452000</v>
      </c>
      <c r="N136" s="15">
        <v>452000</v>
      </c>
      <c r="O136" s="15">
        <v>453000</v>
      </c>
      <c r="P136" s="15">
        <v>453000</v>
      </c>
      <c r="Q136" s="15">
        <v>454000</v>
      </c>
      <c r="R136" s="15">
        <v>453000</v>
      </c>
      <c r="S136" s="15">
        <v>454000</v>
      </c>
      <c r="T136" s="15">
        <v>453000</v>
      </c>
      <c r="V136" s="28">
        <f t="shared" si="25"/>
        <v>455000</v>
      </c>
      <c r="W136" s="28">
        <f t="shared" si="26"/>
        <v>454000</v>
      </c>
      <c r="X136" s="28">
        <f t="shared" si="27"/>
        <v>455000</v>
      </c>
      <c r="Y136" s="28">
        <f t="shared" si="28"/>
        <v>455000</v>
      </c>
      <c r="Z136" s="28">
        <f t="shared" si="29"/>
        <v>452000</v>
      </c>
      <c r="AA136" s="28">
        <f t="shared" si="30"/>
        <v>452000</v>
      </c>
      <c r="AB136" s="28">
        <f t="shared" si="31"/>
        <v>453000</v>
      </c>
      <c r="AC136" s="28">
        <f t="shared" si="32"/>
        <v>453000</v>
      </c>
      <c r="AD136" s="28">
        <f t="shared" si="33"/>
        <v>454000</v>
      </c>
      <c r="AE136" s="28">
        <f t="shared" si="34"/>
        <v>453000</v>
      </c>
      <c r="AF136" s="28">
        <f t="shared" si="35"/>
        <v>454000</v>
      </c>
      <c r="AG136" s="28">
        <f t="shared" si="36"/>
        <v>453000</v>
      </c>
    </row>
    <row r="137" spans="1:33" hidden="1" x14ac:dyDescent="0.3">
      <c r="A137" s="7" t="s">
        <v>167</v>
      </c>
      <c r="B137" s="7" t="s">
        <v>114</v>
      </c>
      <c r="C137" s="7">
        <v>2801</v>
      </c>
      <c r="D137" s="7" t="s">
        <v>1471</v>
      </c>
      <c r="E137" s="7">
        <v>907</v>
      </c>
      <c r="F137" s="7">
        <v>132218</v>
      </c>
      <c r="G137" s="7" t="s">
        <v>115</v>
      </c>
      <c r="H137" s="8" t="s">
        <v>1398</v>
      </c>
      <c r="I137" s="15">
        <v>180000</v>
      </c>
      <c r="J137" s="15">
        <v>179000</v>
      </c>
      <c r="K137" s="15">
        <v>180000</v>
      </c>
      <c r="L137" s="15">
        <v>180000</v>
      </c>
      <c r="M137" s="15">
        <v>179000</v>
      </c>
      <c r="N137" s="15">
        <v>179000</v>
      </c>
      <c r="O137" s="15">
        <v>179000</v>
      </c>
      <c r="P137" s="15">
        <v>179000</v>
      </c>
      <c r="Q137" s="15">
        <v>179000</v>
      </c>
      <c r="R137" s="15">
        <v>179000</v>
      </c>
      <c r="S137" s="15">
        <v>180000</v>
      </c>
      <c r="T137" s="15">
        <v>179000</v>
      </c>
      <c r="V137" s="28">
        <f t="shared" si="25"/>
        <v>180000</v>
      </c>
      <c r="W137" s="28">
        <f t="shared" si="26"/>
        <v>179000</v>
      </c>
      <c r="X137" s="28">
        <f t="shared" si="27"/>
        <v>180000</v>
      </c>
      <c r="Y137" s="28">
        <f t="shared" si="28"/>
        <v>180000</v>
      </c>
      <c r="Z137" s="28">
        <f t="shared" si="29"/>
        <v>179000</v>
      </c>
      <c r="AA137" s="28">
        <f t="shared" si="30"/>
        <v>179000</v>
      </c>
      <c r="AB137" s="28">
        <f t="shared" si="31"/>
        <v>179000</v>
      </c>
      <c r="AC137" s="28">
        <f t="shared" si="32"/>
        <v>179000</v>
      </c>
      <c r="AD137" s="28">
        <f t="shared" si="33"/>
        <v>179000</v>
      </c>
      <c r="AE137" s="28">
        <f t="shared" si="34"/>
        <v>179000</v>
      </c>
      <c r="AF137" s="28">
        <f t="shared" si="35"/>
        <v>180000</v>
      </c>
      <c r="AG137" s="28">
        <f t="shared" si="36"/>
        <v>179000</v>
      </c>
    </row>
    <row r="138" spans="1:33" hidden="1" x14ac:dyDescent="0.3">
      <c r="A138" s="7" t="s">
        <v>167</v>
      </c>
      <c r="B138" s="7" t="s">
        <v>114</v>
      </c>
      <c r="C138" s="7">
        <v>2801</v>
      </c>
      <c r="D138" s="7" t="s">
        <v>1471</v>
      </c>
      <c r="E138" s="7">
        <v>907</v>
      </c>
      <c r="F138" s="7">
        <v>132116</v>
      </c>
      <c r="G138" s="7" t="s">
        <v>115</v>
      </c>
      <c r="H138" s="8" t="s">
        <v>1399</v>
      </c>
      <c r="I138" s="15">
        <v>566000</v>
      </c>
      <c r="J138" s="15">
        <v>564000</v>
      </c>
      <c r="K138" s="15">
        <v>566000</v>
      </c>
      <c r="L138" s="15">
        <v>565000</v>
      </c>
      <c r="M138" s="15">
        <v>562000</v>
      </c>
      <c r="N138" s="15">
        <v>561000</v>
      </c>
      <c r="O138" s="15">
        <v>562000</v>
      </c>
      <c r="P138" s="15">
        <v>562000</v>
      </c>
      <c r="Q138" s="15">
        <v>564000</v>
      </c>
      <c r="R138" s="15">
        <v>562000</v>
      </c>
      <c r="S138" s="15">
        <v>564000</v>
      </c>
      <c r="T138" s="15">
        <v>562000</v>
      </c>
      <c r="V138" s="28">
        <f t="shared" si="25"/>
        <v>566000</v>
      </c>
      <c r="W138" s="28">
        <f t="shared" si="26"/>
        <v>564000</v>
      </c>
      <c r="X138" s="28">
        <f t="shared" si="27"/>
        <v>566000</v>
      </c>
      <c r="Y138" s="28">
        <f t="shared" si="28"/>
        <v>565000</v>
      </c>
      <c r="Z138" s="28">
        <f t="shared" si="29"/>
        <v>562000</v>
      </c>
      <c r="AA138" s="28">
        <f t="shared" si="30"/>
        <v>561000</v>
      </c>
      <c r="AB138" s="28">
        <f t="shared" si="31"/>
        <v>562000</v>
      </c>
      <c r="AC138" s="28">
        <f t="shared" si="32"/>
        <v>562000</v>
      </c>
      <c r="AD138" s="28">
        <f t="shared" si="33"/>
        <v>564000</v>
      </c>
      <c r="AE138" s="28">
        <f t="shared" si="34"/>
        <v>562000</v>
      </c>
      <c r="AF138" s="28">
        <f t="shared" si="35"/>
        <v>564000</v>
      </c>
      <c r="AG138" s="28">
        <f t="shared" si="36"/>
        <v>562000</v>
      </c>
    </row>
    <row r="139" spans="1:33" hidden="1" x14ac:dyDescent="0.3">
      <c r="A139" s="7" t="s">
        <v>167</v>
      </c>
      <c r="B139" s="7" t="s">
        <v>114</v>
      </c>
      <c r="C139" s="7">
        <v>2801</v>
      </c>
      <c r="D139" s="7" t="s">
        <v>1471</v>
      </c>
      <c r="E139" s="7">
        <v>907</v>
      </c>
      <c r="F139" s="7">
        <v>132021</v>
      </c>
      <c r="G139" s="7" t="s">
        <v>115</v>
      </c>
      <c r="H139" s="8" t="s">
        <v>1400</v>
      </c>
      <c r="I139" s="15">
        <v>122000</v>
      </c>
      <c r="J139" s="15">
        <v>122000</v>
      </c>
      <c r="K139" s="15">
        <v>122000</v>
      </c>
      <c r="L139" s="15">
        <v>122000</v>
      </c>
      <c r="M139" s="15">
        <v>121000</v>
      </c>
      <c r="N139" s="15">
        <v>121000</v>
      </c>
      <c r="O139" s="15">
        <v>121000</v>
      </c>
      <c r="P139" s="15">
        <v>121000</v>
      </c>
      <c r="Q139" s="15">
        <v>122000</v>
      </c>
      <c r="R139" s="15">
        <v>121000</v>
      </c>
      <c r="S139" s="15">
        <v>122000</v>
      </c>
      <c r="T139" s="15">
        <v>121000</v>
      </c>
      <c r="V139" s="28">
        <f t="shared" si="25"/>
        <v>122000</v>
      </c>
      <c r="W139" s="28">
        <f t="shared" si="26"/>
        <v>122000</v>
      </c>
      <c r="X139" s="28">
        <f t="shared" si="27"/>
        <v>122000</v>
      </c>
      <c r="Y139" s="28">
        <f t="shared" si="28"/>
        <v>122000</v>
      </c>
      <c r="Z139" s="28">
        <f t="shared" si="29"/>
        <v>121000</v>
      </c>
      <c r="AA139" s="28">
        <f t="shared" si="30"/>
        <v>121000</v>
      </c>
      <c r="AB139" s="28">
        <f t="shared" si="31"/>
        <v>121000</v>
      </c>
      <c r="AC139" s="28">
        <f t="shared" si="32"/>
        <v>121000</v>
      </c>
      <c r="AD139" s="28">
        <f t="shared" si="33"/>
        <v>122000</v>
      </c>
      <c r="AE139" s="28">
        <f t="shared" si="34"/>
        <v>121000</v>
      </c>
      <c r="AF139" s="28">
        <f t="shared" si="35"/>
        <v>122000</v>
      </c>
      <c r="AG139" s="28">
        <f t="shared" si="36"/>
        <v>121000</v>
      </c>
    </row>
    <row r="140" spans="1:33" hidden="1" x14ac:dyDescent="0.3">
      <c r="A140" s="7" t="s">
        <v>167</v>
      </c>
      <c r="B140" s="7" t="s">
        <v>114</v>
      </c>
      <c r="C140" s="7">
        <v>2801</v>
      </c>
      <c r="D140" s="7" t="s">
        <v>1471</v>
      </c>
      <c r="E140" s="7">
        <v>907</v>
      </c>
      <c r="F140" s="7">
        <v>131971</v>
      </c>
      <c r="G140" s="7" t="s">
        <v>115</v>
      </c>
      <c r="H140" s="8" t="s">
        <v>1401</v>
      </c>
      <c r="I140" s="15">
        <v>796000</v>
      </c>
      <c r="J140" s="15">
        <v>793000</v>
      </c>
      <c r="K140" s="15">
        <v>796000</v>
      </c>
      <c r="L140" s="15">
        <v>795000</v>
      </c>
      <c r="M140" s="15">
        <v>790000</v>
      </c>
      <c r="N140" s="15">
        <v>790000</v>
      </c>
      <c r="O140" s="15">
        <v>791000</v>
      </c>
      <c r="P140" s="15">
        <v>791000</v>
      </c>
      <c r="Q140" s="15">
        <v>793000</v>
      </c>
      <c r="R140" s="15">
        <v>791000</v>
      </c>
      <c r="S140" s="15">
        <v>793000</v>
      </c>
      <c r="T140" s="15">
        <v>791000</v>
      </c>
      <c r="V140" s="28">
        <f t="shared" si="25"/>
        <v>796000</v>
      </c>
      <c r="W140" s="28">
        <f t="shared" si="26"/>
        <v>793000</v>
      </c>
      <c r="X140" s="28">
        <f t="shared" si="27"/>
        <v>796000</v>
      </c>
      <c r="Y140" s="28">
        <f t="shared" si="28"/>
        <v>795000</v>
      </c>
      <c r="Z140" s="28">
        <f t="shared" si="29"/>
        <v>790000</v>
      </c>
      <c r="AA140" s="28">
        <f t="shared" si="30"/>
        <v>790000</v>
      </c>
      <c r="AB140" s="28">
        <f t="shared" si="31"/>
        <v>791000</v>
      </c>
      <c r="AC140" s="28">
        <f t="shared" si="32"/>
        <v>791000</v>
      </c>
      <c r="AD140" s="28">
        <f t="shared" si="33"/>
        <v>793000</v>
      </c>
      <c r="AE140" s="28">
        <f t="shared" si="34"/>
        <v>791000</v>
      </c>
      <c r="AF140" s="28">
        <f t="shared" si="35"/>
        <v>793000</v>
      </c>
      <c r="AG140" s="28">
        <f t="shared" si="36"/>
        <v>791000</v>
      </c>
    </row>
    <row r="141" spans="1:33" hidden="1" x14ac:dyDescent="0.3">
      <c r="A141" s="7" t="s">
        <v>167</v>
      </c>
      <c r="B141" s="7" t="s">
        <v>114</v>
      </c>
      <c r="C141" s="7">
        <v>2801</v>
      </c>
      <c r="D141" s="7" t="s">
        <v>1471</v>
      </c>
      <c r="E141" s="7">
        <v>907</v>
      </c>
      <c r="F141" s="7">
        <v>131991</v>
      </c>
      <c r="G141" s="7" t="s">
        <v>115</v>
      </c>
      <c r="H141" s="8" t="s">
        <v>1402</v>
      </c>
      <c r="I141" s="15">
        <v>626000</v>
      </c>
      <c r="J141" s="15">
        <v>624000</v>
      </c>
      <c r="K141" s="15">
        <v>626000</v>
      </c>
      <c r="L141" s="15">
        <v>625000</v>
      </c>
      <c r="M141" s="15">
        <v>621000</v>
      </c>
      <c r="N141" s="15">
        <v>621000</v>
      </c>
      <c r="O141" s="15">
        <v>622000</v>
      </c>
      <c r="P141" s="15">
        <v>622000</v>
      </c>
      <c r="Q141" s="15">
        <v>624000</v>
      </c>
      <c r="R141" s="15">
        <v>622000</v>
      </c>
      <c r="S141" s="15">
        <v>624000</v>
      </c>
      <c r="T141" s="15">
        <v>622000</v>
      </c>
      <c r="V141" s="28">
        <f t="shared" si="25"/>
        <v>626000</v>
      </c>
      <c r="W141" s="28">
        <f t="shared" si="26"/>
        <v>624000</v>
      </c>
      <c r="X141" s="28">
        <f t="shared" si="27"/>
        <v>626000</v>
      </c>
      <c r="Y141" s="28">
        <f t="shared" si="28"/>
        <v>625000</v>
      </c>
      <c r="Z141" s="28">
        <f t="shared" si="29"/>
        <v>621000</v>
      </c>
      <c r="AA141" s="28">
        <f t="shared" si="30"/>
        <v>621000</v>
      </c>
      <c r="AB141" s="28">
        <f t="shared" si="31"/>
        <v>622000</v>
      </c>
      <c r="AC141" s="28">
        <f t="shared" si="32"/>
        <v>622000</v>
      </c>
      <c r="AD141" s="28">
        <f t="shared" si="33"/>
        <v>624000</v>
      </c>
      <c r="AE141" s="28">
        <f t="shared" si="34"/>
        <v>622000</v>
      </c>
      <c r="AF141" s="28">
        <f t="shared" si="35"/>
        <v>624000</v>
      </c>
      <c r="AG141" s="28">
        <f t="shared" si="36"/>
        <v>622000</v>
      </c>
    </row>
    <row r="142" spans="1:33" hidden="1" x14ac:dyDescent="0.3">
      <c r="A142" s="7" t="s">
        <v>167</v>
      </c>
      <c r="B142" s="7" t="s">
        <v>114</v>
      </c>
      <c r="C142" s="7">
        <v>2801</v>
      </c>
      <c r="D142" s="7" t="s">
        <v>1471</v>
      </c>
      <c r="E142" s="7">
        <v>907</v>
      </c>
      <c r="F142" s="7">
        <v>132090</v>
      </c>
      <c r="G142" s="7" t="s">
        <v>115</v>
      </c>
      <c r="H142" s="8" t="s">
        <v>1403</v>
      </c>
      <c r="I142" s="15">
        <v>748000</v>
      </c>
      <c r="J142" s="15">
        <v>745000</v>
      </c>
      <c r="K142" s="15">
        <v>748000</v>
      </c>
      <c r="L142" s="15">
        <v>747000</v>
      </c>
      <c r="M142" s="15">
        <v>743000</v>
      </c>
      <c r="N142" s="15">
        <v>742000</v>
      </c>
      <c r="O142" s="15">
        <v>743000</v>
      </c>
      <c r="P142" s="15">
        <v>744000</v>
      </c>
      <c r="Q142" s="15">
        <v>745000</v>
      </c>
      <c r="R142" s="15">
        <v>744000</v>
      </c>
      <c r="S142" s="15">
        <v>745000</v>
      </c>
      <c r="T142" s="15">
        <v>743000</v>
      </c>
      <c r="V142" s="28">
        <f t="shared" si="25"/>
        <v>748000</v>
      </c>
      <c r="W142" s="28">
        <f t="shared" si="26"/>
        <v>745000</v>
      </c>
      <c r="X142" s="28">
        <f t="shared" si="27"/>
        <v>748000</v>
      </c>
      <c r="Y142" s="28">
        <f t="shared" si="28"/>
        <v>747000</v>
      </c>
      <c r="Z142" s="28">
        <f t="shared" si="29"/>
        <v>743000</v>
      </c>
      <c r="AA142" s="28">
        <f t="shared" si="30"/>
        <v>742000</v>
      </c>
      <c r="AB142" s="28">
        <f t="shared" si="31"/>
        <v>743000</v>
      </c>
      <c r="AC142" s="28">
        <f t="shared" si="32"/>
        <v>744000</v>
      </c>
      <c r="AD142" s="28">
        <f t="shared" si="33"/>
        <v>745000</v>
      </c>
      <c r="AE142" s="28">
        <f t="shared" si="34"/>
        <v>744000</v>
      </c>
      <c r="AF142" s="28">
        <f t="shared" si="35"/>
        <v>745000</v>
      </c>
      <c r="AG142" s="28">
        <f t="shared" si="36"/>
        <v>743000</v>
      </c>
    </row>
    <row r="143" spans="1:33" hidden="1" x14ac:dyDescent="0.3">
      <c r="A143" s="7" t="s">
        <v>167</v>
      </c>
      <c r="B143" s="7" t="s">
        <v>114</v>
      </c>
      <c r="C143" s="7">
        <v>2801</v>
      </c>
      <c r="D143" s="7" t="s">
        <v>1471</v>
      </c>
      <c r="E143" s="7">
        <v>907</v>
      </c>
      <c r="F143" s="7">
        <v>132214</v>
      </c>
      <c r="G143" s="7" t="s">
        <v>115</v>
      </c>
      <c r="H143" s="8" t="s">
        <v>1404</v>
      </c>
      <c r="I143" s="15">
        <v>69000</v>
      </c>
      <c r="J143" s="15">
        <v>69000</v>
      </c>
      <c r="K143" s="15">
        <v>69000</v>
      </c>
      <c r="L143" s="15">
        <v>69000</v>
      </c>
      <c r="M143" s="15">
        <v>68000</v>
      </c>
      <c r="N143" s="15">
        <v>68000</v>
      </c>
      <c r="O143" s="15">
        <v>68000</v>
      </c>
      <c r="P143" s="15">
        <v>68000</v>
      </c>
      <c r="Q143" s="15">
        <v>69000</v>
      </c>
      <c r="R143" s="15">
        <v>68000</v>
      </c>
      <c r="S143" s="15">
        <v>69000</v>
      </c>
      <c r="T143" s="15">
        <v>68000</v>
      </c>
      <c r="V143" s="28">
        <f t="shared" si="25"/>
        <v>69000</v>
      </c>
      <c r="W143" s="28">
        <f t="shared" si="26"/>
        <v>69000</v>
      </c>
      <c r="X143" s="28">
        <f t="shared" si="27"/>
        <v>69000</v>
      </c>
      <c r="Y143" s="28">
        <f t="shared" si="28"/>
        <v>69000</v>
      </c>
      <c r="Z143" s="28">
        <f t="shared" si="29"/>
        <v>68000</v>
      </c>
      <c r="AA143" s="28">
        <f t="shared" si="30"/>
        <v>68000</v>
      </c>
      <c r="AB143" s="28">
        <f t="shared" si="31"/>
        <v>68000</v>
      </c>
      <c r="AC143" s="28">
        <f t="shared" si="32"/>
        <v>68000</v>
      </c>
      <c r="AD143" s="28">
        <f t="shared" si="33"/>
        <v>69000</v>
      </c>
      <c r="AE143" s="28">
        <f t="shared" si="34"/>
        <v>68000</v>
      </c>
      <c r="AF143" s="28">
        <f t="shared" si="35"/>
        <v>69000</v>
      </c>
      <c r="AG143" s="28">
        <f t="shared" si="36"/>
        <v>68000</v>
      </c>
    </row>
    <row r="144" spans="1:33" hidden="1" x14ac:dyDescent="0.3">
      <c r="A144" s="7" t="s">
        <v>167</v>
      </c>
      <c r="B144" s="7" t="s">
        <v>114</v>
      </c>
      <c r="C144" s="7">
        <v>2801</v>
      </c>
      <c r="D144" s="7" t="s">
        <v>1471</v>
      </c>
      <c r="E144" s="7">
        <v>907</v>
      </c>
      <c r="F144" s="7">
        <v>132248</v>
      </c>
      <c r="G144" s="7" t="s">
        <v>115</v>
      </c>
      <c r="H144" s="8" t="s">
        <v>1405</v>
      </c>
      <c r="I144" s="15">
        <v>542000</v>
      </c>
      <c r="J144" s="15">
        <v>540000</v>
      </c>
      <c r="K144" s="15">
        <v>542000</v>
      </c>
      <c r="L144" s="15">
        <v>541000</v>
      </c>
      <c r="M144" s="15">
        <v>538000</v>
      </c>
      <c r="N144" s="15">
        <v>538000</v>
      </c>
      <c r="O144" s="15">
        <v>539000</v>
      </c>
      <c r="P144" s="15">
        <v>539000</v>
      </c>
      <c r="Q144" s="15">
        <v>540000</v>
      </c>
      <c r="R144" s="15">
        <v>539000</v>
      </c>
      <c r="S144" s="15">
        <v>540000</v>
      </c>
      <c r="T144" s="15">
        <v>539000</v>
      </c>
      <c r="V144" s="28">
        <f t="shared" si="25"/>
        <v>542000</v>
      </c>
      <c r="W144" s="28">
        <f t="shared" si="26"/>
        <v>540000</v>
      </c>
      <c r="X144" s="28">
        <f t="shared" si="27"/>
        <v>542000</v>
      </c>
      <c r="Y144" s="28">
        <f t="shared" si="28"/>
        <v>541000</v>
      </c>
      <c r="Z144" s="28">
        <f t="shared" si="29"/>
        <v>538000</v>
      </c>
      <c r="AA144" s="28">
        <f t="shared" si="30"/>
        <v>538000</v>
      </c>
      <c r="AB144" s="28">
        <f t="shared" si="31"/>
        <v>539000</v>
      </c>
      <c r="AC144" s="28">
        <f t="shared" si="32"/>
        <v>539000</v>
      </c>
      <c r="AD144" s="28">
        <f t="shared" si="33"/>
        <v>540000</v>
      </c>
      <c r="AE144" s="28">
        <f t="shared" si="34"/>
        <v>539000</v>
      </c>
      <c r="AF144" s="28">
        <f t="shared" si="35"/>
        <v>540000</v>
      </c>
      <c r="AG144" s="28">
        <f t="shared" si="36"/>
        <v>539000</v>
      </c>
    </row>
    <row r="145" spans="1:33" hidden="1" x14ac:dyDescent="0.3">
      <c r="A145" s="7" t="s">
        <v>167</v>
      </c>
      <c r="B145" s="7" t="s">
        <v>114</v>
      </c>
      <c r="C145" s="7">
        <v>2801</v>
      </c>
      <c r="D145" s="7" t="s">
        <v>1471</v>
      </c>
      <c r="E145" s="7">
        <v>907</v>
      </c>
      <c r="F145" s="7">
        <v>131888</v>
      </c>
      <c r="G145" s="7" t="s">
        <v>115</v>
      </c>
      <c r="H145" s="8" t="s">
        <v>1406</v>
      </c>
      <c r="I145" s="15">
        <v>418000</v>
      </c>
      <c r="J145" s="15">
        <v>416000</v>
      </c>
      <c r="K145" s="15">
        <v>418000</v>
      </c>
      <c r="L145" s="15">
        <v>417000</v>
      </c>
      <c r="M145" s="15">
        <v>415000</v>
      </c>
      <c r="N145" s="15">
        <v>415000</v>
      </c>
      <c r="O145" s="15">
        <v>415000</v>
      </c>
      <c r="P145" s="15">
        <v>415000</v>
      </c>
      <c r="Q145" s="15">
        <v>416000</v>
      </c>
      <c r="R145" s="15">
        <v>415000</v>
      </c>
      <c r="S145" s="15">
        <v>416000</v>
      </c>
      <c r="T145" s="15">
        <v>415000</v>
      </c>
      <c r="V145" s="28">
        <f t="shared" si="25"/>
        <v>418000</v>
      </c>
      <c r="W145" s="28">
        <f t="shared" si="26"/>
        <v>416000</v>
      </c>
      <c r="X145" s="28">
        <f t="shared" si="27"/>
        <v>418000</v>
      </c>
      <c r="Y145" s="28">
        <f t="shared" si="28"/>
        <v>417000</v>
      </c>
      <c r="Z145" s="28">
        <f t="shared" si="29"/>
        <v>415000</v>
      </c>
      <c r="AA145" s="28">
        <f t="shared" si="30"/>
        <v>415000</v>
      </c>
      <c r="AB145" s="28">
        <f t="shared" si="31"/>
        <v>415000</v>
      </c>
      <c r="AC145" s="28">
        <f t="shared" si="32"/>
        <v>415000</v>
      </c>
      <c r="AD145" s="28">
        <f t="shared" si="33"/>
        <v>416000</v>
      </c>
      <c r="AE145" s="28">
        <f t="shared" si="34"/>
        <v>415000</v>
      </c>
      <c r="AF145" s="28">
        <f t="shared" si="35"/>
        <v>416000</v>
      </c>
      <c r="AG145" s="28">
        <f t="shared" si="36"/>
        <v>415000</v>
      </c>
    </row>
    <row r="146" spans="1:33" hidden="1" x14ac:dyDescent="0.3">
      <c r="A146" s="7" t="s">
        <v>167</v>
      </c>
      <c r="B146" s="7" t="s">
        <v>114</v>
      </c>
      <c r="C146" s="7">
        <v>2801</v>
      </c>
      <c r="D146" s="7" t="s">
        <v>1471</v>
      </c>
      <c r="E146" s="7">
        <v>907</v>
      </c>
      <c r="F146" s="7">
        <v>132091</v>
      </c>
      <c r="G146" s="7" t="s">
        <v>115</v>
      </c>
      <c r="H146" s="8" t="s">
        <v>1407</v>
      </c>
      <c r="I146" s="15">
        <v>247000</v>
      </c>
      <c r="J146" s="15">
        <v>246000</v>
      </c>
      <c r="K146" s="15">
        <v>247000</v>
      </c>
      <c r="L146" s="15">
        <v>247000</v>
      </c>
      <c r="M146" s="15">
        <v>246000</v>
      </c>
      <c r="N146" s="15">
        <v>245000</v>
      </c>
      <c r="O146" s="15">
        <v>246000</v>
      </c>
      <c r="P146" s="15">
        <v>246000</v>
      </c>
      <c r="Q146" s="15">
        <v>246000</v>
      </c>
      <c r="R146" s="15">
        <v>246000</v>
      </c>
      <c r="S146" s="15">
        <v>247000</v>
      </c>
      <c r="T146" s="15">
        <v>246000</v>
      </c>
      <c r="V146" s="28">
        <f t="shared" si="25"/>
        <v>247000</v>
      </c>
      <c r="W146" s="28">
        <f t="shared" si="26"/>
        <v>246000</v>
      </c>
      <c r="X146" s="28">
        <f t="shared" si="27"/>
        <v>247000</v>
      </c>
      <c r="Y146" s="28">
        <f t="shared" si="28"/>
        <v>247000</v>
      </c>
      <c r="Z146" s="28">
        <f t="shared" si="29"/>
        <v>246000</v>
      </c>
      <c r="AA146" s="28">
        <f t="shared" si="30"/>
        <v>245000</v>
      </c>
      <c r="AB146" s="28">
        <f t="shared" si="31"/>
        <v>246000</v>
      </c>
      <c r="AC146" s="28">
        <f t="shared" si="32"/>
        <v>246000</v>
      </c>
      <c r="AD146" s="28">
        <f t="shared" si="33"/>
        <v>246000</v>
      </c>
      <c r="AE146" s="28">
        <f t="shared" si="34"/>
        <v>246000</v>
      </c>
      <c r="AF146" s="28">
        <f t="shared" si="35"/>
        <v>247000</v>
      </c>
      <c r="AG146" s="28">
        <f t="shared" si="36"/>
        <v>246000</v>
      </c>
    </row>
    <row r="147" spans="1:33" hidden="1" x14ac:dyDescent="0.3">
      <c r="A147" s="7" t="s">
        <v>167</v>
      </c>
      <c r="B147" s="7" t="s">
        <v>114</v>
      </c>
      <c r="C147" s="7">
        <v>2801</v>
      </c>
      <c r="D147" s="7" t="s">
        <v>1471</v>
      </c>
      <c r="E147" s="7">
        <v>907</v>
      </c>
      <c r="F147" s="7">
        <v>131979</v>
      </c>
      <c r="G147" s="7" t="s">
        <v>115</v>
      </c>
      <c r="H147" s="8" t="s">
        <v>1408</v>
      </c>
      <c r="I147" s="15">
        <v>528000</v>
      </c>
      <c r="J147" s="15">
        <v>526000</v>
      </c>
      <c r="K147" s="15">
        <v>527000</v>
      </c>
      <c r="L147" s="15">
        <v>527000</v>
      </c>
      <c r="M147" s="15">
        <v>524000</v>
      </c>
      <c r="N147" s="15">
        <v>524000</v>
      </c>
      <c r="O147" s="15">
        <v>524000</v>
      </c>
      <c r="P147" s="15">
        <v>524000</v>
      </c>
      <c r="Q147" s="15">
        <v>526000</v>
      </c>
      <c r="R147" s="15">
        <v>524000</v>
      </c>
      <c r="S147" s="15">
        <v>526000</v>
      </c>
      <c r="T147" s="15">
        <v>524000</v>
      </c>
      <c r="V147" s="28">
        <f t="shared" si="25"/>
        <v>528000</v>
      </c>
      <c r="W147" s="28">
        <f t="shared" si="26"/>
        <v>526000</v>
      </c>
      <c r="X147" s="28">
        <f t="shared" si="27"/>
        <v>527000</v>
      </c>
      <c r="Y147" s="28">
        <f t="shared" si="28"/>
        <v>527000</v>
      </c>
      <c r="Z147" s="28">
        <f t="shared" si="29"/>
        <v>524000</v>
      </c>
      <c r="AA147" s="28">
        <f t="shared" si="30"/>
        <v>524000</v>
      </c>
      <c r="AB147" s="28">
        <f t="shared" si="31"/>
        <v>524000</v>
      </c>
      <c r="AC147" s="28">
        <f t="shared" si="32"/>
        <v>524000</v>
      </c>
      <c r="AD147" s="28">
        <f t="shared" si="33"/>
        <v>526000</v>
      </c>
      <c r="AE147" s="28">
        <f t="shared" si="34"/>
        <v>524000</v>
      </c>
      <c r="AF147" s="28">
        <f t="shared" si="35"/>
        <v>526000</v>
      </c>
      <c r="AG147" s="28">
        <f t="shared" si="36"/>
        <v>524000</v>
      </c>
    </row>
    <row r="148" spans="1:33" hidden="1" x14ac:dyDescent="0.3">
      <c r="A148" s="7" t="s">
        <v>167</v>
      </c>
      <c r="B148" s="7" t="s">
        <v>114</v>
      </c>
      <c r="C148" s="7">
        <v>2801</v>
      </c>
      <c r="D148" s="7" t="s">
        <v>1471</v>
      </c>
      <c r="E148" s="7">
        <v>907</v>
      </c>
      <c r="F148" s="7">
        <v>131889</v>
      </c>
      <c r="G148" s="7" t="s">
        <v>115</v>
      </c>
      <c r="H148" s="8" t="s">
        <v>1409</v>
      </c>
      <c r="I148" s="15">
        <v>507000</v>
      </c>
      <c r="J148" s="15">
        <v>505000</v>
      </c>
      <c r="K148" s="15">
        <v>507000</v>
      </c>
      <c r="L148" s="15">
        <v>507000</v>
      </c>
      <c r="M148" s="15">
        <v>503000</v>
      </c>
      <c r="N148" s="15">
        <v>503000</v>
      </c>
      <c r="O148" s="15">
        <v>504000</v>
      </c>
      <c r="P148" s="15">
        <v>504000</v>
      </c>
      <c r="Q148" s="15">
        <v>505000</v>
      </c>
      <c r="R148" s="15">
        <v>504000</v>
      </c>
      <c r="S148" s="15">
        <v>505000</v>
      </c>
      <c r="T148" s="15">
        <v>504000</v>
      </c>
      <c r="V148" s="28">
        <f t="shared" si="25"/>
        <v>507000</v>
      </c>
      <c r="W148" s="28">
        <f t="shared" si="26"/>
        <v>505000</v>
      </c>
      <c r="X148" s="28">
        <f t="shared" si="27"/>
        <v>507000</v>
      </c>
      <c r="Y148" s="28">
        <f t="shared" si="28"/>
        <v>507000</v>
      </c>
      <c r="Z148" s="28">
        <f t="shared" si="29"/>
        <v>503000</v>
      </c>
      <c r="AA148" s="28">
        <f t="shared" si="30"/>
        <v>503000</v>
      </c>
      <c r="AB148" s="28">
        <f t="shared" si="31"/>
        <v>504000</v>
      </c>
      <c r="AC148" s="28">
        <f t="shared" si="32"/>
        <v>504000</v>
      </c>
      <c r="AD148" s="28">
        <f t="shared" si="33"/>
        <v>505000</v>
      </c>
      <c r="AE148" s="28">
        <f t="shared" si="34"/>
        <v>504000</v>
      </c>
      <c r="AF148" s="28">
        <f t="shared" si="35"/>
        <v>505000</v>
      </c>
      <c r="AG148" s="28">
        <f t="shared" si="36"/>
        <v>504000</v>
      </c>
    </row>
    <row r="149" spans="1:33" hidden="1" x14ac:dyDescent="0.3">
      <c r="A149" s="7" t="s">
        <v>167</v>
      </c>
      <c r="B149" s="7" t="s">
        <v>114</v>
      </c>
      <c r="C149" s="7">
        <v>2801</v>
      </c>
      <c r="D149" s="7" t="s">
        <v>1471</v>
      </c>
      <c r="E149" s="7">
        <v>907</v>
      </c>
      <c r="F149" s="7">
        <v>132166</v>
      </c>
      <c r="G149" s="7" t="s">
        <v>115</v>
      </c>
      <c r="H149" s="8" t="s">
        <v>1410</v>
      </c>
      <c r="I149" s="15">
        <v>408000</v>
      </c>
      <c r="J149" s="15">
        <v>407000</v>
      </c>
      <c r="K149" s="15">
        <v>408000</v>
      </c>
      <c r="L149" s="15">
        <v>408000</v>
      </c>
      <c r="M149" s="15">
        <v>405000</v>
      </c>
      <c r="N149" s="15">
        <v>405000</v>
      </c>
      <c r="O149" s="15">
        <v>406000</v>
      </c>
      <c r="P149" s="15">
        <v>406000</v>
      </c>
      <c r="Q149" s="15">
        <v>407000</v>
      </c>
      <c r="R149" s="15">
        <v>406000</v>
      </c>
      <c r="S149" s="15">
        <v>407000</v>
      </c>
      <c r="T149" s="15">
        <v>406000</v>
      </c>
      <c r="V149" s="28">
        <f t="shared" si="25"/>
        <v>408000</v>
      </c>
      <c r="W149" s="28">
        <f t="shared" si="26"/>
        <v>407000</v>
      </c>
      <c r="X149" s="28">
        <f t="shared" si="27"/>
        <v>408000</v>
      </c>
      <c r="Y149" s="28">
        <f t="shared" si="28"/>
        <v>408000</v>
      </c>
      <c r="Z149" s="28">
        <f t="shared" si="29"/>
        <v>405000</v>
      </c>
      <c r="AA149" s="28">
        <f t="shared" si="30"/>
        <v>405000</v>
      </c>
      <c r="AB149" s="28">
        <f t="shared" si="31"/>
        <v>406000</v>
      </c>
      <c r="AC149" s="28">
        <f t="shared" si="32"/>
        <v>406000</v>
      </c>
      <c r="AD149" s="28">
        <f t="shared" si="33"/>
        <v>407000</v>
      </c>
      <c r="AE149" s="28">
        <f t="shared" si="34"/>
        <v>406000</v>
      </c>
      <c r="AF149" s="28">
        <f t="shared" si="35"/>
        <v>407000</v>
      </c>
      <c r="AG149" s="28">
        <f t="shared" si="36"/>
        <v>406000</v>
      </c>
    </row>
    <row r="150" spans="1:33" hidden="1" x14ac:dyDescent="0.3">
      <c r="A150" s="7" t="s">
        <v>167</v>
      </c>
      <c r="B150" s="7" t="s">
        <v>114</v>
      </c>
      <c r="C150" s="7">
        <v>2801</v>
      </c>
      <c r="D150" s="7" t="s">
        <v>1471</v>
      </c>
      <c r="E150" s="7">
        <v>907</v>
      </c>
      <c r="F150" s="7">
        <v>131989</v>
      </c>
      <c r="G150" s="7" t="s">
        <v>115</v>
      </c>
      <c r="H150" s="8" t="s">
        <v>1411</v>
      </c>
      <c r="I150" s="15">
        <v>714000</v>
      </c>
      <c r="J150" s="15">
        <v>711000</v>
      </c>
      <c r="K150" s="15">
        <v>714000</v>
      </c>
      <c r="L150" s="15">
        <v>713000</v>
      </c>
      <c r="M150" s="15">
        <v>708000</v>
      </c>
      <c r="N150" s="15">
        <v>708000</v>
      </c>
      <c r="O150" s="15">
        <v>709000</v>
      </c>
      <c r="P150" s="15">
        <v>709000</v>
      </c>
      <c r="Q150" s="15">
        <v>711000</v>
      </c>
      <c r="R150" s="15">
        <v>709000</v>
      </c>
      <c r="S150" s="15">
        <v>711000</v>
      </c>
      <c r="T150" s="15">
        <v>709000</v>
      </c>
      <c r="V150" s="28">
        <f t="shared" si="25"/>
        <v>714000</v>
      </c>
      <c r="W150" s="28">
        <f t="shared" si="26"/>
        <v>711000</v>
      </c>
      <c r="X150" s="28">
        <f t="shared" si="27"/>
        <v>714000</v>
      </c>
      <c r="Y150" s="28">
        <f t="shared" si="28"/>
        <v>713000</v>
      </c>
      <c r="Z150" s="28">
        <f t="shared" si="29"/>
        <v>708000</v>
      </c>
      <c r="AA150" s="28">
        <f t="shared" si="30"/>
        <v>708000</v>
      </c>
      <c r="AB150" s="28">
        <f t="shared" si="31"/>
        <v>709000</v>
      </c>
      <c r="AC150" s="28">
        <f t="shared" si="32"/>
        <v>709000</v>
      </c>
      <c r="AD150" s="28">
        <f t="shared" si="33"/>
        <v>711000</v>
      </c>
      <c r="AE150" s="28">
        <f t="shared" si="34"/>
        <v>709000</v>
      </c>
      <c r="AF150" s="28">
        <f t="shared" si="35"/>
        <v>711000</v>
      </c>
      <c r="AG150" s="28">
        <f t="shared" si="36"/>
        <v>709000</v>
      </c>
    </row>
    <row r="151" spans="1:33" hidden="1" x14ac:dyDescent="0.3">
      <c r="A151" s="7" t="s">
        <v>167</v>
      </c>
      <c r="B151" s="7" t="s">
        <v>114</v>
      </c>
      <c r="C151" s="7">
        <v>2801</v>
      </c>
      <c r="D151" s="7" t="s">
        <v>1471</v>
      </c>
      <c r="E151" s="7">
        <v>907</v>
      </c>
      <c r="F151" s="7">
        <v>132085</v>
      </c>
      <c r="G151" s="7" t="s">
        <v>115</v>
      </c>
      <c r="H151" s="8" t="s">
        <v>1412</v>
      </c>
      <c r="I151" s="15">
        <v>516000</v>
      </c>
      <c r="J151" s="15">
        <v>514000</v>
      </c>
      <c r="K151" s="15">
        <v>516000</v>
      </c>
      <c r="L151" s="15">
        <v>515000</v>
      </c>
      <c r="M151" s="15">
        <v>512000</v>
      </c>
      <c r="N151" s="15">
        <v>512000</v>
      </c>
      <c r="O151" s="15">
        <v>513000</v>
      </c>
      <c r="P151" s="15">
        <v>513000</v>
      </c>
      <c r="Q151" s="15">
        <v>514000</v>
      </c>
      <c r="R151" s="15">
        <v>513000</v>
      </c>
      <c r="S151" s="15">
        <v>514000</v>
      </c>
      <c r="T151" s="15">
        <v>513000</v>
      </c>
      <c r="V151" s="28">
        <f t="shared" si="25"/>
        <v>516000</v>
      </c>
      <c r="W151" s="28">
        <f t="shared" si="26"/>
        <v>514000</v>
      </c>
      <c r="X151" s="28">
        <f t="shared" si="27"/>
        <v>516000</v>
      </c>
      <c r="Y151" s="28">
        <f t="shared" si="28"/>
        <v>515000</v>
      </c>
      <c r="Z151" s="28">
        <f t="shared" si="29"/>
        <v>512000</v>
      </c>
      <c r="AA151" s="28">
        <f t="shared" si="30"/>
        <v>512000</v>
      </c>
      <c r="AB151" s="28">
        <f t="shared" si="31"/>
        <v>513000</v>
      </c>
      <c r="AC151" s="28">
        <f t="shared" si="32"/>
        <v>513000</v>
      </c>
      <c r="AD151" s="28">
        <f t="shared" si="33"/>
        <v>514000</v>
      </c>
      <c r="AE151" s="28">
        <f t="shared" si="34"/>
        <v>513000</v>
      </c>
      <c r="AF151" s="28">
        <f t="shared" si="35"/>
        <v>514000</v>
      </c>
      <c r="AG151" s="28">
        <f t="shared" si="36"/>
        <v>513000</v>
      </c>
    </row>
    <row r="152" spans="1:33" hidden="1" x14ac:dyDescent="0.3">
      <c r="A152" s="7" t="s">
        <v>167</v>
      </c>
      <c r="B152" s="7" t="s">
        <v>114</v>
      </c>
      <c r="C152" s="7">
        <v>2801</v>
      </c>
      <c r="D152" s="7" t="s">
        <v>1471</v>
      </c>
      <c r="E152" s="7">
        <v>907</v>
      </c>
      <c r="F152" s="7">
        <v>132024</v>
      </c>
      <c r="G152" s="7" t="s">
        <v>115</v>
      </c>
      <c r="H152" s="8" t="s">
        <v>1413</v>
      </c>
      <c r="I152" s="15">
        <v>507000</v>
      </c>
      <c r="J152" s="15">
        <v>505000</v>
      </c>
      <c r="K152" s="15">
        <v>507000</v>
      </c>
      <c r="L152" s="15">
        <v>506000</v>
      </c>
      <c r="M152" s="15">
        <v>503000</v>
      </c>
      <c r="N152" s="15">
        <v>503000</v>
      </c>
      <c r="O152" s="15">
        <v>503000</v>
      </c>
      <c r="P152" s="15">
        <v>504000</v>
      </c>
      <c r="Q152" s="15">
        <v>505000</v>
      </c>
      <c r="R152" s="15">
        <v>504000</v>
      </c>
      <c r="S152" s="15">
        <v>505000</v>
      </c>
      <c r="T152" s="15">
        <v>503000</v>
      </c>
      <c r="V152" s="28">
        <f t="shared" si="25"/>
        <v>507000</v>
      </c>
      <c r="W152" s="28">
        <f t="shared" si="26"/>
        <v>505000</v>
      </c>
      <c r="X152" s="28">
        <f t="shared" si="27"/>
        <v>507000</v>
      </c>
      <c r="Y152" s="28">
        <f t="shared" si="28"/>
        <v>506000</v>
      </c>
      <c r="Z152" s="28">
        <f t="shared" si="29"/>
        <v>503000</v>
      </c>
      <c r="AA152" s="28">
        <f t="shared" si="30"/>
        <v>503000</v>
      </c>
      <c r="AB152" s="28">
        <f t="shared" si="31"/>
        <v>503000</v>
      </c>
      <c r="AC152" s="28">
        <f t="shared" si="32"/>
        <v>504000</v>
      </c>
      <c r="AD152" s="28">
        <f t="shared" si="33"/>
        <v>505000</v>
      </c>
      <c r="AE152" s="28">
        <f t="shared" si="34"/>
        <v>504000</v>
      </c>
      <c r="AF152" s="28">
        <f t="shared" si="35"/>
        <v>505000</v>
      </c>
      <c r="AG152" s="28">
        <f t="shared" si="36"/>
        <v>503000</v>
      </c>
    </row>
    <row r="153" spans="1:33" hidden="1" x14ac:dyDescent="0.3">
      <c r="A153" s="7" t="s">
        <v>167</v>
      </c>
      <c r="B153" s="7" t="s">
        <v>114</v>
      </c>
      <c r="C153" s="7">
        <v>2801</v>
      </c>
      <c r="D153" s="7" t="s">
        <v>1471</v>
      </c>
      <c r="E153" s="7">
        <v>907</v>
      </c>
      <c r="F153" s="7">
        <v>132202</v>
      </c>
      <c r="G153" s="7" t="s">
        <v>115</v>
      </c>
      <c r="H153" s="8" t="s">
        <v>1414</v>
      </c>
      <c r="I153" s="15">
        <v>126000</v>
      </c>
      <c r="J153" s="15">
        <v>126000</v>
      </c>
      <c r="K153" s="15">
        <v>126000</v>
      </c>
      <c r="L153" s="15">
        <v>126000</v>
      </c>
      <c r="M153" s="15">
        <v>125000</v>
      </c>
      <c r="N153" s="15">
        <v>125000</v>
      </c>
      <c r="O153" s="15">
        <v>126000</v>
      </c>
      <c r="P153" s="15">
        <v>126000</v>
      </c>
      <c r="Q153" s="15">
        <v>126000</v>
      </c>
      <c r="R153" s="15">
        <v>126000</v>
      </c>
      <c r="S153" s="15">
        <v>126000</v>
      </c>
      <c r="T153" s="15">
        <v>126000</v>
      </c>
      <c r="V153" s="28">
        <f t="shared" si="25"/>
        <v>126000</v>
      </c>
      <c r="W153" s="28">
        <f t="shared" si="26"/>
        <v>126000</v>
      </c>
      <c r="X153" s="28">
        <f t="shared" si="27"/>
        <v>126000</v>
      </c>
      <c r="Y153" s="28">
        <f t="shared" si="28"/>
        <v>126000</v>
      </c>
      <c r="Z153" s="28">
        <f t="shared" si="29"/>
        <v>125000</v>
      </c>
      <c r="AA153" s="28">
        <f t="shared" si="30"/>
        <v>125000</v>
      </c>
      <c r="AB153" s="28">
        <f t="shared" si="31"/>
        <v>126000</v>
      </c>
      <c r="AC153" s="28">
        <f t="shared" si="32"/>
        <v>126000</v>
      </c>
      <c r="AD153" s="28">
        <f t="shared" si="33"/>
        <v>126000</v>
      </c>
      <c r="AE153" s="28">
        <f t="shared" si="34"/>
        <v>126000</v>
      </c>
      <c r="AF153" s="28">
        <f t="shared" si="35"/>
        <v>126000</v>
      </c>
      <c r="AG153" s="28">
        <f t="shared" si="36"/>
        <v>126000</v>
      </c>
    </row>
    <row r="154" spans="1:33" hidden="1" x14ac:dyDescent="0.3">
      <c r="A154" s="7" t="s">
        <v>167</v>
      </c>
      <c r="B154" s="7" t="s">
        <v>114</v>
      </c>
      <c r="C154" s="7">
        <v>2801</v>
      </c>
      <c r="D154" s="7" t="s">
        <v>1471</v>
      </c>
      <c r="E154" s="7">
        <v>907</v>
      </c>
      <c r="F154" s="7">
        <v>132105</v>
      </c>
      <c r="G154" s="7" t="s">
        <v>115</v>
      </c>
      <c r="H154" s="8" t="s">
        <v>1415</v>
      </c>
      <c r="I154" s="15">
        <v>405000</v>
      </c>
      <c r="J154" s="15">
        <v>403000</v>
      </c>
      <c r="K154" s="15">
        <v>405000</v>
      </c>
      <c r="L154" s="15">
        <v>404000</v>
      </c>
      <c r="M154" s="15">
        <v>402000</v>
      </c>
      <c r="N154" s="15">
        <v>402000</v>
      </c>
      <c r="O154" s="15">
        <v>402000</v>
      </c>
      <c r="P154" s="15">
        <v>403000</v>
      </c>
      <c r="Q154" s="15">
        <v>403000</v>
      </c>
      <c r="R154" s="15">
        <v>403000</v>
      </c>
      <c r="S154" s="15">
        <v>404000</v>
      </c>
      <c r="T154" s="15">
        <v>402000</v>
      </c>
      <c r="V154" s="28">
        <f t="shared" si="25"/>
        <v>405000</v>
      </c>
      <c r="W154" s="28">
        <f t="shared" si="26"/>
        <v>403000</v>
      </c>
      <c r="X154" s="28">
        <f t="shared" si="27"/>
        <v>405000</v>
      </c>
      <c r="Y154" s="28">
        <f t="shared" si="28"/>
        <v>404000</v>
      </c>
      <c r="Z154" s="28">
        <f t="shared" si="29"/>
        <v>402000</v>
      </c>
      <c r="AA154" s="28">
        <f t="shared" si="30"/>
        <v>402000</v>
      </c>
      <c r="AB154" s="28">
        <f t="shared" si="31"/>
        <v>402000</v>
      </c>
      <c r="AC154" s="28">
        <f t="shared" si="32"/>
        <v>403000</v>
      </c>
      <c r="AD154" s="28">
        <f t="shared" si="33"/>
        <v>403000</v>
      </c>
      <c r="AE154" s="28">
        <f t="shared" si="34"/>
        <v>403000</v>
      </c>
      <c r="AF154" s="28">
        <f t="shared" si="35"/>
        <v>404000</v>
      </c>
      <c r="AG154" s="28">
        <f t="shared" si="36"/>
        <v>402000</v>
      </c>
    </row>
    <row r="155" spans="1:33" hidden="1" x14ac:dyDescent="0.3">
      <c r="A155" s="7" t="s">
        <v>167</v>
      </c>
      <c r="B155" s="7" t="s">
        <v>114</v>
      </c>
      <c r="C155" s="7">
        <v>2801</v>
      </c>
      <c r="D155" s="7" t="s">
        <v>1471</v>
      </c>
      <c r="E155" s="7">
        <v>907</v>
      </c>
      <c r="F155" s="7">
        <v>131881</v>
      </c>
      <c r="G155" s="7" t="s">
        <v>115</v>
      </c>
      <c r="H155" s="8" t="s">
        <v>1416</v>
      </c>
      <c r="I155" s="15">
        <v>810000</v>
      </c>
      <c r="J155" s="15">
        <v>807000</v>
      </c>
      <c r="K155" s="15">
        <v>810000</v>
      </c>
      <c r="L155" s="15">
        <v>809000</v>
      </c>
      <c r="M155" s="15">
        <v>805000</v>
      </c>
      <c r="N155" s="15">
        <v>804000</v>
      </c>
      <c r="O155" s="15">
        <v>805000</v>
      </c>
      <c r="P155" s="15">
        <v>806000</v>
      </c>
      <c r="Q155" s="15">
        <v>807000</v>
      </c>
      <c r="R155" s="15">
        <v>806000</v>
      </c>
      <c r="S155" s="15">
        <v>808000</v>
      </c>
      <c r="T155" s="15">
        <v>805000</v>
      </c>
      <c r="V155" s="28">
        <f t="shared" si="25"/>
        <v>810000</v>
      </c>
      <c r="W155" s="28">
        <f t="shared" si="26"/>
        <v>807000</v>
      </c>
      <c r="X155" s="28">
        <f t="shared" si="27"/>
        <v>810000</v>
      </c>
      <c r="Y155" s="28">
        <f t="shared" si="28"/>
        <v>809000</v>
      </c>
      <c r="Z155" s="28">
        <f t="shared" si="29"/>
        <v>805000</v>
      </c>
      <c r="AA155" s="28">
        <f t="shared" si="30"/>
        <v>804000</v>
      </c>
      <c r="AB155" s="28">
        <f t="shared" si="31"/>
        <v>805000</v>
      </c>
      <c r="AC155" s="28">
        <f t="shared" si="32"/>
        <v>806000</v>
      </c>
      <c r="AD155" s="28">
        <f t="shared" si="33"/>
        <v>807000</v>
      </c>
      <c r="AE155" s="28">
        <f t="shared" si="34"/>
        <v>806000</v>
      </c>
      <c r="AF155" s="28">
        <f t="shared" si="35"/>
        <v>808000</v>
      </c>
      <c r="AG155" s="28">
        <f t="shared" si="36"/>
        <v>805000</v>
      </c>
    </row>
    <row r="156" spans="1:33" hidden="1" x14ac:dyDescent="0.3">
      <c r="A156" s="7" t="s">
        <v>167</v>
      </c>
      <c r="B156" s="7" t="s">
        <v>114</v>
      </c>
      <c r="C156" s="7">
        <v>2801</v>
      </c>
      <c r="D156" s="7" t="s">
        <v>1471</v>
      </c>
      <c r="E156" s="7">
        <v>907</v>
      </c>
      <c r="F156" s="7">
        <v>132082</v>
      </c>
      <c r="G156" s="7" t="s">
        <v>115</v>
      </c>
      <c r="H156" s="8" t="s">
        <v>1417</v>
      </c>
      <c r="I156" s="15">
        <v>679000</v>
      </c>
      <c r="J156" s="15">
        <v>676000</v>
      </c>
      <c r="K156" s="15">
        <v>679000</v>
      </c>
      <c r="L156" s="15">
        <v>678000</v>
      </c>
      <c r="M156" s="15">
        <v>674000</v>
      </c>
      <c r="N156" s="15">
        <v>674000</v>
      </c>
      <c r="O156" s="15">
        <v>674000</v>
      </c>
      <c r="P156" s="15">
        <v>675000</v>
      </c>
      <c r="Q156" s="15">
        <v>676000</v>
      </c>
      <c r="R156" s="15">
        <v>675000</v>
      </c>
      <c r="S156" s="15">
        <v>676000</v>
      </c>
      <c r="T156" s="15">
        <v>674000</v>
      </c>
      <c r="V156" s="28">
        <f t="shared" si="25"/>
        <v>679000</v>
      </c>
      <c r="W156" s="28">
        <f t="shared" si="26"/>
        <v>676000</v>
      </c>
      <c r="X156" s="28">
        <f t="shared" si="27"/>
        <v>679000</v>
      </c>
      <c r="Y156" s="28">
        <f t="shared" si="28"/>
        <v>678000</v>
      </c>
      <c r="Z156" s="28">
        <f t="shared" si="29"/>
        <v>674000</v>
      </c>
      <c r="AA156" s="28">
        <f t="shared" si="30"/>
        <v>674000</v>
      </c>
      <c r="AB156" s="28">
        <f t="shared" si="31"/>
        <v>674000</v>
      </c>
      <c r="AC156" s="28">
        <f t="shared" si="32"/>
        <v>675000</v>
      </c>
      <c r="AD156" s="28">
        <f t="shared" si="33"/>
        <v>676000</v>
      </c>
      <c r="AE156" s="28">
        <f t="shared" si="34"/>
        <v>675000</v>
      </c>
      <c r="AF156" s="28">
        <f t="shared" si="35"/>
        <v>676000</v>
      </c>
      <c r="AG156" s="28">
        <f t="shared" si="36"/>
        <v>674000</v>
      </c>
    </row>
    <row r="157" spans="1:33" hidden="1" x14ac:dyDescent="0.3">
      <c r="A157" s="7" t="s">
        <v>167</v>
      </c>
      <c r="B157" s="7" t="s">
        <v>114</v>
      </c>
      <c r="C157" s="7">
        <v>2801</v>
      </c>
      <c r="D157" s="7" t="s">
        <v>1471</v>
      </c>
      <c r="E157" s="7">
        <v>907</v>
      </c>
      <c r="F157" s="7">
        <v>131968</v>
      </c>
      <c r="G157" s="7" t="s">
        <v>115</v>
      </c>
      <c r="H157" s="8" t="s">
        <v>1418</v>
      </c>
      <c r="I157" s="15">
        <v>986000</v>
      </c>
      <c r="J157" s="15">
        <v>982000</v>
      </c>
      <c r="K157" s="15">
        <v>986000</v>
      </c>
      <c r="L157" s="15">
        <v>985000</v>
      </c>
      <c r="M157" s="15">
        <v>979000</v>
      </c>
      <c r="N157" s="15">
        <v>978000</v>
      </c>
      <c r="O157" s="15">
        <v>980000</v>
      </c>
      <c r="P157" s="15">
        <v>980000</v>
      </c>
      <c r="Q157" s="15">
        <v>982000</v>
      </c>
      <c r="R157" s="15">
        <v>980000</v>
      </c>
      <c r="S157" s="15">
        <v>982000</v>
      </c>
      <c r="T157" s="15">
        <v>980000</v>
      </c>
      <c r="V157" s="28">
        <f t="shared" si="25"/>
        <v>986000</v>
      </c>
      <c r="W157" s="28">
        <f t="shared" si="26"/>
        <v>982000</v>
      </c>
      <c r="X157" s="28">
        <f t="shared" si="27"/>
        <v>986000</v>
      </c>
      <c r="Y157" s="28">
        <f t="shared" si="28"/>
        <v>985000</v>
      </c>
      <c r="Z157" s="28">
        <f t="shared" si="29"/>
        <v>979000</v>
      </c>
      <c r="AA157" s="28">
        <f t="shared" si="30"/>
        <v>978000</v>
      </c>
      <c r="AB157" s="28">
        <f t="shared" si="31"/>
        <v>980000</v>
      </c>
      <c r="AC157" s="28">
        <f t="shared" si="32"/>
        <v>980000</v>
      </c>
      <c r="AD157" s="28">
        <f t="shared" si="33"/>
        <v>982000</v>
      </c>
      <c r="AE157" s="28">
        <f t="shared" si="34"/>
        <v>980000</v>
      </c>
      <c r="AF157" s="28">
        <f t="shared" si="35"/>
        <v>982000</v>
      </c>
      <c r="AG157" s="28">
        <f t="shared" si="36"/>
        <v>980000</v>
      </c>
    </row>
    <row r="158" spans="1:33" hidden="1" x14ac:dyDescent="0.3">
      <c r="A158" s="7" t="s">
        <v>167</v>
      </c>
      <c r="B158" s="7" t="s">
        <v>114</v>
      </c>
      <c r="C158" s="7">
        <v>2801</v>
      </c>
      <c r="D158" s="7" t="s">
        <v>8</v>
      </c>
      <c r="E158" s="7">
        <v>907</v>
      </c>
      <c r="F158" s="7">
        <v>131998</v>
      </c>
      <c r="G158" s="7" t="s">
        <v>115</v>
      </c>
      <c r="H158" s="8" t="s">
        <v>1419</v>
      </c>
      <c r="I158" s="15">
        <v>1631000</v>
      </c>
      <c r="J158" s="15">
        <v>1625000</v>
      </c>
      <c r="K158" s="15">
        <v>1631000</v>
      </c>
      <c r="L158" s="15">
        <v>1629000</v>
      </c>
      <c r="M158" s="15">
        <v>1619000</v>
      </c>
      <c r="N158" s="15">
        <v>1619000</v>
      </c>
      <c r="O158" s="15">
        <v>1621000</v>
      </c>
      <c r="P158" s="15">
        <v>1622000</v>
      </c>
      <c r="Q158" s="15">
        <v>1625000</v>
      </c>
      <c r="R158" s="15">
        <v>1622000</v>
      </c>
      <c r="S158" s="15">
        <v>1626000</v>
      </c>
      <c r="T158" s="15">
        <v>1621000</v>
      </c>
      <c r="V158" s="28">
        <f t="shared" si="25"/>
        <v>1631000</v>
      </c>
      <c r="W158" s="28">
        <f t="shared" si="26"/>
        <v>1625000</v>
      </c>
      <c r="X158" s="28">
        <f t="shared" si="27"/>
        <v>1631000</v>
      </c>
      <c r="Y158" s="28">
        <f t="shared" si="28"/>
        <v>1629000</v>
      </c>
      <c r="Z158" s="28">
        <f t="shared" si="29"/>
        <v>1619000</v>
      </c>
      <c r="AA158" s="28">
        <f t="shared" si="30"/>
        <v>1619000</v>
      </c>
      <c r="AB158" s="28">
        <f t="shared" si="31"/>
        <v>1621000</v>
      </c>
      <c r="AC158" s="28">
        <f t="shared" si="32"/>
        <v>1622000</v>
      </c>
      <c r="AD158" s="28">
        <f t="shared" si="33"/>
        <v>1625000</v>
      </c>
      <c r="AE158" s="28">
        <f t="shared" si="34"/>
        <v>1622000</v>
      </c>
      <c r="AF158" s="28">
        <f t="shared" si="35"/>
        <v>1626000</v>
      </c>
      <c r="AG158" s="28">
        <f t="shared" si="36"/>
        <v>1621000</v>
      </c>
    </row>
    <row r="159" spans="1:33" hidden="1" x14ac:dyDescent="0.3">
      <c r="A159" s="7" t="s">
        <v>167</v>
      </c>
      <c r="B159" s="7" t="s">
        <v>114</v>
      </c>
      <c r="C159" s="7">
        <v>2801</v>
      </c>
      <c r="D159" s="7" t="s">
        <v>1472</v>
      </c>
      <c r="E159" s="7">
        <v>907</v>
      </c>
      <c r="F159" s="7">
        <v>131872</v>
      </c>
      <c r="G159" s="7" t="s">
        <v>115</v>
      </c>
      <c r="H159" s="8" t="s">
        <v>1420</v>
      </c>
      <c r="I159" s="15">
        <v>3352000</v>
      </c>
      <c r="J159" s="15">
        <v>3339000</v>
      </c>
      <c r="K159" s="15">
        <v>3351000</v>
      </c>
      <c r="L159" s="15">
        <v>3348000</v>
      </c>
      <c r="M159" s="15">
        <v>3327000</v>
      </c>
      <c r="N159" s="15">
        <v>3326000</v>
      </c>
      <c r="O159" s="15">
        <v>3331000</v>
      </c>
      <c r="P159" s="15">
        <v>3332000</v>
      </c>
      <c r="Q159" s="15">
        <v>3339000</v>
      </c>
      <c r="R159" s="15">
        <v>3332000</v>
      </c>
      <c r="S159" s="15">
        <v>3340000</v>
      </c>
      <c r="T159" s="15">
        <v>3331000</v>
      </c>
      <c r="V159" s="28">
        <f t="shared" si="25"/>
        <v>3352000</v>
      </c>
      <c r="W159" s="28">
        <f t="shared" si="26"/>
        <v>3339000</v>
      </c>
      <c r="X159" s="28">
        <f t="shared" si="27"/>
        <v>3351000</v>
      </c>
      <c r="Y159" s="28">
        <f t="shared" si="28"/>
        <v>3348000</v>
      </c>
      <c r="Z159" s="28">
        <f t="shared" si="29"/>
        <v>3327000</v>
      </c>
      <c r="AA159" s="28">
        <f t="shared" si="30"/>
        <v>3326000</v>
      </c>
      <c r="AB159" s="28">
        <f t="shared" si="31"/>
        <v>3331000</v>
      </c>
      <c r="AC159" s="28">
        <f t="shared" si="32"/>
        <v>3332000</v>
      </c>
      <c r="AD159" s="28">
        <f t="shared" si="33"/>
        <v>3339000</v>
      </c>
      <c r="AE159" s="28">
        <f t="shared" si="34"/>
        <v>3332000</v>
      </c>
      <c r="AF159" s="28">
        <f t="shared" si="35"/>
        <v>3340000</v>
      </c>
      <c r="AG159" s="28">
        <f t="shared" si="36"/>
        <v>3331000</v>
      </c>
    </row>
    <row r="160" spans="1:33" hidden="1" x14ac:dyDescent="0.3">
      <c r="A160" s="7" t="s">
        <v>167</v>
      </c>
      <c r="B160" s="7" t="s">
        <v>114</v>
      </c>
      <c r="C160" s="7">
        <v>2801</v>
      </c>
      <c r="D160" s="7" t="s">
        <v>1472</v>
      </c>
      <c r="E160" s="7">
        <v>907</v>
      </c>
      <c r="F160" s="7">
        <v>132013</v>
      </c>
      <c r="G160" s="7" t="s">
        <v>115</v>
      </c>
      <c r="H160" s="8" t="s">
        <v>1421</v>
      </c>
      <c r="I160" s="15">
        <v>1316000</v>
      </c>
      <c r="J160" s="15">
        <v>1311000</v>
      </c>
      <c r="K160" s="15">
        <v>1316000</v>
      </c>
      <c r="L160" s="15">
        <v>1314000</v>
      </c>
      <c r="M160" s="15">
        <v>1306000</v>
      </c>
      <c r="N160" s="15">
        <v>1306000</v>
      </c>
      <c r="O160" s="15">
        <v>1308000</v>
      </c>
      <c r="P160" s="15">
        <v>1308000</v>
      </c>
      <c r="Q160" s="15">
        <v>1311000</v>
      </c>
      <c r="R160" s="15">
        <v>1308000</v>
      </c>
      <c r="S160" s="15">
        <v>1311000</v>
      </c>
      <c r="T160" s="15">
        <v>1308000</v>
      </c>
      <c r="V160" s="28">
        <f t="shared" si="25"/>
        <v>1316000</v>
      </c>
      <c r="W160" s="28">
        <f t="shared" si="26"/>
        <v>1311000</v>
      </c>
      <c r="X160" s="28">
        <f t="shared" si="27"/>
        <v>1316000</v>
      </c>
      <c r="Y160" s="28">
        <f t="shared" si="28"/>
        <v>1314000</v>
      </c>
      <c r="Z160" s="28">
        <f t="shared" si="29"/>
        <v>1306000</v>
      </c>
      <c r="AA160" s="28">
        <f t="shared" si="30"/>
        <v>1306000</v>
      </c>
      <c r="AB160" s="28">
        <f t="shared" si="31"/>
        <v>1308000</v>
      </c>
      <c r="AC160" s="28">
        <f t="shared" si="32"/>
        <v>1308000</v>
      </c>
      <c r="AD160" s="28">
        <f t="shared" si="33"/>
        <v>1311000</v>
      </c>
      <c r="AE160" s="28">
        <f t="shared" si="34"/>
        <v>1308000</v>
      </c>
      <c r="AF160" s="28">
        <f t="shared" si="35"/>
        <v>1311000</v>
      </c>
      <c r="AG160" s="28">
        <f t="shared" si="36"/>
        <v>1308000</v>
      </c>
    </row>
    <row r="161" spans="1:33" hidden="1" x14ac:dyDescent="0.3">
      <c r="A161" s="7" t="s">
        <v>167</v>
      </c>
      <c r="B161" s="7" t="s">
        <v>114</v>
      </c>
      <c r="C161" s="7">
        <v>2801</v>
      </c>
      <c r="D161" s="7" t="s">
        <v>1472</v>
      </c>
      <c r="E161" s="7">
        <v>907</v>
      </c>
      <c r="F161" s="7">
        <v>132038</v>
      </c>
      <c r="G161" s="7" t="s">
        <v>115</v>
      </c>
      <c r="H161" s="8" t="s">
        <v>1422</v>
      </c>
      <c r="I161" s="15">
        <v>2120000</v>
      </c>
      <c r="J161" s="15">
        <v>2112000</v>
      </c>
      <c r="K161" s="15">
        <v>2120000</v>
      </c>
      <c r="L161" s="15">
        <v>2118000</v>
      </c>
      <c r="M161" s="15">
        <v>2104000</v>
      </c>
      <c r="N161" s="15">
        <v>2104000</v>
      </c>
      <c r="O161" s="15">
        <v>2107000</v>
      </c>
      <c r="P161" s="15">
        <v>2108000</v>
      </c>
      <c r="Q161" s="15">
        <v>2112000</v>
      </c>
      <c r="R161" s="15">
        <v>2108000</v>
      </c>
      <c r="S161" s="15">
        <v>2113000</v>
      </c>
      <c r="T161" s="15">
        <v>2107000</v>
      </c>
      <c r="V161" s="28">
        <f t="shared" si="25"/>
        <v>2120000</v>
      </c>
      <c r="W161" s="28">
        <f t="shared" si="26"/>
        <v>2112000</v>
      </c>
      <c r="X161" s="28">
        <f t="shared" si="27"/>
        <v>2120000</v>
      </c>
      <c r="Y161" s="28">
        <f t="shared" si="28"/>
        <v>2118000</v>
      </c>
      <c r="Z161" s="28">
        <f t="shared" si="29"/>
        <v>2104000</v>
      </c>
      <c r="AA161" s="28">
        <f t="shared" si="30"/>
        <v>2104000</v>
      </c>
      <c r="AB161" s="28">
        <f t="shared" si="31"/>
        <v>2107000</v>
      </c>
      <c r="AC161" s="28">
        <f t="shared" si="32"/>
        <v>2108000</v>
      </c>
      <c r="AD161" s="28">
        <f t="shared" si="33"/>
        <v>2112000</v>
      </c>
      <c r="AE161" s="28">
        <f t="shared" si="34"/>
        <v>2108000</v>
      </c>
      <c r="AF161" s="28">
        <f t="shared" si="35"/>
        <v>2113000</v>
      </c>
      <c r="AG161" s="28">
        <f t="shared" si="36"/>
        <v>2107000</v>
      </c>
    </row>
    <row r="162" spans="1:33" hidden="1" x14ac:dyDescent="0.3">
      <c r="A162" s="7" t="s">
        <v>167</v>
      </c>
      <c r="B162" s="7" t="s">
        <v>114</v>
      </c>
      <c r="C162" s="7">
        <v>2801</v>
      </c>
      <c r="D162" s="7" t="s">
        <v>1472</v>
      </c>
      <c r="E162" s="7">
        <v>907</v>
      </c>
      <c r="F162" s="7">
        <v>132086</v>
      </c>
      <c r="G162" s="7" t="s">
        <v>115</v>
      </c>
      <c r="H162" s="8" t="s">
        <v>1423</v>
      </c>
      <c r="I162" s="15">
        <v>480000</v>
      </c>
      <c r="J162" s="15">
        <v>478000</v>
      </c>
      <c r="K162" s="15">
        <v>480000</v>
      </c>
      <c r="L162" s="15">
        <v>480000</v>
      </c>
      <c r="M162" s="15">
        <v>477000</v>
      </c>
      <c r="N162" s="15">
        <v>477000</v>
      </c>
      <c r="O162" s="15">
        <v>477000</v>
      </c>
      <c r="P162" s="15">
        <v>477000</v>
      </c>
      <c r="Q162" s="15">
        <v>478000</v>
      </c>
      <c r="R162" s="15">
        <v>477000</v>
      </c>
      <c r="S162" s="15">
        <v>479000</v>
      </c>
      <c r="T162" s="15">
        <v>477000</v>
      </c>
      <c r="V162" s="28">
        <f t="shared" si="25"/>
        <v>480000</v>
      </c>
      <c r="W162" s="28">
        <f t="shared" si="26"/>
        <v>478000</v>
      </c>
      <c r="X162" s="28">
        <f t="shared" si="27"/>
        <v>480000</v>
      </c>
      <c r="Y162" s="28">
        <f t="shared" si="28"/>
        <v>480000</v>
      </c>
      <c r="Z162" s="28">
        <f t="shared" si="29"/>
        <v>477000</v>
      </c>
      <c r="AA162" s="28">
        <f t="shared" si="30"/>
        <v>477000</v>
      </c>
      <c r="AB162" s="28">
        <f t="shared" si="31"/>
        <v>477000</v>
      </c>
      <c r="AC162" s="28">
        <f t="shared" si="32"/>
        <v>477000</v>
      </c>
      <c r="AD162" s="28">
        <f t="shared" si="33"/>
        <v>478000</v>
      </c>
      <c r="AE162" s="28">
        <f t="shared" si="34"/>
        <v>477000</v>
      </c>
      <c r="AF162" s="28">
        <f t="shared" si="35"/>
        <v>479000</v>
      </c>
      <c r="AG162" s="28">
        <f t="shared" si="36"/>
        <v>477000</v>
      </c>
    </row>
    <row r="163" spans="1:33" hidden="1" x14ac:dyDescent="0.3">
      <c r="A163" s="7" t="s">
        <v>167</v>
      </c>
      <c r="B163" s="7" t="s">
        <v>114</v>
      </c>
      <c r="C163" s="7">
        <v>2801</v>
      </c>
      <c r="D163" s="7" t="s">
        <v>233</v>
      </c>
      <c r="E163" s="7">
        <v>918</v>
      </c>
      <c r="F163" s="7">
        <v>110001</v>
      </c>
      <c r="G163" s="7" t="s">
        <v>1461</v>
      </c>
      <c r="H163" s="8" t="s">
        <v>79</v>
      </c>
      <c r="I163" s="15">
        <v>9681000</v>
      </c>
      <c r="J163" s="15">
        <v>9644000</v>
      </c>
      <c r="K163" s="15">
        <v>9680000</v>
      </c>
      <c r="L163" s="15">
        <v>9670000</v>
      </c>
      <c r="M163" s="15">
        <v>9610000</v>
      </c>
      <c r="N163" s="15">
        <v>9608000</v>
      </c>
      <c r="O163" s="15">
        <v>10689000</v>
      </c>
      <c r="P163" s="15">
        <v>10694000</v>
      </c>
      <c r="Q163" s="15">
        <v>9644000</v>
      </c>
      <c r="R163" s="15">
        <v>9624000</v>
      </c>
      <c r="S163" s="15">
        <v>9648000</v>
      </c>
      <c r="T163" s="15">
        <v>10121000</v>
      </c>
      <c r="V163" s="28">
        <f t="shared" si="25"/>
        <v>9681000</v>
      </c>
      <c r="W163" s="28">
        <f t="shared" si="26"/>
        <v>9644000</v>
      </c>
      <c r="X163" s="28">
        <f t="shared" si="27"/>
        <v>9680000</v>
      </c>
      <c r="Y163" s="28">
        <f t="shared" si="28"/>
        <v>9670000</v>
      </c>
      <c r="Z163" s="28">
        <f t="shared" si="29"/>
        <v>9610000</v>
      </c>
      <c r="AA163" s="28">
        <f t="shared" si="30"/>
        <v>9608000</v>
      </c>
      <c r="AB163" s="28">
        <f t="shared" si="31"/>
        <v>10689000</v>
      </c>
      <c r="AC163" s="28">
        <f t="shared" si="32"/>
        <v>10694000</v>
      </c>
      <c r="AD163" s="28">
        <f t="shared" si="33"/>
        <v>9644000</v>
      </c>
      <c r="AE163" s="28">
        <f t="shared" si="34"/>
        <v>9624000</v>
      </c>
      <c r="AF163" s="28">
        <f t="shared" si="35"/>
        <v>9648000</v>
      </c>
      <c r="AG163" s="28">
        <f t="shared" si="36"/>
        <v>10121000</v>
      </c>
    </row>
    <row r="164" spans="1:33" hidden="1" x14ac:dyDescent="0.3">
      <c r="A164" s="7" t="s">
        <v>167</v>
      </c>
      <c r="B164" s="7" t="s">
        <v>114</v>
      </c>
      <c r="C164" s="7">
        <v>2801</v>
      </c>
      <c r="D164" s="7" t="s">
        <v>8</v>
      </c>
      <c r="E164" s="7">
        <v>918</v>
      </c>
      <c r="F164" s="7">
        <v>110875</v>
      </c>
      <c r="G164" s="7" t="s">
        <v>1461</v>
      </c>
      <c r="H164" s="8" t="s">
        <v>1424</v>
      </c>
      <c r="I164" s="15">
        <v>3765000</v>
      </c>
      <c r="J164" s="15">
        <v>3215000</v>
      </c>
      <c r="K164" s="15">
        <v>3227000</v>
      </c>
      <c r="L164" s="15">
        <v>3224000</v>
      </c>
      <c r="M164" s="15">
        <v>3738000</v>
      </c>
      <c r="N164" s="15">
        <v>3737000</v>
      </c>
      <c r="O164" s="15">
        <v>3742000</v>
      </c>
      <c r="P164" s="15">
        <v>3743000</v>
      </c>
      <c r="Q164" s="15">
        <v>3751000</v>
      </c>
      <c r="R164" s="15">
        <v>3743000</v>
      </c>
      <c r="S164" s="15">
        <v>3752000</v>
      </c>
      <c r="T164" s="15">
        <v>4124000</v>
      </c>
      <c r="V164" s="28">
        <f t="shared" si="25"/>
        <v>3765000</v>
      </c>
      <c r="W164" s="28">
        <f t="shared" si="26"/>
        <v>3215000</v>
      </c>
      <c r="X164" s="28">
        <f t="shared" si="27"/>
        <v>3227000</v>
      </c>
      <c r="Y164" s="28">
        <f t="shared" si="28"/>
        <v>3224000</v>
      </c>
      <c r="Z164" s="28">
        <f t="shared" si="29"/>
        <v>3738000</v>
      </c>
      <c r="AA164" s="28">
        <f t="shared" si="30"/>
        <v>3737000</v>
      </c>
      <c r="AB164" s="28">
        <f t="shared" si="31"/>
        <v>3742000</v>
      </c>
      <c r="AC164" s="28">
        <f t="shared" si="32"/>
        <v>3743000</v>
      </c>
      <c r="AD164" s="28">
        <f t="shared" si="33"/>
        <v>3751000</v>
      </c>
      <c r="AE164" s="28">
        <f t="shared" si="34"/>
        <v>3743000</v>
      </c>
      <c r="AF164" s="28">
        <f t="shared" si="35"/>
        <v>3752000</v>
      </c>
      <c r="AG164" s="28">
        <f t="shared" si="36"/>
        <v>4124000</v>
      </c>
    </row>
    <row r="165" spans="1:33" hidden="1" x14ac:dyDescent="0.3">
      <c r="A165" s="7" t="s">
        <v>167</v>
      </c>
      <c r="B165" s="7" t="s">
        <v>114</v>
      </c>
      <c r="C165" s="7">
        <v>2801</v>
      </c>
      <c r="D165" s="7" t="s">
        <v>1473</v>
      </c>
      <c r="E165" s="7">
        <v>918</v>
      </c>
      <c r="F165" s="7">
        <v>110836</v>
      </c>
      <c r="G165" s="7" t="s">
        <v>1461</v>
      </c>
      <c r="H165" s="8" t="s">
        <v>81</v>
      </c>
      <c r="I165" s="15">
        <v>10219000</v>
      </c>
      <c r="J165" s="15">
        <v>10179000</v>
      </c>
      <c r="K165" s="15">
        <v>10217000</v>
      </c>
      <c r="L165" s="15">
        <v>10207000</v>
      </c>
      <c r="M165" s="15">
        <v>10144000</v>
      </c>
      <c r="N165" s="15">
        <v>10142000</v>
      </c>
      <c r="O165" s="15">
        <v>11758000</v>
      </c>
      <c r="P165" s="15">
        <v>11763000</v>
      </c>
      <c r="Q165" s="15">
        <v>10179000</v>
      </c>
      <c r="R165" s="15">
        <v>10159000</v>
      </c>
      <c r="S165" s="15">
        <v>10184000</v>
      </c>
      <c r="T165" s="15">
        <v>10188000</v>
      </c>
      <c r="V165" s="28">
        <f t="shared" si="25"/>
        <v>10219000</v>
      </c>
      <c r="W165" s="28">
        <f t="shared" si="26"/>
        <v>10179000</v>
      </c>
      <c r="X165" s="28">
        <f t="shared" si="27"/>
        <v>10217000</v>
      </c>
      <c r="Y165" s="28">
        <f t="shared" si="28"/>
        <v>10207000</v>
      </c>
      <c r="Z165" s="28">
        <f t="shared" si="29"/>
        <v>10144000</v>
      </c>
      <c r="AA165" s="28">
        <f t="shared" si="30"/>
        <v>10142000</v>
      </c>
      <c r="AB165" s="28">
        <f t="shared" si="31"/>
        <v>11758000</v>
      </c>
      <c r="AC165" s="28">
        <f t="shared" si="32"/>
        <v>11763000</v>
      </c>
      <c r="AD165" s="28">
        <f t="shared" si="33"/>
        <v>10179000</v>
      </c>
      <c r="AE165" s="28">
        <f t="shared" si="34"/>
        <v>10159000</v>
      </c>
      <c r="AF165" s="28">
        <f t="shared" si="35"/>
        <v>10184000</v>
      </c>
      <c r="AG165" s="28">
        <f t="shared" si="36"/>
        <v>10188000</v>
      </c>
    </row>
    <row r="166" spans="1:33" hidden="1" x14ac:dyDescent="0.3">
      <c r="A166" s="7" t="s">
        <v>167</v>
      </c>
      <c r="B166" s="7" t="s">
        <v>114</v>
      </c>
      <c r="C166" s="7">
        <v>2801</v>
      </c>
      <c r="D166" s="7" t="s">
        <v>8</v>
      </c>
      <c r="E166" s="7">
        <v>918</v>
      </c>
      <c r="F166" s="7">
        <v>110962</v>
      </c>
      <c r="G166" s="7" t="s">
        <v>1461</v>
      </c>
      <c r="H166" s="8" t="s">
        <v>1425</v>
      </c>
      <c r="I166" s="15">
        <v>1078000</v>
      </c>
      <c r="J166" s="15">
        <v>1074000</v>
      </c>
      <c r="K166" s="15">
        <v>1078000</v>
      </c>
      <c r="L166" s="15">
        <v>1077000</v>
      </c>
      <c r="M166" s="15">
        <v>1070000</v>
      </c>
      <c r="N166" s="15">
        <v>1070000</v>
      </c>
      <c r="O166" s="15">
        <v>1072000</v>
      </c>
      <c r="P166" s="15">
        <v>1072000</v>
      </c>
      <c r="Q166" s="15">
        <v>1074000</v>
      </c>
      <c r="R166" s="15">
        <v>1072000</v>
      </c>
      <c r="S166" s="15">
        <v>1075000</v>
      </c>
      <c r="T166" s="15">
        <v>1072000</v>
      </c>
      <c r="V166" s="28">
        <f t="shared" si="25"/>
        <v>1078000</v>
      </c>
      <c r="W166" s="28">
        <f t="shared" si="26"/>
        <v>1074000</v>
      </c>
      <c r="X166" s="28">
        <f t="shared" si="27"/>
        <v>1078000</v>
      </c>
      <c r="Y166" s="28">
        <f t="shared" si="28"/>
        <v>1077000</v>
      </c>
      <c r="Z166" s="28">
        <f t="shared" si="29"/>
        <v>1070000</v>
      </c>
      <c r="AA166" s="28">
        <f t="shared" si="30"/>
        <v>1070000</v>
      </c>
      <c r="AB166" s="28">
        <f t="shared" si="31"/>
        <v>1072000</v>
      </c>
      <c r="AC166" s="28">
        <f t="shared" si="32"/>
        <v>1072000</v>
      </c>
      <c r="AD166" s="28">
        <f t="shared" si="33"/>
        <v>1074000</v>
      </c>
      <c r="AE166" s="28">
        <f t="shared" si="34"/>
        <v>1072000</v>
      </c>
      <c r="AF166" s="28">
        <f t="shared" si="35"/>
        <v>1075000</v>
      </c>
      <c r="AG166" s="28">
        <f t="shared" si="36"/>
        <v>1072000</v>
      </c>
    </row>
    <row r="167" spans="1:33" hidden="1" x14ac:dyDescent="0.3">
      <c r="A167" s="7" t="s">
        <v>167</v>
      </c>
      <c r="B167" s="7" t="s">
        <v>114</v>
      </c>
      <c r="C167" s="7">
        <v>2801</v>
      </c>
      <c r="D167" s="7" t="s">
        <v>8</v>
      </c>
      <c r="E167" s="7">
        <v>918</v>
      </c>
      <c r="F167" s="7">
        <v>111504</v>
      </c>
      <c r="G167" s="7" t="s">
        <v>1461</v>
      </c>
      <c r="H167" s="8" t="s">
        <v>1426</v>
      </c>
      <c r="I167" s="15">
        <v>1791000</v>
      </c>
      <c r="J167" s="15">
        <v>1784000</v>
      </c>
      <c r="K167" s="15">
        <v>1791000</v>
      </c>
      <c r="L167" s="15">
        <v>1789000</v>
      </c>
      <c r="M167" s="15">
        <v>1778000</v>
      </c>
      <c r="N167" s="15">
        <v>1777000</v>
      </c>
      <c r="O167" s="15">
        <v>1780000</v>
      </c>
      <c r="P167" s="15">
        <v>1780000</v>
      </c>
      <c r="Q167" s="15">
        <v>1784000</v>
      </c>
      <c r="R167" s="15">
        <v>1780000</v>
      </c>
      <c r="S167" s="15">
        <v>1785000</v>
      </c>
      <c r="T167" s="15">
        <v>1780000</v>
      </c>
      <c r="V167" s="28">
        <f t="shared" si="25"/>
        <v>1791000</v>
      </c>
      <c r="W167" s="28">
        <f t="shared" si="26"/>
        <v>1784000</v>
      </c>
      <c r="X167" s="28">
        <f t="shared" si="27"/>
        <v>1791000</v>
      </c>
      <c r="Y167" s="28">
        <f t="shared" si="28"/>
        <v>1789000</v>
      </c>
      <c r="Z167" s="28">
        <f t="shared" si="29"/>
        <v>1778000</v>
      </c>
      <c r="AA167" s="28">
        <f t="shared" si="30"/>
        <v>1777000</v>
      </c>
      <c r="AB167" s="28">
        <f t="shared" si="31"/>
        <v>1780000</v>
      </c>
      <c r="AC167" s="28">
        <f t="shared" si="32"/>
        <v>1780000</v>
      </c>
      <c r="AD167" s="28">
        <f t="shared" si="33"/>
        <v>1784000</v>
      </c>
      <c r="AE167" s="28">
        <f t="shared" si="34"/>
        <v>1780000</v>
      </c>
      <c r="AF167" s="28">
        <f t="shared" si="35"/>
        <v>1785000</v>
      </c>
      <c r="AG167" s="28">
        <f t="shared" si="36"/>
        <v>1780000</v>
      </c>
    </row>
    <row r="168" spans="1:33" hidden="1" x14ac:dyDescent="0.3">
      <c r="A168" s="7" t="s">
        <v>167</v>
      </c>
      <c r="B168" s="7" t="s">
        <v>114</v>
      </c>
      <c r="C168" s="7">
        <v>2801</v>
      </c>
      <c r="D168" s="7" t="s">
        <v>8</v>
      </c>
      <c r="E168" s="7">
        <v>918</v>
      </c>
      <c r="F168" s="7">
        <v>110674</v>
      </c>
      <c r="G168" s="7" t="s">
        <v>1461</v>
      </c>
      <c r="H168" s="8" t="s">
        <v>1427</v>
      </c>
      <c r="I168" s="15">
        <v>3727000</v>
      </c>
      <c r="J168" s="15">
        <v>3713000</v>
      </c>
      <c r="K168" s="15">
        <v>3726000</v>
      </c>
      <c r="L168" s="15">
        <v>3723000</v>
      </c>
      <c r="M168" s="15">
        <v>3700000</v>
      </c>
      <c r="N168" s="15">
        <v>3699000</v>
      </c>
      <c r="O168" s="15">
        <v>3704000</v>
      </c>
      <c r="P168" s="15">
        <v>3705000</v>
      </c>
      <c r="Q168" s="15">
        <v>3713000</v>
      </c>
      <c r="R168" s="15">
        <v>3705000</v>
      </c>
      <c r="S168" s="15">
        <v>3714000</v>
      </c>
      <c r="T168" s="15">
        <v>3704000</v>
      </c>
      <c r="V168" s="28">
        <f t="shared" si="25"/>
        <v>3727000</v>
      </c>
      <c r="W168" s="28">
        <f t="shared" si="26"/>
        <v>3713000</v>
      </c>
      <c r="X168" s="28">
        <f t="shared" si="27"/>
        <v>3726000</v>
      </c>
      <c r="Y168" s="28">
        <f t="shared" si="28"/>
        <v>3723000</v>
      </c>
      <c r="Z168" s="28">
        <f t="shared" si="29"/>
        <v>3700000</v>
      </c>
      <c r="AA168" s="28">
        <f t="shared" si="30"/>
        <v>3699000</v>
      </c>
      <c r="AB168" s="28">
        <f t="shared" si="31"/>
        <v>3704000</v>
      </c>
      <c r="AC168" s="28">
        <f t="shared" si="32"/>
        <v>3705000</v>
      </c>
      <c r="AD168" s="28">
        <f t="shared" si="33"/>
        <v>3713000</v>
      </c>
      <c r="AE168" s="28">
        <f t="shared" si="34"/>
        <v>3705000</v>
      </c>
      <c r="AF168" s="28">
        <f t="shared" si="35"/>
        <v>3714000</v>
      </c>
      <c r="AG168" s="28">
        <f t="shared" si="36"/>
        <v>3704000</v>
      </c>
    </row>
    <row r="169" spans="1:33" hidden="1" x14ac:dyDescent="0.3">
      <c r="A169" s="7" t="s">
        <v>167</v>
      </c>
      <c r="B169" s="7" t="s">
        <v>114</v>
      </c>
      <c r="C169" s="7">
        <v>2801</v>
      </c>
      <c r="D169" s="7" t="s">
        <v>8</v>
      </c>
      <c r="E169" s="7" t="s">
        <v>1468</v>
      </c>
      <c r="F169" s="7">
        <v>150184</v>
      </c>
      <c r="G169" s="7" t="s">
        <v>1461</v>
      </c>
      <c r="H169" s="8" t="s">
        <v>1428</v>
      </c>
      <c r="I169" s="15">
        <v>421000</v>
      </c>
      <c r="J169" s="15">
        <v>419000</v>
      </c>
      <c r="K169" s="15">
        <v>420000</v>
      </c>
      <c r="L169" s="15">
        <v>420000</v>
      </c>
      <c r="M169" s="15">
        <v>417000</v>
      </c>
      <c r="N169" s="15">
        <v>417000</v>
      </c>
      <c r="O169" s="15">
        <v>418000</v>
      </c>
      <c r="P169" s="15">
        <v>418000</v>
      </c>
      <c r="Q169" s="15">
        <v>419000</v>
      </c>
      <c r="R169" s="15">
        <v>418000</v>
      </c>
      <c r="S169" s="15">
        <v>419000</v>
      </c>
      <c r="T169" s="15">
        <v>418000</v>
      </c>
      <c r="V169" s="28">
        <f t="shared" si="25"/>
        <v>421000</v>
      </c>
      <c r="W169" s="28">
        <f t="shared" si="26"/>
        <v>419000</v>
      </c>
      <c r="X169" s="28">
        <f t="shared" si="27"/>
        <v>420000</v>
      </c>
      <c r="Y169" s="28">
        <f t="shared" si="28"/>
        <v>420000</v>
      </c>
      <c r="Z169" s="28">
        <f t="shared" si="29"/>
        <v>417000</v>
      </c>
      <c r="AA169" s="28">
        <f t="shared" si="30"/>
        <v>417000</v>
      </c>
      <c r="AB169" s="28">
        <f t="shared" si="31"/>
        <v>418000</v>
      </c>
      <c r="AC169" s="28">
        <f t="shared" si="32"/>
        <v>418000</v>
      </c>
      <c r="AD169" s="28">
        <f t="shared" si="33"/>
        <v>419000</v>
      </c>
      <c r="AE169" s="28">
        <f t="shared" si="34"/>
        <v>418000</v>
      </c>
      <c r="AF169" s="28">
        <f t="shared" si="35"/>
        <v>419000</v>
      </c>
      <c r="AG169" s="28">
        <f t="shared" si="36"/>
        <v>418000</v>
      </c>
    </row>
    <row r="170" spans="1:33" hidden="1" x14ac:dyDescent="0.3">
      <c r="A170" s="7" t="s">
        <v>167</v>
      </c>
      <c r="B170" s="7" t="s">
        <v>114</v>
      </c>
      <c r="C170" s="7">
        <v>2801</v>
      </c>
      <c r="D170" s="7" t="s">
        <v>8</v>
      </c>
      <c r="E170" s="7" t="s">
        <v>1465</v>
      </c>
      <c r="F170" s="7">
        <v>132030</v>
      </c>
      <c r="G170" s="7" t="s">
        <v>1461</v>
      </c>
      <c r="H170" s="8" t="s">
        <v>1429</v>
      </c>
      <c r="I170" s="15">
        <v>177000</v>
      </c>
      <c r="J170" s="15">
        <v>176000</v>
      </c>
      <c r="K170" s="15">
        <v>177000</v>
      </c>
      <c r="L170" s="15">
        <v>177000</v>
      </c>
      <c r="M170" s="15">
        <v>176000</v>
      </c>
      <c r="N170" s="15">
        <v>176000</v>
      </c>
      <c r="O170" s="15">
        <v>176000</v>
      </c>
      <c r="P170" s="15">
        <v>176000</v>
      </c>
      <c r="Q170" s="15">
        <v>176000</v>
      </c>
      <c r="R170" s="15">
        <v>176000</v>
      </c>
      <c r="S170" s="15">
        <v>176000</v>
      </c>
      <c r="T170" s="15">
        <v>176000</v>
      </c>
      <c r="V170" s="28">
        <f t="shared" si="25"/>
        <v>177000</v>
      </c>
      <c r="W170" s="28">
        <f t="shared" si="26"/>
        <v>176000</v>
      </c>
      <c r="X170" s="28">
        <f t="shared" si="27"/>
        <v>177000</v>
      </c>
      <c r="Y170" s="28">
        <f t="shared" si="28"/>
        <v>177000</v>
      </c>
      <c r="Z170" s="28">
        <f t="shared" si="29"/>
        <v>176000</v>
      </c>
      <c r="AA170" s="28">
        <f t="shared" si="30"/>
        <v>176000</v>
      </c>
      <c r="AB170" s="28">
        <f t="shared" si="31"/>
        <v>176000</v>
      </c>
      <c r="AC170" s="28">
        <f t="shared" si="32"/>
        <v>176000</v>
      </c>
      <c r="AD170" s="28">
        <f t="shared" si="33"/>
        <v>176000</v>
      </c>
      <c r="AE170" s="28">
        <f t="shared" si="34"/>
        <v>176000</v>
      </c>
      <c r="AF170" s="28">
        <f t="shared" si="35"/>
        <v>176000</v>
      </c>
      <c r="AG170" s="28">
        <f t="shared" si="36"/>
        <v>176000</v>
      </c>
    </row>
    <row r="171" spans="1:33" hidden="1" x14ac:dyDescent="0.3">
      <c r="A171" s="7" t="s">
        <v>167</v>
      </c>
      <c r="B171" s="7" t="s">
        <v>114</v>
      </c>
      <c r="C171" s="7">
        <v>2801</v>
      </c>
      <c r="D171" s="7" t="s">
        <v>8</v>
      </c>
      <c r="E171" s="7" t="s">
        <v>1465</v>
      </c>
      <c r="F171" s="7">
        <v>132043</v>
      </c>
      <c r="G171" s="7" t="s">
        <v>1461</v>
      </c>
      <c r="H171" s="8" t="s">
        <v>1430</v>
      </c>
      <c r="I171" s="15">
        <v>73000</v>
      </c>
      <c r="J171" s="15">
        <v>72000</v>
      </c>
      <c r="K171" s="15">
        <v>73000</v>
      </c>
      <c r="L171" s="15">
        <v>72000</v>
      </c>
      <c r="M171" s="15">
        <v>72000</v>
      </c>
      <c r="N171" s="15">
        <v>72000</v>
      </c>
      <c r="O171" s="15">
        <v>72000</v>
      </c>
      <c r="P171" s="15">
        <v>72000</v>
      </c>
      <c r="Q171" s="15">
        <v>72000</v>
      </c>
      <c r="R171" s="15">
        <v>72000</v>
      </c>
      <c r="S171" s="15">
        <v>72000</v>
      </c>
      <c r="T171" s="15">
        <v>72000</v>
      </c>
      <c r="V171" s="28">
        <f t="shared" si="25"/>
        <v>73000</v>
      </c>
      <c r="W171" s="28">
        <f t="shared" si="26"/>
        <v>72000</v>
      </c>
      <c r="X171" s="28">
        <f t="shared" si="27"/>
        <v>73000</v>
      </c>
      <c r="Y171" s="28">
        <f t="shared" si="28"/>
        <v>72000</v>
      </c>
      <c r="Z171" s="28">
        <f t="shared" si="29"/>
        <v>72000</v>
      </c>
      <c r="AA171" s="28">
        <f t="shared" si="30"/>
        <v>72000</v>
      </c>
      <c r="AB171" s="28">
        <f t="shared" si="31"/>
        <v>72000</v>
      </c>
      <c r="AC171" s="28">
        <f t="shared" si="32"/>
        <v>72000</v>
      </c>
      <c r="AD171" s="28">
        <f t="shared" si="33"/>
        <v>72000</v>
      </c>
      <c r="AE171" s="28">
        <f t="shared" si="34"/>
        <v>72000</v>
      </c>
      <c r="AF171" s="28">
        <f t="shared" si="35"/>
        <v>72000</v>
      </c>
      <c r="AG171" s="28">
        <f t="shared" si="36"/>
        <v>72000</v>
      </c>
    </row>
    <row r="172" spans="1:33" hidden="1" x14ac:dyDescent="0.3">
      <c r="A172" s="7" t="s">
        <v>167</v>
      </c>
      <c r="B172" s="7" t="s">
        <v>114</v>
      </c>
      <c r="C172" s="7">
        <v>2801</v>
      </c>
      <c r="D172" s="7" t="s">
        <v>8</v>
      </c>
      <c r="E172" s="7" t="s">
        <v>1465</v>
      </c>
      <c r="F172" s="7">
        <v>132014</v>
      </c>
      <c r="G172" s="7" t="s">
        <v>1461</v>
      </c>
      <c r="H172" s="8" t="s">
        <v>1431</v>
      </c>
      <c r="I172" s="15">
        <v>332000</v>
      </c>
      <c r="J172" s="15">
        <v>331000</v>
      </c>
      <c r="K172" s="15">
        <v>332000</v>
      </c>
      <c r="L172" s="15">
        <v>332000</v>
      </c>
      <c r="M172" s="15">
        <v>330000</v>
      </c>
      <c r="N172" s="15">
        <v>330000</v>
      </c>
      <c r="O172" s="15">
        <v>330000</v>
      </c>
      <c r="P172" s="15">
        <v>330000</v>
      </c>
      <c r="Q172" s="15">
        <v>331000</v>
      </c>
      <c r="R172" s="15">
        <v>330000</v>
      </c>
      <c r="S172" s="15">
        <v>331000</v>
      </c>
      <c r="T172" s="15">
        <v>330000</v>
      </c>
      <c r="V172" s="28">
        <f t="shared" si="25"/>
        <v>332000</v>
      </c>
      <c r="W172" s="28">
        <f t="shared" si="26"/>
        <v>331000</v>
      </c>
      <c r="X172" s="28">
        <f t="shared" si="27"/>
        <v>332000</v>
      </c>
      <c r="Y172" s="28">
        <f t="shared" si="28"/>
        <v>332000</v>
      </c>
      <c r="Z172" s="28">
        <f t="shared" si="29"/>
        <v>330000</v>
      </c>
      <c r="AA172" s="28">
        <f t="shared" si="30"/>
        <v>330000</v>
      </c>
      <c r="AB172" s="28">
        <f t="shared" si="31"/>
        <v>330000</v>
      </c>
      <c r="AC172" s="28">
        <f t="shared" si="32"/>
        <v>330000</v>
      </c>
      <c r="AD172" s="28">
        <f t="shared" si="33"/>
        <v>331000</v>
      </c>
      <c r="AE172" s="28">
        <f t="shared" si="34"/>
        <v>330000</v>
      </c>
      <c r="AF172" s="28">
        <f t="shared" si="35"/>
        <v>331000</v>
      </c>
      <c r="AG172" s="28">
        <f t="shared" si="36"/>
        <v>330000</v>
      </c>
    </row>
    <row r="173" spans="1:33" hidden="1" x14ac:dyDescent="0.3">
      <c r="A173" s="7" t="s">
        <v>167</v>
      </c>
      <c r="B173" s="7" t="s">
        <v>114</v>
      </c>
      <c r="C173" s="7">
        <v>2801</v>
      </c>
      <c r="D173" s="7" t="s">
        <v>8</v>
      </c>
      <c r="E173" s="7" t="s">
        <v>1465</v>
      </c>
      <c r="F173" s="7">
        <v>132015</v>
      </c>
      <c r="G173" s="7" t="s">
        <v>1461</v>
      </c>
      <c r="H173" s="8" t="s">
        <v>1432</v>
      </c>
      <c r="I173" s="15">
        <v>229000</v>
      </c>
      <c r="J173" s="15">
        <v>228000</v>
      </c>
      <c r="K173" s="15">
        <v>229000</v>
      </c>
      <c r="L173" s="15">
        <v>229000</v>
      </c>
      <c r="M173" s="15">
        <v>227000</v>
      </c>
      <c r="N173" s="15">
        <v>227000</v>
      </c>
      <c r="O173" s="15">
        <v>228000</v>
      </c>
      <c r="P173" s="15">
        <v>228000</v>
      </c>
      <c r="Q173" s="15">
        <v>228000</v>
      </c>
      <c r="R173" s="15">
        <v>228000</v>
      </c>
      <c r="S173" s="15">
        <v>228000</v>
      </c>
      <c r="T173" s="15">
        <v>228000</v>
      </c>
      <c r="V173" s="28">
        <f t="shared" si="25"/>
        <v>229000</v>
      </c>
      <c r="W173" s="28">
        <f t="shared" si="26"/>
        <v>228000</v>
      </c>
      <c r="X173" s="28">
        <f t="shared" si="27"/>
        <v>229000</v>
      </c>
      <c r="Y173" s="28">
        <f t="shared" si="28"/>
        <v>229000</v>
      </c>
      <c r="Z173" s="28">
        <f t="shared" si="29"/>
        <v>227000</v>
      </c>
      <c r="AA173" s="28">
        <f t="shared" si="30"/>
        <v>227000</v>
      </c>
      <c r="AB173" s="28">
        <f t="shared" si="31"/>
        <v>228000</v>
      </c>
      <c r="AC173" s="28">
        <f t="shared" si="32"/>
        <v>228000</v>
      </c>
      <c r="AD173" s="28">
        <f t="shared" si="33"/>
        <v>228000</v>
      </c>
      <c r="AE173" s="28">
        <f t="shared" si="34"/>
        <v>228000</v>
      </c>
      <c r="AF173" s="28">
        <f t="shared" si="35"/>
        <v>228000</v>
      </c>
      <c r="AG173" s="28">
        <f t="shared" si="36"/>
        <v>228000</v>
      </c>
    </row>
    <row r="174" spans="1:33" hidden="1" x14ac:dyDescent="0.3">
      <c r="A174" s="7" t="s">
        <v>167</v>
      </c>
      <c r="B174" s="7" t="s">
        <v>114</v>
      </c>
      <c r="C174" s="7">
        <v>2801</v>
      </c>
      <c r="D174" s="7" t="s">
        <v>1474</v>
      </c>
      <c r="E174" s="7">
        <v>918</v>
      </c>
      <c r="F174" s="7">
        <v>111114</v>
      </c>
      <c r="G174" s="7" t="s">
        <v>1461</v>
      </c>
      <c r="H174" s="8" t="s">
        <v>82</v>
      </c>
      <c r="I174" s="15">
        <v>32029000</v>
      </c>
      <c r="J174" s="15">
        <v>31905000</v>
      </c>
      <c r="K174" s="15">
        <v>32024000</v>
      </c>
      <c r="L174" s="15">
        <v>31991000</v>
      </c>
      <c r="M174" s="15">
        <v>31794000</v>
      </c>
      <c r="N174" s="15">
        <v>31787000</v>
      </c>
      <c r="O174" s="15">
        <v>37173000</v>
      </c>
      <c r="P174" s="15">
        <v>37189000</v>
      </c>
      <c r="Q174" s="15">
        <v>31905000</v>
      </c>
      <c r="R174" s="15">
        <v>31840000</v>
      </c>
      <c r="S174" s="15">
        <v>31918000</v>
      </c>
      <c r="T174" s="15">
        <v>40823000</v>
      </c>
      <c r="V174" s="28">
        <f t="shared" si="25"/>
        <v>32029000</v>
      </c>
      <c r="W174" s="28">
        <f t="shared" si="26"/>
        <v>31905000</v>
      </c>
      <c r="X174" s="28">
        <f t="shared" si="27"/>
        <v>32024000</v>
      </c>
      <c r="Y174" s="28">
        <f t="shared" si="28"/>
        <v>31991000</v>
      </c>
      <c r="Z174" s="28">
        <f t="shared" si="29"/>
        <v>31794000</v>
      </c>
      <c r="AA174" s="28">
        <f t="shared" si="30"/>
        <v>31787000</v>
      </c>
      <c r="AB174" s="28">
        <f t="shared" si="31"/>
        <v>37173000</v>
      </c>
      <c r="AC174" s="28">
        <f t="shared" si="32"/>
        <v>37189000</v>
      </c>
      <c r="AD174" s="28">
        <f t="shared" si="33"/>
        <v>31905000</v>
      </c>
      <c r="AE174" s="28">
        <f t="shared" si="34"/>
        <v>31840000</v>
      </c>
      <c r="AF174" s="28">
        <f t="shared" si="35"/>
        <v>31918000</v>
      </c>
      <c r="AG174" s="28">
        <f t="shared" si="36"/>
        <v>40823000</v>
      </c>
    </row>
    <row r="175" spans="1:33" hidden="1" x14ac:dyDescent="0.3">
      <c r="A175" s="7" t="s">
        <v>167</v>
      </c>
      <c r="B175" s="7" t="s">
        <v>114</v>
      </c>
      <c r="C175" s="7">
        <v>2801</v>
      </c>
      <c r="D175" s="7" t="s">
        <v>8</v>
      </c>
      <c r="E175" s="7">
        <v>907</v>
      </c>
      <c r="F175" s="7">
        <v>131576</v>
      </c>
      <c r="G175" s="7" t="s">
        <v>1461</v>
      </c>
      <c r="H175" s="8" t="s">
        <v>86</v>
      </c>
      <c r="I175" s="15">
        <v>4685000</v>
      </c>
      <c r="J175" s="15">
        <v>4667000</v>
      </c>
      <c r="K175" s="15">
        <v>4684000</v>
      </c>
      <c r="L175" s="15">
        <v>4679000</v>
      </c>
      <c r="M175" s="15">
        <v>4651000</v>
      </c>
      <c r="N175" s="15">
        <v>4650000</v>
      </c>
      <c r="O175" s="15">
        <v>4656000</v>
      </c>
      <c r="P175" s="15">
        <v>4658000</v>
      </c>
      <c r="Q175" s="15">
        <v>4667000</v>
      </c>
      <c r="R175" s="15">
        <v>4657000</v>
      </c>
      <c r="S175" s="15">
        <v>4669000</v>
      </c>
      <c r="T175" s="15">
        <v>4656000</v>
      </c>
      <c r="V175" s="28">
        <f t="shared" si="25"/>
        <v>4685000</v>
      </c>
      <c r="W175" s="28">
        <f t="shared" si="26"/>
        <v>4667000</v>
      </c>
      <c r="X175" s="28">
        <f t="shared" si="27"/>
        <v>4684000</v>
      </c>
      <c r="Y175" s="28">
        <f t="shared" si="28"/>
        <v>4679000</v>
      </c>
      <c r="Z175" s="28">
        <f t="shared" si="29"/>
        <v>4651000</v>
      </c>
      <c r="AA175" s="28">
        <f t="shared" si="30"/>
        <v>4650000</v>
      </c>
      <c r="AB175" s="28">
        <f t="shared" si="31"/>
        <v>4656000</v>
      </c>
      <c r="AC175" s="28">
        <f t="shared" si="32"/>
        <v>4658000</v>
      </c>
      <c r="AD175" s="28">
        <f t="shared" si="33"/>
        <v>4667000</v>
      </c>
      <c r="AE175" s="28">
        <f t="shared" si="34"/>
        <v>4657000</v>
      </c>
      <c r="AF175" s="28">
        <f t="shared" si="35"/>
        <v>4669000</v>
      </c>
      <c r="AG175" s="28">
        <f t="shared" si="36"/>
        <v>4656000</v>
      </c>
    </row>
    <row r="176" spans="1:33" hidden="1" x14ac:dyDescent="0.3">
      <c r="A176" s="7" t="s">
        <v>167</v>
      </c>
      <c r="B176" s="7" t="s">
        <v>114</v>
      </c>
      <c r="C176" s="7">
        <v>2801</v>
      </c>
      <c r="D176" s="7" t="s">
        <v>8</v>
      </c>
      <c r="E176" s="7">
        <v>907</v>
      </c>
      <c r="F176" s="7">
        <v>132215</v>
      </c>
      <c r="G176" s="7" t="s">
        <v>1461</v>
      </c>
      <c r="H176" s="8" t="s">
        <v>1433</v>
      </c>
      <c r="I176" s="15">
        <v>96000</v>
      </c>
      <c r="J176" s="15">
        <v>95000</v>
      </c>
      <c r="K176" s="15">
        <v>96000</v>
      </c>
      <c r="L176" s="15">
        <v>96000</v>
      </c>
      <c r="M176" s="15">
        <v>95000</v>
      </c>
      <c r="N176" s="15">
        <v>95000</v>
      </c>
      <c r="O176" s="15">
        <v>95000</v>
      </c>
      <c r="P176" s="15">
        <v>95000</v>
      </c>
      <c r="Q176" s="15">
        <v>95000</v>
      </c>
      <c r="R176" s="15">
        <v>95000</v>
      </c>
      <c r="S176" s="15">
        <v>95000</v>
      </c>
      <c r="T176" s="15">
        <v>95000</v>
      </c>
      <c r="V176" s="28">
        <f t="shared" si="25"/>
        <v>96000</v>
      </c>
      <c r="W176" s="28">
        <f t="shared" si="26"/>
        <v>95000</v>
      </c>
      <c r="X176" s="28">
        <f t="shared" si="27"/>
        <v>96000</v>
      </c>
      <c r="Y176" s="28">
        <f t="shared" si="28"/>
        <v>96000</v>
      </c>
      <c r="Z176" s="28">
        <f t="shared" si="29"/>
        <v>95000</v>
      </c>
      <c r="AA176" s="28">
        <f t="shared" si="30"/>
        <v>95000</v>
      </c>
      <c r="AB176" s="28">
        <f t="shared" si="31"/>
        <v>95000</v>
      </c>
      <c r="AC176" s="28">
        <f t="shared" si="32"/>
        <v>95000</v>
      </c>
      <c r="AD176" s="28">
        <f t="shared" si="33"/>
        <v>95000</v>
      </c>
      <c r="AE176" s="28">
        <f t="shared" si="34"/>
        <v>95000</v>
      </c>
      <c r="AF176" s="28">
        <f t="shared" si="35"/>
        <v>95000</v>
      </c>
      <c r="AG176" s="28">
        <f t="shared" si="36"/>
        <v>95000</v>
      </c>
    </row>
    <row r="177" spans="1:33" hidden="1" x14ac:dyDescent="0.3">
      <c r="A177" s="7" t="s">
        <v>167</v>
      </c>
      <c r="B177" s="7" t="s">
        <v>114</v>
      </c>
      <c r="C177" s="7">
        <v>2801</v>
      </c>
      <c r="D177" s="7" t="s">
        <v>8</v>
      </c>
      <c r="E177" s="7">
        <v>907</v>
      </c>
      <c r="F177" s="7">
        <v>131931</v>
      </c>
      <c r="G177" s="7" t="s">
        <v>1461</v>
      </c>
      <c r="H177" s="8" t="s">
        <v>1434</v>
      </c>
      <c r="I177" s="15">
        <v>2835000</v>
      </c>
      <c r="J177" s="15">
        <v>2824000</v>
      </c>
      <c r="K177" s="15">
        <v>2834000</v>
      </c>
      <c r="L177" s="15">
        <v>2831000</v>
      </c>
      <c r="M177" s="15">
        <v>2814000</v>
      </c>
      <c r="N177" s="15">
        <v>2813000</v>
      </c>
      <c r="O177" s="15">
        <v>2817000</v>
      </c>
      <c r="P177" s="15">
        <v>2818000</v>
      </c>
      <c r="Q177" s="15">
        <v>2824000</v>
      </c>
      <c r="R177" s="15">
        <v>2818000</v>
      </c>
      <c r="S177" s="15">
        <v>2825000</v>
      </c>
      <c r="T177" s="15">
        <v>2817000</v>
      </c>
      <c r="V177" s="28">
        <f t="shared" si="25"/>
        <v>2835000</v>
      </c>
      <c r="W177" s="28">
        <f t="shared" si="26"/>
        <v>2824000</v>
      </c>
      <c r="X177" s="28">
        <f t="shared" si="27"/>
        <v>2834000</v>
      </c>
      <c r="Y177" s="28">
        <f t="shared" si="28"/>
        <v>2831000</v>
      </c>
      <c r="Z177" s="28">
        <f t="shared" si="29"/>
        <v>2814000</v>
      </c>
      <c r="AA177" s="28">
        <f t="shared" si="30"/>
        <v>2813000</v>
      </c>
      <c r="AB177" s="28">
        <f t="shared" si="31"/>
        <v>2817000</v>
      </c>
      <c r="AC177" s="28">
        <f t="shared" si="32"/>
        <v>2818000</v>
      </c>
      <c r="AD177" s="28">
        <f t="shared" si="33"/>
        <v>2824000</v>
      </c>
      <c r="AE177" s="28">
        <f t="shared" si="34"/>
        <v>2818000</v>
      </c>
      <c r="AF177" s="28">
        <f t="shared" si="35"/>
        <v>2825000</v>
      </c>
      <c r="AG177" s="28">
        <f t="shared" si="36"/>
        <v>2817000</v>
      </c>
    </row>
    <row r="178" spans="1:33" hidden="1" x14ac:dyDescent="0.3">
      <c r="A178" s="7" t="s">
        <v>167</v>
      </c>
      <c r="B178" s="7" t="s">
        <v>114</v>
      </c>
      <c r="C178" s="7">
        <v>2801</v>
      </c>
      <c r="D178" s="7" t="s">
        <v>234</v>
      </c>
      <c r="E178" s="7">
        <v>918</v>
      </c>
      <c r="F178" s="7">
        <v>110092</v>
      </c>
      <c r="G178" s="7" t="s">
        <v>1461</v>
      </c>
      <c r="H178" s="8" t="s">
        <v>80</v>
      </c>
      <c r="I178" s="15">
        <v>1937000</v>
      </c>
      <c r="J178" s="15">
        <v>1930000</v>
      </c>
      <c r="K178" s="15">
        <v>1937000</v>
      </c>
      <c r="L178" s="15">
        <v>1935000</v>
      </c>
      <c r="M178" s="15">
        <v>1923000</v>
      </c>
      <c r="N178" s="15">
        <v>1923000</v>
      </c>
      <c r="O178" s="15">
        <v>1925000</v>
      </c>
      <c r="P178" s="15">
        <v>1926000</v>
      </c>
      <c r="Q178" s="15">
        <v>1930000</v>
      </c>
      <c r="R178" s="15">
        <v>1926000</v>
      </c>
      <c r="S178" s="15">
        <v>1930000</v>
      </c>
      <c r="T178" s="15">
        <v>1925000</v>
      </c>
      <c r="V178" s="28">
        <f t="shared" si="25"/>
        <v>1937000</v>
      </c>
      <c r="W178" s="28">
        <f t="shared" si="26"/>
        <v>1930000</v>
      </c>
      <c r="X178" s="28">
        <f t="shared" si="27"/>
        <v>1937000</v>
      </c>
      <c r="Y178" s="28">
        <f t="shared" si="28"/>
        <v>1935000</v>
      </c>
      <c r="Z178" s="28">
        <f t="shared" si="29"/>
        <v>1923000</v>
      </c>
      <c r="AA178" s="28">
        <f t="shared" si="30"/>
        <v>1923000</v>
      </c>
      <c r="AB178" s="28">
        <f t="shared" si="31"/>
        <v>1925000</v>
      </c>
      <c r="AC178" s="28">
        <f t="shared" si="32"/>
        <v>1926000</v>
      </c>
      <c r="AD178" s="28">
        <f t="shared" si="33"/>
        <v>1930000</v>
      </c>
      <c r="AE178" s="28">
        <f t="shared" si="34"/>
        <v>1926000</v>
      </c>
      <c r="AF178" s="28">
        <f t="shared" si="35"/>
        <v>1930000</v>
      </c>
      <c r="AG178" s="28">
        <f t="shared" si="36"/>
        <v>1925000</v>
      </c>
    </row>
    <row r="179" spans="1:33" hidden="1" x14ac:dyDescent="0.3">
      <c r="A179" s="7" t="s">
        <v>167</v>
      </c>
      <c r="B179" s="7" t="s">
        <v>114</v>
      </c>
      <c r="C179" s="7">
        <v>2801</v>
      </c>
      <c r="D179" s="7" t="s">
        <v>8</v>
      </c>
      <c r="E179" s="7" t="s">
        <v>1468</v>
      </c>
      <c r="F179" s="7">
        <v>370463</v>
      </c>
      <c r="G179" s="7" t="s">
        <v>1461</v>
      </c>
      <c r="H179" s="8" t="s">
        <v>87</v>
      </c>
      <c r="I179" s="15">
        <v>1834000</v>
      </c>
      <c r="J179" s="15">
        <v>1827000</v>
      </c>
      <c r="K179" s="15">
        <v>1834000</v>
      </c>
      <c r="L179" s="15">
        <v>1832000</v>
      </c>
      <c r="M179" s="15">
        <v>1821000</v>
      </c>
      <c r="N179" s="15">
        <v>1821000</v>
      </c>
      <c r="O179" s="15">
        <v>1823000</v>
      </c>
      <c r="P179" s="15">
        <v>1824000</v>
      </c>
      <c r="Q179" s="15">
        <v>1827000</v>
      </c>
      <c r="R179" s="15">
        <v>1824000</v>
      </c>
      <c r="S179" s="15">
        <v>1828000</v>
      </c>
      <c r="T179" s="15">
        <v>1823000</v>
      </c>
      <c r="V179" s="28">
        <f t="shared" si="25"/>
        <v>1834000</v>
      </c>
      <c r="W179" s="28">
        <f t="shared" si="26"/>
        <v>1827000</v>
      </c>
      <c r="X179" s="28">
        <f t="shared" si="27"/>
        <v>1834000</v>
      </c>
      <c r="Y179" s="28">
        <f t="shared" si="28"/>
        <v>1832000</v>
      </c>
      <c r="Z179" s="28">
        <f t="shared" si="29"/>
        <v>1821000</v>
      </c>
      <c r="AA179" s="28">
        <f t="shared" si="30"/>
        <v>1821000</v>
      </c>
      <c r="AB179" s="28">
        <f t="shared" si="31"/>
        <v>1823000</v>
      </c>
      <c r="AC179" s="28">
        <f t="shared" si="32"/>
        <v>1824000</v>
      </c>
      <c r="AD179" s="28">
        <f t="shared" si="33"/>
        <v>1827000</v>
      </c>
      <c r="AE179" s="28">
        <f t="shared" si="34"/>
        <v>1824000</v>
      </c>
      <c r="AF179" s="28">
        <f t="shared" si="35"/>
        <v>1828000</v>
      </c>
      <c r="AG179" s="28">
        <f t="shared" si="36"/>
        <v>1823000</v>
      </c>
    </row>
    <row r="180" spans="1:33" hidden="1" x14ac:dyDescent="0.3">
      <c r="A180" s="7" t="s">
        <v>167</v>
      </c>
      <c r="B180" s="7" t="s">
        <v>114</v>
      </c>
      <c r="C180" s="7">
        <v>2801</v>
      </c>
      <c r="D180" s="7" t="s">
        <v>8</v>
      </c>
      <c r="E180" s="7" t="s">
        <v>1465</v>
      </c>
      <c r="F180" s="7">
        <v>131932</v>
      </c>
      <c r="G180" s="7" t="s">
        <v>1461</v>
      </c>
      <c r="H180" s="8" t="s">
        <v>1435</v>
      </c>
      <c r="I180" s="15">
        <v>20000</v>
      </c>
      <c r="J180" s="15">
        <v>20000</v>
      </c>
      <c r="K180" s="15">
        <v>20000</v>
      </c>
      <c r="L180" s="15">
        <v>20000</v>
      </c>
      <c r="M180" s="15">
        <v>20000</v>
      </c>
      <c r="N180" s="15">
        <v>20000</v>
      </c>
      <c r="O180" s="15">
        <v>20000</v>
      </c>
      <c r="P180" s="15">
        <v>20000</v>
      </c>
      <c r="Q180" s="15">
        <v>20000</v>
      </c>
      <c r="R180" s="15">
        <v>20000</v>
      </c>
      <c r="S180" s="15">
        <v>20000</v>
      </c>
      <c r="T180" s="15">
        <v>20000</v>
      </c>
      <c r="V180" s="28">
        <f t="shared" si="25"/>
        <v>20000</v>
      </c>
      <c r="W180" s="28">
        <f t="shared" si="26"/>
        <v>20000</v>
      </c>
      <c r="X180" s="28">
        <f t="shared" si="27"/>
        <v>20000</v>
      </c>
      <c r="Y180" s="28">
        <f t="shared" si="28"/>
        <v>20000</v>
      </c>
      <c r="Z180" s="28">
        <f t="shared" si="29"/>
        <v>20000</v>
      </c>
      <c r="AA180" s="28">
        <f t="shared" si="30"/>
        <v>20000</v>
      </c>
      <c r="AB180" s="28">
        <f t="shared" si="31"/>
        <v>20000</v>
      </c>
      <c r="AC180" s="28">
        <f t="shared" si="32"/>
        <v>20000</v>
      </c>
      <c r="AD180" s="28">
        <f t="shared" si="33"/>
        <v>20000</v>
      </c>
      <c r="AE180" s="28">
        <f t="shared" si="34"/>
        <v>20000</v>
      </c>
      <c r="AF180" s="28">
        <f t="shared" si="35"/>
        <v>20000</v>
      </c>
      <c r="AG180" s="28">
        <f t="shared" si="36"/>
        <v>20000</v>
      </c>
    </row>
    <row r="181" spans="1:33" hidden="1" x14ac:dyDescent="0.3">
      <c r="A181" s="7" t="s">
        <v>167</v>
      </c>
      <c r="B181" s="7" t="s">
        <v>114</v>
      </c>
      <c r="C181" s="7">
        <v>2801</v>
      </c>
      <c r="D181" s="7" t="s">
        <v>8</v>
      </c>
      <c r="E181" s="7" t="s">
        <v>1465</v>
      </c>
      <c r="F181" s="7">
        <v>131978</v>
      </c>
      <c r="G181" s="7" t="s">
        <v>1461</v>
      </c>
      <c r="H181" s="8" t="s">
        <v>1436</v>
      </c>
      <c r="I181" s="15">
        <v>354000</v>
      </c>
      <c r="J181" s="15">
        <v>353000</v>
      </c>
      <c r="K181" s="15">
        <v>354000</v>
      </c>
      <c r="L181" s="15">
        <v>354000</v>
      </c>
      <c r="M181" s="15">
        <v>352000</v>
      </c>
      <c r="N181" s="15">
        <v>352000</v>
      </c>
      <c r="O181" s="15">
        <v>352000</v>
      </c>
      <c r="P181" s="15">
        <v>352000</v>
      </c>
      <c r="Q181" s="15">
        <v>353000</v>
      </c>
      <c r="R181" s="15">
        <v>352000</v>
      </c>
      <c r="S181" s="15">
        <v>353000</v>
      </c>
      <c r="T181" s="15">
        <v>352000</v>
      </c>
      <c r="V181" s="28">
        <f t="shared" si="25"/>
        <v>354000</v>
      </c>
      <c r="W181" s="28">
        <f t="shared" si="26"/>
        <v>353000</v>
      </c>
      <c r="X181" s="28">
        <f t="shared" si="27"/>
        <v>354000</v>
      </c>
      <c r="Y181" s="28">
        <f t="shared" si="28"/>
        <v>354000</v>
      </c>
      <c r="Z181" s="28">
        <f t="shared" si="29"/>
        <v>352000</v>
      </c>
      <c r="AA181" s="28">
        <f t="shared" si="30"/>
        <v>352000</v>
      </c>
      <c r="AB181" s="28">
        <f t="shared" si="31"/>
        <v>352000</v>
      </c>
      <c r="AC181" s="28">
        <f t="shared" si="32"/>
        <v>352000</v>
      </c>
      <c r="AD181" s="28">
        <f t="shared" si="33"/>
        <v>353000</v>
      </c>
      <c r="AE181" s="28">
        <f t="shared" si="34"/>
        <v>352000</v>
      </c>
      <c r="AF181" s="28">
        <f t="shared" si="35"/>
        <v>353000</v>
      </c>
      <c r="AG181" s="28">
        <f t="shared" si="36"/>
        <v>352000</v>
      </c>
    </row>
    <row r="182" spans="1:33" hidden="1" x14ac:dyDescent="0.3">
      <c r="A182" s="7" t="s">
        <v>167</v>
      </c>
      <c r="B182" s="7" t="s">
        <v>114</v>
      </c>
      <c r="C182" s="7">
        <v>2801</v>
      </c>
      <c r="D182" s="7" t="s">
        <v>8</v>
      </c>
      <c r="E182" s="7" t="s">
        <v>1464</v>
      </c>
      <c r="F182" s="7">
        <v>110129</v>
      </c>
      <c r="G182" s="7" t="s">
        <v>1461</v>
      </c>
      <c r="H182" s="8" t="s">
        <v>1437</v>
      </c>
      <c r="I182" s="15">
        <v>1285000</v>
      </c>
      <c r="J182" s="15">
        <v>1280000</v>
      </c>
      <c r="K182" s="15">
        <v>1285000</v>
      </c>
      <c r="L182" s="15">
        <v>1284000</v>
      </c>
      <c r="M182" s="15">
        <v>1276000</v>
      </c>
      <c r="N182" s="15">
        <v>1276000</v>
      </c>
      <c r="O182" s="15">
        <v>1277000</v>
      </c>
      <c r="P182" s="15">
        <v>1278000</v>
      </c>
      <c r="Q182" s="15">
        <v>1280000</v>
      </c>
      <c r="R182" s="15">
        <v>1278000</v>
      </c>
      <c r="S182" s="15">
        <v>1281000</v>
      </c>
      <c r="T182" s="15">
        <v>1277000</v>
      </c>
      <c r="V182" s="28">
        <f t="shared" si="25"/>
        <v>1285000</v>
      </c>
      <c r="W182" s="28">
        <f t="shared" si="26"/>
        <v>1280000</v>
      </c>
      <c r="X182" s="28">
        <f t="shared" si="27"/>
        <v>1285000</v>
      </c>
      <c r="Y182" s="28">
        <f t="shared" si="28"/>
        <v>1284000</v>
      </c>
      <c r="Z182" s="28">
        <f t="shared" si="29"/>
        <v>1276000</v>
      </c>
      <c r="AA182" s="28">
        <f t="shared" si="30"/>
        <v>1276000</v>
      </c>
      <c r="AB182" s="28">
        <f t="shared" si="31"/>
        <v>1277000</v>
      </c>
      <c r="AC182" s="28">
        <f t="shared" si="32"/>
        <v>1278000</v>
      </c>
      <c r="AD182" s="28">
        <f t="shared" si="33"/>
        <v>1280000</v>
      </c>
      <c r="AE182" s="28">
        <f t="shared" si="34"/>
        <v>1278000</v>
      </c>
      <c r="AF182" s="28">
        <f t="shared" si="35"/>
        <v>1281000</v>
      </c>
      <c r="AG182" s="28">
        <f t="shared" si="36"/>
        <v>1277000</v>
      </c>
    </row>
    <row r="183" spans="1:33" hidden="1" x14ac:dyDescent="0.3">
      <c r="A183" s="7" t="s">
        <v>167</v>
      </c>
      <c r="B183" s="7" t="s">
        <v>114</v>
      </c>
      <c r="C183" s="7">
        <v>2801</v>
      </c>
      <c r="D183" s="7" t="s">
        <v>8</v>
      </c>
      <c r="E183" s="7" t="s">
        <v>1465</v>
      </c>
      <c r="F183" s="7">
        <v>132069</v>
      </c>
      <c r="G183" s="7" t="s">
        <v>1461</v>
      </c>
      <c r="H183" s="8" t="s">
        <v>1438</v>
      </c>
      <c r="I183" s="15">
        <v>1821000</v>
      </c>
      <c r="J183" s="15">
        <v>1814000</v>
      </c>
      <c r="K183" s="15">
        <v>1821000</v>
      </c>
      <c r="L183" s="15">
        <v>1819000</v>
      </c>
      <c r="M183" s="15">
        <v>1808000</v>
      </c>
      <c r="N183" s="15">
        <v>1807000</v>
      </c>
      <c r="O183" s="15">
        <v>1810000</v>
      </c>
      <c r="P183" s="15">
        <v>1810000</v>
      </c>
      <c r="Q183" s="15">
        <v>1814000</v>
      </c>
      <c r="R183" s="15">
        <v>1810000</v>
      </c>
      <c r="S183" s="15">
        <v>1815000</v>
      </c>
      <c r="T183" s="15">
        <v>1810000</v>
      </c>
      <c r="V183" s="28">
        <f t="shared" si="25"/>
        <v>1821000</v>
      </c>
      <c r="W183" s="28">
        <f t="shared" si="26"/>
        <v>1814000</v>
      </c>
      <c r="X183" s="28">
        <f t="shared" si="27"/>
        <v>1821000</v>
      </c>
      <c r="Y183" s="28">
        <f t="shared" si="28"/>
        <v>1819000</v>
      </c>
      <c r="Z183" s="28">
        <f t="shared" si="29"/>
        <v>1808000</v>
      </c>
      <c r="AA183" s="28">
        <f t="shared" si="30"/>
        <v>1807000</v>
      </c>
      <c r="AB183" s="28">
        <f t="shared" si="31"/>
        <v>1810000</v>
      </c>
      <c r="AC183" s="28">
        <f t="shared" si="32"/>
        <v>1810000</v>
      </c>
      <c r="AD183" s="28">
        <f t="shared" si="33"/>
        <v>1814000</v>
      </c>
      <c r="AE183" s="28">
        <f t="shared" si="34"/>
        <v>1810000</v>
      </c>
      <c r="AF183" s="28">
        <f t="shared" si="35"/>
        <v>1815000</v>
      </c>
      <c r="AG183" s="28">
        <f t="shared" si="36"/>
        <v>1810000</v>
      </c>
    </row>
    <row r="184" spans="1:33" hidden="1" x14ac:dyDescent="0.3">
      <c r="A184" s="7" t="s">
        <v>167</v>
      </c>
      <c r="B184" s="7" t="s">
        <v>114</v>
      </c>
      <c r="C184" s="7">
        <v>2801</v>
      </c>
      <c r="D184" s="7" t="s">
        <v>235</v>
      </c>
      <c r="E184" s="7" t="s">
        <v>1465</v>
      </c>
      <c r="F184" s="7">
        <v>212372</v>
      </c>
      <c r="G184" s="7" t="s">
        <v>1461</v>
      </c>
      <c r="H184" s="8" t="s">
        <v>84</v>
      </c>
      <c r="I184" s="15">
        <v>2038000</v>
      </c>
      <c r="J184" s="15">
        <v>2030000</v>
      </c>
      <c r="K184" s="15">
        <v>2038000</v>
      </c>
      <c r="L184" s="15">
        <v>2036000</v>
      </c>
      <c r="M184" s="15">
        <v>2023000</v>
      </c>
      <c r="N184" s="15">
        <v>2023000</v>
      </c>
      <c r="O184" s="15">
        <v>2026000</v>
      </c>
      <c r="P184" s="15">
        <v>2026000</v>
      </c>
      <c r="Q184" s="15">
        <v>2030000</v>
      </c>
      <c r="R184" s="15">
        <v>2026000</v>
      </c>
      <c r="S184" s="15">
        <v>2031000</v>
      </c>
      <c r="T184" s="15">
        <v>2026000</v>
      </c>
      <c r="V184" s="28">
        <f t="shared" si="25"/>
        <v>2038000</v>
      </c>
      <c r="W184" s="28">
        <f t="shared" si="26"/>
        <v>2030000</v>
      </c>
      <c r="X184" s="28">
        <f t="shared" si="27"/>
        <v>2038000</v>
      </c>
      <c r="Y184" s="28">
        <f t="shared" si="28"/>
        <v>2036000</v>
      </c>
      <c r="Z184" s="28">
        <f t="shared" si="29"/>
        <v>2023000</v>
      </c>
      <c r="AA184" s="28">
        <f t="shared" si="30"/>
        <v>2023000</v>
      </c>
      <c r="AB184" s="28">
        <f t="shared" si="31"/>
        <v>2026000</v>
      </c>
      <c r="AC184" s="28">
        <f t="shared" si="32"/>
        <v>2026000</v>
      </c>
      <c r="AD184" s="28">
        <f t="shared" si="33"/>
        <v>2030000</v>
      </c>
      <c r="AE184" s="28">
        <f t="shared" si="34"/>
        <v>2026000</v>
      </c>
      <c r="AF184" s="28">
        <f t="shared" si="35"/>
        <v>2031000</v>
      </c>
      <c r="AG184" s="28">
        <f t="shared" si="36"/>
        <v>2026000</v>
      </c>
    </row>
    <row r="185" spans="1:33" hidden="1" x14ac:dyDescent="0.3">
      <c r="A185" s="7" t="s">
        <v>167</v>
      </c>
      <c r="B185" s="7" t="s">
        <v>114</v>
      </c>
      <c r="C185" s="7">
        <v>2801</v>
      </c>
      <c r="D185" s="7" t="s">
        <v>8</v>
      </c>
      <c r="E185" s="7" t="s">
        <v>1468</v>
      </c>
      <c r="F185" s="7">
        <v>370447</v>
      </c>
      <c r="G185" s="7" t="s">
        <v>1461</v>
      </c>
      <c r="H185" s="8" t="s">
        <v>85</v>
      </c>
      <c r="I185" s="15">
        <v>729000</v>
      </c>
      <c r="J185" s="15">
        <v>726000</v>
      </c>
      <c r="K185" s="15">
        <v>729000</v>
      </c>
      <c r="L185" s="15">
        <v>728000</v>
      </c>
      <c r="M185" s="15">
        <v>723000</v>
      </c>
      <c r="N185" s="15">
        <v>723000</v>
      </c>
      <c r="O185" s="15">
        <v>724000</v>
      </c>
      <c r="P185" s="15">
        <v>724000</v>
      </c>
      <c r="Q185" s="15">
        <v>726000</v>
      </c>
      <c r="R185" s="15">
        <v>724000</v>
      </c>
      <c r="S185" s="15">
        <v>726000</v>
      </c>
      <c r="T185" s="15">
        <v>724000</v>
      </c>
      <c r="V185" s="28">
        <f t="shared" si="25"/>
        <v>729000</v>
      </c>
      <c r="W185" s="28">
        <f t="shared" si="26"/>
        <v>726000</v>
      </c>
      <c r="X185" s="28">
        <f t="shared" si="27"/>
        <v>729000</v>
      </c>
      <c r="Y185" s="28">
        <f t="shared" si="28"/>
        <v>728000</v>
      </c>
      <c r="Z185" s="28">
        <f t="shared" si="29"/>
        <v>723000</v>
      </c>
      <c r="AA185" s="28">
        <f t="shared" si="30"/>
        <v>723000</v>
      </c>
      <c r="AB185" s="28">
        <f t="shared" si="31"/>
        <v>724000</v>
      </c>
      <c r="AC185" s="28">
        <f t="shared" si="32"/>
        <v>724000</v>
      </c>
      <c r="AD185" s="28">
        <f t="shared" si="33"/>
        <v>726000</v>
      </c>
      <c r="AE185" s="28">
        <f t="shared" si="34"/>
        <v>724000</v>
      </c>
      <c r="AF185" s="28">
        <f t="shared" si="35"/>
        <v>726000</v>
      </c>
      <c r="AG185" s="28">
        <f t="shared" si="36"/>
        <v>724000</v>
      </c>
    </row>
    <row r="186" spans="1:33" hidden="1" x14ac:dyDescent="0.3">
      <c r="A186" s="7" t="s">
        <v>167</v>
      </c>
      <c r="B186" s="7" t="s">
        <v>114</v>
      </c>
      <c r="C186" s="7">
        <v>2801</v>
      </c>
      <c r="D186" s="7" t="s">
        <v>8</v>
      </c>
      <c r="E186" s="7">
        <v>918</v>
      </c>
      <c r="F186" s="7">
        <v>111597</v>
      </c>
      <c r="G186" s="7" t="s">
        <v>1461</v>
      </c>
      <c r="H186" s="8" t="s">
        <v>83</v>
      </c>
      <c r="I186" s="15">
        <v>1775000</v>
      </c>
      <c r="J186" s="15">
        <v>1768000</v>
      </c>
      <c r="K186" s="15">
        <v>1775000</v>
      </c>
      <c r="L186" s="15">
        <v>1773000</v>
      </c>
      <c r="M186" s="15">
        <v>1762000</v>
      </c>
      <c r="N186" s="15">
        <v>1762000</v>
      </c>
      <c r="O186" s="15">
        <v>1764000</v>
      </c>
      <c r="P186" s="15">
        <v>1765000</v>
      </c>
      <c r="Q186" s="15">
        <v>1768000</v>
      </c>
      <c r="R186" s="15">
        <v>1765000</v>
      </c>
      <c r="S186" s="15">
        <v>1769000</v>
      </c>
      <c r="T186" s="15">
        <v>1764000</v>
      </c>
      <c r="V186" s="28">
        <f t="shared" si="25"/>
        <v>1775000</v>
      </c>
      <c r="W186" s="28">
        <f t="shared" si="26"/>
        <v>1768000</v>
      </c>
      <c r="X186" s="28">
        <f t="shared" si="27"/>
        <v>1775000</v>
      </c>
      <c r="Y186" s="28">
        <f t="shared" si="28"/>
        <v>1773000</v>
      </c>
      <c r="Z186" s="28">
        <f t="shared" si="29"/>
        <v>1762000</v>
      </c>
      <c r="AA186" s="28">
        <f t="shared" si="30"/>
        <v>1762000</v>
      </c>
      <c r="AB186" s="28">
        <f t="shared" si="31"/>
        <v>1764000</v>
      </c>
      <c r="AC186" s="28">
        <f t="shared" si="32"/>
        <v>1765000</v>
      </c>
      <c r="AD186" s="28">
        <f t="shared" si="33"/>
        <v>1768000</v>
      </c>
      <c r="AE186" s="28">
        <f t="shared" si="34"/>
        <v>1765000</v>
      </c>
      <c r="AF186" s="28">
        <f t="shared" si="35"/>
        <v>1769000</v>
      </c>
      <c r="AG186" s="28">
        <f t="shared" si="36"/>
        <v>1764000</v>
      </c>
    </row>
    <row r="187" spans="1:33" hidden="1" x14ac:dyDescent="0.3">
      <c r="A187" s="7" t="s">
        <v>167</v>
      </c>
      <c r="B187" s="7" t="s">
        <v>114</v>
      </c>
      <c r="C187" s="7">
        <v>2801</v>
      </c>
      <c r="D187" s="7" t="s">
        <v>1475</v>
      </c>
      <c r="E187" s="7">
        <v>918</v>
      </c>
      <c r="F187" s="7">
        <v>110321</v>
      </c>
      <c r="G187" s="7" t="s">
        <v>1461</v>
      </c>
      <c r="H187" s="8" t="s">
        <v>1439</v>
      </c>
      <c r="I187" s="15">
        <v>5368000</v>
      </c>
      <c r="J187" s="15">
        <v>5347000</v>
      </c>
      <c r="K187" s="15">
        <v>5367000</v>
      </c>
      <c r="L187" s="15">
        <v>5361000</v>
      </c>
      <c r="M187" s="15">
        <v>5329000</v>
      </c>
      <c r="N187" s="15">
        <v>5327000</v>
      </c>
      <c r="O187" s="15">
        <v>5334000</v>
      </c>
      <c r="P187" s="15">
        <v>5337000</v>
      </c>
      <c r="Q187" s="15">
        <v>5347000</v>
      </c>
      <c r="R187" s="15">
        <v>5336000</v>
      </c>
      <c r="S187" s="15">
        <v>5349000</v>
      </c>
      <c r="T187" s="15">
        <v>5335000</v>
      </c>
      <c r="V187" s="28">
        <f t="shared" si="25"/>
        <v>5368000</v>
      </c>
      <c r="W187" s="28">
        <f t="shared" si="26"/>
        <v>5347000</v>
      </c>
      <c r="X187" s="28">
        <f t="shared" si="27"/>
        <v>5367000</v>
      </c>
      <c r="Y187" s="28">
        <f t="shared" si="28"/>
        <v>5361000</v>
      </c>
      <c r="Z187" s="28">
        <f t="shared" si="29"/>
        <v>5329000</v>
      </c>
      <c r="AA187" s="28">
        <f t="shared" si="30"/>
        <v>5327000</v>
      </c>
      <c r="AB187" s="28">
        <f t="shared" si="31"/>
        <v>5334000</v>
      </c>
      <c r="AC187" s="28">
        <f t="shared" si="32"/>
        <v>5337000</v>
      </c>
      <c r="AD187" s="28">
        <f t="shared" si="33"/>
        <v>5347000</v>
      </c>
      <c r="AE187" s="28">
        <f t="shared" si="34"/>
        <v>5336000</v>
      </c>
      <c r="AF187" s="28">
        <f t="shared" si="35"/>
        <v>5349000</v>
      </c>
      <c r="AG187" s="28">
        <f t="shared" si="36"/>
        <v>5335000</v>
      </c>
    </row>
    <row r="188" spans="1:33" hidden="1" x14ac:dyDescent="0.3">
      <c r="A188" s="7" t="s">
        <v>167</v>
      </c>
      <c r="B188" s="7" t="s">
        <v>114</v>
      </c>
      <c r="C188" s="7">
        <v>2801</v>
      </c>
      <c r="D188" s="7" t="s">
        <v>1471</v>
      </c>
      <c r="E188" s="7" t="s">
        <v>1465</v>
      </c>
      <c r="F188" s="7">
        <v>132098</v>
      </c>
      <c r="G188" s="7" t="s">
        <v>1462</v>
      </c>
      <c r="H188" s="8" t="s">
        <v>1440</v>
      </c>
      <c r="I188" s="15">
        <v>332000</v>
      </c>
      <c r="J188" s="15">
        <v>331000</v>
      </c>
      <c r="K188" s="15">
        <v>332000</v>
      </c>
      <c r="L188" s="15">
        <v>331000</v>
      </c>
      <c r="M188" s="15">
        <v>329000</v>
      </c>
      <c r="N188" s="15">
        <v>329000</v>
      </c>
      <c r="O188" s="15">
        <v>330000</v>
      </c>
      <c r="P188" s="15">
        <v>330000</v>
      </c>
      <c r="Q188" s="15">
        <v>331000</v>
      </c>
      <c r="R188" s="15">
        <v>330000</v>
      </c>
      <c r="S188" s="15">
        <v>331000</v>
      </c>
      <c r="T188" s="15">
        <v>330000</v>
      </c>
      <c r="V188" s="28">
        <f t="shared" si="25"/>
        <v>332000</v>
      </c>
      <c r="W188" s="28">
        <f t="shared" si="26"/>
        <v>331000</v>
      </c>
      <c r="X188" s="28">
        <f t="shared" si="27"/>
        <v>332000</v>
      </c>
      <c r="Y188" s="28">
        <f t="shared" si="28"/>
        <v>331000</v>
      </c>
      <c r="Z188" s="28">
        <f t="shared" si="29"/>
        <v>329000</v>
      </c>
      <c r="AA188" s="28">
        <f t="shared" si="30"/>
        <v>329000</v>
      </c>
      <c r="AB188" s="28">
        <f t="shared" si="31"/>
        <v>330000</v>
      </c>
      <c r="AC188" s="28">
        <f t="shared" si="32"/>
        <v>330000</v>
      </c>
      <c r="AD188" s="28">
        <f t="shared" si="33"/>
        <v>331000</v>
      </c>
      <c r="AE188" s="28">
        <f t="shared" si="34"/>
        <v>330000</v>
      </c>
      <c r="AF188" s="28">
        <f t="shared" si="35"/>
        <v>331000</v>
      </c>
      <c r="AG188" s="28">
        <f t="shared" si="36"/>
        <v>330000</v>
      </c>
    </row>
    <row r="189" spans="1:33" hidden="1" x14ac:dyDescent="0.3">
      <c r="A189" s="7" t="s">
        <v>167</v>
      </c>
      <c r="B189" s="7" t="s">
        <v>114</v>
      </c>
      <c r="C189" s="7">
        <v>2801</v>
      </c>
      <c r="D189" s="7" t="s">
        <v>1471</v>
      </c>
      <c r="E189" s="7" t="s">
        <v>1465</v>
      </c>
      <c r="F189" s="7">
        <v>132915</v>
      </c>
      <c r="G189" s="7" t="s">
        <v>1462</v>
      </c>
      <c r="H189" s="8" t="s">
        <v>1441</v>
      </c>
      <c r="I189" s="15">
        <v>293000</v>
      </c>
      <c r="J189" s="15">
        <v>292000</v>
      </c>
      <c r="K189" s="15">
        <v>293000</v>
      </c>
      <c r="L189" s="15">
        <v>293000</v>
      </c>
      <c r="M189" s="15">
        <v>291000</v>
      </c>
      <c r="N189" s="15">
        <v>291000</v>
      </c>
      <c r="O189" s="15">
        <v>291000</v>
      </c>
      <c r="P189" s="15">
        <v>291000</v>
      </c>
      <c r="Q189" s="15">
        <v>292000</v>
      </c>
      <c r="R189" s="15">
        <v>291000</v>
      </c>
      <c r="S189" s="15">
        <v>292000</v>
      </c>
      <c r="T189" s="15">
        <v>291000</v>
      </c>
      <c r="V189" s="28">
        <f t="shared" si="25"/>
        <v>293000</v>
      </c>
      <c r="W189" s="28">
        <f t="shared" si="26"/>
        <v>292000</v>
      </c>
      <c r="X189" s="28">
        <f t="shared" si="27"/>
        <v>293000</v>
      </c>
      <c r="Y189" s="28">
        <f t="shared" si="28"/>
        <v>293000</v>
      </c>
      <c r="Z189" s="28">
        <f t="shared" si="29"/>
        <v>291000</v>
      </c>
      <c r="AA189" s="28">
        <f t="shared" si="30"/>
        <v>291000</v>
      </c>
      <c r="AB189" s="28">
        <f t="shared" si="31"/>
        <v>291000</v>
      </c>
      <c r="AC189" s="28">
        <f t="shared" si="32"/>
        <v>291000</v>
      </c>
      <c r="AD189" s="28">
        <f t="shared" si="33"/>
        <v>292000</v>
      </c>
      <c r="AE189" s="28">
        <f t="shared" si="34"/>
        <v>291000</v>
      </c>
      <c r="AF189" s="28">
        <f t="shared" si="35"/>
        <v>292000</v>
      </c>
      <c r="AG189" s="28">
        <f t="shared" si="36"/>
        <v>291000</v>
      </c>
    </row>
    <row r="190" spans="1:33" hidden="1" x14ac:dyDescent="0.3">
      <c r="A190" s="7" t="s">
        <v>167</v>
      </c>
      <c r="B190" s="7" t="s">
        <v>114</v>
      </c>
      <c r="C190" s="7">
        <v>2801</v>
      </c>
      <c r="D190" s="7" t="s">
        <v>8</v>
      </c>
      <c r="E190" s="7">
        <v>918</v>
      </c>
      <c r="F190" s="7">
        <v>110014</v>
      </c>
      <c r="G190" s="7" t="s">
        <v>117</v>
      </c>
      <c r="H190" s="8" t="s">
        <v>88</v>
      </c>
      <c r="I190" s="15">
        <v>805000</v>
      </c>
      <c r="J190" s="15">
        <v>802000</v>
      </c>
      <c r="K190" s="15">
        <v>805000</v>
      </c>
      <c r="L190" s="15">
        <v>804000</v>
      </c>
      <c r="M190" s="15">
        <v>799000</v>
      </c>
      <c r="N190" s="15">
        <v>799000</v>
      </c>
      <c r="O190" s="15">
        <v>800000</v>
      </c>
      <c r="P190" s="15">
        <v>800000</v>
      </c>
      <c r="Q190" s="15">
        <v>802000</v>
      </c>
      <c r="R190" s="15">
        <v>800000</v>
      </c>
      <c r="S190" s="15">
        <v>802000</v>
      </c>
      <c r="T190" s="15">
        <v>800000</v>
      </c>
      <c r="V190" s="28">
        <f t="shared" si="25"/>
        <v>805000</v>
      </c>
      <c r="W190" s="28">
        <f t="shared" si="26"/>
        <v>802000</v>
      </c>
      <c r="X190" s="28">
        <f t="shared" si="27"/>
        <v>805000</v>
      </c>
      <c r="Y190" s="28">
        <f t="shared" si="28"/>
        <v>804000</v>
      </c>
      <c r="Z190" s="28">
        <f t="shared" si="29"/>
        <v>799000</v>
      </c>
      <c r="AA190" s="28">
        <f t="shared" si="30"/>
        <v>799000</v>
      </c>
      <c r="AB190" s="28">
        <f t="shared" si="31"/>
        <v>800000</v>
      </c>
      <c r="AC190" s="28">
        <f t="shared" si="32"/>
        <v>800000</v>
      </c>
      <c r="AD190" s="28">
        <f t="shared" si="33"/>
        <v>802000</v>
      </c>
      <c r="AE190" s="28">
        <f t="shared" si="34"/>
        <v>800000</v>
      </c>
      <c r="AF190" s="28">
        <f t="shared" si="35"/>
        <v>802000</v>
      </c>
      <c r="AG190" s="28">
        <f t="shared" si="36"/>
        <v>800000</v>
      </c>
    </row>
    <row r="191" spans="1:33" hidden="1" x14ac:dyDescent="0.3">
      <c r="A191" s="7" t="s">
        <v>167</v>
      </c>
      <c r="B191" s="7" t="s">
        <v>114</v>
      </c>
      <c r="C191" s="7">
        <v>2801</v>
      </c>
      <c r="D191" s="7" t="s">
        <v>1476</v>
      </c>
      <c r="E191" s="7">
        <v>918</v>
      </c>
      <c r="F191" s="7">
        <v>111433</v>
      </c>
      <c r="G191" s="7" t="s">
        <v>117</v>
      </c>
      <c r="H191" s="8" t="s">
        <v>1442</v>
      </c>
      <c r="I191" s="15">
        <v>42649000</v>
      </c>
      <c r="J191" s="15">
        <v>53198000</v>
      </c>
      <c r="K191" s="15">
        <v>42642000</v>
      </c>
      <c r="L191" s="15">
        <v>42597000</v>
      </c>
      <c r="M191" s="15">
        <v>42335000</v>
      </c>
      <c r="N191" s="15">
        <v>42326000</v>
      </c>
      <c r="O191" s="15">
        <v>53070000</v>
      </c>
      <c r="P191" s="15">
        <v>53093000</v>
      </c>
      <c r="Q191" s="15">
        <v>53198000</v>
      </c>
      <c r="R191" s="15">
        <v>42397000</v>
      </c>
      <c r="S191" s="15">
        <v>53220000</v>
      </c>
      <c r="T191" s="15">
        <v>53074000</v>
      </c>
      <c r="V191" s="28">
        <f t="shared" si="25"/>
        <v>42649000</v>
      </c>
      <c r="W191" s="28">
        <f t="shared" si="26"/>
        <v>53198000</v>
      </c>
      <c r="X191" s="28">
        <f t="shared" si="27"/>
        <v>42642000</v>
      </c>
      <c r="Y191" s="28">
        <f t="shared" si="28"/>
        <v>42597000</v>
      </c>
      <c r="Z191" s="28">
        <f t="shared" si="29"/>
        <v>42335000</v>
      </c>
      <c r="AA191" s="28">
        <f t="shared" si="30"/>
        <v>42326000</v>
      </c>
      <c r="AB191" s="28">
        <f t="shared" si="31"/>
        <v>53070000</v>
      </c>
      <c r="AC191" s="28">
        <f t="shared" si="32"/>
        <v>53093000</v>
      </c>
      <c r="AD191" s="28">
        <f t="shared" si="33"/>
        <v>53198000</v>
      </c>
      <c r="AE191" s="28">
        <f t="shared" si="34"/>
        <v>42397000</v>
      </c>
      <c r="AF191" s="28">
        <f t="shared" si="35"/>
        <v>53220000</v>
      </c>
      <c r="AG191" s="28">
        <f t="shared" si="36"/>
        <v>53074000</v>
      </c>
    </row>
    <row r="192" spans="1:33" hidden="1" x14ac:dyDescent="0.3">
      <c r="A192" s="7" t="s">
        <v>167</v>
      </c>
      <c r="B192" s="7" t="s">
        <v>114</v>
      </c>
      <c r="C192" s="7">
        <v>2801</v>
      </c>
      <c r="D192" s="7" t="s">
        <v>240</v>
      </c>
      <c r="E192" s="7">
        <v>918</v>
      </c>
      <c r="F192" s="7">
        <v>111522</v>
      </c>
      <c r="G192" s="7" t="s">
        <v>117</v>
      </c>
      <c r="H192" s="8" t="s">
        <v>96</v>
      </c>
      <c r="I192" s="15">
        <v>6245000</v>
      </c>
      <c r="J192" s="15">
        <v>6221000</v>
      </c>
      <c r="K192" s="15">
        <v>6244000</v>
      </c>
      <c r="L192" s="15">
        <v>6238000</v>
      </c>
      <c r="M192" s="15">
        <v>6199000</v>
      </c>
      <c r="N192" s="15">
        <v>6198000</v>
      </c>
      <c r="O192" s="15">
        <v>6206000</v>
      </c>
      <c r="P192" s="15">
        <v>6209000</v>
      </c>
      <c r="Q192" s="15">
        <v>6221000</v>
      </c>
      <c r="R192" s="15">
        <v>6208000</v>
      </c>
      <c r="S192" s="15">
        <v>6223000</v>
      </c>
      <c r="T192" s="15">
        <v>6206000</v>
      </c>
      <c r="V192" s="28">
        <f t="shared" si="25"/>
        <v>6245000</v>
      </c>
      <c r="W192" s="28">
        <f t="shared" si="26"/>
        <v>6221000</v>
      </c>
      <c r="X192" s="28">
        <f t="shared" si="27"/>
        <v>6244000</v>
      </c>
      <c r="Y192" s="28">
        <f t="shared" si="28"/>
        <v>6238000</v>
      </c>
      <c r="Z192" s="28">
        <f t="shared" si="29"/>
        <v>6199000</v>
      </c>
      <c r="AA192" s="28">
        <f t="shared" si="30"/>
        <v>6198000</v>
      </c>
      <c r="AB192" s="28">
        <f t="shared" si="31"/>
        <v>6206000</v>
      </c>
      <c r="AC192" s="28">
        <f t="shared" si="32"/>
        <v>6209000</v>
      </c>
      <c r="AD192" s="28">
        <f t="shared" si="33"/>
        <v>6221000</v>
      </c>
      <c r="AE192" s="28">
        <f t="shared" si="34"/>
        <v>6208000</v>
      </c>
      <c r="AF192" s="28">
        <f t="shared" si="35"/>
        <v>6223000</v>
      </c>
      <c r="AG192" s="28">
        <f t="shared" si="36"/>
        <v>6206000</v>
      </c>
    </row>
    <row r="193" spans="1:33" hidden="1" x14ac:dyDescent="0.3">
      <c r="A193" s="7" t="s">
        <v>167</v>
      </c>
      <c r="B193" s="7" t="s">
        <v>114</v>
      </c>
      <c r="C193" s="7">
        <v>2801</v>
      </c>
      <c r="D193" s="7" t="s">
        <v>8</v>
      </c>
      <c r="E193" s="7">
        <v>918</v>
      </c>
      <c r="F193" s="7">
        <v>111056</v>
      </c>
      <c r="G193" s="7" t="s">
        <v>117</v>
      </c>
      <c r="H193" s="8" t="s">
        <v>1443</v>
      </c>
      <c r="I193" s="15">
        <v>167000</v>
      </c>
      <c r="J193" s="15">
        <v>166000</v>
      </c>
      <c r="K193" s="15">
        <v>167000</v>
      </c>
      <c r="L193" s="15">
        <v>166000</v>
      </c>
      <c r="M193" s="15">
        <v>165000</v>
      </c>
      <c r="N193" s="15">
        <v>165000</v>
      </c>
      <c r="O193" s="15">
        <v>166000</v>
      </c>
      <c r="P193" s="15">
        <v>166000</v>
      </c>
      <c r="Q193" s="15">
        <v>166000</v>
      </c>
      <c r="R193" s="15">
        <v>166000</v>
      </c>
      <c r="S193" s="15">
        <v>166000</v>
      </c>
      <c r="T193" s="15">
        <v>166000</v>
      </c>
      <c r="V193" s="28">
        <f t="shared" si="25"/>
        <v>167000</v>
      </c>
      <c r="W193" s="28">
        <f t="shared" si="26"/>
        <v>166000</v>
      </c>
      <c r="X193" s="28">
        <f t="shared" si="27"/>
        <v>167000</v>
      </c>
      <c r="Y193" s="28">
        <f t="shared" si="28"/>
        <v>166000</v>
      </c>
      <c r="Z193" s="28">
        <f t="shared" si="29"/>
        <v>165000</v>
      </c>
      <c r="AA193" s="28">
        <f t="shared" si="30"/>
        <v>165000</v>
      </c>
      <c r="AB193" s="28">
        <f t="shared" si="31"/>
        <v>166000</v>
      </c>
      <c r="AC193" s="28">
        <f t="shared" si="32"/>
        <v>166000</v>
      </c>
      <c r="AD193" s="28">
        <f t="shared" si="33"/>
        <v>166000</v>
      </c>
      <c r="AE193" s="28">
        <f t="shared" si="34"/>
        <v>166000</v>
      </c>
      <c r="AF193" s="28">
        <f t="shared" si="35"/>
        <v>166000</v>
      </c>
      <c r="AG193" s="28">
        <f t="shared" si="36"/>
        <v>166000</v>
      </c>
    </row>
    <row r="194" spans="1:33" hidden="1" x14ac:dyDescent="0.3">
      <c r="A194" s="7" t="s">
        <v>167</v>
      </c>
      <c r="B194" s="7" t="s">
        <v>114</v>
      </c>
      <c r="C194" s="7">
        <v>2801</v>
      </c>
      <c r="D194" s="7" t="s">
        <v>8</v>
      </c>
      <c r="E194" s="7" t="s">
        <v>1464</v>
      </c>
      <c r="F194" s="7">
        <v>110579</v>
      </c>
      <c r="G194" s="7" t="s">
        <v>117</v>
      </c>
      <c r="H194" s="8" t="s">
        <v>1444</v>
      </c>
      <c r="I194" s="15">
        <v>17000</v>
      </c>
      <c r="J194" s="15">
        <v>17000</v>
      </c>
      <c r="K194" s="15">
        <v>17000</v>
      </c>
      <c r="L194" s="15">
        <v>17000</v>
      </c>
      <c r="M194" s="15">
        <v>17000</v>
      </c>
      <c r="N194" s="15">
        <v>17000</v>
      </c>
      <c r="O194" s="15">
        <v>17000</v>
      </c>
      <c r="P194" s="15">
        <v>17000</v>
      </c>
      <c r="Q194" s="15">
        <v>17000</v>
      </c>
      <c r="R194" s="15">
        <v>17000</v>
      </c>
      <c r="S194" s="15">
        <v>17000</v>
      </c>
      <c r="T194" s="15">
        <v>17000</v>
      </c>
      <c r="V194" s="28">
        <f t="shared" si="25"/>
        <v>17000</v>
      </c>
      <c r="W194" s="28">
        <f t="shared" si="26"/>
        <v>17000</v>
      </c>
      <c r="X194" s="28">
        <f t="shared" si="27"/>
        <v>17000</v>
      </c>
      <c r="Y194" s="28">
        <f t="shared" si="28"/>
        <v>17000</v>
      </c>
      <c r="Z194" s="28">
        <f t="shared" si="29"/>
        <v>17000</v>
      </c>
      <c r="AA194" s="28">
        <f t="shared" si="30"/>
        <v>17000</v>
      </c>
      <c r="AB194" s="28">
        <f t="shared" si="31"/>
        <v>17000</v>
      </c>
      <c r="AC194" s="28">
        <f t="shared" si="32"/>
        <v>17000</v>
      </c>
      <c r="AD194" s="28">
        <f t="shared" si="33"/>
        <v>17000</v>
      </c>
      <c r="AE194" s="28">
        <f t="shared" si="34"/>
        <v>17000</v>
      </c>
      <c r="AF194" s="28">
        <f t="shared" si="35"/>
        <v>17000</v>
      </c>
      <c r="AG194" s="28">
        <f t="shared" si="36"/>
        <v>17000</v>
      </c>
    </row>
    <row r="195" spans="1:33" hidden="1" x14ac:dyDescent="0.3">
      <c r="A195" s="7" t="s">
        <v>167</v>
      </c>
      <c r="B195" s="7" t="s">
        <v>114</v>
      </c>
      <c r="C195" s="7">
        <v>2801</v>
      </c>
      <c r="D195" s="7" t="s">
        <v>238</v>
      </c>
      <c r="E195" s="7">
        <v>918</v>
      </c>
      <c r="F195" s="7">
        <v>110332</v>
      </c>
      <c r="G195" s="7" t="s">
        <v>117</v>
      </c>
      <c r="H195" s="8" t="s">
        <v>92</v>
      </c>
      <c r="I195" s="15">
        <v>17039000</v>
      </c>
      <c r="J195" s="15">
        <v>27687000</v>
      </c>
      <c r="K195" s="15">
        <v>17036000</v>
      </c>
      <c r="L195" s="15">
        <v>17018000</v>
      </c>
      <c r="M195" s="15">
        <v>16914000</v>
      </c>
      <c r="N195" s="15">
        <v>16910000</v>
      </c>
      <c r="O195" s="15">
        <v>27621000</v>
      </c>
      <c r="P195" s="15">
        <v>27633000</v>
      </c>
      <c r="Q195" s="15">
        <v>27687000</v>
      </c>
      <c r="R195" s="15">
        <v>16938000</v>
      </c>
      <c r="S195" s="15">
        <v>27699000</v>
      </c>
      <c r="T195" s="15">
        <v>27623000</v>
      </c>
      <c r="V195" s="28">
        <f t="shared" ref="V195:V258" si="37">ROUNDUP(I195,-3)</f>
        <v>17039000</v>
      </c>
      <c r="W195" s="28">
        <f t="shared" ref="W195:W258" si="38">ROUNDUP(J195,-3)</f>
        <v>27687000</v>
      </c>
      <c r="X195" s="28">
        <f t="shared" ref="X195:X258" si="39">ROUNDUP(K195,-3)</f>
        <v>17036000</v>
      </c>
      <c r="Y195" s="28">
        <f t="shared" ref="Y195:Y258" si="40">ROUNDUP(L195,-3)</f>
        <v>17018000</v>
      </c>
      <c r="Z195" s="28">
        <f t="shared" ref="Z195:Z258" si="41">ROUNDUP(M195,-3)</f>
        <v>16914000</v>
      </c>
      <c r="AA195" s="28">
        <f t="shared" ref="AA195:AA258" si="42">ROUNDUP(N195,-3)</f>
        <v>16910000</v>
      </c>
      <c r="AB195" s="28">
        <f t="shared" ref="AB195:AB258" si="43">ROUNDUP(O195,-3)</f>
        <v>27621000</v>
      </c>
      <c r="AC195" s="28">
        <f t="shared" ref="AC195:AC258" si="44">ROUNDUP(P195,-3)</f>
        <v>27633000</v>
      </c>
      <c r="AD195" s="28">
        <f t="shared" ref="AD195:AD258" si="45">ROUNDUP(Q195,-3)</f>
        <v>27687000</v>
      </c>
      <c r="AE195" s="28">
        <f t="shared" ref="AE195:AE258" si="46">ROUNDUP(R195,-3)</f>
        <v>16938000</v>
      </c>
      <c r="AF195" s="28">
        <f t="shared" ref="AF195:AF258" si="47">ROUNDUP(S195,-3)</f>
        <v>27699000</v>
      </c>
      <c r="AG195" s="28">
        <f t="shared" ref="AG195:AG258" si="48">ROUNDUP(T195,-3)</f>
        <v>27623000</v>
      </c>
    </row>
    <row r="196" spans="1:33" hidden="1" x14ac:dyDescent="0.3">
      <c r="A196" s="7" t="s">
        <v>167</v>
      </c>
      <c r="B196" s="7" t="s">
        <v>114</v>
      </c>
      <c r="C196" s="7">
        <v>2801</v>
      </c>
      <c r="D196" s="7" t="s">
        <v>8</v>
      </c>
      <c r="E196" s="7">
        <v>918</v>
      </c>
      <c r="F196" s="7">
        <v>110408</v>
      </c>
      <c r="G196" s="7" t="s">
        <v>117</v>
      </c>
      <c r="H196" s="8" t="s">
        <v>93</v>
      </c>
      <c r="I196" s="15">
        <v>142000</v>
      </c>
      <c r="J196" s="15">
        <v>142000</v>
      </c>
      <c r="K196" s="15">
        <v>142000</v>
      </c>
      <c r="L196" s="15">
        <v>142000</v>
      </c>
      <c r="M196" s="15">
        <v>141000</v>
      </c>
      <c r="N196" s="15">
        <v>141000</v>
      </c>
      <c r="O196" s="15">
        <v>142000</v>
      </c>
      <c r="P196" s="15">
        <v>142000</v>
      </c>
      <c r="Q196" s="15">
        <v>142000</v>
      </c>
      <c r="R196" s="15">
        <v>142000</v>
      </c>
      <c r="S196" s="15">
        <v>142000</v>
      </c>
      <c r="T196" s="15">
        <v>142000</v>
      </c>
      <c r="V196" s="28">
        <f t="shared" si="37"/>
        <v>142000</v>
      </c>
      <c r="W196" s="28">
        <f t="shared" si="38"/>
        <v>142000</v>
      </c>
      <c r="X196" s="28">
        <f t="shared" si="39"/>
        <v>142000</v>
      </c>
      <c r="Y196" s="28">
        <f t="shared" si="40"/>
        <v>142000</v>
      </c>
      <c r="Z196" s="28">
        <f t="shared" si="41"/>
        <v>141000</v>
      </c>
      <c r="AA196" s="28">
        <f t="shared" si="42"/>
        <v>141000</v>
      </c>
      <c r="AB196" s="28">
        <f t="shared" si="43"/>
        <v>142000</v>
      </c>
      <c r="AC196" s="28">
        <f t="shared" si="44"/>
        <v>142000</v>
      </c>
      <c r="AD196" s="28">
        <f t="shared" si="45"/>
        <v>142000</v>
      </c>
      <c r="AE196" s="28">
        <f t="shared" si="46"/>
        <v>142000</v>
      </c>
      <c r="AF196" s="28">
        <f t="shared" si="47"/>
        <v>142000</v>
      </c>
      <c r="AG196" s="28">
        <f t="shared" si="48"/>
        <v>142000</v>
      </c>
    </row>
    <row r="197" spans="1:33" hidden="1" x14ac:dyDescent="0.3">
      <c r="A197" s="7" t="s">
        <v>167</v>
      </c>
      <c r="B197" s="7" t="s">
        <v>114</v>
      </c>
      <c r="C197" s="7">
        <v>2801</v>
      </c>
      <c r="D197" s="7" t="s">
        <v>236</v>
      </c>
      <c r="E197" s="7">
        <v>918</v>
      </c>
      <c r="F197" s="7">
        <v>110027</v>
      </c>
      <c r="G197" s="7" t="s">
        <v>117</v>
      </c>
      <c r="H197" s="8" t="s">
        <v>89</v>
      </c>
      <c r="I197" s="15">
        <v>2660000</v>
      </c>
      <c r="J197" s="15">
        <v>2650000</v>
      </c>
      <c r="K197" s="15">
        <v>2660000</v>
      </c>
      <c r="L197" s="15">
        <v>2657000</v>
      </c>
      <c r="M197" s="15">
        <v>2640000</v>
      </c>
      <c r="N197" s="15">
        <v>2640000</v>
      </c>
      <c r="O197" s="15">
        <v>2643000</v>
      </c>
      <c r="P197" s="15">
        <v>2644000</v>
      </c>
      <c r="Q197" s="15">
        <v>2650000</v>
      </c>
      <c r="R197" s="15">
        <v>2644000</v>
      </c>
      <c r="S197" s="15">
        <v>2651000</v>
      </c>
      <c r="T197" s="15">
        <v>2644000</v>
      </c>
      <c r="V197" s="28">
        <f t="shared" si="37"/>
        <v>2660000</v>
      </c>
      <c r="W197" s="28">
        <f t="shared" si="38"/>
        <v>2650000</v>
      </c>
      <c r="X197" s="28">
        <f t="shared" si="39"/>
        <v>2660000</v>
      </c>
      <c r="Y197" s="28">
        <f t="shared" si="40"/>
        <v>2657000</v>
      </c>
      <c r="Z197" s="28">
        <f t="shared" si="41"/>
        <v>2640000</v>
      </c>
      <c r="AA197" s="28">
        <f t="shared" si="42"/>
        <v>2640000</v>
      </c>
      <c r="AB197" s="28">
        <f t="shared" si="43"/>
        <v>2643000</v>
      </c>
      <c r="AC197" s="28">
        <f t="shared" si="44"/>
        <v>2644000</v>
      </c>
      <c r="AD197" s="28">
        <f t="shared" si="45"/>
        <v>2650000</v>
      </c>
      <c r="AE197" s="28">
        <f t="shared" si="46"/>
        <v>2644000</v>
      </c>
      <c r="AF197" s="28">
        <f t="shared" si="47"/>
        <v>2651000</v>
      </c>
      <c r="AG197" s="28">
        <f t="shared" si="48"/>
        <v>2644000</v>
      </c>
    </row>
    <row r="198" spans="1:33" hidden="1" x14ac:dyDescent="0.3">
      <c r="A198" s="7" t="s">
        <v>167</v>
      </c>
      <c r="B198" s="7" t="s">
        <v>114</v>
      </c>
      <c r="C198" s="7">
        <v>2801</v>
      </c>
      <c r="D198" s="7" t="s">
        <v>1477</v>
      </c>
      <c r="E198" s="7">
        <v>918</v>
      </c>
      <c r="F198" s="7">
        <v>111166</v>
      </c>
      <c r="G198" s="7" t="s">
        <v>117</v>
      </c>
      <c r="H198" s="8" t="s">
        <v>95</v>
      </c>
      <c r="I198" s="15">
        <v>8381000</v>
      </c>
      <c r="J198" s="15">
        <v>19064000</v>
      </c>
      <c r="K198" s="15">
        <v>8380000</v>
      </c>
      <c r="L198" s="15">
        <v>8371000</v>
      </c>
      <c r="M198" s="15">
        <v>8320000</v>
      </c>
      <c r="N198" s="15">
        <v>8318000</v>
      </c>
      <c r="O198" s="15">
        <v>19018000</v>
      </c>
      <c r="P198" s="15">
        <v>19026000</v>
      </c>
      <c r="Q198" s="15">
        <v>19064000</v>
      </c>
      <c r="R198" s="15">
        <v>8332000</v>
      </c>
      <c r="S198" s="15">
        <v>19071000</v>
      </c>
      <c r="T198" s="15">
        <v>19019000</v>
      </c>
      <c r="V198" s="28">
        <f t="shared" si="37"/>
        <v>8381000</v>
      </c>
      <c r="W198" s="28">
        <f t="shared" si="38"/>
        <v>19064000</v>
      </c>
      <c r="X198" s="28">
        <f t="shared" si="39"/>
        <v>8380000</v>
      </c>
      <c r="Y198" s="28">
        <f t="shared" si="40"/>
        <v>8371000</v>
      </c>
      <c r="Z198" s="28">
        <f t="shared" si="41"/>
        <v>8320000</v>
      </c>
      <c r="AA198" s="28">
        <f t="shared" si="42"/>
        <v>8318000</v>
      </c>
      <c r="AB198" s="28">
        <f t="shared" si="43"/>
        <v>19018000</v>
      </c>
      <c r="AC198" s="28">
        <f t="shared" si="44"/>
        <v>19026000</v>
      </c>
      <c r="AD198" s="28">
        <f t="shared" si="45"/>
        <v>19064000</v>
      </c>
      <c r="AE198" s="28">
        <f t="shared" si="46"/>
        <v>8332000</v>
      </c>
      <c r="AF198" s="28">
        <f t="shared" si="47"/>
        <v>19071000</v>
      </c>
      <c r="AG198" s="28">
        <f t="shared" si="48"/>
        <v>19019000</v>
      </c>
    </row>
    <row r="199" spans="1:33" hidden="1" x14ac:dyDescent="0.3">
      <c r="A199" s="7" t="s">
        <v>167</v>
      </c>
      <c r="B199" s="7" t="s">
        <v>114</v>
      </c>
      <c r="C199" s="7">
        <v>2801</v>
      </c>
      <c r="D199" s="7" t="s">
        <v>8</v>
      </c>
      <c r="E199" s="7">
        <v>901</v>
      </c>
      <c r="F199" s="7">
        <v>150206</v>
      </c>
      <c r="G199" s="7" t="s">
        <v>117</v>
      </c>
      <c r="H199" s="8" t="s">
        <v>1445</v>
      </c>
      <c r="I199" s="15">
        <v>5000</v>
      </c>
      <c r="J199" s="15">
        <v>5000</v>
      </c>
      <c r="K199" s="15">
        <v>5000</v>
      </c>
      <c r="L199" s="15">
        <v>5000</v>
      </c>
      <c r="M199" s="15">
        <v>5000</v>
      </c>
      <c r="N199" s="15">
        <v>5000</v>
      </c>
      <c r="O199" s="15">
        <v>5000</v>
      </c>
      <c r="P199" s="15">
        <v>5000</v>
      </c>
      <c r="Q199" s="15">
        <v>5000</v>
      </c>
      <c r="R199" s="15">
        <v>5000</v>
      </c>
      <c r="S199" s="15">
        <v>5000</v>
      </c>
      <c r="T199" s="15">
        <v>5000</v>
      </c>
      <c r="V199" s="28">
        <f t="shared" si="37"/>
        <v>5000</v>
      </c>
      <c r="W199" s="28">
        <f t="shared" si="38"/>
        <v>5000</v>
      </c>
      <c r="X199" s="28">
        <f t="shared" si="39"/>
        <v>5000</v>
      </c>
      <c r="Y199" s="28">
        <f t="shared" si="40"/>
        <v>5000</v>
      </c>
      <c r="Z199" s="28">
        <f t="shared" si="41"/>
        <v>5000</v>
      </c>
      <c r="AA199" s="28">
        <f t="shared" si="42"/>
        <v>5000</v>
      </c>
      <c r="AB199" s="28">
        <f t="shared" si="43"/>
        <v>5000</v>
      </c>
      <c r="AC199" s="28">
        <f t="shared" si="44"/>
        <v>5000</v>
      </c>
      <c r="AD199" s="28">
        <f t="shared" si="45"/>
        <v>5000</v>
      </c>
      <c r="AE199" s="28">
        <f t="shared" si="46"/>
        <v>5000</v>
      </c>
      <c r="AF199" s="28">
        <f t="shared" si="47"/>
        <v>5000</v>
      </c>
      <c r="AG199" s="28">
        <f t="shared" si="48"/>
        <v>5000</v>
      </c>
    </row>
    <row r="200" spans="1:33" hidden="1" x14ac:dyDescent="0.3">
      <c r="A200" s="7" t="s">
        <v>167</v>
      </c>
      <c r="B200" s="7" t="s">
        <v>114</v>
      </c>
      <c r="C200" s="7">
        <v>2801</v>
      </c>
      <c r="D200" s="7" t="s">
        <v>239</v>
      </c>
      <c r="E200" s="7">
        <v>918</v>
      </c>
      <c r="F200" s="7">
        <v>110716</v>
      </c>
      <c r="G200" s="7" t="s">
        <v>117</v>
      </c>
      <c r="H200" s="8" t="s">
        <v>94</v>
      </c>
      <c r="I200" s="15">
        <v>107605000</v>
      </c>
      <c r="J200" s="15">
        <v>138222000</v>
      </c>
      <c r="K200" s="15">
        <v>107587000</v>
      </c>
      <c r="L200" s="15">
        <v>107475000</v>
      </c>
      <c r="M200" s="15">
        <v>106814000</v>
      </c>
      <c r="N200" s="15">
        <v>106791000</v>
      </c>
      <c r="O200" s="15">
        <v>137927000</v>
      </c>
      <c r="P200" s="15">
        <v>137987000</v>
      </c>
      <c r="Q200" s="15">
        <v>138259000</v>
      </c>
      <c r="R200" s="15">
        <v>106969000</v>
      </c>
      <c r="S200" s="15">
        <v>138317000</v>
      </c>
      <c r="T200" s="15">
        <v>139191000</v>
      </c>
      <c r="V200" s="28">
        <f t="shared" si="37"/>
        <v>107605000</v>
      </c>
      <c r="W200" s="28">
        <f t="shared" si="38"/>
        <v>138222000</v>
      </c>
      <c r="X200" s="28">
        <f t="shared" si="39"/>
        <v>107587000</v>
      </c>
      <c r="Y200" s="28">
        <f t="shared" si="40"/>
        <v>107475000</v>
      </c>
      <c r="Z200" s="28">
        <f t="shared" si="41"/>
        <v>106814000</v>
      </c>
      <c r="AA200" s="28">
        <f t="shared" si="42"/>
        <v>106791000</v>
      </c>
      <c r="AB200" s="28">
        <f t="shared" si="43"/>
        <v>137927000</v>
      </c>
      <c r="AC200" s="28">
        <f t="shared" si="44"/>
        <v>137987000</v>
      </c>
      <c r="AD200" s="28">
        <f t="shared" si="45"/>
        <v>138259000</v>
      </c>
      <c r="AE200" s="28">
        <f t="shared" si="46"/>
        <v>106969000</v>
      </c>
      <c r="AF200" s="28">
        <f t="shared" si="47"/>
        <v>138317000</v>
      </c>
      <c r="AG200" s="28">
        <f t="shared" si="48"/>
        <v>139191000</v>
      </c>
    </row>
    <row r="201" spans="1:33" hidden="1" x14ac:dyDescent="0.3">
      <c r="A201" s="7" t="s">
        <v>167</v>
      </c>
      <c r="B201" s="7" t="s">
        <v>114</v>
      </c>
      <c r="C201" s="7">
        <v>2801</v>
      </c>
      <c r="D201" s="7" t="s">
        <v>8</v>
      </c>
      <c r="E201" s="7">
        <v>918</v>
      </c>
      <c r="F201" s="7">
        <v>110057</v>
      </c>
      <c r="G201" s="7" t="s">
        <v>117</v>
      </c>
      <c r="H201" s="8" t="s">
        <v>90</v>
      </c>
      <c r="I201" s="15">
        <v>594000</v>
      </c>
      <c r="J201" s="15">
        <v>592000</v>
      </c>
      <c r="K201" s="15">
        <v>594000</v>
      </c>
      <c r="L201" s="15">
        <v>594000</v>
      </c>
      <c r="M201" s="15">
        <v>590000</v>
      </c>
      <c r="N201" s="15">
        <v>590000</v>
      </c>
      <c r="O201" s="15">
        <v>591000</v>
      </c>
      <c r="P201" s="15">
        <v>591000</v>
      </c>
      <c r="Q201" s="15">
        <v>592000</v>
      </c>
      <c r="R201" s="15">
        <v>591000</v>
      </c>
      <c r="S201" s="15">
        <v>592000</v>
      </c>
      <c r="T201" s="15">
        <v>591000</v>
      </c>
      <c r="V201" s="28">
        <f t="shared" si="37"/>
        <v>594000</v>
      </c>
      <c r="W201" s="28">
        <f t="shared" si="38"/>
        <v>592000</v>
      </c>
      <c r="X201" s="28">
        <f t="shared" si="39"/>
        <v>594000</v>
      </c>
      <c r="Y201" s="28">
        <f t="shared" si="40"/>
        <v>594000</v>
      </c>
      <c r="Z201" s="28">
        <f t="shared" si="41"/>
        <v>590000</v>
      </c>
      <c r="AA201" s="28">
        <f t="shared" si="42"/>
        <v>590000</v>
      </c>
      <c r="AB201" s="28">
        <f t="shared" si="43"/>
        <v>591000</v>
      </c>
      <c r="AC201" s="28">
        <f t="shared" si="44"/>
        <v>591000</v>
      </c>
      <c r="AD201" s="28">
        <f t="shared" si="45"/>
        <v>592000</v>
      </c>
      <c r="AE201" s="28">
        <f t="shared" si="46"/>
        <v>591000</v>
      </c>
      <c r="AF201" s="28">
        <f t="shared" si="47"/>
        <v>592000</v>
      </c>
      <c r="AG201" s="28">
        <f t="shared" si="48"/>
        <v>591000</v>
      </c>
    </row>
    <row r="202" spans="1:33" hidden="1" x14ac:dyDescent="0.3">
      <c r="A202" s="7" t="s">
        <v>167</v>
      </c>
      <c r="B202" s="7" t="s">
        <v>114</v>
      </c>
      <c r="C202" s="7">
        <v>2801</v>
      </c>
      <c r="D202" s="7" t="s">
        <v>8</v>
      </c>
      <c r="E202" s="7">
        <v>922</v>
      </c>
      <c r="F202" s="7">
        <v>370424</v>
      </c>
      <c r="G202" s="7" t="s">
        <v>117</v>
      </c>
      <c r="H202" s="8" t="s">
        <v>99</v>
      </c>
      <c r="I202" s="15">
        <v>4104000</v>
      </c>
      <c r="J202" s="15">
        <v>4088000</v>
      </c>
      <c r="K202" s="15">
        <v>4103000</v>
      </c>
      <c r="L202" s="15">
        <v>4099000</v>
      </c>
      <c r="M202" s="15">
        <v>4073000</v>
      </c>
      <c r="N202" s="15">
        <v>4073000</v>
      </c>
      <c r="O202" s="15">
        <v>4078000</v>
      </c>
      <c r="P202" s="15">
        <v>4080000</v>
      </c>
      <c r="Q202" s="15">
        <v>4088000</v>
      </c>
      <c r="R202" s="15">
        <v>4079000</v>
      </c>
      <c r="S202" s="15">
        <v>4089000</v>
      </c>
      <c r="T202" s="15">
        <v>4078000</v>
      </c>
      <c r="V202" s="28">
        <f t="shared" si="37"/>
        <v>4104000</v>
      </c>
      <c r="W202" s="28">
        <f t="shared" si="38"/>
        <v>4088000</v>
      </c>
      <c r="X202" s="28">
        <f t="shared" si="39"/>
        <v>4103000</v>
      </c>
      <c r="Y202" s="28">
        <f t="shared" si="40"/>
        <v>4099000</v>
      </c>
      <c r="Z202" s="28">
        <f t="shared" si="41"/>
        <v>4073000</v>
      </c>
      <c r="AA202" s="28">
        <f t="shared" si="42"/>
        <v>4073000</v>
      </c>
      <c r="AB202" s="28">
        <f t="shared" si="43"/>
        <v>4078000</v>
      </c>
      <c r="AC202" s="28">
        <f t="shared" si="44"/>
        <v>4080000</v>
      </c>
      <c r="AD202" s="28">
        <f t="shared" si="45"/>
        <v>4088000</v>
      </c>
      <c r="AE202" s="28">
        <f t="shared" si="46"/>
        <v>4079000</v>
      </c>
      <c r="AF202" s="28">
        <f t="shared" si="47"/>
        <v>4089000</v>
      </c>
      <c r="AG202" s="28">
        <f t="shared" si="48"/>
        <v>4078000</v>
      </c>
    </row>
    <row r="203" spans="1:33" hidden="1" x14ac:dyDescent="0.3">
      <c r="A203" s="7" t="s">
        <v>167</v>
      </c>
      <c r="B203" s="7" t="s">
        <v>114</v>
      </c>
      <c r="C203" s="7">
        <v>2801</v>
      </c>
      <c r="D203" s="7" t="s">
        <v>8</v>
      </c>
      <c r="E203" s="7">
        <v>922</v>
      </c>
      <c r="F203" s="7">
        <v>370415</v>
      </c>
      <c r="G203" s="7" t="s">
        <v>117</v>
      </c>
      <c r="H203" s="8" t="s">
        <v>98</v>
      </c>
      <c r="I203" s="15">
        <v>169000</v>
      </c>
      <c r="J203" s="15">
        <v>169000</v>
      </c>
      <c r="K203" s="15">
        <v>169000</v>
      </c>
      <c r="L203" s="15">
        <v>169000</v>
      </c>
      <c r="M203" s="15">
        <v>168000</v>
      </c>
      <c r="N203" s="15">
        <v>168000</v>
      </c>
      <c r="O203" s="15">
        <v>168000</v>
      </c>
      <c r="P203" s="15">
        <v>168000</v>
      </c>
      <c r="Q203" s="15">
        <v>169000</v>
      </c>
      <c r="R203" s="15">
        <v>168000</v>
      </c>
      <c r="S203" s="15">
        <v>169000</v>
      </c>
      <c r="T203" s="15">
        <v>168000</v>
      </c>
      <c r="V203" s="28">
        <f t="shared" si="37"/>
        <v>169000</v>
      </c>
      <c r="W203" s="28">
        <f t="shared" si="38"/>
        <v>169000</v>
      </c>
      <c r="X203" s="28">
        <f t="shared" si="39"/>
        <v>169000</v>
      </c>
      <c r="Y203" s="28">
        <f t="shared" si="40"/>
        <v>169000</v>
      </c>
      <c r="Z203" s="28">
        <f t="shared" si="41"/>
        <v>168000</v>
      </c>
      <c r="AA203" s="28">
        <f t="shared" si="42"/>
        <v>168000</v>
      </c>
      <c r="AB203" s="28">
        <f t="shared" si="43"/>
        <v>168000</v>
      </c>
      <c r="AC203" s="28">
        <f t="shared" si="44"/>
        <v>168000</v>
      </c>
      <c r="AD203" s="28">
        <f t="shared" si="45"/>
        <v>169000</v>
      </c>
      <c r="AE203" s="28">
        <f t="shared" si="46"/>
        <v>168000</v>
      </c>
      <c r="AF203" s="28">
        <f t="shared" si="47"/>
        <v>169000</v>
      </c>
      <c r="AG203" s="28">
        <f t="shared" si="48"/>
        <v>168000</v>
      </c>
    </row>
    <row r="204" spans="1:33" hidden="1" x14ac:dyDescent="0.3">
      <c r="A204" s="7" t="s">
        <v>167</v>
      </c>
      <c r="B204" s="7" t="s">
        <v>114</v>
      </c>
      <c r="C204" s="7">
        <v>2801</v>
      </c>
      <c r="D204" s="7" t="s">
        <v>8</v>
      </c>
      <c r="E204" s="7">
        <v>918</v>
      </c>
      <c r="F204" s="7">
        <v>111576</v>
      </c>
      <c r="G204" s="7" t="s">
        <v>117</v>
      </c>
      <c r="H204" s="8" t="s">
        <v>97</v>
      </c>
      <c r="I204" s="15">
        <v>407000</v>
      </c>
      <c r="J204" s="15">
        <v>406000</v>
      </c>
      <c r="K204" s="15">
        <v>407000</v>
      </c>
      <c r="L204" s="15">
        <v>407000</v>
      </c>
      <c r="M204" s="15">
        <v>404000</v>
      </c>
      <c r="N204" s="15">
        <v>404000</v>
      </c>
      <c r="O204" s="15">
        <v>405000</v>
      </c>
      <c r="P204" s="15">
        <v>405000</v>
      </c>
      <c r="Q204" s="15">
        <v>406000</v>
      </c>
      <c r="R204" s="15">
        <v>405000</v>
      </c>
      <c r="S204" s="15">
        <v>406000</v>
      </c>
      <c r="T204" s="15">
        <v>405000</v>
      </c>
      <c r="V204" s="28">
        <f t="shared" si="37"/>
        <v>407000</v>
      </c>
      <c r="W204" s="28">
        <f t="shared" si="38"/>
        <v>406000</v>
      </c>
      <c r="X204" s="28">
        <f t="shared" si="39"/>
        <v>407000</v>
      </c>
      <c r="Y204" s="28">
        <f t="shared" si="40"/>
        <v>407000</v>
      </c>
      <c r="Z204" s="28">
        <f t="shared" si="41"/>
        <v>404000</v>
      </c>
      <c r="AA204" s="28">
        <f t="shared" si="42"/>
        <v>404000</v>
      </c>
      <c r="AB204" s="28">
        <f t="shared" si="43"/>
        <v>405000</v>
      </c>
      <c r="AC204" s="28">
        <f t="shared" si="44"/>
        <v>405000</v>
      </c>
      <c r="AD204" s="28">
        <f t="shared" si="45"/>
        <v>406000</v>
      </c>
      <c r="AE204" s="28">
        <f t="shared" si="46"/>
        <v>405000</v>
      </c>
      <c r="AF204" s="28">
        <f t="shared" si="47"/>
        <v>406000</v>
      </c>
      <c r="AG204" s="28">
        <f t="shared" si="48"/>
        <v>405000</v>
      </c>
    </row>
    <row r="205" spans="1:33" hidden="1" x14ac:dyDescent="0.3">
      <c r="A205" s="7" t="s">
        <v>167</v>
      </c>
      <c r="B205" s="7" t="s">
        <v>114</v>
      </c>
      <c r="C205" s="7">
        <v>2801</v>
      </c>
      <c r="D205" s="7" t="s">
        <v>8</v>
      </c>
      <c r="E205" s="7">
        <v>902</v>
      </c>
      <c r="F205" s="7">
        <v>370482</v>
      </c>
      <c r="G205" s="7" t="s">
        <v>117</v>
      </c>
      <c r="H205" s="8" t="s">
        <v>1446</v>
      </c>
      <c r="I205" s="15">
        <v>362000</v>
      </c>
      <c r="J205" s="15">
        <v>361000</v>
      </c>
      <c r="K205" s="15">
        <v>362000</v>
      </c>
      <c r="L205" s="15">
        <v>361000</v>
      </c>
      <c r="M205" s="15">
        <v>359000</v>
      </c>
      <c r="N205" s="15">
        <v>359000</v>
      </c>
      <c r="O205" s="15">
        <v>360000</v>
      </c>
      <c r="P205" s="15">
        <v>360000</v>
      </c>
      <c r="Q205" s="15">
        <v>361000</v>
      </c>
      <c r="R205" s="15">
        <v>360000</v>
      </c>
      <c r="S205" s="15">
        <v>361000</v>
      </c>
      <c r="T205" s="15">
        <v>360000</v>
      </c>
      <c r="V205" s="28">
        <f t="shared" si="37"/>
        <v>362000</v>
      </c>
      <c r="W205" s="28">
        <f t="shared" si="38"/>
        <v>361000</v>
      </c>
      <c r="X205" s="28">
        <f t="shared" si="39"/>
        <v>362000</v>
      </c>
      <c r="Y205" s="28">
        <f t="shared" si="40"/>
        <v>361000</v>
      </c>
      <c r="Z205" s="28">
        <f t="shared" si="41"/>
        <v>359000</v>
      </c>
      <c r="AA205" s="28">
        <f t="shared" si="42"/>
        <v>359000</v>
      </c>
      <c r="AB205" s="28">
        <f t="shared" si="43"/>
        <v>360000</v>
      </c>
      <c r="AC205" s="28">
        <f t="shared" si="44"/>
        <v>360000</v>
      </c>
      <c r="AD205" s="28">
        <f t="shared" si="45"/>
        <v>361000</v>
      </c>
      <c r="AE205" s="28">
        <f t="shared" si="46"/>
        <v>360000</v>
      </c>
      <c r="AF205" s="28">
        <f t="shared" si="47"/>
        <v>361000</v>
      </c>
      <c r="AG205" s="28">
        <f t="shared" si="48"/>
        <v>360000</v>
      </c>
    </row>
    <row r="206" spans="1:33" hidden="1" x14ac:dyDescent="0.3">
      <c r="A206" s="7" t="s">
        <v>167</v>
      </c>
      <c r="B206" s="7" t="s">
        <v>114</v>
      </c>
      <c r="C206" s="7">
        <v>2801</v>
      </c>
      <c r="D206" s="7" t="s">
        <v>8</v>
      </c>
      <c r="E206" s="7" t="s">
        <v>1464</v>
      </c>
      <c r="F206" s="7">
        <v>111698</v>
      </c>
      <c r="G206" s="7" t="s">
        <v>117</v>
      </c>
      <c r="H206" s="8" t="s">
        <v>1447</v>
      </c>
      <c r="I206" s="15">
        <v>286000</v>
      </c>
      <c r="J206" s="15">
        <v>285000</v>
      </c>
      <c r="K206" s="15">
        <v>286000</v>
      </c>
      <c r="L206" s="15">
        <v>286000</v>
      </c>
      <c r="M206" s="15">
        <v>284000</v>
      </c>
      <c r="N206" s="15">
        <v>284000</v>
      </c>
      <c r="O206" s="15">
        <v>284000</v>
      </c>
      <c r="P206" s="15">
        <v>284000</v>
      </c>
      <c r="Q206" s="15">
        <v>285000</v>
      </c>
      <c r="R206" s="15">
        <v>284000</v>
      </c>
      <c r="S206" s="15">
        <v>285000</v>
      </c>
      <c r="T206" s="15">
        <v>284000</v>
      </c>
      <c r="V206" s="28">
        <f t="shared" si="37"/>
        <v>286000</v>
      </c>
      <c r="W206" s="28">
        <f t="shared" si="38"/>
        <v>285000</v>
      </c>
      <c r="X206" s="28">
        <f t="shared" si="39"/>
        <v>286000</v>
      </c>
      <c r="Y206" s="28">
        <f t="shared" si="40"/>
        <v>286000</v>
      </c>
      <c r="Z206" s="28">
        <f t="shared" si="41"/>
        <v>284000</v>
      </c>
      <c r="AA206" s="28">
        <f t="shared" si="42"/>
        <v>284000</v>
      </c>
      <c r="AB206" s="28">
        <f t="shared" si="43"/>
        <v>284000</v>
      </c>
      <c r="AC206" s="28">
        <f t="shared" si="44"/>
        <v>284000</v>
      </c>
      <c r="AD206" s="28">
        <f t="shared" si="45"/>
        <v>285000</v>
      </c>
      <c r="AE206" s="28">
        <f t="shared" si="46"/>
        <v>284000</v>
      </c>
      <c r="AF206" s="28">
        <f t="shared" si="47"/>
        <v>285000</v>
      </c>
      <c r="AG206" s="28">
        <f t="shared" si="48"/>
        <v>284000</v>
      </c>
    </row>
    <row r="207" spans="1:33" hidden="1" x14ac:dyDescent="0.3">
      <c r="A207" s="7" t="s">
        <v>167</v>
      </c>
      <c r="B207" s="7" t="s">
        <v>114</v>
      </c>
      <c r="C207" s="7">
        <v>2801</v>
      </c>
      <c r="D207" s="7" t="s">
        <v>8</v>
      </c>
      <c r="E207" s="7">
        <v>922</v>
      </c>
      <c r="F207" s="7">
        <v>370522</v>
      </c>
      <c r="G207" s="7" t="s">
        <v>117</v>
      </c>
      <c r="H207" s="8" t="s">
        <v>1448</v>
      </c>
      <c r="I207" s="15">
        <v>2120000</v>
      </c>
      <c r="J207" s="15">
        <v>2112000</v>
      </c>
      <c r="K207" s="15">
        <v>2120000</v>
      </c>
      <c r="L207" s="15">
        <v>2118000</v>
      </c>
      <c r="M207" s="15">
        <v>2104000</v>
      </c>
      <c r="N207" s="15">
        <v>2104000</v>
      </c>
      <c r="O207" s="15">
        <v>2107000</v>
      </c>
      <c r="P207" s="15">
        <v>2108000</v>
      </c>
      <c r="Q207" s="15">
        <v>2112000</v>
      </c>
      <c r="R207" s="15">
        <v>2108000</v>
      </c>
      <c r="S207" s="15">
        <v>2113000</v>
      </c>
      <c r="T207" s="15">
        <v>2107000</v>
      </c>
      <c r="V207" s="28">
        <f t="shared" si="37"/>
        <v>2120000</v>
      </c>
      <c r="W207" s="28">
        <f t="shared" si="38"/>
        <v>2112000</v>
      </c>
      <c r="X207" s="28">
        <f t="shared" si="39"/>
        <v>2120000</v>
      </c>
      <c r="Y207" s="28">
        <f t="shared" si="40"/>
        <v>2118000</v>
      </c>
      <c r="Z207" s="28">
        <f t="shared" si="41"/>
        <v>2104000</v>
      </c>
      <c r="AA207" s="28">
        <f t="shared" si="42"/>
        <v>2104000</v>
      </c>
      <c r="AB207" s="28">
        <f t="shared" si="43"/>
        <v>2107000</v>
      </c>
      <c r="AC207" s="28">
        <f t="shared" si="44"/>
        <v>2108000</v>
      </c>
      <c r="AD207" s="28">
        <f t="shared" si="45"/>
        <v>2112000</v>
      </c>
      <c r="AE207" s="28">
        <f t="shared" si="46"/>
        <v>2108000</v>
      </c>
      <c r="AF207" s="28">
        <f t="shared" si="47"/>
        <v>2113000</v>
      </c>
      <c r="AG207" s="28">
        <f t="shared" si="48"/>
        <v>2107000</v>
      </c>
    </row>
    <row r="208" spans="1:33" hidden="1" x14ac:dyDescent="0.3">
      <c r="A208" s="7" t="s">
        <v>167</v>
      </c>
      <c r="B208" s="7" t="s">
        <v>114</v>
      </c>
      <c r="C208" s="7">
        <v>2801</v>
      </c>
      <c r="D208" s="7" t="s">
        <v>237</v>
      </c>
      <c r="E208" s="7">
        <v>918</v>
      </c>
      <c r="F208" s="7">
        <v>110264</v>
      </c>
      <c r="G208" s="7" t="s">
        <v>117</v>
      </c>
      <c r="H208" s="8" t="s">
        <v>91</v>
      </c>
      <c r="I208" s="15">
        <v>13557000</v>
      </c>
      <c r="J208" s="15">
        <v>24219000</v>
      </c>
      <c r="K208" s="15">
        <v>13555000</v>
      </c>
      <c r="L208" s="15">
        <v>13541000</v>
      </c>
      <c r="M208" s="15">
        <v>13457000</v>
      </c>
      <c r="N208" s="15">
        <v>13454000</v>
      </c>
      <c r="O208" s="15">
        <v>24161000</v>
      </c>
      <c r="P208" s="15">
        <v>24171000</v>
      </c>
      <c r="Q208" s="15">
        <v>24219000</v>
      </c>
      <c r="R208" s="15">
        <v>13477000</v>
      </c>
      <c r="S208" s="15">
        <v>24229000</v>
      </c>
      <c r="T208" s="15">
        <v>24162000</v>
      </c>
      <c r="V208" s="28">
        <f t="shared" si="37"/>
        <v>13557000</v>
      </c>
      <c r="W208" s="28">
        <f t="shared" si="38"/>
        <v>24219000</v>
      </c>
      <c r="X208" s="28">
        <f t="shared" si="39"/>
        <v>13555000</v>
      </c>
      <c r="Y208" s="28">
        <f t="shared" si="40"/>
        <v>13541000</v>
      </c>
      <c r="Z208" s="28">
        <f t="shared" si="41"/>
        <v>13457000</v>
      </c>
      <c r="AA208" s="28">
        <f t="shared" si="42"/>
        <v>13454000</v>
      </c>
      <c r="AB208" s="28">
        <f t="shared" si="43"/>
        <v>24161000</v>
      </c>
      <c r="AC208" s="28">
        <f t="shared" si="44"/>
        <v>24171000</v>
      </c>
      <c r="AD208" s="28">
        <f t="shared" si="45"/>
        <v>24219000</v>
      </c>
      <c r="AE208" s="28">
        <f t="shared" si="46"/>
        <v>13477000</v>
      </c>
      <c r="AF208" s="28">
        <f t="shared" si="47"/>
        <v>24229000</v>
      </c>
      <c r="AG208" s="28">
        <f t="shared" si="48"/>
        <v>24162000</v>
      </c>
    </row>
    <row r="209" spans="1:33" hidden="1" x14ac:dyDescent="0.3">
      <c r="A209" s="7" t="s">
        <v>167</v>
      </c>
      <c r="B209" s="7" t="s">
        <v>114</v>
      </c>
      <c r="C209" s="7">
        <v>2801</v>
      </c>
      <c r="D209" s="7" t="s">
        <v>8</v>
      </c>
      <c r="E209" s="7" t="s">
        <v>1466</v>
      </c>
      <c r="F209" s="7">
        <v>212475</v>
      </c>
      <c r="G209" s="7" t="s">
        <v>117</v>
      </c>
      <c r="H209" s="8" t="s">
        <v>1449</v>
      </c>
      <c r="I209" s="15">
        <v>351000</v>
      </c>
      <c r="J209" s="15">
        <v>350000</v>
      </c>
      <c r="K209" s="15">
        <v>351000</v>
      </c>
      <c r="L209" s="15">
        <v>351000</v>
      </c>
      <c r="M209" s="15">
        <v>349000</v>
      </c>
      <c r="N209" s="15">
        <v>349000</v>
      </c>
      <c r="O209" s="15">
        <v>349000</v>
      </c>
      <c r="P209" s="15">
        <v>349000</v>
      </c>
      <c r="Q209" s="15">
        <v>350000</v>
      </c>
      <c r="R209" s="15">
        <v>349000</v>
      </c>
      <c r="S209" s="15">
        <v>350000</v>
      </c>
      <c r="T209" s="15">
        <v>349000</v>
      </c>
      <c r="V209" s="28">
        <f t="shared" si="37"/>
        <v>351000</v>
      </c>
      <c r="W209" s="28">
        <f t="shared" si="38"/>
        <v>350000</v>
      </c>
      <c r="X209" s="28">
        <f t="shared" si="39"/>
        <v>351000</v>
      </c>
      <c r="Y209" s="28">
        <f t="shared" si="40"/>
        <v>351000</v>
      </c>
      <c r="Z209" s="28">
        <f t="shared" si="41"/>
        <v>349000</v>
      </c>
      <c r="AA209" s="28">
        <f t="shared" si="42"/>
        <v>349000</v>
      </c>
      <c r="AB209" s="28">
        <f t="shared" si="43"/>
        <v>349000</v>
      </c>
      <c r="AC209" s="28">
        <f t="shared" si="44"/>
        <v>349000</v>
      </c>
      <c r="AD209" s="28">
        <f t="shared" si="45"/>
        <v>350000</v>
      </c>
      <c r="AE209" s="28">
        <f t="shared" si="46"/>
        <v>349000</v>
      </c>
      <c r="AF209" s="28">
        <f t="shared" si="47"/>
        <v>350000</v>
      </c>
      <c r="AG209" s="28">
        <f t="shared" si="48"/>
        <v>349000</v>
      </c>
    </row>
    <row r="210" spans="1:33" hidden="1" x14ac:dyDescent="0.3">
      <c r="A210" s="7" t="s">
        <v>167</v>
      </c>
      <c r="B210" s="7" t="s">
        <v>114</v>
      </c>
      <c r="C210" s="7">
        <v>2801</v>
      </c>
      <c r="D210" s="7" t="s">
        <v>8</v>
      </c>
      <c r="E210" s="7" t="s">
        <v>1464</v>
      </c>
      <c r="F210" s="7">
        <v>111726</v>
      </c>
      <c r="G210" s="7" t="s">
        <v>1463</v>
      </c>
      <c r="H210" s="8" t="s">
        <v>1450</v>
      </c>
      <c r="I210" s="15">
        <v>6000</v>
      </c>
      <c r="J210" s="15">
        <v>6000</v>
      </c>
      <c r="K210" s="15">
        <v>6000</v>
      </c>
      <c r="L210" s="15">
        <v>6000</v>
      </c>
      <c r="M210" s="15">
        <v>6000</v>
      </c>
      <c r="N210" s="15">
        <v>6000</v>
      </c>
      <c r="O210" s="15">
        <v>6000</v>
      </c>
      <c r="P210" s="15">
        <v>6000</v>
      </c>
      <c r="Q210" s="15">
        <v>6000</v>
      </c>
      <c r="R210" s="15">
        <v>6000</v>
      </c>
      <c r="S210" s="15">
        <v>6000</v>
      </c>
      <c r="T210" s="15">
        <v>6000</v>
      </c>
      <c r="V210" s="28">
        <f t="shared" si="37"/>
        <v>6000</v>
      </c>
      <c r="W210" s="28">
        <f t="shared" si="38"/>
        <v>6000</v>
      </c>
      <c r="X210" s="28">
        <f t="shared" si="39"/>
        <v>6000</v>
      </c>
      <c r="Y210" s="28">
        <f t="shared" si="40"/>
        <v>6000</v>
      </c>
      <c r="Z210" s="28">
        <f t="shared" si="41"/>
        <v>6000</v>
      </c>
      <c r="AA210" s="28">
        <f t="shared" si="42"/>
        <v>6000</v>
      </c>
      <c r="AB210" s="28">
        <f t="shared" si="43"/>
        <v>6000</v>
      </c>
      <c r="AC210" s="28">
        <f t="shared" si="44"/>
        <v>6000</v>
      </c>
      <c r="AD210" s="28">
        <f t="shared" si="45"/>
        <v>6000</v>
      </c>
      <c r="AE210" s="28">
        <f t="shared" si="46"/>
        <v>6000</v>
      </c>
      <c r="AF210" s="28">
        <f t="shared" si="47"/>
        <v>6000</v>
      </c>
      <c r="AG210" s="28">
        <f t="shared" si="48"/>
        <v>6000</v>
      </c>
    </row>
    <row r="211" spans="1:33" hidden="1" x14ac:dyDescent="0.3">
      <c r="A211" s="7" t="s">
        <v>167</v>
      </c>
      <c r="B211" s="7" t="s">
        <v>114</v>
      </c>
      <c r="C211" s="7">
        <v>2801</v>
      </c>
      <c r="D211" s="7" t="s">
        <v>8</v>
      </c>
      <c r="E211" s="7">
        <v>918</v>
      </c>
      <c r="F211" s="7">
        <v>111077</v>
      </c>
      <c r="G211" s="7" t="s">
        <v>118</v>
      </c>
      <c r="H211" s="8" t="s">
        <v>109</v>
      </c>
      <c r="I211" s="15">
        <v>3856000</v>
      </c>
      <c r="J211" s="15">
        <v>3841000</v>
      </c>
      <c r="K211" s="15">
        <v>3856000</v>
      </c>
      <c r="L211" s="15">
        <v>3852000</v>
      </c>
      <c r="M211" s="15">
        <v>3828000</v>
      </c>
      <c r="N211" s="15">
        <v>3827000</v>
      </c>
      <c r="O211" s="15">
        <v>3832000</v>
      </c>
      <c r="P211" s="15">
        <v>3834000</v>
      </c>
      <c r="Q211" s="15">
        <v>3841000</v>
      </c>
      <c r="R211" s="15">
        <v>3833000</v>
      </c>
      <c r="S211" s="15">
        <v>3843000</v>
      </c>
      <c r="T211" s="15">
        <v>3832000</v>
      </c>
      <c r="V211" s="28">
        <f t="shared" si="37"/>
        <v>3856000</v>
      </c>
      <c r="W211" s="28">
        <f t="shared" si="38"/>
        <v>3841000</v>
      </c>
      <c r="X211" s="28">
        <f t="shared" si="39"/>
        <v>3856000</v>
      </c>
      <c r="Y211" s="28">
        <f t="shared" si="40"/>
        <v>3852000</v>
      </c>
      <c r="Z211" s="28">
        <f t="shared" si="41"/>
        <v>3828000</v>
      </c>
      <c r="AA211" s="28">
        <f t="shared" si="42"/>
        <v>3827000</v>
      </c>
      <c r="AB211" s="28">
        <f t="shared" si="43"/>
        <v>3832000</v>
      </c>
      <c r="AC211" s="28">
        <f t="shared" si="44"/>
        <v>3834000</v>
      </c>
      <c r="AD211" s="28">
        <f t="shared" si="45"/>
        <v>3841000</v>
      </c>
      <c r="AE211" s="28">
        <f t="shared" si="46"/>
        <v>3833000</v>
      </c>
      <c r="AF211" s="28">
        <f t="shared" si="47"/>
        <v>3843000</v>
      </c>
      <c r="AG211" s="28">
        <f t="shared" si="48"/>
        <v>3832000</v>
      </c>
    </row>
    <row r="212" spans="1:33" hidden="1" x14ac:dyDescent="0.3">
      <c r="A212" s="7" t="s">
        <v>167</v>
      </c>
      <c r="B212" s="7" t="s">
        <v>114</v>
      </c>
      <c r="C212" s="7">
        <v>2801</v>
      </c>
      <c r="D212" s="7" t="s">
        <v>8</v>
      </c>
      <c r="E212" s="7">
        <v>918</v>
      </c>
      <c r="F212" s="7">
        <v>111096</v>
      </c>
      <c r="G212" s="7" t="s">
        <v>118</v>
      </c>
      <c r="H212" s="8" t="s">
        <v>113</v>
      </c>
      <c r="I212" s="15">
        <v>1175000</v>
      </c>
      <c r="J212" s="15">
        <v>1170000</v>
      </c>
      <c r="K212" s="15">
        <v>1174000</v>
      </c>
      <c r="L212" s="15">
        <v>1173000</v>
      </c>
      <c r="M212" s="15">
        <v>1166000</v>
      </c>
      <c r="N212" s="15">
        <v>1166000</v>
      </c>
      <c r="O212" s="15">
        <v>1167000</v>
      </c>
      <c r="P212" s="15">
        <v>1168000</v>
      </c>
      <c r="Q212" s="15">
        <v>1170000</v>
      </c>
      <c r="R212" s="15">
        <v>1168000</v>
      </c>
      <c r="S212" s="15">
        <v>1170000</v>
      </c>
      <c r="T212" s="15">
        <v>1167000</v>
      </c>
      <c r="V212" s="28">
        <f t="shared" si="37"/>
        <v>1175000</v>
      </c>
      <c r="W212" s="28">
        <f t="shared" si="38"/>
        <v>1170000</v>
      </c>
      <c r="X212" s="28">
        <f t="shared" si="39"/>
        <v>1174000</v>
      </c>
      <c r="Y212" s="28">
        <f t="shared" si="40"/>
        <v>1173000</v>
      </c>
      <c r="Z212" s="28">
        <f t="shared" si="41"/>
        <v>1166000</v>
      </c>
      <c r="AA212" s="28">
        <f t="shared" si="42"/>
        <v>1166000</v>
      </c>
      <c r="AB212" s="28">
        <f t="shared" si="43"/>
        <v>1167000</v>
      </c>
      <c r="AC212" s="28">
        <f t="shared" si="44"/>
        <v>1168000</v>
      </c>
      <c r="AD212" s="28">
        <f t="shared" si="45"/>
        <v>1170000</v>
      </c>
      <c r="AE212" s="28">
        <f t="shared" si="46"/>
        <v>1168000</v>
      </c>
      <c r="AF212" s="28">
        <f t="shared" si="47"/>
        <v>1170000</v>
      </c>
      <c r="AG212" s="28">
        <f t="shared" si="48"/>
        <v>1167000</v>
      </c>
    </row>
    <row r="213" spans="1:33" hidden="1" x14ac:dyDescent="0.3">
      <c r="A213" s="7" t="s">
        <v>167</v>
      </c>
      <c r="B213" s="7" t="s">
        <v>114</v>
      </c>
      <c r="C213" s="7">
        <v>2801</v>
      </c>
      <c r="D213" s="7" t="s">
        <v>8</v>
      </c>
      <c r="E213" s="7">
        <v>918</v>
      </c>
      <c r="F213" s="7">
        <v>110876</v>
      </c>
      <c r="G213" s="7" t="s">
        <v>118</v>
      </c>
      <c r="H213" s="8" t="s">
        <v>1451</v>
      </c>
      <c r="I213" s="15">
        <v>3662000</v>
      </c>
      <c r="J213" s="15">
        <v>3648000</v>
      </c>
      <c r="K213" s="15">
        <v>3661000</v>
      </c>
      <c r="L213" s="15">
        <v>3658000</v>
      </c>
      <c r="M213" s="15">
        <v>3635000</v>
      </c>
      <c r="N213" s="15">
        <v>3634000</v>
      </c>
      <c r="O213" s="15">
        <v>3639000</v>
      </c>
      <c r="P213" s="15">
        <v>3641000</v>
      </c>
      <c r="Q213" s="15">
        <v>3648000</v>
      </c>
      <c r="R213" s="15">
        <v>3640000</v>
      </c>
      <c r="S213" s="15">
        <v>3649000</v>
      </c>
      <c r="T213" s="15">
        <v>3639000</v>
      </c>
      <c r="V213" s="28">
        <f t="shared" si="37"/>
        <v>3662000</v>
      </c>
      <c r="W213" s="28">
        <f t="shared" si="38"/>
        <v>3648000</v>
      </c>
      <c r="X213" s="28">
        <f t="shared" si="39"/>
        <v>3661000</v>
      </c>
      <c r="Y213" s="28">
        <f t="shared" si="40"/>
        <v>3658000</v>
      </c>
      <c r="Z213" s="28">
        <f t="shared" si="41"/>
        <v>3635000</v>
      </c>
      <c r="AA213" s="28">
        <f t="shared" si="42"/>
        <v>3634000</v>
      </c>
      <c r="AB213" s="28">
        <f t="shared" si="43"/>
        <v>3639000</v>
      </c>
      <c r="AC213" s="28">
        <f t="shared" si="44"/>
        <v>3641000</v>
      </c>
      <c r="AD213" s="28">
        <f t="shared" si="45"/>
        <v>3648000</v>
      </c>
      <c r="AE213" s="28">
        <f t="shared" si="46"/>
        <v>3640000</v>
      </c>
      <c r="AF213" s="28">
        <f t="shared" si="47"/>
        <v>3649000</v>
      </c>
      <c r="AG213" s="28">
        <f t="shared" si="48"/>
        <v>3639000</v>
      </c>
    </row>
    <row r="214" spans="1:33" hidden="1" x14ac:dyDescent="0.3">
      <c r="A214" s="7" t="s">
        <v>167</v>
      </c>
      <c r="B214" s="7" t="s">
        <v>114</v>
      </c>
      <c r="C214" s="7">
        <v>2801</v>
      </c>
      <c r="D214" s="7" t="s">
        <v>1478</v>
      </c>
      <c r="E214" s="7">
        <v>918</v>
      </c>
      <c r="F214" s="7">
        <v>110235</v>
      </c>
      <c r="G214" s="7" t="s">
        <v>118</v>
      </c>
      <c r="H214" s="8" t="s">
        <v>107</v>
      </c>
      <c r="I214" s="15">
        <v>5202000</v>
      </c>
      <c r="J214" s="15">
        <v>5182000</v>
      </c>
      <c r="K214" s="15">
        <v>5201000</v>
      </c>
      <c r="L214" s="15">
        <v>5196000</v>
      </c>
      <c r="M214" s="15">
        <v>5164000</v>
      </c>
      <c r="N214" s="15">
        <v>5162000</v>
      </c>
      <c r="O214" s="15">
        <v>5169000</v>
      </c>
      <c r="P214" s="15">
        <v>5171000</v>
      </c>
      <c r="Q214" s="15">
        <v>5182000</v>
      </c>
      <c r="R214" s="15">
        <v>5171000</v>
      </c>
      <c r="S214" s="15">
        <v>5184000</v>
      </c>
      <c r="T214" s="15">
        <v>5170000</v>
      </c>
      <c r="V214" s="28">
        <f t="shared" si="37"/>
        <v>5202000</v>
      </c>
      <c r="W214" s="28">
        <f t="shared" si="38"/>
        <v>5182000</v>
      </c>
      <c r="X214" s="28">
        <f t="shared" si="39"/>
        <v>5201000</v>
      </c>
      <c r="Y214" s="28">
        <f t="shared" si="40"/>
        <v>5196000</v>
      </c>
      <c r="Z214" s="28">
        <f t="shared" si="41"/>
        <v>5164000</v>
      </c>
      <c r="AA214" s="28">
        <f t="shared" si="42"/>
        <v>5162000</v>
      </c>
      <c r="AB214" s="28">
        <f t="shared" si="43"/>
        <v>5169000</v>
      </c>
      <c r="AC214" s="28">
        <f t="shared" si="44"/>
        <v>5171000</v>
      </c>
      <c r="AD214" s="28">
        <f t="shared" si="45"/>
        <v>5182000</v>
      </c>
      <c r="AE214" s="28">
        <f t="shared" si="46"/>
        <v>5171000</v>
      </c>
      <c r="AF214" s="28">
        <f t="shared" si="47"/>
        <v>5184000</v>
      </c>
      <c r="AG214" s="28">
        <f t="shared" si="48"/>
        <v>5170000</v>
      </c>
    </row>
    <row r="215" spans="1:33" hidden="1" x14ac:dyDescent="0.3">
      <c r="A215" s="7" t="s">
        <v>167</v>
      </c>
      <c r="B215" s="7" t="s">
        <v>114</v>
      </c>
      <c r="C215" s="7">
        <v>2801</v>
      </c>
      <c r="D215" s="7" t="s">
        <v>245</v>
      </c>
      <c r="E215" s="7">
        <v>918</v>
      </c>
      <c r="F215" s="7">
        <v>130111</v>
      </c>
      <c r="G215" s="7" t="s">
        <v>118</v>
      </c>
      <c r="H215" s="8" t="s">
        <v>112</v>
      </c>
      <c r="I215" s="15">
        <v>9580000</v>
      </c>
      <c r="J215" s="15">
        <v>9543000</v>
      </c>
      <c r="K215" s="15">
        <v>9579000</v>
      </c>
      <c r="L215" s="15">
        <v>9569000</v>
      </c>
      <c r="M215" s="15">
        <v>9510000</v>
      </c>
      <c r="N215" s="15">
        <v>9508000</v>
      </c>
      <c r="O215" s="15">
        <v>9520000</v>
      </c>
      <c r="P215" s="15">
        <v>9524000</v>
      </c>
      <c r="Q215" s="15">
        <v>9543000</v>
      </c>
      <c r="R215" s="15">
        <v>9524000</v>
      </c>
      <c r="S215" s="15">
        <v>9547000</v>
      </c>
      <c r="T215" s="15">
        <v>9521000</v>
      </c>
      <c r="V215" s="28">
        <f t="shared" si="37"/>
        <v>9580000</v>
      </c>
      <c r="W215" s="28">
        <f t="shared" si="38"/>
        <v>9543000</v>
      </c>
      <c r="X215" s="28">
        <f t="shared" si="39"/>
        <v>9579000</v>
      </c>
      <c r="Y215" s="28">
        <f t="shared" si="40"/>
        <v>9569000</v>
      </c>
      <c r="Z215" s="28">
        <f t="shared" si="41"/>
        <v>9510000</v>
      </c>
      <c r="AA215" s="28">
        <f t="shared" si="42"/>
        <v>9508000</v>
      </c>
      <c r="AB215" s="28">
        <f t="shared" si="43"/>
        <v>9520000</v>
      </c>
      <c r="AC215" s="28">
        <f t="shared" si="44"/>
        <v>9524000</v>
      </c>
      <c r="AD215" s="28">
        <f t="shared" si="45"/>
        <v>9543000</v>
      </c>
      <c r="AE215" s="28">
        <f t="shared" si="46"/>
        <v>9524000</v>
      </c>
      <c r="AF215" s="28">
        <f t="shared" si="47"/>
        <v>9547000</v>
      </c>
      <c r="AG215" s="28">
        <f t="shared" si="48"/>
        <v>9521000</v>
      </c>
    </row>
    <row r="216" spans="1:33" hidden="1" x14ac:dyDescent="0.3">
      <c r="A216" s="7" t="s">
        <v>167</v>
      </c>
      <c r="B216" s="7" t="s">
        <v>114</v>
      </c>
      <c r="C216" s="7">
        <v>2801</v>
      </c>
      <c r="D216" s="7" t="s">
        <v>244</v>
      </c>
      <c r="E216" s="7">
        <v>918</v>
      </c>
      <c r="F216" s="7">
        <v>110370</v>
      </c>
      <c r="G216" s="7" t="s">
        <v>118</v>
      </c>
      <c r="H216" s="8" t="s">
        <v>106</v>
      </c>
      <c r="I216" s="15">
        <v>1363000</v>
      </c>
      <c r="J216" s="15">
        <v>1358000</v>
      </c>
      <c r="K216" s="15">
        <v>1363000</v>
      </c>
      <c r="L216" s="15">
        <v>1362000</v>
      </c>
      <c r="M216" s="15">
        <v>1353000</v>
      </c>
      <c r="N216" s="15">
        <v>1353000</v>
      </c>
      <c r="O216" s="15">
        <v>1355000</v>
      </c>
      <c r="P216" s="15">
        <v>1355000</v>
      </c>
      <c r="Q216" s="15">
        <v>1358000</v>
      </c>
      <c r="R216" s="15">
        <v>1355000</v>
      </c>
      <c r="S216" s="15">
        <v>1359000</v>
      </c>
      <c r="T216" s="15">
        <v>1355000</v>
      </c>
      <c r="V216" s="28">
        <f t="shared" si="37"/>
        <v>1363000</v>
      </c>
      <c r="W216" s="28">
        <f t="shared" si="38"/>
        <v>1358000</v>
      </c>
      <c r="X216" s="28">
        <f t="shared" si="39"/>
        <v>1363000</v>
      </c>
      <c r="Y216" s="28">
        <f t="shared" si="40"/>
        <v>1362000</v>
      </c>
      <c r="Z216" s="28">
        <f t="shared" si="41"/>
        <v>1353000</v>
      </c>
      <c r="AA216" s="28">
        <f t="shared" si="42"/>
        <v>1353000</v>
      </c>
      <c r="AB216" s="28">
        <f t="shared" si="43"/>
        <v>1355000</v>
      </c>
      <c r="AC216" s="28">
        <f t="shared" si="44"/>
        <v>1355000</v>
      </c>
      <c r="AD216" s="28">
        <f t="shared" si="45"/>
        <v>1358000</v>
      </c>
      <c r="AE216" s="28">
        <f t="shared" si="46"/>
        <v>1355000</v>
      </c>
      <c r="AF216" s="28">
        <f t="shared" si="47"/>
        <v>1359000</v>
      </c>
      <c r="AG216" s="28">
        <f t="shared" si="48"/>
        <v>1355000</v>
      </c>
    </row>
    <row r="217" spans="1:33" hidden="1" x14ac:dyDescent="0.3">
      <c r="A217" s="7" t="s">
        <v>167</v>
      </c>
      <c r="B217" s="7" t="s">
        <v>114</v>
      </c>
      <c r="C217" s="7">
        <v>2801</v>
      </c>
      <c r="D217" s="7" t="s">
        <v>241</v>
      </c>
      <c r="E217" s="7">
        <v>918</v>
      </c>
      <c r="F217" s="7">
        <v>111224</v>
      </c>
      <c r="G217" s="7" t="s">
        <v>118</v>
      </c>
      <c r="H217" s="8" t="s">
        <v>101</v>
      </c>
      <c r="I217" s="15">
        <v>8169000</v>
      </c>
      <c r="J217" s="15">
        <v>8138000</v>
      </c>
      <c r="K217" s="15">
        <v>8168000</v>
      </c>
      <c r="L217" s="15">
        <v>8160000</v>
      </c>
      <c r="M217" s="15">
        <v>8109000</v>
      </c>
      <c r="N217" s="15">
        <v>8108000</v>
      </c>
      <c r="O217" s="15">
        <v>8118000</v>
      </c>
      <c r="P217" s="15">
        <v>8122000</v>
      </c>
      <c r="Q217" s="15">
        <v>8138000</v>
      </c>
      <c r="R217" s="15">
        <v>8121000</v>
      </c>
      <c r="S217" s="15">
        <v>8141000</v>
      </c>
      <c r="T217" s="15">
        <v>8119000</v>
      </c>
      <c r="V217" s="28">
        <f t="shared" si="37"/>
        <v>8169000</v>
      </c>
      <c r="W217" s="28">
        <f t="shared" si="38"/>
        <v>8138000</v>
      </c>
      <c r="X217" s="28">
        <f t="shared" si="39"/>
        <v>8168000</v>
      </c>
      <c r="Y217" s="28">
        <f t="shared" si="40"/>
        <v>8160000</v>
      </c>
      <c r="Z217" s="28">
        <f t="shared" si="41"/>
        <v>8109000</v>
      </c>
      <c r="AA217" s="28">
        <f t="shared" si="42"/>
        <v>8108000</v>
      </c>
      <c r="AB217" s="28">
        <f t="shared" si="43"/>
        <v>8118000</v>
      </c>
      <c r="AC217" s="28">
        <f t="shared" si="44"/>
        <v>8122000</v>
      </c>
      <c r="AD217" s="28">
        <f t="shared" si="45"/>
        <v>8138000</v>
      </c>
      <c r="AE217" s="28">
        <f t="shared" si="46"/>
        <v>8121000</v>
      </c>
      <c r="AF217" s="28">
        <f t="shared" si="47"/>
        <v>8141000</v>
      </c>
      <c r="AG217" s="28">
        <f t="shared" si="48"/>
        <v>8119000</v>
      </c>
    </row>
    <row r="218" spans="1:33" hidden="1" x14ac:dyDescent="0.3">
      <c r="A218" s="7" t="s">
        <v>167</v>
      </c>
      <c r="B218" s="7" t="s">
        <v>114</v>
      </c>
      <c r="C218" s="7">
        <v>2801</v>
      </c>
      <c r="D218" s="7" t="s">
        <v>1479</v>
      </c>
      <c r="E218" s="7">
        <v>918</v>
      </c>
      <c r="F218" s="7">
        <v>111450</v>
      </c>
      <c r="G218" s="7" t="s">
        <v>118</v>
      </c>
      <c r="H218" s="8" t="s">
        <v>100</v>
      </c>
      <c r="I218" s="15">
        <v>13231000</v>
      </c>
      <c r="J218" s="15">
        <v>13180000</v>
      </c>
      <c r="K218" s="15">
        <v>13229000</v>
      </c>
      <c r="L218" s="15">
        <v>13216000</v>
      </c>
      <c r="M218" s="15">
        <v>13134000</v>
      </c>
      <c r="N218" s="15">
        <v>13131000</v>
      </c>
      <c r="O218" s="15">
        <v>13148000</v>
      </c>
      <c r="P218" s="15">
        <v>13154000</v>
      </c>
      <c r="Q218" s="15">
        <v>13180000</v>
      </c>
      <c r="R218" s="15">
        <v>13153000</v>
      </c>
      <c r="S218" s="15">
        <v>13186000</v>
      </c>
      <c r="T218" s="15">
        <v>13149000</v>
      </c>
      <c r="V218" s="28">
        <f t="shared" si="37"/>
        <v>13231000</v>
      </c>
      <c r="W218" s="28">
        <f t="shared" si="38"/>
        <v>13180000</v>
      </c>
      <c r="X218" s="28">
        <f t="shared" si="39"/>
        <v>13229000</v>
      </c>
      <c r="Y218" s="28">
        <f t="shared" si="40"/>
        <v>13216000</v>
      </c>
      <c r="Z218" s="28">
        <f t="shared" si="41"/>
        <v>13134000</v>
      </c>
      <c r="AA218" s="28">
        <f t="shared" si="42"/>
        <v>13131000</v>
      </c>
      <c r="AB218" s="28">
        <f t="shared" si="43"/>
        <v>13148000</v>
      </c>
      <c r="AC218" s="28">
        <f t="shared" si="44"/>
        <v>13154000</v>
      </c>
      <c r="AD218" s="28">
        <f t="shared" si="45"/>
        <v>13180000</v>
      </c>
      <c r="AE218" s="28">
        <f t="shared" si="46"/>
        <v>13153000</v>
      </c>
      <c r="AF218" s="28">
        <f t="shared" si="47"/>
        <v>13186000</v>
      </c>
      <c r="AG218" s="28">
        <f t="shared" si="48"/>
        <v>13149000</v>
      </c>
    </row>
    <row r="219" spans="1:33" hidden="1" x14ac:dyDescent="0.3">
      <c r="A219" s="7" t="s">
        <v>167</v>
      </c>
      <c r="B219" s="7" t="s">
        <v>114</v>
      </c>
      <c r="C219" s="7">
        <v>2801</v>
      </c>
      <c r="D219" s="7" t="s">
        <v>8</v>
      </c>
      <c r="E219" s="7">
        <v>918</v>
      </c>
      <c r="F219" s="7">
        <v>111538</v>
      </c>
      <c r="G219" s="7" t="s">
        <v>118</v>
      </c>
      <c r="H219" s="8" t="s">
        <v>110</v>
      </c>
      <c r="I219" s="15">
        <v>3708000</v>
      </c>
      <c r="J219" s="15">
        <v>3693000</v>
      </c>
      <c r="K219" s="15">
        <v>3707000</v>
      </c>
      <c r="L219" s="15">
        <v>3703000</v>
      </c>
      <c r="M219" s="15">
        <v>3680000</v>
      </c>
      <c r="N219" s="15">
        <v>3680000</v>
      </c>
      <c r="O219" s="15">
        <v>3684000</v>
      </c>
      <c r="P219" s="15">
        <v>3686000</v>
      </c>
      <c r="Q219" s="15">
        <v>3693000</v>
      </c>
      <c r="R219" s="15">
        <v>3686000</v>
      </c>
      <c r="S219" s="15">
        <v>3695000</v>
      </c>
      <c r="T219" s="15">
        <v>3685000</v>
      </c>
      <c r="V219" s="28">
        <f t="shared" si="37"/>
        <v>3708000</v>
      </c>
      <c r="W219" s="28">
        <f t="shared" si="38"/>
        <v>3693000</v>
      </c>
      <c r="X219" s="28">
        <f t="shared" si="39"/>
        <v>3707000</v>
      </c>
      <c r="Y219" s="28">
        <f t="shared" si="40"/>
        <v>3703000</v>
      </c>
      <c r="Z219" s="28">
        <f t="shared" si="41"/>
        <v>3680000</v>
      </c>
      <c r="AA219" s="28">
        <f t="shared" si="42"/>
        <v>3680000</v>
      </c>
      <c r="AB219" s="28">
        <f t="shared" si="43"/>
        <v>3684000</v>
      </c>
      <c r="AC219" s="28">
        <f t="shared" si="44"/>
        <v>3686000</v>
      </c>
      <c r="AD219" s="28">
        <f t="shared" si="45"/>
        <v>3693000</v>
      </c>
      <c r="AE219" s="28">
        <f t="shared" si="46"/>
        <v>3686000</v>
      </c>
      <c r="AF219" s="28">
        <f t="shared" si="47"/>
        <v>3695000</v>
      </c>
      <c r="AG219" s="28">
        <f t="shared" si="48"/>
        <v>3685000</v>
      </c>
    </row>
    <row r="220" spans="1:33" hidden="1" x14ac:dyDescent="0.3">
      <c r="A220" s="7" t="s">
        <v>167</v>
      </c>
      <c r="B220" s="7" t="s">
        <v>114</v>
      </c>
      <c r="C220" s="7">
        <v>2801</v>
      </c>
      <c r="D220" s="7" t="s">
        <v>243</v>
      </c>
      <c r="E220" s="7">
        <v>918</v>
      </c>
      <c r="F220" s="7">
        <v>110439</v>
      </c>
      <c r="G220" s="7" t="s">
        <v>118</v>
      </c>
      <c r="H220" s="8" t="s">
        <v>103</v>
      </c>
      <c r="I220" s="15">
        <v>37648000</v>
      </c>
      <c r="J220" s="15">
        <v>37502000</v>
      </c>
      <c r="K220" s="15">
        <v>37642000</v>
      </c>
      <c r="L220" s="15">
        <v>37603000</v>
      </c>
      <c r="M220" s="15">
        <v>34702000</v>
      </c>
      <c r="N220" s="15">
        <v>48039000</v>
      </c>
      <c r="O220" s="15">
        <v>48101000</v>
      </c>
      <c r="P220" s="15">
        <v>40101000</v>
      </c>
      <c r="Q220" s="15">
        <v>40181000</v>
      </c>
      <c r="R220" s="15">
        <v>40099000</v>
      </c>
      <c r="S220" s="15">
        <v>40197000</v>
      </c>
      <c r="T220" s="15">
        <v>40087000</v>
      </c>
      <c r="V220" s="28">
        <f t="shared" si="37"/>
        <v>37648000</v>
      </c>
      <c r="W220" s="28">
        <f t="shared" si="38"/>
        <v>37502000</v>
      </c>
      <c r="X220" s="28">
        <f t="shared" si="39"/>
        <v>37642000</v>
      </c>
      <c r="Y220" s="28">
        <f t="shared" si="40"/>
        <v>37603000</v>
      </c>
      <c r="Z220" s="28">
        <f t="shared" si="41"/>
        <v>34702000</v>
      </c>
      <c r="AA220" s="28">
        <f t="shared" si="42"/>
        <v>48039000</v>
      </c>
      <c r="AB220" s="28">
        <f t="shared" si="43"/>
        <v>48101000</v>
      </c>
      <c r="AC220" s="28">
        <f t="shared" si="44"/>
        <v>40101000</v>
      </c>
      <c r="AD220" s="28">
        <f t="shared" si="45"/>
        <v>40181000</v>
      </c>
      <c r="AE220" s="28">
        <f t="shared" si="46"/>
        <v>40099000</v>
      </c>
      <c r="AF220" s="28">
        <f t="shared" si="47"/>
        <v>40197000</v>
      </c>
      <c r="AG220" s="28">
        <f t="shared" si="48"/>
        <v>40087000</v>
      </c>
    </row>
    <row r="221" spans="1:33" hidden="1" x14ac:dyDescent="0.3">
      <c r="A221" s="7" t="s">
        <v>167</v>
      </c>
      <c r="B221" s="7" t="s">
        <v>114</v>
      </c>
      <c r="C221" s="7">
        <v>2801</v>
      </c>
      <c r="D221" s="7" t="s">
        <v>8</v>
      </c>
      <c r="E221" s="7">
        <v>918</v>
      </c>
      <c r="F221" s="7">
        <v>111265</v>
      </c>
      <c r="G221" s="7" t="s">
        <v>118</v>
      </c>
      <c r="H221" s="8" t="s">
        <v>104</v>
      </c>
      <c r="I221" s="15">
        <v>8559000</v>
      </c>
      <c r="J221" s="15">
        <v>8526000</v>
      </c>
      <c r="K221" s="15">
        <v>8558000</v>
      </c>
      <c r="L221" s="15">
        <v>8549000</v>
      </c>
      <c r="M221" s="15">
        <v>8497000</v>
      </c>
      <c r="N221" s="15">
        <v>8495000</v>
      </c>
      <c r="O221" s="15">
        <v>8506000</v>
      </c>
      <c r="P221" s="15">
        <v>8509000</v>
      </c>
      <c r="Q221" s="15">
        <v>8526000</v>
      </c>
      <c r="R221" s="15">
        <v>8509000</v>
      </c>
      <c r="S221" s="15">
        <v>8530000</v>
      </c>
      <c r="T221" s="15">
        <v>8506000</v>
      </c>
      <c r="V221" s="28">
        <f t="shared" si="37"/>
        <v>8559000</v>
      </c>
      <c r="W221" s="28">
        <f t="shared" si="38"/>
        <v>8526000</v>
      </c>
      <c r="X221" s="28">
        <f t="shared" si="39"/>
        <v>8558000</v>
      </c>
      <c r="Y221" s="28">
        <f t="shared" si="40"/>
        <v>8549000</v>
      </c>
      <c r="Z221" s="28">
        <f t="shared" si="41"/>
        <v>8497000</v>
      </c>
      <c r="AA221" s="28">
        <f t="shared" si="42"/>
        <v>8495000</v>
      </c>
      <c r="AB221" s="28">
        <f t="shared" si="43"/>
        <v>8506000</v>
      </c>
      <c r="AC221" s="28">
        <f t="shared" si="44"/>
        <v>8509000</v>
      </c>
      <c r="AD221" s="28">
        <f t="shared" si="45"/>
        <v>8526000</v>
      </c>
      <c r="AE221" s="28">
        <f t="shared" si="46"/>
        <v>8509000</v>
      </c>
      <c r="AF221" s="28">
        <f t="shared" si="47"/>
        <v>8530000</v>
      </c>
      <c r="AG221" s="28">
        <f t="shared" si="48"/>
        <v>8506000</v>
      </c>
    </row>
    <row r="222" spans="1:33" hidden="1" x14ac:dyDescent="0.3">
      <c r="A222" s="7" t="s">
        <v>167</v>
      </c>
      <c r="B222" s="7" t="s">
        <v>114</v>
      </c>
      <c r="C222" s="7">
        <v>2801</v>
      </c>
      <c r="D222" s="7" t="s">
        <v>8</v>
      </c>
      <c r="E222" s="7">
        <v>918</v>
      </c>
      <c r="F222" s="7">
        <v>111328</v>
      </c>
      <c r="G222" s="7" t="s">
        <v>118</v>
      </c>
      <c r="H222" s="8" t="s">
        <v>105</v>
      </c>
      <c r="I222" s="15">
        <v>1343000</v>
      </c>
      <c r="J222" s="15">
        <v>1338000</v>
      </c>
      <c r="K222" s="15">
        <v>1343000</v>
      </c>
      <c r="L222" s="15">
        <v>1341000</v>
      </c>
      <c r="M222" s="15">
        <v>1333000</v>
      </c>
      <c r="N222" s="15">
        <v>1333000</v>
      </c>
      <c r="O222" s="15">
        <v>1334000</v>
      </c>
      <c r="P222" s="15">
        <v>1335000</v>
      </c>
      <c r="Q222" s="15">
        <v>1338000</v>
      </c>
      <c r="R222" s="15">
        <v>1335000</v>
      </c>
      <c r="S222" s="15">
        <v>1338000</v>
      </c>
      <c r="T222" s="15">
        <v>1335000</v>
      </c>
      <c r="V222" s="28">
        <f t="shared" si="37"/>
        <v>1343000</v>
      </c>
      <c r="W222" s="28">
        <f t="shared" si="38"/>
        <v>1338000</v>
      </c>
      <c r="X222" s="28">
        <f t="shared" si="39"/>
        <v>1343000</v>
      </c>
      <c r="Y222" s="28">
        <f t="shared" si="40"/>
        <v>1341000</v>
      </c>
      <c r="Z222" s="28">
        <f t="shared" si="41"/>
        <v>1333000</v>
      </c>
      <c r="AA222" s="28">
        <f t="shared" si="42"/>
        <v>1333000</v>
      </c>
      <c r="AB222" s="28">
        <f t="shared" si="43"/>
        <v>1334000</v>
      </c>
      <c r="AC222" s="28">
        <f t="shared" si="44"/>
        <v>1335000</v>
      </c>
      <c r="AD222" s="28">
        <f t="shared" si="45"/>
        <v>1338000</v>
      </c>
      <c r="AE222" s="28">
        <f t="shared" si="46"/>
        <v>1335000</v>
      </c>
      <c r="AF222" s="28">
        <f t="shared" si="47"/>
        <v>1338000</v>
      </c>
      <c r="AG222" s="28">
        <f t="shared" si="48"/>
        <v>1335000</v>
      </c>
    </row>
    <row r="223" spans="1:33" hidden="1" x14ac:dyDescent="0.3">
      <c r="A223" s="7" t="s">
        <v>167</v>
      </c>
      <c r="B223" s="7" t="s">
        <v>114</v>
      </c>
      <c r="C223" s="7">
        <v>2801</v>
      </c>
      <c r="D223" s="7" t="s">
        <v>242</v>
      </c>
      <c r="E223" s="7">
        <v>918</v>
      </c>
      <c r="F223" s="7">
        <v>111541</v>
      </c>
      <c r="G223" s="7" t="s">
        <v>118</v>
      </c>
      <c r="H223" s="8" t="s">
        <v>102</v>
      </c>
      <c r="I223" s="15">
        <v>6543000</v>
      </c>
      <c r="J223" s="15">
        <v>6517000</v>
      </c>
      <c r="K223" s="15">
        <v>6542000</v>
      </c>
      <c r="L223" s="15">
        <v>6535000</v>
      </c>
      <c r="M223" s="15">
        <v>6494000</v>
      </c>
      <c r="N223" s="15">
        <v>6493000</v>
      </c>
      <c r="O223" s="15">
        <v>6502000</v>
      </c>
      <c r="P223" s="15">
        <v>6504000</v>
      </c>
      <c r="Q223" s="15">
        <v>6517000</v>
      </c>
      <c r="R223" s="15">
        <v>6504000</v>
      </c>
      <c r="S223" s="15">
        <v>6520000</v>
      </c>
      <c r="T223" s="15">
        <v>6502000</v>
      </c>
      <c r="V223" s="28">
        <f t="shared" si="37"/>
        <v>6543000</v>
      </c>
      <c r="W223" s="28">
        <f t="shared" si="38"/>
        <v>6517000</v>
      </c>
      <c r="X223" s="28">
        <f t="shared" si="39"/>
        <v>6542000</v>
      </c>
      <c r="Y223" s="28">
        <f t="shared" si="40"/>
        <v>6535000</v>
      </c>
      <c r="Z223" s="28">
        <f t="shared" si="41"/>
        <v>6494000</v>
      </c>
      <c r="AA223" s="28">
        <f t="shared" si="42"/>
        <v>6493000</v>
      </c>
      <c r="AB223" s="28">
        <f t="shared" si="43"/>
        <v>6502000</v>
      </c>
      <c r="AC223" s="28">
        <f t="shared" si="44"/>
        <v>6504000</v>
      </c>
      <c r="AD223" s="28">
        <f t="shared" si="45"/>
        <v>6517000</v>
      </c>
      <c r="AE223" s="28">
        <f t="shared" si="46"/>
        <v>6504000</v>
      </c>
      <c r="AF223" s="28">
        <f t="shared" si="47"/>
        <v>6520000</v>
      </c>
      <c r="AG223" s="28">
        <f t="shared" si="48"/>
        <v>6502000</v>
      </c>
    </row>
    <row r="224" spans="1:33" hidden="1" x14ac:dyDescent="0.3">
      <c r="A224" s="7" t="s">
        <v>167</v>
      </c>
      <c r="B224" s="7" t="s">
        <v>114</v>
      </c>
      <c r="C224" s="7">
        <v>2801</v>
      </c>
      <c r="D224" s="7" t="s">
        <v>8</v>
      </c>
      <c r="E224" s="7">
        <v>907</v>
      </c>
      <c r="F224" s="7">
        <v>370546</v>
      </c>
      <c r="G224" s="7" t="s">
        <v>118</v>
      </c>
      <c r="H224" s="8" t="s">
        <v>1452</v>
      </c>
      <c r="I224" s="15">
        <v>691000</v>
      </c>
      <c r="J224" s="15">
        <v>688000</v>
      </c>
      <c r="K224" s="15">
        <v>690000</v>
      </c>
      <c r="L224" s="15">
        <v>690000</v>
      </c>
      <c r="M224" s="15">
        <v>685000</v>
      </c>
      <c r="N224" s="15">
        <v>685000</v>
      </c>
      <c r="O224" s="15">
        <v>686000</v>
      </c>
      <c r="P224" s="15">
        <v>686000</v>
      </c>
      <c r="Q224" s="15">
        <v>688000</v>
      </c>
      <c r="R224" s="15">
        <v>686000</v>
      </c>
      <c r="S224" s="15">
        <v>688000</v>
      </c>
      <c r="T224" s="15">
        <v>686000</v>
      </c>
      <c r="V224" s="28">
        <f t="shared" si="37"/>
        <v>691000</v>
      </c>
      <c r="W224" s="28">
        <f t="shared" si="38"/>
        <v>688000</v>
      </c>
      <c r="X224" s="28">
        <f t="shared" si="39"/>
        <v>690000</v>
      </c>
      <c r="Y224" s="28">
        <f t="shared" si="40"/>
        <v>690000</v>
      </c>
      <c r="Z224" s="28">
        <f t="shared" si="41"/>
        <v>685000</v>
      </c>
      <c r="AA224" s="28">
        <f t="shared" si="42"/>
        <v>685000</v>
      </c>
      <c r="AB224" s="28">
        <f t="shared" si="43"/>
        <v>686000</v>
      </c>
      <c r="AC224" s="28">
        <f t="shared" si="44"/>
        <v>686000</v>
      </c>
      <c r="AD224" s="28">
        <f t="shared" si="45"/>
        <v>688000</v>
      </c>
      <c r="AE224" s="28">
        <f t="shared" si="46"/>
        <v>686000</v>
      </c>
      <c r="AF224" s="28">
        <f t="shared" si="47"/>
        <v>688000</v>
      </c>
      <c r="AG224" s="28">
        <f t="shared" si="48"/>
        <v>686000</v>
      </c>
    </row>
    <row r="225" spans="1:33" hidden="1" x14ac:dyDescent="0.3">
      <c r="A225" s="7" t="s">
        <v>167</v>
      </c>
      <c r="B225" s="7" t="s">
        <v>114</v>
      </c>
      <c r="C225" s="7">
        <v>2801</v>
      </c>
      <c r="D225" s="7" t="s">
        <v>8</v>
      </c>
      <c r="E225" s="7">
        <v>907</v>
      </c>
      <c r="F225" s="7">
        <v>130798</v>
      </c>
      <c r="G225" s="7" t="s">
        <v>118</v>
      </c>
      <c r="H225" s="8" t="s">
        <v>111</v>
      </c>
      <c r="I225" s="15">
        <v>1051000</v>
      </c>
      <c r="J225" s="15">
        <v>1047000</v>
      </c>
      <c r="K225" s="15">
        <v>1051000</v>
      </c>
      <c r="L225" s="15">
        <v>1050000</v>
      </c>
      <c r="M225" s="15">
        <v>1043000</v>
      </c>
      <c r="N225" s="15">
        <v>1043000</v>
      </c>
      <c r="O225" s="15">
        <v>1044000</v>
      </c>
      <c r="P225" s="15">
        <v>1045000</v>
      </c>
      <c r="Q225" s="15">
        <v>1047000</v>
      </c>
      <c r="R225" s="15">
        <v>1045000</v>
      </c>
      <c r="S225" s="15">
        <v>1047000</v>
      </c>
      <c r="T225" s="15">
        <v>1044000</v>
      </c>
      <c r="V225" s="28">
        <f t="shared" si="37"/>
        <v>1051000</v>
      </c>
      <c r="W225" s="28">
        <f t="shared" si="38"/>
        <v>1047000</v>
      </c>
      <c r="X225" s="28">
        <f t="shared" si="39"/>
        <v>1051000</v>
      </c>
      <c r="Y225" s="28">
        <f t="shared" si="40"/>
        <v>1050000</v>
      </c>
      <c r="Z225" s="28">
        <f t="shared" si="41"/>
        <v>1043000</v>
      </c>
      <c r="AA225" s="28">
        <f t="shared" si="42"/>
        <v>1043000</v>
      </c>
      <c r="AB225" s="28">
        <f t="shared" si="43"/>
        <v>1044000</v>
      </c>
      <c r="AC225" s="28">
        <f t="shared" si="44"/>
        <v>1045000</v>
      </c>
      <c r="AD225" s="28">
        <f t="shared" si="45"/>
        <v>1047000</v>
      </c>
      <c r="AE225" s="28">
        <f t="shared" si="46"/>
        <v>1045000</v>
      </c>
      <c r="AF225" s="28">
        <f t="shared" si="47"/>
        <v>1047000</v>
      </c>
      <c r="AG225" s="28">
        <f t="shared" si="48"/>
        <v>1044000</v>
      </c>
    </row>
    <row r="226" spans="1:33" hidden="1" x14ac:dyDescent="0.3">
      <c r="A226" s="7" t="s">
        <v>167</v>
      </c>
      <c r="B226" s="7" t="s">
        <v>114</v>
      </c>
      <c r="C226" s="7">
        <v>2801</v>
      </c>
      <c r="D226" s="7" t="s">
        <v>8</v>
      </c>
      <c r="E226" s="7" t="s">
        <v>1464</v>
      </c>
      <c r="F226" s="7">
        <v>111601</v>
      </c>
      <c r="G226" s="7" t="s">
        <v>118</v>
      </c>
      <c r="H226" s="8" t="s">
        <v>1453</v>
      </c>
      <c r="I226" s="15">
        <v>629000</v>
      </c>
      <c r="J226" s="15">
        <v>627000</v>
      </c>
      <c r="K226" s="15">
        <v>629000</v>
      </c>
      <c r="L226" s="15">
        <v>628000</v>
      </c>
      <c r="M226" s="15">
        <v>625000</v>
      </c>
      <c r="N226" s="15">
        <v>624000</v>
      </c>
      <c r="O226" s="15">
        <v>625000</v>
      </c>
      <c r="P226" s="15">
        <v>626000</v>
      </c>
      <c r="Q226" s="15">
        <v>627000</v>
      </c>
      <c r="R226" s="15">
        <v>625000</v>
      </c>
      <c r="S226" s="15">
        <v>627000</v>
      </c>
      <c r="T226" s="15">
        <v>625000</v>
      </c>
      <c r="V226" s="28">
        <f t="shared" si="37"/>
        <v>629000</v>
      </c>
      <c r="W226" s="28">
        <f t="shared" si="38"/>
        <v>627000</v>
      </c>
      <c r="X226" s="28">
        <f t="shared" si="39"/>
        <v>629000</v>
      </c>
      <c r="Y226" s="28">
        <f t="shared" si="40"/>
        <v>628000</v>
      </c>
      <c r="Z226" s="28">
        <f t="shared" si="41"/>
        <v>625000</v>
      </c>
      <c r="AA226" s="28">
        <f t="shared" si="42"/>
        <v>624000</v>
      </c>
      <c r="AB226" s="28">
        <f t="shared" si="43"/>
        <v>625000</v>
      </c>
      <c r="AC226" s="28">
        <f t="shared" si="44"/>
        <v>626000</v>
      </c>
      <c r="AD226" s="28">
        <f t="shared" si="45"/>
        <v>627000</v>
      </c>
      <c r="AE226" s="28">
        <f t="shared" si="46"/>
        <v>625000</v>
      </c>
      <c r="AF226" s="28">
        <f t="shared" si="47"/>
        <v>627000</v>
      </c>
      <c r="AG226" s="28">
        <f t="shared" si="48"/>
        <v>625000</v>
      </c>
    </row>
    <row r="227" spans="1:33" hidden="1" x14ac:dyDescent="0.3">
      <c r="A227" s="7" t="s">
        <v>167</v>
      </c>
      <c r="B227" s="7" t="s">
        <v>114</v>
      </c>
      <c r="C227" s="7">
        <v>2801</v>
      </c>
      <c r="D227" s="7" t="s">
        <v>1480</v>
      </c>
      <c r="E227" s="7" t="s">
        <v>1464</v>
      </c>
      <c r="F227" s="7">
        <v>111041</v>
      </c>
      <c r="G227" s="7" t="s">
        <v>118</v>
      </c>
      <c r="H227" s="8" t="s">
        <v>1454</v>
      </c>
      <c r="I227" s="15">
        <v>48404000</v>
      </c>
      <c r="J227" s="15">
        <v>48217000</v>
      </c>
      <c r="K227" s="15">
        <v>48397000</v>
      </c>
      <c r="L227" s="15">
        <v>48346000</v>
      </c>
      <c r="M227" s="15">
        <v>51831000</v>
      </c>
      <c r="N227" s="15">
        <v>53376000</v>
      </c>
      <c r="O227" s="15">
        <v>58790000</v>
      </c>
      <c r="P227" s="15">
        <v>58815000</v>
      </c>
      <c r="Q227" s="15">
        <v>53574000</v>
      </c>
      <c r="R227" s="15">
        <v>53465000</v>
      </c>
      <c r="S227" s="15">
        <v>53596000</v>
      </c>
      <c r="T227" s="15">
        <v>52336000</v>
      </c>
      <c r="V227" s="28">
        <f t="shared" si="37"/>
        <v>48404000</v>
      </c>
      <c r="W227" s="28">
        <f t="shared" si="38"/>
        <v>48217000</v>
      </c>
      <c r="X227" s="28">
        <f t="shared" si="39"/>
        <v>48397000</v>
      </c>
      <c r="Y227" s="28">
        <f t="shared" si="40"/>
        <v>48346000</v>
      </c>
      <c r="Z227" s="28">
        <f t="shared" si="41"/>
        <v>51831000</v>
      </c>
      <c r="AA227" s="28">
        <f t="shared" si="42"/>
        <v>53376000</v>
      </c>
      <c r="AB227" s="28">
        <f t="shared" si="43"/>
        <v>58790000</v>
      </c>
      <c r="AC227" s="28">
        <f t="shared" si="44"/>
        <v>58815000</v>
      </c>
      <c r="AD227" s="28">
        <f t="shared" si="45"/>
        <v>53574000</v>
      </c>
      <c r="AE227" s="28">
        <f t="shared" si="46"/>
        <v>53465000</v>
      </c>
      <c r="AF227" s="28">
        <f t="shared" si="47"/>
        <v>53596000</v>
      </c>
      <c r="AG227" s="28">
        <f t="shared" si="48"/>
        <v>52336000</v>
      </c>
    </row>
    <row r="228" spans="1:33" hidden="1" x14ac:dyDescent="0.3">
      <c r="A228" s="7" t="s">
        <v>167</v>
      </c>
      <c r="B228" s="7" t="s">
        <v>114</v>
      </c>
      <c r="C228" s="7">
        <v>2801</v>
      </c>
      <c r="D228" s="7" t="s">
        <v>1481</v>
      </c>
      <c r="E228" s="7" t="s">
        <v>1464</v>
      </c>
      <c r="F228" s="7">
        <v>110177</v>
      </c>
      <c r="G228" s="7" t="s">
        <v>118</v>
      </c>
      <c r="H228" s="8" t="s">
        <v>1455</v>
      </c>
      <c r="I228" s="15">
        <v>7360000</v>
      </c>
      <c r="J228" s="15">
        <v>7331000</v>
      </c>
      <c r="K228" s="15">
        <v>7358000</v>
      </c>
      <c r="L228" s="15">
        <v>7351000</v>
      </c>
      <c r="M228" s="15">
        <v>7305000</v>
      </c>
      <c r="N228" s="15">
        <v>7304000</v>
      </c>
      <c r="O228" s="15">
        <v>7313000</v>
      </c>
      <c r="P228" s="15">
        <v>7317000</v>
      </c>
      <c r="Q228" s="15">
        <v>7331000</v>
      </c>
      <c r="R228" s="15">
        <v>7316000</v>
      </c>
      <c r="S228" s="15">
        <v>7334000</v>
      </c>
      <c r="T228" s="15">
        <v>7314000</v>
      </c>
      <c r="V228" s="28">
        <f t="shared" si="37"/>
        <v>7360000</v>
      </c>
      <c r="W228" s="28">
        <f t="shared" si="38"/>
        <v>7331000</v>
      </c>
      <c r="X228" s="28">
        <f t="shared" si="39"/>
        <v>7358000</v>
      </c>
      <c r="Y228" s="28">
        <f t="shared" si="40"/>
        <v>7351000</v>
      </c>
      <c r="Z228" s="28">
        <f t="shared" si="41"/>
        <v>7305000</v>
      </c>
      <c r="AA228" s="28">
        <f t="shared" si="42"/>
        <v>7304000</v>
      </c>
      <c r="AB228" s="28">
        <f t="shared" si="43"/>
        <v>7313000</v>
      </c>
      <c r="AC228" s="28">
        <f t="shared" si="44"/>
        <v>7317000</v>
      </c>
      <c r="AD228" s="28">
        <f t="shared" si="45"/>
        <v>7331000</v>
      </c>
      <c r="AE228" s="28">
        <f t="shared" si="46"/>
        <v>7316000</v>
      </c>
      <c r="AF228" s="28">
        <f t="shared" si="47"/>
        <v>7334000</v>
      </c>
      <c r="AG228" s="28">
        <f t="shared" si="48"/>
        <v>7314000</v>
      </c>
    </row>
    <row r="229" spans="1:33" hidden="1" x14ac:dyDescent="0.3">
      <c r="A229" s="7" t="s">
        <v>167</v>
      </c>
      <c r="B229" s="7" t="s">
        <v>114</v>
      </c>
      <c r="C229" s="7">
        <v>2801</v>
      </c>
      <c r="D229" s="7" t="s">
        <v>8</v>
      </c>
      <c r="E229" s="7" t="s">
        <v>1464</v>
      </c>
      <c r="F229" s="7">
        <v>111036</v>
      </c>
      <c r="G229" s="7" t="s">
        <v>118</v>
      </c>
      <c r="H229" s="8" t="s">
        <v>1456</v>
      </c>
      <c r="I229" s="15">
        <v>1876000</v>
      </c>
      <c r="J229" s="15">
        <v>1869000</v>
      </c>
      <c r="K229" s="15">
        <v>1876000</v>
      </c>
      <c r="L229" s="15">
        <v>1874000</v>
      </c>
      <c r="M229" s="15">
        <v>1862000</v>
      </c>
      <c r="N229" s="15">
        <v>1862000</v>
      </c>
      <c r="O229" s="15">
        <v>1864000</v>
      </c>
      <c r="P229" s="15">
        <v>1865000</v>
      </c>
      <c r="Q229" s="15">
        <v>1869000</v>
      </c>
      <c r="R229" s="15">
        <v>1865000</v>
      </c>
      <c r="S229" s="15">
        <v>1869000</v>
      </c>
      <c r="T229" s="15">
        <v>1864000</v>
      </c>
      <c r="V229" s="28">
        <f t="shared" si="37"/>
        <v>1876000</v>
      </c>
      <c r="W229" s="28">
        <f t="shared" si="38"/>
        <v>1869000</v>
      </c>
      <c r="X229" s="28">
        <f t="shared" si="39"/>
        <v>1876000</v>
      </c>
      <c r="Y229" s="28">
        <f t="shared" si="40"/>
        <v>1874000</v>
      </c>
      <c r="Z229" s="28">
        <f t="shared" si="41"/>
        <v>1862000</v>
      </c>
      <c r="AA229" s="28">
        <f t="shared" si="42"/>
        <v>1862000</v>
      </c>
      <c r="AB229" s="28">
        <f t="shared" si="43"/>
        <v>1864000</v>
      </c>
      <c r="AC229" s="28">
        <f t="shared" si="44"/>
        <v>1865000</v>
      </c>
      <c r="AD229" s="28">
        <f t="shared" si="45"/>
        <v>1869000</v>
      </c>
      <c r="AE229" s="28">
        <f t="shared" si="46"/>
        <v>1865000</v>
      </c>
      <c r="AF229" s="28">
        <f t="shared" si="47"/>
        <v>1869000</v>
      </c>
      <c r="AG229" s="28">
        <f t="shared" si="48"/>
        <v>1864000</v>
      </c>
    </row>
    <row r="230" spans="1:33" hidden="1" x14ac:dyDescent="0.3">
      <c r="A230" s="7" t="s">
        <v>167</v>
      </c>
      <c r="B230" s="7" t="s">
        <v>114</v>
      </c>
      <c r="C230" s="7">
        <v>2801</v>
      </c>
      <c r="D230" s="7" t="s">
        <v>8</v>
      </c>
      <c r="E230" s="7">
        <v>918</v>
      </c>
      <c r="F230" s="7">
        <v>110752</v>
      </c>
      <c r="G230" s="7" t="s">
        <v>118</v>
      </c>
      <c r="H230" s="8" t="s">
        <v>108</v>
      </c>
      <c r="I230" s="15">
        <v>2030000</v>
      </c>
      <c r="J230" s="15">
        <v>2022000</v>
      </c>
      <c r="K230" s="15">
        <v>2029000</v>
      </c>
      <c r="L230" s="15">
        <v>2027000</v>
      </c>
      <c r="M230" s="15">
        <v>2015000</v>
      </c>
      <c r="N230" s="15">
        <v>2014000</v>
      </c>
      <c r="O230" s="15">
        <v>2017000</v>
      </c>
      <c r="P230" s="15">
        <v>2018000</v>
      </c>
      <c r="Q230" s="15">
        <v>2022000</v>
      </c>
      <c r="R230" s="15">
        <v>2018000</v>
      </c>
      <c r="S230" s="15">
        <v>2023000</v>
      </c>
      <c r="T230" s="15">
        <v>2017000</v>
      </c>
      <c r="V230" s="28">
        <f t="shared" si="37"/>
        <v>2030000</v>
      </c>
      <c r="W230" s="28">
        <f t="shared" si="38"/>
        <v>2022000</v>
      </c>
      <c r="X230" s="28">
        <f t="shared" si="39"/>
        <v>2029000</v>
      </c>
      <c r="Y230" s="28">
        <f t="shared" si="40"/>
        <v>2027000</v>
      </c>
      <c r="Z230" s="28">
        <f t="shared" si="41"/>
        <v>2015000</v>
      </c>
      <c r="AA230" s="28">
        <f t="shared" si="42"/>
        <v>2014000</v>
      </c>
      <c r="AB230" s="28">
        <f t="shared" si="43"/>
        <v>2017000</v>
      </c>
      <c r="AC230" s="28">
        <f t="shared" si="44"/>
        <v>2018000</v>
      </c>
      <c r="AD230" s="28">
        <f t="shared" si="45"/>
        <v>2022000</v>
      </c>
      <c r="AE230" s="28">
        <f t="shared" si="46"/>
        <v>2018000</v>
      </c>
      <c r="AF230" s="28">
        <f t="shared" si="47"/>
        <v>2023000</v>
      </c>
      <c r="AG230" s="28">
        <f t="shared" si="48"/>
        <v>2017000</v>
      </c>
    </row>
    <row r="231" spans="1:33" hidden="1" x14ac:dyDescent="0.3">
      <c r="A231" s="7" t="s">
        <v>167</v>
      </c>
      <c r="B231" s="7" t="s">
        <v>157</v>
      </c>
      <c r="C231" s="7">
        <v>2803</v>
      </c>
      <c r="D231" s="6" t="s">
        <v>158</v>
      </c>
      <c r="E231" s="7">
        <v>999</v>
      </c>
      <c r="F231" s="6" t="s">
        <v>158</v>
      </c>
      <c r="G231" s="7"/>
      <c r="H231" s="13" t="s">
        <v>159</v>
      </c>
      <c r="I231" s="15">
        <v>57296000</v>
      </c>
      <c r="J231" s="15">
        <v>57187000</v>
      </c>
      <c r="K231" s="15">
        <v>57367000</v>
      </c>
      <c r="L231" s="15">
        <v>57136000</v>
      </c>
      <c r="M231" s="15">
        <v>57519000</v>
      </c>
      <c r="N231" s="15">
        <v>58352000</v>
      </c>
      <c r="O231" s="15">
        <v>58336000</v>
      </c>
      <c r="P231" s="15">
        <v>58186000</v>
      </c>
      <c r="Q231" s="15">
        <v>57432000</v>
      </c>
      <c r="R231" s="15">
        <v>58121000</v>
      </c>
      <c r="S231" s="15">
        <v>58298000</v>
      </c>
      <c r="T231" s="15">
        <v>59471000</v>
      </c>
      <c r="V231" s="28">
        <f t="shared" si="37"/>
        <v>57296000</v>
      </c>
      <c r="W231" s="28">
        <f t="shared" si="38"/>
        <v>57187000</v>
      </c>
      <c r="X231" s="28">
        <f t="shared" si="39"/>
        <v>57367000</v>
      </c>
      <c r="Y231" s="28">
        <f t="shared" si="40"/>
        <v>57136000</v>
      </c>
      <c r="Z231" s="28">
        <f t="shared" si="41"/>
        <v>57519000</v>
      </c>
      <c r="AA231" s="28">
        <f t="shared" si="42"/>
        <v>58352000</v>
      </c>
      <c r="AB231" s="28">
        <f t="shared" si="43"/>
        <v>58336000</v>
      </c>
      <c r="AC231" s="28">
        <f t="shared" si="44"/>
        <v>58186000</v>
      </c>
      <c r="AD231" s="28">
        <f t="shared" si="45"/>
        <v>57432000</v>
      </c>
      <c r="AE231" s="28">
        <f t="shared" si="46"/>
        <v>58121000</v>
      </c>
      <c r="AF231" s="28">
        <f t="shared" si="47"/>
        <v>58298000</v>
      </c>
      <c r="AG231" s="28">
        <f t="shared" si="48"/>
        <v>59471000</v>
      </c>
    </row>
    <row r="232" spans="1:33" hidden="1" x14ac:dyDescent="0.3">
      <c r="A232" s="7" t="s">
        <v>281</v>
      </c>
      <c r="B232" s="7" t="s">
        <v>555</v>
      </c>
      <c r="C232" s="7">
        <v>1306</v>
      </c>
      <c r="D232" s="7" t="s">
        <v>292</v>
      </c>
      <c r="E232" s="7">
        <v>921</v>
      </c>
      <c r="F232" s="7" t="s">
        <v>292</v>
      </c>
      <c r="G232" s="7" t="s">
        <v>424</v>
      </c>
      <c r="H232" s="8" t="s">
        <v>1482</v>
      </c>
      <c r="I232" s="15">
        <v>19482000</v>
      </c>
      <c r="J232" s="15">
        <v>19477000</v>
      </c>
      <c r="K232" s="15">
        <v>20925000</v>
      </c>
      <c r="L232" s="15">
        <v>20563000</v>
      </c>
      <c r="M232" s="15">
        <v>20142000</v>
      </c>
      <c r="N232" s="15">
        <v>20095000</v>
      </c>
      <c r="O232" s="15">
        <v>20348000</v>
      </c>
      <c r="P232" s="15">
        <v>19967000</v>
      </c>
      <c r="Q232" s="15">
        <v>19967000</v>
      </c>
      <c r="R232" s="15">
        <v>20477000</v>
      </c>
      <c r="S232" s="15">
        <v>19687000</v>
      </c>
      <c r="T232" s="15">
        <v>20281000</v>
      </c>
      <c r="V232" s="28">
        <f t="shared" si="37"/>
        <v>19482000</v>
      </c>
      <c r="W232" s="28">
        <f t="shared" si="38"/>
        <v>19477000</v>
      </c>
      <c r="X232" s="28">
        <f t="shared" si="39"/>
        <v>20925000</v>
      </c>
      <c r="Y232" s="28">
        <f t="shared" si="40"/>
        <v>20563000</v>
      </c>
      <c r="Z232" s="28">
        <f t="shared" si="41"/>
        <v>20142000</v>
      </c>
      <c r="AA232" s="28">
        <f t="shared" si="42"/>
        <v>20095000</v>
      </c>
      <c r="AB232" s="28">
        <f t="shared" si="43"/>
        <v>20348000</v>
      </c>
      <c r="AC232" s="28">
        <f t="shared" si="44"/>
        <v>19967000</v>
      </c>
      <c r="AD232" s="28">
        <f t="shared" si="45"/>
        <v>19967000</v>
      </c>
      <c r="AE232" s="28">
        <f t="shared" si="46"/>
        <v>20477000</v>
      </c>
      <c r="AF232" s="28">
        <f t="shared" si="47"/>
        <v>19687000</v>
      </c>
      <c r="AG232" s="28">
        <f t="shared" si="48"/>
        <v>20281000</v>
      </c>
    </row>
    <row r="233" spans="1:33" s="21" customFormat="1" hidden="1" x14ac:dyDescent="0.3">
      <c r="A233" s="7" t="s">
        <v>281</v>
      </c>
      <c r="B233" s="7" t="s">
        <v>555</v>
      </c>
      <c r="C233" s="7">
        <v>1306</v>
      </c>
      <c r="D233" s="7" t="s">
        <v>293</v>
      </c>
      <c r="E233" s="7">
        <v>907</v>
      </c>
      <c r="F233" s="7" t="s">
        <v>293</v>
      </c>
      <c r="G233" s="7" t="s">
        <v>424</v>
      </c>
      <c r="H233" s="8" t="s">
        <v>1483</v>
      </c>
      <c r="I233" s="15">
        <v>19482000</v>
      </c>
      <c r="J233" s="15">
        <v>19477000</v>
      </c>
      <c r="K233" s="15">
        <v>20925000</v>
      </c>
      <c r="L233" s="15">
        <v>20563000</v>
      </c>
      <c r="M233" s="15">
        <v>20142000</v>
      </c>
      <c r="N233" s="15">
        <v>20095000</v>
      </c>
      <c r="O233" s="15">
        <v>20348000</v>
      </c>
      <c r="P233" s="15">
        <v>19967000</v>
      </c>
      <c r="Q233" s="15">
        <v>19967000</v>
      </c>
      <c r="R233" s="15">
        <v>20477000</v>
      </c>
      <c r="S233" s="15">
        <v>19687000</v>
      </c>
      <c r="T233" s="15">
        <v>20281000</v>
      </c>
      <c r="V233" s="28">
        <f t="shared" si="37"/>
        <v>19482000</v>
      </c>
      <c r="W233" s="28">
        <f t="shared" si="38"/>
        <v>19477000</v>
      </c>
      <c r="X233" s="28">
        <f t="shared" si="39"/>
        <v>20925000</v>
      </c>
      <c r="Y233" s="28">
        <f t="shared" si="40"/>
        <v>20563000</v>
      </c>
      <c r="Z233" s="28">
        <f t="shared" si="41"/>
        <v>20142000</v>
      </c>
      <c r="AA233" s="28">
        <f t="shared" si="42"/>
        <v>20095000</v>
      </c>
      <c r="AB233" s="28">
        <f t="shared" si="43"/>
        <v>20348000</v>
      </c>
      <c r="AC233" s="28">
        <f t="shared" si="44"/>
        <v>19967000</v>
      </c>
      <c r="AD233" s="28">
        <f t="shared" si="45"/>
        <v>19967000</v>
      </c>
      <c r="AE233" s="28">
        <f t="shared" si="46"/>
        <v>20477000</v>
      </c>
      <c r="AF233" s="28">
        <f t="shared" si="47"/>
        <v>19687000</v>
      </c>
      <c r="AG233" s="28">
        <f t="shared" si="48"/>
        <v>20281000</v>
      </c>
    </row>
    <row r="234" spans="1:33" s="21" customFormat="1" hidden="1" x14ac:dyDescent="0.3">
      <c r="A234" s="7" t="s">
        <v>281</v>
      </c>
      <c r="B234" s="7" t="s">
        <v>555</v>
      </c>
      <c r="C234" s="7">
        <v>1306</v>
      </c>
      <c r="D234" s="6" t="s">
        <v>8</v>
      </c>
      <c r="E234" s="7">
        <v>921</v>
      </c>
      <c r="F234" s="6" t="s">
        <v>8</v>
      </c>
      <c r="G234" s="7" t="s">
        <v>424</v>
      </c>
      <c r="H234" s="8" t="s">
        <v>320</v>
      </c>
      <c r="I234" s="15">
        <v>5196000</v>
      </c>
      <c r="J234" s="15">
        <v>5194000</v>
      </c>
      <c r="K234" s="15">
        <v>5580000</v>
      </c>
      <c r="L234" s="15">
        <v>5484000</v>
      </c>
      <c r="M234" s="15">
        <v>5371000</v>
      </c>
      <c r="N234" s="15">
        <v>5359000</v>
      </c>
      <c r="O234" s="15">
        <v>5427000</v>
      </c>
      <c r="P234" s="15">
        <v>5325000</v>
      </c>
      <c r="Q234" s="15">
        <v>5325000</v>
      </c>
      <c r="R234" s="15">
        <v>5461000</v>
      </c>
      <c r="S234" s="15">
        <v>5250000</v>
      </c>
      <c r="T234" s="15">
        <v>5409000</v>
      </c>
      <c r="V234" s="28">
        <f t="shared" si="37"/>
        <v>5196000</v>
      </c>
      <c r="W234" s="28">
        <f t="shared" si="38"/>
        <v>5194000</v>
      </c>
      <c r="X234" s="28">
        <f t="shared" si="39"/>
        <v>5580000</v>
      </c>
      <c r="Y234" s="28">
        <f t="shared" si="40"/>
        <v>5484000</v>
      </c>
      <c r="Z234" s="28">
        <f t="shared" si="41"/>
        <v>5371000</v>
      </c>
      <c r="AA234" s="28">
        <f t="shared" si="42"/>
        <v>5359000</v>
      </c>
      <c r="AB234" s="28">
        <f t="shared" si="43"/>
        <v>5427000</v>
      </c>
      <c r="AC234" s="28">
        <f t="shared" si="44"/>
        <v>5325000</v>
      </c>
      <c r="AD234" s="28">
        <f t="shared" si="45"/>
        <v>5325000</v>
      </c>
      <c r="AE234" s="28">
        <f t="shared" si="46"/>
        <v>5461000</v>
      </c>
      <c r="AF234" s="28">
        <f t="shared" si="47"/>
        <v>5250000</v>
      </c>
      <c r="AG234" s="28">
        <f t="shared" si="48"/>
        <v>5409000</v>
      </c>
    </row>
    <row r="235" spans="1:33" s="21" customFormat="1" hidden="1" x14ac:dyDescent="0.3">
      <c r="A235" s="7" t="s">
        <v>281</v>
      </c>
      <c r="B235" s="7" t="s">
        <v>555</v>
      </c>
      <c r="C235" s="7">
        <v>1306</v>
      </c>
      <c r="D235" s="7" t="s">
        <v>294</v>
      </c>
      <c r="E235" s="7">
        <v>921</v>
      </c>
      <c r="F235" s="7" t="s">
        <v>294</v>
      </c>
      <c r="G235" s="7" t="s">
        <v>424</v>
      </c>
      <c r="H235" s="8" t="s">
        <v>1484</v>
      </c>
      <c r="I235" s="15">
        <v>12988000</v>
      </c>
      <c r="J235" s="15">
        <v>12985000</v>
      </c>
      <c r="K235" s="15">
        <v>13950000</v>
      </c>
      <c r="L235" s="15">
        <v>13709000</v>
      </c>
      <c r="M235" s="15">
        <v>13428000</v>
      </c>
      <c r="N235" s="15">
        <v>13397000</v>
      </c>
      <c r="O235" s="15">
        <v>13566000</v>
      </c>
      <c r="P235" s="15">
        <v>13312000</v>
      </c>
      <c r="Q235" s="15">
        <v>13312000</v>
      </c>
      <c r="R235" s="15">
        <v>13652000</v>
      </c>
      <c r="S235" s="15">
        <v>13125000</v>
      </c>
      <c r="T235" s="15">
        <v>13521000</v>
      </c>
      <c r="V235" s="28">
        <f t="shared" si="37"/>
        <v>12988000</v>
      </c>
      <c r="W235" s="28">
        <f t="shared" si="38"/>
        <v>12985000</v>
      </c>
      <c r="X235" s="28">
        <f t="shared" si="39"/>
        <v>13950000</v>
      </c>
      <c r="Y235" s="28">
        <f t="shared" si="40"/>
        <v>13709000</v>
      </c>
      <c r="Z235" s="28">
        <f t="shared" si="41"/>
        <v>13428000</v>
      </c>
      <c r="AA235" s="28">
        <f t="shared" si="42"/>
        <v>13397000</v>
      </c>
      <c r="AB235" s="28">
        <f t="shared" si="43"/>
        <v>13566000</v>
      </c>
      <c r="AC235" s="28">
        <f t="shared" si="44"/>
        <v>13312000</v>
      </c>
      <c r="AD235" s="28">
        <f t="shared" si="45"/>
        <v>13312000</v>
      </c>
      <c r="AE235" s="28">
        <f t="shared" si="46"/>
        <v>13652000</v>
      </c>
      <c r="AF235" s="28">
        <f t="shared" si="47"/>
        <v>13125000</v>
      </c>
      <c r="AG235" s="28">
        <f t="shared" si="48"/>
        <v>13521000</v>
      </c>
    </row>
    <row r="236" spans="1:33" s="21" customFormat="1" hidden="1" x14ac:dyDescent="0.3">
      <c r="A236" s="7" t="s">
        <v>281</v>
      </c>
      <c r="B236" s="7" t="s">
        <v>555</v>
      </c>
      <c r="C236" s="7">
        <v>1306</v>
      </c>
      <c r="D236" s="6" t="s">
        <v>8</v>
      </c>
      <c r="E236" s="7">
        <v>921</v>
      </c>
      <c r="F236" s="6" t="s">
        <v>8</v>
      </c>
      <c r="G236" s="7" t="s">
        <v>424</v>
      </c>
      <c r="H236" s="8" t="s">
        <v>1485</v>
      </c>
      <c r="I236" s="15">
        <v>10391000</v>
      </c>
      <c r="J236" s="15">
        <v>10388000</v>
      </c>
      <c r="K236" s="15">
        <v>11160000</v>
      </c>
      <c r="L236" s="15">
        <v>10967000</v>
      </c>
      <c r="M236" s="15">
        <v>10742000</v>
      </c>
      <c r="N236" s="15">
        <v>10717000</v>
      </c>
      <c r="O236" s="15">
        <v>10853000</v>
      </c>
      <c r="P236" s="15">
        <v>10649000</v>
      </c>
      <c r="Q236" s="15">
        <v>10649000</v>
      </c>
      <c r="R236" s="15">
        <v>10922000</v>
      </c>
      <c r="S236" s="15">
        <v>10500000</v>
      </c>
      <c r="T236" s="15">
        <v>10817000</v>
      </c>
      <c r="V236" s="28">
        <f t="shared" si="37"/>
        <v>10391000</v>
      </c>
      <c r="W236" s="28">
        <f t="shared" si="38"/>
        <v>10388000</v>
      </c>
      <c r="X236" s="28">
        <f t="shared" si="39"/>
        <v>11160000</v>
      </c>
      <c r="Y236" s="28">
        <f t="shared" si="40"/>
        <v>10967000</v>
      </c>
      <c r="Z236" s="28">
        <f t="shared" si="41"/>
        <v>10742000</v>
      </c>
      <c r="AA236" s="28">
        <f t="shared" si="42"/>
        <v>10717000</v>
      </c>
      <c r="AB236" s="28">
        <f t="shared" si="43"/>
        <v>10853000</v>
      </c>
      <c r="AC236" s="28">
        <f t="shared" si="44"/>
        <v>10649000</v>
      </c>
      <c r="AD236" s="28">
        <f t="shared" si="45"/>
        <v>10649000</v>
      </c>
      <c r="AE236" s="28">
        <f t="shared" si="46"/>
        <v>10922000</v>
      </c>
      <c r="AF236" s="28">
        <f t="shared" si="47"/>
        <v>10500000</v>
      </c>
      <c r="AG236" s="28">
        <f t="shared" si="48"/>
        <v>10817000</v>
      </c>
    </row>
    <row r="237" spans="1:33" s="21" customFormat="1" hidden="1" x14ac:dyDescent="0.3">
      <c r="A237" s="7" t="s">
        <v>281</v>
      </c>
      <c r="B237" s="7" t="s">
        <v>555</v>
      </c>
      <c r="C237" s="7">
        <v>1306</v>
      </c>
      <c r="D237" s="7" t="s">
        <v>295</v>
      </c>
      <c r="E237" s="7">
        <v>921</v>
      </c>
      <c r="F237" s="7" t="s">
        <v>295</v>
      </c>
      <c r="G237" s="7" t="s">
        <v>424</v>
      </c>
      <c r="H237" s="8" t="s">
        <v>297</v>
      </c>
      <c r="I237" s="15">
        <v>5196000</v>
      </c>
      <c r="J237" s="15">
        <v>5194000</v>
      </c>
      <c r="K237" s="15">
        <v>5580000</v>
      </c>
      <c r="L237" s="15">
        <v>5484000</v>
      </c>
      <c r="M237" s="15">
        <v>5371000</v>
      </c>
      <c r="N237" s="15">
        <v>5359000</v>
      </c>
      <c r="O237" s="15">
        <v>5427000</v>
      </c>
      <c r="P237" s="15">
        <v>5325000</v>
      </c>
      <c r="Q237" s="15">
        <v>5325000</v>
      </c>
      <c r="R237" s="15">
        <v>5461000</v>
      </c>
      <c r="S237" s="15">
        <v>5250000</v>
      </c>
      <c r="T237" s="15">
        <v>5409000</v>
      </c>
      <c r="V237" s="28">
        <f t="shared" si="37"/>
        <v>5196000</v>
      </c>
      <c r="W237" s="28">
        <f t="shared" si="38"/>
        <v>5194000</v>
      </c>
      <c r="X237" s="28">
        <f t="shared" si="39"/>
        <v>5580000</v>
      </c>
      <c r="Y237" s="28">
        <f t="shared" si="40"/>
        <v>5484000</v>
      </c>
      <c r="Z237" s="28">
        <f t="shared" si="41"/>
        <v>5371000</v>
      </c>
      <c r="AA237" s="28">
        <f t="shared" si="42"/>
        <v>5359000</v>
      </c>
      <c r="AB237" s="28">
        <f t="shared" si="43"/>
        <v>5427000</v>
      </c>
      <c r="AC237" s="28">
        <f t="shared" si="44"/>
        <v>5325000</v>
      </c>
      <c r="AD237" s="28">
        <f t="shared" si="45"/>
        <v>5325000</v>
      </c>
      <c r="AE237" s="28">
        <f t="shared" si="46"/>
        <v>5461000</v>
      </c>
      <c r="AF237" s="28">
        <f t="shared" si="47"/>
        <v>5250000</v>
      </c>
      <c r="AG237" s="28">
        <f t="shared" si="48"/>
        <v>5409000</v>
      </c>
    </row>
    <row r="238" spans="1:33" s="21" customFormat="1" hidden="1" x14ac:dyDescent="0.3">
      <c r="A238" s="7" t="s">
        <v>281</v>
      </c>
      <c r="B238" s="7" t="s">
        <v>555</v>
      </c>
      <c r="C238" s="7">
        <v>1306</v>
      </c>
      <c r="D238" s="6" t="s">
        <v>8</v>
      </c>
      <c r="E238" s="7">
        <v>921</v>
      </c>
      <c r="F238" s="6" t="s">
        <v>8</v>
      </c>
      <c r="G238" s="7" t="s">
        <v>424</v>
      </c>
      <c r="H238" s="8" t="s">
        <v>1486</v>
      </c>
      <c r="I238" s="15">
        <v>6494000</v>
      </c>
      <c r="J238" s="15">
        <v>6493000</v>
      </c>
      <c r="K238" s="15">
        <v>6975000</v>
      </c>
      <c r="L238" s="15">
        <v>6855000</v>
      </c>
      <c r="M238" s="15">
        <v>6714000</v>
      </c>
      <c r="N238" s="15">
        <v>6699000</v>
      </c>
      <c r="O238" s="15">
        <v>6783000</v>
      </c>
      <c r="P238" s="15">
        <v>6656000</v>
      </c>
      <c r="Q238" s="15">
        <v>6656000</v>
      </c>
      <c r="R238" s="15">
        <v>6826000</v>
      </c>
      <c r="S238" s="15">
        <v>6563000</v>
      </c>
      <c r="T238" s="15">
        <v>6761000</v>
      </c>
      <c r="V238" s="28">
        <f t="shared" si="37"/>
        <v>6494000</v>
      </c>
      <c r="W238" s="28">
        <f t="shared" si="38"/>
        <v>6493000</v>
      </c>
      <c r="X238" s="28">
        <f t="shared" si="39"/>
        <v>6975000</v>
      </c>
      <c r="Y238" s="28">
        <f t="shared" si="40"/>
        <v>6855000</v>
      </c>
      <c r="Z238" s="28">
        <f t="shared" si="41"/>
        <v>6714000</v>
      </c>
      <c r="AA238" s="28">
        <f t="shared" si="42"/>
        <v>6699000</v>
      </c>
      <c r="AB238" s="28">
        <f t="shared" si="43"/>
        <v>6783000</v>
      </c>
      <c r="AC238" s="28">
        <f t="shared" si="44"/>
        <v>6656000</v>
      </c>
      <c r="AD238" s="28">
        <f t="shared" si="45"/>
        <v>6656000</v>
      </c>
      <c r="AE238" s="28">
        <f t="shared" si="46"/>
        <v>6826000</v>
      </c>
      <c r="AF238" s="28">
        <f t="shared" si="47"/>
        <v>6563000</v>
      </c>
      <c r="AG238" s="28">
        <f t="shared" si="48"/>
        <v>6761000</v>
      </c>
    </row>
    <row r="239" spans="1:33" s="21" customFormat="1" hidden="1" x14ac:dyDescent="0.3">
      <c r="A239" s="7" t="s">
        <v>281</v>
      </c>
      <c r="B239" s="7" t="s">
        <v>555</v>
      </c>
      <c r="C239" s="7">
        <v>1306</v>
      </c>
      <c r="D239" s="7" t="s">
        <v>247</v>
      </c>
      <c r="E239" s="7">
        <v>921</v>
      </c>
      <c r="F239" s="7" t="s">
        <v>247</v>
      </c>
      <c r="G239" s="7" t="s">
        <v>424</v>
      </c>
      <c r="H239" s="8" t="s">
        <v>304</v>
      </c>
      <c r="I239" s="15">
        <v>3031000</v>
      </c>
      <c r="J239" s="15">
        <v>3031000</v>
      </c>
      <c r="K239" s="15">
        <v>3256000</v>
      </c>
      <c r="L239" s="15">
        <v>3199000</v>
      </c>
      <c r="M239" s="15">
        <v>3134000</v>
      </c>
      <c r="N239" s="15">
        <v>3127000</v>
      </c>
      <c r="O239" s="15">
        <v>3166000</v>
      </c>
      <c r="P239" s="15">
        <v>3107000</v>
      </c>
      <c r="Q239" s="15">
        <v>3107000</v>
      </c>
      <c r="R239" s="15">
        <v>3186000</v>
      </c>
      <c r="S239" s="15">
        <v>3063000</v>
      </c>
      <c r="T239" s="15">
        <v>3156000</v>
      </c>
      <c r="V239" s="28">
        <f t="shared" si="37"/>
        <v>3031000</v>
      </c>
      <c r="W239" s="28">
        <f t="shared" si="38"/>
        <v>3031000</v>
      </c>
      <c r="X239" s="28">
        <f t="shared" si="39"/>
        <v>3256000</v>
      </c>
      <c r="Y239" s="28">
        <f t="shared" si="40"/>
        <v>3199000</v>
      </c>
      <c r="Z239" s="28">
        <f t="shared" si="41"/>
        <v>3134000</v>
      </c>
      <c r="AA239" s="28">
        <f t="shared" si="42"/>
        <v>3127000</v>
      </c>
      <c r="AB239" s="28">
        <f t="shared" si="43"/>
        <v>3166000</v>
      </c>
      <c r="AC239" s="28">
        <f t="shared" si="44"/>
        <v>3107000</v>
      </c>
      <c r="AD239" s="28">
        <f t="shared" si="45"/>
        <v>3107000</v>
      </c>
      <c r="AE239" s="28">
        <f t="shared" si="46"/>
        <v>3186000</v>
      </c>
      <c r="AF239" s="28">
        <f t="shared" si="47"/>
        <v>3063000</v>
      </c>
      <c r="AG239" s="28">
        <f t="shared" si="48"/>
        <v>3156000</v>
      </c>
    </row>
    <row r="240" spans="1:33" s="21" customFormat="1" hidden="1" x14ac:dyDescent="0.3">
      <c r="A240" s="7" t="s">
        <v>281</v>
      </c>
      <c r="B240" s="7" t="s">
        <v>555</v>
      </c>
      <c r="C240" s="7">
        <v>1306</v>
      </c>
      <c r="D240" s="6" t="s">
        <v>8</v>
      </c>
      <c r="E240" s="7">
        <v>925</v>
      </c>
      <c r="F240" s="7" t="s">
        <v>429</v>
      </c>
      <c r="G240" s="7" t="s">
        <v>424</v>
      </c>
      <c r="H240" s="8" t="s">
        <v>1487</v>
      </c>
      <c r="I240" s="15">
        <v>4330000</v>
      </c>
      <c r="J240" s="15">
        <v>4329000</v>
      </c>
      <c r="K240" s="15">
        <v>4651000</v>
      </c>
      <c r="L240" s="15">
        <v>4570000</v>
      </c>
      <c r="M240" s="15">
        <v>4477000</v>
      </c>
      <c r="N240" s="15">
        <v>4466000</v>
      </c>
      <c r="O240" s="15">
        <v>4523000</v>
      </c>
      <c r="P240" s="15">
        <v>4438000</v>
      </c>
      <c r="Q240" s="15">
        <v>4438000</v>
      </c>
      <c r="R240" s="15">
        <v>4551000</v>
      </c>
      <c r="S240" s="15">
        <v>4376000</v>
      </c>
      <c r="T240" s="15">
        <v>4508000</v>
      </c>
      <c r="V240" s="28">
        <f t="shared" si="37"/>
        <v>4330000</v>
      </c>
      <c r="W240" s="28">
        <f t="shared" si="38"/>
        <v>4329000</v>
      </c>
      <c r="X240" s="28">
        <f t="shared" si="39"/>
        <v>4651000</v>
      </c>
      <c r="Y240" s="28">
        <f t="shared" si="40"/>
        <v>4570000</v>
      </c>
      <c r="Z240" s="28">
        <f t="shared" si="41"/>
        <v>4477000</v>
      </c>
      <c r="AA240" s="28">
        <f t="shared" si="42"/>
        <v>4466000</v>
      </c>
      <c r="AB240" s="28">
        <f t="shared" si="43"/>
        <v>4523000</v>
      </c>
      <c r="AC240" s="28">
        <f t="shared" si="44"/>
        <v>4438000</v>
      </c>
      <c r="AD240" s="28">
        <f t="shared" si="45"/>
        <v>4438000</v>
      </c>
      <c r="AE240" s="28">
        <f t="shared" si="46"/>
        <v>4551000</v>
      </c>
      <c r="AF240" s="28">
        <f t="shared" si="47"/>
        <v>4376000</v>
      </c>
      <c r="AG240" s="28">
        <f t="shared" si="48"/>
        <v>4508000</v>
      </c>
    </row>
    <row r="241" spans="1:33" s="21" customFormat="1" hidden="1" x14ac:dyDescent="0.3">
      <c r="A241" s="7" t="s">
        <v>281</v>
      </c>
      <c r="B241" s="7" t="s">
        <v>555</v>
      </c>
      <c r="C241" s="7">
        <v>1306</v>
      </c>
      <c r="D241" s="6" t="s">
        <v>8</v>
      </c>
      <c r="E241" s="7">
        <v>907</v>
      </c>
      <c r="F241" s="7" t="s">
        <v>430</v>
      </c>
      <c r="G241" s="7" t="s">
        <v>424</v>
      </c>
      <c r="H241" s="8" t="s">
        <v>1488</v>
      </c>
      <c r="I241" s="15">
        <v>4330000</v>
      </c>
      <c r="J241" s="15">
        <v>4329000</v>
      </c>
      <c r="K241" s="15">
        <v>4651000</v>
      </c>
      <c r="L241" s="15">
        <v>4570000</v>
      </c>
      <c r="M241" s="15">
        <v>4477000</v>
      </c>
      <c r="N241" s="15">
        <v>4466000</v>
      </c>
      <c r="O241" s="15">
        <v>4523000</v>
      </c>
      <c r="P241" s="15">
        <v>4438000</v>
      </c>
      <c r="Q241" s="15">
        <v>4438000</v>
      </c>
      <c r="R241" s="15">
        <v>4551000</v>
      </c>
      <c r="S241" s="15">
        <v>4376000</v>
      </c>
      <c r="T241" s="15">
        <v>4508000</v>
      </c>
      <c r="V241" s="28">
        <f t="shared" si="37"/>
        <v>4330000</v>
      </c>
      <c r="W241" s="28">
        <f t="shared" si="38"/>
        <v>4329000</v>
      </c>
      <c r="X241" s="28">
        <f t="shared" si="39"/>
        <v>4651000</v>
      </c>
      <c r="Y241" s="28">
        <f t="shared" si="40"/>
        <v>4570000</v>
      </c>
      <c r="Z241" s="28">
        <f t="shared" si="41"/>
        <v>4477000</v>
      </c>
      <c r="AA241" s="28">
        <f t="shared" si="42"/>
        <v>4466000</v>
      </c>
      <c r="AB241" s="28">
        <f t="shared" si="43"/>
        <v>4523000</v>
      </c>
      <c r="AC241" s="28">
        <f t="shared" si="44"/>
        <v>4438000</v>
      </c>
      <c r="AD241" s="28">
        <f t="shared" si="45"/>
        <v>4438000</v>
      </c>
      <c r="AE241" s="28">
        <f t="shared" si="46"/>
        <v>4551000</v>
      </c>
      <c r="AF241" s="28">
        <f t="shared" si="47"/>
        <v>4376000</v>
      </c>
      <c r="AG241" s="28">
        <f t="shared" si="48"/>
        <v>4508000</v>
      </c>
    </row>
    <row r="242" spans="1:33" s="21" customFormat="1" hidden="1" x14ac:dyDescent="0.3">
      <c r="A242" s="7" t="s">
        <v>281</v>
      </c>
      <c r="B242" s="7" t="s">
        <v>555</v>
      </c>
      <c r="C242" s="7">
        <v>1306</v>
      </c>
      <c r="D242" s="6" t="s">
        <v>8</v>
      </c>
      <c r="E242" s="7">
        <v>905</v>
      </c>
      <c r="F242" s="7" t="s">
        <v>431</v>
      </c>
      <c r="G242" s="7" t="s">
        <v>424</v>
      </c>
      <c r="H242" s="8" t="s">
        <v>1489</v>
      </c>
      <c r="I242" s="15">
        <v>8659000</v>
      </c>
      <c r="J242" s="15">
        <v>8657000</v>
      </c>
      <c r="K242" s="15">
        <v>9300000</v>
      </c>
      <c r="L242" s="15">
        <v>9139000</v>
      </c>
      <c r="M242" s="15">
        <v>8952000</v>
      </c>
      <c r="N242" s="15">
        <v>8931000</v>
      </c>
      <c r="O242" s="15">
        <v>9044000</v>
      </c>
      <c r="P242" s="15">
        <v>8875000</v>
      </c>
      <c r="Q242" s="15">
        <v>8875000</v>
      </c>
      <c r="R242" s="15">
        <v>9102000</v>
      </c>
      <c r="S242" s="15">
        <v>8750000</v>
      </c>
      <c r="T242" s="15">
        <v>9014000</v>
      </c>
      <c r="V242" s="28">
        <f t="shared" si="37"/>
        <v>8659000</v>
      </c>
      <c r="W242" s="28">
        <f t="shared" si="38"/>
        <v>8657000</v>
      </c>
      <c r="X242" s="28">
        <f t="shared" si="39"/>
        <v>9300000</v>
      </c>
      <c r="Y242" s="28">
        <f t="shared" si="40"/>
        <v>9139000</v>
      </c>
      <c r="Z242" s="28">
        <f t="shared" si="41"/>
        <v>8952000</v>
      </c>
      <c r="AA242" s="28">
        <f t="shared" si="42"/>
        <v>8931000</v>
      </c>
      <c r="AB242" s="28">
        <f t="shared" si="43"/>
        <v>9044000</v>
      </c>
      <c r="AC242" s="28">
        <f t="shared" si="44"/>
        <v>8875000</v>
      </c>
      <c r="AD242" s="28">
        <f t="shared" si="45"/>
        <v>8875000</v>
      </c>
      <c r="AE242" s="28">
        <f t="shared" si="46"/>
        <v>9102000</v>
      </c>
      <c r="AF242" s="28">
        <f t="shared" si="47"/>
        <v>8750000</v>
      </c>
      <c r="AG242" s="28">
        <f t="shared" si="48"/>
        <v>9014000</v>
      </c>
    </row>
    <row r="243" spans="1:33" s="21" customFormat="1" hidden="1" x14ac:dyDescent="0.3">
      <c r="A243" s="7" t="s">
        <v>281</v>
      </c>
      <c r="B243" s="7" t="s">
        <v>555</v>
      </c>
      <c r="C243" s="7">
        <v>1306</v>
      </c>
      <c r="D243" s="6" t="s">
        <v>8</v>
      </c>
      <c r="E243" s="7">
        <v>922</v>
      </c>
      <c r="F243" s="7" t="s">
        <v>432</v>
      </c>
      <c r="G243" s="7" t="s">
        <v>424</v>
      </c>
      <c r="H243" s="8" t="s">
        <v>298</v>
      </c>
      <c r="I243" s="15">
        <v>4330000</v>
      </c>
      <c r="J243" s="15">
        <v>4329000</v>
      </c>
      <c r="K243" s="15">
        <v>4651000</v>
      </c>
      <c r="L243" s="15">
        <v>4570000</v>
      </c>
      <c r="M243" s="15">
        <v>4477000</v>
      </c>
      <c r="N243" s="15">
        <v>4466000</v>
      </c>
      <c r="O243" s="15">
        <v>4523000</v>
      </c>
      <c r="P243" s="15">
        <v>4438000</v>
      </c>
      <c r="Q243" s="15">
        <v>4438000</v>
      </c>
      <c r="R243" s="15">
        <v>4551000</v>
      </c>
      <c r="S243" s="15">
        <v>4376000</v>
      </c>
      <c r="T243" s="15">
        <v>4508000</v>
      </c>
      <c r="V243" s="28">
        <f t="shared" si="37"/>
        <v>4330000</v>
      </c>
      <c r="W243" s="28">
        <f t="shared" si="38"/>
        <v>4329000</v>
      </c>
      <c r="X243" s="28">
        <f t="shared" si="39"/>
        <v>4651000</v>
      </c>
      <c r="Y243" s="28">
        <f t="shared" si="40"/>
        <v>4570000</v>
      </c>
      <c r="Z243" s="28">
        <f t="shared" si="41"/>
        <v>4477000</v>
      </c>
      <c r="AA243" s="28">
        <f t="shared" si="42"/>
        <v>4466000</v>
      </c>
      <c r="AB243" s="28">
        <f t="shared" si="43"/>
        <v>4523000</v>
      </c>
      <c r="AC243" s="28">
        <f t="shared" si="44"/>
        <v>4438000</v>
      </c>
      <c r="AD243" s="28">
        <f t="shared" si="45"/>
        <v>4438000</v>
      </c>
      <c r="AE243" s="28">
        <f t="shared" si="46"/>
        <v>4551000</v>
      </c>
      <c r="AF243" s="28">
        <f t="shared" si="47"/>
        <v>4376000</v>
      </c>
      <c r="AG243" s="28">
        <f t="shared" si="48"/>
        <v>4508000</v>
      </c>
    </row>
    <row r="244" spans="1:33" s="21" customFormat="1" hidden="1" x14ac:dyDescent="0.3">
      <c r="A244" s="7" t="s">
        <v>281</v>
      </c>
      <c r="B244" s="7" t="s">
        <v>555</v>
      </c>
      <c r="C244" s="7">
        <v>1306</v>
      </c>
      <c r="D244" s="6" t="s">
        <v>8</v>
      </c>
      <c r="E244" s="7">
        <v>925</v>
      </c>
      <c r="F244" s="7">
        <v>212452</v>
      </c>
      <c r="G244" s="7" t="s">
        <v>424</v>
      </c>
      <c r="H244" s="8" t="s">
        <v>1490</v>
      </c>
      <c r="I244" s="15">
        <v>2598000</v>
      </c>
      <c r="J244" s="15">
        <v>2597000</v>
      </c>
      <c r="K244" s="15">
        <v>2790000</v>
      </c>
      <c r="L244" s="15">
        <v>2742000</v>
      </c>
      <c r="M244" s="15">
        <v>2686000</v>
      </c>
      <c r="N244" s="15">
        <v>2680000</v>
      </c>
      <c r="O244" s="15">
        <v>2714000</v>
      </c>
      <c r="P244" s="15">
        <v>2663000</v>
      </c>
      <c r="Q244" s="15">
        <v>2663000</v>
      </c>
      <c r="R244" s="15">
        <v>2731000</v>
      </c>
      <c r="S244" s="15">
        <v>2625000</v>
      </c>
      <c r="T244" s="15">
        <v>2705000</v>
      </c>
      <c r="V244" s="28">
        <f t="shared" si="37"/>
        <v>2598000</v>
      </c>
      <c r="W244" s="28">
        <f t="shared" si="38"/>
        <v>2597000</v>
      </c>
      <c r="X244" s="28">
        <f t="shared" si="39"/>
        <v>2790000</v>
      </c>
      <c r="Y244" s="28">
        <f t="shared" si="40"/>
        <v>2742000</v>
      </c>
      <c r="Z244" s="28">
        <f t="shared" si="41"/>
        <v>2686000</v>
      </c>
      <c r="AA244" s="28">
        <f t="shared" si="42"/>
        <v>2680000</v>
      </c>
      <c r="AB244" s="28">
        <f t="shared" si="43"/>
        <v>2714000</v>
      </c>
      <c r="AC244" s="28">
        <f t="shared" si="44"/>
        <v>2663000</v>
      </c>
      <c r="AD244" s="28">
        <f t="shared" si="45"/>
        <v>2663000</v>
      </c>
      <c r="AE244" s="28">
        <f t="shared" si="46"/>
        <v>2731000</v>
      </c>
      <c r="AF244" s="28">
        <f t="shared" si="47"/>
        <v>2625000</v>
      </c>
      <c r="AG244" s="28">
        <f t="shared" si="48"/>
        <v>2705000</v>
      </c>
    </row>
    <row r="245" spans="1:33" s="21" customFormat="1" hidden="1" x14ac:dyDescent="0.3">
      <c r="A245" s="7" t="s">
        <v>281</v>
      </c>
      <c r="B245" s="7" t="s">
        <v>555</v>
      </c>
      <c r="C245" s="7">
        <v>1306</v>
      </c>
      <c r="D245" s="6" t="s">
        <v>8</v>
      </c>
      <c r="E245" s="7">
        <v>907</v>
      </c>
      <c r="F245" s="7" t="s">
        <v>433</v>
      </c>
      <c r="G245" s="7" t="s">
        <v>424</v>
      </c>
      <c r="H245" s="8" t="s">
        <v>1491</v>
      </c>
      <c r="I245" s="15">
        <v>2598000</v>
      </c>
      <c r="J245" s="15">
        <v>2597000</v>
      </c>
      <c r="K245" s="15">
        <v>2790000</v>
      </c>
      <c r="L245" s="15">
        <v>2742000</v>
      </c>
      <c r="M245" s="15">
        <v>2686000</v>
      </c>
      <c r="N245" s="15">
        <v>2680000</v>
      </c>
      <c r="O245" s="15">
        <v>2714000</v>
      </c>
      <c r="P245" s="15">
        <v>2663000</v>
      </c>
      <c r="Q245" s="15">
        <v>2663000</v>
      </c>
      <c r="R245" s="15">
        <v>2731000</v>
      </c>
      <c r="S245" s="15">
        <v>2625000</v>
      </c>
      <c r="T245" s="15">
        <v>2705000</v>
      </c>
      <c r="V245" s="28">
        <f t="shared" si="37"/>
        <v>2598000</v>
      </c>
      <c r="W245" s="28">
        <f t="shared" si="38"/>
        <v>2597000</v>
      </c>
      <c r="X245" s="28">
        <f t="shared" si="39"/>
        <v>2790000</v>
      </c>
      <c r="Y245" s="28">
        <f t="shared" si="40"/>
        <v>2742000</v>
      </c>
      <c r="Z245" s="28">
        <f t="shared" si="41"/>
        <v>2686000</v>
      </c>
      <c r="AA245" s="28">
        <f t="shared" si="42"/>
        <v>2680000</v>
      </c>
      <c r="AB245" s="28">
        <f t="shared" si="43"/>
        <v>2714000</v>
      </c>
      <c r="AC245" s="28">
        <f t="shared" si="44"/>
        <v>2663000</v>
      </c>
      <c r="AD245" s="28">
        <f t="shared" si="45"/>
        <v>2663000</v>
      </c>
      <c r="AE245" s="28">
        <f t="shared" si="46"/>
        <v>2731000</v>
      </c>
      <c r="AF245" s="28">
        <f t="shared" si="47"/>
        <v>2625000</v>
      </c>
      <c r="AG245" s="28">
        <f t="shared" si="48"/>
        <v>2705000</v>
      </c>
    </row>
    <row r="246" spans="1:33" s="21" customFormat="1" hidden="1" x14ac:dyDescent="0.3">
      <c r="A246" s="7" t="s">
        <v>281</v>
      </c>
      <c r="B246" s="7" t="s">
        <v>555</v>
      </c>
      <c r="C246" s="7">
        <v>1306</v>
      </c>
      <c r="D246" s="6" t="s">
        <v>8</v>
      </c>
      <c r="E246" s="7">
        <v>905</v>
      </c>
      <c r="F246" s="7" t="s">
        <v>434</v>
      </c>
      <c r="G246" s="7" t="s">
        <v>424</v>
      </c>
      <c r="H246" s="8" t="s">
        <v>318</v>
      </c>
      <c r="I246" s="15">
        <v>2165000</v>
      </c>
      <c r="J246" s="15">
        <v>2165000</v>
      </c>
      <c r="K246" s="15">
        <v>2326000</v>
      </c>
      <c r="L246" s="15">
        <v>2285000</v>
      </c>
      <c r="M246" s="15">
        <v>2239000</v>
      </c>
      <c r="N246" s="15">
        <v>2233000</v>
      </c>
      <c r="O246" s="15">
        <v>2262000</v>
      </c>
      <c r="P246" s="15">
        <v>2219000</v>
      </c>
      <c r="Q246" s="15">
        <v>2219000</v>
      </c>
      <c r="R246" s="15">
        <v>2276000</v>
      </c>
      <c r="S246" s="15">
        <v>2188000</v>
      </c>
      <c r="T246" s="15">
        <v>2254000</v>
      </c>
      <c r="V246" s="28">
        <f t="shared" si="37"/>
        <v>2165000</v>
      </c>
      <c r="W246" s="28">
        <f t="shared" si="38"/>
        <v>2165000</v>
      </c>
      <c r="X246" s="28">
        <f t="shared" si="39"/>
        <v>2326000</v>
      </c>
      <c r="Y246" s="28">
        <f t="shared" si="40"/>
        <v>2285000</v>
      </c>
      <c r="Z246" s="28">
        <f t="shared" si="41"/>
        <v>2239000</v>
      </c>
      <c r="AA246" s="28">
        <f t="shared" si="42"/>
        <v>2233000</v>
      </c>
      <c r="AB246" s="28">
        <f t="shared" si="43"/>
        <v>2262000</v>
      </c>
      <c r="AC246" s="28">
        <f t="shared" si="44"/>
        <v>2219000</v>
      </c>
      <c r="AD246" s="28">
        <f t="shared" si="45"/>
        <v>2219000</v>
      </c>
      <c r="AE246" s="28">
        <f t="shared" si="46"/>
        <v>2276000</v>
      </c>
      <c r="AF246" s="28">
        <f t="shared" si="47"/>
        <v>2188000</v>
      </c>
      <c r="AG246" s="28">
        <f t="shared" si="48"/>
        <v>2254000</v>
      </c>
    </row>
    <row r="247" spans="1:33" s="21" customFormat="1" hidden="1" x14ac:dyDescent="0.3">
      <c r="A247" s="7" t="s">
        <v>281</v>
      </c>
      <c r="B247" s="7" t="s">
        <v>555</v>
      </c>
      <c r="C247" s="7">
        <v>1306</v>
      </c>
      <c r="D247" s="6" t="s">
        <v>8</v>
      </c>
      <c r="E247" s="7">
        <v>925</v>
      </c>
      <c r="F247" s="7" t="s">
        <v>435</v>
      </c>
      <c r="G247" s="7" t="s">
        <v>424</v>
      </c>
      <c r="H247" s="8" t="s">
        <v>1492</v>
      </c>
      <c r="I247" s="15">
        <v>4330000</v>
      </c>
      <c r="J247" s="15">
        <v>4329000</v>
      </c>
      <c r="K247" s="15">
        <v>4651000</v>
      </c>
      <c r="L247" s="15">
        <v>4570000</v>
      </c>
      <c r="M247" s="15">
        <v>4477000</v>
      </c>
      <c r="N247" s="15">
        <v>4466000</v>
      </c>
      <c r="O247" s="15">
        <v>4523000</v>
      </c>
      <c r="P247" s="15">
        <v>4438000</v>
      </c>
      <c r="Q247" s="15">
        <v>4438000</v>
      </c>
      <c r="R247" s="15">
        <v>4551000</v>
      </c>
      <c r="S247" s="15">
        <v>4376000</v>
      </c>
      <c r="T247" s="15">
        <v>4508000</v>
      </c>
      <c r="V247" s="28">
        <f t="shared" si="37"/>
        <v>4330000</v>
      </c>
      <c r="W247" s="28">
        <f t="shared" si="38"/>
        <v>4329000</v>
      </c>
      <c r="X247" s="28">
        <f t="shared" si="39"/>
        <v>4651000</v>
      </c>
      <c r="Y247" s="28">
        <f t="shared" si="40"/>
        <v>4570000</v>
      </c>
      <c r="Z247" s="28">
        <f t="shared" si="41"/>
        <v>4477000</v>
      </c>
      <c r="AA247" s="28">
        <f t="shared" si="42"/>
        <v>4466000</v>
      </c>
      <c r="AB247" s="28">
        <f t="shared" si="43"/>
        <v>4523000</v>
      </c>
      <c r="AC247" s="28">
        <f t="shared" si="44"/>
        <v>4438000</v>
      </c>
      <c r="AD247" s="28">
        <f t="shared" si="45"/>
        <v>4438000</v>
      </c>
      <c r="AE247" s="28">
        <f t="shared" si="46"/>
        <v>4551000</v>
      </c>
      <c r="AF247" s="28">
        <f t="shared" si="47"/>
        <v>4376000</v>
      </c>
      <c r="AG247" s="28">
        <f t="shared" si="48"/>
        <v>4508000</v>
      </c>
    </row>
    <row r="248" spans="1:33" s="21" customFormat="1" hidden="1" x14ac:dyDescent="0.3">
      <c r="A248" s="7" t="s">
        <v>281</v>
      </c>
      <c r="B248" s="7" t="s">
        <v>555</v>
      </c>
      <c r="C248" s="7">
        <v>1306</v>
      </c>
      <c r="D248" s="6" t="s">
        <v>8</v>
      </c>
      <c r="E248" s="7">
        <v>905</v>
      </c>
      <c r="F248" s="7" t="s">
        <v>436</v>
      </c>
      <c r="G248" s="7" t="s">
        <v>424</v>
      </c>
      <c r="H248" s="8" t="s">
        <v>1493</v>
      </c>
      <c r="I248" s="15">
        <v>867000</v>
      </c>
      <c r="J248" s="15">
        <v>866000</v>
      </c>
      <c r="K248" s="15">
        <v>931000</v>
      </c>
      <c r="L248" s="15">
        <v>915000</v>
      </c>
      <c r="M248" s="15">
        <v>896000</v>
      </c>
      <c r="N248" s="15">
        <v>894000</v>
      </c>
      <c r="O248" s="15">
        <v>905000</v>
      </c>
      <c r="P248" s="15">
        <v>888000</v>
      </c>
      <c r="Q248" s="15">
        <v>888000</v>
      </c>
      <c r="R248" s="15">
        <v>911000</v>
      </c>
      <c r="S248" s="15">
        <v>876000</v>
      </c>
      <c r="T248" s="15">
        <v>902000</v>
      </c>
      <c r="V248" s="28">
        <f t="shared" si="37"/>
        <v>867000</v>
      </c>
      <c r="W248" s="28">
        <f t="shared" si="38"/>
        <v>866000</v>
      </c>
      <c r="X248" s="28">
        <f t="shared" si="39"/>
        <v>931000</v>
      </c>
      <c r="Y248" s="28">
        <f t="shared" si="40"/>
        <v>915000</v>
      </c>
      <c r="Z248" s="28">
        <f t="shared" si="41"/>
        <v>896000</v>
      </c>
      <c r="AA248" s="28">
        <f t="shared" si="42"/>
        <v>894000</v>
      </c>
      <c r="AB248" s="28">
        <f t="shared" si="43"/>
        <v>905000</v>
      </c>
      <c r="AC248" s="28">
        <f t="shared" si="44"/>
        <v>888000</v>
      </c>
      <c r="AD248" s="28">
        <f t="shared" si="45"/>
        <v>888000</v>
      </c>
      <c r="AE248" s="28">
        <f t="shared" si="46"/>
        <v>911000</v>
      </c>
      <c r="AF248" s="28">
        <f t="shared" si="47"/>
        <v>876000</v>
      </c>
      <c r="AG248" s="28">
        <f t="shared" si="48"/>
        <v>902000</v>
      </c>
    </row>
    <row r="249" spans="1:33" s="21" customFormat="1" hidden="1" x14ac:dyDescent="0.3">
      <c r="A249" s="7" t="s">
        <v>281</v>
      </c>
      <c r="B249" s="7" t="s">
        <v>555</v>
      </c>
      <c r="C249" s="7">
        <v>1306</v>
      </c>
      <c r="D249" s="6" t="s">
        <v>8</v>
      </c>
      <c r="E249" s="7">
        <v>905</v>
      </c>
      <c r="F249" s="7" t="s">
        <v>437</v>
      </c>
      <c r="G249" s="7" t="s">
        <v>424</v>
      </c>
      <c r="H249" s="8" t="s">
        <v>330</v>
      </c>
      <c r="I249" s="15">
        <v>434000</v>
      </c>
      <c r="J249" s="15">
        <v>434000</v>
      </c>
      <c r="K249" s="15">
        <v>466000</v>
      </c>
      <c r="L249" s="15">
        <v>458000</v>
      </c>
      <c r="M249" s="15">
        <v>448000</v>
      </c>
      <c r="N249" s="15">
        <v>447000</v>
      </c>
      <c r="O249" s="15">
        <v>453000</v>
      </c>
      <c r="P249" s="15">
        <v>445000</v>
      </c>
      <c r="Q249" s="15">
        <v>445000</v>
      </c>
      <c r="R249" s="15">
        <v>456000</v>
      </c>
      <c r="S249" s="15">
        <v>438000</v>
      </c>
      <c r="T249" s="15">
        <v>452000</v>
      </c>
      <c r="V249" s="28">
        <f t="shared" si="37"/>
        <v>434000</v>
      </c>
      <c r="W249" s="28">
        <f t="shared" si="38"/>
        <v>434000</v>
      </c>
      <c r="X249" s="28">
        <f t="shared" si="39"/>
        <v>466000</v>
      </c>
      <c r="Y249" s="28">
        <f t="shared" si="40"/>
        <v>458000</v>
      </c>
      <c r="Z249" s="28">
        <f t="shared" si="41"/>
        <v>448000</v>
      </c>
      <c r="AA249" s="28">
        <f t="shared" si="42"/>
        <v>447000</v>
      </c>
      <c r="AB249" s="28">
        <f t="shared" si="43"/>
        <v>453000</v>
      </c>
      <c r="AC249" s="28">
        <f t="shared" si="44"/>
        <v>445000</v>
      </c>
      <c r="AD249" s="28">
        <f t="shared" si="45"/>
        <v>445000</v>
      </c>
      <c r="AE249" s="28">
        <f t="shared" si="46"/>
        <v>456000</v>
      </c>
      <c r="AF249" s="28">
        <f t="shared" si="47"/>
        <v>438000</v>
      </c>
      <c r="AG249" s="28">
        <f t="shared" si="48"/>
        <v>452000</v>
      </c>
    </row>
    <row r="250" spans="1:33" s="21" customFormat="1" hidden="1" x14ac:dyDescent="0.3">
      <c r="A250" s="7" t="s">
        <v>281</v>
      </c>
      <c r="B250" s="7" t="s">
        <v>555</v>
      </c>
      <c r="C250" s="7">
        <v>1306</v>
      </c>
      <c r="D250" s="6" t="s">
        <v>8</v>
      </c>
      <c r="E250" s="7">
        <v>925</v>
      </c>
      <c r="F250" s="7" t="s">
        <v>438</v>
      </c>
      <c r="G250" s="7" t="s">
        <v>424</v>
      </c>
      <c r="H250" s="8" t="s">
        <v>312</v>
      </c>
      <c r="I250" s="15">
        <v>434000</v>
      </c>
      <c r="J250" s="15">
        <v>434000</v>
      </c>
      <c r="K250" s="15">
        <v>466000</v>
      </c>
      <c r="L250" s="15">
        <v>458000</v>
      </c>
      <c r="M250" s="15">
        <v>448000</v>
      </c>
      <c r="N250" s="15">
        <v>447000</v>
      </c>
      <c r="O250" s="15">
        <v>453000</v>
      </c>
      <c r="P250" s="15">
        <v>445000</v>
      </c>
      <c r="Q250" s="15">
        <v>445000</v>
      </c>
      <c r="R250" s="15">
        <v>456000</v>
      </c>
      <c r="S250" s="15">
        <v>438000</v>
      </c>
      <c r="T250" s="15">
        <v>452000</v>
      </c>
      <c r="V250" s="28">
        <f t="shared" si="37"/>
        <v>434000</v>
      </c>
      <c r="W250" s="28">
        <f t="shared" si="38"/>
        <v>434000</v>
      </c>
      <c r="X250" s="28">
        <f t="shared" si="39"/>
        <v>466000</v>
      </c>
      <c r="Y250" s="28">
        <f t="shared" si="40"/>
        <v>458000</v>
      </c>
      <c r="Z250" s="28">
        <f t="shared" si="41"/>
        <v>448000</v>
      </c>
      <c r="AA250" s="28">
        <f t="shared" si="42"/>
        <v>447000</v>
      </c>
      <c r="AB250" s="28">
        <f t="shared" si="43"/>
        <v>453000</v>
      </c>
      <c r="AC250" s="28">
        <f t="shared" si="44"/>
        <v>445000</v>
      </c>
      <c r="AD250" s="28">
        <f t="shared" si="45"/>
        <v>445000</v>
      </c>
      <c r="AE250" s="28">
        <f t="shared" si="46"/>
        <v>456000</v>
      </c>
      <c r="AF250" s="28">
        <f t="shared" si="47"/>
        <v>438000</v>
      </c>
      <c r="AG250" s="28">
        <f t="shared" si="48"/>
        <v>452000</v>
      </c>
    </row>
    <row r="251" spans="1:33" s="21" customFormat="1" hidden="1" x14ac:dyDescent="0.3">
      <c r="A251" s="7" t="s">
        <v>281</v>
      </c>
      <c r="B251" s="7" t="s">
        <v>555</v>
      </c>
      <c r="C251" s="7">
        <v>1306</v>
      </c>
      <c r="D251" s="6" t="s">
        <v>8</v>
      </c>
      <c r="E251" s="7">
        <v>925</v>
      </c>
      <c r="F251" s="7" t="s">
        <v>439</v>
      </c>
      <c r="G251" s="7" t="s">
        <v>424</v>
      </c>
      <c r="H251" s="8" t="s">
        <v>327</v>
      </c>
      <c r="I251" s="15">
        <v>1299000</v>
      </c>
      <c r="J251" s="15">
        <v>1299000</v>
      </c>
      <c r="K251" s="15">
        <v>1395000</v>
      </c>
      <c r="L251" s="15">
        <v>1371000</v>
      </c>
      <c r="M251" s="15">
        <v>1343000</v>
      </c>
      <c r="N251" s="15">
        <v>1340000</v>
      </c>
      <c r="O251" s="15">
        <v>1357000</v>
      </c>
      <c r="P251" s="15">
        <v>1332000</v>
      </c>
      <c r="Q251" s="15">
        <v>1332000</v>
      </c>
      <c r="R251" s="15">
        <v>1366000</v>
      </c>
      <c r="S251" s="15">
        <v>1313000</v>
      </c>
      <c r="T251" s="15">
        <v>1353000</v>
      </c>
      <c r="V251" s="28">
        <f t="shared" si="37"/>
        <v>1299000</v>
      </c>
      <c r="W251" s="28">
        <f t="shared" si="38"/>
        <v>1299000</v>
      </c>
      <c r="X251" s="28">
        <f t="shared" si="39"/>
        <v>1395000</v>
      </c>
      <c r="Y251" s="28">
        <f t="shared" si="40"/>
        <v>1371000</v>
      </c>
      <c r="Z251" s="28">
        <f t="shared" si="41"/>
        <v>1343000</v>
      </c>
      <c r="AA251" s="28">
        <f t="shared" si="42"/>
        <v>1340000</v>
      </c>
      <c r="AB251" s="28">
        <f t="shared" si="43"/>
        <v>1357000</v>
      </c>
      <c r="AC251" s="28">
        <f t="shared" si="44"/>
        <v>1332000</v>
      </c>
      <c r="AD251" s="28">
        <f t="shared" si="45"/>
        <v>1332000</v>
      </c>
      <c r="AE251" s="28">
        <f t="shared" si="46"/>
        <v>1366000</v>
      </c>
      <c r="AF251" s="28">
        <f t="shared" si="47"/>
        <v>1313000</v>
      </c>
      <c r="AG251" s="28">
        <f t="shared" si="48"/>
        <v>1353000</v>
      </c>
    </row>
    <row r="252" spans="1:33" s="21" customFormat="1" hidden="1" x14ac:dyDescent="0.3">
      <c r="A252" s="7" t="s">
        <v>281</v>
      </c>
      <c r="B252" s="7" t="s">
        <v>555</v>
      </c>
      <c r="C252" s="7">
        <v>1306</v>
      </c>
      <c r="D252" s="6" t="s">
        <v>8</v>
      </c>
      <c r="E252" s="7">
        <v>907</v>
      </c>
      <c r="F252" s="7" t="s">
        <v>440</v>
      </c>
      <c r="G252" s="7" t="s">
        <v>424</v>
      </c>
      <c r="H252" s="8" t="s">
        <v>331</v>
      </c>
      <c r="I252" s="15">
        <v>1299000</v>
      </c>
      <c r="J252" s="15">
        <v>1299000</v>
      </c>
      <c r="K252" s="15">
        <v>1395000</v>
      </c>
      <c r="L252" s="15">
        <v>1371000</v>
      </c>
      <c r="M252" s="15">
        <v>1343000</v>
      </c>
      <c r="N252" s="15">
        <v>1340000</v>
      </c>
      <c r="O252" s="15">
        <v>1357000</v>
      </c>
      <c r="P252" s="15">
        <v>1332000</v>
      </c>
      <c r="Q252" s="15">
        <v>1332000</v>
      </c>
      <c r="R252" s="15">
        <v>1366000</v>
      </c>
      <c r="S252" s="15">
        <v>1313000</v>
      </c>
      <c r="T252" s="15">
        <v>1353000</v>
      </c>
      <c r="V252" s="28">
        <f t="shared" si="37"/>
        <v>1299000</v>
      </c>
      <c r="W252" s="28">
        <f t="shared" si="38"/>
        <v>1299000</v>
      </c>
      <c r="X252" s="28">
        <f t="shared" si="39"/>
        <v>1395000</v>
      </c>
      <c r="Y252" s="28">
        <f t="shared" si="40"/>
        <v>1371000</v>
      </c>
      <c r="Z252" s="28">
        <f t="shared" si="41"/>
        <v>1343000</v>
      </c>
      <c r="AA252" s="28">
        <f t="shared" si="42"/>
        <v>1340000</v>
      </c>
      <c r="AB252" s="28">
        <f t="shared" si="43"/>
        <v>1357000</v>
      </c>
      <c r="AC252" s="28">
        <f t="shared" si="44"/>
        <v>1332000</v>
      </c>
      <c r="AD252" s="28">
        <f t="shared" si="45"/>
        <v>1332000</v>
      </c>
      <c r="AE252" s="28">
        <f t="shared" si="46"/>
        <v>1366000</v>
      </c>
      <c r="AF252" s="28">
        <f t="shared" si="47"/>
        <v>1313000</v>
      </c>
      <c r="AG252" s="28">
        <f t="shared" si="48"/>
        <v>1353000</v>
      </c>
    </row>
    <row r="253" spans="1:33" s="21" customFormat="1" hidden="1" x14ac:dyDescent="0.3">
      <c r="A253" s="7" t="s">
        <v>281</v>
      </c>
      <c r="B253" s="7" t="s">
        <v>555</v>
      </c>
      <c r="C253" s="7">
        <v>1306</v>
      </c>
      <c r="D253" s="6" t="s">
        <v>8</v>
      </c>
      <c r="E253" s="7">
        <v>905</v>
      </c>
      <c r="F253" s="7" t="s">
        <v>441</v>
      </c>
      <c r="G253" s="7" t="s">
        <v>424</v>
      </c>
      <c r="H253" s="8" t="s">
        <v>305</v>
      </c>
      <c r="I253" s="15">
        <v>434000</v>
      </c>
      <c r="J253" s="15">
        <v>434000</v>
      </c>
      <c r="K253" s="15">
        <v>466000</v>
      </c>
      <c r="L253" s="15">
        <v>458000</v>
      </c>
      <c r="M253" s="15">
        <v>448000</v>
      </c>
      <c r="N253" s="15">
        <v>447000</v>
      </c>
      <c r="O253" s="15">
        <v>453000</v>
      </c>
      <c r="P253" s="15">
        <v>445000</v>
      </c>
      <c r="Q253" s="15">
        <v>445000</v>
      </c>
      <c r="R253" s="15">
        <v>456000</v>
      </c>
      <c r="S253" s="15">
        <v>438000</v>
      </c>
      <c r="T253" s="15">
        <v>452000</v>
      </c>
      <c r="V253" s="28">
        <f t="shared" si="37"/>
        <v>434000</v>
      </c>
      <c r="W253" s="28">
        <f t="shared" si="38"/>
        <v>434000</v>
      </c>
      <c r="X253" s="28">
        <f t="shared" si="39"/>
        <v>466000</v>
      </c>
      <c r="Y253" s="28">
        <f t="shared" si="40"/>
        <v>458000</v>
      </c>
      <c r="Z253" s="28">
        <f t="shared" si="41"/>
        <v>448000</v>
      </c>
      <c r="AA253" s="28">
        <f t="shared" si="42"/>
        <v>447000</v>
      </c>
      <c r="AB253" s="28">
        <f t="shared" si="43"/>
        <v>453000</v>
      </c>
      <c r="AC253" s="28">
        <f t="shared" si="44"/>
        <v>445000</v>
      </c>
      <c r="AD253" s="28">
        <f t="shared" si="45"/>
        <v>445000</v>
      </c>
      <c r="AE253" s="28">
        <f t="shared" si="46"/>
        <v>456000</v>
      </c>
      <c r="AF253" s="28">
        <f t="shared" si="47"/>
        <v>438000</v>
      </c>
      <c r="AG253" s="28">
        <f t="shared" si="48"/>
        <v>452000</v>
      </c>
    </row>
    <row r="254" spans="1:33" s="21" customFormat="1" hidden="1" x14ac:dyDescent="0.3">
      <c r="A254" s="7" t="s">
        <v>281</v>
      </c>
      <c r="B254" s="7" t="s">
        <v>555</v>
      </c>
      <c r="C254" s="7">
        <v>1306</v>
      </c>
      <c r="D254" s="6" t="s">
        <v>8</v>
      </c>
      <c r="E254" s="7">
        <v>924</v>
      </c>
      <c r="F254" s="7" t="s">
        <v>442</v>
      </c>
      <c r="G254" s="7" t="s">
        <v>424</v>
      </c>
      <c r="H254" s="8" t="s">
        <v>1494</v>
      </c>
      <c r="I254" s="15">
        <v>434000</v>
      </c>
      <c r="J254" s="15">
        <v>434000</v>
      </c>
      <c r="K254" s="15">
        <v>466000</v>
      </c>
      <c r="L254" s="15">
        <v>458000</v>
      </c>
      <c r="M254" s="15">
        <v>448000</v>
      </c>
      <c r="N254" s="15">
        <v>447000</v>
      </c>
      <c r="O254" s="15">
        <v>453000</v>
      </c>
      <c r="P254" s="15">
        <v>445000</v>
      </c>
      <c r="Q254" s="15">
        <v>445000</v>
      </c>
      <c r="R254" s="15">
        <v>456000</v>
      </c>
      <c r="S254" s="15">
        <v>438000</v>
      </c>
      <c r="T254" s="15">
        <v>452000</v>
      </c>
      <c r="V254" s="28">
        <f t="shared" si="37"/>
        <v>434000</v>
      </c>
      <c r="W254" s="28">
        <f t="shared" si="38"/>
        <v>434000</v>
      </c>
      <c r="X254" s="28">
        <f t="shared" si="39"/>
        <v>466000</v>
      </c>
      <c r="Y254" s="28">
        <f t="shared" si="40"/>
        <v>458000</v>
      </c>
      <c r="Z254" s="28">
        <f t="shared" si="41"/>
        <v>448000</v>
      </c>
      <c r="AA254" s="28">
        <f t="shared" si="42"/>
        <v>447000</v>
      </c>
      <c r="AB254" s="28">
        <f t="shared" si="43"/>
        <v>453000</v>
      </c>
      <c r="AC254" s="28">
        <f t="shared" si="44"/>
        <v>445000</v>
      </c>
      <c r="AD254" s="28">
        <f t="shared" si="45"/>
        <v>445000</v>
      </c>
      <c r="AE254" s="28">
        <f t="shared" si="46"/>
        <v>456000</v>
      </c>
      <c r="AF254" s="28">
        <f t="shared" si="47"/>
        <v>438000</v>
      </c>
      <c r="AG254" s="28">
        <f t="shared" si="48"/>
        <v>452000</v>
      </c>
    </row>
    <row r="255" spans="1:33" s="21" customFormat="1" hidden="1" x14ac:dyDescent="0.3">
      <c r="A255" s="7" t="s">
        <v>281</v>
      </c>
      <c r="B255" s="7" t="s">
        <v>555</v>
      </c>
      <c r="C255" s="7">
        <v>1306</v>
      </c>
      <c r="D255" s="6" t="s">
        <v>8</v>
      </c>
      <c r="E255" s="7">
        <v>925</v>
      </c>
      <c r="F255" s="7" t="s">
        <v>443</v>
      </c>
      <c r="G255" s="7" t="s">
        <v>424</v>
      </c>
      <c r="H255" s="8" t="s">
        <v>321</v>
      </c>
      <c r="I255" s="15">
        <v>867000</v>
      </c>
      <c r="J255" s="15">
        <v>866000</v>
      </c>
      <c r="K255" s="15">
        <v>931000</v>
      </c>
      <c r="L255" s="15">
        <v>915000</v>
      </c>
      <c r="M255" s="15">
        <v>896000</v>
      </c>
      <c r="N255" s="15">
        <v>894000</v>
      </c>
      <c r="O255" s="15">
        <v>905000</v>
      </c>
      <c r="P255" s="15">
        <v>888000</v>
      </c>
      <c r="Q255" s="15">
        <v>888000</v>
      </c>
      <c r="R255" s="15">
        <v>911000</v>
      </c>
      <c r="S255" s="15">
        <v>876000</v>
      </c>
      <c r="T255" s="15">
        <v>902000</v>
      </c>
      <c r="V255" s="28">
        <f t="shared" si="37"/>
        <v>867000</v>
      </c>
      <c r="W255" s="28">
        <f t="shared" si="38"/>
        <v>866000</v>
      </c>
      <c r="X255" s="28">
        <f t="shared" si="39"/>
        <v>931000</v>
      </c>
      <c r="Y255" s="28">
        <f t="shared" si="40"/>
        <v>915000</v>
      </c>
      <c r="Z255" s="28">
        <f t="shared" si="41"/>
        <v>896000</v>
      </c>
      <c r="AA255" s="28">
        <f t="shared" si="42"/>
        <v>894000</v>
      </c>
      <c r="AB255" s="28">
        <f t="shared" si="43"/>
        <v>905000</v>
      </c>
      <c r="AC255" s="28">
        <f t="shared" si="44"/>
        <v>888000</v>
      </c>
      <c r="AD255" s="28">
        <f t="shared" si="45"/>
        <v>888000</v>
      </c>
      <c r="AE255" s="28">
        <f t="shared" si="46"/>
        <v>911000</v>
      </c>
      <c r="AF255" s="28">
        <f t="shared" si="47"/>
        <v>876000</v>
      </c>
      <c r="AG255" s="28">
        <f t="shared" si="48"/>
        <v>902000</v>
      </c>
    </row>
    <row r="256" spans="1:33" s="21" customFormat="1" hidden="1" x14ac:dyDescent="0.3">
      <c r="A256" s="7" t="s">
        <v>281</v>
      </c>
      <c r="B256" s="7" t="s">
        <v>555</v>
      </c>
      <c r="C256" s="7">
        <v>1306</v>
      </c>
      <c r="D256" s="6" t="s">
        <v>8</v>
      </c>
      <c r="E256" s="7">
        <v>913</v>
      </c>
      <c r="F256" s="7" t="s">
        <v>444</v>
      </c>
      <c r="G256" s="7" t="s">
        <v>424</v>
      </c>
      <c r="H256" s="8" t="s">
        <v>314</v>
      </c>
      <c r="I256" s="15">
        <v>217000</v>
      </c>
      <c r="J256" s="15">
        <v>217000</v>
      </c>
      <c r="K256" s="15">
        <v>233000</v>
      </c>
      <c r="L256" s="15">
        <v>229000</v>
      </c>
      <c r="M256" s="15">
        <v>224000</v>
      </c>
      <c r="N256" s="15">
        <v>224000</v>
      </c>
      <c r="O256" s="15">
        <v>227000</v>
      </c>
      <c r="P256" s="15">
        <v>223000</v>
      </c>
      <c r="Q256" s="15">
        <v>223000</v>
      </c>
      <c r="R256" s="15">
        <v>228000</v>
      </c>
      <c r="S256" s="15">
        <v>219000</v>
      </c>
      <c r="T256" s="15">
        <v>226000</v>
      </c>
      <c r="V256" s="28">
        <f t="shared" si="37"/>
        <v>217000</v>
      </c>
      <c r="W256" s="28">
        <f t="shared" si="38"/>
        <v>217000</v>
      </c>
      <c r="X256" s="28">
        <f t="shared" si="39"/>
        <v>233000</v>
      </c>
      <c r="Y256" s="28">
        <f t="shared" si="40"/>
        <v>229000</v>
      </c>
      <c r="Z256" s="28">
        <f t="shared" si="41"/>
        <v>224000</v>
      </c>
      <c r="AA256" s="28">
        <f t="shared" si="42"/>
        <v>224000</v>
      </c>
      <c r="AB256" s="28">
        <f t="shared" si="43"/>
        <v>227000</v>
      </c>
      <c r="AC256" s="28">
        <f t="shared" si="44"/>
        <v>223000</v>
      </c>
      <c r="AD256" s="28">
        <f t="shared" si="45"/>
        <v>223000</v>
      </c>
      <c r="AE256" s="28">
        <f t="shared" si="46"/>
        <v>228000</v>
      </c>
      <c r="AF256" s="28">
        <f t="shared" si="47"/>
        <v>219000</v>
      </c>
      <c r="AG256" s="28">
        <f t="shared" si="48"/>
        <v>226000</v>
      </c>
    </row>
    <row r="257" spans="1:33" s="21" customFormat="1" hidden="1" x14ac:dyDescent="0.3">
      <c r="A257" s="7" t="s">
        <v>281</v>
      </c>
      <c r="B257" s="7" t="s">
        <v>555</v>
      </c>
      <c r="C257" s="7">
        <v>1306</v>
      </c>
      <c r="D257" s="6" t="s">
        <v>8</v>
      </c>
      <c r="E257" s="7">
        <v>905</v>
      </c>
      <c r="F257" s="7" t="s">
        <v>445</v>
      </c>
      <c r="G257" s="7" t="s">
        <v>424</v>
      </c>
      <c r="H257" s="8" t="s">
        <v>324</v>
      </c>
      <c r="I257" s="15">
        <v>260000</v>
      </c>
      <c r="J257" s="15">
        <v>260000</v>
      </c>
      <c r="K257" s="15">
        <v>279000</v>
      </c>
      <c r="L257" s="15">
        <v>275000</v>
      </c>
      <c r="M257" s="15">
        <v>269000</v>
      </c>
      <c r="N257" s="15">
        <v>268000</v>
      </c>
      <c r="O257" s="15">
        <v>272000</v>
      </c>
      <c r="P257" s="15">
        <v>267000</v>
      </c>
      <c r="Q257" s="15">
        <v>267000</v>
      </c>
      <c r="R257" s="15">
        <v>274000</v>
      </c>
      <c r="S257" s="15">
        <v>263000</v>
      </c>
      <c r="T257" s="15">
        <v>271000</v>
      </c>
      <c r="V257" s="28">
        <f t="shared" si="37"/>
        <v>260000</v>
      </c>
      <c r="W257" s="28">
        <f t="shared" si="38"/>
        <v>260000</v>
      </c>
      <c r="X257" s="28">
        <f t="shared" si="39"/>
        <v>279000</v>
      </c>
      <c r="Y257" s="28">
        <f t="shared" si="40"/>
        <v>275000</v>
      </c>
      <c r="Z257" s="28">
        <f t="shared" si="41"/>
        <v>269000</v>
      </c>
      <c r="AA257" s="28">
        <f t="shared" si="42"/>
        <v>268000</v>
      </c>
      <c r="AB257" s="28">
        <f t="shared" si="43"/>
        <v>272000</v>
      </c>
      <c r="AC257" s="28">
        <f t="shared" si="44"/>
        <v>267000</v>
      </c>
      <c r="AD257" s="28">
        <f t="shared" si="45"/>
        <v>267000</v>
      </c>
      <c r="AE257" s="28">
        <f t="shared" si="46"/>
        <v>274000</v>
      </c>
      <c r="AF257" s="28">
        <f t="shared" si="47"/>
        <v>263000</v>
      </c>
      <c r="AG257" s="28">
        <f t="shared" si="48"/>
        <v>271000</v>
      </c>
    </row>
    <row r="258" spans="1:33" s="21" customFormat="1" hidden="1" x14ac:dyDescent="0.3">
      <c r="A258" s="7" t="s">
        <v>281</v>
      </c>
      <c r="B258" s="7" t="s">
        <v>555</v>
      </c>
      <c r="C258" s="7">
        <v>1306</v>
      </c>
      <c r="D258" s="6" t="s">
        <v>8</v>
      </c>
      <c r="E258" s="7">
        <v>925</v>
      </c>
      <c r="F258" s="7" t="s">
        <v>446</v>
      </c>
      <c r="G258" s="7" t="s">
        <v>424</v>
      </c>
      <c r="H258" s="8" t="s">
        <v>309</v>
      </c>
      <c r="I258" s="15">
        <v>434000</v>
      </c>
      <c r="J258" s="15">
        <v>434000</v>
      </c>
      <c r="K258" s="15">
        <v>466000</v>
      </c>
      <c r="L258" s="15">
        <v>458000</v>
      </c>
      <c r="M258" s="15">
        <v>448000</v>
      </c>
      <c r="N258" s="15">
        <v>447000</v>
      </c>
      <c r="O258" s="15">
        <v>453000</v>
      </c>
      <c r="P258" s="15">
        <v>445000</v>
      </c>
      <c r="Q258" s="15">
        <v>445000</v>
      </c>
      <c r="R258" s="15">
        <v>456000</v>
      </c>
      <c r="S258" s="15">
        <v>438000</v>
      </c>
      <c r="T258" s="15">
        <v>452000</v>
      </c>
      <c r="V258" s="28">
        <f t="shared" si="37"/>
        <v>434000</v>
      </c>
      <c r="W258" s="28">
        <f t="shared" si="38"/>
        <v>434000</v>
      </c>
      <c r="X258" s="28">
        <f t="shared" si="39"/>
        <v>466000</v>
      </c>
      <c r="Y258" s="28">
        <f t="shared" si="40"/>
        <v>458000</v>
      </c>
      <c r="Z258" s="28">
        <f t="shared" si="41"/>
        <v>448000</v>
      </c>
      <c r="AA258" s="28">
        <f t="shared" si="42"/>
        <v>447000</v>
      </c>
      <c r="AB258" s="28">
        <f t="shared" si="43"/>
        <v>453000</v>
      </c>
      <c r="AC258" s="28">
        <f t="shared" si="44"/>
        <v>445000</v>
      </c>
      <c r="AD258" s="28">
        <f t="shared" si="45"/>
        <v>445000</v>
      </c>
      <c r="AE258" s="28">
        <f t="shared" si="46"/>
        <v>456000</v>
      </c>
      <c r="AF258" s="28">
        <f t="shared" si="47"/>
        <v>438000</v>
      </c>
      <c r="AG258" s="28">
        <f t="shared" si="48"/>
        <v>452000</v>
      </c>
    </row>
    <row r="259" spans="1:33" s="21" customFormat="1" hidden="1" x14ac:dyDescent="0.3">
      <c r="A259" s="7" t="s">
        <v>281</v>
      </c>
      <c r="B259" s="7" t="s">
        <v>555</v>
      </c>
      <c r="C259" s="7">
        <v>1306</v>
      </c>
      <c r="D259" s="6" t="s">
        <v>8</v>
      </c>
      <c r="E259" s="7">
        <v>925</v>
      </c>
      <c r="F259" s="7" t="s">
        <v>447</v>
      </c>
      <c r="G259" s="7" t="s">
        <v>424</v>
      </c>
      <c r="H259" s="8" t="s">
        <v>1495</v>
      </c>
      <c r="I259" s="15">
        <v>217000</v>
      </c>
      <c r="J259" s="15">
        <v>217000</v>
      </c>
      <c r="K259" s="15">
        <v>233000</v>
      </c>
      <c r="L259" s="15">
        <v>229000</v>
      </c>
      <c r="M259" s="15">
        <v>224000</v>
      </c>
      <c r="N259" s="15">
        <v>224000</v>
      </c>
      <c r="O259" s="15">
        <v>227000</v>
      </c>
      <c r="P259" s="15">
        <v>223000</v>
      </c>
      <c r="Q259" s="15">
        <v>223000</v>
      </c>
      <c r="R259" s="15">
        <v>228000</v>
      </c>
      <c r="S259" s="15">
        <v>219000</v>
      </c>
      <c r="T259" s="15">
        <v>226000</v>
      </c>
      <c r="V259" s="28">
        <f t="shared" ref="V259:V322" si="49">ROUNDUP(I259,-3)</f>
        <v>217000</v>
      </c>
      <c r="W259" s="28">
        <f t="shared" ref="W259:W322" si="50">ROUNDUP(J259,-3)</f>
        <v>217000</v>
      </c>
      <c r="X259" s="28">
        <f t="shared" ref="X259:X322" si="51">ROUNDUP(K259,-3)</f>
        <v>233000</v>
      </c>
      <c r="Y259" s="28">
        <f t="shared" ref="Y259:Y322" si="52">ROUNDUP(L259,-3)</f>
        <v>229000</v>
      </c>
      <c r="Z259" s="28">
        <f t="shared" ref="Z259:Z322" si="53">ROUNDUP(M259,-3)</f>
        <v>224000</v>
      </c>
      <c r="AA259" s="28">
        <f t="shared" ref="AA259:AA322" si="54">ROUNDUP(N259,-3)</f>
        <v>224000</v>
      </c>
      <c r="AB259" s="28">
        <f t="shared" ref="AB259:AB322" si="55">ROUNDUP(O259,-3)</f>
        <v>227000</v>
      </c>
      <c r="AC259" s="28">
        <f t="shared" ref="AC259:AC322" si="56">ROUNDUP(P259,-3)</f>
        <v>223000</v>
      </c>
      <c r="AD259" s="28">
        <f t="shared" ref="AD259:AD322" si="57">ROUNDUP(Q259,-3)</f>
        <v>223000</v>
      </c>
      <c r="AE259" s="28">
        <f t="shared" ref="AE259:AE322" si="58">ROUNDUP(R259,-3)</f>
        <v>228000</v>
      </c>
      <c r="AF259" s="28">
        <f t="shared" ref="AF259:AF322" si="59">ROUNDUP(S259,-3)</f>
        <v>219000</v>
      </c>
      <c r="AG259" s="28">
        <f t="shared" ref="AG259:AG322" si="60">ROUNDUP(T259,-3)</f>
        <v>226000</v>
      </c>
    </row>
    <row r="260" spans="1:33" s="21" customFormat="1" hidden="1" x14ac:dyDescent="0.3">
      <c r="A260" s="7" t="s">
        <v>281</v>
      </c>
      <c r="B260" s="7" t="s">
        <v>555</v>
      </c>
      <c r="C260" s="7">
        <v>1306</v>
      </c>
      <c r="D260" s="6" t="s">
        <v>8</v>
      </c>
      <c r="E260" s="7">
        <v>925</v>
      </c>
      <c r="F260" s="7" t="s">
        <v>448</v>
      </c>
      <c r="G260" s="7" t="s">
        <v>424</v>
      </c>
      <c r="H260" s="8" t="s">
        <v>321</v>
      </c>
      <c r="I260" s="15">
        <v>217000</v>
      </c>
      <c r="J260" s="15">
        <v>217000</v>
      </c>
      <c r="K260" s="15">
        <v>233000</v>
      </c>
      <c r="L260" s="15">
        <v>229000</v>
      </c>
      <c r="M260" s="15">
        <v>224000</v>
      </c>
      <c r="N260" s="15">
        <v>224000</v>
      </c>
      <c r="O260" s="15">
        <v>227000</v>
      </c>
      <c r="P260" s="15">
        <v>223000</v>
      </c>
      <c r="Q260" s="15">
        <v>223000</v>
      </c>
      <c r="R260" s="15">
        <v>228000</v>
      </c>
      <c r="S260" s="15">
        <v>219000</v>
      </c>
      <c r="T260" s="15">
        <v>226000</v>
      </c>
      <c r="V260" s="28">
        <f t="shared" si="49"/>
        <v>217000</v>
      </c>
      <c r="W260" s="28">
        <f t="shared" si="50"/>
        <v>217000</v>
      </c>
      <c r="X260" s="28">
        <f t="shared" si="51"/>
        <v>233000</v>
      </c>
      <c r="Y260" s="28">
        <f t="shared" si="52"/>
        <v>229000</v>
      </c>
      <c r="Z260" s="28">
        <f t="shared" si="53"/>
        <v>224000</v>
      </c>
      <c r="AA260" s="28">
        <f t="shared" si="54"/>
        <v>224000</v>
      </c>
      <c r="AB260" s="28">
        <f t="shared" si="55"/>
        <v>227000</v>
      </c>
      <c r="AC260" s="28">
        <f t="shared" si="56"/>
        <v>223000</v>
      </c>
      <c r="AD260" s="28">
        <f t="shared" si="57"/>
        <v>223000</v>
      </c>
      <c r="AE260" s="28">
        <f t="shared" si="58"/>
        <v>228000</v>
      </c>
      <c r="AF260" s="28">
        <f t="shared" si="59"/>
        <v>219000</v>
      </c>
      <c r="AG260" s="28">
        <f t="shared" si="60"/>
        <v>226000</v>
      </c>
    </row>
    <row r="261" spans="1:33" s="21" customFormat="1" hidden="1" x14ac:dyDescent="0.3">
      <c r="A261" s="7" t="s">
        <v>281</v>
      </c>
      <c r="B261" s="7" t="s">
        <v>555</v>
      </c>
      <c r="C261" s="7">
        <v>1306</v>
      </c>
      <c r="D261" s="6" t="s">
        <v>8</v>
      </c>
      <c r="E261" s="7">
        <v>907</v>
      </c>
      <c r="F261" s="7" t="s">
        <v>449</v>
      </c>
      <c r="G261" s="7" t="s">
        <v>424</v>
      </c>
      <c r="H261" s="8" t="s">
        <v>316</v>
      </c>
      <c r="I261" s="15">
        <v>130000</v>
      </c>
      <c r="J261" s="15">
        <v>130000</v>
      </c>
      <c r="K261" s="15">
        <v>140000</v>
      </c>
      <c r="L261" s="15">
        <v>138000</v>
      </c>
      <c r="M261" s="15">
        <v>135000</v>
      </c>
      <c r="N261" s="15">
        <v>134000</v>
      </c>
      <c r="O261" s="15">
        <v>136000</v>
      </c>
      <c r="P261" s="15">
        <v>134000</v>
      </c>
      <c r="Q261" s="15">
        <v>134000</v>
      </c>
      <c r="R261" s="15">
        <v>137000</v>
      </c>
      <c r="S261" s="15">
        <v>132000</v>
      </c>
      <c r="T261" s="15">
        <v>136000</v>
      </c>
      <c r="V261" s="28">
        <f t="shared" si="49"/>
        <v>130000</v>
      </c>
      <c r="W261" s="28">
        <f t="shared" si="50"/>
        <v>130000</v>
      </c>
      <c r="X261" s="28">
        <f t="shared" si="51"/>
        <v>140000</v>
      </c>
      <c r="Y261" s="28">
        <f t="shared" si="52"/>
        <v>138000</v>
      </c>
      <c r="Z261" s="28">
        <f t="shared" si="53"/>
        <v>135000</v>
      </c>
      <c r="AA261" s="28">
        <f t="shared" si="54"/>
        <v>134000</v>
      </c>
      <c r="AB261" s="28">
        <f t="shared" si="55"/>
        <v>136000</v>
      </c>
      <c r="AC261" s="28">
        <f t="shared" si="56"/>
        <v>134000</v>
      </c>
      <c r="AD261" s="28">
        <f t="shared" si="57"/>
        <v>134000</v>
      </c>
      <c r="AE261" s="28">
        <f t="shared" si="58"/>
        <v>137000</v>
      </c>
      <c r="AF261" s="28">
        <f t="shared" si="59"/>
        <v>132000</v>
      </c>
      <c r="AG261" s="28">
        <f t="shared" si="60"/>
        <v>136000</v>
      </c>
    </row>
    <row r="262" spans="1:33" s="21" customFormat="1" hidden="1" x14ac:dyDescent="0.3">
      <c r="A262" s="7" t="s">
        <v>281</v>
      </c>
      <c r="B262" s="7" t="s">
        <v>555</v>
      </c>
      <c r="C262" s="7">
        <v>1306</v>
      </c>
      <c r="D262" s="6" t="s">
        <v>8</v>
      </c>
      <c r="E262" s="7">
        <v>905</v>
      </c>
      <c r="F262" s="7" t="s">
        <v>450</v>
      </c>
      <c r="G262" s="7" t="s">
        <v>424</v>
      </c>
      <c r="H262" s="8" t="s">
        <v>1496</v>
      </c>
      <c r="I262" s="15">
        <v>130000</v>
      </c>
      <c r="J262" s="15">
        <v>130000</v>
      </c>
      <c r="K262" s="15">
        <v>140000</v>
      </c>
      <c r="L262" s="15">
        <v>138000</v>
      </c>
      <c r="M262" s="15">
        <v>135000</v>
      </c>
      <c r="N262" s="15">
        <v>134000</v>
      </c>
      <c r="O262" s="15">
        <v>136000</v>
      </c>
      <c r="P262" s="15">
        <v>134000</v>
      </c>
      <c r="Q262" s="15">
        <v>134000</v>
      </c>
      <c r="R262" s="15">
        <v>137000</v>
      </c>
      <c r="S262" s="15">
        <v>132000</v>
      </c>
      <c r="T262" s="15">
        <v>136000</v>
      </c>
      <c r="V262" s="28">
        <f t="shared" si="49"/>
        <v>130000</v>
      </c>
      <c r="W262" s="28">
        <f t="shared" si="50"/>
        <v>130000</v>
      </c>
      <c r="X262" s="28">
        <f t="shared" si="51"/>
        <v>140000</v>
      </c>
      <c r="Y262" s="28">
        <f t="shared" si="52"/>
        <v>138000</v>
      </c>
      <c r="Z262" s="28">
        <f t="shared" si="53"/>
        <v>135000</v>
      </c>
      <c r="AA262" s="28">
        <f t="shared" si="54"/>
        <v>134000</v>
      </c>
      <c r="AB262" s="28">
        <f t="shared" si="55"/>
        <v>136000</v>
      </c>
      <c r="AC262" s="28">
        <f t="shared" si="56"/>
        <v>134000</v>
      </c>
      <c r="AD262" s="28">
        <f t="shared" si="57"/>
        <v>134000</v>
      </c>
      <c r="AE262" s="28">
        <f t="shared" si="58"/>
        <v>137000</v>
      </c>
      <c r="AF262" s="28">
        <f t="shared" si="59"/>
        <v>132000</v>
      </c>
      <c r="AG262" s="28">
        <f t="shared" si="60"/>
        <v>136000</v>
      </c>
    </row>
    <row r="263" spans="1:33" s="21" customFormat="1" hidden="1" x14ac:dyDescent="0.3">
      <c r="A263" s="7" t="s">
        <v>281</v>
      </c>
      <c r="B263" s="7" t="s">
        <v>555</v>
      </c>
      <c r="C263" s="7">
        <v>1306</v>
      </c>
      <c r="D263" s="6" t="s">
        <v>8</v>
      </c>
      <c r="E263" s="7">
        <v>907</v>
      </c>
      <c r="F263" s="7" t="s">
        <v>451</v>
      </c>
      <c r="G263" s="7" t="s">
        <v>424</v>
      </c>
      <c r="H263" s="8" t="s">
        <v>1497</v>
      </c>
      <c r="I263" s="15">
        <v>87000</v>
      </c>
      <c r="J263" s="15">
        <v>87000</v>
      </c>
      <c r="K263" s="15">
        <v>94000</v>
      </c>
      <c r="L263" s="15">
        <v>92000</v>
      </c>
      <c r="M263" s="15">
        <v>90000</v>
      </c>
      <c r="N263" s="15">
        <v>90000</v>
      </c>
      <c r="O263" s="15">
        <v>91000</v>
      </c>
      <c r="P263" s="15">
        <v>89000</v>
      </c>
      <c r="Q263" s="15">
        <v>89000</v>
      </c>
      <c r="R263" s="15">
        <v>92000</v>
      </c>
      <c r="S263" s="15">
        <v>88000</v>
      </c>
      <c r="T263" s="15">
        <v>91000</v>
      </c>
      <c r="V263" s="28">
        <f t="shared" si="49"/>
        <v>87000</v>
      </c>
      <c r="W263" s="28">
        <f t="shared" si="50"/>
        <v>87000</v>
      </c>
      <c r="X263" s="28">
        <f t="shared" si="51"/>
        <v>94000</v>
      </c>
      <c r="Y263" s="28">
        <f t="shared" si="52"/>
        <v>92000</v>
      </c>
      <c r="Z263" s="28">
        <f t="shared" si="53"/>
        <v>90000</v>
      </c>
      <c r="AA263" s="28">
        <f t="shared" si="54"/>
        <v>90000</v>
      </c>
      <c r="AB263" s="28">
        <f t="shared" si="55"/>
        <v>91000</v>
      </c>
      <c r="AC263" s="28">
        <f t="shared" si="56"/>
        <v>89000</v>
      </c>
      <c r="AD263" s="28">
        <f t="shared" si="57"/>
        <v>89000</v>
      </c>
      <c r="AE263" s="28">
        <f t="shared" si="58"/>
        <v>92000</v>
      </c>
      <c r="AF263" s="28">
        <f t="shared" si="59"/>
        <v>88000</v>
      </c>
      <c r="AG263" s="28">
        <f t="shared" si="60"/>
        <v>91000</v>
      </c>
    </row>
    <row r="264" spans="1:33" s="21" customFormat="1" hidden="1" x14ac:dyDescent="0.3">
      <c r="A264" s="7" t="s">
        <v>281</v>
      </c>
      <c r="B264" s="7" t="s">
        <v>555</v>
      </c>
      <c r="C264" s="7">
        <v>1306</v>
      </c>
      <c r="D264" s="6" t="s">
        <v>8</v>
      </c>
      <c r="E264" s="7">
        <v>925</v>
      </c>
      <c r="F264" s="7" t="s">
        <v>452</v>
      </c>
      <c r="G264" s="7" t="s">
        <v>424</v>
      </c>
      <c r="H264" s="8" t="s">
        <v>323</v>
      </c>
      <c r="I264" s="15">
        <v>87000</v>
      </c>
      <c r="J264" s="15">
        <v>87000</v>
      </c>
      <c r="K264" s="15">
        <v>94000</v>
      </c>
      <c r="L264" s="15">
        <v>92000</v>
      </c>
      <c r="M264" s="15">
        <v>90000</v>
      </c>
      <c r="N264" s="15">
        <v>90000</v>
      </c>
      <c r="O264" s="15">
        <v>91000</v>
      </c>
      <c r="P264" s="15">
        <v>89000</v>
      </c>
      <c r="Q264" s="15">
        <v>89000</v>
      </c>
      <c r="R264" s="15">
        <v>92000</v>
      </c>
      <c r="S264" s="15">
        <v>88000</v>
      </c>
      <c r="T264" s="15">
        <v>91000</v>
      </c>
      <c r="V264" s="28">
        <f t="shared" si="49"/>
        <v>87000</v>
      </c>
      <c r="W264" s="28">
        <f t="shared" si="50"/>
        <v>87000</v>
      </c>
      <c r="X264" s="28">
        <f t="shared" si="51"/>
        <v>94000</v>
      </c>
      <c r="Y264" s="28">
        <f t="shared" si="52"/>
        <v>92000</v>
      </c>
      <c r="Z264" s="28">
        <f t="shared" si="53"/>
        <v>90000</v>
      </c>
      <c r="AA264" s="28">
        <f t="shared" si="54"/>
        <v>90000</v>
      </c>
      <c r="AB264" s="28">
        <f t="shared" si="55"/>
        <v>91000</v>
      </c>
      <c r="AC264" s="28">
        <f t="shared" si="56"/>
        <v>89000</v>
      </c>
      <c r="AD264" s="28">
        <f t="shared" si="57"/>
        <v>89000</v>
      </c>
      <c r="AE264" s="28">
        <f t="shared" si="58"/>
        <v>92000</v>
      </c>
      <c r="AF264" s="28">
        <f t="shared" si="59"/>
        <v>88000</v>
      </c>
      <c r="AG264" s="28">
        <f t="shared" si="60"/>
        <v>91000</v>
      </c>
    </row>
    <row r="265" spans="1:33" s="21" customFormat="1" hidden="1" x14ac:dyDescent="0.3">
      <c r="A265" s="7" t="s">
        <v>281</v>
      </c>
      <c r="B265" s="7" t="s">
        <v>555</v>
      </c>
      <c r="C265" s="7">
        <v>1306</v>
      </c>
      <c r="D265" s="6" t="s">
        <v>8</v>
      </c>
      <c r="E265" s="7">
        <v>905</v>
      </c>
      <c r="F265" s="7" t="s">
        <v>453</v>
      </c>
      <c r="G265" s="7" t="s">
        <v>424</v>
      </c>
      <c r="H265" s="8" t="s">
        <v>329</v>
      </c>
      <c r="I265" s="15">
        <v>44000</v>
      </c>
      <c r="J265" s="15">
        <v>44000</v>
      </c>
      <c r="K265" s="15">
        <v>47000</v>
      </c>
      <c r="L265" s="15">
        <v>47000</v>
      </c>
      <c r="M265" s="15">
        <v>46000</v>
      </c>
      <c r="N265" s="15">
        <v>46000</v>
      </c>
      <c r="O265" s="15">
        <v>46000</v>
      </c>
      <c r="P265" s="15">
        <v>45000</v>
      </c>
      <c r="Q265" s="15">
        <v>45000</v>
      </c>
      <c r="R265" s="15">
        <v>46000</v>
      </c>
      <c r="S265" s="15">
        <v>45000</v>
      </c>
      <c r="T265" s="15">
        <v>46000</v>
      </c>
      <c r="V265" s="28">
        <f t="shared" si="49"/>
        <v>44000</v>
      </c>
      <c r="W265" s="28">
        <f t="shared" si="50"/>
        <v>44000</v>
      </c>
      <c r="X265" s="28">
        <f t="shared" si="51"/>
        <v>47000</v>
      </c>
      <c r="Y265" s="28">
        <f t="shared" si="52"/>
        <v>47000</v>
      </c>
      <c r="Z265" s="28">
        <f t="shared" si="53"/>
        <v>46000</v>
      </c>
      <c r="AA265" s="28">
        <f t="shared" si="54"/>
        <v>46000</v>
      </c>
      <c r="AB265" s="28">
        <f t="shared" si="55"/>
        <v>46000</v>
      </c>
      <c r="AC265" s="28">
        <f t="shared" si="56"/>
        <v>45000</v>
      </c>
      <c r="AD265" s="28">
        <f t="shared" si="57"/>
        <v>45000</v>
      </c>
      <c r="AE265" s="28">
        <f t="shared" si="58"/>
        <v>46000</v>
      </c>
      <c r="AF265" s="28">
        <f t="shared" si="59"/>
        <v>45000</v>
      </c>
      <c r="AG265" s="28">
        <f t="shared" si="60"/>
        <v>46000</v>
      </c>
    </row>
    <row r="266" spans="1:33" s="21" customFormat="1" hidden="1" x14ac:dyDescent="0.3">
      <c r="A266" s="7" t="s">
        <v>281</v>
      </c>
      <c r="B266" s="7" t="s">
        <v>555</v>
      </c>
      <c r="C266" s="7">
        <v>1306</v>
      </c>
      <c r="D266" s="6" t="s">
        <v>8</v>
      </c>
      <c r="E266" s="7">
        <v>925</v>
      </c>
      <c r="F266" s="7" t="s">
        <v>454</v>
      </c>
      <c r="G266" s="7" t="s">
        <v>424</v>
      </c>
      <c r="H266" s="8" t="s">
        <v>1498</v>
      </c>
      <c r="I266" s="15">
        <v>44000</v>
      </c>
      <c r="J266" s="15">
        <v>44000</v>
      </c>
      <c r="K266" s="15">
        <v>47000</v>
      </c>
      <c r="L266" s="15">
        <v>47000</v>
      </c>
      <c r="M266" s="15">
        <v>46000</v>
      </c>
      <c r="N266" s="15">
        <v>46000</v>
      </c>
      <c r="O266" s="15">
        <v>46000</v>
      </c>
      <c r="P266" s="15">
        <v>45000</v>
      </c>
      <c r="Q266" s="15">
        <v>45000</v>
      </c>
      <c r="R266" s="15">
        <v>46000</v>
      </c>
      <c r="S266" s="15">
        <v>45000</v>
      </c>
      <c r="T266" s="15">
        <v>46000</v>
      </c>
      <c r="V266" s="28">
        <f t="shared" si="49"/>
        <v>44000</v>
      </c>
      <c r="W266" s="28">
        <f t="shared" si="50"/>
        <v>44000</v>
      </c>
      <c r="X266" s="28">
        <f t="shared" si="51"/>
        <v>47000</v>
      </c>
      <c r="Y266" s="28">
        <f t="shared" si="52"/>
        <v>47000</v>
      </c>
      <c r="Z266" s="28">
        <f t="shared" si="53"/>
        <v>46000</v>
      </c>
      <c r="AA266" s="28">
        <f t="shared" si="54"/>
        <v>46000</v>
      </c>
      <c r="AB266" s="28">
        <f t="shared" si="55"/>
        <v>46000</v>
      </c>
      <c r="AC266" s="28">
        <f t="shared" si="56"/>
        <v>45000</v>
      </c>
      <c r="AD266" s="28">
        <f t="shared" si="57"/>
        <v>45000</v>
      </c>
      <c r="AE266" s="28">
        <f t="shared" si="58"/>
        <v>46000</v>
      </c>
      <c r="AF266" s="28">
        <f t="shared" si="59"/>
        <v>45000</v>
      </c>
      <c r="AG266" s="28">
        <f t="shared" si="60"/>
        <v>46000</v>
      </c>
    </row>
    <row r="267" spans="1:33" s="21" customFormat="1" hidden="1" x14ac:dyDescent="0.3">
      <c r="A267" s="7" t="s">
        <v>281</v>
      </c>
      <c r="B267" s="7" t="s">
        <v>555</v>
      </c>
      <c r="C267" s="7">
        <v>1306</v>
      </c>
      <c r="D267" s="6" t="s">
        <v>8</v>
      </c>
      <c r="E267" s="7">
        <v>925</v>
      </c>
      <c r="F267" s="7" t="s">
        <v>455</v>
      </c>
      <c r="G267" s="7" t="s">
        <v>424</v>
      </c>
      <c r="H267" s="8" t="s">
        <v>1499</v>
      </c>
      <c r="I267" s="15">
        <v>44000</v>
      </c>
      <c r="J267" s="15">
        <v>44000</v>
      </c>
      <c r="K267" s="15">
        <v>47000</v>
      </c>
      <c r="L267" s="15">
        <v>47000</v>
      </c>
      <c r="M267" s="15">
        <v>46000</v>
      </c>
      <c r="N267" s="15">
        <v>46000</v>
      </c>
      <c r="O267" s="15">
        <v>46000</v>
      </c>
      <c r="P267" s="15">
        <v>45000</v>
      </c>
      <c r="Q267" s="15">
        <v>45000</v>
      </c>
      <c r="R267" s="15">
        <v>46000</v>
      </c>
      <c r="S267" s="15">
        <v>45000</v>
      </c>
      <c r="T267" s="15">
        <v>46000</v>
      </c>
      <c r="V267" s="28">
        <f t="shared" si="49"/>
        <v>44000</v>
      </c>
      <c r="W267" s="28">
        <f t="shared" si="50"/>
        <v>44000</v>
      </c>
      <c r="X267" s="28">
        <f t="shared" si="51"/>
        <v>47000</v>
      </c>
      <c r="Y267" s="28">
        <f t="shared" si="52"/>
        <v>47000</v>
      </c>
      <c r="Z267" s="28">
        <f t="shared" si="53"/>
        <v>46000</v>
      </c>
      <c r="AA267" s="28">
        <f t="shared" si="54"/>
        <v>46000</v>
      </c>
      <c r="AB267" s="28">
        <f t="shared" si="55"/>
        <v>46000</v>
      </c>
      <c r="AC267" s="28">
        <f t="shared" si="56"/>
        <v>45000</v>
      </c>
      <c r="AD267" s="28">
        <f t="shared" si="57"/>
        <v>45000</v>
      </c>
      <c r="AE267" s="28">
        <f t="shared" si="58"/>
        <v>46000</v>
      </c>
      <c r="AF267" s="28">
        <f t="shared" si="59"/>
        <v>45000</v>
      </c>
      <c r="AG267" s="28">
        <f t="shared" si="60"/>
        <v>46000</v>
      </c>
    </row>
    <row r="268" spans="1:33" s="21" customFormat="1" hidden="1" x14ac:dyDescent="0.3">
      <c r="A268" s="7" t="s">
        <v>281</v>
      </c>
      <c r="B268" s="7" t="s">
        <v>555</v>
      </c>
      <c r="C268" s="7">
        <v>1306</v>
      </c>
      <c r="D268" s="6" t="s">
        <v>8</v>
      </c>
      <c r="E268" s="7">
        <v>922</v>
      </c>
      <c r="F268" s="7" t="s">
        <v>456</v>
      </c>
      <c r="G268" s="7" t="s">
        <v>424</v>
      </c>
      <c r="H268" s="8" t="s">
        <v>328</v>
      </c>
      <c r="I268" s="15">
        <v>44000</v>
      </c>
      <c r="J268" s="15">
        <v>44000</v>
      </c>
      <c r="K268" s="15">
        <v>47000</v>
      </c>
      <c r="L268" s="15">
        <v>47000</v>
      </c>
      <c r="M268" s="15">
        <v>46000</v>
      </c>
      <c r="N268" s="15">
        <v>46000</v>
      </c>
      <c r="O268" s="15">
        <v>46000</v>
      </c>
      <c r="P268" s="15">
        <v>45000</v>
      </c>
      <c r="Q268" s="15">
        <v>45000</v>
      </c>
      <c r="R268" s="15">
        <v>46000</v>
      </c>
      <c r="S268" s="15">
        <v>45000</v>
      </c>
      <c r="T268" s="15">
        <v>46000</v>
      </c>
      <c r="V268" s="28">
        <f t="shared" si="49"/>
        <v>44000</v>
      </c>
      <c r="W268" s="28">
        <f t="shared" si="50"/>
        <v>44000</v>
      </c>
      <c r="X268" s="28">
        <f t="shared" si="51"/>
        <v>47000</v>
      </c>
      <c r="Y268" s="28">
        <f t="shared" si="52"/>
        <v>47000</v>
      </c>
      <c r="Z268" s="28">
        <f t="shared" si="53"/>
        <v>46000</v>
      </c>
      <c r="AA268" s="28">
        <f t="shared" si="54"/>
        <v>46000</v>
      </c>
      <c r="AB268" s="28">
        <f t="shared" si="55"/>
        <v>46000</v>
      </c>
      <c r="AC268" s="28">
        <f t="shared" si="56"/>
        <v>45000</v>
      </c>
      <c r="AD268" s="28">
        <f t="shared" si="57"/>
        <v>45000</v>
      </c>
      <c r="AE268" s="28">
        <f t="shared" si="58"/>
        <v>46000</v>
      </c>
      <c r="AF268" s="28">
        <f t="shared" si="59"/>
        <v>45000</v>
      </c>
      <c r="AG268" s="28">
        <f t="shared" si="60"/>
        <v>46000</v>
      </c>
    </row>
    <row r="269" spans="1:33" s="21" customFormat="1" hidden="1" x14ac:dyDescent="0.3">
      <c r="A269" s="7" t="s">
        <v>281</v>
      </c>
      <c r="B269" s="7" t="s">
        <v>555</v>
      </c>
      <c r="C269" s="7">
        <v>1306</v>
      </c>
      <c r="D269" s="6" t="s">
        <v>8</v>
      </c>
      <c r="E269" s="7">
        <v>913</v>
      </c>
      <c r="F269" s="7" t="s">
        <v>457</v>
      </c>
      <c r="G269" s="7" t="s">
        <v>424</v>
      </c>
      <c r="H269" s="8" t="s">
        <v>1500</v>
      </c>
      <c r="I269" s="15">
        <v>44000</v>
      </c>
      <c r="J269" s="15">
        <v>44000</v>
      </c>
      <c r="K269" s="15">
        <v>47000</v>
      </c>
      <c r="L269" s="15">
        <v>47000</v>
      </c>
      <c r="M269" s="15">
        <v>46000</v>
      </c>
      <c r="N269" s="15">
        <v>46000</v>
      </c>
      <c r="O269" s="15">
        <v>46000</v>
      </c>
      <c r="P269" s="15">
        <v>45000</v>
      </c>
      <c r="Q269" s="15">
        <v>45000</v>
      </c>
      <c r="R269" s="15">
        <v>46000</v>
      </c>
      <c r="S269" s="15">
        <v>45000</v>
      </c>
      <c r="T269" s="15">
        <v>46000</v>
      </c>
      <c r="V269" s="28">
        <f t="shared" si="49"/>
        <v>44000</v>
      </c>
      <c r="W269" s="28">
        <f t="shared" si="50"/>
        <v>44000</v>
      </c>
      <c r="X269" s="28">
        <f t="shared" si="51"/>
        <v>47000</v>
      </c>
      <c r="Y269" s="28">
        <f t="shared" si="52"/>
        <v>47000</v>
      </c>
      <c r="Z269" s="28">
        <f t="shared" si="53"/>
        <v>46000</v>
      </c>
      <c r="AA269" s="28">
        <f t="shared" si="54"/>
        <v>46000</v>
      </c>
      <c r="AB269" s="28">
        <f t="shared" si="55"/>
        <v>46000</v>
      </c>
      <c r="AC269" s="28">
        <f t="shared" si="56"/>
        <v>45000</v>
      </c>
      <c r="AD269" s="28">
        <f t="shared" si="57"/>
        <v>45000</v>
      </c>
      <c r="AE269" s="28">
        <f t="shared" si="58"/>
        <v>46000</v>
      </c>
      <c r="AF269" s="28">
        <f t="shared" si="59"/>
        <v>45000</v>
      </c>
      <c r="AG269" s="28">
        <f t="shared" si="60"/>
        <v>46000</v>
      </c>
    </row>
    <row r="270" spans="1:33" s="21" customFormat="1" hidden="1" x14ac:dyDescent="0.3">
      <c r="A270" s="7" t="s">
        <v>281</v>
      </c>
      <c r="B270" s="7" t="s">
        <v>555</v>
      </c>
      <c r="C270" s="7">
        <v>1306</v>
      </c>
      <c r="D270" s="6" t="s">
        <v>8</v>
      </c>
      <c r="E270" s="7">
        <v>925</v>
      </c>
      <c r="F270" s="7" t="s">
        <v>458</v>
      </c>
      <c r="G270" s="7" t="s">
        <v>424</v>
      </c>
      <c r="H270" s="8" t="s">
        <v>335</v>
      </c>
      <c r="I270" s="15">
        <v>217000</v>
      </c>
      <c r="J270" s="15">
        <v>217000</v>
      </c>
      <c r="K270" s="15">
        <v>233000</v>
      </c>
      <c r="L270" s="15">
        <v>229000</v>
      </c>
      <c r="M270" s="15">
        <v>224000</v>
      </c>
      <c r="N270" s="15">
        <v>224000</v>
      </c>
      <c r="O270" s="15">
        <v>227000</v>
      </c>
      <c r="P270" s="15">
        <v>223000</v>
      </c>
      <c r="Q270" s="15">
        <v>223000</v>
      </c>
      <c r="R270" s="15">
        <v>228000</v>
      </c>
      <c r="S270" s="15">
        <v>219000</v>
      </c>
      <c r="T270" s="15">
        <v>226000</v>
      </c>
      <c r="V270" s="28">
        <f t="shared" si="49"/>
        <v>217000</v>
      </c>
      <c r="W270" s="28">
        <f t="shared" si="50"/>
        <v>217000</v>
      </c>
      <c r="X270" s="28">
        <f t="shared" si="51"/>
        <v>233000</v>
      </c>
      <c r="Y270" s="28">
        <f t="shared" si="52"/>
        <v>229000</v>
      </c>
      <c r="Z270" s="28">
        <f t="shared" si="53"/>
        <v>224000</v>
      </c>
      <c r="AA270" s="28">
        <f t="shared" si="54"/>
        <v>224000</v>
      </c>
      <c r="AB270" s="28">
        <f t="shared" si="55"/>
        <v>227000</v>
      </c>
      <c r="AC270" s="28">
        <f t="shared" si="56"/>
        <v>223000</v>
      </c>
      <c r="AD270" s="28">
        <f t="shared" si="57"/>
        <v>223000</v>
      </c>
      <c r="AE270" s="28">
        <f t="shared" si="58"/>
        <v>228000</v>
      </c>
      <c r="AF270" s="28">
        <f t="shared" si="59"/>
        <v>219000</v>
      </c>
      <c r="AG270" s="28">
        <f t="shared" si="60"/>
        <v>226000</v>
      </c>
    </row>
    <row r="271" spans="1:33" s="21" customFormat="1" hidden="1" x14ac:dyDescent="0.3">
      <c r="A271" s="7" t="s">
        <v>281</v>
      </c>
      <c r="B271" s="7" t="s">
        <v>555</v>
      </c>
      <c r="C271" s="7">
        <v>1306</v>
      </c>
      <c r="D271" s="6" t="s">
        <v>8</v>
      </c>
      <c r="E271" s="7">
        <v>925</v>
      </c>
      <c r="F271" s="7" t="s">
        <v>459</v>
      </c>
      <c r="G271" s="7" t="s">
        <v>424</v>
      </c>
      <c r="H271" s="8" t="s">
        <v>1501</v>
      </c>
      <c r="I271" s="15">
        <v>130000</v>
      </c>
      <c r="J271" s="15">
        <v>130000</v>
      </c>
      <c r="K271" s="15">
        <v>140000</v>
      </c>
      <c r="L271" s="15">
        <v>138000</v>
      </c>
      <c r="M271" s="15">
        <v>135000</v>
      </c>
      <c r="N271" s="15">
        <v>134000</v>
      </c>
      <c r="O271" s="15">
        <v>136000</v>
      </c>
      <c r="P271" s="15">
        <v>134000</v>
      </c>
      <c r="Q271" s="15">
        <v>134000</v>
      </c>
      <c r="R271" s="15">
        <v>137000</v>
      </c>
      <c r="S271" s="15">
        <v>132000</v>
      </c>
      <c r="T271" s="15">
        <v>136000</v>
      </c>
      <c r="V271" s="28">
        <f t="shared" si="49"/>
        <v>130000</v>
      </c>
      <c r="W271" s="28">
        <f t="shared" si="50"/>
        <v>130000</v>
      </c>
      <c r="X271" s="28">
        <f t="shared" si="51"/>
        <v>140000</v>
      </c>
      <c r="Y271" s="28">
        <f t="shared" si="52"/>
        <v>138000</v>
      </c>
      <c r="Z271" s="28">
        <f t="shared" si="53"/>
        <v>135000</v>
      </c>
      <c r="AA271" s="28">
        <f t="shared" si="54"/>
        <v>134000</v>
      </c>
      <c r="AB271" s="28">
        <f t="shared" si="55"/>
        <v>136000</v>
      </c>
      <c r="AC271" s="28">
        <f t="shared" si="56"/>
        <v>134000</v>
      </c>
      <c r="AD271" s="28">
        <f t="shared" si="57"/>
        <v>134000</v>
      </c>
      <c r="AE271" s="28">
        <f t="shared" si="58"/>
        <v>137000</v>
      </c>
      <c r="AF271" s="28">
        <f t="shared" si="59"/>
        <v>132000</v>
      </c>
      <c r="AG271" s="28">
        <f t="shared" si="60"/>
        <v>136000</v>
      </c>
    </row>
    <row r="272" spans="1:33" s="21" customFormat="1" hidden="1" x14ac:dyDescent="0.3">
      <c r="A272" s="7" t="s">
        <v>281</v>
      </c>
      <c r="B272" s="7" t="s">
        <v>555</v>
      </c>
      <c r="C272" s="7">
        <v>1306</v>
      </c>
      <c r="D272" s="6" t="s">
        <v>8</v>
      </c>
      <c r="E272" s="7">
        <v>925</v>
      </c>
      <c r="F272" s="7" t="s">
        <v>460</v>
      </c>
      <c r="G272" s="7" t="s">
        <v>424</v>
      </c>
      <c r="H272" s="8" t="s">
        <v>1502</v>
      </c>
      <c r="I272" s="15">
        <v>92474000</v>
      </c>
      <c r="J272" s="15">
        <v>92450000</v>
      </c>
      <c r="K272" s="15">
        <v>99320000</v>
      </c>
      <c r="L272" s="15">
        <v>97602000</v>
      </c>
      <c r="M272" s="15">
        <v>95604000</v>
      </c>
      <c r="N272" s="15">
        <v>95381000</v>
      </c>
      <c r="O272" s="15">
        <v>96584000</v>
      </c>
      <c r="P272" s="15">
        <v>94775000</v>
      </c>
      <c r="Q272" s="15">
        <v>94775000</v>
      </c>
      <c r="R272" s="15">
        <v>97198000</v>
      </c>
      <c r="S272" s="15">
        <v>93445000</v>
      </c>
      <c r="T272" s="15">
        <v>96263000</v>
      </c>
      <c r="V272" s="28">
        <f t="shared" si="49"/>
        <v>92474000</v>
      </c>
      <c r="W272" s="28">
        <f t="shared" si="50"/>
        <v>92450000</v>
      </c>
      <c r="X272" s="28">
        <f t="shared" si="51"/>
        <v>99320000</v>
      </c>
      <c r="Y272" s="28">
        <f t="shared" si="52"/>
        <v>97602000</v>
      </c>
      <c r="Z272" s="28">
        <f t="shared" si="53"/>
        <v>95604000</v>
      </c>
      <c r="AA272" s="28">
        <f t="shared" si="54"/>
        <v>95381000</v>
      </c>
      <c r="AB272" s="28">
        <f t="shared" si="55"/>
        <v>96584000</v>
      </c>
      <c r="AC272" s="28">
        <f t="shared" si="56"/>
        <v>94775000</v>
      </c>
      <c r="AD272" s="28">
        <f t="shared" si="57"/>
        <v>94775000</v>
      </c>
      <c r="AE272" s="28">
        <f t="shared" si="58"/>
        <v>97198000</v>
      </c>
      <c r="AF272" s="28">
        <f t="shared" si="59"/>
        <v>93445000</v>
      </c>
      <c r="AG272" s="28">
        <f t="shared" si="60"/>
        <v>96263000</v>
      </c>
    </row>
    <row r="273" spans="1:33" s="21" customFormat="1" hidden="1" x14ac:dyDescent="0.3">
      <c r="A273" s="7" t="s">
        <v>281</v>
      </c>
      <c r="B273" s="7" t="s">
        <v>555</v>
      </c>
      <c r="C273" s="7">
        <v>1306</v>
      </c>
      <c r="D273" s="6" t="s">
        <v>8</v>
      </c>
      <c r="E273" s="7">
        <v>925</v>
      </c>
      <c r="F273" s="7" t="s">
        <v>461</v>
      </c>
      <c r="G273" s="7" t="s">
        <v>425</v>
      </c>
      <c r="H273" s="8" t="s">
        <v>340</v>
      </c>
      <c r="I273" s="15">
        <v>27375000</v>
      </c>
      <c r="J273" s="15">
        <v>27368000</v>
      </c>
      <c r="K273" s="15">
        <v>92793000</v>
      </c>
      <c r="L273" s="15">
        <v>118603000</v>
      </c>
      <c r="M273" s="15">
        <v>68457000</v>
      </c>
      <c r="N273" s="15">
        <v>110851000</v>
      </c>
      <c r="O273" s="15">
        <v>137532000</v>
      </c>
      <c r="P273" s="15">
        <v>108334000</v>
      </c>
      <c r="Q273" s="15">
        <v>108334000</v>
      </c>
      <c r="R273" s="15">
        <v>127516000</v>
      </c>
      <c r="S273" s="15">
        <v>85846000</v>
      </c>
      <c r="T273" s="15">
        <v>126322000</v>
      </c>
      <c r="V273" s="28">
        <f t="shared" si="49"/>
        <v>27375000</v>
      </c>
      <c r="W273" s="28">
        <f t="shared" si="50"/>
        <v>27368000</v>
      </c>
      <c r="X273" s="28">
        <f t="shared" si="51"/>
        <v>92793000</v>
      </c>
      <c r="Y273" s="28">
        <f t="shared" si="52"/>
        <v>118603000</v>
      </c>
      <c r="Z273" s="28">
        <f t="shared" si="53"/>
        <v>68457000</v>
      </c>
      <c r="AA273" s="28">
        <f t="shared" si="54"/>
        <v>110851000</v>
      </c>
      <c r="AB273" s="28">
        <f t="shared" si="55"/>
        <v>137532000</v>
      </c>
      <c r="AC273" s="28">
        <f t="shared" si="56"/>
        <v>108334000</v>
      </c>
      <c r="AD273" s="28">
        <f t="shared" si="57"/>
        <v>108334000</v>
      </c>
      <c r="AE273" s="28">
        <f t="shared" si="58"/>
        <v>127516000</v>
      </c>
      <c r="AF273" s="28">
        <f t="shared" si="59"/>
        <v>85846000</v>
      </c>
      <c r="AG273" s="28">
        <f t="shared" si="60"/>
        <v>126322000</v>
      </c>
    </row>
    <row r="274" spans="1:33" s="21" customFormat="1" hidden="1" x14ac:dyDescent="0.3">
      <c r="A274" s="7" t="s">
        <v>281</v>
      </c>
      <c r="B274" s="7" t="s">
        <v>555</v>
      </c>
      <c r="C274" s="7">
        <v>1306</v>
      </c>
      <c r="D274" s="6" t="s">
        <v>8</v>
      </c>
      <c r="E274" s="7">
        <v>925</v>
      </c>
      <c r="F274" s="7" t="s">
        <v>462</v>
      </c>
      <c r="G274" s="7" t="s">
        <v>425</v>
      </c>
      <c r="H274" s="8" t="s">
        <v>344</v>
      </c>
      <c r="I274" s="15">
        <v>16985000</v>
      </c>
      <c r="J274" s="15">
        <v>16980000</v>
      </c>
      <c r="K274" s="15">
        <v>64894000</v>
      </c>
      <c r="L274" s="15">
        <v>91187000</v>
      </c>
      <c r="M274" s="15">
        <v>95312000</v>
      </c>
      <c r="N274" s="15">
        <v>84059000</v>
      </c>
      <c r="O274" s="15">
        <v>110402000</v>
      </c>
      <c r="P274" s="15">
        <v>81712000</v>
      </c>
      <c r="Q274" s="15">
        <v>81712000</v>
      </c>
      <c r="R274" s="15">
        <v>116595000</v>
      </c>
      <c r="S274" s="15">
        <v>59597000</v>
      </c>
      <c r="T274" s="15">
        <v>99282000</v>
      </c>
      <c r="V274" s="28">
        <f t="shared" si="49"/>
        <v>16985000</v>
      </c>
      <c r="W274" s="28">
        <f t="shared" si="50"/>
        <v>16980000</v>
      </c>
      <c r="X274" s="28">
        <f t="shared" si="51"/>
        <v>64894000</v>
      </c>
      <c r="Y274" s="28">
        <f t="shared" si="52"/>
        <v>91187000</v>
      </c>
      <c r="Z274" s="28">
        <f t="shared" si="53"/>
        <v>95312000</v>
      </c>
      <c r="AA274" s="28">
        <f t="shared" si="54"/>
        <v>84059000</v>
      </c>
      <c r="AB274" s="28">
        <f t="shared" si="55"/>
        <v>110402000</v>
      </c>
      <c r="AC274" s="28">
        <f t="shared" si="56"/>
        <v>81712000</v>
      </c>
      <c r="AD274" s="28">
        <f t="shared" si="57"/>
        <v>81712000</v>
      </c>
      <c r="AE274" s="28">
        <f t="shared" si="58"/>
        <v>116595000</v>
      </c>
      <c r="AF274" s="28">
        <f t="shared" si="59"/>
        <v>59597000</v>
      </c>
      <c r="AG274" s="28">
        <f t="shared" si="60"/>
        <v>99282000</v>
      </c>
    </row>
    <row r="275" spans="1:33" s="21" customFormat="1" hidden="1" x14ac:dyDescent="0.3">
      <c r="A275" s="7" t="s">
        <v>281</v>
      </c>
      <c r="B275" s="7" t="s">
        <v>555</v>
      </c>
      <c r="C275" s="7">
        <v>1306</v>
      </c>
      <c r="D275" s="6" t="s">
        <v>8</v>
      </c>
      <c r="E275" s="7">
        <v>905</v>
      </c>
      <c r="F275" s="7" t="s">
        <v>463</v>
      </c>
      <c r="G275" s="7" t="s">
        <v>425</v>
      </c>
      <c r="H275" s="8" t="s">
        <v>345</v>
      </c>
      <c r="I275" s="15">
        <v>16985000</v>
      </c>
      <c r="J275" s="15">
        <v>16980000</v>
      </c>
      <c r="K275" s="15">
        <v>64894000</v>
      </c>
      <c r="L275" s="15">
        <v>91187000</v>
      </c>
      <c r="M275" s="15">
        <v>68457000</v>
      </c>
      <c r="N275" s="15">
        <v>57266000</v>
      </c>
      <c r="O275" s="15">
        <v>83271000</v>
      </c>
      <c r="P275" s="15">
        <v>55090000</v>
      </c>
      <c r="Q275" s="15">
        <v>55090000</v>
      </c>
      <c r="R275" s="15">
        <v>105674000</v>
      </c>
      <c r="S275" s="15">
        <v>33349000</v>
      </c>
      <c r="T275" s="15">
        <v>72242000</v>
      </c>
      <c r="V275" s="28">
        <f t="shared" si="49"/>
        <v>16985000</v>
      </c>
      <c r="W275" s="28">
        <f t="shared" si="50"/>
        <v>16980000</v>
      </c>
      <c r="X275" s="28">
        <f t="shared" si="51"/>
        <v>64894000</v>
      </c>
      <c r="Y275" s="28">
        <f t="shared" si="52"/>
        <v>91187000</v>
      </c>
      <c r="Z275" s="28">
        <f t="shared" si="53"/>
        <v>68457000</v>
      </c>
      <c r="AA275" s="28">
        <f t="shared" si="54"/>
        <v>57266000</v>
      </c>
      <c r="AB275" s="28">
        <f t="shared" si="55"/>
        <v>83271000</v>
      </c>
      <c r="AC275" s="28">
        <f t="shared" si="56"/>
        <v>55090000</v>
      </c>
      <c r="AD275" s="28">
        <f t="shared" si="57"/>
        <v>55090000</v>
      </c>
      <c r="AE275" s="28">
        <f t="shared" si="58"/>
        <v>105674000</v>
      </c>
      <c r="AF275" s="28">
        <f t="shared" si="59"/>
        <v>33349000</v>
      </c>
      <c r="AG275" s="28">
        <f t="shared" si="60"/>
        <v>72242000</v>
      </c>
    </row>
    <row r="276" spans="1:33" s="21" customFormat="1" hidden="1" x14ac:dyDescent="0.3">
      <c r="A276" s="7" t="s">
        <v>281</v>
      </c>
      <c r="B276" s="7" t="s">
        <v>555</v>
      </c>
      <c r="C276" s="7">
        <v>1306</v>
      </c>
      <c r="D276" s="6" t="s">
        <v>8</v>
      </c>
      <c r="E276" s="7">
        <v>913</v>
      </c>
      <c r="F276" s="7" t="s">
        <v>464</v>
      </c>
      <c r="G276" s="7" t="s">
        <v>425</v>
      </c>
      <c r="H276" s="8" t="s">
        <v>347</v>
      </c>
      <c r="I276" s="15">
        <v>31342000</v>
      </c>
      <c r="J276" s="15">
        <v>31334000</v>
      </c>
      <c r="K276" s="15">
        <v>78288000</v>
      </c>
      <c r="L276" s="15">
        <v>76934000</v>
      </c>
      <c r="M276" s="15">
        <v>45475000</v>
      </c>
      <c r="N276" s="15">
        <v>34337000</v>
      </c>
      <c r="O276" s="15">
        <v>31027000</v>
      </c>
      <c r="P276" s="15">
        <v>30446000</v>
      </c>
      <c r="Q276" s="15">
        <v>30446000</v>
      </c>
      <c r="R276" s="15">
        <v>42177000</v>
      </c>
      <c r="S276" s="15">
        <v>40549000</v>
      </c>
      <c r="T276" s="15">
        <v>41803000</v>
      </c>
      <c r="V276" s="28">
        <f t="shared" si="49"/>
        <v>31342000</v>
      </c>
      <c r="W276" s="28">
        <f t="shared" si="50"/>
        <v>31334000</v>
      </c>
      <c r="X276" s="28">
        <f t="shared" si="51"/>
        <v>78288000</v>
      </c>
      <c r="Y276" s="28">
        <f t="shared" si="52"/>
        <v>76934000</v>
      </c>
      <c r="Z276" s="28">
        <f t="shared" si="53"/>
        <v>45475000</v>
      </c>
      <c r="AA276" s="28">
        <f t="shared" si="54"/>
        <v>34337000</v>
      </c>
      <c r="AB276" s="28">
        <f t="shared" si="55"/>
        <v>31027000</v>
      </c>
      <c r="AC276" s="28">
        <f t="shared" si="56"/>
        <v>30446000</v>
      </c>
      <c r="AD276" s="28">
        <f t="shared" si="57"/>
        <v>30446000</v>
      </c>
      <c r="AE276" s="28">
        <f t="shared" si="58"/>
        <v>42177000</v>
      </c>
      <c r="AF276" s="28">
        <f t="shared" si="59"/>
        <v>40549000</v>
      </c>
      <c r="AG276" s="28">
        <f t="shared" si="60"/>
        <v>41803000</v>
      </c>
    </row>
    <row r="277" spans="1:33" s="21" customFormat="1" hidden="1" x14ac:dyDescent="0.3">
      <c r="A277" s="7" t="s">
        <v>281</v>
      </c>
      <c r="B277" s="7" t="s">
        <v>555</v>
      </c>
      <c r="C277" s="7">
        <v>1306</v>
      </c>
      <c r="D277" s="6" t="s">
        <v>8</v>
      </c>
      <c r="E277" s="7">
        <v>905</v>
      </c>
      <c r="F277" s="7" t="s">
        <v>465</v>
      </c>
      <c r="G277" s="7" t="s">
        <v>425</v>
      </c>
      <c r="H277" s="8" t="s">
        <v>1503</v>
      </c>
      <c r="I277" s="15">
        <v>31342000</v>
      </c>
      <c r="J277" s="15">
        <v>31334000</v>
      </c>
      <c r="K277" s="15">
        <v>50390000</v>
      </c>
      <c r="L277" s="15">
        <v>49518000</v>
      </c>
      <c r="M277" s="15">
        <v>18620000</v>
      </c>
      <c r="N277" s="15">
        <v>7545000</v>
      </c>
      <c r="O277" s="15">
        <v>3897000</v>
      </c>
      <c r="P277" s="15">
        <v>3824000</v>
      </c>
      <c r="Q277" s="15">
        <v>3824000</v>
      </c>
      <c r="R277" s="15">
        <v>14875000</v>
      </c>
      <c r="S277" s="15">
        <v>14301000</v>
      </c>
      <c r="T277" s="15">
        <v>14763000</v>
      </c>
      <c r="V277" s="28">
        <f t="shared" si="49"/>
        <v>31342000</v>
      </c>
      <c r="W277" s="28">
        <f t="shared" si="50"/>
        <v>31334000</v>
      </c>
      <c r="X277" s="28">
        <f t="shared" si="51"/>
        <v>50390000</v>
      </c>
      <c r="Y277" s="28">
        <f t="shared" si="52"/>
        <v>49518000</v>
      </c>
      <c r="Z277" s="28">
        <f t="shared" si="53"/>
        <v>18620000</v>
      </c>
      <c r="AA277" s="28">
        <f t="shared" si="54"/>
        <v>7545000</v>
      </c>
      <c r="AB277" s="28">
        <f t="shared" si="55"/>
        <v>3897000</v>
      </c>
      <c r="AC277" s="28">
        <f t="shared" si="56"/>
        <v>3824000</v>
      </c>
      <c r="AD277" s="28">
        <f t="shared" si="57"/>
        <v>3824000</v>
      </c>
      <c r="AE277" s="28">
        <f t="shared" si="58"/>
        <v>14875000</v>
      </c>
      <c r="AF277" s="28">
        <f t="shared" si="59"/>
        <v>14301000</v>
      </c>
      <c r="AG277" s="28">
        <f t="shared" si="60"/>
        <v>14763000</v>
      </c>
    </row>
    <row r="278" spans="1:33" s="21" customFormat="1" hidden="1" x14ac:dyDescent="0.3">
      <c r="A278" s="7" t="s">
        <v>281</v>
      </c>
      <c r="B278" s="7" t="s">
        <v>555</v>
      </c>
      <c r="C278" s="7">
        <v>1306</v>
      </c>
      <c r="D278" s="6" t="s">
        <v>8</v>
      </c>
      <c r="E278" s="7">
        <v>925</v>
      </c>
      <c r="F278" s="7" t="s">
        <v>466</v>
      </c>
      <c r="G278" s="7" t="s">
        <v>425</v>
      </c>
      <c r="H278" s="8" t="s">
        <v>1504</v>
      </c>
      <c r="I278" s="15">
        <v>31342000</v>
      </c>
      <c r="J278" s="15">
        <v>31334000</v>
      </c>
      <c r="K278" s="15">
        <v>78288000</v>
      </c>
      <c r="L278" s="15">
        <v>104350000</v>
      </c>
      <c r="M278" s="15">
        <v>126040000</v>
      </c>
      <c r="N278" s="15">
        <v>114714000</v>
      </c>
      <c r="O278" s="15">
        <v>139548000</v>
      </c>
      <c r="P278" s="15">
        <v>110312000</v>
      </c>
      <c r="Q278" s="15">
        <v>110312000</v>
      </c>
      <c r="R278" s="15">
        <v>145927000</v>
      </c>
      <c r="S278" s="15">
        <v>87797000</v>
      </c>
      <c r="T278" s="15">
        <v>128331000</v>
      </c>
      <c r="V278" s="28">
        <f t="shared" si="49"/>
        <v>31342000</v>
      </c>
      <c r="W278" s="28">
        <f t="shared" si="50"/>
        <v>31334000</v>
      </c>
      <c r="X278" s="28">
        <f t="shared" si="51"/>
        <v>78288000</v>
      </c>
      <c r="Y278" s="28">
        <f t="shared" si="52"/>
        <v>104350000</v>
      </c>
      <c r="Z278" s="28">
        <f t="shared" si="53"/>
        <v>126040000</v>
      </c>
      <c r="AA278" s="28">
        <f t="shared" si="54"/>
        <v>114714000</v>
      </c>
      <c r="AB278" s="28">
        <f t="shared" si="55"/>
        <v>139548000</v>
      </c>
      <c r="AC278" s="28">
        <f t="shared" si="56"/>
        <v>110312000</v>
      </c>
      <c r="AD278" s="28">
        <f t="shared" si="57"/>
        <v>110312000</v>
      </c>
      <c r="AE278" s="28">
        <f t="shared" si="58"/>
        <v>145927000</v>
      </c>
      <c r="AF278" s="28">
        <f t="shared" si="59"/>
        <v>87797000</v>
      </c>
      <c r="AG278" s="28">
        <f t="shared" si="60"/>
        <v>128331000</v>
      </c>
    </row>
    <row r="279" spans="1:33" s="21" customFormat="1" hidden="1" x14ac:dyDescent="0.3">
      <c r="A279" s="7" t="s">
        <v>281</v>
      </c>
      <c r="B279" s="7" t="s">
        <v>555</v>
      </c>
      <c r="C279" s="7">
        <v>1306</v>
      </c>
      <c r="D279" s="6" t="s">
        <v>8</v>
      </c>
      <c r="E279" s="7">
        <v>925</v>
      </c>
      <c r="F279" s="7" t="s">
        <v>467</v>
      </c>
      <c r="G279" s="7" t="s">
        <v>425</v>
      </c>
      <c r="H279" s="8" t="s">
        <v>341</v>
      </c>
      <c r="I279" s="15">
        <v>25976000</v>
      </c>
      <c r="J279" s="15">
        <v>25970000</v>
      </c>
      <c r="K279" s="15">
        <v>27899000</v>
      </c>
      <c r="L279" s="15">
        <v>27417000</v>
      </c>
      <c r="M279" s="15">
        <v>26855000</v>
      </c>
      <c r="N279" s="15">
        <v>26793000</v>
      </c>
      <c r="O279" s="15">
        <v>27131000</v>
      </c>
      <c r="P279" s="15">
        <v>26623000</v>
      </c>
      <c r="Q279" s="15">
        <v>26623000</v>
      </c>
      <c r="R279" s="15">
        <v>27303000</v>
      </c>
      <c r="S279" s="15">
        <v>26249000</v>
      </c>
      <c r="T279" s="15">
        <v>27041000</v>
      </c>
      <c r="V279" s="28">
        <f t="shared" si="49"/>
        <v>25976000</v>
      </c>
      <c r="W279" s="28">
        <f t="shared" si="50"/>
        <v>25970000</v>
      </c>
      <c r="X279" s="28">
        <f t="shared" si="51"/>
        <v>27899000</v>
      </c>
      <c r="Y279" s="28">
        <f t="shared" si="52"/>
        <v>27417000</v>
      </c>
      <c r="Z279" s="28">
        <f t="shared" si="53"/>
        <v>26855000</v>
      </c>
      <c r="AA279" s="28">
        <f t="shared" si="54"/>
        <v>26793000</v>
      </c>
      <c r="AB279" s="28">
        <f t="shared" si="55"/>
        <v>27131000</v>
      </c>
      <c r="AC279" s="28">
        <f t="shared" si="56"/>
        <v>26623000</v>
      </c>
      <c r="AD279" s="28">
        <f t="shared" si="57"/>
        <v>26623000</v>
      </c>
      <c r="AE279" s="28">
        <f t="shared" si="58"/>
        <v>27303000</v>
      </c>
      <c r="AF279" s="28">
        <f t="shared" si="59"/>
        <v>26249000</v>
      </c>
      <c r="AG279" s="28">
        <f t="shared" si="60"/>
        <v>27041000</v>
      </c>
    </row>
    <row r="280" spans="1:33" s="21" customFormat="1" hidden="1" x14ac:dyDescent="0.3">
      <c r="A280" s="7" t="s">
        <v>281</v>
      </c>
      <c r="B280" s="7" t="s">
        <v>555</v>
      </c>
      <c r="C280" s="7">
        <v>1306</v>
      </c>
      <c r="D280" s="6" t="s">
        <v>8</v>
      </c>
      <c r="E280" s="7">
        <v>925</v>
      </c>
      <c r="F280" s="7" t="s">
        <v>468</v>
      </c>
      <c r="G280" s="7" t="s">
        <v>425</v>
      </c>
      <c r="H280" s="8" t="s">
        <v>1505</v>
      </c>
      <c r="I280" s="15">
        <v>25976000</v>
      </c>
      <c r="J280" s="15">
        <v>25970000</v>
      </c>
      <c r="K280" s="15">
        <v>27899000</v>
      </c>
      <c r="L280" s="15">
        <v>27417000</v>
      </c>
      <c r="M280" s="15">
        <v>53710000</v>
      </c>
      <c r="N280" s="15">
        <v>53585000</v>
      </c>
      <c r="O280" s="15">
        <v>54261000</v>
      </c>
      <c r="P280" s="15">
        <v>53245000</v>
      </c>
      <c r="Q280" s="15">
        <v>53245000</v>
      </c>
      <c r="R280" s="15">
        <v>54606000</v>
      </c>
      <c r="S280" s="15">
        <v>52498000</v>
      </c>
      <c r="T280" s="15">
        <v>54081000</v>
      </c>
      <c r="V280" s="28">
        <f t="shared" si="49"/>
        <v>25976000</v>
      </c>
      <c r="W280" s="28">
        <f t="shared" si="50"/>
        <v>25970000</v>
      </c>
      <c r="X280" s="28">
        <f t="shared" si="51"/>
        <v>27899000</v>
      </c>
      <c r="Y280" s="28">
        <f t="shared" si="52"/>
        <v>27417000</v>
      </c>
      <c r="Z280" s="28">
        <f t="shared" si="53"/>
        <v>53710000</v>
      </c>
      <c r="AA280" s="28">
        <f t="shared" si="54"/>
        <v>53585000</v>
      </c>
      <c r="AB280" s="28">
        <f t="shared" si="55"/>
        <v>54261000</v>
      </c>
      <c r="AC280" s="28">
        <f t="shared" si="56"/>
        <v>53245000</v>
      </c>
      <c r="AD280" s="28">
        <f t="shared" si="57"/>
        <v>53245000</v>
      </c>
      <c r="AE280" s="28">
        <f t="shared" si="58"/>
        <v>54606000</v>
      </c>
      <c r="AF280" s="28">
        <f t="shared" si="59"/>
        <v>52498000</v>
      </c>
      <c r="AG280" s="28">
        <f t="shared" si="60"/>
        <v>54081000</v>
      </c>
    </row>
    <row r="281" spans="1:33" s="21" customFormat="1" hidden="1" x14ac:dyDescent="0.3">
      <c r="A281" s="7" t="s">
        <v>281</v>
      </c>
      <c r="B281" s="7" t="s">
        <v>555</v>
      </c>
      <c r="C281" s="7">
        <v>1306</v>
      </c>
      <c r="D281" s="7" t="s">
        <v>247</v>
      </c>
      <c r="E281" s="7">
        <v>999</v>
      </c>
      <c r="F281" s="7" t="s">
        <v>247</v>
      </c>
      <c r="G281" s="7" t="s">
        <v>425</v>
      </c>
      <c r="H281" s="8" t="s">
        <v>346</v>
      </c>
      <c r="I281" s="15">
        <v>5196000</v>
      </c>
      <c r="J281" s="15">
        <v>5194000</v>
      </c>
      <c r="K281" s="15">
        <v>5580000</v>
      </c>
      <c r="L281" s="15">
        <v>5484000</v>
      </c>
      <c r="M281" s="15">
        <v>5371000</v>
      </c>
      <c r="N281" s="15">
        <v>5359000</v>
      </c>
      <c r="O281" s="15">
        <v>5427000</v>
      </c>
      <c r="P281" s="15">
        <v>5325000</v>
      </c>
      <c r="Q281" s="15">
        <v>5325000</v>
      </c>
      <c r="R281" s="15">
        <v>5461000</v>
      </c>
      <c r="S281" s="15">
        <v>5250000</v>
      </c>
      <c r="T281" s="15">
        <v>5409000</v>
      </c>
      <c r="V281" s="28">
        <f t="shared" si="49"/>
        <v>5196000</v>
      </c>
      <c r="W281" s="28">
        <f t="shared" si="50"/>
        <v>5194000</v>
      </c>
      <c r="X281" s="28">
        <f t="shared" si="51"/>
        <v>5580000</v>
      </c>
      <c r="Y281" s="28">
        <f t="shared" si="52"/>
        <v>5484000</v>
      </c>
      <c r="Z281" s="28">
        <f t="shared" si="53"/>
        <v>5371000</v>
      </c>
      <c r="AA281" s="28">
        <f t="shared" si="54"/>
        <v>5359000</v>
      </c>
      <c r="AB281" s="28">
        <f t="shared" si="55"/>
        <v>5427000</v>
      </c>
      <c r="AC281" s="28">
        <f t="shared" si="56"/>
        <v>5325000</v>
      </c>
      <c r="AD281" s="28">
        <f t="shared" si="57"/>
        <v>5325000</v>
      </c>
      <c r="AE281" s="28">
        <f t="shared" si="58"/>
        <v>5461000</v>
      </c>
      <c r="AF281" s="28">
        <f t="shared" si="59"/>
        <v>5250000</v>
      </c>
      <c r="AG281" s="28">
        <f t="shared" si="60"/>
        <v>5409000</v>
      </c>
    </row>
    <row r="282" spans="1:33" s="21" customFormat="1" hidden="1" x14ac:dyDescent="0.3">
      <c r="A282" s="7" t="s">
        <v>281</v>
      </c>
      <c r="B282" s="7" t="s">
        <v>555</v>
      </c>
      <c r="C282" s="7">
        <v>1306</v>
      </c>
      <c r="D282" s="6" t="s">
        <v>8</v>
      </c>
      <c r="E282" s="7">
        <v>926</v>
      </c>
      <c r="F282" s="7" t="s">
        <v>469</v>
      </c>
      <c r="G282" s="7" t="s">
        <v>425</v>
      </c>
      <c r="H282" s="8" t="s">
        <v>355</v>
      </c>
      <c r="I282" s="15">
        <v>2598000</v>
      </c>
      <c r="J282" s="15">
        <v>2597000</v>
      </c>
      <c r="K282" s="15">
        <v>2790000</v>
      </c>
      <c r="L282" s="15">
        <v>2742000</v>
      </c>
      <c r="M282" s="15">
        <v>2686000</v>
      </c>
      <c r="N282" s="15">
        <v>2680000</v>
      </c>
      <c r="O282" s="15">
        <v>2714000</v>
      </c>
      <c r="P282" s="15">
        <v>2663000</v>
      </c>
      <c r="Q282" s="15">
        <v>2663000</v>
      </c>
      <c r="R282" s="15">
        <v>2731000</v>
      </c>
      <c r="S282" s="15">
        <v>2625000</v>
      </c>
      <c r="T282" s="15">
        <v>2705000</v>
      </c>
      <c r="V282" s="28">
        <f t="shared" si="49"/>
        <v>2598000</v>
      </c>
      <c r="W282" s="28">
        <f t="shared" si="50"/>
        <v>2597000</v>
      </c>
      <c r="X282" s="28">
        <f t="shared" si="51"/>
        <v>2790000</v>
      </c>
      <c r="Y282" s="28">
        <f t="shared" si="52"/>
        <v>2742000</v>
      </c>
      <c r="Z282" s="28">
        <f t="shared" si="53"/>
        <v>2686000</v>
      </c>
      <c r="AA282" s="28">
        <f t="shared" si="54"/>
        <v>2680000</v>
      </c>
      <c r="AB282" s="28">
        <f t="shared" si="55"/>
        <v>2714000</v>
      </c>
      <c r="AC282" s="28">
        <f t="shared" si="56"/>
        <v>2663000</v>
      </c>
      <c r="AD282" s="28">
        <f t="shared" si="57"/>
        <v>2663000</v>
      </c>
      <c r="AE282" s="28">
        <f t="shared" si="58"/>
        <v>2731000</v>
      </c>
      <c r="AF282" s="28">
        <f t="shared" si="59"/>
        <v>2625000</v>
      </c>
      <c r="AG282" s="28">
        <f t="shared" si="60"/>
        <v>2705000</v>
      </c>
    </row>
    <row r="283" spans="1:33" s="21" customFormat="1" hidden="1" x14ac:dyDescent="0.3">
      <c r="A283" s="7" t="s">
        <v>281</v>
      </c>
      <c r="B283" s="7" t="s">
        <v>555</v>
      </c>
      <c r="C283" s="7">
        <v>1306</v>
      </c>
      <c r="D283" s="6" t="s">
        <v>8</v>
      </c>
      <c r="E283" s="7">
        <v>926</v>
      </c>
      <c r="F283" s="7" t="s">
        <v>470</v>
      </c>
      <c r="G283" s="7" t="s">
        <v>425</v>
      </c>
      <c r="H283" s="8" t="s">
        <v>357</v>
      </c>
      <c r="I283" s="15">
        <v>2598000</v>
      </c>
      <c r="J283" s="15">
        <v>2597000</v>
      </c>
      <c r="K283" s="15">
        <v>2790000</v>
      </c>
      <c r="L283" s="15">
        <v>2742000</v>
      </c>
      <c r="M283" s="15">
        <v>2686000</v>
      </c>
      <c r="N283" s="15">
        <v>2680000</v>
      </c>
      <c r="O283" s="15">
        <v>2714000</v>
      </c>
      <c r="P283" s="15">
        <v>2663000</v>
      </c>
      <c r="Q283" s="15">
        <v>2663000</v>
      </c>
      <c r="R283" s="15">
        <v>2731000</v>
      </c>
      <c r="S283" s="15">
        <v>2625000</v>
      </c>
      <c r="T283" s="15">
        <v>2705000</v>
      </c>
      <c r="V283" s="28">
        <f t="shared" si="49"/>
        <v>2598000</v>
      </c>
      <c r="W283" s="28">
        <f t="shared" si="50"/>
        <v>2597000</v>
      </c>
      <c r="X283" s="28">
        <f t="shared" si="51"/>
        <v>2790000</v>
      </c>
      <c r="Y283" s="28">
        <f t="shared" si="52"/>
        <v>2742000</v>
      </c>
      <c r="Z283" s="28">
        <f t="shared" si="53"/>
        <v>2686000</v>
      </c>
      <c r="AA283" s="28">
        <f t="shared" si="54"/>
        <v>2680000</v>
      </c>
      <c r="AB283" s="28">
        <f t="shared" si="55"/>
        <v>2714000</v>
      </c>
      <c r="AC283" s="28">
        <f t="shared" si="56"/>
        <v>2663000</v>
      </c>
      <c r="AD283" s="28">
        <f t="shared" si="57"/>
        <v>2663000</v>
      </c>
      <c r="AE283" s="28">
        <f t="shared" si="58"/>
        <v>2731000</v>
      </c>
      <c r="AF283" s="28">
        <f t="shared" si="59"/>
        <v>2625000</v>
      </c>
      <c r="AG283" s="28">
        <f t="shared" si="60"/>
        <v>2705000</v>
      </c>
    </row>
    <row r="284" spans="1:33" s="21" customFormat="1" hidden="1" x14ac:dyDescent="0.3">
      <c r="A284" s="7" t="s">
        <v>281</v>
      </c>
      <c r="B284" s="7" t="s">
        <v>555</v>
      </c>
      <c r="C284" s="7">
        <v>1306</v>
      </c>
      <c r="D284" s="6" t="s">
        <v>8</v>
      </c>
      <c r="E284" s="7">
        <v>926</v>
      </c>
      <c r="F284" s="7" t="s">
        <v>471</v>
      </c>
      <c r="G284" s="7" t="s">
        <v>425</v>
      </c>
      <c r="H284" s="8" t="s">
        <v>1507</v>
      </c>
      <c r="I284" s="15">
        <v>5196000</v>
      </c>
      <c r="J284" s="15">
        <v>5194000</v>
      </c>
      <c r="K284" s="15">
        <v>5580000</v>
      </c>
      <c r="L284" s="15">
        <v>5484000</v>
      </c>
      <c r="M284" s="15">
        <v>5371000</v>
      </c>
      <c r="N284" s="15">
        <v>5359000</v>
      </c>
      <c r="O284" s="15">
        <v>5427000</v>
      </c>
      <c r="P284" s="15">
        <v>5325000</v>
      </c>
      <c r="Q284" s="15">
        <v>5325000</v>
      </c>
      <c r="R284" s="15">
        <v>5461000</v>
      </c>
      <c r="S284" s="15">
        <v>5250000</v>
      </c>
      <c r="T284" s="15">
        <v>5409000</v>
      </c>
      <c r="V284" s="28">
        <f t="shared" si="49"/>
        <v>5196000</v>
      </c>
      <c r="W284" s="28">
        <f t="shared" si="50"/>
        <v>5194000</v>
      </c>
      <c r="X284" s="28">
        <f t="shared" si="51"/>
        <v>5580000</v>
      </c>
      <c r="Y284" s="28">
        <f t="shared" si="52"/>
        <v>5484000</v>
      </c>
      <c r="Z284" s="28">
        <f t="shared" si="53"/>
        <v>5371000</v>
      </c>
      <c r="AA284" s="28">
        <f t="shared" si="54"/>
        <v>5359000</v>
      </c>
      <c r="AB284" s="28">
        <f t="shared" si="55"/>
        <v>5427000</v>
      </c>
      <c r="AC284" s="28">
        <f t="shared" si="56"/>
        <v>5325000</v>
      </c>
      <c r="AD284" s="28">
        <f t="shared" si="57"/>
        <v>5325000</v>
      </c>
      <c r="AE284" s="28">
        <f t="shared" si="58"/>
        <v>5461000</v>
      </c>
      <c r="AF284" s="28">
        <f t="shared" si="59"/>
        <v>5250000</v>
      </c>
      <c r="AG284" s="28">
        <f t="shared" si="60"/>
        <v>5409000</v>
      </c>
    </row>
    <row r="285" spans="1:33" s="21" customFormat="1" hidden="1" x14ac:dyDescent="0.3">
      <c r="A285" s="7" t="s">
        <v>281</v>
      </c>
      <c r="B285" s="7" t="s">
        <v>555</v>
      </c>
      <c r="C285" s="7">
        <v>1306</v>
      </c>
      <c r="D285" s="6" t="s">
        <v>8</v>
      </c>
      <c r="E285" s="7">
        <v>926</v>
      </c>
      <c r="F285" s="7" t="s">
        <v>472</v>
      </c>
      <c r="G285" s="7" t="s">
        <v>425</v>
      </c>
      <c r="H285" s="8" t="s">
        <v>354</v>
      </c>
      <c r="I285" s="15">
        <v>1299000</v>
      </c>
      <c r="J285" s="15">
        <v>1299000</v>
      </c>
      <c r="K285" s="15">
        <v>1395000</v>
      </c>
      <c r="L285" s="15">
        <v>1371000</v>
      </c>
      <c r="M285" s="15">
        <v>1343000</v>
      </c>
      <c r="N285" s="15">
        <v>1340000</v>
      </c>
      <c r="O285" s="15">
        <v>1357000</v>
      </c>
      <c r="P285" s="15">
        <v>1332000</v>
      </c>
      <c r="Q285" s="15">
        <v>1332000</v>
      </c>
      <c r="R285" s="15">
        <v>1366000</v>
      </c>
      <c r="S285" s="15">
        <v>1313000</v>
      </c>
      <c r="T285" s="15">
        <v>1353000</v>
      </c>
      <c r="V285" s="28">
        <f t="shared" si="49"/>
        <v>1299000</v>
      </c>
      <c r="W285" s="28">
        <f t="shared" si="50"/>
        <v>1299000</v>
      </c>
      <c r="X285" s="28">
        <f t="shared" si="51"/>
        <v>1395000</v>
      </c>
      <c r="Y285" s="28">
        <f t="shared" si="52"/>
        <v>1371000</v>
      </c>
      <c r="Z285" s="28">
        <f t="shared" si="53"/>
        <v>1343000</v>
      </c>
      <c r="AA285" s="28">
        <f t="shared" si="54"/>
        <v>1340000</v>
      </c>
      <c r="AB285" s="28">
        <f t="shared" si="55"/>
        <v>1357000</v>
      </c>
      <c r="AC285" s="28">
        <f t="shared" si="56"/>
        <v>1332000</v>
      </c>
      <c r="AD285" s="28">
        <f t="shared" si="57"/>
        <v>1332000</v>
      </c>
      <c r="AE285" s="28">
        <f t="shared" si="58"/>
        <v>1366000</v>
      </c>
      <c r="AF285" s="28">
        <f t="shared" si="59"/>
        <v>1313000</v>
      </c>
      <c r="AG285" s="28">
        <f t="shared" si="60"/>
        <v>1353000</v>
      </c>
    </row>
    <row r="286" spans="1:33" s="21" customFormat="1" hidden="1" x14ac:dyDescent="0.3">
      <c r="A286" s="7" t="s">
        <v>281</v>
      </c>
      <c r="B286" s="7" t="s">
        <v>555</v>
      </c>
      <c r="C286" s="7">
        <v>1306</v>
      </c>
      <c r="D286" s="6" t="s">
        <v>8</v>
      </c>
      <c r="E286" s="7">
        <v>926</v>
      </c>
      <c r="F286" s="7" t="s">
        <v>473</v>
      </c>
      <c r="G286" s="7" t="s">
        <v>425</v>
      </c>
      <c r="H286" s="8" t="s">
        <v>361</v>
      </c>
      <c r="I286" s="15">
        <v>1299000</v>
      </c>
      <c r="J286" s="15">
        <v>1299000</v>
      </c>
      <c r="K286" s="15">
        <v>1395000</v>
      </c>
      <c r="L286" s="15">
        <v>1371000</v>
      </c>
      <c r="M286" s="15">
        <v>1343000</v>
      </c>
      <c r="N286" s="15">
        <v>1340000</v>
      </c>
      <c r="O286" s="15">
        <v>1357000</v>
      </c>
      <c r="P286" s="15">
        <v>1332000</v>
      </c>
      <c r="Q286" s="15">
        <v>1332000</v>
      </c>
      <c r="R286" s="15">
        <v>1366000</v>
      </c>
      <c r="S286" s="15">
        <v>1313000</v>
      </c>
      <c r="T286" s="15">
        <v>1353000</v>
      </c>
      <c r="V286" s="28">
        <f t="shared" si="49"/>
        <v>1299000</v>
      </c>
      <c r="W286" s="28">
        <f t="shared" si="50"/>
        <v>1299000</v>
      </c>
      <c r="X286" s="28">
        <f t="shared" si="51"/>
        <v>1395000</v>
      </c>
      <c r="Y286" s="28">
        <f t="shared" si="52"/>
        <v>1371000</v>
      </c>
      <c r="Z286" s="28">
        <f t="shared" si="53"/>
        <v>1343000</v>
      </c>
      <c r="AA286" s="28">
        <f t="shared" si="54"/>
        <v>1340000</v>
      </c>
      <c r="AB286" s="28">
        <f t="shared" si="55"/>
        <v>1357000</v>
      </c>
      <c r="AC286" s="28">
        <f t="shared" si="56"/>
        <v>1332000</v>
      </c>
      <c r="AD286" s="28">
        <f t="shared" si="57"/>
        <v>1332000</v>
      </c>
      <c r="AE286" s="28">
        <f t="shared" si="58"/>
        <v>1366000</v>
      </c>
      <c r="AF286" s="28">
        <f t="shared" si="59"/>
        <v>1313000</v>
      </c>
      <c r="AG286" s="28">
        <f t="shared" si="60"/>
        <v>1353000</v>
      </c>
    </row>
    <row r="287" spans="1:33" s="21" customFormat="1" hidden="1" x14ac:dyDescent="0.3">
      <c r="A287" s="7" t="s">
        <v>281</v>
      </c>
      <c r="B287" s="7" t="s">
        <v>555</v>
      </c>
      <c r="C287" s="7">
        <v>1306</v>
      </c>
      <c r="D287" s="6" t="s">
        <v>8</v>
      </c>
      <c r="E287" s="7">
        <v>926</v>
      </c>
      <c r="F287" s="7" t="s">
        <v>474</v>
      </c>
      <c r="G287" s="7" t="s">
        <v>425</v>
      </c>
      <c r="H287" s="8" t="s">
        <v>361</v>
      </c>
      <c r="I287" s="15">
        <v>1299000</v>
      </c>
      <c r="J287" s="15">
        <v>1299000</v>
      </c>
      <c r="K287" s="15">
        <v>1395000</v>
      </c>
      <c r="L287" s="15">
        <v>1371000</v>
      </c>
      <c r="M287" s="15">
        <v>1343000</v>
      </c>
      <c r="N287" s="15">
        <v>1340000</v>
      </c>
      <c r="O287" s="15">
        <v>1357000</v>
      </c>
      <c r="P287" s="15">
        <v>1332000</v>
      </c>
      <c r="Q287" s="15">
        <v>1332000</v>
      </c>
      <c r="R287" s="15">
        <v>1366000</v>
      </c>
      <c r="S287" s="15">
        <v>1313000</v>
      </c>
      <c r="T287" s="15">
        <v>1353000</v>
      </c>
      <c r="V287" s="28">
        <f t="shared" si="49"/>
        <v>1299000</v>
      </c>
      <c r="W287" s="28">
        <f t="shared" si="50"/>
        <v>1299000</v>
      </c>
      <c r="X287" s="28">
        <f t="shared" si="51"/>
        <v>1395000</v>
      </c>
      <c r="Y287" s="28">
        <f t="shared" si="52"/>
        <v>1371000</v>
      </c>
      <c r="Z287" s="28">
        <f t="shared" si="53"/>
        <v>1343000</v>
      </c>
      <c r="AA287" s="28">
        <f t="shared" si="54"/>
        <v>1340000</v>
      </c>
      <c r="AB287" s="28">
        <f t="shared" si="55"/>
        <v>1357000</v>
      </c>
      <c r="AC287" s="28">
        <f t="shared" si="56"/>
        <v>1332000</v>
      </c>
      <c r="AD287" s="28">
        <f t="shared" si="57"/>
        <v>1332000</v>
      </c>
      <c r="AE287" s="28">
        <f t="shared" si="58"/>
        <v>1366000</v>
      </c>
      <c r="AF287" s="28">
        <f t="shared" si="59"/>
        <v>1313000</v>
      </c>
      <c r="AG287" s="28">
        <f t="shared" si="60"/>
        <v>1353000</v>
      </c>
    </row>
    <row r="288" spans="1:33" s="21" customFormat="1" hidden="1" x14ac:dyDescent="0.3">
      <c r="A288" s="7" t="s">
        <v>281</v>
      </c>
      <c r="B288" s="7" t="s">
        <v>555</v>
      </c>
      <c r="C288" s="7">
        <v>1306</v>
      </c>
      <c r="D288" s="6" t="s">
        <v>8</v>
      </c>
      <c r="E288" s="7">
        <v>926</v>
      </c>
      <c r="F288" s="7" t="s">
        <v>475</v>
      </c>
      <c r="G288" s="7" t="s">
        <v>425</v>
      </c>
      <c r="H288" s="8" t="s">
        <v>1506</v>
      </c>
      <c r="I288" s="15">
        <v>2598000</v>
      </c>
      <c r="J288" s="15">
        <v>2597000</v>
      </c>
      <c r="K288" s="15">
        <v>2790000</v>
      </c>
      <c r="L288" s="15">
        <v>2742000</v>
      </c>
      <c r="M288" s="15">
        <v>2686000</v>
      </c>
      <c r="N288" s="15">
        <v>2680000</v>
      </c>
      <c r="O288" s="15">
        <v>2714000</v>
      </c>
      <c r="P288" s="15">
        <v>2663000</v>
      </c>
      <c r="Q288" s="15">
        <v>2663000</v>
      </c>
      <c r="R288" s="15">
        <v>2731000</v>
      </c>
      <c r="S288" s="15">
        <v>2625000</v>
      </c>
      <c r="T288" s="15">
        <v>2705000</v>
      </c>
      <c r="V288" s="28">
        <f t="shared" si="49"/>
        <v>2598000</v>
      </c>
      <c r="W288" s="28">
        <f t="shared" si="50"/>
        <v>2597000</v>
      </c>
      <c r="X288" s="28">
        <f t="shared" si="51"/>
        <v>2790000</v>
      </c>
      <c r="Y288" s="28">
        <f t="shared" si="52"/>
        <v>2742000</v>
      </c>
      <c r="Z288" s="28">
        <f t="shared" si="53"/>
        <v>2686000</v>
      </c>
      <c r="AA288" s="28">
        <f t="shared" si="54"/>
        <v>2680000</v>
      </c>
      <c r="AB288" s="28">
        <f t="shared" si="55"/>
        <v>2714000</v>
      </c>
      <c r="AC288" s="28">
        <f t="shared" si="56"/>
        <v>2663000</v>
      </c>
      <c r="AD288" s="28">
        <f t="shared" si="57"/>
        <v>2663000</v>
      </c>
      <c r="AE288" s="28">
        <f t="shared" si="58"/>
        <v>2731000</v>
      </c>
      <c r="AF288" s="28">
        <f t="shared" si="59"/>
        <v>2625000</v>
      </c>
      <c r="AG288" s="28">
        <f t="shared" si="60"/>
        <v>2705000</v>
      </c>
    </row>
    <row r="289" spans="1:33" s="21" customFormat="1" hidden="1" x14ac:dyDescent="0.3">
      <c r="A289" s="7" t="s">
        <v>281</v>
      </c>
      <c r="B289" s="7" t="s">
        <v>555</v>
      </c>
      <c r="C289" s="7">
        <v>1306</v>
      </c>
      <c r="D289" s="6" t="s">
        <v>8</v>
      </c>
      <c r="E289" s="7">
        <v>926</v>
      </c>
      <c r="F289" s="7" t="s">
        <v>476</v>
      </c>
      <c r="G289" s="7" t="s">
        <v>425</v>
      </c>
      <c r="H289" s="8" t="s">
        <v>1502</v>
      </c>
      <c r="I289" s="15">
        <v>3897000</v>
      </c>
      <c r="J289" s="15">
        <v>3896000</v>
      </c>
      <c r="K289" s="15">
        <v>4185000</v>
      </c>
      <c r="L289" s="15">
        <v>4113000</v>
      </c>
      <c r="M289" s="15">
        <v>4029000</v>
      </c>
      <c r="N289" s="15">
        <v>4019000</v>
      </c>
      <c r="O289" s="15">
        <v>4070000</v>
      </c>
      <c r="P289" s="15">
        <v>3994000</v>
      </c>
      <c r="Q289" s="15">
        <v>3994000</v>
      </c>
      <c r="R289" s="15">
        <v>4096000</v>
      </c>
      <c r="S289" s="15">
        <v>3938000</v>
      </c>
      <c r="T289" s="15">
        <v>4057000</v>
      </c>
      <c r="V289" s="28">
        <f t="shared" si="49"/>
        <v>3897000</v>
      </c>
      <c r="W289" s="28">
        <f t="shared" si="50"/>
        <v>3896000</v>
      </c>
      <c r="X289" s="28">
        <f t="shared" si="51"/>
        <v>4185000</v>
      </c>
      <c r="Y289" s="28">
        <f t="shared" si="52"/>
        <v>4113000</v>
      </c>
      <c r="Z289" s="28">
        <f t="shared" si="53"/>
        <v>4029000</v>
      </c>
      <c r="AA289" s="28">
        <f t="shared" si="54"/>
        <v>4019000</v>
      </c>
      <c r="AB289" s="28">
        <f t="shared" si="55"/>
        <v>4070000</v>
      </c>
      <c r="AC289" s="28">
        <f t="shared" si="56"/>
        <v>3994000</v>
      </c>
      <c r="AD289" s="28">
        <f t="shared" si="57"/>
        <v>3994000</v>
      </c>
      <c r="AE289" s="28">
        <f t="shared" si="58"/>
        <v>4096000</v>
      </c>
      <c r="AF289" s="28">
        <f t="shared" si="59"/>
        <v>3938000</v>
      </c>
      <c r="AG289" s="28">
        <f t="shared" si="60"/>
        <v>4057000</v>
      </c>
    </row>
    <row r="290" spans="1:33" s="21" customFormat="1" hidden="1" x14ac:dyDescent="0.3">
      <c r="A290" s="7" t="s">
        <v>281</v>
      </c>
      <c r="B290" s="7" t="s">
        <v>555</v>
      </c>
      <c r="C290" s="7">
        <v>1306</v>
      </c>
      <c r="D290" s="6" t="s">
        <v>8</v>
      </c>
      <c r="E290" s="7">
        <v>926</v>
      </c>
      <c r="F290" s="7" t="s">
        <v>477</v>
      </c>
      <c r="G290" s="7" t="s">
        <v>1536</v>
      </c>
      <c r="H290" s="8" t="s">
        <v>1509</v>
      </c>
      <c r="I290" s="15">
        <v>23812000</v>
      </c>
      <c r="J290" s="15">
        <v>23806000</v>
      </c>
      <c r="K290" s="15">
        <v>25575000</v>
      </c>
      <c r="L290" s="15">
        <v>25132000</v>
      </c>
      <c r="M290" s="15">
        <v>24618000</v>
      </c>
      <c r="N290" s="15">
        <v>24560000</v>
      </c>
      <c r="O290" s="15">
        <v>24870000</v>
      </c>
      <c r="P290" s="15">
        <v>24404000</v>
      </c>
      <c r="Q290" s="15">
        <v>24404000</v>
      </c>
      <c r="R290" s="15">
        <v>25028000</v>
      </c>
      <c r="S290" s="15">
        <v>24062000</v>
      </c>
      <c r="T290" s="15">
        <v>24788000</v>
      </c>
      <c r="V290" s="28">
        <f t="shared" si="49"/>
        <v>23812000</v>
      </c>
      <c r="W290" s="28">
        <f t="shared" si="50"/>
        <v>23806000</v>
      </c>
      <c r="X290" s="28">
        <f t="shared" si="51"/>
        <v>25575000</v>
      </c>
      <c r="Y290" s="28">
        <f t="shared" si="52"/>
        <v>25132000</v>
      </c>
      <c r="Z290" s="28">
        <f t="shared" si="53"/>
        <v>24618000</v>
      </c>
      <c r="AA290" s="28">
        <f t="shared" si="54"/>
        <v>24560000</v>
      </c>
      <c r="AB290" s="28">
        <f t="shared" si="55"/>
        <v>24870000</v>
      </c>
      <c r="AC290" s="28">
        <f t="shared" si="56"/>
        <v>24404000</v>
      </c>
      <c r="AD290" s="28">
        <f t="shared" si="57"/>
        <v>24404000</v>
      </c>
      <c r="AE290" s="28">
        <f t="shared" si="58"/>
        <v>25028000</v>
      </c>
      <c r="AF290" s="28">
        <f t="shared" si="59"/>
        <v>24062000</v>
      </c>
      <c r="AG290" s="28">
        <f t="shared" si="60"/>
        <v>24788000</v>
      </c>
    </row>
    <row r="291" spans="1:33" s="21" customFormat="1" hidden="1" x14ac:dyDescent="0.3">
      <c r="A291" s="7" t="s">
        <v>281</v>
      </c>
      <c r="B291" s="7" t="s">
        <v>555</v>
      </c>
      <c r="C291" s="7">
        <v>1306</v>
      </c>
      <c r="D291" s="6" t="s">
        <v>8</v>
      </c>
      <c r="E291" s="7">
        <v>926</v>
      </c>
      <c r="F291" s="7" t="s">
        <v>478</v>
      </c>
      <c r="G291" s="7" t="s">
        <v>1536</v>
      </c>
      <c r="H291" s="8" t="s">
        <v>1510</v>
      </c>
      <c r="I291" s="15">
        <v>12123000</v>
      </c>
      <c r="J291" s="15">
        <v>12120000</v>
      </c>
      <c r="K291" s="15">
        <v>13020000</v>
      </c>
      <c r="L291" s="15">
        <v>12795000</v>
      </c>
      <c r="M291" s="15">
        <v>12533000</v>
      </c>
      <c r="N291" s="15">
        <v>12504000</v>
      </c>
      <c r="O291" s="15">
        <v>12662000</v>
      </c>
      <c r="P291" s="15">
        <v>12425000</v>
      </c>
      <c r="Q291" s="15">
        <v>12425000</v>
      </c>
      <c r="R291" s="15">
        <v>12742000</v>
      </c>
      <c r="S291" s="15">
        <v>12250000</v>
      </c>
      <c r="T291" s="15">
        <v>12620000</v>
      </c>
      <c r="V291" s="28">
        <f t="shared" si="49"/>
        <v>12123000</v>
      </c>
      <c r="W291" s="28">
        <f t="shared" si="50"/>
        <v>12120000</v>
      </c>
      <c r="X291" s="28">
        <f t="shared" si="51"/>
        <v>13020000</v>
      </c>
      <c r="Y291" s="28">
        <f t="shared" si="52"/>
        <v>12795000</v>
      </c>
      <c r="Z291" s="28">
        <f t="shared" si="53"/>
        <v>12533000</v>
      </c>
      <c r="AA291" s="28">
        <f t="shared" si="54"/>
        <v>12504000</v>
      </c>
      <c r="AB291" s="28">
        <f t="shared" si="55"/>
        <v>12662000</v>
      </c>
      <c r="AC291" s="28">
        <f t="shared" si="56"/>
        <v>12425000</v>
      </c>
      <c r="AD291" s="28">
        <f t="shared" si="57"/>
        <v>12425000</v>
      </c>
      <c r="AE291" s="28">
        <f t="shared" si="58"/>
        <v>12742000</v>
      </c>
      <c r="AF291" s="28">
        <f t="shared" si="59"/>
        <v>12250000</v>
      </c>
      <c r="AG291" s="28">
        <f t="shared" si="60"/>
        <v>12620000</v>
      </c>
    </row>
    <row r="292" spans="1:33" s="21" customFormat="1" hidden="1" x14ac:dyDescent="0.3">
      <c r="A292" s="7" t="s">
        <v>281</v>
      </c>
      <c r="B292" s="7" t="s">
        <v>555</v>
      </c>
      <c r="C292" s="7">
        <v>1306</v>
      </c>
      <c r="D292" s="6" t="s">
        <v>8</v>
      </c>
      <c r="E292" s="7">
        <v>926</v>
      </c>
      <c r="F292" s="7" t="s">
        <v>479</v>
      </c>
      <c r="G292" s="7" t="s">
        <v>1536</v>
      </c>
      <c r="H292" s="8" t="s">
        <v>1511</v>
      </c>
      <c r="I292" s="15">
        <v>6928000</v>
      </c>
      <c r="J292" s="15">
        <v>6926000</v>
      </c>
      <c r="K292" s="15">
        <v>7441000</v>
      </c>
      <c r="L292" s="15">
        <v>7312000</v>
      </c>
      <c r="M292" s="15">
        <v>7162000</v>
      </c>
      <c r="N292" s="15">
        <v>7145000</v>
      </c>
      <c r="O292" s="15">
        <v>7236000</v>
      </c>
      <c r="P292" s="15">
        <v>7100000</v>
      </c>
      <c r="Q292" s="15">
        <v>7100000</v>
      </c>
      <c r="R292" s="15">
        <v>7282000</v>
      </c>
      <c r="S292" s="15">
        <v>7000000</v>
      </c>
      <c r="T292" s="15">
        <v>7212000</v>
      </c>
      <c r="V292" s="28">
        <f t="shared" si="49"/>
        <v>6928000</v>
      </c>
      <c r="W292" s="28">
        <f t="shared" si="50"/>
        <v>6926000</v>
      </c>
      <c r="X292" s="28">
        <f t="shared" si="51"/>
        <v>7441000</v>
      </c>
      <c r="Y292" s="28">
        <f t="shared" si="52"/>
        <v>7312000</v>
      </c>
      <c r="Z292" s="28">
        <f t="shared" si="53"/>
        <v>7162000</v>
      </c>
      <c r="AA292" s="28">
        <f t="shared" si="54"/>
        <v>7145000</v>
      </c>
      <c r="AB292" s="28">
        <f t="shared" si="55"/>
        <v>7236000</v>
      </c>
      <c r="AC292" s="28">
        <f t="shared" si="56"/>
        <v>7100000</v>
      </c>
      <c r="AD292" s="28">
        <f t="shared" si="57"/>
        <v>7100000</v>
      </c>
      <c r="AE292" s="28">
        <f t="shared" si="58"/>
        <v>7282000</v>
      </c>
      <c r="AF292" s="28">
        <f t="shared" si="59"/>
        <v>7000000</v>
      </c>
      <c r="AG292" s="28">
        <f t="shared" si="60"/>
        <v>7212000</v>
      </c>
    </row>
    <row r="293" spans="1:33" s="21" customFormat="1" hidden="1" x14ac:dyDescent="0.3">
      <c r="A293" s="7" t="s">
        <v>281</v>
      </c>
      <c r="B293" s="7" t="s">
        <v>555</v>
      </c>
      <c r="C293" s="7">
        <v>1306</v>
      </c>
      <c r="D293" s="6" t="s">
        <v>8</v>
      </c>
      <c r="E293" s="7">
        <v>924</v>
      </c>
      <c r="F293" s="7" t="s">
        <v>480</v>
      </c>
      <c r="G293" s="7" t="s">
        <v>1536</v>
      </c>
      <c r="H293" s="8" t="s">
        <v>1512</v>
      </c>
      <c r="I293" s="15">
        <v>2858000</v>
      </c>
      <c r="J293" s="15">
        <v>2857000</v>
      </c>
      <c r="K293" s="15">
        <v>3069000</v>
      </c>
      <c r="L293" s="15">
        <v>3016000</v>
      </c>
      <c r="M293" s="15">
        <v>2955000</v>
      </c>
      <c r="N293" s="15">
        <v>2948000</v>
      </c>
      <c r="O293" s="15">
        <v>2985000</v>
      </c>
      <c r="P293" s="15">
        <v>2929000</v>
      </c>
      <c r="Q293" s="15">
        <v>2929000</v>
      </c>
      <c r="R293" s="15">
        <v>3004000</v>
      </c>
      <c r="S293" s="15">
        <v>2888000</v>
      </c>
      <c r="T293" s="15">
        <v>2975000</v>
      </c>
      <c r="V293" s="28">
        <f t="shared" si="49"/>
        <v>2858000</v>
      </c>
      <c r="W293" s="28">
        <f t="shared" si="50"/>
        <v>2857000</v>
      </c>
      <c r="X293" s="28">
        <f t="shared" si="51"/>
        <v>3069000</v>
      </c>
      <c r="Y293" s="28">
        <f t="shared" si="52"/>
        <v>3016000</v>
      </c>
      <c r="Z293" s="28">
        <f t="shared" si="53"/>
        <v>2955000</v>
      </c>
      <c r="AA293" s="28">
        <f t="shared" si="54"/>
        <v>2948000</v>
      </c>
      <c r="AB293" s="28">
        <f t="shared" si="55"/>
        <v>2985000</v>
      </c>
      <c r="AC293" s="28">
        <f t="shared" si="56"/>
        <v>2929000</v>
      </c>
      <c r="AD293" s="28">
        <f t="shared" si="57"/>
        <v>2929000</v>
      </c>
      <c r="AE293" s="28">
        <f t="shared" si="58"/>
        <v>3004000</v>
      </c>
      <c r="AF293" s="28">
        <f t="shared" si="59"/>
        <v>2888000</v>
      </c>
      <c r="AG293" s="28">
        <f t="shared" si="60"/>
        <v>2975000</v>
      </c>
    </row>
    <row r="294" spans="1:33" s="21" customFormat="1" hidden="1" x14ac:dyDescent="0.3">
      <c r="A294" s="7" t="s">
        <v>281</v>
      </c>
      <c r="B294" s="7" t="s">
        <v>555</v>
      </c>
      <c r="C294" s="7">
        <v>1306</v>
      </c>
      <c r="D294" s="6" t="s">
        <v>8</v>
      </c>
      <c r="E294" s="7">
        <v>924</v>
      </c>
      <c r="F294" s="7" t="s">
        <v>481</v>
      </c>
      <c r="G294" s="7" t="s">
        <v>1536</v>
      </c>
      <c r="H294" s="8" t="s">
        <v>370</v>
      </c>
      <c r="I294" s="15">
        <v>3031000</v>
      </c>
      <c r="J294" s="15">
        <v>3031000</v>
      </c>
      <c r="K294" s="15">
        <v>3256000</v>
      </c>
      <c r="L294" s="15">
        <v>3199000</v>
      </c>
      <c r="M294" s="15">
        <v>3134000</v>
      </c>
      <c r="N294" s="15">
        <v>3127000</v>
      </c>
      <c r="O294" s="15">
        <v>3166000</v>
      </c>
      <c r="P294" s="15">
        <v>3107000</v>
      </c>
      <c r="Q294" s="15">
        <v>3107000</v>
      </c>
      <c r="R294" s="15">
        <v>3186000</v>
      </c>
      <c r="S294" s="15">
        <v>3063000</v>
      </c>
      <c r="T294" s="15">
        <v>3156000</v>
      </c>
      <c r="V294" s="28">
        <f t="shared" si="49"/>
        <v>3031000</v>
      </c>
      <c r="W294" s="28">
        <f t="shared" si="50"/>
        <v>3031000</v>
      </c>
      <c r="X294" s="28">
        <f t="shared" si="51"/>
        <v>3256000</v>
      </c>
      <c r="Y294" s="28">
        <f t="shared" si="52"/>
        <v>3199000</v>
      </c>
      <c r="Z294" s="28">
        <f t="shared" si="53"/>
        <v>3134000</v>
      </c>
      <c r="AA294" s="28">
        <f t="shared" si="54"/>
        <v>3127000</v>
      </c>
      <c r="AB294" s="28">
        <f t="shared" si="55"/>
        <v>3166000</v>
      </c>
      <c r="AC294" s="28">
        <f t="shared" si="56"/>
        <v>3107000</v>
      </c>
      <c r="AD294" s="28">
        <f t="shared" si="57"/>
        <v>3107000</v>
      </c>
      <c r="AE294" s="28">
        <f t="shared" si="58"/>
        <v>3186000</v>
      </c>
      <c r="AF294" s="28">
        <f t="shared" si="59"/>
        <v>3063000</v>
      </c>
      <c r="AG294" s="28">
        <f t="shared" si="60"/>
        <v>3156000</v>
      </c>
    </row>
    <row r="295" spans="1:33" s="21" customFormat="1" hidden="1" x14ac:dyDescent="0.3">
      <c r="A295" s="7" t="s">
        <v>281</v>
      </c>
      <c r="B295" s="7" t="s">
        <v>555</v>
      </c>
      <c r="C295" s="7">
        <v>1306</v>
      </c>
      <c r="D295" s="6" t="s">
        <v>8</v>
      </c>
      <c r="E295" s="7">
        <v>924</v>
      </c>
      <c r="F295" s="7" t="s">
        <v>482</v>
      </c>
      <c r="G295" s="7" t="s">
        <v>1536</v>
      </c>
      <c r="H295" s="8" t="s">
        <v>1513</v>
      </c>
      <c r="I295" s="15">
        <v>2165000</v>
      </c>
      <c r="J295" s="15">
        <v>2165000</v>
      </c>
      <c r="K295" s="15">
        <v>2326000</v>
      </c>
      <c r="L295" s="15">
        <v>2285000</v>
      </c>
      <c r="M295" s="15">
        <v>2239000</v>
      </c>
      <c r="N295" s="15">
        <v>2233000</v>
      </c>
      <c r="O295" s="15">
        <v>2262000</v>
      </c>
      <c r="P295" s="15">
        <v>2219000</v>
      </c>
      <c r="Q295" s="15">
        <v>2219000</v>
      </c>
      <c r="R295" s="15">
        <v>2276000</v>
      </c>
      <c r="S295" s="15">
        <v>2188000</v>
      </c>
      <c r="T295" s="15">
        <v>2254000</v>
      </c>
      <c r="V295" s="28">
        <f t="shared" si="49"/>
        <v>2165000</v>
      </c>
      <c r="W295" s="28">
        <f t="shared" si="50"/>
        <v>2165000</v>
      </c>
      <c r="X295" s="28">
        <f t="shared" si="51"/>
        <v>2326000</v>
      </c>
      <c r="Y295" s="28">
        <f t="shared" si="52"/>
        <v>2285000</v>
      </c>
      <c r="Z295" s="28">
        <f t="shared" si="53"/>
        <v>2239000</v>
      </c>
      <c r="AA295" s="28">
        <f t="shared" si="54"/>
        <v>2233000</v>
      </c>
      <c r="AB295" s="28">
        <f t="shared" si="55"/>
        <v>2262000</v>
      </c>
      <c r="AC295" s="28">
        <f t="shared" si="56"/>
        <v>2219000</v>
      </c>
      <c r="AD295" s="28">
        <f t="shared" si="57"/>
        <v>2219000</v>
      </c>
      <c r="AE295" s="28">
        <f t="shared" si="58"/>
        <v>2276000</v>
      </c>
      <c r="AF295" s="28">
        <f t="shared" si="59"/>
        <v>2188000</v>
      </c>
      <c r="AG295" s="28">
        <f t="shared" si="60"/>
        <v>2254000</v>
      </c>
    </row>
    <row r="296" spans="1:33" s="21" customFormat="1" hidden="1" x14ac:dyDescent="0.3">
      <c r="A296" s="7" t="s">
        <v>281</v>
      </c>
      <c r="B296" s="7" t="s">
        <v>555</v>
      </c>
      <c r="C296" s="7">
        <v>1306</v>
      </c>
      <c r="D296" s="6" t="s">
        <v>8</v>
      </c>
      <c r="E296" s="7">
        <v>924</v>
      </c>
      <c r="F296" s="7" t="s">
        <v>483</v>
      </c>
      <c r="G296" s="7" t="s">
        <v>1536</v>
      </c>
      <c r="H296" s="8" t="s">
        <v>1514</v>
      </c>
      <c r="I296" s="15">
        <v>2165000</v>
      </c>
      <c r="J296" s="15">
        <v>2165000</v>
      </c>
      <c r="K296" s="15">
        <v>2326000</v>
      </c>
      <c r="L296" s="15">
        <v>2285000</v>
      </c>
      <c r="M296" s="15">
        <v>2239000</v>
      </c>
      <c r="N296" s="15">
        <v>2233000</v>
      </c>
      <c r="O296" s="15">
        <v>2262000</v>
      </c>
      <c r="P296" s="15">
        <v>2219000</v>
      </c>
      <c r="Q296" s="15">
        <v>2219000</v>
      </c>
      <c r="R296" s="15">
        <v>2276000</v>
      </c>
      <c r="S296" s="15">
        <v>2188000</v>
      </c>
      <c r="T296" s="15">
        <v>2254000</v>
      </c>
      <c r="V296" s="28">
        <f t="shared" si="49"/>
        <v>2165000</v>
      </c>
      <c r="W296" s="28">
        <f t="shared" si="50"/>
        <v>2165000</v>
      </c>
      <c r="X296" s="28">
        <f t="shared" si="51"/>
        <v>2326000</v>
      </c>
      <c r="Y296" s="28">
        <f t="shared" si="52"/>
        <v>2285000</v>
      </c>
      <c r="Z296" s="28">
        <f t="shared" si="53"/>
        <v>2239000</v>
      </c>
      <c r="AA296" s="28">
        <f t="shared" si="54"/>
        <v>2233000</v>
      </c>
      <c r="AB296" s="28">
        <f t="shared" si="55"/>
        <v>2262000</v>
      </c>
      <c r="AC296" s="28">
        <f t="shared" si="56"/>
        <v>2219000</v>
      </c>
      <c r="AD296" s="28">
        <f t="shared" si="57"/>
        <v>2219000</v>
      </c>
      <c r="AE296" s="28">
        <f t="shared" si="58"/>
        <v>2276000</v>
      </c>
      <c r="AF296" s="28">
        <f t="shared" si="59"/>
        <v>2188000</v>
      </c>
      <c r="AG296" s="28">
        <f t="shared" si="60"/>
        <v>2254000</v>
      </c>
    </row>
    <row r="297" spans="1:33" s="21" customFormat="1" hidden="1" x14ac:dyDescent="0.3">
      <c r="A297" s="7" t="s">
        <v>281</v>
      </c>
      <c r="B297" s="7" t="s">
        <v>555</v>
      </c>
      <c r="C297" s="7">
        <v>1306</v>
      </c>
      <c r="D297" s="6" t="s">
        <v>8</v>
      </c>
      <c r="E297" s="7">
        <v>924</v>
      </c>
      <c r="F297" s="7" t="s">
        <v>484</v>
      </c>
      <c r="G297" s="7" t="s">
        <v>1536</v>
      </c>
      <c r="H297" s="8" t="s">
        <v>1515</v>
      </c>
      <c r="I297" s="15">
        <v>4330000</v>
      </c>
      <c r="J297" s="15">
        <v>4329000</v>
      </c>
      <c r="K297" s="15">
        <v>4651000</v>
      </c>
      <c r="L297" s="15">
        <v>4570000</v>
      </c>
      <c r="M297" s="15">
        <v>4477000</v>
      </c>
      <c r="N297" s="15">
        <v>4466000</v>
      </c>
      <c r="O297" s="15">
        <v>4523000</v>
      </c>
      <c r="P297" s="15">
        <v>4438000</v>
      </c>
      <c r="Q297" s="15">
        <v>4438000</v>
      </c>
      <c r="R297" s="15">
        <v>4551000</v>
      </c>
      <c r="S297" s="15">
        <v>4376000</v>
      </c>
      <c r="T297" s="15">
        <v>4508000</v>
      </c>
      <c r="V297" s="28">
        <f t="shared" si="49"/>
        <v>4330000</v>
      </c>
      <c r="W297" s="28">
        <f t="shared" si="50"/>
        <v>4329000</v>
      </c>
      <c r="X297" s="28">
        <f t="shared" si="51"/>
        <v>4651000</v>
      </c>
      <c r="Y297" s="28">
        <f t="shared" si="52"/>
        <v>4570000</v>
      </c>
      <c r="Z297" s="28">
        <f t="shared" si="53"/>
        <v>4477000</v>
      </c>
      <c r="AA297" s="28">
        <f t="shared" si="54"/>
        <v>4466000</v>
      </c>
      <c r="AB297" s="28">
        <f t="shared" si="55"/>
        <v>4523000</v>
      </c>
      <c r="AC297" s="28">
        <f t="shared" si="56"/>
        <v>4438000</v>
      </c>
      <c r="AD297" s="28">
        <f t="shared" si="57"/>
        <v>4438000</v>
      </c>
      <c r="AE297" s="28">
        <f t="shared" si="58"/>
        <v>4551000</v>
      </c>
      <c r="AF297" s="28">
        <f t="shared" si="59"/>
        <v>4376000</v>
      </c>
      <c r="AG297" s="28">
        <f t="shared" si="60"/>
        <v>4508000</v>
      </c>
    </row>
    <row r="298" spans="1:33" s="21" customFormat="1" hidden="1" x14ac:dyDescent="0.3">
      <c r="A298" s="7" t="s">
        <v>281</v>
      </c>
      <c r="B298" s="7" t="s">
        <v>555</v>
      </c>
      <c r="C298" s="7">
        <v>1306</v>
      </c>
      <c r="D298" s="6" t="s">
        <v>8</v>
      </c>
      <c r="E298" s="7">
        <v>924</v>
      </c>
      <c r="F298" s="7" t="s">
        <v>485</v>
      </c>
      <c r="G298" s="7" t="s">
        <v>1536</v>
      </c>
      <c r="H298" s="8" t="s">
        <v>1516</v>
      </c>
      <c r="I298" s="15">
        <v>2165000</v>
      </c>
      <c r="J298" s="15">
        <v>2165000</v>
      </c>
      <c r="K298" s="15">
        <v>2326000</v>
      </c>
      <c r="L298" s="15">
        <v>2285000</v>
      </c>
      <c r="M298" s="15">
        <v>2239000</v>
      </c>
      <c r="N298" s="15">
        <v>2233000</v>
      </c>
      <c r="O298" s="15">
        <v>2262000</v>
      </c>
      <c r="P298" s="15">
        <v>2219000</v>
      </c>
      <c r="Q298" s="15">
        <v>2219000</v>
      </c>
      <c r="R298" s="15">
        <v>2276000</v>
      </c>
      <c r="S298" s="15">
        <v>2188000</v>
      </c>
      <c r="T298" s="15">
        <v>2254000</v>
      </c>
      <c r="V298" s="28">
        <f t="shared" si="49"/>
        <v>2165000</v>
      </c>
      <c r="W298" s="28">
        <f t="shared" si="50"/>
        <v>2165000</v>
      </c>
      <c r="X298" s="28">
        <f t="shared" si="51"/>
        <v>2326000</v>
      </c>
      <c r="Y298" s="28">
        <f t="shared" si="52"/>
        <v>2285000</v>
      </c>
      <c r="Z298" s="28">
        <f t="shared" si="53"/>
        <v>2239000</v>
      </c>
      <c r="AA298" s="28">
        <f t="shared" si="54"/>
        <v>2233000</v>
      </c>
      <c r="AB298" s="28">
        <f t="shared" si="55"/>
        <v>2262000</v>
      </c>
      <c r="AC298" s="28">
        <f t="shared" si="56"/>
        <v>2219000</v>
      </c>
      <c r="AD298" s="28">
        <f t="shared" si="57"/>
        <v>2219000</v>
      </c>
      <c r="AE298" s="28">
        <f t="shared" si="58"/>
        <v>2276000</v>
      </c>
      <c r="AF298" s="28">
        <f t="shared" si="59"/>
        <v>2188000</v>
      </c>
      <c r="AG298" s="28">
        <f t="shared" si="60"/>
        <v>2254000</v>
      </c>
    </row>
    <row r="299" spans="1:33" s="21" customFormat="1" hidden="1" x14ac:dyDescent="0.3">
      <c r="A299" s="7" t="s">
        <v>281</v>
      </c>
      <c r="B299" s="7" t="s">
        <v>555</v>
      </c>
      <c r="C299" s="7">
        <v>1306</v>
      </c>
      <c r="D299" s="6" t="s">
        <v>8</v>
      </c>
      <c r="E299" s="7">
        <v>924</v>
      </c>
      <c r="F299" s="7" t="s">
        <v>486</v>
      </c>
      <c r="G299" s="7" t="s">
        <v>1536</v>
      </c>
      <c r="H299" s="8" t="s">
        <v>1517</v>
      </c>
      <c r="I299" s="15">
        <v>2165000</v>
      </c>
      <c r="J299" s="15">
        <v>2165000</v>
      </c>
      <c r="K299" s="15">
        <v>2326000</v>
      </c>
      <c r="L299" s="15">
        <v>2285000</v>
      </c>
      <c r="M299" s="15">
        <v>2239000</v>
      </c>
      <c r="N299" s="15">
        <v>2233000</v>
      </c>
      <c r="O299" s="15">
        <v>2262000</v>
      </c>
      <c r="P299" s="15">
        <v>2219000</v>
      </c>
      <c r="Q299" s="15">
        <v>2219000</v>
      </c>
      <c r="R299" s="15">
        <v>2276000</v>
      </c>
      <c r="S299" s="15">
        <v>2188000</v>
      </c>
      <c r="T299" s="15">
        <v>2254000</v>
      </c>
      <c r="V299" s="28">
        <f t="shared" si="49"/>
        <v>2165000</v>
      </c>
      <c r="W299" s="28">
        <f t="shared" si="50"/>
        <v>2165000</v>
      </c>
      <c r="X299" s="28">
        <f t="shared" si="51"/>
        <v>2326000</v>
      </c>
      <c r="Y299" s="28">
        <f t="shared" si="52"/>
        <v>2285000</v>
      </c>
      <c r="Z299" s="28">
        <f t="shared" si="53"/>
        <v>2239000</v>
      </c>
      <c r="AA299" s="28">
        <f t="shared" si="54"/>
        <v>2233000</v>
      </c>
      <c r="AB299" s="28">
        <f t="shared" si="55"/>
        <v>2262000</v>
      </c>
      <c r="AC299" s="28">
        <f t="shared" si="56"/>
        <v>2219000</v>
      </c>
      <c r="AD299" s="28">
        <f t="shared" si="57"/>
        <v>2219000</v>
      </c>
      <c r="AE299" s="28">
        <f t="shared" si="58"/>
        <v>2276000</v>
      </c>
      <c r="AF299" s="28">
        <f t="shared" si="59"/>
        <v>2188000</v>
      </c>
      <c r="AG299" s="28">
        <f t="shared" si="60"/>
        <v>2254000</v>
      </c>
    </row>
    <row r="300" spans="1:33" s="21" customFormat="1" hidden="1" x14ac:dyDescent="0.3">
      <c r="A300" s="7" t="s">
        <v>281</v>
      </c>
      <c r="B300" s="7" t="s">
        <v>555</v>
      </c>
      <c r="C300" s="7">
        <v>1306</v>
      </c>
      <c r="D300" s="6" t="s">
        <v>8</v>
      </c>
      <c r="E300" s="7">
        <v>924</v>
      </c>
      <c r="F300" s="7" t="s">
        <v>487</v>
      </c>
      <c r="G300" s="7" t="s">
        <v>1536</v>
      </c>
      <c r="H300" s="8" t="s">
        <v>1518</v>
      </c>
      <c r="I300" s="15">
        <v>2165000</v>
      </c>
      <c r="J300" s="15">
        <v>2165000</v>
      </c>
      <c r="K300" s="15">
        <v>2326000</v>
      </c>
      <c r="L300" s="15">
        <v>2285000</v>
      </c>
      <c r="M300" s="15">
        <v>2239000</v>
      </c>
      <c r="N300" s="15">
        <v>2233000</v>
      </c>
      <c r="O300" s="15">
        <v>2262000</v>
      </c>
      <c r="P300" s="15">
        <v>2219000</v>
      </c>
      <c r="Q300" s="15">
        <v>2219000</v>
      </c>
      <c r="R300" s="15">
        <v>2276000</v>
      </c>
      <c r="S300" s="15">
        <v>2188000</v>
      </c>
      <c r="T300" s="15">
        <v>2254000</v>
      </c>
      <c r="V300" s="28">
        <f t="shared" si="49"/>
        <v>2165000</v>
      </c>
      <c r="W300" s="28">
        <f t="shared" si="50"/>
        <v>2165000</v>
      </c>
      <c r="X300" s="28">
        <f t="shared" si="51"/>
        <v>2326000</v>
      </c>
      <c r="Y300" s="28">
        <f t="shared" si="52"/>
        <v>2285000</v>
      </c>
      <c r="Z300" s="28">
        <f t="shared" si="53"/>
        <v>2239000</v>
      </c>
      <c r="AA300" s="28">
        <f t="shared" si="54"/>
        <v>2233000</v>
      </c>
      <c r="AB300" s="28">
        <f t="shared" si="55"/>
        <v>2262000</v>
      </c>
      <c r="AC300" s="28">
        <f t="shared" si="56"/>
        <v>2219000</v>
      </c>
      <c r="AD300" s="28">
        <f t="shared" si="57"/>
        <v>2219000</v>
      </c>
      <c r="AE300" s="28">
        <f t="shared" si="58"/>
        <v>2276000</v>
      </c>
      <c r="AF300" s="28">
        <f t="shared" si="59"/>
        <v>2188000</v>
      </c>
      <c r="AG300" s="28">
        <f t="shared" si="60"/>
        <v>2254000</v>
      </c>
    </row>
    <row r="301" spans="1:33" s="21" customFormat="1" hidden="1" x14ac:dyDescent="0.3">
      <c r="A301" s="7" t="s">
        <v>281</v>
      </c>
      <c r="B301" s="7" t="s">
        <v>555</v>
      </c>
      <c r="C301" s="7">
        <v>1306</v>
      </c>
      <c r="D301" s="6" t="s">
        <v>8</v>
      </c>
      <c r="E301" s="7">
        <v>924</v>
      </c>
      <c r="F301" s="7" t="s">
        <v>488</v>
      </c>
      <c r="G301" s="7" t="s">
        <v>1536</v>
      </c>
      <c r="H301" s="8" t="s">
        <v>1519</v>
      </c>
      <c r="I301" s="15">
        <v>4330000</v>
      </c>
      <c r="J301" s="15">
        <v>4329000</v>
      </c>
      <c r="K301" s="15">
        <v>4651000</v>
      </c>
      <c r="L301" s="15">
        <v>4570000</v>
      </c>
      <c r="M301" s="15">
        <v>4477000</v>
      </c>
      <c r="N301" s="15">
        <v>4466000</v>
      </c>
      <c r="O301" s="15">
        <v>4523000</v>
      </c>
      <c r="P301" s="15">
        <v>4438000</v>
      </c>
      <c r="Q301" s="15">
        <v>4438000</v>
      </c>
      <c r="R301" s="15">
        <v>4551000</v>
      </c>
      <c r="S301" s="15">
        <v>4376000</v>
      </c>
      <c r="T301" s="15">
        <v>4508000</v>
      </c>
      <c r="V301" s="28">
        <f t="shared" si="49"/>
        <v>4330000</v>
      </c>
      <c r="W301" s="28">
        <f t="shared" si="50"/>
        <v>4329000</v>
      </c>
      <c r="X301" s="28">
        <f t="shared" si="51"/>
        <v>4651000</v>
      </c>
      <c r="Y301" s="28">
        <f t="shared" si="52"/>
        <v>4570000</v>
      </c>
      <c r="Z301" s="28">
        <f t="shared" si="53"/>
        <v>4477000</v>
      </c>
      <c r="AA301" s="28">
        <f t="shared" si="54"/>
        <v>4466000</v>
      </c>
      <c r="AB301" s="28">
        <f t="shared" si="55"/>
        <v>4523000</v>
      </c>
      <c r="AC301" s="28">
        <f t="shared" si="56"/>
        <v>4438000</v>
      </c>
      <c r="AD301" s="28">
        <f t="shared" si="57"/>
        <v>4438000</v>
      </c>
      <c r="AE301" s="28">
        <f t="shared" si="58"/>
        <v>4551000</v>
      </c>
      <c r="AF301" s="28">
        <f t="shared" si="59"/>
        <v>4376000</v>
      </c>
      <c r="AG301" s="28">
        <f t="shared" si="60"/>
        <v>4508000</v>
      </c>
    </row>
    <row r="302" spans="1:33" s="21" customFormat="1" hidden="1" x14ac:dyDescent="0.3">
      <c r="A302" s="7" t="s">
        <v>281</v>
      </c>
      <c r="B302" s="7" t="s">
        <v>555</v>
      </c>
      <c r="C302" s="7">
        <v>1306</v>
      </c>
      <c r="D302" s="6" t="s">
        <v>8</v>
      </c>
      <c r="E302" s="7">
        <v>924</v>
      </c>
      <c r="F302" s="7" t="s">
        <v>489</v>
      </c>
      <c r="G302" s="7" t="s">
        <v>1536</v>
      </c>
      <c r="H302" s="8" t="s">
        <v>1520</v>
      </c>
      <c r="I302" s="15">
        <v>867000</v>
      </c>
      <c r="J302" s="15">
        <v>866000</v>
      </c>
      <c r="K302" s="15">
        <v>931000</v>
      </c>
      <c r="L302" s="15">
        <v>915000</v>
      </c>
      <c r="M302" s="15">
        <v>896000</v>
      </c>
      <c r="N302" s="15">
        <v>894000</v>
      </c>
      <c r="O302" s="15">
        <v>905000</v>
      </c>
      <c r="P302" s="15">
        <v>888000</v>
      </c>
      <c r="Q302" s="15">
        <v>888000</v>
      </c>
      <c r="R302" s="15">
        <v>911000</v>
      </c>
      <c r="S302" s="15">
        <v>876000</v>
      </c>
      <c r="T302" s="15">
        <v>902000</v>
      </c>
      <c r="V302" s="28">
        <f t="shared" si="49"/>
        <v>867000</v>
      </c>
      <c r="W302" s="28">
        <f t="shared" si="50"/>
        <v>866000</v>
      </c>
      <c r="X302" s="28">
        <f t="shared" si="51"/>
        <v>931000</v>
      </c>
      <c r="Y302" s="28">
        <f t="shared" si="52"/>
        <v>915000</v>
      </c>
      <c r="Z302" s="28">
        <f t="shared" si="53"/>
        <v>896000</v>
      </c>
      <c r="AA302" s="28">
        <f t="shared" si="54"/>
        <v>894000</v>
      </c>
      <c r="AB302" s="28">
        <f t="shared" si="55"/>
        <v>905000</v>
      </c>
      <c r="AC302" s="28">
        <f t="shared" si="56"/>
        <v>888000</v>
      </c>
      <c r="AD302" s="28">
        <f t="shared" si="57"/>
        <v>888000</v>
      </c>
      <c r="AE302" s="28">
        <f t="shared" si="58"/>
        <v>911000</v>
      </c>
      <c r="AF302" s="28">
        <f t="shared" si="59"/>
        <v>876000</v>
      </c>
      <c r="AG302" s="28">
        <f t="shared" si="60"/>
        <v>902000</v>
      </c>
    </row>
    <row r="303" spans="1:33" s="21" customFormat="1" hidden="1" x14ac:dyDescent="0.3">
      <c r="A303" s="7" t="s">
        <v>281</v>
      </c>
      <c r="B303" s="7" t="s">
        <v>555</v>
      </c>
      <c r="C303" s="7">
        <v>1306</v>
      </c>
      <c r="D303" s="6" t="s">
        <v>8</v>
      </c>
      <c r="E303" s="7">
        <v>924</v>
      </c>
      <c r="F303" s="7" t="s">
        <v>490</v>
      </c>
      <c r="G303" s="7" t="s">
        <v>1536</v>
      </c>
      <c r="H303" s="8" t="s">
        <v>1521</v>
      </c>
      <c r="I303" s="15">
        <v>1733000</v>
      </c>
      <c r="J303" s="15">
        <v>1732000</v>
      </c>
      <c r="K303" s="15">
        <v>1861000</v>
      </c>
      <c r="L303" s="15">
        <v>1829000</v>
      </c>
      <c r="M303" s="15">
        <v>1791000</v>
      </c>
      <c r="N303" s="15">
        <v>1787000</v>
      </c>
      <c r="O303" s="15">
        <v>1810000</v>
      </c>
      <c r="P303" s="15">
        <v>1776000</v>
      </c>
      <c r="Q303" s="15">
        <v>1776000</v>
      </c>
      <c r="R303" s="15">
        <v>1821000</v>
      </c>
      <c r="S303" s="15">
        <v>1751000</v>
      </c>
      <c r="T303" s="15">
        <v>1804000</v>
      </c>
      <c r="V303" s="28">
        <f t="shared" si="49"/>
        <v>1733000</v>
      </c>
      <c r="W303" s="28">
        <f t="shared" si="50"/>
        <v>1732000</v>
      </c>
      <c r="X303" s="28">
        <f t="shared" si="51"/>
        <v>1861000</v>
      </c>
      <c r="Y303" s="28">
        <f t="shared" si="52"/>
        <v>1829000</v>
      </c>
      <c r="Z303" s="28">
        <f t="shared" si="53"/>
        <v>1791000</v>
      </c>
      <c r="AA303" s="28">
        <f t="shared" si="54"/>
        <v>1787000</v>
      </c>
      <c r="AB303" s="28">
        <f t="shared" si="55"/>
        <v>1810000</v>
      </c>
      <c r="AC303" s="28">
        <f t="shared" si="56"/>
        <v>1776000</v>
      </c>
      <c r="AD303" s="28">
        <f t="shared" si="57"/>
        <v>1776000</v>
      </c>
      <c r="AE303" s="28">
        <f t="shared" si="58"/>
        <v>1821000</v>
      </c>
      <c r="AF303" s="28">
        <f t="shared" si="59"/>
        <v>1751000</v>
      </c>
      <c r="AG303" s="28">
        <f t="shared" si="60"/>
        <v>1804000</v>
      </c>
    </row>
    <row r="304" spans="1:33" s="21" customFormat="1" hidden="1" x14ac:dyDescent="0.3">
      <c r="A304" s="7" t="s">
        <v>281</v>
      </c>
      <c r="B304" s="7" t="s">
        <v>555</v>
      </c>
      <c r="C304" s="7">
        <v>1306</v>
      </c>
      <c r="D304" s="6" t="s">
        <v>8</v>
      </c>
      <c r="E304" s="7">
        <v>924</v>
      </c>
      <c r="F304" s="7" t="s">
        <v>491</v>
      </c>
      <c r="G304" s="7" t="s">
        <v>1536</v>
      </c>
      <c r="H304" s="8" t="s">
        <v>1522</v>
      </c>
      <c r="I304" s="15">
        <v>1299000</v>
      </c>
      <c r="J304" s="15">
        <v>1299000</v>
      </c>
      <c r="K304" s="15">
        <v>1395000</v>
      </c>
      <c r="L304" s="15">
        <v>1371000</v>
      </c>
      <c r="M304" s="15">
        <v>1343000</v>
      </c>
      <c r="N304" s="15">
        <v>1340000</v>
      </c>
      <c r="O304" s="15">
        <v>1357000</v>
      </c>
      <c r="P304" s="15">
        <v>1332000</v>
      </c>
      <c r="Q304" s="15">
        <v>1332000</v>
      </c>
      <c r="R304" s="15">
        <v>1366000</v>
      </c>
      <c r="S304" s="15">
        <v>1313000</v>
      </c>
      <c r="T304" s="15">
        <v>1353000</v>
      </c>
      <c r="V304" s="28">
        <f t="shared" si="49"/>
        <v>1299000</v>
      </c>
      <c r="W304" s="28">
        <f t="shared" si="50"/>
        <v>1299000</v>
      </c>
      <c r="X304" s="28">
        <f t="shared" si="51"/>
        <v>1395000</v>
      </c>
      <c r="Y304" s="28">
        <f t="shared" si="52"/>
        <v>1371000</v>
      </c>
      <c r="Z304" s="28">
        <f t="shared" si="53"/>
        <v>1343000</v>
      </c>
      <c r="AA304" s="28">
        <f t="shared" si="54"/>
        <v>1340000</v>
      </c>
      <c r="AB304" s="28">
        <f t="shared" si="55"/>
        <v>1357000</v>
      </c>
      <c r="AC304" s="28">
        <f t="shared" si="56"/>
        <v>1332000</v>
      </c>
      <c r="AD304" s="28">
        <f t="shared" si="57"/>
        <v>1332000</v>
      </c>
      <c r="AE304" s="28">
        <f t="shared" si="58"/>
        <v>1366000</v>
      </c>
      <c r="AF304" s="28">
        <f t="shared" si="59"/>
        <v>1313000</v>
      </c>
      <c r="AG304" s="28">
        <f t="shared" si="60"/>
        <v>1353000</v>
      </c>
    </row>
    <row r="305" spans="1:33" s="21" customFormat="1" hidden="1" x14ac:dyDescent="0.3">
      <c r="A305" s="7" t="s">
        <v>281</v>
      </c>
      <c r="B305" s="7" t="s">
        <v>555</v>
      </c>
      <c r="C305" s="7">
        <v>1306</v>
      </c>
      <c r="D305" s="6" t="s">
        <v>8</v>
      </c>
      <c r="E305" s="7">
        <v>924</v>
      </c>
      <c r="F305" s="7" t="s">
        <v>492</v>
      </c>
      <c r="G305" s="7" t="s">
        <v>1536</v>
      </c>
      <c r="H305" s="8" t="s">
        <v>1523</v>
      </c>
      <c r="I305" s="15">
        <v>2598000</v>
      </c>
      <c r="J305" s="15">
        <v>2597000</v>
      </c>
      <c r="K305" s="15">
        <v>2790000</v>
      </c>
      <c r="L305" s="15">
        <v>2742000</v>
      </c>
      <c r="M305" s="15">
        <v>2686000</v>
      </c>
      <c r="N305" s="15">
        <v>2680000</v>
      </c>
      <c r="O305" s="15">
        <v>2714000</v>
      </c>
      <c r="P305" s="15">
        <v>2663000</v>
      </c>
      <c r="Q305" s="15">
        <v>2663000</v>
      </c>
      <c r="R305" s="15">
        <v>2731000</v>
      </c>
      <c r="S305" s="15">
        <v>2625000</v>
      </c>
      <c r="T305" s="15">
        <v>2705000</v>
      </c>
      <c r="V305" s="28">
        <f t="shared" si="49"/>
        <v>2598000</v>
      </c>
      <c r="W305" s="28">
        <f t="shared" si="50"/>
        <v>2597000</v>
      </c>
      <c r="X305" s="28">
        <f t="shared" si="51"/>
        <v>2790000</v>
      </c>
      <c r="Y305" s="28">
        <f t="shared" si="52"/>
        <v>2742000</v>
      </c>
      <c r="Z305" s="28">
        <f t="shared" si="53"/>
        <v>2686000</v>
      </c>
      <c r="AA305" s="28">
        <f t="shared" si="54"/>
        <v>2680000</v>
      </c>
      <c r="AB305" s="28">
        <f t="shared" si="55"/>
        <v>2714000</v>
      </c>
      <c r="AC305" s="28">
        <f t="shared" si="56"/>
        <v>2663000</v>
      </c>
      <c r="AD305" s="28">
        <f t="shared" si="57"/>
        <v>2663000</v>
      </c>
      <c r="AE305" s="28">
        <f t="shared" si="58"/>
        <v>2731000</v>
      </c>
      <c r="AF305" s="28">
        <f t="shared" si="59"/>
        <v>2625000</v>
      </c>
      <c r="AG305" s="28">
        <f t="shared" si="60"/>
        <v>2705000</v>
      </c>
    </row>
    <row r="306" spans="1:33" s="21" customFormat="1" hidden="1" x14ac:dyDescent="0.3">
      <c r="A306" s="7" t="s">
        <v>281</v>
      </c>
      <c r="B306" s="7" t="s">
        <v>555</v>
      </c>
      <c r="C306" s="7">
        <v>1306</v>
      </c>
      <c r="D306" s="6" t="s">
        <v>8</v>
      </c>
      <c r="E306" s="7">
        <v>924</v>
      </c>
      <c r="F306" s="7" t="s">
        <v>493</v>
      </c>
      <c r="G306" s="7" t="s">
        <v>1536</v>
      </c>
      <c r="H306" s="8" t="s">
        <v>1524</v>
      </c>
      <c r="I306" s="15">
        <v>1083000</v>
      </c>
      <c r="J306" s="15">
        <v>1083000</v>
      </c>
      <c r="K306" s="15">
        <v>1163000</v>
      </c>
      <c r="L306" s="15">
        <v>1143000</v>
      </c>
      <c r="M306" s="15">
        <v>1120000</v>
      </c>
      <c r="N306" s="15">
        <v>1117000</v>
      </c>
      <c r="O306" s="15">
        <v>1131000</v>
      </c>
      <c r="P306" s="15">
        <v>1110000</v>
      </c>
      <c r="Q306" s="15">
        <v>1110000</v>
      </c>
      <c r="R306" s="15">
        <v>1138000</v>
      </c>
      <c r="S306" s="15">
        <v>1095000</v>
      </c>
      <c r="T306" s="15">
        <v>1128000</v>
      </c>
      <c r="V306" s="28">
        <f t="shared" si="49"/>
        <v>1083000</v>
      </c>
      <c r="W306" s="28">
        <f t="shared" si="50"/>
        <v>1083000</v>
      </c>
      <c r="X306" s="28">
        <f t="shared" si="51"/>
        <v>1163000</v>
      </c>
      <c r="Y306" s="28">
        <f t="shared" si="52"/>
        <v>1143000</v>
      </c>
      <c r="Z306" s="28">
        <f t="shared" si="53"/>
        <v>1120000</v>
      </c>
      <c r="AA306" s="28">
        <f t="shared" si="54"/>
        <v>1117000</v>
      </c>
      <c r="AB306" s="28">
        <f t="shared" si="55"/>
        <v>1131000</v>
      </c>
      <c r="AC306" s="28">
        <f t="shared" si="56"/>
        <v>1110000</v>
      </c>
      <c r="AD306" s="28">
        <f t="shared" si="57"/>
        <v>1110000</v>
      </c>
      <c r="AE306" s="28">
        <f t="shared" si="58"/>
        <v>1138000</v>
      </c>
      <c r="AF306" s="28">
        <f t="shared" si="59"/>
        <v>1095000</v>
      </c>
      <c r="AG306" s="28">
        <f t="shared" si="60"/>
        <v>1128000</v>
      </c>
    </row>
    <row r="307" spans="1:33" s="21" customFormat="1" hidden="1" x14ac:dyDescent="0.3">
      <c r="A307" s="7" t="s">
        <v>281</v>
      </c>
      <c r="B307" s="7" t="s">
        <v>555</v>
      </c>
      <c r="C307" s="7">
        <v>1306</v>
      </c>
      <c r="D307" s="6" t="s">
        <v>8</v>
      </c>
      <c r="E307" s="7">
        <v>924</v>
      </c>
      <c r="F307" s="7" t="s">
        <v>494</v>
      </c>
      <c r="G307" s="7" t="s">
        <v>1536</v>
      </c>
      <c r="H307" s="8" t="s">
        <v>1525</v>
      </c>
      <c r="I307" s="15">
        <v>434000</v>
      </c>
      <c r="J307" s="15">
        <v>434000</v>
      </c>
      <c r="K307" s="15">
        <v>466000</v>
      </c>
      <c r="L307" s="15">
        <v>458000</v>
      </c>
      <c r="M307" s="15">
        <v>448000</v>
      </c>
      <c r="N307" s="15">
        <v>447000</v>
      </c>
      <c r="O307" s="15">
        <v>453000</v>
      </c>
      <c r="P307" s="15">
        <v>445000</v>
      </c>
      <c r="Q307" s="15">
        <v>445000</v>
      </c>
      <c r="R307" s="15">
        <v>456000</v>
      </c>
      <c r="S307" s="15">
        <v>438000</v>
      </c>
      <c r="T307" s="15">
        <v>452000</v>
      </c>
      <c r="V307" s="28">
        <f t="shared" si="49"/>
        <v>434000</v>
      </c>
      <c r="W307" s="28">
        <f t="shared" si="50"/>
        <v>434000</v>
      </c>
      <c r="X307" s="28">
        <f t="shared" si="51"/>
        <v>466000</v>
      </c>
      <c r="Y307" s="28">
        <f t="shared" si="52"/>
        <v>458000</v>
      </c>
      <c r="Z307" s="28">
        <f t="shared" si="53"/>
        <v>448000</v>
      </c>
      <c r="AA307" s="28">
        <f t="shared" si="54"/>
        <v>447000</v>
      </c>
      <c r="AB307" s="28">
        <f t="shared" si="55"/>
        <v>453000</v>
      </c>
      <c r="AC307" s="28">
        <f t="shared" si="56"/>
        <v>445000</v>
      </c>
      <c r="AD307" s="28">
        <f t="shared" si="57"/>
        <v>445000</v>
      </c>
      <c r="AE307" s="28">
        <f t="shared" si="58"/>
        <v>456000</v>
      </c>
      <c r="AF307" s="28">
        <f t="shared" si="59"/>
        <v>438000</v>
      </c>
      <c r="AG307" s="28">
        <f t="shared" si="60"/>
        <v>452000</v>
      </c>
    </row>
    <row r="308" spans="1:33" s="21" customFormat="1" hidden="1" x14ac:dyDescent="0.3">
      <c r="A308" s="7" t="s">
        <v>281</v>
      </c>
      <c r="B308" s="7" t="s">
        <v>555</v>
      </c>
      <c r="C308" s="7">
        <v>1306</v>
      </c>
      <c r="D308" s="6" t="s">
        <v>8</v>
      </c>
      <c r="E308" s="7">
        <v>923</v>
      </c>
      <c r="F308" s="7" t="s">
        <v>495</v>
      </c>
      <c r="G308" s="7" t="s">
        <v>1536</v>
      </c>
      <c r="H308" s="8" t="s">
        <v>1526</v>
      </c>
      <c r="I308" s="15">
        <v>434000</v>
      </c>
      <c r="J308" s="15">
        <v>434000</v>
      </c>
      <c r="K308" s="15">
        <v>466000</v>
      </c>
      <c r="L308" s="15">
        <v>458000</v>
      </c>
      <c r="M308" s="15">
        <v>448000</v>
      </c>
      <c r="N308" s="15">
        <v>447000</v>
      </c>
      <c r="O308" s="15">
        <v>453000</v>
      </c>
      <c r="P308" s="15">
        <v>445000</v>
      </c>
      <c r="Q308" s="15">
        <v>445000</v>
      </c>
      <c r="R308" s="15">
        <v>456000</v>
      </c>
      <c r="S308" s="15">
        <v>438000</v>
      </c>
      <c r="T308" s="15">
        <v>452000</v>
      </c>
      <c r="V308" s="28">
        <f t="shared" si="49"/>
        <v>434000</v>
      </c>
      <c r="W308" s="28">
        <f t="shared" si="50"/>
        <v>434000</v>
      </c>
      <c r="X308" s="28">
        <f t="shared" si="51"/>
        <v>466000</v>
      </c>
      <c r="Y308" s="28">
        <f t="shared" si="52"/>
        <v>458000</v>
      </c>
      <c r="Z308" s="28">
        <f t="shared" si="53"/>
        <v>448000</v>
      </c>
      <c r="AA308" s="28">
        <f t="shared" si="54"/>
        <v>447000</v>
      </c>
      <c r="AB308" s="28">
        <f t="shared" si="55"/>
        <v>453000</v>
      </c>
      <c r="AC308" s="28">
        <f t="shared" si="56"/>
        <v>445000</v>
      </c>
      <c r="AD308" s="28">
        <f t="shared" si="57"/>
        <v>445000</v>
      </c>
      <c r="AE308" s="28">
        <f t="shared" si="58"/>
        <v>456000</v>
      </c>
      <c r="AF308" s="28">
        <f t="shared" si="59"/>
        <v>438000</v>
      </c>
      <c r="AG308" s="28">
        <f t="shared" si="60"/>
        <v>452000</v>
      </c>
    </row>
    <row r="309" spans="1:33" s="21" customFormat="1" hidden="1" x14ac:dyDescent="0.3">
      <c r="A309" s="7" t="s">
        <v>281</v>
      </c>
      <c r="B309" s="7" t="s">
        <v>555</v>
      </c>
      <c r="C309" s="7">
        <v>1306</v>
      </c>
      <c r="D309" s="7" t="s">
        <v>247</v>
      </c>
      <c r="E309" s="7">
        <v>999</v>
      </c>
      <c r="F309" s="7" t="s">
        <v>247</v>
      </c>
      <c r="G309" s="7" t="s">
        <v>1536</v>
      </c>
      <c r="H309" s="8" t="s">
        <v>1527</v>
      </c>
      <c r="I309" s="15">
        <v>867000</v>
      </c>
      <c r="J309" s="15">
        <v>866000</v>
      </c>
      <c r="K309" s="15">
        <v>931000</v>
      </c>
      <c r="L309" s="15">
        <v>915000</v>
      </c>
      <c r="M309" s="15">
        <v>896000</v>
      </c>
      <c r="N309" s="15">
        <v>894000</v>
      </c>
      <c r="O309" s="15">
        <v>905000</v>
      </c>
      <c r="P309" s="15">
        <v>888000</v>
      </c>
      <c r="Q309" s="15">
        <v>888000</v>
      </c>
      <c r="R309" s="15">
        <v>911000</v>
      </c>
      <c r="S309" s="15">
        <v>876000</v>
      </c>
      <c r="T309" s="15">
        <v>902000</v>
      </c>
      <c r="V309" s="28">
        <f t="shared" si="49"/>
        <v>867000</v>
      </c>
      <c r="W309" s="28">
        <f t="shared" si="50"/>
        <v>866000</v>
      </c>
      <c r="X309" s="28">
        <f t="shared" si="51"/>
        <v>931000</v>
      </c>
      <c r="Y309" s="28">
        <f t="shared" si="52"/>
        <v>915000</v>
      </c>
      <c r="Z309" s="28">
        <f t="shared" si="53"/>
        <v>896000</v>
      </c>
      <c r="AA309" s="28">
        <f t="shared" si="54"/>
        <v>894000</v>
      </c>
      <c r="AB309" s="28">
        <f t="shared" si="55"/>
        <v>905000</v>
      </c>
      <c r="AC309" s="28">
        <f t="shared" si="56"/>
        <v>888000</v>
      </c>
      <c r="AD309" s="28">
        <f t="shared" si="57"/>
        <v>888000</v>
      </c>
      <c r="AE309" s="28">
        <f t="shared" si="58"/>
        <v>911000</v>
      </c>
      <c r="AF309" s="28">
        <f t="shared" si="59"/>
        <v>876000</v>
      </c>
      <c r="AG309" s="28">
        <f t="shared" si="60"/>
        <v>902000</v>
      </c>
    </row>
    <row r="310" spans="1:33" s="21" customFormat="1" hidden="1" x14ac:dyDescent="0.3">
      <c r="A310" s="7" t="s">
        <v>281</v>
      </c>
      <c r="B310" s="7" t="s">
        <v>555</v>
      </c>
      <c r="C310" s="7">
        <v>1306</v>
      </c>
      <c r="D310" s="6" t="s">
        <v>8</v>
      </c>
      <c r="E310" s="7">
        <v>924</v>
      </c>
      <c r="F310" s="7" t="s">
        <v>496</v>
      </c>
      <c r="G310" s="7" t="s">
        <v>1536</v>
      </c>
      <c r="H310" s="8" t="s">
        <v>1528</v>
      </c>
      <c r="I310" s="15">
        <v>434000</v>
      </c>
      <c r="J310" s="15">
        <v>434000</v>
      </c>
      <c r="K310" s="15">
        <v>466000</v>
      </c>
      <c r="L310" s="15">
        <v>458000</v>
      </c>
      <c r="M310" s="15">
        <v>448000</v>
      </c>
      <c r="N310" s="15">
        <v>447000</v>
      </c>
      <c r="O310" s="15">
        <v>453000</v>
      </c>
      <c r="P310" s="15">
        <v>445000</v>
      </c>
      <c r="Q310" s="15">
        <v>445000</v>
      </c>
      <c r="R310" s="15">
        <v>456000</v>
      </c>
      <c r="S310" s="15">
        <v>438000</v>
      </c>
      <c r="T310" s="15">
        <v>452000</v>
      </c>
      <c r="V310" s="28">
        <f t="shared" si="49"/>
        <v>434000</v>
      </c>
      <c r="W310" s="28">
        <f t="shared" si="50"/>
        <v>434000</v>
      </c>
      <c r="X310" s="28">
        <f t="shared" si="51"/>
        <v>466000</v>
      </c>
      <c r="Y310" s="28">
        <f t="shared" si="52"/>
        <v>458000</v>
      </c>
      <c r="Z310" s="28">
        <f t="shared" si="53"/>
        <v>448000</v>
      </c>
      <c r="AA310" s="28">
        <f t="shared" si="54"/>
        <v>447000</v>
      </c>
      <c r="AB310" s="28">
        <f t="shared" si="55"/>
        <v>453000</v>
      </c>
      <c r="AC310" s="28">
        <f t="shared" si="56"/>
        <v>445000</v>
      </c>
      <c r="AD310" s="28">
        <f t="shared" si="57"/>
        <v>445000</v>
      </c>
      <c r="AE310" s="28">
        <f t="shared" si="58"/>
        <v>456000</v>
      </c>
      <c r="AF310" s="28">
        <f t="shared" si="59"/>
        <v>438000</v>
      </c>
      <c r="AG310" s="28">
        <f t="shared" si="60"/>
        <v>452000</v>
      </c>
    </row>
    <row r="311" spans="1:33" s="21" customFormat="1" hidden="1" x14ac:dyDescent="0.3">
      <c r="A311" s="7" t="s">
        <v>281</v>
      </c>
      <c r="B311" s="7" t="s">
        <v>555</v>
      </c>
      <c r="C311" s="7">
        <v>1306</v>
      </c>
      <c r="D311" s="6" t="s">
        <v>8</v>
      </c>
      <c r="E311" s="7">
        <v>924</v>
      </c>
      <c r="F311" s="7" t="s">
        <v>497</v>
      </c>
      <c r="G311" s="7" t="s">
        <v>1536</v>
      </c>
      <c r="H311" s="8" t="s">
        <v>1529</v>
      </c>
      <c r="I311" s="15">
        <v>2165000</v>
      </c>
      <c r="J311" s="15">
        <v>2165000</v>
      </c>
      <c r="K311" s="15">
        <v>2326000</v>
      </c>
      <c r="L311" s="15">
        <v>2285000</v>
      </c>
      <c r="M311" s="15">
        <v>2239000</v>
      </c>
      <c r="N311" s="15">
        <v>2233000</v>
      </c>
      <c r="O311" s="15">
        <v>2262000</v>
      </c>
      <c r="P311" s="15">
        <v>2219000</v>
      </c>
      <c r="Q311" s="15">
        <v>2219000</v>
      </c>
      <c r="R311" s="15">
        <v>2276000</v>
      </c>
      <c r="S311" s="15">
        <v>2188000</v>
      </c>
      <c r="T311" s="15">
        <v>2254000</v>
      </c>
      <c r="V311" s="28">
        <f t="shared" si="49"/>
        <v>2165000</v>
      </c>
      <c r="W311" s="28">
        <f t="shared" si="50"/>
        <v>2165000</v>
      </c>
      <c r="X311" s="28">
        <f t="shared" si="51"/>
        <v>2326000</v>
      </c>
      <c r="Y311" s="28">
        <f t="shared" si="52"/>
        <v>2285000</v>
      </c>
      <c r="Z311" s="28">
        <f t="shared" si="53"/>
        <v>2239000</v>
      </c>
      <c r="AA311" s="28">
        <f t="shared" si="54"/>
        <v>2233000</v>
      </c>
      <c r="AB311" s="28">
        <f t="shared" si="55"/>
        <v>2262000</v>
      </c>
      <c r="AC311" s="28">
        <f t="shared" si="56"/>
        <v>2219000</v>
      </c>
      <c r="AD311" s="28">
        <f t="shared" si="57"/>
        <v>2219000</v>
      </c>
      <c r="AE311" s="28">
        <f t="shared" si="58"/>
        <v>2276000</v>
      </c>
      <c r="AF311" s="28">
        <f t="shared" si="59"/>
        <v>2188000</v>
      </c>
      <c r="AG311" s="28">
        <f t="shared" si="60"/>
        <v>2254000</v>
      </c>
    </row>
    <row r="312" spans="1:33" s="21" customFormat="1" hidden="1" x14ac:dyDescent="0.3">
      <c r="A312" s="7" t="s">
        <v>281</v>
      </c>
      <c r="B312" s="7" t="s">
        <v>555</v>
      </c>
      <c r="C312" s="7">
        <v>1306</v>
      </c>
      <c r="D312" s="6" t="s">
        <v>8</v>
      </c>
      <c r="E312" s="7">
        <v>926</v>
      </c>
      <c r="F312" s="7" t="s">
        <v>498</v>
      </c>
      <c r="G312" s="7" t="s">
        <v>1536</v>
      </c>
      <c r="H312" s="8" t="s">
        <v>1530</v>
      </c>
      <c r="I312" s="15">
        <v>434000</v>
      </c>
      <c r="J312" s="15">
        <v>434000</v>
      </c>
      <c r="K312" s="15">
        <v>466000</v>
      </c>
      <c r="L312" s="15">
        <v>458000</v>
      </c>
      <c r="M312" s="15">
        <v>448000</v>
      </c>
      <c r="N312" s="15">
        <v>447000</v>
      </c>
      <c r="O312" s="15">
        <v>453000</v>
      </c>
      <c r="P312" s="15">
        <v>445000</v>
      </c>
      <c r="Q312" s="15">
        <v>445000</v>
      </c>
      <c r="R312" s="15">
        <v>456000</v>
      </c>
      <c r="S312" s="15">
        <v>438000</v>
      </c>
      <c r="T312" s="15">
        <v>452000</v>
      </c>
      <c r="V312" s="28">
        <f t="shared" si="49"/>
        <v>434000</v>
      </c>
      <c r="W312" s="28">
        <f t="shared" si="50"/>
        <v>434000</v>
      </c>
      <c r="X312" s="28">
        <f t="shared" si="51"/>
        <v>466000</v>
      </c>
      <c r="Y312" s="28">
        <f t="shared" si="52"/>
        <v>458000</v>
      </c>
      <c r="Z312" s="28">
        <f t="shared" si="53"/>
        <v>448000</v>
      </c>
      <c r="AA312" s="28">
        <f t="shared" si="54"/>
        <v>447000</v>
      </c>
      <c r="AB312" s="28">
        <f t="shared" si="55"/>
        <v>453000</v>
      </c>
      <c r="AC312" s="28">
        <f t="shared" si="56"/>
        <v>445000</v>
      </c>
      <c r="AD312" s="28">
        <f t="shared" si="57"/>
        <v>445000</v>
      </c>
      <c r="AE312" s="28">
        <f t="shared" si="58"/>
        <v>456000</v>
      </c>
      <c r="AF312" s="28">
        <f t="shared" si="59"/>
        <v>438000</v>
      </c>
      <c r="AG312" s="28">
        <f t="shared" si="60"/>
        <v>452000</v>
      </c>
    </row>
    <row r="313" spans="1:33" s="21" customFormat="1" hidden="1" x14ac:dyDescent="0.3">
      <c r="A313" s="7" t="s">
        <v>281</v>
      </c>
      <c r="B313" s="7" t="s">
        <v>555</v>
      </c>
      <c r="C313" s="7">
        <v>1306</v>
      </c>
      <c r="D313" s="6" t="s">
        <v>8</v>
      </c>
      <c r="E313" s="7">
        <v>926</v>
      </c>
      <c r="F313" s="7" t="s">
        <v>499</v>
      </c>
      <c r="G313" s="7" t="s">
        <v>1536</v>
      </c>
      <c r="H313" s="8" t="s">
        <v>1531</v>
      </c>
      <c r="I313" s="15">
        <v>434000</v>
      </c>
      <c r="J313" s="15">
        <v>434000</v>
      </c>
      <c r="K313" s="15">
        <v>466000</v>
      </c>
      <c r="L313" s="15">
        <v>458000</v>
      </c>
      <c r="M313" s="15">
        <v>448000</v>
      </c>
      <c r="N313" s="15">
        <v>447000</v>
      </c>
      <c r="O313" s="15">
        <v>453000</v>
      </c>
      <c r="P313" s="15">
        <v>445000</v>
      </c>
      <c r="Q313" s="15">
        <v>445000</v>
      </c>
      <c r="R313" s="15">
        <v>456000</v>
      </c>
      <c r="S313" s="15">
        <v>438000</v>
      </c>
      <c r="T313" s="15">
        <v>452000</v>
      </c>
      <c r="V313" s="28">
        <f t="shared" si="49"/>
        <v>434000</v>
      </c>
      <c r="W313" s="28">
        <f t="shared" si="50"/>
        <v>434000</v>
      </c>
      <c r="X313" s="28">
        <f t="shared" si="51"/>
        <v>466000</v>
      </c>
      <c r="Y313" s="28">
        <f t="shared" si="52"/>
        <v>458000</v>
      </c>
      <c r="Z313" s="28">
        <f t="shared" si="53"/>
        <v>448000</v>
      </c>
      <c r="AA313" s="28">
        <f t="shared" si="54"/>
        <v>447000</v>
      </c>
      <c r="AB313" s="28">
        <f t="shared" si="55"/>
        <v>453000</v>
      </c>
      <c r="AC313" s="28">
        <f t="shared" si="56"/>
        <v>445000</v>
      </c>
      <c r="AD313" s="28">
        <f t="shared" si="57"/>
        <v>445000</v>
      </c>
      <c r="AE313" s="28">
        <f t="shared" si="58"/>
        <v>456000</v>
      </c>
      <c r="AF313" s="28">
        <f t="shared" si="59"/>
        <v>438000</v>
      </c>
      <c r="AG313" s="28">
        <f t="shared" si="60"/>
        <v>452000</v>
      </c>
    </row>
    <row r="314" spans="1:33" s="21" customFormat="1" hidden="1" x14ac:dyDescent="0.3">
      <c r="A314" s="7" t="s">
        <v>281</v>
      </c>
      <c r="B314" s="7" t="s">
        <v>555</v>
      </c>
      <c r="C314" s="7">
        <v>1306</v>
      </c>
      <c r="D314" s="6" t="s">
        <v>8</v>
      </c>
      <c r="E314" s="7">
        <v>905</v>
      </c>
      <c r="F314" s="7" t="s">
        <v>500</v>
      </c>
      <c r="G314" s="7" t="s">
        <v>1536</v>
      </c>
      <c r="H314" s="8" t="s">
        <v>1532</v>
      </c>
      <c r="I314" s="15">
        <v>867000</v>
      </c>
      <c r="J314" s="15">
        <v>866000</v>
      </c>
      <c r="K314" s="15">
        <v>931000</v>
      </c>
      <c r="L314" s="15">
        <v>915000</v>
      </c>
      <c r="M314" s="15">
        <v>896000</v>
      </c>
      <c r="N314" s="15">
        <v>894000</v>
      </c>
      <c r="O314" s="15">
        <v>905000</v>
      </c>
      <c r="P314" s="15">
        <v>888000</v>
      </c>
      <c r="Q314" s="15">
        <v>888000</v>
      </c>
      <c r="R314" s="15">
        <v>911000</v>
      </c>
      <c r="S314" s="15">
        <v>876000</v>
      </c>
      <c r="T314" s="15">
        <v>902000</v>
      </c>
      <c r="V314" s="28">
        <f t="shared" si="49"/>
        <v>867000</v>
      </c>
      <c r="W314" s="28">
        <f t="shared" si="50"/>
        <v>866000</v>
      </c>
      <c r="X314" s="28">
        <f t="shared" si="51"/>
        <v>931000</v>
      </c>
      <c r="Y314" s="28">
        <f t="shared" si="52"/>
        <v>915000</v>
      </c>
      <c r="Z314" s="28">
        <f t="shared" si="53"/>
        <v>896000</v>
      </c>
      <c r="AA314" s="28">
        <f t="shared" si="54"/>
        <v>894000</v>
      </c>
      <c r="AB314" s="28">
        <f t="shared" si="55"/>
        <v>905000</v>
      </c>
      <c r="AC314" s="28">
        <f t="shared" si="56"/>
        <v>888000</v>
      </c>
      <c r="AD314" s="28">
        <f t="shared" si="57"/>
        <v>888000</v>
      </c>
      <c r="AE314" s="28">
        <f t="shared" si="58"/>
        <v>911000</v>
      </c>
      <c r="AF314" s="28">
        <f t="shared" si="59"/>
        <v>876000</v>
      </c>
      <c r="AG314" s="28">
        <f t="shared" si="60"/>
        <v>902000</v>
      </c>
    </row>
    <row r="315" spans="1:33" s="21" customFormat="1" hidden="1" x14ac:dyDescent="0.3">
      <c r="A315" s="7" t="s">
        <v>281</v>
      </c>
      <c r="B315" s="7" t="s">
        <v>555</v>
      </c>
      <c r="C315" s="7">
        <v>1306</v>
      </c>
      <c r="D315" s="6" t="s">
        <v>8</v>
      </c>
      <c r="E315" s="7">
        <v>925</v>
      </c>
      <c r="F315" s="7" t="s">
        <v>501</v>
      </c>
      <c r="G315" s="7" t="s">
        <v>1536</v>
      </c>
      <c r="H315" s="8" t="s">
        <v>1533</v>
      </c>
      <c r="I315" s="15">
        <v>434000</v>
      </c>
      <c r="J315" s="15">
        <v>434000</v>
      </c>
      <c r="K315" s="15">
        <v>466000</v>
      </c>
      <c r="L315" s="15">
        <v>458000</v>
      </c>
      <c r="M315" s="15">
        <v>448000</v>
      </c>
      <c r="N315" s="15">
        <v>447000</v>
      </c>
      <c r="O315" s="15">
        <v>453000</v>
      </c>
      <c r="P315" s="15">
        <v>445000</v>
      </c>
      <c r="Q315" s="15">
        <v>445000</v>
      </c>
      <c r="R315" s="15">
        <v>456000</v>
      </c>
      <c r="S315" s="15">
        <v>438000</v>
      </c>
      <c r="T315" s="15">
        <v>452000</v>
      </c>
      <c r="V315" s="28">
        <f t="shared" si="49"/>
        <v>434000</v>
      </c>
      <c r="W315" s="28">
        <f t="shared" si="50"/>
        <v>434000</v>
      </c>
      <c r="X315" s="28">
        <f t="shared" si="51"/>
        <v>466000</v>
      </c>
      <c r="Y315" s="28">
        <f t="shared" si="52"/>
        <v>458000</v>
      </c>
      <c r="Z315" s="28">
        <f t="shared" si="53"/>
        <v>448000</v>
      </c>
      <c r="AA315" s="28">
        <f t="shared" si="54"/>
        <v>447000</v>
      </c>
      <c r="AB315" s="28">
        <f t="shared" si="55"/>
        <v>453000</v>
      </c>
      <c r="AC315" s="28">
        <f t="shared" si="56"/>
        <v>445000</v>
      </c>
      <c r="AD315" s="28">
        <f t="shared" si="57"/>
        <v>445000</v>
      </c>
      <c r="AE315" s="28">
        <f t="shared" si="58"/>
        <v>456000</v>
      </c>
      <c r="AF315" s="28">
        <f t="shared" si="59"/>
        <v>438000</v>
      </c>
      <c r="AG315" s="28">
        <f t="shared" si="60"/>
        <v>452000</v>
      </c>
    </row>
    <row r="316" spans="1:33" s="21" customFormat="1" hidden="1" x14ac:dyDescent="0.3">
      <c r="A316" s="7" t="s">
        <v>281</v>
      </c>
      <c r="B316" s="7" t="s">
        <v>555</v>
      </c>
      <c r="C316" s="7">
        <v>1306</v>
      </c>
      <c r="D316" s="6" t="s">
        <v>8</v>
      </c>
      <c r="E316" s="7">
        <v>925</v>
      </c>
      <c r="F316" s="7" t="s">
        <v>502</v>
      </c>
      <c r="G316" s="7" t="s">
        <v>1536</v>
      </c>
      <c r="H316" s="8" t="s">
        <v>1534</v>
      </c>
      <c r="I316" s="15">
        <v>434000</v>
      </c>
      <c r="J316" s="15">
        <v>434000</v>
      </c>
      <c r="K316" s="15">
        <v>466000</v>
      </c>
      <c r="L316" s="15">
        <v>458000</v>
      </c>
      <c r="M316" s="15">
        <v>448000</v>
      </c>
      <c r="N316" s="15">
        <v>447000</v>
      </c>
      <c r="O316" s="15">
        <v>453000</v>
      </c>
      <c r="P316" s="15">
        <v>445000</v>
      </c>
      <c r="Q316" s="15">
        <v>445000</v>
      </c>
      <c r="R316" s="15">
        <v>456000</v>
      </c>
      <c r="S316" s="15">
        <v>438000</v>
      </c>
      <c r="T316" s="15">
        <v>452000</v>
      </c>
      <c r="V316" s="28">
        <f t="shared" si="49"/>
        <v>434000</v>
      </c>
      <c r="W316" s="28">
        <f t="shared" si="50"/>
        <v>434000</v>
      </c>
      <c r="X316" s="28">
        <f t="shared" si="51"/>
        <v>466000</v>
      </c>
      <c r="Y316" s="28">
        <f t="shared" si="52"/>
        <v>458000</v>
      </c>
      <c r="Z316" s="28">
        <f t="shared" si="53"/>
        <v>448000</v>
      </c>
      <c r="AA316" s="28">
        <f t="shared" si="54"/>
        <v>447000</v>
      </c>
      <c r="AB316" s="28">
        <f t="shared" si="55"/>
        <v>453000</v>
      </c>
      <c r="AC316" s="28">
        <f t="shared" si="56"/>
        <v>445000</v>
      </c>
      <c r="AD316" s="28">
        <f t="shared" si="57"/>
        <v>445000</v>
      </c>
      <c r="AE316" s="28">
        <f t="shared" si="58"/>
        <v>456000</v>
      </c>
      <c r="AF316" s="28">
        <f t="shared" si="59"/>
        <v>438000</v>
      </c>
      <c r="AG316" s="28">
        <f t="shared" si="60"/>
        <v>452000</v>
      </c>
    </row>
    <row r="317" spans="1:33" s="21" customFormat="1" hidden="1" x14ac:dyDescent="0.3">
      <c r="A317" s="7" t="s">
        <v>281</v>
      </c>
      <c r="B317" s="7" t="s">
        <v>555</v>
      </c>
      <c r="C317" s="7">
        <v>1306</v>
      </c>
      <c r="D317" s="6" t="s">
        <v>8</v>
      </c>
      <c r="E317" s="7">
        <v>924</v>
      </c>
      <c r="F317" s="7" t="s">
        <v>503</v>
      </c>
      <c r="G317" s="7" t="s">
        <v>1536</v>
      </c>
      <c r="H317" s="8" t="s">
        <v>1535</v>
      </c>
      <c r="I317" s="15">
        <v>174000</v>
      </c>
      <c r="J317" s="15">
        <v>174000</v>
      </c>
      <c r="K317" s="15">
        <v>187000</v>
      </c>
      <c r="L317" s="15">
        <v>184000</v>
      </c>
      <c r="M317" s="15">
        <v>180000</v>
      </c>
      <c r="N317" s="15">
        <v>179000</v>
      </c>
      <c r="O317" s="15">
        <v>182000</v>
      </c>
      <c r="P317" s="15">
        <v>178000</v>
      </c>
      <c r="Q317" s="15">
        <v>178000</v>
      </c>
      <c r="R317" s="15">
        <v>183000</v>
      </c>
      <c r="S317" s="15">
        <v>176000</v>
      </c>
      <c r="T317" s="15">
        <v>181000</v>
      </c>
      <c r="V317" s="28">
        <f t="shared" si="49"/>
        <v>174000</v>
      </c>
      <c r="W317" s="28">
        <f t="shared" si="50"/>
        <v>174000</v>
      </c>
      <c r="X317" s="28">
        <f t="shared" si="51"/>
        <v>187000</v>
      </c>
      <c r="Y317" s="28">
        <f t="shared" si="52"/>
        <v>184000</v>
      </c>
      <c r="Z317" s="28">
        <f t="shared" si="53"/>
        <v>180000</v>
      </c>
      <c r="AA317" s="28">
        <f t="shared" si="54"/>
        <v>179000</v>
      </c>
      <c r="AB317" s="28">
        <f t="shared" si="55"/>
        <v>182000</v>
      </c>
      <c r="AC317" s="28">
        <f t="shared" si="56"/>
        <v>178000</v>
      </c>
      <c r="AD317" s="28">
        <f t="shared" si="57"/>
        <v>178000</v>
      </c>
      <c r="AE317" s="28">
        <f t="shared" si="58"/>
        <v>183000</v>
      </c>
      <c r="AF317" s="28">
        <f t="shared" si="59"/>
        <v>176000</v>
      </c>
      <c r="AG317" s="28">
        <f t="shared" si="60"/>
        <v>181000</v>
      </c>
    </row>
    <row r="318" spans="1:33" s="21" customFormat="1" hidden="1" x14ac:dyDescent="0.3">
      <c r="A318" s="7" t="s">
        <v>281</v>
      </c>
      <c r="B318" s="7" t="s">
        <v>555</v>
      </c>
      <c r="C318" s="7">
        <v>1306</v>
      </c>
      <c r="D318" s="6" t="s">
        <v>8</v>
      </c>
      <c r="E318" s="7">
        <v>926</v>
      </c>
      <c r="F318" s="7" t="s">
        <v>504</v>
      </c>
      <c r="G318" s="7" t="s">
        <v>1536</v>
      </c>
      <c r="H318" s="8" t="s">
        <v>1502</v>
      </c>
      <c r="I318" s="15">
        <v>3681000</v>
      </c>
      <c r="J318" s="15">
        <v>3680000</v>
      </c>
      <c r="K318" s="15">
        <v>3953000</v>
      </c>
      <c r="L318" s="15">
        <v>3885000</v>
      </c>
      <c r="M318" s="15">
        <v>3805000</v>
      </c>
      <c r="N318" s="15">
        <v>3796000</v>
      </c>
      <c r="O318" s="15">
        <v>3844000</v>
      </c>
      <c r="P318" s="15">
        <v>3772000</v>
      </c>
      <c r="Q318" s="15">
        <v>3772000</v>
      </c>
      <c r="R318" s="15">
        <v>3869000</v>
      </c>
      <c r="S318" s="15">
        <v>3719000</v>
      </c>
      <c r="T318" s="15">
        <v>3832000</v>
      </c>
      <c r="V318" s="28">
        <f t="shared" si="49"/>
        <v>3681000</v>
      </c>
      <c r="W318" s="28">
        <f t="shared" si="50"/>
        <v>3680000</v>
      </c>
      <c r="X318" s="28">
        <f t="shared" si="51"/>
        <v>3953000</v>
      </c>
      <c r="Y318" s="28">
        <f t="shared" si="52"/>
        <v>3885000</v>
      </c>
      <c r="Z318" s="28">
        <f t="shared" si="53"/>
        <v>3805000</v>
      </c>
      <c r="AA318" s="28">
        <f t="shared" si="54"/>
        <v>3796000</v>
      </c>
      <c r="AB318" s="28">
        <f t="shared" si="55"/>
        <v>3844000</v>
      </c>
      <c r="AC318" s="28">
        <f t="shared" si="56"/>
        <v>3772000</v>
      </c>
      <c r="AD318" s="28">
        <f t="shared" si="57"/>
        <v>3772000</v>
      </c>
      <c r="AE318" s="28">
        <f t="shared" si="58"/>
        <v>3869000</v>
      </c>
      <c r="AF318" s="28">
        <f t="shared" si="59"/>
        <v>3719000</v>
      </c>
      <c r="AG318" s="28">
        <f t="shared" si="60"/>
        <v>3832000</v>
      </c>
    </row>
    <row r="319" spans="1:33" s="21" customFormat="1" hidden="1" x14ac:dyDescent="0.3">
      <c r="A319" s="7" t="s">
        <v>281</v>
      </c>
      <c r="B319" s="7" t="s">
        <v>755</v>
      </c>
      <c r="C319" s="7">
        <v>1302</v>
      </c>
      <c r="D319" s="7" t="s">
        <v>1556</v>
      </c>
      <c r="E319" s="7">
        <v>901</v>
      </c>
      <c r="F319" s="7">
        <v>150169</v>
      </c>
      <c r="G319" s="7" t="s">
        <v>1554</v>
      </c>
      <c r="H319" s="8" t="s">
        <v>836</v>
      </c>
      <c r="I319" s="15">
        <v>2857000</v>
      </c>
      <c r="J319" s="15">
        <v>2351000</v>
      </c>
      <c r="K319" s="15">
        <v>4727000</v>
      </c>
      <c r="L319" s="15">
        <v>3331000</v>
      </c>
      <c r="M319" s="15">
        <v>5765000</v>
      </c>
      <c r="N319" s="15">
        <v>4805000</v>
      </c>
      <c r="O319" s="15">
        <v>3358000</v>
      </c>
      <c r="P319" s="15">
        <v>3371000</v>
      </c>
      <c r="Q319" s="15">
        <v>5754000</v>
      </c>
      <c r="R319" s="15">
        <v>4749000</v>
      </c>
      <c r="S319" s="15">
        <v>4738000</v>
      </c>
      <c r="T319" s="15">
        <v>4813000</v>
      </c>
      <c r="V319" s="28">
        <f t="shared" si="49"/>
        <v>2857000</v>
      </c>
      <c r="W319" s="28">
        <f t="shared" si="50"/>
        <v>2351000</v>
      </c>
      <c r="X319" s="28">
        <f t="shared" si="51"/>
        <v>4727000</v>
      </c>
      <c r="Y319" s="28">
        <f t="shared" si="52"/>
        <v>3331000</v>
      </c>
      <c r="Z319" s="28">
        <f t="shared" si="53"/>
        <v>5765000</v>
      </c>
      <c r="AA319" s="28">
        <f t="shared" si="54"/>
        <v>4805000</v>
      </c>
      <c r="AB319" s="28">
        <f t="shared" si="55"/>
        <v>3358000</v>
      </c>
      <c r="AC319" s="28">
        <f t="shared" si="56"/>
        <v>3371000</v>
      </c>
      <c r="AD319" s="28">
        <f t="shared" si="57"/>
        <v>5754000</v>
      </c>
      <c r="AE319" s="28">
        <f t="shared" si="58"/>
        <v>4749000</v>
      </c>
      <c r="AF319" s="28">
        <f t="shared" si="59"/>
        <v>4738000</v>
      </c>
      <c r="AG319" s="28">
        <f t="shared" si="60"/>
        <v>4813000</v>
      </c>
    </row>
    <row r="320" spans="1:33" s="21" customFormat="1" hidden="1" x14ac:dyDescent="0.3">
      <c r="A320" s="7" t="s">
        <v>281</v>
      </c>
      <c r="B320" s="7" t="s">
        <v>755</v>
      </c>
      <c r="C320" s="7">
        <v>1302</v>
      </c>
      <c r="D320" s="7" t="s">
        <v>1557</v>
      </c>
      <c r="E320" s="7">
        <v>901</v>
      </c>
      <c r="F320" s="7">
        <v>150225</v>
      </c>
      <c r="G320" s="7" t="s">
        <v>1554</v>
      </c>
      <c r="H320" s="8" t="s">
        <v>1537</v>
      </c>
      <c r="I320" s="15">
        <v>3810000</v>
      </c>
      <c r="J320" s="15">
        <v>2821000</v>
      </c>
      <c r="K320" s="15">
        <v>3782000</v>
      </c>
      <c r="L320" s="15">
        <v>3807000</v>
      </c>
      <c r="M320" s="15">
        <v>4804000</v>
      </c>
      <c r="N320" s="15">
        <v>4805000</v>
      </c>
      <c r="O320" s="15">
        <v>4796000</v>
      </c>
      <c r="P320" s="15">
        <v>4815000</v>
      </c>
      <c r="Q320" s="15">
        <v>3836000</v>
      </c>
      <c r="R320" s="15">
        <v>4274000</v>
      </c>
      <c r="S320" s="15">
        <v>4738000</v>
      </c>
      <c r="T320" s="15">
        <v>4332000</v>
      </c>
      <c r="V320" s="28">
        <f t="shared" si="49"/>
        <v>3810000</v>
      </c>
      <c r="W320" s="28">
        <f t="shared" si="50"/>
        <v>2821000</v>
      </c>
      <c r="X320" s="28">
        <f t="shared" si="51"/>
        <v>3782000</v>
      </c>
      <c r="Y320" s="28">
        <f t="shared" si="52"/>
        <v>3807000</v>
      </c>
      <c r="Z320" s="28">
        <f t="shared" si="53"/>
        <v>4804000</v>
      </c>
      <c r="AA320" s="28">
        <f t="shared" si="54"/>
        <v>4805000</v>
      </c>
      <c r="AB320" s="28">
        <f t="shared" si="55"/>
        <v>4796000</v>
      </c>
      <c r="AC320" s="28">
        <f t="shared" si="56"/>
        <v>4815000</v>
      </c>
      <c r="AD320" s="28">
        <f t="shared" si="57"/>
        <v>3836000</v>
      </c>
      <c r="AE320" s="28">
        <f t="shared" si="58"/>
        <v>4274000</v>
      </c>
      <c r="AF320" s="28">
        <f t="shared" si="59"/>
        <v>4738000</v>
      </c>
      <c r="AG320" s="28">
        <f t="shared" si="60"/>
        <v>4332000</v>
      </c>
    </row>
    <row r="321" spans="1:33" s="21" customFormat="1" hidden="1" x14ac:dyDescent="0.3">
      <c r="A321" s="7" t="s">
        <v>281</v>
      </c>
      <c r="B321" s="7" t="s">
        <v>755</v>
      </c>
      <c r="C321" s="7">
        <v>1302</v>
      </c>
      <c r="D321" s="7" t="s">
        <v>1558</v>
      </c>
      <c r="E321" s="7">
        <v>901</v>
      </c>
      <c r="F321" s="7">
        <v>150189</v>
      </c>
      <c r="G321" s="7" t="s">
        <v>1554</v>
      </c>
      <c r="H321" s="8" t="s">
        <v>767</v>
      </c>
      <c r="I321" s="15">
        <v>2381000</v>
      </c>
      <c r="J321" s="15">
        <v>2351000</v>
      </c>
      <c r="K321" s="15">
        <v>2836000</v>
      </c>
      <c r="L321" s="15">
        <v>2855000</v>
      </c>
      <c r="M321" s="15">
        <v>3363000</v>
      </c>
      <c r="N321" s="15">
        <v>3364000</v>
      </c>
      <c r="O321" s="15">
        <v>3358000</v>
      </c>
      <c r="P321" s="15">
        <v>3371000</v>
      </c>
      <c r="Q321" s="15">
        <v>2398000</v>
      </c>
      <c r="R321" s="15">
        <v>3799000</v>
      </c>
      <c r="S321" s="15">
        <v>3791000</v>
      </c>
      <c r="T321" s="15">
        <v>4332000</v>
      </c>
      <c r="V321" s="28">
        <f t="shared" si="49"/>
        <v>2381000</v>
      </c>
      <c r="W321" s="28">
        <f t="shared" si="50"/>
        <v>2351000</v>
      </c>
      <c r="X321" s="28">
        <f t="shared" si="51"/>
        <v>2836000</v>
      </c>
      <c r="Y321" s="28">
        <f t="shared" si="52"/>
        <v>2855000</v>
      </c>
      <c r="Z321" s="28">
        <f t="shared" si="53"/>
        <v>3363000</v>
      </c>
      <c r="AA321" s="28">
        <f t="shared" si="54"/>
        <v>3364000</v>
      </c>
      <c r="AB321" s="28">
        <f t="shared" si="55"/>
        <v>3358000</v>
      </c>
      <c r="AC321" s="28">
        <f t="shared" si="56"/>
        <v>3371000</v>
      </c>
      <c r="AD321" s="28">
        <f t="shared" si="57"/>
        <v>2398000</v>
      </c>
      <c r="AE321" s="28">
        <f t="shared" si="58"/>
        <v>3799000</v>
      </c>
      <c r="AF321" s="28">
        <f t="shared" si="59"/>
        <v>3791000</v>
      </c>
      <c r="AG321" s="28">
        <f t="shared" si="60"/>
        <v>4332000</v>
      </c>
    </row>
    <row r="322" spans="1:33" s="21" customFormat="1" hidden="1" x14ac:dyDescent="0.3">
      <c r="A322" s="7" t="s">
        <v>281</v>
      </c>
      <c r="B322" s="7" t="s">
        <v>755</v>
      </c>
      <c r="C322" s="7">
        <v>1302</v>
      </c>
      <c r="D322" s="7" t="s">
        <v>8</v>
      </c>
      <c r="E322" s="7">
        <v>901</v>
      </c>
      <c r="F322" s="7">
        <v>150187</v>
      </c>
      <c r="G322" s="7" t="s">
        <v>1554</v>
      </c>
      <c r="H322" s="8" t="s">
        <v>798</v>
      </c>
      <c r="I322" s="15">
        <v>2381000</v>
      </c>
      <c r="J322" s="15">
        <v>1411000</v>
      </c>
      <c r="K322" s="15">
        <v>2364000</v>
      </c>
      <c r="L322" s="15">
        <v>1904000</v>
      </c>
      <c r="M322" s="15">
        <v>4804000</v>
      </c>
      <c r="N322" s="15">
        <v>2403000</v>
      </c>
      <c r="O322" s="15">
        <v>1439000</v>
      </c>
      <c r="P322" s="15">
        <v>1445000</v>
      </c>
      <c r="Q322" s="15">
        <v>2398000</v>
      </c>
      <c r="R322" s="15">
        <v>3324000</v>
      </c>
      <c r="S322" s="15">
        <v>2843000</v>
      </c>
      <c r="T322" s="15">
        <v>4332000</v>
      </c>
      <c r="V322" s="28">
        <f t="shared" si="49"/>
        <v>2381000</v>
      </c>
      <c r="W322" s="28">
        <f t="shared" si="50"/>
        <v>1411000</v>
      </c>
      <c r="X322" s="28">
        <f t="shared" si="51"/>
        <v>2364000</v>
      </c>
      <c r="Y322" s="28">
        <f t="shared" si="52"/>
        <v>1904000</v>
      </c>
      <c r="Z322" s="28">
        <f t="shared" si="53"/>
        <v>4804000</v>
      </c>
      <c r="AA322" s="28">
        <f t="shared" si="54"/>
        <v>2403000</v>
      </c>
      <c r="AB322" s="28">
        <f t="shared" si="55"/>
        <v>1439000</v>
      </c>
      <c r="AC322" s="28">
        <f t="shared" si="56"/>
        <v>1445000</v>
      </c>
      <c r="AD322" s="28">
        <f t="shared" si="57"/>
        <v>2398000</v>
      </c>
      <c r="AE322" s="28">
        <f t="shared" si="58"/>
        <v>3324000</v>
      </c>
      <c r="AF322" s="28">
        <f t="shared" si="59"/>
        <v>2843000</v>
      </c>
      <c r="AG322" s="28">
        <f t="shared" si="60"/>
        <v>4332000</v>
      </c>
    </row>
    <row r="323" spans="1:33" s="21" customFormat="1" hidden="1" x14ac:dyDescent="0.3">
      <c r="A323" s="7" t="s">
        <v>281</v>
      </c>
      <c r="B323" s="7" t="s">
        <v>755</v>
      </c>
      <c r="C323" s="7">
        <v>1302</v>
      </c>
      <c r="D323" s="7" t="s">
        <v>8</v>
      </c>
      <c r="E323" s="7">
        <v>901</v>
      </c>
      <c r="F323" s="7">
        <v>150131</v>
      </c>
      <c r="G323" s="7" t="s">
        <v>1554</v>
      </c>
      <c r="H323" s="8" t="s">
        <v>794</v>
      </c>
      <c r="I323" s="15">
        <v>953000</v>
      </c>
      <c r="J323" s="15">
        <v>941000</v>
      </c>
      <c r="K323" s="15">
        <v>946000</v>
      </c>
      <c r="L323" s="15">
        <v>952000</v>
      </c>
      <c r="M323" s="15">
        <v>2402000</v>
      </c>
      <c r="N323" s="15">
        <v>961000</v>
      </c>
      <c r="O323" s="15">
        <v>960000</v>
      </c>
      <c r="P323" s="15">
        <v>963000</v>
      </c>
      <c r="Q323" s="15">
        <v>2877000</v>
      </c>
      <c r="R323" s="15">
        <v>2375000</v>
      </c>
      <c r="S323" s="15">
        <v>1896000</v>
      </c>
      <c r="T323" s="15">
        <v>2888000</v>
      </c>
      <c r="V323" s="28">
        <f t="shared" ref="V323:V386" si="61">ROUNDUP(I323,-3)</f>
        <v>953000</v>
      </c>
      <c r="W323" s="28">
        <f t="shared" ref="W323:W386" si="62">ROUNDUP(J323,-3)</f>
        <v>941000</v>
      </c>
      <c r="X323" s="28">
        <f t="shared" ref="X323:X386" si="63">ROUNDUP(K323,-3)</f>
        <v>946000</v>
      </c>
      <c r="Y323" s="28">
        <f t="shared" ref="Y323:Y386" si="64">ROUNDUP(L323,-3)</f>
        <v>952000</v>
      </c>
      <c r="Z323" s="28">
        <f t="shared" ref="Z323:Z386" si="65">ROUNDUP(M323,-3)</f>
        <v>2402000</v>
      </c>
      <c r="AA323" s="28">
        <f t="shared" ref="AA323:AA386" si="66">ROUNDUP(N323,-3)</f>
        <v>961000</v>
      </c>
      <c r="AB323" s="28">
        <f t="shared" ref="AB323:AB386" si="67">ROUNDUP(O323,-3)</f>
        <v>960000</v>
      </c>
      <c r="AC323" s="28">
        <f t="shared" ref="AC323:AC386" si="68">ROUNDUP(P323,-3)</f>
        <v>963000</v>
      </c>
      <c r="AD323" s="28">
        <f t="shared" ref="AD323:AD386" si="69">ROUNDUP(Q323,-3)</f>
        <v>2877000</v>
      </c>
      <c r="AE323" s="28">
        <f t="shared" ref="AE323:AE386" si="70">ROUNDUP(R323,-3)</f>
        <v>2375000</v>
      </c>
      <c r="AF323" s="28">
        <f t="shared" ref="AF323:AF386" si="71">ROUNDUP(S323,-3)</f>
        <v>1896000</v>
      </c>
      <c r="AG323" s="28">
        <f t="shared" ref="AG323:AG386" si="72">ROUNDUP(T323,-3)</f>
        <v>2888000</v>
      </c>
    </row>
    <row r="324" spans="1:33" s="21" customFormat="1" hidden="1" x14ac:dyDescent="0.3">
      <c r="A324" s="7" t="s">
        <v>281</v>
      </c>
      <c r="B324" s="7" t="s">
        <v>755</v>
      </c>
      <c r="C324" s="7">
        <v>1302</v>
      </c>
      <c r="D324" s="7" t="s">
        <v>8</v>
      </c>
      <c r="E324" s="7">
        <v>901</v>
      </c>
      <c r="F324" s="7">
        <v>150005</v>
      </c>
      <c r="G324" s="7" t="s">
        <v>1554</v>
      </c>
      <c r="H324" s="8" t="s">
        <v>1538</v>
      </c>
      <c r="I324" s="15">
        <v>1429000</v>
      </c>
      <c r="J324" s="15">
        <v>1411000</v>
      </c>
      <c r="K324" s="15">
        <v>1418000</v>
      </c>
      <c r="L324" s="15">
        <v>1904000</v>
      </c>
      <c r="M324" s="15">
        <v>2402000</v>
      </c>
      <c r="N324" s="15">
        <v>1442000</v>
      </c>
      <c r="O324" s="15">
        <v>1919000</v>
      </c>
      <c r="P324" s="15">
        <v>2408000</v>
      </c>
      <c r="Q324" s="15">
        <v>1439000</v>
      </c>
      <c r="R324" s="15">
        <v>1900000</v>
      </c>
      <c r="S324" s="15">
        <v>2369000</v>
      </c>
      <c r="T324" s="15">
        <v>2888000</v>
      </c>
      <c r="V324" s="28">
        <f t="shared" si="61"/>
        <v>1429000</v>
      </c>
      <c r="W324" s="28">
        <f t="shared" si="62"/>
        <v>1411000</v>
      </c>
      <c r="X324" s="28">
        <f t="shared" si="63"/>
        <v>1418000</v>
      </c>
      <c r="Y324" s="28">
        <f t="shared" si="64"/>
        <v>1904000</v>
      </c>
      <c r="Z324" s="28">
        <f t="shared" si="65"/>
        <v>2402000</v>
      </c>
      <c r="AA324" s="28">
        <f t="shared" si="66"/>
        <v>1442000</v>
      </c>
      <c r="AB324" s="28">
        <f t="shared" si="67"/>
        <v>1919000</v>
      </c>
      <c r="AC324" s="28">
        <f t="shared" si="68"/>
        <v>2408000</v>
      </c>
      <c r="AD324" s="28">
        <f t="shared" si="69"/>
        <v>1439000</v>
      </c>
      <c r="AE324" s="28">
        <f t="shared" si="70"/>
        <v>1900000</v>
      </c>
      <c r="AF324" s="28">
        <f t="shared" si="71"/>
        <v>2369000</v>
      </c>
      <c r="AG324" s="28">
        <f t="shared" si="72"/>
        <v>2888000</v>
      </c>
    </row>
    <row r="325" spans="1:33" s="21" customFormat="1" hidden="1" x14ac:dyDescent="0.3">
      <c r="A325" s="7" t="s">
        <v>281</v>
      </c>
      <c r="B325" s="7" t="s">
        <v>755</v>
      </c>
      <c r="C325" s="7">
        <v>1302</v>
      </c>
      <c r="D325" s="7" t="s">
        <v>8</v>
      </c>
      <c r="E325" s="7">
        <v>901</v>
      </c>
      <c r="F325" s="7">
        <v>150174</v>
      </c>
      <c r="G325" s="7" t="s">
        <v>1554</v>
      </c>
      <c r="H325" s="8" t="s">
        <v>1539</v>
      </c>
      <c r="I325" s="15">
        <v>953000</v>
      </c>
      <c r="J325" s="15">
        <v>941000</v>
      </c>
      <c r="K325" s="15">
        <v>946000</v>
      </c>
      <c r="L325" s="15">
        <v>1428000</v>
      </c>
      <c r="M325" s="15">
        <v>1442000</v>
      </c>
      <c r="N325" s="15">
        <v>1442000</v>
      </c>
      <c r="O325" s="15">
        <v>960000</v>
      </c>
      <c r="P325" s="15">
        <v>482000</v>
      </c>
      <c r="Q325" s="15">
        <v>1439000</v>
      </c>
      <c r="R325" s="15">
        <v>950000</v>
      </c>
      <c r="S325" s="15">
        <v>948000</v>
      </c>
      <c r="T325" s="15">
        <v>1925000</v>
      </c>
      <c r="V325" s="28">
        <f t="shared" si="61"/>
        <v>953000</v>
      </c>
      <c r="W325" s="28">
        <f t="shared" si="62"/>
        <v>941000</v>
      </c>
      <c r="X325" s="28">
        <f t="shared" si="63"/>
        <v>946000</v>
      </c>
      <c r="Y325" s="28">
        <f t="shared" si="64"/>
        <v>1428000</v>
      </c>
      <c r="Z325" s="28">
        <f t="shared" si="65"/>
        <v>1442000</v>
      </c>
      <c r="AA325" s="28">
        <f t="shared" si="66"/>
        <v>1442000</v>
      </c>
      <c r="AB325" s="28">
        <f t="shared" si="67"/>
        <v>960000</v>
      </c>
      <c r="AC325" s="28">
        <f t="shared" si="68"/>
        <v>482000</v>
      </c>
      <c r="AD325" s="28">
        <f t="shared" si="69"/>
        <v>1439000</v>
      </c>
      <c r="AE325" s="28">
        <f t="shared" si="70"/>
        <v>950000</v>
      </c>
      <c r="AF325" s="28">
        <f t="shared" si="71"/>
        <v>948000</v>
      </c>
      <c r="AG325" s="28">
        <f t="shared" si="72"/>
        <v>1925000</v>
      </c>
    </row>
    <row r="326" spans="1:33" s="21" customFormat="1" hidden="1" x14ac:dyDescent="0.3">
      <c r="A326" s="7" t="s">
        <v>281</v>
      </c>
      <c r="B326" s="7" t="s">
        <v>755</v>
      </c>
      <c r="C326" s="7">
        <v>1302</v>
      </c>
      <c r="D326" s="7" t="s">
        <v>810</v>
      </c>
      <c r="E326" s="7">
        <v>901</v>
      </c>
      <c r="F326" s="7">
        <v>150157</v>
      </c>
      <c r="G326" s="7" t="s">
        <v>1554</v>
      </c>
      <c r="H326" s="8" t="s">
        <v>768</v>
      </c>
      <c r="I326" s="15">
        <v>2381000</v>
      </c>
      <c r="J326" s="15">
        <v>1411000</v>
      </c>
      <c r="K326" s="15">
        <v>1418000</v>
      </c>
      <c r="L326" s="15">
        <v>2379000</v>
      </c>
      <c r="M326" s="15">
        <v>961000</v>
      </c>
      <c r="N326" s="15">
        <v>1442000</v>
      </c>
      <c r="O326" s="15">
        <v>480000</v>
      </c>
      <c r="P326" s="15">
        <v>482000</v>
      </c>
      <c r="Q326" s="15">
        <v>2398000</v>
      </c>
      <c r="R326" s="15">
        <v>950000</v>
      </c>
      <c r="S326" s="15">
        <v>1422000</v>
      </c>
      <c r="T326" s="15">
        <v>2407000</v>
      </c>
      <c r="V326" s="28">
        <f t="shared" si="61"/>
        <v>2381000</v>
      </c>
      <c r="W326" s="28">
        <f t="shared" si="62"/>
        <v>1411000</v>
      </c>
      <c r="X326" s="28">
        <f t="shared" si="63"/>
        <v>1418000</v>
      </c>
      <c r="Y326" s="28">
        <f t="shared" si="64"/>
        <v>2379000</v>
      </c>
      <c r="Z326" s="28">
        <f t="shared" si="65"/>
        <v>961000</v>
      </c>
      <c r="AA326" s="28">
        <f t="shared" si="66"/>
        <v>1442000</v>
      </c>
      <c r="AB326" s="28">
        <f t="shared" si="67"/>
        <v>480000</v>
      </c>
      <c r="AC326" s="28">
        <f t="shared" si="68"/>
        <v>482000</v>
      </c>
      <c r="AD326" s="28">
        <f t="shared" si="69"/>
        <v>2398000</v>
      </c>
      <c r="AE326" s="28">
        <f t="shared" si="70"/>
        <v>950000</v>
      </c>
      <c r="AF326" s="28">
        <f t="shared" si="71"/>
        <v>1422000</v>
      </c>
      <c r="AG326" s="28">
        <f t="shared" si="72"/>
        <v>2407000</v>
      </c>
    </row>
    <row r="327" spans="1:33" s="21" customFormat="1" hidden="1" x14ac:dyDescent="0.3">
      <c r="A327" s="7" t="s">
        <v>281</v>
      </c>
      <c r="B327" s="7" t="s">
        <v>755</v>
      </c>
      <c r="C327" s="7">
        <v>1302</v>
      </c>
      <c r="D327" s="7" t="s">
        <v>8</v>
      </c>
      <c r="E327" s="7">
        <v>901</v>
      </c>
      <c r="F327" s="7">
        <v>150218</v>
      </c>
      <c r="G327" s="7" t="s">
        <v>1554</v>
      </c>
      <c r="H327" s="8" t="s">
        <v>781</v>
      </c>
      <c r="I327" s="15">
        <v>1429000</v>
      </c>
      <c r="J327" s="15">
        <v>1411000</v>
      </c>
      <c r="K327" s="15">
        <v>1418000</v>
      </c>
      <c r="L327" s="15">
        <v>1428000</v>
      </c>
      <c r="M327" s="15">
        <v>2402000</v>
      </c>
      <c r="N327" s="15">
        <v>1922000</v>
      </c>
      <c r="O327" s="15">
        <v>1439000</v>
      </c>
      <c r="P327" s="15">
        <v>1445000</v>
      </c>
      <c r="Q327" s="15">
        <v>959000</v>
      </c>
      <c r="R327" s="15">
        <v>1425000</v>
      </c>
      <c r="S327" s="15">
        <v>1896000</v>
      </c>
      <c r="T327" s="15">
        <v>2888000</v>
      </c>
      <c r="V327" s="28">
        <f t="shared" si="61"/>
        <v>1429000</v>
      </c>
      <c r="W327" s="28">
        <f t="shared" si="62"/>
        <v>1411000</v>
      </c>
      <c r="X327" s="28">
        <f t="shared" si="63"/>
        <v>1418000</v>
      </c>
      <c r="Y327" s="28">
        <f t="shared" si="64"/>
        <v>1428000</v>
      </c>
      <c r="Z327" s="28">
        <f t="shared" si="65"/>
        <v>2402000</v>
      </c>
      <c r="AA327" s="28">
        <f t="shared" si="66"/>
        <v>1922000</v>
      </c>
      <c r="AB327" s="28">
        <f t="shared" si="67"/>
        <v>1439000</v>
      </c>
      <c r="AC327" s="28">
        <f t="shared" si="68"/>
        <v>1445000</v>
      </c>
      <c r="AD327" s="28">
        <f t="shared" si="69"/>
        <v>959000</v>
      </c>
      <c r="AE327" s="28">
        <f t="shared" si="70"/>
        <v>1425000</v>
      </c>
      <c r="AF327" s="28">
        <f t="shared" si="71"/>
        <v>1896000</v>
      </c>
      <c r="AG327" s="28">
        <f t="shared" si="72"/>
        <v>2888000</v>
      </c>
    </row>
    <row r="328" spans="1:33" s="21" customFormat="1" hidden="1" x14ac:dyDescent="0.3">
      <c r="A328" s="7" t="s">
        <v>281</v>
      </c>
      <c r="B328" s="7" t="s">
        <v>755</v>
      </c>
      <c r="C328" s="7">
        <v>1302</v>
      </c>
      <c r="D328" s="7" t="s">
        <v>8</v>
      </c>
      <c r="E328" s="7">
        <v>901</v>
      </c>
      <c r="F328" s="7">
        <v>150025</v>
      </c>
      <c r="G328" s="7" t="s">
        <v>1554</v>
      </c>
      <c r="H328" s="8" t="s">
        <v>1540</v>
      </c>
      <c r="I328" s="15">
        <v>2381000</v>
      </c>
      <c r="J328" s="15">
        <v>2351000</v>
      </c>
      <c r="K328" s="15">
        <v>1891000</v>
      </c>
      <c r="L328" s="15">
        <v>1904000</v>
      </c>
      <c r="M328" s="15">
        <v>2402000</v>
      </c>
      <c r="N328" s="15">
        <v>3364000</v>
      </c>
      <c r="O328" s="15">
        <v>3358000</v>
      </c>
      <c r="P328" s="15">
        <v>3371000</v>
      </c>
      <c r="Q328" s="15">
        <v>2398000</v>
      </c>
      <c r="R328" s="15">
        <v>1425000</v>
      </c>
      <c r="S328" s="15">
        <v>1422000</v>
      </c>
      <c r="T328" s="15">
        <v>3850000</v>
      </c>
      <c r="V328" s="28">
        <f t="shared" si="61"/>
        <v>2381000</v>
      </c>
      <c r="W328" s="28">
        <f t="shared" si="62"/>
        <v>2351000</v>
      </c>
      <c r="X328" s="28">
        <f t="shared" si="63"/>
        <v>1891000</v>
      </c>
      <c r="Y328" s="28">
        <f t="shared" si="64"/>
        <v>1904000</v>
      </c>
      <c r="Z328" s="28">
        <f t="shared" si="65"/>
        <v>2402000</v>
      </c>
      <c r="AA328" s="28">
        <f t="shared" si="66"/>
        <v>3364000</v>
      </c>
      <c r="AB328" s="28">
        <f t="shared" si="67"/>
        <v>3358000</v>
      </c>
      <c r="AC328" s="28">
        <f t="shared" si="68"/>
        <v>3371000</v>
      </c>
      <c r="AD328" s="28">
        <f t="shared" si="69"/>
        <v>2398000</v>
      </c>
      <c r="AE328" s="28">
        <f t="shared" si="70"/>
        <v>1425000</v>
      </c>
      <c r="AF328" s="28">
        <f t="shared" si="71"/>
        <v>1422000</v>
      </c>
      <c r="AG328" s="28">
        <f t="shared" si="72"/>
        <v>3850000</v>
      </c>
    </row>
    <row r="329" spans="1:33" s="21" customFormat="1" hidden="1" x14ac:dyDescent="0.3">
      <c r="A329" s="7" t="s">
        <v>281</v>
      </c>
      <c r="B329" s="7" t="s">
        <v>755</v>
      </c>
      <c r="C329" s="7">
        <v>1302</v>
      </c>
      <c r="D329" s="7" t="s">
        <v>8</v>
      </c>
      <c r="E329" s="7">
        <v>901</v>
      </c>
      <c r="F329" s="7">
        <v>150223</v>
      </c>
      <c r="G329" s="7" t="s">
        <v>1554</v>
      </c>
      <c r="H329" s="8" t="s">
        <v>1541</v>
      </c>
      <c r="I329" s="15">
        <v>2381000</v>
      </c>
      <c r="J329" s="15">
        <v>2351000</v>
      </c>
      <c r="K329" s="15">
        <v>1891000</v>
      </c>
      <c r="L329" s="15">
        <v>1904000</v>
      </c>
      <c r="M329" s="15">
        <v>1922000</v>
      </c>
      <c r="N329" s="15">
        <v>1922000</v>
      </c>
      <c r="O329" s="15">
        <v>1919000</v>
      </c>
      <c r="P329" s="15">
        <v>1926000</v>
      </c>
      <c r="Q329" s="15">
        <v>1918000</v>
      </c>
      <c r="R329" s="15">
        <v>1900000</v>
      </c>
      <c r="S329" s="15">
        <v>1896000</v>
      </c>
      <c r="T329" s="15">
        <v>1925000</v>
      </c>
      <c r="V329" s="28">
        <f t="shared" si="61"/>
        <v>2381000</v>
      </c>
      <c r="W329" s="28">
        <f t="shared" si="62"/>
        <v>2351000</v>
      </c>
      <c r="X329" s="28">
        <f t="shared" si="63"/>
        <v>1891000</v>
      </c>
      <c r="Y329" s="28">
        <f t="shared" si="64"/>
        <v>1904000</v>
      </c>
      <c r="Z329" s="28">
        <f t="shared" si="65"/>
        <v>1922000</v>
      </c>
      <c r="AA329" s="28">
        <f t="shared" si="66"/>
        <v>1922000</v>
      </c>
      <c r="AB329" s="28">
        <f t="shared" si="67"/>
        <v>1919000</v>
      </c>
      <c r="AC329" s="28">
        <f t="shared" si="68"/>
        <v>1926000</v>
      </c>
      <c r="AD329" s="28">
        <f t="shared" si="69"/>
        <v>1918000</v>
      </c>
      <c r="AE329" s="28">
        <f t="shared" si="70"/>
        <v>1900000</v>
      </c>
      <c r="AF329" s="28">
        <f t="shared" si="71"/>
        <v>1896000</v>
      </c>
      <c r="AG329" s="28">
        <f t="shared" si="72"/>
        <v>1925000</v>
      </c>
    </row>
    <row r="330" spans="1:33" s="21" customFormat="1" hidden="1" x14ac:dyDescent="0.3">
      <c r="A330" s="7" t="s">
        <v>281</v>
      </c>
      <c r="B330" s="7" t="s">
        <v>755</v>
      </c>
      <c r="C330" s="7">
        <v>1302</v>
      </c>
      <c r="D330" s="7" t="s">
        <v>8</v>
      </c>
      <c r="E330" s="7">
        <v>901</v>
      </c>
      <c r="F330" s="7">
        <v>150161</v>
      </c>
      <c r="G330" s="7" t="s">
        <v>1554</v>
      </c>
      <c r="H330" s="8" t="s">
        <v>770</v>
      </c>
      <c r="I330" s="15">
        <v>953000</v>
      </c>
      <c r="J330" s="15">
        <v>941000</v>
      </c>
      <c r="K330" s="15">
        <v>1418000</v>
      </c>
      <c r="L330" s="15">
        <v>2379000</v>
      </c>
      <c r="M330" s="15">
        <v>2402000</v>
      </c>
      <c r="N330" s="15">
        <v>2403000</v>
      </c>
      <c r="O330" s="15">
        <v>960000</v>
      </c>
      <c r="P330" s="15">
        <v>963000</v>
      </c>
      <c r="Q330" s="15">
        <v>1918000</v>
      </c>
      <c r="R330" s="15">
        <v>1900000</v>
      </c>
      <c r="S330" s="15">
        <v>1422000</v>
      </c>
      <c r="T330" s="15">
        <v>2407000</v>
      </c>
      <c r="V330" s="28">
        <f t="shared" si="61"/>
        <v>953000</v>
      </c>
      <c r="W330" s="28">
        <f t="shared" si="62"/>
        <v>941000</v>
      </c>
      <c r="X330" s="28">
        <f t="shared" si="63"/>
        <v>1418000</v>
      </c>
      <c r="Y330" s="28">
        <f t="shared" si="64"/>
        <v>2379000</v>
      </c>
      <c r="Z330" s="28">
        <f t="shared" si="65"/>
        <v>2402000</v>
      </c>
      <c r="AA330" s="28">
        <f t="shared" si="66"/>
        <v>2403000</v>
      </c>
      <c r="AB330" s="28">
        <f t="shared" si="67"/>
        <v>960000</v>
      </c>
      <c r="AC330" s="28">
        <f t="shared" si="68"/>
        <v>963000</v>
      </c>
      <c r="AD330" s="28">
        <f t="shared" si="69"/>
        <v>1918000</v>
      </c>
      <c r="AE330" s="28">
        <f t="shared" si="70"/>
        <v>1900000</v>
      </c>
      <c r="AF330" s="28">
        <f t="shared" si="71"/>
        <v>1422000</v>
      </c>
      <c r="AG330" s="28">
        <f t="shared" si="72"/>
        <v>2407000</v>
      </c>
    </row>
    <row r="331" spans="1:33" s="21" customFormat="1" hidden="1" x14ac:dyDescent="0.3">
      <c r="A331" s="7" t="s">
        <v>281</v>
      </c>
      <c r="B331" s="7" t="s">
        <v>755</v>
      </c>
      <c r="C331" s="7">
        <v>1302</v>
      </c>
      <c r="D331" s="7" t="s">
        <v>8</v>
      </c>
      <c r="E331" s="7">
        <v>905</v>
      </c>
      <c r="F331" s="7">
        <v>370681</v>
      </c>
      <c r="G331" s="7" t="s">
        <v>1554</v>
      </c>
      <c r="H331" s="8" t="s">
        <v>1542</v>
      </c>
      <c r="I331" s="15">
        <v>1429000</v>
      </c>
      <c r="J331" s="15">
        <v>941000</v>
      </c>
      <c r="K331" s="15">
        <v>2364000</v>
      </c>
      <c r="L331" s="15">
        <v>1428000</v>
      </c>
      <c r="M331" s="15">
        <v>1442000</v>
      </c>
      <c r="N331" s="15">
        <v>1442000</v>
      </c>
      <c r="O331" s="15">
        <v>480000</v>
      </c>
      <c r="P331" s="15">
        <v>482000</v>
      </c>
      <c r="Q331" s="15">
        <v>1918000</v>
      </c>
      <c r="R331" s="15">
        <v>1900000</v>
      </c>
      <c r="S331" s="15">
        <v>1422000</v>
      </c>
      <c r="T331" s="15">
        <v>2407000</v>
      </c>
      <c r="V331" s="28">
        <f t="shared" si="61"/>
        <v>1429000</v>
      </c>
      <c r="W331" s="28">
        <f t="shared" si="62"/>
        <v>941000</v>
      </c>
      <c r="X331" s="28">
        <f t="shared" si="63"/>
        <v>2364000</v>
      </c>
      <c r="Y331" s="28">
        <f t="shared" si="64"/>
        <v>1428000</v>
      </c>
      <c r="Z331" s="28">
        <f t="shared" si="65"/>
        <v>1442000</v>
      </c>
      <c r="AA331" s="28">
        <f t="shared" si="66"/>
        <v>1442000</v>
      </c>
      <c r="AB331" s="28">
        <f t="shared" si="67"/>
        <v>480000</v>
      </c>
      <c r="AC331" s="28">
        <f t="shared" si="68"/>
        <v>482000</v>
      </c>
      <c r="AD331" s="28">
        <f t="shared" si="69"/>
        <v>1918000</v>
      </c>
      <c r="AE331" s="28">
        <f t="shared" si="70"/>
        <v>1900000</v>
      </c>
      <c r="AF331" s="28">
        <f t="shared" si="71"/>
        <v>1422000</v>
      </c>
      <c r="AG331" s="28">
        <f t="shared" si="72"/>
        <v>2407000</v>
      </c>
    </row>
    <row r="332" spans="1:33" s="21" customFormat="1" hidden="1" x14ac:dyDescent="0.3">
      <c r="A332" s="7" t="s">
        <v>281</v>
      </c>
      <c r="B332" s="7" t="s">
        <v>755</v>
      </c>
      <c r="C332" s="7">
        <v>1302</v>
      </c>
      <c r="D332" s="7" t="s">
        <v>929</v>
      </c>
      <c r="E332" s="7">
        <v>901</v>
      </c>
      <c r="F332" s="7">
        <v>150104</v>
      </c>
      <c r="G332" s="7" t="s">
        <v>1554</v>
      </c>
      <c r="H332" s="8" t="s">
        <v>838</v>
      </c>
      <c r="I332" s="15">
        <v>2857000</v>
      </c>
      <c r="J332" s="15">
        <v>941000</v>
      </c>
      <c r="K332" s="15">
        <v>3309000</v>
      </c>
      <c r="L332" s="15">
        <v>3331000</v>
      </c>
      <c r="M332" s="15">
        <v>4804000</v>
      </c>
      <c r="N332" s="15">
        <v>24024000</v>
      </c>
      <c r="O332" s="15">
        <v>38367000</v>
      </c>
      <c r="P332" s="15">
        <v>36109000</v>
      </c>
      <c r="Q332" s="15">
        <v>7192000</v>
      </c>
      <c r="R332" s="15">
        <v>3324000</v>
      </c>
      <c r="S332" s="15">
        <v>5686000</v>
      </c>
      <c r="T332" s="15">
        <v>4813000</v>
      </c>
      <c r="V332" s="28">
        <f t="shared" si="61"/>
        <v>2857000</v>
      </c>
      <c r="W332" s="28">
        <f t="shared" si="62"/>
        <v>941000</v>
      </c>
      <c r="X332" s="28">
        <f t="shared" si="63"/>
        <v>3309000</v>
      </c>
      <c r="Y332" s="28">
        <f t="shared" si="64"/>
        <v>3331000</v>
      </c>
      <c r="Z332" s="28">
        <f t="shared" si="65"/>
        <v>4804000</v>
      </c>
      <c r="AA332" s="28">
        <f t="shared" si="66"/>
        <v>24024000</v>
      </c>
      <c r="AB332" s="28">
        <f t="shared" si="67"/>
        <v>38367000</v>
      </c>
      <c r="AC332" s="28">
        <f t="shared" si="68"/>
        <v>36109000</v>
      </c>
      <c r="AD332" s="28">
        <f t="shared" si="69"/>
        <v>7192000</v>
      </c>
      <c r="AE332" s="28">
        <f t="shared" si="70"/>
        <v>3324000</v>
      </c>
      <c r="AF332" s="28">
        <f t="shared" si="71"/>
        <v>5686000</v>
      </c>
      <c r="AG332" s="28">
        <f t="shared" si="72"/>
        <v>4813000</v>
      </c>
    </row>
    <row r="333" spans="1:33" s="21" customFormat="1" hidden="1" x14ac:dyDescent="0.3">
      <c r="A333" s="7" t="s">
        <v>281</v>
      </c>
      <c r="B333" s="7" t="s">
        <v>755</v>
      </c>
      <c r="C333" s="7">
        <v>1302</v>
      </c>
      <c r="D333" s="7" t="s">
        <v>8</v>
      </c>
      <c r="E333" s="7">
        <v>901</v>
      </c>
      <c r="F333" s="7">
        <v>150221</v>
      </c>
      <c r="G333" s="7" t="s">
        <v>1554</v>
      </c>
      <c r="H333" s="8" t="s">
        <v>1543</v>
      </c>
      <c r="I333" s="15">
        <v>477000</v>
      </c>
      <c r="J333" s="15">
        <v>471000</v>
      </c>
      <c r="K333" s="15">
        <v>1418000</v>
      </c>
      <c r="L333" s="15">
        <v>1428000</v>
      </c>
      <c r="M333" s="15">
        <v>1442000</v>
      </c>
      <c r="N333" s="15">
        <v>1922000</v>
      </c>
      <c r="O333" s="15">
        <v>480000</v>
      </c>
      <c r="P333" s="15">
        <v>482000</v>
      </c>
      <c r="Q333" s="15">
        <v>1918000</v>
      </c>
      <c r="R333" s="15">
        <v>1425000</v>
      </c>
      <c r="S333" s="15">
        <v>948000</v>
      </c>
      <c r="T333" s="15">
        <v>1925000</v>
      </c>
      <c r="V333" s="28">
        <f t="shared" si="61"/>
        <v>477000</v>
      </c>
      <c r="W333" s="28">
        <f t="shared" si="62"/>
        <v>471000</v>
      </c>
      <c r="X333" s="28">
        <f t="shared" si="63"/>
        <v>1418000</v>
      </c>
      <c r="Y333" s="28">
        <f t="shared" si="64"/>
        <v>1428000</v>
      </c>
      <c r="Z333" s="28">
        <f t="shared" si="65"/>
        <v>1442000</v>
      </c>
      <c r="AA333" s="28">
        <f t="shared" si="66"/>
        <v>1922000</v>
      </c>
      <c r="AB333" s="28">
        <f t="shared" si="67"/>
        <v>480000</v>
      </c>
      <c r="AC333" s="28">
        <f t="shared" si="68"/>
        <v>482000</v>
      </c>
      <c r="AD333" s="28">
        <f t="shared" si="69"/>
        <v>1918000</v>
      </c>
      <c r="AE333" s="28">
        <f t="shared" si="70"/>
        <v>1425000</v>
      </c>
      <c r="AF333" s="28">
        <f t="shared" si="71"/>
        <v>948000</v>
      </c>
      <c r="AG333" s="28">
        <f t="shared" si="72"/>
        <v>1925000</v>
      </c>
    </row>
    <row r="334" spans="1:33" s="21" customFormat="1" hidden="1" x14ac:dyDescent="0.3">
      <c r="A334" s="7" t="s">
        <v>281</v>
      </c>
      <c r="B334" s="7" t="s">
        <v>755</v>
      </c>
      <c r="C334" s="7">
        <v>1302</v>
      </c>
      <c r="D334" s="7" t="s">
        <v>8</v>
      </c>
      <c r="E334" s="7">
        <v>901</v>
      </c>
      <c r="F334" s="7">
        <v>150168</v>
      </c>
      <c r="G334" s="7" t="s">
        <v>1554</v>
      </c>
      <c r="H334" s="8" t="s">
        <v>1293</v>
      </c>
      <c r="I334" s="15">
        <v>477000</v>
      </c>
      <c r="J334" s="15">
        <v>471000</v>
      </c>
      <c r="K334" s="15">
        <v>473000</v>
      </c>
      <c r="L334" s="15">
        <v>476000</v>
      </c>
      <c r="M334" s="15">
        <v>481000</v>
      </c>
      <c r="N334" s="15">
        <v>481000</v>
      </c>
      <c r="O334" s="15">
        <v>480000</v>
      </c>
      <c r="P334" s="15">
        <v>482000</v>
      </c>
      <c r="Q334" s="15">
        <v>480000</v>
      </c>
      <c r="R334" s="15">
        <v>475000</v>
      </c>
      <c r="S334" s="15">
        <v>474000</v>
      </c>
      <c r="T334" s="15">
        <v>482000</v>
      </c>
      <c r="V334" s="28">
        <f t="shared" si="61"/>
        <v>477000</v>
      </c>
      <c r="W334" s="28">
        <f t="shared" si="62"/>
        <v>471000</v>
      </c>
      <c r="X334" s="28">
        <f t="shared" si="63"/>
        <v>473000</v>
      </c>
      <c r="Y334" s="28">
        <f t="shared" si="64"/>
        <v>476000</v>
      </c>
      <c r="Z334" s="28">
        <f t="shared" si="65"/>
        <v>481000</v>
      </c>
      <c r="AA334" s="28">
        <f t="shared" si="66"/>
        <v>481000</v>
      </c>
      <c r="AB334" s="28">
        <f t="shared" si="67"/>
        <v>480000</v>
      </c>
      <c r="AC334" s="28">
        <f t="shared" si="68"/>
        <v>482000</v>
      </c>
      <c r="AD334" s="28">
        <f t="shared" si="69"/>
        <v>480000</v>
      </c>
      <c r="AE334" s="28">
        <f t="shared" si="70"/>
        <v>475000</v>
      </c>
      <c r="AF334" s="28">
        <f t="shared" si="71"/>
        <v>474000</v>
      </c>
      <c r="AG334" s="28">
        <f t="shared" si="72"/>
        <v>482000</v>
      </c>
    </row>
    <row r="335" spans="1:33" s="21" customFormat="1" hidden="1" x14ac:dyDescent="0.3">
      <c r="A335" s="7" t="s">
        <v>281</v>
      </c>
      <c r="B335" s="7" t="s">
        <v>755</v>
      </c>
      <c r="C335" s="7">
        <v>1302</v>
      </c>
      <c r="D335" s="7" t="s">
        <v>8</v>
      </c>
      <c r="E335" s="7">
        <v>901</v>
      </c>
      <c r="F335" s="7">
        <v>150226</v>
      </c>
      <c r="G335" s="7" t="s">
        <v>1554</v>
      </c>
      <c r="H335" s="8" t="s">
        <v>1544</v>
      </c>
      <c r="I335" s="15">
        <v>477000</v>
      </c>
      <c r="J335" s="15">
        <v>471000</v>
      </c>
      <c r="K335" s="15">
        <v>946000</v>
      </c>
      <c r="L335" s="15">
        <v>476000</v>
      </c>
      <c r="M335" s="15">
        <v>481000</v>
      </c>
      <c r="N335" s="15">
        <v>961000</v>
      </c>
      <c r="O335" s="15">
        <v>480000</v>
      </c>
      <c r="P335" s="15">
        <v>482000</v>
      </c>
      <c r="Q335" s="15">
        <v>480000</v>
      </c>
      <c r="R335" s="15">
        <v>475000</v>
      </c>
      <c r="S335" s="15">
        <v>474000</v>
      </c>
      <c r="T335" s="15">
        <v>482000</v>
      </c>
      <c r="V335" s="28">
        <f t="shared" si="61"/>
        <v>477000</v>
      </c>
      <c r="W335" s="28">
        <f t="shared" si="62"/>
        <v>471000</v>
      </c>
      <c r="X335" s="28">
        <f t="shared" si="63"/>
        <v>946000</v>
      </c>
      <c r="Y335" s="28">
        <f t="shared" si="64"/>
        <v>476000</v>
      </c>
      <c r="Z335" s="28">
        <f t="shared" si="65"/>
        <v>481000</v>
      </c>
      <c r="AA335" s="28">
        <f t="shared" si="66"/>
        <v>961000</v>
      </c>
      <c r="AB335" s="28">
        <f t="shared" si="67"/>
        <v>480000</v>
      </c>
      <c r="AC335" s="28">
        <f t="shared" si="68"/>
        <v>482000</v>
      </c>
      <c r="AD335" s="28">
        <f t="shared" si="69"/>
        <v>480000</v>
      </c>
      <c r="AE335" s="28">
        <f t="shared" si="70"/>
        <v>475000</v>
      </c>
      <c r="AF335" s="28">
        <f t="shared" si="71"/>
        <v>474000</v>
      </c>
      <c r="AG335" s="28">
        <f t="shared" si="72"/>
        <v>482000</v>
      </c>
    </row>
    <row r="336" spans="1:33" s="21" customFormat="1" hidden="1" x14ac:dyDescent="0.3">
      <c r="A336" s="7" t="s">
        <v>281</v>
      </c>
      <c r="B336" s="7" t="s">
        <v>755</v>
      </c>
      <c r="C336" s="7">
        <v>1302</v>
      </c>
      <c r="D336" s="7" t="s">
        <v>8</v>
      </c>
      <c r="E336" s="7">
        <v>901</v>
      </c>
      <c r="F336" s="7">
        <v>150227</v>
      </c>
      <c r="G336" s="7" t="s">
        <v>1554</v>
      </c>
      <c r="H336" s="8" t="s">
        <v>1545</v>
      </c>
      <c r="I336" s="15">
        <v>477000</v>
      </c>
      <c r="J336" s="15">
        <v>471000</v>
      </c>
      <c r="K336" s="15">
        <v>473000</v>
      </c>
      <c r="L336" s="15">
        <v>476000</v>
      </c>
      <c r="M336" s="15">
        <v>481000</v>
      </c>
      <c r="N336" s="15">
        <v>961000</v>
      </c>
      <c r="O336" s="15">
        <v>480000</v>
      </c>
      <c r="P336" s="15">
        <v>482000</v>
      </c>
      <c r="Q336" s="15">
        <v>480000</v>
      </c>
      <c r="R336" s="15">
        <v>475000</v>
      </c>
      <c r="S336" s="15">
        <v>474000</v>
      </c>
      <c r="T336" s="15">
        <v>482000</v>
      </c>
      <c r="V336" s="28">
        <f t="shared" si="61"/>
        <v>477000</v>
      </c>
      <c r="W336" s="28">
        <f t="shared" si="62"/>
        <v>471000</v>
      </c>
      <c r="X336" s="28">
        <f t="shared" si="63"/>
        <v>473000</v>
      </c>
      <c r="Y336" s="28">
        <f t="shared" si="64"/>
        <v>476000</v>
      </c>
      <c r="Z336" s="28">
        <f t="shared" si="65"/>
        <v>481000</v>
      </c>
      <c r="AA336" s="28">
        <f t="shared" si="66"/>
        <v>961000</v>
      </c>
      <c r="AB336" s="28">
        <f t="shared" si="67"/>
        <v>480000</v>
      </c>
      <c r="AC336" s="28">
        <f t="shared" si="68"/>
        <v>482000</v>
      </c>
      <c r="AD336" s="28">
        <f t="shared" si="69"/>
        <v>480000</v>
      </c>
      <c r="AE336" s="28">
        <f t="shared" si="70"/>
        <v>475000</v>
      </c>
      <c r="AF336" s="28">
        <f t="shared" si="71"/>
        <v>474000</v>
      </c>
      <c r="AG336" s="28">
        <f t="shared" si="72"/>
        <v>482000</v>
      </c>
    </row>
    <row r="337" spans="1:33" s="21" customFormat="1" hidden="1" x14ac:dyDescent="0.3">
      <c r="A337" s="7" t="s">
        <v>281</v>
      </c>
      <c r="B337" s="7" t="s">
        <v>755</v>
      </c>
      <c r="C337" s="7">
        <v>1302</v>
      </c>
      <c r="D337" s="7" t="s">
        <v>806</v>
      </c>
      <c r="E337" s="7">
        <v>901</v>
      </c>
      <c r="F337" s="7">
        <v>150149</v>
      </c>
      <c r="G337" s="7" t="s">
        <v>1554</v>
      </c>
      <c r="H337" s="8" t="s">
        <v>774</v>
      </c>
      <c r="I337" s="15">
        <v>1429000</v>
      </c>
      <c r="J337" s="15">
        <v>941000</v>
      </c>
      <c r="K337" s="15">
        <v>946000</v>
      </c>
      <c r="L337" s="15">
        <v>952000</v>
      </c>
      <c r="M337" s="15">
        <v>961000</v>
      </c>
      <c r="N337" s="15">
        <v>1922000</v>
      </c>
      <c r="O337" s="15">
        <v>960000</v>
      </c>
      <c r="P337" s="15">
        <v>963000</v>
      </c>
      <c r="Q337" s="15">
        <v>959000</v>
      </c>
      <c r="R337" s="15">
        <v>950000</v>
      </c>
      <c r="S337" s="15">
        <v>1422000</v>
      </c>
      <c r="T337" s="15">
        <v>963000</v>
      </c>
      <c r="V337" s="28">
        <f t="shared" si="61"/>
        <v>1429000</v>
      </c>
      <c r="W337" s="28">
        <f t="shared" si="62"/>
        <v>941000</v>
      </c>
      <c r="X337" s="28">
        <f t="shared" si="63"/>
        <v>946000</v>
      </c>
      <c r="Y337" s="28">
        <f t="shared" si="64"/>
        <v>952000</v>
      </c>
      <c r="Z337" s="28">
        <f t="shared" si="65"/>
        <v>961000</v>
      </c>
      <c r="AA337" s="28">
        <f t="shared" si="66"/>
        <v>1922000</v>
      </c>
      <c r="AB337" s="28">
        <f t="shared" si="67"/>
        <v>960000</v>
      </c>
      <c r="AC337" s="28">
        <f t="shared" si="68"/>
        <v>963000</v>
      </c>
      <c r="AD337" s="28">
        <f t="shared" si="69"/>
        <v>959000</v>
      </c>
      <c r="AE337" s="28">
        <f t="shared" si="70"/>
        <v>950000</v>
      </c>
      <c r="AF337" s="28">
        <f t="shared" si="71"/>
        <v>1422000</v>
      </c>
      <c r="AG337" s="28">
        <f t="shared" si="72"/>
        <v>963000</v>
      </c>
    </row>
    <row r="338" spans="1:33" s="21" customFormat="1" hidden="1" x14ac:dyDescent="0.3">
      <c r="A338" s="7" t="s">
        <v>281</v>
      </c>
      <c r="B338" s="7" t="s">
        <v>755</v>
      </c>
      <c r="C338" s="7">
        <v>1302</v>
      </c>
      <c r="D338" s="7" t="s">
        <v>8</v>
      </c>
      <c r="E338" s="7">
        <v>901</v>
      </c>
      <c r="F338" s="7">
        <v>150030</v>
      </c>
      <c r="G338" s="7" t="s">
        <v>1554</v>
      </c>
      <c r="H338" s="8" t="s">
        <v>799</v>
      </c>
      <c r="I338" s="15">
        <v>0</v>
      </c>
      <c r="J338" s="15">
        <v>471000</v>
      </c>
      <c r="K338" s="15">
        <v>473000</v>
      </c>
      <c r="L338" s="15">
        <v>476000</v>
      </c>
      <c r="M338" s="15">
        <v>481000</v>
      </c>
      <c r="N338" s="15">
        <v>481000</v>
      </c>
      <c r="O338" s="15">
        <v>480000</v>
      </c>
      <c r="P338" s="15">
        <v>482000</v>
      </c>
      <c r="Q338" s="15">
        <v>480000</v>
      </c>
      <c r="R338" s="15">
        <v>475000</v>
      </c>
      <c r="S338" s="15">
        <v>474000</v>
      </c>
      <c r="T338" s="15">
        <v>482000</v>
      </c>
      <c r="V338" s="28">
        <f t="shared" si="61"/>
        <v>0</v>
      </c>
      <c r="W338" s="28">
        <f t="shared" si="62"/>
        <v>471000</v>
      </c>
      <c r="X338" s="28">
        <f t="shared" si="63"/>
        <v>473000</v>
      </c>
      <c r="Y338" s="28">
        <f t="shared" si="64"/>
        <v>476000</v>
      </c>
      <c r="Z338" s="28">
        <f t="shared" si="65"/>
        <v>481000</v>
      </c>
      <c r="AA338" s="28">
        <f t="shared" si="66"/>
        <v>481000</v>
      </c>
      <c r="AB338" s="28">
        <f t="shared" si="67"/>
        <v>480000</v>
      </c>
      <c r="AC338" s="28">
        <f t="shared" si="68"/>
        <v>482000</v>
      </c>
      <c r="AD338" s="28">
        <f t="shared" si="69"/>
        <v>480000</v>
      </c>
      <c r="AE338" s="28">
        <f t="shared" si="70"/>
        <v>475000</v>
      </c>
      <c r="AF338" s="28">
        <f t="shared" si="71"/>
        <v>474000</v>
      </c>
      <c r="AG338" s="28">
        <f t="shared" si="72"/>
        <v>482000</v>
      </c>
    </row>
    <row r="339" spans="1:33" s="21" customFormat="1" hidden="1" x14ac:dyDescent="0.3">
      <c r="A339" s="7" t="s">
        <v>281</v>
      </c>
      <c r="B339" s="7" t="s">
        <v>755</v>
      </c>
      <c r="C339" s="7">
        <v>1302</v>
      </c>
      <c r="D339" s="7" t="s">
        <v>812</v>
      </c>
      <c r="E339" s="7">
        <v>901</v>
      </c>
      <c r="F339" s="7">
        <v>150063</v>
      </c>
      <c r="G339" s="7" t="s">
        <v>1555</v>
      </c>
      <c r="H339" s="8" t="s">
        <v>793</v>
      </c>
      <c r="I339" s="15">
        <v>2381000</v>
      </c>
      <c r="J339" s="15">
        <v>2351000</v>
      </c>
      <c r="K339" s="15">
        <v>1891000</v>
      </c>
      <c r="L339" s="15">
        <v>1904000</v>
      </c>
      <c r="M339" s="15">
        <v>2402000</v>
      </c>
      <c r="N339" s="15">
        <v>2403000</v>
      </c>
      <c r="O339" s="15">
        <v>1919000</v>
      </c>
      <c r="P339" s="15">
        <v>2408000</v>
      </c>
      <c r="Q339" s="15">
        <v>2398000</v>
      </c>
      <c r="R339" s="15">
        <v>2375000</v>
      </c>
      <c r="S339" s="15">
        <v>2369000</v>
      </c>
      <c r="T339" s="15">
        <v>2407000</v>
      </c>
      <c r="V339" s="28">
        <f t="shared" si="61"/>
        <v>2381000</v>
      </c>
      <c r="W339" s="28">
        <f t="shared" si="62"/>
        <v>2351000</v>
      </c>
      <c r="X339" s="28">
        <f t="shared" si="63"/>
        <v>1891000</v>
      </c>
      <c r="Y339" s="28">
        <f t="shared" si="64"/>
        <v>1904000</v>
      </c>
      <c r="Z339" s="28">
        <f t="shared" si="65"/>
        <v>2402000</v>
      </c>
      <c r="AA339" s="28">
        <f t="shared" si="66"/>
        <v>2403000</v>
      </c>
      <c r="AB339" s="28">
        <f t="shared" si="67"/>
        <v>1919000</v>
      </c>
      <c r="AC339" s="28">
        <f t="shared" si="68"/>
        <v>2408000</v>
      </c>
      <c r="AD339" s="28">
        <f t="shared" si="69"/>
        <v>2398000</v>
      </c>
      <c r="AE339" s="28">
        <f t="shared" si="70"/>
        <v>2375000</v>
      </c>
      <c r="AF339" s="28">
        <f t="shared" si="71"/>
        <v>2369000</v>
      </c>
      <c r="AG339" s="28">
        <f t="shared" si="72"/>
        <v>2407000</v>
      </c>
    </row>
    <row r="340" spans="1:33" s="21" customFormat="1" hidden="1" x14ac:dyDescent="0.3">
      <c r="A340" s="7" t="s">
        <v>281</v>
      </c>
      <c r="B340" s="7" t="s">
        <v>755</v>
      </c>
      <c r="C340" s="7">
        <v>1302</v>
      </c>
      <c r="D340" s="7" t="s">
        <v>8</v>
      </c>
      <c r="E340" s="7">
        <v>901</v>
      </c>
      <c r="F340" s="7">
        <v>150193</v>
      </c>
      <c r="G340" s="7" t="s">
        <v>1555</v>
      </c>
      <c r="H340" s="8" t="s">
        <v>1546</v>
      </c>
      <c r="I340" s="15">
        <v>477000</v>
      </c>
      <c r="J340" s="15">
        <v>471000</v>
      </c>
      <c r="K340" s="15">
        <v>473000</v>
      </c>
      <c r="L340" s="15">
        <v>476000</v>
      </c>
      <c r="M340" s="15">
        <v>481000</v>
      </c>
      <c r="N340" s="15">
        <v>481000</v>
      </c>
      <c r="O340" s="15">
        <v>480000</v>
      </c>
      <c r="P340" s="15">
        <v>482000</v>
      </c>
      <c r="Q340" s="15">
        <v>480000</v>
      </c>
      <c r="R340" s="15">
        <v>475000</v>
      </c>
      <c r="S340" s="15">
        <v>474000</v>
      </c>
      <c r="T340" s="15">
        <v>482000</v>
      </c>
      <c r="V340" s="28">
        <f t="shared" si="61"/>
        <v>477000</v>
      </c>
      <c r="W340" s="28">
        <f t="shared" si="62"/>
        <v>471000</v>
      </c>
      <c r="X340" s="28">
        <f t="shared" si="63"/>
        <v>473000</v>
      </c>
      <c r="Y340" s="28">
        <f t="shared" si="64"/>
        <v>476000</v>
      </c>
      <c r="Z340" s="28">
        <f t="shared" si="65"/>
        <v>481000</v>
      </c>
      <c r="AA340" s="28">
        <f t="shared" si="66"/>
        <v>481000</v>
      </c>
      <c r="AB340" s="28">
        <f t="shared" si="67"/>
        <v>480000</v>
      </c>
      <c r="AC340" s="28">
        <f t="shared" si="68"/>
        <v>482000</v>
      </c>
      <c r="AD340" s="28">
        <f t="shared" si="69"/>
        <v>480000</v>
      </c>
      <c r="AE340" s="28">
        <f t="shared" si="70"/>
        <v>475000</v>
      </c>
      <c r="AF340" s="28">
        <f t="shared" si="71"/>
        <v>474000</v>
      </c>
      <c r="AG340" s="28">
        <f t="shared" si="72"/>
        <v>482000</v>
      </c>
    </row>
    <row r="341" spans="1:33" s="21" customFormat="1" hidden="1" x14ac:dyDescent="0.3">
      <c r="A341" s="7" t="s">
        <v>281</v>
      </c>
      <c r="B341" s="7" t="s">
        <v>755</v>
      </c>
      <c r="C341" s="7">
        <v>1302</v>
      </c>
      <c r="D341" s="7" t="s">
        <v>8</v>
      </c>
      <c r="E341" s="7">
        <v>901</v>
      </c>
      <c r="F341" s="7">
        <v>150146</v>
      </c>
      <c r="G341" s="7" t="s">
        <v>1555</v>
      </c>
      <c r="H341" s="8" t="s">
        <v>837</v>
      </c>
      <c r="I341" s="15">
        <v>1429000</v>
      </c>
      <c r="J341" s="15">
        <v>2351000</v>
      </c>
      <c r="K341" s="15">
        <v>1891000</v>
      </c>
      <c r="L341" s="15">
        <v>1904000</v>
      </c>
      <c r="M341" s="15">
        <v>1922000</v>
      </c>
      <c r="N341" s="15">
        <v>1922000</v>
      </c>
      <c r="O341" s="15">
        <v>1919000</v>
      </c>
      <c r="P341" s="15">
        <v>1926000</v>
      </c>
      <c r="Q341" s="15">
        <v>1918000</v>
      </c>
      <c r="R341" s="15">
        <v>1900000</v>
      </c>
      <c r="S341" s="15">
        <v>1896000</v>
      </c>
      <c r="T341" s="15">
        <v>2407000</v>
      </c>
      <c r="V341" s="28">
        <f t="shared" si="61"/>
        <v>1429000</v>
      </c>
      <c r="W341" s="28">
        <f t="shared" si="62"/>
        <v>2351000</v>
      </c>
      <c r="X341" s="28">
        <f t="shared" si="63"/>
        <v>1891000</v>
      </c>
      <c r="Y341" s="28">
        <f t="shared" si="64"/>
        <v>1904000</v>
      </c>
      <c r="Z341" s="28">
        <f t="shared" si="65"/>
        <v>1922000</v>
      </c>
      <c r="AA341" s="28">
        <f t="shared" si="66"/>
        <v>1922000</v>
      </c>
      <c r="AB341" s="28">
        <f t="shared" si="67"/>
        <v>1919000</v>
      </c>
      <c r="AC341" s="28">
        <f t="shared" si="68"/>
        <v>1926000</v>
      </c>
      <c r="AD341" s="28">
        <f t="shared" si="69"/>
        <v>1918000</v>
      </c>
      <c r="AE341" s="28">
        <f t="shared" si="70"/>
        <v>1900000</v>
      </c>
      <c r="AF341" s="28">
        <f t="shared" si="71"/>
        <v>1896000</v>
      </c>
      <c r="AG341" s="28">
        <f t="shared" si="72"/>
        <v>2407000</v>
      </c>
    </row>
    <row r="342" spans="1:33" s="21" customFormat="1" hidden="1" x14ac:dyDescent="0.3">
      <c r="A342" s="7" t="s">
        <v>281</v>
      </c>
      <c r="B342" s="7" t="s">
        <v>755</v>
      </c>
      <c r="C342" s="7">
        <v>1302</v>
      </c>
      <c r="D342" s="7" t="s">
        <v>8</v>
      </c>
      <c r="E342" s="7">
        <v>901</v>
      </c>
      <c r="F342" s="7">
        <v>150194</v>
      </c>
      <c r="G342" s="7" t="s">
        <v>1555</v>
      </c>
      <c r="H342" s="8" t="s">
        <v>796</v>
      </c>
      <c r="I342" s="15">
        <v>953000</v>
      </c>
      <c r="J342" s="15">
        <v>941000</v>
      </c>
      <c r="K342" s="15">
        <v>1418000</v>
      </c>
      <c r="L342" s="15">
        <v>952000</v>
      </c>
      <c r="M342" s="15">
        <v>1442000</v>
      </c>
      <c r="N342" s="15">
        <v>1442000</v>
      </c>
      <c r="O342" s="15">
        <v>960000</v>
      </c>
      <c r="P342" s="15">
        <v>963000</v>
      </c>
      <c r="Q342" s="15">
        <v>1439000</v>
      </c>
      <c r="R342" s="15">
        <v>950000</v>
      </c>
      <c r="S342" s="15">
        <v>474000</v>
      </c>
      <c r="T342" s="15">
        <v>1925000</v>
      </c>
      <c r="V342" s="28">
        <f t="shared" si="61"/>
        <v>953000</v>
      </c>
      <c r="W342" s="28">
        <f t="shared" si="62"/>
        <v>941000</v>
      </c>
      <c r="X342" s="28">
        <f t="shared" si="63"/>
        <v>1418000</v>
      </c>
      <c r="Y342" s="28">
        <f t="shared" si="64"/>
        <v>952000</v>
      </c>
      <c r="Z342" s="28">
        <f t="shared" si="65"/>
        <v>1442000</v>
      </c>
      <c r="AA342" s="28">
        <f t="shared" si="66"/>
        <v>1442000</v>
      </c>
      <c r="AB342" s="28">
        <f t="shared" si="67"/>
        <v>960000</v>
      </c>
      <c r="AC342" s="28">
        <f t="shared" si="68"/>
        <v>963000</v>
      </c>
      <c r="AD342" s="28">
        <f t="shared" si="69"/>
        <v>1439000</v>
      </c>
      <c r="AE342" s="28">
        <f t="shared" si="70"/>
        <v>950000</v>
      </c>
      <c r="AF342" s="28">
        <f t="shared" si="71"/>
        <v>474000</v>
      </c>
      <c r="AG342" s="28">
        <f t="shared" si="72"/>
        <v>1925000</v>
      </c>
    </row>
    <row r="343" spans="1:33" s="21" customFormat="1" hidden="1" x14ac:dyDescent="0.3">
      <c r="A343" s="7" t="s">
        <v>281</v>
      </c>
      <c r="B343" s="7" t="s">
        <v>755</v>
      </c>
      <c r="C343" s="7">
        <v>1302</v>
      </c>
      <c r="D343" s="7" t="s">
        <v>8</v>
      </c>
      <c r="E343" s="7">
        <v>901</v>
      </c>
      <c r="F343" s="7">
        <v>110928</v>
      </c>
      <c r="G343" s="7" t="s">
        <v>1555</v>
      </c>
      <c r="H343" s="8" t="s">
        <v>797</v>
      </c>
      <c r="I343" s="15">
        <v>953000</v>
      </c>
      <c r="J343" s="15">
        <v>941000</v>
      </c>
      <c r="K343" s="15">
        <v>1418000</v>
      </c>
      <c r="L343" s="15">
        <v>952000</v>
      </c>
      <c r="M343" s="15">
        <v>961000</v>
      </c>
      <c r="N343" s="15">
        <v>961000</v>
      </c>
      <c r="O343" s="15">
        <v>960000</v>
      </c>
      <c r="P343" s="15">
        <v>963000</v>
      </c>
      <c r="Q343" s="15">
        <v>959000</v>
      </c>
      <c r="R343" s="15">
        <v>950000</v>
      </c>
      <c r="S343" s="15">
        <v>948000</v>
      </c>
      <c r="T343" s="15">
        <v>963000</v>
      </c>
      <c r="V343" s="28">
        <f t="shared" si="61"/>
        <v>953000</v>
      </c>
      <c r="W343" s="28">
        <f t="shared" si="62"/>
        <v>941000</v>
      </c>
      <c r="X343" s="28">
        <f t="shared" si="63"/>
        <v>1418000</v>
      </c>
      <c r="Y343" s="28">
        <f t="shared" si="64"/>
        <v>952000</v>
      </c>
      <c r="Z343" s="28">
        <f t="shared" si="65"/>
        <v>961000</v>
      </c>
      <c r="AA343" s="28">
        <f t="shared" si="66"/>
        <v>961000</v>
      </c>
      <c r="AB343" s="28">
        <f t="shared" si="67"/>
        <v>960000</v>
      </c>
      <c r="AC343" s="28">
        <f t="shared" si="68"/>
        <v>963000</v>
      </c>
      <c r="AD343" s="28">
        <f t="shared" si="69"/>
        <v>959000</v>
      </c>
      <c r="AE343" s="28">
        <f t="shared" si="70"/>
        <v>950000</v>
      </c>
      <c r="AF343" s="28">
        <f t="shared" si="71"/>
        <v>948000</v>
      </c>
      <c r="AG343" s="28">
        <f t="shared" si="72"/>
        <v>963000</v>
      </c>
    </row>
    <row r="344" spans="1:33" s="21" customFormat="1" hidden="1" x14ac:dyDescent="0.3">
      <c r="A344" s="7" t="s">
        <v>281</v>
      </c>
      <c r="B344" s="7" t="s">
        <v>755</v>
      </c>
      <c r="C344" s="7">
        <v>1302</v>
      </c>
      <c r="D344" s="7" t="s">
        <v>8</v>
      </c>
      <c r="E344" s="7">
        <v>901</v>
      </c>
      <c r="F344" s="7">
        <v>150222</v>
      </c>
      <c r="G344" s="7" t="s">
        <v>1555</v>
      </c>
      <c r="H344" s="8" t="s">
        <v>1547</v>
      </c>
      <c r="I344" s="15">
        <v>477000</v>
      </c>
      <c r="J344" s="15">
        <v>471000</v>
      </c>
      <c r="K344" s="15">
        <v>473000</v>
      </c>
      <c r="L344" s="15">
        <v>476000</v>
      </c>
      <c r="M344" s="15">
        <v>481000</v>
      </c>
      <c r="N344" s="15">
        <v>481000</v>
      </c>
      <c r="O344" s="15">
        <v>480000</v>
      </c>
      <c r="P344" s="15">
        <v>482000</v>
      </c>
      <c r="Q344" s="15">
        <v>480000</v>
      </c>
      <c r="R344" s="15">
        <v>475000</v>
      </c>
      <c r="S344" s="15">
        <v>474000</v>
      </c>
      <c r="T344" s="15">
        <v>482000</v>
      </c>
      <c r="V344" s="28">
        <f t="shared" si="61"/>
        <v>477000</v>
      </c>
      <c r="W344" s="28">
        <f t="shared" si="62"/>
        <v>471000</v>
      </c>
      <c r="X344" s="28">
        <f t="shared" si="63"/>
        <v>473000</v>
      </c>
      <c r="Y344" s="28">
        <f t="shared" si="64"/>
        <v>476000</v>
      </c>
      <c r="Z344" s="28">
        <f t="shared" si="65"/>
        <v>481000</v>
      </c>
      <c r="AA344" s="28">
        <f t="shared" si="66"/>
        <v>481000</v>
      </c>
      <c r="AB344" s="28">
        <f t="shared" si="67"/>
        <v>480000</v>
      </c>
      <c r="AC344" s="28">
        <f t="shared" si="68"/>
        <v>482000</v>
      </c>
      <c r="AD344" s="28">
        <f t="shared" si="69"/>
        <v>480000</v>
      </c>
      <c r="AE344" s="28">
        <f t="shared" si="70"/>
        <v>475000</v>
      </c>
      <c r="AF344" s="28">
        <f t="shared" si="71"/>
        <v>474000</v>
      </c>
      <c r="AG344" s="28">
        <f t="shared" si="72"/>
        <v>482000</v>
      </c>
    </row>
    <row r="345" spans="1:33" s="21" customFormat="1" hidden="1" x14ac:dyDescent="0.3">
      <c r="A345" s="7" t="s">
        <v>281</v>
      </c>
      <c r="B345" s="7" t="s">
        <v>755</v>
      </c>
      <c r="C345" s="7">
        <v>1302</v>
      </c>
      <c r="D345" s="7" t="s">
        <v>8</v>
      </c>
      <c r="E345" s="7">
        <v>905</v>
      </c>
      <c r="F345" s="7">
        <v>370637</v>
      </c>
      <c r="G345" s="7" t="s">
        <v>1555</v>
      </c>
      <c r="H345" s="8" t="s">
        <v>1548</v>
      </c>
      <c r="I345" s="15">
        <v>477000</v>
      </c>
      <c r="J345" s="15">
        <v>471000</v>
      </c>
      <c r="K345" s="15">
        <v>473000</v>
      </c>
      <c r="L345" s="15">
        <v>476000</v>
      </c>
      <c r="M345" s="15">
        <v>481000</v>
      </c>
      <c r="N345" s="15">
        <v>481000</v>
      </c>
      <c r="O345" s="15">
        <v>480000</v>
      </c>
      <c r="P345" s="15">
        <v>482000</v>
      </c>
      <c r="Q345" s="15">
        <v>480000</v>
      </c>
      <c r="R345" s="15">
        <v>475000</v>
      </c>
      <c r="S345" s="15">
        <v>474000</v>
      </c>
      <c r="T345" s="15">
        <v>482000</v>
      </c>
      <c r="V345" s="28">
        <f t="shared" si="61"/>
        <v>477000</v>
      </c>
      <c r="W345" s="28">
        <f t="shared" si="62"/>
        <v>471000</v>
      </c>
      <c r="X345" s="28">
        <f t="shared" si="63"/>
        <v>473000</v>
      </c>
      <c r="Y345" s="28">
        <f t="shared" si="64"/>
        <v>476000</v>
      </c>
      <c r="Z345" s="28">
        <f t="shared" si="65"/>
        <v>481000</v>
      </c>
      <c r="AA345" s="28">
        <f t="shared" si="66"/>
        <v>481000</v>
      </c>
      <c r="AB345" s="28">
        <f t="shared" si="67"/>
        <v>480000</v>
      </c>
      <c r="AC345" s="28">
        <f t="shared" si="68"/>
        <v>482000</v>
      </c>
      <c r="AD345" s="28">
        <f t="shared" si="69"/>
        <v>480000</v>
      </c>
      <c r="AE345" s="28">
        <f t="shared" si="70"/>
        <v>475000</v>
      </c>
      <c r="AF345" s="28">
        <f t="shared" si="71"/>
        <v>474000</v>
      </c>
      <c r="AG345" s="28">
        <f t="shared" si="72"/>
        <v>482000</v>
      </c>
    </row>
    <row r="346" spans="1:33" s="21" customFormat="1" hidden="1" x14ac:dyDescent="0.3">
      <c r="A346" s="7" t="s">
        <v>281</v>
      </c>
      <c r="B346" s="7" t="s">
        <v>755</v>
      </c>
      <c r="C346" s="7">
        <v>1302</v>
      </c>
      <c r="D346" s="7" t="s">
        <v>8</v>
      </c>
      <c r="E346" s="7">
        <v>901</v>
      </c>
      <c r="F346" s="7">
        <v>150203</v>
      </c>
      <c r="G346" s="7" t="s">
        <v>1555</v>
      </c>
      <c r="H346" s="8" t="s">
        <v>791</v>
      </c>
      <c r="I346" s="15">
        <v>0</v>
      </c>
      <c r="J346" s="15">
        <v>0</v>
      </c>
      <c r="K346" s="15">
        <v>473000</v>
      </c>
      <c r="L346" s="15">
        <v>0</v>
      </c>
      <c r="M346" s="15">
        <v>961000</v>
      </c>
      <c r="N346" s="15">
        <v>481000</v>
      </c>
      <c r="O346" s="15">
        <v>0</v>
      </c>
      <c r="P346" s="15">
        <v>482000</v>
      </c>
      <c r="Q346" s="15">
        <v>480000</v>
      </c>
      <c r="R346" s="15">
        <v>475000</v>
      </c>
      <c r="S346" s="15">
        <v>474000</v>
      </c>
      <c r="T346" s="15">
        <v>963000</v>
      </c>
      <c r="V346" s="28">
        <f t="shared" si="61"/>
        <v>0</v>
      </c>
      <c r="W346" s="28">
        <f t="shared" si="62"/>
        <v>0</v>
      </c>
      <c r="X346" s="28">
        <f t="shared" si="63"/>
        <v>473000</v>
      </c>
      <c r="Y346" s="28">
        <f t="shared" si="64"/>
        <v>0</v>
      </c>
      <c r="Z346" s="28">
        <f t="shared" si="65"/>
        <v>961000</v>
      </c>
      <c r="AA346" s="28">
        <f t="shared" si="66"/>
        <v>481000</v>
      </c>
      <c r="AB346" s="28">
        <f t="shared" si="67"/>
        <v>0</v>
      </c>
      <c r="AC346" s="28">
        <f t="shared" si="68"/>
        <v>482000</v>
      </c>
      <c r="AD346" s="28">
        <f t="shared" si="69"/>
        <v>480000</v>
      </c>
      <c r="AE346" s="28">
        <f t="shared" si="70"/>
        <v>475000</v>
      </c>
      <c r="AF346" s="28">
        <f t="shared" si="71"/>
        <v>474000</v>
      </c>
      <c r="AG346" s="28">
        <f t="shared" si="72"/>
        <v>963000</v>
      </c>
    </row>
    <row r="347" spans="1:33" s="21" customFormat="1" hidden="1" x14ac:dyDescent="0.3">
      <c r="A347" s="7" t="s">
        <v>281</v>
      </c>
      <c r="B347" s="7" t="s">
        <v>755</v>
      </c>
      <c r="C347" s="7">
        <v>1302</v>
      </c>
      <c r="D347" s="7" t="s">
        <v>8</v>
      </c>
      <c r="E347" s="7">
        <v>901</v>
      </c>
      <c r="F347" s="7">
        <v>370689</v>
      </c>
      <c r="G347" s="7" t="s">
        <v>1555</v>
      </c>
      <c r="H347" s="8" t="s">
        <v>1549</v>
      </c>
      <c r="I347" s="15">
        <v>953000</v>
      </c>
      <c r="J347" s="15">
        <v>941000</v>
      </c>
      <c r="K347" s="15">
        <v>2364000</v>
      </c>
      <c r="L347" s="15">
        <v>1904000</v>
      </c>
      <c r="M347" s="15">
        <v>1442000</v>
      </c>
      <c r="N347" s="15">
        <v>1922000</v>
      </c>
      <c r="O347" s="15">
        <v>1919000</v>
      </c>
      <c r="P347" s="15">
        <v>1926000</v>
      </c>
      <c r="Q347" s="15">
        <v>959000</v>
      </c>
      <c r="R347" s="15">
        <v>1425000</v>
      </c>
      <c r="S347" s="15">
        <v>948000</v>
      </c>
      <c r="T347" s="15">
        <v>1925000</v>
      </c>
      <c r="V347" s="28">
        <f t="shared" si="61"/>
        <v>953000</v>
      </c>
      <c r="W347" s="28">
        <f t="shared" si="62"/>
        <v>941000</v>
      </c>
      <c r="X347" s="28">
        <f t="shared" si="63"/>
        <v>2364000</v>
      </c>
      <c r="Y347" s="28">
        <f t="shared" si="64"/>
        <v>1904000</v>
      </c>
      <c r="Z347" s="28">
        <f t="shared" si="65"/>
        <v>1442000</v>
      </c>
      <c r="AA347" s="28">
        <f t="shared" si="66"/>
        <v>1922000</v>
      </c>
      <c r="AB347" s="28">
        <f t="shared" si="67"/>
        <v>1919000</v>
      </c>
      <c r="AC347" s="28">
        <f t="shared" si="68"/>
        <v>1926000</v>
      </c>
      <c r="AD347" s="28">
        <f t="shared" si="69"/>
        <v>959000</v>
      </c>
      <c r="AE347" s="28">
        <f t="shared" si="70"/>
        <v>1425000</v>
      </c>
      <c r="AF347" s="28">
        <f t="shared" si="71"/>
        <v>948000</v>
      </c>
      <c r="AG347" s="28">
        <f t="shared" si="72"/>
        <v>1925000</v>
      </c>
    </row>
    <row r="348" spans="1:33" s="21" customFormat="1" hidden="1" x14ac:dyDescent="0.3">
      <c r="A348" s="7" t="s">
        <v>281</v>
      </c>
      <c r="B348" s="7" t="s">
        <v>755</v>
      </c>
      <c r="C348" s="7">
        <v>1302</v>
      </c>
      <c r="D348" s="7" t="s">
        <v>8</v>
      </c>
      <c r="E348" s="7">
        <v>901</v>
      </c>
      <c r="F348" s="7">
        <v>150195</v>
      </c>
      <c r="G348" s="7" t="s">
        <v>1555</v>
      </c>
      <c r="H348" s="8" t="s">
        <v>792</v>
      </c>
      <c r="I348" s="15">
        <v>477000</v>
      </c>
      <c r="J348" s="15">
        <v>471000</v>
      </c>
      <c r="K348" s="15">
        <v>473000</v>
      </c>
      <c r="L348" s="15">
        <v>476000</v>
      </c>
      <c r="M348" s="15">
        <v>481000</v>
      </c>
      <c r="N348" s="15">
        <v>481000</v>
      </c>
      <c r="O348" s="15">
        <v>480000</v>
      </c>
      <c r="P348" s="15">
        <v>482000</v>
      </c>
      <c r="Q348" s="15">
        <v>480000</v>
      </c>
      <c r="R348" s="15">
        <v>475000</v>
      </c>
      <c r="S348" s="15">
        <v>474000</v>
      </c>
      <c r="T348" s="15">
        <v>482000</v>
      </c>
      <c r="V348" s="28">
        <f t="shared" si="61"/>
        <v>477000</v>
      </c>
      <c r="W348" s="28">
        <f t="shared" si="62"/>
        <v>471000</v>
      </c>
      <c r="X348" s="28">
        <f t="shared" si="63"/>
        <v>473000</v>
      </c>
      <c r="Y348" s="28">
        <f t="shared" si="64"/>
        <v>476000</v>
      </c>
      <c r="Z348" s="28">
        <f t="shared" si="65"/>
        <v>481000</v>
      </c>
      <c r="AA348" s="28">
        <f t="shared" si="66"/>
        <v>481000</v>
      </c>
      <c r="AB348" s="28">
        <f t="shared" si="67"/>
        <v>480000</v>
      </c>
      <c r="AC348" s="28">
        <f t="shared" si="68"/>
        <v>482000</v>
      </c>
      <c r="AD348" s="28">
        <f t="shared" si="69"/>
        <v>480000</v>
      </c>
      <c r="AE348" s="28">
        <f t="shared" si="70"/>
        <v>475000</v>
      </c>
      <c r="AF348" s="28">
        <f t="shared" si="71"/>
        <v>474000</v>
      </c>
      <c r="AG348" s="28">
        <f t="shared" si="72"/>
        <v>482000</v>
      </c>
    </row>
    <row r="349" spans="1:33" s="21" customFormat="1" hidden="1" x14ac:dyDescent="0.3">
      <c r="A349" s="7" t="s">
        <v>281</v>
      </c>
      <c r="B349" s="7" t="s">
        <v>755</v>
      </c>
      <c r="C349" s="7">
        <v>1302</v>
      </c>
      <c r="D349" s="7" t="s">
        <v>806</v>
      </c>
      <c r="E349" s="7">
        <v>901</v>
      </c>
      <c r="F349" s="7">
        <v>150211</v>
      </c>
      <c r="G349" s="7" t="s">
        <v>1555</v>
      </c>
      <c r="H349" s="8" t="s">
        <v>795</v>
      </c>
      <c r="I349" s="15">
        <v>477000</v>
      </c>
      <c r="J349" s="15">
        <v>471000</v>
      </c>
      <c r="K349" s="15">
        <v>473000</v>
      </c>
      <c r="L349" s="15">
        <v>476000</v>
      </c>
      <c r="M349" s="15">
        <v>481000</v>
      </c>
      <c r="N349" s="15">
        <v>481000</v>
      </c>
      <c r="O349" s="15">
        <v>480000</v>
      </c>
      <c r="P349" s="15">
        <v>482000</v>
      </c>
      <c r="Q349" s="15">
        <v>480000</v>
      </c>
      <c r="R349" s="15">
        <v>475000</v>
      </c>
      <c r="S349" s="15">
        <v>474000</v>
      </c>
      <c r="T349" s="15">
        <v>482000</v>
      </c>
      <c r="V349" s="28">
        <f t="shared" si="61"/>
        <v>477000</v>
      </c>
      <c r="W349" s="28">
        <f t="shared" si="62"/>
        <v>471000</v>
      </c>
      <c r="X349" s="28">
        <f t="shared" si="63"/>
        <v>473000</v>
      </c>
      <c r="Y349" s="28">
        <f t="shared" si="64"/>
        <v>476000</v>
      </c>
      <c r="Z349" s="28">
        <f t="shared" si="65"/>
        <v>481000</v>
      </c>
      <c r="AA349" s="28">
        <f t="shared" si="66"/>
        <v>481000</v>
      </c>
      <c r="AB349" s="28">
        <f t="shared" si="67"/>
        <v>480000</v>
      </c>
      <c r="AC349" s="28">
        <f t="shared" si="68"/>
        <v>482000</v>
      </c>
      <c r="AD349" s="28">
        <f t="shared" si="69"/>
        <v>480000</v>
      </c>
      <c r="AE349" s="28">
        <f t="shared" si="70"/>
        <v>475000</v>
      </c>
      <c r="AF349" s="28">
        <f t="shared" si="71"/>
        <v>474000</v>
      </c>
      <c r="AG349" s="28">
        <f t="shared" si="72"/>
        <v>482000</v>
      </c>
    </row>
    <row r="350" spans="1:33" s="21" customFormat="1" hidden="1" x14ac:dyDescent="0.3">
      <c r="A350" s="7" t="s">
        <v>281</v>
      </c>
      <c r="B350" s="7" t="s">
        <v>755</v>
      </c>
      <c r="C350" s="7">
        <v>1302</v>
      </c>
      <c r="D350" s="7" t="s">
        <v>8</v>
      </c>
      <c r="E350" s="7">
        <v>901</v>
      </c>
      <c r="F350" s="7">
        <v>150212</v>
      </c>
      <c r="G350" s="7" t="s">
        <v>1555</v>
      </c>
      <c r="H350" s="8" t="s">
        <v>788</v>
      </c>
      <c r="I350" s="15">
        <v>477000</v>
      </c>
      <c r="J350" s="15">
        <v>471000</v>
      </c>
      <c r="K350" s="15">
        <v>473000</v>
      </c>
      <c r="L350" s="15">
        <v>476000</v>
      </c>
      <c r="M350" s="15">
        <v>481000</v>
      </c>
      <c r="N350" s="15">
        <v>481000</v>
      </c>
      <c r="O350" s="15">
        <v>480000</v>
      </c>
      <c r="P350" s="15">
        <v>482000</v>
      </c>
      <c r="Q350" s="15">
        <v>480000</v>
      </c>
      <c r="R350" s="15">
        <v>475000</v>
      </c>
      <c r="S350" s="15">
        <v>474000</v>
      </c>
      <c r="T350" s="15">
        <v>482000</v>
      </c>
      <c r="V350" s="28">
        <f t="shared" si="61"/>
        <v>477000</v>
      </c>
      <c r="W350" s="28">
        <f t="shared" si="62"/>
        <v>471000</v>
      </c>
      <c r="X350" s="28">
        <f t="shared" si="63"/>
        <v>473000</v>
      </c>
      <c r="Y350" s="28">
        <f t="shared" si="64"/>
        <v>476000</v>
      </c>
      <c r="Z350" s="28">
        <f t="shared" si="65"/>
        <v>481000</v>
      </c>
      <c r="AA350" s="28">
        <f t="shared" si="66"/>
        <v>481000</v>
      </c>
      <c r="AB350" s="28">
        <f t="shared" si="67"/>
        <v>480000</v>
      </c>
      <c r="AC350" s="28">
        <f t="shared" si="68"/>
        <v>482000</v>
      </c>
      <c r="AD350" s="28">
        <f t="shared" si="69"/>
        <v>480000</v>
      </c>
      <c r="AE350" s="28">
        <f t="shared" si="70"/>
        <v>475000</v>
      </c>
      <c r="AF350" s="28">
        <f t="shared" si="71"/>
        <v>474000</v>
      </c>
      <c r="AG350" s="28">
        <f t="shared" si="72"/>
        <v>482000</v>
      </c>
    </row>
    <row r="351" spans="1:33" s="21" customFormat="1" hidden="1" x14ac:dyDescent="0.3">
      <c r="A351" s="7" t="s">
        <v>281</v>
      </c>
      <c r="B351" s="7" t="s">
        <v>755</v>
      </c>
      <c r="C351" s="7">
        <v>1302</v>
      </c>
      <c r="D351" s="7" t="s">
        <v>8</v>
      </c>
      <c r="E351" s="7">
        <v>901</v>
      </c>
      <c r="F351" s="7">
        <v>150190</v>
      </c>
      <c r="G351" s="7" t="s">
        <v>1555</v>
      </c>
      <c r="H351" s="8" t="s">
        <v>1550</v>
      </c>
      <c r="I351" s="15">
        <v>477000</v>
      </c>
      <c r="J351" s="15">
        <v>471000</v>
      </c>
      <c r="K351" s="15">
        <v>946000</v>
      </c>
      <c r="L351" s="15">
        <v>952000</v>
      </c>
      <c r="M351" s="15">
        <v>961000</v>
      </c>
      <c r="N351" s="15">
        <v>961000</v>
      </c>
      <c r="O351" s="15">
        <v>2398000</v>
      </c>
      <c r="P351" s="15">
        <v>2408000</v>
      </c>
      <c r="Q351" s="15">
        <v>959000</v>
      </c>
      <c r="R351" s="15">
        <v>950000</v>
      </c>
      <c r="S351" s="15">
        <v>474000</v>
      </c>
      <c r="T351" s="15">
        <v>1925000</v>
      </c>
      <c r="V351" s="28">
        <f t="shared" si="61"/>
        <v>477000</v>
      </c>
      <c r="W351" s="28">
        <f t="shared" si="62"/>
        <v>471000</v>
      </c>
      <c r="X351" s="28">
        <f t="shared" si="63"/>
        <v>946000</v>
      </c>
      <c r="Y351" s="28">
        <f t="shared" si="64"/>
        <v>952000</v>
      </c>
      <c r="Z351" s="28">
        <f t="shared" si="65"/>
        <v>961000</v>
      </c>
      <c r="AA351" s="28">
        <f t="shared" si="66"/>
        <v>961000</v>
      </c>
      <c r="AB351" s="28">
        <f t="shared" si="67"/>
        <v>2398000</v>
      </c>
      <c r="AC351" s="28">
        <f t="shared" si="68"/>
        <v>2408000</v>
      </c>
      <c r="AD351" s="28">
        <f t="shared" si="69"/>
        <v>959000</v>
      </c>
      <c r="AE351" s="28">
        <f t="shared" si="70"/>
        <v>950000</v>
      </c>
      <c r="AF351" s="28">
        <f t="shared" si="71"/>
        <v>474000</v>
      </c>
      <c r="AG351" s="28">
        <f t="shared" si="72"/>
        <v>1925000</v>
      </c>
    </row>
    <row r="352" spans="1:33" s="21" customFormat="1" hidden="1" x14ac:dyDescent="0.3">
      <c r="A352" s="7" t="s">
        <v>281</v>
      </c>
      <c r="B352" s="7" t="s">
        <v>755</v>
      </c>
      <c r="C352" s="7">
        <v>1302</v>
      </c>
      <c r="D352" s="7" t="s">
        <v>806</v>
      </c>
      <c r="E352" s="7">
        <v>901</v>
      </c>
      <c r="F352" s="7">
        <v>150208</v>
      </c>
      <c r="G352" s="7" t="s">
        <v>1555</v>
      </c>
      <c r="H352" s="8" t="s">
        <v>790</v>
      </c>
      <c r="I352" s="15">
        <v>0</v>
      </c>
      <c r="J352" s="15">
        <v>471000</v>
      </c>
      <c r="K352" s="15">
        <v>473000</v>
      </c>
      <c r="L352" s="15">
        <v>476000</v>
      </c>
      <c r="M352" s="15">
        <v>481000</v>
      </c>
      <c r="N352" s="15">
        <v>481000</v>
      </c>
      <c r="O352" s="15">
        <v>480000</v>
      </c>
      <c r="P352" s="15">
        <v>482000</v>
      </c>
      <c r="Q352" s="15">
        <v>480000</v>
      </c>
      <c r="R352" s="15">
        <v>475000</v>
      </c>
      <c r="S352" s="15">
        <v>474000</v>
      </c>
      <c r="T352" s="15">
        <v>482000</v>
      </c>
      <c r="V352" s="28">
        <f t="shared" si="61"/>
        <v>0</v>
      </c>
      <c r="W352" s="28">
        <f t="shared" si="62"/>
        <v>471000</v>
      </c>
      <c r="X352" s="28">
        <f t="shared" si="63"/>
        <v>473000</v>
      </c>
      <c r="Y352" s="28">
        <f t="shared" si="64"/>
        <v>476000</v>
      </c>
      <c r="Z352" s="28">
        <f t="shared" si="65"/>
        <v>481000</v>
      </c>
      <c r="AA352" s="28">
        <f t="shared" si="66"/>
        <v>481000</v>
      </c>
      <c r="AB352" s="28">
        <f t="shared" si="67"/>
        <v>480000</v>
      </c>
      <c r="AC352" s="28">
        <f t="shared" si="68"/>
        <v>482000</v>
      </c>
      <c r="AD352" s="28">
        <f t="shared" si="69"/>
        <v>480000</v>
      </c>
      <c r="AE352" s="28">
        <f t="shared" si="70"/>
        <v>475000</v>
      </c>
      <c r="AF352" s="28">
        <f t="shared" si="71"/>
        <v>474000</v>
      </c>
      <c r="AG352" s="28">
        <f t="shared" si="72"/>
        <v>482000</v>
      </c>
    </row>
    <row r="353" spans="1:33" s="21" customFormat="1" hidden="1" x14ac:dyDescent="0.3">
      <c r="A353" s="7" t="s">
        <v>281</v>
      </c>
      <c r="B353" s="7" t="s">
        <v>755</v>
      </c>
      <c r="C353" s="7">
        <v>1302</v>
      </c>
      <c r="D353" s="7" t="s">
        <v>8</v>
      </c>
      <c r="E353" s="7">
        <v>901</v>
      </c>
      <c r="F353" s="7">
        <v>150123</v>
      </c>
      <c r="G353" s="7" t="s">
        <v>1555</v>
      </c>
      <c r="H353" s="8" t="s">
        <v>784</v>
      </c>
      <c r="I353" s="15">
        <v>953000</v>
      </c>
      <c r="J353" s="15">
        <v>471000</v>
      </c>
      <c r="K353" s="15">
        <v>946000</v>
      </c>
      <c r="L353" s="15">
        <v>952000</v>
      </c>
      <c r="M353" s="15">
        <v>961000</v>
      </c>
      <c r="N353" s="15">
        <v>481000</v>
      </c>
      <c r="O353" s="15">
        <v>480000</v>
      </c>
      <c r="P353" s="15">
        <v>482000</v>
      </c>
      <c r="Q353" s="15">
        <v>959000</v>
      </c>
      <c r="R353" s="15">
        <v>950000</v>
      </c>
      <c r="S353" s="15">
        <v>948000</v>
      </c>
      <c r="T353" s="15">
        <v>1444000</v>
      </c>
      <c r="V353" s="28">
        <f t="shared" si="61"/>
        <v>953000</v>
      </c>
      <c r="W353" s="28">
        <f t="shared" si="62"/>
        <v>471000</v>
      </c>
      <c r="X353" s="28">
        <f t="shared" si="63"/>
        <v>946000</v>
      </c>
      <c r="Y353" s="28">
        <f t="shared" si="64"/>
        <v>952000</v>
      </c>
      <c r="Z353" s="28">
        <f t="shared" si="65"/>
        <v>961000</v>
      </c>
      <c r="AA353" s="28">
        <f t="shared" si="66"/>
        <v>481000</v>
      </c>
      <c r="AB353" s="28">
        <f t="shared" si="67"/>
        <v>480000</v>
      </c>
      <c r="AC353" s="28">
        <f t="shared" si="68"/>
        <v>482000</v>
      </c>
      <c r="AD353" s="28">
        <f t="shared" si="69"/>
        <v>959000</v>
      </c>
      <c r="AE353" s="28">
        <f t="shared" si="70"/>
        <v>950000</v>
      </c>
      <c r="AF353" s="28">
        <f t="shared" si="71"/>
        <v>948000</v>
      </c>
      <c r="AG353" s="28">
        <f t="shared" si="72"/>
        <v>1444000</v>
      </c>
    </row>
    <row r="354" spans="1:33" s="21" customFormat="1" hidden="1" x14ac:dyDescent="0.3">
      <c r="A354" s="7" t="s">
        <v>281</v>
      </c>
      <c r="B354" s="7" t="s">
        <v>755</v>
      </c>
      <c r="C354" s="7">
        <v>1302</v>
      </c>
      <c r="D354" s="7" t="s">
        <v>806</v>
      </c>
      <c r="E354" s="7">
        <v>901</v>
      </c>
      <c r="F354" s="7">
        <v>150218</v>
      </c>
      <c r="G354" s="7" t="s">
        <v>1555</v>
      </c>
      <c r="H354" s="8" t="s">
        <v>786</v>
      </c>
      <c r="I354" s="15">
        <v>477000</v>
      </c>
      <c r="J354" s="15">
        <v>471000</v>
      </c>
      <c r="K354" s="15">
        <v>473000</v>
      </c>
      <c r="L354" s="15">
        <v>476000</v>
      </c>
      <c r="M354" s="15">
        <v>481000</v>
      </c>
      <c r="N354" s="15">
        <v>481000</v>
      </c>
      <c r="O354" s="15">
        <v>480000</v>
      </c>
      <c r="P354" s="15">
        <v>482000</v>
      </c>
      <c r="Q354" s="15">
        <v>480000</v>
      </c>
      <c r="R354" s="15">
        <v>475000</v>
      </c>
      <c r="S354" s="15">
        <v>474000</v>
      </c>
      <c r="T354" s="15">
        <v>482000</v>
      </c>
      <c r="V354" s="28">
        <f t="shared" si="61"/>
        <v>477000</v>
      </c>
      <c r="W354" s="28">
        <f t="shared" si="62"/>
        <v>471000</v>
      </c>
      <c r="X354" s="28">
        <f t="shared" si="63"/>
        <v>473000</v>
      </c>
      <c r="Y354" s="28">
        <f t="shared" si="64"/>
        <v>476000</v>
      </c>
      <c r="Z354" s="28">
        <f t="shared" si="65"/>
        <v>481000</v>
      </c>
      <c r="AA354" s="28">
        <f t="shared" si="66"/>
        <v>481000</v>
      </c>
      <c r="AB354" s="28">
        <f t="shared" si="67"/>
        <v>480000</v>
      </c>
      <c r="AC354" s="28">
        <f t="shared" si="68"/>
        <v>482000</v>
      </c>
      <c r="AD354" s="28">
        <f t="shared" si="69"/>
        <v>480000</v>
      </c>
      <c r="AE354" s="28">
        <f t="shared" si="70"/>
        <v>475000</v>
      </c>
      <c r="AF354" s="28">
        <f t="shared" si="71"/>
        <v>474000</v>
      </c>
      <c r="AG354" s="28">
        <f t="shared" si="72"/>
        <v>482000</v>
      </c>
    </row>
    <row r="355" spans="1:33" s="21" customFormat="1" hidden="1" x14ac:dyDescent="0.3">
      <c r="A355" s="7" t="s">
        <v>281</v>
      </c>
      <c r="B355" s="7" t="s">
        <v>755</v>
      </c>
      <c r="C355" s="7">
        <v>1302</v>
      </c>
      <c r="D355" s="7" t="s">
        <v>8</v>
      </c>
      <c r="E355" s="7">
        <v>901</v>
      </c>
      <c r="F355" s="7">
        <v>151181</v>
      </c>
      <c r="G355" s="7" t="s">
        <v>1555</v>
      </c>
      <c r="H355" s="8" t="s">
        <v>787</v>
      </c>
      <c r="I355" s="15">
        <v>0</v>
      </c>
      <c r="J355" s="15">
        <v>471000</v>
      </c>
      <c r="K355" s="15">
        <v>473000</v>
      </c>
      <c r="L355" s="15">
        <v>476000</v>
      </c>
      <c r="M355" s="15">
        <v>481000</v>
      </c>
      <c r="N355" s="15">
        <v>481000</v>
      </c>
      <c r="O355" s="15">
        <v>480000</v>
      </c>
      <c r="P355" s="15">
        <v>482000</v>
      </c>
      <c r="Q355" s="15">
        <v>480000</v>
      </c>
      <c r="R355" s="15">
        <v>475000</v>
      </c>
      <c r="S355" s="15">
        <v>474000</v>
      </c>
      <c r="T355" s="15">
        <v>482000</v>
      </c>
      <c r="V355" s="28">
        <f t="shared" si="61"/>
        <v>0</v>
      </c>
      <c r="W355" s="28">
        <f t="shared" si="62"/>
        <v>471000</v>
      </c>
      <c r="X355" s="28">
        <f t="shared" si="63"/>
        <v>473000</v>
      </c>
      <c r="Y355" s="28">
        <f t="shared" si="64"/>
        <v>476000</v>
      </c>
      <c r="Z355" s="28">
        <f t="shared" si="65"/>
        <v>481000</v>
      </c>
      <c r="AA355" s="28">
        <f t="shared" si="66"/>
        <v>481000</v>
      </c>
      <c r="AB355" s="28">
        <f t="shared" si="67"/>
        <v>480000</v>
      </c>
      <c r="AC355" s="28">
        <f t="shared" si="68"/>
        <v>482000</v>
      </c>
      <c r="AD355" s="28">
        <f t="shared" si="69"/>
        <v>480000</v>
      </c>
      <c r="AE355" s="28">
        <f t="shared" si="70"/>
        <v>475000</v>
      </c>
      <c r="AF355" s="28">
        <f t="shared" si="71"/>
        <v>474000</v>
      </c>
      <c r="AG355" s="28">
        <f t="shared" si="72"/>
        <v>482000</v>
      </c>
    </row>
    <row r="356" spans="1:33" s="21" customFormat="1" hidden="1" x14ac:dyDescent="0.3">
      <c r="A356" s="7" t="s">
        <v>281</v>
      </c>
      <c r="B356" s="7" t="s">
        <v>755</v>
      </c>
      <c r="C356" s="7">
        <v>1302</v>
      </c>
      <c r="D356" s="7" t="s">
        <v>8</v>
      </c>
      <c r="E356" s="7">
        <v>901</v>
      </c>
      <c r="F356" s="7">
        <v>150204</v>
      </c>
      <c r="G356" s="7" t="s">
        <v>1555</v>
      </c>
      <c r="H356" s="8" t="s">
        <v>789</v>
      </c>
      <c r="I356" s="15">
        <v>477000</v>
      </c>
      <c r="J356" s="15">
        <v>471000</v>
      </c>
      <c r="K356" s="15">
        <v>473000</v>
      </c>
      <c r="L356" s="15">
        <v>476000</v>
      </c>
      <c r="M356" s="15">
        <v>481000</v>
      </c>
      <c r="N356" s="15">
        <v>961000</v>
      </c>
      <c r="O356" s="15">
        <v>480000</v>
      </c>
      <c r="P356" s="15">
        <v>482000</v>
      </c>
      <c r="Q356" s="15">
        <v>480000</v>
      </c>
      <c r="R356" s="15">
        <v>475000</v>
      </c>
      <c r="S356" s="15">
        <v>474000</v>
      </c>
      <c r="T356" s="15">
        <v>482000</v>
      </c>
      <c r="V356" s="28">
        <f t="shared" si="61"/>
        <v>477000</v>
      </c>
      <c r="W356" s="28">
        <f t="shared" si="62"/>
        <v>471000</v>
      </c>
      <c r="X356" s="28">
        <f t="shared" si="63"/>
        <v>473000</v>
      </c>
      <c r="Y356" s="28">
        <f t="shared" si="64"/>
        <v>476000</v>
      </c>
      <c r="Z356" s="28">
        <f t="shared" si="65"/>
        <v>481000</v>
      </c>
      <c r="AA356" s="28">
        <f t="shared" si="66"/>
        <v>961000</v>
      </c>
      <c r="AB356" s="28">
        <f t="shared" si="67"/>
        <v>480000</v>
      </c>
      <c r="AC356" s="28">
        <f t="shared" si="68"/>
        <v>482000</v>
      </c>
      <c r="AD356" s="28">
        <f t="shared" si="69"/>
        <v>480000</v>
      </c>
      <c r="AE356" s="28">
        <f t="shared" si="70"/>
        <v>475000</v>
      </c>
      <c r="AF356" s="28">
        <f t="shared" si="71"/>
        <v>474000</v>
      </c>
      <c r="AG356" s="28">
        <f t="shared" si="72"/>
        <v>482000</v>
      </c>
    </row>
    <row r="357" spans="1:33" s="21" customFormat="1" hidden="1" x14ac:dyDescent="0.3">
      <c r="A357" s="7" t="s">
        <v>281</v>
      </c>
      <c r="B357" s="7" t="s">
        <v>755</v>
      </c>
      <c r="C357" s="7">
        <v>1302</v>
      </c>
      <c r="D357" s="7" t="s">
        <v>8</v>
      </c>
      <c r="E357" s="7">
        <v>901</v>
      </c>
      <c r="F357" s="7">
        <v>150136</v>
      </c>
      <c r="G357" s="7" t="s">
        <v>1555</v>
      </c>
      <c r="H357" s="8" t="s">
        <v>833</v>
      </c>
      <c r="I357" s="15">
        <v>0</v>
      </c>
      <c r="J357" s="15">
        <v>471000</v>
      </c>
      <c r="K357" s="15">
        <v>473000</v>
      </c>
      <c r="L357" s="15">
        <v>476000</v>
      </c>
      <c r="M357" s="15">
        <v>481000</v>
      </c>
      <c r="N357" s="15">
        <v>481000</v>
      </c>
      <c r="O357" s="15">
        <v>480000</v>
      </c>
      <c r="P357" s="15">
        <v>482000</v>
      </c>
      <c r="Q357" s="15">
        <v>480000</v>
      </c>
      <c r="R357" s="15">
        <v>475000</v>
      </c>
      <c r="S357" s="15">
        <v>474000</v>
      </c>
      <c r="T357" s="15">
        <v>482000</v>
      </c>
      <c r="V357" s="28">
        <f t="shared" si="61"/>
        <v>0</v>
      </c>
      <c r="W357" s="28">
        <f t="shared" si="62"/>
        <v>471000</v>
      </c>
      <c r="X357" s="28">
        <f t="shared" si="63"/>
        <v>473000</v>
      </c>
      <c r="Y357" s="28">
        <f t="shared" si="64"/>
        <v>476000</v>
      </c>
      <c r="Z357" s="28">
        <f t="shared" si="65"/>
        <v>481000</v>
      </c>
      <c r="AA357" s="28">
        <f t="shared" si="66"/>
        <v>481000</v>
      </c>
      <c r="AB357" s="28">
        <f t="shared" si="67"/>
        <v>480000</v>
      </c>
      <c r="AC357" s="28">
        <f t="shared" si="68"/>
        <v>482000</v>
      </c>
      <c r="AD357" s="28">
        <f t="shared" si="69"/>
        <v>480000</v>
      </c>
      <c r="AE357" s="28">
        <f t="shared" si="70"/>
        <v>475000</v>
      </c>
      <c r="AF357" s="28">
        <f t="shared" si="71"/>
        <v>474000</v>
      </c>
      <c r="AG357" s="28">
        <f t="shared" si="72"/>
        <v>482000</v>
      </c>
    </row>
    <row r="358" spans="1:33" s="21" customFormat="1" hidden="1" x14ac:dyDescent="0.3">
      <c r="A358" s="7" t="s">
        <v>281</v>
      </c>
      <c r="B358" s="7" t="s">
        <v>755</v>
      </c>
      <c r="C358" s="7">
        <v>1302</v>
      </c>
      <c r="D358" s="7" t="s">
        <v>8</v>
      </c>
      <c r="E358" s="7">
        <v>901</v>
      </c>
      <c r="F358" s="7">
        <v>150186</v>
      </c>
      <c r="G358" s="7" t="s">
        <v>1555</v>
      </c>
      <c r="H358" s="8" t="s">
        <v>1551</v>
      </c>
      <c r="I358" s="15">
        <v>477000</v>
      </c>
      <c r="J358" s="15">
        <v>471000</v>
      </c>
      <c r="K358" s="15">
        <v>473000</v>
      </c>
      <c r="L358" s="15">
        <v>476000</v>
      </c>
      <c r="M358" s="15">
        <v>481000</v>
      </c>
      <c r="N358" s="15">
        <v>481000</v>
      </c>
      <c r="O358" s="15">
        <v>480000</v>
      </c>
      <c r="P358" s="15">
        <v>482000</v>
      </c>
      <c r="Q358" s="15">
        <v>480000</v>
      </c>
      <c r="R358" s="15">
        <v>475000</v>
      </c>
      <c r="S358" s="15">
        <v>474000</v>
      </c>
      <c r="T358" s="15">
        <v>482000</v>
      </c>
      <c r="V358" s="28">
        <f t="shared" si="61"/>
        <v>477000</v>
      </c>
      <c r="W358" s="28">
        <f t="shared" si="62"/>
        <v>471000</v>
      </c>
      <c r="X358" s="28">
        <f t="shared" si="63"/>
        <v>473000</v>
      </c>
      <c r="Y358" s="28">
        <f t="shared" si="64"/>
        <v>476000</v>
      </c>
      <c r="Z358" s="28">
        <f t="shared" si="65"/>
        <v>481000</v>
      </c>
      <c r="AA358" s="28">
        <f t="shared" si="66"/>
        <v>481000</v>
      </c>
      <c r="AB358" s="28">
        <f t="shared" si="67"/>
        <v>480000</v>
      </c>
      <c r="AC358" s="28">
        <f t="shared" si="68"/>
        <v>482000</v>
      </c>
      <c r="AD358" s="28">
        <f t="shared" si="69"/>
        <v>480000</v>
      </c>
      <c r="AE358" s="28">
        <f t="shared" si="70"/>
        <v>475000</v>
      </c>
      <c r="AF358" s="28">
        <f t="shared" si="71"/>
        <v>474000</v>
      </c>
      <c r="AG358" s="28">
        <f t="shared" si="72"/>
        <v>482000</v>
      </c>
    </row>
    <row r="359" spans="1:33" s="21" customFormat="1" hidden="1" x14ac:dyDescent="0.3">
      <c r="A359" s="7" t="s">
        <v>281</v>
      </c>
      <c r="B359" s="7" t="s">
        <v>755</v>
      </c>
      <c r="C359" s="7">
        <v>1302</v>
      </c>
      <c r="D359" s="7" t="s">
        <v>8</v>
      </c>
      <c r="E359" s="7">
        <v>901</v>
      </c>
      <c r="F359" s="7">
        <v>370695</v>
      </c>
      <c r="G359" s="7" t="s">
        <v>1555</v>
      </c>
      <c r="H359" s="8" t="s">
        <v>1552</v>
      </c>
      <c r="I359" s="15">
        <v>477000</v>
      </c>
      <c r="J359" s="15">
        <v>471000</v>
      </c>
      <c r="K359" s="15">
        <v>473000</v>
      </c>
      <c r="L359" s="15">
        <v>476000</v>
      </c>
      <c r="M359" s="15">
        <v>481000</v>
      </c>
      <c r="N359" s="15">
        <v>481000</v>
      </c>
      <c r="O359" s="15">
        <v>480000</v>
      </c>
      <c r="P359" s="15">
        <v>482000</v>
      </c>
      <c r="Q359" s="15">
        <v>480000</v>
      </c>
      <c r="R359" s="15">
        <v>475000</v>
      </c>
      <c r="S359" s="15">
        <v>474000</v>
      </c>
      <c r="T359" s="15">
        <v>482000</v>
      </c>
      <c r="V359" s="28">
        <f t="shared" si="61"/>
        <v>477000</v>
      </c>
      <c r="W359" s="28">
        <f t="shared" si="62"/>
        <v>471000</v>
      </c>
      <c r="X359" s="28">
        <f t="shared" si="63"/>
        <v>473000</v>
      </c>
      <c r="Y359" s="28">
        <f t="shared" si="64"/>
        <v>476000</v>
      </c>
      <c r="Z359" s="28">
        <f t="shared" si="65"/>
        <v>481000</v>
      </c>
      <c r="AA359" s="28">
        <f t="shared" si="66"/>
        <v>481000</v>
      </c>
      <c r="AB359" s="28">
        <f t="shared" si="67"/>
        <v>480000</v>
      </c>
      <c r="AC359" s="28">
        <f t="shared" si="68"/>
        <v>482000</v>
      </c>
      <c r="AD359" s="28">
        <f t="shared" si="69"/>
        <v>480000</v>
      </c>
      <c r="AE359" s="28">
        <f t="shared" si="70"/>
        <v>475000</v>
      </c>
      <c r="AF359" s="28">
        <f t="shared" si="71"/>
        <v>474000</v>
      </c>
      <c r="AG359" s="28">
        <f t="shared" si="72"/>
        <v>482000</v>
      </c>
    </row>
    <row r="360" spans="1:33" s="21" customFormat="1" hidden="1" x14ac:dyDescent="0.3">
      <c r="A360" s="7" t="s">
        <v>281</v>
      </c>
      <c r="B360" s="7" t="s">
        <v>755</v>
      </c>
      <c r="C360" s="7">
        <v>1302</v>
      </c>
      <c r="D360" s="7" t="s">
        <v>252</v>
      </c>
      <c r="E360" s="7">
        <v>901</v>
      </c>
      <c r="F360" s="7" t="s">
        <v>252</v>
      </c>
      <c r="G360" s="7" t="s">
        <v>1555</v>
      </c>
      <c r="H360" s="8" t="s">
        <v>290</v>
      </c>
      <c r="I360" s="15">
        <v>4762000</v>
      </c>
      <c r="J360" s="15">
        <v>8462000</v>
      </c>
      <c r="K360" s="15">
        <v>3782000</v>
      </c>
      <c r="L360" s="15">
        <v>2379000</v>
      </c>
      <c r="M360" s="15">
        <v>4804000</v>
      </c>
      <c r="N360" s="15">
        <v>4805000</v>
      </c>
      <c r="O360" s="15">
        <v>3837000</v>
      </c>
      <c r="P360" s="15">
        <v>7704000</v>
      </c>
      <c r="Q360" s="15">
        <v>2398000</v>
      </c>
      <c r="R360" s="15">
        <v>5224000</v>
      </c>
      <c r="S360" s="15">
        <v>3791000</v>
      </c>
      <c r="T360" s="15">
        <v>2407000</v>
      </c>
      <c r="V360" s="28">
        <f t="shared" si="61"/>
        <v>4762000</v>
      </c>
      <c r="W360" s="28">
        <f t="shared" si="62"/>
        <v>8462000</v>
      </c>
      <c r="X360" s="28">
        <f t="shared" si="63"/>
        <v>3782000</v>
      </c>
      <c r="Y360" s="28">
        <f t="shared" si="64"/>
        <v>2379000</v>
      </c>
      <c r="Z360" s="28">
        <f t="shared" si="65"/>
        <v>4804000</v>
      </c>
      <c r="AA360" s="28">
        <f t="shared" si="66"/>
        <v>4805000</v>
      </c>
      <c r="AB360" s="28">
        <f t="shared" si="67"/>
        <v>3837000</v>
      </c>
      <c r="AC360" s="28">
        <f t="shared" si="68"/>
        <v>7704000</v>
      </c>
      <c r="AD360" s="28">
        <f t="shared" si="69"/>
        <v>2398000</v>
      </c>
      <c r="AE360" s="28">
        <f t="shared" si="70"/>
        <v>5224000</v>
      </c>
      <c r="AF360" s="28">
        <f t="shared" si="71"/>
        <v>3791000</v>
      </c>
      <c r="AG360" s="28">
        <f t="shared" si="72"/>
        <v>2407000</v>
      </c>
    </row>
    <row r="361" spans="1:33" s="21" customFormat="1" hidden="1" x14ac:dyDescent="0.3">
      <c r="A361" s="7" t="s">
        <v>281</v>
      </c>
      <c r="B361" s="7" t="s">
        <v>755</v>
      </c>
      <c r="C361" s="7">
        <v>1302</v>
      </c>
      <c r="D361" s="7" t="s">
        <v>804</v>
      </c>
      <c r="E361" s="7">
        <v>901</v>
      </c>
      <c r="F361" s="7">
        <v>150020</v>
      </c>
      <c r="G361" s="7" t="s">
        <v>802</v>
      </c>
      <c r="H361" s="8" t="s">
        <v>756</v>
      </c>
      <c r="I361" s="15">
        <v>14285000</v>
      </c>
      <c r="J361" s="15">
        <v>4701000</v>
      </c>
      <c r="K361" s="15">
        <v>7090000</v>
      </c>
      <c r="L361" s="15">
        <v>4758000</v>
      </c>
      <c r="M361" s="15">
        <v>7206000</v>
      </c>
      <c r="N361" s="15">
        <v>7208000</v>
      </c>
      <c r="O361" s="15">
        <v>8633000</v>
      </c>
      <c r="P361" s="15">
        <v>9629000</v>
      </c>
      <c r="Q361" s="15">
        <v>11507000</v>
      </c>
      <c r="R361" s="15">
        <v>11872000</v>
      </c>
      <c r="S361" s="15">
        <v>9476000</v>
      </c>
      <c r="T361" s="15">
        <v>12031000</v>
      </c>
      <c r="V361" s="28">
        <f t="shared" si="61"/>
        <v>14285000</v>
      </c>
      <c r="W361" s="28">
        <f t="shared" si="62"/>
        <v>4701000</v>
      </c>
      <c r="X361" s="28">
        <f t="shared" si="63"/>
        <v>7090000</v>
      </c>
      <c r="Y361" s="28">
        <f t="shared" si="64"/>
        <v>4758000</v>
      </c>
      <c r="Z361" s="28">
        <f t="shared" si="65"/>
        <v>7206000</v>
      </c>
      <c r="AA361" s="28">
        <f t="shared" si="66"/>
        <v>7208000</v>
      </c>
      <c r="AB361" s="28">
        <f t="shared" si="67"/>
        <v>8633000</v>
      </c>
      <c r="AC361" s="28">
        <f t="shared" si="68"/>
        <v>9629000</v>
      </c>
      <c r="AD361" s="28">
        <f t="shared" si="69"/>
        <v>11507000</v>
      </c>
      <c r="AE361" s="28">
        <f t="shared" si="70"/>
        <v>11872000</v>
      </c>
      <c r="AF361" s="28">
        <f t="shared" si="71"/>
        <v>9476000</v>
      </c>
      <c r="AG361" s="28">
        <f t="shared" si="72"/>
        <v>12031000</v>
      </c>
    </row>
    <row r="362" spans="1:33" s="21" customFormat="1" hidden="1" x14ac:dyDescent="0.3">
      <c r="A362" s="7" t="s">
        <v>281</v>
      </c>
      <c r="B362" s="7" t="s">
        <v>755</v>
      </c>
      <c r="C362" s="7">
        <v>1302</v>
      </c>
      <c r="D362" s="7" t="s">
        <v>808</v>
      </c>
      <c r="E362" s="7">
        <v>901</v>
      </c>
      <c r="F362" s="7">
        <v>150129</v>
      </c>
      <c r="G362" s="7" t="s">
        <v>802</v>
      </c>
      <c r="H362" s="8" t="s">
        <v>763</v>
      </c>
      <c r="I362" s="15">
        <v>7143000</v>
      </c>
      <c r="J362" s="15">
        <v>4231000</v>
      </c>
      <c r="K362" s="15">
        <v>5672000</v>
      </c>
      <c r="L362" s="15">
        <v>6186000</v>
      </c>
      <c r="M362" s="15">
        <v>7206000</v>
      </c>
      <c r="N362" s="15">
        <v>7208000</v>
      </c>
      <c r="O362" s="15">
        <v>5755000</v>
      </c>
      <c r="P362" s="15">
        <v>7222000</v>
      </c>
      <c r="Q362" s="15">
        <v>7192000</v>
      </c>
      <c r="R362" s="15">
        <v>7123000</v>
      </c>
      <c r="S362" s="15">
        <v>4738000</v>
      </c>
      <c r="T362" s="15">
        <v>7219000</v>
      </c>
      <c r="V362" s="28">
        <f t="shared" si="61"/>
        <v>7143000</v>
      </c>
      <c r="W362" s="28">
        <f t="shared" si="62"/>
        <v>4231000</v>
      </c>
      <c r="X362" s="28">
        <f t="shared" si="63"/>
        <v>5672000</v>
      </c>
      <c r="Y362" s="28">
        <f t="shared" si="64"/>
        <v>6186000</v>
      </c>
      <c r="Z362" s="28">
        <f t="shared" si="65"/>
        <v>7206000</v>
      </c>
      <c r="AA362" s="28">
        <f t="shared" si="66"/>
        <v>7208000</v>
      </c>
      <c r="AB362" s="28">
        <f t="shared" si="67"/>
        <v>5755000</v>
      </c>
      <c r="AC362" s="28">
        <f t="shared" si="68"/>
        <v>7222000</v>
      </c>
      <c r="AD362" s="28">
        <f t="shared" si="69"/>
        <v>7192000</v>
      </c>
      <c r="AE362" s="28">
        <f t="shared" si="70"/>
        <v>7123000</v>
      </c>
      <c r="AF362" s="28">
        <f t="shared" si="71"/>
        <v>4738000</v>
      </c>
      <c r="AG362" s="28">
        <f t="shared" si="72"/>
        <v>7219000</v>
      </c>
    </row>
    <row r="363" spans="1:33" s="21" customFormat="1" hidden="1" x14ac:dyDescent="0.3">
      <c r="A363" s="7" t="s">
        <v>281</v>
      </c>
      <c r="B363" s="7" t="s">
        <v>755</v>
      </c>
      <c r="C363" s="7">
        <v>1302</v>
      </c>
      <c r="D363" s="7" t="s">
        <v>807</v>
      </c>
      <c r="E363" s="7">
        <v>901</v>
      </c>
      <c r="F363" s="7">
        <v>150040</v>
      </c>
      <c r="G363" s="7" t="s">
        <v>802</v>
      </c>
      <c r="H363" s="8" t="s">
        <v>761</v>
      </c>
      <c r="I363" s="15">
        <v>5238000</v>
      </c>
      <c r="J363" s="15">
        <v>3761000</v>
      </c>
      <c r="K363" s="15">
        <v>5672000</v>
      </c>
      <c r="L363" s="15">
        <v>5710000</v>
      </c>
      <c r="M363" s="15">
        <v>4804000</v>
      </c>
      <c r="N363" s="15">
        <v>4805000</v>
      </c>
      <c r="O363" s="15">
        <v>4317000</v>
      </c>
      <c r="P363" s="15">
        <v>4815000</v>
      </c>
      <c r="Q363" s="15">
        <v>7192000</v>
      </c>
      <c r="R363" s="15">
        <v>4749000</v>
      </c>
      <c r="S363" s="15">
        <v>4738000</v>
      </c>
      <c r="T363" s="15">
        <v>5775000</v>
      </c>
      <c r="V363" s="28">
        <f t="shared" si="61"/>
        <v>5238000</v>
      </c>
      <c r="W363" s="28">
        <f t="shared" si="62"/>
        <v>3761000</v>
      </c>
      <c r="X363" s="28">
        <f t="shared" si="63"/>
        <v>5672000</v>
      </c>
      <c r="Y363" s="28">
        <f t="shared" si="64"/>
        <v>5710000</v>
      </c>
      <c r="Z363" s="28">
        <f t="shared" si="65"/>
        <v>4804000</v>
      </c>
      <c r="AA363" s="28">
        <f t="shared" si="66"/>
        <v>4805000</v>
      </c>
      <c r="AB363" s="28">
        <f t="shared" si="67"/>
        <v>4317000</v>
      </c>
      <c r="AC363" s="28">
        <f t="shared" si="68"/>
        <v>4815000</v>
      </c>
      <c r="AD363" s="28">
        <f t="shared" si="69"/>
        <v>7192000</v>
      </c>
      <c r="AE363" s="28">
        <f t="shared" si="70"/>
        <v>4749000</v>
      </c>
      <c r="AF363" s="28">
        <f t="shared" si="71"/>
        <v>4738000</v>
      </c>
      <c r="AG363" s="28">
        <f t="shared" si="72"/>
        <v>5775000</v>
      </c>
    </row>
    <row r="364" spans="1:33" s="21" customFormat="1" hidden="1" x14ac:dyDescent="0.3">
      <c r="A364" s="7" t="s">
        <v>281</v>
      </c>
      <c r="B364" s="7" t="s">
        <v>755</v>
      </c>
      <c r="C364" s="7">
        <v>1302</v>
      </c>
      <c r="D364" s="7" t="s">
        <v>807</v>
      </c>
      <c r="E364" s="7">
        <v>901</v>
      </c>
      <c r="F364" s="7">
        <v>150041</v>
      </c>
      <c r="G364" s="7" t="s">
        <v>802</v>
      </c>
      <c r="H364" s="8" t="s">
        <v>764</v>
      </c>
      <c r="I364" s="15">
        <v>5238000</v>
      </c>
      <c r="J364" s="15">
        <v>3291000</v>
      </c>
      <c r="K364" s="15">
        <v>3782000</v>
      </c>
      <c r="L364" s="15">
        <v>4758000</v>
      </c>
      <c r="M364" s="15">
        <v>3363000</v>
      </c>
      <c r="N364" s="15">
        <v>3364000</v>
      </c>
      <c r="O364" s="15">
        <v>3358000</v>
      </c>
      <c r="P364" s="15">
        <v>2408000</v>
      </c>
      <c r="Q364" s="15">
        <v>3357000</v>
      </c>
      <c r="R364" s="15">
        <v>3324000</v>
      </c>
      <c r="S364" s="15">
        <v>3317000</v>
      </c>
      <c r="T364" s="15">
        <v>4813000</v>
      </c>
      <c r="V364" s="28">
        <f t="shared" si="61"/>
        <v>5238000</v>
      </c>
      <c r="W364" s="28">
        <f t="shared" si="62"/>
        <v>3291000</v>
      </c>
      <c r="X364" s="28">
        <f t="shared" si="63"/>
        <v>3782000</v>
      </c>
      <c r="Y364" s="28">
        <f t="shared" si="64"/>
        <v>4758000</v>
      </c>
      <c r="Z364" s="28">
        <f t="shared" si="65"/>
        <v>3363000</v>
      </c>
      <c r="AA364" s="28">
        <f t="shared" si="66"/>
        <v>3364000</v>
      </c>
      <c r="AB364" s="28">
        <f t="shared" si="67"/>
        <v>3358000</v>
      </c>
      <c r="AC364" s="28">
        <f t="shared" si="68"/>
        <v>2408000</v>
      </c>
      <c r="AD364" s="28">
        <f t="shared" si="69"/>
        <v>3357000</v>
      </c>
      <c r="AE364" s="28">
        <f t="shared" si="70"/>
        <v>3324000</v>
      </c>
      <c r="AF364" s="28">
        <f t="shared" si="71"/>
        <v>3317000</v>
      </c>
      <c r="AG364" s="28">
        <f t="shared" si="72"/>
        <v>4813000</v>
      </c>
    </row>
    <row r="365" spans="1:33" s="21" customFormat="1" hidden="1" x14ac:dyDescent="0.3">
      <c r="A365" s="7" t="s">
        <v>281</v>
      </c>
      <c r="B365" s="7" t="s">
        <v>755</v>
      </c>
      <c r="C365" s="7">
        <v>1302</v>
      </c>
      <c r="D365" s="7" t="s">
        <v>8</v>
      </c>
      <c r="E365" s="7">
        <v>901</v>
      </c>
      <c r="F365" s="7">
        <v>150183</v>
      </c>
      <c r="G365" s="7" t="s">
        <v>802</v>
      </c>
      <c r="H365" s="8" t="s">
        <v>760</v>
      </c>
      <c r="I365" s="15">
        <v>5238000</v>
      </c>
      <c r="J365" s="15">
        <v>2821000</v>
      </c>
      <c r="K365" s="15">
        <v>2364000</v>
      </c>
      <c r="L365" s="15">
        <v>2379000</v>
      </c>
      <c r="M365" s="15">
        <v>4804000</v>
      </c>
      <c r="N365" s="15">
        <v>2403000</v>
      </c>
      <c r="O365" s="15">
        <v>2398000</v>
      </c>
      <c r="P365" s="15">
        <v>2408000</v>
      </c>
      <c r="Q365" s="15">
        <v>2398000</v>
      </c>
      <c r="R365" s="15">
        <v>2375000</v>
      </c>
      <c r="S365" s="15">
        <v>2843000</v>
      </c>
      <c r="T365" s="15">
        <v>4332000</v>
      </c>
      <c r="V365" s="28">
        <f t="shared" si="61"/>
        <v>5238000</v>
      </c>
      <c r="W365" s="28">
        <f t="shared" si="62"/>
        <v>2821000</v>
      </c>
      <c r="X365" s="28">
        <f t="shared" si="63"/>
        <v>2364000</v>
      </c>
      <c r="Y365" s="28">
        <f t="shared" si="64"/>
        <v>2379000</v>
      </c>
      <c r="Z365" s="28">
        <f t="shared" si="65"/>
        <v>4804000</v>
      </c>
      <c r="AA365" s="28">
        <f t="shared" si="66"/>
        <v>2403000</v>
      </c>
      <c r="AB365" s="28">
        <f t="shared" si="67"/>
        <v>2398000</v>
      </c>
      <c r="AC365" s="28">
        <f t="shared" si="68"/>
        <v>2408000</v>
      </c>
      <c r="AD365" s="28">
        <f t="shared" si="69"/>
        <v>2398000</v>
      </c>
      <c r="AE365" s="28">
        <f t="shared" si="70"/>
        <v>2375000</v>
      </c>
      <c r="AF365" s="28">
        <f t="shared" si="71"/>
        <v>2843000</v>
      </c>
      <c r="AG365" s="28">
        <f t="shared" si="72"/>
        <v>4332000</v>
      </c>
    </row>
    <row r="366" spans="1:33" s="21" customFormat="1" hidden="1" x14ac:dyDescent="0.3">
      <c r="A366" s="7" t="s">
        <v>281</v>
      </c>
      <c r="B366" s="7" t="s">
        <v>755</v>
      </c>
      <c r="C366" s="7">
        <v>1302</v>
      </c>
      <c r="D366" s="7" t="s">
        <v>806</v>
      </c>
      <c r="E366" s="7">
        <v>901</v>
      </c>
      <c r="F366" s="7">
        <v>150089</v>
      </c>
      <c r="G366" s="7" t="s">
        <v>802</v>
      </c>
      <c r="H366" s="8" t="s">
        <v>759</v>
      </c>
      <c r="I366" s="15">
        <v>4762000</v>
      </c>
      <c r="J366" s="15">
        <v>2351000</v>
      </c>
      <c r="K366" s="15">
        <v>2364000</v>
      </c>
      <c r="L366" s="15">
        <v>7137000</v>
      </c>
      <c r="M366" s="15">
        <v>4804000</v>
      </c>
      <c r="N366" s="15">
        <v>481000</v>
      </c>
      <c r="O366" s="15">
        <v>480000</v>
      </c>
      <c r="P366" s="15">
        <v>482000</v>
      </c>
      <c r="Q366" s="15">
        <v>7192000</v>
      </c>
      <c r="R366" s="15">
        <v>2375000</v>
      </c>
      <c r="S366" s="15">
        <v>2843000</v>
      </c>
      <c r="T366" s="15">
        <v>4813000</v>
      </c>
      <c r="V366" s="28">
        <f t="shared" si="61"/>
        <v>4762000</v>
      </c>
      <c r="W366" s="28">
        <f t="shared" si="62"/>
        <v>2351000</v>
      </c>
      <c r="X366" s="28">
        <f t="shared" si="63"/>
        <v>2364000</v>
      </c>
      <c r="Y366" s="28">
        <f t="shared" si="64"/>
        <v>7137000</v>
      </c>
      <c r="Z366" s="28">
        <f t="shared" si="65"/>
        <v>4804000</v>
      </c>
      <c r="AA366" s="28">
        <f t="shared" si="66"/>
        <v>481000</v>
      </c>
      <c r="AB366" s="28">
        <f t="shared" si="67"/>
        <v>480000</v>
      </c>
      <c r="AC366" s="28">
        <f t="shared" si="68"/>
        <v>482000</v>
      </c>
      <c r="AD366" s="28">
        <f t="shared" si="69"/>
        <v>7192000</v>
      </c>
      <c r="AE366" s="28">
        <f t="shared" si="70"/>
        <v>2375000</v>
      </c>
      <c r="AF366" s="28">
        <f t="shared" si="71"/>
        <v>2843000</v>
      </c>
      <c r="AG366" s="28">
        <f t="shared" si="72"/>
        <v>4813000</v>
      </c>
    </row>
    <row r="367" spans="1:33" s="21" customFormat="1" hidden="1" x14ac:dyDescent="0.3">
      <c r="A367" s="7" t="s">
        <v>281</v>
      </c>
      <c r="B367" s="7" t="s">
        <v>755</v>
      </c>
      <c r="C367" s="7">
        <v>1302</v>
      </c>
      <c r="D367" s="7" t="s">
        <v>806</v>
      </c>
      <c r="E367" s="7">
        <v>901</v>
      </c>
      <c r="F367" s="7">
        <v>150210</v>
      </c>
      <c r="G367" s="7" t="s">
        <v>802</v>
      </c>
      <c r="H367" s="8" t="s">
        <v>758</v>
      </c>
      <c r="I367" s="15">
        <v>2857000</v>
      </c>
      <c r="J367" s="15">
        <v>2821000</v>
      </c>
      <c r="K367" s="15">
        <v>4727000</v>
      </c>
      <c r="L367" s="15">
        <v>3807000</v>
      </c>
      <c r="M367" s="15">
        <v>3843000</v>
      </c>
      <c r="N367" s="15">
        <v>3844000</v>
      </c>
      <c r="O367" s="15">
        <v>3837000</v>
      </c>
      <c r="P367" s="15">
        <v>4815000</v>
      </c>
      <c r="Q367" s="15">
        <v>3836000</v>
      </c>
      <c r="R367" s="15">
        <v>4749000</v>
      </c>
      <c r="S367" s="15">
        <v>3317000</v>
      </c>
      <c r="T367" s="15">
        <v>4332000</v>
      </c>
      <c r="V367" s="28">
        <f t="shared" si="61"/>
        <v>2857000</v>
      </c>
      <c r="W367" s="28">
        <f t="shared" si="62"/>
        <v>2821000</v>
      </c>
      <c r="X367" s="28">
        <f t="shared" si="63"/>
        <v>4727000</v>
      </c>
      <c r="Y367" s="28">
        <f t="shared" si="64"/>
        <v>3807000</v>
      </c>
      <c r="Z367" s="28">
        <f t="shared" si="65"/>
        <v>3843000</v>
      </c>
      <c r="AA367" s="28">
        <f t="shared" si="66"/>
        <v>3844000</v>
      </c>
      <c r="AB367" s="28">
        <f t="shared" si="67"/>
        <v>3837000</v>
      </c>
      <c r="AC367" s="28">
        <f t="shared" si="68"/>
        <v>4815000</v>
      </c>
      <c r="AD367" s="28">
        <f t="shared" si="69"/>
        <v>3836000</v>
      </c>
      <c r="AE367" s="28">
        <f t="shared" si="70"/>
        <v>4749000</v>
      </c>
      <c r="AF367" s="28">
        <f t="shared" si="71"/>
        <v>3317000</v>
      </c>
      <c r="AG367" s="28">
        <f t="shared" si="72"/>
        <v>4332000</v>
      </c>
    </row>
    <row r="368" spans="1:33" s="21" customFormat="1" hidden="1" x14ac:dyDescent="0.3">
      <c r="A368" s="7" t="s">
        <v>281</v>
      </c>
      <c r="B368" s="7" t="s">
        <v>755</v>
      </c>
      <c r="C368" s="7">
        <v>1302</v>
      </c>
      <c r="D368" s="7" t="s">
        <v>8</v>
      </c>
      <c r="E368" s="7">
        <v>901</v>
      </c>
      <c r="F368" s="7">
        <v>370572</v>
      </c>
      <c r="G368" s="7" t="s">
        <v>802</v>
      </c>
      <c r="H368" s="8" t="s">
        <v>769</v>
      </c>
      <c r="I368" s="15">
        <v>2857000</v>
      </c>
      <c r="J368" s="15">
        <v>2351000</v>
      </c>
      <c r="K368" s="15">
        <v>3309000</v>
      </c>
      <c r="L368" s="15">
        <v>2855000</v>
      </c>
      <c r="M368" s="15">
        <v>4804000</v>
      </c>
      <c r="N368" s="15">
        <v>1442000</v>
      </c>
      <c r="O368" s="15">
        <v>1439000</v>
      </c>
      <c r="P368" s="15">
        <v>1445000</v>
      </c>
      <c r="Q368" s="15">
        <v>4795000</v>
      </c>
      <c r="R368" s="15">
        <v>3324000</v>
      </c>
      <c r="S368" s="15">
        <v>3317000</v>
      </c>
      <c r="T368" s="15">
        <v>4332000</v>
      </c>
      <c r="V368" s="28">
        <f t="shared" si="61"/>
        <v>2857000</v>
      </c>
      <c r="W368" s="28">
        <f t="shared" si="62"/>
        <v>2351000</v>
      </c>
      <c r="X368" s="28">
        <f t="shared" si="63"/>
        <v>3309000</v>
      </c>
      <c r="Y368" s="28">
        <f t="shared" si="64"/>
        <v>2855000</v>
      </c>
      <c r="Z368" s="28">
        <f t="shared" si="65"/>
        <v>4804000</v>
      </c>
      <c r="AA368" s="28">
        <f t="shared" si="66"/>
        <v>1442000</v>
      </c>
      <c r="AB368" s="28">
        <f t="shared" si="67"/>
        <v>1439000</v>
      </c>
      <c r="AC368" s="28">
        <f t="shared" si="68"/>
        <v>1445000</v>
      </c>
      <c r="AD368" s="28">
        <f t="shared" si="69"/>
        <v>4795000</v>
      </c>
      <c r="AE368" s="28">
        <f t="shared" si="70"/>
        <v>3324000</v>
      </c>
      <c r="AF368" s="28">
        <f t="shared" si="71"/>
        <v>3317000</v>
      </c>
      <c r="AG368" s="28">
        <f t="shared" si="72"/>
        <v>4332000</v>
      </c>
    </row>
    <row r="369" spans="1:33" s="21" customFormat="1" hidden="1" x14ac:dyDescent="0.3">
      <c r="A369" s="7" t="s">
        <v>281</v>
      </c>
      <c r="B369" s="7" t="s">
        <v>755</v>
      </c>
      <c r="C369" s="7">
        <v>1302</v>
      </c>
      <c r="D369" s="7" t="s">
        <v>8</v>
      </c>
      <c r="E369" s="7">
        <v>901</v>
      </c>
      <c r="F369" s="7">
        <v>150171</v>
      </c>
      <c r="G369" s="7" t="s">
        <v>802</v>
      </c>
      <c r="H369" s="8" t="s">
        <v>1553</v>
      </c>
      <c r="I369" s="15">
        <v>2381000</v>
      </c>
      <c r="J369" s="15">
        <v>1411000</v>
      </c>
      <c r="K369" s="15">
        <v>4727000</v>
      </c>
      <c r="L369" s="15">
        <v>952000</v>
      </c>
      <c r="M369" s="15">
        <v>3363000</v>
      </c>
      <c r="N369" s="15">
        <v>2403000</v>
      </c>
      <c r="O369" s="15">
        <v>0</v>
      </c>
      <c r="P369" s="15">
        <v>0</v>
      </c>
      <c r="Q369" s="15">
        <v>4795000</v>
      </c>
      <c r="R369" s="15">
        <v>3324000</v>
      </c>
      <c r="S369" s="15">
        <v>4738000</v>
      </c>
      <c r="T369" s="15">
        <v>2407000</v>
      </c>
      <c r="V369" s="28">
        <f t="shared" si="61"/>
        <v>2381000</v>
      </c>
      <c r="W369" s="28">
        <f t="shared" si="62"/>
        <v>1411000</v>
      </c>
      <c r="X369" s="28">
        <f t="shared" si="63"/>
        <v>4727000</v>
      </c>
      <c r="Y369" s="28">
        <f t="shared" si="64"/>
        <v>952000</v>
      </c>
      <c r="Z369" s="28">
        <f t="shared" si="65"/>
        <v>3363000</v>
      </c>
      <c r="AA369" s="28">
        <f t="shared" si="66"/>
        <v>2403000</v>
      </c>
      <c r="AB369" s="28">
        <f t="shared" si="67"/>
        <v>0</v>
      </c>
      <c r="AC369" s="28">
        <f t="shared" si="68"/>
        <v>0</v>
      </c>
      <c r="AD369" s="28">
        <f t="shared" si="69"/>
        <v>4795000</v>
      </c>
      <c r="AE369" s="28">
        <f t="shared" si="70"/>
        <v>3324000</v>
      </c>
      <c r="AF369" s="28">
        <f t="shared" si="71"/>
        <v>4738000</v>
      </c>
      <c r="AG369" s="28">
        <f t="shared" si="72"/>
        <v>2407000</v>
      </c>
    </row>
    <row r="370" spans="1:33" s="21" customFormat="1" hidden="1" x14ac:dyDescent="0.3">
      <c r="A370" s="7" t="s">
        <v>281</v>
      </c>
      <c r="B370" s="7" t="s">
        <v>755</v>
      </c>
      <c r="C370" s="7">
        <v>1302</v>
      </c>
      <c r="D370" s="7" t="s">
        <v>805</v>
      </c>
      <c r="E370" s="7">
        <v>901</v>
      </c>
      <c r="F370" s="7">
        <v>150101</v>
      </c>
      <c r="G370" s="7" t="s">
        <v>802</v>
      </c>
      <c r="H370" s="8" t="s">
        <v>757</v>
      </c>
      <c r="I370" s="15">
        <v>2381000</v>
      </c>
      <c r="J370" s="15">
        <v>2351000</v>
      </c>
      <c r="K370" s="15">
        <v>2364000</v>
      </c>
      <c r="L370" s="15">
        <v>2855000</v>
      </c>
      <c r="M370" s="15">
        <v>4324000</v>
      </c>
      <c r="N370" s="15">
        <v>2883000</v>
      </c>
      <c r="O370" s="15">
        <v>1919000</v>
      </c>
      <c r="P370" s="15">
        <v>2889000</v>
      </c>
      <c r="Q370" s="15">
        <v>3357000</v>
      </c>
      <c r="R370" s="15">
        <v>3324000</v>
      </c>
      <c r="S370" s="15">
        <v>3317000</v>
      </c>
      <c r="T370" s="15">
        <v>4813000</v>
      </c>
      <c r="V370" s="28">
        <f t="shared" si="61"/>
        <v>2381000</v>
      </c>
      <c r="W370" s="28">
        <f t="shared" si="62"/>
        <v>2351000</v>
      </c>
      <c r="X370" s="28">
        <f t="shared" si="63"/>
        <v>2364000</v>
      </c>
      <c r="Y370" s="28">
        <f t="shared" si="64"/>
        <v>2855000</v>
      </c>
      <c r="Z370" s="28">
        <f t="shared" si="65"/>
        <v>4324000</v>
      </c>
      <c r="AA370" s="28">
        <f t="shared" si="66"/>
        <v>2883000</v>
      </c>
      <c r="AB370" s="28">
        <f t="shared" si="67"/>
        <v>1919000</v>
      </c>
      <c r="AC370" s="28">
        <f t="shared" si="68"/>
        <v>2889000</v>
      </c>
      <c r="AD370" s="28">
        <f t="shared" si="69"/>
        <v>3357000</v>
      </c>
      <c r="AE370" s="28">
        <f t="shared" si="70"/>
        <v>3324000</v>
      </c>
      <c r="AF370" s="28">
        <f t="shared" si="71"/>
        <v>3317000</v>
      </c>
      <c r="AG370" s="28">
        <f t="shared" si="72"/>
        <v>4813000</v>
      </c>
    </row>
    <row r="371" spans="1:33" s="21" customFormat="1" hidden="1" x14ac:dyDescent="0.3">
      <c r="A371" s="7" t="s">
        <v>281</v>
      </c>
      <c r="B371" s="7" t="s">
        <v>755</v>
      </c>
      <c r="C371" s="7">
        <v>1302</v>
      </c>
      <c r="D371" s="7" t="s">
        <v>806</v>
      </c>
      <c r="E371" s="7">
        <v>901</v>
      </c>
      <c r="F371" s="7">
        <v>150010</v>
      </c>
      <c r="G371" s="7" t="s">
        <v>802</v>
      </c>
      <c r="H371" s="8" t="s">
        <v>766</v>
      </c>
      <c r="I371" s="15">
        <v>1429000</v>
      </c>
      <c r="J371" s="15">
        <v>2351000</v>
      </c>
      <c r="K371" s="15">
        <v>1418000</v>
      </c>
      <c r="L371" s="15">
        <v>3331000</v>
      </c>
      <c r="M371" s="15">
        <v>3363000</v>
      </c>
      <c r="N371" s="15">
        <v>3844000</v>
      </c>
      <c r="O371" s="15">
        <v>4317000</v>
      </c>
      <c r="P371" s="15">
        <v>4334000</v>
      </c>
      <c r="Q371" s="15">
        <v>3836000</v>
      </c>
      <c r="R371" s="15">
        <v>2375000</v>
      </c>
      <c r="S371" s="15">
        <v>2369000</v>
      </c>
      <c r="T371" s="15">
        <v>4813000</v>
      </c>
      <c r="V371" s="28">
        <f t="shared" si="61"/>
        <v>1429000</v>
      </c>
      <c r="W371" s="28">
        <f t="shared" si="62"/>
        <v>2351000</v>
      </c>
      <c r="X371" s="28">
        <f t="shared" si="63"/>
        <v>1418000</v>
      </c>
      <c r="Y371" s="28">
        <f t="shared" si="64"/>
        <v>3331000</v>
      </c>
      <c r="Z371" s="28">
        <f t="shared" si="65"/>
        <v>3363000</v>
      </c>
      <c r="AA371" s="28">
        <f t="shared" si="66"/>
        <v>3844000</v>
      </c>
      <c r="AB371" s="28">
        <f t="shared" si="67"/>
        <v>4317000</v>
      </c>
      <c r="AC371" s="28">
        <f t="shared" si="68"/>
        <v>4334000</v>
      </c>
      <c r="AD371" s="28">
        <f t="shared" si="69"/>
        <v>3836000</v>
      </c>
      <c r="AE371" s="28">
        <f t="shared" si="70"/>
        <v>2375000</v>
      </c>
      <c r="AF371" s="28">
        <f t="shared" si="71"/>
        <v>2369000</v>
      </c>
      <c r="AG371" s="28">
        <f t="shared" si="72"/>
        <v>4813000</v>
      </c>
    </row>
    <row r="372" spans="1:33" s="21" customFormat="1" hidden="1" x14ac:dyDescent="0.3">
      <c r="A372" s="7" t="s">
        <v>281</v>
      </c>
      <c r="B372" s="7" t="s">
        <v>755</v>
      </c>
      <c r="C372" s="7">
        <v>1302</v>
      </c>
      <c r="D372" s="7" t="s">
        <v>809</v>
      </c>
      <c r="E372" s="7">
        <v>901</v>
      </c>
      <c r="F372" s="7">
        <v>150006</v>
      </c>
      <c r="G372" s="7" t="s">
        <v>802</v>
      </c>
      <c r="H372" s="8" t="s">
        <v>765</v>
      </c>
      <c r="I372" s="15">
        <v>477000</v>
      </c>
      <c r="J372" s="15">
        <v>941000</v>
      </c>
      <c r="K372" s="15">
        <v>473000</v>
      </c>
      <c r="L372" s="15">
        <v>952000</v>
      </c>
      <c r="M372" s="15">
        <v>961000</v>
      </c>
      <c r="N372" s="15">
        <v>961000</v>
      </c>
      <c r="O372" s="15">
        <v>960000</v>
      </c>
      <c r="P372" s="15">
        <v>963000</v>
      </c>
      <c r="Q372" s="15">
        <v>1439000</v>
      </c>
      <c r="R372" s="15">
        <v>950000</v>
      </c>
      <c r="S372" s="15">
        <v>1422000</v>
      </c>
      <c r="T372" s="15">
        <v>1444000</v>
      </c>
      <c r="V372" s="28">
        <f t="shared" si="61"/>
        <v>477000</v>
      </c>
      <c r="W372" s="28">
        <f t="shared" si="62"/>
        <v>941000</v>
      </c>
      <c r="X372" s="28">
        <f t="shared" si="63"/>
        <v>473000</v>
      </c>
      <c r="Y372" s="28">
        <f t="shared" si="64"/>
        <v>952000</v>
      </c>
      <c r="Z372" s="28">
        <f t="shared" si="65"/>
        <v>961000</v>
      </c>
      <c r="AA372" s="28">
        <f t="shared" si="66"/>
        <v>961000</v>
      </c>
      <c r="AB372" s="28">
        <f t="shared" si="67"/>
        <v>960000</v>
      </c>
      <c r="AC372" s="28">
        <f t="shared" si="68"/>
        <v>963000</v>
      </c>
      <c r="AD372" s="28">
        <f t="shared" si="69"/>
        <v>1439000</v>
      </c>
      <c r="AE372" s="28">
        <f t="shared" si="70"/>
        <v>950000</v>
      </c>
      <c r="AF372" s="28">
        <f t="shared" si="71"/>
        <v>1422000</v>
      </c>
      <c r="AG372" s="28">
        <f t="shared" si="72"/>
        <v>1444000</v>
      </c>
    </row>
    <row r="373" spans="1:33" s="21" customFormat="1" hidden="1" x14ac:dyDescent="0.3">
      <c r="A373" s="7" t="s">
        <v>281</v>
      </c>
      <c r="B373" s="7" t="s">
        <v>755</v>
      </c>
      <c r="C373" s="7">
        <v>1302</v>
      </c>
      <c r="D373" s="7" t="s">
        <v>8</v>
      </c>
      <c r="E373" s="7">
        <v>901</v>
      </c>
      <c r="F373" s="7">
        <v>150007</v>
      </c>
      <c r="G373" s="7" t="s">
        <v>802</v>
      </c>
      <c r="H373" s="8" t="s">
        <v>771</v>
      </c>
      <c r="I373" s="15">
        <v>1429000</v>
      </c>
      <c r="J373" s="15">
        <v>941000</v>
      </c>
      <c r="K373" s="15">
        <v>2364000</v>
      </c>
      <c r="L373" s="15">
        <v>1428000</v>
      </c>
      <c r="M373" s="15">
        <v>961000</v>
      </c>
      <c r="N373" s="15">
        <v>961000</v>
      </c>
      <c r="O373" s="15">
        <v>480000</v>
      </c>
      <c r="P373" s="15">
        <v>482000</v>
      </c>
      <c r="Q373" s="15">
        <v>1439000</v>
      </c>
      <c r="R373" s="15">
        <v>2375000</v>
      </c>
      <c r="S373" s="15">
        <v>948000</v>
      </c>
      <c r="T373" s="15">
        <v>1925000</v>
      </c>
      <c r="V373" s="28">
        <f t="shared" si="61"/>
        <v>1429000</v>
      </c>
      <c r="W373" s="28">
        <f t="shared" si="62"/>
        <v>941000</v>
      </c>
      <c r="X373" s="28">
        <f t="shared" si="63"/>
        <v>2364000</v>
      </c>
      <c r="Y373" s="28">
        <f t="shared" si="64"/>
        <v>1428000</v>
      </c>
      <c r="Z373" s="28">
        <f t="shared" si="65"/>
        <v>961000</v>
      </c>
      <c r="AA373" s="28">
        <f t="shared" si="66"/>
        <v>961000</v>
      </c>
      <c r="AB373" s="28">
        <f t="shared" si="67"/>
        <v>480000</v>
      </c>
      <c r="AC373" s="28">
        <f t="shared" si="68"/>
        <v>482000</v>
      </c>
      <c r="AD373" s="28">
        <f t="shared" si="69"/>
        <v>1439000</v>
      </c>
      <c r="AE373" s="28">
        <f t="shared" si="70"/>
        <v>2375000</v>
      </c>
      <c r="AF373" s="28">
        <f t="shared" si="71"/>
        <v>948000</v>
      </c>
      <c r="AG373" s="28">
        <f t="shared" si="72"/>
        <v>1925000</v>
      </c>
    </row>
    <row r="374" spans="1:33" s="21" customFormat="1" hidden="1" x14ac:dyDescent="0.3">
      <c r="A374" s="7" t="s">
        <v>281</v>
      </c>
      <c r="B374" s="7" t="s">
        <v>755</v>
      </c>
      <c r="C374" s="7">
        <v>1302</v>
      </c>
      <c r="D374" s="7" t="s">
        <v>811</v>
      </c>
      <c r="E374" s="7">
        <v>901</v>
      </c>
      <c r="F374" s="7">
        <v>150016</v>
      </c>
      <c r="G374" s="7" t="s">
        <v>802</v>
      </c>
      <c r="H374" s="8" t="s">
        <v>773</v>
      </c>
      <c r="I374" s="15">
        <v>2381000</v>
      </c>
      <c r="J374" s="15">
        <v>1411000</v>
      </c>
      <c r="K374" s="15">
        <v>2364000</v>
      </c>
      <c r="L374" s="15">
        <v>2379000</v>
      </c>
      <c r="M374" s="15">
        <v>2883000</v>
      </c>
      <c r="N374" s="15">
        <v>2883000</v>
      </c>
      <c r="O374" s="15">
        <v>960000</v>
      </c>
      <c r="P374" s="15">
        <v>963000</v>
      </c>
      <c r="Q374" s="15">
        <v>2877000</v>
      </c>
      <c r="R374" s="15">
        <v>1425000</v>
      </c>
      <c r="S374" s="15">
        <v>1422000</v>
      </c>
      <c r="T374" s="15">
        <v>4813000</v>
      </c>
      <c r="V374" s="28">
        <f t="shared" si="61"/>
        <v>2381000</v>
      </c>
      <c r="W374" s="28">
        <f t="shared" si="62"/>
        <v>1411000</v>
      </c>
      <c r="X374" s="28">
        <f t="shared" si="63"/>
        <v>2364000</v>
      </c>
      <c r="Y374" s="28">
        <f t="shared" si="64"/>
        <v>2379000</v>
      </c>
      <c r="Z374" s="28">
        <f t="shared" si="65"/>
        <v>2883000</v>
      </c>
      <c r="AA374" s="28">
        <f t="shared" si="66"/>
        <v>2883000</v>
      </c>
      <c r="AB374" s="28">
        <f t="shared" si="67"/>
        <v>960000</v>
      </c>
      <c r="AC374" s="28">
        <f t="shared" si="68"/>
        <v>963000</v>
      </c>
      <c r="AD374" s="28">
        <f t="shared" si="69"/>
        <v>2877000</v>
      </c>
      <c r="AE374" s="28">
        <f t="shared" si="70"/>
        <v>1425000</v>
      </c>
      <c r="AF374" s="28">
        <f t="shared" si="71"/>
        <v>1422000</v>
      </c>
      <c r="AG374" s="28">
        <f t="shared" si="72"/>
        <v>4813000</v>
      </c>
    </row>
    <row r="375" spans="1:33" s="21" customFormat="1" hidden="1" x14ac:dyDescent="0.3">
      <c r="A375" s="7" t="s">
        <v>281</v>
      </c>
      <c r="B375" s="7" t="s">
        <v>755</v>
      </c>
      <c r="C375" s="7">
        <v>1302</v>
      </c>
      <c r="D375" s="7" t="s">
        <v>811</v>
      </c>
      <c r="E375" s="7">
        <v>901</v>
      </c>
      <c r="F375" s="7">
        <v>150177</v>
      </c>
      <c r="G375" s="7" t="s">
        <v>802</v>
      </c>
      <c r="H375" s="8" t="s">
        <v>782</v>
      </c>
      <c r="I375" s="15">
        <v>0</v>
      </c>
      <c r="J375" s="15">
        <v>471000</v>
      </c>
      <c r="K375" s="15">
        <v>946000</v>
      </c>
      <c r="L375" s="15">
        <v>952000</v>
      </c>
      <c r="M375" s="15">
        <v>961000</v>
      </c>
      <c r="N375" s="15">
        <v>1442000</v>
      </c>
      <c r="O375" s="15">
        <v>480000</v>
      </c>
      <c r="P375" s="15">
        <v>482000</v>
      </c>
      <c r="Q375" s="15">
        <v>480000</v>
      </c>
      <c r="R375" s="15">
        <v>475000</v>
      </c>
      <c r="S375" s="15">
        <v>474000</v>
      </c>
      <c r="T375" s="15">
        <v>482000</v>
      </c>
      <c r="V375" s="28">
        <f t="shared" si="61"/>
        <v>0</v>
      </c>
      <c r="W375" s="28">
        <f t="shared" si="62"/>
        <v>471000</v>
      </c>
      <c r="X375" s="28">
        <f t="shared" si="63"/>
        <v>946000</v>
      </c>
      <c r="Y375" s="28">
        <f t="shared" si="64"/>
        <v>952000</v>
      </c>
      <c r="Z375" s="28">
        <f t="shared" si="65"/>
        <v>961000</v>
      </c>
      <c r="AA375" s="28">
        <f t="shared" si="66"/>
        <v>1442000</v>
      </c>
      <c r="AB375" s="28">
        <f t="shared" si="67"/>
        <v>480000</v>
      </c>
      <c r="AC375" s="28">
        <f t="shared" si="68"/>
        <v>482000</v>
      </c>
      <c r="AD375" s="28">
        <f t="shared" si="69"/>
        <v>480000</v>
      </c>
      <c r="AE375" s="28">
        <f t="shared" si="70"/>
        <v>475000</v>
      </c>
      <c r="AF375" s="28">
        <f t="shared" si="71"/>
        <v>474000</v>
      </c>
      <c r="AG375" s="28">
        <f t="shared" si="72"/>
        <v>482000</v>
      </c>
    </row>
    <row r="376" spans="1:33" s="21" customFormat="1" hidden="1" x14ac:dyDescent="0.3">
      <c r="A376" s="7" t="s">
        <v>281</v>
      </c>
      <c r="B376" s="7" t="s">
        <v>755</v>
      </c>
      <c r="C376" s="7">
        <v>1302</v>
      </c>
      <c r="D376" s="7" t="s">
        <v>811</v>
      </c>
      <c r="E376" s="7">
        <v>901</v>
      </c>
      <c r="F376" s="7">
        <v>150085</v>
      </c>
      <c r="G376" s="7" t="s">
        <v>802</v>
      </c>
      <c r="H376" s="8" t="s">
        <v>780</v>
      </c>
      <c r="I376" s="15">
        <v>953000</v>
      </c>
      <c r="J376" s="15">
        <v>471000</v>
      </c>
      <c r="K376" s="15">
        <v>473000</v>
      </c>
      <c r="L376" s="15">
        <v>1428000</v>
      </c>
      <c r="M376" s="15">
        <v>1442000</v>
      </c>
      <c r="N376" s="15">
        <v>961000</v>
      </c>
      <c r="O376" s="15">
        <v>960000</v>
      </c>
      <c r="P376" s="15">
        <v>963000</v>
      </c>
      <c r="Q376" s="15">
        <v>1439000</v>
      </c>
      <c r="R376" s="15">
        <v>1900000</v>
      </c>
      <c r="S376" s="15">
        <v>1422000</v>
      </c>
      <c r="T376" s="15">
        <v>1925000</v>
      </c>
      <c r="V376" s="28">
        <f t="shared" si="61"/>
        <v>953000</v>
      </c>
      <c r="W376" s="28">
        <f t="shared" si="62"/>
        <v>471000</v>
      </c>
      <c r="X376" s="28">
        <f t="shared" si="63"/>
        <v>473000</v>
      </c>
      <c r="Y376" s="28">
        <f t="shared" si="64"/>
        <v>1428000</v>
      </c>
      <c r="Z376" s="28">
        <f t="shared" si="65"/>
        <v>1442000</v>
      </c>
      <c r="AA376" s="28">
        <f t="shared" si="66"/>
        <v>961000</v>
      </c>
      <c r="AB376" s="28">
        <f t="shared" si="67"/>
        <v>960000</v>
      </c>
      <c r="AC376" s="28">
        <f t="shared" si="68"/>
        <v>963000</v>
      </c>
      <c r="AD376" s="28">
        <f t="shared" si="69"/>
        <v>1439000</v>
      </c>
      <c r="AE376" s="28">
        <f t="shared" si="70"/>
        <v>1900000</v>
      </c>
      <c r="AF376" s="28">
        <f t="shared" si="71"/>
        <v>1422000</v>
      </c>
      <c r="AG376" s="28">
        <f t="shared" si="72"/>
        <v>1925000</v>
      </c>
    </row>
    <row r="377" spans="1:33" s="21" customFormat="1" hidden="1" x14ac:dyDescent="0.3">
      <c r="A377" s="7" t="s">
        <v>281</v>
      </c>
      <c r="B377" s="7" t="s">
        <v>755</v>
      </c>
      <c r="C377" s="7">
        <v>1302</v>
      </c>
      <c r="D377" s="7" t="s">
        <v>811</v>
      </c>
      <c r="E377" s="7">
        <v>901</v>
      </c>
      <c r="F377" s="7">
        <v>150172</v>
      </c>
      <c r="G377" s="7" t="s">
        <v>802</v>
      </c>
      <c r="H377" s="8" t="s">
        <v>775</v>
      </c>
      <c r="I377" s="15">
        <v>953000</v>
      </c>
      <c r="J377" s="15">
        <v>471000</v>
      </c>
      <c r="K377" s="15">
        <v>1418000</v>
      </c>
      <c r="L377" s="15">
        <v>476000</v>
      </c>
      <c r="M377" s="15">
        <v>0</v>
      </c>
      <c r="N377" s="15">
        <v>1442000</v>
      </c>
      <c r="O377" s="15">
        <v>0</v>
      </c>
      <c r="P377" s="15">
        <v>0</v>
      </c>
      <c r="Q377" s="15">
        <v>0</v>
      </c>
      <c r="R377" s="15">
        <v>0</v>
      </c>
      <c r="S377" s="15">
        <v>1422000</v>
      </c>
      <c r="T377" s="15">
        <v>0</v>
      </c>
      <c r="V377" s="28">
        <f t="shared" si="61"/>
        <v>953000</v>
      </c>
      <c r="W377" s="28">
        <f t="shared" si="62"/>
        <v>471000</v>
      </c>
      <c r="X377" s="28">
        <f t="shared" si="63"/>
        <v>1418000</v>
      </c>
      <c r="Y377" s="28">
        <f t="shared" si="64"/>
        <v>476000</v>
      </c>
      <c r="Z377" s="28">
        <f t="shared" si="65"/>
        <v>0</v>
      </c>
      <c r="AA377" s="28">
        <f t="shared" si="66"/>
        <v>1442000</v>
      </c>
      <c r="AB377" s="28">
        <f t="shared" si="67"/>
        <v>0</v>
      </c>
      <c r="AC377" s="28">
        <f t="shared" si="68"/>
        <v>0</v>
      </c>
      <c r="AD377" s="28">
        <f t="shared" si="69"/>
        <v>0</v>
      </c>
      <c r="AE377" s="28">
        <f t="shared" si="70"/>
        <v>0</v>
      </c>
      <c r="AF377" s="28">
        <f t="shared" si="71"/>
        <v>1422000</v>
      </c>
      <c r="AG377" s="28">
        <f t="shared" si="72"/>
        <v>0</v>
      </c>
    </row>
    <row r="378" spans="1:33" s="21" customFormat="1" hidden="1" x14ac:dyDescent="0.3">
      <c r="A378" s="7" t="s">
        <v>281</v>
      </c>
      <c r="B378" s="7" t="s">
        <v>910</v>
      </c>
      <c r="C378" s="7">
        <v>1303</v>
      </c>
      <c r="D378" s="7" t="s">
        <v>924</v>
      </c>
      <c r="E378" s="7">
        <v>907</v>
      </c>
      <c r="F378" s="7" t="s">
        <v>1686</v>
      </c>
      <c r="G378" s="7" t="s">
        <v>1760</v>
      </c>
      <c r="H378" s="8" t="s">
        <v>829</v>
      </c>
      <c r="I378" s="15">
        <v>22342000</v>
      </c>
      <c r="J378" s="15">
        <v>22519000</v>
      </c>
      <c r="K378" s="15">
        <v>40939000</v>
      </c>
      <c r="L378" s="15">
        <v>37286000</v>
      </c>
      <c r="M378" s="15">
        <v>46331000</v>
      </c>
      <c r="N378" s="15">
        <v>48960000</v>
      </c>
      <c r="O378" s="15">
        <v>25716000</v>
      </c>
      <c r="P378" s="15">
        <v>45217000</v>
      </c>
      <c r="Q378" s="15">
        <v>68245000</v>
      </c>
      <c r="R378" s="15">
        <v>55375000</v>
      </c>
      <c r="S378" s="15">
        <v>45857000</v>
      </c>
      <c r="T378" s="15">
        <v>47811000</v>
      </c>
      <c r="V378" s="28">
        <f t="shared" si="61"/>
        <v>22342000</v>
      </c>
      <c r="W378" s="28">
        <f t="shared" si="62"/>
        <v>22519000</v>
      </c>
      <c r="X378" s="28">
        <f t="shared" si="63"/>
        <v>40939000</v>
      </c>
      <c r="Y378" s="28">
        <f t="shared" si="64"/>
        <v>37286000</v>
      </c>
      <c r="Z378" s="28">
        <f t="shared" si="65"/>
        <v>46331000</v>
      </c>
      <c r="AA378" s="28">
        <f t="shared" si="66"/>
        <v>48960000</v>
      </c>
      <c r="AB378" s="28">
        <f t="shared" si="67"/>
        <v>25716000</v>
      </c>
      <c r="AC378" s="28">
        <f t="shared" si="68"/>
        <v>45217000</v>
      </c>
      <c r="AD378" s="28">
        <f t="shared" si="69"/>
        <v>68245000</v>
      </c>
      <c r="AE378" s="28">
        <f t="shared" si="70"/>
        <v>55375000</v>
      </c>
      <c r="AF378" s="28">
        <f t="shared" si="71"/>
        <v>45857000</v>
      </c>
      <c r="AG378" s="28">
        <f t="shared" si="72"/>
        <v>47811000</v>
      </c>
    </row>
    <row r="379" spans="1:33" s="21" customFormat="1" hidden="1" x14ac:dyDescent="0.3">
      <c r="A379" s="7" t="s">
        <v>281</v>
      </c>
      <c r="B379" s="7" t="s">
        <v>910</v>
      </c>
      <c r="C379" s="7">
        <v>1303</v>
      </c>
      <c r="D379" s="7" t="s">
        <v>924</v>
      </c>
      <c r="E379" s="7">
        <v>901</v>
      </c>
      <c r="F379" s="7" t="s">
        <v>1687</v>
      </c>
      <c r="G379" s="7" t="s">
        <v>1760</v>
      </c>
      <c r="H379" s="8" t="s">
        <v>1559</v>
      </c>
      <c r="I379" s="15">
        <v>0</v>
      </c>
      <c r="J379" s="15">
        <v>4504000</v>
      </c>
      <c r="K379" s="15">
        <v>1911000</v>
      </c>
      <c r="L379" s="15">
        <v>2729000</v>
      </c>
      <c r="M379" s="15">
        <v>3244000</v>
      </c>
      <c r="N379" s="15">
        <v>4664000</v>
      </c>
      <c r="O379" s="15">
        <v>4676000</v>
      </c>
      <c r="P379" s="15">
        <v>7066000</v>
      </c>
      <c r="Q379" s="15">
        <v>8301000</v>
      </c>
      <c r="R379" s="15">
        <v>9230000</v>
      </c>
      <c r="S379" s="15">
        <v>4586000</v>
      </c>
      <c r="T379" s="15">
        <v>6897000</v>
      </c>
      <c r="V379" s="28">
        <f t="shared" si="61"/>
        <v>0</v>
      </c>
      <c r="W379" s="28">
        <f t="shared" si="62"/>
        <v>4504000</v>
      </c>
      <c r="X379" s="28">
        <f t="shared" si="63"/>
        <v>1911000</v>
      </c>
      <c r="Y379" s="28">
        <f t="shared" si="64"/>
        <v>2729000</v>
      </c>
      <c r="Z379" s="28">
        <f t="shared" si="65"/>
        <v>3244000</v>
      </c>
      <c r="AA379" s="28">
        <f t="shared" si="66"/>
        <v>4664000</v>
      </c>
      <c r="AB379" s="28">
        <f t="shared" si="67"/>
        <v>4676000</v>
      </c>
      <c r="AC379" s="28">
        <f t="shared" si="68"/>
        <v>7066000</v>
      </c>
      <c r="AD379" s="28">
        <f t="shared" si="69"/>
        <v>8301000</v>
      </c>
      <c r="AE379" s="28">
        <f t="shared" si="70"/>
        <v>9230000</v>
      </c>
      <c r="AF379" s="28">
        <f t="shared" si="71"/>
        <v>4586000</v>
      </c>
      <c r="AG379" s="28">
        <f t="shared" si="72"/>
        <v>6897000</v>
      </c>
    </row>
    <row r="380" spans="1:33" s="21" customFormat="1" hidden="1" x14ac:dyDescent="0.3">
      <c r="A380" s="7" t="s">
        <v>281</v>
      </c>
      <c r="B380" s="7" t="s">
        <v>910</v>
      </c>
      <c r="C380" s="7">
        <v>1303</v>
      </c>
      <c r="D380" s="7" t="s">
        <v>8</v>
      </c>
      <c r="E380" s="7">
        <v>901</v>
      </c>
      <c r="F380" s="7" t="s">
        <v>1688</v>
      </c>
      <c r="G380" s="7" t="s">
        <v>1760</v>
      </c>
      <c r="H380" s="8" t="s">
        <v>1560</v>
      </c>
      <c r="I380" s="15">
        <v>0</v>
      </c>
      <c r="J380" s="15">
        <v>0</v>
      </c>
      <c r="K380" s="15">
        <v>0</v>
      </c>
      <c r="L380" s="15">
        <v>4548000</v>
      </c>
      <c r="M380" s="15">
        <v>4634000</v>
      </c>
      <c r="N380" s="15">
        <v>4664000</v>
      </c>
      <c r="O380" s="15">
        <v>3741000</v>
      </c>
      <c r="P380" s="15">
        <v>4711000</v>
      </c>
      <c r="Q380" s="15">
        <v>4612000</v>
      </c>
      <c r="R380" s="15">
        <v>0</v>
      </c>
      <c r="S380" s="15">
        <v>0</v>
      </c>
      <c r="T380" s="15">
        <v>4598000</v>
      </c>
      <c r="V380" s="28">
        <f t="shared" si="61"/>
        <v>0</v>
      </c>
      <c r="W380" s="28">
        <f t="shared" si="62"/>
        <v>0</v>
      </c>
      <c r="X380" s="28">
        <f t="shared" si="63"/>
        <v>0</v>
      </c>
      <c r="Y380" s="28">
        <f t="shared" si="64"/>
        <v>4548000</v>
      </c>
      <c r="Z380" s="28">
        <f t="shared" si="65"/>
        <v>4634000</v>
      </c>
      <c r="AA380" s="28">
        <f t="shared" si="66"/>
        <v>4664000</v>
      </c>
      <c r="AB380" s="28">
        <f t="shared" si="67"/>
        <v>3741000</v>
      </c>
      <c r="AC380" s="28">
        <f t="shared" si="68"/>
        <v>4711000</v>
      </c>
      <c r="AD380" s="28">
        <f t="shared" si="69"/>
        <v>4612000</v>
      </c>
      <c r="AE380" s="28">
        <f t="shared" si="70"/>
        <v>0</v>
      </c>
      <c r="AF380" s="28">
        <f t="shared" si="71"/>
        <v>0</v>
      </c>
      <c r="AG380" s="28">
        <f t="shared" si="72"/>
        <v>4598000</v>
      </c>
    </row>
    <row r="381" spans="1:33" s="21" customFormat="1" hidden="1" x14ac:dyDescent="0.3">
      <c r="A381" s="7" t="s">
        <v>281</v>
      </c>
      <c r="B381" s="7" t="s">
        <v>910</v>
      </c>
      <c r="C381" s="7">
        <v>1303</v>
      </c>
      <c r="D381" s="7" t="s">
        <v>1689</v>
      </c>
      <c r="E381" s="7">
        <v>913</v>
      </c>
      <c r="F381" s="7" t="s">
        <v>1690</v>
      </c>
      <c r="G381" s="7" t="s">
        <v>1760</v>
      </c>
      <c r="H381" s="8" t="s">
        <v>1561</v>
      </c>
      <c r="I381" s="15">
        <v>8937000</v>
      </c>
      <c r="J381" s="15">
        <v>4504000</v>
      </c>
      <c r="K381" s="15">
        <v>13647000</v>
      </c>
      <c r="L381" s="15">
        <v>11368000</v>
      </c>
      <c r="M381" s="15">
        <v>13900000</v>
      </c>
      <c r="N381" s="15">
        <v>11658000</v>
      </c>
      <c r="O381" s="15">
        <v>18703000</v>
      </c>
      <c r="P381" s="15">
        <v>14131000</v>
      </c>
      <c r="Q381" s="15">
        <v>16140000</v>
      </c>
      <c r="R381" s="15">
        <v>13844000</v>
      </c>
      <c r="S381" s="15">
        <v>11465000</v>
      </c>
      <c r="T381" s="15">
        <v>22987000</v>
      </c>
      <c r="V381" s="28">
        <f t="shared" si="61"/>
        <v>8937000</v>
      </c>
      <c r="W381" s="28">
        <f t="shared" si="62"/>
        <v>4504000</v>
      </c>
      <c r="X381" s="28">
        <f t="shared" si="63"/>
        <v>13647000</v>
      </c>
      <c r="Y381" s="28">
        <f t="shared" si="64"/>
        <v>11368000</v>
      </c>
      <c r="Z381" s="28">
        <f t="shared" si="65"/>
        <v>13900000</v>
      </c>
      <c r="AA381" s="28">
        <f t="shared" si="66"/>
        <v>11658000</v>
      </c>
      <c r="AB381" s="28">
        <f t="shared" si="67"/>
        <v>18703000</v>
      </c>
      <c r="AC381" s="28">
        <f t="shared" si="68"/>
        <v>14131000</v>
      </c>
      <c r="AD381" s="28">
        <f t="shared" si="69"/>
        <v>16140000</v>
      </c>
      <c r="AE381" s="28">
        <f t="shared" si="70"/>
        <v>13844000</v>
      </c>
      <c r="AF381" s="28">
        <f t="shared" si="71"/>
        <v>11465000</v>
      </c>
      <c r="AG381" s="28">
        <f t="shared" si="72"/>
        <v>22987000</v>
      </c>
    </row>
    <row r="382" spans="1:33" s="21" customFormat="1" hidden="1" x14ac:dyDescent="0.3">
      <c r="A382" s="7" t="s">
        <v>281</v>
      </c>
      <c r="B382" s="7" t="s">
        <v>910</v>
      </c>
      <c r="C382" s="7">
        <v>1303</v>
      </c>
      <c r="D382" s="7" t="s">
        <v>925</v>
      </c>
      <c r="E382" s="7">
        <v>901</v>
      </c>
      <c r="F382" s="7" t="s">
        <v>1691</v>
      </c>
      <c r="G382" s="7" t="s">
        <v>1760</v>
      </c>
      <c r="H382" s="8" t="s">
        <v>814</v>
      </c>
      <c r="I382" s="15">
        <v>0</v>
      </c>
      <c r="J382" s="15">
        <v>902000</v>
      </c>
      <c r="K382" s="15">
        <v>0</v>
      </c>
      <c r="L382" s="15">
        <v>0</v>
      </c>
      <c r="M382" s="15">
        <v>2780000</v>
      </c>
      <c r="N382" s="15">
        <v>1866000</v>
      </c>
      <c r="O382" s="15">
        <v>1871000</v>
      </c>
      <c r="P382" s="15">
        <v>1885000</v>
      </c>
      <c r="Q382" s="15">
        <v>2767000</v>
      </c>
      <c r="R382" s="15">
        <v>0</v>
      </c>
      <c r="S382" s="15">
        <v>0</v>
      </c>
      <c r="T382" s="15">
        <v>1840000</v>
      </c>
      <c r="V382" s="28">
        <f t="shared" si="61"/>
        <v>0</v>
      </c>
      <c r="W382" s="28">
        <f t="shared" si="62"/>
        <v>902000</v>
      </c>
      <c r="X382" s="28">
        <f t="shared" si="63"/>
        <v>0</v>
      </c>
      <c r="Y382" s="28">
        <f t="shared" si="64"/>
        <v>0</v>
      </c>
      <c r="Z382" s="28">
        <f t="shared" si="65"/>
        <v>2780000</v>
      </c>
      <c r="AA382" s="28">
        <f t="shared" si="66"/>
        <v>1866000</v>
      </c>
      <c r="AB382" s="28">
        <f t="shared" si="67"/>
        <v>1871000</v>
      </c>
      <c r="AC382" s="28">
        <f t="shared" si="68"/>
        <v>1885000</v>
      </c>
      <c r="AD382" s="28">
        <f t="shared" si="69"/>
        <v>2767000</v>
      </c>
      <c r="AE382" s="28">
        <f t="shared" si="70"/>
        <v>0</v>
      </c>
      <c r="AF382" s="28">
        <f t="shared" si="71"/>
        <v>0</v>
      </c>
      <c r="AG382" s="28">
        <f t="shared" si="72"/>
        <v>1840000</v>
      </c>
    </row>
    <row r="383" spans="1:33" s="21" customFormat="1" hidden="1" x14ac:dyDescent="0.3">
      <c r="A383" s="7" t="s">
        <v>281</v>
      </c>
      <c r="B383" s="7" t="s">
        <v>910</v>
      </c>
      <c r="C383" s="7">
        <v>1303</v>
      </c>
      <c r="D383" s="7" t="s">
        <v>8</v>
      </c>
      <c r="E383" s="7">
        <v>901</v>
      </c>
      <c r="F383" s="7" t="s">
        <v>1692</v>
      </c>
      <c r="G383" s="7" t="s">
        <v>1760</v>
      </c>
      <c r="H383" s="8" t="s">
        <v>1562</v>
      </c>
      <c r="I383" s="15">
        <v>1073000</v>
      </c>
      <c r="J383" s="15">
        <v>1352000</v>
      </c>
      <c r="K383" s="15">
        <v>2275000</v>
      </c>
      <c r="L383" s="15">
        <v>2274000</v>
      </c>
      <c r="M383" s="15">
        <v>2317000</v>
      </c>
      <c r="N383" s="15">
        <v>3731000</v>
      </c>
      <c r="O383" s="15">
        <v>3741000</v>
      </c>
      <c r="P383" s="15">
        <v>3769000</v>
      </c>
      <c r="Q383" s="15">
        <v>3690000</v>
      </c>
      <c r="R383" s="15">
        <v>3692000</v>
      </c>
      <c r="S383" s="15">
        <v>1835000</v>
      </c>
      <c r="T383" s="15">
        <v>4598000</v>
      </c>
      <c r="V383" s="28">
        <f t="shared" si="61"/>
        <v>1073000</v>
      </c>
      <c r="W383" s="28">
        <f t="shared" si="62"/>
        <v>1352000</v>
      </c>
      <c r="X383" s="28">
        <f t="shared" si="63"/>
        <v>2275000</v>
      </c>
      <c r="Y383" s="28">
        <f t="shared" si="64"/>
        <v>2274000</v>
      </c>
      <c r="Z383" s="28">
        <f t="shared" si="65"/>
        <v>2317000</v>
      </c>
      <c r="AA383" s="28">
        <f t="shared" si="66"/>
        <v>3731000</v>
      </c>
      <c r="AB383" s="28">
        <f t="shared" si="67"/>
        <v>3741000</v>
      </c>
      <c r="AC383" s="28">
        <f t="shared" si="68"/>
        <v>3769000</v>
      </c>
      <c r="AD383" s="28">
        <f t="shared" si="69"/>
        <v>3690000</v>
      </c>
      <c r="AE383" s="28">
        <f t="shared" si="70"/>
        <v>3692000</v>
      </c>
      <c r="AF383" s="28">
        <f t="shared" si="71"/>
        <v>1835000</v>
      </c>
      <c r="AG383" s="28">
        <f t="shared" si="72"/>
        <v>4598000</v>
      </c>
    </row>
    <row r="384" spans="1:33" s="21" customFormat="1" hidden="1" x14ac:dyDescent="0.3">
      <c r="A384" s="7" t="s">
        <v>281</v>
      </c>
      <c r="B384" s="7" t="s">
        <v>910</v>
      </c>
      <c r="C384" s="7">
        <v>1303</v>
      </c>
      <c r="D384" s="7" t="s">
        <v>8</v>
      </c>
      <c r="E384" s="7">
        <v>901</v>
      </c>
      <c r="F384" s="7">
        <v>392103</v>
      </c>
      <c r="G384" s="7" t="s">
        <v>1760</v>
      </c>
      <c r="H384" s="8" t="s">
        <v>1563</v>
      </c>
      <c r="I384" s="15">
        <v>894000</v>
      </c>
      <c r="J384" s="15">
        <v>902000</v>
      </c>
      <c r="K384" s="15">
        <v>911000</v>
      </c>
      <c r="L384" s="15">
        <v>1137000</v>
      </c>
      <c r="M384" s="15">
        <v>2086000</v>
      </c>
      <c r="N384" s="15">
        <v>2099000</v>
      </c>
      <c r="O384" s="15">
        <v>2339000</v>
      </c>
      <c r="P384" s="15">
        <v>3062000</v>
      </c>
      <c r="Q384" s="15">
        <v>3229000</v>
      </c>
      <c r="R384" s="15">
        <v>4615000</v>
      </c>
      <c r="S384" s="15">
        <v>1973000</v>
      </c>
      <c r="T384" s="15">
        <v>4598000</v>
      </c>
      <c r="V384" s="28">
        <f t="shared" si="61"/>
        <v>894000</v>
      </c>
      <c r="W384" s="28">
        <f t="shared" si="62"/>
        <v>902000</v>
      </c>
      <c r="X384" s="28">
        <f t="shared" si="63"/>
        <v>911000</v>
      </c>
      <c r="Y384" s="28">
        <f t="shared" si="64"/>
        <v>1137000</v>
      </c>
      <c r="Z384" s="28">
        <f t="shared" si="65"/>
        <v>2086000</v>
      </c>
      <c r="AA384" s="28">
        <f t="shared" si="66"/>
        <v>2099000</v>
      </c>
      <c r="AB384" s="28">
        <f t="shared" si="67"/>
        <v>2339000</v>
      </c>
      <c r="AC384" s="28">
        <f t="shared" si="68"/>
        <v>3062000</v>
      </c>
      <c r="AD384" s="28">
        <f t="shared" si="69"/>
        <v>3229000</v>
      </c>
      <c r="AE384" s="28">
        <f t="shared" si="70"/>
        <v>4615000</v>
      </c>
      <c r="AF384" s="28">
        <f t="shared" si="71"/>
        <v>1973000</v>
      </c>
      <c r="AG384" s="28">
        <f t="shared" si="72"/>
        <v>4598000</v>
      </c>
    </row>
    <row r="385" spans="1:33" s="21" customFormat="1" hidden="1" x14ac:dyDescent="0.3">
      <c r="A385" s="7" t="s">
        <v>281</v>
      </c>
      <c r="B385" s="7" t="s">
        <v>910</v>
      </c>
      <c r="C385" s="7">
        <v>1303</v>
      </c>
      <c r="D385" s="7" t="s">
        <v>930</v>
      </c>
      <c r="E385" s="7">
        <v>901</v>
      </c>
      <c r="F385" s="7" t="s">
        <v>918</v>
      </c>
      <c r="G385" s="7" t="s">
        <v>1760</v>
      </c>
      <c r="H385" s="8" t="s">
        <v>1564</v>
      </c>
      <c r="I385" s="15">
        <v>0</v>
      </c>
      <c r="J385" s="15">
        <v>1802000</v>
      </c>
      <c r="K385" s="15">
        <v>456000</v>
      </c>
      <c r="L385" s="15">
        <v>456000</v>
      </c>
      <c r="M385" s="15">
        <v>1159000</v>
      </c>
      <c r="N385" s="15">
        <v>1166000</v>
      </c>
      <c r="O385" s="15">
        <v>1170000</v>
      </c>
      <c r="P385" s="15">
        <v>1178000</v>
      </c>
      <c r="Q385" s="15">
        <v>4612000</v>
      </c>
      <c r="R385" s="15">
        <v>693000</v>
      </c>
      <c r="S385" s="15">
        <v>688000</v>
      </c>
      <c r="T385" s="15">
        <v>1380000</v>
      </c>
      <c r="V385" s="28">
        <f t="shared" si="61"/>
        <v>0</v>
      </c>
      <c r="W385" s="28">
        <f t="shared" si="62"/>
        <v>1802000</v>
      </c>
      <c r="X385" s="28">
        <f t="shared" si="63"/>
        <v>456000</v>
      </c>
      <c r="Y385" s="28">
        <f t="shared" si="64"/>
        <v>456000</v>
      </c>
      <c r="Z385" s="28">
        <f t="shared" si="65"/>
        <v>1159000</v>
      </c>
      <c r="AA385" s="28">
        <f t="shared" si="66"/>
        <v>1166000</v>
      </c>
      <c r="AB385" s="28">
        <f t="shared" si="67"/>
        <v>1170000</v>
      </c>
      <c r="AC385" s="28">
        <f t="shared" si="68"/>
        <v>1178000</v>
      </c>
      <c r="AD385" s="28">
        <f t="shared" si="69"/>
        <v>4612000</v>
      </c>
      <c r="AE385" s="28">
        <f t="shared" si="70"/>
        <v>693000</v>
      </c>
      <c r="AF385" s="28">
        <f t="shared" si="71"/>
        <v>688000</v>
      </c>
      <c r="AG385" s="28">
        <f t="shared" si="72"/>
        <v>1380000</v>
      </c>
    </row>
    <row r="386" spans="1:33" s="21" customFormat="1" hidden="1" x14ac:dyDescent="0.3">
      <c r="A386" s="7" t="s">
        <v>281</v>
      </c>
      <c r="B386" s="7" t="s">
        <v>910</v>
      </c>
      <c r="C386" s="7">
        <v>1303</v>
      </c>
      <c r="D386" s="7" t="s">
        <v>8</v>
      </c>
      <c r="E386" s="7">
        <v>922</v>
      </c>
      <c r="F386" s="7">
        <v>393066</v>
      </c>
      <c r="G386" s="7" t="s">
        <v>1760</v>
      </c>
      <c r="H386" s="8" t="s">
        <v>1565</v>
      </c>
      <c r="I386" s="15">
        <v>1118000</v>
      </c>
      <c r="J386" s="15">
        <v>1127000</v>
      </c>
      <c r="K386" s="15">
        <v>1365000</v>
      </c>
      <c r="L386" s="15">
        <v>1819000</v>
      </c>
      <c r="M386" s="15">
        <v>2317000</v>
      </c>
      <c r="N386" s="15">
        <v>2332000</v>
      </c>
      <c r="O386" s="15">
        <v>2339000</v>
      </c>
      <c r="P386" s="15">
        <v>2356000</v>
      </c>
      <c r="Q386" s="15">
        <v>2306000</v>
      </c>
      <c r="R386" s="15">
        <v>2308000</v>
      </c>
      <c r="S386" s="15">
        <v>1376000</v>
      </c>
      <c r="T386" s="15">
        <v>2299000</v>
      </c>
      <c r="V386" s="28">
        <f t="shared" si="61"/>
        <v>1118000</v>
      </c>
      <c r="W386" s="28">
        <f t="shared" si="62"/>
        <v>1127000</v>
      </c>
      <c r="X386" s="28">
        <f t="shared" si="63"/>
        <v>1365000</v>
      </c>
      <c r="Y386" s="28">
        <f t="shared" si="64"/>
        <v>1819000</v>
      </c>
      <c r="Z386" s="28">
        <f t="shared" si="65"/>
        <v>2317000</v>
      </c>
      <c r="AA386" s="28">
        <f t="shared" si="66"/>
        <v>2332000</v>
      </c>
      <c r="AB386" s="28">
        <f t="shared" si="67"/>
        <v>2339000</v>
      </c>
      <c r="AC386" s="28">
        <f t="shared" si="68"/>
        <v>2356000</v>
      </c>
      <c r="AD386" s="28">
        <f t="shared" si="69"/>
        <v>2306000</v>
      </c>
      <c r="AE386" s="28">
        <f t="shared" si="70"/>
        <v>2308000</v>
      </c>
      <c r="AF386" s="28">
        <f t="shared" si="71"/>
        <v>1376000</v>
      </c>
      <c r="AG386" s="28">
        <f t="shared" si="72"/>
        <v>2299000</v>
      </c>
    </row>
    <row r="387" spans="1:33" s="21" customFormat="1" hidden="1" x14ac:dyDescent="0.3">
      <c r="A387" s="7" t="s">
        <v>281</v>
      </c>
      <c r="B387" s="7" t="s">
        <v>910</v>
      </c>
      <c r="C387" s="7">
        <v>1303</v>
      </c>
      <c r="D387" s="7" t="s">
        <v>924</v>
      </c>
      <c r="E387" s="7">
        <v>907</v>
      </c>
      <c r="F387" s="7" t="s">
        <v>1686</v>
      </c>
      <c r="G387" s="7" t="s">
        <v>1760</v>
      </c>
      <c r="H387" s="8" t="s">
        <v>829</v>
      </c>
      <c r="I387" s="15">
        <v>447000</v>
      </c>
      <c r="J387" s="15">
        <v>226000</v>
      </c>
      <c r="K387" s="15">
        <v>228000</v>
      </c>
      <c r="L387" s="15">
        <v>456000</v>
      </c>
      <c r="M387" s="15">
        <v>464000</v>
      </c>
      <c r="N387" s="15">
        <v>467000</v>
      </c>
      <c r="O387" s="15">
        <v>468000</v>
      </c>
      <c r="P387" s="15">
        <v>236000</v>
      </c>
      <c r="Q387" s="15">
        <v>231000</v>
      </c>
      <c r="R387" s="15">
        <v>231000</v>
      </c>
      <c r="S387" s="15">
        <v>230000</v>
      </c>
      <c r="T387" s="15">
        <v>920000</v>
      </c>
      <c r="V387" s="28">
        <f t="shared" ref="V387:V450" si="73">ROUNDUP(I387,-3)</f>
        <v>447000</v>
      </c>
      <c r="W387" s="28">
        <f t="shared" ref="W387:W450" si="74">ROUNDUP(J387,-3)</f>
        <v>226000</v>
      </c>
      <c r="X387" s="28">
        <f t="shared" ref="X387:X450" si="75">ROUNDUP(K387,-3)</f>
        <v>228000</v>
      </c>
      <c r="Y387" s="28">
        <f t="shared" ref="Y387:Y450" si="76">ROUNDUP(L387,-3)</f>
        <v>456000</v>
      </c>
      <c r="Z387" s="28">
        <f t="shared" ref="Z387:Z450" si="77">ROUNDUP(M387,-3)</f>
        <v>464000</v>
      </c>
      <c r="AA387" s="28">
        <f t="shared" ref="AA387:AA450" si="78">ROUNDUP(N387,-3)</f>
        <v>467000</v>
      </c>
      <c r="AB387" s="28">
        <f t="shared" ref="AB387:AB450" si="79">ROUNDUP(O387,-3)</f>
        <v>468000</v>
      </c>
      <c r="AC387" s="28">
        <f t="shared" ref="AC387:AC450" si="80">ROUNDUP(P387,-3)</f>
        <v>236000</v>
      </c>
      <c r="AD387" s="28">
        <f t="shared" ref="AD387:AD450" si="81">ROUNDUP(Q387,-3)</f>
        <v>231000</v>
      </c>
      <c r="AE387" s="28">
        <f t="shared" ref="AE387:AE450" si="82">ROUNDUP(R387,-3)</f>
        <v>231000</v>
      </c>
      <c r="AF387" s="28">
        <f t="shared" ref="AF387:AF450" si="83">ROUNDUP(S387,-3)</f>
        <v>230000</v>
      </c>
      <c r="AG387" s="28">
        <f t="shared" ref="AG387:AG450" si="84">ROUNDUP(T387,-3)</f>
        <v>920000</v>
      </c>
    </row>
    <row r="388" spans="1:33" s="21" customFormat="1" hidden="1" x14ac:dyDescent="0.3">
      <c r="A388" s="7" t="s">
        <v>281</v>
      </c>
      <c r="B388" s="7" t="s">
        <v>910</v>
      </c>
      <c r="C388" s="7">
        <v>1303</v>
      </c>
      <c r="D388" s="7" t="s">
        <v>8</v>
      </c>
      <c r="E388" s="7">
        <v>901</v>
      </c>
      <c r="F388" s="7">
        <v>150216</v>
      </c>
      <c r="G388" s="7" t="s">
        <v>1760</v>
      </c>
      <c r="H388" s="8" t="s">
        <v>1566</v>
      </c>
      <c r="I388" s="15">
        <v>1341000</v>
      </c>
      <c r="J388" s="15">
        <v>2253000</v>
      </c>
      <c r="K388" s="15">
        <v>2275000</v>
      </c>
      <c r="L388" s="15">
        <v>3638000</v>
      </c>
      <c r="M388" s="15">
        <v>3707000</v>
      </c>
      <c r="N388" s="15">
        <v>4664000</v>
      </c>
      <c r="O388" s="15">
        <v>4676000</v>
      </c>
      <c r="P388" s="15">
        <v>4711000</v>
      </c>
      <c r="Q388" s="15">
        <v>3690000</v>
      </c>
      <c r="R388" s="15">
        <v>3692000</v>
      </c>
      <c r="S388" s="15">
        <v>2293000</v>
      </c>
      <c r="T388" s="15">
        <v>4598000</v>
      </c>
      <c r="V388" s="28">
        <f t="shared" si="73"/>
        <v>1341000</v>
      </c>
      <c r="W388" s="28">
        <f t="shared" si="74"/>
        <v>2253000</v>
      </c>
      <c r="X388" s="28">
        <f t="shared" si="75"/>
        <v>2275000</v>
      </c>
      <c r="Y388" s="28">
        <f t="shared" si="76"/>
        <v>3638000</v>
      </c>
      <c r="Z388" s="28">
        <f t="shared" si="77"/>
        <v>3707000</v>
      </c>
      <c r="AA388" s="28">
        <f t="shared" si="78"/>
        <v>4664000</v>
      </c>
      <c r="AB388" s="28">
        <f t="shared" si="79"/>
        <v>4676000</v>
      </c>
      <c r="AC388" s="28">
        <f t="shared" si="80"/>
        <v>4711000</v>
      </c>
      <c r="AD388" s="28">
        <f t="shared" si="81"/>
        <v>3690000</v>
      </c>
      <c r="AE388" s="28">
        <f t="shared" si="82"/>
        <v>3692000</v>
      </c>
      <c r="AF388" s="28">
        <f t="shared" si="83"/>
        <v>2293000</v>
      </c>
      <c r="AG388" s="28">
        <f t="shared" si="84"/>
        <v>4598000</v>
      </c>
    </row>
    <row r="389" spans="1:33" s="21" customFormat="1" hidden="1" x14ac:dyDescent="0.3">
      <c r="A389" s="7" t="s">
        <v>281</v>
      </c>
      <c r="B389" s="7" t="s">
        <v>910</v>
      </c>
      <c r="C389" s="7">
        <v>1303</v>
      </c>
      <c r="D389" s="7" t="s">
        <v>8</v>
      </c>
      <c r="E389" s="7">
        <v>901</v>
      </c>
      <c r="F389" s="7" t="s">
        <v>1693</v>
      </c>
      <c r="G389" s="7" t="s">
        <v>1760</v>
      </c>
      <c r="H389" s="8" t="s">
        <v>779</v>
      </c>
      <c r="I389" s="15">
        <v>0</v>
      </c>
      <c r="J389" s="15">
        <v>0</v>
      </c>
      <c r="K389" s="15">
        <v>456000</v>
      </c>
      <c r="L389" s="15">
        <v>456000</v>
      </c>
      <c r="M389" s="15">
        <v>464000</v>
      </c>
      <c r="N389" s="15">
        <v>467000</v>
      </c>
      <c r="O389" s="15">
        <v>468000</v>
      </c>
      <c r="P389" s="15">
        <v>472000</v>
      </c>
      <c r="Q389" s="15">
        <v>462000</v>
      </c>
      <c r="R389" s="15">
        <v>462000</v>
      </c>
      <c r="S389" s="15">
        <v>505000</v>
      </c>
      <c r="T389" s="15">
        <v>461000</v>
      </c>
      <c r="V389" s="28">
        <f t="shared" si="73"/>
        <v>0</v>
      </c>
      <c r="W389" s="28">
        <f t="shared" si="74"/>
        <v>0</v>
      </c>
      <c r="X389" s="28">
        <f t="shared" si="75"/>
        <v>456000</v>
      </c>
      <c r="Y389" s="28">
        <f t="shared" si="76"/>
        <v>456000</v>
      </c>
      <c r="Z389" s="28">
        <f t="shared" si="77"/>
        <v>464000</v>
      </c>
      <c r="AA389" s="28">
        <f t="shared" si="78"/>
        <v>467000</v>
      </c>
      <c r="AB389" s="28">
        <f t="shared" si="79"/>
        <v>468000</v>
      </c>
      <c r="AC389" s="28">
        <f t="shared" si="80"/>
        <v>472000</v>
      </c>
      <c r="AD389" s="28">
        <f t="shared" si="81"/>
        <v>462000</v>
      </c>
      <c r="AE389" s="28">
        <f t="shared" si="82"/>
        <v>462000</v>
      </c>
      <c r="AF389" s="28">
        <f t="shared" si="83"/>
        <v>505000</v>
      </c>
      <c r="AG389" s="28">
        <f t="shared" si="84"/>
        <v>461000</v>
      </c>
    </row>
    <row r="390" spans="1:33" s="21" customFormat="1" hidden="1" x14ac:dyDescent="0.3">
      <c r="A390" s="7" t="s">
        <v>281</v>
      </c>
      <c r="B390" s="7" t="s">
        <v>910</v>
      </c>
      <c r="C390" s="7">
        <v>1303</v>
      </c>
      <c r="D390" s="7" t="s">
        <v>8</v>
      </c>
      <c r="E390" s="7">
        <v>913</v>
      </c>
      <c r="F390" s="7" t="s">
        <v>1694</v>
      </c>
      <c r="G390" s="7" t="s">
        <v>915</v>
      </c>
      <c r="H390" s="8" t="s">
        <v>874</v>
      </c>
      <c r="I390" s="15">
        <v>10725000</v>
      </c>
      <c r="J390" s="15">
        <v>10359000</v>
      </c>
      <c r="K390" s="15">
        <v>15921000</v>
      </c>
      <c r="L390" s="15">
        <v>16370000</v>
      </c>
      <c r="M390" s="15">
        <v>16679000</v>
      </c>
      <c r="N390" s="15">
        <v>17253000</v>
      </c>
      <c r="O390" s="15">
        <v>15430000</v>
      </c>
      <c r="P390" s="15">
        <v>17899000</v>
      </c>
      <c r="Q390" s="15">
        <v>17523000</v>
      </c>
      <c r="R390" s="15">
        <v>16613000</v>
      </c>
      <c r="S390" s="15">
        <v>17426000</v>
      </c>
      <c r="T390" s="15">
        <v>18229000</v>
      </c>
      <c r="V390" s="28">
        <f t="shared" si="73"/>
        <v>10725000</v>
      </c>
      <c r="W390" s="28">
        <f t="shared" si="74"/>
        <v>10359000</v>
      </c>
      <c r="X390" s="28">
        <f t="shared" si="75"/>
        <v>15921000</v>
      </c>
      <c r="Y390" s="28">
        <f t="shared" si="76"/>
        <v>16370000</v>
      </c>
      <c r="Z390" s="28">
        <f t="shared" si="77"/>
        <v>16679000</v>
      </c>
      <c r="AA390" s="28">
        <f t="shared" si="78"/>
        <v>17253000</v>
      </c>
      <c r="AB390" s="28">
        <f t="shared" si="79"/>
        <v>15430000</v>
      </c>
      <c r="AC390" s="28">
        <f t="shared" si="80"/>
        <v>17899000</v>
      </c>
      <c r="AD390" s="28">
        <f t="shared" si="81"/>
        <v>17523000</v>
      </c>
      <c r="AE390" s="28">
        <f t="shared" si="82"/>
        <v>16613000</v>
      </c>
      <c r="AF390" s="28">
        <f t="shared" si="83"/>
        <v>17426000</v>
      </c>
      <c r="AG390" s="28">
        <f t="shared" si="84"/>
        <v>18229000</v>
      </c>
    </row>
    <row r="391" spans="1:33" s="21" customFormat="1" hidden="1" x14ac:dyDescent="0.3">
      <c r="A391" s="7" t="s">
        <v>281</v>
      </c>
      <c r="B391" s="7" t="s">
        <v>910</v>
      </c>
      <c r="C391" s="7">
        <v>1303</v>
      </c>
      <c r="D391" s="7" t="s">
        <v>8</v>
      </c>
      <c r="E391" s="7">
        <v>913</v>
      </c>
      <c r="F391" s="7" t="s">
        <v>1695</v>
      </c>
      <c r="G391" s="7" t="s">
        <v>915</v>
      </c>
      <c r="H391" s="8" t="s">
        <v>885</v>
      </c>
      <c r="I391" s="15">
        <v>5363000</v>
      </c>
      <c r="J391" s="15">
        <v>3603000</v>
      </c>
      <c r="K391" s="15">
        <v>7279000</v>
      </c>
      <c r="L391" s="15">
        <v>8185000</v>
      </c>
      <c r="M391" s="15">
        <v>9267000</v>
      </c>
      <c r="N391" s="15">
        <v>10259000</v>
      </c>
      <c r="O391" s="15">
        <v>11222000</v>
      </c>
      <c r="P391" s="15">
        <v>9421000</v>
      </c>
      <c r="Q391" s="15">
        <v>9223000</v>
      </c>
      <c r="R391" s="15">
        <v>9230000</v>
      </c>
      <c r="S391" s="15">
        <v>9172000</v>
      </c>
      <c r="T391" s="15">
        <v>10115000</v>
      </c>
      <c r="V391" s="28">
        <f t="shared" si="73"/>
        <v>5363000</v>
      </c>
      <c r="W391" s="28">
        <f t="shared" si="74"/>
        <v>3603000</v>
      </c>
      <c r="X391" s="28">
        <f t="shared" si="75"/>
        <v>7279000</v>
      </c>
      <c r="Y391" s="28">
        <f t="shared" si="76"/>
        <v>8185000</v>
      </c>
      <c r="Z391" s="28">
        <f t="shared" si="77"/>
        <v>9267000</v>
      </c>
      <c r="AA391" s="28">
        <f t="shared" si="78"/>
        <v>10259000</v>
      </c>
      <c r="AB391" s="28">
        <f t="shared" si="79"/>
        <v>11222000</v>
      </c>
      <c r="AC391" s="28">
        <f t="shared" si="80"/>
        <v>9421000</v>
      </c>
      <c r="AD391" s="28">
        <f t="shared" si="81"/>
        <v>9223000</v>
      </c>
      <c r="AE391" s="28">
        <f t="shared" si="82"/>
        <v>9230000</v>
      </c>
      <c r="AF391" s="28">
        <f t="shared" si="83"/>
        <v>9172000</v>
      </c>
      <c r="AG391" s="28">
        <f t="shared" si="84"/>
        <v>10115000</v>
      </c>
    </row>
    <row r="392" spans="1:33" s="21" customFormat="1" hidden="1" x14ac:dyDescent="0.3">
      <c r="A392" s="7" t="s">
        <v>281</v>
      </c>
      <c r="B392" s="7" t="s">
        <v>910</v>
      </c>
      <c r="C392" s="7">
        <v>1303</v>
      </c>
      <c r="D392" s="7" t="s">
        <v>8</v>
      </c>
      <c r="E392" s="7">
        <v>913</v>
      </c>
      <c r="F392" s="7" t="s">
        <v>1696</v>
      </c>
      <c r="G392" s="7" t="s">
        <v>915</v>
      </c>
      <c r="H392" s="8" t="s">
        <v>879</v>
      </c>
      <c r="I392" s="15">
        <v>1788000</v>
      </c>
      <c r="J392" s="15">
        <v>902000</v>
      </c>
      <c r="K392" s="15">
        <v>2275000</v>
      </c>
      <c r="L392" s="15">
        <v>1819000</v>
      </c>
      <c r="M392" s="15">
        <v>2780000</v>
      </c>
      <c r="N392" s="15">
        <v>2798000</v>
      </c>
      <c r="O392" s="15">
        <v>2806000</v>
      </c>
      <c r="P392" s="15">
        <v>2827000</v>
      </c>
      <c r="Q392" s="15">
        <v>3229000</v>
      </c>
      <c r="R392" s="15">
        <v>3231000</v>
      </c>
      <c r="S392" s="15">
        <v>3211000</v>
      </c>
      <c r="T392" s="15">
        <v>2759000</v>
      </c>
      <c r="V392" s="28">
        <f t="shared" si="73"/>
        <v>1788000</v>
      </c>
      <c r="W392" s="28">
        <f t="shared" si="74"/>
        <v>902000</v>
      </c>
      <c r="X392" s="28">
        <f t="shared" si="75"/>
        <v>2275000</v>
      </c>
      <c r="Y392" s="28">
        <f t="shared" si="76"/>
        <v>1819000</v>
      </c>
      <c r="Z392" s="28">
        <f t="shared" si="77"/>
        <v>2780000</v>
      </c>
      <c r="AA392" s="28">
        <f t="shared" si="78"/>
        <v>2798000</v>
      </c>
      <c r="AB392" s="28">
        <f t="shared" si="79"/>
        <v>2806000</v>
      </c>
      <c r="AC392" s="28">
        <f t="shared" si="80"/>
        <v>2827000</v>
      </c>
      <c r="AD392" s="28">
        <f t="shared" si="81"/>
        <v>3229000</v>
      </c>
      <c r="AE392" s="28">
        <f t="shared" si="82"/>
        <v>3231000</v>
      </c>
      <c r="AF392" s="28">
        <f t="shared" si="83"/>
        <v>3211000</v>
      </c>
      <c r="AG392" s="28">
        <f t="shared" si="84"/>
        <v>2759000</v>
      </c>
    </row>
    <row r="393" spans="1:33" s="21" customFormat="1" hidden="1" x14ac:dyDescent="0.3">
      <c r="A393" s="7" t="s">
        <v>281</v>
      </c>
      <c r="B393" s="7" t="s">
        <v>910</v>
      </c>
      <c r="C393" s="7">
        <v>1303</v>
      </c>
      <c r="D393" s="7" t="s">
        <v>8</v>
      </c>
      <c r="E393" s="7">
        <v>913</v>
      </c>
      <c r="F393" s="7" t="s">
        <v>1697</v>
      </c>
      <c r="G393" s="7" t="s">
        <v>915</v>
      </c>
      <c r="H393" s="8" t="s">
        <v>900</v>
      </c>
      <c r="I393" s="15">
        <v>224000</v>
      </c>
      <c r="J393" s="15">
        <v>136000</v>
      </c>
      <c r="K393" s="15">
        <v>456000</v>
      </c>
      <c r="L393" s="15">
        <v>910000</v>
      </c>
      <c r="M393" s="15">
        <v>927000</v>
      </c>
      <c r="N393" s="15">
        <v>467000</v>
      </c>
      <c r="O393" s="15">
        <v>468000</v>
      </c>
      <c r="P393" s="15">
        <v>472000</v>
      </c>
      <c r="Q393" s="15">
        <v>923000</v>
      </c>
      <c r="R393" s="15">
        <v>924000</v>
      </c>
      <c r="S393" s="15">
        <v>918000</v>
      </c>
      <c r="T393" s="15">
        <v>920000</v>
      </c>
      <c r="V393" s="28">
        <f t="shared" si="73"/>
        <v>224000</v>
      </c>
      <c r="W393" s="28">
        <f t="shared" si="74"/>
        <v>136000</v>
      </c>
      <c r="X393" s="28">
        <f t="shared" si="75"/>
        <v>456000</v>
      </c>
      <c r="Y393" s="28">
        <f t="shared" si="76"/>
        <v>910000</v>
      </c>
      <c r="Z393" s="28">
        <f t="shared" si="77"/>
        <v>927000</v>
      </c>
      <c r="AA393" s="28">
        <f t="shared" si="78"/>
        <v>467000</v>
      </c>
      <c r="AB393" s="28">
        <f t="shared" si="79"/>
        <v>468000</v>
      </c>
      <c r="AC393" s="28">
        <f t="shared" si="80"/>
        <v>472000</v>
      </c>
      <c r="AD393" s="28">
        <f t="shared" si="81"/>
        <v>923000</v>
      </c>
      <c r="AE393" s="28">
        <f t="shared" si="82"/>
        <v>924000</v>
      </c>
      <c r="AF393" s="28">
        <f t="shared" si="83"/>
        <v>918000</v>
      </c>
      <c r="AG393" s="28">
        <f t="shared" si="84"/>
        <v>920000</v>
      </c>
    </row>
    <row r="394" spans="1:33" s="21" customFormat="1" hidden="1" x14ac:dyDescent="0.3">
      <c r="A394" s="7" t="s">
        <v>281</v>
      </c>
      <c r="B394" s="7" t="s">
        <v>910</v>
      </c>
      <c r="C394" s="7">
        <v>1303</v>
      </c>
      <c r="D394" s="7" t="s">
        <v>8</v>
      </c>
      <c r="E394" s="7">
        <v>913</v>
      </c>
      <c r="F394" s="7" t="s">
        <v>1698</v>
      </c>
      <c r="G394" s="7" t="s">
        <v>915</v>
      </c>
      <c r="H394" s="8" t="s">
        <v>877</v>
      </c>
      <c r="I394" s="15">
        <v>224000</v>
      </c>
      <c r="J394" s="15">
        <v>226000</v>
      </c>
      <c r="K394" s="15">
        <v>228000</v>
      </c>
      <c r="L394" s="15">
        <v>456000</v>
      </c>
      <c r="M394" s="15">
        <v>464000</v>
      </c>
      <c r="N394" s="15">
        <v>467000</v>
      </c>
      <c r="O394" s="15">
        <v>468000</v>
      </c>
      <c r="P394" s="15">
        <v>472000</v>
      </c>
      <c r="Q394" s="15">
        <v>462000</v>
      </c>
      <c r="R394" s="15">
        <v>462000</v>
      </c>
      <c r="S394" s="15">
        <v>459000</v>
      </c>
      <c r="T394" s="15">
        <v>461000</v>
      </c>
      <c r="V394" s="28">
        <f t="shared" si="73"/>
        <v>224000</v>
      </c>
      <c r="W394" s="28">
        <f t="shared" si="74"/>
        <v>226000</v>
      </c>
      <c r="X394" s="28">
        <f t="shared" si="75"/>
        <v>228000</v>
      </c>
      <c r="Y394" s="28">
        <f t="shared" si="76"/>
        <v>456000</v>
      </c>
      <c r="Z394" s="28">
        <f t="shared" si="77"/>
        <v>464000</v>
      </c>
      <c r="AA394" s="28">
        <f t="shared" si="78"/>
        <v>467000</v>
      </c>
      <c r="AB394" s="28">
        <f t="shared" si="79"/>
        <v>468000</v>
      </c>
      <c r="AC394" s="28">
        <f t="shared" si="80"/>
        <v>472000</v>
      </c>
      <c r="AD394" s="28">
        <f t="shared" si="81"/>
        <v>462000</v>
      </c>
      <c r="AE394" s="28">
        <f t="shared" si="82"/>
        <v>462000</v>
      </c>
      <c r="AF394" s="28">
        <f t="shared" si="83"/>
        <v>459000</v>
      </c>
      <c r="AG394" s="28">
        <f t="shared" si="84"/>
        <v>461000</v>
      </c>
    </row>
    <row r="395" spans="1:33" s="21" customFormat="1" hidden="1" x14ac:dyDescent="0.3">
      <c r="A395" s="7" t="s">
        <v>281</v>
      </c>
      <c r="B395" s="7" t="s">
        <v>910</v>
      </c>
      <c r="C395" s="7">
        <v>1303</v>
      </c>
      <c r="D395" s="7" t="s">
        <v>8</v>
      </c>
      <c r="E395" s="7">
        <v>913</v>
      </c>
      <c r="F395" s="7" t="s">
        <v>1699</v>
      </c>
      <c r="G395" s="7" t="s">
        <v>915</v>
      </c>
      <c r="H395" s="8" t="s">
        <v>883</v>
      </c>
      <c r="I395" s="15">
        <v>0</v>
      </c>
      <c r="J395" s="15">
        <v>0</v>
      </c>
      <c r="K395" s="15">
        <v>228000</v>
      </c>
      <c r="L395" s="15">
        <v>228000</v>
      </c>
      <c r="M395" s="15">
        <v>233000</v>
      </c>
      <c r="N395" s="15">
        <v>234000</v>
      </c>
      <c r="O395" s="15">
        <v>234000</v>
      </c>
      <c r="P395" s="15">
        <v>0</v>
      </c>
      <c r="Q395" s="15">
        <v>462000</v>
      </c>
      <c r="R395" s="15">
        <v>462000</v>
      </c>
      <c r="S395" s="15">
        <v>459000</v>
      </c>
      <c r="T395" s="15">
        <v>461000</v>
      </c>
      <c r="V395" s="28">
        <f t="shared" si="73"/>
        <v>0</v>
      </c>
      <c r="W395" s="28">
        <f t="shared" si="74"/>
        <v>0</v>
      </c>
      <c r="X395" s="28">
        <f t="shared" si="75"/>
        <v>228000</v>
      </c>
      <c r="Y395" s="28">
        <f t="shared" si="76"/>
        <v>228000</v>
      </c>
      <c r="Z395" s="28">
        <f t="shared" si="77"/>
        <v>233000</v>
      </c>
      <c r="AA395" s="28">
        <f t="shared" si="78"/>
        <v>234000</v>
      </c>
      <c r="AB395" s="28">
        <f t="shared" si="79"/>
        <v>234000</v>
      </c>
      <c r="AC395" s="28">
        <f t="shared" si="80"/>
        <v>0</v>
      </c>
      <c r="AD395" s="28">
        <f t="shared" si="81"/>
        <v>462000</v>
      </c>
      <c r="AE395" s="28">
        <f t="shared" si="82"/>
        <v>462000</v>
      </c>
      <c r="AF395" s="28">
        <f t="shared" si="83"/>
        <v>459000</v>
      </c>
      <c r="AG395" s="28">
        <f t="shared" si="84"/>
        <v>461000</v>
      </c>
    </row>
    <row r="396" spans="1:33" s="21" customFormat="1" hidden="1" x14ac:dyDescent="0.3">
      <c r="A396" s="7" t="s">
        <v>281</v>
      </c>
      <c r="B396" s="7" t="s">
        <v>910</v>
      </c>
      <c r="C396" s="7">
        <v>1303</v>
      </c>
      <c r="D396" s="7" t="s">
        <v>8</v>
      </c>
      <c r="E396" s="7">
        <v>913</v>
      </c>
      <c r="F396" s="7" t="s">
        <v>1700</v>
      </c>
      <c r="G396" s="7" t="s">
        <v>915</v>
      </c>
      <c r="H396" s="8" t="s">
        <v>875</v>
      </c>
      <c r="I396" s="15">
        <v>224000</v>
      </c>
      <c r="J396" s="15">
        <v>226000</v>
      </c>
      <c r="K396" s="15">
        <v>228000</v>
      </c>
      <c r="L396" s="15">
        <v>228000</v>
      </c>
      <c r="M396" s="15">
        <v>233000</v>
      </c>
      <c r="N396" s="15">
        <v>234000</v>
      </c>
      <c r="O396" s="15">
        <v>234000</v>
      </c>
      <c r="P396" s="15">
        <v>236000</v>
      </c>
      <c r="Q396" s="15">
        <v>231000</v>
      </c>
      <c r="R396" s="15">
        <v>231000</v>
      </c>
      <c r="S396" s="15">
        <v>230000</v>
      </c>
      <c r="T396" s="15">
        <v>231000</v>
      </c>
      <c r="V396" s="28">
        <f t="shared" si="73"/>
        <v>224000</v>
      </c>
      <c r="W396" s="28">
        <f t="shared" si="74"/>
        <v>226000</v>
      </c>
      <c r="X396" s="28">
        <f t="shared" si="75"/>
        <v>228000</v>
      </c>
      <c r="Y396" s="28">
        <f t="shared" si="76"/>
        <v>228000</v>
      </c>
      <c r="Z396" s="28">
        <f t="shared" si="77"/>
        <v>233000</v>
      </c>
      <c r="AA396" s="28">
        <f t="shared" si="78"/>
        <v>234000</v>
      </c>
      <c r="AB396" s="28">
        <f t="shared" si="79"/>
        <v>234000</v>
      </c>
      <c r="AC396" s="28">
        <f t="shared" si="80"/>
        <v>236000</v>
      </c>
      <c r="AD396" s="28">
        <f t="shared" si="81"/>
        <v>231000</v>
      </c>
      <c r="AE396" s="28">
        <f t="shared" si="82"/>
        <v>231000</v>
      </c>
      <c r="AF396" s="28">
        <f t="shared" si="83"/>
        <v>230000</v>
      </c>
      <c r="AG396" s="28">
        <f t="shared" si="84"/>
        <v>231000</v>
      </c>
    </row>
    <row r="397" spans="1:33" s="21" customFormat="1" hidden="1" x14ac:dyDescent="0.3">
      <c r="A397" s="7" t="s">
        <v>281</v>
      </c>
      <c r="B397" s="7" t="s">
        <v>910</v>
      </c>
      <c r="C397" s="7">
        <v>1303</v>
      </c>
      <c r="D397" s="7" t="s">
        <v>8</v>
      </c>
      <c r="E397" s="7">
        <v>913</v>
      </c>
      <c r="F397" s="7">
        <v>110829</v>
      </c>
      <c r="G397" s="7" t="s">
        <v>915</v>
      </c>
      <c r="H397" s="8" t="s">
        <v>872</v>
      </c>
      <c r="I397" s="15">
        <v>224000</v>
      </c>
      <c r="J397" s="15">
        <v>136000</v>
      </c>
      <c r="K397" s="15">
        <v>137000</v>
      </c>
      <c r="L397" s="15">
        <v>456000</v>
      </c>
      <c r="M397" s="15">
        <v>464000</v>
      </c>
      <c r="N397" s="15">
        <v>141000</v>
      </c>
      <c r="O397" s="15">
        <v>141000</v>
      </c>
      <c r="P397" s="15">
        <v>142000</v>
      </c>
      <c r="Q397" s="15">
        <v>462000</v>
      </c>
      <c r="R397" s="15">
        <v>139000</v>
      </c>
      <c r="S397" s="15">
        <v>138000</v>
      </c>
      <c r="T397" s="15">
        <v>139000</v>
      </c>
      <c r="V397" s="28">
        <f t="shared" si="73"/>
        <v>224000</v>
      </c>
      <c r="W397" s="28">
        <f t="shared" si="74"/>
        <v>136000</v>
      </c>
      <c r="X397" s="28">
        <f t="shared" si="75"/>
        <v>137000</v>
      </c>
      <c r="Y397" s="28">
        <f t="shared" si="76"/>
        <v>456000</v>
      </c>
      <c r="Z397" s="28">
        <f t="shared" si="77"/>
        <v>464000</v>
      </c>
      <c r="AA397" s="28">
        <f t="shared" si="78"/>
        <v>141000</v>
      </c>
      <c r="AB397" s="28">
        <f t="shared" si="79"/>
        <v>141000</v>
      </c>
      <c r="AC397" s="28">
        <f t="shared" si="80"/>
        <v>142000</v>
      </c>
      <c r="AD397" s="28">
        <f t="shared" si="81"/>
        <v>462000</v>
      </c>
      <c r="AE397" s="28">
        <f t="shared" si="82"/>
        <v>139000</v>
      </c>
      <c r="AF397" s="28">
        <f t="shared" si="83"/>
        <v>138000</v>
      </c>
      <c r="AG397" s="28">
        <f t="shared" si="84"/>
        <v>139000</v>
      </c>
    </row>
    <row r="398" spans="1:33" s="21" customFormat="1" hidden="1" x14ac:dyDescent="0.3">
      <c r="A398" s="7" t="s">
        <v>281</v>
      </c>
      <c r="B398" s="7" t="s">
        <v>910</v>
      </c>
      <c r="C398" s="7">
        <v>1303</v>
      </c>
      <c r="D398" s="7" t="s">
        <v>8</v>
      </c>
      <c r="E398" s="7">
        <v>913</v>
      </c>
      <c r="F398" s="7">
        <v>110221</v>
      </c>
      <c r="G398" s="7" t="s">
        <v>915</v>
      </c>
      <c r="H398" s="8" t="s">
        <v>870</v>
      </c>
      <c r="I398" s="15">
        <v>224000</v>
      </c>
      <c r="J398" s="15">
        <v>136000</v>
      </c>
      <c r="K398" s="15">
        <v>228000</v>
      </c>
      <c r="L398" s="15">
        <v>228000</v>
      </c>
      <c r="M398" s="15">
        <v>233000</v>
      </c>
      <c r="N398" s="15">
        <v>234000</v>
      </c>
      <c r="O398" s="15">
        <v>234000</v>
      </c>
      <c r="P398" s="15">
        <v>236000</v>
      </c>
      <c r="Q398" s="15">
        <v>231000</v>
      </c>
      <c r="R398" s="15">
        <v>231000</v>
      </c>
      <c r="S398" s="15">
        <v>230000</v>
      </c>
      <c r="T398" s="15">
        <v>231000</v>
      </c>
      <c r="V398" s="28">
        <f t="shared" si="73"/>
        <v>224000</v>
      </c>
      <c r="W398" s="28">
        <f t="shared" si="74"/>
        <v>136000</v>
      </c>
      <c r="X398" s="28">
        <f t="shared" si="75"/>
        <v>228000</v>
      </c>
      <c r="Y398" s="28">
        <f t="shared" si="76"/>
        <v>228000</v>
      </c>
      <c r="Z398" s="28">
        <f t="shared" si="77"/>
        <v>233000</v>
      </c>
      <c r="AA398" s="28">
        <f t="shared" si="78"/>
        <v>234000</v>
      </c>
      <c r="AB398" s="28">
        <f t="shared" si="79"/>
        <v>234000</v>
      </c>
      <c r="AC398" s="28">
        <f t="shared" si="80"/>
        <v>236000</v>
      </c>
      <c r="AD398" s="28">
        <f t="shared" si="81"/>
        <v>231000</v>
      </c>
      <c r="AE398" s="28">
        <f t="shared" si="82"/>
        <v>231000</v>
      </c>
      <c r="AF398" s="28">
        <f t="shared" si="83"/>
        <v>230000</v>
      </c>
      <c r="AG398" s="28">
        <f t="shared" si="84"/>
        <v>231000</v>
      </c>
    </row>
    <row r="399" spans="1:33" s="21" customFormat="1" hidden="1" x14ac:dyDescent="0.3">
      <c r="A399" s="7" t="s">
        <v>281</v>
      </c>
      <c r="B399" s="7" t="s">
        <v>910</v>
      </c>
      <c r="C399" s="7">
        <v>1303</v>
      </c>
      <c r="D399" s="7" t="s">
        <v>8</v>
      </c>
      <c r="E399" s="7">
        <v>913</v>
      </c>
      <c r="F399" s="7" t="s">
        <v>1701</v>
      </c>
      <c r="G399" s="7" t="s">
        <v>915</v>
      </c>
      <c r="H399" s="8" t="s">
        <v>1300</v>
      </c>
      <c r="I399" s="15">
        <v>90000</v>
      </c>
      <c r="J399" s="15">
        <v>136000</v>
      </c>
      <c r="K399" s="15">
        <v>92000</v>
      </c>
      <c r="L399" s="15">
        <v>228000</v>
      </c>
      <c r="M399" s="15">
        <v>233000</v>
      </c>
      <c r="N399" s="15">
        <v>234000</v>
      </c>
      <c r="O399" s="15">
        <v>234000</v>
      </c>
      <c r="P399" s="15">
        <v>236000</v>
      </c>
      <c r="Q399" s="15">
        <v>231000</v>
      </c>
      <c r="R399" s="15">
        <v>231000</v>
      </c>
      <c r="S399" s="15">
        <v>230000</v>
      </c>
      <c r="T399" s="15">
        <v>231000</v>
      </c>
      <c r="V399" s="28">
        <f t="shared" si="73"/>
        <v>90000</v>
      </c>
      <c r="W399" s="28">
        <f t="shared" si="74"/>
        <v>136000</v>
      </c>
      <c r="X399" s="28">
        <f t="shared" si="75"/>
        <v>92000</v>
      </c>
      <c r="Y399" s="28">
        <f t="shared" si="76"/>
        <v>228000</v>
      </c>
      <c r="Z399" s="28">
        <f t="shared" si="77"/>
        <v>233000</v>
      </c>
      <c r="AA399" s="28">
        <f t="shared" si="78"/>
        <v>234000</v>
      </c>
      <c r="AB399" s="28">
        <f t="shared" si="79"/>
        <v>234000</v>
      </c>
      <c r="AC399" s="28">
        <f t="shared" si="80"/>
        <v>236000</v>
      </c>
      <c r="AD399" s="28">
        <f t="shared" si="81"/>
        <v>231000</v>
      </c>
      <c r="AE399" s="28">
        <f t="shared" si="82"/>
        <v>231000</v>
      </c>
      <c r="AF399" s="28">
        <f t="shared" si="83"/>
        <v>230000</v>
      </c>
      <c r="AG399" s="28">
        <f t="shared" si="84"/>
        <v>231000</v>
      </c>
    </row>
    <row r="400" spans="1:33" s="21" customFormat="1" hidden="1" x14ac:dyDescent="0.3">
      <c r="A400" s="7" t="s">
        <v>281</v>
      </c>
      <c r="B400" s="7" t="s">
        <v>910</v>
      </c>
      <c r="C400" s="7">
        <v>1303</v>
      </c>
      <c r="D400" s="7" t="s">
        <v>8</v>
      </c>
      <c r="E400" s="7">
        <v>913</v>
      </c>
      <c r="F400" s="7" t="s">
        <v>1702</v>
      </c>
      <c r="G400" s="7" t="s">
        <v>915</v>
      </c>
      <c r="H400" s="8" t="s">
        <v>893</v>
      </c>
      <c r="I400" s="15">
        <v>90000</v>
      </c>
      <c r="J400" s="15">
        <v>91000</v>
      </c>
      <c r="K400" s="15">
        <v>92000</v>
      </c>
      <c r="L400" s="15">
        <v>92000</v>
      </c>
      <c r="M400" s="15">
        <v>93000</v>
      </c>
      <c r="N400" s="15">
        <v>94000</v>
      </c>
      <c r="O400" s="15">
        <v>94000</v>
      </c>
      <c r="P400" s="15">
        <v>95000</v>
      </c>
      <c r="Q400" s="15">
        <v>462000</v>
      </c>
      <c r="R400" s="15">
        <v>462000</v>
      </c>
      <c r="S400" s="15">
        <v>459000</v>
      </c>
      <c r="T400" s="15">
        <v>93000</v>
      </c>
      <c r="V400" s="28">
        <f t="shared" si="73"/>
        <v>90000</v>
      </c>
      <c r="W400" s="28">
        <f t="shared" si="74"/>
        <v>91000</v>
      </c>
      <c r="X400" s="28">
        <f t="shared" si="75"/>
        <v>92000</v>
      </c>
      <c r="Y400" s="28">
        <f t="shared" si="76"/>
        <v>92000</v>
      </c>
      <c r="Z400" s="28">
        <f t="shared" si="77"/>
        <v>93000</v>
      </c>
      <c r="AA400" s="28">
        <f t="shared" si="78"/>
        <v>94000</v>
      </c>
      <c r="AB400" s="28">
        <f t="shared" si="79"/>
        <v>94000</v>
      </c>
      <c r="AC400" s="28">
        <f t="shared" si="80"/>
        <v>95000</v>
      </c>
      <c r="AD400" s="28">
        <f t="shared" si="81"/>
        <v>462000</v>
      </c>
      <c r="AE400" s="28">
        <f t="shared" si="82"/>
        <v>462000</v>
      </c>
      <c r="AF400" s="28">
        <f t="shared" si="83"/>
        <v>459000</v>
      </c>
      <c r="AG400" s="28">
        <f t="shared" si="84"/>
        <v>93000</v>
      </c>
    </row>
    <row r="401" spans="1:33" s="21" customFormat="1" hidden="1" x14ac:dyDescent="0.3">
      <c r="A401" s="7" t="s">
        <v>281</v>
      </c>
      <c r="B401" s="7" t="s">
        <v>910</v>
      </c>
      <c r="C401" s="7">
        <v>1303</v>
      </c>
      <c r="D401" s="7" t="s">
        <v>8</v>
      </c>
      <c r="E401" s="7">
        <v>913</v>
      </c>
      <c r="F401" s="7">
        <v>111680</v>
      </c>
      <c r="G401" s="7" t="s">
        <v>915</v>
      </c>
      <c r="H401" s="8" t="s">
        <v>1567</v>
      </c>
      <c r="I401" s="15">
        <v>90000</v>
      </c>
      <c r="J401" s="15">
        <v>91000</v>
      </c>
      <c r="K401" s="15">
        <v>92000</v>
      </c>
      <c r="L401" s="15">
        <v>92000</v>
      </c>
      <c r="M401" s="15">
        <v>93000</v>
      </c>
      <c r="N401" s="15">
        <v>94000</v>
      </c>
      <c r="O401" s="15">
        <v>141000</v>
      </c>
      <c r="P401" s="15">
        <v>142000</v>
      </c>
      <c r="Q401" s="15">
        <v>231000</v>
      </c>
      <c r="R401" s="15">
        <v>231000</v>
      </c>
      <c r="S401" s="15">
        <v>230000</v>
      </c>
      <c r="T401" s="15">
        <v>139000</v>
      </c>
      <c r="V401" s="28">
        <f t="shared" si="73"/>
        <v>90000</v>
      </c>
      <c r="W401" s="28">
        <f t="shared" si="74"/>
        <v>91000</v>
      </c>
      <c r="X401" s="28">
        <f t="shared" si="75"/>
        <v>92000</v>
      </c>
      <c r="Y401" s="28">
        <f t="shared" si="76"/>
        <v>92000</v>
      </c>
      <c r="Z401" s="28">
        <f t="shared" si="77"/>
        <v>93000</v>
      </c>
      <c r="AA401" s="28">
        <f t="shared" si="78"/>
        <v>94000</v>
      </c>
      <c r="AB401" s="28">
        <f t="shared" si="79"/>
        <v>141000</v>
      </c>
      <c r="AC401" s="28">
        <f t="shared" si="80"/>
        <v>142000</v>
      </c>
      <c r="AD401" s="28">
        <f t="shared" si="81"/>
        <v>231000</v>
      </c>
      <c r="AE401" s="28">
        <f t="shared" si="82"/>
        <v>231000</v>
      </c>
      <c r="AF401" s="28">
        <f t="shared" si="83"/>
        <v>230000</v>
      </c>
      <c r="AG401" s="28">
        <f t="shared" si="84"/>
        <v>139000</v>
      </c>
    </row>
    <row r="402" spans="1:33" s="21" customFormat="1" hidden="1" x14ac:dyDescent="0.3">
      <c r="A402" s="7" t="s">
        <v>281</v>
      </c>
      <c r="B402" s="7" t="s">
        <v>910</v>
      </c>
      <c r="C402" s="7">
        <v>1303</v>
      </c>
      <c r="D402" s="7" t="s">
        <v>8</v>
      </c>
      <c r="E402" s="7">
        <v>913</v>
      </c>
      <c r="F402" s="7" t="s">
        <v>1703</v>
      </c>
      <c r="G402" s="7" t="s">
        <v>915</v>
      </c>
      <c r="H402" s="8" t="s">
        <v>880</v>
      </c>
      <c r="I402" s="15">
        <v>90000</v>
      </c>
      <c r="J402" s="15">
        <v>91000</v>
      </c>
      <c r="K402" s="15">
        <v>456000</v>
      </c>
      <c r="L402" s="15">
        <v>228000</v>
      </c>
      <c r="M402" s="15">
        <v>140000</v>
      </c>
      <c r="N402" s="15">
        <v>141000</v>
      </c>
      <c r="O402" s="15">
        <v>141000</v>
      </c>
      <c r="P402" s="15">
        <v>142000</v>
      </c>
      <c r="Q402" s="15">
        <v>139000</v>
      </c>
      <c r="R402" s="15">
        <v>139000</v>
      </c>
      <c r="S402" s="15">
        <v>138000</v>
      </c>
      <c r="T402" s="15">
        <v>139000</v>
      </c>
      <c r="V402" s="28">
        <f t="shared" si="73"/>
        <v>90000</v>
      </c>
      <c r="W402" s="28">
        <f t="shared" si="74"/>
        <v>91000</v>
      </c>
      <c r="X402" s="28">
        <f t="shared" si="75"/>
        <v>456000</v>
      </c>
      <c r="Y402" s="28">
        <f t="shared" si="76"/>
        <v>228000</v>
      </c>
      <c r="Z402" s="28">
        <f t="shared" si="77"/>
        <v>140000</v>
      </c>
      <c r="AA402" s="28">
        <f t="shared" si="78"/>
        <v>141000</v>
      </c>
      <c r="AB402" s="28">
        <f t="shared" si="79"/>
        <v>141000</v>
      </c>
      <c r="AC402" s="28">
        <f t="shared" si="80"/>
        <v>142000</v>
      </c>
      <c r="AD402" s="28">
        <f t="shared" si="81"/>
        <v>139000</v>
      </c>
      <c r="AE402" s="28">
        <f t="shared" si="82"/>
        <v>139000</v>
      </c>
      <c r="AF402" s="28">
        <f t="shared" si="83"/>
        <v>138000</v>
      </c>
      <c r="AG402" s="28">
        <f t="shared" si="84"/>
        <v>139000</v>
      </c>
    </row>
    <row r="403" spans="1:33" s="21" customFormat="1" hidden="1" x14ac:dyDescent="0.3">
      <c r="A403" s="7" t="s">
        <v>281</v>
      </c>
      <c r="B403" s="7" t="s">
        <v>910</v>
      </c>
      <c r="C403" s="7">
        <v>1303</v>
      </c>
      <c r="D403" s="7" t="s">
        <v>8</v>
      </c>
      <c r="E403" s="7">
        <v>913</v>
      </c>
      <c r="F403" s="7">
        <v>111135</v>
      </c>
      <c r="G403" s="7" t="s">
        <v>915</v>
      </c>
      <c r="H403" s="8" t="s">
        <v>881</v>
      </c>
      <c r="I403" s="15">
        <v>90000</v>
      </c>
      <c r="J403" s="15">
        <v>91000</v>
      </c>
      <c r="K403" s="15">
        <v>92000</v>
      </c>
      <c r="L403" s="15">
        <v>92000</v>
      </c>
      <c r="M403" s="15">
        <v>93000</v>
      </c>
      <c r="N403" s="15">
        <v>94000</v>
      </c>
      <c r="O403" s="15">
        <v>94000</v>
      </c>
      <c r="P403" s="15">
        <v>95000</v>
      </c>
      <c r="Q403" s="15">
        <v>93000</v>
      </c>
      <c r="R403" s="15">
        <v>93000</v>
      </c>
      <c r="S403" s="15">
        <v>92000</v>
      </c>
      <c r="T403" s="15">
        <v>93000</v>
      </c>
      <c r="V403" s="28">
        <f t="shared" si="73"/>
        <v>90000</v>
      </c>
      <c r="W403" s="28">
        <f t="shared" si="74"/>
        <v>91000</v>
      </c>
      <c r="X403" s="28">
        <f t="shared" si="75"/>
        <v>92000</v>
      </c>
      <c r="Y403" s="28">
        <f t="shared" si="76"/>
        <v>92000</v>
      </c>
      <c r="Z403" s="28">
        <f t="shared" si="77"/>
        <v>93000</v>
      </c>
      <c r="AA403" s="28">
        <f t="shared" si="78"/>
        <v>94000</v>
      </c>
      <c r="AB403" s="28">
        <f t="shared" si="79"/>
        <v>94000</v>
      </c>
      <c r="AC403" s="28">
        <f t="shared" si="80"/>
        <v>95000</v>
      </c>
      <c r="AD403" s="28">
        <f t="shared" si="81"/>
        <v>93000</v>
      </c>
      <c r="AE403" s="28">
        <f t="shared" si="82"/>
        <v>93000</v>
      </c>
      <c r="AF403" s="28">
        <f t="shared" si="83"/>
        <v>92000</v>
      </c>
      <c r="AG403" s="28">
        <f t="shared" si="84"/>
        <v>93000</v>
      </c>
    </row>
    <row r="404" spans="1:33" s="21" customFormat="1" hidden="1" x14ac:dyDescent="0.3">
      <c r="A404" s="7" t="s">
        <v>281</v>
      </c>
      <c r="B404" s="7" t="s">
        <v>910</v>
      </c>
      <c r="C404" s="7">
        <v>1303</v>
      </c>
      <c r="D404" s="7" t="s">
        <v>8</v>
      </c>
      <c r="E404" s="7">
        <v>913</v>
      </c>
      <c r="F404" s="7" t="s">
        <v>1704</v>
      </c>
      <c r="G404" s="7" t="s">
        <v>915</v>
      </c>
      <c r="H404" s="8" t="s">
        <v>871</v>
      </c>
      <c r="I404" s="15">
        <v>90000</v>
      </c>
      <c r="J404" s="15">
        <v>91000</v>
      </c>
      <c r="K404" s="15">
        <v>92000</v>
      </c>
      <c r="L404" s="15">
        <v>92000</v>
      </c>
      <c r="M404" s="15">
        <v>93000</v>
      </c>
      <c r="N404" s="15">
        <v>94000</v>
      </c>
      <c r="O404" s="15">
        <v>94000</v>
      </c>
      <c r="P404" s="15">
        <v>95000</v>
      </c>
      <c r="Q404" s="15">
        <v>93000</v>
      </c>
      <c r="R404" s="15">
        <v>93000</v>
      </c>
      <c r="S404" s="15">
        <v>92000</v>
      </c>
      <c r="T404" s="15">
        <v>0</v>
      </c>
      <c r="V404" s="28">
        <f t="shared" si="73"/>
        <v>90000</v>
      </c>
      <c r="W404" s="28">
        <f t="shared" si="74"/>
        <v>91000</v>
      </c>
      <c r="X404" s="28">
        <f t="shared" si="75"/>
        <v>92000</v>
      </c>
      <c r="Y404" s="28">
        <f t="shared" si="76"/>
        <v>92000</v>
      </c>
      <c r="Z404" s="28">
        <f t="shared" si="77"/>
        <v>93000</v>
      </c>
      <c r="AA404" s="28">
        <f t="shared" si="78"/>
        <v>94000</v>
      </c>
      <c r="AB404" s="28">
        <f t="shared" si="79"/>
        <v>94000</v>
      </c>
      <c r="AC404" s="28">
        <f t="shared" si="80"/>
        <v>95000</v>
      </c>
      <c r="AD404" s="28">
        <f t="shared" si="81"/>
        <v>93000</v>
      </c>
      <c r="AE404" s="28">
        <f t="shared" si="82"/>
        <v>93000</v>
      </c>
      <c r="AF404" s="28">
        <f t="shared" si="83"/>
        <v>92000</v>
      </c>
      <c r="AG404" s="28">
        <f t="shared" si="84"/>
        <v>0</v>
      </c>
    </row>
    <row r="405" spans="1:33" s="21" customFormat="1" hidden="1" x14ac:dyDescent="0.3">
      <c r="A405" s="7" t="s">
        <v>281</v>
      </c>
      <c r="B405" s="7" t="s">
        <v>910</v>
      </c>
      <c r="C405" s="7">
        <v>1303</v>
      </c>
      <c r="D405" s="7" t="s">
        <v>8</v>
      </c>
      <c r="E405" s="7">
        <v>913</v>
      </c>
      <c r="F405" s="7" t="s">
        <v>1705</v>
      </c>
      <c r="G405" s="7" t="s">
        <v>915</v>
      </c>
      <c r="H405" s="8" t="s">
        <v>882</v>
      </c>
      <c r="I405" s="15">
        <v>0</v>
      </c>
      <c r="J405" s="15">
        <v>0</v>
      </c>
      <c r="K405" s="15">
        <v>0</v>
      </c>
      <c r="L405" s="15">
        <v>46000</v>
      </c>
      <c r="M405" s="15">
        <v>47000</v>
      </c>
      <c r="N405" s="15">
        <v>0</v>
      </c>
      <c r="O405" s="15">
        <v>94000</v>
      </c>
      <c r="P405" s="15">
        <v>95000</v>
      </c>
      <c r="Q405" s="15">
        <v>47000</v>
      </c>
      <c r="R405" s="15">
        <v>47000</v>
      </c>
      <c r="S405" s="15">
        <v>46000</v>
      </c>
      <c r="T405" s="15">
        <v>93000</v>
      </c>
      <c r="V405" s="28">
        <f t="shared" si="73"/>
        <v>0</v>
      </c>
      <c r="W405" s="28">
        <f t="shared" si="74"/>
        <v>0</v>
      </c>
      <c r="X405" s="28">
        <f t="shared" si="75"/>
        <v>0</v>
      </c>
      <c r="Y405" s="28">
        <f t="shared" si="76"/>
        <v>46000</v>
      </c>
      <c r="Z405" s="28">
        <f t="shared" si="77"/>
        <v>47000</v>
      </c>
      <c r="AA405" s="28">
        <f t="shared" si="78"/>
        <v>0</v>
      </c>
      <c r="AB405" s="28">
        <f t="shared" si="79"/>
        <v>94000</v>
      </c>
      <c r="AC405" s="28">
        <f t="shared" si="80"/>
        <v>95000</v>
      </c>
      <c r="AD405" s="28">
        <f t="shared" si="81"/>
        <v>47000</v>
      </c>
      <c r="AE405" s="28">
        <f t="shared" si="82"/>
        <v>47000</v>
      </c>
      <c r="AF405" s="28">
        <f t="shared" si="83"/>
        <v>46000</v>
      </c>
      <c r="AG405" s="28">
        <f t="shared" si="84"/>
        <v>93000</v>
      </c>
    </row>
    <row r="406" spans="1:33" s="21" customFormat="1" hidden="1" x14ac:dyDescent="0.3">
      <c r="A406" s="7" t="s">
        <v>281</v>
      </c>
      <c r="B406" s="7" t="s">
        <v>910</v>
      </c>
      <c r="C406" s="7">
        <v>1303</v>
      </c>
      <c r="D406" s="7" t="s">
        <v>8</v>
      </c>
      <c r="E406" s="7">
        <v>913</v>
      </c>
      <c r="F406" s="7">
        <v>111203</v>
      </c>
      <c r="G406" s="7" t="s">
        <v>915</v>
      </c>
      <c r="H406" s="8" t="s">
        <v>1568</v>
      </c>
      <c r="I406" s="15">
        <v>224000</v>
      </c>
      <c r="J406" s="15">
        <v>136000</v>
      </c>
      <c r="K406" s="15">
        <v>638000</v>
      </c>
      <c r="L406" s="15">
        <v>637000</v>
      </c>
      <c r="M406" s="15">
        <v>927000</v>
      </c>
      <c r="N406" s="15">
        <v>653000</v>
      </c>
      <c r="O406" s="15">
        <v>655000</v>
      </c>
      <c r="P406" s="15">
        <v>943000</v>
      </c>
      <c r="Q406" s="15">
        <v>646000</v>
      </c>
      <c r="R406" s="15">
        <v>647000</v>
      </c>
      <c r="S406" s="15">
        <v>643000</v>
      </c>
      <c r="T406" s="15">
        <v>644000</v>
      </c>
      <c r="V406" s="28">
        <f t="shared" si="73"/>
        <v>224000</v>
      </c>
      <c r="W406" s="28">
        <f t="shared" si="74"/>
        <v>136000</v>
      </c>
      <c r="X406" s="28">
        <f t="shared" si="75"/>
        <v>638000</v>
      </c>
      <c r="Y406" s="28">
        <f t="shared" si="76"/>
        <v>637000</v>
      </c>
      <c r="Z406" s="28">
        <f t="shared" si="77"/>
        <v>927000</v>
      </c>
      <c r="AA406" s="28">
        <f t="shared" si="78"/>
        <v>653000</v>
      </c>
      <c r="AB406" s="28">
        <f t="shared" si="79"/>
        <v>655000</v>
      </c>
      <c r="AC406" s="28">
        <f t="shared" si="80"/>
        <v>943000</v>
      </c>
      <c r="AD406" s="28">
        <f t="shared" si="81"/>
        <v>646000</v>
      </c>
      <c r="AE406" s="28">
        <f t="shared" si="82"/>
        <v>647000</v>
      </c>
      <c r="AF406" s="28">
        <f t="shared" si="83"/>
        <v>643000</v>
      </c>
      <c r="AG406" s="28">
        <f t="shared" si="84"/>
        <v>644000</v>
      </c>
    </row>
    <row r="407" spans="1:33" s="21" customFormat="1" hidden="1" x14ac:dyDescent="0.3">
      <c r="A407" s="7" t="s">
        <v>281</v>
      </c>
      <c r="B407" s="7" t="s">
        <v>910</v>
      </c>
      <c r="C407" s="7">
        <v>1303</v>
      </c>
      <c r="D407" s="7" t="s">
        <v>8</v>
      </c>
      <c r="E407" s="7">
        <v>913</v>
      </c>
      <c r="F407" s="7">
        <v>212148</v>
      </c>
      <c r="G407" s="7" t="s">
        <v>915</v>
      </c>
      <c r="H407" s="8" t="s">
        <v>1569</v>
      </c>
      <c r="I407" s="15">
        <v>537000</v>
      </c>
      <c r="J407" s="15">
        <v>902000</v>
      </c>
      <c r="K407" s="15">
        <v>546000</v>
      </c>
      <c r="L407" s="15">
        <v>546000</v>
      </c>
      <c r="M407" s="15">
        <v>556000</v>
      </c>
      <c r="N407" s="15">
        <v>560000</v>
      </c>
      <c r="O407" s="15">
        <v>562000</v>
      </c>
      <c r="P407" s="15">
        <v>566000</v>
      </c>
      <c r="Q407" s="15">
        <v>554000</v>
      </c>
      <c r="R407" s="15">
        <v>554000</v>
      </c>
      <c r="S407" s="15">
        <v>551000</v>
      </c>
      <c r="T407" s="15">
        <v>552000</v>
      </c>
      <c r="V407" s="28">
        <f t="shared" si="73"/>
        <v>537000</v>
      </c>
      <c r="W407" s="28">
        <f t="shared" si="74"/>
        <v>902000</v>
      </c>
      <c r="X407" s="28">
        <f t="shared" si="75"/>
        <v>546000</v>
      </c>
      <c r="Y407" s="28">
        <f t="shared" si="76"/>
        <v>546000</v>
      </c>
      <c r="Z407" s="28">
        <f t="shared" si="77"/>
        <v>556000</v>
      </c>
      <c r="AA407" s="28">
        <f t="shared" si="78"/>
        <v>560000</v>
      </c>
      <c r="AB407" s="28">
        <f t="shared" si="79"/>
        <v>562000</v>
      </c>
      <c r="AC407" s="28">
        <f t="shared" si="80"/>
        <v>566000</v>
      </c>
      <c r="AD407" s="28">
        <f t="shared" si="81"/>
        <v>554000</v>
      </c>
      <c r="AE407" s="28">
        <f t="shared" si="82"/>
        <v>554000</v>
      </c>
      <c r="AF407" s="28">
        <f t="shared" si="83"/>
        <v>551000</v>
      </c>
      <c r="AG407" s="28">
        <f t="shared" si="84"/>
        <v>552000</v>
      </c>
    </row>
    <row r="408" spans="1:33" s="21" customFormat="1" hidden="1" x14ac:dyDescent="0.3">
      <c r="A408" s="7" t="s">
        <v>281</v>
      </c>
      <c r="B408" s="7" t="s">
        <v>910</v>
      </c>
      <c r="C408" s="7">
        <v>1303</v>
      </c>
      <c r="D408" s="7" t="s">
        <v>8</v>
      </c>
      <c r="E408" s="7">
        <v>913</v>
      </c>
      <c r="F408" s="7">
        <v>111031</v>
      </c>
      <c r="G408" s="7" t="s">
        <v>915</v>
      </c>
      <c r="H408" s="8" t="s">
        <v>1570</v>
      </c>
      <c r="I408" s="15">
        <v>447000</v>
      </c>
      <c r="J408" s="15">
        <v>451000</v>
      </c>
      <c r="K408" s="15">
        <v>456000</v>
      </c>
      <c r="L408" s="15">
        <v>456000</v>
      </c>
      <c r="M408" s="15">
        <v>464000</v>
      </c>
      <c r="N408" s="15">
        <v>467000</v>
      </c>
      <c r="O408" s="15">
        <v>468000</v>
      </c>
      <c r="P408" s="15">
        <v>472000</v>
      </c>
      <c r="Q408" s="15">
        <v>462000</v>
      </c>
      <c r="R408" s="15">
        <v>462000</v>
      </c>
      <c r="S408" s="15">
        <v>459000</v>
      </c>
      <c r="T408" s="15">
        <v>461000</v>
      </c>
      <c r="V408" s="28">
        <f t="shared" si="73"/>
        <v>447000</v>
      </c>
      <c r="W408" s="28">
        <f t="shared" si="74"/>
        <v>451000</v>
      </c>
      <c r="X408" s="28">
        <f t="shared" si="75"/>
        <v>456000</v>
      </c>
      <c r="Y408" s="28">
        <f t="shared" si="76"/>
        <v>456000</v>
      </c>
      <c r="Z408" s="28">
        <f t="shared" si="77"/>
        <v>464000</v>
      </c>
      <c r="AA408" s="28">
        <f t="shared" si="78"/>
        <v>467000</v>
      </c>
      <c r="AB408" s="28">
        <f t="shared" si="79"/>
        <v>468000</v>
      </c>
      <c r="AC408" s="28">
        <f t="shared" si="80"/>
        <v>472000</v>
      </c>
      <c r="AD408" s="28">
        <f t="shared" si="81"/>
        <v>462000</v>
      </c>
      <c r="AE408" s="28">
        <f t="shared" si="82"/>
        <v>462000</v>
      </c>
      <c r="AF408" s="28">
        <f t="shared" si="83"/>
        <v>459000</v>
      </c>
      <c r="AG408" s="28">
        <f t="shared" si="84"/>
        <v>461000</v>
      </c>
    </row>
    <row r="409" spans="1:33" s="21" customFormat="1" hidden="1" x14ac:dyDescent="0.3">
      <c r="A409" s="7" t="s">
        <v>281</v>
      </c>
      <c r="B409" s="7" t="s">
        <v>910</v>
      </c>
      <c r="C409" s="7">
        <v>1303</v>
      </c>
      <c r="D409" s="7" t="s">
        <v>8</v>
      </c>
      <c r="E409" s="7">
        <v>913</v>
      </c>
      <c r="F409" s="7">
        <v>110002</v>
      </c>
      <c r="G409" s="7" t="s">
        <v>915</v>
      </c>
      <c r="H409" s="8" t="s">
        <v>1571</v>
      </c>
      <c r="I409" s="15">
        <v>447000</v>
      </c>
      <c r="J409" s="15">
        <v>226000</v>
      </c>
      <c r="K409" s="15">
        <v>456000</v>
      </c>
      <c r="L409" s="15">
        <v>456000</v>
      </c>
      <c r="M409" s="15">
        <v>464000</v>
      </c>
      <c r="N409" s="15">
        <v>467000</v>
      </c>
      <c r="O409" s="15">
        <v>468000</v>
      </c>
      <c r="P409" s="15">
        <v>472000</v>
      </c>
      <c r="Q409" s="15">
        <v>462000</v>
      </c>
      <c r="R409" s="15">
        <v>462000</v>
      </c>
      <c r="S409" s="15">
        <v>459000</v>
      </c>
      <c r="T409" s="15">
        <v>461000</v>
      </c>
      <c r="V409" s="28">
        <f t="shared" si="73"/>
        <v>447000</v>
      </c>
      <c r="W409" s="28">
        <f t="shared" si="74"/>
        <v>226000</v>
      </c>
      <c r="X409" s="28">
        <f t="shared" si="75"/>
        <v>456000</v>
      </c>
      <c r="Y409" s="28">
        <f t="shared" si="76"/>
        <v>456000</v>
      </c>
      <c r="Z409" s="28">
        <f t="shared" si="77"/>
        <v>464000</v>
      </c>
      <c r="AA409" s="28">
        <f t="shared" si="78"/>
        <v>467000</v>
      </c>
      <c r="AB409" s="28">
        <f t="shared" si="79"/>
        <v>468000</v>
      </c>
      <c r="AC409" s="28">
        <f t="shared" si="80"/>
        <v>472000</v>
      </c>
      <c r="AD409" s="28">
        <f t="shared" si="81"/>
        <v>462000</v>
      </c>
      <c r="AE409" s="28">
        <f t="shared" si="82"/>
        <v>462000</v>
      </c>
      <c r="AF409" s="28">
        <f t="shared" si="83"/>
        <v>459000</v>
      </c>
      <c r="AG409" s="28">
        <f t="shared" si="84"/>
        <v>461000</v>
      </c>
    </row>
    <row r="410" spans="1:33" s="21" customFormat="1" hidden="1" x14ac:dyDescent="0.3">
      <c r="A410" s="7" t="s">
        <v>281</v>
      </c>
      <c r="B410" s="7" t="s">
        <v>910</v>
      </c>
      <c r="C410" s="7">
        <v>1303</v>
      </c>
      <c r="D410" s="7" t="s">
        <v>8</v>
      </c>
      <c r="E410" s="7">
        <v>913</v>
      </c>
      <c r="F410" s="7">
        <v>111079</v>
      </c>
      <c r="G410" s="7" t="s">
        <v>915</v>
      </c>
      <c r="H410" s="8" t="s">
        <v>1572</v>
      </c>
      <c r="I410" s="15">
        <v>0</v>
      </c>
      <c r="J410" s="15">
        <v>0</v>
      </c>
      <c r="K410" s="15">
        <v>228000</v>
      </c>
      <c r="L410" s="15">
        <v>228000</v>
      </c>
      <c r="M410" s="15">
        <v>233000</v>
      </c>
      <c r="N410" s="15">
        <v>234000</v>
      </c>
      <c r="O410" s="15">
        <v>234000</v>
      </c>
      <c r="P410" s="15">
        <v>236000</v>
      </c>
      <c r="Q410" s="15">
        <v>231000</v>
      </c>
      <c r="R410" s="15">
        <v>231000</v>
      </c>
      <c r="S410" s="15">
        <v>230000</v>
      </c>
      <c r="T410" s="15">
        <v>231000</v>
      </c>
      <c r="V410" s="28">
        <f t="shared" si="73"/>
        <v>0</v>
      </c>
      <c r="W410" s="28">
        <f t="shared" si="74"/>
        <v>0</v>
      </c>
      <c r="X410" s="28">
        <f t="shared" si="75"/>
        <v>228000</v>
      </c>
      <c r="Y410" s="28">
        <f t="shared" si="76"/>
        <v>228000</v>
      </c>
      <c r="Z410" s="28">
        <f t="shared" si="77"/>
        <v>233000</v>
      </c>
      <c r="AA410" s="28">
        <f t="shared" si="78"/>
        <v>234000</v>
      </c>
      <c r="AB410" s="28">
        <f t="shared" si="79"/>
        <v>234000</v>
      </c>
      <c r="AC410" s="28">
        <f t="shared" si="80"/>
        <v>236000</v>
      </c>
      <c r="AD410" s="28">
        <f t="shared" si="81"/>
        <v>231000</v>
      </c>
      <c r="AE410" s="28">
        <f t="shared" si="82"/>
        <v>231000</v>
      </c>
      <c r="AF410" s="28">
        <f t="shared" si="83"/>
        <v>230000</v>
      </c>
      <c r="AG410" s="28">
        <f t="shared" si="84"/>
        <v>231000</v>
      </c>
    </row>
    <row r="411" spans="1:33" s="21" customFormat="1" hidden="1" x14ac:dyDescent="0.3">
      <c r="A411" s="7" t="s">
        <v>281</v>
      </c>
      <c r="B411" s="7" t="s">
        <v>910</v>
      </c>
      <c r="C411" s="7">
        <v>1303</v>
      </c>
      <c r="D411" s="7" t="s">
        <v>8</v>
      </c>
      <c r="E411" s="7">
        <v>913</v>
      </c>
      <c r="F411" s="7">
        <v>111044</v>
      </c>
      <c r="G411" s="7" t="s">
        <v>915</v>
      </c>
      <c r="H411" s="8" t="s">
        <v>1573</v>
      </c>
      <c r="I411" s="15">
        <v>447000</v>
      </c>
      <c r="J411" s="15">
        <v>451000</v>
      </c>
      <c r="K411" s="15">
        <v>92000</v>
      </c>
      <c r="L411" s="15">
        <v>92000</v>
      </c>
      <c r="M411" s="15">
        <v>93000</v>
      </c>
      <c r="N411" s="15">
        <v>94000</v>
      </c>
      <c r="O411" s="15">
        <v>94000</v>
      </c>
      <c r="P411" s="15">
        <v>95000</v>
      </c>
      <c r="Q411" s="15">
        <v>93000</v>
      </c>
      <c r="R411" s="15">
        <v>93000</v>
      </c>
      <c r="S411" s="15">
        <v>92000</v>
      </c>
      <c r="T411" s="15">
        <v>93000</v>
      </c>
      <c r="V411" s="28">
        <f t="shared" si="73"/>
        <v>447000</v>
      </c>
      <c r="W411" s="28">
        <f t="shared" si="74"/>
        <v>451000</v>
      </c>
      <c r="X411" s="28">
        <f t="shared" si="75"/>
        <v>92000</v>
      </c>
      <c r="Y411" s="28">
        <f t="shared" si="76"/>
        <v>92000</v>
      </c>
      <c r="Z411" s="28">
        <f t="shared" si="77"/>
        <v>93000</v>
      </c>
      <c r="AA411" s="28">
        <f t="shared" si="78"/>
        <v>94000</v>
      </c>
      <c r="AB411" s="28">
        <f t="shared" si="79"/>
        <v>94000</v>
      </c>
      <c r="AC411" s="28">
        <f t="shared" si="80"/>
        <v>95000</v>
      </c>
      <c r="AD411" s="28">
        <f t="shared" si="81"/>
        <v>93000</v>
      </c>
      <c r="AE411" s="28">
        <f t="shared" si="82"/>
        <v>93000</v>
      </c>
      <c r="AF411" s="28">
        <f t="shared" si="83"/>
        <v>92000</v>
      </c>
      <c r="AG411" s="28">
        <f t="shared" si="84"/>
        <v>93000</v>
      </c>
    </row>
    <row r="412" spans="1:33" s="21" customFormat="1" hidden="1" x14ac:dyDescent="0.3">
      <c r="A412" s="7" t="s">
        <v>281</v>
      </c>
      <c r="B412" s="7" t="s">
        <v>910</v>
      </c>
      <c r="C412" s="7">
        <v>1303</v>
      </c>
      <c r="D412" s="7" t="s">
        <v>8</v>
      </c>
      <c r="E412" s="7">
        <v>913</v>
      </c>
      <c r="F412" s="7">
        <v>111465</v>
      </c>
      <c r="G412" s="7" t="s">
        <v>915</v>
      </c>
      <c r="H412" s="8" t="s">
        <v>1574</v>
      </c>
      <c r="I412" s="15">
        <v>135000</v>
      </c>
      <c r="J412" s="15">
        <v>91000</v>
      </c>
      <c r="K412" s="15">
        <v>92000</v>
      </c>
      <c r="L412" s="15">
        <v>92000</v>
      </c>
      <c r="M412" s="15">
        <v>93000</v>
      </c>
      <c r="N412" s="15">
        <v>94000</v>
      </c>
      <c r="O412" s="15">
        <v>94000</v>
      </c>
      <c r="P412" s="15">
        <v>95000</v>
      </c>
      <c r="Q412" s="15">
        <v>93000</v>
      </c>
      <c r="R412" s="15">
        <v>93000</v>
      </c>
      <c r="S412" s="15">
        <v>92000</v>
      </c>
      <c r="T412" s="15">
        <v>93000</v>
      </c>
      <c r="V412" s="28">
        <f t="shared" si="73"/>
        <v>135000</v>
      </c>
      <c r="W412" s="28">
        <f t="shared" si="74"/>
        <v>91000</v>
      </c>
      <c r="X412" s="28">
        <f t="shared" si="75"/>
        <v>92000</v>
      </c>
      <c r="Y412" s="28">
        <f t="shared" si="76"/>
        <v>92000</v>
      </c>
      <c r="Z412" s="28">
        <f t="shared" si="77"/>
        <v>93000</v>
      </c>
      <c r="AA412" s="28">
        <f t="shared" si="78"/>
        <v>94000</v>
      </c>
      <c r="AB412" s="28">
        <f t="shared" si="79"/>
        <v>94000</v>
      </c>
      <c r="AC412" s="28">
        <f t="shared" si="80"/>
        <v>95000</v>
      </c>
      <c r="AD412" s="28">
        <f t="shared" si="81"/>
        <v>93000</v>
      </c>
      <c r="AE412" s="28">
        <f t="shared" si="82"/>
        <v>93000</v>
      </c>
      <c r="AF412" s="28">
        <f t="shared" si="83"/>
        <v>92000</v>
      </c>
      <c r="AG412" s="28">
        <f t="shared" si="84"/>
        <v>93000</v>
      </c>
    </row>
    <row r="413" spans="1:33" s="21" customFormat="1" hidden="1" x14ac:dyDescent="0.3">
      <c r="A413" s="7" t="s">
        <v>281</v>
      </c>
      <c r="B413" s="7" t="s">
        <v>910</v>
      </c>
      <c r="C413" s="7">
        <v>1303</v>
      </c>
      <c r="D413" s="7" t="s">
        <v>8</v>
      </c>
      <c r="E413" s="7">
        <v>913</v>
      </c>
      <c r="F413" s="7">
        <v>110747</v>
      </c>
      <c r="G413" s="7" t="s">
        <v>915</v>
      </c>
      <c r="H413" s="8" t="s">
        <v>1575</v>
      </c>
      <c r="I413" s="15">
        <v>90000</v>
      </c>
      <c r="J413" s="15">
        <v>91000</v>
      </c>
      <c r="K413" s="15">
        <v>92000</v>
      </c>
      <c r="L413" s="15">
        <v>92000</v>
      </c>
      <c r="M413" s="15">
        <v>93000</v>
      </c>
      <c r="N413" s="15">
        <v>94000</v>
      </c>
      <c r="O413" s="15">
        <v>94000</v>
      </c>
      <c r="P413" s="15">
        <v>95000</v>
      </c>
      <c r="Q413" s="15">
        <v>93000</v>
      </c>
      <c r="R413" s="15">
        <v>93000</v>
      </c>
      <c r="S413" s="15">
        <v>92000</v>
      </c>
      <c r="T413" s="15">
        <v>93000</v>
      </c>
      <c r="V413" s="28">
        <f t="shared" si="73"/>
        <v>90000</v>
      </c>
      <c r="W413" s="28">
        <f t="shared" si="74"/>
        <v>91000</v>
      </c>
      <c r="X413" s="28">
        <f t="shared" si="75"/>
        <v>92000</v>
      </c>
      <c r="Y413" s="28">
        <f t="shared" si="76"/>
        <v>92000</v>
      </c>
      <c r="Z413" s="28">
        <f t="shared" si="77"/>
        <v>93000</v>
      </c>
      <c r="AA413" s="28">
        <f t="shared" si="78"/>
        <v>94000</v>
      </c>
      <c r="AB413" s="28">
        <f t="shared" si="79"/>
        <v>94000</v>
      </c>
      <c r="AC413" s="28">
        <f t="shared" si="80"/>
        <v>95000</v>
      </c>
      <c r="AD413" s="28">
        <f t="shared" si="81"/>
        <v>93000</v>
      </c>
      <c r="AE413" s="28">
        <f t="shared" si="82"/>
        <v>93000</v>
      </c>
      <c r="AF413" s="28">
        <f t="shared" si="83"/>
        <v>92000</v>
      </c>
      <c r="AG413" s="28">
        <f t="shared" si="84"/>
        <v>93000</v>
      </c>
    </row>
    <row r="414" spans="1:33" s="21" customFormat="1" hidden="1" x14ac:dyDescent="0.3">
      <c r="A414" s="7" t="s">
        <v>281</v>
      </c>
      <c r="B414" s="7" t="s">
        <v>910</v>
      </c>
      <c r="C414" s="7">
        <v>1303</v>
      </c>
      <c r="D414" s="7" t="s">
        <v>8</v>
      </c>
      <c r="E414" s="7">
        <v>913</v>
      </c>
      <c r="F414" s="7">
        <v>111240</v>
      </c>
      <c r="G414" s="7" t="s">
        <v>915</v>
      </c>
      <c r="H414" s="8" t="s">
        <v>1576</v>
      </c>
      <c r="I414" s="15">
        <v>90000</v>
      </c>
      <c r="J414" s="15">
        <v>91000</v>
      </c>
      <c r="K414" s="15">
        <v>92000</v>
      </c>
      <c r="L414" s="15">
        <v>92000</v>
      </c>
      <c r="M414" s="15">
        <v>93000</v>
      </c>
      <c r="N414" s="15">
        <v>94000</v>
      </c>
      <c r="O414" s="15">
        <v>94000</v>
      </c>
      <c r="P414" s="15">
        <v>95000</v>
      </c>
      <c r="Q414" s="15">
        <v>93000</v>
      </c>
      <c r="R414" s="15">
        <v>93000</v>
      </c>
      <c r="S414" s="15">
        <v>92000</v>
      </c>
      <c r="T414" s="15">
        <v>93000</v>
      </c>
      <c r="V414" s="28">
        <f t="shared" si="73"/>
        <v>90000</v>
      </c>
      <c r="W414" s="28">
        <f t="shared" si="74"/>
        <v>91000</v>
      </c>
      <c r="X414" s="28">
        <f t="shared" si="75"/>
        <v>92000</v>
      </c>
      <c r="Y414" s="28">
        <f t="shared" si="76"/>
        <v>92000</v>
      </c>
      <c r="Z414" s="28">
        <f t="shared" si="77"/>
        <v>93000</v>
      </c>
      <c r="AA414" s="28">
        <f t="shared" si="78"/>
        <v>94000</v>
      </c>
      <c r="AB414" s="28">
        <f t="shared" si="79"/>
        <v>94000</v>
      </c>
      <c r="AC414" s="28">
        <f t="shared" si="80"/>
        <v>95000</v>
      </c>
      <c r="AD414" s="28">
        <f t="shared" si="81"/>
        <v>93000</v>
      </c>
      <c r="AE414" s="28">
        <f t="shared" si="82"/>
        <v>93000</v>
      </c>
      <c r="AF414" s="28">
        <f t="shared" si="83"/>
        <v>92000</v>
      </c>
      <c r="AG414" s="28">
        <f t="shared" si="84"/>
        <v>93000</v>
      </c>
    </row>
    <row r="415" spans="1:33" s="21" customFormat="1" hidden="1" x14ac:dyDescent="0.3">
      <c r="A415" s="7" t="s">
        <v>281</v>
      </c>
      <c r="B415" s="7" t="s">
        <v>910</v>
      </c>
      <c r="C415" s="7">
        <v>1303</v>
      </c>
      <c r="D415" s="7" t="s">
        <v>8</v>
      </c>
      <c r="E415" s="7">
        <v>925</v>
      </c>
      <c r="F415" s="7" t="s">
        <v>1706</v>
      </c>
      <c r="G415" s="7" t="s">
        <v>915</v>
      </c>
      <c r="H415" s="8" t="s">
        <v>1577</v>
      </c>
      <c r="I415" s="15">
        <v>90000</v>
      </c>
      <c r="J415" s="15">
        <v>91000</v>
      </c>
      <c r="K415" s="15">
        <v>92000</v>
      </c>
      <c r="L415" s="15">
        <v>228000</v>
      </c>
      <c r="M415" s="15">
        <v>278000</v>
      </c>
      <c r="N415" s="15">
        <v>467000</v>
      </c>
      <c r="O415" s="15">
        <v>375000</v>
      </c>
      <c r="P415" s="15">
        <v>236000</v>
      </c>
      <c r="Q415" s="15">
        <v>462000</v>
      </c>
      <c r="R415" s="15">
        <v>462000</v>
      </c>
      <c r="S415" s="15">
        <v>688000</v>
      </c>
      <c r="T415" s="15">
        <v>920000</v>
      </c>
      <c r="V415" s="28">
        <f t="shared" si="73"/>
        <v>90000</v>
      </c>
      <c r="W415" s="28">
        <f t="shared" si="74"/>
        <v>91000</v>
      </c>
      <c r="X415" s="28">
        <f t="shared" si="75"/>
        <v>92000</v>
      </c>
      <c r="Y415" s="28">
        <f t="shared" si="76"/>
        <v>228000</v>
      </c>
      <c r="Z415" s="28">
        <f t="shared" si="77"/>
        <v>278000</v>
      </c>
      <c r="AA415" s="28">
        <f t="shared" si="78"/>
        <v>467000</v>
      </c>
      <c r="AB415" s="28">
        <f t="shared" si="79"/>
        <v>375000</v>
      </c>
      <c r="AC415" s="28">
        <f t="shared" si="80"/>
        <v>236000</v>
      </c>
      <c r="AD415" s="28">
        <f t="shared" si="81"/>
        <v>462000</v>
      </c>
      <c r="AE415" s="28">
        <f t="shared" si="82"/>
        <v>462000</v>
      </c>
      <c r="AF415" s="28">
        <f t="shared" si="83"/>
        <v>688000</v>
      </c>
      <c r="AG415" s="28">
        <f t="shared" si="84"/>
        <v>920000</v>
      </c>
    </row>
    <row r="416" spans="1:33" s="21" customFormat="1" hidden="1" x14ac:dyDescent="0.3">
      <c r="A416" s="7" t="s">
        <v>281</v>
      </c>
      <c r="B416" s="7" t="s">
        <v>910</v>
      </c>
      <c r="C416" s="7">
        <v>1303</v>
      </c>
      <c r="D416" s="7" t="s">
        <v>8</v>
      </c>
      <c r="E416" s="7">
        <v>905</v>
      </c>
      <c r="F416" s="7" t="s">
        <v>1707</v>
      </c>
      <c r="G416" s="7" t="s">
        <v>915</v>
      </c>
      <c r="H416" s="8" t="s">
        <v>1578</v>
      </c>
      <c r="I416" s="15">
        <v>0</v>
      </c>
      <c r="J416" s="15">
        <v>0</v>
      </c>
      <c r="K416" s="15">
        <v>0</v>
      </c>
      <c r="L416" s="15">
        <v>92000</v>
      </c>
      <c r="M416" s="15">
        <v>93000</v>
      </c>
      <c r="N416" s="15">
        <v>94000</v>
      </c>
      <c r="O416" s="15">
        <v>94000</v>
      </c>
      <c r="P416" s="15">
        <v>95000</v>
      </c>
      <c r="Q416" s="15">
        <v>93000</v>
      </c>
      <c r="R416" s="15">
        <v>93000</v>
      </c>
      <c r="S416" s="15">
        <v>92000</v>
      </c>
      <c r="T416" s="15">
        <v>93000</v>
      </c>
      <c r="V416" s="28">
        <f t="shared" si="73"/>
        <v>0</v>
      </c>
      <c r="W416" s="28">
        <f t="shared" si="74"/>
        <v>0</v>
      </c>
      <c r="X416" s="28">
        <f t="shared" si="75"/>
        <v>0</v>
      </c>
      <c r="Y416" s="28">
        <f t="shared" si="76"/>
        <v>92000</v>
      </c>
      <c r="Z416" s="28">
        <f t="shared" si="77"/>
        <v>93000</v>
      </c>
      <c r="AA416" s="28">
        <f t="shared" si="78"/>
        <v>94000</v>
      </c>
      <c r="AB416" s="28">
        <f t="shared" si="79"/>
        <v>94000</v>
      </c>
      <c r="AC416" s="28">
        <f t="shared" si="80"/>
        <v>95000</v>
      </c>
      <c r="AD416" s="28">
        <f t="shared" si="81"/>
        <v>93000</v>
      </c>
      <c r="AE416" s="28">
        <f t="shared" si="82"/>
        <v>93000</v>
      </c>
      <c r="AF416" s="28">
        <f t="shared" si="83"/>
        <v>92000</v>
      </c>
      <c r="AG416" s="28">
        <f t="shared" si="84"/>
        <v>93000</v>
      </c>
    </row>
    <row r="417" spans="1:33" s="21" customFormat="1" hidden="1" x14ac:dyDescent="0.3">
      <c r="A417" s="7" t="s">
        <v>281</v>
      </c>
      <c r="B417" s="7" t="s">
        <v>910</v>
      </c>
      <c r="C417" s="7">
        <v>1303</v>
      </c>
      <c r="D417" s="7" t="s">
        <v>8</v>
      </c>
      <c r="E417" s="7">
        <v>905</v>
      </c>
      <c r="F417" s="7" t="s">
        <v>1708</v>
      </c>
      <c r="G417" s="7" t="s">
        <v>915</v>
      </c>
      <c r="H417" s="8" t="s">
        <v>1579</v>
      </c>
      <c r="I417" s="15">
        <v>0</v>
      </c>
      <c r="J417" s="15">
        <v>0</v>
      </c>
      <c r="K417" s="15">
        <v>46000</v>
      </c>
      <c r="L417" s="15">
        <v>46000</v>
      </c>
      <c r="M417" s="15">
        <v>47000</v>
      </c>
      <c r="N417" s="15">
        <v>47000</v>
      </c>
      <c r="O417" s="15">
        <v>47000</v>
      </c>
      <c r="P417" s="15">
        <v>48000</v>
      </c>
      <c r="Q417" s="15">
        <v>47000</v>
      </c>
      <c r="R417" s="15">
        <v>47000</v>
      </c>
      <c r="S417" s="15">
        <v>459000</v>
      </c>
      <c r="T417" s="15">
        <v>461000</v>
      </c>
      <c r="V417" s="28">
        <f t="shared" si="73"/>
        <v>0</v>
      </c>
      <c r="W417" s="28">
        <f t="shared" si="74"/>
        <v>0</v>
      </c>
      <c r="X417" s="28">
        <f t="shared" si="75"/>
        <v>46000</v>
      </c>
      <c r="Y417" s="28">
        <f t="shared" si="76"/>
        <v>46000</v>
      </c>
      <c r="Z417" s="28">
        <f t="shared" si="77"/>
        <v>47000</v>
      </c>
      <c r="AA417" s="28">
        <f t="shared" si="78"/>
        <v>47000</v>
      </c>
      <c r="AB417" s="28">
        <f t="shared" si="79"/>
        <v>47000</v>
      </c>
      <c r="AC417" s="28">
        <f t="shared" si="80"/>
        <v>48000</v>
      </c>
      <c r="AD417" s="28">
        <f t="shared" si="81"/>
        <v>47000</v>
      </c>
      <c r="AE417" s="28">
        <f t="shared" si="82"/>
        <v>47000</v>
      </c>
      <c r="AF417" s="28">
        <f t="shared" si="83"/>
        <v>459000</v>
      </c>
      <c r="AG417" s="28">
        <f t="shared" si="84"/>
        <v>461000</v>
      </c>
    </row>
    <row r="418" spans="1:33" s="21" customFormat="1" hidden="1" x14ac:dyDescent="0.3">
      <c r="A418" s="7" t="s">
        <v>281</v>
      </c>
      <c r="B418" s="7" t="s">
        <v>910</v>
      </c>
      <c r="C418" s="7">
        <v>1303</v>
      </c>
      <c r="D418" s="7" t="s">
        <v>8</v>
      </c>
      <c r="E418" s="7">
        <v>905</v>
      </c>
      <c r="F418" s="7" t="s">
        <v>1709</v>
      </c>
      <c r="G418" s="7" t="s">
        <v>915</v>
      </c>
      <c r="H418" s="8" t="s">
        <v>1580</v>
      </c>
      <c r="I418" s="15">
        <v>0</v>
      </c>
      <c r="J418" s="15">
        <v>0</v>
      </c>
      <c r="K418" s="15">
        <v>92000</v>
      </c>
      <c r="L418" s="15">
        <v>46000</v>
      </c>
      <c r="M418" s="15">
        <v>47000</v>
      </c>
      <c r="N418" s="15">
        <v>47000</v>
      </c>
      <c r="O418" s="15">
        <v>47000</v>
      </c>
      <c r="P418" s="15">
        <v>48000</v>
      </c>
      <c r="Q418" s="15">
        <v>47000</v>
      </c>
      <c r="R418" s="15">
        <v>93000</v>
      </c>
      <c r="S418" s="15">
        <v>92000</v>
      </c>
      <c r="T418" s="15">
        <v>461000</v>
      </c>
      <c r="V418" s="28">
        <f t="shared" si="73"/>
        <v>0</v>
      </c>
      <c r="W418" s="28">
        <f t="shared" si="74"/>
        <v>0</v>
      </c>
      <c r="X418" s="28">
        <f t="shared" si="75"/>
        <v>92000</v>
      </c>
      <c r="Y418" s="28">
        <f t="shared" si="76"/>
        <v>46000</v>
      </c>
      <c r="Z418" s="28">
        <f t="shared" si="77"/>
        <v>47000</v>
      </c>
      <c r="AA418" s="28">
        <f t="shared" si="78"/>
        <v>47000</v>
      </c>
      <c r="AB418" s="28">
        <f t="shared" si="79"/>
        <v>47000</v>
      </c>
      <c r="AC418" s="28">
        <f t="shared" si="80"/>
        <v>48000</v>
      </c>
      <c r="AD418" s="28">
        <f t="shared" si="81"/>
        <v>47000</v>
      </c>
      <c r="AE418" s="28">
        <f t="shared" si="82"/>
        <v>93000</v>
      </c>
      <c r="AF418" s="28">
        <f t="shared" si="83"/>
        <v>92000</v>
      </c>
      <c r="AG418" s="28">
        <f t="shared" si="84"/>
        <v>461000</v>
      </c>
    </row>
    <row r="419" spans="1:33" s="21" customFormat="1" hidden="1" x14ac:dyDescent="0.3">
      <c r="A419" s="7" t="s">
        <v>281</v>
      </c>
      <c r="B419" s="7" t="s">
        <v>910</v>
      </c>
      <c r="C419" s="7">
        <v>1303</v>
      </c>
      <c r="D419" s="7" t="s">
        <v>8</v>
      </c>
      <c r="E419" s="7">
        <v>905</v>
      </c>
      <c r="F419" s="7" t="s">
        <v>1710</v>
      </c>
      <c r="G419" s="7" t="s">
        <v>915</v>
      </c>
      <c r="H419" s="8" t="s">
        <v>1581</v>
      </c>
      <c r="I419" s="15">
        <v>447000</v>
      </c>
      <c r="J419" s="15">
        <v>226000</v>
      </c>
      <c r="K419" s="15">
        <v>456000</v>
      </c>
      <c r="L419" s="15">
        <v>456000</v>
      </c>
      <c r="M419" s="15">
        <v>464000</v>
      </c>
      <c r="N419" s="15">
        <v>467000</v>
      </c>
      <c r="O419" s="15">
        <v>468000</v>
      </c>
      <c r="P419" s="15">
        <v>236000</v>
      </c>
      <c r="Q419" s="15">
        <v>0</v>
      </c>
      <c r="R419" s="15">
        <v>462000</v>
      </c>
      <c r="S419" s="15">
        <v>459000</v>
      </c>
      <c r="T419" s="15">
        <v>920000</v>
      </c>
      <c r="V419" s="28">
        <f t="shared" si="73"/>
        <v>447000</v>
      </c>
      <c r="W419" s="28">
        <f t="shared" si="74"/>
        <v>226000</v>
      </c>
      <c r="X419" s="28">
        <f t="shared" si="75"/>
        <v>456000</v>
      </c>
      <c r="Y419" s="28">
        <f t="shared" si="76"/>
        <v>456000</v>
      </c>
      <c r="Z419" s="28">
        <f t="shared" si="77"/>
        <v>464000</v>
      </c>
      <c r="AA419" s="28">
        <f t="shared" si="78"/>
        <v>467000</v>
      </c>
      <c r="AB419" s="28">
        <f t="shared" si="79"/>
        <v>468000</v>
      </c>
      <c r="AC419" s="28">
        <f t="shared" si="80"/>
        <v>236000</v>
      </c>
      <c r="AD419" s="28">
        <f t="shared" si="81"/>
        <v>0</v>
      </c>
      <c r="AE419" s="28">
        <f t="shared" si="82"/>
        <v>462000</v>
      </c>
      <c r="AF419" s="28">
        <f t="shared" si="83"/>
        <v>459000</v>
      </c>
      <c r="AG419" s="28">
        <f t="shared" si="84"/>
        <v>920000</v>
      </c>
    </row>
    <row r="420" spans="1:33" s="21" customFormat="1" hidden="1" x14ac:dyDescent="0.3">
      <c r="A420" s="7" t="s">
        <v>281</v>
      </c>
      <c r="B420" s="7" t="s">
        <v>910</v>
      </c>
      <c r="C420" s="7">
        <v>1303</v>
      </c>
      <c r="D420" s="7" t="s">
        <v>8</v>
      </c>
      <c r="E420" s="7">
        <v>925</v>
      </c>
      <c r="F420" s="7" t="s">
        <v>1711</v>
      </c>
      <c r="G420" s="7" t="s">
        <v>915</v>
      </c>
      <c r="H420" s="8" t="s">
        <v>1582</v>
      </c>
      <c r="I420" s="15">
        <v>224000</v>
      </c>
      <c r="J420" s="15">
        <v>91000</v>
      </c>
      <c r="K420" s="15">
        <v>911000</v>
      </c>
      <c r="L420" s="15">
        <v>228000</v>
      </c>
      <c r="M420" s="15">
        <v>233000</v>
      </c>
      <c r="N420" s="15">
        <v>234000</v>
      </c>
      <c r="O420" s="15">
        <v>234000</v>
      </c>
      <c r="P420" s="15">
        <v>236000</v>
      </c>
      <c r="Q420" s="15">
        <v>231000</v>
      </c>
      <c r="R420" s="15">
        <v>924000</v>
      </c>
      <c r="S420" s="15">
        <v>230000</v>
      </c>
      <c r="T420" s="15">
        <v>0</v>
      </c>
      <c r="V420" s="28">
        <f t="shared" si="73"/>
        <v>224000</v>
      </c>
      <c r="W420" s="28">
        <f t="shared" si="74"/>
        <v>91000</v>
      </c>
      <c r="X420" s="28">
        <f t="shared" si="75"/>
        <v>911000</v>
      </c>
      <c r="Y420" s="28">
        <f t="shared" si="76"/>
        <v>228000</v>
      </c>
      <c r="Z420" s="28">
        <f t="shared" si="77"/>
        <v>233000</v>
      </c>
      <c r="AA420" s="28">
        <f t="shared" si="78"/>
        <v>234000</v>
      </c>
      <c r="AB420" s="28">
        <f t="shared" si="79"/>
        <v>234000</v>
      </c>
      <c r="AC420" s="28">
        <f t="shared" si="80"/>
        <v>236000</v>
      </c>
      <c r="AD420" s="28">
        <f t="shared" si="81"/>
        <v>231000</v>
      </c>
      <c r="AE420" s="28">
        <f t="shared" si="82"/>
        <v>924000</v>
      </c>
      <c r="AF420" s="28">
        <f t="shared" si="83"/>
        <v>230000</v>
      </c>
      <c r="AG420" s="28">
        <f t="shared" si="84"/>
        <v>0</v>
      </c>
    </row>
    <row r="421" spans="1:33" s="21" customFormat="1" hidden="1" x14ac:dyDescent="0.3">
      <c r="A421" s="7" t="s">
        <v>281</v>
      </c>
      <c r="B421" s="7" t="s">
        <v>910</v>
      </c>
      <c r="C421" s="7">
        <v>1303</v>
      </c>
      <c r="D421" s="7" t="s">
        <v>558</v>
      </c>
      <c r="E421" s="7">
        <v>905</v>
      </c>
      <c r="F421" s="7" t="s">
        <v>1712</v>
      </c>
      <c r="G421" s="7" t="s">
        <v>915</v>
      </c>
      <c r="H421" s="8" t="s">
        <v>1583</v>
      </c>
      <c r="I421" s="15">
        <v>135000</v>
      </c>
      <c r="J421" s="15">
        <v>136000</v>
      </c>
      <c r="K421" s="15">
        <v>137000</v>
      </c>
      <c r="L421" s="15">
        <v>137000</v>
      </c>
      <c r="M421" s="15">
        <v>140000</v>
      </c>
      <c r="N421" s="15">
        <v>141000</v>
      </c>
      <c r="O421" s="15">
        <v>141000</v>
      </c>
      <c r="P421" s="15">
        <v>142000</v>
      </c>
      <c r="Q421" s="15">
        <v>139000</v>
      </c>
      <c r="R421" s="15">
        <v>139000</v>
      </c>
      <c r="S421" s="15">
        <v>138000</v>
      </c>
      <c r="T421" s="15">
        <v>139000</v>
      </c>
      <c r="V421" s="28">
        <f t="shared" si="73"/>
        <v>135000</v>
      </c>
      <c r="W421" s="28">
        <f t="shared" si="74"/>
        <v>136000</v>
      </c>
      <c r="X421" s="28">
        <f t="shared" si="75"/>
        <v>137000</v>
      </c>
      <c r="Y421" s="28">
        <f t="shared" si="76"/>
        <v>137000</v>
      </c>
      <c r="Z421" s="28">
        <f t="shared" si="77"/>
        <v>140000</v>
      </c>
      <c r="AA421" s="28">
        <f t="shared" si="78"/>
        <v>141000</v>
      </c>
      <c r="AB421" s="28">
        <f t="shared" si="79"/>
        <v>141000</v>
      </c>
      <c r="AC421" s="28">
        <f t="shared" si="80"/>
        <v>142000</v>
      </c>
      <c r="AD421" s="28">
        <f t="shared" si="81"/>
        <v>139000</v>
      </c>
      <c r="AE421" s="28">
        <f t="shared" si="82"/>
        <v>139000</v>
      </c>
      <c r="AF421" s="28">
        <f t="shared" si="83"/>
        <v>138000</v>
      </c>
      <c r="AG421" s="28">
        <f t="shared" si="84"/>
        <v>139000</v>
      </c>
    </row>
    <row r="422" spans="1:33" s="21" customFormat="1" hidden="1" x14ac:dyDescent="0.3">
      <c r="A422" s="7" t="s">
        <v>281</v>
      </c>
      <c r="B422" s="7" t="s">
        <v>910</v>
      </c>
      <c r="C422" s="7">
        <v>1303</v>
      </c>
      <c r="D422" s="7" t="s">
        <v>8</v>
      </c>
      <c r="E422" s="7">
        <v>905</v>
      </c>
      <c r="F422" s="7" t="s">
        <v>1713</v>
      </c>
      <c r="G422" s="7" t="s">
        <v>915</v>
      </c>
      <c r="H422" s="8" t="s">
        <v>1584</v>
      </c>
      <c r="I422" s="15">
        <v>447000</v>
      </c>
      <c r="J422" s="15">
        <v>0</v>
      </c>
      <c r="K422" s="15">
        <v>228000</v>
      </c>
      <c r="L422" s="15">
        <v>456000</v>
      </c>
      <c r="M422" s="15">
        <v>233000</v>
      </c>
      <c r="N422" s="15">
        <v>234000</v>
      </c>
      <c r="O422" s="15">
        <v>468000</v>
      </c>
      <c r="P422" s="15">
        <v>236000</v>
      </c>
      <c r="Q422" s="15">
        <v>231000</v>
      </c>
      <c r="R422" s="15">
        <v>231000</v>
      </c>
      <c r="S422" s="15">
        <v>459000</v>
      </c>
      <c r="T422" s="15">
        <v>231000</v>
      </c>
      <c r="V422" s="28">
        <f t="shared" si="73"/>
        <v>447000</v>
      </c>
      <c r="W422" s="28">
        <f t="shared" si="74"/>
        <v>0</v>
      </c>
      <c r="X422" s="28">
        <f t="shared" si="75"/>
        <v>228000</v>
      </c>
      <c r="Y422" s="28">
        <f t="shared" si="76"/>
        <v>456000</v>
      </c>
      <c r="Z422" s="28">
        <f t="shared" si="77"/>
        <v>233000</v>
      </c>
      <c r="AA422" s="28">
        <f t="shared" si="78"/>
        <v>234000</v>
      </c>
      <c r="AB422" s="28">
        <f t="shared" si="79"/>
        <v>468000</v>
      </c>
      <c r="AC422" s="28">
        <f t="shared" si="80"/>
        <v>236000</v>
      </c>
      <c r="AD422" s="28">
        <f t="shared" si="81"/>
        <v>231000</v>
      </c>
      <c r="AE422" s="28">
        <f t="shared" si="82"/>
        <v>231000</v>
      </c>
      <c r="AF422" s="28">
        <f t="shared" si="83"/>
        <v>459000</v>
      </c>
      <c r="AG422" s="28">
        <f t="shared" si="84"/>
        <v>231000</v>
      </c>
    </row>
    <row r="423" spans="1:33" s="21" customFormat="1" hidden="1" x14ac:dyDescent="0.3">
      <c r="A423" s="7" t="s">
        <v>281</v>
      </c>
      <c r="B423" s="7" t="s">
        <v>910</v>
      </c>
      <c r="C423" s="7">
        <v>1303</v>
      </c>
      <c r="D423" s="7" t="s">
        <v>1689</v>
      </c>
      <c r="E423" s="7">
        <v>901</v>
      </c>
      <c r="F423" s="7" t="s">
        <v>1714</v>
      </c>
      <c r="G423" s="7" t="s">
        <v>915</v>
      </c>
      <c r="H423" s="8" t="s">
        <v>1585</v>
      </c>
      <c r="I423" s="15">
        <v>224000</v>
      </c>
      <c r="J423" s="15">
        <v>136000</v>
      </c>
      <c r="K423" s="15">
        <v>228000</v>
      </c>
      <c r="L423" s="15">
        <v>456000</v>
      </c>
      <c r="M423" s="15">
        <v>464000</v>
      </c>
      <c r="N423" s="15">
        <v>467000</v>
      </c>
      <c r="O423" s="15">
        <v>468000</v>
      </c>
      <c r="P423" s="15">
        <v>472000</v>
      </c>
      <c r="Q423" s="15">
        <v>462000</v>
      </c>
      <c r="R423" s="15">
        <v>462000</v>
      </c>
      <c r="S423" s="15">
        <v>459000</v>
      </c>
      <c r="T423" s="15">
        <v>461000</v>
      </c>
      <c r="V423" s="28">
        <f t="shared" si="73"/>
        <v>224000</v>
      </c>
      <c r="W423" s="28">
        <f t="shared" si="74"/>
        <v>136000</v>
      </c>
      <c r="X423" s="28">
        <f t="shared" si="75"/>
        <v>228000</v>
      </c>
      <c r="Y423" s="28">
        <f t="shared" si="76"/>
        <v>456000</v>
      </c>
      <c r="Z423" s="28">
        <f t="shared" si="77"/>
        <v>464000</v>
      </c>
      <c r="AA423" s="28">
        <f t="shared" si="78"/>
        <v>467000</v>
      </c>
      <c r="AB423" s="28">
        <f t="shared" si="79"/>
        <v>468000</v>
      </c>
      <c r="AC423" s="28">
        <f t="shared" si="80"/>
        <v>472000</v>
      </c>
      <c r="AD423" s="28">
        <f t="shared" si="81"/>
        <v>462000</v>
      </c>
      <c r="AE423" s="28">
        <f t="shared" si="82"/>
        <v>462000</v>
      </c>
      <c r="AF423" s="28">
        <f t="shared" si="83"/>
        <v>459000</v>
      </c>
      <c r="AG423" s="28">
        <f t="shared" si="84"/>
        <v>461000</v>
      </c>
    </row>
    <row r="424" spans="1:33" s="21" customFormat="1" hidden="1" x14ac:dyDescent="0.3">
      <c r="A424" s="7" t="s">
        <v>281</v>
      </c>
      <c r="B424" s="7" t="s">
        <v>910</v>
      </c>
      <c r="C424" s="7">
        <v>1303</v>
      </c>
      <c r="D424" s="7" t="s">
        <v>8</v>
      </c>
      <c r="E424" s="7">
        <v>905</v>
      </c>
      <c r="F424" s="7" t="s">
        <v>1715</v>
      </c>
      <c r="G424" s="7" t="s">
        <v>915</v>
      </c>
      <c r="H424" s="8" t="s">
        <v>1586</v>
      </c>
      <c r="I424" s="15">
        <v>135000</v>
      </c>
      <c r="J424" s="15">
        <v>226000</v>
      </c>
      <c r="K424" s="15">
        <v>137000</v>
      </c>
      <c r="L424" s="15">
        <v>137000</v>
      </c>
      <c r="M424" s="15">
        <v>140000</v>
      </c>
      <c r="N424" s="15">
        <v>141000</v>
      </c>
      <c r="O424" s="15">
        <v>141000</v>
      </c>
      <c r="P424" s="15">
        <v>142000</v>
      </c>
      <c r="Q424" s="15">
        <v>139000</v>
      </c>
      <c r="R424" s="15">
        <v>139000</v>
      </c>
      <c r="S424" s="15">
        <v>138000</v>
      </c>
      <c r="T424" s="15">
        <v>139000</v>
      </c>
      <c r="V424" s="28">
        <f t="shared" si="73"/>
        <v>135000</v>
      </c>
      <c r="W424" s="28">
        <f t="shared" si="74"/>
        <v>226000</v>
      </c>
      <c r="X424" s="28">
        <f t="shared" si="75"/>
        <v>137000</v>
      </c>
      <c r="Y424" s="28">
        <f t="shared" si="76"/>
        <v>137000</v>
      </c>
      <c r="Z424" s="28">
        <f t="shared" si="77"/>
        <v>140000</v>
      </c>
      <c r="AA424" s="28">
        <f t="shared" si="78"/>
        <v>141000</v>
      </c>
      <c r="AB424" s="28">
        <f t="shared" si="79"/>
        <v>141000</v>
      </c>
      <c r="AC424" s="28">
        <f t="shared" si="80"/>
        <v>142000</v>
      </c>
      <c r="AD424" s="28">
        <f t="shared" si="81"/>
        <v>139000</v>
      </c>
      <c r="AE424" s="28">
        <f t="shared" si="82"/>
        <v>139000</v>
      </c>
      <c r="AF424" s="28">
        <f t="shared" si="83"/>
        <v>138000</v>
      </c>
      <c r="AG424" s="28">
        <f t="shared" si="84"/>
        <v>139000</v>
      </c>
    </row>
    <row r="425" spans="1:33" s="21" customFormat="1" hidden="1" x14ac:dyDescent="0.3">
      <c r="A425" s="7" t="s">
        <v>281</v>
      </c>
      <c r="B425" s="7" t="s">
        <v>910</v>
      </c>
      <c r="C425" s="7">
        <v>1303</v>
      </c>
      <c r="D425" s="7" t="s">
        <v>8</v>
      </c>
      <c r="E425" s="7">
        <v>905</v>
      </c>
      <c r="F425" s="7" t="s">
        <v>1716</v>
      </c>
      <c r="G425" s="7" t="s">
        <v>915</v>
      </c>
      <c r="H425" s="8" t="s">
        <v>1587</v>
      </c>
      <c r="I425" s="15">
        <v>90000</v>
      </c>
      <c r="J425" s="15">
        <v>91000</v>
      </c>
      <c r="K425" s="15">
        <v>92000</v>
      </c>
      <c r="L425" s="15">
        <v>92000</v>
      </c>
      <c r="M425" s="15">
        <v>93000</v>
      </c>
      <c r="N425" s="15">
        <v>94000</v>
      </c>
      <c r="O425" s="15">
        <v>94000</v>
      </c>
      <c r="P425" s="15">
        <v>95000</v>
      </c>
      <c r="Q425" s="15">
        <v>93000</v>
      </c>
      <c r="R425" s="15">
        <v>93000</v>
      </c>
      <c r="S425" s="15">
        <v>92000</v>
      </c>
      <c r="T425" s="15">
        <v>93000</v>
      </c>
      <c r="V425" s="28">
        <f t="shared" si="73"/>
        <v>90000</v>
      </c>
      <c r="W425" s="28">
        <f t="shared" si="74"/>
        <v>91000</v>
      </c>
      <c r="X425" s="28">
        <f t="shared" si="75"/>
        <v>92000</v>
      </c>
      <c r="Y425" s="28">
        <f t="shared" si="76"/>
        <v>92000</v>
      </c>
      <c r="Z425" s="28">
        <f t="shared" si="77"/>
        <v>93000</v>
      </c>
      <c r="AA425" s="28">
        <f t="shared" si="78"/>
        <v>94000</v>
      </c>
      <c r="AB425" s="28">
        <f t="shared" si="79"/>
        <v>94000</v>
      </c>
      <c r="AC425" s="28">
        <f t="shared" si="80"/>
        <v>95000</v>
      </c>
      <c r="AD425" s="28">
        <f t="shared" si="81"/>
        <v>93000</v>
      </c>
      <c r="AE425" s="28">
        <f t="shared" si="82"/>
        <v>93000</v>
      </c>
      <c r="AF425" s="28">
        <f t="shared" si="83"/>
        <v>92000</v>
      </c>
      <c r="AG425" s="28">
        <f t="shared" si="84"/>
        <v>93000</v>
      </c>
    </row>
    <row r="426" spans="1:33" s="21" customFormat="1" hidden="1" x14ac:dyDescent="0.3">
      <c r="A426" s="7" t="s">
        <v>281</v>
      </c>
      <c r="B426" s="7" t="s">
        <v>910</v>
      </c>
      <c r="C426" s="7">
        <v>1303</v>
      </c>
      <c r="D426" s="7" t="s">
        <v>8</v>
      </c>
      <c r="E426" s="7">
        <v>905</v>
      </c>
      <c r="F426" s="7" t="s">
        <v>1717</v>
      </c>
      <c r="G426" s="7" t="s">
        <v>915</v>
      </c>
      <c r="H426" s="8" t="s">
        <v>1588</v>
      </c>
      <c r="I426" s="15">
        <v>90000</v>
      </c>
      <c r="J426" s="15">
        <v>91000</v>
      </c>
      <c r="K426" s="15">
        <v>92000</v>
      </c>
      <c r="L426" s="15">
        <v>92000</v>
      </c>
      <c r="M426" s="15">
        <v>93000</v>
      </c>
      <c r="N426" s="15">
        <v>94000</v>
      </c>
      <c r="O426" s="15">
        <v>94000</v>
      </c>
      <c r="P426" s="15">
        <v>95000</v>
      </c>
      <c r="Q426" s="15">
        <v>93000</v>
      </c>
      <c r="R426" s="15">
        <v>93000</v>
      </c>
      <c r="S426" s="15">
        <v>92000</v>
      </c>
      <c r="T426" s="15">
        <v>93000</v>
      </c>
      <c r="V426" s="28">
        <f t="shared" si="73"/>
        <v>90000</v>
      </c>
      <c r="W426" s="28">
        <f t="shared" si="74"/>
        <v>91000</v>
      </c>
      <c r="X426" s="28">
        <f t="shared" si="75"/>
        <v>92000</v>
      </c>
      <c r="Y426" s="28">
        <f t="shared" si="76"/>
        <v>92000</v>
      </c>
      <c r="Z426" s="28">
        <f t="shared" si="77"/>
        <v>93000</v>
      </c>
      <c r="AA426" s="28">
        <f t="shared" si="78"/>
        <v>94000</v>
      </c>
      <c r="AB426" s="28">
        <f t="shared" si="79"/>
        <v>94000</v>
      </c>
      <c r="AC426" s="28">
        <f t="shared" si="80"/>
        <v>95000</v>
      </c>
      <c r="AD426" s="28">
        <f t="shared" si="81"/>
        <v>93000</v>
      </c>
      <c r="AE426" s="28">
        <f t="shared" si="82"/>
        <v>93000</v>
      </c>
      <c r="AF426" s="28">
        <f t="shared" si="83"/>
        <v>92000</v>
      </c>
      <c r="AG426" s="28">
        <f t="shared" si="84"/>
        <v>93000</v>
      </c>
    </row>
    <row r="427" spans="1:33" s="21" customFormat="1" hidden="1" x14ac:dyDescent="0.3">
      <c r="A427" s="7" t="s">
        <v>281</v>
      </c>
      <c r="B427" s="7" t="s">
        <v>910</v>
      </c>
      <c r="C427" s="7">
        <v>1303</v>
      </c>
      <c r="D427" s="7" t="s">
        <v>8</v>
      </c>
      <c r="E427" s="7">
        <v>924</v>
      </c>
      <c r="F427" s="7" t="s">
        <v>1718</v>
      </c>
      <c r="G427" s="7" t="s">
        <v>915</v>
      </c>
      <c r="H427" s="8" t="s">
        <v>1589</v>
      </c>
      <c r="I427" s="15">
        <v>90000</v>
      </c>
      <c r="J427" s="15">
        <v>136000</v>
      </c>
      <c r="K427" s="15">
        <v>92000</v>
      </c>
      <c r="L427" s="15">
        <v>92000</v>
      </c>
      <c r="M427" s="15">
        <v>93000</v>
      </c>
      <c r="N427" s="15">
        <v>94000</v>
      </c>
      <c r="O427" s="15">
        <v>94000</v>
      </c>
      <c r="P427" s="15">
        <v>95000</v>
      </c>
      <c r="Q427" s="15">
        <v>93000</v>
      </c>
      <c r="R427" s="15">
        <v>93000</v>
      </c>
      <c r="S427" s="15">
        <v>92000</v>
      </c>
      <c r="T427" s="15">
        <v>93000</v>
      </c>
      <c r="V427" s="28">
        <f t="shared" si="73"/>
        <v>90000</v>
      </c>
      <c r="W427" s="28">
        <f t="shared" si="74"/>
        <v>136000</v>
      </c>
      <c r="X427" s="28">
        <f t="shared" si="75"/>
        <v>92000</v>
      </c>
      <c r="Y427" s="28">
        <f t="shared" si="76"/>
        <v>92000</v>
      </c>
      <c r="Z427" s="28">
        <f t="shared" si="77"/>
        <v>93000</v>
      </c>
      <c r="AA427" s="28">
        <f t="shared" si="78"/>
        <v>94000</v>
      </c>
      <c r="AB427" s="28">
        <f t="shared" si="79"/>
        <v>94000</v>
      </c>
      <c r="AC427" s="28">
        <f t="shared" si="80"/>
        <v>95000</v>
      </c>
      <c r="AD427" s="28">
        <f t="shared" si="81"/>
        <v>93000</v>
      </c>
      <c r="AE427" s="28">
        <f t="shared" si="82"/>
        <v>93000</v>
      </c>
      <c r="AF427" s="28">
        <f t="shared" si="83"/>
        <v>92000</v>
      </c>
      <c r="AG427" s="28">
        <f t="shared" si="84"/>
        <v>93000</v>
      </c>
    </row>
    <row r="428" spans="1:33" s="21" customFormat="1" hidden="1" x14ac:dyDescent="0.3">
      <c r="A428" s="7" t="s">
        <v>281</v>
      </c>
      <c r="B428" s="7" t="s">
        <v>910</v>
      </c>
      <c r="C428" s="7">
        <v>1303</v>
      </c>
      <c r="D428" s="7" t="s">
        <v>8</v>
      </c>
      <c r="E428" s="7">
        <v>905</v>
      </c>
      <c r="F428" s="7" t="s">
        <v>1719</v>
      </c>
      <c r="G428" s="7" t="s">
        <v>915</v>
      </c>
      <c r="H428" s="8" t="s">
        <v>1590</v>
      </c>
      <c r="I428" s="15">
        <v>135000</v>
      </c>
      <c r="J428" s="15">
        <v>91000</v>
      </c>
      <c r="K428" s="15">
        <v>228000</v>
      </c>
      <c r="L428" s="15">
        <v>228000</v>
      </c>
      <c r="M428" s="15">
        <v>233000</v>
      </c>
      <c r="N428" s="15">
        <v>234000</v>
      </c>
      <c r="O428" s="15">
        <v>234000</v>
      </c>
      <c r="P428" s="15">
        <v>236000</v>
      </c>
      <c r="Q428" s="15">
        <v>231000</v>
      </c>
      <c r="R428" s="15">
        <v>231000</v>
      </c>
      <c r="S428" s="15">
        <v>230000</v>
      </c>
      <c r="T428" s="15">
        <v>231000</v>
      </c>
      <c r="V428" s="28">
        <f t="shared" si="73"/>
        <v>135000</v>
      </c>
      <c r="W428" s="28">
        <f t="shared" si="74"/>
        <v>91000</v>
      </c>
      <c r="X428" s="28">
        <f t="shared" si="75"/>
        <v>228000</v>
      </c>
      <c r="Y428" s="28">
        <f t="shared" si="76"/>
        <v>228000</v>
      </c>
      <c r="Z428" s="28">
        <f t="shared" si="77"/>
        <v>233000</v>
      </c>
      <c r="AA428" s="28">
        <f t="shared" si="78"/>
        <v>234000</v>
      </c>
      <c r="AB428" s="28">
        <f t="shared" si="79"/>
        <v>234000</v>
      </c>
      <c r="AC428" s="28">
        <f t="shared" si="80"/>
        <v>236000</v>
      </c>
      <c r="AD428" s="28">
        <f t="shared" si="81"/>
        <v>231000</v>
      </c>
      <c r="AE428" s="28">
        <f t="shared" si="82"/>
        <v>231000</v>
      </c>
      <c r="AF428" s="28">
        <f t="shared" si="83"/>
        <v>230000</v>
      </c>
      <c r="AG428" s="28">
        <f t="shared" si="84"/>
        <v>231000</v>
      </c>
    </row>
    <row r="429" spans="1:33" s="21" customFormat="1" hidden="1" x14ac:dyDescent="0.3">
      <c r="A429" s="7" t="s">
        <v>281</v>
      </c>
      <c r="B429" s="7" t="s">
        <v>910</v>
      </c>
      <c r="C429" s="7">
        <v>1303</v>
      </c>
      <c r="D429" s="7" t="s">
        <v>8</v>
      </c>
      <c r="E429" s="7">
        <v>925</v>
      </c>
      <c r="F429" s="7" t="s">
        <v>1720</v>
      </c>
      <c r="G429" s="7" t="s">
        <v>915</v>
      </c>
      <c r="H429" s="8" t="s">
        <v>1591</v>
      </c>
      <c r="I429" s="15">
        <v>90000</v>
      </c>
      <c r="J429" s="15">
        <v>226000</v>
      </c>
      <c r="K429" s="15">
        <v>228000</v>
      </c>
      <c r="L429" s="15">
        <v>228000</v>
      </c>
      <c r="M429" s="15">
        <v>140000</v>
      </c>
      <c r="N429" s="15">
        <v>141000</v>
      </c>
      <c r="O429" s="15">
        <v>141000</v>
      </c>
      <c r="P429" s="15">
        <v>95000</v>
      </c>
      <c r="Q429" s="15">
        <v>139000</v>
      </c>
      <c r="R429" s="15">
        <v>139000</v>
      </c>
      <c r="S429" s="15">
        <v>138000</v>
      </c>
      <c r="T429" s="15">
        <v>93000</v>
      </c>
      <c r="V429" s="28">
        <f t="shared" si="73"/>
        <v>90000</v>
      </c>
      <c r="W429" s="28">
        <f t="shared" si="74"/>
        <v>226000</v>
      </c>
      <c r="X429" s="28">
        <f t="shared" si="75"/>
        <v>228000</v>
      </c>
      <c r="Y429" s="28">
        <f t="shared" si="76"/>
        <v>228000</v>
      </c>
      <c r="Z429" s="28">
        <f t="shared" si="77"/>
        <v>140000</v>
      </c>
      <c r="AA429" s="28">
        <f t="shared" si="78"/>
        <v>141000</v>
      </c>
      <c r="AB429" s="28">
        <f t="shared" si="79"/>
        <v>141000</v>
      </c>
      <c r="AC429" s="28">
        <f t="shared" si="80"/>
        <v>95000</v>
      </c>
      <c r="AD429" s="28">
        <f t="shared" si="81"/>
        <v>139000</v>
      </c>
      <c r="AE429" s="28">
        <f t="shared" si="82"/>
        <v>139000</v>
      </c>
      <c r="AF429" s="28">
        <f t="shared" si="83"/>
        <v>138000</v>
      </c>
      <c r="AG429" s="28">
        <f t="shared" si="84"/>
        <v>93000</v>
      </c>
    </row>
    <row r="430" spans="1:33" s="21" customFormat="1" hidden="1" x14ac:dyDescent="0.3">
      <c r="A430" s="7" t="s">
        <v>281</v>
      </c>
      <c r="B430" s="7" t="s">
        <v>910</v>
      </c>
      <c r="C430" s="7">
        <v>1303</v>
      </c>
      <c r="D430" s="7" t="s">
        <v>8</v>
      </c>
      <c r="E430" s="7">
        <v>905</v>
      </c>
      <c r="F430" s="7" t="s">
        <v>1721</v>
      </c>
      <c r="G430" s="7" t="s">
        <v>915</v>
      </c>
      <c r="H430" s="8" t="s">
        <v>1592</v>
      </c>
      <c r="I430" s="15">
        <v>135000</v>
      </c>
      <c r="J430" s="15">
        <v>91000</v>
      </c>
      <c r="K430" s="15">
        <v>228000</v>
      </c>
      <c r="L430" s="15">
        <v>228000</v>
      </c>
      <c r="M430" s="15">
        <v>233000</v>
      </c>
      <c r="N430" s="15">
        <v>234000</v>
      </c>
      <c r="O430" s="15">
        <v>234000</v>
      </c>
      <c r="P430" s="15">
        <v>236000</v>
      </c>
      <c r="Q430" s="15">
        <v>231000</v>
      </c>
      <c r="R430" s="15">
        <v>231000</v>
      </c>
      <c r="S430" s="15">
        <v>230000</v>
      </c>
      <c r="T430" s="15">
        <v>231000</v>
      </c>
      <c r="V430" s="28">
        <f t="shared" si="73"/>
        <v>135000</v>
      </c>
      <c r="W430" s="28">
        <f t="shared" si="74"/>
        <v>91000</v>
      </c>
      <c r="X430" s="28">
        <f t="shared" si="75"/>
        <v>228000</v>
      </c>
      <c r="Y430" s="28">
        <f t="shared" si="76"/>
        <v>228000</v>
      </c>
      <c r="Z430" s="28">
        <f t="shared" si="77"/>
        <v>233000</v>
      </c>
      <c r="AA430" s="28">
        <f t="shared" si="78"/>
        <v>234000</v>
      </c>
      <c r="AB430" s="28">
        <f t="shared" si="79"/>
        <v>234000</v>
      </c>
      <c r="AC430" s="28">
        <f t="shared" si="80"/>
        <v>236000</v>
      </c>
      <c r="AD430" s="28">
        <f t="shared" si="81"/>
        <v>231000</v>
      </c>
      <c r="AE430" s="28">
        <f t="shared" si="82"/>
        <v>231000</v>
      </c>
      <c r="AF430" s="28">
        <f t="shared" si="83"/>
        <v>230000</v>
      </c>
      <c r="AG430" s="28">
        <f t="shared" si="84"/>
        <v>231000</v>
      </c>
    </row>
    <row r="431" spans="1:33" s="21" customFormat="1" hidden="1" x14ac:dyDescent="0.3">
      <c r="A431" s="7" t="s">
        <v>281</v>
      </c>
      <c r="B431" s="7" t="s">
        <v>910</v>
      </c>
      <c r="C431" s="7">
        <v>1303</v>
      </c>
      <c r="D431" s="7" t="s">
        <v>8</v>
      </c>
      <c r="E431" s="7">
        <v>905</v>
      </c>
      <c r="F431" s="7" t="s">
        <v>1722</v>
      </c>
      <c r="G431" s="7" t="s">
        <v>915</v>
      </c>
      <c r="H431" s="8" t="s">
        <v>1593</v>
      </c>
      <c r="I431" s="15">
        <v>224000</v>
      </c>
      <c r="J431" s="15">
        <v>91000</v>
      </c>
      <c r="K431" s="15">
        <v>228000</v>
      </c>
      <c r="L431" s="15">
        <v>228000</v>
      </c>
      <c r="M431" s="15">
        <v>233000</v>
      </c>
      <c r="N431" s="15">
        <v>234000</v>
      </c>
      <c r="O431" s="15">
        <v>234000</v>
      </c>
      <c r="P431" s="15">
        <v>236000</v>
      </c>
      <c r="Q431" s="15">
        <v>231000</v>
      </c>
      <c r="R431" s="15">
        <v>231000</v>
      </c>
      <c r="S431" s="15">
        <v>230000</v>
      </c>
      <c r="T431" s="15">
        <v>231000</v>
      </c>
      <c r="V431" s="28">
        <f t="shared" si="73"/>
        <v>224000</v>
      </c>
      <c r="W431" s="28">
        <f t="shared" si="74"/>
        <v>91000</v>
      </c>
      <c r="X431" s="28">
        <f t="shared" si="75"/>
        <v>228000</v>
      </c>
      <c r="Y431" s="28">
        <f t="shared" si="76"/>
        <v>228000</v>
      </c>
      <c r="Z431" s="28">
        <f t="shared" si="77"/>
        <v>233000</v>
      </c>
      <c r="AA431" s="28">
        <f t="shared" si="78"/>
        <v>234000</v>
      </c>
      <c r="AB431" s="28">
        <f t="shared" si="79"/>
        <v>234000</v>
      </c>
      <c r="AC431" s="28">
        <f t="shared" si="80"/>
        <v>236000</v>
      </c>
      <c r="AD431" s="28">
        <f t="shared" si="81"/>
        <v>231000</v>
      </c>
      <c r="AE431" s="28">
        <f t="shared" si="82"/>
        <v>231000</v>
      </c>
      <c r="AF431" s="28">
        <f t="shared" si="83"/>
        <v>230000</v>
      </c>
      <c r="AG431" s="28">
        <f t="shared" si="84"/>
        <v>231000</v>
      </c>
    </row>
    <row r="432" spans="1:33" s="21" customFormat="1" hidden="1" x14ac:dyDescent="0.3">
      <c r="A432" s="7" t="s">
        <v>281</v>
      </c>
      <c r="B432" s="7" t="s">
        <v>910</v>
      </c>
      <c r="C432" s="7">
        <v>1303</v>
      </c>
      <c r="D432" s="7" t="s">
        <v>8</v>
      </c>
      <c r="E432" s="7">
        <v>922</v>
      </c>
      <c r="F432" s="7" t="s">
        <v>1723</v>
      </c>
      <c r="G432" s="7" t="s">
        <v>915</v>
      </c>
      <c r="H432" s="8" t="s">
        <v>1594</v>
      </c>
      <c r="I432" s="15">
        <v>90000</v>
      </c>
      <c r="J432" s="15">
        <v>91000</v>
      </c>
      <c r="K432" s="15">
        <v>92000</v>
      </c>
      <c r="L432" s="15">
        <v>92000</v>
      </c>
      <c r="M432" s="15">
        <v>93000</v>
      </c>
      <c r="N432" s="15">
        <v>94000</v>
      </c>
      <c r="O432" s="15">
        <v>94000</v>
      </c>
      <c r="P432" s="15">
        <v>95000</v>
      </c>
      <c r="Q432" s="15">
        <v>93000</v>
      </c>
      <c r="R432" s="15">
        <v>93000</v>
      </c>
      <c r="S432" s="15">
        <v>92000</v>
      </c>
      <c r="T432" s="15">
        <v>93000</v>
      </c>
      <c r="V432" s="28">
        <f t="shared" si="73"/>
        <v>90000</v>
      </c>
      <c r="W432" s="28">
        <f t="shared" si="74"/>
        <v>91000</v>
      </c>
      <c r="X432" s="28">
        <f t="shared" si="75"/>
        <v>92000</v>
      </c>
      <c r="Y432" s="28">
        <f t="shared" si="76"/>
        <v>92000</v>
      </c>
      <c r="Z432" s="28">
        <f t="shared" si="77"/>
        <v>93000</v>
      </c>
      <c r="AA432" s="28">
        <f t="shared" si="78"/>
        <v>94000</v>
      </c>
      <c r="AB432" s="28">
        <f t="shared" si="79"/>
        <v>94000</v>
      </c>
      <c r="AC432" s="28">
        <f t="shared" si="80"/>
        <v>95000</v>
      </c>
      <c r="AD432" s="28">
        <f t="shared" si="81"/>
        <v>93000</v>
      </c>
      <c r="AE432" s="28">
        <f t="shared" si="82"/>
        <v>93000</v>
      </c>
      <c r="AF432" s="28">
        <f t="shared" si="83"/>
        <v>92000</v>
      </c>
      <c r="AG432" s="28">
        <f t="shared" si="84"/>
        <v>93000</v>
      </c>
    </row>
    <row r="433" spans="1:33" s="21" customFormat="1" hidden="1" x14ac:dyDescent="0.3">
      <c r="A433" s="7" t="s">
        <v>281</v>
      </c>
      <c r="B433" s="7" t="s">
        <v>910</v>
      </c>
      <c r="C433" s="7">
        <v>1303</v>
      </c>
      <c r="D433" s="7" t="s">
        <v>8</v>
      </c>
      <c r="E433" s="7">
        <v>905</v>
      </c>
      <c r="F433" s="7" t="s">
        <v>1724</v>
      </c>
      <c r="G433" s="7" t="s">
        <v>915</v>
      </c>
      <c r="H433" s="8" t="s">
        <v>1595</v>
      </c>
      <c r="I433" s="15">
        <v>90000</v>
      </c>
      <c r="J433" s="15">
        <v>136000</v>
      </c>
      <c r="K433" s="15">
        <v>183000</v>
      </c>
      <c r="L433" s="15">
        <v>183000</v>
      </c>
      <c r="M433" s="15">
        <v>186000</v>
      </c>
      <c r="N433" s="15">
        <v>187000</v>
      </c>
      <c r="O433" s="15">
        <v>188000</v>
      </c>
      <c r="P433" s="15">
        <v>189000</v>
      </c>
      <c r="Q433" s="15">
        <v>185000</v>
      </c>
      <c r="R433" s="15">
        <v>185000</v>
      </c>
      <c r="S433" s="15">
        <v>184000</v>
      </c>
      <c r="T433" s="15">
        <v>185000</v>
      </c>
      <c r="V433" s="28">
        <f t="shared" si="73"/>
        <v>90000</v>
      </c>
      <c r="W433" s="28">
        <f t="shared" si="74"/>
        <v>136000</v>
      </c>
      <c r="X433" s="28">
        <f t="shared" si="75"/>
        <v>183000</v>
      </c>
      <c r="Y433" s="28">
        <f t="shared" si="76"/>
        <v>183000</v>
      </c>
      <c r="Z433" s="28">
        <f t="shared" si="77"/>
        <v>186000</v>
      </c>
      <c r="AA433" s="28">
        <f t="shared" si="78"/>
        <v>187000</v>
      </c>
      <c r="AB433" s="28">
        <f t="shared" si="79"/>
        <v>188000</v>
      </c>
      <c r="AC433" s="28">
        <f t="shared" si="80"/>
        <v>189000</v>
      </c>
      <c r="AD433" s="28">
        <f t="shared" si="81"/>
        <v>185000</v>
      </c>
      <c r="AE433" s="28">
        <f t="shared" si="82"/>
        <v>185000</v>
      </c>
      <c r="AF433" s="28">
        <f t="shared" si="83"/>
        <v>184000</v>
      </c>
      <c r="AG433" s="28">
        <f t="shared" si="84"/>
        <v>185000</v>
      </c>
    </row>
    <row r="434" spans="1:33" s="21" customFormat="1" hidden="1" x14ac:dyDescent="0.3">
      <c r="A434" s="7" t="s">
        <v>281</v>
      </c>
      <c r="B434" s="7" t="s">
        <v>910</v>
      </c>
      <c r="C434" s="7">
        <v>1303</v>
      </c>
      <c r="D434" s="7" t="s">
        <v>8</v>
      </c>
      <c r="E434" s="7">
        <v>905</v>
      </c>
      <c r="F434" s="7" t="s">
        <v>1725</v>
      </c>
      <c r="G434" s="7" t="s">
        <v>915</v>
      </c>
      <c r="H434" s="8" t="s">
        <v>1596</v>
      </c>
      <c r="I434" s="15">
        <v>90000</v>
      </c>
      <c r="J434" s="15">
        <v>91000</v>
      </c>
      <c r="K434" s="15">
        <v>92000</v>
      </c>
      <c r="L434" s="15">
        <v>92000</v>
      </c>
      <c r="M434" s="15">
        <v>93000</v>
      </c>
      <c r="N434" s="15">
        <v>94000</v>
      </c>
      <c r="O434" s="15">
        <v>94000</v>
      </c>
      <c r="P434" s="15">
        <v>95000</v>
      </c>
      <c r="Q434" s="15">
        <v>93000</v>
      </c>
      <c r="R434" s="15">
        <v>93000</v>
      </c>
      <c r="S434" s="15">
        <v>92000</v>
      </c>
      <c r="T434" s="15">
        <v>93000</v>
      </c>
      <c r="V434" s="28">
        <f t="shared" si="73"/>
        <v>90000</v>
      </c>
      <c r="W434" s="28">
        <f t="shared" si="74"/>
        <v>91000</v>
      </c>
      <c r="X434" s="28">
        <f t="shared" si="75"/>
        <v>92000</v>
      </c>
      <c r="Y434" s="28">
        <f t="shared" si="76"/>
        <v>92000</v>
      </c>
      <c r="Z434" s="28">
        <f t="shared" si="77"/>
        <v>93000</v>
      </c>
      <c r="AA434" s="28">
        <f t="shared" si="78"/>
        <v>94000</v>
      </c>
      <c r="AB434" s="28">
        <f t="shared" si="79"/>
        <v>94000</v>
      </c>
      <c r="AC434" s="28">
        <f t="shared" si="80"/>
        <v>95000</v>
      </c>
      <c r="AD434" s="28">
        <f t="shared" si="81"/>
        <v>93000</v>
      </c>
      <c r="AE434" s="28">
        <f t="shared" si="82"/>
        <v>93000</v>
      </c>
      <c r="AF434" s="28">
        <f t="shared" si="83"/>
        <v>92000</v>
      </c>
      <c r="AG434" s="28">
        <f t="shared" si="84"/>
        <v>93000</v>
      </c>
    </row>
    <row r="435" spans="1:33" s="21" customFormat="1" hidden="1" x14ac:dyDescent="0.3">
      <c r="A435" s="7" t="s">
        <v>281</v>
      </c>
      <c r="B435" s="7" t="s">
        <v>910</v>
      </c>
      <c r="C435" s="7">
        <v>1303</v>
      </c>
      <c r="D435" s="7" t="s">
        <v>8</v>
      </c>
      <c r="E435" s="7">
        <v>905</v>
      </c>
      <c r="F435" s="7" t="s">
        <v>1726</v>
      </c>
      <c r="G435" s="7" t="s">
        <v>915</v>
      </c>
      <c r="H435" s="8" t="s">
        <v>1597</v>
      </c>
      <c r="I435" s="15">
        <v>90000</v>
      </c>
      <c r="J435" s="15">
        <v>91000</v>
      </c>
      <c r="K435" s="15">
        <v>92000</v>
      </c>
      <c r="L435" s="15">
        <v>92000</v>
      </c>
      <c r="M435" s="15">
        <v>93000</v>
      </c>
      <c r="N435" s="15">
        <v>94000</v>
      </c>
      <c r="O435" s="15">
        <v>94000</v>
      </c>
      <c r="P435" s="15">
        <v>95000</v>
      </c>
      <c r="Q435" s="15">
        <v>93000</v>
      </c>
      <c r="R435" s="15">
        <v>93000</v>
      </c>
      <c r="S435" s="15">
        <v>92000</v>
      </c>
      <c r="T435" s="15">
        <v>93000</v>
      </c>
      <c r="V435" s="28">
        <f t="shared" si="73"/>
        <v>90000</v>
      </c>
      <c r="W435" s="28">
        <f t="shared" si="74"/>
        <v>91000</v>
      </c>
      <c r="X435" s="28">
        <f t="shared" si="75"/>
        <v>92000</v>
      </c>
      <c r="Y435" s="28">
        <f t="shared" si="76"/>
        <v>92000</v>
      </c>
      <c r="Z435" s="28">
        <f t="shared" si="77"/>
        <v>93000</v>
      </c>
      <c r="AA435" s="28">
        <f t="shared" si="78"/>
        <v>94000</v>
      </c>
      <c r="AB435" s="28">
        <f t="shared" si="79"/>
        <v>94000</v>
      </c>
      <c r="AC435" s="28">
        <f t="shared" si="80"/>
        <v>95000</v>
      </c>
      <c r="AD435" s="28">
        <f t="shared" si="81"/>
        <v>93000</v>
      </c>
      <c r="AE435" s="28">
        <f t="shared" si="82"/>
        <v>93000</v>
      </c>
      <c r="AF435" s="28">
        <f t="shared" si="83"/>
        <v>92000</v>
      </c>
      <c r="AG435" s="28">
        <f t="shared" si="84"/>
        <v>93000</v>
      </c>
    </row>
    <row r="436" spans="1:33" s="21" customFormat="1" hidden="1" x14ac:dyDescent="0.3">
      <c r="A436" s="7" t="s">
        <v>281</v>
      </c>
      <c r="B436" s="7" t="s">
        <v>910</v>
      </c>
      <c r="C436" s="7">
        <v>1303</v>
      </c>
      <c r="D436" s="7" t="s">
        <v>8</v>
      </c>
      <c r="E436" s="7">
        <v>925</v>
      </c>
      <c r="F436" s="7" t="s">
        <v>1727</v>
      </c>
      <c r="G436" s="7" t="s">
        <v>915</v>
      </c>
      <c r="H436" s="8" t="s">
        <v>1598</v>
      </c>
      <c r="I436" s="15">
        <v>90000</v>
      </c>
      <c r="J436" s="15">
        <v>91000</v>
      </c>
      <c r="K436" s="15">
        <v>137000</v>
      </c>
      <c r="L436" s="15">
        <v>92000</v>
      </c>
      <c r="M436" s="15">
        <v>93000</v>
      </c>
      <c r="N436" s="15">
        <v>94000</v>
      </c>
      <c r="O436" s="15">
        <v>94000</v>
      </c>
      <c r="P436" s="15">
        <v>95000</v>
      </c>
      <c r="Q436" s="15">
        <v>93000</v>
      </c>
      <c r="R436" s="15">
        <v>93000</v>
      </c>
      <c r="S436" s="15">
        <v>92000</v>
      </c>
      <c r="T436" s="15">
        <v>93000</v>
      </c>
      <c r="V436" s="28">
        <f t="shared" si="73"/>
        <v>90000</v>
      </c>
      <c r="W436" s="28">
        <f t="shared" si="74"/>
        <v>91000</v>
      </c>
      <c r="X436" s="28">
        <f t="shared" si="75"/>
        <v>137000</v>
      </c>
      <c r="Y436" s="28">
        <f t="shared" si="76"/>
        <v>92000</v>
      </c>
      <c r="Z436" s="28">
        <f t="shared" si="77"/>
        <v>93000</v>
      </c>
      <c r="AA436" s="28">
        <f t="shared" si="78"/>
        <v>94000</v>
      </c>
      <c r="AB436" s="28">
        <f t="shared" si="79"/>
        <v>94000</v>
      </c>
      <c r="AC436" s="28">
        <f t="shared" si="80"/>
        <v>95000</v>
      </c>
      <c r="AD436" s="28">
        <f t="shared" si="81"/>
        <v>93000</v>
      </c>
      <c r="AE436" s="28">
        <f t="shared" si="82"/>
        <v>93000</v>
      </c>
      <c r="AF436" s="28">
        <f t="shared" si="83"/>
        <v>92000</v>
      </c>
      <c r="AG436" s="28">
        <f t="shared" si="84"/>
        <v>93000</v>
      </c>
    </row>
    <row r="437" spans="1:33" s="21" customFormat="1" hidden="1" x14ac:dyDescent="0.3">
      <c r="A437" s="7" t="s">
        <v>281</v>
      </c>
      <c r="B437" s="7" t="s">
        <v>910</v>
      </c>
      <c r="C437" s="7">
        <v>1303</v>
      </c>
      <c r="D437" s="7" t="s">
        <v>8</v>
      </c>
      <c r="E437" s="7">
        <v>901</v>
      </c>
      <c r="F437" s="7">
        <v>150197</v>
      </c>
      <c r="G437" s="7" t="s">
        <v>915</v>
      </c>
      <c r="H437" s="8" t="s">
        <v>1599</v>
      </c>
      <c r="I437" s="15">
        <v>4469000</v>
      </c>
      <c r="J437" s="15">
        <v>3603000</v>
      </c>
      <c r="K437" s="15">
        <v>5459000</v>
      </c>
      <c r="L437" s="15">
        <v>4548000</v>
      </c>
      <c r="M437" s="15">
        <v>4634000</v>
      </c>
      <c r="N437" s="15">
        <v>4664000</v>
      </c>
      <c r="O437" s="15">
        <v>5611000</v>
      </c>
      <c r="P437" s="15">
        <v>4711000</v>
      </c>
      <c r="Q437" s="15">
        <v>4612000</v>
      </c>
      <c r="R437" s="15">
        <v>5538000</v>
      </c>
      <c r="S437" s="15">
        <v>5503000</v>
      </c>
      <c r="T437" s="15">
        <v>5517000</v>
      </c>
      <c r="V437" s="28">
        <f t="shared" si="73"/>
        <v>4469000</v>
      </c>
      <c r="W437" s="28">
        <f t="shared" si="74"/>
        <v>3603000</v>
      </c>
      <c r="X437" s="28">
        <f t="shared" si="75"/>
        <v>5459000</v>
      </c>
      <c r="Y437" s="28">
        <f t="shared" si="76"/>
        <v>4548000</v>
      </c>
      <c r="Z437" s="28">
        <f t="shared" si="77"/>
        <v>4634000</v>
      </c>
      <c r="AA437" s="28">
        <f t="shared" si="78"/>
        <v>4664000</v>
      </c>
      <c r="AB437" s="28">
        <f t="shared" si="79"/>
        <v>5611000</v>
      </c>
      <c r="AC437" s="28">
        <f t="shared" si="80"/>
        <v>4711000</v>
      </c>
      <c r="AD437" s="28">
        <f t="shared" si="81"/>
        <v>4612000</v>
      </c>
      <c r="AE437" s="28">
        <f t="shared" si="82"/>
        <v>5538000</v>
      </c>
      <c r="AF437" s="28">
        <f t="shared" si="83"/>
        <v>5503000</v>
      </c>
      <c r="AG437" s="28">
        <f t="shared" si="84"/>
        <v>5517000</v>
      </c>
    </row>
    <row r="438" spans="1:33" s="21" customFormat="1" hidden="1" x14ac:dyDescent="0.3">
      <c r="A438" s="7" t="s">
        <v>281</v>
      </c>
      <c r="B438" s="7" t="s">
        <v>910</v>
      </c>
      <c r="C438" s="7">
        <v>1303</v>
      </c>
      <c r="D438" s="7" t="s">
        <v>8</v>
      </c>
      <c r="E438" s="7">
        <v>907</v>
      </c>
      <c r="F438" s="7">
        <v>370443</v>
      </c>
      <c r="G438" s="7" t="s">
        <v>915</v>
      </c>
      <c r="H438" s="8" t="s">
        <v>1600</v>
      </c>
      <c r="I438" s="15">
        <v>447000</v>
      </c>
      <c r="J438" s="15">
        <v>226000</v>
      </c>
      <c r="K438" s="15">
        <v>456000</v>
      </c>
      <c r="L438" s="15">
        <v>456000</v>
      </c>
      <c r="M438" s="15">
        <v>464000</v>
      </c>
      <c r="N438" s="15">
        <v>467000</v>
      </c>
      <c r="O438" s="15">
        <v>234000</v>
      </c>
      <c r="P438" s="15">
        <v>236000</v>
      </c>
      <c r="Q438" s="15">
        <v>462000</v>
      </c>
      <c r="R438" s="15">
        <v>462000</v>
      </c>
      <c r="S438" s="15">
        <v>459000</v>
      </c>
      <c r="T438" s="15">
        <v>461000</v>
      </c>
      <c r="V438" s="28">
        <f t="shared" si="73"/>
        <v>447000</v>
      </c>
      <c r="W438" s="28">
        <f t="shared" si="74"/>
        <v>226000</v>
      </c>
      <c r="X438" s="28">
        <f t="shared" si="75"/>
        <v>456000</v>
      </c>
      <c r="Y438" s="28">
        <f t="shared" si="76"/>
        <v>456000</v>
      </c>
      <c r="Z438" s="28">
        <f t="shared" si="77"/>
        <v>464000</v>
      </c>
      <c r="AA438" s="28">
        <f t="shared" si="78"/>
        <v>467000</v>
      </c>
      <c r="AB438" s="28">
        <f t="shared" si="79"/>
        <v>234000</v>
      </c>
      <c r="AC438" s="28">
        <f t="shared" si="80"/>
        <v>236000</v>
      </c>
      <c r="AD438" s="28">
        <f t="shared" si="81"/>
        <v>462000</v>
      </c>
      <c r="AE438" s="28">
        <f t="shared" si="82"/>
        <v>462000</v>
      </c>
      <c r="AF438" s="28">
        <f t="shared" si="83"/>
        <v>459000</v>
      </c>
      <c r="AG438" s="28">
        <f t="shared" si="84"/>
        <v>461000</v>
      </c>
    </row>
    <row r="439" spans="1:33" s="21" customFormat="1" hidden="1" x14ac:dyDescent="0.3">
      <c r="A439" s="7" t="s">
        <v>281</v>
      </c>
      <c r="B439" s="7" t="s">
        <v>910</v>
      </c>
      <c r="C439" s="7">
        <v>1303</v>
      </c>
      <c r="D439" s="7" t="s">
        <v>927</v>
      </c>
      <c r="E439" s="7">
        <v>901</v>
      </c>
      <c r="F439" s="7" t="s">
        <v>1728</v>
      </c>
      <c r="G439" s="7" t="s">
        <v>915</v>
      </c>
      <c r="H439" s="8" t="s">
        <v>834</v>
      </c>
      <c r="I439" s="15">
        <v>224000</v>
      </c>
      <c r="J439" s="15">
        <v>226000</v>
      </c>
      <c r="K439" s="15">
        <v>456000</v>
      </c>
      <c r="L439" s="15">
        <v>456000</v>
      </c>
      <c r="M439" s="15">
        <v>464000</v>
      </c>
      <c r="N439" s="15">
        <v>467000</v>
      </c>
      <c r="O439" s="15">
        <v>468000</v>
      </c>
      <c r="P439" s="15">
        <v>472000</v>
      </c>
      <c r="Q439" s="15">
        <v>462000</v>
      </c>
      <c r="R439" s="15">
        <v>462000</v>
      </c>
      <c r="S439" s="15">
        <v>459000</v>
      </c>
      <c r="T439" s="15">
        <v>461000</v>
      </c>
      <c r="V439" s="28">
        <f t="shared" si="73"/>
        <v>224000</v>
      </c>
      <c r="W439" s="28">
        <f t="shared" si="74"/>
        <v>226000</v>
      </c>
      <c r="X439" s="28">
        <f t="shared" si="75"/>
        <v>456000</v>
      </c>
      <c r="Y439" s="28">
        <f t="shared" si="76"/>
        <v>456000</v>
      </c>
      <c r="Z439" s="28">
        <f t="shared" si="77"/>
        <v>464000</v>
      </c>
      <c r="AA439" s="28">
        <f t="shared" si="78"/>
        <v>467000</v>
      </c>
      <c r="AB439" s="28">
        <f t="shared" si="79"/>
        <v>468000</v>
      </c>
      <c r="AC439" s="28">
        <f t="shared" si="80"/>
        <v>472000</v>
      </c>
      <c r="AD439" s="28">
        <f t="shared" si="81"/>
        <v>462000</v>
      </c>
      <c r="AE439" s="28">
        <f t="shared" si="82"/>
        <v>462000</v>
      </c>
      <c r="AF439" s="28">
        <f t="shared" si="83"/>
        <v>459000</v>
      </c>
      <c r="AG439" s="28">
        <f t="shared" si="84"/>
        <v>461000</v>
      </c>
    </row>
    <row r="440" spans="1:33" s="21" customFormat="1" hidden="1" x14ac:dyDescent="0.3">
      <c r="A440" s="7" t="s">
        <v>281</v>
      </c>
      <c r="B440" s="7" t="s">
        <v>910</v>
      </c>
      <c r="C440" s="7">
        <v>1303</v>
      </c>
      <c r="D440" s="7" t="s">
        <v>8</v>
      </c>
      <c r="E440" s="7">
        <v>913</v>
      </c>
      <c r="F440" s="7">
        <v>110719</v>
      </c>
      <c r="G440" s="7" t="s">
        <v>916</v>
      </c>
      <c r="H440" s="8" t="s">
        <v>1601</v>
      </c>
      <c r="I440" s="15">
        <v>8044000</v>
      </c>
      <c r="J440" s="15">
        <v>8107000</v>
      </c>
      <c r="K440" s="15">
        <v>14329000</v>
      </c>
      <c r="L440" s="15">
        <v>12732000</v>
      </c>
      <c r="M440" s="15">
        <v>11120000</v>
      </c>
      <c r="N440" s="15">
        <v>12824000</v>
      </c>
      <c r="O440" s="15">
        <v>11923000</v>
      </c>
      <c r="P440" s="15">
        <v>12247000</v>
      </c>
      <c r="Q440" s="15">
        <v>12912000</v>
      </c>
      <c r="R440" s="15">
        <v>12921000</v>
      </c>
      <c r="S440" s="15">
        <v>12840000</v>
      </c>
      <c r="T440" s="15">
        <v>14712000</v>
      </c>
      <c r="V440" s="28">
        <f t="shared" si="73"/>
        <v>8044000</v>
      </c>
      <c r="W440" s="28">
        <f t="shared" si="74"/>
        <v>8107000</v>
      </c>
      <c r="X440" s="28">
        <f t="shared" si="75"/>
        <v>14329000</v>
      </c>
      <c r="Y440" s="28">
        <f t="shared" si="76"/>
        <v>12732000</v>
      </c>
      <c r="Z440" s="28">
        <f t="shared" si="77"/>
        <v>11120000</v>
      </c>
      <c r="AA440" s="28">
        <f t="shared" si="78"/>
        <v>12824000</v>
      </c>
      <c r="AB440" s="28">
        <f t="shared" si="79"/>
        <v>11923000</v>
      </c>
      <c r="AC440" s="28">
        <f t="shared" si="80"/>
        <v>12247000</v>
      </c>
      <c r="AD440" s="28">
        <f t="shared" si="81"/>
        <v>12912000</v>
      </c>
      <c r="AE440" s="28">
        <f t="shared" si="82"/>
        <v>12921000</v>
      </c>
      <c r="AF440" s="28">
        <f t="shared" si="83"/>
        <v>12840000</v>
      </c>
      <c r="AG440" s="28">
        <f t="shared" si="84"/>
        <v>14712000</v>
      </c>
    </row>
    <row r="441" spans="1:33" s="21" customFormat="1" hidden="1" x14ac:dyDescent="0.3">
      <c r="A441" s="7" t="s">
        <v>281</v>
      </c>
      <c r="B441" s="7" t="s">
        <v>910</v>
      </c>
      <c r="C441" s="7">
        <v>1303</v>
      </c>
      <c r="D441" s="7" t="s">
        <v>8</v>
      </c>
      <c r="E441" s="7">
        <v>913</v>
      </c>
      <c r="F441" s="7">
        <v>111278</v>
      </c>
      <c r="G441" s="7" t="s">
        <v>916</v>
      </c>
      <c r="H441" s="8" t="s">
        <v>1602</v>
      </c>
      <c r="I441" s="15">
        <v>5363000</v>
      </c>
      <c r="J441" s="15">
        <v>5405000</v>
      </c>
      <c r="K441" s="15">
        <v>9098000</v>
      </c>
      <c r="L441" s="15">
        <v>5457000</v>
      </c>
      <c r="M441" s="15">
        <v>11120000</v>
      </c>
      <c r="N441" s="15">
        <v>8394000</v>
      </c>
      <c r="O441" s="15">
        <v>5611000</v>
      </c>
      <c r="P441" s="15">
        <v>5653000</v>
      </c>
      <c r="Q441" s="15">
        <v>10837000</v>
      </c>
      <c r="R441" s="15">
        <v>8307000</v>
      </c>
      <c r="S441" s="15">
        <v>9172000</v>
      </c>
      <c r="T441" s="15">
        <v>9195000</v>
      </c>
      <c r="V441" s="28">
        <f t="shared" si="73"/>
        <v>5363000</v>
      </c>
      <c r="W441" s="28">
        <f t="shared" si="74"/>
        <v>5405000</v>
      </c>
      <c r="X441" s="28">
        <f t="shared" si="75"/>
        <v>9098000</v>
      </c>
      <c r="Y441" s="28">
        <f t="shared" si="76"/>
        <v>5457000</v>
      </c>
      <c r="Z441" s="28">
        <f t="shared" si="77"/>
        <v>11120000</v>
      </c>
      <c r="AA441" s="28">
        <f t="shared" si="78"/>
        <v>8394000</v>
      </c>
      <c r="AB441" s="28">
        <f t="shared" si="79"/>
        <v>5611000</v>
      </c>
      <c r="AC441" s="28">
        <f t="shared" si="80"/>
        <v>5653000</v>
      </c>
      <c r="AD441" s="28">
        <f t="shared" si="81"/>
        <v>10837000</v>
      </c>
      <c r="AE441" s="28">
        <f t="shared" si="82"/>
        <v>8307000</v>
      </c>
      <c r="AF441" s="28">
        <f t="shared" si="83"/>
        <v>9172000</v>
      </c>
      <c r="AG441" s="28">
        <f t="shared" si="84"/>
        <v>9195000</v>
      </c>
    </row>
    <row r="442" spans="1:33" s="21" customFormat="1" hidden="1" x14ac:dyDescent="0.3">
      <c r="A442" s="7" t="s">
        <v>281</v>
      </c>
      <c r="B442" s="7" t="s">
        <v>910</v>
      </c>
      <c r="C442" s="7">
        <v>1303</v>
      </c>
      <c r="D442" s="7" t="s">
        <v>8</v>
      </c>
      <c r="E442" s="7">
        <v>913</v>
      </c>
      <c r="F442" s="7">
        <v>110844</v>
      </c>
      <c r="G442" s="7" t="s">
        <v>916</v>
      </c>
      <c r="H442" s="8" t="s">
        <v>1603</v>
      </c>
      <c r="I442" s="15">
        <v>179000</v>
      </c>
      <c r="J442" s="15">
        <v>181000</v>
      </c>
      <c r="K442" s="15">
        <v>183000</v>
      </c>
      <c r="L442" s="15">
        <v>683000</v>
      </c>
      <c r="M442" s="15">
        <v>278000</v>
      </c>
      <c r="N442" s="15">
        <v>700000</v>
      </c>
      <c r="O442" s="15">
        <v>281000</v>
      </c>
      <c r="P442" s="15">
        <v>707000</v>
      </c>
      <c r="Q442" s="15">
        <v>278000</v>
      </c>
      <c r="R442" s="15">
        <v>693000</v>
      </c>
      <c r="S442" s="15">
        <v>918000</v>
      </c>
      <c r="T442" s="15">
        <v>920000</v>
      </c>
      <c r="V442" s="28">
        <f t="shared" si="73"/>
        <v>179000</v>
      </c>
      <c r="W442" s="28">
        <f t="shared" si="74"/>
        <v>181000</v>
      </c>
      <c r="X442" s="28">
        <f t="shared" si="75"/>
        <v>183000</v>
      </c>
      <c r="Y442" s="28">
        <f t="shared" si="76"/>
        <v>683000</v>
      </c>
      <c r="Z442" s="28">
        <f t="shared" si="77"/>
        <v>278000</v>
      </c>
      <c r="AA442" s="28">
        <f t="shared" si="78"/>
        <v>700000</v>
      </c>
      <c r="AB442" s="28">
        <f t="shared" si="79"/>
        <v>281000</v>
      </c>
      <c r="AC442" s="28">
        <f t="shared" si="80"/>
        <v>707000</v>
      </c>
      <c r="AD442" s="28">
        <f t="shared" si="81"/>
        <v>278000</v>
      </c>
      <c r="AE442" s="28">
        <f t="shared" si="82"/>
        <v>693000</v>
      </c>
      <c r="AF442" s="28">
        <f t="shared" si="83"/>
        <v>918000</v>
      </c>
      <c r="AG442" s="28">
        <f t="shared" si="84"/>
        <v>920000</v>
      </c>
    </row>
    <row r="443" spans="1:33" s="21" customFormat="1" hidden="1" x14ac:dyDescent="0.3">
      <c r="A443" s="7" t="s">
        <v>281</v>
      </c>
      <c r="B443" s="7" t="s">
        <v>910</v>
      </c>
      <c r="C443" s="7">
        <v>1303</v>
      </c>
      <c r="D443" s="7" t="s">
        <v>8</v>
      </c>
      <c r="E443" s="7">
        <v>913</v>
      </c>
      <c r="F443" s="7">
        <v>111626</v>
      </c>
      <c r="G443" s="7" t="s">
        <v>916</v>
      </c>
      <c r="H443" s="8" t="s">
        <v>1604</v>
      </c>
      <c r="I443" s="15">
        <v>2682000</v>
      </c>
      <c r="J443" s="15">
        <v>1802000</v>
      </c>
      <c r="K443" s="15">
        <v>3640000</v>
      </c>
      <c r="L443" s="15">
        <v>1819000</v>
      </c>
      <c r="M443" s="15">
        <v>3707000</v>
      </c>
      <c r="N443" s="15">
        <v>1866000</v>
      </c>
      <c r="O443" s="15">
        <v>2806000</v>
      </c>
      <c r="P443" s="15">
        <v>3769000</v>
      </c>
      <c r="Q443" s="15">
        <v>5534000</v>
      </c>
      <c r="R443" s="15">
        <v>5538000</v>
      </c>
      <c r="S443" s="15">
        <v>5503000</v>
      </c>
      <c r="T443" s="15">
        <v>5517000</v>
      </c>
      <c r="V443" s="28">
        <f t="shared" si="73"/>
        <v>2682000</v>
      </c>
      <c r="W443" s="28">
        <f t="shared" si="74"/>
        <v>1802000</v>
      </c>
      <c r="X443" s="28">
        <f t="shared" si="75"/>
        <v>3640000</v>
      </c>
      <c r="Y443" s="28">
        <f t="shared" si="76"/>
        <v>1819000</v>
      </c>
      <c r="Z443" s="28">
        <f t="shared" si="77"/>
        <v>3707000</v>
      </c>
      <c r="AA443" s="28">
        <f t="shared" si="78"/>
        <v>1866000</v>
      </c>
      <c r="AB443" s="28">
        <f t="shared" si="79"/>
        <v>2806000</v>
      </c>
      <c r="AC443" s="28">
        <f t="shared" si="80"/>
        <v>3769000</v>
      </c>
      <c r="AD443" s="28">
        <f t="shared" si="81"/>
        <v>5534000</v>
      </c>
      <c r="AE443" s="28">
        <f t="shared" si="82"/>
        <v>5538000</v>
      </c>
      <c r="AF443" s="28">
        <f t="shared" si="83"/>
        <v>5503000</v>
      </c>
      <c r="AG443" s="28">
        <f t="shared" si="84"/>
        <v>5517000</v>
      </c>
    </row>
    <row r="444" spans="1:33" s="21" customFormat="1" hidden="1" x14ac:dyDescent="0.3">
      <c r="A444" s="7" t="s">
        <v>281</v>
      </c>
      <c r="B444" s="7" t="s">
        <v>910</v>
      </c>
      <c r="C444" s="7">
        <v>1303</v>
      </c>
      <c r="D444" s="7" t="s">
        <v>8</v>
      </c>
      <c r="E444" s="7">
        <v>913</v>
      </c>
      <c r="F444" s="7">
        <v>110490</v>
      </c>
      <c r="G444" s="7" t="s">
        <v>916</v>
      </c>
      <c r="H444" s="8" t="s">
        <v>1605</v>
      </c>
      <c r="I444" s="15">
        <v>269000</v>
      </c>
      <c r="J444" s="15">
        <v>136000</v>
      </c>
      <c r="K444" s="15">
        <v>92000</v>
      </c>
      <c r="L444" s="15">
        <v>456000</v>
      </c>
      <c r="M444" s="15">
        <v>371000</v>
      </c>
      <c r="N444" s="15">
        <v>374000</v>
      </c>
      <c r="O444" s="15">
        <v>702000</v>
      </c>
      <c r="P444" s="15">
        <v>566000</v>
      </c>
      <c r="Q444" s="15">
        <v>231000</v>
      </c>
      <c r="R444" s="15">
        <v>370000</v>
      </c>
      <c r="S444" s="15">
        <v>459000</v>
      </c>
      <c r="T444" s="15">
        <v>461000</v>
      </c>
      <c r="V444" s="28">
        <f t="shared" si="73"/>
        <v>269000</v>
      </c>
      <c r="W444" s="28">
        <f t="shared" si="74"/>
        <v>136000</v>
      </c>
      <c r="X444" s="28">
        <f t="shared" si="75"/>
        <v>92000</v>
      </c>
      <c r="Y444" s="28">
        <f t="shared" si="76"/>
        <v>456000</v>
      </c>
      <c r="Z444" s="28">
        <f t="shared" si="77"/>
        <v>371000</v>
      </c>
      <c r="AA444" s="28">
        <f t="shared" si="78"/>
        <v>374000</v>
      </c>
      <c r="AB444" s="28">
        <f t="shared" si="79"/>
        <v>702000</v>
      </c>
      <c r="AC444" s="28">
        <f t="shared" si="80"/>
        <v>566000</v>
      </c>
      <c r="AD444" s="28">
        <f t="shared" si="81"/>
        <v>231000</v>
      </c>
      <c r="AE444" s="28">
        <f t="shared" si="82"/>
        <v>370000</v>
      </c>
      <c r="AF444" s="28">
        <f t="shared" si="83"/>
        <v>459000</v>
      </c>
      <c r="AG444" s="28">
        <f t="shared" si="84"/>
        <v>461000</v>
      </c>
    </row>
    <row r="445" spans="1:33" s="21" customFormat="1" hidden="1" x14ac:dyDescent="0.3">
      <c r="A445" s="7" t="s">
        <v>281</v>
      </c>
      <c r="B445" s="7" t="s">
        <v>910</v>
      </c>
      <c r="C445" s="7">
        <v>1303</v>
      </c>
      <c r="D445" s="7" t="s">
        <v>8</v>
      </c>
      <c r="E445" s="7">
        <v>913</v>
      </c>
      <c r="F445" s="7">
        <v>111623</v>
      </c>
      <c r="G445" s="7" t="s">
        <v>916</v>
      </c>
      <c r="H445" s="8" t="s">
        <v>1606</v>
      </c>
      <c r="I445" s="15">
        <v>269000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189000</v>
      </c>
      <c r="Q445" s="15">
        <v>278000</v>
      </c>
      <c r="R445" s="15">
        <v>185000</v>
      </c>
      <c r="S445" s="15">
        <v>184000</v>
      </c>
      <c r="T445" s="15">
        <v>185000</v>
      </c>
      <c r="V445" s="28">
        <f t="shared" si="73"/>
        <v>269000</v>
      </c>
      <c r="W445" s="28">
        <f t="shared" si="74"/>
        <v>0</v>
      </c>
      <c r="X445" s="28">
        <f t="shared" si="75"/>
        <v>0</v>
      </c>
      <c r="Y445" s="28">
        <f t="shared" si="76"/>
        <v>0</v>
      </c>
      <c r="Z445" s="28">
        <f t="shared" si="77"/>
        <v>0</v>
      </c>
      <c r="AA445" s="28">
        <f t="shared" si="78"/>
        <v>0</v>
      </c>
      <c r="AB445" s="28">
        <f t="shared" si="79"/>
        <v>0</v>
      </c>
      <c r="AC445" s="28">
        <f t="shared" si="80"/>
        <v>189000</v>
      </c>
      <c r="AD445" s="28">
        <f t="shared" si="81"/>
        <v>278000</v>
      </c>
      <c r="AE445" s="28">
        <f t="shared" si="82"/>
        <v>185000</v>
      </c>
      <c r="AF445" s="28">
        <f t="shared" si="83"/>
        <v>184000</v>
      </c>
      <c r="AG445" s="28">
        <f t="shared" si="84"/>
        <v>185000</v>
      </c>
    </row>
    <row r="446" spans="1:33" s="21" customFormat="1" hidden="1" x14ac:dyDescent="0.3">
      <c r="A446" s="7" t="s">
        <v>281</v>
      </c>
      <c r="B446" s="7" t="s">
        <v>910</v>
      </c>
      <c r="C446" s="7">
        <v>1303</v>
      </c>
      <c r="D446" s="7" t="s">
        <v>8</v>
      </c>
      <c r="E446" s="7">
        <v>913</v>
      </c>
      <c r="F446" s="7">
        <v>111300</v>
      </c>
      <c r="G446" s="7" t="s">
        <v>916</v>
      </c>
      <c r="H446" s="8" t="s">
        <v>1607</v>
      </c>
      <c r="I446" s="15">
        <v>443000</v>
      </c>
      <c r="J446" s="15">
        <v>0</v>
      </c>
      <c r="K446" s="15">
        <v>87000</v>
      </c>
      <c r="L446" s="15">
        <v>87000</v>
      </c>
      <c r="M446" s="15">
        <v>130000</v>
      </c>
      <c r="N446" s="15">
        <v>131000</v>
      </c>
      <c r="O446" s="15">
        <v>463000</v>
      </c>
      <c r="P446" s="15">
        <v>0</v>
      </c>
      <c r="Q446" s="15">
        <v>0</v>
      </c>
      <c r="R446" s="15">
        <v>457000</v>
      </c>
      <c r="S446" s="15">
        <v>0</v>
      </c>
      <c r="T446" s="15">
        <v>0</v>
      </c>
      <c r="V446" s="28">
        <f t="shared" si="73"/>
        <v>443000</v>
      </c>
      <c r="W446" s="28">
        <f t="shared" si="74"/>
        <v>0</v>
      </c>
      <c r="X446" s="28">
        <f t="shared" si="75"/>
        <v>87000</v>
      </c>
      <c r="Y446" s="28">
        <f t="shared" si="76"/>
        <v>87000</v>
      </c>
      <c r="Z446" s="28">
        <f t="shared" si="77"/>
        <v>130000</v>
      </c>
      <c r="AA446" s="28">
        <f t="shared" si="78"/>
        <v>131000</v>
      </c>
      <c r="AB446" s="28">
        <f t="shared" si="79"/>
        <v>463000</v>
      </c>
      <c r="AC446" s="28">
        <f t="shared" si="80"/>
        <v>0</v>
      </c>
      <c r="AD446" s="28">
        <f t="shared" si="81"/>
        <v>0</v>
      </c>
      <c r="AE446" s="28">
        <f t="shared" si="82"/>
        <v>457000</v>
      </c>
      <c r="AF446" s="28">
        <f t="shared" si="83"/>
        <v>0</v>
      </c>
      <c r="AG446" s="28">
        <f t="shared" si="84"/>
        <v>0</v>
      </c>
    </row>
    <row r="447" spans="1:33" s="21" customFormat="1" hidden="1" x14ac:dyDescent="0.3">
      <c r="A447" s="7" t="s">
        <v>281</v>
      </c>
      <c r="B447" s="7" t="s">
        <v>910</v>
      </c>
      <c r="C447" s="7">
        <v>1303</v>
      </c>
      <c r="D447" s="7" t="s">
        <v>8</v>
      </c>
      <c r="E447" s="7">
        <v>913</v>
      </c>
      <c r="F447" s="7">
        <v>111122</v>
      </c>
      <c r="G447" s="7" t="s">
        <v>916</v>
      </c>
      <c r="H447" s="8" t="s">
        <v>1608</v>
      </c>
      <c r="I447" s="15">
        <v>179000</v>
      </c>
      <c r="J447" s="15">
        <v>181000</v>
      </c>
      <c r="K447" s="15">
        <v>911000</v>
      </c>
      <c r="L447" s="15">
        <v>910000</v>
      </c>
      <c r="M447" s="15">
        <v>927000</v>
      </c>
      <c r="N447" s="15">
        <v>933000</v>
      </c>
      <c r="O447" s="15">
        <v>936000</v>
      </c>
      <c r="P447" s="15">
        <v>943000</v>
      </c>
      <c r="Q447" s="15">
        <v>831000</v>
      </c>
      <c r="R447" s="15">
        <v>554000</v>
      </c>
      <c r="S447" s="15">
        <v>1101000</v>
      </c>
      <c r="T447" s="15">
        <v>1150000</v>
      </c>
      <c r="V447" s="28">
        <f t="shared" si="73"/>
        <v>179000</v>
      </c>
      <c r="W447" s="28">
        <f t="shared" si="74"/>
        <v>181000</v>
      </c>
      <c r="X447" s="28">
        <f t="shared" si="75"/>
        <v>911000</v>
      </c>
      <c r="Y447" s="28">
        <f t="shared" si="76"/>
        <v>910000</v>
      </c>
      <c r="Z447" s="28">
        <f t="shared" si="77"/>
        <v>927000</v>
      </c>
      <c r="AA447" s="28">
        <f t="shared" si="78"/>
        <v>933000</v>
      </c>
      <c r="AB447" s="28">
        <f t="shared" si="79"/>
        <v>936000</v>
      </c>
      <c r="AC447" s="28">
        <f t="shared" si="80"/>
        <v>943000</v>
      </c>
      <c r="AD447" s="28">
        <f t="shared" si="81"/>
        <v>831000</v>
      </c>
      <c r="AE447" s="28">
        <f t="shared" si="82"/>
        <v>554000</v>
      </c>
      <c r="AF447" s="28">
        <f t="shared" si="83"/>
        <v>1101000</v>
      </c>
      <c r="AG447" s="28">
        <f t="shared" si="84"/>
        <v>1150000</v>
      </c>
    </row>
    <row r="448" spans="1:33" s="21" customFormat="1" hidden="1" x14ac:dyDescent="0.3">
      <c r="A448" s="7" t="s">
        <v>281</v>
      </c>
      <c r="B448" s="7" t="s">
        <v>910</v>
      </c>
      <c r="C448" s="7">
        <v>1303</v>
      </c>
      <c r="D448" s="7" t="s">
        <v>8</v>
      </c>
      <c r="E448" s="7">
        <v>913</v>
      </c>
      <c r="F448" s="7">
        <v>110894</v>
      </c>
      <c r="G448" s="7" t="s">
        <v>916</v>
      </c>
      <c r="H448" s="8" t="s">
        <v>1609</v>
      </c>
      <c r="I448" s="15">
        <v>179000</v>
      </c>
      <c r="J448" s="15">
        <v>181000</v>
      </c>
      <c r="K448" s="15">
        <v>92000</v>
      </c>
      <c r="L448" s="15">
        <v>183000</v>
      </c>
      <c r="M448" s="15">
        <v>186000</v>
      </c>
      <c r="N448" s="15">
        <v>280000</v>
      </c>
      <c r="O448" s="15">
        <v>375000</v>
      </c>
      <c r="P448" s="15">
        <v>189000</v>
      </c>
      <c r="Q448" s="15">
        <v>554000</v>
      </c>
      <c r="R448" s="15">
        <v>370000</v>
      </c>
      <c r="S448" s="15">
        <v>1010000</v>
      </c>
      <c r="T448" s="15">
        <v>552000</v>
      </c>
      <c r="V448" s="28">
        <f t="shared" si="73"/>
        <v>179000</v>
      </c>
      <c r="W448" s="28">
        <f t="shared" si="74"/>
        <v>181000</v>
      </c>
      <c r="X448" s="28">
        <f t="shared" si="75"/>
        <v>92000</v>
      </c>
      <c r="Y448" s="28">
        <f t="shared" si="76"/>
        <v>183000</v>
      </c>
      <c r="Z448" s="28">
        <f t="shared" si="77"/>
        <v>186000</v>
      </c>
      <c r="AA448" s="28">
        <f t="shared" si="78"/>
        <v>280000</v>
      </c>
      <c r="AB448" s="28">
        <f t="shared" si="79"/>
        <v>375000</v>
      </c>
      <c r="AC448" s="28">
        <f t="shared" si="80"/>
        <v>189000</v>
      </c>
      <c r="AD448" s="28">
        <f t="shared" si="81"/>
        <v>554000</v>
      </c>
      <c r="AE448" s="28">
        <f t="shared" si="82"/>
        <v>370000</v>
      </c>
      <c r="AF448" s="28">
        <f t="shared" si="83"/>
        <v>1010000</v>
      </c>
      <c r="AG448" s="28">
        <f t="shared" si="84"/>
        <v>552000</v>
      </c>
    </row>
    <row r="449" spans="1:33" s="21" customFormat="1" hidden="1" x14ac:dyDescent="0.3">
      <c r="A449" s="7" t="s">
        <v>281</v>
      </c>
      <c r="B449" s="7" t="s">
        <v>910</v>
      </c>
      <c r="C449" s="7">
        <v>1303</v>
      </c>
      <c r="D449" s="7" t="s">
        <v>8</v>
      </c>
      <c r="E449" s="7">
        <v>913</v>
      </c>
      <c r="F449" s="7">
        <v>110889</v>
      </c>
      <c r="G449" s="7" t="s">
        <v>916</v>
      </c>
      <c r="H449" s="8" t="s">
        <v>1610</v>
      </c>
      <c r="I449" s="15">
        <v>179000</v>
      </c>
      <c r="J449" s="15">
        <v>136000</v>
      </c>
      <c r="K449" s="15">
        <v>183000</v>
      </c>
      <c r="L449" s="15">
        <v>183000</v>
      </c>
      <c r="M449" s="15">
        <v>278000</v>
      </c>
      <c r="N449" s="15">
        <v>280000</v>
      </c>
      <c r="O449" s="15">
        <v>188000</v>
      </c>
      <c r="P449" s="15">
        <v>189000</v>
      </c>
      <c r="Q449" s="15">
        <v>554000</v>
      </c>
      <c r="R449" s="15">
        <v>647000</v>
      </c>
      <c r="S449" s="15">
        <v>826000</v>
      </c>
      <c r="T449" s="15">
        <v>552000</v>
      </c>
      <c r="V449" s="28">
        <f t="shared" si="73"/>
        <v>179000</v>
      </c>
      <c r="W449" s="28">
        <f t="shared" si="74"/>
        <v>136000</v>
      </c>
      <c r="X449" s="28">
        <f t="shared" si="75"/>
        <v>183000</v>
      </c>
      <c r="Y449" s="28">
        <f t="shared" si="76"/>
        <v>183000</v>
      </c>
      <c r="Z449" s="28">
        <f t="shared" si="77"/>
        <v>278000</v>
      </c>
      <c r="AA449" s="28">
        <f t="shared" si="78"/>
        <v>280000</v>
      </c>
      <c r="AB449" s="28">
        <f t="shared" si="79"/>
        <v>188000</v>
      </c>
      <c r="AC449" s="28">
        <f t="shared" si="80"/>
        <v>189000</v>
      </c>
      <c r="AD449" s="28">
        <f t="shared" si="81"/>
        <v>554000</v>
      </c>
      <c r="AE449" s="28">
        <f t="shared" si="82"/>
        <v>647000</v>
      </c>
      <c r="AF449" s="28">
        <f t="shared" si="83"/>
        <v>826000</v>
      </c>
      <c r="AG449" s="28">
        <f t="shared" si="84"/>
        <v>552000</v>
      </c>
    </row>
    <row r="450" spans="1:33" s="21" customFormat="1" hidden="1" x14ac:dyDescent="0.3">
      <c r="A450" s="7" t="s">
        <v>281</v>
      </c>
      <c r="B450" s="7" t="s">
        <v>910</v>
      </c>
      <c r="C450" s="7">
        <v>1303</v>
      </c>
      <c r="D450" s="7" t="s">
        <v>8</v>
      </c>
      <c r="E450" s="7">
        <v>913</v>
      </c>
      <c r="F450" s="7">
        <v>110614</v>
      </c>
      <c r="G450" s="7" t="s">
        <v>916</v>
      </c>
      <c r="H450" s="8" t="s">
        <v>1611</v>
      </c>
      <c r="I450" s="15">
        <v>90000</v>
      </c>
      <c r="J450" s="15">
        <v>676000</v>
      </c>
      <c r="K450" s="15">
        <v>683000</v>
      </c>
      <c r="L450" s="15">
        <v>273000</v>
      </c>
      <c r="M450" s="15">
        <v>278000</v>
      </c>
      <c r="N450" s="15">
        <v>700000</v>
      </c>
      <c r="O450" s="15">
        <v>281000</v>
      </c>
      <c r="P450" s="15">
        <v>377000</v>
      </c>
      <c r="Q450" s="15">
        <v>2076000</v>
      </c>
      <c r="R450" s="15">
        <v>2077000</v>
      </c>
      <c r="S450" s="15">
        <v>2064000</v>
      </c>
      <c r="T450" s="15">
        <v>2070000</v>
      </c>
      <c r="V450" s="28">
        <f t="shared" si="73"/>
        <v>90000</v>
      </c>
      <c r="W450" s="28">
        <f t="shared" si="74"/>
        <v>676000</v>
      </c>
      <c r="X450" s="28">
        <f t="shared" si="75"/>
        <v>683000</v>
      </c>
      <c r="Y450" s="28">
        <f t="shared" si="76"/>
        <v>273000</v>
      </c>
      <c r="Z450" s="28">
        <f t="shared" si="77"/>
        <v>278000</v>
      </c>
      <c r="AA450" s="28">
        <f t="shared" si="78"/>
        <v>700000</v>
      </c>
      <c r="AB450" s="28">
        <f t="shared" si="79"/>
        <v>281000</v>
      </c>
      <c r="AC450" s="28">
        <f t="shared" si="80"/>
        <v>377000</v>
      </c>
      <c r="AD450" s="28">
        <f t="shared" si="81"/>
        <v>2076000</v>
      </c>
      <c r="AE450" s="28">
        <f t="shared" si="82"/>
        <v>2077000</v>
      </c>
      <c r="AF450" s="28">
        <f t="shared" si="83"/>
        <v>2064000</v>
      </c>
      <c r="AG450" s="28">
        <f t="shared" si="84"/>
        <v>2070000</v>
      </c>
    </row>
    <row r="451" spans="1:33" s="21" customFormat="1" hidden="1" x14ac:dyDescent="0.3">
      <c r="A451" s="7" t="s">
        <v>281</v>
      </c>
      <c r="B451" s="7" t="s">
        <v>910</v>
      </c>
      <c r="C451" s="7">
        <v>1303</v>
      </c>
      <c r="D451" s="7" t="s">
        <v>8</v>
      </c>
      <c r="E451" s="7">
        <v>913</v>
      </c>
      <c r="F451" s="7">
        <v>111089</v>
      </c>
      <c r="G451" s="7" t="s">
        <v>916</v>
      </c>
      <c r="H451" s="8" t="s">
        <v>1612</v>
      </c>
      <c r="I451" s="15">
        <v>179000</v>
      </c>
      <c r="J451" s="15">
        <v>181000</v>
      </c>
      <c r="K451" s="15">
        <v>365000</v>
      </c>
      <c r="L451" s="15">
        <v>92000</v>
      </c>
      <c r="M451" s="15">
        <v>186000</v>
      </c>
      <c r="N451" s="15">
        <v>94000</v>
      </c>
      <c r="O451" s="15">
        <v>375000</v>
      </c>
      <c r="P451" s="15">
        <v>377000</v>
      </c>
      <c r="Q451" s="15">
        <v>370000</v>
      </c>
      <c r="R451" s="15">
        <v>278000</v>
      </c>
      <c r="S451" s="15">
        <v>276000</v>
      </c>
      <c r="T451" s="15">
        <v>368000</v>
      </c>
      <c r="V451" s="28">
        <f t="shared" ref="V451:V514" si="85">ROUNDUP(I451,-3)</f>
        <v>179000</v>
      </c>
      <c r="W451" s="28">
        <f t="shared" ref="W451:W514" si="86">ROUNDUP(J451,-3)</f>
        <v>181000</v>
      </c>
      <c r="X451" s="28">
        <f t="shared" ref="X451:X514" si="87">ROUNDUP(K451,-3)</f>
        <v>365000</v>
      </c>
      <c r="Y451" s="28">
        <f t="shared" ref="Y451:Y514" si="88">ROUNDUP(L451,-3)</f>
        <v>92000</v>
      </c>
      <c r="Z451" s="28">
        <f t="shared" ref="Z451:Z514" si="89">ROUNDUP(M451,-3)</f>
        <v>186000</v>
      </c>
      <c r="AA451" s="28">
        <f t="shared" ref="AA451:AA514" si="90">ROUNDUP(N451,-3)</f>
        <v>94000</v>
      </c>
      <c r="AB451" s="28">
        <f t="shared" ref="AB451:AB514" si="91">ROUNDUP(O451,-3)</f>
        <v>375000</v>
      </c>
      <c r="AC451" s="28">
        <f t="shared" ref="AC451:AC514" si="92">ROUNDUP(P451,-3)</f>
        <v>377000</v>
      </c>
      <c r="AD451" s="28">
        <f t="shared" ref="AD451:AD514" si="93">ROUNDUP(Q451,-3)</f>
        <v>370000</v>
      </c>
      <c r="AE451" s="28">
        <f t="shared" ref="AE451:AE514" si="94">ROUNDUP(R451,-3)</f>
        <v>278000</v>
      </c>
      <c r="AF451" s="28">
        <f t="shared" ref="AF451:AF514" si="95">ROUNDUP(S451,-3)</f>
        <v>276000</v>
      </c>
      <c r="AG451" s="28">
        <f t="shared" ref="AG451:AG514" si="96">ROUNDUP(T451,-3)</f>
        <v>368000</v>
      </c>
    </row>
    <row r="452" spans="1:33" s="21" customFormat="1" hidden="1" x14ac:dyDescent="0.3">
      <c r="A452" s="7" t="s">
        <v>281</v>
      </c>
      <c r="B452" s="7" t="s">
        <v>910</v>
      </c>
      <c r="C452" s="7">
        <v>1303</v>
      </c>
      <c r="D452" s="7" t="s">
        <v>8</v>
      </c>
      <c r="E452" s="7">
        <v>913</v>
      </c>
      <c r="F452" s="7">
        <v>111058</v>
      </c>
      <c r="G452" s="7" t="s">
        <v>916</v>
      </c>
      <c r="H452" s="8" t="s">
        <v>1613</v>
      </c>
      <c r="I452" s="15">
        <v>135000</v>
      </c>
      <c r="J452" s="15">
        <v>181000</v>
      </c>
      <c r="K452" s="15">
        <v>137000</v>
      </c>
      <c r="L452" s="15">
        <v>137000</v>
      </c>
      <c r="M452" s="15">
        <v>186000</v>
      </c>
      <c r="N452" s="15">
        <v>560000</v>
      </c>
      <c r="O452" s="15">
        <v>562000</v>
      </c>
      <c r="P452" s="15">
        <v>377000</v>
      </c>
      <c r="Q452" s="15">
        <v>139000</v>
      </c>
      <c r="R452" s="15">
        <v>139000</v>
      </c>
      <c r="S452" s="15">
        <v>138000</v>
      </c>
      <c r="T452" s="15">
        <v>231000</v>
      </c>
      <c r="V452" s="28">
        <f t="shared" si="85"/>
        <v>135000</v>
      </c>
      <c r="W452" s="28">
        <f t="shared" si="86"/>
        <v>181000</v>
      </c>
      <c r="X452" s="28">
        <f t="shared" si="87"/>
        <v>137000</v>
      </c>
      <c r="Y452" s="28">
        <f t="shared" si="88"/>
        <v>137000</v>
      </c>
      <c r="Z452" s="28">
        <f t="shared" si="89"/>
        <v>186000</v>
      </c>
      <c r="AA452" s="28">
        <f t="shared" si="90"/>
        <v>560000</v>
      </c>
      <c r="AB452" s="28">
        <f t="shared" si="91"/>
        <v>562000</v>
      </c>
      <c r="AC452" s="28">
        <f t="shared" si="92"/>
        <v>377000</v>
      </c>
      <c r="AD452" s="28">
        <f t="shared" si="93"/>
        <v>139000</v>
      </c>
      <c r="AE452" s="28">
        <f t="shared" si="94"/>
        <v>139000</v>
      </c>
      <c r="AF452" s="28">
        <f t="shared" si="95"/>
        <v>138000</v>
      </c>
      <c r="AG452" s="28">
        <f t="shared" si="96"/>
        <v>231000</v>
      </c>
    </row>
    <row r="453" spans="1:33" s="21" customFormat="1" hidden="1" x14ac:dyDescent="0.3">
      <c r="A453" s="7" t="s">
        <v>281</v>
      </c>
      <c r="B453" s="7" t="s">
        <v>910</v>
      </c>
      <c r="C453" s="7">
        <v>1303</v>
      </c>
      <c r="D453" s="7" t="s">
        <v>8</v>
      </c>
      <c r="E453" s="7">
        <v>913</v>
      </c>
      <c r="F453" s="7">
        <v>111292</v>
      </c>
      <c r="G453" s="7" t="s">
        <v>916</v>
      </c>
      <c r="H453" s="8" t="s">
        <v>1614</v>
      </c>
      <c r="I453" s="15">
        <v>179000</v>
      </c>
      <c r="J453" s="15">
        <v>136000</v>
      </c>
      <c r="K453" s="15">
        <v>137000</v>
      </c>
      <c r="L453" s="15">
        <v>228000</v>
      </c>
      <c r="M453" s="15">
        <v>140000</v>
      </c>
      <c r="N453" s="15">
        <v>47000</v>
      </c>
      <c r="O453" s="15">
        <v>94000</v>
      </c>
      <c r="P453" s="15">
        <v>95000</v>
      </c>
      <c r="Q453" s="15">
        <v>370000</v>
      </c>
      <c r="R453" s="15">
        <v>185000</v>
      </c>
      <c r="S453" s="15">
        <v>230000</v>
      </c>
      <c r="T453" s="15">
        <v>276000</v>
      </c>
      <c r="V453" s="28">
        <f t="shared" si="85"/>
        <v>179000</v>
      </c>
      <c r="W453" s="28">
        <f t="shared" si="86"/>
        <v>136000</v>
      </c>
      <c r="X453" s="28">
        <f t="shared" si="87"/>
        <v>137000</v>
      </c>
      <c r="Y453" s="28">
        <f t="shared" si="88"/>
        <v>228000</v>
      </c>
      <c r="Z453" s="28">
        <f t="shared" si="89"/>
        <v>140000</v>
      </c>
      <c r="AA453" s="28">
        <f t="shared" si="90"/>
        <v>47000</v>
      </c>
      <c r="AB453" s="28">
        <f t="shared" si="91"/>
        <v>94000</v>
      </c>
      <c r="AC453" s="28">
        <f t="shared" si="92"/>
        <v>95000</v>
      </c>
      <c r="AD453" s="28">
        <f t="shared" si="93"/>
        <v>370000</v>
      </c>
      <c r="AE453" s="28">
        <f t="shared" si="94"/>
        <v>185000</v>
      </c>
      <c r="AF453" s="28">
        <f t="shared" si="95"/>
        <v>230000</v>
      </c>
      <c r="AG453" s="28">
        <f t="shared" si="96"/>
        <v>276000</v>
      </c>
    </row>
    <row r="454" spans="1:33" s="21" customFormat="1" hidden="1" x14ac:dyDescent="0.3">
      <c r="A454" s="7" t="s">
        <v>281</v>
      </c>
      <c r="B454" s="7" t="s">
        <v>910</v>
      </c>
      <c r="C454" s="7">
        <v>1303</v>
      </c>
      <c r="D454" s="7" t="s">
        <v>8</v>
      </c>
      <c r="E454" s="7">
        <v>913</v>
      </c>
      <c r="F454" s="7">
        <v>111338</v>
      </c>
      <c r="G454" s="7" t="s">
        <v>916</v>
      </c>
      <c r="H454" s="8" t="s">
        <v>1615</v>
      </c>
      <c r="I454" s="15">
        <v>90000</v>
      </c>
      <c r="J454" s="15">
        <v>46000</v>
      </c>
      <c r="K454" s="15">
        <v>46000</v>
      </c>
      <c r="L454" s="15">
        <v>46000</v>
      </c>
      <c r="M454" s="15">
        <v>93000</v>
      </c>
      <c r="N454" s="15">
        <v>47000</v>
      </c>
      <c r="O454" s="15">
        <v>47000</v>
      </c>
      <c r="P454" s="15">
        <v>95000</v>
      </c>
      <c r="Q454" s="15">
        <v>93000</v>
      </c>
      <c r="R454" s="15">
        <v>93000</v>
      </c>
      <c r="S454" s="15">
        <v>138000</v>
      </c>
      <c r="T454" s="15">
        <v>139000</v>
      </c>
      <c r="V454" s="28">
        <f t="shared" si="85"/>
        <v>90000</v>
      </c>
      <c r="W454" s="28">
        <f t="shared" si="86"/>
        <v>46000</v>
      </c>
      <c r="X454" s="28">
        <f t="shared" si="87"/>
        <v>46000</v>
      </c>
      <c r="Y454" s="28">
        <f t="shared" si="88"/>
        <v>46000</v>
      </c>
      <c r="Z454" s="28">
        <f t="shared" si="89"/>
        <v>93000</v>
      </c>
      <c r="AA454" s="28">
        <f t="shared" si="90"/>
        <v>47000</v>
      </c>
      <c r="AB454" s="28">
        <f t="shared" si="91"/>
        <v>47000</v>
      </c>
      <c r="AC454" s="28">
        <f t="shared" si="92"/>
        <v>95000</v>
      </c>
      <c r="AD454" s="28">
        <f t="shared" si="93"/>
        <v>93000</v>
      </c>
      <c r="AE454" s="28">
        <f t="shared" si="94"/>
        <v>93000</v>
      </c>
      <c r="AF454" s="28">
        <f t="shared" si="95"/>
        <v>138000</v>
      </c>
      <c r="AG454" s="28">
        <f t="shared" si="96"/>
        <v>139000</v>
      </c>
    </row>
    <row r="455" spans="1:33" s="21" customFormat="1" hidden="1" x14ac:dyDescent="0.3">
      <c r="A455" s="7" t="s">
        <v>281</v>
      </c>
      <c r="B455" s="7" t="s">
        <v>910</v>
      </c>
      <c r="C455" s="7">
        <v>1303</v>
      </c>
      <c r="D455" s="7" t="s">
        <v>8</v>
      </c>
      <c r="E455" s="7">
        <v>913</v>
      </c>
      <c r="F455" s="7">
        <v>111011</v>
      </c>
      <c r="G455" s="7" t="s">
        <v>916</v>
      </c>
      <c r="H455" s="8" t="s">
        <v>1616</v>
      </c>
      <c r="I455" s="15">
        <v>23000</v>
      </c>
      <c r="J455" s="15">
        <v>28000</v>
      </c>
      <c r="K455" s="15">
        <v>28000</v>
      </c>
      <c r="L455" s="15">
        <v>46000</v>
      </c>
      <c r="M455" s="15">
        <v>0</v>
      </c>
      <c r="N455" s="15">
        <v>47000</v>
      </c>
      <c r="O455" s="15">
        <v>24000</v>
      </c>
      <c r="P455" s="15">
        <v>48000</v>
      </c>
      <c r="Q455" s="15">
        <v>47000</v>
      </c>
      <c r="R455" s="15">
        <v>47000</v>
      </c>
      <c r="S455" s="15">
        <v>46000</v>
      </c>
      <c r="T455" s="15">
        <v>47000</v>
      </c>
      <c r="V455" s="28">
        <f t="shared" si="85"/>
        <v>23000</v>
      </c>
      <c r="W455" s="28">
        <f t="shared" si="86"/>
        <v>28000</v>
      </c>
      <c r="X455" s="28">
        <f t="shared" si="87"/>
        <v>28000</v>
      </c>
      <c r="Y455" s="28">
        <f t="shared" si="88"/>
        <v>46000</v>
      </c>
      <c r="Z455" s="28">
        <f t="shared" si="89"/>
        <v>0</v>
      </c>
      <c r="AA455" s="28">
        <f t="shared" si="90"/>
        <v>47000</v>
      </c>
      <c r="AB455" s="28">
        <f t="shared" si="91"/>
        <v>24000</v>
      </c>
      <c r="AC455" s="28">
        <f t="shared" si="92"/>
        <v>48000</v>
      </c>
      <c r="AD455" s="28">
        <f t="shared" si="93"/>
        <v>47000</v>
      </c>
      <c r="AE455" s="28">
        <f t="shared" si="94"/>
        <v>47000</v>
      </c>
      <c r="AF455" s="28">
        <f t="shared" si="95"/>
        <v>46000</v>
      </c>
      <c r="AG455" s="28">
        <f t="shared" si="96"/>
        <v>47000</v>
      </c>
    </row>
    <row r="456" spans="1:33" s="21" customFormat="1" hidden="1" x14ac:dyDescent="0.3">
      <c r="A456" s="7" t="s">
        <v>281</v>
      </c>
      <c r="B456" s="7" t="s">
        <v>910</v>
      </c>
      <c r="C456" s="7">
        <v>1303</v>
      </c>
      <c r="D456" s="7" t="s">
        <v>8</v>
      </c>
      <c r="E456" s="7">
        <v>913</v>
      </c>
      <c r="F456" s="7">
        <v>110839</v>
      </c>
      <c r="G456" s="7" t="s">
        <v>916</v>
      </c>
      <c r="H456" s="8" t="s">
        <v>1617</v>
      </c>
      <c r="I456" s="15">
        <v>90000</v>
      </c>
      <c r="J456" s="15">
        <v>0</v>
      </c>
      <c r="K456" s="15">
        <v>0</v>
      </c>
      <c r="L456" s="15">
        <v>46000</v>
      </c>
      <c r="M456" s="15">
        <v>47000</v>
      </c>
      <c r="N456" s="15">
        <v>0</v>
      </c>
      <c r="O456" s="15">
        <v>47000</v>
      </c>
      <c r="P456" s="15">
        <v>48000</v>
      </c>
      <c r="Q456" s="15">
        <v>93000</v>
      </c>
      <c r="R456" s="15">
        <v>47000</v>
      </c>
      <c r="S456" s="15">
        <v>46000</v>
      </c>
      <c r="T456" s="15">
        <v>47000</v>
      </c>
      <c r="V456" s="28">
        <f t="shared" si="85"/>
        <v>90000</v>
      </c>
      <c r="W456" s="28">
        <f t="shared" si="86"/>
        <v>0</v>
      </c>
      <c r="X456" s="28">
        <f t="shared" si="87"/>
        <v>0</v>
      </c>
      <c r="Y456" s="28">
        <f t="shared" si="88"/>
        <v>46000</v>
      </c>
      <c r="Z456" s="28">
        <f t="shared" si="89"/>
        <v>47000</v>
      </c>
      <c r="AA456" s="28">
        <f t="shared" si="90"/>
        <v>0</v>
      </c>
      <c r="AB456" s="28">
        <f t="shared" si="91"/>
        <v>47000</v>
      </c>
      <c r="AC456" s="28">
        <f t="shared" si="92"/>
        <v>48000</v>
      </c>
      <c r="AD456" s="28">
        <f t="shared" si="93"/>
        <v>93000</v>
      </c>
      <c r="AE456" s="28">
        <f t="shared" si="94"/>
        <v>47000</v>
      </c>
      <c r="AF456" s="28">
        <f t="shared" si="95"/>
        <v>46000</v>
      </c>
      <c r="AG456" s="28">
        <f t="shared" si="96"/>
        <v>47000</v>
      </c>
    </row>
    <row r="457" spans="1:33" s="21" customFormat="1" hidden="1" x14ac:dyDescent="0.3">
      <c r="A457" s="7" t="s">
        <v>281</v>
      </c>
      <c r="B457" s="7" t="s">
        <v>910</v>
      </c>
      <c r="C457" s="7">
        <v>1303</v>
      </c>
      <c r="D457" s="7" t="s">
        <v>8</v>
      </c>
      <c r="E457" s="7">
        <v>913</v>
      </c>
      <c r="F457" s="7">
        <v>111239</v>
      </c>
      <c r="G457" s="7" t="s">
        <v>916</v>
      </c>
      <c r="H457" s="8" t="s">
        <v>1618</v>
      </c>
      <c r="I457" s="15">
        <v>45000</v>
      </c>
      <c r="J457" s="15">
        <v>46000</v>
      </c>
      <c r="K457" s="15">
        <v>46000</v>
      </c>
      <c r="L457" s="15">
        <v>0</v>
      </c>
      <c r="M457" s="15">
        <v>0</v>
      </c>
      <c r="N457" s="15">
        <v>47000</v>
      </c>
      <c r="O457" s="15">
        <v>188000</v>
      </c>
      <c r="P457" s="15">
        <v>95000</v>
      </c>
      <c r="Q457" s="15">
        <v>47000</v>
      </c>
      <c r="R457" s="15">
        <v>139000</v>
      </c>
      <c r="S457" s="15">
        <v>46000</v>
      </c>
      <c r="T457" s="15">
        <v>47000</v>
      </c>
      <c r="V457" s="28">
        <f t="shared" si="85"/>
        <v>45000</v>
      </c>
      <c r="W457" s="28">
        <f t="shared" si="86"/>
        <v>46000</v>
      </c>
      <c r="X457" s="28">
        <f t="shared" si="87"/>
        <v>46000</v>
      </c>
      <c r="Y457" s="28">
        <f t="shared" si="88"/>
        <v>0</v>
      </c>
      <c r="Z457" s="28">
        <f t="shared" si="89"/>
        <v>0</v>
      </c>
      <c r="AA457" s="28">
        <f t="shared" si="90"/>
        <v>47000</v>
      </c>
      <c r="AB457" s="28">
        <f t="shared" si="91"/>
        <v>188000</v>
      </c>
      <c r="AC457" s="28">
        <f t="shared" si="92"/>
        <v>95000</v>
      </c>
      <c r="AD457" s="28">
        <f t="shared" si="93"/>
        <v>47000</v>
      </c>
      <c r="AE457" s="28">
        <f t="shared" si="94"/>
        <v>139000</v>
      </c>
      <c r="AF457" s="28">
        <f t="shared" si="95"/>
        <v>46000</v>
      </c>
      <c r="AG457" s="28">
        <f t="shared" si="96"/>
        <v>47000</v>
      </c>
    </row>
    <row r="458" spans="1:33" s="21" customFormat="1" hidden="1" x14ac:dyDescent="0.3">
      <c r="A458" s="7" t="s">
        <v>281</v>
      </c>
      <c r="B458" s="7" t="s">
        <v>910</v>
      </c>
      <c r="C458" s="7">
        <v>1303</v>
      </c>
      <c r="D458" s="7" t="s">
        <v>8</v>
      </c>
      <c r="E458" s="7">
        <v>913</v>
      </c>
      <c r="F458" s="7">
        <v>110937</v>
      </c>
      <c r="G458" s="7" t="s">
        <v>916</v>
      </c>
      <c r="H458" s="8" t="s">
        <v>1619</v>
      </c>
      <c r="I458" s="15">
        <v>45000</v>
      </c>
      <c r="J458" s="15">
        <v>46000</v>
      </c>
      <c r="K458" s="15">
        <v>46000</v>
      </c>
      <c r="L458" s="15">
        <v>0</v>
      </c>
      <c r="M458" s="15">
        <v>47000</v>
      </c>
      <c r="N458" s="15">
        <v>47000</v>
      </c>
      <c r="O458" s="15">
        <v>47000</v>
      </c>
      <c r="P458" s="15">
        <v>48000</v>
      </c>
      <c r="Q458" s="15">
        <v>47000</v>
      </c>
      <c r="R458" s="15">
        <v>47000</v>
      </c>
      <c r="S458" s="15">
        <v>92000</v>
      </c>
      <c r="T458" s="15">
        <v>139000</v>
      </c>
      <c r="V458" s="28">
        <f t="shared" si="85"/>
        <v>45000</v>
      </c>
      <c r="W458" s="28">
        <f t="shared" si="86"/>
        <v>46000</v>
      </c>
      <c r="X458" s="28">
        <f t="shared" si="87"/>
        <v>46000</v>
      </c>
      <c r="Y458" s="28">
        <f t="shared" si="88"/>
        <v>0</v>
      </c>
      <c r="Z458" s="28">
        <f t="shared" si="89"/>
        <v>47000</v>
      </c>
      <c r="AA458" s="28">
        <f t="shared" si="90"/>
        <v>47000</v>
      </c>
      <c r="AB458" s="28">
        <f t="shared" si="91"/>
        <v>47000</v>
      </c>
      <c r="AC458" s="28">
        <f t="shared" si="92"/>
        <v>48000</v>
      </c>
      <c r="AD458" s="28">
        <f t="shared" si="93"/>
        <v>47000</v>
      </c>
      <c r="AE458" s="28">
        <f t="shared" si="94"/>
        <v>47000</v>
      </c>
      <c r="AF458" s="28">
        <f t="shared" si="95"/>
        <v>92000</v>
      </c>
      <c r="AG458" s="28">
        <f t="shared" si="96"/>
        <v>139000</v>
      </c>
    </row>
    <row r="459" spans="1:33" s="21" customFormat="1" hidden="1" x14ac:dyDescent="0.3">
      <c r="A459" s="7" t="s">
        <v>281</v>
      </c>
      <c r="B459" s="7" t="s">
        <v>910</v>
      </c>
      <c r="C459" s="7">
        <v>1303</v>
      </c>
      <c r="D459" s="7" t="s">
        <v>8</v>
      </c>
      <c r="E459" s="7">
        <v>913</v>
      </c>
      <c r="F459" s="7">
        <v>111138</v>
      </c>
      <c r="G459" s="7" t="s">
        <v>916</v>
      </c>
      <c r="H459" s="8" t="s">
        <v>1620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47000</v>
      </c>
      <c r="O459" s="15">
        <v>0</v>
      </c>
      <c r="P459" s="15">
        <v>48000</v>
      </c>
      <c r="Q459" s="15">
        <v>47000</v>
      </c>
      <c r="R459" s="15">
        <v>0</v>
      </c>
      <c r="S459" s="15">
        <v>0</v>
      </c>
      <c r="T459" s="15">
        <v>93000</v>
      </c>
      <c r="V459" s="28">
        <f t="shared" si="85"/>
        <v>0</v>
      </c>
      <c r="W459" s="28">
        <f t="shared" si="86"/>
        <v>0</v>
      </c>
      <c r="X459" s="28">
        <f t="shared" si="87"/>
        <v>0</v>
      </c>
      <c r="Y459" s="28">
        <f t="shared" si="88"/>
        <v>0</v>
      </c>
      <c r="Z459" s="28">
        <f t="shared" si="89"/>
        <v>0</v>
      </c>
      <c r="AA459" s="28">
        <f t="shared" si="90"/>
        <v>47000</v>
      </c>
      <c r="AB459" s="28">
        <f t="shared" si="91"/>
        <v>0</v>
      </c>
      <c r="AC459" s="28">
        <f t="shared" si="92"/>
        <v>48000</v>
      </c>
      <c r="AD459" s="28">
        <f t="shared" si="93"/>
        <v>47000</v>
      </c>
      <c r="AE459" s="28">
        <f t="shared" si="94"/>
        <v>0</v>
      </c>
      <c r="AF459" s="28">
        <f t="shared" si="95"/>
        <v>0</v>
      </c>
      <c r="AG459" s="28">
        <f t="shared" si="96"/>
        <v>93000</v>
      </c>
    </row>
    <row r="460" spans="1:33" s="21" customFormat="1" hidden="1" x14ac:dyDescent="0.3">
      <c r="A460" s="7" t="s">
        <v>281</v>
      </c>
      <c r="B460" s="7" t="s">
        <v>910</v>
      </c>
      <c r="C460" s="7">
        <v>1303</v>
      </c>
      <c r="D460" s="7" t="s">
        <v>8</v>
      </c>
      <c r="E460" s="7">
        <v>913</v>
      </c>
      <c r="F460" s="7">
        <v>111511</v>
      </c>
      <c r="G460" s="7" t="s">
        <v>916</v>
      </c>
      <c r="H460" s="8" t="s">
        <v>1621</v>
      </c>
      <c r="I460" s="15">
        <v>0</v>
      </c>
      <c r="J460" s="15">
        <v>46000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47000</v>
      </c>
      <c r="V460" s="28">
        <f t="shared" si="85"/>
        <v>0</v>
      </c>
      <c r="W460" s="28">
        <f t="shared" si="86"/>
        <v>46000</v>
      </c>
      <c r="X460" s="28">
        <f t="shared" si="87"/>
        <v>0</v>
      </c>
      <c r="Y460" s="28">
        <f t="shared" si="88"/>
        <v>0</v>
      </c>
      <c r="Z460" s="28">
        <f t="shared" si="89"/>
        <v>0</v>
      </c>
      <c r="AA460" s="28">
        <f t="shared" si="90"/>
        <v>0</v>
      </c>
      <c r="AB460" s="28">
        <f t="shared" si="91"/>
        <v>0</v>
      </c>
      <c r="AC460" s="28">
        <f t="shared" si="92"/>
        <v>0</v>
      </c>
      <c r="AD460" s="28">
        <f t="shared" si="93"/>
        <v>0</v>
      </c>
      <c r="AE460" s="28">
        <f t="shared" si="94"/>
        <v>0</v>
      </c>
      <c r="AF460" s="28">
        <f t="shared" si="95"/>
        <v>0</v>
      </c>
      <c r="AG460" s="28">
        <f t="shared" si="96"/>
        <v>47000</v>
      </c>
    </row>
    <row r="461" spans="1:33" s="21" customFormat="1" hidden="1" x14ac:dyDescent="0.3">
      <c r="A461" s="7" t="s">
        <v>281</v>
      </c>
      <c r="B461" s="7" t="s">
        <v>910</v>
      </c>
      <c r="C461" s="7">
        <v>1303</v>
      </c>
      <c r="D461" s="7" t="s">
        <v>8</v>
      </c>
      <c r="E461" s="7">
        <v>913</v>
      </c>
      <c r="F461" s="7">
        <v>110705</v>
      </c>
      <c r="G461" s="7" t="s">
        <v>916</v>
      </c>
      <c r="H461" s="8" t="s">
        <v>1622</v>
      </c>
      <c r="I461" s="15">
        <v>90000</v>
      </c>
      <c r="J461" s="15">
        <v>181000</v>
      </c>
      <c r="K461" s="15">
        <v>365000</v>
      </c>
      <c r="L461" s="15">
        <v>546000</v>
      </c>
      <c r="M461" s="15">
        <v>371000</v>
      </c>
      <c r="N461" s="15">
        <v>187000</v>
      </c>
      <c r="O461" s="15">
        <v>141000</v>
      </c>
      <c r="P461" s="15">
        <v>377000</v>
      </c>
      <c r="Q461" s="15">
        <v>646000</v>
      </c>
      <c r="R461" s="15">
        <v>278000</v>
      </c>
      <c r="S461" s="15">
        <v>276000</v>
      </c>
      <c r="T461" s="15">
        <v>552000</v>
      </c>
      <c r="V461" s="28">
        <f t="shared" si="85"/>
        <v>90000</v>
      </c>
      <c r="W461" s="28">
        <f t="shared" si="86"/>
        <v>181000</v>
      </c>
      <c r="X461" s="28">
        <f t="shared" si="87"/>
        <v>365000</v>
      </c>
      <c r="Y461" s="28">
        <f t="shared" si="88"/>
        <v>546000</v>
      </c>
      <c r="Z461" s="28">
        <f t="shared" si="89"/>
        <v>371000</v>
      </c>
      <c r="AA461" s="28">
        <f t="shared" si="90"/>
        <v>187000</v>
      </c>
      <c r="AB461" s="28">
        <f t="shared" si="91"/>
        <v>141000</v>
      </c>
      <c r="AC461" s="28">
        <f t="shared" si="92"/>
        <v>377000</v>
      </c>
      <c r="AD461" s="28">
        <f t="shared" si="93"/>
        <v>646000</v>
      </c>
      <c r="AE461" s="28">
        <f t="shared" si="94"/>
        <v>278000</v>
      </c>
      <c r="AF461" s="28">
        <f t="shared" si="95"/>
        <v>276000</v>
      </c>
      <c r="AG461" s="28">
        <f t="shared" si="96"/>
        <v>552000</v>
      </c>
    </row>
    <row r="462" spans="1:33" s="21" customFormat="1" hidden="1" x14ac:dyDescent="0.3">
      <c r="A462" s="7" t="s">
        <v>281</v>
      </c>
      <c r="B462" s="7" t="s">
        <v>910</v>
      </c>
      <c r="C462" s="7">
        <v>1303</v>
      </c>
      <c r="D462" s="7" t="s">
        <v>8</v>
      </c>
      <c r="E462" s="7">
        <v>913</v>
      </c>
      <c r="F462" s="7">
        <v>111716</v>
      </c>
      <c r="G462" s="7" t="s">
        <v>916</v>
      </c>
      <c r="H462" s="8" t="s">
        <v>1623</v>
      </c>
      <c r="I462" s="15">
        <v>0</v>
      </c>
      <c r="J462" s="15">
        <v>136000</v>
      </c>
      <c r="K462" s="15">
        <v>137000</v>
      </c>
      <c r="L462" s="15">
        <v>0</v>
      </c>
      <c r="M462" s="15">
        <v>0</v>
      </c>
      <c r="N462" s="15">
        <v>0</v>
      </c>
      <c r="O462" s="15">
        <v>281000</v>
      </c>
      <c r="P462" s="15">
        <v>142000</v>
      </c>
      <c r="Q462" s="15">
        <v>0</v>
      </c>
      <c r="R462" s="15">
        <v>0</v>
      </c>
      <c r="S462" s="15">
        <v>184000</v>
      </c>
      <c r="T462" s="15">
        <v>276000</v>
      </c>
      <c r="V462" s="28">
        <f t="shared" si="85"/>
        <v>0</v>
      </c>
      <c r="W462" s="28">
        <f t="shared" si="86"/>
        <v>136000</v>
      </c>
      <c r="X462" s="28">
        <f t="shared" si="87"/>
        <v>137000</v>
      </c>
      <c r="Y462" s="28">
        <f t="shared" si="88"/>
        <v>0</v>
      </c>
      <c r="Z462" s="28">
        <f t="shared" si="89"/>
        <v>0</v>
      </c>
      <c r="AA462" s="28">
        <f t="shared" si="90"/>
        <v>0</v>
      </c>
      <c r="AB462" s="28">
        <f t="shared" si="91"/>
        <v>281000</v>
      </c>
      <c r="AC462" s="28">
        <f t="shared" si="92"/>
        <v>142000</v>
      </c>
      <c r="AD462" s="28">
        <f t="shared" si="93"/>
        <v>0</v>
      </c>
      <c r="AE462" s="28">
        <f t="shared" si="94"/>
        <v>0</v>
      </c>
      <c r="AF462" s="28">
        <f t="shared" si="95"/>
        <v>184000</v>
      </c>
      <c r="AG462" s="28">
        <f t="shared" si="96"/>
        <v>276000</v>
      </c>
    </row>
    <row r="463" spans="1:33" s="21" customFormat="1" hidden="1" x14ac:dyDescent="0.3">
      <c r="A463" s="7" t="s">
        <v>281</v>
      </c>
      <c r="B463" s="7" t="s">
        <v>910</v>
      </c>
      <c r="C463" s="7">
        <v>1303</v>
      </c>
      <c r="D463" s="7" t="s">
        <v>8</v>
      </c>
      <c r="E463" s="7">
        <v>913</v>
      </c>
      <c r="F463" s="7" t="s">
        <v>1729</v>
      </c>
      <c r="G463" s="7" t="s">
        <v>916</v>
      </c>
      <c r="H463" s="8" t="s">
        <v>1624</v>
      </c>
      <c r="I463" s="15">
        <v>135000</v>
      </c>
      <c r="J463" s="15">
        <v>91000</v>
      </c>
      <c r="K463" s="15">
        <v>137000</v>
      </c>
      <c r="L463" s="15">
        <v>46000</v>
      </c>
      <c r="M463" s="15">
        <v>47000</v>
      </c>
      <c r="N463" s="15">
        <v>47000</v>
      </c>
      <c r="O463" s="15">
        <v>47000</v>
      </c>
      <c r="P463" s="15">
        <v>48000</v>
      </c>
      <c r="Q463" s="15">
        <v>231000</v>
      </c>
      <c r="R463" s="15">
        <v>47000</v>
      </c>
      <c r="S463" s="15">
        <v>46000</v>
      </c>
      <c r="T463" s="15">
        <v>185000</v>
      </c>
      <c r="V463" s="28">
        <f t="shared" si="85"/>
        <v>135000</v>
      </c>
      <c r="W463" s="28">
        <f t="shared" si="86"/>
        <v>91000</v>
      </c>
      <c r="X463" s="28">
        <f t="shared" si="87"/>
        <v>137000</v>
      </c>
      <c r="Y463" s="28">
        <f t="shared" si="88"/>
        <v>46000</v>
      </c>
      <c r="Z463" s="28">
        <f t="shared" si="89"/>
        <v>47000</v>
      </c>
      <c r="AA463" s="28">
        <f t="shared" si="90"/>
        <v>47000</v>
      </c>
      <c r="AB463" s="28">
        <f t="shared" si="91"/>
        <v>47000</v>
      </c>
      <c r="AC463" s="28">
        <f t="shared" si="92"/>
        <v>48000</v>
      </c>
      <c r="AD463" s="28">
        <f t="shared" si="93"/>
        <v>231000</v>
      </c>
      <c r="AE463" s="28">
        <f t="shared" si="94"/>
        <v>47000</v>
      </c>
      <c r="AF463" s="28">
        <f t="shared" si="95"/>
        <v>46000</v>
      </c>
      <c r="AG463" s="28">
        <f t="shared" si="96"/>
        <v>185000</v>
      </c>
    </row>
    <row r="464" spans="1:33" s="21" customFormat="1" hidden="1" x14ac:dyDescent="0.3">
      <c r="A464" s="7" t="s">
        <v>281</v>
      </c>
      <c r="B464" s="7" t="s">
        <v>910</v>
      </c>
      <c r="C464" s="7">
        <v>1303</v>
      </c>
      <c r="D464" s="7" t="s">
        <v>8</v>
      </c>
      <c r="E464" s="7">
        <v>913</v>
      </c>
      <c r="F464" s="7">
        <v>111238</v>
      </c>
      <c r="G464" s="7" t="s">
        <v>916</v>
      </c>
      <c r="H464" s="8" t="s">
        <v>1625</v>
      </c>
      <c r="I464" s="15">
        <v>45000</v>
      </c>
      <c r="J464" s="15">
        <v>46000</v>
      </c>
      <c r="K464" s="15">
        <v>0</v>
      </c>
      <c r="L464" s="15">
        <v>0</v>
      </c>
      <c r="M464" s="15">
        <v>47000</v>
      </c>
      <c r="N464" s="15">
        <v>47000</v>
      </c>
      <c r="O464" s="15">
        <v>47000</v>
      </c>
      <c r="P464" s="15">
        <v>48000</v>
      </c>
      <c r="Q464" s="15">
        <v>0</v>
      </c>
      <c r="R464" s="15">
        <v>47000</v>
      </c>
      <c r="S464" s="15">
        <v>0</v>
      </c>
      <c r="T464" s="15">
        <v>0</v>
      </c>
      <c r="V464" s="28">
        <f t="shared" si="85"/>
        <v>45000</v>
      </c>
      <c r="W464" s="28">
        <f t="shared" si="86"/>
        <v>46000</v>
      </c>
      <c r="X464" s="28">
        <f t="shared" si="87"/>
        <v>0</v>
      </c>
      <c r="Y464" s="28">
        <f t="shared" si="88"/>
        <v>0</v>
      </c>
      <c r="Z464" s="28">
        <f t="shared" si="89"/>
        <v>47000</v>
      </c>
      <c r="AA464" s="28">
        <f t="shared" si="90"/>
        <v>47000</v>
      </c>
      <c r="AB464" s="28">
        <f t="shared" si="91"/>
        <v>47000</v>
      </c>
      <c r="AC464" s="28">
        <f t="shared" si="92"/>
        <v>48000</v>
      </c>
      <c r="AD464" s="28">
        <f t="shared" si="93"/>
        <v>0</v>
      </c>
      <c r="AE464" s="28">
        <f t="shared" si="94"/>
        <v>47000</v>
      </c>
      <c r="AF464" s="28">
        <f t="shared" si="95"/>
        <v>0</v>
      </c>
      <c r="AG464" s="28">
        <f t="shared" si="96"/>
        <v>0</v>
      </c>
    </row>
    <row r="465" spans="1:33" s="21" customFormat="1" hidden="1" x14ac:dyDescent="0.3">
      <c r="A465" s="7" t="s">
        <v>281</v>
      </c>
      <c r="B465" s="7" t="s">
        <v>910</v>
      </c>
      <c r="C465" s="7">
        <v>1303</v>
      </c>
      <c r="D465" s="7" t="s">
        <v>8</v>
      </c>
      <c r="E465" s="7">
        <v>913</v>
      </c>
      <c r="F465" s="7">
        <v>110516</v>
      </c>
      <c r="G465" s="7" t="s">
        <v>916</v>
      </c>
      <c r="H465" s="8" t="s">
        <v>1626</v>
      </c>
      <c r="I465" s="15">
        <v>9000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24000</v>
      </c>
      <c r="Q465" s="15">
        <v>0</v>
      </c>
      <c r="R465" s="15">
        <v>0</v>
      </c>
      <c r="S465" s="15">
        <v>0</v>
      </c>
      <c r="T465" s="15">
        <v>24000</v>
      </c>
      <c r="V465" s="28">
        <f t="shared" si="85"/>
        <v>9000</v>
      </c>
      <c r="W465" s="28">
        <f t="shared" si="86"/>
        <v>0</v>
      </c>
      <c r="X465" s="28">
        <f t="shared" si="87"/>
        <v>0</v>
      </c>
      <c r="Y465" s="28">
        <f t="shared" si="88"/>
        <v>0</v>
      </c>
      <c r="Z465" s="28">
        <f t="shared" si="89"/>
        <v>0</v>
      </c>
      <c r="AA465" s="28">
        <f t="shared" si="90"/>
        <v>0</v>
      </c>
      <c r="AB465" s="28">
        <f t="shared" si="91"/>
        <v>0</v>
      </c>
      <c r="AC465" s="28">
        <f t="shared" si="92"/>
        <v>24000</v>
      </c>
      <c r="AD465" s="28">
        <f t="shared" si="93"/>
        <v>0</v>
      </c>
      <c r="AE465" s="28">
        <f t="shared" si="94"/>
        <v>0</v>
      </c>
      <c r="AF465" s="28">
        <f t="shared" si="95"/>
        <v>0</v>
      </c>
      <c r="AG465" s="28">
        <f t="shared" si="96"/>
        <v>24000</v>
      </c>
    </row>
    <row r="466" spans="1:33" s="21" customFormat="1" hidden="1" x14ac:dyDescent="0.3">
      <c r="A466" s="7" t="s">
        <v>281</v>
      </c>
      <c r="B466" s="7" t="s">
        <v>910</v>
      </c>
      <c r="C466" s="7">
        <v>1303</v>
      </c>
      <c r="D466" s="7" t="s">
        <v>8</v>
      </c>
      <c r="E466" s="7">
        <v>913</v>
      </c>
      <c r="F466" s="7">
        <v>111236</v>
      </c>
      <c r="G466" s="7" t="s">
        <v>916</v>
      </c>
      <c r="H466" s="8" t="s">
        <v>1627</v>
      </c>
      <c r="I466" s="15">
        <v>45000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93000</v>
      </c>
      <c r="R466" s="15">
        <v>0</v>
      </c>
      <c r="S466" s="15">
        <v>0</v>
      </c>
      <c r="T466" s="15">
        <v>47000</v>
      </c>
      <c r="V466" s="28">
        <f t="shared" si="85"/>
        <v>45000</v>
      </c>
      <c r="W466" s="28">
        <f t="shared" si="86"/>
        <v>0</v>
      </c>
      <c r="X466" s="28">
        <f t="shared" si="87"/>
        <v>0</v>
      </c>
      <c r="Y466" s="28">
        <f t="shared" si="88"/>
        <v>0</v>
      </c>
      <c r="Z466" s="28">
        <f t="shared" si="89"/>
        <v>0</v>
      </c>
      <c r="AA466" s="28">
        <f t="shared" si="90"/>
        <v>0</v>
      </c>
      <c r="AB466" s="28">
        <f t="shared" si="91"/>
        <v>0</v>
      </c>
      <c r="AC466" s="28">
        <f t="shared" si="92"/>
        <v>0</v>
      </c>
      <c r="AD466" s="28">
        <f t="shared" si="93"/>
        <v>93000</v>
      </c>
      <c r="AE466" s="28">
        <f t="shared" si="94"/>
        <v>0</v>
      </c>
      <c r="AF466" s="28">
        <f t="shared" si="95"/>
        <v>0</v>
      </c>
      <c r="AG466" s="28">
        <f t="shared" si="96"/>
        <v>47000</v>
      </c>
    </row>
    <row r="467" spans="1:33" s="21" customFormat="1" hidden="1" x14ac:dyDescent="0.3">
      <c r="A467" s="7" t="s">
        <v>281</v>
      </c>
      <c r="B467" s="7" t="s">
        <v>910</v>
      </c>
      <c r="C467" s="7">
        <v>1303</v>
      </c>
      <c r="D467" s="7" t="s">
        <v>8</v>
      </c>
      <c r="E467" s="7">
        <v>913</v>
      </c>
      <c r="F467" s="7">
        <v>111617</v>
      </c>
      <c r="G467" s="7" t="s">
        <v>916</v>
      </c>
      <c r="H467" s="8" t="s">
        <v>1628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141000</v>
      </c>
      <c r="P467" s="15">
        <v>95000</v>
      </c>
      <c r="Q467" s="15">
        <v>93000</v>
      </c>
      <c r="R467" s="15">
        <v>47000</v>
      </c>
      <c r="S467" s="15">
        <v>0</v>
      </c>
      <c r="T467" s="15">
        <v>47000</v>
      </c>
      <c r="V467" s="28">
        <f t="shared" si="85"/>
        <v>0</v>
      </c>
      <c r="W467" s="28">
        <f t="shared" si="86"/>
        <v>0</v>
      </c>
      <c r="X467" s="28">
        <f t="shared" si="87"/>
        <v>0</v>
      </c>
      <c r="Y467" s="28">
        <f t="shared" si="88"/>
        <v>0</v>
      </c>
      <c r="Z467" s="28">
        <f t="shared" si="89"/>
        <v>0</v>
      </c>
      <c r="AA467" s="28">
        <f t="shared" si="90"/>
        <v>0</v>
      </c>
      <c r="AB467" s="28">
        <f t="shared" si="91"/>
        <v>141000</v>
      </c>
      <c r="AC467" s="28">
        <f t="shared" si="92"/>
        <v>95000</v>
      </c>
      <c r="AD467" s="28">
        <f t="shared" si="93"/>
        <v>93000</v>
      </c>
      <c r="AE467" s="28">
        <f t="shared" si="94"/>
        <v>47000</v>
      </c>
      <c r="AF467" s="28">
        <f t="shared" si="95"/>
        <v>0</v>
      </c>
      <c r="AG467" s="28">
        <f t="shared" si="96"/>
        <v>47000</v>
      </c>
    </row>
    <row r="468" spans="1:33" s="21" customFormat="1" hidden="1" x14ac:dyDescent="0.3">
      <c r="A468" s="7" t="s">
        <v>281</v>
      </c>
      <c r="B468" s="7" t="s">
        <v>910</v>
      </c>
      <c r="C468" s="7">
        <v>1303</v>
      </c>
      <c r="D468" s="7" t="s">
        <v>8</v>
      </c>
      <c r="E468" s="7">
        <v>913</v>
      </c>
      <c r="F468" s="7">
        <v>111629</v>
      </c>
      <c r="G468" s="7" t="s">
        <v>916</v>
      </c>
      <c r="H468" s="8" t="s">
        <v>1629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48000</v>
      </c>
      <c r="Q468" s="15">
        <v>47000</v>
      </c>
      <c r="R468" s="15">
        <v>0</v>
      </c>
      <c r="S468" s="15">
        <v>0</v>
      </c>
      <c r="T468" s="15">
        <v>0</v>
      </c>
      <c r="V468" s="28">
        <f t="shared" si="85"/>
        <v>0</v>
      </c>
      <c r="W468" s="28">
        <f t="shared" si="86"/>
        <v>0</v>
      </c>
      <c r="X468" s="28">
        <f t="shared" si="87"/>
        <v>0</v>
      </c>
      <c r="Y468" s="28">
        <f t="shared" si="88"/>
        <v>0</v>
      </c>
      <c r="Z468" s="28">
        <f t="shared" si="89"/>
        <v>0</v>
      </c>
      <c r="AA468" s="28">
        <f t="shared" si="90"/>
        <v>0</v>
      </c>
      <c r="AB468" s="28">
        <f t="shared" si="91"/>
        <v>0</v>
      </c>
      <c r="AC468" s="28">
        <f t="shared" si="92"/>
        <v>48000</v>
      </c>
      <c r="AD468" s="28">
        <f t="shared" si="93"/>
        <v>47000</v>
      </c>
      <c r="AE468" s="28">
        <f t="shared" si="94"/>
        <v>0</v>
      </c>
      <c r="AF468" s="28">
        <f t="shared" si="95"/>
        <v>0</v>
      </c>
      <c r="AG468" s="28">
        <f t="shared" si="96"/>
        <v>0</v>
      </c>
    </row>
    <row r="469" spans="1:33" s="21" customFormat="1" hidden="1" x14ac:dyDescent="0.3">
      <c r="A469" s="7" t="s">
        <v>281</v>
      </c>
      <c r="B469" s="7" t="s">
        <v>910</v>
      </c>
      <c r="C469" s="7">
        <v>1303</v>
      </c>
      <c r="D469" s="7" t="s">
        <v>8</v>
      </c>
      <c r="E469" s="7">
        <v>913</v>
      </c>
      <c r="F469" s="7">
        <v>111656</v>
      </c>
      <c r="G469" s="7" t="s">
        <v>916</v>
      </c>
      <c r="H469" s="8" t="s">
        <v>908</v>
      </c>
      <c r="I469" s="15">
        <v>0</v>
      </c>
      <c r="J469" s="15">
        <v>91000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95000</v>
      </c>
      <c r="Q469" s="15">
        <v>0</v>
      </c>
      <c r="R469" s="15">
        <v>0</v>
      </c>
      <c r="S469" s="15">
        <v>0</v>
      </c>
      <c r="T469" s="15">
        <v>0</v>
      </c>
      <c r="V469" s="28">
        <f t="shared" si="85"/>
        <v>0</v>
      </c>
      <c r="W469" s="28">
        <f t="shared" si="86"/>
        <v>91000</v>
      </c>
      <c r="X469" s="28">
        <f t="shared" si="87"/>
        <v>0</v>
      </c>
      <c r="Y469" s="28">
        <f t="shared" si="88"/>
        <v>0</v>
      </c>
      <c r="Z469" s="28">
        <f t="shared" si="89"/>
        <v>0</v>
      </c>
      <c r="AA469" s="28">
        <f t="shared" si="90"/>
        <v>0</v>
      </c>
      <c r="AB469" s="28">
        <f t="shared" si="91"/>
        <v>0</v>
      </c>
      <c r="AC469" s="28">
        <f t="shared" si="92"/>
        <v>95000</v>
      </c>
      <c r="AD469" s="28">
        <f t="shared" si="93"/>
        <v>0</v>
      </c>
      <c r="AE469" s="28">
        <f t="shared" si="94"/>
        <v>0</v>
      </c>
      <c r="AF469" s="28">
        <f t="shared" si="95"/>
        <v>0</v>
      </c>
      <c r="AG469" s="28">
        <f t="shared" si="96"/>
        <v>0</v>
      </c>
    </row>
    <row r="470" spans="1:33" s="21" customFormat="1" hidden="1" x14ac:dyDescent="0.3">
      <c r="A470" s="7" t="s">
        <v>281</v>
      </c>
      <c r="B470" s="7" t="s">
        <v>910</v>
      </c>
      <c r="C470" s="7">
        <v>1303</v>
      </c>
      <c r="D470" s="7" t="s">
        <v>8</v>
      </c>
      <c r="E470" s="7">
        <v>913</v>
      </c>
      <c r="F470" s="7">
        <v>111462</v>
      </c>
      <c r="G470" s="7" t="s">
        <v>916</v>
      </c>
      <c r="H470" s="8" t="s">
        <v>1630</v>
      </c>
      <c r="I470" s="15">
        <v>269000</v>
      </c>
      <c r="J470" s="15">
        <v>902000</v>
      </c>
      <c r="K470" s="15">
        <v>456000</v>
      </c>
      <c r="L470" s="15">
        <v>456000</v>
      </c>
      <c r="M470" s="15">
        <v>1390000</v>
      </c>
      <c r="N470" s="15">
        <v>560000</v>
      </c>
      <c r="O470" s="15">
        <v>1403000</v>
      </c>
      <c r="P470" s="15">
        <v>377000</v>
      </c>
      <c r="Q470" s="15">
        <v>1384000</v>
      </c>
      <c r="R470" s="15">
        <v>1385000</v>
      </c>
      <c r="S470" s="15">
        <v>1376000</v>
      </c>
      <c r="T470" s="15">
        <v>1840000</v>
      </c>
      <c r="V470" s="28">
        <f t="shared" si="85"/>
        <v>269000</v>
      </c>
      <c r="W470" s="28">
        <f t="shared" si="86"/>
        <v>902000</v>
      </c>
      <c r="X470" s="28">
        <f t="shared" si="87"/>
        <v>456000</v>
      </c>
      <c r="Y470" s="28">
        <f t="shared" si="88"/>
        <v>456000</v>
      </c>
      <c r="Z470" s="28">
        <f t="shared" si="89"/>
        <v>1390000</v>
      </c>
      <c r="AA470" s="28">
        <f t="shared" si="90"/>
        <v>560000</v>
      </c>
      <c r="AB470" s="28">
        <f t="shared" si="91"/>
        <v>1403000</v>
      </c>
      <c r="AC470" s="28">
        <f t="shared" si="92"/>
        <v>377000</v>
      </c>
      <c r="AD470" s="28">
        <f t="shared" si="93"/>
        <v>1384000</v>
      </c>
      <c r="AE470" s="28">
        <f t="shared" si="94"/>
        <v>1385000</v>
      </c>
      <c r="AF470" s="28">
        <f t="shared" si="95"/>
        <v>1376000</v>
      </c>
      <c r="AG470" s="28">
        <f t="shared" si="96"/>
        <v>1840000</v>
      </c>
    </row>
    <row r="471" spans="1:33" s="21" customFormat="1" hidden="1" x14ac:dyDescent="0.3">
      <c r="A471" s="7" t="s">
        <v>281</v>
      </c>
      <c r="B471" s="7" t="s">
        <v>910</v>
      </c>
      <c r="C471" s="7">
        <v>1303</v>
      </c>
      <c r="D471" s="7" t="s">
        <v>8</v>
      </c>
      <c r="E471" s="7">
        <v>913</v>
      </c>
      <c r="F471" s="7">
        <v>111710</v>
      </c>
      <c r="G471" s="7" t="s">
        <v>916</v>
      </c>
      <c r="H471" s="8" t="s">
        <v>1631</v>
      </c>
      <c r="I471" s="15">
        <v>90000</v>
      </c>
      <c r="J471" s="15">
        <v>91000</v>
      </c>
      <c r="K471" s="15">
        <v>0</v>
      </c>
      <c r="L471" s="15">
        <v>0</v>
      </c>
      <c r="M471" s="15">
        <v>47000</v>
      </c>
      <c r="N471" s="15">
        <v>47000</v>
      </c>
      <c r="O471" s="15">
        <v>94000</v>
      </c>
      <c r="P471" s="15">
        <v>142000</v>
      </c>
      <c r="Q471" s="15">
        <v>93000</v>
      </c>
      <c r="R471" s="15">
        <v>0</v>
      </c>
      <c r="S471" s="15">
        <v>0</v>
      </c>
      <c r="T471" s="15">
        <v>93000</v>
      </c>
      <c r="V471" s="28">
        <f t="shared" si="85"/>
        <v>90000</v>
      </c>
      <c r="W471" s="28">
        <f t="shared" si="86"/>
        <v>91000</v>
      </c>
      <c r="X471" s="28">
        <f t="shared" si="87"/>
        <v>0</v>
      </c>
      <c r="Y471" s="28">
        <f t="shared" si="88"/>
        <v>0</v>
      </c>
      <c r="Z471" s="28">
        <f t="shared" si="89"/>
        <v>47000</v>
      </c>
      <c r="AA471" s="28">
        <f t="shared" si="90"/>
        <v>47000</v>
      </c>
      <c r="AB471" s="28">
        <f t="shared" si="91"/>
        <v>94000</v>
      </c>
      <c r="AC471" s="28">
        <f t="shared" si="92"/>
        <v>142000</v>
      </c>
      <c r="AD471" s="28">
        <f t="shared" si="93"/>
        <v>93000</v>
      </c>
      <c r="AE471" s="28">
        <f t="shared" si="94"/>
        <v>0</v>
      </c>
      <c r="AF471" s="28">
        <f t="shared" si="95"/>
        <v>0</v>
      </c>
      <c r="AG471" s="28">
        <f t="shared" si="96"/>
        <v>93000</v>
      </c>
    </row>
    <row r="472" spans="1:33" s="21" customFormat="1" hidden="1" x14ac:dyDescent="0.3">
      <c r="A472" s="7" t="s">
        <v>281</v>
      </c>
      <c r="B472" s="7" t="s">
        <v>910</v>
      </c>
      <c r="C472" s="7">
        <v>1303</v>
      </c>
      <c r="D472" s="7" t="s">
        <v>8</v>
      </c>
      <c r="E472" s="7">
        <v>922</v>
      </c>
      <c r="F472" s="7" t="s">
        <v>1730</v>
      </c>
      <c r="G472" s="7" t="s">
        <v>916</v>
      </c>
      <c r="H472" s="8" t="s">
        <v>1632</v>
      </c>
      <c r="I472" s="15">
        <v>269000</v>
      </c>
      <c r="J472" s="15">
        <v>271000</v>
      </c>
      <c r="K472" s="15">
        <v>273000</v>
      </c>
      <c r="L472" s="15">
        <v>364000</v>
      </c>
      <c r="M472" s="15">
        <v>278000</v>
      </c>
      <c r="N472" s="15">
        <v>280000</v>
      </c>
      <c r="O472" s="15">
        <v>281000</v>
      </c>
      <c r="P472" s="15">
        <v>283000</v>
      </c>
      <c r="Q472" s="15">
        <v>278000</v>
      </c>
      <c r="R472" s="15">
        <v>370000</v>
      </c>
      <c r="S472" s="15">
        <v>551000</v>
      </c>
      <c r="T472" s="15">
        <v>276000</v>
      </c>
      <c r="V472" s="28">
        <f t="shared" si="85"/>
        <v>269000</v>
      </c>
      <c r="W472" s="28">
        <f t="shared" si="86"/>
        <v>271000</v>
      </c>
      <c r="X472" s="28">
        <f t="shared" si="87"/>
        <v>273000</v>
      </c>
      <c r="Y472" s="28">
        <f t="shared" si="88"/>
        <v>364000</v>
      </c>
      <c r="Z472" s="28">
        <f t="shared" si="89"/>
        <v>278000</v>
      </c>
      <c r="AA472" s="28">
        <f t="shared" si="90"/>
        <v>280000</v>
      </c>
      <c r="AB472" s="28">
        <f t="shared" si="91"/>
        <v>281000</v>
      </c>
      <c r="AC472" s="28">
        <f t="shared" si="92"/>
        <v>283000</v>
      </c>
      <c r="AD472" s="28">
        <f t="shared" si="93"/>
        <v>278000</v>
      </c>
      <c r="AE472" s="28">
        <f t="shared" si="94"/>
        <v>370000</v>
      </c>
      <c r="AF472" s="28">
        <f t="shared" si="95"/>
        <v>551000</v>
      </c>
      <c r="AG472" s="28">
        <f t="shared" si="96"/>
        <v>276000</v>
      </c>
    </row>
    <row r="473" spans="1:33" s="21" customFormat="1" hidden="1" x14ac:dyDescent="0.3">
      <c r="A473" s="7" t="s">
        <v>281</v>
      </c>
      <c r="B473" s="7" t="s">
        <v>910</v>
      </c>
      <c r="C473" s="7">
        <v>1303</v>
      </c>
      <c r="D473" s="7" t="s">
        <v>8</v>
      </c>
      <c r="E473" s="7">
        <v>925</v>
      </c>
      <c r="F473" s="7" t="s">
        <v>1731</v>
      </c>
      <c r="G473" s="7" t="s">
        <v>916</v>
      </c>
      <c r="H473" s="8" t="s">
        <v>1633</v>
      </c>
      <c r="I473" s="15">
        <v>179000</v>
      </c>
      <c r="J473" s="15">
        <v>271000</v>
      </c>
      <c r="K473" s="15">
        <v>183000</v>
      </c>
      <c r="L473" s="15">
        <v>183000</v>
      </c>
      <c r="M473" s="15">
        <v>186000</v>
      </c>
      <c r="N473" s="15">
        <v>187000</v>
      </c>
      <c r="O473" s="15">
        <v>188000</v>
      </c>
      <c r="P473" s="15">
        <v>189000</v>
      </c>
      <c r="Q473" s="15">
        <v>185000</v>
      </c>
      <c r="R473" s="15">
        <v>185000</v>
      </c>
      <c r="S473" s="15">
        <v>184000</v>
      </c>
      <c r="T473" s="15">
        <v>185000</v>
      </c>
      <c r="V473" s="28">
        <f t="shared" si="85"/>
        <v>179000</v>
      </c>
      <c r="W473" s="28">
        <f t="shared" si="86"/>
        <v>271000</v>
      </c>
      <c r="X473" s="28">
        <f t="shared" si="87"/>
        <v>183000</v>
      </c>
      <c r="Y473" s="28">
        <f t="shared" si="88"/>
        <v>183000</v>
      </c>
      <c r="Z473" s="28">
        <f t="shared" si="89"/>
        <v>186000</v>
      </c>
      <c r="AA473" s="28">
        <f t="shared" si="90"/>
        <v>187000</v>
      </c>
      <c r="AB473" s="28">
        <f t="shared" si="91"/>
        <v>188000</v>
      </c>
      <c r="AC473" s="28">
        <f t="shared" si="92"/>
        <v>189000</v>
      </c>
      <c r="AD473" s="28">
        <f t="shared" si="93"/>
        <v>185000</v>
      </c>
      <c r="AE473" s="28">
        <f t="shared" si="94"/>
        <v>185000</v>
      </c>
      <c r="AF473" s="28">
        <f t="shared" si="95"/>
        <v>184000</v>
      </c>
      <c r="AG473" s="28">
        <f t="shared" si="96"/>
        <v>185000</v>
      </c>
    </row>
    <row r="474" spans="1:33" s="21" customFormat="1" hidden="1" x14ac:dyDescent="0.3">
      <c r="A474" s="7" t="s">
        <v>281</v>
      </c>
      <c r="B474" s="7" t="s">
        <v>910</v>
      </c>
      <c r="C474" s="7">
        <v>1303</v>
      </c>
      <c r="D474" s="7" t="s">
        <v>8</v>
      </c>
      <c r="E474" s="7">
        <v>905</v>
      </c>
      <c r="F474" s="7" t="s">
        <v>1732</v>
      </c>
      <c r="G474" s="7" t="s">
        <v>916</v>
      </c>
      <c r="H474" s="8" t="s">
        <v>1634</v>
      </c>
      <c r="I474" s="15">
        <v>179000</v>
      </c>
      <c r="J474" s="15">
        <v>181000</v>
      </c>
      <c r="K474" s="15">
        <v>273000</v>
      </c>
      <c r="L474" s="15">
        <v>183000</v>
      </c>
      <c r="M474" s="15">
        <v>186000</v>
      </c>
      <c r="N474" s="15">
        <v>187000</v>
      </c>
      <c r="O474" s="15">
        <v>188000</v>
      </c>
      <c r="P474" s="15">
        <v>189000</v>
      </c>
      <c r="Q474" s="15">
        <v>370000</v>
      </c>
      <c r="R474" s="15">
        <v>370000</v>
      </c>
      <c r="S474" s="15">
        <v>184000</v>
      </c>
      <c r="T474" s="15">
        <v>552000</v>
      </c>
      <c r="V474" s="28">
        <f t="shared" si="85"/>
        <v>179000</v>
      </c>
      <c r="W474" s="28">
        <f t="shared" si="86"/>
        <v>181000</v>
      </c>
      <c r="X474" s="28">
        <f t="shared" si="87"/>
        <v>273000</v>
      </c>
      <c r="Y474" s="28">
        <f t="shared" si="88"/>
        <v>183000</v>
      </c>
      <c r="Z474" s="28">
        <f t="shared" si="89"/>
        <v>186000</v>
      </c>
      <c r="AA474" s="28">
        <f t="shared" si="90"/>
        <v>187000</v>
      </c>
      <c r="AB474" s="28">
        <f t="shared" si="91"/>
        <v>188000</v>
      </c>
      <c r="AC474" s="28">
        <f t="shared" si="92"/>
        <v>189000</v>
      </c>
      <c r="AD474" s="28">
        <f t="shared" si="93"/>
        <v>370000</v>
      </c>
      <c r="AE474" s="28">
        <f t="shared" si="94"/>
        <v>370000</v>
      </c>
      <c r="AF474" s="28">
        <f t="shared" si="95"/>
        <v>184000</v>
      </c>
      <c r="AG474" s="28">
        <f t="shared" si="96"/>
        <v>552000</v>
      </c>
    </row>
    <row r="475" spans="1:33" s="21" customFormat="1" hidden="1" x14ac:dyDescent="0.3">
      <c r="A475" s="7" t="s">
        <v>281</v>
      </c>
      <c r="B475" s="7" t="s">
        <v>910</v>
      </c>
      <c r="C475" s="7">
        <v>1303</v>
      </c>
      <c r="D475" s="7" t="s">
        <v>8</v>
      </c>
      <c r="E475" s="7">
        <v>925</v>
      </c>
      <c r="F475" s="7" t="s">
        <v>1733</v>
      </c>
      <c r="G475" s="7" t="s">
        <v>916</v>
      </c>
      <c r="H475" s="8" t="s">
        <v>1635</v>
      </c>
      <c r="I475" s="15">
        <v>45000</v>
      </c>
      <c r="J475" s="15">
        <v>91000</v>
      </c>
      <c r="K475" s="15">
        <v>183000</v>
      </c>
      <c r="L475" s="15">
        <v>92000</v>
      </c>
      <c r="M475" s="15">
        <v>93000</v>
      </c>
      <c r="N475" s="15">
        <v>94000</v>
      </c>
      <c r="O475" s="15">
        <v>47000</v>
      </c>
      <c r="P475" s="15">
        <v>48000</v>
      </c>
      <c r="Q475" s="15">
        <v>185000</v>
      </c>
      <c r="R475" s="15">
        <v>185000</v>
      </c>
      <c r="S475" s="15">
        <v>230000</v>
      </c>
      <c r="T475" s="15">
        <v>276000</v>
      </c>
      <c r="V475" s="28">
        <f t="shared" si="85"/>
        <v>45000</v>
      </c>
      <c r="W475" s="28">
        <f t="shared" si="86"/>
        <v>91000</v>
      </c>
      <c r="X475" s="28">
        <f t="shared" si="87"/>
        <v>183000</v>
      </c>
      <c r="Y475" s="28">
        <f t="shared" si="88"/>
        <v>92000</v>
      </c>
      <c r="Z475" s="28">
        <f t="shared" si="89"/>
        <v>93000</v>
      </c>
      <c r="AA475" s="28">
        <f t="shared" si="90"/>
        <v>94000</v>
      </c>
      <c r="AB475" s="28">
        <f t="shared" si="91"/>
        <v>47000</v>
      </c>
      <c r="AC475" s="28">
        <f t="shared" si="92"/>
        <v>48000</v>
      </c>
      <c r="AD475" s="28">
        <f t="shared" si="93"/>
        <v>185000</v>
      </c>
      <c r="AE475" s="28">
        <f t="shared" si="94"/>
        <v>185000</v>
      </c>
      <c r="AF475" s="28">
        <f t="shared" si="95"/>
        <v>230000</v>
      </c>
      <c r="AG475" s="28">
        <f t="shared" si="96"/>
        <v>276000</v>
      </c>
    </row>
    <row r="476" spans="1:33" s="21" customFormat="1" hidden="1" x14ac:dyDescent="0.3">
      <c r="A476" s="7" t="s">
        <v>281</v>
      </c>
      <c r="B476" s="7" t="s">
        <v>910</v>
      </c>
      <c r="C476" s="7">
        <v>1303</v>
      </c>
      <c r="D476" s="7" t="s">
        <v>8</v>
      </c>
      <c r="E476" s="7">
        <v>913</v>
      </c>
      <c r="F476" s="7">
        <v>111316</v>
      </c>
      <c r="G476" s="7" t="s">
        <v>1761</v>
      </c>
      <c r="H476" s="8" t="s">
        <v>1636</v>
      </c>
      <c r="I476" s="15">
        <v>224000</v>
      </c>
      <c r="J476" s="15">
        <v>902000</v>
      </c>
      <c r="K476" s="15">
        <v>911000</v>
      </c>
      <c r="L476" s="15">
        <v>910000</v>
      </c>
      <c r="M476" s="15">
        <v>1159000</v>
      </c>
      <c r="N476" s="15">
        <v>700000</v>
      </c>
      <c r="O476" s="15">
        <v>936000</v>
      </c>
      <c r="P476" s="15">
        <v>943000</v>
      </c>
      <c r="Q476" s="15">
        <v>1153000</v>
      </c>
      <c r="R476" s="15">
        <v>1154000</v>
      </c>
      <c r="S476" s="15">
        <v>688000</v>
      </c>
      <c r="T476" s="15">
        <v>920000</v>
      </c>
      <c r="V476" s="28">
        <f t="shared" si="85"/>
        <v>224000</v>
      </c>
      <c r="W476" s="28">
        <f t="shared" si="86"/>
        <v>902000</v>
      </c>
      <c r="X476" s="28">
        <f t="shared" si="87"/>
        <v>911000</v>
      </c>
      <c r="Y476" s="28">
        <f t="shared" si="88"/>
        <v>910000</v>
      </c>
      <c r="Z476" s="28">
        <f t="shared" si="89"/>
        <v>1159000</v>
      </c>
      <c r="AA476" s="28">
        <f t="shared" si="90"/>
        <v>700000</v>
      </c>
      <c r="AB476" s="28">
        <f t="shared" si="91"/>
        <v>936000</v>
      </c>
      <c r="AC476" s="28">
        <f t="shared" si="92"/>
        <v>943000</v>
      </c>
      <c r="AD476" s="28">
        <f t="shared" si="93"/>
        <v>1153000</v>
      </c>
      <c r="AE476" s="28">
        <f t="shared" si="94"/>
        <v>1154000</v>
      </c>
      <c r="AF476" s="28">
        <f t="shared" si="95"/>
        <v>688000</v>
      </c>
      <c r="AG476" s="28">
        <f t="shared" si="96"/>
        <v>920000</v>
      </c>
    </row>
    <row r="477" spans="1:33" s="21" customFormat="1" hidden="1" x14ac:dyDescent="0.3">
      <c r="A477" s="7" t="s">
        <v>281</v>
      </c>
      <c r="B477" s="7" t="s">
        <v>910</v>
      </c>
      <c r="C477" s="7">
        <v>1303</v>
      </c>
      <c r="D477" s="7" t="s">
        <v>8</v>
      </c>
      <c r="E477" s="7">
        <v>913</v>
      </c>
      <c r="F477" s="7">
        <v>111280</v>
      </c>
      <c r="G477" s="7" t="s">
        <v>1761</v>
      </c>
      <c r="H477" s="8" t="s">
        <v>1637</v>
      </c>
      <c r="I477" s="15">
        <v>671000</v>
      </c>
      <c r="J477" s="15">
        <v>902000</v>
      </c>
      <c r="K477" s="15">
        <v>683000</v>
      </c>
      <c r="L477" s="15">
        <v>1365000</v>
      </c>
      <c r="M477" s="15">
        <v>927000</v>
      </c>
      <c r="N477" s="15">
        <v>700000</v>
      </c>
      <c r="O477" s="15">
        <v>936000</v>
      </c>
      <c r="P477" s="15">
        <v>707000</v>
      </c>
      <c r="Q477" s="15">
        <v>1153000</v>
      </c>
      <c r="R477" s="15">
        <v>1154000</v>
      </c>
      <c r="S477" s="15">
        <v>688000</v>
      </c>
      <c r="T477" s="15">
        <v>690000</v>
      </c>
      <c r="V477" s="28">
        <f t="shared" si="85"/>
        <v>671000</v>
      </c>
      <c r="W477" s="28">
        <f t="shared" si="86"/>
        <v>902000</v>
      </c>
      <c r="X477" s="28">
        <f t="shared" si="87"/>
        <v>683000</v>
      </c>
      <c r="Y477" s="28">
        <f t="shared" si="88"/>
        <v>1365000</v>
      </c>
      <c r="Z477" s="28">
        <f t="shared" si="89"/>
        <v>927000</v>
      </c>
      <c r="AA477" s="28">
        <f t="shared" si="90"/>
        <v>700000</v>
      </c>
      <c r="AB477" s="28">
        <f t="shared" si="91"/>
        <v>936000</v>
      </c>
      <c r="AC477" s="28">
        <f t="shared" si="92"/>
        <v>707000</v>
      </c>
      <c r="AD477" s="28">
        <f t="shared" si="93"/>
        <v>1153000</v>
      </c>
      <c r="AE477" s="28">
        <f t="shared" si="94"/>
        <v>1154000</v>
      </c>
      <c r="AF477" s="28">
        <f t="shared" si="95"/>
        <v>688000</v>
      </c>
      <c r="AG477" s="28">
        <f t="shared" si="96"/>
        <v>690000</v>
      </c>
    </row>
    <row r="478" spans="1:33" s="21" customFormat="1" hidden="1" x14ac:dyDescent="0.3">
      <c r="A478" s="7" t="s">
        <v>281</v>
      </c>
      <c r="B478" s="7" t="s">
        <v>910</v>
      </c>
      <c r="C478" s="7">
        <v>1303</v>
      </c>
      <c r="D478" s="7" t="s">
        <v>8</v>
      </c>
      <c r="E478" s="7">
        <v>913</v>
      </c>
      <c r="F478" s="7">
        <v>111189</v>
      </c>
      <c r="G478" s="7" t="s">
        <v>1761</v>
      </c>
      <c r="H478" s="8" t="s">
        <v>1638</v>
      </c>
      <c r="I478" s="15">
        <v>1341000</v>
      </c>
      <c r="J478" s="15">
        <v>902000</v>
      </c>
      <c r="K478" s="15">
        <v>1138000</v>
      </c>
      <c r="L478" s="15">
        <v>1137000</v>
      </c>
      <c r="M478" s="15">
        <v>2317000</v>
      </c>
      <c r="N478" s="15">
        <v>1400000</v>
      </c>
      <c r="O478" s="15">
        <v>936000</v>
      </c>
      <c r="P478" s="15">
        <v>1885000</v>
      </c>
      <c r="Q478" s="15">
        <v>1615000</v>
      </c>
      <c r="R478" s="15">
        <v>1385000</v>
      </c>
      <c r="S478" s="15">
        <v>2752000</v>
      </c>
      <c r="T478" s="15">
        <v>920000</v>
      </c>
      <c r="V478" s="28">
        <f t="shared" si="85"/>
        <v>1341000</v>
      </c>
      <c r="W478" s="28">
        <f t="shared" si="86"/>
        <v>902000</v>
      </c>
      <c r="X478" s="28">
        <f t="shared" si="87"/>
        <v>1138000</v>
      </c>
      <c r="Y478" s="28">
        <f t="shared" si="88"/>
        <v>1137000</v>
      </c>
      <c r="Z478" s="28">
        <f t="shared" si="89"/>
        <v>2317000</v>
      </c>
      <c r="AA478" s="28">
        <f t="shared" si="90"/>
        <v>1400000</v>
      </c>
      <c r="AB478" s="28">
        <f t="shared" si="91"/>
        <v>936000</v>
      </c>
      <c r="AC478" s="28">
        <f t="shared" si="92"/>
        <v>1885000</v>
      </c>
      <c r="AD478" s="28">
        <f t="shared" si="93"/>
        <v>1615000</v>
      </c>
      <c r="AE478" s="28">
        <f t="shared" si="94"/>
        <v>1385000</v>
      </c>
      <c r="AF478" s="28">
        <f t="shared" si="95"/>
        <v>2752000</v>
      </c>
      <c r="AG478" s="28">
        <f t="shared" si="96"/>
        <v>920000</v>
      </c>
    </row>
    <row r="479" spans="1:33" s="21" customFormat="1" hidden="1" x14ac:dyDescent="0.3">
      <c r="A479" s="7" t="s">
        <v>281</v>
      </c>
      <c r="B479" s="7" t="s">
        <v>910</v>
      </c>
      <c r="C479" s="7">
        <v>1303</v>
      </c>
      <c r="D479" s="7" t="s">
        <v>8</v>
      </c>
      <c r="E479" s="7">
        <v>913</v>
      </c>
      <c r="F479" s="7">
        <v>111574</v>
      </c>
      <c r="G479" s="7" t="s">
        <v>1761</v>
      </c>
      <c r="H479" s="8" t="s">
        <v>1639</v>
      </c>
      <c r="I479" s="15">
        <v>1118000</v>
      </c>
      <c r="J479" s="15">
        <v>1127000</v>
      </c>
      <c r="K479" s="15">
        <v>1365000</v>
      </c>
      <c r="L479" s="15">
        <v>1592000</v>
      </c>
      <c r="M479" s="15">
        <v>1390000</v>
      </c>
      <c r="N479" s="15">
        <v>1400000</v>
      </c>
      <c r="O479" s="15">
        <v>1170000</v>
      </c>
      <c r="P479" s="15">
        <v>1649000</v>
      </c>
      <c r="Q479" s="15">
        <v>1384000</v>
      </c>
      <c r="R479" s="15">
        <v>1385000</v>
      </c>
      <c r="S479" s="15">
        <v>918000</v>
      </c>
      <c r="T479" s="15">
        <v>690000</v>
      </c>
      <c r="V479" s="28">
        <f t="shared" si="85"/>
        <v>1118000</v>
      </c>
      <c r="W479" s="28">
        <f t="shared" si="86"/>
        <v>1127000</v>
      </c>
      <c r="X479" s="28">
        <f t="shared" si="87"/>
        <v>1365000</v>
      </c>
      <c r="Y479" s="28">
        <f t="shared" si="88"/>
        <v>1592000</v>
      </c>
      <c r="Z479" s="28">
        <f t="shared" si="89"/>
        <v>1390000</v>
      </c>
      <c r="AA479" s="28">
        <f t="shared" si="90"/>
        <v>1400000</v>
      </c>
      <c r="AB479" s="28">
        <f t="shared" si="91"/>
        <v>1170000</v>
      </c>
      <c r="AC479" s="28">
        <f t="shared" si="92"/>
        <v>1649000</v>
      </c>
      <c r="AD479" s="28">
        <f t="shared" si="93"/>
        <v>1384000</v>
      </c>
      <c r="AE479" s="28">
        <f t="shared" si="94"/>
        <v>1385000</v>
      </c>
      <c r="AF479" s="28">
        <f t="shared" si="95"/>
        <v>918000</v>
      </c>
      <c r="AG479" s="28">
        <f t="shared" si="96"/>
        <v>690000</v>
      </c>
    </row>
    <row r="480" spans="1:33" s="21" customFormat="1" hidden="1" x14ac:dyDescent="0.3">
      <c r="A480" s="7" t="s">
        <v>281</v>
      </c>
      <c r="B480" s="7" t="s">
        <v>910</v>
      </c>
      <c r="C480" s="7">
        <v>1303</v>
      </c>
      <c r="D480" s="7" t="s">
        <v>8</v>
      </c>
      <c r="E480" s="7">
        <v>905</v>
      </c>
      <c r="F480" s="7" t="s">
        <v>1734</v>
      </c>
      <c r="G480" s="7" t="s">
        <v>1761</v>
      </c>
      <c r="H480" s="8" t="s">
        <v>1640</v>
      </c>
      <c r="I480" s="15">
        <v>894000</v>
      </c>
      <c r="J480" s="15">
        <v>902000</v>
      </c>
      <c r="K480" s="15">
        <v>3412000</v>
      </c>
      <c r="L480" s="15">
        <v>2729000</v>
      </c>
      <c r="M480" s="15">
        <v>2317000</v>
      </c>
      <c r="N480" s="15">
        <v>3265000</v>
      </c>
      <c r="O480" s="15">
        <v>3273000</v>
      </c>
      <c r="P480" s="15">
        <v>2827000</v>
      </c>
      <c r="Q480" s="15">
        <v>2306000</v>
      </c>
      <c r="R480" s="15">
        <v>6000000</v>
      </c>
      <c r="S480" s="15">
        <v>5503000</v>
      </c>
      <c r="T480" s="15">
        <v>2299000</v>
      </c>
      <c r="V480" s="28">
        <f t="shared" si="85"/>
        <v>894000</v>
      </c>
      <c r="W480" s="28">
        <f t="shared" si="86"/>
        <v>902000</v>
      </c>
      <c r="X480" s="28">
        <f t="shared" si="87"/>
        <v>3412000</v>
      </c>
      <c r="Y480" s="28">
        <f t="shared" si="88"/>
        <v>2729000</v>
      </c>
      <c r="Z480" s="28">
        <f t="shared" si="89"/>
        <v>2317000</v>
      </c>
      <c r="AA480" s="28">
        <f t="shared" si="90"/>
        <v>3265000</v>
      </c>
      <c r="AB480" s="28">
        <f t="shared" si="91"/>
        <v>3273000</v>
      </c>
      <c r="AC480" s="28">
        <f t="shared" si="92"/>
        <v>2827000</v>
      </c>
      <c r="AD480" s="28">
        <f t="shared" si="93"/>
        <v>2306000</v>
      </c>
      <c r="AE480" s="28">
        <f t="shared" si="94"/>
        <v>6000000</v>
      </c>
      <c r="AF480" s="28">
        <f t="shared" si="95"/>
        <v>5503000</v>
      </c>
      <c r="AG480" s="28">
        <f t="shared" si="96"/>
        <v>2299000</v>
      </c>
    </row>
    <row r="481" spans="1:33" s="21" customFormat="1" hidden="1" x14ac:dyDescent="0.3">
      <c r="A481" s="7" t="s">
        <v>281</v>
      </c>
      <c r="B481" s="7" t="s">
        <v>910</v>
      </c>
      <c r="C481" s="7">
        <v>1303</v>
      </c>
      <c r="D481" s="7" t="s">
        <v>1211</v>
      </c>
      <c r="E481" s="7">
        <v>905</v>
      </c>
      <c r="F481" s="7" t="s">
        <v>499</v>
      </c>
      <c r="G481" s="7" t="s">
        <v>1761</v>
      </c>
      <c r="H481" s="8" t="s">
        <v>1641</v>
      </c>
      <c r="I481" s="15">
        <v>671000</v>
      </c>
      <c r="J481" s="15">
        <v>451000</v>
      </c>
      <c r="K481" s="15">
        <v>1365000</v>
      </c>
      <c r="L481" s="15">
        <v>910000</v>
      </c>
      <c r="M481" s="15">
        <v>927000</v>
      </c>
      <c r="N481" s="15">
        <v>1400000</v>
      </c>
      <c r="O481" s="15">
        <v>1871000</v>
      </c>
      <c r="P481" s="15">
        <v>1178000</v>
      </c>
      <c r="Q481" s="15">
        <v>1384000</v>
      </c>
      <c r="R481" s="15">
        <v>2308000</v>
      </c>
      <c r="S481" s="15">
        <v>1147000</v>
      </c>
      <c r="T481" s="15">
        <v>920000</v>
      </c>
      <c r="V481" s="28">
        <f t="shared" si="85"/>
        <v>671000</v>
      </c>
      <c r="W481" s="28">
        <f t="shared" si="86"/>
        <v>451000</v>
      </c>
      <c r="X481" s="28">
        <f t="shared" si="87"/>
        <v>1365000</v>
      </c>
      <c r="Y481" s="28">
        <f t="shared" si="88"/>
        <v>910000</v>
      </c>
      <c r="Z481" s="28">
        <f t="shared" si="89"/>
        <v>927000</v>
      </c>
      <c r="AA481" s="28">
        <f t="shared" si="90"/>
        <v>1400000</v>
      </c>
      <c r="AB481" s="28">
        <f t="shared" si="91"/>
        <v>1871000</v>
      </c>
      <c r="AC481" s="28">
        <f t="shared" si="92"/>
        <v>1178000</v>
      </c>
      <c r="AD481" s="28">
        <f t="shared" si="93"/>
        <v>1384000</v>
      </c>
      <c r="AE481" s="28">
        <f t="shared" si="94"/>
        <v>2308000</v>
      </c>
      <c r="AF481" s="28">
        <f t="shared" si="95"/>
        <v>1147000</v>
      </c>
      <c r="AG481" s="28">
        <f t="shared" si="96"/>
        <v>920000</v>
      </c>
    </row>
    <row r="482" spans="1:33" s="21" customFormat="1" hidden="1" x14ac:dyDescent="0.3">
      <c r="A482" s="7" t="s">
        <v>281</v>
      </c>
      <c r="B482" s="7" t="s">
        <v>910</v>
      </c>
      <c r="C482" s="7">
        <v>1303</v>
      </c>
      <c r="D482" s="7" t="s">
        <v>8</v>
      </c>
      <c r="E482" s="7">
        <v>922</v>
      </c>
      <c r="F482" s="7" t="s">
        <v>1735</v>
      </c>
      <c r="G482" s="7" t="s">
        <v>1761</v>
      </c>
      <c r="H482" s="8" t="s">
        <v>1642</v>
      </c>
      <c r="I482" s="15">
        <v>224000</v>
      </c>
      <c r="J482" s="15">
        <v>0</v>
      </c>
      <c r="K482" s="15">
        <v>228000</v>
      </c>
      <c r="L482" s="15">
        <v>228000</v>
      </c>
      <c r="M482" s="15">
        <v>464000</v>
      </c>
      <c r="N482" s="15">
        <v>467000</v>
      </c>
      <c r="O482" s="15">
        <v>234000</v>
      </c>
      <c r="P482" s="15">
        <v>236000</v>
      </c>
      <c r="Q482" s="15">
        <v>0</v>
      </c>
      <c r="R482" s="15">
        <v>231000</v>
      </c>
      <c r="S482" s="15">
        <v>230000</v>
      </c>
      <c r="T482" s="15">
        <v>231000</v>
      </c>
      <c r="V482" s="28">
        <f t="shared" si="85"/>
        <v>224000</v>
      </c>
      <c r="W482" s="28">
        <f t="shared" si="86"/>
        <v>0</v>
      </c>
      <c r="X482" s="28">
        <f t="shared" si="87"/>
        <v>228000</v>
      </c>
      <c r="Y482" s="28">
        <f t="shared" si="88"/>
        <v>228000</v>
      </c>
      <c r="Z482" s="28">
        <f t="shared" si="89"/>
        <v>464000</v>
      </c>
      <c r="AA482" s="28">
        <f t="shared" si="90"/>
        <v>467000</v>
      </c>
      <c r="AB482" s="28">
        <f t="shared" si="91"/>
        <v>234000</v>
      </c>
      <c r="AC482" s="28">
        <f t="shared" si="92"/>
        <v>236000</v>
      </c>
      <c r="AD482" s="28">
        <f t="shared" si="93"/>
        <v>0</v>
      </c>
      <c r="AE482" s="28">
        <f t="shared" si="94"/>
        <v>231000</v>
      </c>
      <c r="AF482" s="28">
        <f t="shared" si="95"/>
        <v>230000</v>
      </c>
      <c r="AG482" s="28">
        <f t="shared" si="96"/>
        <v>231000</v>
      </c>
    </row>
    <row r="483" spans="1:33" s="21" customFormat="1" hidden="1" x14ac:dyDescent="0.3">
      <c r="A483" s="7" t="s">
        <v>281</v>
      </c>
      <c r="B483" s="7" t="s">
        <v>910</v>
      </c>
      <c r="C483" s="7">
        <v>1303</v>
      </c>
      <c r="D483" s="7" t="s">
        <v>8</v>
      </c>
      <c r="E483" s="7">
        <v>905</v>
      </c>
      <c r="F483" s="7" t="s">
        <v>1736</v>
      </c>
      <c r="G483" s="7" t="s">
        <v>1761</v>
      </c>
      <c r="H483" s="8" t="s">
        <v>1643</v>
      </c>
      <c r="I483" s="15">
        <v>0</v>
      </c>
      <c r="J483" s="15">
        <v>0</v>
      </c>
      <c r="K483" s="15">
        <v>92000</v>
      </c>
      <c r="L483" s="15">
        <v>228000</v>
      </c>
      <c r="M483" s="15">
        <v>233000</v>
      </c>
      <c r="N483" s="15">
        <v>234000</v>
      </c>
      <c r="O483" s="15">
        <v>234000</v>
      </c>
      <c r="P483" s="15">
        <v>0</v>
      </c>
      <c r="Q483" s="15">
        <v>231000</v>
      </c>
      <c r="R483" s="15">
        <v>0</v>
      </c>
      <c r="S483" s="15">
        <v>0</v>
      </c>
      <c r="T483" s="15">
        <v>0</v>
      </c>
      <c r="V483" s="28">
        <f t="shared" si="85"/>
        <v>0</v>
      </c>
      <c r="W483" s="28">
        <f t="shared" si="86"/>
        <v>0</v>
      </c>
      <c r="X483" s="28">
        <f t="shared" si="87"/>
        <v>92000</v>
      </c>
      <c r="Y483" s="28">
        <f t="shared" si="88"/>
        <v>228000</v>
      </c>
      <c r="Z483" s="28">
        <f t="shared" si="89"/>
        <v>233000</v>
      </c>
      <c r="AA483" s="28">
        <f t="shared" si="90"/>
        <v>234000</v>
      </c>
      <c r="AB483" s="28">
        <f t="shared" si="91"/>
        <v>234000</v>
      </c>
      <c r="AC483" s="28">
        <f t="shared" si="92"/>
        <v>0</v>
      </c>
      <c r="AD483" s="28">
        <f t="shared" si="93"/>
        <v>231000</v>
      </c>
      <c r="AE483" s="28">
        <f t="shared" si="94"/>
        <v>0</v>
      </c>
      <c r="AF483" s="28">
        <f t="shared" si="95"/>
        <v>0</v>
      </c>
      <c r="AG483" s="28">
        <f t="shared" si="96"/>
        <v>0</v>
      </c>
    </row>
    <row r="484" spans="1:33" s="21" customFormat="1" hidden="1" x14ac:dyDescent="0.3">
      <c r="A484" s="7" t="s">
        <v>281</v>
      </c>
      <c r="B484" s="7" t="s">
        <v>910</v>
      </c>
      <c r="C484" s="7">
        <v>1303</v>
      </c>
      <c r="D484" s="7" t="s">
        <v>8</v>
      </c>
      <c r="E484" s="7">
        <v>905</v>
      </c>
      <c r="F484" s="7" t="s">
        <v>1737</v>
      </c>
      <c r="G484" s="7" t="s">
        <v>1761</v>
      </c>
      <c r="H484" s="8" t="s">
        <v>1644</v>
      </c>
      <c r="I484" s="15">
        <v>224000</v>
      </c>
      <c r="J484" s="15">
        <v>226000</v>
      </c>
      <c r="K484" s="15">
        <v>456000</v>
      </c>
      <c r="L484" s="15">
        <v>0</v>
      </c>
      <c r="M484" s="15">
        <v>464000</v>
      </c>
      <c r="N484" s="15">
        <v>234000</v>
      </c>
      <c r="O484" s="15">
        <v>234000</v>
      </c>
      <c r="P484" s="15">
        <v>0</v>
      </c>
      <c r="Q484" s="15">
        <v>231000</v>
      </c>
      <c r="R484" s="15">
        <v>231000</v>
      </c>
      <c r="S484" s="15">
        <v>459000</v>
      </c>
      <c r="T484" s="15">
        <v>231000</v>
      </c>
      <c r="V484" s="28">
        <f t="shared" si="85"/>
        <v>224000</v>
      </c>
      <c r="W484" s="28">
        <f t="shared" si="86"/>
        <v>226000</v>
      </c>
      <c r="X484" s="28">
        <f t="shared" si="87"/>
        <v>456000</v>
      </c>
      <c r="Y484" s="28">
        <f t="shared" si="88"/>
        <v>0</v>
      </c>
      <c r="Z484" s="28">
        <f t="shared" si="89"/>
        <v>464000</v>
      </c>
      <c r="AA484" s="28">
        <f t="shared" si="90"/>
        <v>234000</v>
      </c>
      <c r="AB484" s="28">
        <f t="shared" si="91"/>
        <v>234000</v>
      </c>
      <c r="AC484" s="28">
        <f t="shared" si="92"/>
        <v>0</v>
      </c>
      <c r="AD484" s="28">
        <f t="shared" si="93"/>
        <v>231000</v>
      </c>
      <c r="AE484" s="28">
        <f t="shared" si="94"/>
        <v>231000</v>
      </c>
      <c r="AF484" s="28">
        <f t="shared" si="95"/>
        <v>459000</v>
      </c>
      <c r="AG484" s="28">
        <f t="shared" si="96"/>
        <v>231000</v>
      </c>
    </row>
    <row r="485" spans="1:33" s="21" customFormat="1" hidden="1" x14ac:dyDescent="0.3">
      <c r="A485" s="7" t="s">
        <v>281</v>
      </c>
      <c r="B485" s="7" t="s">
        <v>910</v>
      </c>
      <c r="C485" s="7">
        <v>1303</v>
      </c>
      <c r="D485" s="7" t="s">
        <v>558</v>
      </c>
      <c r="E485" s="7">
        <v>905</v>
      </c>
      <c r="F485" s="7" t="s">
        <v>500</v>
      </c>
      <c r="G485" s="7" t="s">
        <v>1761</v>
      </c>
      <c r="H485" s="8" t="s">
        <v>369</v>
      </c>
      <c r="I485" s="15">
        <v>447000</v>
      </c>
      <c r="J485" s="15">
        <v>226000</v>
      </c>
      <c r="K485" s="15">
        <v>683000</v>
      </c>
      <c r="L485" s="15">
        <v>228000</v>
      </c>
      <c r="M485" s="15">
        <v>464000</v>
      </c>
      <c r="N485" s="15">
        <v>0</v>
      </c>
      <c r="O485" s="15">
        <v>234000</v>
      </c>
      <c r="P485" s="15">
        <v>236000</v>
      </c>
      <c r="Q485" s="15">
        <v>231000</v>
      </c>
      <c r="R485" s="15">
        <v>462000</v>
      </c>
      <c r="S485" s="15">
        <v>459000</v>
      </c>
      <c r="T485" s="15">
        <v>231000</v>
      </c>
      <c r="V485" s="28">
        <f t="shared" si="85"/>
        <v>447000</v>
      </c>
      <c r="W485" s="28">
        <f t="shared" si="86"/>
        <v>226000</v>
      </c>
      <c r="X485" s="28">
        <f t="shared" si="87"/>
        <v>683000</v>
      </c>
      <c r="Y485" s="28">
        <f t="shared" si="88"/>
        <v>228000</v>
      </c>
      <c r="Z485" s="28">
        <f t="shared" si="89"/>
        <v>464000</v>
      </c>
      <c r="AA485" s="28">
        <f t="shared" si="90"/>
        <v>0</v>
      </c>
      <c r="AB485" s="28">
        <f t="shared" si="91"/>
        <v>234000</v>
      </c>
      <c r="AC485" s="28">
        <f t="shared" si="92"/>
        <v>236000</v>
      </c>
      <c r="AD485" s="28">
        <f t="shared" si="93"/>
        <v>231000</v>
      </c>
      <c r="AE485" s="28">
        <f t="shared" si="94"/>
        <v>462000</v>
      </c>
      <c r="AF485" s="28">
        <f t="shared" si="95"/>
        <v>459000</v>
      </c>
      <c r="AG485" s="28">
        <f t="shared" si="96"/>
        <v>231000</v>
      </c>
    </row>
    <row r="486" spans="1:33" s="21" customFormat="1" hidden="1" x14ac:dyDescent="0.3">
      <c r="A486" s="7" t="s">
        <v>281</v>
      </c>
      <c r="B486" s="7" t="s">
        <v>910</v>
      </c>
      <c r="C486" s="7">
        <v>1303</v>
      </c>
      <c r="D486" s="7" t="s">
        <v>8</v>
      </c>
      <c r="E486" s="7">
        <v>905</v>
      </c>
      <c r="F486" s="7" t="s">
        <v>1738</v>
      </c>
      <c r="G486" s="7" t="s">
        <v>1761</v>
      </c>
      <c r="H486" s="8" t="s">
        <v>1645</v>
      </c>
      <c r="I486" s="15">
        <v>0</v>
      </c>
      <c r="J486" s="15">
        <v>0</v>
      </c>
      <c r="K486" s="15">
        <v>228000</v>
      </c>
      <c r="L486" s="15">
        <v>228000</v>
      </c>
      <c r="M486" s="15">
        <v>0</v>
      </c>
      <c r="N486" s="15">
        <v>234000</v>
      </c>
      <c r="O486" s="15">
        <v>234000</v>
      </c>
      <c r="P486" s="15">
        <v>236000</v>
      </c>
      <c r="Q486" s="15">
        <v>0</v>
      </c>
      <c r="R486" s="15">
        <v>462000</v>
      </c>
      <c r="S486" s="15">
        <v>459000</v>
      </c>
      <c r="T486" s="15">
        <v>231000</v>
      </c>
      <c r="V486" s="28">
        <f t="shared" si="85"/>
        <v>0</v>
      </c>
      <c r="W486" s="28">
        <f t="shared" si="86"/>
        <v>0</v>
      </c>
      <c r="X486" s="28">
        <f t="shared" si="87"/>
        <v>228000</v>
      </c>
      <c r="Y486" s="28">
        <f t="shared" si="88"/>
        <v>228000</v>
      </c>
      <c r="Z486" s="28">
        <f t="shared" si="89"/>
        <v>0</v>
      </c>
      <c r="AA486" s="28">
        <f t="shared" si="90"/>
        <v>234000</v>
      </c>
      <c r="AB486" s="28">
        <f t="shared" si="91"/>
        <v>234000</v>
      </c>
      <c r="AC486" s="28">
        <f t="shared" si="92"/>
        <v>236000</v>
      </c>
      <c r="AD486" s="28">
        <f t="shared" si="93"/>
        <v>0</v>
      </c>
      <c r="AE486" s="28">
        <f t="shared" si="94"/>
        <v>462000</v>
      </c>
      <c r="AF486" s="28">
        <f t="shared" si="95"/>
        <v>459000</v>
      </c>
      <c r="AG486" s="28">
        <f t="shared" si="96"/>
        <v>231000</v>
      </c>
    </row>
    <row r="487" spans="1:33" s="21" customFormat="1" hidden="1" x14ac:dyDescent="0.3">
      <c r="A487" s="7" t="s">
        <v>281</v>
      </c>
      <c r="B487" s="7" t="s">
        <v>910</v>
      </c>
      <c r="C487" s="7">
        <v>1303</v>
      </c>
      <c r="D487" s="7" t="s">
        <v>252</v>
      </c>
      <c r="E487" s="7">
        <v>905</v>
      </c>
      <c r="F487" s="7" t="s">
        <v>252</v>
      </c>
      <c r="G487" s="7" t="s">
        <v>1761</v>
      </c>
      <c r="H487" s="8" t="s">
        <v>1646</v>
      </c>
      <c r="I487" s="15">
        <v>0</v>
      </c>
      <c r="J487" s="15">
        <v>0</v>
      </c>
      <c r="K487" s="15">
        <v>2275000</v>
      </c>
      <c r="L487" s="15">
        <v>1819000</v>
      </c>
      <c r="M487" s="15">
        <v>1854000</v>
      </c>
      <c r="N487" s="15">
        <v>1866000</v>
      </c>
      <c r="O487" s="15">
        <v>1403000</v>
      </c>
      <c r="P487" s="15">
        <v>1414000</v>
      </c>
      <c r="Q487" s="15">
        <v>2306000</v>
      </c>
      <c r="R487" s="15">
        <v>3231000</v>
      </c>
      <c r="S487" s="15">
        <v>2752000</v>
      </c>
      <c r="T487" s="15">
        <v>1840000</v>
      </c>
      <c r="V487" s="28">
        <f t="shared" si="85"/>
        <v>0</v>
      </c>
      <c r="W487" s="28">
        <f t="shared" si="86"/>
        <v>0</v>
      </c>
      <c r="X487" s="28">
        <f t="shared" si="87"/>
        <v>2275000</v>
      </c>
      <c r="Y487" s="28">
        <f t="shared" si="88"/>
        <v>1819000</v>
      </c>
      <c r="Z487" s="28">
        <f t="shared" si="89"/>
        <v>1854000</v>
      </c>
      <c r="AA487" s="28">
        <f t="shared" si="90"/>
        <v>1866000</v>
      </c>
      <c r="AB487" s="28">
        <f t="shared" si="91"/>
        <v>1403000</v>
      </c>
      <c r="AC487" s="28">
        <f t="shared" si="92"/>
        <v>1414000</v>
      </c>
      <c r="AD487" s="28">
        <f t="shared" si="93"/>
        <v>2306000</v>
      </c>
      <c r="AE487" s="28">
        <f t="shared" si="94"/>
        <v>3231000</v>
      </c>
      <c r="AF487" s="28">
        <f t="shared" si="95"/>
        <v>2752000</v>
      </c>
      <c r="AG487" s="28">
        <f t="shared" si="96"/>
        <v>1840000</v>
      </c>
    </row>
    <row r="488" spans="1:33" s="21" customFormat="1" hidden="1" x14ac:dyDescent="0.3">
      <c r="A488" s="7" t="s">
        <v>281</v>
      </c>
      <c r="B488" s="7" t="s">
        <v>910</v>
      </c>
      <c r="C488" s="7">
        <v>1303</v>
      </c>
      <c r="D488" s="7" t="s">
        <v>8</v>
      </c>
      <c r="E488" s="7">
        <v>913</v>
      </c>
      <c r="F488" s="7" t="s">
        <v>1739</v>
      </c>
      <c r="G488" s="7" t="s">
        <v>913</v>
      </c>
      <c r="H488" s="8" t="s">
        <v>1647</v>
      </c>
      <c r="I488" s="15">
        <v>894000</v>
      </c>
      <c r="J488" s="15">
        <v>902000</v>
      </c>
      <c r="K488" s="15">
        <v>1365000</v>
      </c>
      <c r="L488" s="15">
        <v>1365000</v>
      </c>
      <c r="M488" s="15">
        <v>927000</v>
      </c>
      <c r="N488" s="15">
        <v>933000</v>
      </c>
      <c r="O488" s="15">
        <v>936000</v>
      </c>
      <c r="P488" s="15">
        <v>472000</v>
      </c>
      <c r="Q488" s="15">
        <v>2306000</v>
      </c>
      <c r="R488" s="15">
        <v>462000</v>
      </c>
      <c r="S488" s="15">
        <v>1376000</v>
      </c>
      <c r="T488" s="15">
        <v>1840000</v>
      </c>
      <c r="V488" s="28">
        <f t="shared" si="85"/>
        <v>894000</v>
      </c>
      <c r="W488" s="28">
        <f t="shared" si="86"/>
        <v>902000</v>
      </c>
      <c r="X488" s="28">
        <f t="shared" si="87"/>
        <v>1365000</v>
      </c>
      <c r="Y488" s="28">
        <f t="shared" si="88"/>
        <v>1365000</v>
      </c>
      <c r="Z488" s="28">
        <f t="shared" si="89"/>
        <v>927000</v>
      </c>
      <c r="AA488" s="28">
        <f t="shared" si="90"/>
        <v>933000</v>
      </c>
      <c r="AB488" s="28">
        <f t="shared" si="91"/>
        <v>936000</v>
      </c>
      <c r="AC488" s="28">
        <f t="shared" si="92"/>
        <v>472000</v>
      </c>
      <c r="AD488" s="28">
        <f t="shared" si="93"/>
        <v>2306000</v>
      </c>
      <c r="AE488" s="28">
        <f t="shared" si="94"/>
        <v>462000</v>
      </c>
      <c r="AF488" s="28">
        <f t="shared" si="95"/>
        <v>1376000</v>
      </c>
      <c r="AG488" s="28">
        <f t="shared" si="96"/>
        <v>1840000</v>
      </c>
    </row>
    <row r="489" spans="1:33" s="21" customFormat="1" hidden="1" x14ac:dyDescent="0.3">
      <c r="A489" s="7" t="s">
        <v>281</v>
      </c>
      <c r="B489" s="7" t="s">
        <v>910</v>
      </c>
      <c r="C489" s="7">
        <v>1303</v>
      </c>
      <c r="D489" s="7" t="s">
        <v>8</v>
      </c>
      <c r="E489" s="7">
        <v>913</v>
      </c>
      <c r="F489" s="7" t="s">
        <v>1740</v>
      </c>
      <c r="G489" s="7" t="s">
        <v>913</v>
      </c>
      <c r="H489" s="8" t="s">
        <v>1648</v>
      </c>
      <c r="I489" s="15">
        <v>447000</v>
      </c>
      <c r="J489" s="15">
        <v>0</v>
      </c>
      <c r="K489" s="15">
        <v>456000</v>
      </c>
      <c r="L489" s="15">
        <v>0</v>
      </c>
      <c r="M489" s="15">
        <v>464000</v>
      </c>
      <c r="N489" s="15">
        <v>0</v>
      </c>
      <c r="O489" s="15">
        <v>0</v>
      </c>
      <c r="P489" s="15">
        <v>0</v>
      </c>
      <c r="Q489" s="15">
        <v>462000</v>
      </c>
      <c r="R489" s="15">
        <v>0</v>
      </c>
      <c r="S489" s="15">
        <v>0</v>
      </c>
      <c r="T489" s="15">
        <v>461000</v>
      </c>
      <c r="V489" s="28">
        <f t="shared" si="85"/>
        <v>447000</v>
      </c>
      <c r="W489" s="28">
        <f t="shared" si="86"/>
        <v>0</v>
      </c>
      <c r="X489" s="28">
        <f t="shared" si="87"/>
        <v>456000</v>
      </c>
      <c r="Y489" s="28">
        <f t="shared" si="88"/>
        <v>0</v>
      </c>
      <c r="Z489" s="28">
        <f t="shared" si="89"/>
        <v>464000</v>
      </c>
      <c r="AA489" s="28">
        <f t="shared" si="90"/>
        <v>0</v>
      </c>
      <c r="AB489" s="28">
        <f t="shared" si="91"/>
        <v>0</v>
      </c>
      <c r="AC489" s="28">
        <f t="shared" si="92"/>
        <v>0</v>
      </c>
      <c r="AD489" s="28">
        <f t="shared" si="93"/>
        <v>462000</v>
      </c>
      <c r="AE489" s="28">
        <f t="shared" si="94"/>
        <v>0</v>
      </c>
      <c r="AF489" s="28">
        <f t="shared" si="95"/>
        <v>0</v>
      </c>
      <c r="AG489" s="28">
        <f t="shared" si="96"/>
        <v>461000</v>
      </c>
    </row>
    <row r="490" spans="1:33" s="21" customFormat="1" hidden="1" x14ac:dyDescent="0.3">
      <c r="A490" s="7" t="s">
        <v>281</v>
      </c>
      <c r="B490" s="7" t="s">
        <v>910</v>
      </c>
      <c r="C490" s="7">
        <v>1303</v>
      </c>
      <c r="D490" s="7" t="s">
        <v>8</v>
      </c>
      <c r="E490" s="7">
        <v>913</v>
      </c>
      <c r="F490" s="7" t="s">
        <v>1741</v>
      </c>
      <c r="G490" s="7" t="s">
        <v>913</v>
      </c>
      <c r="H490" s="8" t="s">
        <v>1649</v>
      </c>
      <c r="I490" s="15">
        <v>447000</v>
      </c>
      <c r="J490" s="15">
        <v>0</v>
      </c>
      <c r="K490" s="15">
        <v>456000</v>
      </c>
      <c r="L490" s="15">
        <v>456000</v>
      </c>
      <c r="M490" s="15">
        <v>464000</v>
      </c>
      <c r="N490" s="15">
        <v>467000</v>
      </c>
      <c r="O490" s="15">
        <v>468000</v>
      </c>
      <c r="P490" s="15">
        <v>0</v>
      </c>
      <c r="Q490" s="15">
        <v>462000</v>
      </c>
      <c r="R490" s="15">
        <v>0</v>
      </c>
      <c r="S490" s="15">
        <v>459000</v>
      </c>
      <c r="T490" s="15">
        <v>920000</v>
      </c>
      <c r="V490" s="28">
        <f t="shared" si="85"/>
        <v>447000</v>
      </c>
      <c r="W490" s="28">
        <f t="shared" si="86"/>
        <v>0</v>
      </c>
      <c r="X490" s="28">
        <f t="shared" si="87"/>
        <v>456000</v>
      </c>
      <c r="Y490" s="28">
        <f t="shared" si="88"/>
        <v>456000</v>
      </c>
      <c r="Z490" s="28">
        <f t="shared" si="89"/>
        <v>464000</v>
      </c>
      <c r="AA490" s="28">
        <f t="shared" si="90"/>
        <v>467000</v>
      </c>
      <c r="AB490" s="28">
        <f t="shared" si="91"/>
        <v>468000</v>
      </c>
      <c r="AC490" s="28">
        <f t="shared" si="92"/>
        <v>0</v>
      </c>
      <c r="AD490" s="28">
        <f t="shared" si="93"/>
        <v>462000</v>
      </c>
      <c r="AE490" s="28">
        <f t="shared" si="94"/>
        <v>0</v>
      </c>
      <c r="AF490" s="28">
        <f t="shared" si="95"/>
        <v>459000</v>
      </c>
      <c r="AG490" s="28">
        <f t="shared" si="96"/>
        <v>920000</v>
      </c>
    </row>
    <row r="491" spans="1:33" s="21" customFormat="1" hidden="1" x14ac:dyDescent="0.3">
      <c r="A491" s="7" t="s">
        <v>281</v>
      </c>
      <c r="B491" s="7" t="s">
        <v>910</v>
      </c>
      <c r="C491" s="7">
        <v>1303</v>
      </c>
      <c r="D491" s="7" t="s">
        <v>8</v>
      </c>
      <c r="E491" s="7">
        <v>913</v>
      </c>
      <c r="F491" s="7" t="s">
        <v>1742</v>
      </c>
      <c r="G491" s="7" t="s">
        <v>913</v>
      </c>
      <c r="H491" s="8" t="s">
        <v>1650</v>
      </c>
      <c r="I491" s="15">
        <v>8937000</v>
      </c>
      <c r="J491" s="15">
        <v>4504000</v>
      </c>
      <c r="K491" s="15">
        <v>9098000</v>
      </c>
      <c r="L491" s="15">
        <v>9095000</v>
      </c>
      <c r="M491" s="15">
        <v>13900000</v>
      </c>
      <c r="N491" s="15">
        <v>9327000</v>
      </c>
      <c r="O491" s="15">
        <v>9352000</v>
      </c>
      <c r="P491" s="15">
        <v>9421000</v>
      </c>
      <c r="Q491" s="15">
        <v>9223000</v>
      </c>
      <c r="R491" s="15">
        <v>9230000</v>
      </c>
      <c r="S491" s="15">
        <v>4586000</v>
      </c>
      <c r="T491" s="15">
        <v>9195000</v>
      </c>
      <c r="V491" s="28">
        <f t="shared" si="85"/>
        <v>8937000</v>
      </c>
      <c r="W491" s="28">
        <f t="shared" si="86"/>
        <v>4504000</v>
      </c>
      <c r="X491" s="28">
        <f t="shared" si="87"/>
        <v>9098000</v>
      </c>
      <c r="Y491" s="28">
        <f t="shared" si="88"/>
        <v>9095000</v>
      </c>
      <c r="Z491" s="28">
        <f t="shared" si="89"/>
        <v>13900000</v>
      </c>
      <c r="AA491" s="28">
        <f t="shared" si="90"/>
        <v>9327000</v>
      </c>
      <c r="AB491" s="28">
        <f t="shared" si="91"/>
        <v>9352000</v>
      </c>
      <c r="AC491" s="28">
        <f t="shared" si="92"/>
        <v>9421000</v>
      </c>
      <c r="AD491" s="28">
        <f t="shared" si="93"/>
        <v>9223000</v>
      </c>
      <c r="AE491" s="28">
        <f t="shared" si="94"/>
        <v>9230000</v>
      </c>
      <c r="AF491" s="28">
        <f t="shared" si="95"/>
        <v>4586000</v>
      </c>
      <c r="AG491" s="28">
        <f t="shared" si="96"/>
        <v>9195000</v>
      </c>
    </row>
    <row r="492" spans="1:33" s="21" customFormat="1" hidden="1" x14ac:dyDescent="0.3">
      <c r="A492" s="7" t="s">
        <v>281</v>
      </c>
      <c r="B492" s="7" t="s">
        <v>910</v>
      </c>
      <c r="C492" s="7">
        <v>1303</v>
      </c>
      <c r="D492" s="7" t="s">
        <v>8</v>
      </c>
      <c r="E492" s="7">
        <v>913</v>
      </c>
      <c r="F492" s="7" t="s">
        <v>1743</v>
      </c>
      <c r="G492" s="7" t="s">
        <v>913</v>
      </c>
      <c r="H492" s="8" t="s">
        <v>1651</v>
      </c>
      <c r="I492" s="15">
        <v>8937000</v>
      </c>
      <c r="J492" s="15">
        <v>4504000</v>
      </c>
      <c r="K492" s="15">
        <v>6824000</v>
      </c>
      <c r="L492" s="15">
        <v>9095000</v>
      </c>
      <c r="M492" s="15">
        <v>9267000</v>
      </c>
      <c r="N492" s="15">
        <v>4664000</v>
      </c>
      <c r="O492" s="15">
        <v>9352000</v>
      </c>
      <c r="P492" s="15">
        <v>4711000</v>
      </c>
      <c r="Q492" s="15">
        <v>9223000</v>
      </c>
      <c r="R492" s="15">
        <v>4615000</v>
      </c>
      <c r="S492" s="15">
        <v>4586000</v>
      </c>
      <c r="T492" s="15">
        <v>9195000</v>
      </c>
      <c r="V492" s="28">
        <f t="shared" si="85"/>
        <v>8937000</v>
      </c>
      <c r="W492" s="28">
        <f t="shared" si="86"/>
        <v>4504000</v>
      </c>
      <c r="X492" s="28">
        <f t="shared" si="87"/>
        <v>6824000</v>
      </c>
      <c r="Y492" s="28">
        <f t="shared" si="88"/>
        <v>9095000</v>
      </c>
      <c r="Z492" s="28">
        <f t="shared" si="89"/>
        <v>9267000</v>
      </c>
      <c r="AA492" s="28">
        <f t="shared" si="90"/>
        <v>4664000</v>
      </c>
      <c r="AB492" s="28">
        <f t="shared" si="91"/>
        <v>9352000</v>
      </c>
      <c r="AC492" s="28">
        <f t="shared" si="92"/>
        <v>4711000</v>
      </c>
      <c r="AD492" s="28">
        <f t="shared" si="93"/>
        <v>9223000</v>
      </c>
      <c r="AE492" s="28">
        <f t="shared" si="94"/>
        <v>4615000</v>
      </c>
      <c r="AF492" s="28">
        <f t="shared" si="95"/>
        <v>4586000</v>
      </c>
      <c r="AG492" s="28">
        <f t="shared" si="96"/>
        <v>9195000</v>
      </c>
    </row>
    <row r="493" spans="1:33" s="21" customFormat="1" hidden="1" x14ac:dyDescent="0.3">
      <c r="A493" s="7" t="s">
        <v>281</v>
      </c>
      <c r="B493" s="7" t="s">
        <v>910</v>
      </c>
      <c r="C493" s="7">
        <v>1303</v>
      </c>
      <c r="D493" s="7" t="s">
        <v>8</v>
      </c>
      <c r="E493" s="7">
        <v>913</v>
      </c>
      <c r="F493" s="7" t="s">
        <v>1744</v>
      </c>
      <c r="G493" s="7" t="s">
        <v>913</v>
      </c>
      <c r="H493" s="8" t="s">
        <v>1652</v>
      </c>
      <c r="I493" s="15">
        <v>17874000</v>
      </c>
      <c r="J493" s="15">
        <v>4504000</v>
      </c>
      <c r="K493" s="15">
        <v>9098000</v>
      </c>
      <c r="L493" s="15">
        <v>9095000</v>
      </c>
      <c r="M493" s="15">
        <v>9267000</v>
      </c>
      <c r="N493" s="15">
        <v>18652000</v>
      </c>
      <c r="O493" s="15">
        <v>9352000</v>
      </c>
      <c r="P493" s="15">
        <v>4711000</v>
      </c>
      <c r="Q493" s="15">
        <v>23056000</v>
      </c>
      <c r="R493" s="15">
        <v>4615000</v>
      </c>
      <c r="S493" s="15">
        <v>9172000</v>
      </c>
      <c r="T493" s="15">
        <v>18390000</v>
      </c>
      <c r="V493" s="28">
        <f t="shared" si="85"/>
        <v>17874000</v>
      </c>
      <c r="W493" s="28">
        <f t="shared" si="86"/>
        <v>4504000</v>
      </c>
      <c r="X493" s="28">
        <f t="shared" si="87"/>
        <v>9098000</v>
      </c>
      <c r="Y493" s="28">
        <f t="shared" si="88"/>
        <v>9095000</v>
      </c>
      <c r="Z493" s="28">
        <f t="shared" si="89"/>
        <v>9267000</v>
      </c>
      <c r="AA493" s="28">
        <f t="shared" si="90"/>
        <v>18652000</v>
      </c>
      <c r="AB493" s="28">
        <f t="shared" si="91"/>
        <v>9352000</v>
      </c>
      <c r="AC493" s="28">
        <f t="shared" si="92"/>
        <v>4711000</v>
      </c>
      <c r="AD493" s="28">
        <f t="shared" si="93"/>
        <v>23056000</v>
      </c>
      <c r="AE493" s="28">
        <f t="shared" si="94"/>
        <v>4615000</v>
      </c>
      <c r="AF493" s="28">
        <f t="shared" si="95"/>
        <v>9172000</v>
      </c>
      <c r="AG493" s="28">
        <f t="shared" si="96"/>
        <v>18390000</v>
      </c>
    </row>
    <row r="494" spans="1:33" s="21" customFormat="1" hidden="1" x14ac:dyDescent="0.3">
      <c r="A494" s="7" t="s">
        <v>281</v>
      </c>
      <c r="B494" s="7" t="s">
        <v>910</v>
      </c>
      <c r="C494" s="7">
        <v>1303</v>
      </c>
      <c r="D494" s="7" t="s">
        <v>8</v>
      </c>
      <c r="E494" s="7">
        <v>907</v>
      </c>
      <c r="F494" s="7" t="s">
        <v>1745</v>
      </c>
      <c r="G494" s="7" t="s">
        <v>913</v>
      </c>
      <c r="H494" s="8" t="s">
        <v>1653</v>
      </c>
      <c r="I494" s="15">
        <v>0</v>
      </c>
      <c r="J494" s="15">
        <v>0</v>
      </c>
      <c r="K494" s="15">
        <v>0</v>
      </c>
      <c r="L494" s="15">
        <v>0</v>
      </c>
      <c r="M494" s="15">
        <v>464000</v>
      </c>
      <c r="N494" s="15">
        <v>0</v>
      </c>
      <c r="O494" s="15">
        <v>0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V494" s="28">
        <f t="shared" si="85"/>
        <v>0</v>
      </c>
      <c r="W494" s="28">
        <f t="shared" si="86"/>
        <v>0</v>
      </c>
      <c r="X494" s="28">
        <f t="shared" si="87"/>
        <v>0</v>
      </c>
      <c r="Y494" s="28">
        <f t="shared" si="88"/>
        <v>0</v>
      </c>
      <c r="Z494" s="28">
        <f t="shared" si="89"/>
        <v>464000</v>
      </c>
      <c r="AA494" s="28">
        <f t="shared" si="90"/>
        <v>0</v>
      </c>
      <c r="AB494" s="28">
        <f t="shared" si="91"/>
        <v>0</v>
      </c>
      <c r="AC494" s="28">
        <f t="shared" si="92"/>
        <v>0</v>
      </c>
      <c r="AD494" s="28">
        <f t="shared" si="93"/>
        <v>0</v>
      </c>
      <c r="AE494" s="28">
        <f t="shared" si="94"/>
        <v>0</v>
      </c>
      <c r="AF494" s="28">
        <f t="shared" si="95"/>
        <v>0</v>
      </c>
      <c r="AG494" s="28">
        <f t="shared" si="96"/>
        <v>0</v>
      </c>
    </row>
    <row r="495" spans="1:33" s="21" customFormat="1" hidden="1" x14ac:dyDescent="0.3">
      <c r="A495" s="7" t="s">
        <v>281</v>
      </c>
      <c r="B495" s="7" t="s">
        <v>910</v>
      </c>
      <c r="C495" s="7">
        <v>1303</v>
      </c>
      <c r="D495" s="7" t="s">
        <v>8</v>
      </c>
      <c r="E495" s="7">
        <v>913</v>
      </c>
      <c r="F495" s="7" t="s">
        <v>1746</v>
      </c>
      <c r="G495" s="7" t="s">
        <v>913</v>
      </c>
      <c r="H495" s="8" t="s">
        <v>1654</v>
      </c>
      <c r="I495" s="15">
        <v>17874000</v>
      </c>
      <c r="J495" s="15">
        <v>9008000</v>
      </c>
      <c r="K495" s="15">
        <v>9098000</v>
      </c>
      <c r="L495" s="15">
        <v>13642000</v>
      </c>
      <c r="M495" s="15">
        <v>23166000</v>
      </c>
      <c r="N495" s="15">
        <v>13989000</v>
      </c>
      <c r="O495" s="15">
        <v>14027000</v>
      </c>
      <c r="P495" s="15">
        <v>18841000</v>
      </c>
      <c r="Q495" s="15">
        <v>18445000</v>
      </c>
      <c r="R495" s="15">
        <v>13844000</v>
      </c>
      <c r="S495" s="15">
        <v>13757000</v>
      </c>
      <c r="T495" s="15">
        <v>18390000</v>
      </c>
      <c r="V495" s="28">
        <f t="shared" si="85"/>
        <v>17874000</v>
      </c>
      <c r="W495" s="28">
        <f t="shared" si="86"/>
        <v>9008000</v>
      </c>
      <c r="X495" s="28">
        <f t="shared" si="87"/>
        <v>9098000</v>
      </c>
      <c r="Y495" s="28">
        <f t="shared" si="88"/>
        <v>13642000</v>
      </c>
      <c r="Z495" s="28">
        <f t="shared" si="89"/>
        <v>23166000</v>
      </c>
      <c r="AA495" s="28">
        <f t="shared" si="90"/>
        <v>13989000</v>
      </c>
      <c r="AB495" s="28">
        <f t="shared" si="91"/>
        <v>14027000</v>
      </c>
      <c r="AC495" s="28">
        <f t="shared" si="92"/>
        <v>18841000</v>
      </c>
      <c r="AD495" s="28">
        <f t="shared" si="93"/>
        <v>18445000</v>
      </c>
      <c r="AE495" s="28">
        <f t="shared" si="94"/>
        <v>13844000</v>
      </c>
      <c r="AF495" s="28">
        <f t="shared" si="95"/>
        <v>13757000</v>
      </c>
      <c r="AG495" s="28">
        <f t="shared" si="96"/>
        <v>18390000</v>
      </c>
    </row>
    <row r="496" spans="1:33" s="21" customFormat="1" hidden="1" x14ac:dyDescent="0.3">
      <c r="A496" s="7" t="s">
        <v>281</v>
      </c>
      <c r="B496" s="7" t="s">
        <v>910</v>
      </c>
      <c r="C496" s="7">
        <v>1303</v>
      </c>
      <c r="D496" s="7" t="s">
        <v>8</v>
      </c>
      <c r="E496" s="7">
        <v>913</v>
      </c>
      <c r="F496" s="7">
        <v>110072</v>
      </c>
      <c r="G496" s="7" t="s">
        <v>913</v>
      </c>
      <c r="H496" s="8" t="s">
        <v>1655</v>
      </c>
      <c r="I496" s="15">
        <v>447000</v>
      </c>
      <c r="J496" s="15">
        <v>0</v>
      </c>
      <c r="K496" s="15">
        <v>0</v>
      </c>
      <c r="L496" s="15">
        <v>456000</v>
      </c>
      <c r="M496" s="15">
        <v>0</v>
      </c>
      <c r="N496" s="15">
        <v>0</v>
      </c>
      <c r="O496" s="15">
        <v>0</v>
      </c>
      <c r="P496" s="15">
        <v>472000</v>
      </c>
      <c r="Q496" s="15">
        <v>462000</v>
      </c>
      <c r="R496" s="15">
        <v>0</v>
      </c>
      <c r="S496" s="15">
        <v>0</v>
      </c>
      <c r="T496" s="15">
        <v>0</v>
      </c>
      <c r="V496" s="28">
        <f t="shared" si="85"/>
        <v>447000</v>
      </c>
      <c r="W496" s="28">
        <f t="shared" si="86"/>
        <v>0</v>
      </c>
      <c r="X496" s="28">
        <f t="shared" si="87"/>
        <v>0</v>
      </c>
      <c r="Y496" s="28">
        <f t="shared" si="88"/>
        <v>456000</v>
      </c>
      <c r="Z496" s="28">
        <f t="shared" si="89"/>
        <v>0</v>
      </c>
      <c r="AA496" s="28">
        <f t="shared" si="90"/>
        <v>0</v>
      </c>
      <c r="AB496" s="28">
        <f t="shared" si="91"/>
        <v>0</v>
      </c>
      <c r="AC496" s="28">
        <f t="shared" si="92"/>
        <v>472000</v>
      </c>
      <c r="AD496" s="28">
        <f t="shared" si="93"/>
        <v>462000</v>
      </c>
      <c r="AE496" s="28">
        <f t="shared" si="94"/>
        <v>0</v>
      </c>
      <c r="AF496" s="28">
        <f t="shared" si="95"/>
        <v>0</v>
      </c>
      <c r="AG496" s="28">
        <f t="shared" si="96"/>
        <v>0</v>
      </c>
    </row>
    <row r="497" spans="1:33" s="21" customFormat="1" hidden="1" x14ac:dyDescent="0.3">
      <c r="A497" s="7" t="s">
        <v>281</v>
      </c>
      <c r="B497" s="7" t="s">
        <v>910</v>
      </c>
      <c r="C497" s="7">
        <v>1303</v>
      </c>
      <c r="D497" s="7" t="s">
        <v>8</v>
      </c>
      <c r="E497" s="7">
        <v>913</v>
      </c>
      <c r="F497" s="7">
        <v>111164</v>
      </c>
      <c r="G497" s="7" t="s">
        <v>913</v>
      </c>
      <c r="H497" s="8" t="s">
        <v>1656</v>
      </c>
      <c r="I497" s="15">
        <v>894000</v>
      </c>
      <c r="J497" s="15">
        <v>902000</v>
      </c>
      <c r="K497" s="15">
        <v>911000</v>
      </c>
      <c r="L497" s="15">
        <v>910000</v>
      </c>
      <c r="M497" s="15">
        <v>0</v>
      </c>
      <c r="N497" s="15">
        <v>933000</v>
      </c>
      <c r="O497" s="15">
        <v>936000</v>
      </c>
      <c r="P497" s="15">
        <v>943000</v>
      </c>
      <c r="Q497" s="15">
        <v>1384000</v>
      </c>
      <c r="R497" s="15">
        <v>924000</v>
      </c>
      <c r="S497" s="15">
        <v>918000</v>
      </c>
      <c r="T497" s="15">
        <v>1840000</v>
      </c>
      <c r="V497" s="28">
        <f t="shared" si="85"/>
        <v>894000</v>
      </c>
      <c r="W497" s="28">
        <f t="shared" si="86"/>
        <v>902000</v>
      </c>
      <c r="X497" s="28">
        <f t="shared" si="87"/>
        <v>911000</v>
      </c>
      <c r="Y497" s="28">
        <f t="shared" si="88"/>
        <v>910000</v>
      </c>
      <c r="Z497" s="28">
        <f t="shared" si="89"/>
        <v>0</v>
      </c>
      <c r="AA497" s="28">
        <f t="shared" si="90"/>
        <v>933000</v>
      </c>
      <c r="AB497" s="28">
        <f t="shared" si="91"/>
        <v>936000</v>
      </c>
      <c r="AC497" s="28">
        <f t="shared" si="92"/>
        <v>943000</v>
      </c>
      <c r="AD497" s="28">
        <f t="shared" si="93"/>
        <v>1384000</v>
      </c>
      <c r="AE497" s="28">
        <f t="shared" si="94"/>
        <v>924000</v>
      </c>
      <c r="AF497" s="28">
        <f t="shared" si="95"/>
        <v>918000</v>
      </c>
      <c r="AG497" s="28">
        <f t="shared" si="96"/>
        <v>1840000</v>
      </c>
    </row>
    <row r="498" spans="1:33" s="21" customFormat="1" hidden="1" x14ac:dyDescent="0.3">
      <c r="A498" s="7" t="s">
        <v>281</v>
      </c>
      <c r="B498" s="7" t="s">
        <v>910</v>
      </c>
      <c r="C498" s="7">
        <v>1303</v>
      </c>
      <c r="D498" s="7" t="s">
        <v>8</v>
      </c>
      <c r="E498" s="7">
        <v>913</v>
      </c>
      <c r="F498" s="7">
        <v>111412</v>
      </c>
      <c r="G498" s="7" t="s">
        <v>913</v>
      </c>
      <c r="H498" s="8" t="s">
        <v>1657</v>
      </c>
      <c r="I498" s="15">
        <v>2235000</v>
      </c>
      <c r="J498" s="15">
        <v>1352000</v>
      </c>
      <c r="K498" s="15">
        <v>1820000</v>
      </c>
      <c r="L498" s="15">
        <v>1819000</v>
      </c>
      <c r="M498" s="15">
        <v>2317000</v>
      </c>
      <c r="N498" s="15">
        <v>2332000</v>
      </c>
      <c r="O498" s="15">
        <v>1403000</v>
      </c>
      <c r="P498" s="15">
        <v>1414000</v>
      </c>
      <c r="Q498" s="15">
        <v>2306000</v>
      </c>
      <c r="R498" s="15">
        <v>1385000</v>
      </c>
      <c r="S498" s="15">
        <v>1835000</v>
      </c>
      <c r="T498" s="15">
        <v>2759000</v>
      </c>
      <c r="V498" s="28">
        <f t="shared" si="85"/>
        <v>2235000</v>
      </c>
      <c r="W498" s="28">
        <f t="shared" si="86"/>
        <v>1352000</v>
      </c>
      <c r="X498" s="28">
        <f t="shared" si="87"/>
        <v>1820000</v>
      </c>
      <c r="Y498" s="28">
        <f t="shared" si="88"/>
        <v>1819000</v>
      </c>
      <c r="Z498" s="28">
        <f t="shared" si="89"/>
        <v>2317000</v>
      </c>
      <c r="AA498" s="28">
        <f t="shared" si="90"/>
        <v>2332000</v>
      </c>
      <c r="AB498" s="28">
        <f t="shared" si="91"/>
        <v>1403000</v>
      </c>
      <c r="AC498" s="28">
        <f t="shared" si="92"/>
        <v>1414000</v>
      </c>
      <c r="AD498" s="28">
        <f t="shared" si="93"/>
        <v>2306000</v>
      </c>
      <c r="AE498" s="28">
        <f t="shared" si="94"/>
        <v>1385000</v>
      </c>
      <c r="AF498" s="28">
        <f t="shared" si="95"/>
        <v>1835000</v>
      </c>
      <c r="AG498" s="28">
        <f t="shared" si="96"/>
        <v>2759000</v>
      </c>
    </row>
    <row r="499" spans="1:33" s="21" customFormat="1" hidden="1" x14ac:dyDescent="0.3">
      <c r="A499" s="7" t="s">
        <v>281</v>
      </c>
      <c r="B499" s="7" t="s">
        <v>910</v>
      </c>
      <c r="C499" s="7">
        <v>1303</v>
      </c>
      <c r="D499" s="7" t="s">
        <v>1299</v>
      </c>
      <c r="E499" s="7">
        <v>913</v>
      </c>
      <c r="F499" s="7" t="s">
        <v>1747</v>
      </c>
      <c r="G499" s="7" t="s">
        <v>914</v>
      </c>
      <c r="H499" s="8" t="s">
        <v>1658</v>
      </c>
      <c r="I499" s="15">
        <v>4469000</v>
      </c>
      <c r="J499" s="15">
        <v>4054000</v>
      </c>
      <c r="K499" s="15">
        <v>5004000</v>
      </c>
      <c r="L499" s="15">
        <v>17734000</v>
      </c>
      <c r="M499" s="15">
        <v>8340000</v>
      </c>
      <c r="N499" s="15">
        <v>6529000</v>
      </c>
      <c r="O499" s="15">
        <v>7949000</v>
      </c>
      <c r="P499" s="15">
        <v>8950000</v>
      </c>
      <c r="Q499" s="15">
        <v>5534000</v>
      </c>
      <c r="R499" s="15">
        <v>8307000</v>
      </c>
      <c r="S499" s="15">
        <v>9631000</v>
      </c>
      <c r="T499" s="15">
        <v>8276000</v>
      </c>
      <c r="V499" s="28">
        <f t="shared" si="85"/>
        <v>4469000</v>
      </c>
      <c r="W499" s="28">
        <f t="shared" si="86"/>
        <v>4054000</v>
      </c>
      <c r="X499" s="28">
        <f t="shared" si="87"/>
        <v>5004000</v>
      </c>
      <c r="Y499" s="28">
        <f t="shared" si="88"/>
        <v>17734000</v>
      </c>
      <c r="Z499" s="28">
        <f t="shared" si="89"/>
        <v>8340000</v>
      </c>
      <c r="AA499" s="28">
        <f t="shared" si="90"/>
        <v>6529000</v>
      </c>
      <c r="AB499" s="28">
        <f t="shared" si="91"/>
        <v>7949000</v>
      </c>
      <c r="AC499" s="28">
        <f t="shared" si="92"/>
        <v>8950000</v>
      </c>
      <c r="AD499" s="28">
        <f t="shared" si="93"/>
        <v>5534000</v>
      </c>
      <c r="AE499" s="28">
        <f t="shared" si="94"/>
        <v>8307000</v>
      </c>
      <c r="AF499" s="28">
        <f t="shared" si="95"/>
        <v>9631000</v>
      </c>
      <c r="AG499" s="28">
        <f t="shared" si="96"/>
        <v>8276000</v>
      </c>
    </row>
    <row r="500" spans="1:33" s="21" customFormat="1" hidden="1" x14ac:dyDescent="0.3">
      <c r="A500" s="7" t="s">
        <v>281</v>
      </c>
      <c r="B500" s="7" t="s">
        <v>910</v>
      </c>
      <c r="C500" s="7">
        <v>1303</v>
      </c>
      <c r="D500" s="7" t="s">
        <v>8</v>
      </c>
      <c r="E500" s="7">
        <v>913</v>
      </c>
      <c r="F500" s="7" t="s">
        <v>1748</v>
      </c>
      <c r="G500" s="7" t="s">
        <v>914</v>
      </c>
      <c r="H500" s="8" t="s">
        <v>1659</v>
      </c>
      <c r="I500" s="15">
        <v>45000</v>
      </c>
      <c r="J500" s="15">
        <v>46000</v>
      </c>
      <c r="K500" s="15">
        <v>92000</v>
      </c>
      <c r="L500" s="15">
        <v>273000</v>
      </c>
      <c r="M500" s="15">
        <v>140000</v>
      </c>
      <c r="N500" s="15">
        <v>94000</v>
      </c>
      <c r="O500" s="15">
        <v>94000</v>
      </c>
      <c r="P500" s="15">
        <v>142000</v>
      </c>
      <c r="Q500" s="15">
        <v>93000</v>
      </c>
      <c r="R500" s="15">
        <v>139000</v>
      </c>
      <c r="S500" s="15">
        <v>138000</v>
      </c>
      <c r="T500" s="15">
        <v>139000</v>
      </c>
      <c r="V500" s="28">
        <f t="shared" si="85"/>
        <v>45000</v>
      </c>
      <c r="W500" s="28">
        <f t="shared" si="86"/>
        <v>46000</v>
      </c>
      <c r="X500" s="28">
        <f t="shared" si="87"/>
        <v>92000</v>
      </c>
      <c r="Y500" s="28">
        <f t="shared" si="88"/>
        <v>273000</v>
      </c>
      <c r="Z500" s="28">
        <f t="shared" si="89"/>
        <v>140000</v>
      </c>
      <c r="AA500" s="28">
        <f t="shared" si="90"/>
        <v>94000</v>
      </c>
      <c r="AB500" s="28">
        <f t="shared" si="91"/>
        <v>94000</v>
      </c>
      <c r="AC500" s="28">
        <f t="shared" si="92"/>
        <v>142000</v>
      </c>
      <c r="AD500" s="28">
        <f t="shared" si="93"/>
        <v>93000</v>
      </c>
      <c r="AE500" s="28">
        <f t="shared" si="94"/>
        <v>139000</v>
      </c>
      <c r="AF500" s="28">
        <f t="shared" si="95"/>
        <v>138000</v>
      </c>
      <c r="AG500" s="28">
        <f t="shared" si="96"/>
        <v>139000</v>
      </c>
    </row>
    <row r="501" spans="1:33" s="21" customFormat="1" hidden="1" x14ac:dyDescent="0.3">
      <c r="A501" s="7" t="s">
        <v>281</v>
      </c>
      <c r="B501" s="7" t="s">
        <v>910</v>
      </c>
      <c r="C501" s="7">
        <v>1303</v>
      </c>
      <c r="D501" s="7" t="s">
        <v>8</v>
      </c>
      <c r="E501" s="7">
        <v>913</v>
      </c>
      <c r="F501" s="7" t="s">
        <v>1749</v>
      </c>
      <c r="G501" s="7" t="s">
        <v>914</v>
      </c>
      <c r="H501" s="8" t="s">
        <v>1660</v>
      </c>
      <c r="I501" s="15">
        <v>626000</v>
      </c>
      <c r="J501" s="15">
        <v>496000</v>
      </c>
      <c r="K501" s="15">
        <v>638000</v>
      </c>
      <c r="L501" s="15">
        <v>2411000</v>
      </c>
      <c r="M501" s="15">
        <v>1112000</v>
      </c>
      <c r="N501" s="15">
        <v>887000</v>
      </c>
      <c r="O501" s="15">
        <v>1076000</v>
      </c>
      <c r="P501" s="15">
        <v>1226000</v>
      </c>
      <c r="Q501" s="15">
        <v>738000</v>
      </c>
      <c r="R501" s="15">
        <v>1154000</v>
      </c>
      <c r="S501" s="15">
        <v>1331000</v>
      </c>
      <c r="T501" s="15">
        <v>1150000</v>
      </c>
      <c r="V501" s="28">
        <f t="shared" si="85"/>
        <v>626000</v>
      </c>
      <c r="W501" s="28">
        <f t="shared" si="86"/>
        <v>496000</v>
      </c>
      <c r="X501" s="28">
        <f t="shared" si="87"/>
        <v>638000</v>
      </c>
      <c r="Y501" s="28">
        <f t="shared" si="88"/>
        <v>2411000</v>
      </c>
      <c r="Z501" s="28">
        <f t="shared" si="89"/>
        <v>1112000</v>
      </c>
      <c r="AA501" s="28">
        <f t="shared" si="90"/>
        <v>887000</v>
      </c>
      <c r="AB501" s="28">
        <f t="shared" si="91"/>
        <v>1076000</v>
      </c>
      <c r="AC501" s="28">
        <f t="shared" si="92"/>
        <v>1226000</v>
      </c>
      <c r="AD501" s="28">
        <f t="shared" si="93"/>
        <v>738000</v>
      </c>
      <c r="AE501" s="28">
        <f t="shared" si="94"/>
        <v>1154000</v>
      </c>
      <c r="AF501" s="28">
        <f t="shared" si="95"/>
        <v>1331000</v>
      </c>
      <c r="AG501" s="28">
        <f t="shared" si="96"/>
        <v>1150000</v>
      </c>
    </row>
    <row r="502" spans="1:33" s="21" customFormat="1" hidden="1" x14ac:dyDescent="0.3">
      <c r="A502" s="7" t="s">
        <v>281</v>
      </c>
      <c r="B502" s="7" t="s">
        <v>910</v>
      </c>
      <c r="C502" s="7">
        <v>1303</v>
      </c>
      <c r="D502" s="7" t="s">
        <v>8</v>
      </c>
      <c r="E502" s="7">
        <v>913</v>
      </c>
      <c r="F502" s="7" t="s">
        <v>1750</v>
      </c>
      <c r="G502" s="7" t="s">
        <v>914</v>
      </c>
      <c r="H502" s="8" t="s">
        <v>1661</v>
      </c>
      <c r="I502" s="15">
        <v>90000</v>
      </c>
      <c r="J502" s="15">
        <v>91000</v>
      </c>
      <c r="K502" s="15">
        <v>137000</v>
      </c>
      <c r="L502" s="15">
        <v>410000</v>
      </c>
      <c r="M502" s="15">
        <v>186000</v>
      </c>
      <c r="N502" s="15">
        <v>141000</v>
      </c>
      <c r="O502" s="15">
        <v>188000</v>
      </c>
      <c r="P502" s="15">
        <v>236000</v>
      </c>
      <c r="Q502" s="15">
        <v>139000</v>
      </c>
      <c r="R502" s="15">
        <v>185000</v>
      </c>
      <c r="S502" s="15">
        <v>230000</v>
      </c>
      <c r="T502" s="15">
        <v>185000</v>
      </c>
      <c r="V502" s="28">
        <f t="shared" si="85"/>
        <v>90000</v>
      </c>
      <c r="W502" s="28">
        <f t="shared" si="86"/>
        <v>91000</v>
      </c>
      <c r="X502" s="28">
        <f t="shared" si="87"/>
        <v>137000</v>
      </c>
      <c r="Y502" s="28">
        <f t="shared" si="88"/>
        <v>410000</v>
      </c>
      <c r="Z502" s="28">
        <f t="shared" si="89"/>
        <v>186000</v>
      </c>
      <c r="AA502" s="28">
        <f t="shared" si="90"/>
        <v>141000</v>
      </c>
      <c r="AB502" s="28">
        <f t="shared" si="91"/>
        <v>188000</v>
      </c>
      <c r="AC502" s="28">
        <f t="shared" si="92"/>
        <v>236000</v>
      </c>
      <c r="AD502" s="28">
        <f t="shared" si="93"/>
        <v>139000</v>
      </c>
      <c r="AE502" s="28">
        <f t="shared" si="94"/>
        <v>185000</v>
      </c>
      <c r="AF502" s="28">
        <f t="shared" si="95"/>
        <v>230000</v>
      </c>
      <c r="AG502" s="28">
        <f t="shared" si="96"/>
        <v>185000</v>
      </c>
    </row>
    <row r="503" spans="1:33" s="21" customFormat="1" hidden="1" x14ac:dyDescent="0.3">
      <c r="A503" s="7" t="s">
        <v>281</v>
      </c>
      <c r="B503" s="7" t="s">
        <v>910</v>
      </c>
      <c r="C503" s="7">
        <v>1303</v>
      </c>
      <c r="D503" s="7" t="s">
        <v>8</v>
      </c>
      <c r="E503" s="7">
        <v>913</v>
      </c>
      <c r="F503" s="7" t="s">
        <v>1751</v>
      </c>
      <c r="G503" s="7" t="s">
        <v>914</v>
      </c>
      <c r="H503" s="8" t="s">
        <v>1662</v>
      </c>
      <c r="I503" s="15">
        <v>1654000</v>
      </c>
      <c r="J503" s="15">
        <v>1352000</v>
      </c>
      <c r="K503" s="15">
        <v>1775000</v>
      </c>
      <c r="L503" s="15">
        <v>6458000</v>
      </c>
      <c r="M503" s="15">
        <v>2966000</v>
      </c>
      <c r="N503" s="15">
        <v>2379000</v>
      </c>
      <c r="O503" s="15">
        <v>2900000</v>
      </c>
      <c r="P503" s="15">
        <v>3345000</v>
      </c>
      <c r="Q503" s="15">
        <v>1984000</v>
      </c>
      <c r="R503" s="15">
        <v>3046000</v>
      </c>
      <c r="S503" s="15">
        <v>3623000</v>
      </c>
      <c r="T503" s="15">
        <v>3081000</v>
      </c>
      <c r="V503" s="28">
        <f t="shared" si="85"/>
        <v>1654000</v>
      </c>
      <c r="W503" s="28">
        <f t="shared" si="86"/>
        <v>1352000</v>
      </c>
      <c r="X503" s="28">
        <f t="shared" si="87"/>
        <v>1775000</v>
      </c>
      <c r="Y503" s="28">
        <f t="shared" si="88"/>
        <v>6458000</v>
      </c>
      <c r="Z503" s="28">
        <f t="shared" si="89"/>
        <v>2966000</v>
      </c>
      <c r="AA503" s="28">
        <f t="shared" si="90"/>
        <v>2379000</v>
      </c>
      <c r="AB503" s="28">
        <f t="shared" si="91"/>
        <v>2900000</v>
      </c>
      <c r="AC503" s="28">
        <f t="shared" si="92"/>
        <v>3345000</v>
      </c>
      <c r="AD503" s="28">
        <f t="shared" si="93"/>
        <v>1984000</v>
      </c>
      <c r="AE503" s="28">
        <f t="shared" si="94"/>
        <v>3046000</v>
      </c>
      <c r="AF503" s="28">
        <f t="shared" si="95"/>
        <v>3623000</v>
      </c>
      <c r="AG503" s="28">
        <f t="shared" si="96"/>
        <v>3081000</v>
      </c>
    </row>
    <row r="504" spans="1:33" s="21" customFormat="1" hidden="1" x14ac:dyDescent="0.3">
      <c r="A504" s="7" t="s">
        <v>281</v>
      </c>
      <c r="B504" s="7" t="s">
        <v>910</v>
      </c>
      <c r="C504" s="7">
        <v>1303</v>
      </c>
      <c r="D504" s="7" t="s">
        <v>8</v>
      </c>
      <c r="E504" s="7">
        <v>913</v>
      </c>
      <c r="F504" s="7">
        <v>111328</v>
      </c>
      <c r="G504" s="7" t="s">
        <v>914</v>
      </c>
      <c r="H504" s="8" t="s">
        <v>1663</v>
      </c>
      <c r="I504" s="15">
        <v>671000</v>
      </c>
      <c r="J504" s="15">
        <v>541000</v>
      </c>
      <c r="K504" s="15">
        <v>729000</v>
      </c>
      <c r="L504" s="15">
        <v>2592000</v>
      </c>
      <c r="M504" s="15">
        <v>1205000</v>
      </c>
      <c r="N504" s="15">
        <v>933000</v>
      </c>
      <c r="O504" s="15">
        <v>1170000</v>
      </c>
      <c r="P504" s="15">
        <v>1320000</v>
      </c>
      <c r="Q504" s="15">
        <v>785000</v>
      </c>
      <c r="R504" s="15">
        <v>1201000</v>
      </c>
      <c r="S504" s="15">
        <v>1422000</v>
      </c>
      <c r="T504" s="15">
        <v>1242000</v>
      </c>
      <c r="V504" s="28">
        <f t="shared" si="85"/>
        <v>671000</v>
      </c>
      <c r="W504" s="28">
        <f t="shared" si="86"/>
        <v>541000</v>
      </c>
      <c r="X504" s="28">
        <f t="shared" si="87"/>
        <v>729000</v>
      </c>
      <c r="Y504" s="28">
        <f t="shared" si="88"/>
        <v>2592000</v>
      </c>
      <c r="Z504" s="28">
        <f t="shared" si="89"/>
        <v>1205000</v>
      </c>
      <c r="AA504" s="28">
        <f t="shared" si="90"/>
        <v>933000</v>
      </c>
      <c r="AB504" s="28">
        <f t="shared" si="91"/>
        <v>1170000</v>
      </c>
      <c r="AC504" s="28">
        <f t="shared" si="92"/>
        <v>1320000</v>
      </c>
      <c r="AD504" s="28">
        <f t="shared" si="93"/>
        <v>785000</v>
      </c>
      <c r="AE504" s="28">
        <f t="shared" si="94"/>
        <v>1201000</v>
      </c>
      <c r="AF504" s="28">
        <f t="shared" si="95"/>
        <v>1422000</v>
      </c>
      <c r="AG504" s="28">
        <f t="shared" si="96"/>
        <v>1242000</v>
      </c>
    </row>
    <row r="505" spans="1:33" s="21" customFormat="1" hidden="1" x14ac:dyDescent="0.3">
      <c r="A505" s="7" t="s">
        <v>281</v>
      </c>
      <c r="B505" s="7" t="s">
        <v>910</v>
      </c>
      <c r="C505" s="7">
        <v>1303</v>
      </c>
      <c r="D505" s="7" t="s">
        <v>8</v>
      </c>
      <c r="E505" s="7">
        <v>901</v>
      </c>
      <c r="F505" s="7">
        <v>111449</v>
      </c>
      <c r="G505" s="7" t="s">
        <v>914</v>
      </c>
      <c r="H505" s="8" t="s">
        <v>1664</v>
      </c>
      <c r="I505" s="15">
        <v>537000</v>
      </c>
      <c r="J505" s="15">
        <v>451000</v>
      </c>
      <c r="K505" s="15">
        <v>592000</v>
      </c>
      <c r="L505" s="15">
        <v>2138000</v>
      </c>
      <c r="M505" s="15">
        <v>974000</v>
      </c>
      <c r="N505" s="15">
        <v>794000</v>
      </c>
      <c r="O505" s="15">
        <v>983000</v>
      </c>
      <c r="P505" s="15">
        <v>1131000</v>
      </c>
      <c r="Q505" s="15">
        <v>923000</v>
      </c>
      <c r="R505" s="15">
        <v>1016000</v>
      </c>
      <c r="S505" s="15">
        <v>1193000</v>
      </c>
      <c r="T505" s="15">
        <v>1012000</v>
      </c>
      <c r="V505" s="28">
        <f t="shared" si="85"/>
        <v>537000</v>
      </c>
      <c r="W505" s="28">
        <f t="shared" si="86"/>
        <v>451000</v>
      </c>
      <c r="X505" s="28">
        <f t="shared" si="87"/>
        <v>592000</v>
      </c>
      <c r="Y505" s="28">
        <f t="shared" si="88"/>
        <v>2138000</v>
      </c>
      <c r="Z505" s="28">
        <f t="shared" si="89"/>
        <v>974000</v>
      </c>
      <c r="AA505" s="28">
        <f t="shared" si="90"/>
        <v>794000</v>
      </c>
      <c r="AB505" s="28">
        <f t="shared" si="91"/>
        <v>983000</v>
      </c>
      <c r="AC505" s="28">
        <f t="shared" si="92"/>
        <v>1131000</v>
      </c>
      <c r="AD505" s="28">
        <f t="shared" si="93"/>
        <v>923000</v>
      </c>
      <c r="AE505" s="28">
        <f t="shared" si="94"/>
        <v>1016000</v>
      </c>
      <c r="AF505" s="28">
        <f t="shared" si="95"/>
        <v>1193000</v>
      </c>
      <c r="AG505" s="28">
        <f t="shared" si="96"/>
        <v>1012000</v>
      </c>
    </row>
    <row r="506" spans="1:33" s="21" customFormat="1" hidden="1" x14ac:dyDescent="0.3">
      <c r="A506" s="7" t="s">
        <v>281</v>
      </c>
      <c r="B506" s="7" t="s">
        <v>910</v>
      </c>
      <c r="C506" s="7">
        <v>1303</v>
      </c>
      <c r="D506" s="7" t="s">
        <v>1203</v>
      </c>
      <c r="E506" s="7">
        <v>905</v>
      </c>
      <c r="F506" s="7" t="s">
        <v>1752</v>
      </c>
      <c r="G506" s="7" t="s">
        <v>914</v>
      </c>
      <c r="H506" s="8" t="s">
        <v>1665</v>
      </c>
      <c r="I506" s="15">
        <v>1922000</v>
      </c>
      <c r="J506" s="15">
        <v>1577000</v>
      </c>
      <c r="K506" s="15">
        <v>2047000</v>
      </c>
      <c r="L506" s="15">
        <v>7549000</v>
      </c>
      <c r="M506" s="15">
        <v>3476000</v>
      </c>
      <c r="N506" s="15">
        <v>2752000</v>
      </c>
      <c r="O506" s="15">
        <v>3414000</v>
      </c>
      <c r="P506" s="15">
        <v>3910000</v>
      </c>
      <c r="Q506" s="15">
        <v>2306000</v>
      </c>
      <c r="R506" s="15">
        <v>3554000</v>
      </c>
      <c r="S506" s="15">
        <v>4220000</v>
      </c>
      <c r="T506" s="15">
        <v>3586000</v>
      </c>
      <c r="V506" s="28">
        <f t="shared" si="85"/>
        <v>1922000</v>
      </c>
      <c r="W506" s="28">
        <f t="shared" si="86"/>
        <v>1577000</v>
      </c>
      <c r="X506" s="28">
        <f t="shared" si="87"/>
        <v>2047000</v>
      </c>
      <c r="Y506" s="28">
        <f t="shared" si="88"/>
        <v>7549000</v>
      </c>
      <c r="Z506" s="28">
        <f t="shared" si="89"/>
        <v>3476000</v>
      </c>
      <c r="AA506" s="28">
        <f t="shared" si="90"/>
        <v>2752000</v>
      </c>
      <c r="AB506" s="28">
        <f t="shared" si="91"/>
        <v>3414000</v>
      </c>
      <c r="AC506" s="28">
        <f t="shared" si="92"/>
        <v>3910000</v>
      </c>
      <c r="AD506" s="28">
        <f t="shared" si="93"/>
        <v>2306000</v>
      </c>
      <c r="AE506" s="28">
        <f t="shared" si="94"/>
        <v>3554000</v>
      </c>
      <c r="AF506" s="28">
        <f t="shared" si="95"/>
        <v>4220000</v>
      </c>
      <c r="AG506" s="28">
        <f t="shared" si="96"/>
        <v>3586000</v>
      </c>
    </row>
    <row r="507" spans="1:33" s="21" customFormat="1" hidden="1" x14ac:dyDescent="0.3">
      <c r="A507" s="7" t="s">
        <v>281</v>
      </c>
      <c r="B507" s="7" t="s">
        <v>910</v>
      </c>
      <c r="C507" s="7">
        <v>1303</v>
      </c>
      <c r="D507" s="7" t="s">
        <v>8</v>
      </c>
      <c r="E507" s="7">
        <v>907</v>
      </c>
      <c r="F507" s="7" t="s">
        <v>1753</v>
      </c>
      <c r="G507" s="7" t="s">
        <v>1762</v>
      </c>
      <c r="H507" s="8" t="s">
        <v>1666</v>
      </c>
      <c r="I507" s="15">
        <v>4469000</v>
      </c>
      <c r="J507" s="15">
        <v>2253000</v>
      </c>
      <c r="K507" s="15">
        <v>2275000</v>
      </c>
      <c r="L507" s="15">
        <v>4548000</v>
      </c>
      <c r="M507" s="15">
        <v>2317000</v>
      </c>
      <c r="N507" s="15">
        <v>2332000</v>
      </c>
      <c r="O507" s="15">
        <v>2339000</v>
      </c>
      <c r="P507" s="15">
        <v>2356000</v>
      </c>
      <c r="Q507" s="15">
        <v>2306000</v>
      </c>
      <c r="R507" s="15">
        <v>2308000</v>
      </c>
      <c r="S507" s="15">
        <v>4586000</v>
      </c>
      <c r="T507" s="15">
        <v>4598000</v>
      </c>
      <c r="V507" s="28">
        <f t="shared" si="85"/>
        <v>4469000</v>
      </c>
      <c r="W507" s="28">
        <f t="shared" si="86"/>
        <v>2253000</v>
      </c>
      <c r="X507" s="28">
        <f t="shared" si="87"/>
        <v>2275000</v>
      </c>
      <c r="Y507" s="28">
        <f t="shared" si="88"/>
        <v>4548000</v>
      </c>
      <c r="Z507" s="28">
        <f t="shared" si="89"/>
        <v>2317000</v>
      </c>
      <c r="AA507" s="28">
        <f t="shared" si="90"/>
        <v>2332000</v>
      </c>
      <c r="AB507" s="28">
        <f t="shared" si="91"/>
        <v>2339000</v>
      </c>
      <c r="AC507" s="28">
        <f t="shared" si="92"/>
        <v>2356000</v>
      </c>
      <c r="AD507" s="28">
        <f t="shared" si="93"/>
        <v>2306000</v>
      </c>
      <c r="AE507" s="28">
        <f t="shared" si="94"/>
        <v>2308000</v>
      </c>
      <c r="AF507" s="28">
        <f t="shared" si="95"/>
        <v>4586000</v>
      </c>
      <c r="AG507" s="28">
        <f t="shared" si="96"/>
        <v>4598000</v>
      </c>
    </row>
    <row r="508" spans="1:33" s="21" customFormat="1" hidden="1" x14ac:dyDescent="0.3">
      <c r="A508" s="7" t="s">
        <v>281</v>
      </c>
      <c r="B508" s="7" t="s">
        <v>910</v>
      </c>
      <c r="C508" s="7">
        <v>1303</v>
      </c>
      <c r="D508" s="7" t="s">
        <v>8</v>
      </c>
      <c r="E508" s="7">
        <v>913</v>
      </c>
      <c r="F508" s="7" t="s">
        <v>1754</v>
      </c>
      <c r="G508" s="7" t="s">
        <v>1762</v>
      </c>
      <c r="H508" s="8" t="s">
        <v>1667</v>
      </c>
      <c r="I508" s="15">
        <v>4469000</v>
      </c>
      <c r="J508" s="15">
        <v>2253000</v>
      </c>
      <c r="K508" s="15">
        <v>2275000</v>
      </c>
      <c r="L508" s="15">
        <v>4548000</v>
      </c>
      <c r="M508" s="15">
        <v>4634000</v>
      </c>
      <c r="N508" s="15">
        <v>4664000</v>
      </c>
      <c r="O508" s="15">
        <v>2339000</v>
      </c>
      <c r="P508" s="15">
        <v>2356000</v>
      </c>
      <c r="Q508" s="15">
        <v>4612000</v>
      </c>
      <c r="R508" s="15">
        <v>2308000</v>
      </c>
      <c r="S508" s="15">
        <v>5503000</v>
      </c>
      <c r="T508" s="15">
        <v>5977000</v>
      </c>
      <c r="V508" s="28">
        <f t="shared" si="85"/>
        <v>4469000</v>
      </c>
      <c r="W508" s="28">
        <f t="shared" si="86"/>
        <v>2253000</v>
      </c>
      <c r="X508" s="28">
        <f t="shared" si="87"/>
        <v>2275000</v>
      </c>
      <c r="Y508" s="28">
        <f t="shared" si="88"/>
        <v>4548000</v>
      </c>
      <c r="Z508" s="28">
        <f t="shared" si="89"/>
        <v>4634000</v>
      </c>
      <c r="AA508" s="28">
        <f t="shared" si="90"/>
        <v>4664000</v>
      </c>
      <c r="AB508" s="28">
        <f t="shared" si="91"/>
        <v>2339000</v>
      </c>
      <c r="AC508" s="28">
        <f t="shared" si="92"/>
        <v>2356000</v>
      </c>
      <c r="AD508" s="28">
        <f t="shared" si="93"/>
        <v>4612000</v>
      </c>
      <c r="AE508" s="28">
        <f t="shared" si="94"/>
        <v>2308000</v>
      </c>
      <c r="AF508" s="28">
        <f t="shared" si="95"/>
        <v>5503000</v>
      </c>
      <c r="AG508" s="28">
        <f t="shared" si="96"/>
        <v>5977000</v>
      </c>
    </row>
    <row r="509" spans="1:33" s="21" customFormat="1" hidden="1" x14ac:dyDescent="0.3">
      <c r="A509" s="7" t="s">
        <v>281</v>
      </c>
      <c r="B509" s="7" t="s">
        <v>910</v>
      </c>
      <c r="C509" s="7">
        <v>1303</v>
      </c>
      <c r="D509" s="7" t="s">
        <v>8</v>
      </c>
      <c r="E509" s="7">
        <v>913</v>
      </c>
      <c r="F509" s="7" t="s">
        <v>1755</v>
      </c>
      <c r="G509" s="7" t="s">
        <v>1762</v>
      </c>
      <c r="H509" s="8" t="s">
        <v>1668</v>
      </c>
      <c r="I509" s="15">
        <v>447000</v>
      </c>
      <c r="J509" s="15">
        <v>0</v>
      </c>
      <c r="K509" s="15">
        <v>456000</v>
      </c>
      <c r="L509" s="15">
        <v>456000</v>
      </c>
      <c r="M509" s="15">
        <v>464000</v>
      </c>
      <c r="N509" s="15">
        <v>467000</v>
      </c>
      <c r="O509" s="15">
        <v>468000</v>
      </c>
      <c r="P509" s="15">
        <v>472000</v>
      </c>
      <c r="Q509" s="15">
        <v>462000</v>
      </c>
      <c r="R509" s="15">
        <v>0</v>
      </c>
      <c r="S509" s="15">
        <v>459000</v>
      </c>
      <c r="T509" s="15">
        <v>461000</v>
      </c>
      <c r="V509" s="28">
        <f t="shared" si="85"/>
        <v>447000</v>
      </c>
      <c r="W509" s="28">
        <f t="shared" si="86"/>
        <v>0</v>
      </c>
      <c r="X509" s="28">
        <f t="shared" si="87"/>
        <v>456000</v>
      </c>
      <c r="Y509" s="28">
        <f t="shared" si="88"/>
        <v>456000</v>
      </c>
      <c r="Z509" s="28">
        <f t="shared" si="89"/>
        <v>464000</v>
      </c>
      <c r="AA509" s="28">
        <f t="shared" si="90"/>
        <v>467000</v>
      </c>
      <c r="AB509" s="28">
        <f t="shared" si="91"/>
        <v>468000</v>
      </c>
      <c r="AC509" s="28">
        <f t="shared" si="92"/>
        <v>472000</v>
      </c>
      <c r="AD509" s="28">
        <f t="shared" si="93"/>
        <v>462000</v>
      </c>
      <c r="AE509" s="28">
        <f t="shared" si="94"/>
        <v>0</v>
      </c>
      <c r="AF509" s="28">
        <f t="shared" si="95"/>
        <v>459000</v>
      </c>
      <c r="AG509" s="28">
        <f t="shared" si="96"/>
        <v>461000</v>
      </c>
    </row>
    <row r="510" spans="1:33" s="21" customFormat="1" hidden="1" x14ac:dyDescent="0.3">
      <c r="A510" s="7" t="s">
        <v>281</v>
      </c>
      <c r="B510" s="7" t="s">
        <v>910</v>
      </c>
      <c r="C510" s="7">
        <v>1303</v>
      </c>
      <c r="D510" s="7" t="s">
        <v>8</v>
      </c>
      <c r="E510" s="7">
        <v>913</v>
      </c>
      <c r="F510" s="7" t="s">
        <v>1756</v>
      </c>
      <c r="G510" s="7" t="s">
        <v>1762</v>
      </c>
      <c r="H510" s="8" t="s">
        <v>1669</v>
      </c>
      <c r="I510" s="15">
        <v>894000</v>
      </c>
      <c r="J510" s="15">
        <v>0</v>
      </c>
      <c r="K510" s="15">
        <v>456000</v>
      </c>
      <c r="L510" s="15">
        <v>456000</v>
      </c>
      <c r="M510" s="15">
        <v>464000</v>
      </c>
      <c r="N510" s="15">
        <v>0</v>
      </c>
      <c r="O510" s="15">
        <v>468000</v>
      </c>
      <c r="P510" s="15">
        <v>472000</v>
      </c>
      <c r="Q510" s="15">
        <v>462000</v>
      </c>
      <c r="R510" s="15">
        <v>462000</v>
      </c>
      <c r="S510" s="15">
        <v>0</v>
      </c>
      <c r="T510" s="15">
        <v>461000</v>
      </c>
      <c r="V510" s="28">
        <f t="shared" si="85"/>
        <v>894000</v>
      </c>
      <c r="W510" s="28">
        <f t="shared" si="86"/>
        <v>0</v>
      </c>
      <c r="X510" s="28">
        <f t="shared" si="87"/>
        <v>456000</v>
      </c>
      <c r="Y510" s="28">
        <f t="shared" si="88"/>
        <v>456000</v>
      </c>
      <c r="Z510" s="28">
        <f t="shared" si="89"/>
        <v>464000</v>
      </c>
      <c r="AA510" s="28">
        <f t="shared" si="90"/>
        <v>0</v>
      </c>
      <c r="AB510" s="28">
        <f t="shared" si="91"/>
        <v>468000</v>
      </c>
      <c r="AC510" s="28">
        <f t="shared" si="92"/>
        <v>472000</v>
      </c>
      <c r="AD510" s="28">
        <f t="shared" si="93"/>
        <v>462000</v>
      </c>
      <c r="AE510" s="28">
        <f t="shared" si="94"/>
        <v>462000</v>
      </c>
      <c r="AF510" s="28">
        <f t="shared" si="95"/>
        <v>0</v>
      </c>
      <c r="AG510" s="28">
        <f t="shared" si="96"/>
        <v>461000</v>
      </c>
    </row>
    <row r="511" spans="1:33" s="21" customFormat="1" hidden="1" x14ac:dyDescent="0.3">
      <c r="A511" s="7" t="s">
        <v>281</v>
      </c>
      <c r="B511" s="7" t="s">
        <v>910</v>
      </c>
      <c r="C511" s="7">
        <v>1303</v>
      </c>
      <c r="D511" s="7" t="s">
        <v>8</v>
      </c>
      <c r="E511" s="7">
        <v>913</v>
      </c>
      <c r="F511" s="7" t="s">
        <v>1757</v>
      </c>
      <c r="G511" s="7" t="s">
        <v>1762</v>
      </c>
      <c r="H511" s="8" t="s">
        <v>1670</v>
      </c>
      <c r="I511" s="15">
        <v>447000</v>
      </c>
      <c r="J511" s="15">
        <v>0</v>
      </c>
      <c r="K511" s="15">
        <v>0</v>
      </c>
      <c r="L511" s="15">
        <v>456000</v>
      </c>
      <c r="M511" s="15">
        <v>464000</v>
      </c>
      <c r="N511" s="15">
        <v>467000</v>
      </c>
      <c r="O511" s="15">
        <v>468000</v>
      </c>
      <c r="P511" s="15">
        <v>472000</v>
      </c>
      <c r="Q511" s="15">
        <v>462000</v>
      </c>
      <c r="R511" s="15">
        <v>462000</v>
      </c>
      <c r="S511" s="15">
        <v>459000</v>
      </c>
      <c r="T511" s="15">
        <v>461000</v>
      </c>
      <c r="V511" s="28">
        <f t="shared" si="85"/>
        <v>447000</v>
      </c>
      <c r="W511" s="28">
        <f t="shared" si="86"/>
        <v>0</v>
      </c>
      <c r="X511" s="28">
        <f t="shared" si="87"/>
        <v>0</v>
      </c>
      <c r="Y511" s="28">
        <f t="shared" si="88"/>
        <v>456000</v>
      </c>
      <c r="Z511" s="28">
        <f t="shared" si="89"/>
        <v>464000</v>
      </c>
      <c r="AA511" s="28">
        <f t="shared" si="90"/>
        <v>467000</v>
      </c>
      <c r="AB511" s="28">
        <f t="shared" si="91"/>
        <v>468000</v>
      </c>
      <c r="AC511" s="28">
        <f t="shared" si="92"/>
        <v>472000</v>
      </c>
      <c r="AD511" s="28">
        <f t="shared" si="93"/>
        <v>462000</v>
      </c>
      <c r="AE511" s="28">
        <f t="shared" si="94"/>
        <v>462000</v>
      </c>
      <c r="AF511" s="28">
        <f t="shared" si="95"/>
        <v>459000</v>
      </c>
      <c r="AG511" s="28">
        <f t="shared" si="96"/>
        <v>461000</v>
      </c>
    </row>
    <row r="512" spans="1:33" s="21" customFormat="1" hidden="1" x14ac:dyDescent="0.3">
      <c r="A512" s="7" t="s">
        <v>281</v>
      </c>
      <c r="B512" s="7" t="s">
        <v>910</v>
      </c>
      <c r="C512" s="7">
        <v>1303</v>
      </c>
      <c r="D512" s="7" t="s">
        <v>8</v>
      </c>
      <c r="E512" s="7">
        <v>913</v>
      </c>
      <c r="F512" s="7">
        <v>111313</v>
      </c>
      <c r="G512" s="7" t="s">
        <v>1762</v>
      </c>
      <c r="H512" s="8" t="s">
        <v>1671</v>
      </c>
      <c r="I512" s="15">
        <v>447000</v>
      </c>
      <c r="J512" s="15">
        <v>0</v>
      </c>
      <c r="K512" s="15">
        <v>0</v>
      </c>
      <c r="L512" s="15">
        <v>456000</v>
      </c>
      <c r="M512" s="15">
        <v>464000</v>
      </c>
      <c r="N512" s="15">
        <v>0</v>
      </c>
      <c r="O512" s="15">
        <v>0</v>
      </c>
      <c r="P512" s="15">
        <v>0</v>
      </c>
      <c r="Q512" s="15">
        <v>0</v>
      </c>
      <c r="R512" s="15">
        <v>462000</v>
      </c>
      <c r="S512" s="15">
        <v>0</v>
      </c>
      <c r="T512" s="15">
        <v>461000</v>
      </c>
      <c r="V512" s="28">
        <f t="shared" si="85"/>
        <v>447000</v>
      </c>
      <c r="W512" s="28">
        <f t="shared" si="86"/>
        <v>0</v>
      </c>
      <c r="X512" s="28">
        <f t="shared" si="87"/>
        <v>0</v>
      </c>
      <c r="Y512" s="28">
        <f t="shared" si="88"/>
        <v>456000</v>
      </c>
      <c r="Z512" s="28">
        <f t="shared" si="89"/>
        <v>464000</v>
      </c>
      <c r="AA512" s="28">
        <f t="shared" si="90"/>
        <v>0</v>
      </c>
      <c r="AB512" s="28">
        <f t="shared" si="91"/>
        <v>0</v>
      </c>
      <c r="AC512" s="28">
        <f t="shared" si="92"/>
        <v>0</v>
      </c>
      <c r="AD512" s="28">
        <f t="shared" si="93"/>
        <v>0</v>
      </c>
      <c r="AE512" s="28">
        <f t="shared" si="94"/>
        <v>462000</v>
      </c>
      <c r="AF512" s="28">
        <f t="shared" si="95"/>
        <v>0</v>
      </c>
      <c r="AG512" s="28">
        <f t="shared" si="96"/>
        <v>461000</v>
      </c>
    </row>
    <row r="513" spans="1:33" s="21" customFormat="1" hidden="1" x14ac:dyDescent="0.3">
      <c r="A513" s="7" t="s">
        <v>281</v>
      </c>
      <c r="B513" s="7" t="s">
        <v>910</v>
      </c>
      <c r="C513" s="7">
        <v>1303</v>
      </c>
      <c r="D513" s="7" t="s">
        <v>8</v>
      </c>
      <c r="E513" s="7">
        <v>913</v>
      </c>
      <c r="F513" s="7" t="s">
        <v>1758</v>
      </c>
      <c r="G513" s="7" t="s">
        <v>1762</v>
      </c>
      <c r="H513" s="8" t="s">
        <v>1672</v>
      </c>
      <c r="I513" s="15">
        <v>447000</v>
      </c>
      <c r="J513" s="15">
        <v>0</v>
      </c>
      <c r="K513" s="15">
        <v>0</v>
      </c>
      <c r="L513" s="15">
        <v>456000</v>
      </c>
      <c r="M513" s="15">
        <v>0</v>
      </c>
      <c r="N513" s="15">
        <v>0</v>
      </c>
      <c r="O513" s="15">
        <v>468000</v>
      </c>
      <c r="P513" s="15">
        <v>0</v>
      </c>
      <c r="Q513" s="15">
        <v>0</v>
      </c>
      <c r="R513" s="15">
        <v>462000</v>
      </c>
      <c r="S513" s="15">
        <v>0</v>
      </c>
      <c r="T513" s="15">
        <v>461000</v>
      </c>
      <c r="V513" s="28">
        <f t="shared" si="85"/>
        <v>447000</v>
      </c>
      <c r="W513" s="28">
        <f t="shared" si="86"/>
        <v>0</v>
      </c>
      <c r="X513" s="28">
        <f t="shared" si="87"/>
        <v>0</v>
      </c>
      <c r="Y513" s="28">
        <f t="shared" si="88"/>
        <v>456000</v>
      </c>
      <c r="Z513" s="28">
        <f t="shared" si="89"/>
        <v>0</v>
      </c>
      <c r="AA513" s="28">
        <f t="shared" si="90"/>
        <v>0</v>
      </c>
      <c r="AB513" s="28">
        <f t="shared" si="91"/>
        <v>468000</v>
      </c>
      <c r="AC513" s="28">
        <f t="shared" si="92"/>
        <v>0</v>
      </c>
      <c r="AD513" s="28">
        <f t="shared" si="93"/>
        <v>0</v>
      </c>
      <c r="AE513" s="28">
        <f t="shared" si="94"/>
        <v>462000</v>
      </c>
      <c r="AF513" s="28">
        <f t="shared" si="95"/>
        <v>0</v>
      </c>
      <c r="AG513" s="28">
        <f t="shared" si="96"/>
        <v>461000</v>
      </c>
    </row>
    <row r="514" spans="1:33" s="21" customFormat="1" hidden="1" x14ac:dyDescent="0.3">
      <c r="A514" s="7" t="s">
        <v>281</v>
      </c>
      <c r="B514" s="7" t="s">
        <v>910</v>
      </c>
      <c r="C514" s="7">
        <v>1303</v>
      </c>
      <c r="D514" s="7" t="s">
        <v>8</v>
      </c>
      <c r="E514" s="7">
        <v>913</v>
      </c>
      <c r="F514" s="7" t="s">
        <v>1759</v>
      </c>
      <c r="G514" s="7" t="s">
        <v>1762</v>
      </c>
      <c r="H514" s="8" t="s">
        <v>1673</v>
      </c>
      <c r="I514" s="15">
        <v>894000</v>
      </c>
      <c r="J514" s="15">
        <v>451000</v>
      </c>
      <c r="K514" s="15">
        <v>1365000</v>
      </c>
      <c r="L514" s="15">
        <v>456000</v>
      </c>
      <c r="M514" s="15">
        <v>1390000</v>
      </c>
      <c r="N514" s="15">
        <v>933000</v>
      </c>
      <c r="O514" s="15">
        <v>468000</v>
      </c>
      <c r="P514" s="15">
        <v>1414000</v>
      </c>
      <c r="Q514" s="15">
        <v>1384000</v>
      </c>
      <c r="R514" s="15">
        <v>462000</v>
      </c>
      <c r="S514" s="15">
        <v>918000</v>
      </c>
      <c r="T514" s="15">
        <v>1380000</v>
      </c>
      <c r="V514" s="28">
        <f t="shared" si="85"/>
        <v>894000</v>
      </c>
      <c r="W514" s="28">
        <f t="shared" si="86"/>
        <v>451000</v>
      </c>
      <c r="X514" s="28">
        <f t="shared" si="87"/>
        <v>1365000</v>
      </c>
      <c r="Y514" s="28">
        <f t="shared" si="88"/>
        <v>456000</v>
      </c>
      <c r="Z514" s="28">
        <f t="shared" si="89"/>
        <v>1390000</v>
      </c>
      <c r="AA514" s="28">
        <f t="shared" si="90"/>
        <v>933000</v>
      </c>
      <c r="AB514" s="28">
        <f t="shared" si="91"/>
        <v>468000</v>
      </c>
      <c r="AC514" s="28">
        <f t="shared" si="92"/>
        <v>1414000</v>
      </c>
      <c r="AD514" s="28">
        <f t="shared" si="93"/>
        <v>1384000</v>
      </c>
      <c r="AE514" s="28">
        <f t="shared" si="94"/>
        <v>462000</v>
      </c>
      <c r="AF514" s="28">
        <f t="shared" si="95"/>
        <v>918000</v>
      </c>
      <c r="AG514" s="28">
        <f t="shared" si="96"/>
        <v>1380000</v>
      </c>
    </row>
    <row r="515" spans="1:33" s="21" customFormat="1" hidden="1" x14ac:dyDescent="0.3">
      <c r="A515" s="7" t="s">
        <v>281</v>
      </c>
      <c r="B515" s="7" t="s">
        <v>910</v>
      </c>
      <c r="C515" s="7">
        <v>1303</v>
      </c>
      <c r="D515" s="7" t="s">
        <v>8</v>
      </c>
      <c r="E515" s="7">
        <v>913</v>
      </c>
      <c r="F515" s="7">
        <v>111456</v>
      </c>
      <c r="G515" s="7" t="s">
        <v>1762</v>
      </c>
      <c r="H515" s="8" t="s">
        <v>1674</v>
      </c>
      <c r="I515" s="15">
        <v>447000</v>
      </c>
      <c r="J515" s="15">
        <v>0</v>
      </c>
      <c r="K515" s="15">
        <v>1365000</v>
      </c>
      <c r="L515" s="15">
        <v>910000</v>
      </c>
      <c r="M515" s="15">
        <v>927000</v>
      </c>
      <c r="N515" s="15">
        <v>0</v>
      </c>
      <c r="O515" s="15">
        <v>936000</v>
      </c>
      <c r="P515" s="15">
        <v>943000</v>
      </c>
      <c r="Q515" s="15">
        <v>923000</v>
      </c>
      <c r="R515" s="15">
        <v>924000</v>
      </c>
      <c r="S515" s="15">
        <v>918000</v>
      </c>
      <c r="T515" s="15">
        <v>920000</v>
      </c>
      <c r="V515" s="28">
        <f t="shared" ref="V515:V578" si="97">ROUNDUP(I515,-3)</f>
        <v>447000</v>
      </c>
      <c r="W515" s="28">
        <f t="shared" ref="W515:W578" si="98">ROUNDUP(J515,-3)</f>
        <v>0</v>
      </c>
      <c r="X515" s="28">
        <f t="shared" ref="X515:X578" si="99">ROUNDUP(K515,-3)</f>
        <v>1365000</v>
      </c>
      <c r="Y515" s="28">
        <f t="shared" ref="Y515:Y578" si="100">ROUNDUP(L515,-3)</f>
        <v>910000</v>
      </c>
      <c r="Z515" s="28">
        <f t="shared" ref="Z515:Z578" si="101">ROUNDUP(M515,-3)</f>
        <v>927000</v>
      </c>
      <c r="AA515" s="28">
        <f t="shared" ref="AA515:AA578" si="102">ROUNDUP(N515,-3)</f>
        <v>0</v>
      </c>
      <c r="AB515" s="28">
        <f t="shared" ref="AB515:AB578" si="103">ROUNDUP(O515,-3)</f>
        <v>936000</v>
      </c>
      <c r="AC515" s="28">
        <f t="shared" ref="AC515:AC578" si="104">ROUNDUP(P515,-3)</f>
        <v>943000</v>
      </c>
      <c r="AD515" s="28">
        <f t="shared" ref="AD515:AD578" si="105">ROUNDUP(Q515,-3)</f>
        <v>923000</v>
      </c>
      <c r="AE515" s="28">
        <f t="shared" ref="AE515:AE578" si="106">ROUNDUP(R515,-3)</f>
        <v>924000</v>
      </c>
      <c r="AF515" s="28">
        <f t="shared" ref="AF515:AF578" si="107">ROUNDUP(S515,-3)</f>
        <v>918000</v>
      </c>
      <c r="AG515" s="28">
        <f t="shared" ref="AG515:AG578" si="108">ROUNDUP(T515,-3)</f>
        <v>920000</v>
      </c>
    </row>
    <row r="516" spans="1:33" s="21" customFormat="1" hidden="1" x14ac:dyDescent="0.3">
      <c r="A516" s="7" t="s">
        <v>281</v>
      </c>
      <c r="B516" s="7" t="s">
        <v>910</v>
      </c>
      <c r="C516" s="7">
        <v>1303</v>
      </c>
      <c r="D516" s="7" t="s">
        <v>8</v>
      </c>
      <c r="E516" s="7">
        <v>913</v>
      </c>
      <c r="F516" s="7">
        <v>110770</v>
      </c>
      <c r="G516" s="7" t="s">
        <v>1762</v>
      </c>
      <c r="H516" s="8" t="s">
        <v>1675</v>
      </c>
      <c r="I516" s="15">
        <v>1341000</v>
      </c>
      <c r="J516" s="15">
        <v>1352000</v>
      </c>
      <c r="K516" s="15">
        <v>1365000</v>
      </c>
      <c r="L516" s="15">
        <v>1819000</v>
      </c>
      <c r="M516" s="15">
        <v>1854000</v>
      </c>
      <c r="N516" s="15">
        <v>1400000</v>
      </c>
      <c r="O516" s="15">
        <v>936000</v>
      </c>
      <c r="P516" s="15">
        <v>943000</v>
      </c>
      <c r="Q516" s="15">
        <v>1384000</v>
      </c>
      <c r="R516" s="15">
        <v>1385000</v>
      </c>
      <c r="S516" s="15">
        <v>918000</v>
      </c>
      <c r="T516" s="15">
        <v>1380000</v>
      </c>
      <c r="V516" s="28">
        <f t="shared" si="97"/>
        <v>1341000</v>
      </c>
      <c r="W516" s="28">
        <f t="shared" si="98"/>
        <v>1352000</v>
      </c>
      <c r="X516" s="28">
        <f t="shared" si="99"/>
        <v>1365000</v>
      </c>
      <c r="Y516" s="28">
        <f t="shared" si="100"/>
        <v>1819000</v>
      </c>
      <c r="Z516" s="28">
        <f t="shared" si="101"/>
        <v>1854000</v>
      </c>
      <c r="AA516" s="28">
        <f t="shared" si="102"/>
        <v>1400000</v>
      </c>
      <c r="AB516" s="28">
        <f t="shared" si="103"/>
        <v>936000</v>
      </c>
      <c r="AC516" s="28">
        <f t="shared" si="104"/>
        <v>943000</v>
      </c>
      <c r="AD516" s="28">
        <f t="shared" si="105"/>
        <v>1384000</v>
      </c>
      <c r="AE516" s="28">
        <f t="shared" si="106"/>
        <v>1385000</v>
      </c>
      <c r="AF516" s="28">
        <f t="shared" si="107"/>
        <v>918000</v>
      </c>
      <c r="AG516" s="28">
        <f t="shared" si="108"/>
        <v>1380000</v>
      </c>
    </row>
    <row r="517" spans="1:33" s="21" customFormat="1" hidden="1" x14ac:dyDescent="0.3">
      <c r="A517" s="7" t="s">
        <v>281</v>
      </c>
      <c r="B517" s="7" t="s">
        <v>910</v>
      </c>
      <c r="C517" s="7">
        <v>1303</v>
      </c>
      <c r="D517" s="7" t="s">
        <v>8</v>
      </c>
      <c r="E517" s="7">
        <v>913</v>
      </c>
      <c r="F517" s="7">
        <v>110025</v>
      </c>
      <c r="G517" s="7" t="s">
        <v>1760</v>
      </c>
      <c r="H517" s="8" t="s">
        <v>1676</v>
      </c>
      <c r="I517" s="15">
        <v>2682000</v>
      </c>
      <c r="J517" s="15">
        <v>4504000</v>
      </c>
      <c r="K517" s="15">
        <v>5914000</v>
      </c>
      <c r="L517" s="15">
        <v>8185000</v>
      </c>
      <c r="M517" s="15">
        <v>8340000</v>
      </c>
      <c r="N517" s="15">
        <v>11658000</v>
      </c>
      <c r="O517" s="15">
        <v>14027000</v>
      </c>
      <c r="P517" s="15">
        <v>14131000</v>
      </c>
      <c r="Q517" s="15">
        <v>13834000</v>
      </c>
      <c r="R517" s="15">
        <v>13844000</v>
      </c>
      <c r="S517" s="15">
        <v>11465000</v>
      </c>
      <c r="T517" s="15">
        <v>16091000</v>
      </c>
      <c r="V517" s="28">
        <f t="shared" si="97"/>
        <v>2682000</v>
      </c>
      <c r="W517" s="28">
        <f t="shared" si="98"/>
        <v>4504000</v>
      </c>
      <c r="X517" s="28">
        <f t="shared" si="99"/>
        <v>5914000</v>
      </c>
      <c r="Y517" s="28">
        <f t="shared" si="100"/>
        <v>8185000</v>
      </c>
      <c r="Z517" s="28">
        <f t="shared" si="101"/>
        <v>8340000</v>
      </c>
      <c r="AA517" s="28">
        <f t="shared" si="102"/>
        <v>11658000</v>
      </c>
      <c r="AB517" s="28">
        <f t="shared" si="103"/>
        <v>14027000</v>
      </c>
      <c r="AC517" s="28">
        <f t="shared" si="104"/>
        <v>14131000</v>
      </c>
      <c r="AD517" s="28">
        <f t="shared" si="105"/>
        <v>13834000</v>
      </c>
      <c r="AE517" s="28">
        <f t="shared" si="106"/>
        <v>13844000</v>
      </c>
      <c r="AF517" s="28">
        <f t="shared" si="107"/>
        <v>11465000</v>
      </c>
      <c r="AG517" s="28">
        <f t="shared" si="108"/>
        <v>16091000</v>
      </c>
    </row>
    <row r="518" spans="1:33" s="21" customFormat="1" hidden="1" x14ac:dyDescent="0.3">
      <c r="A518" s="7" t="s">
        <v>281</v>
      </c>
      <c r="B518" s="7" t="s">
        <v>910</v>
      </c>
      <c r="C518" s="7">
        <v>1303</v>
      </c>
      <c r="D518" s="7" t="s">
        <v>8</v>
      </c>
      <c r="E518" s="7">
        <v>913</v>
      </c>
      <c r="F518" s="7">
        <v>110925</v>
      </c>
      <c r="G518" s="7" t="s">
        <v>1760</v>
      </c>
      <c r="H518" s="8" t="s">
        <v>1677</v>
      </c>
      <c r="I518" s="15">
        <v>179000</v>
      </c>
      <c r="J518" s="15">
        <v>226000</v>
      </c>
      <c r="K518" s="15">
        <v>228000</v>
      </c>
      <c r="L518" s="15">
        <v>364000</v>
      </c>
      <c r="M518" s="15">
        <v>371000</v>
      </c>
      <c r="N518" s="15">
        <v>933000</v>
      </c>
      <c r="O518" s="15">
        <v>936000</v>
      </c>
      <c r="P518" s="15">
        <v>943000</v>
      </c>
      <c r="Q518" s="15">
        <v>923000</v>
      </c>
      <c r="R518" s="15">
        <v>924000</v>
      </c>
      <c r="S518" s="15">
        <v>505000</v>
      </c>
      <c r="T518" s="15">
        <v>461000</v>
      </c>
      <c r="V518" s="28">
        <f t="shared" si="97"/>
        <v>179000</v>
      </c>
      <c r="W518" s="28">
        <f t="shared" si="98"/>
        <v>226000</v>
      </c>
      <c r="X518" s="28">
        <f t="shared" si="99"/>
        <v>228000</v>
      </c>
      <c r="Y518" s="28">
        <f t="shared" si="100"/>
        <v>364000</v>
      </c>
      <c r="Z518" s="28">
        <f t="shared" si="101"/>
        <v>371000</v>
      </c>
      <c r="AA518" s="28">
        <f t="shared" si="102"/>
        <v>933000</v>
      </c>
      <c r="AB518" s="28">
        <f t="shared" si="103"/>
        <v>936000</v>
      </c>
      <c r="AC518" s="28">
        <f t="shared" si="104"/>
        <v>943000</v>
      </c>
      <c r="AD518" s="28">
        <f t="shared" si="105"/>
        <v>923000</v>
      </c>
      <c r="AE518" s="28">
        <f t="shared" si="106"/>
        <v>924000</v>
      </c>
      <c r="AF518" s="28">
        <f t="shared" si="107"/>
        <v>505000</v>
      </c>
      <c r="AG518" s="28">
        <f t="shared" si="108"/>
        <v>461000</v>
      </c>
    </row>
    <row r="519" spans="1:33" s="21" customFormat="1" hidden="1" x14ac:dyDescent="0.3">
      <c r="A519" s="7" t="s">
        <v>281</v>
      </c>
      <c r="B519" s="7" t="s">
        <v>910</v>
      </c>
      <c r="C519" s="7">
        <v>1303</v>
      </c>
      <c r="D519" s="7" t="s">
        <v>8</v>
      </c>
      <c r="E519" s="7">
        <v>913</v>
      </c>
      <c r="F519" s="7">
        <v>111159</v>
      </c>
      <c r="G519" s="7" t="s">
        <v>1760</v>
      </c>
      <c r="H519" s="8" t="s">
        <v>1678</v>
      </c>
      <c r="I519" s="15">
        <v>894000</v>
      </c>
      <c r="J519" s="15">
        <v>902000</v>
      </c>
      <c r="K519" s="15">
        <v>911000</v>
      </c>
      <c r="L519" s="15">
        <v>910000</v>
      </c>
      <c r="M519" s="15">
        <v>1530000</v>
      </c>
      <c r="N519" s="15">
        <v>1539000</v>
      </c>
      <c r="O519" s="15">
        <v>1637000</v>
      </c>
      <c r="P519" s="15">
        <v>1885000</v>
      </c>
      <c r="Q519" s="15">
        <v>1845000</v>
      </c>
      <c r="R519" s="15">
        <v>1847000</v>
      </c>
      <c r="S519" s="15">
        <v>1010000</v>
      </c>
      <c r="T519" s="15">
        <v>1150000</v>
      </c>
      <c r="V519" s="28">
        <f t="shared" si="97"/>
        <v>894000</v>
      </c>
      <c r="W519" s="28">
        <f t="shared" si="98"/>
        <v>902000</v>
      </c>
      <c r="X519" s="28">
        <f t="shared" si="99"/>
        <v>911000</v>
      </c>
      <c r="Y519" s="28">
        <f t="shared" si="100"/>
        <v>910000</v>
      </c>
      <c r="Z519" s="28">
        <f t="shared" si="101"/>
        <v>1530000</v>
      </c>
      <c r="AA519" s="28">
        <f t="shared" si="102"/>
        <v>1539000</v>
      </c>
      <c r="AB519" s="28">
        <f t="shared" si="103"/>
        <v>1637000</v>
      </c>
      <c r="AC519" s="28">
        <f t="shared" si="104"/>
        <v>1885000</v>
      </c>
      <c r="AD519" s="28">
        <f t="shared" si="105"/>
        <v>1845000</v>
      </c>
      <c r="AE519" s="28">
        <f t="shared" si="106"/>
        <v>1847000</v>
      </c>
      <c r="AF519" s="28">
        <f t="shared" si="107"/>
        <v>1010000</v>
      </c>
      <c r="AG519" s="28">
        <f t="shared" si="108"/>
        <v>1150000</v>
      </c>
    </row>
    <row r="520" spans="1:33" s="21" customFormat="1" hidden="1" x14ac:dyDescent="0.3">
      <c r="A520" s="7" t="s">
        <v>281</v>
      </c>
      <c r="B520" s="7" t="s">
        <v>910</v>
      </c>
      <c r="C520" s="7">
        <v>1303</v>
      </c>
      <c r="D520" s="7" t="s">
        <v>8</v>
      </c>
      <c r="E520" s="7">
        <v>913</v>
      </c>
      <c r="F520" s="7">
        <v>110775</v>
      </c>
      <c r="G520" s="7" t="s">
        <v>1760</v>
      </c>
      <c r="H520" s="8" t="s">
        <v>1679</v>
      </c>
      <c r="I520" s="15">
        <v>179000</v>
      </c>
      <c r="J520" s="15">
        <v>181000</v>
      </c>
      <c r="K520" s="15">
        <v>183000</v>
      </c>
      <c r="L520" s="15">
        <v>228000</v>
      </c>
      <c r="M520" s="15">
        <v>464000</v>
      </c>
      <c r="N520" s="15">
        <v>467000</v>
      </c>
      <c r="O520" s="15">
        <v>936000</v>
      </c>
      <c r="P520" s="15">
        <v>943000</v>
      </c>
      <c r="Q520" s="15">
        <v>923000</v>
      </c>
      <c r="R520" s="15">
        <v>924000</v>
      </c>
      <c r="S520" s="15">
        <v>459000</v>
      </c>
      <c r="T520" s="15">
        <v>461000</v>
      </c>
      <c r="V520" s="28">
        <f t="shared" si="97"/>
        <v>179000</v>
      </c>
      <c r="W520" s="28">
        <f t="shared" si="98"/>
        <v>181000</v>
      </c>
      <c r="X520" s="28">
        <f t="shared" si="99"/>
        <v>183000</v>
      </c>
      <c r="Y520" s="28">
        <f t="shared" si="100"/>
        <v>228000</v>
      </c>
      <c r="Z520" s="28">
        <f t="shared" si="101"/>
        <v>464000</v>
      </c>
      <c r="AA520" s="28">
        <f t="shared" si="102"/>
        <v>467000</v>
      </c>
      <c r="AB520" s="28">
        <f t="shared" si="103"/>
        <v>936000</v>
      </c>
      <c r="AC520" s="28">
        <f t="shared" si="104"/>
        <v>943000</v>
      </c>
      <c r="AD520" s="28">
        <f t="shared" si="105"/>
        <v>923000</v>
      </c>
      <c r="AE520" s="28">
        <f t="shared" si="106"/>
        <v>924000</v>
      </c>
      <c r="AF520" s="28">
        <f t="shared" si="107"/>
        <v>459000</v>
      </c>
      <c r="AG520" s="28">
        <f t="shared" si="108"/>
        <v>461000</v>
      </c>
    </row>
    <row r="521" spans="1:33" s="21" customFormat="1" hidden="1" x14ac:dyDescent="0.3">
      <c r="A521" s="7" t="s">
        <v>281</v>
      </c>
      <c r="B521" s="7" t="s">
        <v>910</v>
      </c>
      <c r="C521" s="7">
        <v>1303</v>
      </c>
      <c r="D521" s="7" t="s">
        <v>8</v>
      </c>
      <c r="E521" s="7">
        <v>913</v>
      </c>
      <c r="F521" s="7">
        <v>110996</v>
      </c>
      <c r="G521" s="7" t="s">
        <v>1760</v>
      </c>
      <c r="H521" s="8" t="s">
        <v>1680</v>
      </c>
      <c r="I521" s="15">
        <v>1118000</v>
      </c>
      <c r="J521" s="15">
        <v>1127000</v>
      </c>
      <c r="K521" s="15">
        <v>1593000</v>
      </c>
      <c r="L521" s="15">
        <v>2274000</v>
      </c>
      <c r="M521" s="15">
        <v>2317000</v>
      </c>
      <c r="N521" s="15">
        <v>2332000</v>
      </c>
      <c r="O521" s="15">
        <v>2712000</v>
      </c>
      <c r="P521" s="15">
        <v>3722000</v>
      </c>
      <c r="Q521" s="15">
        <v>3690000</v>
      </c>
      <c r="R521" s="15">
        <v>2585000</v>
      </c>
      <c r="S521" s="15">
        <v>1468000</v>
      </c>
      <c r="T521" s="15">
        <v>1380000</v>
      </c>
      <c r="V521" s="28">
        <f t="shared" si="97"/>
        <v>1118000</v>
      </c>
      <c r="W521" s="28">
        <f t="shared" si="98"/>
        <v>1127000</v>
      </c>
      <c r="X521" s="28">
        <f t="shared" si="99"/>
        <v>1593000</v>
      </c>
      <c r="Y521" s="28">
        <f t="shared" si="100"/>
        <v>2274000</v>
      </c>
      <c r="Z521" s="28">
        <f t="shared" si="101"/>
        <v>2317000</v>
      </c>
      <c r="AA521" s="28">
        <f t="shared" si="102"/>
        <v>2332000</v>
      </c>
      <c r="AB521" s="28">
        <f t="shared" si="103"/>
        <v>2712000</v>
      </c>
      <c r="AC521" s="28">
        <f t="shared" si="104"/>
        <v>3722000</v>
      </c>
      <c r="AD521" s="28">
        <f t="shared" si="105"/>
        <v>3690000</v>
      </c>
      <c r="AE521" s="28">
        <f t="shared" si="106"/>
        <v>2585000</v>
      </c>
      <c r="AF521" s="28">
        <f t="shared" si="107"/>
        <v>1468000</v>
      </c>
      <c r="AG521" s="28">
        <f t="shared" si="108"/>
        <v>1380000</v>
      </c>
    </row>
    <row r="522" spans="1:33" s="21" customFormat="1" hidden="1" x14ac:dyDescent="0.3">
      <c r="A522" s="7" t="s">
        <v>281</v>
      </c>
      <c r="B522" s="7" t="s">
        <v>910</v>
      </c>
      <c r="C522" s="7">
        <v>1303</v>
      </c>
      <c r="D522" s="7" t="s">
        <v>8</v>
      </c>
      <c r="E522" s="7">
        <v>913</v>
      </c>
      <c r="F522" s="7">
        <v>110841</v>
      </c>
      <c r="G522" s="7" t="s">
        <v>1760</v>
      </c>
      <c r="H522" s="8" t="s">
        <v>1681</v>
      </c>
      <c r="I522" s="15">
        <v>492000</v>
      </c>
      <c r="J522" s="15">
        <v>541000</v>
      </c>
      <c r="K522" s="15">
        <v>683000</v>
      </c>
      <c r="L522" s="15">
        <v>683000</v>
      </c>
      <c r="M522" s="15">
        <v>696000</v>
      </c>
      <c r="N522" s="15">
        <v>1400000</v>
      </c>
      <c r="O522" s="15">
        <v>2339000</v>
      </c>
      <c r="P522" s="15">
        <v>2356000</v>
      </c>
      <c r="Q522" s="15">
        <v>1384000</v>
      </c>
      <c r="R522" s="15">
        <v>1385000</v>
      </c>
      <c r="S522" s="15">
        <v>918000</v>
      </c>
      <c r="T522" s="15">
        <v>920000</v>
      </c>
      <c r="V522" s="28">
        <f t="shared" si="97"/>
        <v>492000</v>
      </c>
      <c r="W522" s="28">
        <f t="shared" si="98"/>
        <v>541000</v>
      </c>
      <c r="X522" s="28">
        <f t="shared" si="99"/>
        <v>683000</v>
      </c>
      <c r="Y522" s="28">
        <f t="shared" si="100"/>
        <v>683000</v>
      </c>
      <c r="Z522" s="28">
        <f t="shared" si="101"/>
        <v>696000</v>
      </c>
      <c r="AA522" s="28">
        <f t="shared" si="102"/>
        <v>1400000</v>
      </c>
      <c r="AB522" s="28">
        <f t="shared" si="103"/>
        <v>2339000</v>
      </c>
      <c r="AC522" s="28">
        <f t="shared" si="104"/>
        <v>2356000</v>
      </c>
      <c r="AD522" s="28">
        <f t="shared" si="105"/>
        <v>1384000</v>
      </c>
      <c r="AE522" s="28">
        <f t="shared" si="106"/>
        <v>1385000</v>
      </c>
      <c r="AF522" s="28">
        <f t="shared" si="107"/>
        <v>918000</v>
      </c>
      <c r="AG522" s="28">
        <f t="shared" si="108"/>
        <v>920000</v>
      </c>
    </row>
    <row r="523" spans="1:33" s="21" customFormat="1" hidden="1" x14ac:dyDescent="0.3">
      <c r="A523" s="7" t="s">
        <v>281</v>
      </c>
      <c r="B523" s="7" t="s">
        <v>910</v>
      </c>
      <c r="C523" s="7">
        <v>1303</v>
      </c>
      <c r="D523" s="7" t="s">
        <v>8</v>
      </c>
      <c r="E523" s="7">
        <v>913</v>
      </c>
      <c r="F523" s="7">
        <v>111471</v>
      </c>
      <c r="G523" s="7" t="s">
        <v>1760</v>
      </c>
      <c r="H523" s="8" t="s">
        <v>1682</v>
      </c>
      <c r="I523" s="15">
        <v>671000</v>
      </c>
      <c r="J523" s="15">
        <v>676000</v>
      </c>
      <c r="K523" s="15">
        <v>911000</v>
      </c>
      <c r="L523" s="15">
        <v>910000</v>
      </c>
      <c r="M523" s="15">
        <v>1159000</v>
      </c>
      <c r="N523" s="15">
        <v>1400000</v>
      </c>
      <c r="O523" s="15">
        <v>1871000</v>
      </c>
      <c r="P523" s="15">
        <v>1885000</v>
      </c>
      <c r="Q523" s="15">
        <v>1384000</v>
      </c>
      <c r="R523" s="15">
        <v>1385000</v>
      </c>
      <c r="S523" s="15">
        <v>918000</v>
      </c>
      <c r="T523" s="15">
        <v>461000</v>
      </c>
      <c r="V523" s="28">
        <f t="shared" si="97"/>
        <v>671000</v>
      </c>
      <c r="W523" s="28">
        <f t="shared" si="98"/>
        <v>676000</v>
      </c>
      <c r="X523" s="28">
        <f t="shared" si="99"/>
        <v>911000</v>
      </c>
      <c r="Y523" s="28">
        <f t="shared" si="100"/>
        <v>910000</v>
      </c>
      <c r="Z523" s="28">
        <f t="shared" si="101"/>
        <v>1159000</v>
      </c>
      <c r="AA523" s="28">
        <f t="shared" si="102"/>
        <v>1400000</v>
      </c>
      <c r="AB523" s="28">
        <f t="shared" si="103"/>
        <v>1871000</v>
      </c>
      <c r="AC523" s="28">
        <f t="shared" si="104"/>
        <v>1885000</v>
      </c>
      <c r="AD523" s="28">
        <f t="shared" si="105"/>
        <v>1384000</v>
      </c>
      <c r="AE523" s="28">
        <f t="shared" si="106"/>
        <v>1385000</v>
      </c>
      <c r="AF523" s="28">
        <f t="shared" si="107"/>
        <v>918000</v>
      </c>
      <c r="AG523" s="28">
        <f t="shared" si="108"/>
        <v>461000</v>
      </c>
    </row>
    <row r="524" spans="1:33" s="21" customFormat="1" hidden="1" x14ac:dyDescent="0.3">
      <c r="A524" s="7" t="s">
        <v>281</v>
      </c>
      <c r="B524" s="7" t="s">
        <v>910</v>
      </c>
      <c r="C524" s="7">
        <v>1303</v>
      </c>
      <c r="D524" s="7" t="s">
        <v>8</v>
      </c>
      <c r="E524" s="7">
        <v>913</v>
      </c>
      <c r="F524" s="7">
        <v>111498</v>
      </c>
      <c r="G524" s="7" t="s">
        <v>1760</v>
      </c>
      <c r="H524" s="8" t="s">
        <v>1683</v>
      </c>
      <c r="I524" s="15">
        <v>135000</v>
      </c>
      <c r="J524" s="15">
        <v>136000</v>
      </c>
      <c r="K524" s="15">
        <v>137000</v>
      </c>
      <c r="L524" s="15">
        <v>228000</v>
      </c>
      <c r="M524" s="15">
        <v>233000</v>
      </c>
      <c r="N524" s="15">
        <v>467000</v>
      </c>
      <c r="O524" s="15">
        <v>936000</v>
      </c>
      <c r="P524" s="15">
        <v>943000</v>
      </c>
      <c r="Q524" s="15">
        <v>923000</v>
      </c>
      <c r="R524" s="15">
        <v>231000</v>
      </c>
      <c r="S524" s="15">
        <v>138000</v>
      </c>
      <c r="T524" s="15">
        <v>231000</v>
      </c>
      <c r="V524" s="28">
        <f t="shared" si="97"/>
        <v>135000</v>
      </c>
      <c r="W524" s="28">
        <f t="shared" si="98"/>
        <v>136000</v>
      </c>
      <c r="X524" s="28">
        <f t="shared" si="99"/>
        <v>137000</v>
      </c>
      <c r="Y524" s="28">
        <f t="shared" si="100"/>
        <v>228000</v>
      </c>
      <c r="Z524" s="28">
        <f t="shared" si="101"/>
        <v>233000</v>
      </c>
      <c r="AA524" s="28">
        <f t="shared" si="102"/>
        <v>467000</v>
      </c>
      <c r="AB524" s="28">
        <f t="shared" si="103"/>
        <v>936000</v>
      </c>
      <c r="AC524" s="28">
        <f t="shared" si="104"/>
        <v>943000</v>
      </c>
      <c r="AD524" s="28">
        <f t="shared" si="105"/>
        <v>923000</v>
      </c>
      <c r="AE524" s="28">
        <f t="shared" si="106"/>
        <v>231000</v>
      </c>
      <c r="AF524" s="28">
        <f t="shared" si="107"/>
        <v>138000</v>
      </c>
      <c r="AG524" s="28">
        <f t="shared" si="108"/>
        <v>231000</v>
      </c>
    </row>
    <row r="525" spans="1:33" s="21" customFormat="1" hidden="1" x14ac:dyDescent="0.3">
      <c r="A525" s="7" t="s">
        <v>281</v>
      </c>
      <c r="B525" s="7" t="s">
        <v>910</v>
      </c>
      <c r="C525" s="7">
        <v>1303</v>
      </c>
      <c r="D525" s="7" t="s">
        <v>8</v>
      </c>
      <c r="E525" s="7">
        <v>913</v>
      </c>
      <c r="F525" s="7">
        <v>111455</v>
      </c>
      <c r="G525" s="7" t="s">
        <v>1760</v>
      </c>
      <c r="H525" s="8" t="s">
        <v>1684</v>
      </c>
      <c r="I525" s="15">
        <v>220000</v>
      </c>
      <c r="J525" s="15">
        <v>136000</v>
      </c>
      <c r="K525" s="15">
        <v>137000</v>
      </c>
      <c r="L525" s="15">
        <v>228000</v>
      </c>
      <c r="M525" s="15">
        <v>233000</v>
      </c>
      <c r="N525" s="15">
        <v>467000</v>
      </c>
      <c r="O525" s="15">
        <v>936000</v>
      </c>
      <c r="P525" s="15">
        <v>943000</v>
      </c>
      <c r="Q525" s="15">
        <v>923000</v>
      </c>
      <c r="R525" s="15">
        <v>231000</v>
      </c>
      <c r="S525" s="15">
        <v>138000</v>
      </c>
      <c r="T525" s="15">
        <v>231000</v>
      </c>
      <c r="V525" s="28">
        <f t="shared" si="97"/>
        <v>220000</v>
      </c>
      <c r="W525" s="28">
        <f t="shared" si="98"/>
        <v>136000</v>
      </c>
      <c r="X525" s="28">
        <f t="shared" si="99"/>
        <v>137000</v>
      </c>
      <c r="Y525" s="28">
        <f t="shared" si="100"/>
        <v>228000</v>
      </c>
      <c r="Z525" s="28">
        <f t="shared" si="101"/>
        <v>233000</v>
      </c>
      <c r="AA525" s="28">
        <f t="shared" si="102"/>
        <v>467000</v>
      </c>
      <c r="AB525" s="28">
        <f t="shared" si="103"/>
        <v>936000</v>
      </c>
      <c r="AC525" s="28">
        <f t="shared" si="104"/>
        <v>943000</v>
      </c>
      <c r="AD525" s="28">
        <f t="shared" si="105"/>
        <v>923000</v>
      </c>
      <c r="AE525" s="28">
        <f t="shared" si="106"/>
        <v>231000</v>
      </c>
      <c r="AF525" s="28">
        <f t="shared" si="107"/>
        <v>138000</v>
      </c>
      <c r="AG525" s="28">
        <f t="shared" si="108"/>
        <v>231000</v>
      </c>
    </row>
    <row r="526" spans="1:33" s="21" customFormat="1" hidden="1" x14ac:dyDescent="0.3">
      <c r="A526" s="7" t="s">
        <v>281</v>
      </c>
      <c r="B526" s="7" t="s">
        <v>910</v>
      </c>
      <c r="C526" s="7">
        <v>1303</v>
      </c>
      <c r="D526" s="7" t="s">
        <v>8</v>
      </c>
      <c r="E526" s="7">
        <v>913</v>
      </c>
      <c r="F526" s="7">
        <v>110093</v>
      </c>
      <c r="G526" s="7" t="s">
        <v>1760</v>
      </c>
      <c r="H526" s="8" t="s">
        <v>1685</v>
      </c>
      <c r="I526" s="15">
        <v>805000</v>
      </c>
      <c r="J526" s="15">
        <v>685000</v>
      </c>
      <c r="K526" s="15">
        <v>665000</v>
      </c>
      <c r="L526" s="15">
        <v>528000</v>
      </c>
      <c r="M526" s="15">
        <v>793000</v>
      </c>
      <c r="N526" s="15">
        <v>1227000</v>
      </c>
      <c r="O526" s="15">
        <v>1698000</v>
      </c>
      <c r="P526" s="15">
        <v>2012000</v>
      </c>
      <c r="Q526" s="15">
        <v>1689000</v>
      </c>
      <c r="R526" s="15">
        <v>1044000</v>
      </c>
      <c r="S526" s="15">
        <v>716000</v>
      </c>
      <c r="T526" s="15">
        <v>1656000</v>
      </c>
      <c r="V526" s="28">
        <f t="shared" si="97"/>
        <v>805000</v>
      </c>
      <c r="W526" s="28">
        <f t="shared" si="98"/>
        <v>685000</v>
      </c>
      <c r="X526" s="28">
        <f t="shared" si="99"/>
        <v>665000</v>
      </c>
      <c r="Y526" s="28">
        <f t="shared" si="100"/>
        <v>528000</v>
      </c>
      <c r="Z526" s="28">
        <f t="shared" si="101"/>
        <v>793000</v>
      </c>
      <c r="AA526" s="28">
        <f t="shared" si="102"/>
        <v>1227000</v>
      </c>
      <c r="AB526" s="28">
        <f t="shared" si="103"/>
        <v>1698000</v>
      </c>
      <c r="AC526" s="28">
        <f t="shared" si="104"/>
        <v>2012000</v>
      </c>
      <c r="AD526" s="28">
        <f t="shared" si="105"/>
        <v>1689000</v>
      </c>
      <c r="AE526" s="28">
        <f t="shared" si="106"/>
        <v>1044000</v>
      </c>
      <c r="AF526" s="28">
        <f t="shared" si="107"/>
        <v>716000</v>
      </c>
      <c r="AG526" s="28">
        <f t="shared" si="108"/>
        <v>1656000</v>
      </c>
    </row>
    <row r="527" spans="1:33" s="21" customFormat="1" hidden="1" x14ac:dyDescent="0.3">
      <c r="A527" s="7" t="s">
        <v>281</v>
      </c>
      <c r="B527" s="7" t="s">
        <v>1047</v>
      </c>
      <c r="C527" s="7">
        <v>1310</v>
      </c>
      <c r="D527" s="7" t="s">
        <v>1050</v>
      </c>
      <c r="E527" s="7">
        <v>915</v>
      </c>
      <c r="F527" s="7" t="s">
        <v>1787</v>
      </c>
      <c r="G527" s="7" t="s">
        <v>989</v>
      </c>
      <c r="H527" s="8" t="s">
        <v>1048</v>
      </c>
      <c r="I527" s="15">
        <v>4291000</v>
      </c>
      <c r="J527" s="15">
        <v>8632000</v>
      </c>
      <c r="K527" s="15">
        <v>13125000</v>
      </c>
      <c r="L527" s="15">
        <v>8651000</v>
      </c>
      <c r="M527" s="15">
        <v>21714000</v>
      </c>
      <c r="N527" s="15">
        <v>6392000</v>
      </c>
      <c r="O527" s="15">
        <v>6595000</v>
      </c>
      <c r="P527" s="15">
        <v>4377000</v>
      </c>
      <c r="Q527" s="15">
        <v>8590000</v>
      </c>
      <c r="R527" s="15">
        <v>10774000</v>
      </c>
      <c r="S527" s="15">
        <v>10849000</v>
      </c>
      <c r="T527" s="15">
        <v>12992000</v>
      </c>
      <c r="V527" s="28">
        <f t="shared" si="97"/>
        <v>4291000</v>
      </c>
      <c r="W527" s="28">
        <f t="shared" si="98"/>
        <v>8632000</v>
      </c>
      <c r="X527" s="28">
        <f t="shared" si="99"/>
        <v>13125000</v>
      </c>
      <c r="Y527" s="28">
        <f t="shared" si="100"/>
        <v>8651000</v>
      </c>
      <c r="Z527" s="28">
        <f t="shared" si="101"/>
        <v>21714000</v>
      </c>
      <c r="AA527" s="28">
        <f t="shared" si="102"/>
        <v>6392000</v>
      </c>
      <c r="AB527" s="28">
        <f t="shared" si="103"/>
        <v>6595000</v>
      </c>
      <c r="AC527" s="28">
        <f t="shared" si="104"/>
        <v>4377000</v>
      </c>
      <c r="AD527" s="28">
        <f t="shared" si="105"/>
        <v>8590000</v>
      </c>
      <c r="AE527" s="28">
        <f t="shared" si="106"/>
        <v>10774000</v>
      </c>
      <c r="AF527" s="28">
        <f t="shared" si="107"/>
        <v>10849000</v>
      </c>
      <c r="AG527" s="28">
        <f t="shared" si="108"/>
        <v>12992000</v>
      </c>
    </row>
    <row r="528" spans="1:33" s="21" customFormat="1" hidden="1" x14ac:dyDescent="0.3">
      <c r="A528" s="7" t="s">
        <v>281</v>
      </c>
      <c r="B528" s="7" t="s">
        <v>1047</v>
      </c>
      <c r="C528" s="7">
        <v>1310</v>
      </c>
      <c r="D528" s="7" t="s">
        <v>1198</v>
      </c>
      <c r="E528" s="7">
        <v>923</v>
      </c>
      <c r="F528" s="7" t="s">
        <v>1788</v>
      </c>
      <c r="G528" s="7" t="s">
        <v>989</v>
      </c>
      <c r="H528" s="8" t="s">
        <v>1763</v>
      </c>
      <c r="I528" s="15">
        <v>6436000</v>
      </c>
      <c r="J528" s="15">
        <v>6474000</v>
      </c>
      <c r="K528" s="15">
        <v>10938000</v>
      </c>
      <c r="L528" s="15">
        <v>8651000</v>
      </c>
      <c r="M528" s="15">
        <v>13029000</v>
      </c>
      <c r="N528" s="15">
        <v>10653000</v>
      </c>
      <c r="O528" s="15">
        <v>8793000</v>
      </c>
      <c r="P528" s="15">
        <v>10942000</v>
      </c>
      <c r="Q528" s="15">
        <v>10737000</v>
      </c>
      <c r="R528" s="15">
        <v>12928000</v>
      </c>
      <c r="S528" s="15">
        <v>13018000</v>
      </c>
      <c r="T528" s="15">
        <v>17322000</v>
      </c>
      <c r="V528" s="28">
        <f t="shared" si="97"/>
        <v>6436000</v>
      </c>
      <c r="W528" s="28">
        <f t="shared" si="98"/>
        <v>6474000</v>
      </c>
      <c r="X528" s="28">
        <f t="shared" si="99"/>
        <v>10938000</v>
      </c>
      <c r="Y528" s="28">
        <f t="shared" si="100"/>
        <v>8651000</v>
      </c>
      <c r="Z528" s="28">
        <f t="shared" si="101"/>
        <v>13029000</v>
      </c>
      <c r="AA528" s="28">
        <f t="shared" si="102"/>
        <v>10653000</v>
      </c>
      <c r="AB528" s="28">
        <f t="shared" si="103"/>
        <v>8793000</v>
      </c>
      <c r="AC528" s="28">
        <f t="shared" si="104"/>
        <v>10942000</v>
      </c>
      <c r="AD528" s="28">
        <f t="shared" si="105"/>
        <v>10737000</v>
      </c>
      <c r="AE528" s="28">
        <f t="shared" si="106"/>
        <v>12928000</v>
      </c>
      <c r="AF528" s="28">
        <f t="shared" si="107"/>
        <v>13018000</v>
      </c>
      <c r="AG528" s="28">
        <f t="shared" si="108"/>
        <v>17322000</v>
      </c>
    </row>
    <row r="529" spans="1:33" s="21" customFormat="1" hidden="1" x14ac:dyDescent="0.3">
      <c r="A529" s="7" t="s">
        <v>281</v>
      </c>
      <c r="B529" s="7" t="s">
        <v>1047</v>
      </c>
      <c r="C529" s="7">
        <v>1310</v>
      </c>
      <c r="D529" s="7" t="s">
        <v>8</v>
      </c>
      <c r="E529" s="7">
        <v>907</v>
      </c>
      <c r="F529" s="7">
        <v>370571</v>
      </c>
      <c r="G529" s="7" t="s">
        <v>989</v>
      </c>
      <c r="H529" s="8" t="s">
        <v>1764</v>
      </c>
      <c r="I529" s="15">
        <v>8581000</v>
      </c>
      <c r="J529" s="15">
        <v>4316000</v>
      </c>
      <c r="K529" s="15">
        <v>13125000</v>
      </c>
      <c r="L529" s="15">
        <v>8651000</v>
      </c>
      <c r="M529" s="15">
        <v>10857000</v>
      </c>
      <c r="N529" s="15">
        <v>8522000</v>
      </c>
      <c r="O529" s="15">
        <v>8793000</v>
      </c>
      <c r="P529" s="15">
        <v>13130000</v>
      </c>
      <c r="Q529" s="15">
        <v>10737000</v>
      </c>
      <c r="R529" s="15">
        <v>10774000</v>
      </c>
      <c r="S529" s="15">
        <v>13018000</v>
      </c>
      <c r="T529" s="15">
        <v>15157000</v>
      </c>
      <c r="V529" s="28">
        <f t="shared" si="97"/>
        <v>8581000</v>
      </c>
      <c r="W529" s="28">
        <f t="shared" si="98"/>
        <v>4316000</v>
      </c>
      <c r="X529" s="28">
        <f t="shared" si="99"/>
        <v>13125000</v>
      </c>
      <c r="Y529" s="28">
        <f t="shared" si="100"/>
        <v>8651000</v>
      </c>
      <c r="Z529" s="28">
        <f t="shared" si="101"/>
        <v>10857000</v>
      </c>
      <c r="AA529" s="28">
        <f t="shared" si="102"/>
        <v>8522000</v>
      </c>
      <c r="AB529" s="28">
        <f t="shared" si="103"/>
        <v>8793000</v>
      </c>
      <c r="AC529" s="28">
        <f t="shared" si="104"/>
        <v>13130000</v>
      </c>
      <c r="AD529" s="28">
        <f t="shared" si="105"/>
        <v>10737000</v>
      </c>
      <c r="AE529" s="28">
        <f t="shared" si="106"/>
        <v>10774000</v>
      </c>
      <c r="AF529" s="28">
        <f t="shared" si="107"/>
        <v>13018000</v>
      </c>
      <c r="AG529" s="28">
        <f t="shared" si="108"/>
        <v>15157000</v>
      </c>
    </row>
    <row r="530" spans="1:33" s="21" customFormat="1" hidden="1" x14ac:dyDescent="0.3">
      <c r="A530" s="7" t="s">
        <v>281</v>
      </c>
      <c r="B530" s="7" t="s">
        <v>1047</v>
      </c>
      <c r="C530" s="7">
        <v>1310</v>
      </c>
      <c r="D530" s="7" t="s">
        <v>1198</v>
      </c>
      <c r="E530" s="7">
        <v>923</v>
      </c>
      <c r="F530" s="7" t="s">
        <v>995</v>
      </c>
      <c r="G530" s="7" t="s">
        <v>989</v>
      </c>
      <c r="H530" s="8" t="s">
        <v>1765</v>
      </c>
      <c r="I530" s="15">
        <v>4291000</v>
      </c>
      <c r="J530" s="15">
        <v>3453000</v>
      </c>
      <c r="K530" s="15">
        <v>4375000</v>
      </c>
      <c r="L530" s="15">
        <v>3461000</v>
      </c>
      <c r="M530" s="15">
        <v>4343000</v>
      </c>
      <c r="N530" s="15">
        <v>4261000</v>
      </c>
      <c r="O530" s="15">
        <v>3517000</v>
      </c>
      <c r="P530" s="15">
        <v>3502000</v>
      </c>
      <c r="Q530" s="15">
        <v>3436000</v>
      </c>
      <c r="R530" s="15">
        <v>3448000</v>
      </c>
      <c r="S530" s="15">
        <v>4340000</v>
      </c>
      <c r="T530" s="15">
        <v>5197000</v>
      </c>
      <c r="V530" s="28">
        <f t="shared" si="97"/>
        <v>4291000</v>
      </c>
      <c r="W530" s="28">
        <f t="shared" si="98"/>
        <v>3453000</v>
      </c>
      <c r="X530" s="28">
        <f t="shared" si="99"/>
        <v>4375000</v>
      </c>
      <c r="Y530" s="28">
        <f t="shared" si="100"/>
        <v>3461000</v>
      </c>
      <c r="Z530" s="28">
        <f t="shared" si="101"/>
        <v>4343000</v>
      </c>
      <c r="AA530" s="28">
        <f t="shared" si="102"/>
        <v>4261000</v>
      </c>
      <c r="AB530" s="28">
        <f t="shared" si="103"/>
        <v>3517000</v>
      </c>
      <c r="AC530" s="28">
        <f t="shared" si="104"/>
        <v>3502000</v>
      </c>
      <c r="AD530" s="28">
        <f t="shared" si="105"/>
        <v>3436000</v>
      </c>
      <c r="AE530" s="28">
        <f t="shared" si="106"/>
        <v>3448000</v>
      </c>
      <c r="AF530" s="28">
        <f t="shared" si="107"/>
        <v>4340000</v>
      </c>
      <c r="AG530" s="28">
        <f t="shared" si="108"/>
        <v>5197000</v>
      </c>
    </row>
    <row r="531" spans="1:33" s="21" customFormat="1" hidden="1" x14ac:dyDescent="0.3">
      <c r="A531" s="7" t="s">
        <v>281</v>
      </c>
      <c r="B531" s="7" t="s">
        <v>1047</v>
      </c>
      <c r="C531" s="7">
        <v>1310</v>
      </c>
      <c r="D531" s="7" t="s">
        <v>997</v>
      </c>
      <c r="E531" s="7">
        <v>925</v>
      </c>
      <c r="F531" s="7" t="s">
        <v>997</v>
      </c>
      <c r="G531" s="7" t="s">
        <v>989</v>
      </c>
      <c r="H531" s="8" t="s">
        <v>951</v>
      </c>
      <c r="I531" s="15">
        <v>4291000</v>
      </c>
      <c r="J531" s="15">
        <v>4316000</v>
      </c>
      <c r="K531" s="15">
        <v>8750000</v>
      </c>
      <c r="L531" s="15">
        <v>5191000</v>
      </c>
      <c r="M531" s="15">
        <v>6515000</v>
      </c>
      <c r="N531" s="15">
        <v>6392000</v>
      </c>
      <c r="O531" s="15">
        <v>4397000</v>
      </c>
      <c r="P531" s="15">
        <v>4377000</v>
      </c>
      <c r="Q531" s="15">
        <v>4295000</v>
      </c>
      <c r="R531" s="15">
        <v>5603000</v>
      </c>
      <c r="S531" s="15">
        <v>6509000</v>
      </c>
      <c r="T531" s="15">
        <v>8661000</v>
      </c>
      <c r="V531" s="28">
        <f t="shared" si="97"/>
        <v>4291000</v>
      </c>
      <c r="W531" s="28">
        <f t="shared" si="98"/>
        <v>4316000</v>
      </c>
      <c r="X531" s="28">
        <f t="shared" si="99"/>
        <v>8750000</v>
      </c>
      <c r="Y531" s="28">
        <f t="shared" si="100"/>
        <v>5191000</v>
      </c>
      <c r="Z531" s="28">
        <f t="shared" si="101"/>
        <v>6515000</v>
      </c>
      <c r="AA531" s="28">
        <f t="shared" si="102"/>
        <v>6392000</v>
      </c>
      <c r="AB531" s="28">
        <f t="shared" si="103"/>
        <v>4397000</v>
      </c>
      <c r="AC531" s="28">
        <f t="shared" si="104"/>
        <v>4377000</v>
      </c>
      <c r="AD531" s="28">
        <f t="shared" si="105"/>
        <v>4295000</v>
      </c>
      <c r="AE531" s="28">
        <f t="shared" si="106"/>
        <v>5603000</v>
      </c>
      <c r="AF531" s="28">
        <f t="shared" si="107"/>
        <v>6509000</v>
      </c>
      <c r="AG531" s="28">
        <f t="shared" si="108"/>
        <v>8661000</v>
      </c>
    </row>
    <row r="532" spans="1:33" s="21" customFormat="1" hidden="1" x14ac:dyDescent="0.3">
      <c r="A532" s="7" t="s">
        <v>281</v>
      </c>
      <c r="B532" s="7" t="s">
        <v>1047</v>
      </c>
      <c r="C532" s="7">
        <v>1310</v>
      </c>
      <c r="D532" s="7" t="s">
        <v>996</v>
      </c>
      <c r="E532" s="7">
        <v>922</v>
      </c>
      <c r="F532" s="7" t="s">
        <v>1789</v>
      </c>
      <c r="G532" s="7" t="s">
        <v>989</v>
      </c>
      <c r="H532" s="8" t="s">
        <v>1766</v>
      </c>
      <c r="I532" s="15">
        <v>3433000</v>
      </c>
      <c r="J532" s="15">
        <v>3453000</v>
      </c>
      <c r="K532" s="15">
        <v>4375000</v>
      </c>
      <c r="L532" s="15">
        <v>3461000</v>
      </c>
      <c r="M532" s="15">
        <v>4343000</v>
      </c>
      <c r="N532" s="15">
        <v>4261000</v>
      </c>
      <c r="O532" s="15">
        <v>3517000</v>
      </c>
      <c r="P532" s="15">
        <v>3502000</v>
      </c>
      <c r="Q532" s="15">
        <v>3436000</v>
      </c>
      <c r="R532" s="15">
        <v>4310000</v>
      </c>
      <c r="S532" s="15">
        <v>4340000</v>
      </c>
      <c r="T532" s="15">
        <v>5197000</v>
      </c>
      <c r="V532" s="28">
        <f t="shared" si="97"/>
        <v>3433000</v>
      </c>
      <c r="W532" s="28">
        <f t="shared" si="98"/>
        <v>3453000</v>
      </c>
      <c r="X532" s="28">
        <f t="shared" si="99"/>
        <v>4375000</v>
      </c>
      <c r="Y532" s="28">
        <f t="shared" si="100"/>
        <v>3461000</v>
      </c>
      <c r="Z532" s="28">
        <f t="shared" si="101"/>
        <v>4343000</v>
      </c>
      <c r="AA532" s="28">
        <f t="shared" si="102"/>
        <v>4261000</v>
      </c>
      <c r="AB532" s="28">
        <f t="shared" si="103"/>
        <v>3517000</v>
      </c>
      <c r="AC532" s="28">
        <f t="shared" si="104"/>
        <v>3502000</v>
      </c>
      <c r="AD532" s="28">
        <f t="shared" si="105"/>
        <v>3436000</v>
      </c>
      <c r="AE532" s="28">
        <f t="shared" si="106"/>
        <v>4310000</v>
      </c>
      <c r="AF532" s="28">
        <f t="shared" si="107"/>
        <v>4340000</v>
      </c>
      <c r="AG532" s="28">
        <f t="shared" si="108"/>
        <v>5197000</v>
      </c>
    </row>
    <row r="533" spans="1:33" s="21" customFormat="1" hidden="1" x14ac:dyDescent="0.3">
      <c r="A533" s="7" t="s">
        <v>281</v>
      </c>
      <c r="B533" s="7" t="s">
        <v>1047</v>
      </c>
      <c r="C533" s="7">
        <v>1310</v>
      </c>
      <c r="D533" s="7" t="s">
        <v>8</v>
      </c>
      <c r="E533" s="7">
        <v>922</v>
      </c>
      <c r="F533" s="7" t="s">
        <v>1790</v>
      </c>
      <c r="G533" s="7" t="s">
        <v>989</v>
      </c>
      <c r="H533" s="8" t="s">
        <v>1767</v>
      </c>
      <c r="I533" s="15">
        <v>2146000</v>
      </c>
      <c r="J533" s="15">
        <v>1295000</v>
      </c>
      <c r="K533" s="15">
        <v>2188000</v>
      </c>
      <c r="L533" s="15">
        <v>2163000</v>
      </c>
      <c r="M533" s="15">
        <v>2172000</v>
      </c>
      <c r="N533" s="15">
        <v>2131000</v>
      </c>
      <c r="O533" s="15">
        <v>3078000</v>
      </c>
      <c r="P533" s="15">
        <v>3064000</v>
      </c>
      <c r="Q533" s="15">
        <v>2148000</v>
      </c>
      <c r="R533" s="15">
        <v>2155000</v>
      </c>
      <c r="S533" s="15">
        <v>3472000</v>
      </c>
      <c r="T533" s="15">
        <v>4331000</v>
      </c>
      <c r="V533" s="28">
        <f t="shared" si="97"/>
        <v>2146000</v>
      </c>
      <c r="W533" s="28">
        <f t="shared" si="98"/>
        <v>1295000</v>
      </c>
      <c r="X533" s="28">
        <f t="shared" si="99"/>
        <v>2188000</v>
      </c>
      <c r="Y533" s="28">
        <f t="shared" si="100"/>
        <v>2163000</v>
      </c>
      <c r="Z533" s="28">
        <f t="shared" si="101"/>
        <v>2172000</v>
      </c>
      <c r="AA533" s="28">
        <f t="shared" si="102"/>
        <v>2131000</v>
      </c>
      <c r="AB533" s="28">
        <f t="shared" si="103"/>
        <v>3078000</v>
      </c>
      <c r="AC533" s="28">
        <f t="shared" si="104"/>
        <v>3064000</v>
      </c>
      <c r="AD533" s="28">
        <f t="shared" si="105"/>
        <v>2148000</v>
      </c>
      <c r="AE533" s="28">
        <f t="shared" si="106"/>
        <v>2155000</v>
      </c>
      <c r="AF533" s="28">
        <f t="shared" si="107"/>
        <v>3472000</v>
      </c>
      <c r="AG533" s="28">
        <f t="shared" si="108"/>
        <v>4331000</v>
      </c>
    </row>
    <row r="534" spans="1:33" s="21" customFormat="1" hidden="1" x14ac:dyDescent="0.3">
      <c r="A534" s="7" t="s">
        <v>281</v>
      </c>
      <c r="B534" s="7" t="s">
        <v>1047</v>
      </c>
      <c r="C534" s="7">
        <v>1310</v>
      </c>
      <c r="D534" s="7" t="s">
        <v>1216</v>
      </c>
      <c r="E534" s="7">
        <v>922</v>
      </c>
      <c r="F534" s="7" t="s">
        <v>1791</v>
      </c>
      <c r="G534" s="7" t="s">
        <v>989</v>
      </c>
      <c r="H534" s="8" t="s">
        <v>1303</v>
      </c>
      <c r="I534" s="15">
        <v>859000</v>
      </c>
      <c r="J534" s="15">
        <v>432000</v>
      </c>
      <c r="K534" s="15">
        <v>1313000</v>
      </c>
      <c r="L534" s="15">
        <v>1298000</v>
      </c>
      <c r="M534" s="15">
        <v>1303000</v>
      </c>
      <c r="N534" s="15">
        <v>1279000</v>
      </c>
      <c r="O534" s="15">
        <v>2199000</v>
      </c>
      <c r="P534" s="15">
        <v>2189000</v>
      </c>
      <c r="Q534" s="15">
        <v>859000</v>
      </c>
      <c r="R534" s="15">
        <v>2155000</v>
      </c>
      <c r="S534" s="15">
        <v>3472000</v>
      </c>
      <c r="T534" s="15">
        <v>4331000</v>
      </c>
      <c r="V534" s="28">
        <f t="shared" si="97"/>
        <v>859000</v>
      </c>
      <c r="W534" s="28">
        <f t="shared" si="98"/>
        <v>432000</v>
      </c>
      <c r="X534" s="28">
        <f t="shared" si="99"/>
        <v>1313000</v>
      </c>
      <c r="Y534" s="28">
        <f t="shared" si="100"/>
        <v>1298000</v>
      </c>
      <c r="Z534" s="28">
        <f t="shared" si="101"/>
        <v>1303000</v>
      </c>
      <c r="AA534" s="28">
        <f t="shared" si="102"/>
        <v>1279000</v>
      </c>
      <c r="AB534" s="28">
        <f t="shared" si="103"/>
        <v>2199000</v>
      </c>
      <c r="AC534" s="28">
        <f t="shared" si="104"/>
        <v>2189000</v>
      </c>
      <c r="AD534" s="28">
        <f t="shared" si="105"/>
        <v>859000</v>
      </c>
      <c r="AE534" s="28">
        <f t="shared" si="106"/>
        <v>2155000</v>
      </c>
      <c r="AF534" s="28">
        <f t="shared" si="107"/>
        <v>3472000</v>
      </c>
      <c r="AG534" s="28">
        <f t="shared" si="108"/>
        <v>4331000</v>
      </c>
    </row>
    <row r="535" spans="1:33" s="21" customFormat="1" hidden="1" x14ac:dyDescent="0.3">
      <c r="A535" s="7" t="s">
        <v>281</v>
      </c>
      <c r="B535" s="7" t="s">
        <v>1047</v>
      </c>
      <c r="C535" s="7">
        <v>1310</v>
      </c>
      <c r="D535" s="7" t="s">
        <v>8</v>
      </c>
      <c r="E535" s="7">
        <v>922</v>
      </c>
      <c r="F535" s="7" t="s">
        <v>1792</v>
      </c>
      <c r="G535" s="7" t="s">
        <v>989</v>
      </c>
      <c r="H535" s="8" t="s">
        <v>1768</v>
      </c>
      <c r="I535" s="15">
        <v>2146000</v>
      </c>
      <c r="J535" s="15">
        <v>1295000</v>
      </c>
      <c r="K535" s="15">
        <v>2188000</v>
      </c>
      <c r="L535" s="15">
        <v>2163000</v>
      </c>
      <c r="M535" s="15">
        <v>2172000</v>
      </c>
      <c r="N535" s="15">
        <v>2131000</v>
      </c>
      <c r="O535" s="15">
        <v>3078000</v>
      </c>
      <c r="P535" s="15">
        <v>3064000</v>
      </c>
      <c r="Q535" s="15">
        <v>2148000</v>
      </c>
      <c r="R535" s="15">
        <v>2155000</v>
      </c>
      <c r="S535" s="15">
        <v>3472000</v>
      </c>
      <c r="T535" s="15">
        <v>4331000</v>
      </c>
      <c r="V535" s="28">
        <f t="shared" si="97"/>
        <v>2146000</v>
      </c>
      <c r="W535" s="28">
        <f t="shared" si="98"/>
        <v>1295000</v>
      </c>
      <c r="X535" s="28">
        <f t="shared" si="99"/>
        <v>2188000</v>
      </c>
      <c r="Y535" s="28">
        <f t="shared" si="100"/>
        <v>2163000</v>
      </c>
      <c r="Z535" s="28">
        <f t="shared" si="101"/>
        <v>2172000</v>
      </c>
      <c r="AA535" s="28">
        <f t="shared" si="102"/>
        <v>2131000</v>
      </c>
      <c r="AB535" s="28">
        <f t="shared" si="103"/>
        <v>3078000</v>
      </c>
      <c r="AC535" s="28">
        <f t="shared" si="104"/>
        <v>3064000</v>
      </c>
      <c r="AD535" s="28">
        <f t="shared" si="105"/>
        <v>2148000</v>
      </c>
      <c r="AE535" s="28">
        <f t="shared" si="106"/>
        <v>2155000</v>
      </c>
      <c r="AF535" s="28">
        <f t="shared" si="107"/>
        <v>3472000</v>
      </c>
      <c r="AG535" s="28">
        <f t="shared" si="108"/>
        <v>4331000</v>
      </c>
    </row>
    <row r="536" spans="1:33" s="21" customFormat="1" hidden="1" x14ac:dyDescent="0.3">
      <c r="A536" s="7" t="s">
        <v>281</v>
      </c>
      <c r="B536" s="7" t="s">
        <v>1047</v>
      </c>
      <c r="C536" s="7">
        <v>1310</v>
      </c>
      <c r="D536" s="7" t="s">
        <v>558</v>
      </c>
      <c r="E536" s="7">
        <v>915</v>
      </c>
      <c r="F536" s="7" t="s">
        <v>1793</v>
      </c>
      <c r="G536" s="7" t="s">
        <v>989</v>
      </c>
      <c r="H536" s="8" t="s">
        <v>1769</v>
      </c>
      <c r="I536" s="15">
        <v>0</v>
      </c>
      <c r="J536" s="15">
        <v>0</v>
      </c>
      <c r="K536" s="15">
        <v>4375000</v>
      </c>
      <c r="L536" s="15">
        <v>2163000</v>
      </c>
      <c r="M536" s="15">
        <v>2172000</v>
      </c>
      <c r="N536" s="15">
        <v>2131000</v>
      </c>
      <c r="O536" s="15">
        <v>0</v>
      </c>
      <c r="P536" s="15">
        <v>0</v>
      </c>
      <c r="Q536" s="15">
        <v>4295000</v>
      </c>
      <c r="R536" s="15">
        <v>2155000</v>
      </c>
      <c r="S536" s="15">
        <v>4340000</v>
      </c>
      <c r="T536" s="15">
        <v>0</v>
      </c>
      <c r="V536" s="28">
        <f t="shared" si="97"/>
        <v>0</v>
      </c>
      <c r="W536" s="28">
        <f t="shared" si="98"/>
        <v>0</v>
      </c>
      <c r="X536" s="28">
        <f t="shared" si="99"/>
        <v>4375000</v>
      </c>
      <c r="Y536" s="28">
        <f t="shared" si="100"/>
        <v>2163000</v>
      </c>
      <c r="Z536" s="28">
        <f t="shared" si="101"/>
        <v>2172000</v>
      </c>
      <c r="AA536" s="28">
        <f t="shared" si="102"/>
        <v>2131000</v>
      </c>
      <c r="AB536" s="28">
        <f t="shared" si="103"/>
        <v>0</v>
      </c>
      <c r="AC536" s="28">
        <f t="shared" si="104"/>
        <v>0</v>
      </c>
      <c r="AD536" s="28">
        <f t="shared" si="105"/>
        <v>4295000</v>
      </c>
      <c r="AE536" s="28">
        <f t="shared" si="106"/>
        <v>2155000</v>
      </c>
      <c r="AF536" s="28">
        <f t="shared" si="107"/>
        <v>4340000</v>
      </c>
      <c r="AG536" s="28">
        <f t="shared" si="108"/>
        <v>0</v>
      </c>
    </row>
    <row r="537" spans="1:33" s="21" customFormat="1" hidden="1" x14ac:dyDescent="0.3">
      <c r="A537" s="7" t="s">
        <v>281</v>
      </c>
      <c r="B537" s="7" t="s">
        <v>1047</v>
      </c>
      <c r="C537" s="7">
        <v>1310</v>
      </c>
      <c r="D537" s="7" t="s">
        <v>1334</v>
      </c>
      <c r="E537" s="7">
        <v>922</v>
      </c>
      <c r="F537" s="7" t="s">
        <v>1794</v>
      </c>
      <c r="G537" s="7" t="s">
        <v>989</v>
      </c>
      <c r="H537" s="8" t="s">
        <v>1770</v>
      </c>
      <c r="I537" s="15">
        <v>859000</v>
      </c>
      <c r="J537" s="15">
        <v>432000</v>
      </c>
      <c r="K537" s="15">
        <v>1313000</v>
      </c>
      <c r="L537" s="15">
        <v>1298000</v>
      </c>
      <c r="M537" s="15">
        <v>1303000</v>
      </c>
      <c r="N537" s="15">
        <v>1279000</v>
      </c>
      <c r="O537" s="15">
        <v>2199000</v>
      </c>
      <c r="P537" s="15">
        <v>2189000</v>
      </c>
      <c r="Q537" s="15">
        <v>859000</v>
      </c>
      <c r="R537" s="15">
        <v>2155000</v>
      </c>
      <c r="S537" s="15">
        <v>3472000</v>
      </c>
      <c r="T537" s="15">
        <v>4331000</v>
      </c>
      <c r="V537" s="28">
        <f t="shared" si="97"/>
        <v>859000</v>
      </c>
      <c r="W537" s="28">
        <f t="shared" si="98"/>
        <v>432000</v>
      </c>
      <c r="X537" s="28">
        <f t="shared" si="99"/>
        <v>1313000</v>
      </c>
      <c r="Y537" s="28">
        <f t="shared" si="100"/>
        <v>1298000</v>
      </c>
      <c r="Z537" s="28">
        <f t="shared" si="101"/>
        <v>1303000</v>
      </c>
      <c r="AA537" s="28">
        <f t="shared" si="102"/>
        <v>1279000</v>
      </c>
      <c r="AB537" s="28">
        <f t="shared" si="103"/>
        <v>2199000</v>
      </c>
      <c r="AC537" s="28">
        <f t="shared" si="104"/>
        <v>2189000</v>
      </c>
      <c r="AD537" s="28">
        <f t="shared" si="105"/>
        <v>859000</v>
      </c>
      <c r="AE537" s="28">
        <f t="shared" si="106"/>
        <v>2155000</v>
      </c>
      <c r="AF537" s="28">
        <f t="shared" si="107"/>
        <v>3472000</v>
      </c>
      <c r="AG537" s="28">
        <f t="shared" si="108"/>
        <v>4331000</v>
      </c>
    </row>
    <row r="538" spans="1:33" s="21" customFormat="1" hidden="1" x14ac:dyDescent="0.3">
      <c r="A538" s="7" t="s">
        <v>281</v>
      </c>
      <c r="B538" s="7" t="s">
        <v>1047</v>
      </c>
      <c r="C538" s="7">
        <v>1310</v>
      </c>
      <c r="D538" s="7" t="s">
        <v>1795</v>
      </c>
      <c r="E538" s="7">
        <v>922</v>
      </c>
      <c r="F538" s="7" t="s">
        <v>1796</v>
      </c>
      <c r="G538" s="7" t="s">
        <v>989</v>
      </c>
      <c r="H538" s="8" t="s">
        <v>1771</v>
      </c>
      <c r="I538" s="15">
        <v>2146000</v>
      </c>
      <c r="J538" s="15">
        <v>1295000</v>
      </c>
      <c r="K538" s="15">
        <v>2188000</v>
      </c>
      <c r="L538" s="15">
        <v>2163000</v>
      </c>
      <c r="M538" s="15">
        <v>2172000</v>
      </c>
      <c r="N538" s="15">
        <v>2131000</v>
      </c>
      <c r="O538" s="15">
        <v>3078000</v>
      </c>
      <c r="P538" s="15">
        <v>3064000</v>
      </c>
      <c r="Q538" s="15">
        <v>2148000</v>
      </c>
      <c r="R538" s="15">
        <v>2586000</v>
      </c>
      <c r="S538" s="15">
        <v>3472000</v>
      </c>
      <c r="T538" s="15">
        <v>3898000</v>
      </c>
      <c r="V538" s="28">
        <f t="shared" si="97"/>
        <v>2146000</v>
      </c>
      <c r="W538" s="28">
        <f t="shared" si="98"/>
        <v>1295000</v>
      </c>
      <c r="X538" s="28">
        <f t="shared" si="99"/>
        <v>2188000</v>
      </c>
      <c r="Y538" s="28">
        <f t="shared" si="100"/>
        <v>2163000</v>
      </c>
      <c r="Z538" s="28">
        <f t="shared" si="101"/>
        <v>2172000</v>
      </c>
      <c r="AA538" s="28">
        <f t="shared" si="102"/>
        <v>2131000</v>
      </c>
      <c r="AB538" s="28">
        <f t="shared" si="103"/>
        <v>3078000</v>
      </c>
      <c r="AC538" s="28">
        <f t="shared" si="104"/>
        <v>3064000</v>
      </c>
      <c r="AD538" s="28">
        <f t="shared" si="105"/>
        <v>2148000</v>
      </c>
      <c r="AE538" s="28">
        <f t="shared" si="106"/>
        <v>2586000</v>
      </c>
      <c r="AF538" s="28">
        <f t="shared" si="107"/>
        <v>3472000</v>
      </c>
      <c r="AG538" s="28">
        <f t="shared" si="108"/>
        <v>3898000</v>
      </c>
    </row>
    <row r="539" spans="1:33" s="21" customFormat="1" hidden="1" x14ac:dyDescent="0.3">
      <c r="A539" s="7" t="s">
        <v>281</v>
      </c>
      <c r="B539" s="7" t="s">
        <v>1047</v>
      </c>
      <c r="C539" s="7">
        <v>1310</v>
      </c>
      <c r="D539" s="7" t="s">
        <v>8</v>
      </c>
      <c r="E539" s="7">
        <v>925</v>
      </c>
      <c r="F539" s="7" t="s">
        <v>1797</v>
      </c>
      <c r="G539" s="7" t="s">
        <v>989</v>
      </c>
      <c r="H539" s="8" t="s">
        <v>1302</v>
      </c>
      <c r="I539" s="15">
        <v>859000</v>
      </c>
      <c r="J539" s="15">
        <v>432000</v>
      </c>
      <c r="K539" s="15">
        <v>1313000</v>
      </c>
      <c r="L539" s="15">
        <v>1298000</v>
      </c>
      <c r="M539" s="15">
        <v>1303000</v>
      </c>
      <c r="N539" s="15">
        <v>1279000</v>
      </c>
      <c r="O539" s="15">
        <v>2199000</v>
      </c>
      <c r="P539" s="15">
        <v>2189000</v>
      </c>
      <c r="Q539" s="15">
        <v>1289000</v>
      </c>
      <c r="R539" s="15">
        <v>2155000</v>
      </c>
      <c r="S539" s="15">
        <v>3472000</v>
      </c>
      <c r="T539" s="15">
        <v>3898000</v>
      </c>
      <c r="V539" s="28">
        <f t="shared" si="97"/>
        <v>859000</v>
      </c>
      <c r="W539" s="28">
        <f t="shared" si="98"/>
        <v>432000</v>
      </c>
      <c r="X539" s="28">
        <f t="shared" si="99"/>
        <v>1313000</v>
      </c>
      <c r="Y539" s="28">
        <f t="shared" si="100"/>
        <v>1298000</v>
      </c>
      <c r="Z539" s="28">
        <f t="shared" si="101"/>
        <v>1303000</v>
      </c>
      <c r="AA539" s="28">
        <f t="shared" si="102"/>
        <v>1279000</v>
      </c>
      <c r="AB539" s="28">
        <f t="shared" si="103"/>
        <v>2199000</v>
      </c>
      <c r="AC539" s="28">
        <f t="shared" si="104"/>
        <v>2189000</v>
      </c>
      <c r="AD539" s="28">
        <f t="shared" si="105"/>
        <v>1289000</v>
      </c>
      <c r="AE539" s="28">
        <f t="shared" si="106"/>
        <v>2155000</v>
      </c>
      <c r="AF539" s="28">
        <f t="shared" si="107"/>
        <v>3472000</v>
      </c>
      <c r="AG539" s="28">
        <f t="shared" si="108"/>
        <v>3898000</v>
      </c>
    </row>
    <row r="540" spans="1:33" s="21" customFormat="1" hidden="1" x14ac:dyDescent="0.3">
      <c r="A540" s="7" t="s">
        <v>281</v>
      </c>
      <c r="B540" s="7" t="s">
        <v>1047</v>
      </c>
      <c r="C540" s="7">
        <v>1310</v>
      </c>
      <c r="D540" s="7" t="s">
        <v>8</v>
      </c>
      <c r="E540" s="7">
        <v>926</v>
      </c>
      <c r="F540" s="7" t="s">
        <v>1798</v>
      </c>
      <c r="G540" s="7" t="s">
        <v>989</v>
      </c>
      <c r="H540" s="8" t="s">
        <v>1772</v>
      </c>
      <c r="I540" s="15">
        <v>1288000</v>
      </c>
      <c r="J540" s="15">
        <v>432000</v>
      </c>
      <c r="K540" s="15">
        <v>2188000</v>
      </c>
      <c r="L540" s="15">
        <v>1298000</v>
      </c>
      <c r="M540" s="15">
        <v>1303000</v>
      </c>
      <c r="N540" s="15">
        <v>1279000</v>
      </c>
      <c r="O540" s="15">
        <v>2199000</v>
      </c>
      <c r="P540" s="15">
        <v>2189000</v>
      </c>
      <c r="Q540" s="15">
        <v>859000</v>
      </c>
      <c r="R540" s="15">
        <v>2155000</v>
      </c>
      <c r="S540" s="15">
        <v>3038000</v>
      </c>
      <c r="T540" s="15">
        <v>3465000</v>
      </c>
      <c r="V540" s="28">
        <f t="shared" si="97"/>
        <v>1288000</v>
      </c>
      <c r="W540" s="28">
        <f t="shared" si="98"/>
        <v>432000</v>
      </c>
      <c r="X540" s="28">
        <f t="shared" si="99"/>
        <v>2188000</v>
      </c>
      <c r="Y540" s="28">
        <f t="shared" si="100"/>
        <v>1298000</v>
      </c>
      <c r="Z540" s="28">
        <f t="shared" si="101"/>
        <v>1303000</v>
      </c>
      <c r="AA540" s="28">
        <f t="shared" si="102"/>
        <v>1279000</v>
      </c>
      <c r="AB540" s="28">
        <f t="shared" si="103"/>
        <v>2199000</v>
      </c>
      <c r="AC540" s="28">
        <f t="shared" si="104"/>
        <v>2189000</v>
      </c>
      <c r="AD540" s="28">
        <f t="shared" si="105"/>
        <v>859000</v>
      </c>
      <c r="AE540" s="28">
        <f t="shared" si="106"/>
        <v>2155000</v>
      </c>
      <c r="AF540" s="28">
        <f t="shared" si="107"/>
        <v>3038000</v>
      </c>
      <c r="AG540" s="28">
        <f t="shared" si="108"/>
        <v>3465000</v>
      </c>
    </row>
    <row r="541" spans="1:33" s="21" customFormat="1" hidden="1" x14ac:dyDescent="0.3">
      <c r="A541" s="7" t="s">
        <v>281</v>
      </c>
      <c r="B541" s="7" t="s">
        <v>1047</v>
      </c>
      <c r="C541" s="7">
        <v>1310</v>
      </c>
      <c r="D541" s="7" t="s">
        <v>1223</v>
      </c>
      <c r="E541" s="7">
        <v>923</v>
      </c>
      <c r="F541" s="7" t="s">
        <v>1223</v>
      </c>
      <c r="G541" s="7" t="s">
        <v>989</v>
      </c>
      <c r="H541" s="8" t="s">
        <v>1773</v>
      </c>
      <c r="I541" s="15">
        <v>2146000</v>
      </c>
      <c r="J541" s="15">
        <v>1295000</v>
      </c>
      <c r="K541" s="15">
        <v>2188000</v>
      </c>
      <c r="L541" s="15">
        <v>2163000</v>
      </c>
      <c r="M541" s="15">
        <v>2172000</v>
      </c>
      <c r="N541" s="15">
        <v>2131000</v>
      </c>
      <c r="O541" s="15">
        <v>3078000</v>
      </c>
      <c r="P541" s="15">
        <v>3064000</v>
      </c>
      <c r="Q541" s="15">
        <v>2148000</v>
      </c>
      <c r="R541" s="15">
        <v>2155000</v>
      </c>
      <c r="S541" s="15">
        <v>3472000</v>
      </c>
      <c r="T541" s="15">
        <v>4331000</v>
      </c>
      <c r="V541" s="28">
        <f t="shared" si="97"/>
        <v>2146000</v>
      </c>
      <c r="W541" s="28">
        <f t="shared" si="98"/>
        <v>1295000</v>
      </c>
      <c r="X541" s="28">
        <f t="shared" si="99"/>
        <v>2188000</v>
      </c>
      <c r="Y541" s="28">
        <f t="shared" si="100"/>
        <v>2163000</v>
      </c>
      <c r="Z541" s="28">
        <f t="shared" si="101"/>
        <v>2172000</v>
      </c>
      <c r="AA541" s="28">
        <f t="shared" si="102"/>
        <v>2131000</v>
      </c>
      <c r="AB541" s="28">
        <f t="shared" si="103"/>
        <v>3078000</v>
      </c>
      <c r="AC541" s="28">
        <f t="shared" si="104"/>
        <v>3064000</v>
      </c>
      <c r="AD541" s="28">
        <f t="shared" si="105"/>
        <v>2148000</v>
      </c>
      <c r="AE541" s="28">
        <f t="shared" si="106"/>
        <v>2155000</v>
      </c>
      <c r="AF541" s="28">
        <f t="shared" si="107"/>
        <v>3472000</v>
      </c>
      <c r="AG541" s="28">
        <f t="shared" si="108"/>
        <v>4331000</v>
      </c>
    </row>
    <row r="542" spans="1:33" s="21" customFormat="1" hidden="1" x14ac:dyDescent="0.3">
      <c r="A542" s="7" t="s">
        <v>281</v>
      </c>
      <c r="B542" s="7" t="s">
        <v>1047</v>
      </c>
      <c r="C542" s="7">
        <v>1310</v>
      </c>
      <c r="D542" s="7" t="s">
        <v>247</v>
      </c>
      <c r="E542" s="7">
        <v>925</v>
      </c>
      <c r="F542" s="7" t="s">
        <v>1799</v>
      </c>
      <c r="G542" s="7" t="s">
        <v>989</v>
      </c>
      <c r="H542" s="8" t="s">
        <v>1774</v>
      </c>
      <c r="I542" s="15">
        <v>2146000</v>
      </c>
      <c r="J542" s="15">
        <v>1295000</v>
      </c>
      <c r="K542" s="15">
        <v>2188000</v>
      </c>
      <c r="L542" s="15">
        <v>2163000</v>
      </c>
      <c r="M542" s="15">
        <v>2172000</v>
      </c>
      <c r="N542" s="15">
        <v>2131000</v>
      </c>
      <c r="O542" s="15">
        <v>3078000</v>
      </c>
      <c r="P542" s="15">
        <v>3064000</v>
      </c>
      <c r="Q542" s="15">
        <v>2148000</v>
      </c>
      <c r="R542" s="15">
        <v>2155000</v>
      </c>
      <c r="S542" s="15">
        <v>3472000</v>
      </c>
      <c r="T542" s="15">
        <v>4331000</v>
      </c>
      <c r="V542" s="28">
        <f t="shared" si="97"/>
        <v>2146000</v>
      </c>
      <c r="W542" s="28">
        <f t="shared" si="98"/>
        <v>1295000</v>
      </c>
      <c r="X542" s="28">
        <f t="shared" si="99"/>
        <v>2188000</v>
      </c>
      <c r="Y542" s="28">
        <f t="shared" si="100"/>
        <v>2163000</v>
      </c>
      <c r="Z542" s="28">
        <f t="shared" si="101"/>
        <v>2172000</v>
      </c>
      <c r="AA542" s="28">
        <f t="shared" si="102"/>
        <v>2131000</v>
      </c>
      <c r="AB542" s="28">
        <f t="shared" si="103"/>
        <v>3078000</v>
      </c>
      <c r="AC542" s="28">
        <f t="shared" si="104"/>
        <v>3064000</v>
      </c>
      <c r="AD542" s="28">
        <f t="shared" si="105"/>
        <v>2148000</v>
      </c>
      <c r="AE542" s="28">
        <f t="shared" si="106"/>
        <v>2155000</v>
      </c>
      <c r="AF542" s="28">
        <f t="shared" si="107"/>
        <v>3472000</v>
      </c>
      <c r="AG542" s="28">
        <f t="shared" si="108"/>
        <v>4331000</v>
      </c>
    </row>
    <row r="543" spans="1:33" s="21" customFormat="1" hidden="1" x14ac:dyDescent="0.3">
      <c r="A543" s="7" t="s">
        <v>281</v>
      </c>
      <c r="B543" s="7" t="s">
        <v>1047</v>
      </c>
      <c r="C543" s="7">
        <v>1310</v>
      </c>
      <c r="D543" s="7" t="s">
        <v>8</v>
      </c>
      <c r="E543" s="7">
        <v>925</v>
      </c>
      <c r="F543" s="7" t="s">
        <v>1800</v>
      </c>
      <c r="G543" s="7" t="s">
        <v>989</v>
      </c>
      <c r="H543" s="8" t="s">
        <v>1775</v>
      </c>
      <c r="I543" s="15">
        <v>859000</v>
      </c>
      <c r="J543" s="15">
        <v>432000</v>
      </c>
      <c r="K543" s="15">
        <v>1313000</v>
      </c>
      <c r="L543" s="15">
        <v>1298000</v>
      </c>
      <c r="M543" s="15">
        <v>1303000</v>
      </c>
      <c r="N543" s="15">
        <v>1279000</v>
      </c>
      <c r="O543" s="15">
        <v>2199000</v>
      </c>
      <c r="P543" s="15">
        <v>2189000</v>
      </c>
      <c r="Q543" s="15">
        <v>859000</v>
      </c>
      <c r="R543" s="15">
        <v>2155000</v>
      </c>
      <c r="S543" s="15">
        <v>3472000</v>
      </c>
      <c r="T543" s="15">
        <v>4331000</v>
      </c>
      <c r="V543" s="28">
        <f t="shared" si="97"/>
        <v>859000</v>
      </c>
      <c r="W543" s="28">
        <f t="shared" si="98"/>
        <v>432000</v>
      </c>
      <c r="X543" s="28">
        <f t="shared" si="99"/>
        <v>1313000</v>
      </c>
      <c r="Y543" s="28">
        <f t="shared" si="100"/>
        <v>1298000</v>
      </c>
      <c r="Z543" s="28">
        <f t="shared" si="101"/>
        <v>1303000</v>
      </c>
      <c r="AA543" s="28">
        <f t="shared" si="102"/>
        <v>1279000</v>
      </c>
      <c r="AB543" s="28">
        <f t="shared" si="103"/>
        <v>2199000</v>
      </c>
      <c r="AC543" s="28">
        <f t="shared" si="104"/>
        <v>2189000</v>
      </c>
      <c r="AD543" s="28">
        <f t="shared" si="105"/>
        <v>859000</v>
      </c>
      <c r="AE543" s="28">
        <f t="shared" si="106"/>
        <v>2155000</v>
      </c>
      <c r="AF543" s="28">
        <f t="shared" si="107"/>
        <v>3472000</v>
      </c>
      <c r="AG543" s="28">
        <f t="shared" si="108"/>
        <v>4331000</v>
      </c>
    </row>
    <row r="544" spans="1:33" s="21" customFormat="1" hidden="1" x14ac:dyDescent="0.3">
      <c r="A544" s="7" t="s">
        <v>281</v>
      </c>
      <c r="B544" s="7" t="s">
        <v>1047</v>
      </c>
      <c r="C544" s="7">
        <v>1310</v>
      </c>
      <c r="D544" s="7" t="s">
        <v>8</v>
      </c>
      <c r="E544" s="7">
        <v>922</v>
      </c>
      <c r="F544" s="7" t="s">
        <v>1801</v>
      </c>
      <c r="G544" s="7" t="s">
        <v>989</v>
      </c>
      <c r="H544" s="8" t="s">
        <v>1298</v>
      </c>
      <c r="I544" s="15">
        <v>1288000</v>
      </c>
      <c r="J544" s="15">
        <v>432000</v>
      </c>
      <c r="K544" s="15">
        <v>2188000</v>
      </c>
      <c r="L544" s="15">
        <v>1298000</v>
      </c>
      <c r="M544" s="15">
        <v>1303000</v>
      </c>
      <c r="N544" s="15">
        <v>1279000</v>
      </c>
      <c r="O544" s="15">
        <v>2199000</v>
      </c>
      <c r="P544" s="15">
        <v>2189000</v>
      </c>
      <c r="Q544" s="15">
        <v>859000</v>
      </c>
      <c r="R544" s="15">
        <v>2155000</v>
      </c>
      <c r="S544" s="15">
        <v>3038000</v>
      </c>
      <c r="T544" s="15">
        <v>3465000</v>
      </c>
      <c r="V544" s="28">
        <f t="shared" si="97"/>
        <v>1288000</v>
      </c>
      <c r="W544" s="28">
        <f t="shared" si="98"/>
        <v>432000</v>
      </c>
      <c r="X544" s="28">
        <f t="shared" si="99"/>
        <v>2188000</v>
      </c>
      <c r="Y544" s="28">
        <f t="shared" si="100"/>
        <v>1298000</v>
      </c>
      <c r="Z544" s="28">
        <f t="shared" si="101"/>
        <v>1303000</v>
      </c>
      <c r="AA544" s="28">
        <f t="shared" si="102"/>
        <v>1279000</v>
      </c>
      <c r="AB544" s="28">
        <f t="shared" si="103"/>
        <v>2199000</v>
      </c>
      <c r="AC544" s="28">
        <f t="shared" si="104"/>
        <v>2189000</v>
      </c>
      <c r="AD544" s="28">
        <f t="shared" si="105"/>
        <v>859000</v>
      </c>
      <c r="AE544" s="28">
        <f t="shared" si="106"/>
        <v>2155000</v>
      </c>
      <c r="AF544" s="28">
        <f t="shared" si="107"/>
        <v>3038000</v>
      </c>
      <c r="AG544" s="28">
        <f t="shared" si="108"/>
        <v>3465000</v>
      </c>
    </row>
    <row r="545" spans="1:33" s="21" customFormat="1" hidden="1" x14ac:dyDescent="0.3">
      <c r="A545" s="7" t="s">
        <v>281</v>
      </c>
      <c r="B545" s="7" t="s">
        <v>1047</v>
      </c>
      <c r="C545" s="7">
        <v>1310</v>
      </c>
      <c r="D545" s="7" t="s">
        <v>1198</v>
      </c>
      <c r="E545" s="7">
        <v>925</v>
      </c>
      <c r="F545" s="7" t="s">
        <v>1802</v>
      </c>
      <c r="G545" s="7" t="s">
        <v>989</v>
      </c>
      <c r="H545" s="8" t="s">
        <v>1776</v>
      </c>
      <c r="I545" s="15">
        <v>3433000</v>
      </c>
      <c r="J545" s="15">
        <v>3885000</v>
      </c>
      <c r="K545" s="15">
        <v>4375000</v>
      </c>
      <c r="L545" s="15">
        <v>3893000</v>
      </c>
      <c r="M545" s="15">
        <v>3909000</v>
      </c>
      <c r="N545" s="15">
        <v>3835000</v>
      </c>
      <c r="O545" s="15">
        <v>4836000</v>
      </c>
      <c r="P545" s="15">
        <v>4815000</v>
      </c>
      <c r="Q545" s="15">
        <v>4295000</v>
      </c>
      <c r="R545" s="15">
        <v>4310000</v>
      </c>
      <c r="S545" s="15">
        <v>5208000</v>
      </c>
      <c r="T545" s="15">
        <v>5197000</v>
      </c>
      <c r="V545" s="28">
        <f t="shared" si="97"/>
        <v>3433000</v>
      </c>
      <c r="W545" s="28">
        <f t="shared" si="98"/>
        <v>3885000</v>
      </c>
      <c r="X545" s="28">
        <f t="shared" si="99"/>
        <v>4375000</v>
      </c>
      <c r="Y545" s="28">
        <f t="shared" si="100"/>
        <v>3893000</v>
      </c>
      <c r="Z545" s="28">
        <f t="shared" si="101"/>
        <v>3909000</v>
      </c>
      <c r="AA545" s="28">
        <f t="shared" si="102"/>
        <v>3835000</v>
      </c>
      <c r="AB545" s="28">
        <f t="shared" si="103"/>
        <v>4836000</v>
      </c>
      <c r="AC545" s="28">
        <f t="shared" si="104"/>
        <v>4815000</v>
      </c>
      <c r="AD545" s="28">
        <f t="shared" si="105"/>
        <v>4295000</v>
      </c>
      <c r="AE545" s="28">
        <f t="shared" si="106"/>
        <v>4310000</v>
      </c>
      <c r="AF545" s="28">
        <f t="shared" si="107"/>
        <v>5208000</v>
      </c>
      <c r="AG545" s="28">
        <f t="shared" si="108"/>
        <v>5197000</v>
      </c>
    </row>
    <row r="546" spans="1:33" s="21" customFormat="1" hidden="1" x14ac:dyDescent="0.3">
      <c r="A546" s="7" t="s">
        <v>281</v>
      </c>
      <c r="B546" s="7" t="s">
        <v>1047</v>
      </c>
      <c r="C546" s="7">
        <v>1310</v>
      </c>
      <c r="D546" s="7" t="s">
        <v>8</v>
      </c>
      <c r="E546" s="7">
        <v>999</v>
      </c>
      <c r="F546" s="7" t="s">
        <v>8</v>
      </c>
      <c r="G546" s="7" t="s">
        <v>989</v>
      </c>
      <c r="H546" s="8" t="s">
        <v>1777</v>
      </c>
      <c r="I546" s="15">
        <v>18878000</v>
      </c>
      <c r="J546" s="15">
        <v>20716000</v>
      </c>
      <c r="K546" s="15">
        <v>21000000</v>
      </c>
      <c r="L546" s="15">
        <v>23790000</v>
      </c>
      <c r="M546" s="15">
        <v>21714000</v>
      </c>
      <c r="N546" s="15">
        <v>21305000</v>
      </c>
      <c r="O546" s="15">
        <v>28575000</v>
      </c>
      <c r="P546" s="15">
        <v>28448000</v>
      </c>
      <c r="Q546" s="15">
        <v>27916000</v>
      </c>
      <c r="R546" s="15">
        <v>28011000</v>
      </c>
      <c r="S546" s="15">
        <v>28206000</v>
      </c>
      <c r="T546" s="15">
        <v>30313000</v>
      </c>
      <c r="V546" s="28">
        <f t="shared" si="97"/>
        <v>18878000</v>
      </c>
      <c r="W546" s="28">
        <f t="shared" si="98"/>
        <v>20716000</v>
      </c>
      <c r="X546" s="28">
        <f t="shared" si="99"/>
        <v>21000000</v>
      </c>
      <c r="Y546" s="28">
        <f t="shared" si="100"/>
        <v>23790000</v>
      </c>
      <c r="Z546" s="28">
        <f t="shared" si="101"/>
        <v>21714000</v>
      </c>
      <c r="AA546" s="28">
        <f t="shared" si="102"/>
        <v>21305000</v>
      </c>
      <c r="AB546" s="28">
        <f t="shared" si="103"/>
        <v>28575000</v>
      </c>
      <c r="AC546" s="28">
        <f t="shared" si="104"/>
        <v>28448000</v>
      </c>
      <c r="AD546" s="28">
        <f t="shared" si="105"/>
        <v>27916000</v>
      </c>
      <c r="AE546" s="28">
        <f t="shared" si="106"/>
        <v>28011000</v>
      </c>
      <c r="AF546" s="28">
        <f t="shared" si="107"/>
        <v>28206000</v>
      </c>
      <c r="AG546" s="28">
        <f t="shared" si="108"/>
        <v>30313000</v>
      </c>
    </row>
    <row r="547" spans="1:33" s="21" customFormat="1" hidden="1" x14ac:dyDescent="0.3">
      <c r="A547" s="7" t="s">
        <v>281</v>
      </c>
      <c r="B547" s="7" t="s">
        <v>1047</v>
      </c>
      <c r="C547" s="7">
        <v>1310</v>
      </c>
      <c r="D547" s="7" t="s">
        <v>1204</v>
      </c>
      <c r="E547" s="7">
        <v>907</v>
      </c>
      <c r="F547" s="7" t="s">
        <v>1803</v>
      </c>
      <c r="G547" s="7" t="s">
        <v>1304</v>
      </c>
      <c r="H547" s="8" t="s">
        <v>1309</v>
      </c>
      <c r="I547" s="15">
        <v>6436000</v>
      </c>
      <c r="J547" s="15">
        <v>8632000</v>
      </c>
      <c r="K547" s="15">
        <v>8750000</v>
      </c>
      <c r="L547" s="15">
        <v>8651000</v>
      </c>
      <c r="M547" s="15">
        <v>8686000</v>
      </c>
      <c r="N547" s="15">
        <v>8522000</v>
      </c>
      <c r="O547" s="15">
        <v>6595000</v>
      </c>
      <c r="P547" s="15">
        <v>6565000</v>
      </c>
      <c r="Q547" s="15">
        <v>8590000</v>
      </c>
      <c r="R547" s="15">
        <v>15083000</v>
      </c>
      <c r="S547" s="15">
        <v>15188000</v>
      </c>
      <c r="T547" s="15">
        <v>15157000</v>
      </c>
      <c r="V547" s="28">
        <f t="shared" si="97"/>
        <v>6436000</v>
      </c>
      <c r="W547" s="28">
        <f t="shared" si="98"/>
        <v>8632000</v>
      </c>
      <c r="X547" s="28">
        <f t="shared" si="99"/>
        <v>8750000</v>
      </c>
      <c r="Y547" s="28">
        <f t="shared" si="100"/>
        <v>8651000</v>
      </c>
      <c r="Z547" s="28">
        <f t="shared" si="101"/>
        <v>8686000</v>
      </c>
      <c r="AA547" s="28">
        <f t="shared" si="102"/>
        <v>8522000</v>
      </c>
      <c r="AB547" s="28">
        <f t="shared" si="103"/>
        <v>6595000</v>
      </c>
      <c r="AC547" s="28">
        <f t="shared" si="104"/>
        <v>6565000</v>
      </c>
      <c r="AD547" s="28">
        <f t="shared" si="105"/>
        <v>8590000</v>
      </c>
      <c r="AE547" s="28">
        <f t="shared" si="106"/>
        <v>15083000</v>
      </c>
      <c r="AF547" s="28">
        <f t="shared" si="107"/>
        <v>15188000</v>
      </c>
      <c r="AG547" s="28">
        <f t="shared" si="108"/>
        <v>15157000</v>
      </c>
    </row>
    <row r="548" spans="1:33" s="21" customFormat="1" hidden="1" x14ac:dyDescent="0.3">
      <c r="A548" s="7" t="s">
        <v>281</v>
      </c>
      <c r="B548" s="7" t="s">
        <v>1047</v>
      </c>
      <c r="C548" s="7">
        <v>1310</v>
      </c>
      <c r="D548" s="7" t="s">
        <v>1201</v>
      </c>
      <c r="E548" s="7">
        <v>907</v>
      </c>
      <c r="F548" s="7" t="s">
        <v>1804</v>
      </c>
      <c r="G548" s="7" t="s">
        <v>1304</v>
      </c>
      <c r="H548" s="8" t="s">
        <v>1306</v>
      </c>
      <c r="I548" s="15">
        <v>6436000</v>
      </c>
      <c r="J548" s="15">
        <v>8632000</v>
      </c>
      <c r="K548" s="15">
        <v>8750000</v>
      </c>
      <c r="L548" s="15">
        <v>8651000</v>
      </c>
      <c r="M548" s="15">
        <v>8686000</v>
      </c>
      <c r="N548" s="15">
        <v>8522000</v>
      </c>
      <c r="O548" s="15">
        <v>6595000</v>
      </c>
      <c r="P548" s="15">
        <v>6565000</v>
      </c>
      <c r="Q548" s="15">
        <v>12884000</v>
      </c>
      <c r="R548" s="15">
        <v>12928000</v>
      </c>
      <c r="S548" s="15">
        <v>13018000</v>
      </c>
      <c r="T548" s="15">
        <v>12992000</v>
      </c>
      <c r="V548" s="28">
        <f t="shared" si="97"/>
        <v>6436000</v>
      </c>
      <c r="W548" s="28">
        <f t="shared" si="98"/>
        <v>8632000</v>
      </c>
      <c r="X548" s="28">
        <f t="shared" si="99"/>
        <v>8750000</v>
      </c>
      <c r="Y548" s="28">
        <f t="shared" si="100"/>
        <v>8651000</v>
      </c>
      <c r="Z548" s="28">
        <f t="shared" si="101"/>
        <v>8686000</v>
      </c>
      <c r="AA548" s="28">
        <f t="shared" si="102"/>
        <v>8522000</v>
      </c>
      <c r="AB548" s="28">
        <f t="shared" si="103"/>
        <v>6595000</v>
      </c>
      <c r="AC548" s="28">
        <f t="shared" si="104"/>
        <v>6565000</v>
      </c>
      <c r="AD548" s="28">
        <f t="shared" si="105"/>
        <v>12884000</v>
      </c>
      <c r="AE548" s="28">
        <f t="shared" si="106"/>
        <v>12928000</v>
      </c>
      <c r="AF548" s="28">
        <f t="shared" si="107"/>
        <v>13018000</v>
      </c>
      <c r="AG548" s="28">
        <f t="shared" si="108"/>
        <v>12992000</v>
      </c>
    </row>
    <row r="549" spans="1:33" s="21" customFormat="1" hidden="1" x14ac:dyDescent="0.3">
      <c r="A549" s="7" t="s">
        <v>281</v>
      </c>
      <c r="B549" s="7" t="s">
        <v>1047</v>
      </c>
      <c r="C549" s="7">
        <v>1310</v>
      </c>
      <c r="D549" s="7" t="s">
        <v>1205</v>
      </c>
      <c r="E549" s="7">
        <v>907</v>
      </c>
      <c r="F549" s="7" t="s">
        <v>1805</v>
      </c>
      <c r="G549" s="7" t="s">
        <v>1304</v>
      </c>
      <c r="H549" s="8" t="s">
        <v>966</v>
      </c>
      <c r="I549" s="15">
        <v>2146000</v>
      </c>
      <c r="J549" s="15">
        <v>4316000</v>
      </c>
      <c r="K549" s="15">
        <v>4375000</v>
      </c>
      <c r="L549" s="15">
        <v>4326000</v>
      </c>
      <c r="M549" s="15">
        <v>4343000</v>
      </c>
      <c r="N549" s="15">
        <v>3409000</v>
      </c>
      <c r="O549" s="15">
        <v>3517000</v>
      </c>
      <c r="P549" s="15">
        <v>3502000</v>
      </c>
      <c r="Q549" s="15">
        <v>4295000</v>
      </c>
      <c r="R549" s="15">
        <v>4310000</v>
      </c>
      <c r="S549" s="15">
        <v>4340000</v>
      </c>
      <c r="T549" s="15">
        <v>4331000</v>
      </c>
      <c r="V549" s="28">
        <f t="shared" si="97"/>
        <v>2146000</v>
      </c>
      <c r="W549" s="28">
        <f t="shared" si="98"/>
        <v>4316000</v>
      </c>
      <c r="X549" s="28">
        <f t="shared" si="99"/>
        <v>4375000</v>
      </c>
      <c r="Y549" s="28">
        <f t="shared" si="100"/>
        <v>4326000</v>
      </c>
      <c r="Z549" s="28">
        <f t="shared" si="101"/>
        <v>4343000</v>
      </c>
      <c r="AA549" s="28">
        <f t="shared" si="102"/>
        <v>3409000</v>
      </c>
      <c r="AB549" s="28">
        <f t="shared" si="103"/>
        <v>3517000</v>
      </c>
      <c r="AC549" s="28">
        <f t="shared" si="104"/>
        <v>3502000</v>
      </c>
      <c r="AD549" s="28">
        <f t="shared" si="105"/>
        <v>4295000</v>
      </c>
      <c r="AE549" s="28">
        <f t="shared" si="106"/>
        <v>4310000</v>
      </c>
      <c r="AF549" s="28">
        <f t="shared" si="107"/>
        <v>4340000</v>
      </c>
      <c r="AG549" s="28">
        <f t="shared" si="108"/>
        <v>4331000</v>
      </c>
    </row>
    <row r="550" spans="1:33" s="21" customFormat="1" hidden="1" x14ac:dyDescent="0.3">
      <c r="A550" s="7" t="s">
        <v>281</v>
      </c>
      <c r="B550" s="7" t="s">
        <v>1047</v>
      </c>
      <c r="C550" s="7">
        <v>1310</v>
      </c>
      <c r="D550" s="7" t="s">
        <v>930</v>
      </c>
      <c r="E550" s="7">
        <v>925</v>
      </c>
      <c r="F550" s="7" t="s">
        <v>1018</v>
      </c>
      <c r="G550" s="7" t="s">
        <v>1304</v>
      </c>
      <c r="H550" s="8" t="s">
        <v>847</v>
      </c>
      <c r="I550" s="15">
        <v>1288000</v>
      </c>
      <c r="J550" s="15">
        <v>1295000</v>
      </c>
      <c r="K550" s="15">
        <v>875000</v>
      </c>
      <c r="L550" s="15">
        <v>2163000</v>
      </c>
      <c r="M550" s="15">
        <v>2172000</v>
      </c>
      <c r="N550" s="15">
        <v>2131000</v>
      </c>
      <c r="O550" s="15">
        <v>2638000</v>
      </c>
      <c r="P550" s="15">
        <v>4377000</v>
      </c>
      <c r="Q550" s="15">
        <v>4295000</v>
      </c>
      <c r="R550" s="15">
        <v>4310000</v>
      </c>
      <c r="S550" s="15">
        <v>2604000</v>
      </c>
      <c r="T550" s="15">
        <v>2166000</v>
      </c>
      <c r="V550" s="28">
        <f t="shared" si="97"/>
        <v>1288000</v>
      </c>
      <c r="W550" s="28">
        <f t="shared" si="98"/>
        <v>1295000</v>
      </c>
      <c r="X550" s="28">
        <f t="shared" si="99"/>
        <v>875000</v>
      </c>
      <c r="Y550" s="28">
        <f t="shared" si="100"/>
        <v>2163000</v>
      </c>
      <c r="Z550" s="28">
        <f t="shared" si="101"/>
        <v>2172000</v>
      </c>
      <c r="AA550" s="28">
        <f t="shared" si="102"/>
        <v>2131000</v>
      </c>
      <c r="AB550" s="28">
        <f t="shared" si="103"/>
        <v>2638000</v>
      </c>
      <c r="AC550" s="28">
        <f t="shared" si="104"/>
        <v>4377000</v>
      </c>
      <c r="AD550" s="28">
        <f t="shared" si="105"/>
        <v>4295000</v>
      </c>
      <c r="AE550" s="28">
        <f t="shared" si="106"/>
        <v>4310000</v>
      </c>
      <c r="AF550" s="28">
        <f t="shared" si="107"/>
        <v>2604000</v>
      </c>
      <c r="AG550" s="28">
        <f t="shared" si="108"/>
        <v>2166000</v>
      </c>
    </row>
    <row r="551" spans="1:33" s="21" customFormat="1" hidden="1" x14ac:dyDescent="0.3">
      <c r="A551" s="7" t="s">
        <v>281</v>
      </c>
      <c r="B551" s="7" t="s">
        <v>1047</v>
      </c>
      <c r="C551" s="7">
        <v>1310</v>
      </c>
      <c r="D551" s="7" t="s">
        <v>1202</v>
      </c>
      <c r="E551" s="7">
        <v>922</v>
      </c>
      <c r="F551" s="7" t="s">
        <v>1016</v>
      </c>
      <c r="G551" s="7" t="s">
        <v>1304</v>
      </c>
      <c r="H551" s="8" t="s">
        <v>963</v>
      </c>
      <c r="I551" s="15">
        <v>3004000</v>
      </c>
      <c r="J551" s="15">
        <v>3021000</v>
      </c>
      <c r="K551" s="15">
        <v>2625000</v>
      </c>
      <c r="L551" s="15">
        <v>2596000</v>
      </c>
      <c r="M551" s="15">
        <v>3040000</v>
      </c>
      <c r="N551" s="15">
        <v>2983000</v>
      </c>
      <c r="O551" s="15">
        <v>2199000</v>
      </c>
      <c r="P551" s="15">
        <v>2189000</v>
      </c>
      <c r="Q551" s="15">
        <v>3007000</v>
      </c>
      <c r="R551" s="15">
        <v>3017000</v>
      </c>
      <c r="S551" s="15">
        <v>4340000</v>
      </c>
      <c r="T551" s="15">
        <v>4331000</v>
      </c>
      <c r="V551" s="28">
        <f t="shared" si="97"/>
        <v>3004000</v>
      </c>
      <c r="W551" s="28">
        <f t="shared" si="98"/>
        <v>3021000</v>
      </c>
      <c r="X551" s="28">
        <f t="shared" si="99"/>
        <v>2625000</v>
      </c>
      <c r="Y551" s="28">
        <f t="shared" si="100"/>
        <v>2596000</v>
      </c>
      <c r="Z551" s="28">
        <f t="shared" si="101"/>
        <v>3040000</v>
      </c>
      <c r="AA551" s="28">
        <f t="shared" si="102"/>
        <v>2983000</v>
      </c>
      <c r="AB551" s="28">
        <f t="shared" si="103"/>
        <v>2199000</v>
      </c>
      <c r="AC551" s="28">
        <f t="shared" si="104"/>
        <v>2189000</v>
      </c>
      <c r="AD551" s="28">
        <f t="shared" si="105"/>
        <v>3007000</v>
      </c>
      <c r="AE551" s="28">
        <f t="shared" si="106"/>
        <v>3017000</v>
      </c>
      <c r="AF551" s="28">
        <f t="shared" si="107"/>
        <v>4340000</v>
      </c>
      <c r="AG551" s="28">
        <f t="shared" si="108"/>
        <v>4331000</v>
      </c>
    </row>
    <row r="552" spans="1:33" s="21" customFormat="1" hidden="1" x14ac:dyDescent="0.3">
      <c r="A552" s="7" t="s">
        <v>281</v>
      </c>
      <c r="B552" s="7" t="s">
        <v>1047</v>
      </c>
      <c r="C552" s="7">
        <v>1310</v>
      </c>
      <c r="D552" s="7" t="s">
        <v>1212</v>
      </c>
      <c r="E552" s="7">
        <v>925</v>
      </c>
      <c r="F552" s="7" t="s">
        <v>1019</v>
      </c>
      <c r="G552" s="7" t="s">
        <v>1304</v>
      </c>
      <c r="H552" s="8" t="s">
        <v>1308</v>
      </c>
      <c r="I552" s="15">
        <v>3433000</v>
      </c>
      <c r="J552" s="15">
        <v>3453000</v>
      </c>
      <c r="K552" s="15">
        <v>3500000</v>
      </c>
      <c r="L552" s="15">
        <v>2163000</v>
      </c>
      <c r="M552" s="15">
        <v>2172000</v>
      </c>
      <c r="N552" s="15">
        <v>2131000</v>
      </c>
      <c r="O552" s="15">
        <v>2199000</v>
      </c>
      <c r="P552" s="15">
        <v>2189000</v>
      </c>
      <c r="Q552" s="15">
        <v>3436000</v>
      </c>
      <c r="R552" s="15">
        <v>4310000</v>
      </c>
      <c r="S552" s="15">
        <v>4340000</v>
      </c>
      <c r="T552" s="15">
        <v>4331000</v>
      </c>
      <c r="V552" s="28">
        <f t="shared" si="97"/>
        <v>3433000</v>
      </c>
      <c r="W552" s="28">
        <f t="shared" si="98"/>
        <v>3453000</v>
      </c>
      <c r="X552" s="28">
        <f t="shared" si="99"/>
        <v>3500000</v>
      </c>
      <c r="Y552" s="28">
        <f t="shared" si="100"/>
        <v>2163000</v>
      </c>
      <c r="Z552" s="28">
        <f t="shared" si="101"/>
        <v>2172000</v>
      </c>
      <c r="AA552" s="28">
        <f t="shared" si="102"/>
        <v>2131000</v>
      </c>
      <c r="AB552" s="28">
        <f t="shared" si="103"/>
        <v>2199000</v>
      </c>
      <c r="AC552" s="28">
        <f t="shared" si="104"/>
        <v>2189000</v>
      </c>
      <c r="AD552" s="28">
        <f t="shared" si="105"/>
        <v>3436000</v>
      </c>
      <c r="AE552" s="28">
        <f t="shared" si="106"/>
        <v>4310000</v>
      </c>
      <c r="AF552" s="28">
        <f t="shared" si="107"/>
        <v>4340000</v>
      </c>
      <c r="AG552" s="28">
        <f t="shared" si="108"/>
        <v>4331000</v>
      </c>
    </row>
    <row r="553" spans="1:33" s="21" customFormat="1" hidden="1" x14ac:dyDescent="0.3">
      <c r="A553" s="7" t="s">
        <v>281</v>
      </c>
      <c r="B553" s="7" t="s">
        <v>1047</v>
      </c>
      <c r="C553" s="7">
        <v>1310</v>
      </c>
      <c r="D553" s="7" t="s">
        <v>8</v>
      </c>
      <c r="E553" s="7">
        <v>922</v>
      </c>
      <c r="F553" s="7">
        <v>370545</v>
      </c>
      <c r="G553" s="7" t="s">
        <v>1304</v>
      </c>
      <c r="H553" s="8" t="s">
        <v>1778</v>
      </c>
      <c r="I553" s="15">
        <v>3433000</v>
      </c>
      <c r="J553" s="15">
        <v>3453000</v>
      </c>
      <c r="K553" s="15">
        <v>2625000</v>
      </c>
      <c r="L553" s="15">
        <v>2596000</v>
      </c>
      <c r="M553" s="15">
        <v>2606000</v>
      </c>
      <c r="N553" s="15">
        <v>4261000</v>
      </c>
      <c r="O553" s="15">
        <v>3078000</v>
      </c>
      <c r="P553" s="15">
        <v>3064000</v>
      </c>
      <c r="Q553" s="15">
        <v>4295000</v>
      </c>
      <c r="R553" s="15">
        <v>5172000</v>
      </c>
      <c r="S553" s="15">
        <v>6509000</v>
      </c>
      <c r="T553" s="15">
        <v>6496000</v>
      </c>
      <c r="V553" s="28">
        <f t="shared" si="97"/>
        <v>3433000</v>
      </c>
      <c r="W553" s="28">
        <f t="shared" si="98"/>
        <v>3453000</v>
      </c>
      <c r="X553" s="28">
        <f t="shared" si="99"/>
        <v>2625000</v>
      </c>
      <c r="Y553" s="28">
        <f t="shared" si="100"/>
        <v>2596000</v>
      </c>
      <c r="Z553" s="28">
        <f t="shared" si="101"/>
        <v>2606000</v>
      </c>
      <c r="AA553" s="28">
        <f t="shared" si="102"/>
        <v>4261000</v>
      </c>
      <c r="AB553" s="28">
        <f t="shared" si="103"/>
        <v>3078000</v>
      </c>
      <c r="AC553" s="28">
        <f t="shared" si="104"/>
        <v>3064000</v>
      </c>
      <c r="AD553" s="28">
        <f t="shared" si="105"/>
        <v>4295000</v>
      </c>
      <c r="AE553" s="28">
        <f t="shared" si="106"/>
        <v>5172000</v>
      </c>
      <c r="AF553" s="28">
        <f t="shared" si="107"/>
        <v>6509000</v>
      </c>
      <c r="AG553" s="28">
        <f t="shared" si="108"/>
        <v>6496000</v>
      </c>
    </row>
    <row r="554" spans="1:33" s="21" customFormat="1" hidden="1" x14ac:dyDescent="0.3">
      <c r="A554" s="7" t="s">
        <v>281</v>
      </c>
      <c r="B554" s="7" t="s">
        <v>1047</v>
      </c>
      <c r="C554" s="7">
        <v>1310</v>
      </c>
      <c r="D554" s="7" t="s">
        <v>1333</v>
      </c>
      <c r="E554" s="7">
        <v>925</v>
      </c>
      <c r="F554" s="7" t="s">
        <v>1011</v>
      </c>
      <c r="G554" s="7" t="s">
        <v>1304</v>
      </c>
      <c r="H554" s="8" t="s">
        <v>957</v>
      </c>
      <c r="I554" s="15">
        <v>2146000</v>
      </c>
      <c r="J554" s="15">
        <v>2158000</v>
      </c>
      <c r="K554" s="15">
        <v>2188000</v>
      </c>
      <c r="L554" s="15">
        <v>2163000</v>
      </c>
      <c r="M554" s="15">
        <v>2172000</v>
      </c>
      <c r="N554" s="15">
        <v>2131000</v>
      </c>
      <c r="O554" s="15">
        <v>2199000</v>
      </c>
      <c r="P554" s="15">
        <v>2189000</v>
      </c>
      <c r="Q554" s="15">
        <v>2577000</v>
      </c>
      <c r="R554" s="15">
        <v>3448000</v>
      </c>
      <c r="S554" s="15">
        <v>3472000</v>
      </c>
      <c r="T554" s="15">
        <v>3465000</v>
      </c>
      <c r="V554" s="28">
        <f t="shared" si="97"/>
        <v>2146000</v>
      </c>
      <c r="W554" s="28">
        <f t="shared" si="98"/>
        <v>2158000</v>
      </c>
      <c r="X554" s="28">
        <f t="shared" si="99"/>
        <v>2188000</v>
      </c>
      <c r="Y554" s="28">
        <f t="shared" si="100"/>
        <v>2163000</v>
      </c>
      <c r="Z554" s="28">
        <f t="shared" si="101"/>
        <v>2172000</v>
      </c>
      <c r="AA554" s="28">
        <f t="shared" si="102"/>
        <v>2131000</v>
      </c>
      <c r="AB554" s="28">
        <f t="shared" si="103"/>
        <v>2199000</v>
      </c>
      <c r="AC554" s="28">
        <f t="shared" si="104"/>
        <v>2189000</v>
      </c>
      <c r="AD554" s="28">
        <f t="shared" si="105"/>
        <v>2577000</v>
      </c>
      <c r="AE554" s="28">
        <f t="shared" si="106"/>
        <v>3448000</v>
      </c>
      <c r="AF554" s="28">
        <f t="shared" si="107"/>
        <v>3472000</v>
      </c>
      <c r="AG554" s="28">
        <f t="shared" si="108"/>
        <v>3465000</v>
      </c>
    </row>
    <row r="555" spans="1:33" s="21" customFormat="1" hidden="1" x14ac:dyDescent="0.3">
      <c r="A555" s="7" t="s">
        <v>281</v>
      </c>
      <c r="B555" s="7" t="s">
        <v>1047</v>
      </c>
      <c r="C555" s="7">
        <v>1310</v>
      </c>
      <c r="D555" s="7" t="s">
        <v>8</v>
      </c>
      <c r="E555" s="7">
        <v>925</v>
      </c>
      <c r="F555" s="7" t="s">
        <v>1806</v>
      </c>
      <c r="G555" s="7" t="s">
        <v>1304</v>
      </c>
      <c r="H555" s="8" t="s">
        <v>1779</v>
      </c>
      <c r="I555" s="15">
        <v>3004000</v>
      </c>
      <c r="J555" s="15">
        <v>3021000</v>
      </c>
      <c r="K555" s="15">
        <v>3063000</v>
      </c>
      <c r="L555" s="15">
        <v>2163000</v>
      </c>
      <c r="M555" s="15">
        <v>2172000</v>
      </c>
      <c r="N555" s="15">
        <v>2131000</v>
      </c>
      <c r="O555" s="15">
        <v>2199000</v>
      </c>
      <c r="P555" s="15">
        <v>2189000</v>
      </c>
      <c r="Q555" s="15">
        <v>3007000</v>
      </c>
      <c r="R555" s="15">
        <v>3448000</v>
      </c>
      <c r="S555" s="15">
        <v>3472000</v>
      </c>
      <c r="T555" s="15">
        <v>3465000</v>
      </c>
      <c r="V555" s="28">
        <f t="shared" si="97"/>
        <v>3004000</v>
      </c>
      <c r="W555" s="28">
        <f t="shared" si="98"/>
        <v>3021000</v>
      </c>
      <c r="X555" s="28">
        <f t="shared" si="99"/>
        <v>3063000</v>
      </c>
      <c r="Y555" s="28">
        <f t="shared" si="100"/>
        <v>2163000</v>
      </c>
      <c r="Z555" s="28">
        <f t="shared" si="101"/>
        <v>2172000</v>
      </c>
      <c r="AA555" s="28">
        <f t="shared" si="102"/>
        <v>2131000</v>
      </c>
      <c r="AB555" s="28">
        <f t="shared" si="103"/>
        <v>2199000</v>
      </c>
      <c r="AC555" s="28">
        <f t="shared" si="104"/>
        <v>2189000</v>
      </c>
      <c r="AD555" s="28">
        <f t="shared" si="105"/>
        <v>3007000</v>
      </c>
      <c r="AE555" s="28">
        <f t="shared" si="106"/>
        <v>3448000</v>
      </c>
      <c r="AF555" s="28">
        <f t="shared" si="107"/>
        <v>3472000</v>
      </c>
      <c r="AG555" s="28">
        <f t="shared" si="108"/>
        <v>3465000</v>
      </c>
    </row>
    <row r="556" spans="1:33" s="21" customFormat="1" hidden="1" x14ac:dyDescent="0.3">
      <c r="A556" s="7" t="s">
        <v>281</v>
      </c>
      <c r="B556" s="7" t="s">
        <v>1047</v>
      </c>
      <c r="C556" s="7">
        <v>1310</v>
      </c>
      <c r="D556" s="7" t="s">
        <v>8</v>
      </c>
      <c r="E556" s="7">
        <v>922</v>
      </c>
      <c r="F556" s="7" t="s">
        <v>1807</v>
      </c>
      <c r="G556" s="7" t="s">
        <v>1304</v>
      </c>
      <c r="H556" s="8" t="s">
        <v>1780</v>
      </c>
      <c r="I556" s="15">
        <v>1717000</v>
      </c>
      <c r="J556" s="15">
        <v>1727000</v>
      </c>
      <c r="K556" s="15">
        <v>1750000</v>
      </c>
      <c r="L556" s="15">
        <v>2163000</v>
      </c>
      <c r="M556" s="15">
        <v>2172000</v>
      </c>
      <c r="N556" s="15">
        <v>1705000</v>
      </c>
      <c r="O556" s="15">
        <v>1759000</v>
      </c>
      <c r="P556" s="15">
        <v>1751000</v>
      </c>
      <c r="Q556" s="15">
        <v>2148000</v>
      </c>
      <c r="R556" s="15">
        <v>2155000</v>
      </c>
      <c r="S556" s="15">
        <v>3472000</v>
      </c>
      <c r="T556" s="15">
        <v>3465000</v>
      </c>
      <c r="V556" s="28">
        <f t="shared" si="97"/>
        <v>1717000</v>
      </c>
      <c r="W556" s="28">
        <f t="shared" si="98"/>
        <v>1727000</v>
      </c>
      <c r="X556" s="28">
        <f t="shared" si="99"/>
        <v>1750000</v>
      </c>
      <c r="Y556" s="28">
        <f t="shared" si="100"/>
        <v>2163000</v>
      </c>
      <c r="Z556" s="28">
        <f t="shared" si="101"/>
        <v>2172000</v>
      </c>
      <c r="AA556" s="28">
        <f t="shared" si="102"/>
        <v>1705000</v>
      </c>
      <c r="AB556" s="28">
        <f t="shared" si="103"/>
        <v>1759000</v>
      </c>
      <c r="AC556" s="28">
        <f t="shared" si="104"/>
        <v>1751000</v>
      </c>
      <c r="AD556" s="28">
        <f t="shared" si="105"/>
        <v>2148000</v>
      </c>
      <c r="AE556" s="28">
        <f t="shared" si="106"/>
        <v>2155000</v>
      </c>
      <c r="AF556" s="28">
        <f t="shared" si="107"/>
        <v>3472000</v>
      </c>
      <c r="AG556" s="28">
        <f t="shared" si="108"/>
        <v>3465000</v>
      </c>
    </row>
    <row r="557" spans="1:33" s="21" customFormat="1" hidden="1" x14ac:dyDescent="0.3">
      <c r="A557" s="7" t="s">
        <v>281</v>
      </c>
      <c r="B557" s="7" t="s">
        <v>1047</v>
      </c>
      <c r="C557" s="7">
        <v>1310</v>
      </c>
      <c r="D557" s="7" t="s">
        <v>8</v>
      </c>
      <c r="E557" s="7">
        <v>922</v>
      </c>
      <c r="F557" s="7" t="s">
        <v>1808</v>
      </c>
      <c r="G557" s="7" t="s">
        <v>1304</v>
      </c>
      <c r="H557" s="8" t="s">
        <v>1307</v>
      </c>
      <c r="I557" s="15">
        <v>1717000</v>
      </c>
      <c r="J557" s="15">
        <v>1727000</v>
      </c>
      <c r="K557" s="15">
        <v>1750000</v>
      </c>
      <c r="L557" s="15">
        <v>2163000</v>
      </c>
      <c r="M557" s="15">
        <v>2172000</v>
      </c>
      <c r="N557" s="15">
        <v>1705000</v>
      </c>
      <c r="O557" s="15">
        <v>1759000</v>
      </c>
      <c r="P557" s="15">
        <v>1751000</v>
      </c>
      <c r="Q557" s="15">
        <v>2148000</v>
      </c>
      <c r="R557" s="15">
        <v>2155000</v>
      </c>
      <c r="S557" s="15">
        <v>3472000</v>
      </c>
      <c r="T557" s="15">
        <v>3465000</v>
      </c>
      <c r="V557" s="28">
        <f t="shared" si="97"/>
        <v>1717000</v>
      </c>
      <c r="W557" s="28">
        <f t="shared" si="98"/>
        <v>1727000</v>
      </c>
      <c r="X557" s="28">
        <f t="shared" si="99"/>
        <v>1750000</v>
      </c>
      <c r="Y557" s="28">
        <f t="shared" si="100"/>
        <v>2163000</v>
      </c>
      <c r="Z557" s="28">
        <f t="shared" si="101"/>
        <v>2172000</v>
      </c>
      <c r="AA557" s="28">
        <f t="shared" si="102"/>
        <v>1705000</v>
      </c>
      <c r="AB557" s="28">
        <f t="shared" si="103"/>
        <v>1759000</v>
      </c>
      <c r="AC557" s="28">
        <f t="shared" si="104"/>
        <v>1751000</v>
      </c>
      <c r="AD557" s="28">
        <f t="shared" si="105"/>
        <v>2148000</v>
      </c>
      <c r="AE557" s="28">
        <f t="shared" si="106"/>
        <v>2155000</v>
      </c>
      <c r="AF557" s="28">
        <f t="shared" si="107"/>
        <v>3472000</v>
      </c>
      <c r="AG557" s="28">
        <f t="shared" si="108"/>
        <v>3465000</v>
      </c>
    </row>
    <row r="558" spans="1:33" s="21" customFormat="1" hidden="1" x14ac:dyDescent="0.3">
      <c r="A558" s="7" t="s">
        <v>281</v>
      </c>
      <c r="B558" s="7" t="s">
        <v>1047</v>
      </c>
      <c r="C558" s="7">
        <v>1310</v>
      </c>
      <c r="D558" s="7" t="s">
        <v>1044</v>
      </c>
      <c r="E558" s="7">
        <v>922</v>
      </c>
      <c r="F558" s="7" t="s">
        <v>1044</v>
      </c>
      <c r="G558" s="7" t="s">
        <v>1304</v>
      </c>
      <c r="H558" s="8" t="s">
        <v>1781</v>
      </c>
      <c r="I558" s="15">
        <v>2146000</v>
      </c>
      <c r="J558" s="15">
        <v>2158000</v>
      </c>
      <c r="K558" s="15">
        <v>2188000</v>
      </c>
      <c r="L558" s="15">
        <v>2163000</v>
      </c>
      <c r="M558" s="15">
        <v>2172000</v>
      </c>
      <c r="N558" s="15">
        <v>1705000</v>
      </c>
      <c r="O558" s="15">
        <v>1759000</v>
      </c>
      <c r="P558" s="15">
        <v>1751000</v>
      </c>
      <c r="Q558" s="15">
        <v>3007000</v>
      </c>
      <c r="R558" s="15">
        <v>3448000</v>
      </c>
      <c r="S558" s="15">
        <v>3906000</v>
      </c>
      <c r="T558" s="15">
        <v>3898000</v>
      </c>
      <c r="V558" s="28">
        <f t="shared" si="97"/>
        <v>2146000</v>
      </c>
      <c r="W558" s="28">
        <f t="shared" si="98"/>
        <v>2158000</v>
      </c>
      <c r="X558" s="28">
        <f t="shared" si="99"/>
        <v>2188000</v>
      </c>
      <c r="Y558" s="28">
        <f t="shared" si="100"/>
        <v>2163000</v>
      </c>
      <c r="Z558" s="28">
        <f t="shared" si="101"/>
        <v>2172000</v>
      </c>
      <c r="AA558" s="28">
        <f t="shared" si="102"/>
        <v>1705000</v>
      </c>
      <c r="AB558" s="28">
        <f t="shared" si="103"/>
        <v>1759000</v>
      </c>
      <c r="AC558" s="28">
        <f t="shared" si="104"/>
        <v>1751000</v>
      </c>
      <c r="AD558" s="28">
        <f t="shared" si="105"/>
        <v>3007000</v>
      </c>
      <c r="AE558" s="28">
        <f t="shared" si="106"/>
        <v>3448000</v>
      </c>
      <c r="AF558" s="28">
        <f t="shared" si="107"/>
        <v>3906000</v>
      </c>
      <c r="AG558" s="28">
        <f t="shared" si="108"/>
        <v>3898000</v>
      </c>
    </row>
    <row r="559" spans="1:33" s="21" customFormat="1" hidden="1" x14ac:dyDescent="0.3">
      <c r="A559" s="7" t="s">
        <v>281</v>
      </c>
      <c r="B559" s="7" t="s">
        <v>1047</v>
      </c>
      <c r="C559" s="7">
        <v>1310</v>
      </c>
      <c r="D559" s="7" t="s">
        <v>8</v>
      </c>
      <c r="E559" s="7">
        <v>925</v>
      </c>
      <c r="F559" s="7" t="s">
        <v>1809</v>
      </c>
      <c r="G559" s="7" t="s">
        <v>1304</v>
      </c>
      <c r="H559" s="8" t="s">
        <v>1782</v>
      </c>
      <c r="I559" s="15">
        <v>1717000</v>
      </c>
      <c r="J559" s="15">
        <v>1727000</v>
      </c>
      <c r="K559" s="15">
        <v>1750000</v>
      </c>
      <c r="L559" s="15">
        <v>1731000</v>
      </c>
      <c r="M559" s="15">
        <v>2172000</v>
      </c>
      <c r="N559" s="15">
        <v>1705000</v>
      </c>
      <c r="O559" s="15">
        <v>1759000</v>
      </c>
      <c r="P559" s="15">
        <v>1751000</v>
      </c>
      <c r="Q559" s="15">
        <v>2148000</v>
      </c>
      <c r="R559" s="15">
        <v>2155000</v>
      </c>
      <c r="S559" s="15">
        <v>2604000</v>
      </c>
      <c r="T559" s="15">
        <v>2599000</v>
      </c>
      <c r="V559" s="28">
        <f t="shared" si="97"/>
        <v>1717000</v>
      </c>
      <c r="W559" s="28">
        <f t="shared" si="98"/>
        <v>1727000</v>
      </c>
      <c r="X559" s="28">
        <f t="shared" si="99"/>
        <v>1750000</v>
      </c>
      <c r="Y559" s="28">
        <f t="shared" si="100"/>
        <v>1731000</v>
      </c>
      <c r="Z559" s="28">
        <f t="shared" si="101"/>
        <v>2172000</v>
      </c>
      <c r="AA559" s="28">
        <f t="shared" si="102"/>
        <v>1705000</v>
      </c>
      <c r="AB559" s="28">
        <f t="shared" si="103"/>
        <v>1759000</v>
      </c>
      <c r="AC559" s="28">
        <f t="shared" si="104"/>
        <v>1751000</v>
      </c>
      <c r="AD559" s="28">
        <f t="shared" si="105"/>
        <v>2148000</v>
      </c>
      <c r="AE559" s="28">
        <f t="shared" si="106"/>
        <v>2155000</v>
      </c>
      <c r="AF559" s="28">
        <f t="shared" si="107"/>
        <v>2604000</v>
      </c>
      <c r="AG559" s="28">
        <f t="shared" si="108"/>
        <v>2599000</v>
      </c>
    </row>
    <row r="560" spans="1:33" s="21" customFormat="1" hidden="1" x14ac:dyDescent="0.3">
      <c r="A560" s="7" t="s">
        <v>281</v>
      </c>
      <c r="B560" s="7" t="s">
        <v>1047</v>
      </c>
      <c r="C560" s="7">
        <v>1310</v>
      </c>
      <c r="D560" s="7" t="s">
        <v>1810</v>
      </c>
      <c r="E560" s="7">
        <v>922</v>
      </c>
      <c r="F560" s="7" t="s">
        <v>1037</v>
      </c>
      <c r="G560" s="7" t="s">
        <v>1304</v>
      </c>
      <c r="H560" s="8" t="s">
        <v>1783</v>
      </c>
      <c r="I560" s="15">
        <v>1717000</v>
      </c>
      <c r="J560" s="15">
        <v>1727000</v>
      </c>
      <c r="K560" s="15">
        <v>1750000</v>
      </c>
      <c r="L560" s="15">
        <v>1731000</v>
      </c>
      <c r="M560" s="15">
        <v>1738000</v>
      </c>
      <c r="N560" s="15">
        <v>1279000</v>
      </c>
      <c r="O560" s="15">
        <v>1319000</v>
      </c>
      <c r="P560" s="15">
        <v>1313000</v>
      </c>
      <c r="Q560" s="15">
        <v>2148000</v>
      </c>
      <c r="R560" s="15">
        <v>3017000</v>
      </c>
      <c r="S560" s="15">
        <v>3038000</v>
      </c>
      <c r="T560" s="15">
        <v>3032000</v>
      </c>
      <c r="V560" s="28">
        <f t="shared" si="97"/>
        <v>1717000</v>
      </c>
      <c r="W560" s="28">
        <f t="shared" si="98"/>
        <v>1727000</v>
      </c>
      <c r="X560" s="28">
        <f t="shared" si="99"/>
        <v>1750000</v>
      </c>
      <c r="Y560" s="28">
        <f t="shared" si="100"/>
        <v>1731000</v>
      </c>
      <c r="Z560" s="28">
        <f t="shared" si="101"/>
        <v>1738000</v>
      </c>
      <c r="AA560" s="28">
        <f t="shared" si="102"/>
        <v>1279000</v>
      </c>
      <c r="AB560" s="28">
        <f t="shared" si="103"/>
        <v>1319000</v>
      </c>
      <c r="AC560" s="28">
        <f t="shared" si="104"/>
        <v>1313000</v>
      </c>
      <c r="AD560" s="28">
        <f t="shared" si="105"/>
        <v>2148000</v>
      </c>
      <c r="AE560" s="28">
        <f t="shared" si="106"/>
        <v>3017000</v>
      </c>
      <c r="AF560" s="28">
        <f t="shared" si="107"/>
        <v>3038000</v>
      </c>
      <c r="AG560" s="28">
        <f t="shared" si="108"/>
        <v>3032000</v>
      </c>
    </row>
    <row r="561" spans="1:33" s="21" customFormat="1" hidden="1" x14ac:dyDescent="0.3">
      <c r="A561" s="7" t="s">
        <v>281</v>
      </c>
      <c r="B561" s="7" t="s">
        <v>1047</v>
      </c>
      <c r="C561" s="7">
        <v>1310</v>
      </c>
      <c r="D561" s="7" t="s">
        <v>1201</v>
      </c>
      <c r="E561" s="7">
        <v>922</v>
      </c>
      <c r="F561" s="7" t="s">
        <v>1013</v>
      </c>
      <c r="G561" s="7" t="s">
        <v>1304</v>
      </c>
      <c r="H561" s="8" t="s">
        <v>959</v>
      </c>
      <c r="I561" s="15">
        <v>1717000</v>
      </c>
      <c r="J561" s="15">
        <v>1727000</v>
      </c>
      <c r="K561" s="15">
        <v>1750000</v>
      </c>
      <c r="L561" s="15">
        <v>1731000</v>
      </c>
      <c r="M561" s="15">
        <v>1738000</v>
      </c>
      <c r="N561" s="15">
        <v>1705000</v>
      </c>
      <c r="O561" s="15">
        <v>1319000</v>
      </c>
      <c r="P561" s="15">
        <v>1313000</v>
      </c>
      <c r="Q561" s="15">
        <v>1718000</v>
      </c>
      <c r="R561" s="15">
        <v>1724000</v>
      </c>
      <c r="S561" s="15">
        <v>2170000</v>
      </c>
      <c r="T561" s="15">
        <v>2166000</v>
      </c>
      <c r="V561" s="28">
        <f t="shared" si="97"/>
        <v>1717000</v>
      </c>
      <c r="W561" s="28">
        <f t="shared" si="98"/>
        <v>1727000</v>
      </c>
      <c r="X561" s="28">
        <f t="shared" si="99"/>
        <v>1750000</v>
      </c>
      <c r="Y561" s="28">
        <f t="shared" si="100"/>
        <v>1731000</v>
      </c>
      <c r="Z561" s="28">
        <f t="shared" si="101"/>
        <v>1738000</v>
      </c>
      <c r="AA561" s="28">
        <f t="shared" si="102"/>
        <v>1705000</v>
      </c>
      <c r="AB561" s="28">
        <f t="shared" si="103"/>
        <v>1319000</v>
      </c>
      <c r="AC561" s="28">
        <f t="shared" si="104"/>
        <v>1313000</v>
      </c>
      <c r="AD561" s="28">
        <f t="shared" si="105"/>
        <v>1718000</v>
      </c>
      <c r="AE561" s="28">
        <f t="shared" si="106"/>
        <v>1724000</v>
      </c>
      <c r="AF561" s="28">
        <f t="shared" si="107"/>
        <v>2170000</v>
      </c>
      <c r="AG561" s="28">
        <f t="shared" si="108"/>
        <v>2166000</v>
      </c>
    </row>
    <row r="562" spans="1:33" s="21" customFormat="1" hidden="1" x14ac:dyDescent="0.3">
      <c r="A562" s="7" t="s">
        <v>281</v>
      </c>
      <c r="B562" s="7" t="s">
        <v>1047</v>
      </c>
      <c r="C562" s="7">
        <v>1310</v>
      </c>
      <c r="D562" s="7" t="s">
        <v>8</v>
      </c>
      <c r="E562" s="7">
        <v>922</v>
      </c>
      <c r="F562" s="7" t="s">
        <v>1811</v>
      </c>
      <c r="G562" s="7" t="s">
        <v>1304</v>
      </c>
      <c r="H562" s="8" t="s">
        <v>1784</v>
      </c>
      <c r="I562" s="15">
        <v>1717000</v>
      </c>
      <c r="J562" s="15">
        <v>1727000</v>
      </c>
      <c r="K562" s="15">
        <v>1750000</v>
      </c>
      <c r="L562" s="15">
        <v>1731000</v>
      </c>
      <c r="M562" s="15">
        <v>1738000</v>
      </c>
      <c r="N562" s="15">
        <v>1705000</v>
      </c>
      <c r="O562" s="15">
        <v>1319000</v>
      </c>
      <c r="P562" s="15">
        <v>1313000</v>
      </c>
      <c r="Q562" s="15">
        <v>1718000</v>
      </c>
      <c r="R562" s="15">
        <v>1724000</v>
      </c>
      <c r="S562" s="15">
        <v>2170000</v>
      </c>
      <c r="T562" s="15">
        <v>2166000</v>
      </c>
      <c r="V562" s="28">
        <f t="shared" si="97"/>
        <v>1717000</v>
      </c>
      <c r="W562" s="28">
        <f t="shared" si="98"/>
        <v>1727000</v>
      </c>
      <c r="X562" s="28">
        <f t="shared" si="99"/>
        <v>1750000</v>
      </c>
      <c r="Y562" s="28">
        <f t="shared" si="100"/>
        <v>1731000</v>
      </c>
      <c r="Z562" s="28">
        <f t="shared" si="101"/>
        <v>1738000</v>
      </c>
      <c r="AA562" s="28">
        <f t="shared" si="102"/>
        <v>1705000</v>
      </c>
      <c r="AB562" s="28">
        <f t="shared" si="103"/>
        <v>1319000</v>
      </c>
      <c r="AC562" s="28">
        <f t="shared" si="104"/>
        <v>1313000</v>
      </c>
      <c r="AD562" s="28">
        <f t="shared" si="105"/>
        <v>1718000</v>
      </c>
      <c r="AE562" s="28">
        <f t="shared" si="106"/>
        <v>1724000</v>
      </c>
      <c r="AF562" s="28">
        <f t="shared" si="107"/>
        <v>2170000</v>
      </c>
      <c r="AG562" s="28">
        <f t="shared" si="108"/>
        <v>2166000</v>
      </c>
    </row>
    <row r="563" spans="1:33" s="21" customFormat="1" hidden="1" x14ac:dyDescent="0.3">
      <c r="A563" s="7" t="s">
        <v>281</v>
      </c>
      <c r="B563" s="7" t="s">
        <v>1047</v>
      </c>
      <c r="C563" s="7">
        <v>1310</v>
      </c>
      <c r="D563" s="7" t="s">
        <v>8</v>
      </c>
      <c r="E563" s="7">
        <v>922</v>
      </c>
      <c r="F563" s="7" t="s">
        <v>1812</v>
      </c>
      <c r="G563" s="7" t="s">
        <v>1304</v>
      </c>
      <c r="H563" s="8" t="s">
        <v>1785</v>
      </c>
      <c r="I563" s="15">
        <v>1717000</v>
      </c>
      <c r="J563" s="15">
        <v>1727000</v>
      </c>
      <c r="K563" s="15">
        <v>1750000</v>
      </c>
      <c r="L563" s="15">
        <v>1731000</v>
      </c>
      <c r="M563" s="15">
        <v>1738000</v>
      </c>
      <c r="N563" s="15">
        <v>1705000</v>
      </c>
      <c r="O563" s="15">
        <v>1319000</v>
      </c>
      <c r="P563" s="15">
        <v>1313000</v>
      </c>
      <c r="Q563" s="15">
        <v>1718000</v>
      </c>
      <c r="R563" s="15">
        <v>1724000</v>
      </c>
      <c r="S563" s="15">
        <v>2170000</v>
      </c>
      <c r="T563" s="15">
        <v>2166000</v>
      </c>
      <c r="V563" s="28">
        <f t="shared" si="97"/>
        <v>1717000</v>
      </c>
      <c r="W563" s="28">
        <f t="shared" si="98"/>
        <v>1727000</v>
      </c>
      <c r="X563" s="28">
        <f t="shared" si="99"/>
        <v>1750000</v>
      </c>
      <c r="Y563" s="28">
        <f t="shared" si="100"/>
        <v>1731000</v>
      </c>
      <c r="Z563" s="28">
        <f t="shared" si="101"/>
        <v>1738000</v>
      </c>
      <c r="AA563" s="28">
        <f t="shared" si="102"/>
        <v>1705000</v>
      </c>
      <c r="AB563" s="28">
        <f t="shared" si="103"/>
        <v>1319000</v>
      </c>
      <c r="AC563" s="28">
        <f t="shared" si="104"/>
        <v>1313000</v>
      </c>
      <c r="AD563" s="28">
        <f t="shared" si="105"/>
        <v>1718000</v>
      </c>
      <c r="AE563" s="28">
        <f t="shared" si="106"/>
        <v>1724000</v>
      </c>
      <c r="AF563" s="28">
        <f t="shared" si="107"/>
        <v>2170000</v>
      </c>
      <c r="AG563" s="28">
        <f t="shared" si="108"/>
        <v>2166000</v>
      </c>
    </row>
    <row r="564" spans="1:33" s="21" customFormat="1" hidden="1" x14ac:dyDescent="0.3">
      <c r="A564" s="7" t="s">
        <v>281</v>
      </c>
      <c r="B564" s="7" t="s">
        <v>1047</v>
      </c>
      <c r="C564" s="7">
        <v>1310</v>
      </c>
      <c r="D564" s="7" t="s">
        <v>8</v>
      </c>
      <c r="E564" s="7">
        <v>922</v>
      </c>
      <c r="F564" s="7" t="s">
        <v>1813</v>
      </c>
      <c r="G564" s="7" t="s">
        <v>1304</v>
      </c>
      <c r="H564" s="8" t="s">
        <v>1312</v>
      </c>
      <c r="I564" s="15">
        <v>1717000</v>
      </c>
      <c r="J564" s="15">
        <v>1727000</v>
      </c>
      <c r="K564" s="15">
        <v>1750000</v>
      </c>
      <c r="L564" s="15">
        <v>1731000</v>
      </c>
      <c r="M564" s="15">
        <v>1738000</v>
      </c>
      <c r="N564" s="15">
        <v>1705000</v>
      </c>
      <c r="O564" s="15">
        <v>1319000</v>
      </c>
      <c r="P564" s="15">
        <v>1313000</v>
      </c>
      <c r="Q564" s="15">
        <v>1718000</v>
      </c>
      <c r="R564" s="15">
        <v>1724000</v>
      </c>
      <c r="S564" s="15">
        <v>2170000</v>
      </c>
      <c r="T564" s="15">
        <v>2166000</v>
      </c>
      <c r="V564" s="28">
        <f t="shared" si="97"/>
        <v>1717000</v>
      </c>
      <c r="W564" s="28">
        <f t="shared" si="98"/>
        <v>1727000</v>
      </c>
      <c r="X564" s="28">
        <f t="shared" si="99"/>
        <v>1750000</v>
      </c>
      <c r="Y564" s="28">
        <f t="shared" si="100"/>
        <v>1731000</v>
      </c>
      <c r="Z564" s="28">
        <f t="shared" si="101"/>
        <v>1738000</v>
      </c>
      <c r="AA564" s="28">
        <f t="shared" si="102"/>
        <v>1705000</v>
      </c>
      <c r="AB564" s="28">
        <f t="shared" si="103"/>
        <v>1319000</v>
      </c>
      <c r="AC564" s="28">
        <f t="shared" si="104"/>
        <v>1313000</v>
      </c>
      <c r="AD564" s="28">
        <f t="shared" si="105"/>
        <v>1718000</v>
      </c>
      <c r="AE564" s="28">
        <f t="shared" si="106"/>
        <v>1724000</v>
      </c>
      <c r="AF564" s="28">
        <f t="shared" si="107"/>
        <v>2170000</v>
      </c>
      <c r="AG564" s="28">
        <f t="shared" si="108"/>
        <v>2166000</v>
      </c>
    </row>
    <row r="565" spans="1:33" s="21" customFormat="1" hidden="1" x14ac:dyDescent="0.3">
      <c r="A565" s="7" t="s">
        <v>281</v>
      </c>
      <c r="B565" s="7" t="s">
        <v>1047</v>
      </c>
      <c r="C565" s="7">
        <v>1310</v>
      </c>
      <c r="D565" s="7" t="s">
        <v>1198</v>
      </c>
      <c r="E565" s="7">
        <v>922</v>
      </c>
      <c r="F565" s="7" t="s">
        <v>1012</v>
      </c>
      <c r="G565" s="7" t="s">
        <v>1304</v>
      </c>
      <c r="H565" s="8" t="s">
        <v>958</v>
      </c>
      <c r="I565" s="15">
        <v>1717000</v>
      </c>
      <c r="J565" s="15">
        <v>1727000</v>
      </c>
      <c r="K565" s="15">
        <v>1750000</v>
      </c>
      <c r="L565" s="15">
        <v>1298000</v>
      </c>
      <c r="M565" s="15">
        <v>1303000</v>
      </c>
      <c r="N565" s="15">
        <v>1279000</v>
      </c>
      <c r="O565" s="15">
        <v>880000</v>
      </c>
      <c r="P565" s="15">
        <v>876000</v>
      </c>
      <c r="Q565" s="15">
        <v>1718000</v>
      </c>
      <c r="R565" s="15">
        <v>1724000</v>
      </c>
      <c r="S565" s="15">
        <v>2604000</v>
      </c>
      <c r="T565" s="15">
        <v>2599000</v>
      </c>
      <c r="V565" s="28">
        <f t="shared" si="97"/>
        <v>1717000</v>
      </c>
      <c r="W565" s="28">
        <f t="shared" si="98"/>
        <v>1727000</v>
      </c>
      <c r="X565" s="28">
        <f t="shared" si="99"/>
        <v>1750000</v>
      </c>
      <c r="Y565" s="28">
        <f t="shared" si="100"/>
        <v>1298000</v>
      </c>
      <c r="Z565" s="28">
        <f t="shared" si="101"/>
        <v>1303000</v>
      </c>
      <c r="AA565" s="28">
        <f t="shared" si="102"/>
        <v>1279000</v>
      </c>
      <c r="AB565" s="28">
        <f t="shared" si="103"/>
        <v>880000</v>
      </c>
      <c r="AC565" s="28">
        <f t="shared" si="104"/>
        <v>876000</v>
      </c>
      <c r="AD565" s="28">
        <f t="shared" si="105"/>
        <v>1718000</v>
      </c>
      <c r="AE565" s="28">
        <f t="shared" si="106"/>
        <v>1724000</v>
      </c>
      <c r="AF565" s="28">
        <f t="shared" si="107"/>
        <v>2604000</v>
      </c>
      <c r="AG565" s="28">
        <f t="shared" si="108"/>
        <v>2599000</v>
      </c>
    </row>
    <row r="566" spans="1:33" s="21" customFormat="1" hidden="1" x14ac:dyDescent="0.3">
      <c r="A566" s="7" t="s">
        <v>281</v>
      </c>
      <c r="B566" s="7" t="s">
        <v>1047</v>
      </c>
      <c r="C566" s="7">
        <v>1310</v>
      </c>
      <c r="D566" s="7" t="s">
        <v>1311</v>
      </c>
      <c r="E566" s="7">
        <v>907</v>
      </c>
      <c r="F566" s="7" t="s">
        <v>1814</v>
      </c>
      <c r="G566" s="7" t="s">
        <v>1304</v>
      </c>
      <c r="H566" s="8" t="s">
        <v>1310</v>
      </c>
      <c r="I566" s="15">
        <v>859000</v>
      </c>
      <c r="J566" s="15">
        <v>2158000</v>
      </c>
      <c r="K566" s="15">
        <v>1313000</v>
      </c>
      <c r="L566" s="15">
        <v>2163000</v>
      </c>
      <c r="M566" s="15">
        <v>869000</v>
      </c>
      <c r="N566" s="15">
        <v>853000</v>
      </c>
      <c r="O566" s="15">
        <v>880000</v>
      </c>
      <c r="P566" s="15">
        <v>876000</v>
      </c>
      <c r="Q566" s="15">
        <v>2148000</v>
      </c>
      <c r="R566" s="15">
        <v>862000</v>
      </c>
      <c r="S566" s="15">
        <v>2170000</v>
      </c>
      <c r="T566" s="15">
        <v>2166000</v>
      </c>
      <c r="V566" s="28">
        <f t="shared" si="97"/>
        <v>859000</v>
      </c>
      <c r="W566" s="28">
        <f t="shared" si="98"/>
        <v>2158000</v>
      </c>
      <c r="X566" s="28">
        <f t="shared" si="99"/>
        <v>1313000</v>
      </c>
      <c r="Y566" s="28">
        <f t="shared" si="100"/>
        <v>2163000</v>
      </c>
      <c r="Z566" s="28">
        <f t="shared" si="101"/>
        <v>869000</v>
      </c>
      <c r="AA566" s="28">
        <f t="shared" si="102"/>
        <v>853000</v>
      </c>
      <c r="AB566" s="28">
        <f t="shared" si="103"/>
        <v>880000</v>
      </c>
      <c r="AC566" s="28">
        <f t="shared" si="104"/>
        <v>876000</v>
      </c>
      <c r="AD566" s="28">
        <f t="shared" si="105"/>
        <v>2148000</v>
      </c>
      <c r="AE566" s="28">
        <f t="shared" si="106"/>
        <v>862000</v>
      </c>
      <c r="AF566" s="28">
        <f t="shared" si="107"/>
        <v>2170000</v>
      </c>
      <c r="AG566" s="28">
        <f t="shared" si="108"/>
        <v>2166000</v>
      </c>
    </row>
    <row r="567" spans="1:33" s="21" customFormat="1" hidden="1" x14ac:dyDescent="0.3">
      <c r="A567" s="7" t="s">
        <v>281</v>
      </c>
      <c r="B567" s="7" t="s">
        <v>1047</v>
      </c>
      <c r="C567" s="7">
        <v>1310</v>
      </c>
      <c r="D567" s="7" t="s">
        <v>1198</v>
      </c>
      <c r="E567" s="7">
        <v>922</v>
      </c>
      <c r="F567" s="7" t="s">
        <v>1017</v>
      </c>
      <c r="G567" s="7" t="s">
        <v>1304</v>
      </c>
      <c r="H567" s="8" t="s">
        <v>965</v>
      </c>
      <c r="I567" s="15">
        <v>2146000</v>
      </c>
      <c r="J567" s="15">
        <v>2158000</v>
      </c>
      <c r="K567" s="15">
        <v>2188000</v>
      </c>
      <c r="L567" s="15">
        <v>2163000</v>
      </c>
      <c r="M567" s="15">
        <v>2172000</v>
      </c>
      <c r="N567" s="15">
        <v>1705000</v>
      </c>
      <c r="O567" s="15">
        <v>1759000</v>
      </c>
      <c r="P567" s="15">
        <v>1751000</v>
      </c>
      <c r="Q567" s="15">
        <v>1718000</v>
      </c>
      <c r="R567" s="15">
        <v>3448000</v>
      </c>
      <c r="S567" s="15">
        <v>3472000</v>
      </c>
      <c r="T567" s="15">
        <v>3465000</v>
      </c>
      <c r="V567" s="28">
        <f t="shared" si="97"/>
        <v>2146000</v>
      </c>
      <c r="W567" s="28">
        <f t="shared" si="98"/>
        <v>2158000</v>
      </c>
      <c r="X567" s="28">
        <f t="shared" si="99"/>
        <v>2188000</v>
      </c>
      <c r="Y567" s="28">
        <f t="shared" si="100"/>
        <v>2163000</v>
      </c>
      <c r="Z567" s="28">
        <f t="shared" si="101"/>
        <v>2172000</v>
      </c>
      <c r="AA567" s="28">
        <f t="shared" si="102"/>
        <v>1705000</v>
      </c>
      <c r="AB567" s="28">
        <f t="shared" si="103"/>
        <v>1759000</v>
      </c>
      <c r="AC567" s="28">
        <f t="shared" si="104"/>
        <v>1751000</v>
      </c>
      <c r="AD567" s="28">
        <f t="shared" si="105"/>
        <v>1718000</v>
      </c>
      <c r="AE567" s="28">
        <f t="shared" si="106"/>
        <v>3448000</v>
      </c>
      <c r="AF567" s="28">
        <f t="shared" si="107"/>
        <v>3472000</v>
      </c>
      <c r="AG567" s="28">
        <f t="shared" si="108"/>
        <v>3465000</v>
      </c>
    </row>
    <row r="568" spans="1:33" s="21" customFormat="1" hidden="1" x14ac:dyDescent="0.3">
      <c r="A568" s="7" t="s">
        <v>281</v>
      </c>
      <c r="B568" s="7" t="s">
        <v>1047</v>
      </c>
      <c r="C568" s="7">
        <v>1310</v>
      </c>
      <c r="D568" s="7" t="s">
        <v>8</v>
      </c>
      <c r="E568" s="7">
        <v>922</v>
      </c>
      <c r="F568" s="7" t="s">
        <v>1815</v>
      </c>
      <c r="G568" s="7" t="s">
        <v>1304</v>
      </c>
      <c r="H568" s="8" t="s">
        <v>970</v>
      </c>
      <c r="I568" s="15">
        <v>859000</v>
      </c>
      <c r="J568" s="15">
        <v>864000</v>
      </c>
      <c r="K568" s="15">
        <v>875000</v>
      </c>
      <c r="L568" s="15">
        <v>866000</v>
      </c>
      <c r="M568" s="15">
        <v>435000</v>
      </c>
      <c r="N568" s="15">
        <v>853000</v>
      </c>
      <c r="O568" s="15">
        <v>440000</v>
      </c>
      <c r="P568" s="15">
        <v>438000</v>
      </c>
      <c r="Q568" s="15">
        <v>1289000</v>
      </c>
      <c r="R568" s="15">
        <v>1293000</v>
      </c>
      <c r="S568" s="15">
        <v>1736000</v>
      </c>
      <c r="T568" s="15">
        <v>1733000</v>
      </c>
      <c r="V568" s="28">
        <f t="shared" si="97"/>
        <v>859000</v>
      </c>
      <c r="W568" s="28">
        <f t="shared" si="98"/>
        <v>864000</v>
      </c>
      <c r="X568" s="28">
        <f t="shared" si="99"/>
        <v>875000</v>
      </c>
      <c r="Y568" s="28">
        <f t="shared" si="100"/>
        <v>866000</v>
      </c>
      <c r="Z568" s="28">
        <f t="shared" si="101"/>
        <v>435000</v>
      </c>
      <c r="AA568" s="28">
        <f t="shared" si="102"/>
        <v>853000</v>
      </c>
      <c r="AB568" s="28">
        <f t="shared" si="103"/>
        <v>440000</v>
      </c>
      <c r="AC568" s="28">
        <f t="shared" si="104"/>
        <v>438000</v>
      </c>
      <c r="AD568" s="28">
        <f t="shared" si="105"/>
        <v>1289000</v>
      </c>
      <c r="AE568" s="28">
        <f t="shared" si="106"/>
        <v>1293000</v>
      </c>
      <c r="AF568" s="28">
        <f t="shared" si="107"/>
        <v>1736000</v>
      </c>
      <c r="AG568" s="28">
        <f t="shared" si="108"/>
        <v>1733000</v>
      </c>
    </row>
    <row r="569" spans="1:33" s="21" customFormat="1" hidden="1" x14ac:dyDescent="0.3">
      <c r="A569" s="7" t="s">
        <v>281</v>
      </c>
      <c r="B569" s="7" t="s">
        <v>1047</v>
      </c>
      <c r="C569" s="7">
        <v>1310</v>
      </c>
      <c r="D569" s="7" t="s">
        <v>8</v>
      </c>
      <c r="E569" s="7">
        <v>922</v>
      </c>
      <c r="F569" s="7" t="s">
        <v>1816</v>
      </c>
      <c r="G569" s="7" t="s">
        <v>1304</v>
      </c>
      <c r="H569" s="8" t="s">
        <v>973</v>
      </c>
      <c r="I569" s="15">
        <v>859000</v>
      </c>
      <c r="J569" s="15">
        <v>864000</v>
      </c>
      <c r="K569" s="15">
        <v>875000</v>
      </c>
      <c r="L569" s="15">
        <v>866000</v>
      </c>
      <c r="M569" s="15">
        <v>869000</v>
      </c>
      <c r="N569" s="15">
        <v>427000</v>
      </c>
      <c r="O569" s="15">
        <v>440000</v>
      </c>
      <c r="P569" s="15">
        <v>438000</v>
      </c>
      <c r="Q569" s="15">
        <v>859000</v>
      </c>
      <c r="R569" s="15">
        <v>1293000</v>
      </c>
      <c r="S569" s="15">
        <v>1736000</v>
      </c>
      <c r="T569" s="15">
        <v>1300000</v>
      </c>
      <c r="V569" s="28">
        <f t="shared" si="97"/>
        <v>859000</v>
      </c>
      <c r="W569" s="28">
        <f t="shared" si="98"/>
        <v>864000</v>
      </c>
      <c r="X569" s="28">
        <f t="shared" si="99"/>
        <v>875000</v>
      </c>
      <c r="Y569" s="28">
        <f t="shared" si="100"/>
        <v>866000</v>
      </c>
      <c r="Z569" s="28">
        <f t="shared" si="101"/>
        <v>869000</v>
      </c>
      <c r="AA569" s="28">
        <f t="shared" si="102"/>
        <v>427000</v>
      </c>
      <c r="AB569" s="28">
        <f t="shared" si="103"/>
        <v>440000</v>
      </c>
      <c r="AC569" s="28">
        <f t="shared" si="104"/>
        <v>438000</v>
      </c>
      <c r="AD569" s="28">
        <f t="shared" si="105"/>
        <v>859000</v>
      </c>
      <c r="AE569" s="28">
        <f t="shared" si="106"/>
        <v>1293000</v>
      </c>
      <c r="AF569" s="28">
        <f t="shared" si="107"/>
        <v>1736000</v>
      </c>
      <c r="AG569" s="28">
        <f t="shared" si="108"/>
        <v>1300000</v>
      </c>
    </row>
    <row r="570" spans="1:33" s="21" customFormat="1" hidden="1" x14ac:dyDescent="0.3">
      <c r="A570" s="7" t="s">
        <v>281</v>
      </c>
      <c r="B570" s="7" t="s">
        <v>1047</v>
      </c>
      <c r="C570" s="7">
        <v>1310</v>
      </c>
      <c r="D570" s="7" t="s">
        <v>8</v>
      </c>
      <c r="E570" s="7">
        <v>922</v>
      </c>
      <c r="F570" s="7" t="s">
        <v>1817</v>
      </c>
      <c r="G570" s="7" t="s">
        <v>1304</v>
      </c>
      <c r="H570" s="8" t="s">
        <v>1786</v>
      </c>
      <c r="I570" s="15">
        <v>859000</v>
      </c>
      <c r="J570" s="15">
        <v>864000</v>
      </c>
      <c r="K570" s="15">
        <v>875000</v>
      </c>
      <c r="L570" s="15">
        <v>866000</v>
      </c>
      <c r="M570" s="15">
        <v>869000</v>
      </c>
      <c r="N570" s="15">
        <v>427000</v>
      </c>
      <c r="O570" s="15">
        <v>440000</v>
      </c>
      <c r="P570" s="15">
        <v>438000</v>
      </c>
      <c r="Q570" s="15">
        <v>859000</v>
      </c>
      <c r="R570" s="15">
        <v>1293000</v>
      </c>
      <c r="S570" s="15">
        <v>1736000</v>
      </c>
      <c r="T570" s="15">
        <v>1300000</v>
      </c>
      <c r="V570" s="28">
        <f t="shared" si="97"/>
        <v>859000</v>
      </c>
      <c r="W570" s="28">
        <f t="shared" si="98"/>
        <v>864000</v>
      </c>
      <c r="X570" s="28">
        <f t="shared" si="99"/>
        <v>875000</v>
      </c>
      <c r="Y570" s="28">
        <f t="shared" si="100"/>
        <v>866000</v>
      </c>
      <c r="Z570" s="28">
        <f t="shared" si="101"/>
        <v>869000</v>
      </c>
      <c r="AA570" s="28">
        <f t="shared" si="102"/>
        <v>427000</v>
      </c>
      <c r="AB570" s="28">
        <f t="shared" si="103"/>
        <v>440000</v>
      </c>
      <c r="AC570" s="28">
        <f t="shared" si="104"/>
        <v>438000</v>
      </c>
      <c r="AD570" s="28">
        <f t="shared" si="105"/>
        <v>859000</v>
      </c>
      <c r="AE570" s="28">
        <f t="shared" si="106"/>
        <v>1293000</v>
      </c>
      <c r="AF570" s="28">
        <f t="shared" si="107"/>
        <v>1736000</v>
      </c>
      <c r="AG570" s="28">
        <f t="shared" si="108"/>
        <v>1300000</v>
      </c>
    </row>
    <row r="571" spans="1:33" s="21" customFormat="1" hidden="1" x14ac:dyDescent="0.3">
      <c r="A571" s="7" t="s">
        <v>281</v>
      </c>
      <c r="B571" s="7" t="s">
        <v>1047</v>
      </c>
      <c r="C571" s="7">
        <v>1310</v>
      </c>
      <c r="D571" s="7" t="s">
        <v>8</v>
      </c>
      <c r="E571" s="7">
        <v>922</v>
      </c>
      <c r="F571" s="7" t="s">
        <v>1818</v>
      </c>
      <c r="G571" s="7" t="s">
        <v>1304</v>
      </c>
      <c r="H571" s="8" t="s">
        <v>1305</v>
      </c>
      <c r="I571" s="15">
        <v>1288000</v>
      </c>
      <c r="J571" s="15">
        <v>864000</v>
      </c>
      <c r="K571" s="15">
        <v>875000</v>
      </c>
      <c r="L571" s="15">
        <v>866000</v>
      </c>
      <c r="M571" s="15">
        <v>869000</v>
      </c>
      <c r="N571" s="15">
        <v>427000</v>
      </c>
      <c r="O571" s="15">
        <v>440000</v>
      </c>
      <c r="P571" s="15">
        <v>438000</v>
      </c>
      <c r="Q571" s="15">
        <v>859000</v>
      </c>
      <c r="R571" s="15">
        <v>1724000</v>
      </c>
      <c r="S571" s="15">
        <v>2170000</v>
      </c>
      <c r="T571" s="15">
        <v>1733000</v>
      </c>
      <c r="V571" s="28">
        <f t="shared" si="97"/>
        <v>1288000</v>
      </c>
      <c r="W571" s="28">
        <f t="shared" si="98"/>
        <v>864000</v>
      </c>
      <c r="X571" s="28">
        <f t="shared" si="99"/>
        <v>875000</v>
      </c>
      <c r="Y571" s="28">
        <f t="shared" si="100"/>
        <v>866000</v>
      </c>
      <c r="Z571" s="28">
        <f t="shared" si="101"/>
        <v>869000</v>
      </c>
      <c r="AA571" s="28">
        <f t="shared" si="102"/>
        <v>427000</v>
      </c>
      <c r="AB571" s="28">
        <f t="shared" si="103"/>
        <v>440000</v>
      </c>
      <c r="AC571" s="28">
        <f t="shared" si="104"/>
        <v>438000</v>
      </c>
      <c r="AD571" s="28">
        <f t="shared" si="105"/>
        <v>859000</v>
      </c>
      <c r="AE571" s="28">
        <f t="shared" si="106"/>
        <v>1724000</v>
      </c>
      <c r="AF571" s="28">
        <f t="shared" si="107"/>
        <v>2170000</v>
      </c>
      <c r="AG571" s="28">
        <f t="shared" si="108"/>
        <v>1733000</v>
      </c>
    </row>
    <row r="572" spans="1:33" s="21" customFormat="1" hidden="1" x14ac:dyDescent="0.3">
      <c r="A572" s="7" t="s">
        <v>281</v>
      </c>
      <c r="B572" s="7" t="s">
        <v>1047</v>
      </c>
      <c r="C572" s="7">
        <v>1310</v>
      </c>
      <c r="D572" s="7" t="s">
        <v>1201</v>
      </c>
      <c r="E572" s="7">
        <v>922</v>
      </c>
      <c r="F572" s="7" t="s">
        <v>1024</v>
      </c>
      <c r="G572" s="7" t="s">
        <v>1304</v>
      </c>
      <c r="H572" s="8" t="s">
        <v>1313</v>
      </c>
      <c r="I572" s="15">
        <v>1288000</v>
      </c>
      <c r="J572" s="15">
        <v>1295000</v>
      </c>
      <c r="K572" s="15">
        <v>875000</v>
      </c>
      <c r="L572" s="15">
        <v>866000</v>
      </c>
      <c r="M572" s="15">
        <v>869000</v>
      </c>
      <c r="N572" s="15">
        <v>427000</v>
      </c>
      <c r="O572" s="15">
        <v>440000</v>
      </c>
      <c r="P572" s="15">
        <v>438000</v>
      </c>
      <c r="Q572" s="15">
        <v>859000</v>
      </c>
      <c r="R572" s="15">
        <v>1724000</v>
      </c>
      <c r="S572" s="15">
        <v>2170000</v>
      </c>
      <c r="T572" s="15">
        <v>1733000</v>
      </c>
      <c r="V572" s="28">
        <f t="shared" si="97"/>
        <v>1288000</v>
      </c>
      <c r="W572" s="28">
        <f t="shared" si="98"/>
        <v>1295000</v>
      </c>
      <c r="X572" s="28">
        <f t="shared" si="99"/>
        <v>875000</v>
      </c>
      <c r="Y572" s="28">
        <f t="shared" si="100"/>
        <v>866000</v>
      </c>
      <c r="Z572" s="28">
        <f t="shared" si="101"/>
        <v>869000</v>
      </c>
      <c r="AA572" s="28">
        <f t="shared" si="102"/>
        <v>427000</v>
      </c>
      <c r="AB572" s="28">
        <f t="shared" si="103"/>
        <v>440000</v>
      </c>
      <c r="AC572" s="28">
        <f t="shared" si="104"/>
        <v>438000</v>
      </c>
      <c r="AD572" s="28">
        <f t="shared" si="105"/>
        <v>859000</v>
      </c>
      <c r="AE572" s="28">
        <f t="shared" si="106"/>
        <v>1724000</v>
      </c>
      <c r="AF572" s="28">
        <f t="shared" si="107"/>
        <v>2170000</v>
      </c>
      <c r="AG572" s="28">
        <f t="shared" si="108"/>
        <v>1733000</v>
      </c>
    </row>
    <row r="573" spans="1:33" s="21" customFormat="1" hidden="1" x14ac:dyDescent="0.3">
      <c r="A573" s="7" t="s">
        <v>281</v>
      </c>
      <c r="B573" s="7" t="s">
        <v>1047</v>
      </c>
      <c r="C573" s="7">
        <v>1310</v>
      </c>
      <c r="D573" s="7" t="s">
        <v>1206</v>
      </c>
      <c r="E573" s="7">
        <v>922</v>
      </c>
      <c r="F573" s="7" t="s">
        <v>1022</v>
      </c>
      <c r="G573" s="7" t="s">
        <v>1304</v>
      </c>
      <c r="H573" s="8" t="s">
        <v>1170</v>
      </c>
      <c r="I573" s="15">
        <v>1288000</v>
      </c>
      <c r="J573" s="15">
        <v>1295000</v>
      </c>
      <c r="K573" s="15">
        <v>875000</v>
      </c>
      <c r="L573" s="15">
        <v>866000</v>
      </c>
      <c r="M573" s="15">
        <v>869000</v>
      </c>
      <c r="N573" s="15">
        <v>427000</v>
      </c>
      <c r="O573" s="15">
        <v>440000</v>
      </c>
      <c r="P573" s="15">
        <v>438000</v>
      </c>
      <c r="Q573" s="15">
        <v>859000</v>
      </c>
      <c r="R573" s="15">
        <v>1724000</v>
      </c>
      <c r="S573" s="15">
        <v>2170000</v>
      </c>
      <c r="T573" s="15">
        <v>1733000</v>
      </c>
      <c r="V573" s="28">
        <f t="shared" si="97"/>
        <v>1288000</v>
      </c>
      <c r="W573" s="28">
        <f t="shared" si="98"/>
        <v>1295000</v>
      </c>
      <c r="X573" s="28">
        <f t="shared" si="99"/>
        <v>875000</v>
      </c>
      <c r="Y573" s="28">
        <f t="shared" si="100"/>
        <v>866000</v>
      </c>
      <c r="Z573" s="28">
        <f t="shared" si="101"/>
        <v>869000</v>
      </c>
      <c r="AA573" s="28">
        <f t="shared" si="102"/>
        <v>427000</v>
      </c>
      <c r="AB573" s="28">
        <f t="shared" si="103"/>
        <v>440000</v>
      </c>
      <c r="AC573" s="28">
        <f t="shared" si="104"/>
        <v>438000</v>
      </c>
      <c r="AD573" s="28">
        <f t="shared" si="105"/>
        <v>859000</v>
      </c>
      <c r="AE573" s="28">
        <f t="shared" si="106"/>
        <v>1724000</v>
      </c>
      <c r="AF573" s="28">
        <f t="shared" si="107"/>
        <v>2170000</v>
      </c>
      <c r="AG573" s="28">
        <f t="shared" si="108"/>
        <v>1733000</v>
      </c>
    </row>
    <row r="574" spans="1:33" s="21" customFormat="1" hidden="1" x14ac:dyDescent="0.3">
      <c r="A574" s="7" t="s">
        <v>281</v>
      </c>
      <c r="B574" s="7" t="s">
        <v>1047</v>
      </c>
      <c r="C574" s="7">
        <v>1310</v>
      </c>
      <c r="D574" s="7" t="s">
        <v>8</v>
      </c>
      <c r="E574" s="7">
        <v>999</v>
      </c>
      <c r="F574" s="7" t="s">
        <v>8</v>
      </c>
      <c r="G574" s="7" t="s">
        <v>1304</v>
      </c>
      <c r="H574" s="8" t="s">
        <v>1777</v>
      </c>
      <c r="I574" s="15">
        <v>42905000</v>
      </c>
      <c r="J574" s="15">
        <v>38842000</v>
      </c>
      <c r="K574" s="15">
        <v>41124000</v>
      </c>
      <c r="L574" s="15">
        <v>48011000</v>
      </c>
      <c r="M574" s="15">
        <v>46467000</v>
      </c>
      <c r="N574" s="15">
        <v>43035000</v>
      </c>
      <c r="O574" s="15">
        <v>48357000</v>
      </c>
      <c r="P574" s="15">
        <v>48143000</v>
      </c>
      <c r="Q574" s="15">
        <v>48101000</v>
      </c>
      <c r="R574" s="15">
        <v>49988000</v>
      </c>
      <c r="S574" s="15">
        <v>51205000</v>
      </c>
      <c r="T574" s="15">
        <v>56728000</v>
      </c>
      <c r="V574" s="28">
        <f t="shared" si="97"/>
        <v>42905000</v>
      </c>
      <c r="W574" s="28">
        <f t="shared" si="98"/>
        <v>38842000</v>
      </c>
      <c r="X574" s="28">
        <f t="shared" si="99"/>
        <v>41124000</v>
      </c>
      <c r="Y574" s="28">
        <f t="shared" si="100"/>
        <v>48011000</v>
      </c>
      <c r="Z574" s="28">
        <f t="shared" si="101"/>
        <v>46467000</v>
      </c>
      <c r="AA574" s="28">
        <f t="shared" si="102"/>
        <v>43035000</v>
      </c>
      <c r="AB574" s="28">
        <f t="shared" si="103"/>
        <v>48357000</v>
      </c>
      <c r="AC574" s="28">
        <f t="shared" si="104"/>
        <v>48143000</v>
      </c>
      <c r="AD574" s="28">
        <f t="shared" si="105"/>
        <v>48101000</v>
      </c>
      <c r="AE574" s="28">
        <f t="shared" si="106"/>
        <v>49988000</v>
      </c>
      <c r="AF574" s="28">
        <f t="shared" si="107"/>
        <v>51205000</v>
      </c>
      <c r="AG574" s="28">
        <f t="shared" si="108"/>
        <v>56728000</v>
      </c>
    </row>
    <row r="575" spans="1:33" hidden="1" x14ac:dyDescent="0.3">
      <c r="A575" s="7" t="s">
        <v>281</v>
      </c>
      <c r="B575" s="7" t="s">
        <v>1116</v>
      </c>
      <c r="C575" s="7">
        <v>1301</v>
      </c>
      <c r="D575" s="7" t="s">
        <v>1198</v>
      </c>
      <c r="E575" s="7">
        <v>913</v>
      </c>
      <c r="F575" s="7">
        <v>110262</v>
      </c>
      <c r="G575" s="7" t="s">
        <v>1191</v>
      </c>
      <c r="H575" s="8" t="s">
        <v>1819</v>
      </c>
      <c r="I575" s="15">
        <v>31825000</v>
      </c>
      <c r="J575" s="15">
        <v>36306000</v>
      </c>
      <c r="K575" s="15">
        <v>45786000</v>
      </c>
      <c r="L575" s="15">
        <v>45590000</v>
      </c>
      <c r="M575" s="15">
        <v>45534000</v>
      </c>
      <c r="N575" s="15">
        <v>45514000</v>
      </c>
      <c r="O575" s="15">
        <v>45448000</v>
      </c>
      <c r="P575" s="15">
        <v>45099000</v>
      </c>
      <c r="Q575" s="15">
        <v>45511000</v>
      </c>
      <c r="R575" s="15">
        <v>49783000</v>
      </c>
      <c r="S575" s="15">
        <v>54258000</v>
      </c>
      <c r="T575" s="15">
        <v>54164000</v>
      </c>
      <c r="V575" s="28">
        <f t="shared" si="97"/>
        <v>31825000</v>
      </c>
      <c r="W575" s="28">
        <f t="shared" si="98"/>
        <v>36306000</v>
      </c>
      <c r="X575" s="28">
        <f t="shared" si="99"/>
        <v>45786000</v>
      </c>
      <c r="Y575" s="28">
        <f t="shared" si="100"/>
        <v>45590000</v>
      </c>
      <c r="Z575" s="28">
        <f t="shared" si="101"/>
        <v>45534000</v>
      </c>
      <c r="AA575" s="28">
        <f t="shared" si="102"/>
        <v>45514000</v>
      </c>
      <c r="AB575" s="28">
        <f t="shared" si="103"/>
        <v>45448000</v>
      </c>
      <c r="AC575" s="28">
        <f t="shared" si="104"/>
        <v>45099000</v>
      </c>
      <c r="AD575" s="28">
        <f t="shared" si="105"/>
        <v>45511000</v>
      </c>
      <c r="AE575" s="28">
        <f t="shared" si="106"/>
        <v>49783000</v>
      </c>
      <c r="AF575" s="28">
        <f t="shared" si="107"/>
        <v>54258000</v>
      </c>
      <c r="AG575" s="28">
        <f t="shared" si="108"/>
        <v>54164000</v>
      </c>
    </row>
    <row r="576" spans="1:33" hidden="1" x14ac:dyDescent="0.3">
      <c r="A576" s="7" t="s">
        <v>281</v>
      </c>
      <c r="B576" s="7" t="s">
        <v>1116</v>
      </c>
      <c r="C576" s="7">
        <v>1301</v>
      </c>
      <c r="D576" s="7" t="s">
        <v>1201</v>
      </c>
      <c r="E576" s="7">
        <v>913</v>
      </c>
      <c r="F576" s="7">
        <v>110065</v>
      </c>
      <c r="G576" s="7" t="s">
        <v>1193</v>
      </c>
      <c r="H576" s="8" t="s">
        <v>1164</v>
      </c>
      <c r="I576" s="15">
        <v>22732000</v>
      </c>
      <c r="J576" s="15">
        <v>27230000</v>
      </c>
      <c r="K576" s="15">
        <v>22893000</v>
      </c>
      <c r="L576" s="15">
        <v>22339000</v>
      </c>
      <c r="M576" s="15">
        <v>22312000</v>
      </c>
      <c r="N576" s="15">
        <v>31860000</v>
      </c>
      <c r="O576" s="15">
        <v>36358000</v>
      </c>
      <c r="P576" s="15">
        <v>31569000</v>
      </c>
      <c r="Q576" s="15">
        <v>36409000</v>
      </c>
      <c r="R576" s="15">
        <v>40732000</v>
      </c>
      <c r="S576" s="15">
        <v>36172000</v>
      </c>
      <c r="T576" s="15">
        <v>40623000</v>
      </c>
      <c r="V576" s="28">
        <f t="shared" si="97"/>
        <v>22732000</v>
      </c>
      <c r="W576" s="28">
        <f t="shared" si="98"/>
        <v>27230000</v>
      </c>
      <c r="X576" s="28">
        <f t="shared" si="99"/>
        <v>22893000</v>
      </c>
      <c r="Y576" s="28">
        <f t="shared" si="100"/>
        <v>22339000</v>
      </c>
      <c r="Z576" s="28">
        <f t="shared" si="101"/>
        <v>22312000</v>
      </c>
      <c r="AA576" s="28">
        <f t="shared" si="102"/>
        <v>31860000</v>
      </c>
      <c r="AB576" s="28">
        <f t="shared" si="103"/>
        <v>36358000</v>
      </c>
      <c r="AC576" s="28">
        <f t="shared" si="104"/>
        <v>31569000</v>
      </c>
      <c r="AD576" s="28">
        <f t="shared" si="105"/>
        <v>36409000</v>
      </c>
      <c r="AE576" s="28">
        <f t="shared" si="106"/>
        <v>40732000</v>
      </c>
      <c r="AF576" s="28">
        <f t="shared" si="107"/>
        <v>36172000</v>
      </c>
      <c r="AG576" s="28">
        <f t="shared" si="108"/>
        <v>40623000</v>
      </c>
    </row>
    <row r="577" spans="1:33" s="21" customFormat="1" hidden="1" x14ac:dyDescent="0.3">
      <c r="A577" s="7" t="s">
        <v>281</v>
      </c>
      <c r="B577" s="7" t="s">
        <v>1116</v>
      </c>
      <c r="C577" s="7">
        <v>1301</v>
      </c>
      <c r="D577" s="7" t="s">
        <v>1203</v>
      </c>
      <c r="E577" s="7">
        <v>913</v>
      </c>
      <c r="F577" s="7">
        <v>110796</v>
      </c>
      <c r="G577" s="7" t="s">
        <v>1193</v>
      </c>
      <c r="H577" s="8" t="s">
        <v>1166</v>
      </c>
      <c r="I577" s="15">
        <v>40917000</v>
      </c>
      <c r="J577" s="15">
        <v>40844000</v>
      </c>
      <c r="K577" s="15">
        <v>41207000</v>
      </c>
      <c r="L577" s="15">
        <v>48781000</v>
      </c>
      <c r="M577" s="15">
        <v>40981000</v>
      </c>
      <c r="N577" s="15">
        <v>45514000</v>
      </c>
      <c r="O577" s="15">
        <v>54537000</v>
      </c>
      <c r="P577" s="15">
        <v>54119000</v>
      </c>
      <c r="Q577" s="15">
        <v>54613000</v>
      </c>
      <c r="R577" s="15">
        <v>54309000</v>
      </c>
      <c r="S577" s="15">
        <v>49737000</v>
      </c>
      <c r="T577" s="15">
        <v>49650000</v>
      </c>
      <c r="V577" s="28">
        <f t="shared" si="97"/>
        <v>40917000</v>
      </c>
      <c r="W577" s="28">
        <f t="shared" si="98"/>
        <v>40844000</v>
      </c>
      <c r="X577" s="28">
        <f t="shared" si="99"/>
        <v>41207000</v>
      </c>
      <c r="Y577" s="28">
        <f t="shared" si="100"/>
        <v>48781000</v>
      </c>
      <c r="Z577" s="28">
        <f t="shared" si="101"/>
        <v>40981000</v>
      </c>
      <c r="AA577" s="28">
        <f t="shared" si="102"/>
        <v>45514000</v>
      </c>
      <c r="AB577" s="28">
        <f t="shared" si="103"/>
        <v>54537000</v>
      </c>
      <c r="AC577" s="28">
        <f t="shared" si="104"/>
        <v>54119000</v>
      </c>
      <c r="AD577" s="28">
        <f t="shared" si="105"/>
        <v>54613000</v>
      </c>
      <c r="AE577" s="28">
        <f t="shared" si="106"/>
        <v>54309000</v>
      </c>
      <c r="AF577" s="28">
        <f t="shared" si="107"/>
        <v>49737000</v>
      </c>
      <c r="AG577" s="28">
        <f t="shared" si="108"/>
        <v>49650000</v>
      </c>
    </row>
    <row r="578" spans="1:33" s="21" customFormat="1" hidden="1" x14ac:dyDescent="0.3">
      <c r="A578" s="7" t="s">
        <v>281</v>
      </c>
      <c r="B578" s="7" t="s">
        <v>1116</v>
      </c>
      <c r="C578" s="7">
        <v>1301</v>
      </c>
      <c r="D578" s="7" t="s">
        <v>1202</v>
      </c>
      <c r="E578" s="7">
        <v>913</v>
      </c>
      <c r="F578" s="7">
        <v>110476</v>
      </c>
      <c r="G578" s="7" t="s">
        <v>1193</v>
      </c>
      <c r="H578" s="8" t="s">
        <v>1165</v>
      </c>
      <c r="I578" s="15">
        <v>31825000</v>
      </c>
      <c r="J578" s="15">
        <v>36306000</v>
      </c>
      <c r="K578" s="15">
        <v>32050000</v>
      </c>
      <c r="L578" s="15">
        <v>39208000</v>
      </c>
      <c r="M578" s="15">
        <v>32785000</v>
      </c>
      <c r="N578" s="15">
        <v>40962000</v>
      </c>
      <c r="O578" s="15">
        <v>40903000</v>
      </c>
      <c r="P578" s="15">
        <v>40589000</v>
      </c>
      <c r="Q578" s="15">
        <v>40960000</v>
      </c>
      <c r="R578" s="15">
        <v>40732000</v>
      </c>
      <c r="S578" s="15">
        <v>40694000</v>
      </c>
      <c r="T578" s="15">
        <v>45137000</v>
      </c>
      <c r="V578" s="28">
        <f t="shared" si="97"/>
        <v>31825000</v>
      </c>
      <c r="W578" s="28">
        <f t="shared" si="98"/>
        <v>36306000</v>
      </c>
      <c r="X578" s="28">
        <f t="shared" si="99"/>
        <v>32050000</v>
      </c>
      <c r="Y578" s="28">
        <f t="shared" si="100"/>
        <v>39208000</v>
      </c>
      <c r="Z578" s="28">
        <f t="shared" si="101"/>
        <v>32785000</v>
      </c>
      <c r="AA578" s="28">
        <f t="shared" si="102"/>
        <v>40962000</v>
      </c>
      <c r="AB578" s="28">
        <f t="shared" si="103"/>
        <v>40903000</v>
      </c>
      <c r="AC578" s="28">
        <f t="shared" si="104"/>
        <v>40589000</v>
      </c>
      <c r="AD578" s="28">
        <f t="shared" si="105"/>
        <v>40960000</v>
      </c>
      <c r="AE578" s="28">
        <f t="shared" si="106"/>
        <v>40732000</v>
      </c>
      <c r="AF578" s="28">
        <f t="shared" si="107"/>
        <v>40694000</v>
      </c>
      <c r="AG578" s="28">
        <f t="shared" si="108"/>
        <v>45137000</v>
      </c>
    </row>
    <row r="579" spans="1:33" s="21" customFormat="1" hidden="1" x14ac:dyDescent="0.3">
      <c r="A579" s="7" t="s">
        <v>281</v>
      </c>
      <c r="B579" s="7" t="s">
        <v>1116</v>
      </c>
      <c r="C579" s="7">
        <v>1301</v>
      </c>
      <c r="D579" s="7" t="s">
        <v>1204</v>
      </c>
      <c r="E579" s="7">
        <v>913</v>
      </c>
      <c r="F579" s="7">
        <v>110118</v>
      </c>
      <c r="G579" s="7" t="s">
        <v>1193</v>
      </c>
      <c r="H579" s="8" t="s">
        <v>1167</v>
      </c>
      <c r="I579" s="15">
        <v>13639000</v>
      </c>
      <c r="J579" s="15">
        <v>18153000</v>
      </c>
      <c r="K579" s="15">
        <v>17857000</v>
      </c>
      <c r="L579" s="15">
        <v>18236000</v>
      </c>
      <c r="M579" s="15">
        <v>18214000</v>
      </c>
      <c r="N579" s="15">
        <v>20936000</v>
      </c>
      <c r="O579" s="15">
        <v>27269000</v>
      </c>
      <c r="P579" s="15">
        <v>20746000</v>
      </c>
      <c r="Q579" s="15">
        <v>20935000</v>
      </c>
      <c r="R579" s="15">
        <v>22629000</v>
      </c>
      <c r="S579" s="15">
        <v>22608000</v>
      </c>
      <c r="T579" s="15">
        <v>24825000</v>
      </c>
      <c r="V579" s="28">
        <f t="shared" ref="V579:V642" si="109">ROUNDUP(I579,-3)</f>
        <v>13639000</v>
      </c>
      <c r="W579" s="28">
        <f t="shared" ref="W579:W642" si="110">ROUNDUP(J579,-3)</f>
        <v>18153000</v>
      </c>
      <c r="X579" s="28">
        <f t="shared" ref="X579:X642" si="111">ROUNDUP(K579,-3)</f>
        <v>17857000</v>
      </c>
      <c r="Y579" s="28">
        <f t="shared" ref="Y579:Y642" si="112">ROUNDUP(L579,-3)</f>
        <v>18236000</v>
      </c>
      <c r="Z579" s="28">
        <f t="shared" ref="Z579:Z642" si="113">ROUNDUP(M579,-3)</f>
        <v>18214000</v>
      </c>
      <c r="AA579" s="28">
        <f t="shared" ref="AA579:AA642" si="114">ROUNDUP(N579,-3)</f>
        <v>20936000</v>
      </c>
      <c r="AB579" s="28">
        <f t="shared" ref="AB579:AB642" si="115">ROUNDUP(O579,-3)</f>
        <v>27269000</v>
      </c>
      <c r="AC579" s="28">
        <f t="shared" ref="AC579:AC642" si="116">ROUNDUP(P579,-3)</f>
        <v>20746000</v>
      </c>
      <c r="AD579" s="28">
        <f t="shared" ref="AD579:AD642" si="117">ROUNDUP(Q579,-3)</f>
        <v>20935000</v>
      </c>
      <c r="AE579" s="28">
        <f t="shared" ref="AE579:AE642" si="118">ROUNDUP(R579,-3)</f>
        <v>22629000</v>
      </c>
      <c r="AF579" s="28">
        <f t="shared" ref="AF579:AF642" si="119">ROUNDUP(S579,-3)</f>
        <v>22608000</v>
      </c>
      <c r="AG579" s="28">
        <f t="shared" ref="AG579:AG642" si="120">ROUNDUP(T579,-3)</f>
        <v>24825000</v>
      </c>
    </row>
    <row r="580" spans="1:33" s="21" customFormat="1" hidden="1" x14ac:dyDescent="0.3">
      <c r="A580" s="7" t="s">
        <v>281</v>
      </c>
      <c r="B580" s="7" t="s">
        <v>1116</v>
      </c>
      <c r="C580" s="7">
        <v>1301</v>
      </c>
      <c r="D580" s="7" t="s">
        <v>8</v>
      </c>
      <c r="E580" s="7">
        <v>913</v>
      </c>
      <c r="F580" s="7">
        <v>110510</v>
      </c>
      <c r="G580" s="7" t="s">
        <v>1193</v>
      </c>
      <c r="H580" s="8" t="s">
        <v>1316</v>
      </c>
      <c r="I580" s="15">
        <v>1364000</v>
      </c>
      <c r="J580" s="15">
        <v>2270000</v>
      </c>
      <c r="K580" s="15">
        <v>1832000</v>
      </c>
      <c r="L580" s="15">
        <v>2736000</v>
      </c>
      <c r="M580" s="15">
        <v>2733000</v>
      </c>
      <c r="N580" s="15">
        <v>2731000</v>
      </c>
      <c r="O580" s="15">
        <v>2727000</v>
      </c>
      <c r="P580" s="15">
        <v>2706000</v>
      </c>
      <c r="Q580" s="15">
        <v>2731000</v>
      </c>
      <c r="R580" s="15">
        <v>2716000</v>
      </c>
      <c r="S580" s="15">
        <v>2713000</v>
      </c>
      <c r="T580" s="15">
        <v>2709000</v>
      </c>
      <c r="V580" s="28">
        <f t="shared" si="109"/>
        <v>1364000</v>
      </c>
      <c r="W580" s="28">
        <f t="shared" si="110"/>
        <v>2270000</v>
      </c>
      <c r="X580" s="28">
        <f t="shared" si="111"/>
        <v>1832000</v>
      </c>
      <c r="Y580" s="28">
        <f t="shared" si="112"/>
        <v>2736000</v>
      </c>
      <c r="Z580" s="28">
        <f t="shared" si="113"/>
        <v>2733000</v>
      </c>
      <c r="AA580" s="28">
        <f t="shared" si="114"/>
        <v>2731000</v>
      </c>
      <c r="AB580" s="28">
        <f t="shared" si="115"/>
        <v>2727000</v>
      </c>
      <c r="AC580" s="28">
        <f t="shared" si="116"/>
        <v>2706000</v>
      </c>
      <c r="AD580" s="28">
        <f t="shared" si="117"/>
        <v>2731000</v>
      </c>
      <c r="AE580" s="28">
        <f t="shared" si="118"/>
        <v>2716000</v>
      </c>
      <c r="AF580" s="28">
        <f t="shared" si="119"/>
        <v>2713000</v>
      </c>
      <c r="AG580" s="28">
        <f t="shared" si="120"/>
        <v>2709000</v>
      </c>
    </row>
    <row r="581" spans="1:33" s="21" customFormat="1" hidden="1" x14ac:dyDescent="0.3">
      <c r="A581" s="7" t="s">
        <v>281</v>
      </c>
      <c r="B581" s="7" t="s">
        <v>1116</v>
      </c>
      <c r="C581" s="7">
        <v>1301</v>
      </c>
      <c r="D581" s="7" t="s">
        <v>8</v>
      </c>
      <c r="E581" s="7">
        <v>913</v>
      </c>
      <c r="F581" s="7">
        <v>110192</v>
      </c>
      <c r="G581" s="7" t="s">
        <v>1193</v>
      </c>
      <c r="H581" s="8" t="s">
        <v>1820</v>
      </c>
      <c r="I581" s="15">
        <v>1364000</v>
      </c>
      <c r="J581" s="15">
        <v>1362000</v>
      </c>
      <c r="K581" s="15">
        <v>916000</v>
      </c>
      <c r="L581" s="15">
        <v>1368000</v>
      </c>
      <c r="M581" s="15">
        <v>1367000</v>
      </c>
      <c r="N581" s="15">
        <v>1366000</v>
      </c>
      <c r="O581" s="15">
        <v>1364000</v>
      </c>
      <c r="P581" s="15">
        <v>1353000</v>
      </c>
      <c r="Q581" s="15">
        <v>1366000</v>
      </c>
      <c r="R581" s="15">
        <v>1358000</v>
      </c>
      <c r="S581" s="15">
        <v>2261000</v>
      </c>
      <c r="T581" s="15">
        <v>2257000</v>
      </c>
      <c r="V581" s="28">
        <f t="shared" si="109"/>
        <v>1364000</v>
      </c>
      <c r="W581" s="28">
        <f t="shared" si="110"/>
        <v>1362000</v>
      </c>
      <c r="X581" s="28">
        <f t="shared" si="111"/>
        <v>916000</v>
      </c>
      <c r="Y581" s="28">
        <f t="shared" si="112"/>
        <v>1368000</v>
      </c>
      <c r="Z581" s="28">
        <f t="shared" si="113"/>
        <v>1367000</v>
      </c>
      <c r="AA581" s="28">
        <f t="shared" si="114"/>
        <v>1366000</v>
      </c>
      <c r="AB581" s="28">
        <f t="shared" si="115"/>
        <v>1364000</v>
      </c>
      <c r="AC581" s="28">
        <f t="shared" si="116"/>
        <v>1353000</v>
      </c>
      <c r="AD581" s="28">
        <f t="shared" si="117"/>
        <v>1366000</v>
      </c>
      <c r="AE581" s="28">
        <f t="shared" si="118"/>
        <v>1358000</v>
      </c>
      <c r="AF581" s="28">
        <f t="shared" si="119"/>
        <v>2261000</v>
      </c>
      <c r="AG581" s="28">
        <f t="shared" si="120"/>
        <v>2257000</v>
      </c>
    </row>
    <row r="582" spans="1:33" s="21" customFormat="1" hidden="1" x14ac:dyDescent="0.3">
      <c r="A582" s="7" t="s">
        <v>281</v>
      </c>
      <c r="B582" s="7" t="s">
        <v>1116</v>
      </c>
      <c r="C582" s="7">
        <v>1301</v>
      </c>
      <c r="D582" s="7" t="s">
        <v>1205</v>
      </c>
      <c r="E582" s="7">
        <v>913</v>
      </c>
      <c r="F582" s="7">
        <v>111315</v>
      </c>
      <c r="G582" s="7" t="s">
        <v>1193</v>
      </c>
      <c r="H582" s="8" t="s">
        <v>1168</v>
      </c>
      <c r="I582" s="15">
        <v>4547000</v>
      </c>
      <c r="J582" s="15">
        <v>4539000</v>
      </c>
      <c r="K582" s="15">
        <v>4121000</v>
      </c>
      <c r="L582" s="15">
        <v>4559000</v>
      </c>
      <c r="M582" s="15">
        <v>4554000</v>
      </c>
      <c r="N582" s="15">
        <v>4552000</v>
      </c>
      <c r="O582" s="15">
        <v>4545000</v>
      </c>
      <c r="P582" s="15">
        <v>4510000</v>
      </c>
      <c r="Q582" s="15">
        <v>4552000</v>
      </c>
      <c r="R582" s="15">
        <v>4526000</v>
      </c>
      <c r="S582" s="15">
        <v>4522000</v>
      </c>
      <c r="T582" s="15">
        <v>4514000</v>
      </c>
      <c r="V582" s="28">
        <f t="shared" si="109"/>
        <v>4547000</v>
      </c>
      <c r="W582" s="28">
        <f t="shared" si="110"/>
        <v>4539000</v>
      </c>
      <c r="X582" s="28">
        <f t="shared" si="111"/>
        <v>4121000</v>
      </c>
      <c r="Y582" s="28">
        <f t="shared" si="112"/>
        <v>4559000</v>
      </c>
      <c r="Z582" s="28">
        <f t="shared" si="113"/>
        <v>4554000</v>
      </c>
      <c r="AA582" s="28">
        <f t="shared" si="114"/>
        <v>4552000</v>
      </c>
      <c r="AB582" s="28">
        <f t="shared" si="115"/>
        <v>4545000</v>
      </c>
      <c r="AC582" s="28">
        <f t="shared" si="116"/>
        <v>4510000</v>
      </c>
      <c r="AD582" s="28">
        <f t="shared" si="117"/>
        <v>4552000</v>
      </c>
      <c r="AE582" s="28">
        <f t="shared" si="118"/>
        <v>4526000</v>
      </c>
      <c r="AF582" s="28">
        <f t="shared" si="119"/>
        <v>4522000</v>
      </c>
      <c r="AG582" s="28">
        <f t="shared" si="120"/>
        <v>4514000</v>
      </c>
    </row>
    <row r="583" spans="1:33" s="21" customFormat="1" hidden="1" x14ac:dyDescent="0.3">
      <c r="A583" s="7" t="s">
        <v>281</v>
      </c>
      <c r="B583" s="7" t="s">
        <v>1116</v>
      </c>
      <c r="C583" s="7">
        <v>1301</v>
      </c>
      <c r="D583" s="7" t="s">
        <v>8</v>
      </c>
      <c r="E583" s="7">
        <v>907</v>
      </c>
      <c r="F583" s="7">
        <v>131794</v>
      </c>
      <c r="G583" s="7" t="s">
        <v>1193</v>
      </c>
      <c r="H583" s="8" t="s">
        <v>1318</v>
      </c>
      <c r="I583" s="15">
        <v>18186000</v>
      </c>
      <c r="J583" s="15">
        <v>22692000</v>
      </c>
      <c r="K583" s="15">
        <v>22435000</v>
      </c>
      <c r="L583" s="15">
        <v>22795000</v>
      </c>
      <c r="M583" s="15">
        <v>22767000</v>
      </c>
      <c r="N583" s="15">
        <v>22757000</v>
      </c>
      <c r="O583" s="15">
        <v>27269000</v>
      </c>
      <c r="P583" s="15">
        <v>27060000</v>
      </c>
      <c r="Q583" s="15">
        <v>27307000</v>
      </c>
      <c r="R583" s="15">
        <v>31680000</v>
      </c>
      <c r="S583" s="15">
        <v>31651000</v>
      </c>
      <c r="T583" s="15">
        <v>31144000</v>
      </c>
      <c r="V583" s="28">
        <f t="shared" si="109"/>
        <v>18186000</v>
      </c>
      <c r="W583" s="28">
        <f t="shared" si="110"/>
        <v>22692000</v>
      </c>
      <c r="X583" s="28">
        <f t="shared" si="111"/>
        <v>22435000</v>
      </c>
      <c r="Y583" s="28">
        <f t="shared" si="112"/>
        <v>22795000</v>
      </c>
      <c r="Z583" s="28">
        <f t="shared" si="113"/>
        <v>22767000</v>
      </c>
      <c r="AA583" s="28">
        <f t="shared" si="114"/>
        <v>22757000</v>
      </c>
      <c r="AB583" s="28">
        <f t="shared" si="115"/>
        <v>27269000</v>
      </c>
      <c r="AC583" s="28">
        <f t="shared" si="116"/>
        <v>27060000</v>
      </c>
      <c r="AD583" s="28">
        <f t="shared" si="117"/>
        <v>27307000</v>
      </c>
      <c r="AE583" s="28">
        <f t="shared" si="118"/>
        <v>31680000</v>
      </c>
      <c r="AF583" s="28">
        <f t="shared" si="119"/>
        <v>31651000</v>
      </c>
      <c r="AG583" s="28">
        <f t="shared" si="120"/>
        <v>31144000</v>
      </c>
    </row>
    <row r="584" spans="1:33" s="21" customFormat="1" hidden="1" x14ac:dyDescent="0.3">
      <c r="A584" s="7" t="s">
        <v>281</v>
      </c>
      <c r="B584" s="7" t="s">
        <v>1116</v>
      </c>
      <c r="C584" s="7">
        <v>1301</v>
      </c>
      <c r="D584" s="7" t="s">
        <v>8</v>
      </c>
      <c r="E584" s="7">
        <v>913</v>
      </c>
      <c r="F584" s="7" t="s">
        <v>8</v>
      </c>
      <c r="G584" s="7" t="s">
        <v>1193</v>
      </c>
      <c r="H584" s="8" t="s">
        <v>1777</v>
      </c>
      <c r="I584" s="15">
        <v>2274000</v>
      </c>
      <c r="J584" s="15">
        <v>4539000</v>
      </c>
      <c r="K584" s="15">
        <v>4121000</v>
      </c>
      <c r="L584" s="15">
        <v>4559000</v>
      </c>
      <c r="M584" s="15">
        <v>4554000</v>
      </c>
      <c r="N584" s="15">
        <v>4552000</v>
      </c>
      <c r="O584" s="15">
        <v>4545000</v>
      </c>
      <c r="P584" s="15">
        <v>4510000</v>
      </c>
      <c r="Q584" s="15">
        <v>4552000</v>
      </c>
      <c r="R584" s="15">
        <v>4526000</v>
      </c>
      <c r="S584" s="15">
        <v>4522000</v>
      </c>
      <c r="T584" s="15">
        <v>4514000</v>
      </c>
      <c r="V584" s="28">
        <f t="shared" si="109"/>
        <v>2274000</v>
      </c>
      <c r="W584" s="28">
        <f t="shared" si="110"/>
        <v>4539000</v>
      </c>
      <c r="X584" s="28">
        <f t="shared" si="111"/>
        <v>4121000</v>
      </c>
      <c r="Y584" s="28">
        <f t="shared" si="112"/>
        <v>4559000</v>
      </c>
      <c r="Z584" s="28">
        <f t="shared" si="113"/>
        <v>4554000</v>
      </c>
      <c r="AA584" s="28">
        <f t="shared" si="114"/>
        <v>4552000</v>
      </c>
      <c r="AB584" s="28">
        <f t="shared" si="115"/>
        <v>4545000</v>
      </c>
      <c r="AC584" s="28">
        <f t="shared" si="116"/>
        <v>4510000</v>
      </c>
      <c r="AD584" s="28">
        <f t="shared" si="117"/>
        <v>4552000</v>
      </c>
      <c r="AE584" s="28">
        <f t="shared" si="118"/>
        <v>4526000</v>
      </c>
      <c r="AF584" s="28">
        <f t="shared" si="119"/>
        <v>4522000</v>
      </c>
      <c r="AG584" s="28">
        <f t="shared" si="120"/>
        <v>4514000</v>
      </c>
    </row>
    <row r="585" spans="1:33" s="21" customFormat="1" hidden="1" x14ac:dyDescent="0.3">
      <c r="A585" s="7" t="s">
        <v>281</v>
      </c>
      <c r="B585" s="7" t="s">
        <v>1116</v>
      </c>
      <c r="C585" s="7">
        <v>1301</v>
      </c>
      <c r="D585" s="7" t="s">
        <v>252</v>
      </c>
      <c r="E585" s="7">
        <v>913</v>
      </c>
      <c r="F585" s="7" t="s">
        <v>252</v>
      </c>
      <c r="G585" s="7" t="s">
        <v>1193</v>
      </c>
      <c r="H585" s="8" t="s">
        <v>290</v>
      </c>
      <c r="I585" s="15">
        <v>9093000</v>
      </c>
      <c r="J585" s="15">
        <v>13615000</v>
      </c>
      <c r="K585" s="15">
        <v>8700000</v>
      </c>
      <c r="L585" s="15">
        <v>9118000</v>
      </c>
      <c r="M585" s="15">
        <v>9107000</v>
      </c>
      <c r="N585" s="15">
        <v>13654000</v>
      </c>
      <c r="O585" s="15">
        <v>22724000</v>
      </c>
      <c r="P585" s="15">
        <v>13530000</v>
      </c>
      <c r="Q585" s="15">
        <v>13654000</v>
      </c>
      <c r="R585" s="15">
        <v>13578000</v>
      </c>
      <c r="S585" s="15">
        <v>13565000</v>
      </c>
      <c r="T585" s="15">
        <v>13541000</v>
      </c>
      <c r="V585" s="28">
        <f t="shared" si="109"/>
        <v>9093000</v>
      </c>
      <c r="W585" s="28">
        <f t="shared" si="110"/>
        <v>13615000</v>
      </c>
      <c r="X585" s="28">
        <f t="shared" si="111"/>
        <v>8700000</v>
      </c>
      <c r="Y585" s="28">
        <f t="shared" si="112"/>
        <v>9118000</v>
      </c>
      <c r="Z585" s="28">
        <f t="shared" si="113"/>
        <v>9107000</v>
      </c>
      <c r="AA585" s="28">
        <f t="shared" si="114"/>
        <v>13654000</v>
      </c>
      <c r="AB585" s="28">
        <f t="shared" si="115"/>
        <v>22724000</v>
      </c>
      <c r="AC585" s="28">
        <f t="shared" si="116"/>
        <v>13530000</v>
      </c>
      <c r="AD585" s="28">
        <f t="shared" si="117"/>
        <v>13654000</v>
      </c>
      <c r="AE585" s="28">
        <f t="shared" si="118"/>
        <v>13578000</v>
      </c>
      <c r="AF585" s="28">
        <f t="shared" si="119"/>
        <v>13565000</v>
      </c>
      <c r="AG585" s="28">
        <f t="shared" si="120"/>
        <v>13541000</v>
      </c>
    </row>
    <row r="586" spans="1:33" s="21" customFormat="1" hidden="1" x14ac:dyDescent="0.3">
      <c r="A586" s="7" t="s">
        <v>281</v>
      </c>
      <c r="B586" s="7" t="s">
        <v>1116</v>
      </c>
      <c r="C586" s="7">
        <v>1301</v>
      </c>
      <c r="D586" s="7" t="s">
        <v>1319</v>
      </c>
      <c r="E586" s="7">
        <v>913</v>
      </c>
      <c r="F586" s="7">
        <v>110433</v>
      </c>
      <c r="G586" s="7" t="s">
        <v>1194</v>
      </c>
      <c r="H586" s="8" t="s">
        <v>1821</v>
      </c>
      <c r="I586" s="15">
        <v>29552000</v>
      </c>
      <c r="J586" s="15">
        <v>26776000</v>
      </c>
      <c r="K586" s="15">
        <v>27014000</v>
      </c>
      <c r="L586" s="15">
        <v>28722000</v>
      </c>
      <c r="M586" s="15">
        <v>28687000</v>
      </c>
      <c r="N586" s="15">
        <v>27308000</v>
      </c>
      <c r="O586" s="15">
        <v>24997000</v>
      </c>
      <c r="P586" s="15">
        <v>38334000</v>
      </c>
      <c r="Q586" s="15">
        <v>27307000</v>
      </c>
      <c r="R586" s="15">
        <v>36206000</v>
      </c>
      <c r="S586" s="15">
        <v>27129000</v>
      </c>
      <c r="T586" s="15">
        <v>27082000</v>
      </c>
      <c r="V586" s="28">
        <f t="shared" si="109"/>
        <v>29552000</v>
      </c>
      <c r="W586" s="28">
        <f t="shared" si="110"/>
        <v>26776000</v>
      </c>
      <c r="X586" s="28">
        <f t="shared" si="111"/>
        <v>27014000</v>
      </c>
      <c r="Y586" s="28">
        <f t="shared" si="112"/>
        <v>28722000</v>
      </c>
      <c r="Z586" s="28">
        <f t="shared" si="113"/>
        <v>28687000</v>
      </c>
      <c r="AA586" s="28">
        <f t="shared" si="114"/>
        <v>27308000</v>
      </c>
      <c r="AB586" s="28">
        <f t="shared" si="115"/>
        <v>24997000</v>
      </c>
      <c r="AC586" s="28">
        <f t="shared" si="116"/>
        <v>38334000</v>
      </c>
      <c r="AD586" s="28">
        <f t="shared" si="117"/>
        <v>27307000</v>
      </c>
      <c r="AE586" s="28">
        <f t="shared" si="118"/>
        <v>36206000</v>
      </c>
      <c r="AF586" s="28">
        <f t="shared" si="119"/>
        <v>27129000</v>
      </c>
      <c r="AG586" s="28">
        <f t="shared" si="120"/>
        <v>27082000</v>
      </c>
    </row>
    <row r="587" spans="1:33" s="21" customFormat="1" hidden="1" x14ac:dyDescent="0.3">
      <c r="A587" s="7" t="s">
        <v>281</v>
      </c>
      <c r="B587" s="7" t="s">
        <v>1116</v>
      </c>
      <c r="C587" s="7">
        <v>1301</v>
      </c>
      <c r="D587" s="7" t="s">
        <v>1211</v>
      </c>
      <c r="E587" s="7">
        <v>913</v>
      </c>
      <c r="F587" s="7">
        <v>110908</v>
      </c>
      <c r="G587" s="7" t="s">
        <v>1194</v>
      </c>
      <c r="H587" s="8" t="s">
        <v>1172</v>
      </c>
      <c r="I587" s="15">
        <v>12730000</v>
      </c>
      <c r="J587" s="15">
        <v>11800000</v>
      </c>
      <c r="K587" s="15">
        <v>12363000</v>
      </c>
      <c r="L587" s="15">
        <v>14589000</v>
      </c>
      <c r="M587" s="15">
        <v>10018000</v>
      </c>
      <c r="N587" s="15">
        <v>13654000</v>
      </c>
      <c r="O587" s="15">
        <v>12726000</v>
      </c>
      <c r="P587" s="15">
        <v>12628000</v>
      </c>
      <c r="Q587" s="15">
        <v>18205000</v>
      </c>
      <c r="R587" s="15">
        <v>18103000</v>
      </c>
      <c r="S587" s="15">
        <v>18086000</v>
      </c>
      <c r="T587" s="15">
        <v>18055000</v>
      </c>
      <c r="V587" s="28">
        <f t="shared" si="109"/>
        <v>12730000</v>
      </c>
      <c r="W587" s="28">
        <f t="shared" si="110"/>
        <v>11800000</v>
      </c>
      <c r="X587" s="28">
        <f t="shared" si="111"/>
        <v>12363000</v>
      </c>
      <c r="Y587" s="28">
        <f t="shared" si="112"/>
        <v>14589000</v>
      </c>
      <c r="Z587" s="28">
        <f t="shared" si="113"/>
        <v>10018000</v>
      </c>
      <c r="AA587" s="28">
        <f t="shared" si="114"/>
        <v>13654000</v>
      </c>
      <c r="AB587" s="28">
        <f t="shared" si="115"/>
        <v>12726000</v>
      </c>
      <c r="AC587" s="28">
        <f t="shared" si="116"/>
        <v>12628000</v>
      </c>
      <c r="AD587" s="28">
        <f t="shared" si="117"/>
        <v>18205000</v>
      </c>
      <c r="AE587" s="28">
        <f t="shared" si="118"/>
        <v>18103000</v>
      </c>
      <c r="AF587" s="28">
        <f t="shared" si="119"/>
        <v>18086000</v>
      </c>
      <c r="AG587" s="28">
        <f t="shared" si="120"/>
        <v>18055000</v>
      </c>
    </row>
    <row r="588" spans="1:33" s="21" customFormat="1" hidden="1" x14ac:dyDescent="0.3">
      <c r="A588" s="7" t="s">
        <v>281</v>
      </c>
      <c r="B588" s="7" t="s">
        <v>1116</v>
      </c>
      <c r="C588" s="7">
        <v>1301</v>
      </c>
      <c r="D588" s="7" t="s">
        <v>8</v>
      </c>
      <c r="E588" s="7">
        <v>913</v>
      </c>
      <c r="F588" s="7">
        <v>111510</v>
      </c>
      <c r="G588" s="7" t="s">
        <v>1194</v>
      </c>
      <c r="H588" s="8" t="s">
        <v>1179</v>
      </c>
      <c r="I588" s="15">
        <v>8184000</v>
      </c>
      <c r="J588" s="15">
        <v>7715000</v>
      </c>
      <c r="K588" s="15">
        <v>7784000</v>
      </c>
      <c r="L588" s="15">
        <v>9118000</v>
      </c>
      <c r="M588" s="15">
        <v>9107000</v>
      </c>
      <c r="N588" s="15">
        <v>9103000</v>
      </c>
      <c r="O588" s="15">
        <v>8181000</v>
      </c>
      <c r="P588" s="15">
        <v>7667000</v>
      </c>
      <c r="Q588" s="15">
        <v>11378000</v>
      </c>
      <c r="R588" s="15">
        <v>11315000</v>
      </c>
      <c r="S588" s="15">
        <v>11304000</v>
      </c>
      <c r="T588" s="15">
        <v>13541000</v>
      </c>
      <c r="V588" s="28">
        <f t="shared" si="109"/>
        <v>8184000</v>
      </c>
      <c r="W588" s="28">
        <f t="shared" si="110"/>
        <v>7715000</v>
      </c>
      <c r="X588" s="28">
        <f t="shared" si="111"/>
        <v>7784000</v>
      </c>
      <c r="Y588" s="28">
        <f t="shared" si="112"/>
        <v>9118000</v>
      </c>
      <c r="Z588" s="28">
        <f t="shared" si="113"/>
        <v>9107000</v>
      </c>
      <c r="AA588" s="28">
        <f t="shared" si="114"/>
        <v>9103000</v>
      </c>
      <c r="AB588" s="28">
        <f t="shared" si="115"/>
        <v>8181000</v>
      </c>
      <c r="AC588" s="28">
        <f t="shared" si="116"/>
        <v>7667000</v>
      </c>
      <c r="AD588" s="28">
        <f t="shared" si="117"/>
        <v>11378000</v>
      </c>
      <c r="AE588" s="28">
        <f t="shared" si="118"/>
        <v>11315000</v>
      </c>
      <c r="AF588" s="28">
        <f t="shared" si="119"/>
        <v>11304000</v>
      </c>
      <c r="AG588" s="28">
        <f t="shared" si="120"/>
        <v>13541000</v>
      </c>
    </row>
    <row r="589" spans="1:33" s="21" customFormat="1" hidden="1" x14ac:dyDescent="0.3">
      <c r="A589" s="7" t="s">
        <v>281</v>
      </c>
      <c r="B589" s="7" t="s">
        <v>1116</v>
      </c>
      <c r="C589" s="7">
        <v>1301</v>
      </c>
      <c r="D589" s="7" t="s">
        <v>1321</v>
      </c>
      <c r="E589" s="7">
        <v>913</v>
      </c>
      <c r="F589" s="7">
        <v>110233</v>
      </c>
      <c r="G589" s="7" t="s">
        <v>1194</v>
      </c>
      <c r="H589" s="8" t="s">
        <v>1320</v>
      </c>
      <c r="I589" s="15">
        <v>9548000</v>
      </c>
      <c r="J589" s="15">
        <v>4539000</v>
      </c>
      <c r="K589" s="15">
        <v>6868000</v>
      </c>
      <c r="L589" s="15">
        <v>10942000</v>
      </c>
      <c r="M589" s="15">
        <v>10929000</v>
      </c>
      <c r="N589" s="15">
        <v>10013000</v>
      </c>
      <c r="O589" s="15">
        <v>9544000</v>
      </c>
      <c r="P589" s="15">
        <v>9471000</v>
      </c>
      <c r="Q589" s="15">
        <v>13654000</v>
      </c>
      <c r="R589" s="15">
        <v>13578000</v>
      </c>
      <c r="S589" s="15">
        <v>13565000</v>
      </c>
      <c r="T589" s="15">
        <v>16250000</v>
      </c>
      <c r="V589" s="28">
        <f t="shared" si="109"/>
        <v>9548000</v>
      </c>
      <c r="W589" s="28">
        <f t="shared" si="110"/>
        <v>4539000</v>
      </c>
      <c r="X589" s="28">
        <f t="shared" si="111"/>
        <v>6868000</v>
      </c>
      <c r="Y589" s="28">
        <f t="shared" si="112"/>
        <v>10942000</v>
      </c>
      <c r="Z589" s="28">
        <f t="shared" si="113"/>
        <v>10929000</v>
      </c>
      <c r="AA589" s="28">
        <f t="shared" si="114"/>
        <v>10013000</v>
      </c>
      <c r="AB589" s="28">
        <f t="shared" si="115"/>
        <v>9544000</v>
      </c>
      <c r="AC589" s="28">
        <f t="shared" si="116"/>
        <v>9471000</v>
      </c>
      <c r="AD589" s="28">
        <f t="shared" si="117"/>
        <v>13654000</v>
      </c>
      <c r="AE589" s="28">
        <f t="shared" si="118"/>
        <v>13578000</v>
      </c>
      <c r="AF589" s="28">
        <f t="shared" si="119"/>
        <v>13565000</v>
      </c>
      <c r="AG589" s="28">
        <f t="shared" si="120"/>
        <v>16250000</v>
      </c>
    </row>
    <row r="590" spans="1:33" s="21" customFormat="1" hidden="1" x14ac:dyDescent="0.3">
      <c r="A590" s="7" t="s">
        <v>281</v>
      </c>
      <c r="B590" s="7" t="s">
        <v>1116</v>
      </c>
      <c r="C590" s="7">
        <v>1301</v>
      </c>
      <c r="D590" s="7" t="s">
        <v>1210</v>
      </c>
      <c r="E590" s="7">
        <v>913</v>
      </c>
      <c r="F590" s="7">
        <v>110743</v>
      </c>
      <c r="G590" s="7" t="s">
        <v>1194</v>
      </c>
      <c r="H590" s="8" t="s">
        <v>1171</v>
      </c>
      <c r="I590" s="15">
        <v>9548000</v>
      </c>
      <c r="J590" s="15">
        <v>8623000</v>
      </c>
      <c r="K590" s="15">
        <v>6868000</v>
      </c>
      <c r="L590" s="15">
        <v>10942000</v>
      </c>
      <c r="M590" s="15">
        <v>10929000</v>
      </c>
      <c r="N590" s="15">
        <v>10013000</v>
      </c>
      <c r="O590" s="15">
        <v>31814000</v>
      </c>
      <c r="P590" s="15">
        <v>9471000</v>
      </c>
      <c r="Q590" s="15">
        <v>22756000</v>
      </c>
      <c r="R590" s="15">
        <v>13578000</v>
      </c>
      <c r="S590" s="15">
        <v>13565000</v>
      </c>
      <c r="T590" s="15">
        <v>16250000</v>
      </c>
      <c r="V590" s="28">
        <f t="shared" si="109"/>
        <v>9548000</v>
      </c>
      <c r="W590" s="28">
        <f t="shared" si="110"/>
        <v>8623000</v>
      </c>
      <c r="X590" s="28">
        <f t="shared" si="111"/>
        <v>6868000</v>
      </c>
      <c r="Y590" s="28">
        <f t="shared" si="112"/>
        <v>10942000</v>
      </c>
      <c r="Z590" s="28">
        <f t="shared" si="113"/>
        <v>10929000</v>
      </c>
      <c r="AA590" s="28">
        <f t="shared" si="114"/>
        <v>10013000</v>
      </c>
      <c r="AB590" s="28">
        <f t="shared" si="115"/>
        <v>31814000</v>
      </c>
      <c r="AC590" s="28">
        <f t="shared" si="116"/>
        <v>9471000</v>
      </c>
      <c r="AD590" s="28">
        <f t="shared" si="117"/>
        <v>22756000</v>
      </c>
      <c r="AE590" s="28">
        <f t="shared" si="118"/>
        <v>13578000</v>
      </c>
      <c r="AF590" s="28">
        <f t="shared" si="119"/>
        <v>13565000</v>
      </c>
      <c r="AG590" s="28">
        <f t="shared" si="120"/>
        <v>16250000</v>
      </c>
    </row>
    <row r="591" spans="1:33" s="21" customFormat="1" hidden="1" x14ac:dyDescent="0.3">
      <c r="A591" s="7" t="s">
        <v>281</v>
      </c>
      <c r="B591" s="7" t="s">
        <v>1116</v>
      </c>
      <c r="C591" s="7">
        <v>1301</v>
      </c>
      <c r="D591" s="7" t="s">
        <v>1213</v>
      </c>
      <c r="E591" s="7">
        <v>913</v>
      </c>
      <c r="F591" s="7">
        <v>110858</v>
      </c>
      <c r="G591" s="7" t="s">
        <v>1194</v>
      </c>
      <c r="H591" s="8" t="s">
        <v>1175</v>
      </c>
      <c r="I591" s="15">
        <v>9548000</v>
      </c>
      <c r="J591" s="15">
        <v>8623000</v>
      </c>
      <c r="K591" s="15">
        <v>9158000</v>
      </c>
      <c r="L591" s="15">
        <v>10942000</v>
      </c>
      <c r="M591" s="15">
        <v>6375000</v>
      </c>
      <c r="N591" s="15">
        <v>10924000</v>
      </c>
      <c r="O591" s="15">
        <v>9544000</v>
      </c>
      <c r="P591" s="15">
        <v>9471000</v>
      </c>
      <c r="Q591" s="15">
        <v>4552000</v>
      </c>
      <c r="R591" s="15">
        <v>13578000</v>
      </c>
      <c r="S591" s="15">
        <v>4522000</v>
      </c>
      <c r="T591" s="15">
        <v>16250000</v>
      </c>
      <c r="V591" s="28">
        <f t="shared" si="109"/>
        <v>9548000</v>
      </c>
      <c r="W591" s="28">
        <f t="shared" si="110"/>
        <v>8623000</v>
      </c>
      <c r="X591" s="28">
        <f t="shared" si="111"/>
        <v>9158000</v>
      </c>
      <c r="Y591" s="28">
        <f t="shared" si="112"/>
        <v>10942000</v>
      </c>
      <c r="Z591" s="28">
        <f t="shared" si="113"/>
        <v>6375000</v>
      </c>
      <c r="AA591" s="28">
        <f t="shared" si="114"/>
        <v>10924000</v>
      </c>
      <c r="AB591" s="28">
        <f t="shared" si="115"/>
        <v>9544000</v>
      </c>
      <c r="AC591" s="28">
        <f t="shared" si="116"/>
        <v>9471000</v>
      </c>
      <c r="AD591" s="28">
        <f t="shared" si="117"/>
        <v>4552000</v>
      </c>
      <c r="AE591" s="28">
        <f t="shared" si="118"/>
        <v>13578000</v>
      </c>
      <c r="AF591" s="28">
        <f t="shared" si="119"/>
        <v>4522000</v>
      </c>
      <c r="AG591" s="28">
        <f t="shared" si="120"/>
        <v>16250000</v>
      </c>
    </row>
    <row r="592" spans="1:33" s="21" customFormat="1" hidden="1" x14ac:dyDescent="0.3">
      <c r="A592" s="7" t="s">
        <v>281</v>
      </c>
      <c r="B592" s="7" t="s">
        <v>1116</v>
      </c>
      <c r="C592" s="7">
        <v>1301</v>
      </c>
      <c r="D592" s="7" t="s">
        <v>8</v>
      </c>
      <c r="E592" s="7">
        <v>907</v>
      </c>
      <c r="F592" s="7">
        <v>131828</v>
      </c>
      <c r="G592" s="7" t="s">
        <v>1194</v>
      </c>
      <c r="H592" s="8" t="s">
        <v>1127</v>
      </c>
      <c r="I592" s="15">
        <v>4092000</v>
      </c>
      <c r="J592" s="15">
        <v>3177000</v>
      </c>
      <c r="K592" s="15">
        <v>3663000</v>
      </c>
      <c r="L592" s="15">
        <v>4559000</v>
      </c>
      <c r="M592" s="15">
        <v>4554000</v>
      </c>
      <c r="N592" s="15">
        <v>4552000</v>
      </c>
      <c r="O592" s="15">
        <v>4091000</v>
      </c>
      <c r="P592" s="15">
        <v>4059000</v>
      </c>
      <c r="Q592" s="15">
        <v>6372000</v>
      </c>
      <c r="R592" s="15">
        <v>5884000</v>
      </c>
      <c r="S592" s="15">
        <v>6331000</v>
      </c>
      <c r="T592" s="15">
        <v>7222000</v>
      </c>
      <c r="V592" s="28">
        <f t="shared" si="109"/>
        <v>4092000</v>
      </c>
      <c r="W592" s="28">
        <f t="shared" si="110"/>
        <v>3177000</v>
      </c>
      <c r="X592" s="28">
        <f t="shared" si="111"/>
        <v>3663000</v>
      </c>
      <c r="Y592" s="28">
        <f t="shared" si="112"/>
        <v>4559000</v>
      </c>
      <c r="Z592" s="28">
        <f t="shared" si="113"/>
        <v>4554000</v>
      </c>
      <c r="AA592" s="28">
        <f t="shared" si="114"/>
        <v>4552000</v>
      </c>
      <c r="AB592" s="28">
        <f t="shared" si="115"/>
        <v>4091000</v>
      </c>
      <c r="AC592" s="28">
        <f t="shared" si="116"/>
        <v>4059000</v>
      </c>
      <c r="AD592" s="28">
        <f t="shared" si="117"/>
        <v>6372000</v>
      </c>
      <c r="AE592" s="28">
        <f t="shared" si="118"/>
        <v>5884000</v>
      </c>
      <c r="AF592" s="28">
        <f t="shared" si="119"/>
        <v>6331000</v>
      </c>
      <c r="AG592" s="28">
        <f t="shared" si="120"/>
        <v>7222000</v>
      </c>
    </row>
    <row r="593" spans="1:33" s="21" customFormat="1" hidden="1" x14ac:dyDescent="0.3">
      <c r="A593" s="7" t="s">
        <v>281</v>
      </c>
      <c r="B593" s="7" t="s">
        <v>1116</v>
      </c>
      <c r="C593" s="7">
        <v>1301</v>
      </c>
      <c r="D593" s="7" t="s">
        <v>8</v>
      </c>
      <c r="E593" s="7">
        <v>913</v>
      </c>
      <c r="F593" s="7">
        <v>110253</v>
      </c>
      <c r="G593" s="7" t="s">
        <v>1194</v>
      </c>
      <c r="H593" s="8" t="s">
        <v>1323</v>
      </c>
      <c r="I593" s="15">
        <v>6365000</v>
      </c>
      <c r="J593" s="15">
        <v>5900000</v>
      </c>
      <c r="K593" s="15">
        <v>4579000</v>
      </c>
      <c r="L593" s="15">
        <v>7295000</v>
      </c>
      <c r="M593" s="15">
        <v>7286000</v>
      </c>
      <c r="N593" s="15">
        <v>7283000</v>
      </c>
      <c r="O593" s="15">
        <v>9090000</v>
      </c>
      <c r="P593" s="15">
        <v>6314000</v>
      </c>
      <c r="Q593" s="15">
        <v>9103000</v>
      </c>
      <c r="R593" s="15">
        <v>9052000</v>
      </c>
      <c r="S593" s="15">
        <v>9043000</v>
      </c>
      <c r="T593" s="15">
        <v>9028000</v>
      </c>
      <c r="V593" s="28">
        <f t="shared" si="109"/>
        <v>6365000</v>
      </c>
      <c r="W593" s="28">
        <f t="shared" si="110"/>
        <v>5900000</v>
      </c>
      <c r="X593" s="28">
        <f t="shared" si="111"/>
        <v>4579000</v>
      </c>
      <c r="Y593" s="28">
        <f t="shared" si="112"/>
        <v>7295000</v>
      </c>
      <c r="Z593" s="28">
        <f t="shared" si="113"/>
        <v>7286000</v>
      </c>
      <c r="AA593" s="28">
        <f t="shared" si="114"/>
        <v>7283000</v>
      </c>
      <c r="AB593" s="28">
        <f t="shared" si="115"/>
        <v>9090000</v>
      </c>
      <c r="AC593" s="28">
        <f t="shared" si="116"/>
        <v>6314000</v>
      </c>
      <c r="AD593" s="28">
        <f t="shared" si="117"/>
        <v>9103000</v>
      </c>
      <c r="AE593" s="28">
        <f t="shared" si="118"/>
        <v>9052000</v>
      </c>
      <c r="AF593" s="28">
        <f t="shared" si="119"/>
        <v>9043000</v>
      </c>
      <c r="AG593" s="28">
        <f t="shared" si="120"/>
        <v>9028000</v>
      </c>
    </row>
    <row r="594" spans="1:33" s="21" customFormat="1" hidden="1" x14ac:dyDescent="0.3">
      <c r="A594" s="7" t="s">
        <v>281</v>
      </c>
      <c r="B594" s="7" t="s">
        <v>1116</v>
      </c>
      <c r="C594" s="7">
        <v>1301</v>
      </c>
      <c r="D594" s="7" t="s">
        <v>1324</v>
      </c>
      <c r="E594" s="7">
        <v>913</v>
      </c>
      <c r="F594" s="7">
        <v>111297</v>
      </c>
      <c r="G594" s="7" t="s">
        <v>1194</v>
      </c>
      <c r="H594" s="8" t="s">
        <v>1178</v>
      </c>
      <c r="I594" s="15">
        <v>5456000</v>
      </c>
      <c r="J594" s="15">
        <v>4993000</v>
      </c>
      <c r="K594" s="15">
        <v>4579000</v>
      </c>
      <c r="L594" s="15">
        <v>6383000</v>
      </c>
      <c r="M594" s="15">
        <v>6375000</v>
      </c>
      <c r="N594" s="15">
        <v>6372000</v>
      </c>
      <c r="O594" s="15">
        <v>9090000</v>
      </c>
      <c r="P594" s="15">
        <v>5863000</v>
      </c>
      <c r="Q594" s="15">
        <v>8647000</v>
      </c>
      <c r="R594" s="15">
        <v>8147000</v>
      </c>
      <c r="S594" s="15">
        <v>8591000</v>
      </c>
      <c r="T594" s="15">
        <v>9930000</v>
      </c>
      <c r="V594" s="28">
        <f t="shared" si="109"/>
        <v>5456000</v>
      </c>
      <c r="W594" s="28">
        <f t="shared" si="110"/>
        <v>4993000</v>
      </c>
      <c r="X594" s="28">
        <f t="shared" si="111"/>
        <v>4579000</v>
      </c>
      <c r="Y594" s="28">
        <f t="shared" si="112"/>
        <v>6383000</v>
      </c>
      <c r="Z594" s="28">
        <f t="shared" si="113"/>
        <v>6375000</v>
      </c>
      <c r="AA594" s="28">
        <f t="shared" si="114"/>
        <v>6372000</v>
      </c>
      <c r="AB594" s="28">
        <f t="shared" si="115"/>
        <v>9090000</v>
      </c>
      <c r="AC594" s="28">
        <f t="shared" si="116"/>
        <v>5863000</v>
      </c>
      <c r="AD594" s="28">
        <f t="shared" si="117"/>
        <v>8647000</v>
      </c>
      <c r="AE594" s="28">
        <f t="shared" si="118"/>
        <v>8147000</v>
      </c>
      <c r="AF594" s="28">
        <f t="shared" si="119"/>
        <v>8591000</v>
      </c>
      <c r="AG594" s="28">
        <f t="shared" si="120"/>
        <v>9930000</v>
      </c>
    </row>
    <row r="595" spans="1:33" s="21" customFormat="1" hidden="1" x14ac:dyDescent="0.3">
      <c r="A595" s="7" t="s">
        <v>281</v>
      </c>
      <c r="B595" s="7" t="s">
        <v>1116</v>
      </c>
      <c r="C595" s="7">
        <v>1301</v>
      </c>
      <c r="D595" s="7" t="s">
        <v>1214</v>
      </c>
      <c r="E595" s="7">
        <v>913</v>
      </c>
      <c r="F595" s="7">
        <v>110560</v>
      </c>
      <c r="G595" s="7" t="s">
        <v>1194</v>
      </c>
      <c r="H595" s="8" t="s">
        <v>1176</v>
      </c>
      <c r="I595" s="15">
        <v>3183000</v>
      </c>
      <c r="J595" s="15">
        <v>2723000</v>
      </c>
      <c r="K595" s="15">
        <v>2290000</v>
      </c>
      <c r="L595" s="15">
        <v>3648000</v>
      </c>
      <c r="M595" s="15">
        <v>3643000</v>
      </c>
      <c r="N595" s="15">
        <v>3642000</v>
      </c>
      <c r="O595" s="15">
        <v>3182000</v>
      </c>
      <c r="P595" s="15">
        <v>3157000</v>
      </c>
      <c r="Q595" s="15">
        <v>4552000</v>
      </c>
      <c r="R595" s="15">
        <v>4526000</v>
      </c>
      <c r="S595" s="15">
        <v>4522000</v>
      </c>
      <c r="T595" s="15">
        <v>4514000</v>
      </c>
      <c r="V595" s="28">
        <f t="shared" si="109"/>
        <v>3183000</v>
      </c>
      <c r="W595" s="28">
        <f t="shared" si="110"/>
        <v>2723000</v>
      </c>
      <c r="X595" s="28">
        <f t="shared" si="111"/>
        <v>2290000</v>
      </c>
      <c r="Y595" s="28">
        <f t="shared" si="112"/>
        <v>3648000</v>
      </c>
      <c r="Z595" s="28">
        <f t="shared" si="113"/>
        <v>3643000</v>
      </c>
      <c r="AA595" s="28">
        <f t="shared" si="114"/>
        <v>3642000</v>
      </c>
      <c r="AB595" s="28">
        <f t="shared" si="115"/>
        <v>3182000</v>
      </c>
      <c r="AC595" s="28">
        <f t="shared" si="116"/>
        <v>3157000</v>
      </c>
      <c r="AD595" s="28">
        <f t="shared" si="117"/>
        <v>4552000</v>
      </c>
      <c r="AE595" s="28">
        <f t="shared" si="118"/>
        <v>4526000</v>
      </c>
      <c r="AF595" s="28">
        <f t="shared" si="119"/>
        <v>4522000</v>
      </c>
      <c r="AG595" s="28">
        <f t="shared" si="120"/>
        <v>4514000</v>
      </c>
    </row>
    <row r="596" spans="1:33" s="21" customFormat="1" hidden="1" x14ac:dyDescent="0.3">
      <c r="A596" s="7" t="s">
        <v>281</v>
      </c>
      <c r="B596" s="7" t="s">
        <v>1116</v>
      </c>
      <c r="C596" s="7">
        <v>1301</v>
      </c>
      <c r="D596" s="7" t="s">
        <v>8</v>
      </c>
      <c r="E596" s="7">
        <v>913</v>
      </c>
      <c r="F596" s="7">
        <v>110470</v>
      </c>
      <c r="G596" s="7" t="s">
        <v>1194</v>
      </c>
      <c r="H596" s="8" t="s">
        <v>1177</v>
      </c>
      <c r="I596" s="15">
        <v>2274000</v>
      </c>
      <c r="J596" s="15">
        <v>2270000</v>
      </c>
      <c r="K596" s="15">
        <v>1374000</v>
      </c>
      <c r="L596" s="15">
        <v>2736000</v>
      </c>
      <c r="M596" s="15">
        <v>2733000</v>
      </c>
      <c r="N596" s="15">
        <v>2731000</v>
      </c>
      <c r="O596" s="15">
        <v>2727000</v>
      </c>
      <c r="P596" s="15">
        <v>2706000</v>
      </c>
      <c r="Q596" s="15">
        <v>4096000</v>
      </c>
      <c r="R596" s="15">
        <v>3621000</v>
      </c>
      <c r="S596" s="15">
        <v>4070000</v>
      </c>
      <c r="T596" s="15">
        <v>4514000</v>
      </c>
      <c r="V596" s="28">
        <f t="shared" si="109"/>
        <v>2274000</v>
      </c>
      <c r="W596" s="28">
        <f t="shared" si="110"/>
        <v>2270000</v>
      </c>
      <c r="X596" s="28">
        <f t="shared" si="111"/>
        <v>1374000</v>
      </c>
      <c r="Y596" s="28">
        <f t="shared" si="112"/>
        <v>2736000</v>
      </c>
      <c r="Z596" s="28">
        <f t="shared" si="113"/>
        <v>2733000</v>
      </c>
      <c r="AA596" s="28">
        <f t="shared" si="114"/>
        <v>2731000</v>
      </c>
      <c r="AB596" s="28">
        <f t="shared" si="115"/>
        <v>2727000</v>
      </c>
      <c r="AC596" s="28">
        <f t="shared" si="116"/>
        <v>2706000</v>
      </c>
      <c r="AD596" s="28">
        <f t="shared" si="117"/>
        <v>4096000</v>
      </c>
      <c r="AE596" s="28">
        <f t="shared" si="118"/>
        <v>3621000</v>
      </c>
      <c r="AF596" s="28">
        <f t="shared" si="119"/>
        <v>4070000</v>
      </c>
      <c r="AG596" s="28">
        <f t="shared" si="120"/>
        <v>4514000</v>
      </c>
    </row>
    <row r="597" spans="1:33" s="21" customFormat="1" hidden="1" x14ac:dyDescent="0.3">
      <c r="A597" s="7" t="s">
        <v>281</v>
      </c>
      <c r="B597" s="7" t="s">
        <v>1116</v>
      </c>
      <c r="C597" s="7">
        <v>1301</v>
      </c>
      <c r="D597" s="7" t="s">
        <v>1898</v>
      </c>
      <c r="E597" s="7">
        <v>913</v>
      </c>
      <c r="F597" s="7">
        <v>110709</v>
      </c>
      <c r="G597" s="7" t="s">
        <v>1194</v>
      </c>
      <c r="H597" s="8" t="s">
        <v>1822</v>
      </c>
      <c r="I597" s="15">
        <v>2274000</v>
      </c>
      <c r="J597" s="15">
        <v>2270000</v>
      </c>
      <c r="K597" s="15">
        <v>1374000</v>
      </c>
      <c r="L597" s="15">
        <v>3192000</v>
      </c>
      <c r="M597" s="15">
        <v>3188000</v>
      </c>
      <c r="N597" s="15">
        <v>3186000</v>
      </c>
      <c r="O597" s="15">
        <v>2727000</v>
      </c>
      <c r="P597" s="15">
        <v>2706000</v>
      </c>
      <c r="Q597" s="15">
        <v>3641000</v>
      </c>
      <c r="R597" s="15">
        <v>3621000</v>
      </c>
      <c r="S597" s="15">
        <v>3618000</v>
      </c>
      <c r="T597" s="15">
        <v>4063000</v>
      </c>
      <c r="V597" s="28">
        <f t="shared" si="109"/>
        <v>2274000</v>
      </c>
      <c r="W597" s="28">
        <f t="shared" si="110"/>
        <v>2270000</v>
      </c>
      <c r="X597" s="28">
        <f t="shared" si="111"/>
        <v>1374000</v>
      </c>
      <c r="Y597" s="28">
        <f t="shared" si="112"/>
        <v>3192000</v>
      </c>
      <c r="Z597" s="28">
        <f t="shared" si="113"/>
        <v>3188000</v>
      </c>
      <c r="AA597" s="28">
        <f t="shared" si="114"/>
        <v>3186000</v>
      </c>
      <c r="AB597" s="28">
        <f t="shared" si="115"/>
        <v>2727000</v>
      </c>
      <c r="AC597" s="28">
        <f t="shared" si="116"/>
        <v>2706000</v>
      </c>
      <c r="AD597" s="28">
        <f t="shared" si="117"/>
        <v>3641000</v>
      </c>
      <c r="AE597" s="28">
        <f t="shared" si="118"/>
        <v>3621000</v>
      </c>
      <c r="AF597" s="28">
        <f t="shared" si="119"/>
        <v>3618000</v>
      </c>
      <c r="AG597" s="28">
        <f t="shared" si="120"/>
        <v>4063000</v>
      </c>
    </row>
    <row r="598" spans="1:33" s="21" customFormat="1" hidden="1" x14ac:dyDescent="0.3">
      <c r="A598" s="7" t="s">
        <v>281</v>
      </c>
      <c r="B598" s="7" t="s">
        <v>1116</v>
      </c>
      <c r="C598" s="7">
        <v>1301</v>
      </c>
      <c r="D598" s="7" t="s">
        <v>8</v>
      </c>
      <c r="E598" s="7">
        <v>999</v>
      </c>
      <c r="F598" s="7">
        <v>110845</v>
      </c>
      <c r="G598" s="7" t="s">
        <v>1194</v>
      </c>
      <c r="H598" s="8" t="s">
        <v>1823</v>
      </c>
      <c r="I598" s="15">
        <v>1819000</v>
      </c>
      <c r="J598" s="15">
        <v>1816000</v>
      </c>
      <c r="K598" s="15">
        <v>916000</v>
      </c>
      <c r="L598" s="15">
        <v>2736000</v>
      </c>
      <c r="M598" s="15">
        <v>2733000</v>
      </c>
      <c r="N598" s="15">
        <v>2731000</v>
      </c>
      <c r="O598" s="15">
        <v>2273000</v>
      </c>
      <c r="P598" s="15">
        <v>2255000</v>
      </c>
      <c r="Q598" s="15">
        <v>3641000</v>
      </c>
      <c r="R598" s="15">
        <v>3621000</v>
      </c>
      <c r="S598" s="15">
        <v>3618000</v>
      </c>
      <c r="T598" s="15">
        <v>4514000</v>
      </c>
      <c r="V598" s="28">
        <f t="shared" si="109"/>
        <v>1819000</v>
      </c>
      <c r="W598" s="28">
        <f t="shared" si="110"/>
        <v>1816000</v>
      </c>
      <c r="X598" s="28">
        <f t="shared" si="111"/>
        <v>916000</v>
      </c>
      <c r="Y598" s="28">
        <f t="shared" si="112"/>
        <v>2736000</v>
      </c>
      <c r="Z598" s="28">
        <f t="shared" si="113"/>
        <v>2733000</v>
      </c>
      <c r="AA598" s="28">
        <f t="shared" si="114"/>
        <v>2731000</v>
      </c>
      <c r="AB598" s="28">
        <f t="shared" si="115"/>
        <v>2273000</v>
      </c>
      <c r="AC598" s="28">
        <f t="shared" si="116"/>
        <v>2255000</v>
      </c>
      <c r="AD598" s="28">
        <f t="shared" si="117"/>
        <v>3641000</v>
      </c>
      <c r="AE598" s="28">
        <f t="shared" si="118"/>
        <v>3621000</v>
      </c>
      <c r="AF598" s="28">
        <f t="shared" si="119"/>
        <v>3618000</v>
      </c>
      <c r="AG598" s="28">
        <f t="shared" si="120"/>
        <v>4514000</v>
      </c>
    </row>
    <row r="599" spans="1:33" s="21" customFormat="1" hidden="1" x14ac:dyDescent="0.3">
      <c r="A599" s="7" t="s">
        <v>281</v>
      </c>
      <c r="B599" s="7" t="s">
        <v>1116</v>
      </c>
      <c r="C599" s="7">
        <v>1301</v>
      </c>
      <c r="D599" s="7" t="s">
        <v>1322</v>
      </c>
      <c r="E599" s="7">
        <v>913</v>
      </c>
      <c r="F599" s="7">
        <v>111026</v>
      </c>
      <c r="G599" s="7" t="s">
        <v>1194</v>
      </c>
      <c r="H599" s="8" t="s">
        <v>1824</v>
      </c>
      <c r="I599" s="15">
        <v>4547000</v>
      </c>
      <c r="J599" s="15">
        <v>4539000</v>
      </c>
      <c r="K599" s="15">
        <v>3663000</v>
      </c>
      <c r="L599" s="15">
        <v>5471000</v>
      </c>
      <c r="M599" s="15">
        <v>5465000</v>
      </c>
      <c r="N599" s="15">
        <v>5462000</v>
      </c>
      <c r="O599" s="15">
        <v>4545000</v>
      </c>
      <c r="P599" s="15">
        <v>4510000</v>
      </c>
      <c r="Q599" s="15">
        <v>7282000</v>
      </c>
      <c r="R599" s="15">
        <v>7242000</v>
      </c>
      <c r="S599" s="15">
        <v>7235000</v>
      </c>
      <c r="T599" s="15">
        <v>8125000</v>
      </c>
      <c r="V599" s="28">
        <f t="shared" si="109"/>
        <v>4547000</v>
      </c>
      <c r="W599" s="28">
        <f t="shared" si="110"/>
        <v>4539000</v>
      </c>
      <c r="X599" s="28">
        <f t="shared" si="111"/>
        <v>3663000</v>
      </c>
      <c r="Y599" s="28">
        <f t="shared" si="112"/>
        <v>5471000</v>
      </c>
      <c r="Z599" s="28">
        <f t="shared" si="113"/>
        <v>5465000</v>
      </c>
      <c r="AA599" s="28">
        <f t="shared" si="114"/>
        <v>5462000</v>
      </c>
      <c r="AB599" s="28">
        <f t="shared" si="115"/>
        <v>4545000</v>
      </c>
      <c r="AC599" s="28">
        <f t="shared" si="116"/>
        <v>4510000</v>
      </c>
      <c r="AD599" s="28">
        <f t="shared" si="117"/>
        <v>7282000</v>
      </c>
      <c r="AE599" s="28">
        <f t="shared" si="118"/>
        <v>7242000</v>
      </c>
      <c r="AF599" s="28">
        <f t="shared" si="119"/>
        <v>7235000</v>
      </c>
      <c r="AG599" s="28">
        <f t="shared" si="120"/>
        <v>8125000</v>
      </c>
    </row>
    <row r="600" spans="1:33" s="21" customFormat="1" hidden="1" x14ac:dyDescent="0.3">
      <c r="A600" s="7" t="s">
        <v>281</v>
      </c>
      <c r="B600" s="7" t="s">
        <v>1116</v>
      </c>
      <c r="C600" s="7">
        <v>1301</v>
      </c>
      <c r="D600" s="7" t="s">
        <v>252</v>
      </c>
      <c r="E600" s="7">
        <v>913</v>
      </c>
      <c r="F600" s="7" t="s">
        <v>252</v>
      </c>
      <c r="G600" s="7" t="s">
        <v>1194</v>
      </c>
      <c r="H600" s="8" t="s">
        <v>290</v>
      </c>
      <c r="I600" s="15">
        <v>5001000</v>
      </c>
      <c r="J600" s="15">
        <v>4993000</v>
      </c>
      <c r="K600" s="15">
        <v>3205000</v>
      </c>
      <c r="L600" s="15">
        <v>6383000</v>
      </c>
      <c r="M600" s="15">
        <v>6375000</v>
      </c>
      <c r="N600" s="15">
        <v>10924000</v>
      </c>
      <c r="O600" s="15">
        <v>5000000</v>
      </c>
      <c r="P600" s="15">
        <v>9471000</v>
      </c>
      <c r="Q600" s="15">
        <v>6827000</v>
      </c>
      <c r="R600" s="15">
        <v>11315000</v>
      </c>
      <c r="S600" s="15">
        <v>6783000</v>
      </c>
      <c r="T600" s="15">
        <v>9028000</v>
      </c>
      <c r="V600" s="28">
        <f t="shared" si="109"/>
        <v>5001000</v>
      </c>
      <c r="W600" s="28">
        <f t="shared" si="110"/>
        <v>4993000</v>
      </c>
      <c r="X600" s="28">
        <f t="shared" si="111"/>
        <v>3205000</v>
      </c>
      <c r="Y600" s="28">
        <f t="shared" si="112"/>
        <v>6383000</v>
      </c>
      <c r="Z600" s="28">
        <f t="shared" si="113"/>
        <v>6375000</v>
      </c>
      <c r="AA600" s="28">
        <f t="shared" si="114"/>
        <v>10924000</v>
      </c>
      <c r="AB600" s="28">
        <f t="shared" si="115"/>
        <v>5000000</v>
      </c>
      <c r="AC600" s="28">
        <f t="shared" si="116"/>
        <v>9471000</v>
      </c>
      <c r="AD600" s="28">
        <f t="shared" si="117"/>
        <v>6827000</v>
      </c>
      <c r="AE600" s="28">
        <f t="shared" si="118"/>
        <v>11315000</v>
      </c>
      <c r="AF600" s="28">
        <f t="shared" si="119"/>
        <v>6783000</v>
      </c>
      <c r="AG600" s="28">
        <f t="shared" si="120"/>
        <v>9028000</v>
      </c>
    </row>
    <row r="601" spans="1:33" s="21" customFormat="1" hidden="1" x14ac:dyDescent="0.3">
      <c r="A601" s="7" t="s">
        <v>281</v>
      </c>
      <c r="B601" s="7" t="s">
        <v>1116</v>
      </c>
      <c r="C601" s="7">
        <v>1301</v>
      </c>
      <c r="D601" s="7" t="s">
        <v>930</v>
      </c>
      <c r="E601" s="7">
        <v>913</v>
      </c>
      <c r="F601" s="7">
        <v>110431</v>
      </c>
      <c r="G601" s="7" t="s">
        <v>1894</v>
      </c>
      <c r="H601" s="8" t="s">
        <v>847</v>
      </c>
      <c r="I601" s="15">
        <v>6820000</v>
      </c>
      <c r="J601" s="15">
        <v>4085000</v>
      </c>
      <c r="K601" s="15">
        <v>4121000</v>
      </c>
      <c r="L601" s="15">
        <v>9118000</v>
      </c>
      <c r="M601" s="15">
        <v>9107000</v>
      </c>
      <c r="N601" s="15">
        <v>11379000</v>
      </c>
      <c r="O601" s="15">
        <v>9090000</v>
      </c>
      <c r="P601" s="15">
        <v>9020000</v>
      </c>
      <c r="Q601" s="15">
        <v>9103000</v>
      </c>
      <c r="R601" s="15">
        <v>9052000</v>
      </c>
      <c r="S601" s="15">
        <v>9043000</v>
      </c>
      <c r="T601" s="15">
        <v>9028000</v>
      </c>
      <c r="V601" s="28">
        <f t="shared" si="109"/>
        <v>6820000</v>
      </c>
      <c r="W601" s="28">
        <f t="shared" si="110"/>
        <v>4085000</v>
      </c>
      <c r="X601" s="28">
        <f t="shared" si="111"/>
        <v>4121000</v>
      </c>
      <c r="Y601" s="28">
        <f t="shared" si="112"/>
        <v>9118000</v>
      </c>
      <c r="Z601" s="28">
        <f t="shared" si="113"/>
        <v>9107000</v>
      </c>
      <c r="AA601" s="28">
        <f t="shared" si="114"/>
        <v>11379000</v>
      </c>
      <c r="AB601" s="28">
        <f t="shared" si="115"/>
        <v>9090000</v>
      </c>
      <c r="AC601" s="28">
        <f t="shared" si="116"/>
        <v>9020000</v>
      </c>
      <c r="AD601" s="28">
        <f t="shared" si="117"/>
        <v>9103000</v>
      </c>
      <c r="AE601" s="28">
        <f t="shared" si="118"/>
        <v>9052000</v>
      </c>
      <c r="AF601" s="28">
        <f t="shared" si="119"/>
        <v>9043000</v>
      </c>
      <c r="AG601" s="28">
        <f t="shared" si="120"/>
        <v>9028000</v>
      </c>
    </row>
    <row r="602" spans="1:33" s="21" customFormat="1" hidden="1" x14ac:dyDescent="0.3">
      <c r="A602" s="7" t="s">
        <v>281</v>
      </c>
      <c r="B602" s="7" t="s">
        <v>1116</v>
      </c>
      <c r="C602" s="7">
        <v>1301</v>
      </c>
      <c r="D602" s="7" t="s">
        <v>1206</v>
      </c>
      <c r="E602" s="7">
        <v>913</v>
      </c>
      <c r="F602" s="7">
        <v>110301</v>
      </c>
      <c r="G602" s="7" t="s">
        <v>1894</v>
      </c>
      <c r="H602" s="8" t="s">
        <v>1170</v>
      </c>
      <c r="I602" s="15">
        <v>4547000</v>
      </c>
      <c r="J602" s="15">
        <v>4085000</v>
      </c>
      <c r="K602" s="15">
        <v>3663000</v>
      </c>
      <c r="L602" s="15">
        <v>4559000</v>
      </c>
      <c r="M602" s="15">
        <v>4554000</v>
      </c>
      <c r="N602" s="15">
        <v>6827000</v>
      </c>
      <c r="O602" s="15">
        <v>9090000</v>
      </c>
      <c r="P602" s="15">
        <v>9020000</v>
      </c>
      <c r="Q602" s="15">
        <v>4552000</v>
      </c>
      <c r="R602" s="15">
        <v>11315000</v>
      </c>
      <c r="S602" s="15">
        <v>4522000</v>
      </c>
      <c r="T602" s="15">
        <v>9028000</v>
      </c>
      <c r="V602" s="28">
        <f t="shared" si="109"/>
        <v>4547000</v>
      </c>
      <c r="W602" s="28">
        <f t="shared" si="110"/>
        <v>4085000</v>
      </c>
      <c r="X602" s="28">
        <f t="shared" si="111"/>
        <v>3663000</v>
      </c>
      <c r="Y602" s="28">
        <f t="shared" si="112"/>
        <v>4559000</v>
      </c>
      <c r="Z602" s="28">
        <f t="shared" si="113"/>
        <v>4554000</v>
      </c>
      <c r="AA602" s="28">
        <f t="shared" si="114"/>
        <v>6827000</v>
      </c>
      <c r="AB602" s="28">
        <f t="shared" si="115"/>
        <v>9090000</v>
      </c>
      <c r="AC602" s="28">
        <f t="shared" si="116"/>
        <v>9020000</v>
      </c>
      <c r="AD602" s="28">
        <f t="shared" si="117"/>
        <v>4552000</v>
      </c>
      <c r="AE602" s="28">
        <f t="shared" si="118"/>
        <v>11315000</v>
      </c>
      <c r="AF602" s="28">
        <f t="shared" si="119"/>
        <v>4522000</v>
      </c>
      <c r="AG602" s="28">
        <f t="shared" si="120"/>
        <v>9028000</v>
      </c>
    </row>
    <row r="603" spans="1:33" s="21" customFormat="1" hidden="1" x14ac:dyDescent="0.3">
      <c r="A603" s="7" t="s">
        <v>281</v>
      </c>
      <c r="B603" s="7" t="s">
        <v>1116</v>
      </c>
      <c r="C603" s="7">
        <v>1301</v>
      </c>
      <c r="D603" s="7" t="s">
        <v>1330</v>
      </c>
      <c r="E603" s="7">
        <v>913</v>
      </c>
      <c r="F603" s="7">
        <v>111377</v>
      </c>
      <c r="G603" s="7" t="s">
        <v>1894</v>
      </c>
      <c r="H603" s="8" t="s">
        <v>1825</v>
      </c>
      <c r="I603" s="15">
        <v>2274000</v>
      </c>
      <c r="J603" s="15">
        <v>2270000</v>
      </c>
      <c r="K603" s="15">
        <v>2290000</v>
      </c>
      <c r="L603" s="15">
        <v>4559000</v>
      </c>
      <c r="M603" s="15">
        <v>4554000</v>
      </c>
      <c r="N603" s="15">
        <v>6827000</v>
      </c>
      <c r="O603" s="15">
        <v>9090000</v>
      </c>
      <c r="P603" s="15">
        <v>4510000</v>
      </c>
      <c r="Q603" s="15">
        <v>4552000</v>
      </c>
      <c r="R603" s="15">
        <v>6789000</v>
      </c>
      <c r="S603" s="15">
        <v>4522000</v>
      </c>
      <c r="T603" s="15">
        <v>6771000</v>
      </c>
      <c r="V603" s="28">
        <f t="shared" si="109"/>
        <v>2274000</v>
      </c>
      <c r="W603" s="28">
        <f t="shared" si="110"/>
        <v>2270000</v>
      </c>
      <c r="X603" s="28">
        <f t="shared" si="111"/>
        <v>2290000</v>
      </c>
      <c r="Y603" s="28">
        <f t="shared" si="112"/>
        <v>4559000</v>
      </c>
      <c r="Z603" s="28">
        <f t="shared" si="113"/>
        <v>4554000</v>
      </c>
      <c r="AA603" s="28">
        <f t="shared" si="114"/>
        <v>6827000</v>
      </c>
      <c r="AB603" s="28">
        <f t="shared" si="115"/>
        <v>9090000</v>
      </c>
      <c r="AC603" s="28">
        <f t="shared" si="116"/>
        <v>4510000</v>
      </c>
      <c r="AD603" s="28">
        <f t="shared" si="117"/>
        <v>4552000</v>
      </c>
      <c r="AE603" s="28">
        <f t="shared" si="118"/>
        <v>6789000</v>
      </c>
      <c r="AF603" s="28">
        <f t="shared" si="119"/>
        <v>4522000</v>
      </c>
      <c r="AG603" s="28">
        <f t="shared" si="120"/>
        <v>6771000</v>
      </c>
    </row>
    <row r="604" spans="1:33" s="21" customFormat="1" hidden="1" x14ac:dyDescent="0.3">
      <c r="A604" s="7" t="s">
        <v>281</v>
      </c>
      <c r="B604" s="7" t="s">
        <v>1116</v>
      </c>
      <c r="C604" s="7">
        <v>1301</v>
      </c>
      <c r="D604" s="7" t="s">
        <v>926</v>
      </c>
      <c r="E604" s="7">
        <v>913</v>
      </c>
      <c r="F604" s="7">
        <v>111156</v>
      </c>
      <c r="G604" s="7" t="s">
        <v>1894</v>
      </c>
      <c r="H604" s="8" t="s">
        <v>815</v>
      </c>
      <c r="I604" s="15">
        <v>2274000</v>
      </c>
      <c r="J604" s="15">
        <v>2270000</v>
      </c>
      <c r="K604" s="15">
        <v>1832000</v>
      </c>
      <c r="L604" s="15">
        <v>2280000</v>
      </c>
      <c r="M604" s="15">
        <v>2277000</v>
      </c>
      <c r="N604" s="15">
        <v>4552000</v>
      </c>
      <c r="O604" s="15">
        <v>9090000</v>
      </c>
      <c r="P604" s="15">
        <v>2255000</v>
      </c>
      <c r="Q604" s="15">
        <v>4552000</v>
      </c>
      <c r="R604" s="15">
        <v>4526000</v>
      </c>
      <c r="S604" s="15">
        <v>4522000</v>
      </c>
      <c r="T604" s="15">
        <v>4514000</v>
      </c>
      <c r="V604" s="28">
        <f t="shared" si="109"/>
        <v>2274000</v>
      </c>
      <c r="W604" s="28">
        <f t="shared" si="110"/>
        <v>2270000</v>
      </c>
      <c r="X604" s="28">
        <f t="shared" si="111"/>
        <v>1832000</v>
      </c>
      <c r="Y604" s="28">
        <f t="shared" si="112"/>
        <v>2280000</v>
      </c>
      <c r="Z604" s="28">
        <f t="shared" si="113"/>
        <v>2277000</v>
      </c>
      <c r="AA604" s="28">
        <f t="shared" si="114"/>
        <v>4552000</v>
      </c>
      <c r="AB604" s="28">
        <f t="shared" si="115"/>
        <v>9090000</v>
      </c>
      <c r="AC604" s="28">
        <f t="shared" si="116"/>
        <v>2255000</v>
      </c>
      <c r="AD604" s="28">
        <f t="shared" si="117"/>
        <v>4552000</v>
      </c>
      <c r="AE604" s="28">
        <f t="shared" si="118"/>
        <v>4526000</v>
      </c>
      <c r="AF604" s="28">
        <f t="shared" si="119"/>
        <v>4522000</v>
      </c>
      <c r="AG604" s="28">
        <f t="shared" si="120"/>
        <v>4514000</v>
      </c>
    </row>
    <row r="605" spans="1:33" s="21" customFormat="1" hidden="1" x14ac:dyDescent="0.3">
      <c r="A605" s="7" t="s">
        <v>281</v>
      </c>
      <c r="B605" s="7" t="s">
        <v>1116</v>
      </c>
      <c r="C605" s="7">
        <v>1301</v>
      </c>
      <c r="D605" s="7" t="s">
        <v>1333</v>
      </c>
      <c r="E605" s="7">
        <v>913</v>
      </c>
      <c r="F605" s="7">
        <v>110180</v>
      </c>
      <c r="G605" s="7" t="s">
        <v>1894</v>
      </c>
      <c r="H605" s="8" t="s">
        <v>1826</v>
      </c>
      <c r="I605" s="15">
        <v>2274000</v>
      </c>
      <c r="J605" s="15">
        <v>2270000</v>
      </c>
      <c r="K605" s="15">
        <v>1832000</v>
      </c>
      <c r="L605" s="15">
        <v>2280000</v>
      </c>
      <c r="M605" s="15">
        <v>2277000</v>
      </c>
      <c r="N605" s="15">
        <v>2276000</v>
      </c>
      <c r="O605" s="15">
        <v>2273000</v>
      </c>
      <c r="P605" s="15">
        <v>2255000</v>
      </c>
      <c r="Q605" s="15">
        <v>2276000</v>
      </c>
      <c r="R605" s="15">
        <v>2263000</v>
      </c>
      <c r="S605" s="15">
        <v>2261000</v>
      </c>
      <c r="T605" s="15">
        <v>2257000</v>
      </c>
      <c r="V605" s="28">
        <f t="shared" si="109"/>
        <v>2274000</v>
      </c>
      <c r="W605" s="28">
        <f t="shared" si="110"/>
        <v>2270000</v>
      </c>
      <c r="X605" s="28">
        <f t="shared" si="111"/>
        <v>1832000</v>
      </c>
      <c r="Y605" s="28">
        <f t="shared" si="112"/>
        <v>2280000</v>
      </c>
      <c r="Z605" s="28">
        <f t="shared" si="113"/>
        <v>2277000</v>
      </c>
      <c r="AA605" s="28">
        <f t="shared" si="114"/>
        <v>2276000</v>
      </c>
      <c r="AB605" s="28">
        <f t="shared" si="115"/>
        <v>2273000</v>
      </c>
      <c r="AC605" s="28">
        <f t="shared" si="116"/>
        <v>2255000</v>
      </c>
      <c r="AD605" s="28">
        <f t="shared" si="117"/>
        <v>2276000</v>
      </c>
      <c r="AE605" s="28">
        <f t="shared" si="118"/>
        <v>2263000</v>
      </c>
      <c r="AF605" s="28">
        <f t="shared" si="119"/>
        <v>2261000</v>
      </c>
      <c r="AG605" s="28">
        <f t="shared" si="120"/>
        <v>2257000</v>
      </c>
    </row>
    <row r="606" spans="1:33" s="21" customFormat="1" hidden="1" x14ac:dyDescent="0.3">
      <c r="A606" s="7" t="s">
        <v>281</v>
      </c>
      <c r="B606" s="7" t="s">
        <v>1116</v>
      </c>
      <c r="C606" s="7">
        <v>1301</v>
      </c>
      <c r="D606" s="7" t="s">
        <v>8</v>
      </c>
      <c r="E606" s="7">
        <v>913</v>
      </c>
      <c r="F606" s="7">
        <v>111366</v>
      </c>
      <c r="G606" s="7" t="s">
        <v>1894</v>
      </c>
      <c r="H606" s="8" t="s">
        <v>1827</v>
      </c>
      <c r="I606" s="15">
        <v>4547000</v>
      </c>
      <c r="J606" s="15">
        <v>4539000</v>
      </c>
      <c r="K606" s="15">
        <v>4579000</v>
      </c>
      <c r="L606" s="15">
        <v>4559000</v>
      </c>
      <c r="M606" s="15">
        <v>4554000</v>
      </c>
      <c r="N606" s="15">
        <v>11379000</v>
      </c>
      <c r="O606" s="15">
        <v>11362000</v>
      </c>
      <c r="P606" s="15">
        <v>11275000</v>
      </c>
      <c r="Q606" s="15">
        <v>4552000</v>
      </c>
      <c r="R606" s="15">
        <v>11315000</v>
      </c>
      <c r="S606" s="15">
        <v>4522000</v>
      </c>
      <c r="T606" s="15">
        <v>9028000</v>
      </c>
      <c r="V606" s="28">
        <f t="shared" si="109"/>
        <v>4547000</v>
      </c>
      <c r="W606" s="28">
        <f t="shared" si="110"/>
        <v>4539000</v>
      </c>
      <c r="X606" s="28">
        <f t="shared" si="111"/>
        <v>4579000</v>
      </c>
      <c r="Y606" s="28">
        <f t="shared" si="112"/>
        <v>4559000</v>
      </c>
      <c r="Z606" s="28">
        <f t="shared" si="113"/>
        <v>4554000</v>
      </c>
      <c r="AA606" s="28">
        <f t="shared" si="114"/>
        <v>11379000</v>
      </c>
      <c r="AB606" s="28">
        <f t="shared" si="115"/>
        <v>11362000</v>
      </c>
      <c r="AC606" s="28">
        <f t="shared" si="116"/>
        <v>11275000</v>
      </c>
      <c r="AD606" s="28">
        <f t="shared" si="117"/>
        <v>4552000</v>
      </c>
      <c r="AE606" s="28">
        <f t="shared" si="118"/>
        <v>11315000</v>
      </c>
      <c r="AF606" s="28">
        <f t="shared" si="119"/>
        <v>4522000</v>
      </c>
      <c r="AG606" s="28">
        <f t="shared" si="120"/>
        <v>9028000</v>
      </c>
    </row>
    <row r="607" spans="1:33" s="21" customFormat="1" hidden="1" x14ac:dyDescent="0.3">
      <c r="A607" s="7" t="s">
        <v>281</v>
      </c>
      <c r="B607" s="7" t="s">
        <v>1116</v>
      </c>
      <c r="C607" s="7">
        <v>1301</v>
      </c>
      <c r="D607" s="7" t="s">
        <v>8</v>
      </c>
      <c r="E607" s="7">
        <v>913</v>
      </c>
      <c r="F607" s="7">
        <v>110398</v>
      </c>
      <c r="G607" s="7" t="s">
        <v>1894</v>
      </c>
      <c r="H607" s="8" t="s">
        <v>1828</v>
      </c>
      <c r="I607" s="15">
        <v>2274000</v>
      </c>
      <c r="J607" s="15">
        <v>2270000</v>
      </c>
      <c r="K607" s="15">
        <v>4121000</v>
      </c>
      <c r="L607" s="15">
        <v>4104000</v>
      </c>
      <c r="M607" s="15">
        <v>4099000</v>
      </c>
      <c r="N607" s="15">
        <v>4552000</v>
      </c>
      <c r="O607" s="15">
        <v>4545000</v>
      </c>
      <c r="P607" s="15">
        <v>4510000</v>
      </c>
      <c r="Q607" s="15">
        <v>4552000</v>
      </c>
      <c r="R607" s="15">
        <v>4526000</v>
      </c>
      <c r="S607" s="15">
        <v>4522000</v>
      </c>
      <c r="T607" s="15">
        <v>4514000</v>
      </c>
      <c r="V607" s="28">
        <f t="shared" si="109"/>
        <v>2274000</v>
      </c>
      <c r="W607" s="28">
        <f t="shared" si="110"/>
        <v>2270000</v>
      </c>
      <c r="X607" s="28">
        <f t="shared" si="111"/>
        <v>4121000</v>
      </c>
      <c r="Y607" s="28">
        <f t="shared" si="112"/>
        <v>4104000</v>
      </c>
      <c r="Z607" s="28">
        <f t="shared" si="113"/>
        <v>4099000</v>
      </c>
      <c r="AA607" s="28">
        <f t="shared" si="114"/>
        <v>4552000</v>
      </c>
      <c r="AB607" s="28">
        <f t="shared" si="115"/>
        <v>4545000</v>
      </c>
      <c r="AC607" s="28">
        <f t="shared" si="116"/>
        <v>4510000</v>
      </c>
      <c r="AD607" s="28">
        <f t="shared" si="117"/>
        <v>4552000</v>
      </c>
      <c r="AE607" s="28">
        <f t="shared" si="118"/>
        <v>4526000</v>
      </c>
      <c r="AF607" s="28">
        <f t="shared" si="119"/>
        <v>4522000</v>
      </c>
      <c r="AG607" s="28">
        <f t="shared" si="120"/>
        <v>4514000</v>
      </c>
    </row>
    <row r="608" spans="1:33" s="21" customFormat="1" hidden="1" x14ac:dyDescent="0.3">
      <c r="A608" s="7" t="s">
        <v>281</v>
      </c>
      <c r="B608" s="7" t="s">
        <v>1116</v>
      </c>
      <c r="C608" s="7">
        <v>1301</v>
      </c>
      <c r="D608" s="7" t="s">
        <v>1810</v>
      </c>
      <c r="E608" s="7">
        <v>913</v>
      </c>
      <c r="F608" s="7">
        <v>110019</v>
      </c>
      <c r="G608" s="7" t="s">
        <v>1894</v>
      </c>
      <c r="H608" s="8" t="s">
        <v>1829</v>
      </c>
      <c r="I608" s="15">
        <v>2274000</v>
      </c>
      <c r="J608" s="15">
        <v>2270000</v>
      </c>
      <c r="K608" s="15">
        <v>4121000</v>
      </c>
      <c r="L608" s="15">
        <v>4104000</v>
      </c>
      <c r="M608" s="15">
        <v>4099000</v>
      </c>
      <c r="N608" s="15">
        <v>2276000</v>
      </c>
      <c r="O608" s="15">
        <v>2273000</v>
      </c>
      <c r="P608" s="15">
        <v>4510000</v>
      </c>
      <c r="Q608" s="15">
        <v>2276000</v>
      </c>
      <c r="R608" s="15">
        <v>6789000</v>
      </c>
      <c r="S608" s="15">
        <v>2261000</v>
      </c>
      <c r="T608" s="15">
        <v>6771000</v>
      </c>
      <c r="V608" s="28">
        <f t="shared" si="109"/>
        <v>2274000</v>
      </c>
      <c r="W608" s="28">
        <f t="shared" si="110"/>
        <v>2270000</v>
      </c>
      <c r="X608" s="28">
        <f t="shared" si="111"/>
        <v>4121000</v>
      </c>
      <c r="Y608" s="28">
        <f t="shared" si="112"/>
        <v>4104000</v>
      </c>
      <c r="Z608" s="28">
        <f t="shared" si="113"/>
        <v>4099000</v>
      </c>
      <c r="AA608" s="28">
        <f t="shared" si="114"/>
        <v>2276000</v>
      </c>
      <c r="AB608" s="28">
        <f t="shared" si="115"/>
        <v>2273000</v>
      </c>
      <c r="AC608" s="28">
        <f t="shared" si="116"/>
        <v>4510000</v>
      </c>
      <c r="AD608" s="28">
        <f t="shared" si="117"/>
        <v>2276000</v>
      </c>
      <c r="AE608" s="28">
        <f t="shared" si="118"/>
        <v>6789000</v>
      </c>
      <c r="AF608" s="28">
        <f t="shared" si="119"/>
        <v>2261000</v>
      </c>
      <c r="AG608" s="28">
        <f t="shared" si="120"/>
        <v>6771000</v>
      </c>
    </row>
    <row r="609" spans="1:33" s="21" customFormat="1" hidden="1" x14ac:dyDescent="0.3">
      <c r="A609" s="7" t="s">
        <v>281</v>
      </c>
      <c r="B609" s="7" t="s">
        <v>1116</v>
      </c>
      <c r="C609" s="7">
        <v>1301</v>
      </c>
      <c r="D609" s="7" t="s">
        <v>1212</v>
      </c>
      <c r="E609" s="7">
        <v>913</v>
      </c>
      <c r="F609" s="7">
        <v>110436</v>
      </c>
      <c r="G609" s="7" t="s">
        <v>1894</v>
      </c>
      <c r="H609" s="8" t="s">
        <v>1830</v>
      </c>
      <c r="I609" s="15">
        <v>4547000</v>
      </c>
      <c r="J609" s="15">
        <v>4539000</v>
      </c>
      <c r="K609" s="15">
        <v>4121000</v>
      </c>
      <c r="L609" s="15">
        <v>4559000</v>
      </c>
      <c r="M609" s="15">
        <v>4554000</v>
      </c>
      <c r="N609" s="15">
        <v>9103000</v>
      </c>
      <c r="O609" s="15">
        <v>11362000</v>
      </c>
      <c r="P609" s="15">
        <v>9020000</v>
      </c>
      <c r="Q609" s="15">
        <v>4552000</v>
      </c>
      <c r="R609" s="15">
        <v>13578000</v>
      </c>
      <c r="S609" s="15">
        <v>4522000</v>
      </c>
      <c r="T609" s="15">
        <v>9028000</v>
      </c>
      <c r="V609" s="28">
        <f t="shared" si="109"/>
        <v>4547000</v>
      </c>
      <c r="W609" s="28">
        <f t="shared" si="110"/>
        <v>4539000</v>
      </c>
      <c r="X609" s="28">
        <f t="shared" si="111"/>
        <v>4121000</v>
      </c>
      <c r="Y609" s="28">
        <f t="shared" si="112"/>
        <v>4559000</v>
      </c>
      <c r="Z609" s="28">
        <f t="shared" si="113"/>
        <v>4554000</v>
      </c>
      <c r="AA609" s="28">
        <f t="shared" si="114"/>
        <v>9103000</v>
      </c>
      <c r="AB609" s="28">
        <f t="shared" si="115"/>
        <v>11362000</v>
      </c>
      <c r="AC609" s="28">
        <f t="shared" si="116"/>
        <v>9020000</v>
      </c>
      <c r="AD609" s="28">
        <f t="shared" si="117"/>
        <v>4552000</v>
      </c>
      <c r="AE609" s="28">
        <f t="shared" si="118"/>
        <v>13578000</v>
      </c>
      <c r="AF609" s="28">
        <f t="shared" si="119"/>
        <v>4522000</v>
      </c>
      <c r="AG609" s="28">
        <f t="shared" si="120"/>
        <v>9028000</v>
      </c>
    </row>
    <row r="610" spans="1:33" s="21" customFormat="1" hidden="1" x14ac:dyDescent="0.3">
      <c r="A610" s="7" t="s">
        <v>281</v>
      </c>
      <c r="B610" s="7" t="s">
        <v>1116</v>
      </c>
      <c r="C610" s="7">
        <v>1301</v>
      </c>
      <c r="D610" s="7" t="s">
        <v>252</v>
      </c>
      <c r="E610" s="7">
        <v>913</v>
      </c>
      <c r="F610" s="7" t="s">
        <v>252</v>
      </c>
      <c r="G610" s="7" t="s">
        <v>1894</v>
      </c>
      <c r="H610" s="8" t="s">
        <v>1831</v>
      </c>
      <c r="I610" s="15">
        <v>4547000</v>
      </c>
      <c r="J610" s="15">
        <v>4539000</v>
      </c>
      <c r="K610" s="15">
        <v>4121000</v>
      </c>
      <c r="L610" s="15">
        <v>4559000</v>
      </c>
      <c r="M610" s="15">
        <v>4554000</v>
      </c>
      <c r="N610" s="15">
        <v>9103000</v>
      </c>
      <c r="O610" s="15">
        <v>4545000</v>
      </c>
      <c r="P610" s="15">
        <v>9020000</v>
      </c>
      <c r="Q610" s="15">
        <v>4552000</v>
      </c>
      <c r="R610" s="15">
        <v>9052000</v>
      </c>
      <c r="S610" s="15">
        <v>4522000</v>
      </c>
      <c r="T610" s="15">
        <v>4514000</v>
      </c>
      <c r="V610" s="28">
        <f t="shared" si="109"/>
        <v>4547000</v>
      </c>
      <c r="W610" s="28">
        <f t="shared" si="110"/>
        <v>4539000</v>
      </c>
      <c r="X610" s="28">
        <f t="shared" si="111"/>
        <v>4121000</v>
      </c>
      <c r="Y610" s="28">
        <f t="shared" si="112"/>
        <v>4559000</v>
      </c>
      <c r="Z610" s="28">
        <f t="shared" si="113"/>
        <v>4554000</v>
      </c>
      <c r="AA610" s="28">
        <f t="shared" si="114"/>
        <v>9103000</v>
      </c>
      <c r="AB610" s="28">
        <f t="shared" si="115"/>
        <v>4545000</v>
      </c>
      <c r="AC610" s="28">
        <f t="shared" si="116"/>
        <v>9020000</v>
      </c>
      <c r="AD610" s="28">
        <f t="shared" si="117"/>
        <v>4552000</v>
      </c>
      <c r="AE610" s="28">
        <f t="shared" si="118"/>
        <v>9052000</v>
      </c>
      <c r="AF610" s="28">
        <f t="shared" si="119"/>
        <v>4522000</v>
      </c>
      <c r="AG610" s="28">
        <f t="shared" si="120"/>
        <v>4514000</v>
      </c>
    </row>
    <row r="611" spans="1:33" s="21" customFormat="1" hidden="1" x14ac:dyDescent="0.3">
      <c r="A611" s="7" t="s">
        <v>281</v>
      </c>
      <c r="B611" s="7" t="s">
        <v>1116</v>
      </c>
      <c r="C611" s="7">
        <v>1301</v>
      </c>
      <c r="D611" s="7" t="s">
        <v>1218</v>
      </c>
      <c r="E611" s="7">
        <v>913</v>
      </c>
      <c r="F611" s="7">
        <v>110896</v>
      </c>
      <c r="G611" s="7" t="s">
        <v>1329</v>
      </c>
      <c r="H611" s="8" t="s">
        <v>1832</v>
      </c>
      <c r="I611" s="15">
        <v>4547000</v>
      </c>
      <c r="J611" s="15">
        <v>4539000</v>
      </c>
      <c r="K611" s="15">
        <v>9158000</v>
      </c>
      <c r="L611" s="15">
        <v>10942000</v>
      </c>
      <c r="M611" s="15">
        <v>10929000</v>
      </c>
      <c r="N611" s="15">
        <v>10924000</v>
      </c>
      <c r="O611" s="15">
        <v>10908000</v>
      </c>
      <c r="P611" s="15">
        <v>10824000</v>
      </c>
      <c r="Q611" s="15">
        <v>11378000</v>
      </c>
      <c r="R611" s="15">
        <v>11315000</v>
      </c>
      <c r="S611" s="15">
        <v>11304000</v>
      </c>
      <c r="T611" s="15">
        <v>11285000</v>
      </c>
      <c r="V611" s="28">
        <f t="shared" si="109"/>
        <v>4547000</v>
      </c>
      <c r="W611" s="28">
        <f t="shared" si="110"/>
        <v>4539000</v>
      </c>
      <c r="X611" s="28">
        <f t="shared" si="111"/>
        <v>9158000</v>
      </c>
      <c r="Y611" s="28">
        <f t="shared" si="112"/>
        <v>10942000</v>
      </c>
      <c r="Z611" s="28">
        <f t="shared" si="113"/>
        <v>10929000</v>
      </c>
      <c r="AA611" s="28">
        <f t="shared" si="114"/>
        <v>10924000</v>
      </c>
      <c r="AB611" s="28">
        <f t="shared" si="115"/>
        <v>10908000</v>
      </c>
      <c r="AC611" s="28">
        <f t="shared" si="116"/>
        <v>10824000</v>
      </c>
      <c r="AD611" s="28">
        <f t="shared" si="117"/>
        <v>11378000</v>
      </c>
      <c r="AE611" s="28">
        <f t="shared" si="118"/>
        <v>11315000</v>
      </c>
      <c r="AF611" s="28">
        <f t="shared" si="119"/>
        <v>11304000</v>
      </c>
      <c r="AG611" s="28">
        <f t="shared" si="120"/>
        <v>11285000</v>
      </c>
    </row>
    <row r="612" spans="1:33" s="21" customFormat="1" hidden="1" x14ac:dyDescent="0.3">
      <c r="A612" s="7" t="s">
        <v>281</v>
      </c>
      <c r="B612" s="7" t="s">
        <v>1116</v>
      </c>
      <c r="C612" s="7">
        <v>1301</v>
      </c>
      <c r="D612" s="7" t="s">
        <v>1331</v>
      </c>
      <c r="E612" s="7">
        <v>913</v>
      </c>
      <c r="F612" s="7">
        <v>111193</v>
      </c>
      <c r="G612" s="7" t="s">
        <v>1329</v>
      </c>
      <c r="H612" s="8" t="s">
        <v>1833</v>
      </c>
      <c r="I612" s="15">
        <v>4547000</v>
      </c>
      <c r="J612" s="15">
        <v>4085000</v>
      </c>
      <c r="K612" s="15">
        <v>3663000</v>
      </c>
      <c r="L612" s="15">
        <v>4559000</v>
      </c>
      <c r="M612" s="15">
        <v>4554000</v>
      </c>
      <c r="N612" s="15">
        <v>4552000</v>
      </c>
      <c r="O612" s="15">
        <v>4545000</v>
      </c>
      <c r="P612" s="15">
        <v>4510000</v>
      </c>
      <c r="Q612" s="15">
        <v>4552000</v>
      </c>
      <c r="R612" s="15">
        <v>4526000</v>
      </c>
      <c r="S612" s="15">
        <v>4522000</v>
      </c>
      <c r="T612" s="15">
        <v>4514000</v>
      </c>
      <c r="V612" s="28">
        <f t="shared" si="109"/>
        <v>4547000</v>
      </c>
      <c r="W612" s="28">
        <f t="shared" si="110"/>
        <v>4085000</v>
      </c>
      <c r="X612" s="28">
        <f t="shared" si="111"/>
        <v>3663000</v>
      </c>
      <c r="Y612" s="28">
        <f t="shared" si="112"/>
        <v>4559000</v>
      </c>
      <c r="Z612" s="28">
        <f t="shared" si="113"/>
        <v>4554000</v>
      </c>
      <c r="AA612" s="28">
        <f t="shared" si="114"/>
        <v>4552000</v>
      </c>
      <c r="AB612" s="28">
        <f t="shared" si="115"/>
        <v>4545000</v>
      </c>
      <c r="AC612" s="28">
        <f t="shared" si="116"/>
        <v>4510000</v>
      </c>
      <c r="AD612" s="28">
        <f t="shared" si="117"/>
        <v>4552000</v>
      </c>
      <c r="AE612" s="28">
        <f t="shared" si="118"/>
        <v>4526000</v>
      </c>
      <c r="AF612" s="28">
        <f t="shared" si="119"/>
        <v>4522000</v>
      </c>
      <c r="AG612" s="28">
        <f t="shared" si="120"/>
        <v>4514000</v>
      </c>
    </row>
    <row r="613" spans="1:33" s="21" customFormat="1" hidden="1" x14ac:dyDescent="0.3">
      <c r="A613" s="7" t="s">
        <v>281</v>
      </c>
      <c r="B613" s="7" t="s">
        <v>1116</v>
      </c>
      <c r="C613" s="7">
        <v>1301</v>
      </c>
      <c r="D613" s="7" t="s">
        <v>1219</v>
      </c>
      <c r="E613" s="7">
        <v>913</v>
      </c>
      <c r="F613" s="7">
        <v>110831</v>
      </c>
      <c r="G613" s="7" t="s">
        <v>1329</v>
      </c>
      <c r="H613" s="8" t="s">
        <v>1182</v>
      </c>
      <c r="I613" s="15">
        <v>6365000</v>
      </c>
      <c r="J613" s="15">
        <v>6354000</v>
      </c>
      <c r="K613" s="15">
        <v>5495000</v>
      </c>
      <c r="L613" s="15">
        <v>6383000</v>
      </c>
      <c r="M613" s="15">
        <v>6375000</v>
      </c>
      <c r="N613" s="15">
        <v>6372000</v>
      </c>
      <c r="O613" s="15">
        <v>6363000</v>
      </c>
      <c r="P613" s="15">
        <v>6314000</v>
      </c>
      <c r="Q613" s="15">
        <v>6372000</v>
      </c>
      <c r="R613" s="15">
        <v>6336000</v>
      </c>
      <c r="S613" s="15">
        <v>6331000</v>
      </c>
      <c r="T613" s="15">
        <v>6320000</v>
      </c>
      <c r="V613" s="28">
        <f t="shared" si="109"/>
        <v>6365000</v>
      </c>
      <c r="W613" s="28">
        <f t="shared" si="110"/>
        <v>6354000</v>
      </c>
      <c r="X613" s="28">
        <f t="shared" si="111"/>
        <v>5495000</v>
      </c>
      <c r="Y613" s="28">
        <f t="shared" si="112"/>
        <v>6383000</v>
      </c>
      <c r="Z613" s="28">
        <f t="shared" si="113"/>
        <v>6375000</v>
      </c>
      <c r="AA613" s="28">
        <f t="shared" si="114"/>
        <v>6372000</v>
      </c>
      <c r="AB613" s="28">
        <f t="shared" si="115"/>
        <v>6363000</v>
      </c>
      <c r="AC613" s="28">
        <f t="shared" si="116"/>
        <v>6314000</v>
      </c>
      <c r="AD613" s="28">
        <f t="shared" si="117"/>
        <v>6372000</v>
      </c>
      <c r="AE613" s="28">
        <f t="shared" si="118"/>
        <v>6336000</v>
      </c>
      <c r="AF613" s="28">
        <f t="shared" si="119"/>
        <v>6331000</v>
      </c>
      <c r="AG613" s="28">
        <f t="shared" si="120"/>
        <v>6320000</v>
      </c>
    </row>
    <row r="614" spans="1:33" s="21" customFormat="1" hidden="1" x14ac:dyDescent="0.3">
      <c r="A614" s="7" t="s">
        <v>281</v>
      </c>
      <c r="B614" s="7" t="s">
        <v>1116</v>
      </c>
      <c r="C614" s="7">
        <v>1301</v>
      </c>
      <c r="D614" s="7" t="s">
        <v>8</v>
      </c>
      <c r="E614" s="7">
        <v>913</v>
      </c>
      <c r="F614" s="7">
        <v>110891</v>
      </c>
      <c r="G614" s="7" t="s">
        <v>1329</v>
      </c>
      <c r="H614" s="8" t="s">
        <v>1834</v>
      </c>
      <c r="I614" s="15">
        <v>2274000</v>
      </c>
      <c r="J614" s="15">
        <v>2270000</v>
      </c>
      <c r="K614" s="15">
        <v>1832000</v>
      </c>
      <c r="L614" s="15">
        <v>2280000</v>
      </c>
      <c r="M614" s="15">
        <v>2277000</v>
      </c>
      <c r="N614" s="15">
        <v>2276000</v>
      </c>
      <c r="O614" s="15">
        <v>2273000</v>
      </c>
      <c r="P614" s="15">
        <v>2255000</v>
      </c>
      <c r="Q614" s="15">
        <v>2276000</v>
      </c>
      <c r="R614" s="15">
        <v>2263000</v>
      </c>
      <c r="S614" s="15">
        <v>2261000</v>
      </c>
      <c r="T614" s="15">
        <v>2257000</v>
      </c>
      <c r="V614" s="28">
        <f t="shared" si="109"/>
        <v>2274000</v>
      </c>
      <c r="W614" s="28">
        <f t="shared" si="110"/>
        <v>2270000</v>
      </c>
      <c r="X614" s="28">
        <f t="shared" si="111"/>
        <v>1832000</v>
      </c>
      <c r="Y614" s="28">
        <f t="shared" si="112"/>
        <v>2280000</v>
      </c>
      <c r="Z614" s="28">
        <f t="shared" si="113"/>
        <v>2277000</v>
      </c>
      <c r="AA614" s="28">
        <f t="shared" si="114"/>
        <v>2276000</v>
      </c>
      <c r="AB614" s="28">
        <f t="shared" si="115"/>
        <v>2273000</v>
      </c>
      <c r="AC614" s="28">
        <f t="shared" si="116"/>
        <v>2255000</v>
      </c>
      <c r="AD614" s="28">
        <f t="shared" si="117"/>
        <v>2276000</v>
      </c>
      <c r="AE614" s="28">
        <f t="shared" si="118"/>
        <v>2263000</v>
      </c>
      <c r="AF614" s="28">
        <f t="shared" si="119"/>
        <v>2261000</v>
      </c>
      <c r="AG614" s="28">
        <f t="shared" si="120"/>
        <v>2257000</v>
      </c>
    </row>
    <row r="615" spans="1:33" s="21" customFormat="1" hidden="1" x14ac:dyDescent="0.3">
      <c r="A615" s="7" t="s">
        <v>281</v>
      </c>
      <c r="B615" s="7" t="s">
        <v>1116</v>
      </c>
      <c r="C615" s="7">
        <v>1301</v>
      </c>
      <c r="D615" s="7" t="s">
        <v>1899</v>
      </c>
      <c r="E615" s="7">
        <v>913</v>
      </c>
      <c r="F615" s="7">
        <v>110998</v>
      </c>
      <c r="G615" s="7" t="s">
        <v>1329</v>
      </c>
      <c r="H615" s="8" t="s">
        <v>1835</v>
      </c>
      <c r="I615" s="15">
        <v>4547000</v>
      </c>
      <c r="J615" s="15">
        <v>6808000</v>
      </c>
      <c r="K615" s="15">
        <v>4121000</v>
      </c>
      <c r="L615" s="15">
        <v>8207000</v>
      </c>
      <c r="M615" s="15">
        <v>4554000</v>
      </c>
      <c r="N615" s="15">
        <v>8193000</v>
      </c>
      <c r="O615" s="15">
        <v>8181000</v>
      </c>
      <c r="P615" s="15">
        <v>8118000</v>
      </c>
      <c r="Q615" s="15">
        <v>6827000</v>
      </c>
      <c r="R615" s="15">
        <v>8147000</v>
      </c>
      <c r="S615" s="15">
        <v>6783000</v>
      </c>
      <c r="T615" s="15">
        <v>8125000</v>
      </c>
      <c r="V615" s="28">
        <f t="shared" si="109"/>
        <v>4547000</v>
      </c>
      <c r="W615" s="28">
        <f t="shared" si="110"/>
        <v>6808000</v>
      </c>
      <c r="X615" s="28">
        <f t="shared" si="111"/>
        <v>4121000</v>
      </c>
      <c r="Y615" s="28">
        <f t="shared" si="112"/>
        <v>8207000</v>
      </c>
      <c r="Z615" s="28">
        <f t="shared" si="113"/>
        <v>4554000</v>
      </c>
      <c r="AA615" s="28">
        <f t="shared" si="114"/>
        <v>8193000</v>
      </c>
      <c r="AB615" s="28">
        <f t="shared" si="115"/>
        <v>8181000</v>
      </c>
      <c r="AC615" s="28">
        <f t="shared" si="116"/>
        <v>8118000</v>
      </c>
      <c r="AD615" s="28">
        <f t="shared" si="117"/>
        <v>6827000</v>
      </c>
      <c r="AE615" s="28">
        <f t="shared" si="118"/>
        <v>8147000</v>
      </c>
      <c r="AF615" s="28">
        <f t="shared" si="119"/>
        <v>6783000</v>
      </c>
      <c r="AG615" s="28">
        <f t="shared" si="120"/>
        <v>8125000</v>
      </c>
    </row>
    <row r="616" spans="1:33" s="21" customFormat="1" hidden="1" x14ac:dyDescent="0.3">
      <c r="A616" s="7" t="s">
        <v>281</v>
      </c>
      <c r="B616" s="7" t="s">
        <v>1116</v>
      </c>
      <c r="C616" s="7">
        <v>1301</v>
      </c>
      <c r="D616" s="7" t="s">
        <v>1332</v>
      </c>
      <c r="E616" s="7">
        <v>913</v>
      </c>
      <c r="F616" s="7">
        <v>110173</v>
      </c>
      <c r="G616" s="7" t="s">
        <v>1329</v>
      </c>
      <c r="H616" s="8" t="s">
        <v>1836</v>
      </c>
      <c r="I616" s="15">
        <v>2728000</v>
      </c>
      <c r="J616" s="15">
        <v>2270000</v>
      </c>
      <c r="K616" s="15">
        <v>2290000</v>
      </c>
      <c r="L616" s="15">
        <v>2736000</v>
      </c>
      <c r="M616" s="15">
        <v>2733000</v>
      </c>
      <c r="N616" s="15">
        <v>2731000</v>
      </c>
      <c r="O616" s="15">
        <v>2727000</v>
      </c>
      <c r="P616" s="15">
        <v>2706000</v>
      </c>
      <c r="Q616" s="15">
        <v>2731000</v>
      </c>
      <c r="R616" s="15">
        <v>2716000</v>
      </c>
      <c r="S616" s="15">
        <v>2713000</v>
      </c>
      <c r="T616" s="15">
        <v>2709000</v>
      </c>
      <c r="V616" s="28">
        <f t="shared" si="109"/>
        <v>2728000</v>
      </c>
      <c r="W616" s="28">
        <f t="shared" si="110"/>
        <v>2270000</v>
      </c>
      <c r="X616" s="28">
        <f t="shared" si="111"/>
        <v>2290000</v>
      </c>
      <c r="Y616" s="28">
        <f t="shared" si="112"/>
        <v>2736000</v>
      </c>
      <c r="Z616" s="28">
        <f t="shared" si="113"/>
        <v>2733000</v>
      </c>
      <c r="AA616" s="28">
        <f t="shared" si="114"/>
        <v>2731000</v>
      </c>
      <c r="AB616" s="28">
        <f t="shared" si="115"/>
        <v>2727000</v>
      </c>
      <c r="AC616" s="28">
        <f t="shared" si="116"/>
        <v>2706000</v>
      </c>
      <c r="AD616" s="28">
        <f t="shared" si="117"/>
        <v>2731000</v>
      </c>
      <c r="AE616" s="28">
        <f t="shared" si="118"/>
        <v>2716000</v>
      </c>
      <c r="AF616" s="28">
        <f t="shared" si="119"/>
        <v>2713000</v>
      </c>
      <c r="AG616" s="28">
        <f t="shared" si="120"/>
        <v>2709000</v>
      </c>
    </row>
    <row r="617" spans="1:33" s="21" customFormat="1" hidden="1" x14ac:dyDescent="0.3">
      <c r="A617" s="7" t="s">
        <v>281</v>
      </c>
      <c r="B617" s="7" t="s">
        <v>1116</v>
      </c>
      <c r="C617" s="7">
        <v>1301</v>
      </c>
      <c r="D617" s="7" t="s">
        <v>8</v>
      </c>
      <c r="E617" s="7">
        <v>913</v>
      </c>
      <c r="F617" s="7">
        <v>110310</v>
      </c>
      <c r="G617" s="7" t="s">
        <v>1329</v>
      </c>
      <c r="H617" s="8" t="s">
        <v>1837</v>
      </c>
      <c r="I617" s="15">
        <v>1364000</v>
      </c>
      <c r="J617" s="15">
        <v>1362000</v>
      </c>
      <c r="K617" s="15">
        <v>916000</v>
      </c>
      <c r="L617" s="15">
        <v>1824000</v>
      </c>
      <c r="M617" s="15">
        <v>1822000</v>
      </c>
      <c r="N617" s="15">
        <v>911000</v>
      </c>
      <c r="O617" s="15">
        <v>1818000</v>
      </c>
      <c r="P617" s="15">
        <v>2706000</v>
      </c>
      <c r="Q617" s="15">
        <v>1821000</v>
      </c>
      <c r="R617" s="15">
        <v>906000</v>
      </c>
      <c r="S617" s="15">
        <v>1809000</v>
      </c>
      <c r="T617" s="15">
        <v>1806000</v>
      </c>
      <c r="V617" s="28">
        <f t="shared" si="109"/>
        <v>1364000</v>
      </c>
      <c r="W617" s="28">
        <f t="shared" si="110"/>
        <v>1362000</v>
      </c>
      <c r="X617" s="28">
        <f t="shared" si="111"/>
        <v>916000</v>
      </c>
      <c r="Y617" s="28">
        <f t="shared" si="112"/>
        <v>1824000</v>
      </c>
      <c r="Z617" s="28">
        <f t="shared" si="113"/>
        <v>1822000</v>
      </c>
      <c r="AA617" s="28">
        <f t="shared" si="114"/>
        <v>911000</v>
      </c>
      <c r="AB617" s="28">
        <f t="shared" si="115"/>
        <v>1818000</v>
      </c>
      <c r="AC617" s="28">
        <f t="shared" si="116"/>
        <v>2706000</v>
      </c>
      <c r="AD617" s="28">
        <f t="shared" si="117"/>
        <v>1821000</v>
      </c>
      <c r="AE617" s="28">
        <f t="shared" si="118"/>
        <v>906000</v>
      </c>
      <c r="AF617" s="28">
        <f t="shared" si="119"/>
        <v>1809000</v>
      </c>
      <c r="AG617" s="28">
        <f t="shared" si="120"/>
        <v>1806000</v>
      </c>
    </row>
    <row r="618" spans="1:33" s="21" customFormat="1" hidden="1" x14ac:dyDescent="0.3">
      <c r="A618" s="7" t="s">
        <v>281</v>
      </c>
      <c r="B618" s="7" t="s">
        <v>1116</v>
      </c>
      <c r="C618" s="7">
        <v>1301</v>
      </c>
      <c r="D618" s="7" t="s">
        <v>8</v>
      </c>
      <c r="E618" s="7">
        <v>913</v>
      </c>
      <c r="F618" s="7">
        <v>110758</v>
      </c>
      <c r="G618" s="7" t="s">
        <v>1329</v>
      </c>
      <c r="H618" s="8" t="s">
        <v>1838</v>
      </c>
      <c r="I618" s="15">
        <v>455000</v>
      </c>
      <c r="J618" s="15">
        <v>454000</v>
      </c>
      <c r="K618" s="15">
        <v>458000</v>
      </c>
      <c r="L618" s="15">
        <v>912000</v>
      </c>
      <c r="M618" s="15">
        <v>911000</v>
      </c>
      <c r="N618" s="15">
        <v>911000</v>
      </c>
      <c r="O618" s="15">
        <v>455000</v>
      </c>
      <c r="P618" s="15">
        <v>451000</v>
      </c>
      <c r="Q618" s="15">
        <v>911000</v>
      </c>
      <c r="R618" s="15">
        <v>453000</v>
      </c>
      <c r="S618" s="15">
        <v>905000</v>
      </c>
      <c r="T618" s="15">
        <v>452000</v>
      </c>
      <c r="V618" s="28">
        <f t="shared" si="109"/>
        <v>455000</v>
      </c>
      <c r="W618" s="28">
        <f t="shared" si="110"/>
        <v>454000</v>
      </c>
      <c r="X618" s="28">
        <f t="shared" si="111"/>
        <v>458000</v>
      </c>
      <c r="Y618" s="28">
        <f t="shared" si="112"/>
        <v>912000</v>
      </c>
      <c r="Z618" s="28">
        <f t="shared" si="113"/>
        <v>911000</v>
      </c>
      <c r="AA618" s="28">
        <f t="shared" si="114"/>
        <v>911000</v>
      </c>
      <c r="AB618" s="28">
        <f t="shared" si="115"/>
        <v>455000</v>
      </c>
      <c r="AC618" s="28">
        <f t="shared" si="116"/>
        <v>451000</v>
      </c>
      <c r="AD618" s="28">
        <f t="shared" si="117"/>
        <v>911000</v>
      </c>
      <c r="AE618" s="28">
        <f t="shared" si="118"/>
        <v>453000</v>
      </c>
      <c r="AF618" s="28">
        <f t="shared" si="119"/>
        <v>905000</v>
      </c>
      <c r="AG618" s="28">
        <f t="shared" si="120"/>
        <v>452000</v>
      </c>
    </row>
    <row r="619" spans="1:33" s="21" customFormat="1" hidden="1" x14ac:dyDescent="0.3">
      <c r="A619" s="7" t="s">
        <v>281</v>
      </c>
      <c r="B619" s="7" t="s">
        <v>1116</v>
      </c>
      <c r="C619" s="7">
        <v>1301</v>
      </c>
      <c r="D619" s="7" t="s">
        <v>8</v>
      </c>
      <c r="E619" s="7">
        <v>913</v>
      </c>
      <c r="F619" s="7">
        <v>111477</v>
      </c>
      <c r="G619" s="7" t="s">
        <v>1329</v>
      </c>
      <c r="H619" s="8" t="s">
        <v>1839</v>
      </c>
      <c r="I619" s="15">
        <v>455000</v>
      </c>
      <c r="J619" s="15">
        <v>908000</v>
      </c>
      <c r="K619" s="15">
        <v>458000</v>
      </c>
      <c r="L619" s="15">
        <v>912000</v>
      </c>
      <c r="M619" s="15">
        <v>911000</v>
      </c>
      <c r="N619" s="15">
        <v>1821000</v>
      </c>
      <c r="O619" s="15">
        <v>1818000</v>
      </c>
      <c r="P619" s="15">
        <v>1804000</v>
      </c>
      <c r="Q619" s="15">
        <v>911000</v>
      </c>
      <c r="R619" s="15">
        <v>453000</v>
      </c>
      <c r="S619" s="15">
        <v>905000</v>
      </c>
      <c r="T619" s="15">
        <v>452000</v>
      </c>
      <c r="V619" s="28">
        <f t="shared" si="109"/>
        <v>455000</v>
      </c>
      <c r="W619" s="28">
        <f t="shared" si="110"/>
        <v>908000</v>
      </c>
      <c r="X619" s="28">
        <f t="shared" si="111"/>
        <v>458000</v>
      </c>
      <c r="Y619" s="28">
        <f t="shared" si="112"/>
        <v>912000</v>
      </c>
      <c r="Z619" s="28">
        <f t="shared" si="113"/>
        <v>911000</v>
      </c>
      <c r="AA619" s="28">
        <f t="shared" si="114"/>
        <v>1821000</v>
      </c>
      <c r="AB619" s="28">
        <f t="shared" si="115"/>
        <v>1818000</v>
      </c>
      <c r="AC619" s="28">
        <f t="shared" si="116"/>
        <v>1804000</v>
      </c>
      <c r="AD619" s="28">
        <f t="shared" si="117"/>
        <v>911000</v>
      </c>
      <c r="AE619" s="28">
        <f t="shared" si="118"/>
        <v>453000</v>
      </c>
      <c r="AF619" s="28">
        <f t="shared" si="119"/>
        <v>905000</v>
      </c>
      <c r="AG619" s="28">
        <f t="shared" si="120"/>
        <v>452000</v>
      </c>
    </row>
    <row r="620" spans="1:33" s="21" customFormat="1" hidden="1" x14ac:dyDescent="0.3">
      <c r="A620" s="7" t="s">
        <v>281</v>
      </c>
      <c r="B620" s="7" t="s">
        <v>1116</v>
      </c>
      <c r="C620" s="7">
        <v>1301</v>
      </c>
      <c r="D620" s="7" t="s">
        <v>8</v>
      </c>
      <c r="E620" s="7">
        <v>913</v>
      </c>
      <c r="F620" s="7">
        <v>110132</v>
      </c>
      <c r="G620" s="7" t="s">
        <v>1329</v>
      </c>
      <c r="H620" s="8" t="s">
        <v>1840</v>
      </c>
      <c r="I620" s="15">
        <v>910000</v>
      </c>
      <c r="J620" s="15">
        <v>908000</v>
      </c>
      <c r="K620" s="15">
        <v>458000</v>
      </c>
      <c r="L620" s="15">
        <v>912000</v>
      </c>
      <c r="M620" s="15">
        <v>911000</v>
      </c>
      <c r="N620" s="15">
        <v>911000</v>
      </c>
      <c r="O620" s="15">
        <v>909000</v>
      </c>
      <c r="P620" s="15">
        <v>902000</v>
      </c>
      <c r="Q620" s="15">
        <v>911000</v>
      </c>
      <c r="R620" s="15">
        <v>906000</v>
      </c>
      <c r="S620" s="15">
        <v>905000</v>
      </c>
      <c r="T620" s="15">
        <v>452000</v>
      </c>
      <c r="V620" s="28">
        <f t="shared" si="109"/>
        <v>910000</v>
      </c>
      <c r="W620" s="28">
        <f t="shared" si="110"/>
        <v>908000</v>
      </c>
      <c r="X620" s="28">
        <f t="shared" si="111"/>
        <v>458000</v>
      </c>
      <c r="Y620" s="28">
        <f t="shared" si="112"/>
        <v>912000</v>
      </c>
      <c r="Z620" s="28">
        <f t="shared" si="113"/>
        <v>911000</v>
      </c>
      <c r="AA620" s="28">
        <f t="shared" si="114"/>
        <v>911000</v>
      </c>
      <c r="AB620" s="28">
        <f t="shared" si="115"/>
        <v>909000</v>
      </c>
      <c r="AC620" s="28">
        <f t="shared" si="116"/>
        <v>902000</v>
      </c>
      <c r="AD620" s="28">
        <f t="shared" si="117"/>
        <v>911000</v>
      </c>
      <c r="AE620" s="28">
        <f t="shared" si="118"/>
        <v>906000</v>
      </c>
      <c r="AF620" s="28">
        <f t="shared" si="119"/>
        <v>905000</v>
      </c>
      <c r="AG620" s="28">
        <f t="shared" si="120"/>
        <v>452000</v>
      </c>
    </row>
    <row r="621" spans="1:33" s="21" customFormat="1" hidden="1" x14ac:dyDescent="0.3">
      <c r="A621" s="7" t="s">
        <v>281</v>
      </c>
      <c r="B621" s="7" t="s">
        <v>1116</v>
      </c>
      <c r="C621" s="7">
        <v>1301</v>
      </c>
      <c r="D621" s="7" t="s">
        <v>8</v>
      </c>
      <c r="E621" s="7">
        <v>913</v>
      </c>
      <c r="F621" s="7">
        <v>111230</v>
      </c>
      <c r="G621" s="7" t="s">
        <v>1329</v>
      </c>
      <c r="H621" s="8" t="s">
        <v>1841</v>
      </c>
      <c r="I621" s="15">
        <v>910000</v>
      </c>
      <c r="J621" s="15">
        <v>908000</v>
      </c>
      <c r="K621" s="15">
        <v>458000</v>
      </c>
      <c r="L621" s="15">
        <v>912000</v>
      </c>
      <c r="M621" s="15">
        <v>911000</v>
      </c>
      <c r="N621" s="15">
        <v>911000</v>
      </c>
      <c r="O621" s="15">
        <v>909000</v>
      </c>
      <c r="P621" s="15">
        <v>902000</v>
      </c>
      <c r="Q621" s="15">
        <v>911000</v>
      </c>
      <c r="R621" s="15">
        <v>906000</v>
      </c>
      <c r="S621" s="15">
        <v>905000</v>
      </c>
      <c r="T621" s="15">
        <v>452000</v>
      </c>
      <c r="V621" s="28">
        <f t="shared" si="109"/>
        <v>910000</v>
      </c>
      <c r="W621" s="28">
        <f t="shared" si="110"/>
        <v>908000</v>
      </c>
      <c r="X621" s="28">
        <f t="shared" si="111"/>
        <v>458000</v>
      </c>
      <c r="Y621" s="28">
        <f t="shared" si="112"/>
        <v>912000</v>
      </c>
      <c r="Z621" s="28">
        <f t="shared" si="113"/>
        <v>911000</v>
      </c>
      <c r="AA621" s="28">
        <f t="shared" si="114"/>
        <v>911000</v>
      </c>
      <c r="AB621" s="28">
        <f t="shared" si="115"/>
        <v>909000</v>
      </c>
      <c r="AC621" s="28">
        <f t="shared" si="116"/>
        <v>902000</v>
      </c>
      <c r="AD621" s="28">
        <f t="shared" si="117"/>
        <v>911000</v>
      </c>
      <c r="AE621" s="28">
        <f t="shared" si="118"/>
        <v>906000</v>
      </c>
      <c r="AF621" s="28">
        <f t="shared" si="119"/>
        <v>905000</v>
      </c>
      <c r="AG621" s="28">
        <f t="shared" si="120"/>
        <v>452000</v>
      </c>
    </row>
    <row r="622" spans="1:33" s="21" customFormat="1" hidden="1" x14ac:dyDescent="0.3">
      <c r="A622" s="7" t="s">
        <v>281</v>
      </c>
      <c r="B622" s="7" t="s">
        <v>1116</v>
      </c>
      <c r="C622" s="7">
        <v>1301</v>
      </c>
      <c r="D622" s="7" t="s">
        <v>8</v>
      </c>
      <c r="E622" s="7">
        <v>913</v>
      </c>
      <c r="F622" s="7">
        <v>111019</v>
      </c>
      <c r="G622" s="7" t="s">
        <v>1329</v>
      </c>
      <c r="H622" s="8" t="s">
        <v>1842</v>
      </c>
      <c r="I622" s="15">
        <v>455000</v>
      </c>
      <c r="J622" s="15">
        <v>908000</v>
      </c>
      <c r="K622" s="15">
        <v>458000</v>
      </c>
      <c r="L622" s="15">
        <v>456000</v>
      </c>
      <c r="M622" s="15">
        <v>456000</v>
      </c>
      <c r="N622" s="15">
        <v>456000</v>
      </c>
      <c r="O622" s="15">
        <v>455000</v>
      </c>
      <c r="P622" s="15">
        <v>902000</v>
      </c>
      <c r="Q622" s="15">
        <v>456000</v>
      </c>
      <c r="R622" s="15">
        <v>453000</v>
      </c>
      <c r="S622" s="15">
        <v>453000</v>
      </c>
      <c r="T622" s="15">
        <v>452000</v>
      </c>
      <c r="V622" s="28">
        <f t="shared" si="109"/>
        <v>455000</v>
      </c>
      <c r="W622" s="28">
        <f t="shared" si="110"/>
        <v>908000</v>
      </c>
      <c r="X622" s="28">
        <f t="shared" si="111"/>
        <v>458000</v>
      </c>
      <c r="Y622" s="28">
        <f t="shared" si="112"/>
        <v>456000</v>
      </c>
      <c r="Z622" s="28">
        <f t="shared" si="113"/>
        <v>456000</v>
      </c>
      <c r="AA622" s="28">
        <f t="shared" si="114"/>
        <v>456000</v>
      </c>
      <c r="AB622" s="28">
        <f t="shared" si="115"/>
        <v>455000</v>
      </c>
      <c r="AC622" s="28">
        <f t="shared" si="116"/>
        <v>902000</v>
      </c>
      <c r="AD622" s="28">
        <f t="shared" si="117"/>
        <v>456000</v>
      </c>
      <c r="AE622" s="28">
        <f t="shared" si="118"/>
        <v>453000</v>
      </c>
      <c r="AF622" s="28">
        <f t="shared" si="119"/>
        <v>453000</v>
      </c>
      <c r="AG622" s="28">
        <f t="shared" si="120"/>
        <v>452000</v>
      </c>
    </row>
    <row r="623" spans="1:33" s="21" customFormat="1" hidden="1" x14ac:dyDescent="0.3">
      <c r="A623" s="7" t="s">
        <v>281</v>
      </c>
      <c r="B623" s="7" t="s">
        <v>1116</v>
      </c>
      <c r="C623" s="7">
        <v>1301</v>
      </c>
      <c r="D623" s="7" t="s">
        <v>8</v>
      </c>
      <c r="E623" s="7">
        <v>913</v>
      </c>
      <c r="F623" s="7">
        <v>111147</v>
      </c>
      <c r="G623" s="7" t="s">
        <v>1329</v>
      </c>
      <c r="H623" s="8" t="s">
        <v>1843</v>
      </c>
      <c r="I623" s="15">
        <v>910000</v>
      </c>
      <c r="J623" s="15">
        <v>908000</v>
      </c>
      <c r="K623" s="15">
        <v>458000</v>
      </c>
      <c r="L623" s="15">
        <v>912000</v>
      </c>
      <c r="M623" s="15">
        <v>911000</v>
      </c>
      <c r="N623" s="15">
        <v>911000</v>
      </c>
      <c r="O623" s="15">
        <v>909000</v>
      </c>
      <c r="P623" s="15">
        <v>902000</v>
      </c>
      <c r="Q623" s="15">
        <v>911000</v>
      </c>
      <c r="R623" s="15">
        <v>906000</v>
      </c>
      <c r="S623" s="15">
        <v>905000</v>
      </c>
      <c r="T623" s="15">
        <v>452000</v>
      </c>
      <c r="V623" s="28">
        <f t="shared" si="109"/>
        <v>910000</v>
      </c>
      <c r="W623" s="28">
        <f t="shared" si="110"/>
        <v>908000</v>
      </c>
      <c r="X623" s="28">
        <f t="shared" si="111"/>
        <v>458000</v>
      </c>
      <c r="Y623" s="28">
        <f t="shared" si="112"/>
        <v>912000</v>
      </c>
      <c r="Z623" s="28">
        <f t="shared" si="113"/>
        <v>911000</v>
      </c>
      <c r="AA623" s="28">
        <f t="shared" si="114"/>
        <v>911000</v>
      </c>
      <c r="AB623" s="28">
        <f t="shared" si="115"/>
        <v>909000</v>
      </c>
      <c r="AC623" s="28">
        <f t="shared" si="116"/>
        <v>902000</v>
      </c>
      <c r="AD623" s="28">
        <f t="shared" si="117"/>
        <v>911000</v>
      </c>
      <c r="AE623" s="28">
        <f t="shared" si="118"/>
        <v>906000</v>
      </c>
      <c r="AF623" s="28">
        <f t="shared" si="119"/>
        <v>905000</v>
      </c>
      <c r="AG623" s="28">
        <f t="shared" si="120"/>
        <v>452000</v>
      </c>
    </row>
    <row r="624" spans="1:33" s="21" customFormat="1" hidden="1" x14ac:dyDescent="0.3">
      <c r="A624" s="7" t="s">
        <v>281</v>
      </c>
      <c r="B624" s="7" t="s">
        <v>1116</v>
      </c>
      <c r="C624" s="7">
        <v>1301</v>
      </c>
      <c r="D624" s="7" t="s">
        <v>1221</v>
      </c>
      <c r="E624" s="7">
        <v>913</v>
      </c>
      <c r="F624" s="7">
        <v>111334</v>
      </c>
      <c r="G624" s="7" t="s">
        <v>1329</v>
      </c>
      <c r="H624" s="8" t="s">
        <v>1149</v>
      </c>
      <c r="I624" s="15">
        <v>3638000</v>
      </c>
      <c r="J624" s="15">
        <v>3631000</v>
      </c>
      <c r="K624" s="15">
        <v>1374000</v>
      </c>
      <c r="L624" s="15">
        <v>3192000</v>
      </c>
      <c r="M624" s="15">
        <v>3188000</v>
      </c>
      <c r="N624" s="15">
        <v>3186000</v>
      </c>
      <c r="O624" s="15">
        <v>3182000</v>
      </c>
      <c r="P624" s="15">
        <v>3608000</v>
      </c>
      <c r="Q624" s="15">
        <v>3641000</v>
      </c>
      <c r="R624" s="15">
        <v>3621000</v>
      </c>
      <c r="S624" s="15">
        <v>3618000</v>
      </c>
      <c r="T624" s="15">
        <v>3160000</v>
      </c>
      <c r="V624" s="28">
        <f t="shared" si="109"/>
        <v>3638000</v>
      </c>
      <c r="W624" s="28">
        <f t="shared" si="110"/>
        <v>3631000</v>
      </c>
      <c r="X624" s="28">
        <f t="shared" si="111"/>
        <v>1374000</v>
      </c>
      <c r="Y624" s="28">
        <f t="shared" si="112"/>
        <v>3192000</v>
      </c>
      <c r="Z624" s="28">
        <f t="shared" si="113"/>
        <v>3188000</v>
      </c>
      <c r="AA624" s="28">
        <f t="shared" si="114"/>
        <v>3186000</v>
      </c>
      <c r="AB624" s="28">
        <f t="shared" si="115"/>
        <v>3182000</v>
      </c>
      <c r="AC624" s="28">
        <f t="shared" si="116"/>
        <v>3608000</v>
      </c>
      <c r="AD624" s="28">
        <f t="shared" si="117"/>
        <v>3641000</v>
      </c>
      <c r="AE624" s="28">
        <f t="shared" si="118"/>
        <v>3621000</v>
      </c>
      <c r="AF624" s="28">
        <f t="shared" si="119"/>
        <v>3618000</v>
      </c>
      <c r="AG624" s="28">
        <f t="shared" si="120"/>
        <v>3160000</v>
      </c>
    </row>
    <row r="625" spans="1:33" s="21" customFormat="1" hidden="1" x14ac:dyDescent="0.3">
      <c r="A625" s="7" t="s">
        <v>281</v>
      </c>
      <c r="B625" s="7" t="s">
        <v>1116</v>
      </c>
      <c r="C625" s="7">
        <v>1301</v>
      </c>
      <c r="D625" s="7" t="s">
        <v>1334</v>
      </c>
      <c r="E625" s="7">
        <v>905</v>
      </c>
      <c r="F625" s="7">
        <v>250157</v>
      </c>
      <c r="G625" s="7" t="s">
        <v>1329</v>
      </c>
      <c r="H625" s="8" t="s">
        <v>1844</v>
      </c>
      <c r="I625" s="15">
        <v>3638000</v>
      </c>
      <c r="J625" s="15">
        <v>3631000</v>
      </c>
      <c r="K625" s="15">
        <v>1374000</v>
      </c>
      <c r="L625" s="15">
        <v>3192000</v>
      </c>
      <c r="M625" s="15">
        <v>3188000</v>
      </c>
      <c r="N625" s="15">
        <v>3642000</v>
      </c>
      <c r="O625" s="15">
        <v>3182000</v>
      </c>
      <c r="P625" s="15">
        <v>3157000</v>
      </c>
      <c r="Q625" s="15">
        <v>3641000</v>
      </c>
      <c r="R625" s="15">
        <v>3621000</v>
      </c>
      <c r="S625" s="15">
        <v>3618000</v>
      </c>
      <c r="T625" s="15">
        <v>3160000</v>
      </c>
      <c r="V625" s="28">
        <f t="shared" si="109"/>
        <v>3638000</v>
      </c>
      <c r="W625" s="28">
        <f t="shared" si="110"/>
        <v>3631000</v>
      </c>
      <c r="X625" s="28">
        <f t="shared" si="111"/>
        <v>1374000</v>
      </c>
      <c r="Y625" s="28">
        <f t="shared" si="112"/>
        <v>3192000</v>
      </c>
      <c r="Z625" s="28">
        <f t="shared" si="113"/>
        <v>3188000</v>
      </c>
      <c r="AA625" s="28">
        <f t="shared" si="114"/>
        <v>3642000</v>
      </c>
      <c r="AB625" s="28">
        <f t="shared" si="115"/>
        <v>3182000</v>
      </c>
      <c r="AC625" s="28">
        <f t="shared" si="116"/>
        <v>3157000</v>
      </c>
      <c r="AD625" s="28">
        <f t="shared" si="117"/>
        <v>3641000</v>
      </c>
      <c r="AE625" s="28">
        <f t="shared" si="118"/>
        <v>3621000</v>
      </c>
      <c r="AF625" s="28">
        <f t="shared" si="119"/>
        <v>3618000</v>
      </c>
      <c r="AG625" s="28">
        <f t="shared" si="120"/>
        <v>3160000</v>
      </c>
    </row>
    <row r="626" spans="1:33" s="21" customFormat="1" hidden="1" x14ac:dyDescent="0.3">
      <c r="A626" s="7" t="s">
        <v>281</v>
      </c>
      <c r="B626" s="7" t="s">
        <v>1116</v>
      </c>
      <c r="C626" s="7">
        <v>1301</v>
      </c>
      <c r="D626" s="7" t="s">
        <v>8</v>
      </c>
      <c r="E626" s="7">
        <v>905</v>
      </c>
      <c r="F626" s="7">
        <v>370381</v>
      </c>
      <c r="G626" s="7" t="s">
        <v>1329</v>
      </c>
      <c r="H626" s="8" t="s">
        <v>1845</v>
      </c>
      <c r="I626" s="15">
        <v>1819000</v>
      </c>
      <c r="J626" s="15">
        <v>1816000</v>
      </c>
      <c r="K626" s="15">
        <v>458000</v>
      </c>
      <c r="L626" s="15">
        <v>1368000</v>
      </c>
      <c r="M626" s="15">
        <v>1367000</v>
      </c>
      <c r="N626" s="15">
        <v>1821000</v>
      </c>
      <c r="O626" s="15">
        <v>1818000</v>
      </c>
      <c r="P626" s="15">
        <v>1353000</v>
      </c>
      <c r="Q626" s="15">
        <v>1821000</v>
      </c>
      <c r="R626" s="15">
        <v>1811000</v>
      </c>
      <c r="S626" s="15">
        <v>1809000</v>
      </c>
      <c r="T626" s="15">
        <v>1355000</v>
      </c>
      <c r="V626" s="28">
        <f t="shared" si="109"/>
        <v>1819000</v>
      </c>
      <c r="W626" s="28">
        <f t="shared" si="110"/>
        <v>1816000</v>
      </c>
      <c r="X626" s="28">
        <f t="shared" si="111"/>
        <v>458000</v>
      </c>
      <c r="Y626" s="28">
        <f t="shared" si="112"/>
        <v>1368000</v>
      </c>
      <c r="Z626" s="28">
        <f t="shared" si="113"/>
        <v>1367000</v>
      </c>
      <c r="AA626" s="28">
        <f t="shared" si="114"/>
        <v>1821000</v>
      </c>
      <c r="AB626" s="28">
        <f t="shared" si="115"/>
        <v>1818000</v>
      </c>
      <c r="AC626" s="28">
        <f t="shared" si="116"/>
        <v>1353000</v>
      </c>
      <c r="AD626" s="28">
        <f t="shared" si="117"/>
        <v>1821000</v>
      </c>
      <c r="AE626" s="28">
        <f t="shared" si="118"/>
        <v>1811000</v>
      </c>
      <c r="AF626" s="28">
        <f t="shared" si="119"/>
        <v>1809000</v>
      </c>
      <c r="AG626" s="28">
        <f t="shared" si="120"/>
        <v>1355000</v>
      </c>
    </row>
    <row r="627" spans="1:33" s="21" customFormat="1" hidden="1" x14ac:dyDescent="0.3">
      <c r="A627" s="7" t="s">
        <v>281</v>
      </c>
      <c r="B627" s="7" t="s">
        <v>1116</v>
      </c>
      <c r="C627" s="7">
        <v>1301</v>
      </c>
      <c r="D627" s="7" t="s">
        <v>8</v>
      </c>
      <c r="E627" s="7">
        <v>913</v>
      </c>
      <c r="F627" s="7">
        <v>131475</v>
      </c>
      <c r="G627" s="7" t="s">
        <v>1329</v>
      </c>
      <c r="H627" s="8" t="s">
        <v>1163</v>
      </c>
      <c r="I627" s="15">
        <v>455000</v>
      </c>
      <c r="J627" s="15">
        <v>454000</v>
      </c>
      <c r="K627" s="15">
        <v>458000</v>
      </c>
      <c r="L627" s="15">
        <v>1368000</v>
      </c>
      <c r="M627" s="15">
        <v>1367000</v>
      </c>
      <c r="N627" s="15">
        <v>456000</v>
      </c>
      <c r="O627" s="15">
        <v>455000</v>
      </c>
      <c r="P627" s="15">
        <v>1353000</v>
      </c>
      <c r="Q627" s="15">
        <v>1366000</v>
      </c>
      <c r="R627" s="15">
        <v>453000</v>
      </c>
      <c r="S627" s="15">
        <v>1357000</v>
      </c>
      <c r="T627" s="15">
        <v>452000</v>
      </c>
      <c r="V627" s="28">
        <f t="shared" si="109"/>
        <v>455000</v>
      </c>
      <c r="W627" s="28">
        <f t="shared" si="110"/>
        <v>454000</v>
      </c>
      <c r="X627" s="28">
        <f t="shared" si="111"/>
        <v>458000</v>
      </c>
      <c r="Y627" s="28">
        <f t="shared" si="112"/>
        <v>1368000</v>
      </c>
      <c r="Z627" s="28">
        <f t="shared" si="113"/>
        <v>1367000</v>
      </c>
      <c r="AA627" s="28">
        <f t="shared" si="114"/>
        <v>456000</v>
      </c>
      <c r="AB627" s="28">
        <f t="shared" si="115"/>
        <v>455000</v>
      </c>
      <c r="AC627" s="28">
        <f t="shared" si="116"/>
        <v>1353000</v>
      </c>
      <c r="AD627" s="28">
        <f t="shared" si="117"/>
        <v>1366000</v>
      </c>
      <c r="AE627" s="28">
        <f t="shared" si="118"/>
        <v>453000</v>
      </c>
      <c r="AF627" s="28">
        <f t="shared" si="119"/>
        <v>1357000</v>
      </c>
      <c r="AG627" s="28">
        <f t="shared" si="120"/>
        <v>452000</v>
      </c>
    </row>
    <row r="628" spans="1:33" s="21" customFormat="1" hidden="1" x14ac:dyDescent="0.3">
      <c r="A628" s="7" t="s">
        <v>281</v>
      </c>
      <c r="B628" s="7" t="s">
        <v>1116</v>
      </c>
      <c r="C628" s="7">
        <v>1301</v>
      </c>
      <c r="D628" s="7" t="s">
        <v>8</v>
      </c>
      <c r="E628" s="7">
        <v>913</v>
      </c>
      <c r="F628" s="7">
        <v>111547</v>
      </c>
      <c r="G628" s="7" t="s">
        <v>1329</v>
      </c>
      <c r="H628" s="8" t="s">
        <v>1846</v>
      </c>
      <c r="I628" s="15">
        <v>910000</v>
      </c>
      <c r="J628" s="15">
        <v>454000</v>
      </c>
      <c r="K628" s="15">
        <v>458000</v>
      </c>
      <c r="L628" s="15">
        <v>456000</v>
      </c>
      <c r="M628" s="15">
        <v>456000</v>
      </c>
      <c r="N628" s="15">
        <v>456000</v>
      </c>
      <c r="O628" s="15">
        <v>455000</v>
      </c>
      <c r="P628" s="15">
        <v>451000</v>
      </c>
      <c r="Q628" s="15">
        <v>911000</v>
      </c>
      <c r="R628" s="15">
        <v>906000</v>
      </c>
      <c r="S628" s="15">
        <v>905000</v>
      </c>
      <c r="T628" s="15">
        <v>903000</v>
      </c>
      <c r="V628" s="28">
        <f t="shared" si="109"/>
        <v>910000</v>
      </c>
      <c r="W628" s="28">
        <f t="shared" si="110"/>
        <v>454000</v>
      </c>
      <c r="X628" s="28">
        <f t="shared" si="111"/>
        <v>458000</v>
      </c>
      <c r="Y628" s="28">
        <f t="shared" si="112"/>
        <v>456000</v>
      </c>
      <c r="Z628" s="28">
        <f t="shared" si="113"/>
        <v>456000</v>
      </c>
      <c r="AA628" s="28">
        <f t="shared" si="114"/>
        <v>456000</v>
      </c>
      <c r="AB628" s="28">
        <f t="shared" si="115"/>
        <v>455000</v>
      </c>
      <c r="AC628" s="28">
        <f t="shared" si="116"/>
        <v>451000</v>
      </c>
      <c r="AD628" s="28">
        <f t="shared" si="117"/>
        <v>911000</v>
      </c>
      <c r="AE628" s="28">
        <f t="shared" si="118"/>
        <v>906000</v>
      </c>
      <c r="AF628" s="28">
        <f t="shared" si="119"/>
        <v>905000</v>
      </c>
      <c r="AG628" s="28">
        <f t="shared" si="120"/>
        <v>903000</v>
      </c>
    </row>
    <row r="629" spans="1:33" s="21" customFormat="1" hidden="1" x14ac:dyDescent="0.3">
      <c r="A629" s="7" t="s">
        <v>281</v>
      </c>
      <c r="B629" s="7" t="s">
        <v>1116</v>
      </c>
      <c r="C629" s="7">
        <v>1301</v>
      </c>
      <c r="D629" s="7" t="s">
        <v>1220</v>
      </c>
      <c r="E629" s="7">
        <v>905</v>
      </c>
      <c r="F629" s="7">
        <v>250015</v>
      </c>
      <c r="G629" s="7" t="s">
        <v>1329</v>
      </c>
      <c r="H629" s="8" t="s">
        <v>1147</v>
      </c>
      <c r="I629" s="15">
        <v>910000</v>
      </c>
      <c r="J629" s="15">
        <v>908000</v>
      </c>
      <c r="K629" s="15">
        <v>458000</v>
      </c>
      <c r="L629" s="15">
        <v>912000</v>
      </c>
      <c r="M629" s="15">
        <v>911000</v>
      </c>
      <c r="N629" s="15">
        <v>911000</v>
      </c>
      <c r="O629" s="15">
        <v>909000</v>
      </c>
      <c r="P629" s="15">
        <v>902000</v>
      </c>
      <c r="Q629" s="15">
        <v>911000</v>
      </c>
      <c r="R629" s="15">
        <v>906000</v>
      </c>
      <c r="S629" s="15">
        <v>905000</v>
      </c>
      <c r="T629" s="15">
        <v>903000</v>
      </c>
      <c r="V629" s="28">
        <f t="shared" si="109"/>
        <v>910000</v>
      </c>
      <c r="W629" s="28">
        <f t="shared" si="110"/>
        <v>908000</v>
      </c>
      <c r="X629" s="28">
        <f t="shared" si="111"/>
        <v>458000</v>
      </c>
      <c r="Y629" s="28">
        <f t="shared" si="112"/>
        <v>912000</v>
      </c>
      <c r="Z629" s="28">
        <f t="shared" si="113"/>
        <v>911000</v>
      </c>
      <c r="AA629" s="28">
        <f t="shared" si="114"/>
        <v>911000</v>
      </c>
      <c r="AB629" s="28">
        <f t="shared" si="115"/>
        <v>909000</v>
      </c>
      <c r="AC629" s="28">
        <f t="shared" si="116"/>
        <v>902000</v>
      </c>
      <c r="AD629" s="28">
        <f t="shared" si="117"/>
        <v>911000</v>
      </c>
      <c r="AE629" s="28">
        <f t="shared" si="118"/>
        <v>906000</v>
      </c>
      <c r="AF629" s="28">
        <f t="shared" si="119"/>
        <v>905000</v>
      </c>
      <c r="AG629" s="28">
        <f t="shared" si="120"/>
        <v>903000</v>
      </c>
    </row>
    <row r="630" spans="1:33" s="21" customFormat="1" hidden="1" x14ac:dyDescent="0.3">
      <c r="A630" s="7" t="s">
        <v>281</v>
      </c>
      <c r="B630" s="7" t="s">
        <v>1116</v>
      </c>
      <c r="C630" s="7">
        <v>1301</v>
      </c>
      <c r="D630" s="7" t="s">
        <v>1222</v>
      </c>
      <c r="E630" s="7">
        <v>905</v>
      </c>
      <c r="F630" s="7" t="s">
        <v>1190</v>
      </c>
      <c r="G630" s="7" t="s">
        <v>1329</v>
      </c>
      <c r="H630" s="8" t="s">
        <v>1151</v>
      </c>
      <c r="I630" s="15">
        <v>4547000</v>
      </c>
      <c r="J630" s="15">
        <v>5900000</v>
      </c>
      <c r="K630" s="15">
        <v>3663000</v>
      </c>
      <c r="L630" s="15">
        <v>4559000</v>
      </c>
      <c r="M630" s="15">
        <v>4554000</v>
      </c>
      <c r="N630" s="15">
        <v>5917000</v>
      </c>
      <c r="O630" s="15">
        <v>5909000</v>
      </c>
      <c r="P630" s="15">
        <v>5863000</v>
      </c>
      <c r="Q630" s="15">
        <v>6827000</v>
      </c>
      <c r="R630" s="15">
        <v>6789000</v>
      </c>
      <c r="S630" s="15">
        <v>6783000</v>
      </c>
      <c r="T630" s="15">
        <v>6771000</v>
      </c>
      <c r="V630" s="28">
        <f t="shared" si="109"/>
        <v>4547000</v>
      </c>
      <c r="W630" s="28">
        <f t="shared" si="110"/>
        <v>5900000</v>
      </c>
      <c r="X630" s="28">
        <f t="shared" si="111"/>
        <v>3663000</v>
      </c>
      <c r="Y630" s="28">
        <f t="shared" si="112"/>
        <v>4559000</v>
      </c>
      <c r="Z630" s="28">
        <f t="shared" si="113"/>
        <v>4554000</v>
      </c>
      <c r="AA630" s="28">
        <f t="shared" si="114"/>
        <v>5917000</v>
      </c>
      <c r="AB630" s="28">
        <f t="shared" si="115"/>
        <v>5909000</v>
      </c>
      <c r="AC630" s="28">
        <f t="shared" si="116"/>
        <v>5863000</v>
      </c>
      <c r="AD630" s="28">
        <f t="shared" si="117"/>
        <v>6827000</v>
      </c>
      <c r="AE630" s="28">
        <f t="shared" si="118"/>
        <v>6789000</v>
      </c>
      <c r="AF630" s="28">
        <f t="shared" si="119"/>
        <v>6783000</v>
      </c>
      <c r="AG630" s="28">
        <f t="shared" si="120"/>
        <v>6771000</v>
      </c>
    </row>
    <row r="631" spans="1:33" s="21" customFormat="1" hidden="1" x14ac:dyDescent="0.3">
      <c r="A631" s="7" t="s">
        <v>281</v>
      </c>
      <c r="B631" s="7" t="s">
        <v>1116</v>
      </c>
      <c r="C631" s="7">
        <v>1301</v>
      </c>
      <c r="D631" s="7" t="s">
        <v>8</v>
      </c>
      <c r="E631" s="7">
        <v>903</v>
      </c>
      <c r="F631" s="7">
        <v>250286</v>
      </c>
      <c r="G631" s="7" t="s">
        <v>1329</v>
      </c>
      <c r="H631" s="8" t="s">
        <v>1847</v>
      </c>
      <c r="I631" s="15">
        <v>1364000</v>
      </c>
      <c r="J631" s="15">
        <v>908000</v>
      </c>
      <c r="K631" s="15">
        <v>458000</v>
      </c>
      <c r="L631" s="15">
        <v>456000</v>
      </c>
      <c r="M631" s="15">
        <v>456000</v>
      </c>
      <c r="N631" s="15">
        <v>1366000</v>
      </c>
      <c r="O631" s="15">
        <v>1364000</v>
      </c>
      <c r="P631" s="15">
        <v>902000</v>
      </c>
      <c r="Q631" s="15">
        <v>1366000</v>
      </c>
      <c r="R631" s="15">
        <v>906000</v>
      </c>
      <c r="S631" s="15">
        <v>1357000</v>
      </c>
      <c r="T631" s="15">
        <v>1355000</v>
      </c>
      <c r="V631" s="28">
        <f t="shared" si="109"/>
        <v>1364000</v>
      </c>
      <c r="W631" s="28">
        <f t="shared" si="110"/>
        <v>908000</v>
      </c>
      <c r="X631" s="28">
        <f t="shared" si="111"/>
        <v>458000</v>
      </c>
      <c r="Y631" s="28">
        <f t="shared" si="112"/>
        <v>456000</v>
      </c>
      <c r="Z631" s="28">
        <f t="shared" si="113"/>
        <v>456000</v>
      </c>
      <c r="AA631" s="28">
        <f t="shared" si="114"/>
        <v>1366000</v>
      </c>
      <c r="AB631" s="28">
        <f t="shared" si="115"/>
        <v>1364000</v>
      </c>
      <c r="AC631" s="28">
        <f t="shared" si="116"/>
        <v>902000</v>
      </c>
      <c r="AD631" s="28">
        <f t="shared" si="117"/>
        <v>1366000</v>
      </c>
      <c r="AE631" s="28">
        <f t="shared" si="118"/>
        <v>906000</v>
      </c>
      <c r="AF631" s="28">
        <f t="shared" si="119"/>
        <v>1357000</v>
      </c>
      <c r="AG631" s="28">
        <f t="shared" si="120"/>
        <v>1355000</v>
      </c>
    </row>
    <row r="632" spans="1:33" s="21" customFormat="1" hidden="1" x14ac:dyDescent="0.3">
      <c r="A632" s="7" t="s">
        <v>281</v>
      </c>
      <c r="B632" s="7" t="s">
        <v>1116</v>
      </c>
      <c r="C632" s="7">
        <v>1301</v>
      </c>
      <c r="D632" s="7" t="s">
        <v>1216</v>
      </c>
      <c r="E632" s="7">
        <v>905</v>
      </c>
      <c r="F632" s="7">
        <v>110218</v>
      </c>
      <c r="G632" s="7" t="s">
        <v>1895</v>
      </c>
      <c r="H632" s="8" t="s">
        <v>1180</v>
      </c>
      <c r="I632" s="15">
        <v>10912000</v>
      </c>
      <c r="J632" s="15">
        <v>10892000</v>
      </c>
      <c r="K632" s="15">
        <v>8242000</v>
      </c>
      <c r="L632" s="15">
        <v>9118000</v>
      </c>
      <c r="M632" s="15">
        <v>9107000</v>
      </c>
      <c r="N632" s="15">
        <v>10924000</v>
      </c>
      <c r="O632" s="15">
        <v>10908000</v>
      </c>
      <c r="P632" s="15">
        <v>10824000</v>
      </c>
      <c r="Q632" s="15">
        <v>10468000</v>
      </c>
      <c r="R632" s="15">
        <v>12220000</v>
      </c>
      <c r="S632" s="15">
        <v>10400000</v>
      </c>
      <c r="T632" s="15">
        <v>9028000</v>
      </c>
      <c r="V632" s="28">
        <f t="shared" si="109"/>
        <v>10912000</v>
      </c>
      <c r="W632" s="28">
        <f t="shared" si="110"/>
        <v>10892000</v>
      </c>
      <c r="X632" s="28">
        <f t="shared" si="111"/>
        <v>8242000</v>
      </c>
      <c r="Y632" s="28">
        <f t="shared" si="112"/>
        <v>9118000</v>
      </c>
      <c r="Z632" s="28">
        <f t="shared" si="113"/>
        <v>9107000</v>
      </c>
      <c r="AA632" s="28">
        <f t="shared" si="114"/>
        <v>10924000</v>
      </c>
      <c r="AB632" s="28">
        <f t="shared" si="115"/>
        <v>10908000</v>
      </c>
      <c r="AC632" s="28">
        <f t="shared" si="116"/>
        <v>10824000</v>
      </c>
      <c r="AD632" s="28">
        <f t="shared" si="117"/>
        <v>10468000</v>
      </c>
      <c r="AE632" s="28">
        <f t="shared" si="118"/>
        <v>12220000</v>
      </c>
      <c r="AF632" s="28">
        <f t="shared" si="119"/>
        <v>10400000</v>
      </c>
      <c r="AG632" s="28">
        <f t="shared" si="120"/>
        <v>9028000</v>
      </c>
    </row>
    <row r="633" spans="1:33" s="21" customFormat="1" hidden="1" x14ac:dyDescent="0.3">
      <c r="A633" s="7" t="s">
        <v>281</v>
      </c>
      <c r="B633" s="7" t="s">
        <v>1116</v>
      </c>
      <c r="C633" s="7">
        <v>1301</v>
      </c>
      <c r="D633" s="7" t="s">
        <v>8</v>
      </c>
      <c r="E633" s="7">
        <v>913</v>
      </c>
      <c r="F633" s="7">
        <v>110125</v>
      </c>
      <c r="G633" s="7" t="s">
        <v>1895</v>
      </c>
      <c r="H633" s="8" t="s">
        <v>1848</v>
      </c>
      <c r="I633" s="15">
        <v>6365000</v>
      </c>
      <c r="J633" s="15">
        <v>6354000</v>
      </c>
      <c r="K633" s="15">
        <v>4579000</v>
      </c>
      <c r="L633" s="15">
        <v>4559000</v>
      </c>
      <c r="M633" s="15">
        <v>4554000</v>
      </c>
      <c r="N633" s="15">
        <v>8193000</v>
      </c>
      <c r="O633" s="15">
        <v>9090000</v>
      </c>
      <c r="P633" s="15">
        <v>6765000</v>
      </c>
      <c r="Q633" s="15">
        <v>7282000</v>
      </c>
      <c r="R633" s="15">
        <v>8147000</v>
      </c>
      <c r="S633" s="15">
        <v>7235000</v>
      </c>
      <c r="T633" s="15">
        <v>7674000</v>
      </c>
      <c r="V633" s="28">
        <f t="shared" si="109"/>
        <v>6365000</v>
      </c>
      <c r="W633" s="28">
        <f t="shared" si="110"/>
        <v>6354000</v>
      </c>
      <c r="X633" s="28">
        <f t="shared" si="111"/>
        <v>4579000</v>
      </c>
      <c r="Y633" s="28">
        <f t="shared" si="112"/>
        <v>4559000</v>
      </c>
      <c r="Z633" s="28">
        <f t="shared" si="113"/>
        <v>4554000</v>
      </c>
      <c r="AA633" s="28">
        <f t="shared" si="114"/>
        <v>8193000</v>
      </c>
      <c r="AB633" s="28">
        <f t="shared" si="115"/>
        <v>9090000</v>
      </c>
      <c r="AC633" s="28">
        <f t="shared" si="116"/>
        <v>6765000</v>
      </c>
      <c r="AD633" s="28">
        <f t="shared" si="117"/>
        <v>7282000</v>
      </c>
      <c r="AE633" s="28">
        <f t="shared" si="118"/>
        <v>8147000</v>
      </c>
      <c r="AF633" s="28">
        <f t="shared" si="119"/>
        <v>7235000</v>
      </c>
      <c r="AG633" s="28">
        <f t="shared" si="120"/>
        <v>7674000</v>
      </c>
    </row>
    <row r="634" spans="1:33" s="21" customFormat="1" hidden="1" x14ac:dyDescent="0.3">
      <c r="A634" s="7" t="s">
        <v>281</v>
      </c>
      <c r="B634" s="7" t="s">
        <v>1116</v>
      </c>
      <c r="C634" s="7">
        <v>1301</v>
      </c>
      <c r="D634" s="7" t="s">
        <v>8</v>
      </c>
      <c r="E634" s="7">
        <v>913</v>
      </c>
      <c r="F634" s="7">
        <v>110874</v>
      </c>
      <c r="G634" s="7" t="s">
        <v>1895</v>
      </c>
      <c r="H634" s="8" t="s">
        <v>1849</v>
      </c>
      <c r="I634" s="15">
        <v>910000</v>
      </c>
      <c r="J634" s="15">
        <v>908000</v>
      </c>
      <c r="K634" s="15">
        <v>916000</v>
      </c>
      <c r="L634" s="15">
        <v>1368000</v>
      </c>
      <c r="M634" s="15">
        <v>1367000</v>
      </c>
      <c r="N634" s="15">
        <v>911000</v>
      </c>
      <c r="O634" s="15">
        <v>2273000</v>
      </c>
      <c r="P634" s="15">
        <v>902000</v>
      </c>
      <c r="Q634" s="15">
        <v>911000</v>
      </c>
      <c r="R634" s="15">
        <v>1358000</v>
      </c>
      <c r="S634" s="15">
        <v>905000</v>
      </c>
      <c r="T634" s="15">
        <v>1355000</v>
      </c>
      <c r="V634" s="28">
        <f t="shared" si="109"/>
        <v>910000</v>
      </c>
      <c r="W634" s="28">
        <f t="shared" si="110"/>
        <v>908000</v>
      </c>
      <c r="X634" s="28">
        <f t="shared" si="111"/>
        <v>916000</v>
      </c>
      <c r="Y634" s="28">
        <f t="shared" si="112"/>
        <v>1368000</v>
      </c>
      <c r="Z634" s="28">
        <f t="shared" si="113"/>
        <v>1367000</v>
      </c>
      <c r="AA634" s="28">
        <f t="shared" si="114"/>
        <v>911000</v>
      </c>
      <c r="AB634" s="28">
        <f t="shared" si="115"/>
        <v>2273000</v>
      </c>
      <c r="AC634" s="28">
        <f t="shared" si="116"/>
        <v>902000</v>
      </c>
      <c r="AD634" s="28">
        <f t="shared" si="117"/>
        <v>911000</v>
      </c>
      <c r="AE634" s="28">
        <f t="shared" si="118"/>
        <v>1358000</v>
      </c>
      <c r="AF634" s="28">
        <f t="shared" si="119"/>
        <v>905000</v>
      </c>
      <c r="AG634" s="28">
        <f t="shared" si="120"/>
        <v>1355000</v>
      </c>
    </row>
    <row r="635" spans="1:33" s="21" customFormat="1" hidden="1" x14ac:dyDescent="0.3">
      <c r="A635" s="7" t="s">
        <v>281</v>
      </c>
      <c r="B635" s="7" t="s">
        <v>1116</v>
      </c>
      <c r="C635" s="7">
        <v>1301</v>
      </c>
      <c r="D635" s="7" t="s">
        <v>8</v>
      </c>
      <c r="E635" s="7">
        <v>913</v>
      </c>
      <c r="F635" s="7" t="s">
        <v>444</v>
      </c>
      <c r="G635" s="16" t="s">
        <v>1895</v>
      </c>
      <c r="H635" s="8" t="s">
        <v>1850</v>
      </c>
      <c r="I635" s="15">
        <v>3638000</v>
      </c>
      <c r="J635" s="15">
        <v>3631000</v>
      </c>
      <c r="K635" s="15">
        <v>4121000</v>
      </c>
      <c r="L635" s="15">
        <v>4559000</v>
      </c>
      <c r="M635" s="15">
        <v>4554000</v>
      </c>
      <c r="N635" s="15">
        <v>4552000</v>
      </c>
      <c r="O635" s="15">
        <v>4545000</v>
      </c>
      <c r="P635" s="15">
        <v>3608000</v>
      </c>
      <c r="Q635" s="15">
        <v>5462000</v>
      </c>
      <c r="R635" s="15">
        <v>4979000</v>
      </c>
      <c r="S635" s="15">
        <v>5426000</v>
      </c>
      <c r="T635" s="15">
        <v>4514000</v>
      </c>
      <c r="V635" s="28">
        <f t="shared" si="109"/>
        <v>3638000</v>
      </c>
      <c r="W635" s="28">
        <f t="shared" si="110"/>
        <v>3631000</v>
      </c>
      <c r="X635" s="28">
        <f t="shared" si="111"/>
        <v>4121000</v>
      </c>
      <c r="Y635" s="28">
        <f t="shared" si="112"/>
        <v>4559000</v>
      </c>
      <c r="Z635" s="28">
        <f t="shared" si="113"/>
        <v>4554000</v>
      </c>
      <c r="AA635" s="28">
        <f t="shared" si="114"/>
        <v>4552000</v>
      </c>
      <c r="AB635" s="28">
        <f t="shared" si="115"/>
        <v>4545000</v>
      </c>
      <c r="AC635" s="28">
        <f t="shared" si="116"/>
        <v>3608000</v>
      </c>
      <c r="AD635" s="28">
        <f t="shared" si="117"/>
        <v>5462000</v>
      </c>
      <c r="AE635" s="28">
        <f t="shared" si="118"/>
        <v>4979000</v>
      </c>
      <c r="AF635" s="28">
        <f t="shared" si="119"/>
        <v>5426000</v>
      </c>
      <c r="AG635" s="28">
        <f t="shared" si="120"/>
        <v>4514000</v>
      </c>
    </row>
    <row r="636" spans="1:33" s="21" customFormat="1" hidden="1" x14ac:dyDescent="0.3">
      <c r="A636" s="7" t="s">
        <v>281</v>
      </c>
      <c r="B636" s="7" t="s">
        <v>1116</v>
      </c>
      <c r="C636" s="7">
        <v>1301</v>
      </c>
      <c r="D636" s="7" t="s">
        <v>8</v>
      </c>
      <c r="E636" s="7">
        <v>999</v>
      </c>
      <c r="F636" s="7" t="s">
        <v>8</v>
      </c>
      <c r="G636" s="16" t="s">
        <v>1895</v>
      </c>
      <c r="H636" s="8" t="s">
        <v>1777</v>
      </c>
      <c r="I636" s="15">
        <v>4547000</v>
      </c>
      <c r="J636" s="15">
        <v>4539000</v>
      </c>
      <c r="K636" s="15">
        <v>4579000</v>
      </c>
      <c r="L636" s="15">
        <v>4559000</v>
      </c>
      <c r="M636" s="15">
        <v>4554000</v>
      </c>
      <c r="N636" s="15">
        <v>10013000</v>
      </c>
      <c r="O636" s="15">
        <v>12726000</v>
      </c>
      <c r="P636" s="15">
        <v>9471000</v>
      </c>
      <c r="Q636" s="15">
        <v>10923000</v>
      </c>
      <c r="R636" s="15">
        <v>12220000</v>
      </c>
      <c r="S636" s="15">
        <v>10852000</v>
      </c>
      <c r="T636" s="15">
        <v>10833000</v>
      </c>
      <c r="V636" s="28">
        <f t="shared" si="109"/>
        <v>4547000</v>
      </c>
      <c r="W636" s="28">
        <f t="shared" si="110"/>
        <v>4539000</v>
      </c>
      <c r="X636" s="28">
        <f t="shared" si="111"/>
        <v>4579000</v>
      </c>
      <c r="Y636" s="28">
        <f t="shared" si="112"/>
        <v>4559000</v>
      </c>
      <c r="Z636" s="28">
        <f t="shared" si="113"/>
        <v>4554000</v>
      </c>
      <c r="AA636" s="28">
        <f t="shared" si="114"/>
        <v>10013000</v>
      </c>
      <c r="AB636" s="28">
        <f t="shared" si="115"/>
        <v>12726000</v>
      </c>
      <c r="AC636" s="28">
        <f t="shared" si="116"/>
        <v>9471000</v>
      </c>
      <c r="AD636" s="28">
        <f t="shared" si="117"/>
        <v>10923000</v>
      </c>
      <c r="AE636" s="28">
        <f t="shared" si="118"/>
        <v>12220000</v>
      </c>
      <c r="AF636" s="28">
        <f t="shared" si="119"/>
        <v>10852000</v>
      </c>
      <c r="AG636" s="28">
        <f t="shared" si="120"/>
        <v>10833000</v>
      </c>
    </row>
    <row r="637" spans="1:33" s="21" customFormat="1" hidden="1" x14ac:dyDescent="0.3">
      <c r="A637" s="7" t="s">
        <v>281</v>
      </c>
      <c r="B637" s="7" t="s">
        <v>1116</v>
      </c>
      <c r="C637" s="7">
        <v>1301</v>
      </c>
      <c r="D637" s="7" t="s">
        <v>252</v>
      </c>
      <c r="E637" s="7">
        <v>913</v>
      </c>
      <c r="F637" s="7" t="s">
        <v>252</v>
      </c>
      <c r="G637" s="16" t="s">
        <v>1895</v>
      </c>
      <c r="H637" s="8" t="s">
        <v>1831</v>
      </c>
      <c r="I637" s="15">
        <v>4547000</v>
      </c>
      <c r="J637" s="15">
        <v>4539000</v>
      </c>
      <c r="K637" s="15">
        <v>4579000</v>
      </c>
      <c r="L637" s="15">
        <v>4559000</v>
      </c>
      <c r="M637" s="15">
        <v>4554000</v>
      </c>
      <c r="N637" s="15">
        <v>4552000</v>
      </c>
      <c r="O637" s="15">
        <v>9090000</v>
      </c>
      <c r="P637" s="15">
        <v>4510000</v>
      </c>
      <c r="Q637" s="15">
        <v>4552000</v>
      </c>
      <c r="R637" s="15">
        <v>4526000</v>
      </c>
      <c r="S637" s="15">
        <v>4522000</v>
      </c>
      <c r="T637" s="15">
        <v>4514000</v>
      </c>
      <c r="V637" s="28">
        <f t="shared" si="109"/>
        <v>4547000</v>
      </c>
      <c r="W637" s="28">
        <f t="shared" si="110"/>
        <v>4539000</v>
      </c>
      <c r="X637" s="28">
        <f t="shared" si="111"/>
        <v>4579000</v>
      </c>
      <c r="Y637" s="28">
        <f t="shared" si="112"/>
        <v>4559000</v>
      </c>
      <c r="Z637" s="28">
        <f t="shared" si="113"/>
        <v>4554000</v>
      </c>
      <c r="AA637" s="28">
        <f t="shared" si="114"/>
        <v>4552000</v>
      </c>
      <c r="AB637" s="28">
        <f t="shared" si="115"/>
        <v>9090000</v>
      </c>
      <c r="AC637" s="28">
        <f t="shared" si="116"/>
        <v>4510000</v>
      </c>
      <c r="AD637" s="28">
        <f t="shared" si="117"/>
        <v>4552000</v>
      </c>
      <c r="AE637" s="28">
        <f t="shared" si="118"/>
        <v>4526000</v>
      </c>
      <c r="AF637" s="28">
        <f t="shared" si="119"/>
        <v>4522000</v>
      </c>
      <c r="AG637" s="28">
        <f t="shared" si="120"/>
        <v>4514000</v>
      </c>
    </row>
    <row r="638" spans="1:33" s="21" customFormat="1" hidden="1" x14ac:dyDescent="0.3">
      <c r="A638" s="7" t="s">
        <v>281</v>
      </c>
      <c r="B638" s="7" t="s">
        <v>1116</v>
      </c>
      <c r="C638" s="7">
        <v>1301</v>
      </c>
      <c r="D638" s="7" t="s">
        <v>1208</v>
      </c>
      <c r="E638" s="7">
        <v>907</v>
      </c>
      <c r="F638" s="7" t="s">
        <v>1208</v>
      </c>
      <c r="G638" s="16" t="s">
        <v>1896</v>
      </c>
      <c r="H638" s="8" t="s">
        <v>1851</v>
      </c>
      <c r="I638" s="15">
        <v>68195000</v>
      </c>
      <c r="J638" s="15">
        <v>45383000</v>
      </c>
      <c r="K638" s="15">
        <v>45786000</v>
      </c>
      <c r="L638" s="15">
        <v>45590000</v>
      </c>
      <c r="M638" s="15">
        <v>50087000</v>
      </c>
      <c r="N638" s="15">
        <v>50065000</v>
      </c>
      <c r="O638" s="15">
        <v>49538000</v>
      </c>
      <c r="P638" s="15">
        <v>59981000</v>
      </c>
      <c r="Q638" s="15">
        <v>68266000</v>
      </c>
      <c r="R638" s="15">
        <v>67886000</v>
      </c>
      <c r="S638" s="15">
        <v>90430000</v>
      </c>
      <c r="T638" s="15">
        <v>108327000</v>
      </c>
      <c r="V638" s="28">
        <f t="shared" si="109"/>
        <v>68195000</v>
      </c>
      <c r="W638" s="28">
        <f t="shared" si="110"/>
        <v>45383000</v>
      </c>
      <c r="X638" s="28">
        <f t="shared" si="111"/>
        <v>45786000</v>
      </c>
      <c r="Y638" s="28">
        <f t="shared" si="112"/>
        <v>45590000</v>
      </c>
      <c r="Z638" s="28">
        <f t="shared" si="113"/>
        <v>50087000</v>
      </c>
      <c r="AA638" s="28">
        <f t="shared" si="114"/>
        <v>50065000</v>
      </c>
      <c r="AB638" s="28">
        <f t="shared" si="115"/>
        <v>49538000</v>
      </c>
      <c r="AC638" s="28">
        <f t="shared" si="116"/>
        <v>59981000</v>
      </c>
      <c r="AD638" s="28">
        <f t="shared" si="117"/>
        <v>68266000</v>
      </c>
      <c r="AE638" s="28">
        <f t="shared" si="118"/>
        <v>67886000</v>
      </c>
      <c r="AF638" s="28">
        <f t="shared" si="119"/>
        <v>90430000</v>
      </c>
      <c r="AG638" s="28">
        <f t="shared" si="120"/>
        <v>108327000</v>
      </c>
    </row>
    <row r="639" spans="1:33" s="21" customFormat="1" hidden="1" x14ac:dyDescent="0.3">
      <c r="A639" s="7" t="s">
        <v>281</v>
      </c>
      <c r="B639" s="7" t="s">
        <v>1116</v>
      </c>
      <c r="C639" s="7">
        <v>1301</v>
      </c>
      <c r="D639" s="7" t="s">
        <v>8</v>
      </c>
      <c r="E639" s="7">
        <v>907</v>
      </c>
      <c r="F639" s="7">
        <v>131886</v>
      </c>
      <c r="G639" s="16" t="s">
        <v>1896</v>
      </c>
      <c r="H639" s="8" t="s">
        <v>1852</v>
      </c>
      <c r="I639" s="15">
        <v>4547000</v>
      </c>
      <c r="J639" s="15">
        <v>3177000</v>
      </c>
      <c r="K639" s="15">
        <v>3663000</v>
      </c>
      <c r="L639" s="15">
        <v>3648000</v>
      </c>
      <c r="M639" s="15">
        <v>5009000</v>
      </c>
      <c r="N639" s="15">
        <v>4552000</v>
      </c>
      <c r="O639" s="15">
        <v>3182000</v>
      </c>
      <c r="P639" s="15">
        <v>3608000</v>
      </c>
      <c r="Q639" s="15">
        <v>5462000</v>
      </c>
      <c r="R639" s="15">
        <v>5431000</v>
      </c>
      <c r="S639" s="15">
        <v>5426000</v>
      </c>
      <c r="T639" s="15">
        <v>6320000</v>
      </c>
      <c r="V639" s="28">
        <f t="shared" si="109"/>
        <v>4547000</v>
      </c>
      <c r="W639" s="28">
        <f t="shared" si="110"/>
        <v>3177000</v>
      </c>
      <c r="X639" s="28">
        <f t="shared" si="111"/>
        <v>3663000</v>
      </c>
      <c r="Y639" s="28">
        <f t="shared" si="112"/>
        <v>3648000</v>
      </c>
      <c r="Z639" s="28">
        <f t="shared" si="113"/>
        <v>5009000</v>
      </c>
      <c r="AA639" s="28">
        <f t="shared" si="114"/>
        <v>4552000</v>
      </c>
      <c r="AB639" s="28">
        <f t="shared" si="115"/>
        <v>3182000</v>
      </c>
      <c r="AC639" s="28">
        <f t="shared" si="116"/>
        <v>3608000</v>
      </c>
      <c r="AD639" s="28">
        <f t="shared" si="117"/>
        <v>5462000</v>
      </c>
      <c r="AE639" s="28">
        <f t="shared" si="118"/>
        <v>5431000</v>
      </c>
      <c r="AF639" s="28">
        <f t="shared" si="119"/>
        <v>5426000</v>
      </c>
      <c r="AG639" s="28">
        <f t="shared" si="120"/>
        <v>6320000</v>
      </c>
    </row>
    <row r="640" spans="1:33" s="21" customFormat="1" hidden="1" x14ac:dyDescent="0.3">
      <c r="A640" s="7" t="s">
        <v>281</v>
      </c>
      <c r="B640" s="7" t="s">
        <v>1116</v>
      </c>
      <c r="C640" s="7">
        <v>1301</v>
      </c>
      <c r="D640" s="7" t="s">
        <v>1795</v>
      </c>
      <c r="E640" s="7">
        <v>913</v>
      </c>
      <c r="F640" s="7" t="s">
        <v>1900</v>
      </c>
      <c r="G640" s="16" t="s">
        <v>1896</v>
      </c>
      <c r="H640" s="8" t="s">
        <v>1853</v>
      </c>
      <c r="I640" s="15">
        <v>4547000</v>
      </c>
      <c r="J640" s="15">
        <v>3177000</v>
      </c>
      <c r="K640" s="15">
        <v>3663000</v>
      </c>
      <c r="L640" s="15">
        <v>3648000</v>
      </c>
      <c r="M640" s="15">
        <v>5009000</v>
      </c>
      <c r="N640" s="15">
        <v>4552000</v>
      </c>
      <c r="O640" s="15">
        <v>3182000</v>
      </c>
      <c r="P640" s="15">
        <v>3608000</v>
      </c>
      <c r="Q640" s="15">
        <v>5462000</v>
      </c>
      <c r="R640" s="15">
        <v>5431000</v>
      </c>
      <c r="S640" s="15">
        <v>5426000</v>
      </c>
      <c r="T640" s="15">
        <v>6320000</v>
      </c>
      <c r="V640" s="28">
        <f t="shared" si="109"/>
        <v>4547000</v>
      </c>
      <c r="W640" s="28">
        <f t="shared" si="110"/>
        <v>3177000</v>
      </c>
      <c r="X640" s="28">
        <f t="shared" si="111"/>
        <v>3663000</v>
      </c>
      <c r="Y640" s="28">
        <f t="shared" si="112"/>
        <v>3648000</v>
      </c>
      <c r="Z640" s="28">
        <f t="shared" si="113"/>
        <v>5009000</v>
      </c>
      <c r="AA640" s="28">
        <f t="shared" si="114"/>
        <v>4552000</v>
      </c>
      <c r="AB640" s="28">
        <f t="shared" si="115"/>
        <v>3182000</v>
      </c>
      <c r="AC640" s="28">
        <f t="shared" si="116"/>
        <v>3608000</v>
      </c>
      <c r="AD640" s="28">
        <f t="shared" si="117"/>
        <v>5462000</v>
      </c>
      <c r="AE640" s="28">
        <f t="shared" si="118"/>
        <v>5431000</v>
      </c>
      <c r="AF640" s="28">
        <f t="shared" si="119"/>
        <v>5426000</v>
      </c>
      <c r="AG640" s="28">
        <f t="shared" si="120"/>
        <v>6320000</v>
      </c>
    </row>
    <row r="641" spans="1:33" s="21" customFormat="1" hidden="1" x14ac:dyDescent="0.3">
      <c r="A641" s="7" t="s">
        <v>281</v>
      </c>
      <c r="B641" s="7" t="s">
        <v>1116</v>
      </c>
      <c r="C641" s="7">
        <v>1301</v>
      </c>
      <c r="D641" s="7" t="s">
        <v>1328</v>
      </c>
      <c r="E641" s="7">
        <v>907</v>
      </c>
      <c r="F641" s="7">
        <v>131799</v>
      </c>
      <c r="G641" s="16" t="s">
        <v>1896</v>
      </c>
      <c r="H641" s="8" t="s">
        <v>1854</v>
      </c>
      <c r="I641" s="15">
        <v>2274000</v>
      </c>
      <c r="J641" s="15">
        <v>1816000</v>
      </c>
      <c r="K641" s="15">
        <v>2290000</v>
      </c>
      <c r="L641" s="15">
        <v>2280000</v>
      </c>
      <c r="M641" s="15">
        <v>2733000</v>
      </c>
      <c r="N641" s="15">
        <v>2276000</v>
      </c>
      <c r="O641" s="15">
        <v>1818000</v>
      </c>
      <c r="P641" s="15">
        <v>2255000</v>
      </c>
      <c r="Q641" s="15">
        <v>3186000</v>
      </c>
      <c r="R641" s="15">
        <v>3168000</v>
      </c>
      <c r="S641" s="15">
        <v>3166000</v>
      </c>
      <c r="T641" s="15">
        <v>3611000</v>
      </c>
      <c r="V641" s="28">
        <f t="shared" si="109"/>
        <v>2274000</v>
      </c>
      <c r="W641" s="28">
        <f t="shared" si="110"/>
        <v>1816000</v>
      </c>
      <c r="X641" s="28">
        <f t="shared" si="111"/>
        <v>2290000</v>
      </c>
      <c r="Y641" s="28">
        <f t="shared" si="112"/>
        <v>2280000</v>
      </c>
      <c r="Z641" s="28">
        <f t="shared" si="113"/>
        <v>2733000</v>
      </c>
      <c r="AA641" s="28">
        <f t="shared" si="114"/>
        <v>2276000</v>
      </c>
      <c r="AB641" s="28">
        <f t="shared" si="115"/>
        <v>1818000</v>
      </c>
      <c r="AC641" s="28">
        <f t="shared" si="116"/>
        <v>2255000</v>
      </c>
      <c r="AD641" s="28">
        <f t="shared" si="117"/>
        <v>3186000</v>
      </c>
      <c r="AE641" s="28">
        <f t="shared" si="118"/>
        <v>3168000</v>
      </c>
      <c r="AF641" s="28">
        <f t="shared" si="119"/>
        <v>3166000</v>
      </c>
      <c r="AG641" s="28">
        <f t="shared" si="120"/>
        <v>3611000</v>
      </c>
    </row>
    <row r="642" spans="1:33" s="21" customFormat="1" hidden="1" x14ac:dyDescent="0.3">
      <c r="A642" s="7" t="s">
        <v>281</v>
      </c>
      <c r="B642" s="7" t="s">
        <v>1116</v>
      </c>
      <c r="C642" s="7">
        <v>1301</v>
      </c>
      <c r="D642" s="7" t="s">
        <v>1209</v>
      </c>
      <c r="E642" s="7">
        <v>907</v>
      </c>
      <c r="F642" s="7">
        <v>131432</v>
      </c>
      <c r="G642" s="16" t="s">
        <v>1896</v>
      </c>
      <c r="H642" s="8" t="s">
        <v>1855</v>
      </c>
      <c r="I642" s="15">
        <v>1364000</v>
      </c>
      <c r="J642" s="15">
        <v>908000</v>
      </c>
      <c r="K642" s="15">
        <v>1374000</v>
      </c>
      <c r="L642" s="15">
        <v>1368000</v>
      </c>
      <c r="M642" s="15">
        <v>1822000</v>
      </c>
      <c r="N642" s="15">
        <v>1366000</v>
      </c>
      <c r="O642" s="15">
        <v>909000</v>
      </c>
      <c r="P642" s="15">
        <v>1353000</v>
      </c>
      <c r="Q642" s="15">
        <v>1821000</v>
      </c>
      <c r="R642" s="15">
        <v>1811000</v>
      </c>
      <c r="S642" s="15">
        <v>1809000</v>
      </c>
      <c r="T642" s="15">
        <v>2257000</v>
      </c>
      <c r="V642" s="28">
        <f t="shared" si="109"/>
        <v>1364000</v>
      </c>
      <c r="W642" s="28">
        <f t="shared" si="110"/>
        <v>908000</v>
      </c>
      <c r="X642" s="28">
        <f t="shared" si="111"/>
        <v>1374000</v>
      </c>
      <c r="Y642" s="28">
        <f t="shared" si="112"/>
        <v>1368000</v>
      </c>
      <c r="Z642" s="28">
        <f t="shared" si="113"/>
        <v>1822000</v>
      </c>
      <c r="AA642" s="28">
        <f t="shared" si="114"/>
        <v>1366000</v>
      </c>
      <c r="AB642" s="28">
        <f t="shared" si="115"/>
        <v>909000</v>
      </c>
      <c r="AC642" s="28">
        <f t="shared" si="116"/>
        <v>1353000</v>
      </c>
      <c r="AD642" s="28">
        <f t="shared" si="117"/>
        <v>1821000</v>
      </c>
      <c r="AE642" s="28">
        <f t="shared" si="118"/>
        <v>1811000</v>
      </c>
      <c r="AF642" s="28">
        <f t="shared" si="119"/>
        <v>1809000</v>
      </c>
      <c r="AG642" s="28">
        <f t="shared" si="120"/>
        <v>2257000</v>
      </c>
    </row>
    <row r="643" spans="1:33" s="21" customFormat="1" hidden="1" x14ac:dyDescent="0.3">
      <c r="A643" s="7" t="s">
        <v>281</v>
      </c>
      <c r="B643" s="7" t="s">
        <v>1116</v>
      </c>
      <c r="C643" s="7">
        <v>1301</v>
      </c>
      <c r="D643" s="7" t="s">
        <v>295</v>
      </c>
      <c r="E643" s="7">
        <v>921</v>
      </c>
      <c r="F643" s="7" t="s">
        <v>295</v>
      </c>
      <c r="G643" s="16" t="s">
        <v>1896</v>
      </c>
      <c r="H643" s="8" t="s">
        <v>288</v>
      </c>
      <c r="I643" s="15">
        <v>9093000</v>
      </c>
      <c r="J643" s="15">
        <v>9077000</v>
      </c>
      <c r="K643" s="15">
        <v>9158000</v>
      </c>
      <c r="L643" s="15">
        <v>11398000</v>
      </c>
      <c r="M643" s="15">
        <v>11384000</v>
      </c>
      <c r="N643" s="15">
        <v>9103000</v>
      </c>
      <c r="O643" s="15">
        <v>9090000</v>
      </c>
      <c r="P643" s="15">
        <v>9020000</v>
      </c>
      <c r="Q643" s="15">
        <v>13654000</v>
      </c>
      <c r="R643" s="15">
        <v>13578000</v>
      </c>
      <c r="S643" s="15">
        <v>13565000</v>
      </c>
      <c r="T643" s="15">
        <v>18055000</v>
      </c>
      <c r="V643" s="28">
        <f t="shared" ref="V643:V706" si="121">ROUNDUP(I643,-3)</f>
        <v>9093000</v>
      </c>
      <c r="W643" s="28">
        <f t="shared" ref="W643:W706" si="122">ROUNDUP(J643,-3)</f>
        <v>9077000</v>
      </c>
      <c r="X643" s="28">
        <f t="shared" ref="X643:X706" si="123">ROUNDUP(K643,-3)</f>
        <v>9158000</v>
      </c>
      <c r="Y643" s="28">
        <f t="shared" ref="Y643:Y706" si="124">ROUNDUP(L643,-3)</f>
        <v>11398000</v>
      </c>
      <c r="Z643" s="28">
        <f t="shared" ref="Z643:Z706" si="125">ROUNDUP(M643,-3)</f>
        <v>11384000</v>
      </c>
      <c r="AA643" s="28">
        <f t="shared" ref="AA643:AA706" si="126">ROUNDUP(N643,-3)</f>
        <v>9103000</v>
      </c>
      <c r="AB643" s="28">
        <f t="shared" ref="AB643:AB706" si="127">ROUNDUP(O643,-3)</f>
        <v>9090000</v>
      </c>
      <c r="AC643" s="28">
        <f t="shared" ref="AC643:AC706" si="128">ROUNDUP(P643,-3)</f>
        <v>9020000</v>
      </c>
      <c r="AD643" s="28">
        <f t="shared" ref="AD643:AD706" si="129">ROUNDUP(Q643,-3)</f>
        <v>13654000</v>
      </c>
      <c r="AE643" s="28">
        <f t="shared" ref="AE643:AE706" si="130">ROUNDUP(R643,-3)</f>
        <v>13578000</v>
      </c>
      <c r="AF643" s="28">
        <f t="shared" ref="AF643:AF706" si="131">ROUNDUP(S643,-3)</f>
        <v>13565000</v>
      </c>
      <c r="AG643" s="28">
        <f t="shared" ref="AG643:AG706" si="132">ROUNDUP(T643,-3)</f>
        <v>18055000</v>
      </c>
    </row>
    <row r="644" spans="1:33" s="21" customFormat="1" hidden="1" x14ac:dyDescent="0.3">
      <c r="A644" s="7" t="s">
        <v>281</v>
      </c>
      <c r="B644" s="7" t="s">
        <v>1116</v>
      </c>
      <c r="C644" s="7">
        <v>1301</v>
      </c>
      <c r="D644" s="7" t="s">
        <v>292</v>
      </c>
      <c r="E644" s="7">
        <v>921</v>
      </c>
      <c r="F644" s="7" t="s">
        <v>292</v>
      </c>
      <c r="G644" s="16" t="s">
        <v>1896</v>
      </c>
      <c r="H644" s="8" t="s">
        <v>1856</v>
      </c>
      <c r="I644" s="15">
        <v>4547000</v>
      </c>
      <c r="J644" s="15">
        <v>5446000</v>
      </c>
      <c r="K644" s="15">
        <v>6410000</v>
      </c>
      <c r="L644" s="15">
        <v>6383000</v>
      </c>
      <c r="M644" s="15">
        <v>8197000</v>
      </c>
      <c r="N644" s="15">
        <v>7283000</v>
      </c>
      <c r="O644" s="15">
        <v>5454000</v>
      </c>
      <c r="P644" s="15">
        <v>6314000</v>
      </c>
      <c r="Q644" s="15">
        <v>9103000</v>
      </c>
      <c r="R644" s="15">
        <v>9052000</v>
      </c>
      <c r="S644" s="15">
        <v>9043000</v>
      </c>
      <c r="T644" s="15">
        <v>10833000</v>
      </c>
      <c r="V644" s="28">
        <f t="shared" si="121"/>
        <v>4547000</v>
      </c>
      <c r="W644" s="28">
        <f t="shared" si="122"/>
        <v>5446000</v>
      </c>
      <c r="X644" s="28">
        <f t="shared" si="123"/>
        <v>6410000</v>
      </c>
      <c r="Y644" s="28">
        <f t="shared" si="124"/>
        <v>6383000</v>
      </c>
      <c r="Z644" s="28">
        <f t="shared" si="125"/>
        <v>8197000</v>
      </c>
      <c r="AA644" s="28">
        <f t="shared" si="126"/>
        <v>7283000</v>
      </c>
      <c r="AB644" s="28">
        <f t="shared" si="127"/>
        <v>5454000</v>
      </c>
      <c r="AC644" s="28">
        <f t="shared" si="128"/>
        <v>6314000</v>
      </c>
      <c r="AD644" s="28">
        <f t="shared" si="129"/>
        <v>9103000</v>
      </c>
      <c r="AE644" s="28">
        <f t="shared" si="130"/>
        <v>9052000</v>
      </c>
      <c r="AF644" s="28">
        <f t="shared" si="131"/>
        <v>9043000</v>
      </c>
      <c r="AG644" s="28">
        <f t="shared" si="132"/>
        <v>10833000</v>
      </c>
    </row>
    <row r="645" spans="1:33" s="21" customFormat="1" hidden="1" x14ac:dyDescent="0.3">
      <c r="A645" s="7" t="s">
        <v>281</v>
      </c>
      <c r="B645" s="7" t="s">
        <v>1116</v>
      </c>
      <c r="C645" s="7">
        <v>1301</v>
      </c>
      <c r="D645" s="7" t="s">
        <v>8</v>
      </c>
      <c r="E645" s="7">
        <v>921</v>
      </c>
      <c r="F645" s="7" t="s">
        <v>8</v>
      </c>
      <c r="G645" s="16" t="s">
        <v>1896</v>
      </c>
      <c r="H645" s="8" t="s">
        <v>1857</v>
      </c>
      <c r="I645" s="15">
        <v>4547000</v>
      </c>
      <c r="J645" s="15">
        <v>4085000</v>
      </c>
      <c r="K645" s="15">
        <v>4579000</v>
      </c>
      <c r="L645" s="15">
        <v>4559000</v>
      </c>
      <c r="M645" s="15">
        <v>6375000</v>
      </c>
      <c r="N645" s="15">
        <v>5462000</v>
      </c>
      <c r="O645" s="15">
        <v>4091000</v>
      </c>
      <c r="P645" s="15">
        <v>4961000</v>
      </c>
      <c r="Q645" s="15">
        <v>6827000</v>
      </c>
      <c r="R645" s="15">
        <v>6789000</v>
      </c>
      <c r="S645" s="15">
        <v>6783000</v>
      </c>
      <c r="T645" s="15">
        <v>8125000</v>
      </c>
      <c r="V645" s="28">
        <f t="shared" si="121"/>
        <v>4547000</v>
      </c>
      <c r="W645" s="28">
        <f t="shared" si="122"/>
        <v>4085000</v>
      </c>
      <c r="X645" s="28">
        <f t="shared" si="123"/>
        <v>4579000</v>
      </c>
      <c r="Y645" s="28">
        <f t="shared" si="124"/>
        <v>4559000</v>
      </c>
      <c r="Z645" s="28">
        <f t="shared" si="125"/>
        <v>6375000</v>
      </c>
      <c r="AA645" s="28">
        <f t="shared" si="126"/>
        <v>5462000</v>
      </c>
      <c r="AB645" s="28">
        <f t="shared" si="127"/>
        <v>4091000</v>
      </c>
      <c r="AC645" s="28">
        <f t="shared" si="128"/>
        <v>4961000</v>
      </c>
      <c r="AD645" s="28">
        <f t="shared" si="129"/>
        <v>6827000</v>
      </c>
      <c r="AE645" s="28">
        <f t="shared" si="130"/>
        <v>6789000</v>
      </c>
      <c r="AF645" s="28">
        <f t="shared" si="131"/>
        <v>6783000</v>
      </c>
      <c r="AG645" s="28">
        <f t="shared" si="132"/>
        <v>8125000</v>
      </c>
    </row>
    <row r="646" spans="1:33" s="21" customFormat="1" hidden="1" x14ac:dyDescent="0.3">
      <c r="A646" s="7" t="s">
        <v>281</v>
      </c>
      <c r="B646" s="7" t="s">
        <v>1116</v>
      </c>
      <c r="C646" s="7">
        <v>1301</v>
      </c>
      <c r="D646" s="7" t="s">
        <v>8</v>
      </c>
      <c r="E646" s="7">
        <v>921</v>
      </c>
      <c r="F646" s="7" t="s">
        <v>8</v>
      </c>
      <c r="G646" s="16" t="s">
        <v>1896</v>
      </c>
      <c r="H646" s="8" t="s">
        <v>287</v>
      </c>
      <c r="I646" s="15">
        <v>4547000</v>
      </c>
      <c r="J646" s="15">
        <v>4085000</v>
      </c>
      <c r="K646" s="15">
        <v>4579000</v>
      </c>
      <c r="L646" s="15">
        <v>4559000</v>
      </c>
      <c r="M646" s="15">
        <v>6375000</v>
      </c>
      <c r="N646" s="15">
        <v>5462000</v>
      </c>
      <c r="O646" s="15">
        <v>4091000</v>
      </c>
      <c r="P646" s="15">
        <v>4961000</v>
      </c>
      <c r="Q646" s="15">
        <v>6827000</v>
      </c>
      <c r="R646" s="15">
        <v>6789000</v>
      </c>
      <c r="S646" s="15">
        <v>6783000</v>
      </c>
      <c r="T646" s="15">
        <v>8125000</v>
      </c>
      <c r="V646" s="28">
        <f t="shared" si="121"/>
        <v>4547000</v>
      </c>
      <c r="W646" s="28">
        <f t="shared" si="122"/>
        <v>4085000</v>
      </c>
      <c r="X646" s="28">
        <f t="shared" si="123"/>
        <v>4579000</v>
      </c>
      <c r="Y646" s="28">
        <f t="shared" si="124"/>
        <v>4559000</v>
      </c>
      <c r="Z646" s="28">
        <f t="shared" si="125"/>
        <v>6375000</v>
      </c>
      <c r="AA646" s="28">
        <f t="shared" si="126"/>
        <v>5462000</v>
      </c>
      <c r="AB646" s="28">
        <f t="shared" si="127"/>
        <v>4091000</v>
      </c>
      <c r="AC646" s="28">
        <f t="shared" si="128"/>
        <v>4961000</v>
      </c>
      <c r="AD646" s="28">
        <f t="shared" si="129"/>
        <v>6827000</v>
      </c>
      <c r="AE646" s="28">
        <f t="shared" si="130"/>
        <v>6789000</v>
      </c>
      <c r="AF646" s="28">
        <f t="shared" si="131"/>
        <v>6783000</v>
      </c>
      <c r="AG646" s="28">
        <f t="shared" si="132"/>
        <v>8125000</v>
      </c>
    </row>
    <row r="647" spans="1:33" s="21" customFormat="1" hidden="1" x14ac:dyDescent="0.3">
      <c r="A647" s="7" t="s">
        <v>281</v>
      </c>
      <c r="B647" s="7" t="s">
        <v>1116</v>
      </c>
      <c r="C647" s="7">
        <v>1301</v>
      </c>
      <c r="D647" s="7" t="s">
        <v>293</v>
      </c>
      <c r="E647" s="7">
        <v>907</v>
      </c>
      <c r="F647" s="7" t="s">
        <v>293</v>
      </c>
      <c r="G647" s="7" t="s">
        <v>1896</v>
      </c>
      <c r="H647" s="8" t="s">
        <v>1858</v>
      </c>
      <c r="I647" s="15">
        <v>13639000</v>
      </c>
      <c r="J647" s="15">
        <v>6808000</v>
      </c>
      <c r="K647" s="15">
        <v>13736000</v>
      </c>
      <c r="L647" s="15">
        <v>15957000</v>
      </c>
      <c r="M647" s="15">
        <v>15937000</v>
      </c>
      <c r="N647" s="15">
        <v>13654000</v>
      </c>
      <c r="O647" s="15">
        <v>13635000</v>
      </c>
      <c r="P647" s="15">
        <v>15785000</v>
      </c>
      <c r="Q647" s="15">
        <v>18205000</v>
      </c>
      <c r="R647" s="15">
        <v>18103000</v>
      </c>
      <c r="S647" s="15">
        <v>22608000</v>
      </c>
      <c r="T647" s="15">
        <v>27082000</v>
      </c>
      <c r="V647" s="28">
        <f t="shared" si="121"/>
        <v>13639000</v>
      </c>
      <c r="W647" s="28">
        <f t="shared" si="122"/>
        <v>6808000</v>
      </c>
      <c r="X647" s="28">
        <f t="shared" si="123"/>
        <v>13736000</v>
      </c>
      <c r="Y647" s="28">
        <f t="shared" si="124"/>
        <v>15957000</v>
      </c>
      <c r="Z647" s="28">
        <f t="shared" si="125"/>
        <v>15937000</v>
      </c>
      <c r="AA647" s="28">
        <f t="shared" si="126"/>
        <v>13654000</v>
      </c>
      <c r="AB647" s="28">
        <f t="shared" si="127"/>
        <v>13635000</v>
      </c>
      <c r="AC647" s="28">
        <f t="shared" si="128"/>
        <v>15785000</v>
      </c>
      <c r="AD647" s="28">
        <f t="shared" si="129"/>
        <v>18205000</v>
      </c>
      <c r="AE647" s="28">
        <f t="shared" si="130"/>
        <v>18103000</v>
      </c>
      <c r="AF647" s="28">
        <f t="shared" si="131"/>
        <v>22608000</v>
      </c>
      <c r="AG647" s="28">
        <f t="shared" si="132"/>
        <v>27082000</v>
      </c>
    </row>
    <row r="648" spans="1:33" s="21" customFormat="1" hidden="1" x14ac:dyDescent="0.3">
      <c r="A648" s="7" t="s">
        <v>281</v>
      </c>
      <c r="B648" s="7" t="s">
        <v>1116</v>
      </c>
      <c r="C648" s="7">
        <v>1301</v>
      </c>
      <c r="D648" s="7" t="s">
        <v>8</v>
      </c>
      <c r="E648" s="7">
        <v>913</v>
      </c>
      <c r="F648" s="7">
        <v>111630</v>
      </c>
      <c r="G648" s="7" t="s">
        <v>1195</v>
      </c>
      <c r="H648" s="8" t="s">
        <v>1315</v>
      </c>
      <c r="I648" s="15">
        <v>4547000</v>
      </c>
      <c r="J648" s="15">
        <v>4993000</v>
      </c>
      <c r="K648" s="15">
        <v>6868000</v>
      </c>
      <c r="L648" s="15">
        <v>6839000</v>
      </c>
      <c r="M648" s="15">
        <v>6831000</v>
      </c>
      <c r="N648" s="15">
        <v>6827000</v>
      </c>
      <c r="O648" s="15">
        <v>6818000</v>
      </c>
      <c r="P648" s="15">
        <v>6314000</v>
      </c>
      <c r="Q648" s="15">
        <v>9103000</v>
      </c>
      <c r="R648" s="15">
        <v>9504000</v>
      </c>
      <c r="S648" s="15">
        <v>9043000</v>
      </c>
      <c r="T648" s="15">
        <v>9028000</v>
      </c>
      <c r="V648" s="28">
        <f t="shared" si="121"/>
        <v>4547000</v>
      </c>
      <c r="W648" s="28">
        <f t="shared" si="122"/>
        <v>4993000</v>
      </c>
      <c r="X648" s="28">
        <f t="shared" si="123"/>
        <v>6868000</v>
      </c>
      <c r="Y648" s="28">
        <f t="shared" si="124"/>
        <v>6839000</v>
      </c>
      <c r="Z648" s="28">
        <f t="shared" si="125"/>
        <v>6831000</v>
      </c>
      <c r="AA648" s="28">
        <f t="shared" si="126"/>
        <v>6827000</v>
      </c>
      <c r="AB648" s="28">
        <f t="shared" si="127"/>
        <v>6818000</v>
      </c>
      <c r="AC648" s="28">
        <f t="shared" si="128"/>
        <v>6314000</v>
      </c>
      <c r="AD648" s="28">
        <f t="shared" si="129"/>
        <v>9103000</v>
      </c>
      <c r="AE648" s="28">
        <f t="shared" si="130"/>
        <v>9504000</v>
      </c>
      <c r="AF648" s="28">
        <f t="shared" si="131"/>
        <v>9043000</v>
      </c>
      <c r="AG648" s="28">
        <f t="shared" si="132"/>
        <v>9028000</v>
      </c>
    </row>
    <row r="649" spans="1:33" s="21" customFormat="1" hidden="1" x14ac:dyDescent="0.3">
      <c r="A649" s="7" t="s">
        <v>281</v>
      </c>
      <c r="B649" s="7" t="s">
        <v>1116</v>
      </c>
      <c r="C649" s="7">
        <v>1301</v>
      </c>
      <c r="D649" s="7" t="s">
        <v>8</v>
      </c>
      <c r="E649" s="7">
        <v>907</v>
      </c>
      <c r="F649" s="7">
        <v>132025</v>
      </c>
      <c r="G649" s="7" t="s">
        <v>1195</v>
      </c>
      <c r="H649" s="8" t="s">
        <v>1859</v>
      </c>
      <c r="I649" s="15">
        <v>1819000</v>
      </c>
      <c r="J649" s="15">
        <v>1362000</v>
      </c>
      <c r="K649" s="15">
        <v>1832000</v>
      </c>
      <c r="L649" s="15">
        <v>912000</v>
      </c>
      <c r="M649" s="15">
        <v>1367000</v>
      </c>
      <c r="N649" s="15">
        <v>1821000</v>
      </c>
      <c r="O649" s="15">
        <v>1818000</v>
      </c>
      <c r="P649" s="15">
        <v>1804000</v>
      </c>
      <c r="Q649" s="15">
        <v>2731000</v>
      </c>
      <c r="R649" s="15">
        <v>3168000</v>
      </c>
      <c r="S649" s="15">
        <v>4070000</v>
      </c>
      <c r="T649" s="15">
        <v>4514000</v>
      </c>
      <c r="V649" s="28">
        <f t="shared" si="121"/>
        <v>1819000</v>
      </c>
      <c r="W649" s="28">
        <f t="shared" si="122"/>
        <v>1362000</v>
      </c>
      <c r="X649" s="28">
        <f t="shared" si="123"/>
        <v>1832000</v>
      </c>
      <c r="Y649" s="28">
        <f t="shared" si="124"/>
        <v>912000</v>
      </c>
      <c r="Z649" s="28">
        <f t="shared" si="125"/>
        <v>1367000</v>
      </c>
      <c r="AA649" s="28">
        <f t="shared" si="126"/>
        <v>1821000</v>
      </c>
      <c r="AB649" s="28">
        <f t="shared" si="127"/>
        <v>1818000</v>
      </c>
      <c r="AC649" s="28">
        <f t="shared" si="128"/>
        <v>1804000</v>
      </c>
      <c r="AD649" s="28">
        <f t="shared" si="129"/>
        <v>2731000</v>
      </c>
      <c r="AE649" s="28">
        <f t="shared" si="130"/>
        <v>3168000</v>
      </c>
      <c r="AF649" s="28">
        <f t="shared" si="131"/>
        <v>4070000</v>
      </c>
      <c r="AG649" s="28">
        <f t="shared" si="132"/>
        <v>4514000</v>
      </c>
    </row>
    <row r="650" spans="1:33" s="21" customFormat="1" hidden="1" x14ac:dyDescent="0.3">
      <c r="A650" s="7" t="s">
        <v>281</v>
      </c>
      <c r="B650" s="7" t="s">
        <v>1116</v>
      </c>
      <c r="C650" s="7">
        <v>1301</v>
      </c>
      <c r="D650" s="7" t="s">
        <v>8</v>
      </c>
      <c r="E650" s="7">
        <v>907</v>
      </c>
      <c r="F650" s="7">
        <v>132022</v>
      </c>
      <c r="G650" s="7" t="s">
        <v>1195</v>
      </c>
      <c r="H650" s="8" t="s">
        <v>1860</v>
      </c>
      <c r="I650" s="15">
        <v>455000</v>
      </c>
      <c r="J650" s="15">
        <v>454000</v>
      </c>
      <c r="K650" s="15">
        <v>458000</v>
      </c>
      <c r="L650" s="15">
        <v>456000</v>
      </c>
      <c r="M650" s="15">
        <v>456000</v>
      </c>
      <c r="N650" s="15">
        <v>911000</v>
      </c>
      <c r="O650" s="15">
        <v>455000</v>
      </c>
      <c r="P650" s="15">
        <v>451000</v>
      </c>
      <c r="Q650" s="15">
        <v>1366000</v>
      </c>
      <c r="R650" s="15">
        <v>1358000</v>
      </c>
      <c r="S650" s="15">
        <v>1357000</v>
      </c>
      <c r="T650" s="15">
        <v>1355000</v>
      </c>
      <c r="V650" s="28">
        <f t="shared" si="121"/>
        <v>455000</v>
      </c>
      <c r="W650" s="28">
        <f t="shared" si="122"/>
        <v>454000</v>
      </c>
      <c r="X650" s="28">
        <f t="shared" si="123"/>
        <v>458000</v>
      </c>
      <c r="Y650" s="28">
        <f t="shared" si="124"/>
        <v>456000</v>
      </c>
      <c r="Z650" s="28">
        <f t="shared" si="125"/>
        <v>456000</v>
      </c>
      <c r="AA650" s="28">
        <f t="shared" si="126"/>
        <v>911000</v>
      </c>
      <c r="AB650" s="28">
        <f t="shared" si="127"/>
        <v>455000</v>
      </c>
      <c r="AC650" s="28">
        <f t="shared" si="128"/>
        <v>451000</v>
      </c>
      <c r="AD650" s="28">
        <f t="shared" si="129"/>
        <v>1366000</v>
      </c>
      <c r="AE650" s="28">
        <f t="shared" si="130"/>
        <v>1358000</v>
      </c>
      <c r="AF650" s="28">
        <f t="shared" si="131"/>
        <v>1357000</v>
      </c>
      <c r="AG650" s="28">
        <f t="shared" si="132"/>
        <v>1355000</v>
      </c>
    </row>
    <row r="651" spans="1:33" s="21" customFormat="1" hidden="1" x14ac:dyDescent="0.3">
      <c r="A651" s="7" t="s">
        <v>281</v>
      </c>
      <c r="B651" s="7" t="s">
        <v>1116</v>
      </c>
      <c r="C651" s="7">
        <v>1301</v>
      </c>
      <c r="D651" s="7" t="s">
        <v>8</v>
      </c>
      <c r="E651" s="7">
        <v>907</v>
      </c>
      <c r="F651" s="7">
        <v>132023</v>
      </c>
      <c r="G651" s="7" t="s">
        <v>1195</v>
      </c>
      <c r="H651" s="8" t="s">
        <v>1861</v>
      </c>
      <c r="I651" s="15">
        <v>455000</v>
      </c>
      <c r="J651" s="15">
        <v>454000</v>
      </c>
      <c r="K651" s="15">
        <v>916000</v>
      </c>
      <c r="L651" s="15">
        <v>912000</v>
      </c>
      <c r="M651" s="15">
        <v>1367000</v>
      </c>
      <c r="N651" s="15">
        <v>1366000</v>
      </c>
      <c r="O651" s="15">
        <v>1364000</v>
      </c>
      <c r="P651" s="15">
        <v>1353000</v>
      </c>
      <c r="Q651" s="15">
        <v>1366000</v>
      </c>
      <c r="R651" s="15">
        <v>1811000</v>
      </c>
      <c r="S651" s="15">
        <v>1809000</v>
      </c>
      <c r="T651" s="15">
        <v>1806000</v>
      </c>
      <c r="V651" s="28">
        <f t="shared" si="121"/>
        <v>455000</v>
      </c>
      <c r="W651" s="28">
        <f t="shared" si="122"/>
        <v>454000</v>
      </c>
      <c r="X651" s="28">
        <f t="shared" si="123"/>
        <v>916000</v>
      </c>
      <c r="Y651" s="28">
        <f t="shared" si="124"/>
        <v>912000</v>
      </c>
      <c r="Z651" s="28">
        <f t="shared" si="125"/>
        <v>1367000</v>
      </c>
      <c r="AA651" s="28">
        <f t="shared" si="126"/>
        <v>1366000</v>
      </c>
      <c r="AB651" s="28">
        <f t="shared" si="127"/>
        <v>1364000</v>
      </c>
      <c r="AC651" s="28">
        <f t="shared" si="128"/>
        <v>1353000</v>
      </c>
      <c r="AD651" s="28">
        <f t="shared" si="129"/>
        <v>1366000</v>
      </c>
      <c r="AE651" s="28">
        <f t="shared" si="130"/>
        <v>1811000</v>
      </c>
      <c r="AF651" s="28">
        <f t="shared" si="131"/>
        <v>1809000</v>
      </c>
      <c r="AG651" s="28">
        <f t="shared" si="132"/>
        <v>1806000</v>
      </c>
    </row>
    <row r="652" spans="1:33" s="21" customFormat="1" hidden="1" x14ac:dyDescent="0.3">
      <c r="A652" s="7" t="s">
        <v>281</v>
      </c>
      <c r="B652" s="7" t="s">
        <v>1116</v>
      </c>
      <c r="C652" s="7">
        <v>1301</v>
      </c>
      <c r="D652" s="7" t="s">
        <v>8</v>
      </c>
      <c r="E652" s="7">
        <v>907</v>
      </c>
      <c r="F652" s="7">
        <v>132099</v>
      </c>
      <c r="G652" s="7" t="s">
        <v>1195</v>
      </c>
      <c r="H652" s="8" t="s">
        <v>1862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453000</v>
      </c>
      <c r="S652" s="15">
        <v>453000</v>
      </c>
      <c r="T652" s="15">
        <v>452000</v>
      </c>
      <c r="V652" s="28">
        <f t="shared" si="121"/>
        <v>0</v>
      </c>
      <c r="W652" s="28">
        <f t="shared" si="122"/>
        <v>0</v>
      </c>
      <c r="X652" s="28">
        <f t="shared" si="123"/>
        <v>0</v>
      </c>
      <c r="Y652" s="28">
        <f t="shared" si="124"/>
        <v>0</v>
      </c>
      <c r="Z652" s="28">
        <f t="shared" si="125"/>
        <v>0</v>
      </c>
      <c r="AA652" s="28">
        <f t="shared" si="126"/>
        <v>0</v>
      </c>
      <c r="AB652" s="28">
        <f t="shared" si="127"/>
        <v>0</v>
      </c>
      <c r="AC652" s="28">
        <f t="shared" si="128"/>
        <v>0</v>
      </c>
      <c r="AD652" s="28">
        <f t="shared" si="129"/>
        <v>0</v>
      </c>
      <c r="AE652" s="28">
        <f t="shared" si="130"/>
        <v>453000</v>
      </c>
      <c r="AF652" s="28">
        <f t="shared" si="131"/>
        <v>453000</v>
      </c>
      <c r="AG652" s="28">
        <f t="shared" si="132"/>
        <v>452000</v>
      </c>
    </row>
    <row r="653" spans="1:33" s="21" customFormat="1" hidden="1" x14ac:dyDescent="0.3">
      <c r="A653" s="7" t="s">
        <v>281</v>
      </c>
      <c r="B653" s="7" t="s">
        <v>1116</v>
      </c>
      <c r="C653" s="7">
        <v>1301</v>
      </c>
      <c r="D653" s="7" t="s">
        <v>8</v>
      </c>
      <c r="E653" s="7">
        <v>907</v>
      </c>
      <c r="F653" s="7">
        <v>132026</v>
      </c>
      <c r="G653" s="7" t="s">
        <v>1195</v>
      </c>
      <c r="H653" s="8" t="s">
        <v>1863</v>
      </c>
      <c r="I653" s="15">
        <v>910000</v>
      </c>
      <c r="J653" s="15">
        <v>908000</v>
      </c>
      <c r="K653" s="15">
        <v>916000</v>
      </c>
      <c r="L653" s="15">
        <v>1368000</v>
      </c>
      <c r="M653" s="15">
        <v>1367000</v>
      </c>
      <c r="N653" s="15">
        <v>1821000</v>
      </c>
      <c r="O653" s="15">
        <v>1818000</v>
      </c>
      <c r="P653" s="15">
        <v>1804000</v>
      </c>
      <c r="Q653" s="15">
        <v>1821000</v>
      </c>
      <c r="R653" s="15">
        <v>1811000</v>
      </c>
      <c r="S653" s="15">
        <v>2261000</v>
      </c>
      <c r="T653" s="15">
        <v>2257000</v>
      </c>
      <c r="V653" s="28">
        <f t="shared" si="121"/>
        <v>910000</v>
      </c>
      <c r="W653" s="28">
        <f t="shared" si="122"/>
        <v>908000</v>
      </c>
      <c r="X653" s="28">
        <f t="shared" si="123"/>
        <v>916000</v>
      </c>
      <c r="Y653" s="28">
        <f t="shared" si="124"/>
        <v>1368000</v>
      </c>
      <c r="Z653" s="28">
        <f t="shared" si="125"/>
        <v>1367000</v>
      </c>
      <c r="AA653" s="28">
        <f t="shared" si="126"/>
        <v>1821000</v>
      </c>
      <c r="AB653" s="28">
        <f t="shared" si="127"/>
        <v>1818000</v>
      </c>
      <c r="AC653" s="28">
        <f t="shared" si="128"/>
        <v>1804000</v>
      </c>
      <c r="AD653" s="28">
        <f t="shared" si="129"/>
        <v>1821000</v>
      </c>
      <c r="AE653" s="28">
        <f t="shared" si="130"/>
        <v>1811000</v>
      </c>
      <c r="AF653" s="28">
        <f t="shared" si="131"/>
        <v>2261000</v>
      </c>
      <c r="AG653" s="28">
        <f t="shared" si="132"/>
        <v>2257000</v>
      </c>
    </row>
    <row r="654" spans="1:33" s="21" customFormat="1" hidden="1" x14ac:dyDescent="0.3">
      <c r="A654" s="7" t="s">
        <v>281</v>
      </c>
      <c r="B654" s="7" t="s">
        <v>1116</v>
      </c>
      <c r="C654" s="7">
        <v>1301</v>
      </c>
      <c r="D654" s="7" t="s">
        <v>8</v>
      </c>
      <c r="E654" s="7">
        <v>907</v>
      </c>
      <c r="F654" s="7">
        <v>132028</v>
      </c>
      <c r="G654" s="7" t="s">
        <v>1195</v>
      </c>
      <c r="H654" s="8" t="s">
        <v>1864</v>
      </c>
      <c r="I654" s="15">
        <v>455000</v>
      </c>
      <c r="J654" s="15">
        <v>454000</v>
      </c>
      <c r="K654" s="15">
        <v>458000</v>
      </c>
      <c r="L654" s="15">
        <v>456000</v>
      </c>
      <c r="M654" s="15">
        <v>456000</v>
      </c>
      <c r="N654" s="15">
        <v>456000</v>
      </c>
      <c r="O654" s="15">
        <v>455000</v>
      </c>
      <c r="P654" s="15">
        <v>451000</v>
      </c>
      <c r="Q654" s="15">
        <v>911000</v>
      </c>
      <c r="R654" s="15">
        <v>906000</v>
      </c>
      <c r="S654" s="15">
        <v>905000</v>
      </c>
      <c r="T654" s="15">
        <v>903000</v>
      </c>
      <c r="V654" s="28">
        <f t="shared" si="121"/>
        <v>455000</v>
      </c>
      <c r="W654" s="28">
        <f t="shared" si="122"/>
        <v>454000</v>
      </c>
      <c r="X654" s="28">
        <f t="shared" si="123"/>
        <v>458000</v>
      </c>
      <c r="Y654" s="28">
        <f t="shared" si="124"/>
        <v>456000</v>
      </c>
      <c r="Z654" s="28">
        <f t="shared" si="125"/>
        <v>456000</v>
      </c>
      <c r="AA654" s="28">
        <f t="shared" si="126"/>
        <v>456000</v>
      </c>
      <c r="AB654" s="28">
        <f t="shared" si="127"/>
        <v>455000</v>
      </c>
      <c r="AC654" s="28">
        <f t="shared" si="128"/>
        <v>451000</v>
      </c>
      <c r="AD654" s="28">
        <f t="shared" si="129"/>
        <v>911000</v>
      </c>
      <c r="AE654" s="28">
        <f t="shared" si="130"/>
        <v>906000</v>
      </c>
      <c r="AF654" s="28">
        <f t="shared" si="131"/>
        <v>905000</v>
      </c>
      <c r="AG654" s="28">
        <f t="shared" si="132"/>
        <v>903000</v>
      </c>
    </row>
    <row r="655" spans="1:33" s="21" customFormat="1" hidden="1" x14ac:dyDescent="0.3">
      <c r="A655" s="7" t="s">
        <v>281</v>
      </c>
      <c r="B655" s="7" t="s">
        <v>1116</v>
      </c>
      <c r="C655" s="7">
        <v>1301</v>
      </c>
      <c r="D655" s="7" t="s">
        <v>1325</v>
      </c>
      <c r="E655" s="7">
        <v>907</v>
      </c>
      <c r="F655" s="7">
        <v>131430</v>
      </c>
      <c r="G655" s="7" t="s">
        <v>1195</v>
      </c>
      <c r="H655" s="8" t="s">
        <v>1130</v>
      </c>
      <c r="I655" s="15">
        <v>4547000</v>
      </c>
      <c r="J655" s="15">
        <v>6808000</v>
      </c>
      <c r="K655" s="15">
        <v>8700000</v>
      </c>
      <c r="L655" s="15">
        <v>8663000</v>
      </c>
      <c r="M655" s="15">
        <v>8652000</v>
      </c>
      <c r="N655" s="15">
        <v>8648000</v>
      </c>
      <c r="O655" s="15">
        <v>7727000</v>
      </c>
      <c r="P655" s="15">
        <v>7667000</v>
      </c>
      <c r="Q655" s="15">
        <v>10013000</v>
      </c>
      <c r="R655" s="15">
        <v>9957000</v>
      </c>
      <c r="S655" s="15">
        <v>9948000</v>
      </c>
      <c r="T655" s="15">
        <v>9930000</v>
      </c>
      <c r="V655" s="28">
        <f t="shared" si="121"/>
        <v>4547000</v>
      </c>
      <c r="W655" s="28">
        <f t="shared" si="122"/>
        <v>6808000</v>
      </c>
      <c r="X655" s="28">
        <f t="shared" si="123"/>
        <v>8700000</v>
      </c>
      <c r="Y655" s="28">
        <f t="shared" si="124"/>
        <v>8663000</v>
      </c>
      <c r="Z655" s="28">
        <f t="shared" si="125"/>
        <v>8652000</v>
      </c>
      <c r="AA655" s="28">
        <f t="shared" si="126"/>
        <v>8648000</v>
      </c>
      <c r="AB655" s="28">
        <f t="shared" si="127"/>
        <v>7727000</v>
      </c>
      <c r="AC655" s="28">
        <f t="shared" si="128"/>
        <v>7667000</v>
      </c>
      <c r="AD655" s="28">
        <f t="shared" si="129"/>
        <v>10013000</v>
      </c>
      <c r="AE655" s="28">
        <f t="shared" si="130"/>
        <v>9957000</v>
      </c>
      <c r="AF655" s="28">
        <f t="shared" si="131"/>
        <v>9948000</v>
      </c>
      <c r="AG655" s="28">
        <f t="shared" si="132"/>
        <v>9930000</v>
      </c>
    </row>
    <row r="656" spans="1:33" s="21" customFormat="1" hidden="1" x14ac:dyDescent="0.3">
      <c r="A656" s="7" t="s">
        <v>281</v>
      </c>
      <c r="B656" s="7" t="s">
        <v>1116</v>
      </c>
      <c r="C656" s="7">
        <v>1301</v>
      </c>
      <c r="D656" s="7" t="s">
        <v>1325</v>
      </c>
      <c r="E656" s="7">
        <v>907</v>
      </c>
      <c r="F656" s="7">
        <v>131506</v>
      </c>
      <c r="G656" s="7" t="s">
        <v>1195</v>
      </c>
      <c r="H656" s="8" t="s">
        <v>1865</v>
      </c>
      <c r="I656" s="15">
        <v>1819000</v>
      </c>
      <c r="J656" s="15">
        <v>1362000</v>
      </c>
      <c r="K656" s="15">
        <v>2290000</v>
      </c>
      <c r="L656" s="15">
        <v>2280000</v>
      </c>
      <c r="M656" s="15">
        <v>2733000</v>
      </c>
      <c r="N656" s="15">
        <v>2276000</v>
      </c>
      <c r="O656" s="15">
        <v>2273000</v>
      </c>
      <c r="P656" s="15">
        <v>2255000</v>
      </c>
      <c r="Q656" s="15">
        <v>3186000</v>
      </c>
      <c r="R656" s="15">
        <v>2716000</v>
      </c>
      <c r="S656" s="15">
        <v>3166000</v>
      </c>
      <c r="T656" s="15">
        <v>3160000</v>
      </c>
      <c r="V656" s="28">
        <f t="shared" si="121"/>
        <v>1819000</v>
      </c>
      <c r="W656" s="28">
        <f t="shared" si="122"/>
        <v>1362000</v>
      </c>
      <c r="X656" s="28">
        <f t="shared" si="123"/>
        <v>2290000</v>
      </c>
      <c r="Y656" s="28">
        <f t="shared" si="124"/>
        <v>2280000</v>
      </c>
      <c r="Z656" s="28">
        <f t="shared" si="125"/>
        <v>2733000</v>
      </c>
      <c r="AA656" s="28">
        <f t="shared" si="126"/>
        <v>2276000</v>
      </c>
      <c r="AB656" s="28">
        <f t="shared" si="127"/>
        <v>2273000</v>
      </c>
      <c r="AC656" s="28">
        <f t="shared" si="128"/>
        <v>2255000</v>
      </c>
      <c r="AD656" s="28">
        <f t="shared" si="129"/>
        <v>3186000</v>
      </c>
      <c r="AE656" s="28">
        <f t="shared" si="130"/>
        <v>2716000</v>
      </c>
      <c r="AF656" s="28">
        <f t="shared" si="131"/>
        <v>3166000</v>
      </c>
      <c r="AG656" s="28">
        <f t="shared" si="132"/>
        <v>3160000</v>
      </c>
    </row>
    <row r="657" spans="1:33" s="21" customFormat="1" hidden="1" x14ac:dyDescent="0.3">
      <c r="A657" s="7" t="s">
        <v>281</v>
      </c>
      <c r="B657" s="7" t="s">
        <v>1116</v>
      </c>
      <c r="C657" s="7">
        <v>1301</v>
      </c>
      <c r="D657" s="7" t="s">
        <v>1217</v>
      </c>
      <c r="E657" s="7">
        <v>907</v>
      </c>
      <c r="F657" s="7">
        <v>130516</v>
      </c>
      <c r="G657" s="7" t="s">
        <v>1195</v>
      </c>
      <c r="H657" s="8" t="s">
        <v>1142</v>
      </c>
      <c r="I657" s="15">
        <v>1819000</v>
      </c>
      <c r="J657" s="15">
        <v>908000</v>
      </c>
      <c r="K657" s="15">
        <v>1832000</v>
      </c>
      <c r="L657" s="15">
        <v>1824000</v>
      </c>
      <c r="M657" s="15">
        <v>1822000</v>
      </c>
      <c r="N657" s="15">
        <v>911000</v>
      </c>
      <c r="O657" s="15">
        <v>909000</v>
      </c>
      <c r="P657" s="15">
        <v>1353000</v>
      </c>
      <c r="Q657" s="15">
        <v>2731000</v>
      </c>
      <c r="R657" s="15">
        <v>2716000</v>
      </c>
      <c r="S657" s="15">
        <v>2713000</v>
      </c>
      <c r="T657" s="15">
        <v>2709000</v>
      </c>
      <c r="V657" s="28">
        <f t="shared" si="121"/>
        <v>1819000</v>
      </c>
      <c r="W657" s="28">
        <f t="shared" si="122"/>
        <v>908000</v>
      </c>
      <c r="X657" s="28">
        <f t="shared" si="123"/>
        <v>1832000</v>
      </c>
      <c r="Y657" s="28">
        <f t="shared" si="124"/>
        <v>1824000</v>
      </c>
      <c r="Z657" s="28">
        <f t="shared" si="125"/>
        <v>1822000</v>
      </c>
      <c r="AA657" s="28">
        <f t="shared" si="126"/>
        <v>911000</v>
      </c>
      <c r="AB657" s="28">
        <f t="shared" si="127"/>
        <v>909000</v>
      </c>
      <c r="AC657" s="28">
        <f t="shared" si="128"/>
        <v>1353000</v>
      </c>
      <c r="AD657" s="28">
        <f t="shared" si="129"/>
        <v>2731000</v>
      </c>
      <c r="AE657" s="28">
        <f t="shared" si="130"/>
        <v>2716000</v>
      </c>
      <c r="AF657" s="28">
        <f t="shared" si="131"/>
        <v>2713000</v>
      </c>
      <c r="AG657" s="28">
        <f t="shared" si="132"/>
        <v>2709000</v>
      </c>
    </row>
    <row r="658" spans="1:33" s="21" customFormat="1" hidden="1" x14ac:dyDescent="0.3">
      <c r="A658" s="7" t="s">
        <v>281</v>
      </c>
      <c r="B658" s="7" t="s">
        <v>1116</v>
      </c>
      <c r="C658" s="7">
        <v>1301</v>
      </c>
      <c r="D658" s="7" t="s">
        <v>1217</v>
      </c>
      <c r="E658" s="7">
        <v>907</v>
      </c>
      <c r="F658" s="7">
        <v>130685</v>
      </c>
      <c r="G658" s="7" t="s">
        <v>1195</v>
      </c>
      <c r="H658" s="8" t="s">
        <v>1141</v>
      </c>
      <c r="I658" s="15">
        <v>910000</v>
      </c>
      <c r="J658" s="15">
        <v>908000</v>
      </c>
      <c r="K658" s="15">
        <v>916000</v>
      </c>
      <c r="L658" s="15">
        <v>912000</v>
      </c>
      <c r="M658" s="15">
        <v>911000</v>
      </c>
      <c r="N658" s="15">
        <v>911000</v>
      </c>
      <c r="O658" s="15">
        <v>909000</v>
      </c>
      <c r="P658" s="15">
        <v>1353000</v>
      </c>
      <c r="Q658" s="15">
        <v>1366000</v>
      </c>
      <c r="R658" s="15">
        <v>1358000</v>
      </c>
      <c r="S658" s="15">
        <v>1357000</v>
      </c>
      <c r="T658" s="15">
        <v>1355000</v>
      </c>
      <c r="V658" s="28">
        <f t="shared" si="121"/>
        <v>910000</v>
      </c>
      <c r="W658" s="28">
        <f t="shared" si="122"/>
        <v>908000</v>
      </c>
      <c r="X658" s="28">
        <f t="shared" si="123"/>
        <v>916000</v>
      </c>
      <c r="Y658" s="28">
        <f t="shared" si="124"/>
        <v>912000</v>
      </c>
      <c r="Z658" s="28">
        <f t="shared" si="125"/>
        <v>911000</v>
      </c>
      <c r="AA658" s="28">
        <f t="shared" si="126"/>
        <v>911000</v>
      </c>
      <c r="AB658" s="28">
        <f t="shared" si="127"/>
        <v>909000</v>
      </c>
      <c r="AC658" s="28">
        <f t="shared" si="128"/>
        <v>1353000</v>
      </c>
      <c r="AD658" s="28">
        <f t="shared" si="129"/>
        <v>1366000</v>
      </c>
      <c r="AE658" s="28">
        <f t="shared" si="130"/>
        <v>1358000</v>
      </c>
      <c r="AF658" s="28">
        <f t="shared" si="131"/>
        <v>1357000</v>
      </c>
      <c r="AG658" s="28">
        <f t="shared" si="132"/>
        <v>1355000</v>
      </c>
    </row>
    <row r="659" spans="1:33" s="21" customFormat="1" hidden="1" x14ac:dyDescent="0.3">
      <c r="A659" s="7" t="s">
        <v>281</v>
      </c>
      <c r="B659" s="7" t="s">
        <v>1116</v>
      </c>
      <c r="C659" s="7">
        <v>1301</v>
      </c>
      <c r="D659" s="7" t="s">
        <v>1217</v>
      </c>
      <c r="E659" s="7">
        <v>907</v>
      </c>
      <c r="F659" s="7">
        <v>130469</v>
      </c>
      <c r="G659" s="7" t="s">
        <v>1195</v>
      </c>
      <c r="H659" s="8" t="s">
        <v>1140</v>
      </c>
      <c r="I659" s="15">
        <v>1364000</v>
      </c>
      <c r="J659" s="15">
        <v>908000</v>
      </c>
      <c r="K659" s="15">
        <v>1374000</v>
      </c>
      <c r="L659" s="15">
        <v>912000</v>
      </c>
      <c r="M659" s="15">
        <v>911000</v>
      </c>
      <c r="N659" s="15">
        <v>911000</v>
      </c>
      <c r="O659" s="15">
        <v>909000</v>
      </c>
      <c r="P659" s="15">
        <v>1353000</v>
      </c>
      <c r="Q659" s="15">
        <v>1366000</v>
      </c>
      <c r="R659" s="15">
        <v>1358000</v>
      </c>
      <c r="S659" s="15">
        <v>1357000</v>
      </c>
      <c r="T659" s="15">
        <v>1806000</v>
      </c>
      <c r="V659" s="28">
        <f t="shared" si="121"/>
        <v>1364000</v>
      </c>
      <c r="W659" s="28">
        <f t="shared" si="122"/>
        <v>908000</v>
      </c>
      <c r="X659" s="28">
        <f t="shared" si="123"/>
        <v>1374000</v>
      </c>
      <c r="Y659" s="28">
        <f t="shared" si="124"/>
        <v>912000</v>
      </c>
      <c r="Z659" s="28">
        <f t="shared" si="125"/>
        <v>911000</v>
      </c>
      <c r="AA659" s="28">
        <f t="shared" si="126"/>
        <v>911000</v>
      </c>
      <c r="AB659" s="28">
        <f t="shared" si="127"/>
        <v>909000</v>
      </c>
      <c r="AC659" s="28">
        <f t="shared" si="128"/>
        <v>1353000</v>
      </c>
      <c r="AD659" s="28">
        <f t="shared" si="129"/>
        <v>1366000</v>
      </c>
      <c r="AE659" s="28">
        <f t="shared" si="130"/>
        <v>1358000</v>
      </c>
      <c r="AF659" s="28">
        <f t="shared" si="131"/>
        <v>1357000</v>
      </c>
      <c r="AG659" s="28">
        <f t="shared" si="132"/>
        <v>1806000</v>
      </c>
    </row>
    <row r="660" spans="1:33" s="21" customFormat="1" hidden="1" x14ac:dyDescent="0.3">
      <c r="A660" s="7" t="s">
        <v>281</v>
      </c>
      <c r="B660" s="7" t="s">
        <v>1116</v>
      </c>
      <c r="C660" s="7">
        <v>1301</v>
      </c>
      <c r="D660" s="7" t="s">
        <v>8</v>
      </c>
      <c r="E660" s="7">
        <v>907</v>
      </c>
      <c r="F660" s="7">
        <v>131963</v>
      </c>
      <c r="G660" s="7" t="s">
        <v>1195</v>
      </c>
      <c r="H660" s="8" t="s">
        <v>1866</v>
      </c>
      <c r="I660" s="15">
        <v>6820000</v>
      </c>
      <c r="J660" s="15">
        <v>6354000</v>
      </c>
      <c r="K660" s="15">
        <v>7326000</v>
      </c>
      <c r="L660" s="15">
        <v>6839000</v>
      </c>
      <c r="M660" s="15">
        <v>6375000</v>
      </c>
      <c r="N660" s="15">
        <v>6827000</v>
      </c>
      <c r="O660" s="15">
        <v>5000000</v>
      </c>
      <c r="P660" s="15">
        <v>5412000</v>
      </c>
      <c r="Q660" s="15">
        <v>6827000</v>
      </c>
      <c r="R660" s="15">
        <v>7242000</v>
      </c>
      <c r="S660" s="15">
        <v>8139000</v>
      </c>
      <c r="T660" s="15">
        <v>9028000</v>
      </c>
      <c r="V660" s="28">
        <f t="shared" si="121"/>
        <v>6820000</v>
      </c>
      <c r="W660" s="28">
        <f t="shared" si="122"/>
        <v>6354000</v>
      </c>
      <c r="X660" s="28">
        <f t="shared" si="123"/>
        <v>7326000</v>
      </c>
      <c r="Y660" s="28">
        <f t="shared" si="124"/>
        <v>6839000</v>
      </c>
      <c r="Z660" s="28">
        <f t="shared" si="125"/>
        <v>6375000</v>
      </c>
      <c r="AA660" s="28">
        <f t="shared" si="126"/>
        <v>6827000</v>
      </c>
      <c r="AB660" s="28">
        <f t="shared" si="127"/>
        <v>5000000</v>
      </c>
      <c r="AC660" s="28">
        <f t="shared" si="128"/>
        <v>5412000</v>
      </c>
      <c r="AD660" s="28">
        <f t="shared" si="129"/>
        <v>6827000</v>
      </c>
      <c r="AE660" s="28">
        <f t="shared" si="130"/>
        <v>7242000</v>
      </c>
      <c r="AF660" s="28">
        <f t="shared" si="131"/>
        <v>8139000</v>
      </c>
      <c r="AG660" s="28">
        <f t="shared" si="132"/>
        <v>9028000</v>
      </c>
    </row>
    <row r="661" spans="1:33" s="21" customFormat="1" hidden="1" x14ac:dyDescent="0.3">
      <c r="A661" s="7" t="s">
        <v>281</v>
      </c>
      <c r="B661" s="7" t="s">
        <v>1116</v>
      </c>
      <c r="C661" s="7">
        <v>1301</v>
      </c>
      <c r="D661" s="7" t="s">
        <v>8</v>
      </c>
      <c r="E661" s="7">
        <v>907</v>
      </c>
      <c r="F661" s="7">
        <v>131964</v>
      </c>
      <c r="G661" s="7" t="s">
        <v>1195</v>
      </c>
      <c r="H661" s="8" t="s">
        <v>1867</v>
      </c>
      <c r="I661" s="15">
        <v>1819000</v>
      </c>
      <c r="J661" s="15">
        <v>908000</v>
      </c>
      <c r="K661" s="15">
        <v>1374000</v>
      </c>
      <c r="L661" s="15">
        <v>1368000</v>
      </c>
      <c r="M661" s="15">
        <v>1367000</v>
      </c>
      <c r="N661" s="15">
        <v>1366000</v>
      </c>
      <c r="O661" s="15">
        <v>909000</v>
      </c>
      <c r="P661" s="15">
        <v>902000</v>
      </c>
      <c r="Q661" s="15">
        <v>2276000</v>
      </c>
      <c r="R661" s="15">
        <v>3168000</v>
      </c>
      <c r="S661" s="15">
        <v>3618000</v>
      </c>
      <c r="T661" s="15">
        <v>4063000</v>
      </c>
      <c r="V661" s="28">
        <f t="shared" si="121"/>
        <v>1819000</v>
      </c>
      <c r="W661" s="28">
        <f t="shared" si="122"/>
        <v>908000</v>
      </c>
      <c r="X661" s="28">
        <f t="shared" si="123"/>
        <v>1374000</v>
      </c>
      <c r="Y661" s="28">
        <f t="shared" si="124"/>
        <v>1368000</v>
      </c>
      <c r="Z661" s="28">
        <f t="shared" si="125"/>
        <v>1367000</v>
      </c>
      <c r="AA661" s="28">
        <f t="shared" si="126"/>
        <v>1366000</v>
      </c>
      <c r="AB661" s="28">
        <f t="shared" si="127"/>
        <v>909000</v>
      </c>
      <c r="AC661" s="28">
        <f t="shared" si="128"/>
        <v>902000</v>
      </c>
      <c r="AD661" s="28">
        <f t="shared" si="129"/>
        <v>2276000</v>
      </c>
      <c r="AE661" s="28">
        <f t="shared" si="130"/>
        <v>3168000</v>
      </c>
      <c r="AF661" s="28">
        <f t="shared" si="131"/>
        <v>3618000</v>
      </c>
      <c r="AG661" s="28">
        <f t="shared" si="132"/>
        <v>4063000</v>
      </c>
    </row>
    <row r="662" spans="1:33" s="21" customFormat="1" hidden="1" x14ac:dyDescent="0.3">
      <c r="A662" s="7" t="s">
        <v>281</v>
      </c>
      <c r="B662" s="7" t="s">
        <v>1116</v>
      </c>
      <c r="C662" s="7">
        <v>1301</v>
      </c>
      <c r="D662" s="7" t="s">
        <v>8</v>
      </c>
      <c r="E662" s="7">
        <v>907</v>
      </c>
      <c r="F662" s="7">
        <v>132104</v>
      </c>
      <c r="G662" s="7" t="s">
        <v>1195</v>
      </c>
      <c r="H662" s="8" t="s">
        <v>1868</v>
      </c>
      <c r="I662" s="15">
        <v>455000</v>
      </c>
      <c r="J662" s="15">
        <v>454000</v>
      </c>
      <c r="K662" s="15">
        <v>458000</v>
      </c>
      <c r="L662" s="15">
        <v>456000</v>
      </c>
      <c r="M662" s="15">
        <v>456000</v>
      </c>
      <c r="N662" s="15">
        <v>456000</v>
      </c>
      <c r="O662" s="15">
        <v>455000</v>
      </c>
      <c r="P662" s="15">
        <v>451000</v>
      </c>
      <c r="Q662" s="15">
        <v>456000</v>
      </c>
      <c r="R662" s="15">
        <v>906000</v>
      </c>
      <c r="S662" s="15">
        <v>905000</v>
      </c>
      <c r="T662" s="15">
        <v>903000</v>
      </c>
      <c r="V662" s="28">
        <f t="shared" si="121"/>
        <v>455000</v>
      </c>
      <c r="W662" s="28">
        <f t="shared" si="122"/>
        <v>454000</v>
      </c>
      <c r="X662" s="28">
        <f t="shared" si="123"/>
        <v>458000</v>
      </c>
      <c r="Y662" s="28">
        <f t="shared" si="124"/>
        <v>456000</v>
      </c>
      <c r="Z662" s="28">
        <f t="shared" si="125"/>
        <v>456000</v>
      </c>
      <c r="AA662" s="28">
        <f t="shared" si="126"/>
        <v>456000</v>
      </c>
      <c r="AB662" s="28">
        <f t="shared" si="127"/>
        <v>455000</v>
      </c>
      <c r="AC662" s="28">
        <f t="shared" si="128"/>
        <v>451000</v>
      </c>
      <c r="AD662" s="28">
        <f t="shared" si="129"/>
        <v>456000</v>
      </c>
      <c r="AE662" s="28">
        <f t="shared" si="130"/>
        <v>906000</v>
      </c>
      <c r="AF662" s="28">
        <f t="shared" si="131"/>
        <v>905000</v>
      </c>
      <c r="AG662" s="28">
        <f t="shared" si="132"/>
        <v>903000</v>
      </c>
    </row>
    <row r="663" spans="1:33" s="21" customFormat="1" hidden="1" x14ac:dyDescent="0.3">
      <c r="A663" s="7" t="s">
        <v>281</v>
      </c>
      <c r="B663" s="7" t="s">
        <v>1116</v>
      </c>
      <c r="C663" s="7">
        <v>1301</v>
      </c>
      <c r="D663" s="7" t="s">
        <v>8</v>
      </c>
      <c r="E663" s="7">
        <v>907</v>
      </c>
      <c r="F663" s="7">
        <v>131883</v>
      </c>
      <c r="G663" s="7" t="s">
        <v>1195</v>
      </c>
      <c r="H663" s="8" t="s">
        <v>1869</v>
      </c>
      <c r="I663" s="15">
        <v>10002000</v>
      </c>
      <c r="J663" s="15">
        <v>7715000</v>
      </c>
      <c r="K663" s="15">
        <v>9615000</v>
      </c>
      <c r="L663" s="15">
        <v>9574000</v>
      </c>
      <c r="M663" s="15">
        <v>9563000</v>
      </c>
      <c r="N663" s="15">
        <v>8193000</v>
      </c>
      <c r="O663" s="15">
        <v>8181000</v>
      </c>
      <c r="P663" s="15">
        <v>7216000</v>
      </c>
      <c r="Q663" s="15">
        <v>10013000</v>
      </c>
      <c r="R663" s="15">
        <v>9504000</v>
      </c>
      <c r="S663" s="15">
        <v>10400000</v>
      </c>
      <c r="T663" s="15">
        <v>12187000</v>
      </c>
      <c r="V663" s="28">
        <f t="shared" si="121"/>
        <v>10002000</v>
      </c>
      <c r="W663" s="28">
        <f t="shared" si="122"/>
        <v>7715000</v>
      </c>
      <c r="X663" s="28">
        <f t="shared" si="123"/>
        <v>9615000</v>
      </c>
      <c r="Y663" s="28">
        <f t="shared" si="124"/>
        <v>9574000</v>
      </c>
      <c r="Z663" s="28">
        <f t="shared" si="125"/>
        <v>9563000</v>
      </c>
      <c r="AA663" s="28">
        <f t="shared" si="126"/>
        <v>8193000</v>
      </c>
      <c r="AB663" s="28">
        <f t="shared" si="127"/>
        <v>8181000</v>
      </c>
      <c r="AC663" s="28">
        <f t="shared" si="128"/>
        <v>7216000</v>
      </c>
      <c r="AD663" s="28">
        <f t="shared" si="129"/>
        <v>10013000</v>
      </c>
      <c r="AE663" s="28">
        <f t="shared" si="130"/>
        <v>9504000</v>
      </c>
      <c r="AF663" s="28">
        <f t="shared" si="131"/>
        <v>10400000</v>
      </c>
      <c r="AG663" s="28">
        <f t="shared" si="132"/>
        <v>12187000</v>
      </c>
    </row>
    <row r="664" spans="1:33" s="21" customFormat="1" hidden="1" x14ac:dyDescent="0.3">
      <c r="A664" s="7" t="s">
        <v>281</v>
      </c>
      <c r="B664" s="7" t="s">
        <v>1116</v>
      </c>
      <c r="C664" s="7">
        <v>1301</v>
      </c>
      <c r="D664" s="7" t="s">
        <v>8</v>
      </c>
      <c r="E664" s="7">
        <v>907</v>
      </c>
      <c r="F664" s="7">
        <v>131815</v>
      </c>
      <c r="G664" s="7" t="s">
        <v>1195</v>
      </c>
      <c r="H664" s="8" t="s">
        <v>1134</v>
      </c>
      <c r="I664" s="15">
        <v>3638000</v>
      </c>
      <c r="J664" s="15">
        <v>1816000</v>
      </c>
      <c r="K664" s="15">
        <v>2290000</v>
      </c>
      <c r="L664" s="15">
        <v>2280000</v>
      </c>
      <c r="M664" s="15">
        <v>3188000</v>
      </c>
      <c r="N664" s="15">
        <v>3186000</v>
      </c>
      <c r="O664" s="15">
        <v>1818000</v>
      </c>
      <c r="P664" s="15">
        <v>1804000</v>
      </c>
      <c r="Q664" s="15">
        <v>4096000</v>
      </c>
      <c r="R664" s="15">
        <v>4074000</v>
      </c>
      <c r="S664" s="15">
        <v>4522000</v>
      </c>
      <c r="T664" s="15">
        <v>4514000</v>
      </c>
      <c r="V664" s="28">
        <f t="shared" si="121"/>
        <v>3638000</v>
      </c>
      <c r="W664" s="28">
        <f t="shared" si="122"/>
        <v>1816000</v>
      </c>
      <c r="X664" s="28">
        <f t="shared" si="123"/>
        <v>2290000</v>
      </c>
      <c r="Y664" s="28">
        <f t="shared" si="124"/>
        <v>2280000</v>
      </c>
      <c r="Z664" s="28">
        <f t="shared" si="125"/>
        <v>3188000</v>
      </c>
      <c r="AA664" s="28">
        <f t="shared" si="126"/>
        <v>3186000</v>
      </c>
      <c r="AB664" s="28">
        <f t="shared" si="127"/>
        <v>1818000</v>
      </c>
      <c r="AC664" s="28">
        <f t="shared" si="128"/>
        <v>1804000</v>
      </c>
      <c r="AD664" s="28">
        <f t="shared" si="129"/>
        <v>4096000</v>
      </c>
      <c r="AE664" s="28">
        <f t="shared" si="130"/>
        <v>4074000</v>
      </c>
      <c r="AF664" s="28">
        <f t="shared" si="131"/>
        <v>4522000</v>
      </c>
      <c r="AG664" s="28">
        <f t="shared" si="132"/>
        <v>4514000</v>
      </c>
    </row>
    <row r="665" spans="1:33" s="21" customFormat="1" hidden="1" x14ac:dyDescent="0.3">
      <c r="A665" s="7" t="s">
        <v>281</v>
      </c>
      <c r="B665" s="7" t="s">
        <v>1116</v>
      </c>
      <c r="C665" s="7">
        <v>1301</v>
      </c>
      <c r="D665" s="7" t="s">
        <v>8</v>
      </c>
      <c r="E665" s="7">
        <v>907</v>
      </c>
      <c r="F665" s="7">
        <v>131813</v>
      </c>
      <c r="G665" s="7" t="s">
        <v>1195</v>
      </c>
      <c r="H665" s="8" t="s">
        <v>1132</v>
      </c>
      <c r="I665" s="15">
        <v>6365000</v>
      </c>
      <c r="J665" s="15">
        <v>6354000</v>
      </c>
      <c r="K665" s="15">
        <v>5953000</v>
      </c>
      <c r="L665" s="15">
        <v>6383000</v>
      </c>
      <c r="M665" s="15">
        <v>6831000</v>
      </c>
      <c r="N665" s="15">
        <v>6827000</v>
      </c>
      <c r="O665" s="15">
        <v>6363000</v>
      </c>
      <c r="P665" s="15">
        <v>6314000</v>
      </c>
      <c r="Q665" s="15">
        <v>6827000</v>
      </c>
      <c r="R665" s="15">
        <v>6336000</v>
      </c>
      <c r="S665" s="15">
        <v>6783000</v>
      </c>
      <c r="T665" s="15">
        <v>6771000</v>
      </c>
      <c r="V665" s="28">
        <f t="shared" si="121"/>
        <v>6365000</v>
      </c>
      <c r="W665" s="28">
        <f t="shared" si="122"/>
        <v>6354000</v>
      </c>
      <c r="X665" s="28">
        <f t="shared" si="123"/>
        <v>5953000</v>
      </c>
      <c r="Y665" s="28">
        <f t="shared" si="124"/>
        <v>6383000</v>
      </c>
      <c r="Z665" s="28">
        <f t="shared" si="125"/>
        <v>6831000</v>
      </c>
      <c r="AA665" s="28">
        <f t="shared" si="126"/>
        <v>6827000</v>
      </c>
      <c r="AB665" s="28">
        <f t="shared" si="127"/>
        <v>6363000</v>
      </c>
      <c r="AC665" s="28">
        <f t="shared" si="128"/>
        <v>6314000</v>
      </c>
      <c r="AD665" s="28">
        <f t="shared" si="129"/>
        <v>6827000</v>
      </c>
      <c r="AE665" s="28">
        <f t="shared" si="130"/>
        <v>6336000</v>
      </c>
      <c r="AF665" s="28">
        <f t="shared" si="131"/>
        <v>6783000</v>
      </c>
      <c r="AG665" s="28">
        <f t="shared" si="132"/>
        <v>6771000</v>
      </c>
    </row>
    <row r="666" spans="1:33" s="21" customFormat="1" hidden="1" x14ac:dyDescent="0.3">
      <c r="A666" s="7" t="s">
        <v>281</v>
      </c>
      <c r="B666" s="7" t="s">
        <v>1116</v>
      </c>
      <c r="C666" s="7">
        <v>1301</v>
      </c>
      <c r="D666" s="7" t="s">
        <v>8</v>
      </c>
      <c r="E666" s="7">
        <v>907</v>
      </c>
      <c r="F666" s="7">
        <v>132050</v>
      </c>
      <c r="G666" s="7" t="s">
        <v>1195</v>
      </c>
      <c r="H666" s="8" t="s">
        <v>1870</v>
      </c>
      <c r="I666" s="15">
        <v>4092000</v>
      </c>
      <c r="J666" s="15">
        <v>4993000</v>
      </c>
      <c r="K666" s="15">
        <v>4121000</v>
      </c>
      <c r="L666" s="15">
        <v>4559000</v>
      </c>
      <c r="M666" s="15">
        <v>4554000</v>
      </c>
      <c r="N666" s="15">
        <v>3642000</v>
      </c>
      <c r="O666" s="15">
        <v>3182000</v>
      </c>
      <c r="P666" s="15">
        <v>3157000</v>
      </c>
      <c r="Q666" s="15">
        <v>6372000</v>
      </c>
      <c r="R666" s="15">
        <v>6789000</v>
      </c>
      <c r="S666" s="15">
        <v>7235000</v>
      </c>
      <c r="T666" s="15">
        <v>9028000</v>
      </c>
      <c r="V666" s="28">
        <f t="shared" si="121"/>
        <v>4092000</v>
      </c>
      <c r="W666" s="28">
        <f t="shared" si="122"/>
        <v>4993000</v>
      </c>
      <c r="X666" s="28">
        <f t="shared" si="123"/>
        <v>4121000</v>
      </c>
      <c r="Y666" s="28">
        <f t="shared" si="124"/>
        <v>4559000</v>
      </c>
      <c r="Z666" s="28">
        <f t="shared" si="125"/>
        <v>4554000</v>
      </c>
      <c r="AA666" s="28">
        <f t="shared" si="126"/>
        <v>3642000</v>
      </c>
      <c r="AB666" s="28">
        <f t="shared" si="127"/>
        <v>3182000</v>
      </c>
      <c r="AC666" s="28">
        <f t="shared" si="128"/>
        <v>3157000</v>
      </c>
      <c r="AD666" s="28">
        <f t="shared" si="129"/>
        <v>6372000</v>
      </c>
      <c r="AE666" s="28">
        <f t="shared" si="130"/>
        <v>6789000</v>
      </c>
      <c r="AF666" s="28">
        <f t="shared" si="131"/>
        <v>7235000</v>
      </c>
      <c r="AG666" s="28">
        <f t="shared" si="132"/>
        <v>9028000</v>
      </c>
    </row>
    <row r="667" spans="1:33" s="21" customFormat="1" hidden="1" x14ac:dyDescent="0.3">
      <c r="A667" s="7" t="s">
        <v>281</v>
      </c>
      <c r="B667" s="7" t="s">
        <v>1116</v>
      </c>
      <c r="C667" s="7">
        <v>1301</v>
      </c>
      <c r="D667" s="7" t="s">
        <v>8</v>
      </c>
      <c r="E667" s="7">
        <v>907</v>
      </c>
      <c r="F667" s="7">
        <v>131829</v>
      </c>
      <c r="G667" s="7" t="s">
        <v>1195</v>
      </c>
      <c r="H667" s="8" t="s">
        <v>1129</v>
      </c>
      <c r="I667" s="15">
        <v>3638000</v>
      </c>
      <c r="J667" s="15">
        <v>4539000</v>
      </c>
      <c r="K667" s="15">
        <v>3663000</v>
      </c>
      <c r="L667" s="15">
        <v>3648000</v>
      </c>
      <c r="M667" s="15">
        <v>3643000</v>
      </c>
      <c r="N667" s="15">
        <v>3642000</v>
      </c>
      <c r="O667" s="15">
        <v>3636000</v>
      </c>
      <c r="P667" s="15">
        <v>3608000</v>
      </c>
      <c r="Q667" s="15">
        <v>4552000</v>
      </c>
      <c r="R667" s="15">
        <v>4979000</v>
      </c>
      <c r="S667" s="15">
        <v>5878000</v>
      </c>
      <c r="T667" s="15">
        <v>6771000</v>
      </c>
      <c r="V667" s="28">
        <f t="shared" si="121"/>
        <v>3638000</v>
      </c>
      <c r="W667" s="28">
        <f t="shared" si="122"/>
        <v>4539000</v>
      </c>
      <c r="X667" s="28">
        <f t="shared" si="123"/>
        <v>3663000</v>
      </c>
      <c r="Y667" s="28">
        <f t="shared" si="124"/>
        <v>3648000</v>
      </c>
      <c r="Z667" s="28">
        <f t="shared" si="125"/>
        <v>3643000</v>
      </c>
      <c r="AA667" s="28">
        <f t="shared" si="126"/>
        <v>3642000</v>
      </c>
      <c r="AB667" s="28">
        <f t="shared" si="127"/>
        <v>3636000</v>
      </c>
      <c r="AC667" s="28">
        <f t="shared" si="128"/>
        <v>3608000</v>
      </c>
      <c r="AD667" s="28">
        <f t="shared" si="129"/>
        <v>4552000</v>
      </c>
      <c r="AE667" s="28">
        <f t="shared" si="130"/>
        <v>4979000</v>
      </c>
      <c r="AF667" s="28">
        <f t="shared" si="131"/>
        <v>5878000</v>
      </c>
      <c r="AG667" s="28">
        <f t="shared" si="132"/>
        <v>6771000</v>
      </c>
    </row>
    <row r="668" spans="1:33" s="21" customFormat="1" hidden="1" x14ac:dyDescent="0.3">
      <c r="A668" s="7" t="s">
        <v>281</v>
      </c>
      <c r="B668" s="7" t="s">
        <v>1116</v>
      </c>
      <c r="C668" s="7">
        <v>1301</v>
      </c>
      <c r="D668" s="7" t="s">
        <v>8</v>
      </c>
      <c r="E668" s="7">
        <v>907</v>
      </c>
      <c r="F668" s="7">
        <v>131716</v>
      </c>
      <c r="G668" s="7" t="s">
        <v>1195</v>
      </c>
      <c r="H668" s="8" t="s">
        <v>1317</v>
      </c>
      <c r="I668" s="15">
        <v>1819000</v>
      </c>
      <c r="J668" s="15">
        <v>1362000</v>
      </c>
      <c r="K668" s="15">
        <v>1374000</v>
      </c>
      <c r="L668" s="15">
        <v>1368000</v>
      </c>
      <c r="M668" s="15">
        <v>1367000</v>
      </c>
      <c r="N668" s="15">
        <v>1366000</v>
      </c>
      <c r="O668" s="15">
        <v>1364000</v>
      </c>
      <c r="P668" s="15">
        <v>1353000</v>
      </c>
      <c r="Q668" s="15">
        <v>1821000</v>
      </c>
      <c r="R668" s="15">
        <v>2263000</v>
      </c>
      <c r="S668" s="15">
        <v>2713000</v>
      </c>
      <c r="T668" s="15">
        <v>2709000</v>
      </c>
      <c r="V668" s="28">
        <f t="shared" si="121"/>
        <v>1819000</v>
      </c>
      <c r="W668" s="28">
        <f t="shared" si="122"/>
        <v>1362000</v>
      </c>
      <c r="X668" s="28">
        <f t="shared" si="123"/>
        <v>1374000</v>
      </c>
      <c r="Y668" s="28">
        <f t="shared" si="124"/>
        <v>1368000</v>
      </c>
      <c r="Z668" s="28">
        <f t="shared" si="125"/>
        <v>1367000</v>
      </c>
      <c r="AA668" s="28">
        <f t="shared" si="126"/>
        <v>1366000</v>
      </c>
      <c r="AB668" s="28">
        <f t="shared" si="127"/>
        <v>1364000</v>
      </c>
      <c r="AC668" s="28">
        <f t="shared" si="128"/>
        <v>1353000</v>
      </c>
      <c r="AD668" s="28">
        <f t="shared" si="129"/>
        <v>1821000</v>
      </c>
      <c r="AE668" s="28">
        <f t="shared" si="130"/>
        <v>2263000</v>
      </c>
      <c r="AF668" s="28">
        <f t="shared" si="131"/>
        <v>2713000</v>
      </c>
      <c r="AG668" s="28">
        <f t="shared" si="132"/>
        <v>2709000</v>
      </c>
    </row>
    <row r="669" spans="1:33" s="21" customFormat="1" hidden="1" x14ac:dyDescent="0.3">
      <c r="A669" s="7" t="s">
        <v>281</v>
      </c>
      <c r="B669" s="7" t="s">
        <v>1116</v>
      </c>
      <c r="C669" s="7">
        <v>1301</v>
      </c>
      <c r="D669" s="7" t="s">
        <v>8</v>
      </c>
      <c r="E669" s="7">
        <v>907</v>
      </c>
      <c r="F669" s="7">
        <v>131635</v>
      </c>
      <c r="G669" s="7" t="s">
        <v>1195</v>
      </c>
      <c r="H669" s="8" t="s">
        <v>1133</v>
      </c>
      <c r="I669" s="15">
        <v>4092000</v>
      </c>
      <c r="J669" s="15">
        <v>4539000</v>
      </c>
      <c r="K669" s="15">
        <v>5495000</v>
      </c>
      <c r="L669" s="15">
        <v>4559000</v>
      </c>
      <c r="M669" s="15">
        <v>5009000</v>
      </c>
      <c r="N669" s="15">
        <v>4097000</v>
      </c>
      <c r="O669" s="15">
        <v>5000000</v>
      </c>
      <c r="P669" s="15">
        <v>4510000</v>
      </c>
      <c r="Q669" s="15">
        <v>4552000</v>
      </c>
      <c r="R669" s="15">
        <v>5431000</v>
      </c>
      <c r="S669" s="15">
        <v>5878000</v>
      </c>
      <c r="T669" s="15">
        <v>5868000</v>
      </c>
      <c r="V669" s="28">
        <f t="shared" si="121"/>
        <v>4092000</v>
      </c>
      <c r="W669" s="28">
        <f t="shared" si="122"/>
        <v>4539000</v>
      </c>
      <c r="X669" s="28">
        <f t="shared" si="123"/>
        <v>5495000</v>
      </c>
      <c r="Y669" s="28">
        <f t="shared" si="124"/>
        <v>4559000</v>
      </c>
      <c r="Z669" s="28">
        <f t="shared" si="125"/>
        <v>5009000</v>
      </c>
      <c r="AA669" s="28">
        <f t="shared" si="126"/>
        <v>4097000</v>
      </c>
      <c r="AB669" s="28">
        <f t="shared" si="127"/>
        <v>5000000</v>
      </c>
      <c r="AC669" s="28">
        <f t="shared" si="128"/>
        <v>4510000</v>
      </c>
      <c r="AD669" s="28">
        <f t="shared" si="129"/>
        <v>4552000</v>
      </c>
      <c r="AE669" s="28">
        <f t="shared" si="130"/>
        <v>5431000</v>
      </c>
      <c r="AF669" s="28">
        <f t="shared" si="131"/>
        <v>5878000</v>
      </c>
      <c r="AG669" s="28">
        <f t="shared" si="132"/>
        <v>5868000</v>
      </c>
    </row>
    <row r="670" spans="1:33" s="21" customFormat="1" hidden="1" x14ac:dyDescent="0.3">
      <c r="A670" s="7" t="s">
        <v>281</v>
      </c>
      <c r="B670" s="7" t="s">
        <v>1116</v>
      </c>
      <c r="C670" s="7">
        <v>1301</v>
      </c>
      <c r="D670" s="7" t="s">
        <v>8</v>
      </c>
      <c r="E670" s="7">
        <v>907</v>
      </c>
      <c r="F670" s="7">
        <v>132199</v>
      </c>
      <c r="G670" s="7" t="s">
        <v>1195</v>
      </c>
      <c r="H670" s="8" t="s">
        <v>1871</v>
      </c>
      <c r="I670" s="15">
        <v>3183000</v>
      </c>
      <c r="J670" s="15">
        <v>1362000</v>
      </c>
      <c r="K670" s="15">
        <v>2748000</v>
      </c>
      <c r="L670" s="15">
        <v>2736000</v>
      </c>
      <c r="M670" s="15">
        <v>2733000</v>
      </c>
      <c r="N670" s="15">
        <v>3186000</v>
      </c>
      <c r="O670" s="15">
        <v>1818000</v>
      </c>
      <c r="P670" s="15">
        <v>1353000</v>
      </c>
      <c r="Q670" s="15">
        <v>3641000</v>
      </c>
      <c r="R670" s="15">
        <v>5431000</v>
      </c>
      <c r="S670" s="15">
        <v>6331000</v>
      </c>
      <c r="T670" s="15">
        <v>6771000</v>
      </c>
      <c r="V670" s="28">
        <f t="shared" si="121"/>
        <v>3183000</v>
      </c>
      <c r="W670" s="28">
        <f t="shared" si="122"/>
        <v>1362000</v>
      </c>
      <c r="X670" s="28">
        <f t="shared" si="123"/>
        <v>2748000</v>
      </c>
      <c r="Y670" s="28">
        <f t="shared" si="124"/>
        <v>2736000</v>
      </c>
      <c r="Z670" s="28">
        <f t="shared" si="125"/>
        <v>2733000</v>
      </c>
      <c r="AA670" s="28">
        <f t="shared" si="126"/>
        <v>3186000</v>
      </c>
      <c r="AB670" s="28">
        <f t="shared" si="127"/>
        <v>1818000</v>
      </c>
      <c r="AC670" s="28">
        <f t="shared" si="128"/>
        <v>1353000</v>
      </c>
      <c r="AD670" s="28">
        <f t="shared" si="129"/>
        <v>3641000</v>
      </c>
      <c r="AE670" s="28">
        <f t="shared" si="130"/>
        <v>5431000</v>
      </c>
      <c r="AF670" s="28">
        <f t="shared" si="131"/>
        <v>6331000</v>
      </c>
      <c r="AG670" s="28">
        <f t="shared" si="132"/>
        <v>6771000</v>
      </c>
    </row>
    <row r="671" spans="1:33" s="21" customFormat="1" hidden="1" x14ac:dyDescent="0.3">
      <c r="A671" s="7" t="s">
        <v>281</v>
      </c>
      <c r="B671" s="7" t="s">
        <v>1116</v>
      </c>
      <c r="C671" s="7">
        <v>1301</v>
      </c>
      <c r="D671" s="7" t="s">
        <v>8</v>
      </c>
      <c r="E671" s="7">
        <v>907</v>
      </c>
      <c r="F671" s="7">
        <v>131985</v>
      </c>
      <c r="G671" s="7" t="s">
        <v>1195</v>
      </c>
      <c r="H671" s="8" t="s">
        <v>1872</v>
      </c>
      <c r="I671" s="15">
        <v>3638000</v>
      </c>
      <c r="J671" s="15">
        <v>2723000</v>
      </c>
      <c r="K671" s="15">
        <v>3663000</v>
      </c>
      <c r="L671" s="15">
        <v>3648000</v>
      </c>
      <c r="M671" s="15">
        <v>3643000</v>
      </c>
      <c r="N671" s="15">
        <v>3642000</v>
      </c>
      <c r="O671" s="15">
        <v>2727000</v>
      </c>
      <c r="P671" s="15">
        <v>2706000</v>
      </c>
      <c r="Q671" s="15">
        <v>5917000</v>
      </c>
      <c r="R671" s="15">
        <v>6336000</v>
      </c>
      <c r="S671" s="15">
        <v>6783000</v>
      </c>
      <c r="T671" s="15">
        <v>8125000</v>
      </c>
      <c r="V671" s="28">
        <f t="shared" si="121"/>
        <v>3638000</v>
      </c>
      <c r="W671" s="28">
        <f t="shared" si="122"/>
        <v>2723000</v>
      </c>
      <c r="X671" s="28">
        <f t="shared" si="123"/>
        <v>3663000</v>
      </c>
      <c r="Y671" s="28">
        <f t="shared" si="124"/>
        <v>3648000</v>
      </c>
      <c r="Z671" s="28">
        <f t="shared" si="125"/>
        <v>3643000</v>
      </c>
      <c r="AA671" s="28">
        <f t="shared" si="126"/>
        <v>3642000</v>
      </c>
      <c r="AB671" s="28">
        <f t="shared" si="127"/>
        <v>2727000</v>
      </c>
      <c r="AC671" s="28">
        <f t="shared" si="128"/>
        <v>2706000</v>
      </c>
      <c r="AD671" s="28">
        <f t="shared" si="129"/>
        <v>5917000</v>
      </c>
      <c r="AE671" s="28">
        <f t="shared" si="130"/>
        <v>6336000</v>
      </c>
      <c r="AF671" s="28">
        <f t="shared" si="131"/>
        <v>6783000</v>
      </c>
      <c r="AG671" s="28">
        <f t="shared" si="132"/>
        <v>8125000</v>
      </c>
    </row>
    <row r="672" spans="1:33" s="21" customFormat="1" hidden="1" x14ac:dyDescent="0.3">
      <c r="A672" s="7" t="s">
        <v>281</v>
      </c>
      <c r="B672" s="7" t="s">
        <v>1116</v>
      </c>
      <c r="C672" s="7">
        <v>1301</v>
      </c>
      <c r="D672" s="7" t="s">
        <v>8</v>
      </c>
      <c r="E672" s="7">
        <v>907</v>
      </c>
      <c r="F672" s="7">
        <v>131992</v>
      </c>
      <c r="G672" s="7" t="s">
        <v>1195</v>
      </c>
      <c r="H672" s="8" t="s">
        <v>1873</v>
      </c>
      <c r="I672" s="15">
        <v>910000</v>
      </c>
      <c r="J672" s="15">
        <v>454000</v>
      </c>
      <c r="K672" s="15">
        <v>916000</v>
      </c>
      <c r="L672" s="15">
        <v>912000</v>
      </c>
      <c r="M672" s="15">
        <v>911000</v>
      </c>
      <c r="N672" s="15">
        <v>456000</v>
      </c>
      <c r="O672" s="15">
        <v>455000</v>
      </c>
      <c r="P672" s="15">
        <v>451000</v>
      </c>
      <c r="Q672" s="15">
        <v>1366000</v>
      </c>
      <c r="R672" s="15">
        <v>1358000</v>
      </c>
      <c r="S672" s="15">
        <v>1357000</v>
      </c>
      <c r="T672" s="15">
        <v>1355000</v>
      </c>
      <c r="V672" s="28">
        <f t="shared" si="121"/>
        <v>910000</v>
      </c>
      <c r="W672" s="28">
        <f t="shared" si="122"/>
        <v>454000</v>
      </c>
      <c r="X672" s="28">
        <f t="shared" si="123"/>
        <v>916000</v>
      </c>
      <c r="Y672" s="28">
        <f t="shared" si="124"/>
        <v>912000</v>
      </c>
      <c r="Z672" s="28">
        <f t="shared" si="125"/>
        <v>911000</v>
      </c>
      <c r="AA672" s="28">
        <f t="shared" si="126"/>
        <v>456000</v>
      </c>
      <c r="AB672" s="28">
        <f t="shared" si="127"/>
        <v>455000</v>
      </c>
      <c r="AC672" s="28">
        <f t="shared" si="128"/>
        <v>451000</v>
      </c>
      <c r="AD672" s="28">
        <f t="shared" si="129"/>
        <v>1366000</v>
      </c>
      <c r="AE672" s="28">
        <f t="shared" si="130"/>
        <v>1358000</v>
      </c>
      <c r="AF672" s="28">
        <f t="shared" si="131"/>
        <v>1357000</v>
      </c>
      <c r="AG672" s="28">
        <f t="shared" si="132"/>
        <v>1355000</v>
      </c>
    </row>
    <row r="673" spans="1:33" hidden="1" x14ac:dyDescent="0.3">
      <c r="A673" s="7" t="s">
        <v>281</v>
      </c>
      <c r="B673" s="7" t="s">
        <v>1116</v>
      </c>
      <c r="C673" s="7">
        <v>1301</v>
      </c>
      <c r="D673" s="7" t="s">
        <v>8</v>
      </c>
      <c r="E673" s="7">
        <v>907</v>
      </c>
      <c r="F673" s="7">
        <v>131945</v>
      </c>
      <c r="G673" s="7" t="s">
        <v>1195</v>
      </c>
      <c r="H673" s="8" t="s">
        <v>1874</v>
      </c>
      <c r="I673" s="15">
        <v>455000</v>
      </c>
      <c r="J673" s="15">
        <v>0</v>
      </c>
      <c r="K673" s="15">
        <v>458000</v>
      </c>
      <c r="L673" s="15">
        <v>0</v>
      </c>
      <c r="M673" s="15">
        <v>0</v>
      </c>
      <c r="N673" s="15">
        <v>0</v>
      </c>
      <c r="O673" s="15">
        <v>0</v>
      </c>
      <c r="P673" s="15">
        <v>0</v>
      </c>
      <c r="Q673" s="15">
        <v>456000</v>
      </c>
      <c r="R673" s="15">
        <v>453000</v>
      </c>
      <c r="S673" s="15">
        <v>453000</v>
      </c>
      <c r="T673" s="15">
        <v>452000</v>
      </c>
      <c r="V673" s="28">
        <f t="shared" si="121"/>
        <v>455000</v>
      </c>
      <c r="W673" s="28">
        <f t="shared" si="122"/>
        <v>0</v>
      </c>
      <c r="X673" s="28">
        <f t="shared" si="123"/>
        <v>458000</v>
      </c>
      <c r="Y673" s="28">
        <f t="shared" si="124"/>
        <v>0</v>
      </c>
      <c r="Z673" s="28">
        <f t="shared" si="125"/>
        <v>0</v>
      </c>
      <c r="AA673" s="28">
        <f t="shared" si="126"/>
        <v>0</v>
      </c>
      <c r="AB673" s="28">
        <f t="shared" si="127"/>
        <v>0</v>
      </c>
      <c r="AC673" s="28">
        <f t="shared" si="128"/>
        <v>0</v>
      </c>
      <c r="AD673" s="28">
        <f t="shared" si="129"/>
        <v>456000</v>
      </c>
      <c r="AE673" s="28">
        <f t="shared" si="130"/>
        <v>453000</v>
      </c>
      <c r="AF673" s="28">
        <f t="shared" si="131"/>
        <v>453000</v>
      </c>
      <c r="AG673" s="28">
        <f t="shared" si="132"/>
        <v>452000</v>
      </c>
    </row>
    <row r="674" spans="1:33" hidden="1" x14ac:dyDescent="0.3">
      <c r="A674" s="7" t="s">
        <v>281</v>
      </c>
      <c r="B674" s="7" t="s">
        <v>1116</v>
      </c>
      <c r="C674" s="7">
        <v>1301</v>
      </c>
      <c r="D674" s="7" t="s">
        <v>8</v>
      </c>
      <c r="E674" s="7">
        <v>907</v>
      </c>
      <c r="F674" s="7">
        <v>131839</v>
      </c>
      <c r="G674" s="7" t="s">
        <v>1195</v>
      </c>
      <c r="H674" s="8" t="s">
        <v>1143</v>
      </c>
      <c r="I674" s="15">
        <v>455000</v>
      </c>
      <c r="J674" s="15">
        <v>0</v>
      </c>
      <c r="K674" s="15">
        <v>458000</v>
      </c>
      <c r="L674" s="15">
        <v>456000</v>
      </c>
      <c r="M674" s="15">
        <v>456000</v>
      </c>
      <c r="N674" s="15">
        <v>456000</v>
      </c>
      <c r="O674" s="15">
        <v>0</v>
      </c>
      <c r="P674" s="15">
        <v>451000</v>
      </c>
      <c r="Q674" s="15">
        <v>911000</v>
      </c>
      <c r="R674" s="15">
        <v>906000</v>
      </c>
      <c r="S674" s="15">
        <v>905000</v>
      </c>
      <c r="T674" s="15">
        <v>903000</v>
      </c>
      <c r="V674" s="28">
        <f t="shared" si="121"/>
        <v>455000</v>
      </c>
      <c r="W674" s="28">
        <f t="shared" si="122"/>
        <v>0</v>
      </c>
      <c r="X674" s="28">
        <f t="shared" si="123"/>
        <v>458000</v>
      </c>
      <c r="Y674" s="28">
        <f t="shared" si="124"/>
        <v>456000</v>
      </c>
      <c r="Z674" s="28">
        <f t="shared" si="125"/>
        <v>456000</v>
      </c>
      <c r="AA674" s="28">
        <f t="shared" si="126"/>
        <v>456000</v>
      </c>
      <c r="AB674" s="28">
        <f t="shared" si="127"/>
        <v>0</v>
      </c>
      <c r="AC674" s="28">
        <f t="shared" si="128"/>
        <v>451000</v>
      </c>
      <c r="AD674" s="28">
        <f t="shared" si="129"/>
        <v>911000</v>
      </c>
      <c r="AE674" s="28">
        <f t="shared" si="130"/>
        <v>906000</v>
      </c>
      <c r="AF674" s="28">
        <f t="shared" si="131"/>
        <v>905000</v>
      </c>
      <c r="AG674" s="28">
        <f t="shared" si="132"/>
        <v>903000</v>
      </c>
    </row>
    <row r="675" spans="1:33" hidden="1" x14ac:dyDescent="0.3">
      <c r="A675" s="7" t="s">
        <v>281</v>
      </c>
      <c r="B675" s="7" t="s">
        <v>1116</v>
      </c>
      <c r="C675" s="7">
        <v>1301</v>
      </c>
      <c r="D675" s="2" t="s">
        <v>1215</v>
      </c>
      <c r="E675" s="2">
        <v>907</v>
      </c>
      <c r="F675" s="2">
        <v>130024</v>
      </c>
      <c r="G675" s="2" t="s">
        <v>1195</v>
      </c>
      <c r="H675" s="8" t="s">
        <v>1136</v>
      </c>
      <c r="I675" s="15">
        <v>1364000</v>
      </c>
      <c r="J675" s="15">
        <v>908000</v>
      </c>
      <c r="K675" s="15">
        <v>1374000</v>
      </c>
      <c r="L675" s="15">
        <v>912000</v>
      </c>
      <c r="M675" s="15">
        <v>911000</v>
      </c>
      <c r="N675" s="15">
        <v>911000</v>
      </c>
      <c r="O675" s="15">
        <v>909000</v>
      </c>
      <c r="P675" s="15">
        <v>1353000</v>
      </c>
      <c r="Q675" s="15">
        <v>1366000</v>
      </c>
      <c r="R675" s="15">
        <v>1358000</v>
      </c>
      <c r="S675" s="15">
        <v>1357000</v>
      </c>
      <c r="T675" s="15">
        <v>1355000</v>
      </c>
      <c r="V675" s="28">
        <f t="shared" si="121"/>
        <v>1364000</v>
      </c>
      <c r="W675" s="28">
        <f t="shared" si="122"/>
        <v>908000</v>
      </c>
      <c r="X675" s="28">
        <f t="shared" si="123"/>
        <v>1374000</v>
      </c>
      <c r="Y675" s="28">
        <f t="shared" si="124"/>
        <v>912000</v>
      </c>
      <c r="Z675" s="28">
        <f t="shared" si="125"/>
        <v>911000</v>
      </c>
      <c r="AA675" s="28">
        <f t="shared" si="126"/>
        <v>911000</v>
      </c>
      <c r="AB675" s="28">
        <f t="shared" si="127"/>
        <v>909000</v>
      </c>
      <c r="AC675" s="28">
        <f t="shared" si="128"/>
        <v>1353000</v>
      </c>
      <c r="AD675" s="28">
        <f t="shared" si="129"/>
        <v>1366000</v>
      </c>
      <c r="AE675" s="28">
        <f t="shared" si="130"/>
        <v>1358000</v>
      </c>
      <c r="AF675" s="28">
        <f t="shared" si="131"/>
        <v>1357000</v>
      </c>
      <c r="AG675" s="28">
        <f t="shared" si="132"/>
        <v>1355000</v>
      </c>
    </row>
    <row r="676" spans="1:33" s="21" customFormat="1" hidden="1" x14ac:dyDescent="0.3">
      <c r="A676" s="7" t="s">
        <v>281</v>
      </c>
      <c r="B676" s="7" t="s">
        <v>1116</v>
      </c>
      <c r="C676" s="7">
        <v>1301</v>
      </c>
      <c r="D676" s="6" t="s">
        <v>8</v>
      </c>
      <c r="E676" s="7">
        <v>907</v>
      </c>
      <c r="F676" s="6" t="s">
        <v>1327</v>
      </c>
      <c r="G676" s="7" t="s">
        <v>1195</v>
      </c>
      <c r="H676" s="13" t="s">
        <v>1326</v>
      </c>
      <c r="I676" s="15">
        <v>4547000</v>
      </c>
      <c r="J676" s="15">
        <v>10892000</v>
      </c>
      <c r="K676" s="15">
        <v>12820000</v>
      </c>
      <c r="L676" s="15">
        <v>13221000</v>
      </c>
      <c r="M676" s="15">
        <v>17759000</v>
      </c>
      <c r="N676" s="15">
        <v>17751000</v>
      </c>
      <c r="O676" s="15">
        <v>17725000</v>
      </c>
      <c r="P676" s="15">
        <v>17589000</v>
      </c>
      <c r="Q676" s="15">
        <v>17750000</v>
      </c>
      <c r="R676" s="15">
        <v>17651000</v>
      </c>
      <c r="S676" s="15">
        <v>17634000</v>
      </c>
      <c r="T676" s="15">
        <v>17604000</v>
      </c>
      <c r="V676" s="28">
        <f t="shared" si="121"/>
        <v>4547000</v>
      </c>
      <c r="W676" s="28">
        <f t="shared" si="122"/>
        <v>10892000</v>
      </c>
      <c r="X676" s="28">
        <f t="shared" si="123"/>
        <v>12820000</v>
      </c>
      <c r="Y676" s="28">
        <f t="shared" si="124"/>
        <v>13221000</v>
      </c>
      <c r="Z676" s="28">
        <f t="shared" si="125"/>
        <v>17759000</v>
      </c>
      <c r="AA676" s="28">
        <f t="shared" si="126"/>
        <v>17751000</v>
      </c>
      <c r="AB676" s="28">
        <f t="shared" si="127"/>
        <v>17725000</v>
      </c>
      <c r="AC676" s="28">
        <f t="shared" si="128"/>
        <v>17589000</v>
      </c>
      <c r="AD676" s="28">
        <f t="shared" si="129"/>
        <v>17750000</v>
      </c>
      <c r="AE676" s="28">
        <f t="shared" si="130"/>
        <v>17651000</v>
      </c>
      <c r="AF676" s="28">
        <f t="shared" si="131"/>
        <v>17634000</v>
      </c>
      <c r="AG676" s="28">
        <f t="shared" si="132"/>
        <v>17604000</v>
      </c>
    </row>
    <row r="677" spans="1:33" hidden="1" x14ac:dyDescent="0.3">
      <c r="A677" s="7" t="s">
        <v>281</v>
      </c>
      <c r="B677" s="7" t="s">
        <v>1116</v>
      </c>
      <c r="C677" s="7">
        <v>1301</v>
      </c>
      <c r="D677" s="2" t="s">
        <v>8</v>
      </c>
      <c r="E677" s="2">
        <v>907</v>
      </c>
      <c r="F677" s="2" t="s">
        <v>1901</v>
      </c>
      <c r="G677" s="2" t="s">
        <v>1195</v>
      </c>
      <c r="H677" s="8" t="s">
        <v>1875</v>
      </c>
      <c r="I677" s="15">
        <v>1364000</v>
      </c>
      <c r="J677" s="15">
        <v>1816000</v>
      </c>
      <c r="K677" s="15">
        <v>1374000</v>
      </c>
      <c r="L677" s="15">
        <v>1824000</v>
      </c>
      <c r="M677" s="15">
        <v>1367000</v>
      </c>
      <c r="N677" s="15">
        <v>1366000</v>
      </c>
      <c r="O677" s="15">
        <v>1818000</v>
      </c>
      <c r="P677" s="15">
        <v>1353000</v>
      </c>
      <c r="Q677" s="15">
        <v>1821000</v>
      </c>
      <c r="R677" s="15">
        <v>1358000</v>
      </c>
      <c r="S677" s="15">
        <v>2261000</v>
      </c>
      <c r="T677" s="15">
        <v>2709000</v>
      </c>
      <c r="V677" s="28">
        <f t="shared" si="121"/>
        <v>1364000</v>
      </c>
      <c r="W677" s="28">
        <f t="shared" si="122"/>
        <v>1816000</v>
      </c>
      <c r="X677" s="28">
        <f t="shared" si="123"/>
        <v>1374000</v>
      </c>
      <c r="Y677" s="28">
        <f t="shared" si="124"/>
        <v>1824000</v>
      </c>
      <c r="Z677" s="28">
        <f t="shared" si="125"/>
        <v>1367000</v>
      </c>
      <c r="AA677" s="28">
        <f t="shared" si="126"/>
        <v>1366000</v>
      </c>
      <c r="AB677" s="28">
        <f t="shared" si="127"/>
        <v>1818000</v>
      </c>
      <c r="AC677" s="28">
        <f t="shared" si="128"/>
        <v>1353000</v>
      </c>
      <c r="AD677" s="28">
        <f t="shared" si="129"/>
        <v>1821000</v>
      </c>
      <c r="AE677" s="28">
        <f t="shared" si="130"/>
        <v>1358000</v>
      </c>
      <c r="AF677" s="28">
        <f t="shared" si="131"/>
        <v>2261000</v>
      </c>
      <c r="AG677" s="28">
        <f t="shared" si="132"/>
        <v>2709000</v>
      </c>
    </row>
    <row r="678" spans="1:33" hidden="1" x14ac:dyDescent="0.3">
      <c r="A678" s="7" t="s">
        <v>281</v>
      </c>
      <c r="B678" s="7" t="s">
        <v>1116</v>
      </c>
      <c r="C678" s="7">
        <v>1301</v>
      </c>
      <c r="D678" s="2" t="s">
        <v>8</v>
      </c>
      <c r="E678" s="2">
        <v>999</v>
      </c>
      <c r="F678" s="2" t="s">
        <v>8</v>
      </c>
      <c r="G678" s="2" t="s">
        <v>1195</v>
      </c>
      <c r="H678" s="8" t="s">
        <v>1876</v>
      </c>
      <c r="I678" s="15">
        <v>910000</v>
      </c>
      <c r="J678" s="15">
        <v>0</v>
      </c>
      <c r="K678" s="15">
        <v>458000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>
        <v>911000</v>
      </c>
      <c r="R678" s="15">
        <v>906000</v>
      </c>
      <c r="S678" s="15">
        <v>905000</v>
      </c>
      <c r="T678" s="15">
        <v>1355000</v>
      </c>
      <c r="V678" s="28">
        <f t="shared" si="121"/>
        <v>910000</v>
      </c>
      <c r="W678" s="28">
        <f t="shared" si="122"/>
        <v>0</v>
      </c>
      <c r="X678" s="28">
        <f t="shared" si="123"/>
        <v>458000</v>
      </c>
      <c r="Y678" s="28">
        <f t="shared" si="124"/>
        <v>0</v>
      </c>
      <c r="Z678" s="28">
        <f t="shared" si="125"/>
        <v>0</v>
      </c>
      <c r="AA678" s="28">
        <f t="shared" si="126"/>
        <v>0</v>
      </c>
      <c r="AB678" s="28">
        <f t="shared" si="127"/>
        <v>0</v>
      </c>
      <c r="AC678" s="28">
        <f t="shared" si="128"/>
        <v>0</v>
      </c>
      <c r="AD678" s="28">
        <f t="shared" si="129"/>
        <v>911000</v>
      </c>
      <c r="AE678" s="28">
        <f t="shared" si="130"/>
        <v>906000</v>
      </c>
      <c r="AF678" s="28">
        <f t="shared" si="131"/>
        <v>905000</v>
      </c>
      <c r="AG678" s="28">
        <f t="shared" si="132"/>
        <v>1355000</v>
      </c>
    </row>
    <row r="679" spans="1:33" hidden="1" x14ac:dyDescent="0.3">
      <c r="A679" s="7" t="s">
        <v>281</v>
      </c>
      <c r="B679" s="7" t="s">
        <v>1116</v>
      </c>
      <c r="C679" s="7">
        <v>1301</v>
      </c>
      <c r="D679" s="2" t="s">
        <v>927</v>
      </c>
      <c r="E679" s="2">
        <v>901</v>
      </c>
      <c r="F679" s="2">
        <v>111400</v>
      </c>
      <c r="G679" s="2" t="s">
        <v>1195</v>
      </c>
      <c r="H679" s="8" t="s">
        <v>1877</v>
      </c>
      <c r="I679" s="15">
        <v>455000</v>
      </c>
      <c r="J679" s="15">
        <v>454000</v>
      </c>
      <c r="K679" s="15">
        <v>458000</v>
      </c>
      <c r="L679" s="15">
        <v>456000</v>
      </c>
      <c r="M679" s="15">
        <v>456000</v>
      </c>
      <c r="N679" s="15">
        <v>911000</v>
      </c>
      <c r="O679" s="15">
        <v>909000</v>
      </c>
      <c r="P679" s="15">
        <v>902000</v>
      </c>
      <c r="Q679" s="15">
        <v>911000</v>
      </c>
      <c r="R679" s="15">
        <v>906000</v>
      </c>
      <c r="S679" s="15">
        <v>905000</v>
      </c>
      <c r="T679" s="15">
        <v>1355000</v>
      </c>
      <c r="V679" s="28">
        <f t="shared" si="121"/>
        <v>455000</v>
      </c>
      <c r="W679" s="28">
        <f t="shared" si="122"/>
        <v>454000</v>
      </c>
      <c r="X679" s="28">
        <f t="shared" si="123"/>
        <v>458000</v>
      </c>
      <c r="Y679" s="28">
        <f t="shared" si="124"/>
        <v>456000</v>
      </c>
      <c r="Z679" s="28">
        <f t="shared" si="125"/>
        <v>456000</v>
      </c>
      <c r="AA679" s="28">
        <f t="shared" si="126"/>
        <v>911000</v>
      </c>
      <c r="AB679" s="28">
        <f t="shared" si="127"/>
        <v>909000</v>
      </c>
      <c r="AC679" s="28">
        <f t="shared" si="128"/>
        <v>902000</v>
      </c>
      <c r="AD679" s="28">
        <f t="shared" si="129"/>
        <v>911000</v>
      </c>
      <c r="AE679" s="28">
        <f t="shared" si="130"/>
        <v>906000</v>
      </c>
      <c r="AF679" s="28">
        <f t="shared" si="131"/>
        <v>905000</v>
      </c>
      <c r="AG679" s="28">
        <f t="shared" si="132"/>
        <v>1355000</v>
      </c>
    </row>
    <row r="680" spans="1:33" hidden="1" x14ac:dyDescent="0.3">
      <c r="A680" s="7" t="s">
        <v>281</v>
      </c>
      <c r="B680" s="7" t="s">
        <v>1116</v>
      </c>
      <c r="C680" s="7">
        <v>1301</v>
      </c>
      <c r="D680" s="2" t="s">
        <v>927</v>
      </c>
      <c r="E680" s="2">
        <v>901</v>
      </c>
      <c r="F680" s="2">
        <v>111398</v>
      </c>
      <c r="G680" s="2" t="s">
        <v>1195</v>
      </c>
      <c r="H680" s="8" t="s">
        <v>1878</v>
      </c>
      <c r="I680" s="15">
        <v>455000</v>
      </c>
      <c r="J680" s="15">
        <v>454000</v>
      </c>
      <c r="K680" s="15">
        <v>458000</v>
      </c>
      <c r="L680" s="15">
        <v>456000</v>
      </c>
      <c r="M680" s="15">
        <v>456000</v>
      </c>
      <c r="N680" s="15">
        <v>456000</v>
      </c>
      <c r="O680" s="15">
        <v>455000</v>
      </c>
      <c r="P680" s="15">
        <v>451000</v>
      </c>
      <c r="Q680" s="15">
        <v>456000</v>
      </c>
      <c r="R680" s="15">
        <v>453000</v>
      </c>
      <c r="S680" s="15">
        <v>453000</v>
      </c>
      <c r="T680" s="15">
        <v>903000</v>
      </c>
      <c r="V680" s="28">
        <f t="shared" si="121"/>
        <v>455000</v>
      </c>
      <c r="W680" s="28">
        <f t="shared" si="122"/>
        <v>454000</v>
      </c>
      <c r="X680" s="28">
        <f t="shared" si="123"/>
        <v>458000</v>
      </c>
      <c r="Y680" s="28">
        <f t="shared" si="124"/>
        <v>456000</v>
      </c>
      <c r="Z680" s="28">
        <f t="shared" si="125"/>
        <v>456000</v>
      </c>
      <c r="AA680" s="28">
        <f t="shared" si="126"/>
        <v>456000</v>
      </c>
      <c r="AB680" s="28">
        <f t="shared" si="127"/>
        <v>455000</v>
      </c>
      <c r="AC680" s="28">
        <f t="shared" si="128"/>
        <v>451000</v>
      </c>
      <c r="AD680" s="28">
        <f t="shared" si="129"/>
        <v>456000</v>
      </c>
      <c r="AE680" s="28">
        <f t="shared" si="130"/>
        <v>453000</v>
      </c>
      <c r="AF680" s="28">
        <f t="shared" si="131"/>
        <v>453000</v>
      </c>
      <c r="AG680" s="28">
        <f t="shared" si="132"/>
        <v>903000</v>
      </c>
    </row>
    <row r="681" spans="1:33" hidden="1" x14ac:dyDescent="0.3">
      <c r="A681" s="7" t="s">
        <v>281</v>
      </c>
      <c r="B681" s="7" t="s">
        <v>1116</v>
      </c>
      <c r="C681" s="7">
        <v>1301</v>
      </c>
      <c r="D681" s="2" t="s">
        <v>927</v>
      </c>
      <c r="E681" s="2">
        <v>901</v>
      </c>
      <c r="F681" s="2">
        <v>111397</v>
      </c>
      <c r="G681" s="2" t="s">
        <v>1195</v>
      </c>
      <c r="H681" s="8" t="s">
        <v>1879</v>
      </c>
      <c r="I681" s="15">
        <v>910000</v>
      </c>
      <c r="J681" s="15">
        <v>454000</v>
      </c>
      <c r="K681" s="15">
        <v>916000</v>
      </c>
      <c r="L681" s="15">
        <v>456000</v>
      </c>
      <c r="M681" s="15">
        <v>456000</v>
      </c>
      <c r="N681" s="15">
        <v>456000</v>
      </c>
      <c r="O681" s="15">
        <v>455000</v>
      </c>
      <c r="P681" s="15">
        <v>451000</v>
      </c>
      <c r="Q681" s="15">
        <v>911000</v>
      </c>
      <c r="R681" s="15">
        <v>906000</v>
      </c>
      <c r="S681" s="15">
        <v>905000</v>
      </c>
      <c r="T681" s="15">
        <v>903000</v>
      </c>
      <c r="V681" s="28">
        <f t="shared" si="121"/>
        <v>910000</v>
      </c>
      <c r="W681" s="28">
        <f t="shared" si="122"/>
        <v>454000</v>
      </c>
      <c r="X681" s="28">
        <f t="shared" si="123"/>
        <v>916000</v>
      </c>
      <c r="Y681" s="28">
        <f t="shared" si="124"/>
        <v>456000</v>
      </c>
      <c r="Z681" s="28">
        <f t="shared" si="125"/>
        <v>456000</v>
      </c>
      <c r="AA681" s="28">
        <f t="shared" si="126"/>
        <v>456000</v>
      </c>
      <c r="AB681" s="28">
        <f t="shared" si="127"/>
        <v>455000</v>
      </c>
      <c r="AC681" s="28">
        <f t="shared" si="128"/>
        <v>451000</v>
      </c>
      <c r="AD681" s="28">
        <f t="shared" si="129"/>
        <v>911000</v>
      </c>
      <c r="AE681" s="28">
        <f t="shared" si="130"/>
        <v>906000</v>
      </c>
      <c r="AF681" s="28">
        <f t="shared" si="131"/>
        <v>905000</v>
      </c>
      <c r="AG681" s="28">
        <f t="shared" si="132"/>
        <v>903000</v>
      </c>
    </row>
    <row r="682" spans="1:33" hidden="1" x14ac:dyDescent="0.3">
      <c r="A682" s="7" t="s">
        <v>281</v>
      </c>
      <c r="B682" s="7" t="s">
        <v>1116</v>
      </c>
      <c r="C682" s="7">
        <v>1301</v>
      </c>
      <c r="D682" s="2" t="s">
        <v>927</v>
      </c>
      <c r="E682" s="2">
        <v>901</v>
      </c>
      <c r="F682" s="2">
        <v>111452</v>
      </c>
      <c r="G682" s="2" t="s">
        <v>1195</v>
      </c>
      <c r="H682" s="8" t="s">
        <v>1880</v>
      </c>
      <c r="I682" s="15">
        <v>2728000</v>
      </c>
      <c r="J682" s="15">
        <v>2723000</v>
      </c>
      <c r="K682" s="15">
        <v>2748000</v>
      </c>
      <c r="L682" s="15">
        <v>2736000</v>
      </c>
      <c r="M682" s="15">
        <v>2733000</v>
      </c>
      <c r="N682" s="15">
        <v>2731000</v>
      </c>
      <c r="O682" s="15">
        <v>2727000</v>
      </c>
      <c r="P682" s="15">
        <v>2706000</v>
      </c>
      <c r="Q682" s="15">
        <v>2731000</v>
      </c>
      <c r="R682" s="15">
        <v>3168000</v>
      </c>
      <c r="S682" s="15">
        <v>3166000</v>
      </c>
      <c r="T682" s="15">
        <v>3160000</v>
      </c>
      <c r="V682" s="28">
        <f t="shared" si="121"/>
        <v>2728000</v>
      </c>
      <c r="W682" s="28">
        <f t="shared" si="122"/>
        <v>2723000</v>
      </c>
      <c r="X682" s="28">
        <f t="shared" si="123"/>
        <v>2748000</v>
      </c>
      <c r="Y682" s="28">
        <f t="shared" si="124"/>
        <v>2736000</v>
      </c>
      <c r="Z682" s="28">
        <f t="shared" si="125"/>
        <v>2733000</v>
      </c>
      <c r="AA682" s="28">
        <f t="shared" si="126"/>
        <v>2731000</v>
      </c>
      <c r="AB682" s="28">
        <f t="shared" si="127"/>
        <v>2727000</v>
      </c>
      <c r="AC682" s="28">
        <f t="shared" si="128"/>
        <v>2706000</v>
      </c>
      <c r="AD682" s="28">
        <f t="shared" si="129"/>
        <v>2731000</v>
      </c>
      <c r="AE682" s="28">
        <f t="shared" si="130"/>
        <v>3168000</v>
      </c>
      <c r="AF682" s="28">
        <f t="shared" si="131"/>
        <v>3166000</v>
      </c>
      <c r="AG682" s="28">
        <f t="shared" si="132"/>
        <v>3160000</v>
      </c>
    </row>
    <row r="683" spans="1:33" hidden="1" x14ac:dyDescent="0.3">
      <c r="A683" s="7" t="s">
        <v>281</v>
      </c>
      <c r="B683" s="7" t="s">
        <v>1116</v>
      </c>
      <c r="C683" s="7">
        <v>1301</v>
      </c>
      <c r="D683" s="2" t="s">
        <v>927</v>
      </c>
      <c r="E683" s="2">
        <v>901</v>
      </c>
      <c r="F683" s="2">
        <v>111395</v>
      </c>
      <c r="G683" s="2" t="s">
        <v>1195</v>
      </c>
      <c r="H683" s="8" t="s">
        <v>1881</v>
      </c>
      <c r="I683" s="15">
        <v>2728000</v>
      </c>
      <c r="J683" s="15">
        <v>2723000</v>
      </c>
      <c r="K683" s="15">
        <v>2748000</v>
      </c>
      <c r="L683" s="15">
        <v>2736000</v>
      </c>
      <c r="M683" s="15">
        <v>2733000</v>
      </c>
      <c r="N683" s="15">
        <v>2731000</v>
      </c>
      <c r="O683" s="15">
        <v>2727000</v>
      </c>
      <c r="P683" s="15">
        <v>3608000</v>
      </c>
      <c r="Q683" s="15">
        <v>3641000</v>
      </c>
      <c r="R683" s="15">
        <v>3621000</v>
      </c>
      <c r="S683" s="15">
        <v>3166000</v>
      </c>
      <c r="T683" s="15">
        <v>3160000</v>
      </c>
      <c r="V683" s="28">
        <f t="shared" si="121"/>
        <v>2728000</v>
      </c>
      <c r="W683" s="28">
        <f t="shared" si="122"/>
        <v>2723000</v>
      </c>
      <c r="X683" s="28">
        <f t="shared" si="123"/>
        <v>2748000</v>
      </c>
      <c r="Y683" s="28">
        <f t="shared" si="124"/>
        <v>2736000</v>
      </c>
      <c r="Z683" s="28">
        <f t="shared" si="125"/>
        <v>2733000</v>
      </c>
      <c r="AA683" s="28">
        <f t="shared" si="126"/>
        <v>2731000</v>
      </c>
      <c r="AB683" s="28">
        <f t="shared" si="127"/>
        <v>2727000</v>
      </c>
      <c r="AC683" s="28">
        <f t="shared" si="128"/>
        <v>3608000</v>
      </c>
      <c r="AD683" s="28">
        <f t="shared" si="129"/>
        <v>3641000</v>
      </c>
      <c r="AE683" s="28">
        <f t="shared" si="130"/>
        <v>3621000</v>
      </c>
      <c r="AF683" s="28">
        <f t="shared" si="131"/>
        <v>3166000</v>
      </c>
      <c r="AG683" s="28">
        <f t="shared" si="132"/>
        <v>3160000</v>
      </c>
    </row>
    <row r="684" spans="1:33" hidden="1" x14ac:dyDescent="0.3">
      <c r="A684" s="7" t="s">
        <v>281</v>
      </c>
      <c r="B684" s="7" t="s">
        <v>1116</v>
      </c>
      <c r="C684" s="7">
        <v>1301</v>
      </c>
      <c r="D684" s="2" t="s">
        <v>927</v>
      </c>
      <c r="E684" s="2">
        <v>901</v>
      </c>
      <c r="F684" s="2">
        <v>111083</v>
      </c>
      <c r="G684" s="2" t="s">
        <v>1195</v>
      </c>
      <c r="H684" s="8" t="s">
        <v>1882</v>
      </c>
      <c r="I684" s="15">
        <v>3638000</v>
      </c>
      <c r="J684" s="15">
        <v>3631000</v>
      </c>
      <c r="K684" s="15">
        <v>3205000</v>
      </c>
      <c r="L684" s="15">
        <v>3192000</v>
      </c>
      <c r="M684" s="15">
        <v>3188000</v>
      </c>
      <c r="N684" s="15">
        <v>4097000</v>
      </c>
      <c r="O684" s="15">
        <v>4091000</v>
      </c>
      <c r="P684" s="15">
        <v>4059000</v>
      </c>
      <c r="Q684" s="15">
        <v>3186000</v>
      </c>
      <c r="R684" s="15">
        <v>3168000</v>
      </c>
      <c r="S684" s="15">
        <v>3618000</v>
      </c>
      <c r="T684" s="15">
        <v>3611000</v>
      </c>
      <c r="V684" s="28">
        <f t="shared" si="121"/>
        <v>3638000</v>
      </c>
      <c r="W684" s="28">
        <f t="shared" si="122"/>
        <v>3631000</v>
      </c>
      <c r="X684" s="28">
        <f t="shared" si="123"/>
        <v>3205000</v>
      </c>
      <c r="Y684" s="28">
        <f t="shared" si="124"/>
        <v>3192000</v>
      </c>
      <c r="Z684" s="28">
        <f t="shared" si="125"/>
        <v>3188000</v>
      </c>
      <c r="AA684" s="28">
        <f t="shared" si="126"/>
        <v>4097000</v>
      </c>
      <c r="AB684" s="28">
        <f t="shared" si="127"/>
        <v>4091000</v>
      </c>
      <c r="AC684" s="28">
        <f t="shared" si="128"/>
        <v>4059000</v>
      </c>
      <c r="AD684" s="28">
        <f t="shared" si="129"/>
        <v>3186000</v>
      </c>
      <c r="AE684" s="28">
        <f t="shared" si="130"/>
        <v>3168000</v>
      </c>
      <c r="AF684" s="28">
        <f t="shared" si="131"/>
        <v>3618000</v>
      </c>
      <c r="AG684" s="28">
        <f t="shared" si="132"/>
        <v>3611000</v>
      </c>
    </row>
    <row r="685" spans="1:33" hidden="1" x14ac:dyDescent="0.3">
      <c r="A685" s="7" t="s">
        <v>281</v>
      </c>
      <c r="B685" s="7" t="s">
        <v>1116</v>
      </c>
      <c r="C685" s="7">
        <v>1301</v>
      </c>
      <c r="D685" s="2" t="s">
        <v>927</v>
      </c>
      <c r="E685" s="2">
        <v>901</v>
      </c>
      <c r="F685" s="2">
        <v>111394</v>
      </c>
      <c r="G685" s="2" t="s">
        <v>1195</v>
      </c>
      <c r="H685" s="8" t="s">
        <v>1883</v>
      </c>
      <c r="I685" s="15">
        <v>2728000</v>
      </c>
      <c r="J685" s="15">
        <v>2270000</v>
      </c>
      <c r="K685" s="15">
        <v>2290000</v>
      </c>
      <c r="L685" s="15">
        <v>2736000</v>
      </c>
      <c r="M685" s="15">
        <v>2733000</v>
      </c>
      <c r="N685" s="15">
        <v>2731000</v>
      </c>
      <c r="O685" s="15">
        <v>2727000</v>
      </c>
      <c r="P685" s="15">
        <v>2706000</v>
      </c>
      <c r="Q685" s="15">
        <v>2276000</v>
      </c>
      <c r="R685" s="15">
        <v>2263000</v>
      </c>
      <c r="S685" s="15">
        <v>2261000</v>
      </c>
      <c r="T685" s="15">
        <v>2709000</v>
      </c>
      <c r="V685" s="28">
        <f t="shared" si="121"/>
        <v>2728000</v>
      </c>
      <c r="W685" s="28">
        <f t="shared" si="122"/>
        <v>2270000</v>
      </c>
      <c r="X685" s="28">
        <f t="shared" si="123"/>
        <v>2290000</v>
      </c>
      <c r="Y685" s="28">
        <f t="shared" si="124"/>
        <v>2736000</v>
      </c>
      <c r="Z685" s="28">
        <f t="shared" si="125"/>
        <v>2733000</v>
      </c>
      <c r="AA685" s="28">
        <f t="shared" si="126"/>
        <v>2731000</v>
      </c>
      <c r="AB685" s="28">
        <f t="shared" si="127"/>
        <v>2727000</v>
      </c>
      <c r="AC685" s="28">
        <f t="shared" si="128"/>
        <v>2706000</v>
      </c>
      <c r="AD685" s="28">
        <f t="shared" si="129"/>
        <v>2276000</v>
      </c>
      <c r="AE685" s="28">
        <f t="shared" si="130"/>
        <v>2263000</v>
      </c>
      <c r="AF685" s="28">
        <f t="shared" si="131"/>
        <v>2261000</v>
      </c>
      <c r="AG685" s="28">
        <f t="shared" si="132"/>
        <v>2709000</v>
      </c>
    </row>
    <row r="686" spans="1:33" hidden="1" x14ac:dyDescent="0.3">
      <c r="A686" s="7" t="s">
        <v>281</v>
      </c>
      <c r="B686" s="7" t="s">
        <v>1116</v>
      </c>
      <c r="C686" s="7">
        <v>1301</v>
      </c>
      <c r="D686" s="2" t="s">
        <v>927</v>
      </c>
      <c r="E686" s="2">
        <v>901</v>
      </c>
      <c r="F686" s="2">
        <v>111016</v>
      </c>
      <c r="G686" s="2" t="s">
        <v>1195</v>
      </c>
      <c r="H686" s="8" t="s">
        <v>1884</v>
      </c>
      <c r="I686" s="15">
        <v>910000</v>
      </c>
      <c r="J686" s="15">
        <v>908000</v>
      </c>
      <c r="K686" s="15">
        <v>1832000</v>
      </c>
      <c r="L686" s="15">
        <v>2736000</v>
      </c>
      <c r="M686" s="15">
        <v>3188000</v>
      </c>
      <c r="N686" s="15">
        <v>3642000</v>
      </c>
      <c r="O686" s="15">
        <v>3636000</v>
      </c>
      <c r="P686" s="15">
        <v>3608000</v>
      </c>
      <c r="Q686" s="15">
        <v>3186000</v>
      </c>
      <c r="R686" s="15">
        <v>3168000</v>
      </c>
      <c r="S686" s="15">
        <v>3166000</v>
      </c>
      <c r="T686" s="15">
        <v>3611000</v>
      </c>
      <c r="V686" s="28">
        <f t="shared" si="121"/>
        <v>910000</v>
      </c>
      <c r="W686" s="28">
        <f t="shared" si="122"/>
        <v>908000</v>
      </c>
      <c r="X686" s="28">
        <f t="shared" si="123"/>
        <v>1832000</v>
      </c>
      <c r="Y686" s="28">
        <f t="shared" si="124"/>
        <v>2736000</v>
      </c>
      <c r="Z686" s="28">
        <f t="shared" si="125"/>
        <v>3188000</v>
      </c>
      <c r="AA686" s="28">
        <f t="shared" si="126"/>
        <v>3642000</v>
      </c>
      <c r="AB686" s="28">
        <f t="shared" si="127"/>
        <v>3636000</v>
      </c>
      <c r="AC686" s="28">
        <f t="shared" si="128"/>
        <v>3608000</v>
      </c>
      <c r="AD686" s="28">
        <f t="shared" si="129"/>
        <v>3186000</v>
      </c>
      <c r="AE686" s="28">
        <f t="shared" si="130"/>
        <v>3168000</v>
      </c>
      <c r="AF686" s="28">
        <f t="shared" si="131"/>
        <v>3166000</v>
      </c>
      <c r="AG686" s="28">
        <f t="shared" si="132"/>
        <v>3611000</v>
      </c>
    </row>
    <row r="687" spans="1:33" hidden="1" x14ac:dyDescent="0.3">
      <c r="A687" s="7" t="s">
        <v>281</v>
      </c>
      <c r="B687" s="7" t="s">
        <v>1116</v>
      </c>
      <c r="C687" s="7">
        <v>1301</v>
      </c>
      <c r="D687" s="2" t="s">
        <v>927</v>
      </c>
      <c r="E687" s="2">
        <v>901</v>
      </c>
      <c r="F687" s="2">
        <v>111568</v>
      </c>
      <c r="G687" s="2" t="s">
        <v>1195</v>
      </c>
      <c r="H687" s="8" t="s">
        <v>1885</v>
      </c>
      <c r="I687" s="15">
        <v>455000</v>
      </c>
      <c r="J687" s="15">
        <v>0</v>
      </c>
      <c r="K687" s="15">
        <v>458000</v>
      </c>
      <c r="L687" s="15">
        <v>456000</v>
      </c>
      <c r="M687" s="15">
        <v>456000</v>
      </c>
      <c r="N687" s="15">
        <v>456000</v>
      </c>
      <c r="O687" s="15">
        <v>455000</v>
      </c>
      <c r="P687" s="15">
        <v>451000</v>
      </c>
      <c r="Q687" s="15">
        <v>456000</v>
      </c>
      <c r="R687" s="15">
        <v>453000</v>
      </c>
      <c r="S687" s="15">
        <v>453000</v>
      </c>
      <c r="T687" s="15">
        <v>452000</v>
      </c>
      <c r="V687" s="28">
        <f t="shared" si="121"/>
        <v>455000</v>
      </c>
      <c r="W687" s="28">
        <f t="shared" si="122"/>
        <v>0</v>
      </c>
      <c r="X687" s="28">
        <f t="shared" si="123"/>
        <v>458000</v>
      </c>
      <c r="Y687" s="28">
        <f t="shared" si="124"/>
        <v>456000</v>
      </c>
      <c r="Z687" s="28">
        <f t="shared" si="125"/>
        <v>456000</v>
      </c>
      <c r="AA687" s="28">
        <f t="shared" si="126"/>
        <v>456000</v>
      </c>
      <c r="AB687" s="28">
        <f t="shared" si="127"/>
        <v>455000</v>
      </c>
      <c r="AC687" s="28">
        <f t="shared" si="128"/>
        <v>451000</v>
      </c>
      <c r="AD687" s="28">
        <f t="shared" si="129"/>
        <v>456000</v>
      </c>
      <c r="AE687" s="28">
        <f t="shared" si="130"/>
        <v>453000</v>
      </c>
      <c r="AF687" s="28">
        <f t="shared" si="131"/>
        <v>453000</v>
      </c>
      <c r="AG687" s="28">
        <f t="shared" si="132"/>
        <v>452000</v>
      </c>
    </row>
    <row r="688" spans="1:33" hidden="1" x14ac:dyDescent="0.3">
      <c r="A688" s="7" t="s">
        <v>281</v>
      </c>
      <c r="B688" s="7" t="s">
        <v>1116</v>
      </c>
      <c r="C688" s="7">
        <v>1301</v>
      </c>
      <c r="D688" s="2" t="s">
        <v>927</v>
      </c>
      <c r="E688" s="2">
        <v>901</v>
      </c>
      <c r="F688" s="2">
        <v>131392</v>
      </c>
      <c r="G688" s="2" t="s">
        <v>1195</v>
      </c>
      <c r="H688" s="8" t="s">
        <v>1886</v>
      </c>
      <c r="I688" s="15">
        <v>455000</v>
      </c>
      <c r="J688" s="15">
        <v>454000</v>
      </c>
      <c r="K688" s="15">
        <v>0</v>
      </c>
      <c r="L688" s="15">
        <v>0</v>
      </c>
      <c r="M688" s="15">
        <v>0</v>
      </c>
      <c r="N688" s="15">
        <v>456000</v>
      </c>
      <c r="O688" s="15">
        <v>455000</v>
      </c>
      <c r="P688" s="15">
        <v>451000</v>
      </c>
      <c r="Q688" s="15">
        <v>456000</v>
      </c>
      <c r="R688" s="15">
        <v>453000</v>
      </c>
      <c r="S688" s="15">
        <v>453000</v>
      </c>
      <c r="T688" s="15">
        <v>452000</v>
      </c>
      <c r="V688" s="28">
        <f t="shared" si="121"/>
        <v>455000</v>
      </c>
      <c r="W688" s="28">
        <f t="shared" si="122"/>
        <v>454000</v>
      </c>
      <c r="X688" s="28">
        <f t="shared" si="123"/>
        <v>0</v>
      </c>
      <c r="Y688" s="28">
        <f t="shared" si="124"/>
        <v>0</v>
      </c>
      <c r="Z688" s="28">
        <f t="shared" si="125"/>
        <v>0</v>
      </c>
      <c r="AA688" s="28">
        <f t="shared" si="126"/>
        <v>456000</v>
      </c>
      <c r="AB688" s="28">
        <f t="shared" si="127"/>
        <v>455000</v>
      </c>
      <c r="AC688" s="28">
        <f t="shared" si="128"/>
        <v>451000</v>
      </c>
      <c r="AD688" s="28">
        <f t="shared" si="129"/>
        <v>456000</v>
      </c>
      <c r="AE688" s="28">
        <f t="shared" si="130"/>
        <v>453000</v>
      </c>
      <c r="AF688" s="28">
        <f t="shared" si="131"/>
        <v>453000</v>
      </c>
      <c r="AG688" s="28">
        <f t="shared" si="132"/>
        <v>452000</v>
      </c>
    </row>
    <row r="689" spans="1:33" hidden="1" x14ac:dyDescent="0.3">
      <c r="A689" s="7" t="s">
        <v>281</v>
      </c>
      <c r="B689" s="7" t="s">
        <v>1116</v>
      </c>
      <c r="C689" s="7">
        <v>1301</v>
      </c>
      <c r="D689" s="2" t="s">
        <v>927</v>
      </c>
      <c r="E689" s="2">
        <v>901</v>
      </c>
      <c r="F689" s="2">
        <v>111496</v>
      </c>
      <c r="G689" s="2" t="s">
        <v>1195</v>
      </c>
      <c r="H689" s="8" t="s">
        <v>1887</v>
      </c>
      <c r="I689" s="15">
        <v>455000</v>
      </c>
      <c r="J689" s="15">
        <v>454000</v>
      </c>
      <c r="K689" s="15">
        <v>0</v>
      </c>
      <c r="L689" s="15">
        <v>0</v>
      </c>
      <c r="M689" s="15">
        <v>0</v>
      </c>
      <c r="N689" s="15">
        <v>456000</v>
      </c>
      <c r="O689" s="15">
        <v>455000</v>
      </c>
      <c r="P689" s="15">
        <v>451000</v>
      </c>
      <c r="Q689" s="15">
        <v>456000</v>
      </c>
      <c r="R689" s="15">
        <v>453000</v>
      </c>
      <c r="S689" s="15">
        <v>453000</v>
      </c>
      <c r="T689" s="15">
        <v>452000</v>
      </c>
      <c r="V689" s="28">
        <f t="shared" si="121"/>
        <v>455000</v>
      </c>
      <c r="W689" s="28">
        <f t="shared" si="122"/>
        <v>454000</v>
      </c>
      <c r="X689" s="28">
        <f t="shared" si="123"/>
        <v>0</v>
      </c>
      <c r="Y689" s="28">
        <f t="shared" si="124"/>
        <v>0</v>
      </c>
      <c r="Z689" s="28">
        <f t="shared" si="125"/>
        <v>0</v>
      </c>
      <c r="AA689" s="28">
        <f t="shared" si="126"/>
        <v>456000</v>
      </c>
      <c r="AB689" s="28">
        <f t="shared" si="127"/>
        <v>455000</v>
      </c>
      <c r="AC689" s="28">
        <f t="shared" si="128"/>
        <v>451000</v>
      </c>
      <c r="AD689" s="28">
        <f t="shared" si="129"/>
        <v>456000</v>
      </c>
      <c r="AE689" s="28">
        <f t="shared" si="130"/>
        <v>453000</v>
      </c>
      <c r="AF689" s="28">
        <f t="shared" si="131"/>
        <v>453000</v>
      </c>
      <c r="AG689" s="28">
        <f t="shared" si="132"/>
        <v>452000</v>
      </c>
    </row>
    <row r="690" spans="1:33" hidden="1" x14ac:dyDescent="0.3">
      <c r="A690" s="7" t="s">
        <v>281</v>
      </c>
      <c r="B690" s="7" t="s">
        <v>1116</v>
      </c>
      <c r="C690" s="7">
        <v>1301</v>
      </c>
      <c r="D690" s="2" t="s">
        <v>8</v>
      </c>
      <c r="E690" s="2">
        <v>907</v>
      </c>
      <c r="F690" s="2">
        <v>131754</v>
      </c>
      <c r="G690" s="2" t="s">
        <v>1897</v>
      </c>
      <c r="H690" s="8" t="s">
        <v>1888</v>
      </c>
      <c r="I690" s="15">
        <v>910000</v>
      </c>
      <c r="J690" s="15">
        <v>908000</v>
      </c>
      <c r="K690" s="15">
        <v>916000</v>
      </c>
      <c r="L690" s="15">
        <v>912000</v>
      </c>
      <c r="M690" s="15">
        <v>1367000</v>
      </c>
      <c r="N690" s="15">
        <v>1366000</v>
      </c>
      <c r="O690" s="15">
        <v>1364000</v>
      </c>
      <c r="P690" s="15">
        <v>1353000</v>
      </c>
      <c r="Q690" s="15">
        <v>1366000</v>
      </c>
      <c r="R690" s="15">
        <v>1358000</v>
      </c>
      <c r="S690" s="15">
        <v>905000</v>
      </c>
      <c r="T690" s="15">
        <v>1355000</v>
      </c>
      <c r="V690" s="28">
        <f t="shared" si="121"/>
        <v>910000</v>
      </c>
      <c r="W690" s="28">
        <f t="shared" si="122"/>
        <v>908000</v>
      </c>
      <c r="X690" s="28">
        <f t="shared" si="123"/>
        <v>916000</v>
      </c>
      <c r="Y690" s="28">
        <f t="shared" si="124"/>
        <v>912000</v>
      </c>
      <c r="Z690" s="28">
        <f t="shared" si="125"/>
        <v>1367000</v>
      </c>
      <c r="AA690" s="28">
        <f t="shared" si="126"/>
        <v>1366000</v>
      </c>
      <c r="AB690" s="28">
        <f t="shared" si="127"/>
        <v>1364000</v>
      </c>
      <c r="AC690" s="28">
        <f t="shared" si="128"/>
        <v>1353000</v>
      </c>
      <c r="AD690" s="28">
        <f t="shared" si="129"/>
        <v>1366000</v>
      </c>
      <c r="AE690" s="28">
        <f t="shared" si="130"/>
        <v>1358000</v>
      </c>
      <c r="AF690" s="28">
        <f t="shared" si="131"/>
        <v>905000</v>
      </c>
      <c r="AG690" s="28">
        <f t="shared" si="132"/>
        <v>1355000</v>
      </c>
    </row>
    <row r="691" spans="1:33" hidden="1" x14ac:dyDescent="0.3">
      <c r="A691" s="7" t="s">
        <v>281</v>
      </c>
      <c r="B691" s="7" t="s">
        <v>1116</v>
      </c>
      <c r="C691" s="7">
        <v>1301</v>
      </c>
      <c r="D691" s="2" t="s">
        <v>8</v>
      </c>
      <c r="E691" s="2">
        <v>907</v>
      </c>
      <c r="F691" s="2">
        <v>131818</v>
      </c>
      <c r="G691" s="2" t="s">
        <v>1897</v>
      </c>
      <c r="H691" s="8" t="s">
        <v>1145</v>
      </c>
      <c r="I691" s="15">
        <v>910000</v>
      </c>
      <c r="J691" s="15">
        <v>908000</v>
      </c>
      <c r="K691" s="15">
        <v>916000</v>
      </c>
      <c r="L691" s="15">
        <v>912000</v>
      </c>
      <c r="M691" s="15">
        <v>911000</v>
      </c>
      <c r="N691" s="15">
        <v>911000</v>
      </c>
      <c r="O691" s="15">
        <v>909000</v>
      </c>
      <c r="P691" s="15">
        <v>902000</v>
      </c>
      <c r="Q691" s="15">
        <v>911000</v>
      </c>
      <c r="R691" s="15">
        <v>906000</v>
      </c>
      <c r="S691" s="15">
        <v>905000</v>
      </c>
      <c r="T691" s="15">
        <v>903000</v>
      </c>
      <c r="V691" s="28">
        <f t="shared" si="121"/>
        <v>910000</v>
      </c>
      <c r="W691" s="28">
        <f t="shared" si="122"/>
        <v>908000</v>
      </c>
      <c r="X691" s="28">
        <f t="shared" si="123"/>
        <v>916000</v>
      </c>
      <c r="Y691" s="28">
        <f t="shared" si="124"/>
        <v>912000</v>
      </c>
      <c r="Z691" s="28">
        <f t="shared" si="125"/>
        <v>911000</v>
      </c>
      <c r="AA691" s="28">
        <f t="shared" si="126"/>
        <v>911000</v>
      </c>
      <c r="AB691" s="28">
        <f t="shared" si="127"/>
        <v>909000</v>
      </c>
      <c r="AC691" s="28">
        <f t="shared" si="128"/>
        <v>902000</v>
      </c>
      <c r="AD691" s="28">
        <f t="shared" si="129"/>
        <v>911000</v>
      </c>
      <c r="AE691" s="28">
        <f t="shared" si="130"/>
        <v>906000</v>
      </c>
      <c r="AF691" s="28">
        <f t="shared" si="131"/>
        <v>905000</v>
      </c>
      <c r="AG691" s="28">
        <f t="shared" si="132"/>
        <v>903000</v>
      </c>
    </row>
    <row r="692" spans="1:33" hidden="1" x14ac:dyDescent="0.3">
      <c r="A692" s="7" t="s">
        <v>281</v>
      </c>
      <c r="B692" s="7" t="s">
        <v>1116</v>
      </c>
      <c r="C692" s="7">
        <v>1301</v>
      </c>
      <c r="D692" s="2" t="s">
        <v>8</v>
      </c>
      <c r="E692" s="2">
        <v>907</v>
      </c>
      <c r="F692" s="2">
        <v>131789</v>
      </c>
      <c r="G692" s="2" t="s">
        <v>1897</v>
      </c>
      <c r="H692" s="8" t="s">
        <v>1122</v>
      </c>
      <c r="I692" s="15">
        <v>1364000</v>
      </c>
      <c r="J692" s="15">
        <v>908000</v>
      </c>
      <c r="K692" s="15">
        <v>1374000</v>
      </c>
      <c r="L692" s="15">
        <v>1368000</v>
      </c>
      <c r="M692" s="15">
        <v>1367000</v>
      </c>
      <c r="N692" s="15">
        <v>1821000</v>
      </c>
      <c r="O692" s="15">
        <v>1364000</v>
      </c>
      <c r="P692" s="15">
        <v>1353000</v>
      </c>
      <c r="Q692" s="15">
        <v>2276000</v>
      </c>
      <c r="R692" s="15">
        <v>2263000</v>
      </c>
      <c r="S692" s="15">
        <v>905000</v>
      </c>
      <c r="T692" s="15">
        <v>2257000</v>
      </c>
      <c r="V692" s="28">
        <f t="shared" si="121"/>
        <v>1364000</v>
      </c>
      <c r="W692" s="28">
        <f t="shared" si="122"/>
        <v>908000</v>
      </c>
      <c r="X692" s="28">
        <f t="shared" si="123"/>
        <v>1374000</v>
      </c>
      <c r="Y692" s="28">
        <f t="shared" si="124"/>
        <v>1368000</v>
      </c>
      <c r="Z692" s="28">
        <f t="shared" si="125"/>
        <v>1367000</v>
      </c>
      <c r="AA692" s="28">
        <f t="shared" si="126"/>
        <v>1821000</v>
      </c>
      <c r="AB692" s="28">
        <f t="shared" si="127"/>
        <v>1364000</v>
      </c>
      <c r="AC692" s="28">
        <f t="shared" si="128"/>
        <v>1353000</v>
      </c>
      <c r="AD692" s="28">
        <f t="shared" si="129"/>
        <v>2276000</v>
      </c>
      <c r="AE692" s="28">
        <f t="shared" si="130"/>
        <v>2263000</v>
      </c>
      <c r="AF692" s="28">
        <f t="shared" si="131"/>
        <v>905000</v>
      </c>
      <c r="AG692" s="28">
        <f t="shared" si="132"/>
        <v>2257000</v>
      </c>
    </row>
    <row r="693" spans="1:33" hidden="1" x14ac:dyDescent="0.3">
      <c r="A693" s="7" t="s">
        <v>281</v>
      </c>
      <c r="B693" s="7" t="s">
        <v>1116</v>
      </c>
      <c r="C693" s="7">
        <v>1301</v>
      </c>
      <c r="D693" s="2" t="s">
        <v>8</v>
      </c>
      <c r="E693" s="2">
        <v>907</v>
      </c>
      <c r="F693" s="2">
        <v>131585</v>
      </c>
      <c r="G693" s="2" t="s">
        <v>1897</v>
      </c>
      <c r="H693" s="8" t="s">
        <v>1889</v>
      </c>
      <c r="I693" s="15">
        <v>2274000</v>
      </c>
      <c r="J693" s="15">
        <v>2270000</v>
      </c>
      <c r="K693" s="15">
        <v>3205000</v>
      </c>
      <c r="L693" s="15">
        <v>3648000</v>
      </c>
      <c r="M693" s="15">
        <v>4099000</v>
      </c>
      <c r="N693" s="15">
        <v>4097000</v>
      </c>
      <c r="O693" s="15">
        <v>4091000</v>
      </c>
      <c r="P693" s="15">
        <v>4059000</v>
      </c>
      <c r="Q693" s="15">
        <v>4096000</v>
      </c>
      <c r="R693" s="15">
        <v>4526000</v>
      </c>
      <c r="S693" s="15">
        <v>3166000</v>
      </c>
      <c r="T693" s="15">
        <v>3611000</v>
      </c>
      <c r="V693" s="28">
        <f t="shared" si="121"/>
        <v>2274000</v>
      </c>
      <c r="W693" s="28">
        <f t="shared" si="122"/>
        <v>2270000</v>
      </c>
      <c r="X693" s="28">
        <f t="shared" si="123"/>
        <v>3205000</v>
      </c>
      <c r="Y693" s="28">
        <f t="shared" si="124"/>
        <v>3648000</v>
      </c>
      <c r="Z693" s="28">
        <f t="shared" si="125"/>
        <v>4099000</v>
      </c>
      <c r="AA693" s="28">
        <f t="shared" si="126"/>
        <v>4097000</v>
      </c>
      <c r="AB693" s="28">
        <f t="shared" si="127"/>
        <v>4091000</v>
      </c>
      <c r="AC693" s="28">
        <f t="shared" si="128"/>
        <v>4059000</v>
      </c>
      <c r="AD693" s="28">
        <f t="shared" si="129"/>
        <v>4096000</v>
      </c>
      <c r="AE693" s="28">
        <f t="shared" si="130"/>
        <v>4526000</v>
      </c>
      <c r="AF693" s="28">
        <f t="shared" si="131"/>
        <v>3166000</v>
      </c>
      <c r="AG693" s="28">
        <f t="shared" si="132"/>
        <v>3611000</v>
      </c>
    </row>
    <row r="694" spans="1:33" hidden="1" x14ac:dyDescent="0.3">
      <c r="A694" s="7" t="s">
        <v>281</v>
      </c>
      <c r="B694" s="7" t="s">
        <v>1116</v>
      </c>
      <c r="C694" s="7">
        <v>1301</v>
      </c>
      <c r="D694" s="2" t="s">
        <v>8</v>
      </c>
      <c r="E694" s="2">
        <v>907</v>
      </c>
      <c r="F694" s="2">
        <v>131675</v>
      </c>
      <c r="G694" s="2" t="s">
        <v>1897</v>
      </c>
      <c r="H694" s="8" t="s">
        <v>1118</v>
      </c>
      <c r="I694" s="15">
        <v>4547000</v>
      </c>
      <c r="J694" s="15">
        <v>4539000</v>
      </c>
      <c r="K694" s="15">
        <v>5037000</v>
      </c>
      <c r="L694" s="15">
        <v>5015000</v>
      </c>
      <c r="M694" s="15">
        <v>6831000</v>
      </c>
      <c r="N694" s="15">
        <v>6827000</v>
      </c>
      <c r="O694" s="15">
        <v>6818000</v>
      </c>
      <c r="P694" s="15">
        <v>6765000</v>
      </c>
      <c r="Q694" s="15">
        <v>6827000</v>
      </c>
      <c r="R694" s="15">
        <v>6789000</v>
      </c>
      <c r="S694" s="15">
        <v>4522000</v>
      </c>
      <c r="T694" s="15">
        <v>6771000</v>
      </c>
      <c r="V694" s="28">
        <f t="shared" si="121"/>
        <v>4547000</v>
      </c>
      <c r="W694" s="28">
        <f t="shared" si="122"/>
        <v>4539000</v>
      </c>
      <c r="X694" s="28">
        <f t="shared" si="123"/>
        <v>5037000</v>
      </c>
      <c r="Y694" s="28">
        <f t="shared" si="124"/>
        <v>5015000</v>
      </c>
      <c r="Z694" s="28">
        <f t="shared" si="125"/>
        <v>6831000</v>
      </c>
      <c r="AA694" s="28">
        <f t="shared" si="126"/>
        <v>6827000</v>
      </c>
      <c r="AB694" s="28">
        <f t="shared" si="127"/>
        <v>6818000</v>
      </c>
      <c r="AC694" s="28">
        <f t="shared" si="128"/>
        <v>6765000</v>
      </c>
      <c r="AD694" s="28">
        <f t="shared" si="129"/>
        <v>6827000</v>
      </c>
      <c r="AE694" s="28">
        <f t="shared" si="130"/>
        <v>6789000</v>
      </c>
      <c r="AF694" s="28">
        <f t="shared" si="131"/>
        <v>4522000</v>
      </c>
      <c r="AG694" s="28">
        <f t="shared" si="132"/>
        <v>6771000</v>
      </c>
    </row>
    <row r="695" spans="1:33" hidden="1" x14ac:dyDescent="0.3">
      <c r="A695" s="7" t="s">
        <v>281</v>
      </c>
      <c r="B695" s="7" t="s">
        <v>1116</v>
      </c>
      <c r="C695" s="7">
        <v>1301</v>
      </c>
      <c r="D695" s="2" t="s">
        <v>8</v>
      </c>
      <c r="E695" s="2">
        <v>907</v>
      </c>
      <c r="F695" s="2">
        <v>131519</v>
      </c>
      <c r="G695" s="2" t="s">
        <v>1897</v>
      </c>
      <c r="H695" s="8" t="s">
        <v>1890</v>
      </c>
      <c r="I695" s="15">
        <v>1819000</v>
      </c>
      <c r="J695" s="15">
        <v>1816000</v>
      </c>
      <c r="K695" s="15">
        <v>1832000</v>
      </c>
      <c r="L695" s="15">
        <v>1824000</v>
      </c>
      <c r="M695" s="15">
        <v>1822000</v>
      </c>
      <c r="N695" s="15">
        <v>1821000</v>
      </c>
      <c r="O695" s="15">
        <v>1818000</v>
      </c>
      <c r="P695" s="15">
        <v>1804000</v>
      </c>
      <c r="Q695" s="15">
        <v>1821000</v>
      </c>
      <c r="R695" s="15">
        <v>1811000</v>
      </c>
      <c r="S695" s="15">
        <v>1357000</v>
      </c>
      <c r="T695" s="15">
        <v>1806000</v>
      </c>
      <c r="V695" s="28">
        <f t="shared" si="121"/>
        <v>1819000</v>
      </c>
      <c r="W695" s="28">
        <f t="shared" si="122"/>
        <v>1816000</v>
      </c>
      <c r="X695" s="28">
        <f t="shared" si="123"/>
        <v>1832000</v>
      </c>
      <c r="Y695" s="28">
        <f t="shared" si="124"/>
        <v>1824000</v>
      </c>
      <c r="Z695" s="28">
        <f t="shared" si="125"/>
        <v>1822000</v>
      </c>
      <c r="AA695" s="28">
        <f t="shared" si="126"/>
        <v>1821000</v>
      </c>
      <c r="AB695" s="28">
        <f t="shared" si="127"/>
        <v>1818000</v>
      </c>
      <c r="AC695" s="28">
        <f t="shared" si="128"/>
        <v>1804000</v>
      </c>
      <c r="AD695" s="28">
        <f t="shared" si="129"/>
        <v>1821000</v>
      </c>
      <c r="AE695" s="28">
        <f t="shared" si="130"/>
        <v>1811000</v>
      </c>
      <c r="AF695" s="28">
        <f t="shared" si="131"/>
        <v>1357000</v>
      </c>
      <c r="AG695" s="28">
        <f t="shared" si="132"/>
        <v>1806000</v>
      </c>
    </row>
    <row r="696" spans="1:33" hidden="1" x14ac:dyDescent="0.3">
      <c r="A696" s="7" t="s">
        <v>281</v>
      </c>
      <c r="B696" s="7" t="s">
        <v>1116</v>
      </c>
      <c r="C696" s="7">
        <v>1301</v>
      </c>
      <c r="D696" s="2" t="s">
        <v>8</v>
      </c>
      <c r="E696" s="2">
        <v>907</v>
      </c>
      <c r="F696" s="2">
        <v>132107</v>
      </c>
      <c r="G696" s="2" t="s">
        <v>1897</v>
      </c>
      <c r="H696" s="8" t="s">
        <v>1891</v>
      </c>
      <c r="I696" s="15">
        <v>1819000</v>
      </c>
      <c r="J696" s="15">
        <v>1816000</v>
      </c>
      <c r="K696" s="15">
        <v>2290000</v>
      </c>
      <c r="L696" s="15">
        <v>2280000</v>
      </c>
      <c r="M696" s="15">
        <v>2277000</v>
      </c>
      <c r="N696" s="15">
        <v>2276000</v>
      </c>
      <c r="O696" s="15">
        <v>2273000</v>
      </c>
      <c r="P696" s="15">
        <v>2255000</v>
      </c>
      <c r="Q696" s="15">
        <v>3186000</v>
      </c>
      <c r="R696" s="15">
        <v>2263000</v>
      </c>
      <c r="S696" s="15">
        <v>1809000</v>
      </c>
      <c r="T696" s="15">
        <v>1806000</v>
      </c>
      <c r="V696" s="28">
        <f t="shared" si="121"/>
        <v>1819000</v>
      </c>
      <c r="W696" s="28">
        <f t="shared" si="122"/>
        <v>1816000</v>
      </c>
      <c r="X696" s="28">
        <f t="shared" si="123"/>
        <v>2290000</v>
      </c>
      <c r="Y696" s="28">
        <f t="shared" si="124"/>
        <v>2280000</v>
      </c>
      <c r="Z696" s="28">
        <f t="shared" si="125"/>
        <v>2277000</v>
      </c>
      <c r="AA696" s="28">
        <f t="shared" si="126"/>
        <v>2276000</v>
      </c>
      <c r="AB696" s="28">
        <f t="shared" si="127"/>
        <v>2273000</v>
      </c>
      <c r="AC696" s="28">
        <f t="shared" si="128"/>
        <v>2255000</v>
      </c>
      <c r="AD696" s="28">
        <f t="shared" si="129"/>
        <v>3186000</v>
      </c>
      <c r="AE696" s="28">
        <f t="shared" si="130"/>
        <v>2263000</v>
      </c>
      <c r="AF696" s="28">
        <f t="shared" si="131"/>
        <v>1809000</v>
      </c>
      <c r="AG696" s="28">
        <f t="shared" si="132"/>
        <v>1806000</v>
      </c>
    </row>
    <row r="697" spans="1:33" hidden="1" x14ac:dyDescent="0.3">
      <c r="A697" s="7" t="s">
        <v>281</v>
      </c>
      <c r="B697" s="7" t="s">
        <v>1116</v>
      </c>
      <c r="C697" s="7">
        <v>1301</v>
      </c>
      <c r="D697" s="2" t="s">
        <v>8</v>
      </c>
      <c r="E697" s="2">
        <v>907</v>
      </c>
      <c r="F697" s="2">
        <v>132134</v>
      </c>
      <c r="G697" s="2" t="s">
        <v>1897</v>
      </c>
      <c r="H697" s="8" t="s">
        <v>1892</v>
      </c>
      <c r="I697" s="15">
        <v>1819000</v>
      </c>
      <c r="J697" s="15">
        <v>1362000</v>
      </c>
      <c r="K697" s="15">
        <v>1832000</v>
      </c>
      <c r="L697" s="15">
        <v>1824000</v>
      </c>
      <c r="M697" s="15">
        <v>2277000</v>
      </c>
      <c r="N697" s="15">
        <v>1821000</v>
      </c>
      <c r="O697" s="15">
        <v>1818000</v>
      </c>
      <c r="P697" s="15">
        <v>2255000</v>
      </c>
      <c r="Q697" s="15">
        <v>2731000</v>
      </c>
      <c r="R697" s="15">
        <v>2716000</v>
      </c>
      <c r="S697" s="15">
        <v>1357000</v>
      </c>
      <c r="T697" s="15">
        <v>2709000</v>
      </c>
      <c r="V697" s="28">
        <f t="shared" si="121"/>
        <v>1819000</v>
      </c>
      <c r="W697" s="28">
        <f t="shared" si="122"/>
        <v>1362000</v>
      </c>
      <c r="X697" s="28">
        <f t="shared" si="123"/>
        <v>1832000</v>
      </c>
      <c r="Y697" s="28">
        <f t="shared" si="124"/>
        <v>1824000</v>
      </c>
      <c r="Z697" s="28">
        <f t="shared" si="125"/>
        <v>2277000</v>
      </c>
      <c r="AA697" s="28">
        <f t="shared" si="126"/>
        <v>1821000</v>
      </c>
      <c r="AB697" s="28">
        <f t="shared" si="127"/>
        <v>1818000</v>
      </c>
      <c r="AC697" s="28">
        <f t="shared" si="128"/>
        <v>2255000</v>
      </c>
      <c r="AD697" s="28">
        <f t="shared" si="129"/>
        <v>2731000</v>
      </c>
      <c r="AE697" s="28">
        <f t="shared" si="130"/>
        <v>2716000</v>
      </c>
      <c r="AF697" s="28">
        <f t="shared" si="131"/>
        <v>1357000</v>
      </c>
      <c r="AG697" s="28">
        <f t="shared" si="132"/>
        <v>2709000</v>
      </c>
    </row>
    <row r="698" spans="1:33" hidden="1" x14ac:dyDescent="0.3">
      <c r="A698" s="7" t="s">
        <v>281</v>
      </c>
      <c r="B698" s="7" t="s">
        <v>1116</v>
      </c>
      <c r="C698" s="7">
        <v>1301</v>
      </c>
      <c r="D698" s="2" t="s">
        <v>8</v>
      </c>
      <c r="E698" s="2">
        <v>907</v>
      </c>
      <c r="F698" s="2" t="s">
        <v>8</v>
      </c>
      <c r="G698" s="2" t="s">
        <v>1897</v>
      </c>
      <c r="H698" s="8" t="s">
        <v>1893</v>
      </c>
      <c r="I698" s="15">
        <v>2274000</v>
      </c>
      <c r="J698" s="15">
        <v>2270000</v>
      </c>
      <c r="K698" s="15">
        <v>2748000</v>
      </c>
      <c r="L698" s="15">
        <v>2736000</v>
      </c>
      <c r="M698" s="15">
        <v>2733000</v>
      </c>
      <c r="N698" s="15">
        <v>2731000</v>
      </c>
      <c r="O698" s="15">
        <v>2727000</v>
      </c>
      <c r="P698" s="15">
        <v>2706000</v>
      </c>
      <c r="Q698" s="15">
        <v>2731000</v>
      </c>
      <c r="R698" s="15">
        <v>2716000</v>
      </c>
      <c r="S698" s="15">
        <v>2713000</v>
      </c>
      <c r="T698" s="15">
        <v>2709000</v>
      </c>
      <c r="V698" s="28">
        <f t="shared" si="121"/>
        <v>2274000</v>
      </c>
      <c r="W698" s="28">
        <f t="shared" si="122"/>
        <v>2270000</v>
      </c>
      <c r="X698" s="28">
        <f t="shared" si="123"/>
        <v>2748000</v>
      </c>
      <c r="Y698" s="28">
        <f t="shared" si="124"/>
        <v>2736000</v>
      </c>
      <c r="Z698" s="28">
        <f t="shared" si="125"/>
        <v>2733000</v>
      </c>
      <c r="AA698" s="28">
        <f t="shared" si="126"/>
        <v>2731000</v>
      </c>
      <c r="AB698" s="28">
        <f t="shared" si="127"/>
        <v>2727000</v>
      </c>
      <c r="AC698" s="28">
        <f t="shared" si="128"/>
        <v>2706000</v>
      </c>
      <c r="AD698" s="28">
        <f t="shared" si="129"/>
        <v>2731000</v>
      </c>
      <c r="AE698" s="28">
        <f t="shared" si="130"/>
        <v>2716000</v>
      </c>
      <c r="AF698" s="28">
        <f t="shared" si="131"/>
        <v>2713000</v>
      </c>
      <c r="AG698" s="28">
        <f t="shared" si="132"/>
        <v>2709000</v>
      </c>
    </row>
    <row r="699" spans="1:33" hidden="1" x14ac:dyDescent="0.3">
      <c r="A699" s="7" t="s">
        <v>281</v>
      </c>
      <c r="B699" s="7" t="s">
        <v>1116</v>
      </c>
      <c r="C699" s="7">
        <v>1301</v>
      </c>
      <c r="D699" s="2" t="s">
        <v>252</v>
      </c>
      <c r="E699" s="2">
        <v>907</v>
      </c>
      <c r="F699" s="2" t="s">
        <v>252</v>
      </c>
      <c r="G699" s="2" t="s">
        <v>1897</v>
      </c>
      <c r="H699" s="8" t="s">
        <v>290</v>
      </c>
      <c r="I699" s="15">
        <v>1364000</v>
      </c>
      <c r="J699" s="15">
        <v>2270000</v>
      </c>
      <c r="K699" s="15">
        <v>2290000</v>
      </c>
      <c r="L699" s="15">
        <v>2280000</v>
      </c>
      <c r="M699" s="15">
        <v>2277000</v>
      </c>
      <c r="N699" s="15">
        <v>2276000</v>
      </c>
      <c r="O699" s="15">
        <v>2273000</v>
      </c>
      <c r="P699" s="15">
        <v>2255000</v>
      </c>
      <c r="Q699" s="15">
        <v>2276000</v>
      </c>
      <c r="R699" s="15">
        <v>2263000</v>
      </c>
      <c r="S699" s="15">
        <v>2261000</v>
      </c>
      <c r="T699" s="15">
        <v>2257000</v>
      </c>
      <c r="V699" s="28">
        <f t="shared" si="121"/>
        <v>1364000</v>
      </c>
      <c r="W699" s="28">
        <f t="shared" si="122"/>
        <v>2270000</v>
      </c>
      <c r="X699" s="28">
        <f t="shared" si="123"/>
        <v>2290000</v>
      </c>
      <c r="Y699" s="28">
        <f t="shared" si="124"/>
        <v>2280000</v>
      </c>
      <c r="Z699" s="28">
        <f t="shared" si="125"/>
        <v>2277000</v>
      </c>
      <c r="AA699" s="28">
        <f t="shared" si="126"/>
        <v>2276000</v>
      </c>
      <c r="AB699" s="28">
        <f t="shared" si="127"/>
        <v>2273000</v>
      </c>
      <c r="AC699" s="28">
        <f t="shared" si="128"/>
        <v>2255000</v>
      </c>
      <c r="AD699" s="28">
        <f t="shared" si="129"/>
        <v>2276000</v>
      </c>
      <c r="AE699" s="28">
        <f t="shared" si="130"/>
        <v>2263000</v>
      </c>
      <c r="AF699" s="28">
        <f t="shared" si="131"/>
        <v>2261000</v>
      </c>
      <c r="AG699" s="28">
        <f t="shared" si="132"/>
        <v>2257000</v>
      </c>
    </row>
    <row r="700" spans="1:33" hidden="1" x14ac:dyDescent="0.3">
      <c r="A700" s="7" t="s">
        <v>281</v>
      </c>
      <c r="B700" s="7" t="s">
        <v>557</v>
      </c>
      <c r="C700" s="7">
        <v>1308</v>
      </c>
      <c r="D700" s="6" t="s">
        <v>558</v>
      </c>
      <c r="E700" s="7">
        <v>999</v>
      </c>
      <c r="F700" s="6" t="s">
        <v>558</v>
      </c>
      <c r="H700" s="13" t="s">
        <v>2488</v>
      </c>
      <c r="I700" s="1">
        <v>29018000</v>
      </c>
      <c r="J700" s="1">
        <v>30733000</v>
      </c>
      <c r="K700" s="1">
        <v>26661000</v>
      </c>
      <c r="L700" s="1">
        <v>27544000</v>
      </c>
      <c r="M700" s="1">
        <v>26946000</v>
      </c>
      <c r="N700" s="1">
        <v>26917000</v>
      </c>
      <c r="O700" s="1">
        <v>28904000</v>
      </c>
      <c r="P700" s="1">
        <v>26932000</v>
      </c>
      <c r="Q700" s="1">
        <v>30483000</v>
      </c>
      <c r="R700" s="1">
        <v>28842000</v>
      </c>
      <c r="S700" s="1">
        <v>29325000</v>
      </c>
      <c r="T700" s="1">
        <v>29166000</v>
      </c>
      <c r="V700" s="28">
        <f t="shared" si="121"/>
        <v>29018000</v>
      </c>
      <c r="W700" s="28">
        <f t="shared" si="122"/>
        <v>30733000</v>
      </c>
      <c r="X700" s="28">
        <f t="shared" si="123"/>
        <v>26661000</v>
      </c>
      <c r="Y700" s="28">
        <f t="shared" si="124"/>
        <v>27544000</v>
      </c>
      <c r="Z700" s="28">
        <f t="shared" si="125"/>
        <v>26946000</v>
      </c>
      <c r="AA700" s="28">
        <f t="shared" si="126"/>
        <v>26917000</v>
      </c>
      <c r="AB700" s="28">
        <f t="shared" si="127"/>
        <v>28904000</v>
      </c>
      <c r="AC700" s="28">
        <f t="shared" si="128"/>
        <v>26932000</v>
      </c>
      <c r="AD700" s="28">
        <f t="shared" si="129"/>
        <v>30483000</v>
      </c>
      <c r="AE700" s="28">
        <f t="shared" si="130"/>
        <v>28842000</v>
      </c>
      <c r="AF700" s="28">
        <f t="shared" si="131"/>
        <v>29325000</v>
      </c>
      <c r="AG700" s="28">
        <f t="shared" si="132"/>
        <v>29166000</v>
      </c>
    </row>
    <row r="701" spans="1:33" hidden="1" x14ac:dyDescent="0.3">
      <c r="A701" s="7" t="s">
        <v>281</v>
      </c>
      <c r="B701" s="7" t="s">
        <v>659</v>
      </c>
      <c r="C701" s="7">
        <v>1312</v>
      </c>
      <c r="D701" s="6" t="s">
        <v>8</v>
      </c>
      <c r="E701" s="7">
        <v>923</v>
      </c>
      <c r="F701" s="2" t="s">
        <v>1189</v>
      </c>
      <c r="G701" s="2" t="s">
        <v>2484</v>
      </c>
      <c r="H701" s="8" t="s">
        <v>1902</v>
      </c>
      <c r="I701" s="1">
        <v>9797000</v>
      </c>
      <c r="J701" s="1">
        <v>11420000</v>
      </c>
      <c r="K701" s="1">
        <v>13194000</v>
      </c>
      <c r="L701" s="1">
        <v>9010000</v>
      </c>
      <c r="M701" s="1">
        <v>12226000</v>
      </c>
      <c r="N701" s="1">
        <v>13322000</v>
      </c>
      <c r="O701" s="1">
        <v>13908000</v>
      </c>
      <c r="P701" s="1">
        <v>13761000</v>
      </c>
      <c r="Q701" s="1">
        <v>7957000</v>
      </c>
      <c r="R701" s="1">
        <v>8581000</v>
      </c>
      <c r="S701" s="1">
        <v>8562000</v>
      </c>
      <c r="T701" s="1">
        <v>10648000</v>
      </c>
      <c r="V701" s="28">
        <f t="shared" si="121"/>
        <v>9797000</v>
      </c>
      <c r="W701" s="28">
        <f t="shared" si="122"/>
        <v>11420000</v>
      </c>
      <c r="X701" s="28">
        <f t="shared" si="123"/>
        <v>13194000</v>
      </c>
      <c r="Y701" s="28">
        <f t="shared" si="124"/>
        <v>9010000</v>
      </c>
      <c r="Z701" s="28">
        <f t="shared" si="125"/>
        <v>12226000</v>
      </c>
      <c r="AA701" s="28">
        <f t="shared" si="126"/>
        <v>13322000</v>
      </c>
      <c r="AB701" s="28">
        <f t="shared" si="127"/>
        <v>13908000</v>
      </c>
      <c r="AC701" s="28">
        <f t="shared" si="128"/>
        <v>13761000</v>
      </c>
      <c r="AD701" s="28">
        <f t="shared" si="129"/>
        <v>7957000</v>
      </c>
      <c r="AE701" s="28">
        <f t="shared" si="130"/>
        <v>8581000</v>
      </c>
      <c r="AF701" s="28">
        <f t="shared" si="131"/>
        <v>8562000</v>
      </c>
      <c r="AG701" s="28">
        <f t="shared" si="132"/>
        <v>10648000</v>
      </c>
    </row>
    <row r="702" spans="1:33" hidden="1" x14ac:dyDescent="0.3">
      <c r="A702" s="7" t="s">
        <v>281</v>
      </c>
      <c r="B702" s="7" t="s">
        <v>659</v>
      </c>
      <c r="C702" s="7">
        <v>1312</v>
      </c>
      <c r="D702" s="2" t="s">
        <v>8</v>
      </c>
      <c r="E702" s="2">
        <v>923</v>
      </c>
      <c r="F702" s="2" t="s">
        <v>2224</v>
      </c>
      <c r="G702" s="2" t="s">
        <v>2484</v>
      </c>
      <c r="H702" s="8" t="s">
        <v>1903</v>
      </c>
      <c r="I702" s="1">
        <v>516000</v>
      </c>
      <c r="J702" s="1">
        <v>2077000</v>
      </c>
      <c r="K702" s="1">
        <v>2112000</v>
      </c>
      <c r="L702" s="1">
        <v>2120000</v>
      </c>
      <c r="M702" s="1">
        <v>3190000</v>
      </c>
      <c r="N702" s="1">
        <v>3198000</v>
      </c>
      <c r="O702" s="1">
        <v>3745000</v>
      </c>
      <c r="P702" s="1">
        <v>3705000</v>
      </c>
      <c r="Q702" s="1">
        <v>2653000</v>
      </c>
      <c r="R702" s="1">
        <v>2682000</v>
      </c>
      <c r="S702" s="1">
        <v>2676000</v>
      </c>
      <c r="T702" s="1">
        <v>3195000</v>
      </c>
      <c r="V702" s="28">
        <f t="shared" si="121"/>
        <v>516000</v>
      </c>
      <c r="W702" s="28">
        <f t="shared" si="122"/>
        <v>2077000</v>
      </c>
      <c r="X702" s="28">
        <f t="shared" si="123"/>
        <v>2112000</v>
      </c>
      <c r="Y702" s="28">
        <f t="shared" si="124"/>
        <v>2120000</v>
      </c>
      <c r="Z702" s="28">
        <f t="shared" si="125"/>
        <v>3190000</v>
      </c>
      <c r="AA702" s="28">
        <f t="shared" si="126"/>
        <v>3198000</v>
      </c>
      <c r="AB702" s="28">
        <f t="shared" si="127"/>
        <v>3745000</v>
      </c>
      <c r="AC702" s="28">
        <f t="shared" si="128"/>
        <v>3705000</v>
      </c>
      <c r="AD702" s="28">
        <f t="shared" si="129"/>
        <v>2653000</v>
      </c>
      <c r="AE702" s="28">
        <f t="shared" si="130"/>
        <v>2682000</v>
      </c>
      <c r="AF702" s="28">
        <f t="shared" si="131"/>
        <v>2676000</v>
      </c>
      <c r="AG702" s="28">
        <f t="shared" si="132"/>
        <v>3195000</v>
      </c>
    </row>
    <row r="703" spans="1:33" hidden="1" x14ac:dyDescent="0.3">
      <c r="A703" s="7" t="s">
        <v>281</v>
      </c>
      <c r="B703" s="7" t="s">
        <v>659</v>
      </c>
      <c r="C703" s="7">
        <v>1312</v>
      </c>
      <c r="D703" s="2" t="s">
        <v>8</v>
      </c>
      <c r="E703" s="2">
        <v>917</v>
      </c>
      <c r="F703" s="2" t="s">
        <v>2225</v>
      </c>
      <c r="G703" s="2" t="s">
        <v>2484</v>
      </c>
      <c r="H703" s="8" t="s">
        <v>1904</v>
      </c>
      <c r="I703" s="1">
        <v>516000</v>
      </c>
      <c r="J703" s="1">
        <v>1039000</v>
      </c>
      <c r="K703" s="1">
        <v>1056000</v>
      </c>
      <c r="L703" s="1">
        <v>1590000</v>
      </c>
      <c r="M703" s="1">
        <v>2127000</v>
      </c>
      <c r="N703" s="1">
        <v>2132000</v>
      </c>
      <c r="O703" s="1">
        <v>2140000</v>
      </c>
      <c r="P703" s="1">
        <v>2118000</v>
      </c>
      <c r="Q703" s="1">
        <v>1592000</v>
      </c>
      <c r="R703" s="1">
        <v>1609000</v>
      </c>
      <c r="S703" s="1">
        <v>1606000</v>
      </c>
      <c r="T703" s="1">
        <v>1598000</v>
      </c>
      <c r="V703" s="28">
        <f t="shared" si="121"/>
        <v>516000</v>
      </c>
      <c r="W703" s="28">
        <f t="shared" si="122"/>
        <v>1039000</v>
      </c>
      <c r="X703" s="28">
        <f t="shared" si="123"/>
        <v>1056000</v>
      </c>
      <c r="Y703" s="28">
        <f t="shared" si="124"/>
        <v>1590000</v>
      </c>
      <c r="Z703" s="28">
        <f t="shared" si="125"/>
        <v>2127000</v>
      </c>
      <c r="AA703" s="28">
        <f t="shared" si="126"/>
        <v>2132000</v>
      </c>
      <c r="AB703" s="28">
        <f t="shared" si="127"/>
        <v>2140000</v>
      </c>
      <c r="AC703" s="28">
        <f t="shared" si="128"/>
        <v>2118000</v>
      </c>
      <c r="AD703" s="28">
        <f t="shared" si="129"/>
        <v>1592000</v>
      </c>
      <c r="AE703" s="28">
        <f t="shared" si="130"/>
        <v>1609000</v>
      </c>
      <c r="AF703" s="28">
        <f t="shared" si="131"/>
        <v>1606000</v>
      </c>
      <c r="AG703" s="28">
        <f t="shared" si="132"/>
        <v>1598000</v>
      </c>
    </row>
    <row r="704" spans="1:33" hidden="1" x14ac:dyDescent="0.3">
      <c r="A704" s="7" t="s">
        <v>281</v>
      </c>
      <c r="B704" s="7" t="s">
        <v>659</v>
      </c>
      <c r="C704" s="7">
        <v>1312</v>
      </c>
      <c r="D704" s="2" t="s">
        <v>8</v>
      </c>
      <c r="E704" s="2">
        <v>917</v>
      </c>
      <c r="F704" s="2" t="s">
        <v>2226</v>
      </c>
      <c r="G704" s="2" t="s">
        <v>2484</v>
      </c>
      <c r="H704" s="8" t="s">
        <v>1905</v>
      </c>
      <c r="I704" s="1">
        <v>3610000</v>
      </c>
      <c r="J704" s="1">
        <v>4153000</v>
      </c>
      <c r="K704" s="1">
        <v>6334000</v>
      </c>
      <c r="L704" s="1">
        <v>7420000</v>
      </c>
      <c r="M704" s="1">
        <v>8505000</v>
      </c>
      <c r="N704" s="1">
        <v>8526000</v>
      </c>
      <c r="O704" s="1">
        <v>8559000</v>
      </c>
      <c r="P704" s="1">
        <v>8469000</v>
      </c>
      <c r="Q704" s="1">
        <v>7427000</v>
      </c>
      <c r="R704" s="1">
        <v>7509000</v>
      </c>
      <c r="S704" s="1">
        <v>3746000</v>
      </c>
      <c r="T704" s="1">
        <v>5324000</v>
      </c>
      <c r="V704" s="28">
        <f t="shared" si="121"/>
        <v>3610000</v>
      </c>
      <c r="W704" s="28">
        <f t="shared" si="122"/>
        <v>4153000</v>
      </c>
      <c r="X704" s="28">
        <f t="shared" si="123"/>
        <v>6334000</v>
      </c>
      <c r="Y704" s="28">
        <f t="shared" si="124"/>
        <v>7420000</v>
      </c>
      <c r="Z704" s="28">
        <f t="shared" si="125"/>
        <v>8505000</v>
      </c>
      <c r="AA704" s="28">
        <f t="shared" si="126"/>
        <v>8526000</v>
      </c>
      <c r="AB704" s="28">
        <f t="shared" si="127"/>
        <v>8559000</v>
      </c>
      <c r="AC704" s="28">
        <f t="shared" si="128"/>
        <v>8469000</v>
      </c>
      <c r="AD704" s="28">
        <f t="shared" si="129"/>
        <v>7427000</v>
      </c>
      <c r="AE704" s="28">
        <f t="shared" si="130"/>
        <v>7509000</v>
      </c>
      <c r="AF704" s="28">
        <f t="shared" si="131"/>
        <v>3746000</v>
      </c>
      <c r="AG704" s="28">
        <f t="shared" si="132"/>
        <v>5324000</v>
      </c>
    </row>
    <row r="705" spans="1:33" hidden="1" x14ac:dyDescent="0.3">
      <c r="A705" s="7" t="s">
        <v>281</v>
      </c>
      <c r="B705" s="7" t="s">
        <v>659</v>
      </c>
      <c r="C705" s="7">
        <v>1312</v>
      </c>
      <c r="D705" s="2" t="s">
        <v>8</v>
      </c>
      <c r="E705" s="2">
        <v>917</v>
      </c>
      <c r="F705" s="2" t="s">
        <v>2227</v>
      </c>
      <c r="G705" s="2" t="s">
        <v>2484</v>
      </c>
      <c r="H705" s="8" t="s">
        <v>1906</v>
      </c>
      <c r="I705" s="1">
        <v>1032000</v>
      </c>
      <c r="J705" s="1">
        <v>1039000</v>
      </c>
      <c r="K705" s="1">
        <v>1584000</v>
      </c>
      <c r="L705" s="1">
        <v>1590000</v>
      </c>
      <c r="M705" s="1">
        <v>1064000</v>
      </c>
      <c r="N705" s="1">
        <v>1599000</v>
      </c>
      <c r="O705" s="1">
        <v>1605000</v>
      </c>
      <c r="P705" s="1">
        <v>1059000</v>
      </c>
      <c r="Q705" s="1">
        <v>1592000</v>
      </c>
      <c r="R705" s="1">
        <v>1609000</v>
      </c>
      <c r="S705" s="1">
        <v>1071000</v>
      </c>
      <c r="T705" s="1">
        <v>1598000</v>
      </c>
      <c r="V705" s="28">
        <f t="shared" si="121"/>
        <v>1032000</v>
      </c>
      <c r="W705" s="28">
        <f t="shared" si="122"/>
        <v>1039000</v>
      </c>
      <c r="X705" s="28">
        <f t="shared" si="123"/>
        <v>1584000</v>
      </c>
      <c r="Y705" s="28">
        <f t="shared" si="124"/>
        <v>1590000</v>
      </c>
      <c r="Z705" s="28">
        <f t="shared" si="125"/>
        <v>1064000</v>
      </c>
      <c r="AA705" s="28">
        <f t="shared" si="126"/>
        <v>1599000</v>
      </c>
      <c r="AB705" s="28">
        <f t="shared" si="127"/>
        <v>1605000</v>
      </c>
      <c r="AC705" s="28">
        <f t="shared" si="128"/>
        <v>1059000</v>
      </c>
      <c r="AD705" s="28">
        <f t="shared" si="129"/>
        <v>1592000</v>
      </c>
      <c r="AE705" s="28">
        <f t="shared" si="130"/>
        <v>1609000</v>
      </c>
      <c r="AF705" s="28">
        <f t="shared" si="131"/>
        <v>1071000</v>
      </c>
      <c r="AG705" s="28">
        <f t="shared" si="132"/>
        <v>1598000</v>
      </c>
    </row>
    <row r="706" spans="1:33" hidden="1" x14ac:dyDescent="0.3">
      <c r="A706" s="7" t="s">
        <v>281</v>
      </c>
      <c r="B706" s="7" t="s">
        <v>659</v>
      </c>
      <c r="C706" s="7">
        <v>1312</v>
      </c>
      <c r="D706" s="2" t="s">
        <v>8</v>
      </c>
      <c r="E706" s="2">
        <v>917</v>
      </c>
      <c r="F706" s="2" t="s">
        <v>2228</v>
      </c>
      <c r="G706" s="2" t="s">
        <v>2484</v>
      </c>
      <c r="H706" s="8" t="s">
        <v>1907</v>
      </c>
      <c r="I706" s="1">
        <v>0</v>
      </c>
      <c r="J706" s="1">
        <v>0</v>
      </c>
      <c r="K706" s="1">
        <v>528000</v>
      </c>
      <c r="L706" s="1">
        <v>1060000</v>
      </c>
      <c r="M706" s="1">
        <v>1595000</v>
      </c>
      <c r="N706" s="1">
        <v>1066000</v>
      </c>
      <c r="O706" s="1">
        <v>1070000</v>
      </c>
      <c r="P706" s="1">
        <v>1059000</v>
      </c>
      <c r="Q706" s="1">
        <v>1592000</v>
      </c>
      <c r="R706" s="1">
        <v>2146000</v>
      </c>
      <c r="S706" s="1">
        <v>1071000</v>
      </c>
      <c r="T706" s="1">
        <v>1598000</v>
      </c>
      <c r="V706" s="28">
        <f t="shared" si="121"/>
        <v>0</v>
      </c>
      <c r="W706" s="28">
        <f t="shared" si="122"/>
        <v>0</v>
      </c>
      <c r="X706" s="28">
        <f t="shared" si="123"/>
        <v>528000</v>
      </c>
      <c r="Y706" s="28">
        <f t="shared" si="124"/>
        <v>1060000</v>
      </c>
      <c r="Z706" s="28">
        <f t="shared" si="125"/>
        <v>1595000</v>
      </c>
      <c r="AA706" s="28">
        <f t="shared" si="126"/>
        <v>1066000</v>
      </c>
      <c r="AB706" s="28">
        <f t="shared" si="127"/>
        <v>1070000</v>
      </c>
      <c r="AC706" s="28">
        <f t="shared" si="128"/>
        <v>1059000</v>
      </c>
      <c r="AD706" s="28">
        <f t="shared" si="129"/>
        <v>1592000</v>
      </c>
      <c r="AE706" s="28">
        <f t="shared" si="130"/>
        <v>2146000</v>
      </c>
      <c r="AF706" s="28">
        <f t="shared" si="131"/>
        <v>1071000</v>
      </c>
      <c r="AG706" s="28">
        <f t="shared" si="132"/>
        <v>1598000</v>
      </c>
    </row>
    <row r="707" spans="1:33" hidden="1" x14ac:dyDescent="0.3">
      <c r="A707" s="7" t="s">
        <v>281</v>
      </c>
      <c r="B707" s="7" t="s">
        <v>659</v>
      </c>
      <c r="C707" s="7">
        <v>1312</v>
      </c>
      <c r="D707" s="2" t="s">
        <v>8</v>
      </c>
      <c r="E707" s="2">
        <v>917</v>
      </c>
      <c r="F707" s="2" t="s">
        <v>2229</v>
      </c>
      <c r="G707" s="2" t="s">
        <v>2484</v>
      </c>
      <c r="H707" s="8" t="s">
        <v>1908</v>
      </c>
      <c r="I707" s="1">
        <v>516000</v>
      </c>
      <c r="J707" s="1">
        <v>1039000</v>
      </c>
      <c r="K707" s="1">
        <v>528000</v>
      </c>
      <c r="L707" s="1">
        <v>1060000</v>
      </c>
      <c r="M707" s="1">
        <v>1595000</v>
      </c>
      <c r="N707" s="1">
        <v>1599000</v>
      </c>
      <c r="O707" s="1">
        <v>1605000</v>
      </c>
      <c r="P707" s="1">
        <v>1588000</v>
      </c>
      <c r="Q707" s="1">
        <v>1592000</v>
      </c>
      <c r="R707" s="1">
        <v>1609000</v>
      </c>
      <c r="S707" s="1">
        <v>536000</v>
      </c>
      <c r="T707" s="1">
        <v>1598000</v>
      </c>
      <c r="V707" s="28">
        <f t="shared" ref="V707:V770" si="133">ROUNDUP(I707,-3)</f>
        <v>516000</v>
      </c>
      <c r="W707" s="28">
        <f t="shared" ref="W707:W770" si="134">ROUNDUP(J707,-3)</f>
        <v>1039000</v>
      </c>
      <c r="X707" s="28">
        <f t="shared" ref="X707:X770" si="135">ROUNDUP(K707,-3)</f>
        <v>528000</v>
      </c>
      <c r="Y707" s="28">
        <f t="shared" ref="Y707:Y770" si="136">ROUNDUP(L707,-3)</f>
        <v>1060000</v>
      </c>
      <c r="Z707" s="28">
        <f t="shared" ref="Z707:Z770" si="137">ROUNDUP(M707,-3)</f>
        <v>1595000</v>
      </c>
      <c r="AA707" s="28">
        <f t="shared" ref="AA707:AA770" si="138">ROUNDUP(N707,-3)</f>
        <v>1599000</v>
      </c>
      <c r="AB707" s="28">
        <f t="shared" ref="AB707:AB770" si="139">ROUNDUP(O707,-3)</f>
        <v>1605000</v>
      </c>
      <c r="AC707" s="28">
        <f t="shared" ref="AC707:AC770" si="140">ROUNDUP(P707,-3)</f>
        <v>1588000</v>
      </c>
      <c r="AD707" s="28">
        <f t="shared" ref="AD707:AD770" si="141">ROUNDUP(Q707,-3)</f>
        <v>1592000</v>
      </c>
      <c r="AE707" s="28">
        <f t="shared" ref="AE707:AE770" si="142">ROUNDUP(R707,-3)</f>
        <v>1609000</v>
      </c>
      <c r="AF707" s="28">
        <f t="shared" ref="AF707:AF770" si="143">ROUNDUP(S707,-3)</f>
        <v>536000</v>
      </c>
      <c r="AG707" s="28">
        <f t="shared" ref="AG707:AG770" si="144">ROUNDUP(T707,-3)</f>
        <v>1598000</v>
      </c>
    </row>
    <row r="708" spans="1:33" hidden="1" x14ac:dyDescent="0.3">
      <c r="A708" s="7" t="s">
        <v>281</v>
      </c>
      <c r="B708" s="7" t="s">
        <v>659</v>
      </c>
      <c r="C708" s="7">
        <v>1312</v>
      </c>
      <c r="D708" s="2" t="s">
        <v>8</v>
      </c>
      <c r="E708" s="2">
        <v>917</v>
      </c>
      <c r="F708" s="2" t="s">
        <v>2230</v>
      </c>
      <c r="G708" s="2" t="s">
        <v>2484</v>
      </c>
      <c r="H708" s="8" t="s">
        <v>1909</v>
      </c>
      <c r="I708" s="1">
        <v>0</v>
      </c>
      <c r="J708" s="1">
        <v>0</v>
      </c>
      <c r="K708" s="1">
        <v>1056000</v>
      </c>
      <c r="L708" s="1">
        <v>1060000</v>
      </c>
      <c r="M708" s="1">
        <v>1064000</v>
      </c>
      <c r="N708" s="1">
        <v>1599000</v>
      </c>
      <c r="O708" s="1">
        <v>1070000</v>
      </c>
      <c r="P708" s="1">
        <v>1059000</v>
      </c>
      <c r="Q708" s="1">
        <v>1592000</v>
      </c>
      <c r="R708" s="1">
        <v>1073000</v>
      </c>
      <c r="S708" s="1">
        <v>536000</v>
      </c>
      <c r="T708" s="1">
        <v>2662000</v>
      </c>
      <c r="V708" s="28">
        <f t="shared" si="133"/>
        <v>0</v>
      </c>
      <c r="W708" s="28">
        <f t="shared" si="134"/>
        <v>0</v>
      </c>
      <c r="X708" s="28">
        <f t="shared" si="135"/>
        <v>1056000</v>
      </c>
      <c r="Y708" s="28">
        <f t="shared" si="136"/>
        <v>1060000</v>
      </c>
      <c r="Z708" s="28">
        <f t="shared" si="137"/>
        <v>1064000</v>
      </c>
      <c r="AA708" s="28">
        <f t="shared" si="138"/>
        <v>1599000</v>
      </c>
      <c r="AB708" s="28">
        <f t="shared" si="139"/>
        <v>1070000</v>
      </c>
      <c r="AC708" s="28">
        <f t="shared" si="140"/>
        <v>1059000</v>
      </c>
      <c r="AD708" s="28">
        <f t="shared" si="141"/>
        <v>1592000</v>
      </c>
      <c r="AE708" s="28">
        <f t="shared" si="142"/>
        <v>1073000</v>
      </c>
      <c r="AF708" s="28">
        <f t="shared" si="143"/>
        <v>536000</v>
      </c>
      <c r="AG708" s="28">
        <f t="shared" si="144"/>
        <v>2662000</v>
      </c>
    </row>
    <row r="709" spans="1:33" hidden="1" x14ac:dyDescent="0.3">
      <c r="A709" s="7" t="s">
        <v>281</v>
      </c>
      <c r="B709" s="7" t="s">
        <v>659</v>
      </c>
      <c r="C709" s="7">
        <v>1312</v>
      </c>
      <c r="D709" s="2" t="s">
        <v>8</v>
      </c>
      <c r="E709" s="2">
        <v>917</v>
      </c>
      <c r="F709" s="2" t="s">
        <v>2231</v>
      </c>
      <c r="G709" s="2" t="s">
        <v>2484</v>
      </c>
      <c r="H709" s="8" t="s">
        <v>1910</v>
      </c>
      <c r="I709" s="1">
        <v>0</v>
      </c>
      <c r="J709" s="1">
        <v>0</v>
      </c>
      <c r="K709" s="1">
        <v>0</v>
      </c>
      <c r="L709" s="1">
        <v>530000</v>
      </c>
      <c r="M709" s="1">
        <v>532000</v>
      </c>
      <c r="N709" s="1">
        <v>1066000</v>
      </c>
      <c r="O709" s="1">
        <v>535000</v>
      </c>
      <c r="P709" s="1">
        <v>530000</v>
      </c>
      <c r="Q709" s="1">
        <v>531000</v>
      </c>
      <c r="R709" s="1">
        <v>1073000</v>
      </c>
      <c r="S709" s="1">
        <v>536000</v>
      </c>
      <c r="T709" s="1">
        <v>1065000</v>
      </c>
      <c r="V709" s="28">
        <f t="shared" si="133"/>
        <v>0</v>
      </c>
      <c r="W709" s="28">
        <f t="shared" si="134"/>
        <v>0</v>
      </c>
      <c r="X709" s="28">
        <f t="shared" si="135"/>
        <v>0</v>
      </c>
      <c r="Y709" s="28">
        <f t="shared" si="136"/>
        <v>530000</v>
      </c>
      <c r="Z709" s="28">
        <f t="shared" si="137"/>
        <v>532000</v>
      </c>
      <c r="AA709" s="28">
        <f t="shared" si="138"/>
        <v>1066000</v>
      </c>
      <c r="AB709" s="28">
        <f t="shared" si="139"/>
        <v>535000</v>
      </c>
      <c r="AC709" s="28">
        <f t="shared" si="140"/>
        <v>530000</v>
      </c>
      <c r="AD709" s="28">
        <f t="shared" si="141"/>
        <v>531000</v>
      </c>
      <c r="AE709" s="28">
        <f t="shared" si="142"/>
        <v>1073000</v>
      </c>
      <c r="AF709" s="28">
        <f t="shared" si="143"/>
        <v>536000</v>
      </c>
      <c r="AG709" s="28">
        <f t="shared" si="144"/>
        <v>1065000</v>
      </c>
    </row>
    <row r="710" spans="1:33" hidden="1" x14ac:dyDescent="0.3">
      <c r="A710" s="7" t="s">
        <v>281</v>
      </c>
      <c r="B710" s="7" t="s">
        <v>659</v>
      </c>
      <c r="C710" s="7">
        <v>1312</v>
      </c>
      <c r="D710" s="2" t="s">
        <v>8</v>
      </c>
      <c r="E710" s="2">
        <v>917</v>
      </c>
      <c r="F710" s="2" t="s">
        <v>2232</v>
      </c>
      <c r="G710" s="2" t="s">
        <v>2484</v>
      </c>
      <c r="H710" s="8" t="s">
        <v>1911</v>
      </c>
      <c r="I710" s="1">
        <v>0</v>
      </c>
      <c r="J710" s="1">
        <v>0</v>
      </c>
      <c r="K710" s="1">
        <v>0</v>
      </c>
      <c r="L710" s="1">
        <v>530000</v>
      </c>
      <c r="M710" s="1">
        <v>532000</v>
      </c>
      <c r="N710" s="1">
        <v>533000</v>
      </c>
      <c r="O710" s="1">
        <v>535000</v>
      </c>
      <c r="P710" s="1">
        <v>530000</v>
      </c>
      <c r="Q710" s="1">
        <v>531000</v>
      </c>
      <c r="R710" s="1">
        <v>537000</v>
      </c>
      <c r="S710" s="1">
        <v>536000</v>
      </c>
      <c r="T710" s="1">
        <v>533000</v>
      </c>
      <c r="V710" s="28">
        <f t="shared" si="133"/>
        <v>0</v>
      </c>
      <c r="W710" s="28">
        <f t="shared" si="134"/>
        <v>0</v>
      </c>
      <c r="X710" s="28">
        <f t="shared" si="135"/>
        <v>0</v>
      </c>
      <c r="Y710" s="28">
        <f t="shared" si="136"/>
        <v>530000</v>
      </c>
      <c r="Z710" s="28">
        <f t="shared" si="137"/>
        <v>532000</v>
      </c>
      <c r="AA710" s="28">
        <f t="shared" si="138"/>
        <v>533000</v>
      </c>
      <c r="AB710" s="28">
        <f t="shared" si="139"/>
        <v>535000</v>
      </c>
      <c r="AC710" s="28">
        <f t="shared" si="140"/>
        <v>530000</v>
      </c>
      <c r="AD710" s="28">
        <f t="shared" si="141"/>
        <v>531000</v>
      </c>
      <c r="AE710" s="28">
        <f t="shared" si="142"/>
        <v>537000</v>
      </c>
      <c r="AF710" s="28">
        <f t="shared" si="143"/>
        <v>536000</v>
      </c>
      <c r="AG710" s="28">
        <f t="shared" si="144"/>
        <v>533000</v>
      </c>
    </row>
    <row r="711" spans="1:33" hidden="1" x14ac:dyDescent="0.3">
      <c r="A711" s="7" t="s">
        <v>281</v>
      </c>
      <c r="B711" s="7" t="s">
        <v>659</v>
      </c>
      <c r="C711" s="7">
        <v>1312</v>
      </c>
      <c r="D711" s="2" t="s">
        <v>8</v>
      </c>
      <c r="E711" s="2">
        <v>917</v>
      </c>
      <c r="F711" s="2" t="s">
        <v>2233</v>
      </c>
      <c r="G711" s="2" t="s">
        <v>2484</v>
      </c>
      <c r="H711" s="8" t="s">
        <v>1912</v>
      </c>
      <c r="I711" s="1">
        <v>516000</v>
      </c>
      <c r="J711" s="1">
        <v>0</v>
      </c>
      <c r="K711" s="1">
        <v>0</v>
      </c>
      <c r="L711" s="1">
        <v>530000</v>
      </c>
      <c r="M711" s="1">
        <v>0</v>
      </c>
      <c r="N711" s="1">
        <v>0</v>
      </c>
      <c r="O711" s="1">
        <v>535000</v>
      </c>
      <c r="P711" s="1">
        <v>0</v>
      </c>
      <c r="Q711" s="1">
        <v>0</v>
      </c>
      <c r="R711" s="1">
        <v>0</v>
      </c>
      <c r="S711" s="1">
        <v>536000</v>
      </c>
      <c r="T711" s="1">
        <v>0</v>
      </c>
      <c r="V711" s="28">
        <f t="shared" si="133"/>
        <v>516000</v>
      </c>
      <c r="W711" s="28">
        <f t="shared" si="134"/>
        <v>0</v>
      </c>
      <c r="X711" s="28">
        <f t="shared" si="135"/>
        <v>0</v>
      </c>
      <c r="Y711" s="28">
        <f t="shared" si="136"/>
        <v>530000</v>
      </c>
      <c r="Z711" s="28">
        <f t="shared" si="137"/>
        <v>0</v>
      </c>
      <c r="AA711" s="28">
        <f t="shared" si="138"/>
        <v>0</v>
      </c>
      <c r="AB711" s="28">
        <f t="shared" si="139"/>
        <v>535000</v>
      </c>
      <c r="AC711" s="28">
        <f t="shared" si="140"/>
        <v>0</v>
      </c>
      <c r="AD711" s="28">
        <f t="shared" si="141"/>
        <v>0</v>
      </c>
      <c r="AE711" s="28">
        <f t="shared" si="142"/>
        <v>0</v>
      </c>
      <c r="AF711" s="28">
        <f t="shared" si="143"/>
        <v>536000</v>
      </c>
      <c r="AG711" s="28">
        <f t="shared" si="144"/>
        <v>0</v>
      </c>
    </row>
    <row r="712" spans="1:33" hidden="1" x14ac:dyDescent="0.3">
      <c r="A712" s="7" t="s">
        <v>281</v>
      </c>
      <c r="B712" s="7" t="s">
        <v>659</v>
      </c>
      <c r="C712" s="7">
        <v>1312</v>
      </c>
      <c r="D712" s="2" t="s">
        <v>8</v>
      </c>
      <c r="E712" s="2">
        <v>917</v>
      </c>
      <c r="F712" s="2" t="s">
        <v>2234</v>
      </c>
      <c r="G712" s="2" t="s">
        <v>2484</v>
      </c>
      <c r="H712" s="8" t="s">
        <v>1913</v>
      </c>
      <c r="I712" s="1">
        <v>0</v>
      </c>
      <c r="J712" s="1">
        <v>0</v>
      </c>
      <c r="K712" s="1">
        <v>0</v>
      </c>
      <c r="L712" s="1">
        <v>530000</v>
      </c>
      <c r="M712" s="1">
        <v>0</v>
      </c>
      <c r="N712" s="1">
        <v>0</v>
      </c>
      <c r="O712" s="1">
        <v>535000</v>
      </c>
      <c r="P712" s="1">
        <v>0</v>
      </c>
      <c r="Q712" s="1">
        <v>0</v>
      </c>
      <c r="R712" s="1">
        <v>537000</v>
      </c>
      <c r="S712" s="1">
        <v>0</v>
      </c>
      <c r="T712" s="1">
        <v>533000</v>
      </c>
      <c r="V712" s="28">
        <f t="shared" si="133"/>
        <v>0</v>
      </c>
      <c r="W712" s="28">
        <f t="shared" si="134"/>
        <v>0</v>
      </c>
      <c r="X712" s="28">
        <f t="shared" si="135"/>
        <v>0</v>
      </c>
      <c r="Y712" s="28">
        <f t="shared" si="136"/>
        <v>530000</v>
      </c>
      <c r="Z712" s="28">
        <f t="shared" si="137"/>
        <v>0</v>
      </c>
      <c r="AA712" s="28">
        <f t="shared" si="138"/>
        <v>0</v>
      </c>
      <c r="AB712" s="28">
        <f t="shared" si="139"/>
        <v>535000</v>
      </c>
      <c r="AC712" s="28">
        <f t="shared" si="140"/>
        <v>0</v>
      </c>
      <c r="AD712" s="28">
        <f t="shared" si="141"/>
        <v>0</v>
      </c>
      <c r="AE712" s="28">
        <f t="shared" si="142"/>
        <v>537000</v>
      </c>
      <c r="AF712" s="28">
        <f t="shared" si="143"/>
        <v>0</v>
      </c>
      <c r="AG712" s="28">
        <f t="shared" si="144"/>
        <v>533000</v>
      </c>
    </row>
    <row r="713" spans="1:33" hidden="1" x14ac:dyDescent="0.3">
      <c r="A713" s="7" t="s">
        <v>281</v>
      </c>
      <c r="B713" s="7" t="s">
        <v>659</v>
      </c>
      <c r="C713" s="7">
        <v>1312</v>
      </c>
      <c r="D713" s="2" t="s">
        <v>8</v>
      </c>
      <c r="E713" s="2">
        <v>917</v>
      </c>
      <c r="F713" s="2" t="s">
        <v>2235</v>
      </c>
      <c r="G713" s="2" t="s">
        <v>2484</v>
      </c>
      <c r="H713" s="8" t="s">
        <v>1914</v>
      </c>
      <c r="I713" s="1">
        <v>0</v>
      </c>
      <c r="J713" s="1">
        <v>0</v>
      </c>
      <c r="K713" s="1">
        <v>0</v>
      </c>
      <c r="L713" s="1">
        <v>0</v>
      </c>
      <c r="M713" s="1">
        <v>532000</v>
      </c>
      <c r="N713" s="1">
        <v>0</v>
      </c>
      <c r="O713" s="1">
        <v>0</v>
      </c>
      <c r="P713" s="1">
        <v>530000</v>
      </c>
      <c r="Q713" s="1">
        <v>0</v>
      </c>
      <c r="R713" s="1">
        <v>0</v>
      </c>
      <c r="S713" s="1">
        <v>536000</v>
      </c>
      <c r="T713" s="1">
        <v>0</v>
      </c>
      <c r="V713" s="28">
        <f t="shared" si="133"/>
        <v>0</v>
      </c>
      <c r="W713" s="28">
        <f t="shared" si="134"/>
        <v>0</v>
      </c>
      <c r="X713" s="28">
        <f t="shared" si="135"/>
        <v>0</v>
      </c>
      <c r="Y713" s="28">
        <f t="shared" si="136"/>
        <v>0</v>
      </c>
      <c r="Z713" s="28">
        <f t="shared" si="137"/>
        <v>532000</v>
      </c>
      <c r="AA713" s="28">
        <f t="shared" si="138"/>
        <v>0</v>
      </c>
      <c r="AB713" s="28">
        <f t="shared" si="139"/>
        <v>0</v>
      </c>
      <c r="AC713" s="28">
        <f t="shared" si="140"/>
        <v>530000</v>
      </c>
      <c r="AD713" s="28">
        <f t="shared" si="141"/>
        <v>0</v>
      </c>
      <c r="AE713" s="28">
        <f t="shared" si="142"/>
        <v>0</v>
      </c>
      <c r="AF713" s="28">
        <f t="shared" si="143"/>
        <v>536000</v>
      </c>
      <c r="AG713" s="28">
        <f t="shared" si="144"/>
        <v>0</v>
      </c>
    </row>
    <row r="714" spans="1:33" hidden="1" x14ac:dyDescent="0.3">
      <c r="A714" s="7" t="s">
        <v>281</v>
      </c>
      <c r="B714" s="7" t="s">
        <v>659</v>
      </c>
      <c r="C714" s="7">
        <v>1312</v>
      </c>
      <c r="D714" s="2" t="s">
        <v>8</v>
      </c>
      <c r="E714" s="2">
        <v>917</v>
      </c>
      <c r="F714" s="2" t="s">
        <v>2236</v>
      </c>
      <c r="G714" s="2" t="s">
        <v>2484</v>
      </c>
      <c r="H714" s="8" t="s">
        <v>1915</v>
      </c>
      <c r="I714" s="1">
        <v>0</v>
      </c>
      <c r="J714" s="1">
        <v>520000</v>
      </c>
      <c r="K714" s="1">
        <v>0</v>
      </c>
      <c r="L714" s="1">
        <v>530000</v>
      </c>
      <c r="M714" s="1">
        <v>0</v>
      </c>
      <c r="N714" s="1">
        <v>0</v>
      </c>
      <c r="O714" s="1">
        <v>535000</v>
      </c>
      <c r="P714" s="1">
        <v>0</v>
      </c>
      <c r="Q714" s="1">
        <v>0</v>
      </c>
      <c r="R714" s="1">
        <v>537000</v>
      </c>
      <c r="S714" s="1">
        <v>0</v>
      </c>
      <c r="T714" s="1">
        <v>0</v>
      </c>
      <c r="V714" s="28">
        <f t="shared" si="133"/>
        <v>0</v>
      </c>
      <c r="W714" s="28">
        <f t="shared" si="134"/>
        <v>520000</v>
      </c>
      <c r="X714" s="28">
        <f t="shared" si="135"/>
        <v>0</v>
      </c>
      <c r="Y714" s="28">
        <f t="shared" si="136"/>
        <v>530000</v>
      </c>
      <c r="Z714" s="28">
        <f t="shared" si="137"/>
        <v>0</v>
      </c>
      <c r="AA714" s="28">
        <f t="shared" si="138"/>
        <v>0</v>
      </c>
      <c r="AB714" s="28">
        <f t="shared" si="139"/>
        <v>535000</v>
      </c>
      <c r="AC714" s="28">
        <f t="shared" si="140"/>
        <v>0</v>
      </c>
      <c r="AD714" s="28">
        <f t="shared" si="141"/>
        <v>0</v>
      </c>
      <c r="AE714" s="28">
        <f t="shared" si="142"/>
        <v>537000</v>
      </c>
      <c r="AF714" s="28">
        <f t="shared" si="143"/>
        <v>0</v>
      </c>
      <c r="AG714" s="28">
        <f t="shared" si="144"/>
        <v>0</v>
      </c>
    </row>
    <row r="715" spans="1:33" hidden="1" x14ac:dyDescent="0.3">
      <c r="A715" s="7" t="s">
        <v>281</v>
      </c>
      <c r="B715" s="7" t="s">
        <v>659</v>
      </c>
      <c r="C715" s="7">
        <v>1312</v>
      </c>
      <c r="D715" s="2" t="s">
        <v>8</v>
      </c>
      <c r="E715" s="2">
        <v>917</v>
      </c>
      <c r="F715" s="2" t="s">
        <v>2237</v>
      </c>
      <c r="G715" s="2" t="s">
        <v>2484</v>
      </c>
      <c r="H715" s="8" t="s">
        <v>1916</v>
      </c>
      <c r="I715" s="1">
        <v>0</v>
      </c>
      <c r="J715" s="1">
        <v>0</v>
      </c>
      <c r="K715" s="1">
        <v>528000</v>
      </c>
      <c r="L715" s="1">
        <v>0</v>
      </c>
      <c r="M715" s="1">
        <v>532000</v>
      </c>
      <c r="N715" s="1">
        <v>0</v>
      </c>
      <c r="O715" s="1">
        <v>535000</v>
      </c>
      <c r="P715" s="1">
        <v>530000</v>
      </c>
      <c r="Q715" s="1">
        <v>0</v>
      </c>
      <c r="R715" s="1">
        <v>537000</v>
      </c>
      <c r="S715" s="1">
        <v>0</v>
      </c>
      <c r="T715" s="1">
        <v>533000</v>
      </c>
      <c r="V715" s="28">
        <f t="shared" si="133"/>
        <v>0</v>
      </c>
      <c r="W715" s="28">
        <f t="shared" si="134"/>
        <v>0</v>
      </c>
      <c r="X715" s="28">
        <f t="shared" si="135"/>
        <v>528000</v>
      </c>
      <c r="Y715" s="28">
        <f t="shared" si="136"/>
        <v>0</v>
      </c>
      <c r="Z715" s="28">
        <f t="shared" si="137"/>
        <v>532000</v>
      </c>
      <c r="AA715" s="28">
        <f t="shared" si="138"/>
        <v>0</v>
      </c>
      <c r="AB715" s="28">
        <f t="shared" si="139"/>
        <v>535000</v>
      </c>
      <c r="AC715" s="28">
        <f t="shared" si="140"/>
        <v>530000</v>
      </c>
      <c r="AD715" s="28">
        <f t="shared" si="141"/>
        <v>0</v>
      </c>
      <c r="AE715" s="28">
        <f t="shared" si="142"/>
        <v>537000</v>
      </c>
      <c r="AF715" s="28">
        <f t="shared" si="143"/>
        <v>0</v>
      </c>
      <c r="AG715" s="28">
        <f t="shared" si="144"/>
        <v>533000</v>
      </c>
    </row>
    <row r="716" spans="1:33" hidden="1" x14ac:dyDescent="0.3">
      <c r="A716" s="7" t="s">
        <v>281</v>
      </c>
      <c r="B716" s="7" t="s">
        <v>659</v>
      </c>
      <c r="C716" s="7">
        <v>1312</v>
      </c>
      <c r="D716" s="2" t="s">
        <v>8</v>
      </c>
      <c r="E716" s="2">
        <v>917</v>
      </c>
      <c r="F716" s="2" t="s">
        <v>2238</v>
      </c>
      <c r="G716" s="2" t="s">
        <v>2484</v>
      </c>
      <c r="H716" s="8" t="s">
        <v>1917</v>
      </c>
      <c r="I716" s="1">
        <v>2578000</v>
      </c>
      <c r="J716" s="1">
        <v>2596000</v>
      </c>
      <c r="K716" s="1">
        <v>7917000</v>
      </c>
      <c r="L716" s="1">
        <v>13249000</v>
      </c>
      <c r="M716" s="1">
        <v>15947000</v>
      </c>
      <c r="N716" s="1">
        <v>18651000</v>
      </c>
      <c r="O716" s="1">
        <v>18722000</v>
      </c>
      <c r="P716" s="1">
        <v>21171000</v>
      </c>
      <c r="Q716" s="1">
        <v>21218000</v>
      </c>
      <c r="R716" s="1">
        <v>24134000</v>
      </c>
      <c r="S716" s="1">
        <v>21404000</v>
      </c>
      <c r="T716" s="1">
        <v>21296000</v>
      </c>
      <c r="V716" s="28">
        <f t="shared" si="133"/>
        <v>2578000</v>
      </c>
      <c r="W716" s="28">
        <f t="shared" si="134"/>
        <v>2596000</v>
      </c>
      <c r="X716" s="28">
        <f t="shared" si="135"/>
        <v>7917000</v>
      </c>
      <c r="Y716" s="28">
        <f t="shared" si="136"/>
        <v>13249000</v>
      </c>
      <c r="Z716" s="28">
        <f t="shared" si="137"/>
        <v>15947000</v>
      </c>
      <c r="AA716" s="28">
        <f t="shared" si="138"/>
        <v>18651000</v>
      </c>
      <c r="AB716" s="28">
        <f t="shared" si="139"/>
        <v>18722000</v>
      </c>
      <c r="AC716" s="28">
        <f t="shared" si="140"/>
        <v>21171000</v>
      </c>
      <c r="AD716" s="28">
        <f t="shared" si="141"/>
        <v>21218000</v>
      </c>
      <c r="AE716" s="28">
        <f t="shared" si="142"/>
        <v>24134000</v>
      </c>
      <c r="AF716" s="28">
        <f t="shared" si="143"/>
        <v>21404000</v>
      </c>
      <c r="AG716" s="28">
        <f t="shared" si="144"/>
        <v>21296000</v>
      </c>
    </row>
    <row r="717" spans="1:33" hidden="1" x14ac:dyDescent="0.3">
      <c r="A717" s="7" t="s">
        <v>281</v>
      </c>
      <c r="B717" s="7" t="s">
        <v>659</v>
      </c>
      <c r="C717" s="7">
        <v>1312</v>
      </c>
      <c r="D717" s="2" t="s">
        <v>252</v>
      </c>
      <c r="E717" s="2">
        <v>999</v>
      </c>
      <c r="F717" s="2" t="s">
        <v>252</v>
      </c>
      <c r="G717" s="2" t="s">
        <v>2484</v>
      </c>
      <c r="H717" s="8" t="s">
        <v>1777</v>
      </c>
      <c r="I717" s="1">
        <v>2578000</v>
      </c>
      <c r="J717" s="1">
        <v>7787000</v>
      </c>
      <c r="K717" s="1">
        <v>10556000</v>
      </c>
      <c r="L717" s="1">
        <v>21199000</v>
      </c>
      <c r="M717" s="1">
        <v>26578000</v>
      </c>
      <c r="N717" s="1">
        <v>34636000</v>
      </c>
      <c r="O717" s="1">
        <v>40118000</v>
      </c>
      <c r="P717" s="1">
        <v>37049000</v>
      </c>
      <c r="Q717" s="1">
        <v>29175000</v>
      </c>
      <c r="R717" s="1">
        <v>37542000</v>
      </c>
      <c r="S717" s="1">
        <v>40131000</v>
      </c>
      <c r="T717" s="1">
        <v>31944000</v>
      </c>
      <c r="V717" s="28">
        <f t="shared" si="133"/>
        <v>2578000</v>
      </c>
      <c r="W717" s="28">
        <f t="shared" si="134"/>
        <v>7787000</v>
      </c>
      <c r="X717" s="28">
        <f t="shared" si="135"/>
        <v>10556000</v>
      </c>
      <c r="Y717" s="28">
        <f t="shared" si="136"/>
        <v>21199000</v>
      </c>
      <c r="Z717" s="28">
        <f t="shared" si="137"/>
        <v>26578000</v>
      </c>
      <c r="AA717" s="28">
        <f t="shared" si="138"/>
        <v>34636000</v>
      </c>
      <c r="AB717" s="28">
        <f t="shared" si="139"/>
        <v>40118000</v>
      </c>
      <c r="AC717" s="28">
        <f t="shared" si="140"/>
        <v>37049000</v>
      </c>
      <c r="AD717" s="28">
        <f t="shared" si="141"/>
        <v>29175000</v>
      </c>
      <c r="AE717" s="28">
        <f t="shared" si="142"/>
        <v>37542000</v>
      </c>
      <c r="AF717" s="28">
        <f t="shared" si="143"/>
        <v>40131000</v>
      </c>
      <c r="AG717" s="28">
        <f t="shared" si="144"/>
        <v>31944000</v>
      </c>
    </row>
    <row r="718" spans="1:33" hidden="1" x14ac:dyDescent="0.3">
      <c r="A718" s="7" t="s">
        <v>281</v>
      </c>
      <c r="B718" s="7" t="s">
        <v>659</v>
      </c>
      <c r="C718" s="7">
        <v>1312</v>
      </c>
      <c r="D718" s="2" t="s">
        <v>8</v>
      </c>
      <c r="E718" s="2">
        <v>917</v>
      </c>
      <c r="F718" s="2" t="s">
        <v>673</v>
      </c>
      <c r="G718" s="2" t="s">
        <v>654</v>
      </c>
      <c r="H718" s="8" t="s">
        <v>572</v>
      </c>
      <c r="I718" s="1">
        <v>155000</v>
      </c>
      <c r="J718" s="1">
        <v>156000</v>
      </c>
      <c r="K718" s="1">
        <v>264000</v>
      </c>
      <c r="L718" s="1">
        <v>530000</v>
      </c>
      <c r="M718" s="1">
        <v>266000</v>
      </c>
      <c r="N718" s="1">
        <v>267000</v>
      </c>
      <c r="O718" s="1">
        <v>268000</v>
      </c>
      <c r="P718" s="1">
        <v>794000</v>
      </c>
      <c r="Q718" s="1">
        <v>1061000</v>
      </c>
      <c r="R718" s="1">
        <v>1341000</v>
      </c>
      <c r="S718" s="1">
        <v>1071000</v>
      </c>
      <c r="T718" s="1">
        <v>1331000</v>
      </c>
      <c r="V718" s="28">
        <f t="shared" si="133"/>
        <v>155000</v>
      </c>
      <c r="W718" s="28">
        <f t="shared" si="134"/>
        <v>156000</v>
      </c>
      <c r="X718" s="28">
        <f t="shared" si="135"/>
        <v>264000</v>
      </c>
      <c r="Y718" s="28">
        <f t="shared" si="136"/>
        <v>530000</v>
      </c>
      <c r="Z718" s="28">
        <f t="shared" si="137"/>
        <v>266000</v>
      </c>
      <c r="AA718" s="28">
        <f t="shared" si="138"/>
        <v>267000</v>
      </c>
      <c r="AB718" s="28">
        <f t="shared" si="139"/>
        <v>268000</v>
      </c>
      <c r="AC718" s="28">
        <f t="shared" si="140"/>
        <v>794000</v>
      </c>
      <c r="AD718" s="28">
        <f t="shared" si="141"/>
        <v>1061000</v>
      </c>
      <c r="AE718" s="28">
        <f t="shared" si="142"/>
        <v>1341000</v>
      </c>
      <c r="AF718" s="28">
        <f t="shared" si="143"/>
        <v>1071000</v>
      </c>
      <c r="AG718" s="28">
        <f t="shared" si="144"/>
        <v>1331000</v>
      </c>
    </row>
    <row r="719" spans="1:33" hidden="1" x14ac:dyDescent="0.3">
      <c r="A719" s="7" t="s">
        <v>281</v>
      </c>
      <c r="B719" s="7" t="s">
        <v>659</v>
      </c>
      <c r="C719" s="7">
        <v>1312</v>
      </c>
      <c r="D719" s="2" t="s">
        <v>8</v>
      </c>
      <c r="E719" s="2">
        <v>917</v>
      </c>
      <c r="F719" s="2" t="s">
        <v>681</v>
      </c>
      <c r="G719" s="2" t="s">
        <v>654</v>
      </c>
      <c r="H719" s="8" t="s">
        <v>580</v>
      </c>
      <c r="I719" s="1">
        <v>52000</v>
      </c>
      <c r="J719" s="1">
        <v>52000</v>
      </c>
      <c r="K719" s="1">
        <v>53000</v>
      </c>
      <c r="L719" s="1">
        <v>53000</v>
      </c>
      <c r="M719" s="1">
        <v>54000</v>
      </c>
      <c r="N719" s="1">
        <v>54000</v>
      </c>
      <c r="O719" s="1">
        <v>54000</v>
      </c>
      <c r="P719" s="1">
        <v>53000</v>
      </c>
      <c r="Q719" s="1">
        <v>54000</v>
      </c>
      <c r="R719" s="1">
        <v>54000</v>
      </c>
      <c r="S719" s="1">
        <v>54000</v>
      </c>
      <c r="T719" s="1">
        <v>54000</v>
      </c>
      <c r="V719" s="28">
        <f t="shared" si="133"/>
        <v>52000</v>
      </c>
      <c r="W719" s="28">
        <f t="shared" si="134"/>
        <v>52000</v>
      </c>
      <c r="X719" s="28">
        <f t="shared" si="135"/>
        <v>53000</v>
      </c>
      <c r="Y719" s="28">
        <f t="shared" si="136"/>
        <v>53000</v>
      </c>
      <c r="Z719" s="28">
        <f t="shared" si="137"/>
        <v>54000</v>
      </c>
      <c r="AA719" s="28">
        <f t="shared" si="138"/>
        <v>54000</v>
      </c>
      <c r="AB719" s="28">
        <f t="shared" si="139"/>
        <v>54000</v>
      </c>
      <c r="AC719" s="28">
        <f t="shared" si="140"/>
        <v>53000</v>
      </c>
      <c r="AD719" s="28">
        <f t="shared" si="141"/>
        <v>54000</v>
      </c>
      <c r="AE719" s="28">
        <f t="shared" si="142"/>
        <v>54000</v>
      </c>
      <c r="AF719" s="28">
        <f t="shared" si="143"/>
        <v>54000</v>
      </c>
      <c r="AG719" s="28">
        <f t="shared" si="144"/>
        <v>54000</v>
      </c>
    </row>
    <row r="720" spans="1:33" hidden="1" x14ac:dyDescent="0.3">
      <c r="A720" s="7" t="s">
        <v>281</v>
      </c>
      <c r="B720" s="7" t="s">
        <v>659</v>
      </c>
      <c r="C720" s="7">
        <v>1312</v>
      </c>
      <c r="D720" s="2" t="s">
        <v>8</v>
      </c>
      <c r="E720" s="2">
        <v>917</v>
      </c>
      <c r="F720" s="2" t="s">
        <v>2239</v>
      </c>
      <c r="G720" s="2" t="s">
        <v>654</v>
      </c>
      <c r="H720" s="8" t="s">
        <v>1918</v>
      </c>
      <c r="I720" s="1">
        <v>52000</v>
      </c>
      <c r="J720" s="1">
        <v>52000</v>
      </c>
      <c r="K720" s="1">
        <v>53000</v>
      </c>
      <c r="L720" s="1">
        <v>53000</v>
      </c>
      <c r="M720" s="1">
        <v>54000</v>
      </c>
      <c r="N720" s="1">
        <v>54000</v>
      </c>
      <c r="O720" s="1">
        <v>54000</v>
      </c>
      <c r="P720" s="1">
        <v>53000</v>
      </c>
      <c r="Q720" s="1">
        <v>54000</v>
      </c>
      <c r="R720" s="1">
        <v>54000</v>
      </c>
      <c r="S720" s="1">
        <v>54000</v>
      </c>
      <c r="T720" s="1">
        <v>54000</v>
      </c>
      <c r="V720" s="28">
        <f t="shared" si="133"/>
        <v>52000</v>
      </c>
      <c r="W720" s="28">
        <f t="shared" si="134"/>
        <v>52000</v>
      </c>
      <c r="X720" s="28">
        <f t="shared" si="135"/>
        <v>53000</v>
      </c>
      <c r="Y720" s="28">
        <f t="shared" si="136"/>
        <v>53000</v>
      </c>
      <c r="Z720" s="28">
        <f t="shared" si="137"/>
        <v>54000</v>
      </c>
      <c r="AA720" s="28">
        <f t="shared" si="138"/>
        <v>54000</v>
      </c>
      <c r="AB720" s="28">
        <f t="shared" si="139"/>
        <v>54000</v>
      </c>
      <c r="AC720" s="28">
        <f t="shared" si="140"/>
        <v>53000</v>
      </c>
      <c r="AD720" s="28">
        <f t="shared" si="141"/>
        <v>54000</v>
      </c>
      <c r="AE720" s="28">
        <f t="shared" si="142"/>
        <v>54000</v>
      </c>
      <c r="AF720" s="28">
        <f t="shared" si="143"/>
        <v>54000</v>
      </c>
      <c r="AG720" s="28">
        <f t="shared" si="144"/>
        <v>54000</v>
      </c>
    </row>
    <row r="721" spans="1:33" hidden="1" x14ac:dyDescent="0.3">
      <c r="A721" s="7" t="s">
        <v>281</v>
      </c>
      <c r="B721" s="7" t="s">
        <v>659</v>
      </c>
      <c r="C721" s="7">
        <v>1312</v>
      </c>
      <c r="D721" s="2" t="s">
        <v>8</v>
      </c>
      <c r="E721" s="2">
        <v>917</v>
      </c>
      <c r="F721" s="2" t="s">
        <v>2240</v>
      </c>
      <c r="G721" s="2" t="s">
        <v>654</v>
      </c>
      <c r="H721" s="8" t="s">
        <v>1919</v>
      </c>
      <c r="I721" s="1">
        <v>52000</v>
      </c>
      <c r="J721" s="1">
        <v>52000</v>
      </c>
      <c r="K721" s="1">
        <v>53000</v>
      </c>
      <c r="L721" s="1">
        <v>53000</v>
      </c>
      <c r="M721" s="1">
        <v>266000</v>
      </c>
      <c r="N721" s="1">
        <v>54000</v>
      </c>
      <c r="O721" s="1">
        <v>54000</v>
      </c>
      <c r="P721" s="1">
        <v>53000</v>
      </c>
      <c r="Q721" s="1">
        <v>54000</v>
      </c>
      <c r="R721" s="1">
        <v>54000</v>
      </c>
      <c r="S721" s="1">
        <v>54000</v>
      </c>
      <c r="T721" s="1">
        <v>54000</v>
      </c>
      <c r="V721" s="28">
        <f t="shared" si="133"/>
        <v>52000</v>
      </c>
      <c r="W721" s="28">
        <f t="shared" si="134"/>
        <v>52000</v>
      </c>
      <c r="X721" s="28">
        <f t="shared" si="135"/>
        <v>53000</v>
      </c>
      <c r="Y721" s="28">
        <f t="shared" si="136"/>
        <v>53000</v>
      </c>
      <c r="Z721" s="28">
        <f t="shared" si="137"/>
        <v>266000</v>
      </c>
      <c r="AA721" s="28">
        <f t="shared" si="138"/>
        <v>54000</v>
      </c>
      <c r="AB721" s="28">
        <f t="shared" si="139"/>
        <v>54000</v>
      </c>
      <c r="AC721" s="28">
        <f t="shared" si="140"/>
        <v>53000</v>
      </c>
      <c r="AD721" s="28">
        <f t="shared" si="141"/>
        <v>54000</v>
      </c>
      <c r="AE721" s="28">
        <f t="shared" si="142"/>
        <v>54000</v>
      </c>
      <c r="AF721" s="28">
        <f t="shared" si="143"/>
        <v>54000</v>
      </c>
      <c r="AG721" s="28">
        <f t="shared" si="144"/>
        <v>54000</v>
      </c>
    </row>
    <row r="722" spans="1:33" hidden="1" x14ac:dyDescent="0.3">
      <c r="A722" s="7" t="s">
        <v>281</v>
      </c>
      <c r="B722" s="7" t="s">
        <v>659</v>
      </c>
      <c r="C722" s="7">
        <v>1312</v>
      </c>
      <c r="D722" s="2" t="s">
        <v>8</v>
      </c>
      <c r="E722" s="2">
        <v>917</v>
      </c>
      <c r="F722" s="2" t="s">
        <v>677</v>
      </c>
      <c r="G722" s="2" t="s">
        <v>654</v>
      </c>
      <c r="H722" s="8" t="s">
        <v>1920</v>
      </c>
      <c r="I722" s="1">
        <v>52000</v>
      </c>
      <c r="J722" s="1">
        <v>52000</v>
      </c>
      <c r="K722" s="1">
        <v>106000</v>
      </c>
      <c r="L722" s="1">
        <v>106000</v>
      </c>
      <c r="M722" s="1">
        <v>213000</v>
      </c>
      <c r="N722" s="1">
        <v>107000</v>
      </c>
      <c r="O722" s="1">
        <v>107000</v>
      </c>
      <c r="P722" s="1">
        <v>106000</v>
      </c>
      <c r="Q722" s="1">
        <v>107000</v>
      </c>
      <c r="R722" s="1">
        <v>108000</v>
      </c>
      <c r="S722" s="1">
        <v>108000</v>
      </c>
      <c r="T722" s="1">
        <v>107000</v>
      </c>
      <c r="V722" s="28">
        <f t="shared" si="133"/>
        <v>52000</v>
      </c>
      <c r="W722" s="28">
        <f t="shared" si="134"/>
        <v>52000</v>
      </c>
      <c r="X722" s="28">
        <f t="shared" si="135"/>
        <v>106000</v>
      </c>
      <c r="Y722" s="28">
        <f t="shared" si="136"/>
        <v>106000</v>
      </c>
      <c r="Z722" s="28">
        <f t="shared" si="137"/>
        <v>213000</v>
      </c>
      <c r="AA722" s="28">
        <f t="shared" si="138"/>
        <v>107000</v>
      </c>
      <c r="AB722" s="28">
        <f t="shared" si="139"/>
        <v>107000</v>
      </c>
      <c r="AC722" s="28">
        <f t="shared" si="140"/>
        <v>106000</v>
      </c>
      <c r="AD722" s="28">
        <f t="shared" si="141"/>
        <v>107000</v>
      </c>
      <c r="AE722" s="28">
        <f t="shared" si="142"/>
        <v>108000</v>
      </c>
      <c r="AF722" s="28">
        <f t="shared" si="143"/>
        <v>108000</v>
      </c>
      <c r="AG722" s="28">
        <f t="shared" si="144"/>
        <v>107000</v>
      </c>
    </row>
    <row r="723" spans="1:33" hidden="1" x14ac:dyDescent="0.3">
      <c r="A723" s="7" t="s">
        <v>281</v>
      </c>
      <c r="B723" s="7" t="s">
        <v>659</v>
      </c>
      <c r="C723" s="7">
        <v>1312</v>
      </c>
      <c r="D723" s="2" t="s">
        <v>8</v>
      </c>
      <c r="E723" s="2">
        <v>917</v>
      </c>
      <c r="F723" s="2" t="s">
        <v>2241</v>
      </c>
      <c r="G723" s="2" t="s">
        <v>654</v>
      </c>
      <c r="H723" s="8" t="s">
        <v>1921</v>
      </c>
      <c r="I723" s="1">
        <v>52000</v>
      </c>
      <c r="J723" s="1">
        <v>52000</v>
      </c>
      <c r="K723" s="1">
        <v>53000</v>
      </c>
      <c r="L723" s="1">
        <v>53000</v>
      </c>
      <c r="M723" s="1">
        <v>160000</v>
      </c>
      <c r="N723" s="1">
        <v>54000</v>
      </c>
      <c r="O723" s="1">
        <v>54000</v>
      </c>
      <c r="P723" s="1">
        <v>53000</v>
      </c>
      <c r="Q723" s="1">
        <v>54000</v>
      </c>
      <c r="R723" s="1">
        <v>108000</v>
      </c>
      <c r="S723" s="1">
        <v>108000</v>
      </c>
      <c r="T723" s="1">
        <v>107000</v>
      </c>
      <c r="V723" s="28">
        <f t="shared" si="133"/>
        <v>52000</v>
      </c>
      <c r="W723" s="28">
        <f t="shared" si="134"/>
        <v>52000</v>
      </c>
      <c r="X723" s="28">
        <f t="shared" si="135"/>
        <v>53000</v>
      </c>
      <c r="Y723" s="28">
        <f t="shared" si="136"/>
        <v>53000</v>
      </c>
      <c r="Z723" s="28">
        <f t="shared" si="137"/>
        <v>160000</v>
      </c>
      <c r="AA723" s="28">
        <f t="shared" si="138"/>
        <v>54000</v>
      </c>
      <c r="AB723" s="28">
        <f t="shared" si="139"/>
        <v>54000</v>
      </c>
      <c r="AC723" s="28">
        <f t="shared" si="140"/>
        <v>53000</v>
      </c>
      <c r="AD723" s="28">
        <f t="shared" si="141"/>
        <v>54000</v>
      </c>
      <c r="AE723" s="28">
        <f t="shared" si="142"/>
        <v>108000</v>
      </c>
      <c r="AF723" s="28">
        <f t="shared" si="143"/>
        <v>108000</v>
      </c>
      <c r="AG723" s="28">
        <f t="shared" si="144"/>
        <v>107000</v>
      </c>
    </row>
    <row r="724" spans="1:33" hidden="1" x14ac:dyDescent="0.3">
      <c r="A724" s="7" t="s">
        <v>281</v>
      </c>
      <c r="B724" s="7" t="s">
        <v>659</v>
      </c>
      <c r="C724" s="7">
        <v>1312</v>
      </c>
      <c r="D724" s="2" t="s">
        <v>8</v>
      </c>
      <c r="E724" s="2">
        <v>917</v>
      </c>
      <c r="F724" s="2" t="s">
        <v>2242</v>
      </c>
      <c r="G724" s="2" t="s">
        <v>654</v>
      </c>
      <c r="H724" s="8" t="s">
        <v>1922</v>
      </c>
      <c r="I724" s="1">
        <v>52000</v>
      </c>
      <c r="J724" s="1">
        <v>52000</v>
      </c>
      <c r="K724" s="1">
        <v>53000</v>
      </c>
      <c r="L724" s="1">
        <v>53000</v>
      </c>
      <c r="M724" s="1">
        <v>54000</v>
      </c>
      <c r="N724" s="1">
        <v>54000</v>
      </c>
      <c r="O724" s="1">
        <v>54000</v>
      </c>
      <c r="P724" s="1">
        <v>53000</v>
      </c>
      <c r="Q724" s="1">
        <v>54000</v>
      </c>
      <c r="R724" s="1">
        <v>54000</v>
      </c>
      <c r="S724" s="1">
        <v>54000</v>
      </c>
      <c r="T724" s="1">
        <v>54000</v>
      </c>
      <c r="V724" s="28">
        <f t="shared" si="133"/>
        <v>52000</v>
      </c>
      <c r="W724" s="28">
        <f t="shared" si="134"/>
        <v>52000</v>
      </c>
      <c r="X724" s="28">
        <f t="shared" si="135"/>
        <v>53000</v>
      </c>
      <c r="Y724" s="28">
        <f t="shared" si="136"/>
        <v>53000</v>
      </c>
      <c r="Z724" s="28">
        <f t="shared" si="137"/>
        <v>54000</v>
      </c>
      <c r="AA724" s="28">
        <f t="shared" si="138"/>
        <v>54000</v>
      </c>
      <c r="AB724" s="28">
        <f t="shared" si="139"/>
        <v>54000</v>
      </c>
      <c r="AC724" s="28">
        <f t="shared" si="140"/>
        <v>53000</v>
      </c>
      <c r="AD724" s="28">
        <f t="shared" si="141"/>
        <v>54000</v>
      </c>
      <c r="AE724" s="28">
        <f t="shared" si="142"/>
        <v>54000</v>
      </c>
      <c r="AF724" s="28">
        <f t="shared" si="143"/>
        <v>54000</v>
      </c>
      <c r="AG724" s="28">
        <f t="shared" si="144"/>
        <v>54000</v>
      </c>
    </row>
    <row r="725" spans="1:33" hidden="1" x14ac:dyDescent="0.3">
      <c r="A725" s="7" t="s">
        <v>281</v>
      </c>
      <c r="B725" s="7" t="s">
        <v>659</v>
      </c>
      <c r="C725" s="7">
        <v>1312</v>
      </c>
      <c r="D725" s="2" t="s">
        <v>8</v>
      </c>
      <c r="E725" s="2">
        <v>917</v>
      </c>
      <c r="F725" s="2" t="s">
        <v>663</v>
      </c>
      <c r="G725" s="2" t="s">
        <v>654</v>
      </c>
      <c r="H725" s="8" t="s">
        <v>1923</v>
      </c>
      <c r="I725" s="1">
        <v>52000</v>
      </c>
      <c r="J725" s="1">
        <v>52000</v>
      </c>
      <c r="K725" s="1">
        <v>53000</v>
      </c>
      <c r="L725" s="1">
        <v>53000</v>
      </c>
      <c r="M725" s="1">
        <v>160000</v>
      </c>
      <c r="N725" s="1">
        <v>54000</v>
      </c>
      <c r="O725" s="1">
        <v>54000</v>
      </c>
      <c r="P725" s="1">
        <v>53000</v>
      </c>
      <c r="Q725" s="1">
        <v>54000</v>
      </c>
      <c r="R725" s="1">
        <v>54000</v>
      </c>
      <c r="S725" s="1">
        <v>54000</v>
      </c>
      <c r="T725" s="1">
        <v>54000</v>
      </c>
      <c r="V725" s="28">
        <f t="shared" si="133"/>
        <v>52000</v>
      </c>
      <c r="W725" s="28">
        <f t="shared" si="134"/>
        <v>52000</v>
      </c>
      <c r="X725" s="28">
        <f t="shared" si="135"/>
        <v>53000</v>
      </c>
      <c r="Y725" s="28">
        <f t="shared" si="136"/>
        <v>53000</v>
      </c>
      <c r="Z725" s="28">
        <f t="shared" si="137"/>
        <v>160000</v>
      </c>
      <c r="AA725" s="28">
        <f t="shared" si="138"/>
        <v>54000</v>
      </c>
      <c r="AB725" s="28">
        <f t="shared" si="139"/>
        <v>54000</v>
      </c>
      <c r="AC725" s="28">
        <f t="shared" si="140"/>
        <v>53000</v>
      </c>
      <c r="AD725" s="28">
        <f t="shared" si="141"/>
        <v>54000</v>
      </c>
      <c r="AE725" s="28">
        <f t="shared" si="142"/>
        <v>54000</v>
      </c>
      <c r="AF725" s="28">
        <f t="shared" si="143"/>
        <v>54000</v>
      </c>
      <c r="AG725" s="28">
        <f t="shared" si="144"/>
        <v>54000</v>
      </c>
    </row>
    <row r="726" spans="1:33" hidden="1" x14ac:dyDescent="0.3">
      <c r="A726" s="7" t="s">
        <v>281</v>
      </c>
      <c r="B726" s="7" t="s">
        <v>659</v>
      </c>
      <c r="C726" s="7">
        <v>1312</v>
      </c>
      <c r="D726" s="2" t="s">
        <v>8</v>
      </c>
      <c r="E726" s="2">
        <v>917</v>
      </c>
      <c r="F726" s="2" t="s">
        <v>683</v>
      </c>
      <c r="G726" s="2" t="s">
        <v>654</v>
      </c>
      <c r="H726" s="8" t="s">
        <v>582</v>
      </c>
      <c r="I726" s="1">
        <v>52000</v>
      </c>
      <c r="J726" s="1">
        <v>104000</v>
      </c>
      <c r="K726" s="1">
        <v>106000</v>
      </c>
      <c r="L726" s="1">
        <v>265000</v>
      </c>
      <c r="M726" s="1">
        <v>160000</v>
      </c>
      <c r="N726" s="1">
        <v>214000</v>
      </c>
      <c r="O726" s="1">
        <v>214000</v>
      </c>
      <c r="P726" s="1">
        <v>212000</v>
      </c>
      <c r="Q726" s="1">
        <v>266000</v>
      </c>
      <c r="R726" s="1">
        <v>269000</v>
      </c>
      <c r="S726" s="1">
        <v>268000</v>
      </c>
      <c r="T726" s="1">
        <v>267000</v>
      </c>
      <c r="V726" s="28">
        <f t="shared" si="133"/>
        <v>52000</v>
      </c>
      <c r="W726" s="28">
        <f t="shared" si="134"/>
        <v>104000</v>
      </c>
      <c r="X726" s="28">
        <f t="shared" si="135"/>
        <v>106000</v>
      </c>
      <c r="Y726" s="28">
        <f t="shared" si="136"/>
        <v>265000</v>
      </c>
      <c r="Z726" s="28">
        <f t="shared" si="137"/>
        <v>160000</v>
      </c>
      <c r="AA726" s="28">
        <f t="shared" si="138"/>
        <v>214000</v>
      </c>
      <c r="AB726" s="28">
        <f t="shared" si="139"/>
        <v>214000</v>
      </c>
      <c r="AC726" s="28">
        <f t="shared" si="140"/>
        <v>212000</v>
      </c>
      <c r="AD726" s="28">
        <f t="shared" si="141"/>
        <v>266000</v>
      </c>
      <c r="AE726" s="28">
        <f t="shared" si="142"/>
        <v>269000</v>
      </c>
      <c r="AF726" s="28">
        <f t="shared" si="143"/>
        <v>268000</v>
      </c>
      <c r="AG726" s="28">
        <f t="shared" si="144"/>
        <v>267000</v>
      </c>
    </row>
    <row r="727" spans="1:33" hidden="1" x14ac:dyDescent="0.3">
      <c r="A727" s="7" t="s">
        <v>281</v>
      </c>
      <c r="B727" s="7" t="s">
        <v>659</v>
      </c>
      <c r="C727" s="7">
        <v>1312</v>
      </c>
      <c r="D727" s="2" t="s">
        <v>8</v>
      </c>
      <c r="E727" s="2">
        <v>917</v>
      </c>
      <c r="F727" s="2" t="s">
        <v>669</v>
      </c>
      <c r="G727" s="2" t="s">
        <v>654</v>
      </c>
      <c r="H727" s="8" t="s">
        <v>568</v>
      </c>
      <c r="I727" s="1">
        <v>104000</v>
      </c>
      <c r="J727" s="1">
        <v>104000</v>
      </c>
      <c r="K727" s="1">
        <v>159000</v>
      </c>
      <c r="L727" s="1">
        <v>159000</v>
      </c>
      <c r="M727" s="1">
        <v>107000</v>
      </c>
      <c r="N727" s="1">
        <v>160000</v>
      </c>
      <c r="O727" s="1">
        <v>161000</v>
      </c>
      <c r="P727" s="1">
        <v>159000</v>
      </c>
      <c r="Q727" s="1">
        <v>266000</v>
      </c>
      <c r="R727" s="1">
        <v>376000</v>
      </c>
      <c r="S727" s="1">
        <v>536000</v>
      </c>
      <c r="T727" s="1">
        <v>533000</v>
      </c>
      <c r="V727" s="28">
        <f t="shared" si="133"/>
        <v>104000</v>
      </c>
      <c r="W727" s="28">
        <f t="shared" si="134"/>
        <v>104000</v>
      </c>
      <c r="X727" s="28">
        <f t="shared" si="135"/>
        <v>159000</v>
      </c>
      <c r="Y727" s="28">
        <f t="shared" si="136"/>
        <v>159000</v>
      </c>
      <c r="Z727" s="28">
        <f t="shared" si="137"/>
        <v>107000</v>
      </c>
      <c r="AA727" s="28">
        <f t="shared" si="138"/>
        <v>160000</v>
      </c>
      <c r="AB727" s="28">
        <f t="shared" si="139"/>
        <v>161000</v>
      </c>
      <c r="AC727" s="28">
        <f t="shared" si="140"/>
        <v>159000</v>
      </c>
      <c r="AD727" s="28">
        <f t="shared" si="141"/>
        <v>266000</v>
      </c>
      <c r="AE727" s="28">
        <f t="shared" si="142"/>
        <v>376000</v>
      </c>
      <c r="AF727" s="28">
        <f t="shared" si="143"/>
        <v>536000</v>
      </c>
      <c r="AG727" s="28">
        <f t="shared" si="144"/>
        <v>533000</v>
      </c>
    </row>
    <row r="728" spans="1:33" hidden="1" x14ac:dyDescent="0.3">
      <c r="A728" s="7" t="s">
        <v>281</v>
      </c>
      <c r="B728" s="7" t="s">
        <v>659</v>
      </c>
      <c r="C728" s="7">
        <v>1312</v>
      </c>
      <c r="D728" s="2" t="s">
        <v>8</v>
      </c>
      <c r="E728" s="2">
        <v>917</v>
      </c>
      <c r="F728" s="2" t="s">
        <v>2243</v>
      </c>
      <c r="G728" s="2" t="s">
        <v>654</v>
      </c>
      <c r="H728" s="8" t="s">
        <v>1924</v>
      </c>
      <c r="I728" s="1">
        <v>104000</v>
      </c>
      <c r="J728" s="1">
        <v>104000</v>
      </c>
      <c r="K728" s="1">
        <v>106000</v>
      </c>
      <c r="L728" s="1">
        <v>106000</v>
      </c>
      <c r="M728" s="1">
        <v>160000</v>
      </c>
      <c r="N728" s="1">
        <v>267000</v>
      </c>
      <c r="O728" s="1">
        <v>268000</v>
      </c>
      <c r="P728" s="1">
        <v>159000</v>
      </c>
      <c r="Q728" s="1">
        <v>531000</v>
      </c>
      <c r="R728" s="1">
        <v>537000</v>
      </c>
      <c r="S728" s="1">
        <v>536000</v>
      </c>
      <c r="T728" s="1">
        <v>533000</v>
      </c>
      <c r="V728" s="28">
        <f t="shared" si="133"/>
        <v>104000</v>
      </c>
      <c r="W728" s="28">
        <f t="shared" si="134"/>
        <v>104000</v>
      </c>
      <c r="X728" s="28">
        <f t="shared" si="135"/>
        <v>106000</v>
      </c>
      <c r="Y728" s="28">
        <f t="shared" si="136"/>
        <v>106000</v>
      </c>
      <c r="Z728" s="28">
        <f t="shared" si="137"/>
        <v>160000</v>
      </c>
      <c r="AA728" s="28">
        <f t="shared" si="138"/>
        <v>267000</v>
      </c>
      <c r="AB728" s="28">
        <f t="shared" si="139"/>
        <v>268000</v>
      </c>
      <c r="AC728" s="28">
        <f t="shared" si="140"/>
        <v>159000</v>
      </c>
      <c r="AD728" s="28">
        <f t="shared" si="141"/>
        <v>531000</v>
      </c>
      <c r="AE728" s="28">
        <f t="shared" si="142"/>
        <v>537000</v>
      </c>
      <c r="AF728" s="28">
        <f t="shared" si="143"/>
        <v>536000</v>
      </c>
      <c r="AG728" s="28">
        <f t="shared" si="144"/>
        <v>533000</v>
      </c>
    </row>
    <row r="729" spans="1:33" hidden="1" x14ac:dyDescent="0.3">
      <c r="A729" s="7" t="s">
        <v>281</v>
      </c>
      <c r="B729" s="7" t="s">
        <v>659</v>
      </c>
      <c r="C729" s="7">
        <v>1312</v>
      </c>
      <c r="D729" s="2" t="s">
        <v>8</v>
      </c>
      <c r="E729" s="2">
        <v>917</v>
      </c>
      <c r="F729" s="2" t="s">
        <v>2244</v>
      </c>
      <c r="G729" s="2" t="s">
        <v>654</v>
      </c>
      <c r="H729" s="8" t="s">
        <v>1925</v>
      </c>
      <c r="I729" s="1">
        <v>52000</v>
      </c>
      <c r="J729" s="1">
        <v>52000</v>
      </c>
      <c r="K729" s="1">
        <v>53000</v>
      </c>
      <c r="L729" s="1">
        <v>53000</v>
      </c>
      <c r="M729" s="1">
        <v>54000</v>
      </c>
      <c r="N729" s="1">
        <v>54000</v>
      </c>
      <c r="O729" s="1">
        <v>54000</v>
      </c>
      <c r="P729" s="1">
        <v>53000</v>
      </c>
      <c r="Q729" s="1">
        <v>54000</v>
      </c>
      <c r="R729" s="1">
        <v>54000</v>
      </c>
      <c r="S729" s="1">
        <v>54000</v>
      </c>
      <c r="T729" s="1">
        <v>54000</v>
      </c>
      <c r="V729" s="28">
        <f t="shared" si="133"/>
        <v>52000</v>
      </c>
      <c r="W729" s="28">
        <f t="shared" si="134"/>
        <v>52000</v>
      </c>
      <c r="X729" s="28">
        <f t="shared" si="135"/>
        <v>53000</v>
      </c>
      <c r="Y729" s="28">
        <f t="shared" si="136"/>
        <v>53000</v>
      </c>
      <c r="Z729" s="28">
        <f t="shared" si="137"/>
        <v>54000</v>
      </c>
      <c r="AA729" s="28">
        <f t="shared" si="138"/>
        <v>54000</v>
      </c>
      <c r="AB729" s="28">
        <f t="shared" si="139"/>
        <v>54000</v>
      </c>
      <c r="AC729" s="28">
        <f t="shared" si="140"/>
        <v>53000</v>
      </c>
      <c r="AD729" s="28">
        <f t="shared" si="141"/>
        <v>54000</v>
      </c>
      <c r="AE729" s="28">
        <f t="shared" si="142"/>
        <v>54000</v>
      </c>
      <c r="AF729" s="28">
        <f t="shared" si="143"/>
        <v>54000</v>
      </c>
      <c r="AG729" s="28">
        <f t="shared" si="144"/>
        <v>54000</v>
      </c>
    </row>
    <row r="730" spans="1:33" hidden="1" x14ac:dyDescent="0.3">
      <c r="A730" s="7" t="s">
        <v>281</v>
      </c>
      <c r="B730" s="7" t="s">
        <v>659</v>
      </c>
      <c r="C730" s="7">
        <v>1312</v>
      </c>
      <c r="D730" s="2" t="s">
        <v>8</v>
      </c>
      <c r="E730" s="2">
        <v>917</v>
      </c>
      <c r="F730" s="2" t="s">
        <v>2245</v>
      </c>
      <c r="G730" s="2" t="s">
        <v>654</v>
      </c>
      <c r="H730" s="8" t="s">
        <v>1926</v>
      </c>
      <c r="I730" s="1">
        <v>52000</v>
      </c>
      <c r="J730" s="1">
        <v>52000</v>
      </c>
      <c r="K730" s="1">
        <v>53000</v>
      </c>
      <c r="L730" s="1">
        <v>53000</v>
      </c>
      <c r="M730" s="1">
        <v>54000</v>
      </c>
      <c r="N730" s="1">
        <v>54000</v>
      </c>
      <c r="O730" s="1">
        <v>54000</v>
      </c>
      <c r="P730" s="1">
        <v>53000</v>
      </c>
      <c r="Q730" s="1">
        <v>54000</v>
      </c>
      <c r="R730" s="1">
        <v>54000</v>
      </c>
      <c r="S730" s="1">
        <v>54000</v>
      </c>
      <c r="T730" s="1">
        <v>54000</v>
      </c>
      <c r="V730" s="28">
        <f t="shared" si="133"/>
        <v>52000</v>
      </c>
      <c r="W730" s="28">
        <f t="shared" si="134"/>
        <v>52000</v>
      </c>
      <c r="X730" s="28">
        <f t="shared" si="135"/>
        <v>53000</v>
      </c>
      <c r="Y730" s="28">
        <f t="shared" si="136"/>
        <v>53000</v>
      </c>
      <c r="Z730" s="28">
        <f t="shared" si="137"/>
        <v>54000</v>
      </c>
      <c r="AA730" s="28">
        <f t="shared" si="138"/>
        <v>54000</v>
      </c>
      <c r="AB730" s="28">
        <f t="shared" si="139"/>
        <v>54000</v>
      </c>
      <c r="AC730" s="28">
        <f t="shared" si="140"/>
        <v>53000</v>
      </c>
      <c r="AD730" s="28">
        <f t="shared" si="141"/>
        <v>54000</v>
      </c>
      <c r="AE730" s="28">
        <f t="shared" si="142"/>
        <v>54000</v>
      </c>
      <c r="AF730" s="28">
        <f t="shared" si="143"/>
        <v>54000</v>
      </c>
      <c r="AG730" s="28">
        <f t="shared" si="144"/>
        <v>54000</v>
      </c>
    </row>
    <row r="731" spans="1:33" hidden="1" x14ac:dyDescent="0.3">
      <c r="A731" s="7" t="s">
        <v>281</v>
      </c>
      <c r="B731" s="7" t="s">
        <v>659</v>
      </c>
      <c r="C731" s="7">
        <v>1312</v>
      </c>
      <c r="D731" s="2" t="s">
        <v>8</v>
      </c>
      <c r="E731" s="2">
        <v>917</v>
      </c>
      <c r="F731" s="2" t="s">
        <v>672</v>
      </c>
      <c r="G731" s="2" t="s">
        <v>654</v>
      </c>
      <c r="H731" s="8" t="s">
        <v>1927</v>
      </c>
      <c r="I731" s="1">
        <v>52000</v>
      </c>
      <c r="J731" s="1">
        <v>52000</v>
      </c>
      <c r="K731" s="1">
        <v>53000</v>
      </c>
      <c r="L731" s="1">
        <v>53000</v>
      </c>
      <c r="M731" s="1">
        <v>54000</v>
      </c>
      <c r="N731" s="1">
        <v>54000</v>
      </c>
      <c r="O731" s="1">
        <v>54000</v>
      </c>
      <c r="P731" s="1">
        <v>53000</v>
      </c>
      <c r="Q731" s="1">
        <v>54000</v>
      </c>
      <c r="R731" s="1">
        <v>108000</v>
      </c>
      <c r="S731" s="1">
        <v>108000</v>
      </c>
      <c r="T731" s="1">
        <v>107000</v>
      </c>
      <c r="V731" s="28">
        <f t="shared" si="133"/>
        <v>52000</v>
      </c>
      <c r="W731" s="28">
        <f t="shared" si="134"/>
        <v>52000</v>
      </c>
      <c r="X731" s="28">
        <f t="shared" si="135"/>
        <v>53000</v>
      </c>
      <c r="Y731" s="28">
        <f t="shared" si="136"/>
        <v>53000</v>
      </c>
      <c r="Z731" s="28">
        <f t="shared" si="137"/>
        <v>54000</v>
      </c>
      <c r="AA731" s="28">
        <f t="shared" si="138"/>
        <v>54000</v>
      </c>
      <c r="AB731" s="28">
        <f t="shared" si="139"/>
        <v>54000</v>
      </c>
      <c r="AC731" s="28">
        <f t="shared" si="140"/>
        <v>53000</v>
      </c>
      <c r="AD731" s="28">
        <f t="shared" si="141"/>
        <v>54000</v>
      </c>
      <c r="AE731" s="28">
        <f t="shared" si="142"/>
        <v>108000</v>
      </c>
      <c r="AF731" s="28">
        <f t="shared" si="143"/>
        <v>108000</v>
      </c>
      <c r="AG731" s="28">
        <f t="shared" si="144"/>
        <v>107000</v>
      </c>
    </row>
    <row r="732" spans="1:33" hidden="1" x14ac:dyDescent="0.3">
      <c r="A732" s="7" t="s">
        <v>281</v>
      </c>
      <c r="B732" s="7" t="s">
        <v>659</v>
      </c>
      <c r="C732" s="7">
        <v>1312</v>
      </c>
      <c r="D732" s="2" t="s">
        <v>8</v>
      </c>
      <c r="E732" s="2">
        <v>917</v>
      </c>
      <c r="F732" s="2" t="s">
        <v>2246</v>
      </c>
      <c r="G732" s="2" t="s">
        <v>654</v>
      </c>
      <c r="H732" s="8" t="s">
        <v>1928</v>
      </c>
      <c r="I732" s="1">
        <v>52000</v>
      </c>
      <c r="J732" s="1">
        <v>104000</v>
      </c>
      <c r="K732" s="1">
        <v>106000</v>
      </c>
      <c r="L732" s="1">
        <v>265000</v>
      </c>
      <c r="M732" s="1">
        <v>266000</v>
      </c>
      <c r="N732" s="1">
        <v>214000</v>
      </c>
      <c r="O732" s="1">
        <v>214000</v>
      </c>
      <c r="P732" s="1">
        <v>212000</v>
      </c>
      <c r="Q732" s="1">
        <v>266000</v>
      </c>
      <c r="R732" s="1">
        <v>269000</v>
      </c>
      <c r="S732" s="1">
        <v>268000</v>
      </c>
      <c r="T732" s="1">
        <v>267000</v>
      </c>
      <c r="V732" s="28">
        <f t="shared" si="133"/>
        <v>52000</v>
      </c>
      <c r="W732" s="28">
        <f t="shared" si="134"/>
        <v>104000</v>
      </c>
      <c r="X732" s="28">
        <f t="shared" si="135"/>
        <v>106000</v>
      </c>
      <c r="Y732" s="28">
        <f t="shared" si="136"/>
        <v>265000</v>
      </c>
      <c r="Z732" s="28">
        <f t="shared" si="137"/>
        <v>266000</v>
      </c>
      <c r="AA732" s="28">
        <f t="shared" si="138"/>
        <v>214000</v>
      </c>
      <c r="AB732" s="28">
        <f t="shared" si="139"/>
        <v>214000</v>
      </c>
      <c r="AC732" s="28">
        <f t="shared" si="140"/>
        <v>212000</v>
      </c>
      <c r="AD732" s="28">
        <f t="shared" si="141"/>
        <v>266000</v>
      </c>
      <c r="AE732" s="28">
        <f t="shared" si="142"/>
        <v>269000</v>
      </c>
      <c r="AF732" s="28">
        <f t="shared" si="143"/>
        <v>268000</v>
      </c>
      <c r="AG732" s="28">
        <f t="shared" si="144"/>
        <v>267000</v>
      </c>
    </row>
    <row r="733" spans="1:33" hidden="1" x14ac:dyDescent="0.3">
      <c r="A733" s="7" t="s">
        <v>281</v>
      </c>
      <c r="B733" s="7" t="s">
        <v>659</v>
      </c>
      <c r="C733" s="7">
        <v>1312</v>
      </c>
      <c r="D733" s="2" t="s">
        <v>8</v>
      </c>
      <c r="E733" s="2">
        <v>917</v>
      </c>
      <c r="F733" s="2" t="s">
        <v>2247</v>
      </c>
      <c r="G733" s="2" t="s">
        <v>654</v>
      </c>
      <c r="H733" s="8" t="s">
        <v>1929</v>
      </c>
      <c r="I733" s="1">
        <v>516000</v>
      </c>
      <c r="J733" s="1">
        <v>520000</v>
      </c>
      <c r="K733" s="1">
        <v>1056000</v>
      </c>
      <c r="L733" s="1">
        <v>1060000</v>
      </c>
      <c r="M733" s="1">
        <v>1064000</v>
      </c>
      <c r="N733" s="1">
        <v>1333000</v>
      </c>
      <c r="O733" s="1">
        <v>1605000</v>
      </c>
      <c r="P733" s="1">
        <v>2118000</v>
      </c>
      <c r="Q733" s="1">
        <v>1592000</v>
      </c>
      <c r="R733" s="1">
        <v>2146000</v>
      </c>
      <c r="S733" s="1">
        <v>1606000</v>
      </c>
      <c r="T733" s="1">
        <v>1065000</v>
      </c>
      <c r="V733" s="28">
        <f t="shared" si="133"/>
        <v>516000</v>
      </c>
      <c r="W733" s="28">
        <f t="shared" si="134"/>
        <v>520000</v>
      </c>
      <c r="X733" s="28">
        <f t="shared" si="135"/>
        <v>1056000</v>
      </c>
      <c r="Y733" s="28">
        <f t="shared" si="136"/>
        <v>1060000</v>
      </c>
      <c r="Z733" s="28">
        <f t="shared" si="137"/>
        <v>1064000</v>
      </c>
      <c r="AA733" s="28">
        <f t="shared" si="138"/>
        <v>1333000</v>
      </c>
      <c r="AB733" s="28">
        <f t="shared" si="139"/>
        <v>1605000</v>
      </c>
      <c r="AC733" s="28">
        <f t="shared" si="140"/>
        <v>2118000</v>
      </c>
      <c r="AD733" s="28">
        <f t="shared" si="141"/>
        <v>1592000</v>
      </c>
      <c r="AE733" s="28">
        <f t="shared" si="142"/>
        <v>2146000</v>
      </c>
      <c r="AF733" s="28">
        <f t="shared" si="143"/>
        <v>1606000</v>
      </c>
      <c r="AG733" s="28">
        <f t="shared" si="144"/>
        <v>1065000</v>
      </c>
    </row>
    <row r="734" spans="1:33" hidden="1" x14ac:dyDescent="0.3">
      <c r="A734" s="7" t="s">
        <v>281</v>
      </c>
      <c r="B734" s="7" t="s">
        <v>659</v>
      </c>
      <c r="C734" s="7">
        <v>1312</v>
      </c>
      <c r="D734" s="2" t="s">
        <v>8</v>
      </c>
      <c r="E734" s="2">
        <v>917</v>
      </c>
      <c r="F734" s="2" t="s">
        <v>682</v>
      </c>
      <c r="G734" s="2" t="s">
        <v>654</v>
      </c>
      <c r="H734" s="8" t="s">
        <v>581</v>
      </c>
      <c r="I734" s="1">
        <v>52000</v>
      </c>
      <c r="J734" s="1">
        <v>52000</v>
      </c>
      <c r="K734" s="1">
        <v>53000</v>
      </c>
      <c r="L734" s="1">
        <v>53000</v>
      </c>
      <c r="M734" s="1">
        <v>54000</v>
      </c>
      <c r="N734" s="1">
        <v>54000</v>
      </c>
      <c r="O734" s="1">
        <v>54000</v>
      </c>
      <c r="P734" s="1">
        <v>53000</v>
      </c>
      <c r="Q734" s="1">
        <v>54000</v>
      </c>
      <c r="R734" s="1">
        <v>54000</v>
      </c>
      <c r="S734" s="1">
        <v>54000</v>
      </c>
      <c r="T734" s="1">
        <v>54000</v>
      </c>
      <c r="V734" s="28">
        <f t="shared" si="133"/>
        <v>52000</v>
      </c>
      <c r="W734" s="28">
        <f t="shared" si="134"/>
        <v>52000</v>
      </c>
      <c r="X734" s="28">
        <f t="shared" si="135"/>
        <v>53000</v>
      </c>
      <c r="Y734" s="28">
        <f t="shared" si="136"/>
        <v>53000</v>
      </c>
      <c r="Z734" s="28">
        <f t="shared" si="137"/>
        <v>54000</v>
      </c>
      <c r="AA734" s="28">
        <f t="shared" si="138"/>
        <v>54000</v>
      </c>
      <c r="AB734" s="28">
        <f t="shared" si="139"/>
        <v>54000</v>
      </c>
      <c r="AC734" s="28">
        <f t="shared" si="140"/>
        <v>53000</v>
      </c>
      <c r="AD734" s="28">
        <f t="shared" si="141"/>
        <v>54000</v>
      </c>
      <c r="AE734" s="28">
        <f t="shared" si="142"/>
        <v>54000</v>
      </c>
      <c r="AF734" s="28">
        <f t="shared" si="143"/>
        <v>54000</v>
      </c>
      <c r="AG734" s="28">
        <f t="shared" si="144"/>
        <v>54000</v>
      </c>
    </row>
    <row r="735" spans="1:33" hidden="1" x14ac:dyDescent="0.3">
      <c r="A735" s="7" t="s">
        <v>281</v>
      </c>
      <c r="B735" s="7" t="s">
        <v>659</v>
      </c>
      <c r="C735" s="7">
        <v>1312</v>
      </c>
      <c r="D735" s="2" t="s">
        <v>8</v>
      </c>
      <c r="E735" s="2">
        <v>917</v>
      </c>
      <c r="F735" s="2" t="s">
        <v>668</v>
      </c>
      <c r="G735" s="2" t="s">
        <v>654</v>
      </c>
      <c r="H735" s="8" t="s">
        <v>567</v>
      </c>
      <c r="I735" s="1">
        <v>52000</v>
      </c>
      <c r="J735" s="1">
        <v>52000</v>
      </c>
      <c r="K735" s="1">
        <v>106000</v>
      </c>
      <c r="L735" s="1">
        <v>106000</v>
      </c>
      <c r="M735" s="1">
        <v>107000</v>
      </c>
      <c r="N735" s="1">
        <v>54000</v>
      </c>
      <c r="O735" s="1">
        <v>54000</v>
      </c>
      <c r="P735" s="1">
        <v>53000</v>
      </c>
      <c r="Q735" s="1">
        <v>54000</v>
      </c>
      <c r="R735" s="1">
        <v>108000</v>
      </c>
      <c r="S735" s="1">
        <v>108000</v>
      </c>
      <c r="T735" s="1">
        <v>107000</v>
      </c>
      <c r="V735" s="28">
        <f t="shared" si="133"/>
        <v>52000</v>
      </c>
      <c r="W735" s="28">
        <f t="shared" si="134"/>
        <v>52000</v>
      </c>
      <c r="X735" s="28">
        <f t="shared" si="135"/>
        <v>106000</v>
      </c>
      <c r="Y735" s="28">
        <f t="shared" si="136"/>
        <v>106000</v>
      </c>
      <c r="Z735" s="28">
        <f t="shared" si="137"/>
        <v>107000</v>
      </c>
      <c r="AA735" s="28">
        <f t="shared" si="138"/>
        <v>54000</v>
      </c>
      <c r="AB735" s="28">
        <f t="shared" si="139"/>
        <v>54000</v>
      </c>
      <c r="AC735" s="28">
        <f t="shared" si="140"/>
        <v>53000</v>
      </c>
      <c r="AD735" s="28">
        <f t="shared" si="141"/>
        <v>54000</v>
      </c>
      <c r="AE735" s="28">
        <f t="shared" si="142"/>
        <v>108000</v>
      </c>
      <c r="AF735" s="28">
        <f t="shared" si="143"/>
        <v>108000</v>
      </c>
      <c r="AG735" s="28">
        <f t="shared" si="144"/>
        <v>107000</v>
      </c>
    </row>
    <row r="736" spans="1:33" hidden="1" x14ac:dyDescent="0.3">
      <c r="A736" s="7" t="s">
        <v>281</v>
      </c>
      <c r="B736" s="7" t="s">
        <v>659</v>
      </c>
      <c r="C736" s="7">
        <v>1312</v>
      </c>
      <c r="D736" s="2" t="s">
        <v>8</v>
      </c>
      <c r="E736" s="2">
        <v>917</v>
      </c>
      <c r="F736" s="2" t="s">
        <v>2248</v>
      </c>
      <c r="G736" s="2" t="s">
        <v>654</v>
      </c>
      <c r="H736" s="8" t="s">
        <v>1930</v>
      </c>
      <c r="I736" s="1">
        <v>52000</v>
      </c>
      <c r="J736" s="1">
        <v>52000</v>
      </c>
      <c r="K736" s="1">
        <v>53000</v>
      </c>
      <c r="L736" s="1">
        <v>53000</v>
      </c>
      <c r="M736" s="1">
        <v>54000</v>
      </c>
      <c r="N736" s="1">
        <v>54000</v>
      </c>
      <c r="O736" s="1">
        <v>54000</v>
      </c>
      <c r="P736" s="1">
        <v>53000</v>
      </c>
      <c r="Q736" s="1">
        <v>160000</v>
      </c>
      <c r="R736" s="1">
        <v>54000</v>
      </c>
      <c r="S736" s="1">
        <v>54000</v>
      </c>
      <c r="T736" s="1">
        <v>54000</v>
      </c>
      <c r="V736" s="28">
        <f t="shared" si="133"/>
        <v>52000</v>
      </c>
      <c r="W736" s="28">
        <f t="shared" si="134"/>
        <v>52000</v>
      </c>
      <c r="X736" s="28">
        <f t="shared" si="135"/>
        <v>53000</v>
      </c>
      <c r="Y736" s="28">
        <f t="shared" si="136"/>
        <v>53000</v>
      </c>
      <c r="Z736" s="28">
        <f t="shared" si="137"/>
        <v>54000</v>
      </c>
      <c r="AA736" s="28">
        <f t="shared" si="138"/>
        <v>54000</v>
      </c>
      <c r="AB736" s="28">
        <f t="shared" si="139"/>
        <v>54000</v>
      </c>
      <c r="AC736" s="28">
        <f t="shared" si="140"/>
        <v>53000</v>
      </c>
      <c r="AD736" s="28">
        <f t="shared" si="141"/>
        <v>160000</v>
      </c>
      <c r="AE736" s="28">
        <f t="shared" si="142"/>
        <v>54000</v>
      </c>
      <c r="AF736" s="28">
        <f t="shared" si="143"/>
        <v>54000</v>
      </c>
      <c r="AG736" s="28">
        <f t="shared" si="144"/>
        <v>54000</v>
      </c>
    </row>
    <row r="737" spans="1:33" hidden="1" x14ac:dyDescent="0.3">
      <c r="A737" s="7" t="s">
        <v>281</v>
      </c>
      <c r="B737" s="7" t="s">
        <v>659</v>
      </c>
      <c r="C737" s="7">
        <v>1312</v>
      </c>
      <c r="D737" s="2" t="s">
        <v>8</v>
      </c>
      <c r="E737" s="2">
        <v>917</v>
      </c>
      <c r="F737" s="2" t="s">
        <v>2249</v>
      </c>
      <c r="G737" s="2" t="s">
        <v>654</v>
      </c>
      <c r="H737" s="8" t="s">
        <v>1931</v>
      </c>
      <c r="I737" s="1">
        <v>52000</v>
      </c>
      <c r="J737" s="1">
        <v>52000</v>
      </c>
      <c r="K737" s="1">
        <v>53000</v>
      </c>
      <c r="L737" s="1">
        <v>53000</v>
      </c>
      <c r="M737" s="1">
        <v>54000</v>
      </c>
      <c r="N737" s="1">
        <v>54000</v>
      </c>
      <c r="O737" s="1">
        <v>54000</v>
      </c>
      <c r="P737" s="1">
        <v>53000</v>
      </c>
      <c r="Q737" s="1">
        <v>54000</v>
      </c>
      <c r="R737" s="1">
        <v>108000</v>
      </c>
      <c r="S737" s="1">
        <v>108000</v>
      </c>
      <c r="T737" s="1">
        <v>107000</v>
      </c>
      <c r="V737" s="28">
        <f t="shared" si="133"/>
        <v>52000</v>
      </c>
      <c r="W737" s="28">
        <f t="shared" si="134"/>
        <v>52000</v>
      </c>
      <c r="X737" s="28">
        <f t="shared" si="135"/>
        <v>53000</v>
      </c>
      <c r="Y737" s="28">
        <f t="shared" si="136"/>
        <v>53000</v>
      </c>
      <c r="Z737" s="28">
        <f t="shared" si="137"/>
        <v>54000</v>
      </c>
      <c r="AA737" s="28">
        <f t="shared" si="138"/>
        <v>54000</v>
      </c>
      <c r="AB737" s="28">
        <f t="shared" si="139"/>
        <v>54000</v>
      </c>
      <c r="AC737" s="28">
        <f t="shared" si="140"/>
        <v>53000</v>
      </c>
      <c r="AD737" s="28">
        <f t="shared" si="141"/>
        <v>54000</v>
      </c>
      <c r="AE737" s="28">
        <f t="shared" si="142"/>
        <v>108000</v>
      </c>
      <c r="AF737" s="28">
        <f t="shared" si="143"/>
        <v>108000</v>
      </c>
      <c r="AG737" s="28">
        <f t="shared" si="144"/>
        <v>107000</v>
      </c>
    </row>
    <row r="738" spans="1:33" hidden="1" x14ac:dyDescent="0.3">
      <c r="A738" s="7" t="s">
        <v>281</v>
      </c>
      <c r="B738" s="7" t="s">
        <v>659</v>
      </c>
      <c r="C738" s="7">
        <v>1312</v>
      </c>
      <c r="D738" s="2" t="s">
        <v>8</v>
      </c>
      <c r="E738" s="2">
        <v>917</v>
      </c>
      <c r="F738" s="2" t="s">
        <v>2250</v>
      </c>
      <c r="G738" s="2" t="s">
        <v>654</v>
      </c>
      <c r="H738" s="8" t="s">
        <v>1932</v>
      </c>
      <c r="I738" s="1">
        <v>52000</v>
      </c>
      <c r="J738" s="1">
        <v>52000</v>
      </c>
      <c r="K738" s="1">
        <v>106000</v>
      </c>
      <c r="L738" s="1">
        <v>106000</v>
      </c>
      <c r="M738" s="1">
        <v>107000</v>
      </c>
      <c r="N738" s="1">
        <v>107000</v>
      </c>
      <c r="O738" s="1">
        <v>107000</v>
      </c>
      <c r="P738" s="1">
        <v>106000</v>
      </c>
      <c r="Q738" s="1">
        <v>266000</v>
      </c>
      <c r="R738" s="1">
        <v>108000</v>
      </c>
      <c r="S738" s="1">
        <v>161000</v>
      </c>
      <c r="T738" s="1">
        <v>160000</v>
      </c>
      <c r="V738" s="28">
        <f t="shared" si="133"/>
        <v>52000</v>
      </c>
      <c r="W738" s="28">
        <f t="shared" si="134"/>
        <v>52000</v>
      </c>
      <c r="X738" s="28">
        <f t="shared" si="135"/>
        <v>106000</v>
      </c>
      <c r="Y738" s="28">
        <f t="shared" si="136"/>
        <v>106000</v>
      </c>
      <c r="Z738" s="28">
        <f t="shared" si="137"/>
        <v>107000</v>
      </c>
      <c r="AA738" s="28">
        <f t="shared" si="138"/>
        <v>107000</v>
      </c>
      <c r="AB738" s="28">
        <f t="shared" si="139"/>
        <v>107000</v>
      </c>
      <c r="AC738" s="28">
        <f t="shared" si="140"/>
        <v>106000</v>
      </c>
      <c r="AD738" s="28">
        <f t="shared" si="141"/>
        <v>266000</v>
      </c>
      <c r="AE738" s="28">
        <f t="shared" si="142"/>
        <v>108000</v>
      </c>
      <c r="AF738" s="28">
        <f t="shared" si="143"/>
        <v>161000</v>
      </c>
      <c r="AG738" s="28">
        <f t="shared" si="144"/>
        <v>160000</v>
      </c>
    </row>
    <row r="739" spans="1:33" hidden="1" x14ac:dyDescent="0.3">
      <c r="A739" s="7" t="s">
        <v>281</v>
      </c>
      <c r="B739" s="7" t="s">
        <v>659</v>
      </c>
      <c r="C739" s="7">
        <v>1312</v>
      </c>
      <c r="D739" s="2" t="s">
        <v>8</v>
      </c>
      <c r="E739" s="2">
        <v>917</v>
      </c>
      <c r="F739" s="2" t="s">
        <v>674</v>
      </c>
      <c r="G739" s="2" t="s">
        <v>654</v>
      </c>
      <c r="H739" s="8" t="s">
        <v>1933</v>
      </c>
      <c r="I739" s="1">
        <v>52000</v>
      </c>
      <c r="J739" s="1">
        <v>52000</v>
      </c>
      <c r="K739" s="1">
        <v>106000</v>
      </c>
      <c r="L739" s="1">
        <v>106000</v>
      </c>
      <c r="M739" s="1">
        <v>107000</v>
      </c>
      <c r="N739" s="1">
        <v>107000</v>
      </c>
      <c r="O739" s="1">
        <v>107000</v>
      </c>
      <c r="P739" s="1">
        <v>106000</v>
      </c>
      <c r="Q739" s="1">
        <v>107000</v>
      </c>
      <c r="R739" s="1">
        <v>108000</v>
      </c>
      <c r="S739" s="1">
        <v>161000</v>
      </c>
      <c r="T739" s="1">
        <v>160000</v>
      </c>
      <c r="V739" s="28">
        <f t="shared" si="133"/>
        <v>52000</v>
      </c>
      <c r="W739" s="28">
        <f t="shared" si="134"/>
        <v>52000</v>
      </c>
      <c r="X739" s="28">
        <f t="shared" si="135"/>
        <v>106000</v>
      </c>
      <c r="Y739" s="28">
        <f t="shared" si="136"/>
        <v>106000</v>
      </c>
      <c r="Z739" s="28">
        <f t="shared" si="137"/>
        <v>107000</v>
      </c>
      <c r="AA739" s="28">
        <f t="shared" si="138"/>
        <v>107000</v>
      </c>
      <c r="AB739" s="28">
        <f t="shared" si="139"/>
        <v>107000</v>
      </c>
      <c r="AC739" s="28">
        <f t="shared" si="140"/>
        <v>106000</v>
      </c>
      <c r="AD739" s="28">
        <f t="shared" si="141"/>
        <v>107000</v>
      </c>
      <c r="AE739" s="28">
        <f t="shared" si="142"/>
        <v>108000</v>
      </c>
      <c r="AF739" s="28">
        <f t="shared" si="143"/>
        <v>161000</v>
      </c>
      <c r="AG739" s="28">
        <f t="shared" si="144"/>
        <v>160000</v>
      </c>
    </row>
    <row r="740" spans="1:33" hidden="1" x14ac:dyDescent="0.3">
      <c r="A740" s="7" t="s">
        <v>281</v>
      </c>
      <c r="B740" s="7" t="s">
        <v>659</v>
      </c>
      <c r="C740" s="7">
        <v>1312</v>
      </c>
      <c r="D740" s="2" t="s">
        <v>8</v>
      </c>
      <c r="E740" s="2">
        <v>917</v>
      </c>
      <c r="F740" s="2" t="s">
        <v>2251</v>
      </c>
      <c r="G740" s="2" t="s">
        <v>654</v>
      </c>
      <c r="H740" s="8" t="s">
        <v>1934</v>
      </c>
      <c r="I740" s="1">
        <v>52000</v>
      </c>
      <c r="J740" s="1">
        <v>52000</v>
      </c>
      <c r="K740" s="1">
        <v>106000</v>
      </c>
      <c r="L740" s="1">
        <v>106000</v>
      </c>
      <c r="M740" s="1">
        <v>107000</v>
      </c>
      <c r="N740" s="1">
        <v>107000</v>
      </c>
      <c r="O740" s="1">
        <v>107000</v>
      </c>
      <c r="P740" s="1">
        <v>106000</v>
      </c>
      <c r="Q740" s="1">
        <v>107000</v>
      </c>
      <c r="R740" s="1">
        <v>108000</v>
      </c>
      <c r="S740" s="1">
        <v>161000</v>
      </c>
      <c r="T740" s="1">
        <v>267000</v>
      </c>
      <c r="V740" s="28">
        <f t="shared" si="133"/>
        <v>52000</v>
      </c>
      <c r="W740" s="28">
        <f t="shared" si="134"/>
        <v>52000</v>
      </c>
      <c r="X740" s="28">
        <f t="shared" si="135"/>
        <v>106000</v>
      </c>
      <c r="Y740" s="28">
        <f t="shared" si="136"/>
        <v>106000</v>
      </c>
      <c r="Z740" s="28">
        <f t="shared" si="137"/>
        <v>107000</v>
      </c>
      <c r="AA740" s="28">
        <f t="shared" si="138"/>
        <v>107000</v>
      </c>
      <c r="AB740" s="28">
        <f t="shared" si="139"/>
        <v>107000</v>
      </c>
      <c r="AC740" s="28">
        <f t="shared" si="140"/>
        <v>106000</v>
      </c>
      <c r="AD740" s="28">
        <f t="shared" si="141"/>
        <v>107000</v>
      </c>
      <c r="AE740" s="28">
        <f t="shared" si="142"/>
        <v>108000</v>
      </c>
      <c r="AF740" s="28">
        <f t="shared" si="143"/>
        <v>161000</v>
      </c>
      <c r="AG740" s="28">
        <f t="shared" si="144"/>
        <v>267000</v>
      </c>
    </row>
    <row r="741" spans="1:33" hidden="1" x14ac:dyDescent="0.3">
      <c r="A741" s="7" t="s">
        <v>281</v>
      </c>
      <c r="B741" s="7" t="s">
        <v>659</v>
      </c>
      <c r="C741" s="7">
        <v>1312</v>
      </c>
      <c r="D741" s="2" t="s">
        <v>8</v>
      </c>
      <c r="E741" s="2">
        <v>917</v>
      </c>
      <c r="F741" s="2" t="s">
        <v>2252</v>
      </c>
      <c r="G741" s="2" t="s">
        <v>654</v>
      </c>
      <c r="H741" s="8" t="s">
        <v>1935</v>
      </c>
      <c r="I741" s="1">
        <v>52000</v>
      </c>
      <c r="J741" s="1">
        <v>104000</v>
      </c>
      <c r="K741" s="1">
        <v>159000</v>
      </c>
      <c r="L741" s="1">
        <v>159000</v>
      </c>
      <c r="M741" s="1">
        <v>160000</v>
      </c>
      <c r="N741" s="1">
        <v>160000</v>
      </c>
      <c r="O741" s="1">
        <v>54000</v>
      </c>
      <c r="P741" s="1">
        <v>159000</v>
      </c>
      <c r="Q741" s="1">
        <v>266000</v>
      </c>
      <c r="R741" s="1">
        <v>161000</v>
      </c>
      <c r="S741" s="1">
        <v>161000</v>
      </c>
      <c r="T741" s="1">
        <v>267000</v>
      </c>
      <c r="V741" s="28">
        <f t="shared" si="133"/>
        <v>52000</v>
      </c>
      <c r="W741" s="28">
        <f t="shared" si="134"/>
        <v>104000</v>
      </c>
      <c r="X741" s="28">
        <f t="shared" si="135"/>
        <v>159000</v>
      </c>
      <c r="Y741" s="28">
        <f t="shared" si="136"/>
        <v>159000</v>
      </c>
      <c r="Z741" s="28">
        <f t="shared" si="137"/>
        <v>160000</v>
      </c>
      <c r="AA741" s="28">
        <f t="shared" si="138"/>
        <v>160000</v>
      </c>
      <c r="AB741" s="28">
        <f t="shared" si="139"/>
        <v>54000</v>
      </c>
      <c r="AC741" s="28">
        <f t="shared" si="140"/>
        <v>159000</v>
      </c>
      <c r="AD741" s="28">
        <f t="shared" si="141"/>
        <v>266000</v>
      </c>
      <c r="AE741" s="28">
        <f t="shared" si="142"/>
        <v>161000</v>
      </c>
      <c r="AF741" s="28">
        <f t="shared" si="143"/>
        <v>161000</v>
      </c>
      <c r="AG741" s="28">
        <f t="shared" si="144"/>
        <v>267000</v>
      </c>
    </row>
    <row r="742" spans="1:33" hidden="1" x14ac:dyDescent="0.3">
      <c r="A742" s="7" t="s">
        <v>281</v>
      </c>
      <c r="B742" s="7" t="s">
        <v>659</v>
      </c>
      <c r="C742" s="7">
        <v>1312</v>
      </c>
      <c r="D742" s="2" t="s">
        <v>8</v>
      </c>
      <c r="E742" s="2">
        <v>917</v>
      </c>
      <c r="F742" s="2" t="s">
        <v>2253</v>
      </c>
      <c r="G742" s="2" t="s">
        <v>654</v>
      </c>
      <c r="H742" s="8" t="s">
        <v>1936</v>
      </c>
      <c r="I742" s="1">
        <v>52000</v>
      </c>
      <c r="J742" s="1">
        <v>52000</v>
      </c>
      <c r="K742" s="1">
        <v>53000</v>
      </c>
      <c r="L742" s="1">
        <v>53000</v>
      </c>
      <c r="M742" s="1">
        <v>54000</v>
      </c>
      <c r="N742" s="1">
        <v>54000</v>
      </c>
      <c r="O742" s="1">
        <v>54000</v>
      </c>
      <c r="P742" s="1">
        <v>53000</v>
      </c>
      <c r="Q742" s="1">
        <v>54000</v>
      </c>
      <c r="R742" s="1">
        <v>54000</v>
      </c>
      <c r="S742" s="1">
        <v>54000</v>
      </c>
      <c r="T742" s="1">
        <v>54000</v>
      </c>
      <c r="V742" s="28">
        <f t="shared" si="133"/>
        <v>52000</v>
      </c>
      <c r="W742" s="28">
        <f t="shared" si="134"/>
        <v>52000</v>
      </c>
      <c r="X742" s="28">
        <f t="shared" si="135"/>
        <v>53000</v>
      </c>
      <c r="Y742" s="28">
        <f t="shared" si="136"/>
        <v>53000</v>
      </c>
      <c r="Z742" s="28">
        <f t="shared" si="137"/>
        <v>54000</v>
      </c>
      <c r="AA742" s="28">
        <f t="shared" si="138"/>
        <v>54000</v>
      </c>
      <c r="AB742" s="28">
        <f t="shared" si="139"/>
        <v>54000</v>
      </c>
      <c r="AC742" s="28">
        <f t="shared" si="140"/>
        <v>53000</v>
      </c>
      <c r="AD742" s="28">
        <f t="shared" si="141"/>
        <v>54000</v>
      </c>
      <c r="AE742" s="28">
        <f t="shared" si="142"/>
        <v>54000</v>
      </c>
      <c r="AF742" s="28">
        <f t="shared" si="143"/>
        <v>54000</v>
      </c>
      <c r="AG742" s="28">
        <f t="shared" si="144"/>
        <v>54000</v>
      </c>
    </row>
    <row r="743" spans="1:33" hidden="1" x14ac:dyDescent="0.3">
      <c r="A743" s="7" t="s">
        <v>281</v>
      </c>
      <c r="B743" s="7" t="s">
        <v>659</v>
      </c>
      <c r="C743" s="7">
        <v>1312</v>
      </c>
      <c r="D743" s="2" t="s">
        <v>8</v>
      </c>
      <c r="E743" s="2">
        <v>917</v>
      </c>
      <c r="F743" s="2" t="s">
        <v>667</v>
      </c>
      <c r="G743" s="2" t="s">
        <v>654</v>
      </c>
      <c r="H743" s="8" t="s">
        <v>566</v>
      </c>
      <c r="I743" s="1">
        <v>52000</v>
      </c>
      <c r="J743" s="1">
        <v>52000</v>
      </c>
      <c r="K743" s="1">
        <v>53000</v>
      </c>
      <c r="L743" s="1">
        <v>53000</v>
      </c>
      <c r="M743" s="1">
        <v>107000</v>
      </c>
      <c r="N743" s="1">
        <v>54000</v>
      </c>
      <c r="O743" s="1">
        <v>54000</v>
      </c>
      <c r="P743" s="1">
        <v>53000</v>
      </c>
      <c r="Q743" s="1">
        <v>54000</v>
      </c>
      <c r="R743" s="1">
        <v>54000</v>
      </c>
      <c r="S743" s="1">
        <v>108000</v>
      </c>
      <c r="T743" s="1">
        <v>107000</v>
      </c>
      <c r="V743" s="28">
        <f t="shared" si="133"/>
        <v>52000</v>
      </c>
      <c r="W743" s="28">
        <f t="shared" si="134"/>
        <v>52000</v>
      </c>
      <c r="X743" s="28">
        <f t="shared" si="135"/>
        <v>53000</v>
      </c>
      <c r="Y743" s="28">
        <f t="shared" si="136"/>
        <v>53000</v>
      </c>
      <c r="Z743" s="28">
        <f t="shared" si="137"/>
        <v>107000</v>
      </c>
      <c r="AA743" s="28">
        <f t="shared" si="138"/>
        <v>54000</v>
      </c>
      <c r="AB743" s="28">
        <f t="shared" si="139"/>
        <v>54000</v>
      </c>
      <c r="AC743" s="28">
        <f t="shared" si="140"/>
        <v>53000</v>
      </c>
      <c r="AD743" s="28">
        <f t="shared" si="141"/>
        <v>54000</v>
      </c>
      <c r="AE743" s="28">
        <f t="shared" si="142"/>
        <v>54000</v>
      </c>
      <c r="AF743" s="28">
        <f t="shared" si="143"/>
        <v>108000</v>
      </c>
      <c r="AG743" s="28">
        <f t="shared" si="144"/>
        <v>107000</v>
      </c>
    </row>
    <row r="744" spans="1:33" hidden="1" x14ac:dyDescent="0.3">
      <c r="A744" s="7" t="s">
        <v>281</v>
      </c>
      <c r="B744" s="7" t="s">
        <v>659</v>
      </c>
      <c r="C744" s="7">
        <v>1312</v>
      </c>
      <c r="D744" s="2" t="s">
        <v>8</v>
      </c>
      <c r="E744" s="2">
        <v>917</v>
      </c>
      <c r="F744" s="2" t="s">
        <v>2254</v>
      </c>
      <c r="G744" s="2" t="s">
        <v>654</v>
      </c>
      <c r="H744" s="8" t="s">
        <v>1937</v>
      </c>
      <c r="I744" s="1">
        <v>52000</v>
      </c>
      <c r="J744" s="1">
        <v>52000</v>
      </c>
      <c r="K744" s="1">
        <v>53000</v>
      </c>
      <c r="L744" s="1">
        <v>53000</v>
      </c>
      <c r="M744" s="1">
        <v>54000</v>
      </c>
      <c r="N744" s="1">
        <v>54000</v>
      </c>
      <c r="O744" s="1">
        <v>54000</v>
      </c>
      <c r="P744" s="1">
        <v>53000</v>
      </c>
      <c r="Q744" s="1">
        <v>266000</v>
      </c>
      <c r="R744" s="1">
        <v>54000</v>
      </c>
      <c r="S744" s="1">
        <v>54000</v>
      </c>
      <c r="T744" s="1">
        <v>54000</v>
      </c>
      <c r="V744" s="28">
        <f t="shared" si="133"/>
        <v>52000</v>
      </c>
      <c r="W744" s="28">
        <f t="shared" si="134"/>
        <v>52000</v>
      </c>
      <c r="X744" s="28">
        <f t="shared" si="135"/>
        <v>53000</v>
      </c>
      <c r="Y744" s="28">
        <f t="shared" si="136"/>
        <v>53000</v>
      </c>
      <c r="Z744" s="28">
        <f t="shared" si="137"/>
        <v>54000</v>
      </c>
      <c r="AA744" s="28">
        <f t="shared" si="138"/>
        <v>54000</v>
      </c>
      <c r="AB744" s="28">
        <f t="shared" si="139"/>
        <v>54000</v>
      </c>
      <c r="AC744" s="28">
        <f t="shared" si="140"/>
        <v>53000</v>
      </c>
      <c r="AD744" s="28">
        <f t="shared" si="141"/>
        <v>266000</v>
      </c>
      <c r="AE744" s="28">
        <f t="shared" si="142"/>
        <v>54000</v>
      </c>
      <c r="AF744" s="28">
        <f t="shared" si="143"/>
        <v>54000</v>
      </c>
      <c r="AG744" s="28">
        <f t="shared" si="144"/>
        <v>54000</v>
      </c>
    </row>
    <row r="745" spans="1:33" hidden="1" x14ac:dyDescent="0.3">
      <c r="A745" s="7" t="s">
        <v>281</v>
      </c>
      <c r="B745" s="7" t="s">
        <v>659</v>
      </c>
      <c r="C745" s="7">
        <v>1312</v>
      </c>
      <c r="D745" s="2" t="s">
        <v>8</v>
      </c>
      <c r="E745" s="2">
        <v>917</v>
      </c>
      <c r="F745" s="2" t="s">
        <v>2255</v>
      </c>
      <c r="G745" s="2" t="s">
        <v>654</v>
      </c>
      <c r="H745" s="8" t="s">
        <v>1938</v>
      </c>
      <c r="I745" s="1">
        <v>52000</v>
      </c>
      <c r="J745" s="1">
        <v>52000</v>
      </c>
      <c r="K745" s="1">
        <v>53000</v>
      </c>
      <c r="L745" s="1">
        <v>53000</v>
      </c>
      <c r="M745" s="1">
        <v>54000</v>
      </c>
      <c r="N745" s="1">
        <v>54000</v>
      </c>
      <c r="O745" s="1">
        <v>54000</v>
      </c>
      <c r="P745" s="1">
        <v>53000</v>
      </c>
      <c r="Q745" s="1">
        <v>54000</v>
      </c>
      <c r="R745" s="1">
        <v>54000</v>
      </c>
      <c r="S745" s="1">
        <v>54000</v>
      </c>
      <c r="T745" s="1">
        <v>54000</v>
      </c>
      <c r="V745" s="28">
        <f t="shared" si="133"/>
        <v>52000</v>
      </c>
      <c r="W745" s="28">
        <f t="shared" si="134"/>
        <v>52000</v>
      </c>
      <c r="X745" s="28">
        <f t="shared" si="135"/>
        <v>53000</v>
      </c>
      <c r="Y745" s="28">
        <f t="shared" si="136"/>
        <v>53000</v>
      </c>
      <c r="Z745" s="28">
        <f t="shared" si="137"/>
        <v>54000</v>
      </c>
      <c r="AA745" s="28">
        <f t="shared" si="138"/>
        <v>54000</v>
      </c>
      <c r="AB745" s="28">
        <f t="shared" si="139"/>
        <v>54000</v>
      </c>
      <c r="AC745" s="28">
        <f t="shared" si="140"/>
        <v>53000</v>
      </c>
      <c r="AD745" s="28">
        <f t="shared" si="141"/>
        <v>54000</v>
      </c>
      <c r="AE745" s="28">
        <f t="shared" si="142"/>
        <v>54000</v>
      </c>
      <c r="AF745" s="28">
        <f t="shared" si="143"/>
        <v>54000</v>
      </c>
      <c r="AG745" s="28">
        <f t="shared" si="144"/>
        <v>54000</v>
      </c>
    </row>
    <row r="746" spans="1:33" hidden="1" x14ac:dyDescent="0.3">
      <c r="A746" s="7" t="s">
        <v>281</v>
      </c>
      <c r="B746" s="7" t="s">
        <v>659</v>
      </c>
      <c r="C746" s="7">
        <v>1312</v>
      </c>
      <c r="D746" s="2" t="s">
        <v>8</v>
      </c>
      <c r="E746" s="2">
        <v>917</v>
      </c>
      <c r="F746" s="2" t="s">
        <v>664</v>
      </c>
      <c r="G746" s="2" t="s">
        <v>654</v>
      </c>
      <c r="H746" s="8" t="s">
        <v>1939</v>
      </c>
      <c r="I746" s="1">
        <v>52000</v>
      </c>
      <c r="J746" s="1">
        <v>104000</v>
      </c>
      <c r="K746" s="1">
        <v>159000</v>
      </c>
      <c r="L746" s="1">
        <v>159000</v>
      </c>
      <c r="M746" s="1">
        <v>107000</v>
      </c>
      <c r="N746" s="1">
        <v>160000</v>
      </c>
      <c r="O746" s="1">
        <v>54000</v>
      </c>
      <c r="P746" s="1">
        <v>159000</v>
      </c>
      <c r="Q746" s="1">
        <v>160000</v>
      </c>
      <c r="R746" s="1">
        <v>161000</v>
      </c>
      <c r="S746" s="1">
        <v>161000</v>
      </c>
      <c r="T746" s="1">
        <v>267000</v>
      </c>
      <c r="V746" s="28">
        <f t="shared" si="133"/>
        <v>52000</v>
      </c>
      <c r="W746" s="28">
        <f t="shared" si="134"/>
        <v>104000</v>
      </c>
      <c r="X746" s="28">
        <f t="shared" si="135"/>
        <v>159000</v>
      </c>
      <c r="Y746" s="28">
        <f t="shared" si="136"/>
        <v>159000</v>
      </c>
      <c r="Z746" s="28">
        <f t="shared" si="137"/>
        <v>107000</v>
      </c>
      <c r="AA746" s="28">
        <f t="shared" si="138"/>
        <v>160000</v>
      </c>
      <c r="AB746" s="28">
        <f t="shared" si="139"/>
        <v>54000</v>
      </c>
      <c r="AC746" s="28">
        <f t="shared" si="140"/>
        <v>159000</v>
      </c>
      <c r="AD746" s="28">
        <f t="shared" si="141"/>
        <v>160000</v>
      </c>
      <c r="AE746" s="28">
        <f t="shared" si="142"/>
        <v>161000</v>
      </c>
      <c r="AF746" s="28">
        <f t="shared" si="143"/>
        <v>161000</v>
      </c>
      <c r="AG746" s="28">
        <f t="shared" si="144"/>
        <v>267000</v>
      </c>
    </row>
    <row r="747" spans="1:33" hidden="1" x14ac:dyDescent="0.3">
      <c r="A747" s="7" t="s">
        <v>281</v>
      </c>
      <c r="B747" s="7" t="s">
        <v>659</v>
      </c>
      <c r="C747" s="7">
        <v>1312</v>
      </c>
      <c r="D747" s="2" t="s">
        <v>8</v>
      </c>
      <c r="E747" s="2">
        <v>917</v>
      </c>
      <c r="F747" s="2" t="s">
        <v>661</v>
      </c>
      <c r="G747" s="2" t="s">
        <v>654</v>
      </c>
      <c r="H747" s="8" t="s">
        <v>1940</v>
      </c>
      <c r="I747" s="1">
        <v>52000</v>
      </c>
      <c r="J747" s="1">
        <v>52000</v>
      </c>
      <c r="K747" s="1">
        <v>53000</v>
      </c>
      <c r="L747" s="1">
        <v>53000</v>
      </c>
      <c r="M747" s="1">
        <v>54000</v>
      </c>
      <c r="N747" s="1">
        <v>54000</v>
      </c>
      <c r="O747" s="1">
        <v>54000</v>
      </c>
      <c r="P747" s="1">
        <v>53000</v>
      </c>
      <c r="Q747" s="1">
        <v>54000</v>
      </c>
      <c r="R747" s="1">
        <v>54000</v>
      </c>
      <c r="S747" s="1">
        <v>54000</v>
      </c>
      <c r="T747" s="1">
        <v>54000</v>
      </c>
      <c r="V747" s="28">
        <f t="shared" si="133"/>
        <v>52000</v>
      </c>
      <c r="W747" s="28">
        <f t="shared" si="134"/>
        <v>52000</v>
      </c>
      <c r="X747" s="28">
        <f t="shared" si="135"/>
        <v>53000</v>
      </c>
      <c r="Y747" s="28">
        <f t="shared" si="136"/>
        <v>53000</v>
      </c>
      <c r="Z747" s="28">
        <f t="shared" si="137"/>
        <v>54000</v>
      </c>
      <c r="AA747" s="28">
        <f t="shared" si="138"/>
        <v>54000</v>
      </c>
      <c r="AB747" s="28">
        <f t="shared" si="139"/>
        <v>54000</v>
      </c>
      <c r="AC747" s="28">
        <f t="shared" si="140"/>
        <v>53000</v>
      </c>
      <c r="AD747" s="28">
        <f t="shared" si="141"/>
        <v>54000</v>
      </c>
      <c r="AE747" s="28">
        <f t="shared" si="142"/>
        <v>54000</v>
      </c>
      <c r="AF747" s="28">
        <f t="shared" si="143"/>
        <v>54000</v>
      </c>
      <c r="AG747" s="28">
        <f t="shared" si="144"/>
        <v>54000</v>
      </c>
    </row>
    <row r="748" spans="1:33" hidden="1" x14ac:dyDescent="0.3">
      <c r="A748" s="7" t="s">
        <v>281</v>
      </c>
      <c r="B748" s="7" t="s">
        <v>659</v>
      </c>
      <c r="C748" s="7">
        <v>1312</v>
      </c>
      <c r="D748" s="2" t="s">
        <v>8</v>
      </c>
      <c r="E748" s="2">
        <v>917</v>
      </c>
      <c r="F748" s="2" t="s">
        <v>2256</v>
      </c>
      <c r="G748" s="2" t="s">
        <v>654</v>
      </c>
      <c r="H748" s="8" t="s">
        <v>1941</v>
      </c>
      <c r="I748" s="1">
        <v>52000</v>
      </c>
      <c r="J748" s="1">
        <v>52000</v>
      </c>
      <c r="K748" s="1">
        <v>53000</v>
      </c>
      <c r="L748" s="1">
        <v>53000</v>
      </c>
      <c r="M748" s="1">
        <v>54000</v>
      </c>
      <c r="N748" s="1">
        <v>54000</v>
      </c>
      <c r="O748" s="1">
        <v>54000</v>
      </c>
      <c r="P748" s="1">
        <v>53000</v>
      </c>
      <c r="Q748" s="1">
        <v>54000</v>
      </c>
      <c r="R748" s="1">
        <v>54000</v>
      </c>
      <c r="S748" s="1">
        <v>54000</v>
      </c>
      <c r="T748" s="1">
        <v>54000</v>
      </c>
      <c r="V748" s="28">
        <f t="shared" si="133"/>
        <v>52000</v>
      </c>
      <c r="W748" s="28">
        <f t="shared" si="134"/>
        <v>52000</v>
      </c>
      <c r="X748" s="28">
        <f t="shared" si="135"/>
        <v>53000</v>
      </c>
      <c r="Y748" s="28">
        <f t="shared" si="136"/>
        <v>53000</v>
      </c>
      <c r="Z748" s="28">
        <f t="shared" si="137"/>
        <v>54000</v>
      </c>
      <c r="AA748" s="28">
        <f t="shared" si="138"/>
        <v>54000</v>
      </c>
      <c r="AB748" s="28">
        <f t="shared" si="139"/>
        <v>54000</v>
      </c>
      <c r="AC748" s="28">
        <f t="shared" si="140"/>
        <v>53000</v>
      </c>
      <c r="AD748" s="28">
        <f t="shared" si="141"/>
        <v>54000</v>
      </c>
      <c r="AE748" s="28">
        <f t="shared" si="142"/>
        <v>54000</v>
      </c>
      <c r="AF748" s="28">
        <f t="shared" si="143"/>
        <v>54000</v>
      </c>
      <c r="AG748" s="28">
        <f t="shared" si="144"/>
        <v>54000</v>
      </c>
    </row>
    <row r="749" spans="1:33" hidden="1" x14ac:dyDescent="0.3">
      <c r="A749" s="7" t="s">
        <v>281</v>
      </c>
      <c r="B749" s="7" t="s">
        <v>659</v>
      </c>
      <c r="C749" s="7">
        <v>1312</v>
      </c>
      <c r="D749" s="2" t="s">
        <v>8</v>
      </c>
      <c r="E749" s="2">
        <v>917</v>
      </c>
      <c r="F749" s="2" t="s">
        <v>2257</v>
      </c>
      <c r="G749" s="2" t="s">
        <v>654</v>
      </c>
      <c r="H749" s="8" t="s">
        <v>1942</v>
      </c>
      <c r="I749" s="1">
        <v>52000</v>
      </c>
      <c r="J749" s="1">
        <v>52000</v>
      </c>
      <c r="K749" s="1">
        <v>53000</v>
      </c>
      <c r="L749" s="1">
        <v>53000</v>
      </c>
      <c r="M749" s="1">
        <v>54000</v>
      </c>
      <c r="N749" s="1">
        <v>54000</v>
      </c>
      <c r="O749" s="1">
        <v>54000</v>
      </c>
      <c r="P749" s="1">
        <v>53000</v>
      </c>
      <c r="Q749" s="1">
        <v>54000</v>
      </c>
      <c r="R749" s="1">
        <v>54000</v>
      </c>
      <c r="S749" s="1">
        <v>54000</v>
      </c>
      <c r="T749" s="1">
        <v>54000</v>
      </c>
      <c r="V749" s="28">
        <f t="shared" si="133"/>
        <v>52000</v>
      </c>
      <c r="W749" s="28">
        <f t="shared" si="134"/>
        <v>52000</v>
      </c>
      <c r="X749" s="28">
        <f t="shared" si="135"/>
        <v>53000</v>
      </c>
      <c r="Y749" s="28">
        <f t="shared" si="136"/>
        <v>53000</v>
      </c>
      <c r="Z749" s="28">
        <f t="shared" si="137"/>
        <v>54000</v>
      </c>
      <c r="AA749" s="28">
        <f t="shared" si="138"/>
        <v>54000</v>
      </c>
      <c r="AB749" s="28">
        <f t="shared" si="139"/>
        <v>54000</v>
      </c>
      <c r="AC749" s="28">
        <f t="shared" si="140"/>
        <v>53000</v>
      </c>
      <c r="AD749" s="28">
        <f t="shared" si="141"/>
        <v>54000</v>
      </c>
      <c r="AE749" s="28">
        <f t="shared" si="142"/>
        <v>54000</v>
      </c>
      <c r="AF749" s="28">
        <f t="shared" si="143"/>
        <v>54000</v>
      </c>
      <c r="AG749" s="28">
        <f t="shared" si="144"/>
        <v>54000</v>
      </c>
    </row>
    <row r="750" spans="1:33" hidden="1" x14ac:dyDescent="0.3">
      <c r="A750" s="7" t="s">
        <v>281</v>
      </c>
      <c r="B750" s="7" t="s">
        <v>659</v>
      </c>
      <c r="C750" s="7">
        <v>1312</v>
      </c>
      <c r="D750" s="2" t="s">
        <v>8</v>
      </c>
      <c r="E750" s="2">
        <v>917</v>
      </c>
      <c r="F750" s="2" t="s">
        <v>2258</v>
      </c>
      <c r="G750" s="2" t="s">
        <v>654</v>
      </c>
      <c r="H750" s="8" t="s">
        <v>1943</v>
      </c>
      <c r="I750" s="1">
        <v>52000</v>
      </c>
      <c r="J750" s="1">
        <v>52000</v>
      </c>
      <c r="K750" s="1">
        <v>53000</v>
      </c>
      <c r="L750" s="1">
        <v>53000</v>
      </c>
      <c r="M750" s="1">
        <v>107000</v>
      </c>
      <c r="N750" s="1">
        <v>107000</v>
      </c>
      <c r="O750" s="1">
        <v>107000</v>
      </c>
      <c r="P750" s="1">
        <v>106000</v>
      </c>
      <c r="Q750" s="1">
        <v>107000</v>
      </c>
      <c r="R750" s="1">
        <v>54000</v>
      </c>
      <c r="S750" s="1">
        <v>54000</v>
      </c>
      <c r="T750" s="1">
        <v>54000</v>
      </c>
      <c r="V750" s="28">
        <f t="shared" si="133"/>
        <v>52000</v>
      </c>
      <c r="W750" s="28">
        <f t="shared" si="134"/>
        <v>52000</v>
      </c>
      <c r="X750" s="28">
        <f t="shared" si="135"/>
        <v>53000</v>
      </c>
      <c r="Y750" s="28">
        <f t="shared" si="136"/>
        <v>53000</v>
      </c>
      <c r="Z750" s="28">
        <f t="shared" si="137"/>
        <v>107000</v>
      </c>
      <c r="AA750" s="28">
        <f t="shared" si="138"/>
        <v>107000</v>
      </c>
      <c r="AB750" s="28">
        <f t="shared" si="139"/>
        <v>107000</v>
      </c>
      <c r="AC750" s="28">
        <f t="shared" si="140"/>
        <v>106000</v>
      </c>
      <c r="AD750" s="28">
        <f t="shared" si="141"/>
        <v>107000</v>
      </c>
      <c r="AE750" s="28">
        <f t="shared" si="142"/>
        <v>54000</v>
      </c>
      <c r="AF750" s="28">
        <f t="shared" si="143"/>
        <v>54000</v>
      </c>
      <c r="AG750" s="28">
        <f t="shared" si="144"/>
        <v>54000</v>
      </c>
    </row>
    <row r="751" spans="1:33" hidden="1" x14ac:dyDescent="0.3">
      <c r="A751" s="7" t="s">
        <v>281</v>
      </c>
      <c r="B751" s="7" t="s">
        <v>659</v>
      </c>
      <c r="C751" s="7">
        <v>1312</v>
      </c>
      <c r="D751" s="2" t="s">
        <v>8</v>
      </c>
      <c r="E751" s="2">
        <v>917</v>
      </c>
      <c r="F751" s="2" t="s">
        <v>2259</v>
      </c>
      <c r="G751" s="2" t="s">
        <v>654</v>
      </c>
      <c r="H751" s="8" t="s">
        <v>1944</v>
      </c>
      <c r="I751" s="1">
        <v>52000</v>
      </c>
      <c r="J751" s="1">
        <v>52000</v>
      </c>
      <c r="K751" s="1">
        <v>53000</v>
      </c>
      <c r="L751" s="1">
        <v>53000</v>
      </c>
      <c r="M751" s="1">
        <v>54000</v>
      </c>
      <c r="N751" s="1">
        <v>107000</v>
      </c>
      <c r="O751" s="1">
        <v>107000</v>
      </c>
      <c r="P751" s="1">
        <v>106000</v>
      </c>
      <c r="Q751" s="1">
        <v>54000</v>
      </c>
      <c r="R751" s="1">
        <v>54000</v>
      </c>
      <c r="S751" s="1">
        <v>54000</v>
      </c>
      <c r="T751" s="1">
        <v>54000</v>
      </c>
      <c r="V751" s="28">
        <f t="shared" si="133"/>
        <v>52000</v>
      </c>
      <c r="W751" s="28">
        <f t="shared" si="134"/>
        <v>52000</v>
      </c>
      <c r="X751" s="28">
        <f t="shared" si="135"/>
        <v>53000</v>
      </c>
      <c r="Y751" s="28">
        <f t="shared" si="136"/>
        <v>53000</v>
      </c>
      <c r="Z751" s="28">
        <f t="shared" si="137"/>
        <v>54000</v>
      </c>
      <c r="AA751" s="28">
        <f t="shared" si="138"/>
        <v>107000</v>
      </c>
      <c r="AB751" s="28">
        <f t="shared" si="139"/>
        <v>107000</v>
      </c>
      <c r="AC751" s="28">
        <f t="shared" si="140"/>
        <v>106000</v>
      </c>
      <c r="AD751" s="28">
        <f t="shared" si="141"/>
        <v>54000</v>
      </c>
      <c r="AE751" s="28">
        <f t="shared" si="142"/>
        <v>54000</v>
      </c>
      <c r="AF751" s="28">
        <f t="shared" si="143"/>
        <v>54000</v>
      </c>
      <c r="AG751" s="28">
        <f t="shared" si="144"/>
        <v>54000</v>
      </c>
    </row>
    <row r="752" spans="1:33" hidden="1" x14ac:dyDescent="0.3">
      <c r="A752" s="7" t="s">
        <v>281</v>
      </c>
      <c r="B752" s="7" t="s">
        <v>659</v>
      </c>
      <c r="C752" s="7">
        <v>1312</v>
      </c>
      <c r="D752" s="2" t="s">
        <v>8</v>
      </c>
      <c r="E752" s="2">
        <v>917</v>
      </c>
      <c r="F752" s="2" t="s">
        <v>675</v>
      </c>
      <c r="G752" s="2" t="s">
        <v>654</v>
      </c>
      <c r="H752" s="8" t="s">
        <v>574</v>
      </c>
      <c r="I752" s="1">
        <v>52000</v>
      </c>
      <c r="J752" s="1">
        <v>52000</v>
      </c>
      <c r="K752" s="1">
        <v>53000</v>
      </c>
      <c r="L752" s="1">
        <v>53000</v>
      </c>
      <c r="M752" s="1">
        <v>54000</v>
      </c>
      <c r="N752" s="1">
        <v>54000</v>
      </c>
      <c r="O752" s="1">
        <v>54000</v>
      </c>
      <c r="P752" s="1">
        <v>53000</v>
      </c>
      <c r="Q752" s="1">
        <v>54000</v>
      </c>
      <c r="R752" s="1">
        <v>54000</v>
      </c>
      <c r="S752" s="1">
        <v>54000</v>
      </c>
      <c r="T752" s="1">
        <v>54000</v>
      </c>
      <c r="V752" s="28">
        <f t="shared" si="133"/>
        <v>52000</v>
      </c>
      <c r="W752" s="28">
        <f t="shared" si="134"/>
        <v>52000</v>
      </c>
      <c r="X752" s="28">
        <f t="shared" si="135"/>
        <v>53000</v>
      </c>
      <c r="Y752" s="28">
        <f t="shared" si="136"/>
        <v>53000</v>
      </c>
      <c r="Z752" s="28">
        <f t="shared" si="137"/>
        <v>54000</v>
      </c>
      <c r="AA752" s="28">
        <f t="shared" si="138"/>
        <v>54000</v>
      </c>
      <c r="AB752" s="28">
        <f t="shared" si="139"/>
        <v>54000</v>
      </c>
      <c r="AC752" s="28">
        <f t="shared" si="140"/>
        <v>53000</v>
      </c>
      <c r="AD752" s="28">
        <f t="shared" si="141"/>
        <v>54000</v>
      </c>
      <c r="AE752" s="28">
        <f t="shared" si="142"/>
        <v>54000</v>
      </c>
      <c r="AF752" s="28">
        <f t="shared" si="143"/>
        <v>54000</v>
      </c>
      <c r="AG752" s="28">
        <f t="shared" si="144"/>
        <v>54000</v>
      </c>
    </row>
    <row r="753" spans="1:33" hidden="1" x14ac:dyDescent="0.3">
      <c r="A753" s="7" t="s">
        <v>281</v>
      </c>
      <c r="B753" s="7" t="s">
        <v>659</v>
      </c>
      <c r="C753" s="7">
        <v>1312</v>
      </c>
      <c r="D753" s="2" t="s">
        <v>8</v>
      </c>
      <c r="E753" s="2">
        <v>917</v>
      </c>
      <c r="F753" s="2" t="s">
        <v>2260</v>
      </c>
      <c r="G753" s="2" t="s">
        <v>654</v>
      </c>
      <c r="H753" s="8" t="s">
        <v>1945</v>
      </c>
      <c r="I753" s="1">
        <v>155000</v>
      </c>
      <c r="J753" s="1">
        <v>156000</v>
      </c>
      <c r="K753" s="1">
        <v>159000</v>
      </c>
      <c r="L753" s="1">
        <v>371000</v>
      </c>
      <c r="M753" s="1">
        <v>54000</v>
      </c>
      <c r="N753" s="1">
        <v>160000</v>
      </c>
      <c r="O753" s="1">
        <v>375000</v>
      </c>
      <c r="P753" s="1">
        <v>530000</v>
      </c>
      <c r="Q753" s="1">
        <v>531000</v>
      </c>
      <c r="R753" s="1">
        <v>537000</v>
      </c>
      <c r="S753" s="1">
        <v>803000</v>
      </c>
      <c r="T753" s="1">
        <v>533000</v>
      </c>
      <c r="V753" s="28">
        <f t="shared" si="133"/>
        <v>155000</v>
      </c>
      <c r="W753" s="28">
        <f t="shared" si="134"/>
        <v>156000</v>
      </c>
      <c r="X753" s="28">
        <f t="shared" si="135"/>
        <v>159000</v>
      </c>
      <c r="Y753" s="28">
        <f t="shared" si="136"/>
        <v>371000</v>
      </c>
      <c r="Z753" s="28">
        <f t="shared" si="137"/>
        <v>54000</v>
      </c>
      <c r="AA753" s="28">
        <f t="shared" si="138"/>
        <v>160000</v>
      </c>
      <c r="AB753" s="28">
        <f t="shared" si="139"/>
        <v>375000</v>
      </c>
      <c r="AC753" s="28">
        <f t="shared" si="140"/>
        <v>530000</v>
      </c>
      <c r="AD753" s="28">
        <f t="shared" si="141"/>
        <v>531000</v>
      </c>
      <c r="AE753" s="28">
        <f t="shared" si="142"/>
        <v>537000</v>
      </c>
      <c r="AF753" s="28">
        <f t="shared" si="143"/>
        <v>803000</v>
      </c>
      <c r="AG753" s="28">
        <f t="shared" si="144"/>
        <v>533000</v>
      </c>
    </row>
    <row r="754" spans="1:33" hidden="1" x14ac:dyDescent="0.3">
      <c r="A754" s="7" t="s">
        <v>281</v>
      </c>
      <c r="B754" s="7" t="s">
        <v>659</v>
      </c>
      <c r="C754" s="7">
        <v>1312</v>
      </c>
      <c r="D754" s="2" t="s">
        <v>8</v>
      </c>
      <c r="E754" s="2">
        <v>917</v>
      </c>
      <c r="F754" s="2" t="s">
        <v>678</v>
      </c>
      <c r="G754" s="2" t="s">
        <v>654</v>
      </c>
      <c r="H754" s="8" t="s">
        <v>1946</v>
      </c>
      <c r="I754" s="1">
        <v>52000</v>
      </c>
      <c r="J754" s="1">
        <v>52000</v>
      </c>
      <c r="K754" s="1">
        <v>53000</v>
      </c>
      <c r="L754" s="1">
        <v>53000</v>
      </c>
      <c r="M754" s="1">
        <v>107000</v>
      </c>
      <c r="N754" s="1">
        <v>54000</v>
      </c>
      <c r="O754" s="1">
        <v>54000</v>
      </c>
      <c r="P754" s="1">
        <v>53000</v>
      </c>
      <c r="Q754" s="1">
        <v>54000</v>
      </c>
      <c r="R754" s="1">
        <v>54000</v>
      </c>
      <c r="S754" s="1">
        <v>108000</v>
      </c>
      <c r="T754" s="1">
        <v>107000</v>
      </c>
      <c r="V754" s="28">
        <f t="shared" si="133"/>
        <v>52000</v>
      </c>
      <c r="W754" s="28">
        <f t="shared" si="134"/>
        <v>52000</v>
      </c>
      <c r="X754" s="28">
        <f t="shared" si="135"/>
        <v>53000</v>
      </c>
      <c r="Y754" s="28">
        <f t="shared" si="136"/>
        <v>53000</v>
      </c>
      <c r="Z754" s="28">
        <f t="shared" si="137"/>
        <v>107000</v>
      </c>
      <c r="AA754" s="28">
        <f t="shared" si="138"/>
        <v>54000</v>
      </c>
      <c r="AB754" s="28">
        <f t="shared" si="139"/>
        <v>54000</v>
      </c>
      <c r="AC754" s="28">
        <f t="shared" si="140"/>
        <v>53000</v>
      </c>
      <c r="AD754" s="28">
        <f t="shared" si="141"/>
        <v>54000</v>
      </c>
      <c r="AE754" s="28">
        <f t="shared" si="142"/>
        <v>54000</v>
      </c>
      <c r="AF754" s="28">
        <f t="shared" si="143"/>
        <v>108000</v>
      </c>
      <c r="AG754" s="28">
        <f t="shared" si="144"/>
        <v>107000</v>
      </c>
    </row>
    <row r="755" spans="1:33" hidden="1" x14ac:dyDescent="0.3">
      <c r="A755" s="7" t="s">
        <v>281</v>
      </c>
      <c r="B755" s="7" t="s">
        <v>659</v>
      </c>
      <c r="C755" s="7">
        <v>1312</v>
      </c>
      <c r="D755" s="2" t="s">
        <v>8</v>
      </c>
      <c r="E755" s="2">
        <v>917</v>
      </c>
      <c r="F755" s="2" t="s">
        <v>666</v>
      </c>
      <c r="G755" s="2" t="s">
        <v>654</v>
      </c>
      <c r="H755" s="8" t="s">
        <v>565</v>
      </c>
      <c r="I755" s="1">
        <v>52000</v>
      </c>
      <c r="J755" s="1">
        <v>104000</v>
      </c>
      <c r="K755" s="1">
        <v>212000</v>
      </c>
      <c r="L755" s="1">
        <v>212000</v>
      </c>
      <c r="M755" s="1">
        <v>160000</v>
      </c>
      <c r="N755" s="1">
        <v>214000</v>
      </c>
      <c r="O755" s="1">
        <v>161000</v>
      </c>
      <c r="P755" s="1">
        <v>159000</v>
      </c>
      <c r="Q755" s="1">
        <v>266000</v>
      </c>
      <c r="R755" s="1">
        <v>376000</v>
      </c>
      <c r="S755" s="1">
        <v>375000</v>
      </c>
      <c r="T755" s="1">
        <v>533000</v>
      </c>
      <c r="V755" s="28">
        <f t="shared" si="133"/>
        <v>52000</v>
      </c>
      <c r="W755" s="28">
        <f t="shared" si="134"/>
        <v>104000</v>
      </c>
      <c r="X755" s="28">
        <f t="shared" si="135"/>
        <v>212000</v>
      </c>
      <c r="Y755" s="28">
        <f t="shared" si="136"/>
        <v>212000</v>
      </c>
      <c r="Z755" s="28">
        <f t="shared" si="137"/>
        <v>160000</v>
      </c>
      <c r="AA755" s="28">
        <f t="shared" si="138"/>
        <v>214000</v>
      </c>
      <c r="AB755" s="28">
        <f t="shared" si="139"/>
        <v>161000</v>
      </c>
      <c r="AC755" s="28">
        <f t="shared" si="140"/>
        <v>159000</v>
      </c>
      <c r="AD755" s="28">
        <f t="shared" si="141"/>
        <v>266000</v>
      </c>
      <c r="AE755" s="28">
        <f t="shared" si="142"/>
        <v>376000</v>
      </c>
      <c r="AF755" s="28">
        <f t="shared" si="143"/>
        <v>375000</v>
      </c>
      <c r="AG755" s="28">
        <f t="shared" si="144"/>
        <v>533000</v>
      </c>
    </row>
    <row r="756" spans="1:33" hidden="1" x14ac:dyDescent="0.3">
      <c r="A756" s="7" t="s">
        <v>281</v>
      </c>
      <c r="B756" s="7" t="s">
        <v>659</v>
      </c>
      <c r="C756" s="7">
        <v>1312</v>
      </c>
      <c r="D756" s="2" t="s">
        <v>8</v>
      </c>
      <c r="E756" s="2">
        <v>917</v>
      </c>
      <c r="F756" s="2" t="s">
        <v>2261</v>
      </c>
      <c r="G756" s="2" t="s">
        <v>654</v>
      </c>
      <c r="H756" s="8" t="s">
        <v>1947</v>
      </c>
      <c r="I756" s="1">
        <v>52000</v>
      </c>
      <c r="J756" s="1">
        <v>104000</v>
      </c>
      <c r="K756" s="1">
        <v>212000</v>
      </c>
      <c r="L756" s="1">
        <v>212000</v>
      </c>
      <c r="M756" s="1">
        <v>160000</v>
      </c>
      <c r="N756" s="1">
        <v>214000</v>
      </c>
      <c r="O756" s="1">
        <v>214000</v>
      </c>
      <c r="P756" s="1">
        <v>212000</v>
      </c>
      <c r="Q756" s="1">
        <v>266000</v>
      </c>
      <c r="R756" s="1">
        <v>376000</v>
      </c>
      <c r="S756" s="1">
        <v>375000</v>
      </c>
      <c r="T756" s="1">
        <v>373000</v>
      </c>
      <c r="V756" s="28">
        <f t="shared" si="133"/>
        <v>52000</v>
      </c>
      <c r="W756" s="28">
        <f t="shared" si="134"/>
        <v>104000</v>
      </c>
      <c r="X756" s="28">
        <f t="shared" si="135"/>
        <v>212000</v>
      </c>
      <c r="Y756" s="28">
        <f t="shared" si="136"/>
        <v>212000</v>
      </c>
      <c r="Z756" s="28">
        <f t="shared" si="137"/>
        <v>160000</v>
      </c>
      <c r="AA756" s="28">
        <f t="shared" si="138"/>
        <v>214000</v>
      </c>
      <c r="AB756" s="28">
        <f t="shared" si="139"/>
        <v>214000</v>
      </c>
      <c r="AC756" s="28">
        <f t="shared" si="140"/>
        <v>212000</v>
      </c>
      <c r="AD756" s="28">
        <f t="shared" si="141"/>
        <v>266000</v>
      </c>
      <c r="AE756" s="28">
        <f t="shared" si="142"/>
        <v>376000</v>
      </c>
      <c r="AF756" s="28">
        <f t="shared" si="143"/>
        <v>375000</v>
      </c>
      <c r="AG756" s="28">
        <f t="shared" si="144"/>
        <v>373000</v>
      </c>
    </row>
    <row r="757" spans="1:33" hidden="1" x14ac:dyDescent="0.3">
      <c r="A757" s="7" t="s">
        <v>281</v>
      </c>
      <c r="B757" s="7" t="s">
        <v>659</v>
      </c>
      <c r="C757" s="7">
        <v>1312</v>
      </c>
      <c r="D757" s="2" t="s">
        <v>8</v>
      </c>
      <c r="E757" s="2">
        <v>917</v>
      </c>
      <c r="F757" s="2" t="s">
        <v>676</v>
      </c>
      <c r="G757" s="2" t="s">
        <v>654</v>
      </c>
      <c r="H757" s="8" t="s">
        <v>575</v>
      </c>
      <c r="I757" s="1">
        <v>155000</v>
      </c>
      <c r="J757" s="1">
        <v>156000</v>
      </c>
      <c r="K757" s="1">
        <v>264000</v>
      </c>
      <c r="L757" s="1">
        <v>318000</v>
      </c>
      <c r="M757" s="1">
        <v>160000</v>
      </c>
      <c r="N757" s="1">
        <v>160000</v>
      </c>
      <c r="O757" s="1">
        <v>268000</v>
      </c>
      <c r="P757" s="1">
        <v>530000</v>
      </c>
      <c r="Q757" s="1">
        <v>531000</v>
      </c>
      <c r="R757" s="1">
        <v>537000</v>
      </c>
      <c r="S757" s="1">
        <v>536000</v>
      </c>
      <c r="T757" s="1">
        <v>533000</v>
      </c>
      <c r="V757" s="28">
        <f t="shared" si="133"/>
        <v>155000</v>
      </c>
      <c r="W757" s="28">
        <f t="shared" si="134"/>
        <v>156000</v>
      </c>
      <c r="X757" s="28">
        <f t="shared" si="135"/>
        <v>264000</v>
      </c>
      <c r="Y757" s="28">
        <f t="shared" si="136"/>
        <v>318000</v>
      </c>
      <c r="Z757" s="28">
        <f t="shared" si="137"/>
        <v>160000</v>
      </c>
      <c r="AA757" s="28">
        <f t="shared" si="138"/>
        <v>160000</v>
      </c>
      <c r="AB757" s="28">
        <f t="shared" si="139"/>
        <v>268000</v>
      </c>
      <c r="AC757" s="28">
        <f t="shared" si="140"/>
        <v>530000</v>
      </c>
      <c r="AD757" s="28">
        <f t="shared" si="141"/>
        <v>531000</v>
      </c>
      <c r="AE757" s="28">
        <f t="shared" si="142"/>
        <v>537000</v>
      </c>
      <c r="AF757" s="28">
        <f t="shared" si="143"/>
        <v>536000</v>
      </c>
      <c r="AG757" s="28">
        <f t="shared" si="144"/>
        <v>533000</v>
      </c>
    </row>
    <row r="758" spans="1:33" hidden="1" x14ac:dyDescent="0.3">
      <c r="A758" s="7" t="s">
        <v>281</v>
      </c>
      <c r="B758" s="7" t="s">
        <v>659</v>
      </c>
      <c r="C758" s="7">
        <v>1312</v>
      </c>
      <c r="D758" s="2" t="s">
        <v>8</v>
      </c>
      <c r="E758" s="2">
        <v>917</v>
      </c>
      <c r="F758" s="2" t="s">
        <v>665</v>
      </c>
      <c r="G758" s="2" t="s">
        <v>654</v>
      </c>
      <c r="H758" s="8" t="s">
        <v>1948</v>
      </c>
      <c r="I758" s="1">
        <v>52000</v>
      </c>
      <c r="J758" s="1">
        <v>52000</v>
      </c>
      <c r="K758" s="1">
        <v>106000</v>
      </c>
      <c r="L758" s="1">
        <v>106000</v>
      </c>
      <c r="M758" s="1">
        <v>107000</v>
      </c>
      <c r="N758" s="1">
        <v>107000</v>
      </c>
      <c r="O758" s="1">
        <v>107000</v>
      </c>
      <c r="P758" s="1">
        <v>106000</v>
      </c>
      <c r="Q758" s="1">
        <v>107000</v>
      </c>
      <c r="R758" s="1">
        <v>108000</v>
      </c>
      <c r="S758" s="1">
        <v>161000</v>
      </c>
      <c r="T758" s="1">
        <v>267000</v>
      </c>
      <c r="V758" s="28">
        <f t="shared" si="133"/>
        <v>52000</v>
      </c>
      <c r="W758" s="28">
        <f t="shared" si="134"/>
        <v>52000</v>
      </c>
      <c r="X758" s="28">
        <f t="shared" si="135"/>
        <v>106000</v>
      </c>
      <c r="Y758" s="28">
        <f t="shared" si="136"/>
        <v>106000</v>
      </c>
      <c r="Z758" s="28">
        <f t="shared" si="137"/>
        <v>107000</v>
      </c>
      <c r="AA758" s="28">
        <f t="shared" si="138"/>
        <v>107000</v>
      </c>
      <c r="AB758" s="28">
        <f t="shared" si="139"/>
        <v>107000</v>
      </c>
      <c r="AC758" s="28">
        <f t="shared" si="140"/>
        <v>106000</v>
      </c>
      <c r="AD758" s="28">
        <f t="shared" si="141"/>
        <v>107000</v>
      </c>
      <c r="AE758" s="28">
        <f t="shared" si="142"/>
        <v>108000</v>
      </c>
      <c r="AF758" s="28">
        <f t="shared" si="143"/>
        <v>161000</v>
      </c>
      <c r="AG758" s="28">
        <f t="shared" si="144"/>
        <v>267000</v>
      </c>
    </row>
    <row r="759" spans="1:33" hidden="1" x14ac:dyDescent="0.3">
      <c r="A759" s="7" t="s">
        <v>281</v>
      </c>
      <c r="B759" s="7" t="s">
        <v>659</v>
      </c>
      <c r="C759" s="7">
        <v>1312</v>
      </c>
      <c r="D759" s="2" t="s">
        <v>8</v>
      </c>
      <c r="E759" s="2">
        <v>917</v>
      </c>
      <c r="F759" s="2" t="s">
        <v>2262</v>
      </c>
      <c r="G759" s="2" t="s">
        <v>654</v>
      </c>
      <c r="H759" s="8" t="s">
        <v>1949</v>
      </c>
      <c r="I759" s="1">
        <v>52000</v>
      </c>
      <c r="J759" s="1">
        <v>52000</v>
      </c>
      <c r="K759" s="1">
        <v>106000</v>
      </c>
      <c r="L759" s="1">
        <v>106000</v>
      </c>
      <c r="M759" s="1">
        <v>107000</v>
      </c>
      <c r="N759" s="1">
        <v>107000</v>
      </c>
      <c r="O759" s="1">
        <v>107000</v>
      </c>
      <c r="P759" s="1">
        <v>106000</v>
      </c>
      <c r="Q759" s="1">
        <v>107000</v>
      </c>
      <c r="R759" s="1">
        <v>108000</v>
      </c>
      <c r="S759" s="1">
        <v>161000</v>
      </c>
      <c r="T759" s="1">
        <v>267000</v>
      </c>
      <c r="V759" s="28">
        <f t="shared" si="133"/>
        <v>52000</v>
      </c>
      <c r="W759" s="28">
        <f t="shared" si="134"/>
        <v>52000</v>
      </c>
      <c r="X759" s="28">
        <f t="shared" si="135"/>
        <v>106000</v>
      </c>
      <c r="Y759" s="28">
        <f t="shared" si="136"/>
        <v>106000</v>
      </c>
      <c r="Z759" s="28">
        <f t="shared" si="137"/>
        <v>107000</v>
      </c>
      <c r="AA759" s="28">
        <f t="shared" si="138"/>
        <v>107000</v>
      </c>
      <c r="AB759" s="28">
        <f t="shared" si="139"/>
        <v>107000</v>
      </c>
      <c r="AC759" s="28">
        <f t="shared" si="140"/>
        <v>106000</v>
      </c>
      <c r="AD759" s="28">
        <f t="shared" si="141"/>
        <v>107000</v>
      </c>
      <c r="AE759" s="28">
        <f t="shared" si="142"/>
        <v>108000</v>
      </c>
      <c r="AF759" s="28">
        <f t="shared" si="143"/>
        <v>161000</v>
      </c>
      <c r="AG759" s="28">
        <f t="shared" si="144"/>
        <v>267000</v>
      </c>
    </row>
    <row r="760" spans="1:33" hidden="1" x14ac:dyDescent="0.3">
      <c r="A760" s="7" t="s">
        <v>281</v>
      </c>
      <c r="B760" s="7" t="s">
        <v>659</v>
      </c>
      <c r="C760" s="7">
        <v>1312</v>
      </c>
      <c r="D760" s="2" t="s">
        <v>8</v>
      </c>
      <c r="E760" s="2">
        <v>917</v>
      </c>
      <c r="F760" s="2" t="s">
        <v>2263</v>
      </c>
      <c r="G760" s="2" t="s">
        <v>654</v>
      </c>
      <c r="H760" s="8" t="s">
        <v>1950</v>
      </c>
      <c r="I760" s="1">
        <v>52000</v>
      </c>
      <c r="J760" s="1">
        <v>52000</v>
      </c>
      <c r="K760" s="1">
        <v>53000</v>
      </c>
      <c r="L760" s="1">
        <v>53000</v>
      </c>
      <c r="M760" s="1">
        <v>54000</v>
      </c>
      <c r="N760" s="1">
        <v>54000</v>
      </c>
      <c r="O760" s="1">
        <v>54000</v>
      </c>
      <c r="P760" s="1">
        <v>53000</v>
      </c>
      <c r="Q760" s="1">
        <v>54000</v>
      </c>
      <c r="R760" s="1">
        <v>54000</v>
      </c>
      <c r="S760" s="1">
        <v>54000</v>
      </c>
      <c r="T760" s="1">
        <v>54000</v>
      </c>
      <c r="V760" s="28">
        <f t="shared" si="133"/>
        <v>52000</v>
      </c>
      <c r="W760" s="28">
        <f t="shared" si="134"/>
        <v>52000</v>
      </c>
      <c r="X760" s="28">
        <f t="shared" si="135"/>
        <v>53000</v>
      </c>
      <c r="Y760" s="28">
        <f t="shared" si="136"/>
        <v>53000</v>
      </c>
      <c r="Z760" s="28">
        <f t="shared" si="137"/>
        <v>54000</v>
      </c>
      <c r="AA760" s="28">
        <f t="shared" si="138"/>
        <v>54000</v>
      </c>
      <c r="AB760" s="28">
        <f t="shared" si="139"/>
        <v>54000</v>
      </c>
      <c r="AC760" s="28">
        <f t="shared" si="140"/>
        <v>53000</v>
      </c>
      <c r="AD760" s="28">
        <f t="shared" si="141"/>
        <v>54000</v>
      </c>
      <c r="AE760" s="28">
        <f t="shared" si="142"/>
        <v>54000</v>
      </c>
      <c r="AF760" s="28">
        <f t="shared" si="143"/>
        <v>54000</v>
      </c>
      <c r="AG760" s="28">
        <f t="shared" si="144"/>
        <v>54000</v>
      </c>
    </row>
    <row r="761" spans="1:33" hidden="1" x14ac:dyDescent="0.3">
      <c r="A761" s="7" t="s">
        <v>281</v>
      </c>
      <c r="B761" s="7" t="s">
        <v>659</v>
      </c>
      <c r="C761" s="7">
        <v>1312</v>
      </c>
      <c r="D761" s="2" t="s">
        <v>8</v>
      </c>
      <c r="E761" s="2">
        <v>917</v>
      </c>
      <c r="F761" s="2" t="s">
        <v>2264</v>
      </c>
      <c r="G761" s="2" t="s">
        <v>654</v>
      </c>
      <c r="H761" s="8" t="s">
        <v>1951</v>
      </c>
      <c r="I761" s="1">
        <v>52000</v>
      </c>
      <c r="J761" s="1">
        <v>52000</v>
      </c>
      <c r="K761" s="1">
        <v>53000</v>
      </c>
      <c r="L761" s="1">
        <v>53000</v>
      </c>
      <c r="M761" s="1">
        <v>107000</v>
      </c>
      <c r="N761" s="1">
        <v>54000</v>
      </c>
      <c r="O761" s="1">
        <v>54000</v>
      </c>
      <c r="P761" s="1">
        <v>53000</v>
      </c>
      <c r="Q761" s="1">
        <v>54000</v>
      </c>
      <c r="R761" s="1">
        <v>54000</v>
      </c>
      <c r="S761" s="1">
        <v>108000</v>
      </c>
      <c r="T761" s="1">
        <v>107000</v>
      </c>
      <c r="V761" s="28">
        <f t="shared" si="133"/>
        <v>52000</v>
      </c>
      <c r="W761" s="28">
        <f t="shared" si="134"/>
        <v>52000</v>
      </c>
      <c r="X761" s="28">
        <f t="shared" si="135"/>
        <v>53000</v>
      </c>
      <c r="Y761" s="28">
        <f t="shared" si="136"/>
        <v>53000</v>
      </c>
      <c r="Z761" s="28">
        <f t="shared" si="137"/>
        <v>107000</v>
      </c>
      <c r="AA761" s="28">
        <f t="shared" si="138"/>
        <v>54000</v>
      </c>
      <c r="AB761" s="28">
        <f t="shared" si="139"/>
        <v>54000</v>
      </c>
      <c r="AC761" s="28">
        <f t="shared" si="140"/>
        <v>53000</v>
      </c>
      <c r="AD761" s="28">
        <f t="shared" si="141"/>
        <v>54000</v>
      </c>
      <c r="AE761" s="28">
        <f t="shared" si="142"/>
        <v>54000</v>
      </c>
      <c r="AF761" s="28">
        <f t="shared" si="143"/>
        <v>108000</v>
      </c>
      <c r="AG761" s="28">
        <f t="shared" si="144"/>
        <v>107000</v>
      </c>
    </row>
    <row r="762" spans="1:33" hidden="1" x14ac:dyDescent="0.3">
      <c r="A762" s="7" t="s">
        <v>281</v>
      </c>
      <c r="B762" s="7" t="s">
        <v>659</v>
      </c>
      <c r="C762" s="7">
        <v>1312</v>
      </c>
      <c r="D762" s="2" t="s">
        <v>8</v>
      </c>
      <c r="E762" s="2">
        <v>917</v>
      </c>
      <c r="F762" s="2" t="s">
        <v>2265</v>
      </c>
      <c r="G762" s="2" t="s">
        <v>654</v>
      </c>
      <c r="H762" s="8" t="s">
        <v>1952</v>
      </c>
      <c r="I762" s="1">
        <v>52000</v>
      </c>
      <c r="J762" s="1">
        <v>52000</v>
      </c>
      <c r="K762" s="1">
        <v>53000</v>
      </c>
      <c r="L762" s="1">
        <v>53000</v>
      </c>
      <c r="M762" s="1">
        <v>107000</v>
      </c>
      <c r="N762" s="1">
        <v>54000</v>
      </c>
      <c r="O762" s="1">
        <v>54000</v>
      </c>
      <c r="P762" s="1">
        <v>53000</v>
      </c>
      <c r="Q762" s="1">
        <v>54000</v>
      </c>
      <c r="R762" s="1">
        <v>54000</v>
      </c>
      <c r="S762" s="1">
        <v>108000</v>
      </c>
      <c r="T762" s="1">
        <v>112000</v>
      </c>
      <c r="V762" s="28">
        <f t="shared" si="133"/>
        <v>52000</v>
      </c>
      <c r="W762" s="28">
        <f t="shared" si="134"/>
        <v>52000</v>
      </c>
      <c r="X762" s="28">
        <f t="shared" si="135"/>
        <v>53000</v>
      </c>
      <c r="Y762" s="28">
        <f t="shared" si="136"/>
        <v>53000</v>
      </c>
      <c r="Z762" s="28">
        <f t="shared" si="137"/>
        <v>107000</v>
      </c>
      <c r="AA762" s="28">
        <f t="shared" si="138"/>
        <v>54000</v>
      </c>
      <c r="AB762" s="28">
        <f t="shared" si="139"/>
        <v>54000</v>
      </c>
      <c r="AC762" s="28">
        <f t="shared" si="140"/>
        <v>53000</v>
      </c>
      <c r="AD762" s="28">
        <f t="shared" si="141"/>
        <v>54000</v>
      </c>
      <c r="AE762" s="28">
        <f t="shared" si="142"/>
        <v>54000</v>
      </c>
      <c r="AF762" s="28">
        <f t="shared" si="143"/>
        <v>108000</v>
      </c>
      <c r="AG762" s="28">
        <f t="shared" si="144"/>
        <v>112000</v>
      </c>
    </row>
    <row r="763" spans="1:33" hidden="1" x14ac:dyDescent="0.3">
      <c r="A763" s="7" t="s">
        <v>281</v>
      </c>
      <c r="B763" s="7" t="s">
        <v>659</v>
      </c>
      <c r="C763" s="7">
        <v>1312</v>
      </c>
      <c r="D763" s="2" t="s">
        <v>252</v>
      </c>
      <c r="E763" s="2">
        <v>999</v>
      </c>
      <c r="F763" s="2" t="s">
        <v>252</v>
      </c>
      <c r="G763" s="2" t="s">
        <v>654</v>
      </c>
      <c r="H763" s="8" t="s">
        <v>1777</v>
      </c>
      <c r="I763" s="1">
        <v>980000</v>
      </c>
      <c r="J763" s="1">
        <v>1558000</v>
      </c>
      <c r="K763" s="1">
        <v>2639000</v>
      </c>
      <c r="L763" s="1">
        <v>2120000</v>
      </c>
      <c r="M763" s="1">
        <v>2658000</v>
      </c>
      <c r="N763" s="1">
        <v>2132000</v>
      </c>
      <c r="O763" s="1">
        <v>2140000</v>
      </c>
      <c r="P763" s="1">
        <v>2118000</v>
      </c>
      <c r="Q763" s="1">
        <v>1592000</v>
      </c>
      <c r="R763" s="1">
        <v>1073000</v>
      </c>
      <c r="S763" s="1">
        <v>1012000</v>
      </c>
      <c r="T763" s="1">
        <v>1012000</v>
      </c>
      <c r="V763" s="28">
        <f t="shared" si="133"/>
        <v>980000</v>
      </c>
      <c r="W763" s="28">
        <f t="shared" si="134"/>
        <v>1558000</v>
      </c>
      <c r="X763" s="28">
        <f t="shared" si="135"/>
        <v>2639000</v>
      </c>
      <c r="Y763" s="28">
        <f t="shared" si="136"/>
        <v>2120000</v>
      </c>
      <c r="Z763" s="28">
        <f t="shared" si="137"/>
        <v>2658000</v>
      </c>
      <c r="AA763" s="28">
        <f t="shared" si="138"/>
        <v>2132000</v>
      </c>
      <c r="AB763" s="28">
        <f t="shared" si="139"/>
        <v>2140000</v>
      </c>
      <c r="AC763" s="28">
        <f t="shared" si="140"/>
        <v>2118000</v>
      </c>
      <c r="AD763" s="28">
        <f t="shared" si="141"/>
        <v>1592000</v>
      </c>
      <c r="AE763" s="28">
        <f t="shared" si="142"/>
        <v>1073000</v>
      </c>
      <c r="AF763" s="28">
        <f t="shared" si="143"/>
        <v>1012000</v>
      </c>
      <c r="AG763" s="28">
        <f t="shared" si="144"/>
        <v>1012000</v>
      </c>
    </row>
    <row r="764" spans="1:33" hidden="1" x14ac:dyDescent="0.3">
      <c r="A764" s="7" t="s">
        <v>281</v>
      </c>
      <c r="B764" s="7" t="s">
        <v>659</v>
      </c>
      <c r="C764" s="7">
        <v>1312</v>
      </c>
      <c r="D764" s="2" t="s">
        <v>8</v>
      </c>
      <c r="E764" s="2">
        <v>917</v>
      </c>
      <c r="F764" s="2" t="s">
        <v>700</v>
      </c>
      <c r="G764" s="2" t="s">
        <v>655</v>
      </c>
      <c r="H764" s="8" t="s">
        <v>1953</v>
      </c>
      <c r="I764" s="1">
        <v>516000</v>
      </c>
      <c r="J764" s="1">
        <v>52000</v>
      </c>
      <c r="K764" s="1">
        <v>53000</v>
      </c>
      <c r="L764" s="1">
        <v>265000</v>
      </c>
      <c r="M764" s="1">
        <v>798000</v>
      </c>
      <c r="N764" s="1">
        <v>1066000</v>
      </c>
      <c r="O764" s="1">
        <v>54000</v>
      </c>
      <c r="P764" s="1">
        <v>265000</v>
      </c>
      <c r="Q764" s="1">
        <v>1061000</v>
      </c>
      <c r="R764" s="1">
        <v>1073000</v>
      </c>
      <c r="S764" s="1">
        <v>268000</v>
      </c>
      <c r="T764" s="1">
        <v>1065000</v>
      </c>
      <c r="V764" s="28">
        <f t="shared" si="133"/>
        <v>516000</v>
      </c>
      <c r="W764" s="28">
        <f t="shared" si="134"/>
        <v>52000</v>
      </c>
      <c r="X764" s="28">
        <f t="shared" si="135"/>
        <v>53000</v>
      </c>
      <c r="Y764" s="28">
        <f t="shared" si="136"/>
        <v>265000</v>
      </c>
      <c r="Z764" s="28">
        <f t="shared" si="137"/>
        <v>798000</v>
      </c>
      <c r="AA764" s="28">
        <f t="shared" si="138"/>
        <v>1066000</v>
      </c>
      <c r="AB764" s="28">
        <f t="shared" si="139"/>
        <v>54000</v>
      </c>
      <c r="AC764" s="28">
        <f t="shared" si="140"/>
        <v>265000</v>
      </c>
      <c r="AD764" s="28">
        <f t="shared" si="141"/>
        <v>1061000</v>
      </c>
      <c r="AE764" s="28">
        <f t="shared" si="142"/>
        <v>1073000</v>
      </c>
      <c r="AF764" s="28">
        <f t="shared" si="143"/>
        <v>268000</v>
      </c>
      <c r="AG764" s="28">
        <f t="shared" si="144"/>
        <v>1065000</v>
      </c>
    </row>
    <row r="765" spans="1:33" hidden="1" x14ac:dyDescent="0.3">
      <c r="A765" s="7" t="s">
        <v>281</v>
      </c>
      <c r="B765" s="7" t="s">
        <v>659</v>
      </c>
      <c r="C765" s="7">
        <v>1312</v>
      </c>
      <c r="D765" s="2" t="s">
        <v>8</v>
      </c>
      <c r="E765" s="2">
        <v>917</v>
      </c>
      <c r="F765" s="2" t="s">
        <v>689</v>
      </c>
      <c r="G765" s="2" t="s">
        <v>655</v>
      </c>
      <c r="H765" s="8" t="s">
        <v>588</v>
      </c>
      <c r="I765" s="1">
        <v>52000</v>
      </c>
      <c r="J765" s="1">
        <v>0</v>
      </c>
      <c r="K765" s="1">
        <v>53000</v>
      </c>
      <c r="L765" s="1">
        <v>265000</v>
      </c>
      <c r="M765" s="1">
        <v>266000</v>
      </c>
      <c r="N765" s="1">
        <v>267000</v>
      </c>
      <c r="O765" s="1">
        <v>0</v>
      </c>
      <c r="P765" s="1">
        <v>265000</v>
      </c>
      <c r="Q765" s="1">
        <v>266000</v>
      </c>
      <c r="R765" s="1">
        <v>269000</v>
      </c>
      <c r="S765" s="1">
        <v>268000</v>
      </c>
      <c r="T765" s="1">
        <v>267000</v>
      </c>
      <c r="V765" s="28">
        <f t="shared" si="133"/>
        <v>52000</v>
      </c>
      <c r="W765" s="28">
        <f t="shared" si="134"/>
        <v>0</v>
      </c>
      <c r="X765" s="28">
        <f t="shared" si="135"/>
        <v>53000</v>
      </c>
      <c r="Y765" s="28">
        <f t="shared" si="136"/>
        <v>265000</v>
      </c>
      <c r="Z765" s="28">
        <f t="shared" si="137"/>
        <v>266000</v>
      </c>
      <c r="AA765" s="28">
        <f t="shared" si="138"/>
        <v>267000</v>
      </c>
      <c r="AB765" s="28">
        <f t="shared" si="139"/>
        <v>0</v>
      </c>
      <c r="AC765" s="28">
        <f t="shared" si="140"/>
        <v>265000</v>
      </c>
      <c r="AD765" s="28">
        <f t="shared" si="141"/>
        <v>266000</v>
      </c>
      <c r="AE765" s="28">
        <f t="shared" si="142"/>
        <v>269000</v>
      </c>
      <c r="AF765" s="28">
        <f t="shared" si="143"/>
        <v>268000</v>
      </c>
      <c r="AG765" s="28">
        <f t="shared" si="144"/>
        <v>267000</v>
      </c>
    </row>
    <row r="766" spans="1:33" hidden="1" x14ac:dyDescent="0.3">
      <c r="A766" s="7" t="s">
        <v>281</v>
      </c>
      <c r="B766" s="7" t="s">
        <v>659</v>
      </c>
      <c r="C766" s="7">
        <v>1312</v>
      </c>
      <c r="D766" s="2" t="s">
        <v>8</v>
      </c>
      <c r="E766" s="2">
        <v>917</v>
      </c>
      <c r="F766" s="2" t="s">
        <v>2266</v>
      </c>
      <c r="G766" s="2" t="s">
        <v>655</v>
      </c>
      <c r="H766" s="8" t="s">
        <v>1954</v>
      </c>
      <c r="I766" s="1">
        <v>104000</v>
      </c>
      <c r="J766" s="1">
        <v>104000</v>
      </c>
      <c r="K766" s="1">
        <v>106000</v>
      </c>
      <c r="L766" s="1">
        <v>265000</v>
      </c>
      <c r="M766" s="1">
        <v>266000</v>
      </c>
      <c r="N766" s="1">
        <v>267000</v>
      </c>
      <c r="O766" s="1">
        <v>107000</v>
      </c>
      <c r="P766" s="1">
        <v>265000</v>
      </c>
      <c r="Q766" s="1">
        <v>266000</v>
      </c>
      <c r="R766" s="1">
        <v>269000</v>
      </c>
      <c r="S766" s="1">
        <v>268000</v>
      </c>
      <c r="T766" s="1">
        <v>267000</v>
      </c>
      <c r="V766" s="28">
        <f t="shared" si="133"/>
        <v>104000</v>
      </c>
      <c r="W766" s="28">
        <f t="shared" si="134"/>
        <v>104000</v>
      </c>
      <c r="X766" s="28">
        <f t="shared" si="135"/>
        <v>106000</v>
      </c>
      <c r="Y766" s="28">
        <f t="shared" si="136"/>
        <v>265000</v>
      </c>
      <c r="Z766" s="28">
        <f t="shared" si="137"/>
        <v>266000</v>
      </c>
      <c r="AA766" s="28">
        <f t="shared" si="138"/>
        <v>267000</v>
      </c>
      <c r="AB766" s="28">
        <f t="shared" si="139"/>
        <v>107000</v>
      </c>
      <c r="AC766" s="28">
        <f t="shared" si="140"/>
        <v>265000</v>
      </c>
      <c r="AD766" s="28">
        <f t="shared" si="141"/>
        <v>266000</v>
      </c>
      <c r="AE766" s="28">
        <f t="shared" si="142"/>
        <v>269000</v>
      </c>
      <c r="AF766" s="28">
        <f t="shared" si="143"/>
        <v>268000</v>
      </c>
      <c r="AG766" s="28">
        <f t="shared" si="144"/>
        <v>267000</v>
      </c>
    </row>
    <row r="767" spans="1:33" hidden="1" x14ac:dyDescent="0.3">
      <c r="A767" s="7" t="s">
        <v>281</v>
      </c>
      <c r="B767" s="7" t="s">
        <v>659</v>
      </c>
      <c r="C767" s="7">
        <v>1312</v>
      </c>
      <c r="D767" s="2" t="s">
        <v>8</v>
      </c>
      <c r="E767" s="2">
        <v>917</v>
      </c>
      <c r="F767" s="2" t="s">
        <v>2267</v>
      </c>
      <c r="G767" s="2" t="s">
        <v>655</v>
      </c>
      <c r="H767" s="8" t="s">
        <v>1955</v>
      </c>
      <c r="I767" s="1">
        <v>52000</v>
      </c>
      <c r="J767" s="1">
        <v>104000</v>
      </c>
      <c r="K767" s="1">
        <v>53000</v>
      </c>
      <c r="L767" s="1">
        <v>265000</v>
      </c>
      <c r="M767" s="1">
        <v>266000</v>
      </c>
      <c r="N767" s="1">
        <v>0</v>
      </c>
      <c r="O767" s="1">
        <v>107000</v>
      </c>
      <c r="P767" s="1">
        <v>265000</v>
      </c>
      <c r="Q767" s="1">
        <v>266000</v>
      </c>
      <c r="R767" s="1">
        <v>269000</v>
      </c>
      <c r="S767" s="1">
        <v>268000</v>
      </c>
      <c r="T767" s="1">
        <v>267000</v>
      </c>
      <c r="V767" s="28">
        <f t="shared" si="133"/>
        <v>52000</v>
      </c>
      <c r="W767" s="28">
        <f t="shared" si="134"/>
        <v>104000</v>
      </c>
      <c r="X767" s="28">
        <f t="shared" si="135"/>
        <v>53000</v>
      </c>
      <c r="Y767" s="28">
        <f t="shared" si="136"/>
        <v>265000</v>
      </c>
      <c r="Z767" s="28">
        <f t="shared" si="137"/>
        <v>266000</v>
      </c>
      <c r="AA767" s="28">
        <f t="shared" si="138"/>
        <v>0</v>
      </c>
      <c r="AB767" s="28">
        <f t="shared" si="139"/>
        <v>107000</v>
      </c>
      <c r="AC767" s="28">
        <f t="shared" si="140"/>
        <v>265000</v>
      </c>
      <c r="AD767" s="28">
        <f t="shared" si="141"/>
        <v>266000</v>
      </c>
      <c r="AE767" s="28">
        <f t="shared" si="142"/>
        <v>269000</v>
      </c>
      <c r="AF767" s="28">
        <f t="shared" si="143"/>
        <v>268000</v>
      </c>
      <c r="AG767" s="28">
        <f t="shared" si="144"/>
        <v>267000</v>
      </c>
    </row>
    <row r="768" spans="1:33" hidden="1" x14ac:dyDescent="0.3">
      <c r="A768" s="7" t="s">
        <v>281</v>
      </c>
      <c r="B768" s="7" t="s">
        <v>659</v>
      </c>
      <c r="C768" s="7">
        <v>1312</v>
      </c>
      <c r="D768" s="2" t="s">
        <v>8</v>
      </c>
      <c r="E768" s="2">
        <v>917</v>
      </c>
      <c r="F768" s="2" t="s">
        <v>2268</v>
      </c>
      <c r="G768" s="2" t="s">
        <v>655</v>
      </c>
      <c r="H768" s="8" t="s">
        <v>1956</v>
      </c>
      <c r="I768" s="1">
        <v>104000</v>
      </c>
      <c r="J768" s="1">
        <v>104000</v>
      </c>
      <c r="K768" s="1">
        <v>106000</v>
      </c>
      <c r="L768" s="1">
        <v>265000</v>
      </c>
      <c r="M768" s="1">
        <v>107000</v>
      </c>
      <c r="N768" s="1">
        <v>0</v>
      </c>
      <c r="O768" s="1">
        <v>107000</v>
      </c>
      <c r="P768" s="1">
        <v>265000</v>
      </c>
      <c r="Q768" s="1">
        <v>266000</v>
      </c>
      <c r="R768" s="1">
        <v>0</v>
      </c>
      <c r="S768" s="1">
        <v>268000</v>
      </c>
      <c r="T768" s="1">
        <v>267000</v>
      </c>
      <c r="V768" s="28">
        <f t="shared" si="133"/>
        <v>104000</v>
      </c>
      <c r="W768" s="28">
        <f t="shared" si="134"/>
        <v>104000</v>
      </c>
      <c r="X768" s="28">
        <f t="shared" si="135"/>
        <v>106000</v>
      </c>
      <c r="Y768" s="28">
        <f t="shared" si="136"/>
        <v>265000</v>
      </c>
      <c r="Z768" s="28">
        <f t="shared" si="137"/>
        <v>107000</v>
      </c>
      <c r="AA768" s="28">
        <f t="shared" si="138"/>
        <v>0</v>
      </c>
      <c r="AB768" s="28">
        <f t="shared" si="139"/>
        <v>107000</v>
      </c>
      <c r="AC768" s="28">
        <f t="shared" si="140"/>
        <v>265000</v>
      </c>
      <c r="AD768" s="28">
        <f t="shared" si="141"/>
        <v>266000</v>
      </c>
      <c r="AE768" s="28">
        <f t="shared" si="142"/>
        <v>0</v>
      </c>
      <c r="AF768" s="28">
        <f t="shared" si="143"/>
        <v>268000</v>
      </c>
      <c r="AG768" s="28">
        <f t="shared" si="144"/>
        <v>267000</v>
      </c>
    </row>
    <row r="769" spans="1:33" hidden="1" x14ac:dyDescent="0.3">
      <c r="A769" s="7" t="s">
        <v>281</v>
      </c>
      <c r="B769" s="7" t="s">
        <v>659</v>
      </c>
      <c r="C769" s="7">
        <v>1312</v>
      </c>
      <c r="D769" s="2" t="s">
        <v>8</v>
      </c>
      <c r="E769" s="2">
        <v>917</v>
      </c>
      <c r="F769" s="2" t="s">
        <v>2269</v>
      </c>
      <c r="G769" s="2" t="s">
        <v>655</v>
      </c>
      <c r="H769" s="8" t="s">
        <v>1957</v>
      </c>
      <c r="I769" s="1">
        <v>104000</v>
      </c>
      <c r="J769" s="1">
        <v>0</v>
      </c>
      <c r="K769" s="1">
        <v>106000</v>
      </c>
      <c r="L769" s="1">
        <v>265000</v>
      </c>
      <c r="M769" s="1">
        <v>266000</v>
      </c>
      <c r="N769" s="1">
        <v>267000</v>
      </c>
      <c r="O769" s="1">
        <v>0</v>
      </c>
      <c r="P769" s="1">
        <v>265000</v>
      </c>
      <c r="Q769" s="1">
        <v>0</v>
      </c>
      <c r="R769" s="1">
        <v>269000</v>
      </c>
      <c r="S769" s="1">
        <v>268000</v>
      </c>
      <c r="T769" s="1">
        <v>267000</v>
      </c>
      <c r="V769" s="28">
        <f t="shared" si="133"/>
        <v>104000</v>
      </c>
      <c r="W769" s="28">
        <f t="shared" si="134"/>
        <v>0</v>
      </c>
      <c r="X769" s="28">
        <f t="shared" si="135"/>
        <v>106000</v>
      </c>
      <c r="Y769" s="28">
        <f t="shared" si="136"/>
        <v>265000</v>
      </c>
      <c r="Z769" s="28">
        <f t="shared" si="137"/>
        <v>266000</v>
      </c>
      <c r="AA769" s="28">
        <f t="shared" si="138"/>
        <v>267000</v>
      </c>
      <c r="AB769" s="28">
        <f t="shared" si="139"/>
        <v>0</v>
      </c>
      <c r="AC769" s="28">
        <f t="shared" si="140"/>
        <v>265000</v>
      </c>
      <c r="AD769" s="28">
        <f t="shared" si="141"/>
        <v>0</v>
      </c>
      <c r="AE769" s="28">
        <f t="shared" si="142"/>
        <v>269000</v>
      </c>
      <c r="AF769" s="28">
        <f t="shared" si="143"/>
        <v>268000</v>
      </c>
      <c r="AG769" s="28">
        <f t="shared" si="144"/>
        <v>267000</v>
      </c>
    </row>
    <row r="770" spans="1:33" hidden="1" x14ac:dyDescent="0.3">
      <c r="A770" s="7" t="s">
        <v>281</v>
      </c>
      <c r="B770" s="7" t="s">
        <v>659</v>
      </c>
      <c r="C770" s="7">
        <v>1312</v>
      </c>
      <c r="D770" s="2" t="s">
        <v>8</v>
      </c>
      <c r="E770" s="2">
        <v>917</v>
      </c>
      <c r="F770" s="2" t="s">
        <v>2270</v>
      </c>
      <c r="G770" s="2" t="s">
        <v>655</v>
      </c>
      <c r="H770" s="8" t="s">
        <v>1958</v>
      </c>
      <c r="I770" s="1">
        <v>0</v>
      </c>
      <c r="J770" s="1">
        <v>208000</v>
      </c>
      <c r="K770" s="1">
        <v>212000</v>
      </c>
      <c r="L770" s="1">
        <v>530000</v>
      </c>
      <c r="M770" s="1">
        <v>266000</v>
      </c>
      <c r="N770" s="1">
        <v>533000</v>
      </c>
      <c r="O770" s="1">
        <v>214000</v>
      </c>
      <c r="P770" s="1">
        <v>530000</v>
      </c>
      <c r="Q770" s="1">
        <v>0</v>
      </c>
      <c r="R770" s="1">
        <v>0</v>
      </c>
      <c r="S770" s="1">
        <v>536000</v>
      </c>
      <c r="T770" s="1">
        <v>0</v>
      </c>
      <c r="V770" s="28">
        <f t="shared" si="133"/>
        <v>0</v>
      </c>
      <c r="W770" s="28">
        <f t="shared" si="134"/>
        <v>208000</v>
      </c>
      <c r="X770" s="28">
        <f t="shared" si="135"/>
        <v>212000</v>
      </c>
      <c r="Y770" s="28">
        <f t="shared" si="136"/>
        <v>530000</v>
      </c>
      <c r="Z770" s="28">
        <f t="shared" si="137"/>
        <v>266000</v>
      </c>
      <c r="AA770" s="28">
        <f t="shared" si="138"/>
        <v>533000</v>
      </c>
      <c r="AB770" s="28">
        <f t="shared" si="139"/>
        <v>214000</v>
      </c>
      <c r="AC770" s="28">
        <f t="shared" si="140"/>
        <v>530000</v>
      </c>
      <c r="AD770" s="28">
        <f t="shared" si="141"/>
        <v>0</v>
      </c>
      <c r="AE770" s="28">
        <f t="shared" si="142"/>
        <v>0</v>
      </c>
      <c r="AF770" s="28">
        <f t="shared" si="143"/>
        <v>536000</v>
      </c>
      <c r="AG770" s="28">
        <f t="shared" si="144"/>
        <v>0</v>
      </c>
    </row>
    <row r="771" spans="1:33" hidden="1" x14ac:dyDescent="0.3">
      <c r="A771" s="7" t="s">
        <v>281</v>
      </c>
      <c r="B771" s="7" t="s">
        <v>659</v>
      </c>
      <c r="C771" s="7">
        <v>1312</v>
      </c>
      <c r="D771" s="2" t="s">
        <v>8</v>
      </c>
      <c r="E771" s="2">
        <v>917</v>
      </c>
      <c r="F771" s="2" t="s">
        <v>2271</v>
      </c>
      <c r="G771" s="2" t="s">
        <v>655</v>
      </c>
      <c r="H771" s="8" t="s">
        <v>1959</v>
      </c>
      <c r="I771" s="1">
        <v>104000</v>
      </c>
      <c r="J771" s="1">
        <v>104000</v>
      </c>
      <c r="K771" s="1">
        <v>106000</v>
      </c>
      <c r="L771" s="1">
        <v>106000</v>
      </c>
      <c r="M771" s="1">
        <v>266000</v>
      </c>
      <c r="N771" s="1">
        <v>107000</v>
      </c>
      <c r="O771" s="1">
        <v>107000</v>
      </c>
      <c r="P771" s="1">
        <v>106000</v>
      </c>
      <c r="Q771" s="1">
        <v>107000</v>
      </c>
      <c r="R771" s="1">
        <v>108000</v>
      </c>
      <c r="S771" s="1">
        <v>108000</v>
      </c>
      <c r="T771" s="1">
        <v>160000</v>
      </c>
      <c r="V771" s="28">
        <f t="shared" ref="V771:V834" si="145">ROUNDUP(I771,-3)</f>
        <v>104000</v>
      </c>
      <c r="W771" s="28">
        <f t="shared" ref="W771:W834" si="146">ROUNDUP(J771,-3)</f>
        <v>104000</v>
      </c>
      <c r="X771" s="28">
        <f t="shared" ref="X771:X834" si="147">ROUNDUP(K771,-3)</f>
        <v>106000</v>
      </c>
      <c r="Y771" s="28">
        <f t="shared" ref="Y771:Y834" si="148">ROUNDUP(L771,-3)</f>
        <v>106000</v>
      </c>
      <c r="Z771" s="28">
        <f t="shared" ref="Z771:Z834" si="149">ROUNDUP(M771,-3)</f>
        <v>266000</v>
      </c>
      <c r="AA771" s="28">
        <f t="shared" ref="AA771:AA834" si="150">ROUNDUP(N771,-3)</f>
        <v>107000</v>
      </c>
      <c r="AB771" s="28">
        <f t="shared" ref="AB771:AB834" si="151">ROUNDUP(O771,-3)</f>
        <v>107000</v>
      </c>
      <c r="AC771" s="28">
        <f t="shared" ref="AC771:AC834" si="152">ROUNDUP(P771,-3)</f>
        <v>106000</v>
      </c>
      <c r="AD771" s="28">
        <f t="shared" ref="AD771:AD834" si="153">ROUNDUP(Q771,-3)</f>
        <v>107000</v>
      </c>
      <c r="AE771" s="28">
        <f t="shared" ref="AE771:AE834" si="154">ROUNDUP(R771,-3)</f>
        <v>108000</v>
      </c>
      <c r="AF771" s="28">
        <f t="shared" ref="AF771:AF834" si="155">ROUNDUP(S771,-3)</f>
        <v>108000</v>
      </c>
      <c r="AG771" s="28">
        <f t="shared" ref="AG771:AG834" si="156">ROUNDUP(T771,-3)</f>
        <v>160000</v>
      </c>
    </row>
    <row r="772" spans="1:33" hidden="1" x14ac:dyDescent="0.3">
      <c r="A772" s="7" t="s">
        <v>281</v>
      </c>
      <c r="B772" s="7" t="s">
        <v>659</v>
      </c>
      <c r="C772" s="7">
        <v>1312</v>
      </c>
      <c r="D772" s="2" t="s">
        <v>8</v>
      </c>
      <c r="E772" s="2">
        <v>917</v>
      </c>
      <c r="F772" s="2" t="s">
        <v>2272</v>
      </c>
      <c r="G772" s="2" t="s">
        <v>655</v>
      </c>
      <c r="H772" s="8" t="s">
        <v>1960</v>
      </c>
      <c r="I772" s="1">
        <v>0</v>
      </c>
      <c r="J772" s="1">
        <v>0</v>
      </c>
      <c r="K772" s="1">
        <v>53000</v>
      </c>
      <c r="L772" s="1">
        <v>530000</v>
      </c>
      <c r="M772" s="1">
        <v>266000</v>
      </c>
      <c r="N772" s="1">
        <v>533000</v>
      </c>
      <c r="O772" s="1">
        <v>0</v>
      </c>
      <c r="P772" s="1">
        <v>530000</v>
      </c>
      <c r="Q772" s="1">
        <v>531000</v>
      </c>
      <c r="R772" s="1">
        <v>537000</v>
      </c>
      <c r="S772" s="1">
        <v>536000</v>
      </c>
      <c r="T772" s="1">
        <v>0</v>
      </c>
      <c r="V772" s="28">
        <f t="shared" si="145"/>
        <v>0</v>
      </c>
      <c r="W772" s="28">
        <f t="shared" si="146"/>
        <v>0</v>
      </c>
      <c r="X772" s="28">
        <f t="shared" si="147"/>
        <v>53000</v>
      </c>
      <c r="Y772" s="28">
        <f t="shared" si="148"/>
        <v>530000</v>
      </c>
      <c r="Z772" s="28">
        <f t="shared" si="149"/>
        <v>266000</v>
      </c>
      <c r="AA772" s="28">
        <f t="shared" si="150"/>
        <v>533000</v>
      </c>
      <c r="AB772" s="28">
        <f t="shared" si="151"/>
        <v>0</v>
      </c>
      <c r="AC772" s="28">
        <f t="shared" si="152"/>
        <v>530000</v>
      </c>
      <c r="AD772" s="28">
        <f t="shared" si="153"/>
        <v>531000</v>
      </c>
      <c r="AE772" s="28">
        <f t="shared" si="154"/>
        <v>537000</v>
      </c>
      <c r="AF772" s="28">
        <f t="shared" si="155"/>
        <v>536000</v>
      </c>
      <c r="AG772" s="28">
        <f t="shared" si="156"/>
        <v>0</v>
      </c>
    </row>
    <row r="773" spans="1:33" hidden="1" x14ac:dyDescent="0.3">
      <c r="A773" s="7" t="s">
        <v>281</v>
      </c>
      <c r="B773" s="7" t="s">
        <v>659</v>
      </c>
      <c r="C773" s="7">
        <v>1312</v>
      </c>
      <c r="D773" s="2" t="s">
        <v>8</v>
      </c>
      <c r="E773" s="2">
        <v>917</v>
      </c>
      <c r="F773" s="2" t="s">
        <v>691</v>
      </c>
      <c r="G773" s="2" t="s">
        <v>655</v>
      </c>
      <c r="H773" s="8" t="s">
        <v>1961</v>
      </c>
      <c r="I773" s="1">
        <v>52000</v>
      </c>
      <c r="J773" s="1">
        <v>52000</v>
      </c>
      <c r="K773" s="1">
        <v>53000</v>
      </c>
      <c r="L773" s="1">
        <v>53000</v>
      </c>
      <c r="M773" s="1">
        <v>266000</v>
      </c>
      <c r="N773" s="1">
        <v>54000</v>
      </c>
      <c r="O773" s="1">
        <v>54000</v>
      </c>
      <c r="P773" s="1">
        <v>53000</v>
      </c>
      <c r="Q773" s="1">
        <v>54000</v>
      </c>
      <c r="R773" s="1">
        <v>54000</v>
      </c>
      <c r="S773" s="1">
        <v>54000</v>
      </c>
      <c r="T773" s="1">
        <v>533000</v>
      </c>
      <c r="V773" s="28">
        <f t="shared" si="145"/>
        <v>52000</v>
      </c>
      <c r="W773" s="28">
        <f t="shared" si="146"/>
        <v>52000</v>
      </c>
      <c r="X773" s="28">
        <f t="shared" si="147"/>
        <v>53000</v>
      </c>
      <c r="Y773" s="28">
        <f t="shared" si="148"/>
        <v>53000</v>
      </c>
      <c r="Z773" s="28">
        <f t="shared" si="149"/>
        <v>266000</v>
      </c>
      <c r="AA773" s="28">
        <f t="shared" si="150"/>
        <v>54000</v>
      </c>
      <c r="AB773" s="28">
        <f t="shared" si="151"/>
        <v>54000</v>
      </c>
      <c r="AC773" s="28">
        <f t="shared" si="152"/>
        <v>53000</v>
      </c>
      <c r="AD773" s="28">
        <f t="shared" si="153"/>
        <v>54000</v>
      </c>
      <c r="AE773" s="28">
        <f t="shared" si="154"/>
        <v>54000</v>
      </c>
      <c r="AF773" s="28">
        <f t="shared" si="155"/>
        <v>54000</v>
      </c>
      <c r="AG773" s="28">
        <f t="shared" si="156"/>
        <v>533000</v>
      </c>
    </row>
    <row r="774" spans="1:33" hidden="1" x14ac:dyDescent="0.3">
      <c r="A774" s="7" t="s">
        <v>281</v>
      </c>
      <c r="B774" s="7" t="s">
        <v>659</v>
      </c>
      <c r="C774" s="7">
        <v>1312</v>
      </c>
      <c r="D774" s="2" t="s">
        <v>8</v>
      </c>
      <c r="E774" s="2">
        <v>917</v>
      </c>
      <c r="F774" s="2" t="s">
        <v>697</v>
      </c>
      <c r="G774" s="2" t="s">
        <v>655</v>
      </c>
      <c r="H774" s="8" t="s">
        <v>1962</v>
      </c>
      <c r="I774" s="1">
        <v>104000</v>
      </c>
      <c r="J774" s="1">
        <v>104000</v>
      </c>
      <c r="K774" s="1">
        <v>106000</v>
      </c>
      <c r="L774" s="1">
        <v>106000</v>
      </c>
      <c r="M774" s="1">
        <v>0</v>
      </c>
      <c r="N774" s="1">
        <v>107000</v>
      </c>
      <c r="O774" s="1">
        <v>107000</v>
      </c>
      <c r="P774" s="1">
        <v>530000</v>
      </c>
      <c r="Q774" s="1">
        <v>107000</v>
      </c>
      <c r="R774" s="1">
        <v>108000</v>
      </c>
      <c r="S774" s="1">
        <v>536000</v>
      </c>
      <c r="T774" s="1">
        <v>54000</v>
      </c>
      <c r="V774" s="28">
        <f t="shared" si="145"/>
        <v>104000</v>
      </c>
      <c r="W774" s="28">
        <f t="shared" si="146"/>
        <v>104000</v>
      </c>
      <c r="X774" s="28">
        <f t="shared" si="147"/>
        <v>106000</v>
      </c>
      <c r="Y774" s="28">
        <f t="shared" si="148"/>
        <v>106000</v>
      </c>
      <c r="Z774" s="28">
        <f t="shared" si="149"/>
        <v>0</v>
      </c>
      <c r="AA774" s="28">
        <f t="shared" si="150"/>
        <v>107000</v>
      </c>
      <c r="AB774" s="28">
        <f t="shared" si="151"/>
        <v>107000</v>
      </c>
      <c r="AC774" s="28">
        <f t="shared" si="152"/>
        <v>530000</v>
      </c>
      <c r="AD774" s="28">
        <f t="shared" si="153"/>
        <v>107000</v>
      </c>
      <c r="AE774" s="28">
        <f t="shared" si="154"/>
        <v>108000</v>
      </c>
      <c r="AF774" s="28">
        <f t="shared" si="155"/>
        <v>536000</v>
      </c>
      <c r="AG774" s="28">
        <f t="shared" si="156"/>
        <v>54000</v>
      </c>
    </row>
    <row r="775" spans="1:33" hidden="1" x14ac:dyDescent="0.3">
      <c r="A775" s="7" t="s">
        <v>281</v>
      </c>
      <c r="B775" s="7" t="s">
        <v>659</v>
      </c>
      <c r="C775" s="7">
        <v>1312</v>
      </c>
      <c r="D775" s="2" t="s">
        <v>8</v>
      </c>
      <c r="E775" s="2">
        <v>917</v>
      </c>
      <c r="F775" s="2" t="s">
        <v>694</v>
      </c>
      <c r="G775" s="2" t="s">
        <v>655</v>
      </c>
      <c r="H775" s="8" t="s">
        <v>1963</v>
      </c>
      <c r="I775" s="1">
        <v>52000</v>
      </c>
      <c r="J775" s="1">
        <v>0</v>
      </c>
      <c r="K775" s="1">
        <v>53000</v>
      </c>
      <c r="L775" s="1">
        <v>53000</v>
      </c>
      <c r="M775" s="1">
        <v>54000</v>
      </c>
      <c r="N775" s="1">
        <v>54000</v>
      </c>
      <c r="O775" s="1">
        <v>0</v>
      </c>
      <c r="P775" s="1">
        <v>53000</v>
      </c>
      <c r="Q775" s="1">
        <v>54000</v>
      </c>
      <c r="R775" s="1">
        <v>54000</v>
      </c>
      <c r="S775" s="1">
        <v>54000</v>
      </c>
      <c r="T775" s="1">
        <v>1065000</v>
      </c>
      <c r="V775" s="28">
        <f t="shared" si="145"/>
        <v>52000</v>
      </c>
      <c r="W775" s="28">
        <f t="shared" si="146"/>
        <v>0</v>
      </c>
      <c r="X775" s="28">
        <f t="shared" si="147"/>
        <v>53000</v>
      </c>
      <c r="Y775" s="28">
        <f t="shared" si="148"/>
        <v>53000</v>
      </c>
      <c r="Z775" s="28">
        <f t="shared" si="149"/>
        <v>54000</v>
      </c>
      <c r="AA775" s="28">
        <f t="shared" si="150"/>
        <v>54000</v>
      </c>
      <c r="AB775" s="28">
        <f t="shared" si="151"/>
        <v>0</v>
      </c>
      <c r="AC775" s="28">
        <f t="shared" si="152"/>
        <v>53000</v>
      </c>
      <c r="AD775" s="28">
        <f t="shared" si="153"/>
        <v>54000</v>
      </c>
      <c r="AE775" s="28">
        <f t="shared" si="154"/>
        <v>54000</v>
      </c>
      <c r="AF775" s="28">
        <f t="shared" si="155"/>
        <v>54000</v>
      </c>
      <c r="AG775" s="28">
        <f t="shared" si="156"/>
        <v>1065000</v>
      </c>
    </row>
    <row r="776" spans="1:33" hidden="1" x14ac:dyDescent="0.3">
      <c r="A776" s="7" t="s">
        <v>281</v>
      </c>
      <c r="B776" s="7" t="s">
        <v>659</v>
      </c>
      <c r="C776" s="7">
        <v>1312</v>
      </c>
      <c r="D776" s="2" t="s">
        <v>8</v>
      </c>
      <c r="E776" s="2">
        <v>917</v>
      </c>
      <c r="F776" s="2" t="s">
        <v>2273</v>
      </c>
      <c r="G776" s="2" t="s">
        <v>655</v>
      </c>
      <c r="H776" s="8" t="s">
        <v>1964</v>
      </c>
      <c r="I776" s="1">
        <v>52000</v>
      </c>
      <c r="J776" s="1">
        <v>52000</v>
      </c>
      <c r="K776" s="1">
        <v>53000</v>
      </c>
      <c r="L776" s="1">
        <v>53000</v>
      </c>
      <c r="M776" s="1">
        <v>266000</v>
      </c>
      <c r="N776" s="1">
        <v>54000</v>
      </c>
      <c r="O776" s="1">
        <v>54000</v>
      </c>
      <c r="P776" s="1">
        <v>530000</v>
      </c>
      <c r="Q776" s="1">
        <v>54000</v>
      </c>
      <c r="R776" s="1">
        <v>54000</v>
      </c>
      <c r="S776" s="1">
        <v>536000</v>
      </c>
      <c r="T776" s="1">
        <v>54000</v>
      </c>
      <c r="V776" s="28">
        <f t="shared" si="145"/>
        <v>52000</v>
      </c>
      <c r="W776" s="28">
        <f t="shared" si="146"/>
        <v>52000</v>
      </c>
      <c r="X776" s="28">
        <f t="shared" si="147"/>
        <v>53000</v>
      </c>
      <c r="Y776" s="28">
        <f t="shared" si="148"/>
        <v>53000</v>
      </c>
      <c r="Z776" s="28">
        <f t="shared" si="149"/>
        <v>266000</v>
      </c>
      <c r="AA776" s="28">
        <f t="shared" si="150"/>
        <v>54000</v>
      </c>
      <c r="AB776" s="28">
        <f t="shared" si="151"/>
        <v>54000</v>
      </c>
      <c r="AC776" s="28">
        <f t="shared" si="152"/>
        <v>530000</v>
      </c>
      <c r="AD776" s="28">
        <f t="shared" si="153"/>
        <v>54000</v>
      </c>
      <c r="AE776" s="28">
        <f t="shared" si="154"/>
        <v>54000</v>
      </c>
      <c r="AF776" s="28">
        <f t="shared" si="155"/>
        <v>536000</v>
      </c>
      <c r="AG776" s="28">
        <f t="shared" si="156"/>
        <v>54000</v>
      </c>
    </row>
    <row r="777" spans="1:33" hidden="1" x14ac:dyDescent="0.3">
      <c r="A777" s="7" t="s">
        <v>281</v>
      </c>
      <c r="B777" s="7" t="s">
        <v>659</v>
      </c>
      <c r="C777" s="7">
        <v>1312</v>
      </c>
      <c r="D777" s="2" t="s">
        <v>8</v>
      </c>
      <c r="E777" s="2">
        <v>917</v>
      </c>
      <c r="F777" s="2" t="s">
        <v>2274</v>
      </c>
      <c r="G777" s="2" t="s">
        <v>655</v>
      </c>
      <c r="H777" s="8" t="s">
        <v>1965</v>
      </c>
      <c r="I777" s="1">
        <v>104000</v>
      </c>
      <c r="J777" s="1">
        <v>0</v>
      </c>
      <c r="K777" s="1">
        <v>106000</v>
      </c>
      <c r="L777" s="1">
        <v>530000</v>
      </c>
      <c r="M777" s="1">
        <v>266000</v>
      </c>
      <c r="N777" s="1">
        <v>533000</v>
      </c>
      <c r="O777" s="1">
        <v>0</v>
      </c>
      <c r="P777" s="1">
        <v>530000</v>
      </c>
      <c r="Q777" s="1">
        <v>531000</v>
      </c>
      <c r="R777" s="1">
        <v>537000</v>
      </c>
      <c r="S777" s="1">
        <v>536000</v>
      </c>
      <c r="T777" s="1">
        <v>533000</v>
      </c>
      <c r="V777" s="28">
        <f t="shared" si="145"/>
        <v>104000</v>
      </c>
      <c r="W777" s="28">
        <f t="shared" si="146"/>
        <v>0</v>
      </c>
      <c r="X777" s="28">
        <f t="shared" si="147"/>
        <v>106000</v>
      </c>
      <c r="Y777" s="28">
        <f t="shared" si="148"/>
        <v>530000</v>
      </c>
      <c r="Z777" s="28">
        <f t="shared" si="149"/>
        <v>266000</v>
      </c>
      <c r="AA777" s="28">
        <f t="shared" si="150"/>
        <v>533000</v>
      </c>
      <c r="AB777" s="28">
        <f t="shared" si="151"/>
        <v>0</v>
      </c>
      <c r="AC777" s="28">
        <f t="shared" si="152"/>
        <v>530000</v>
      </c>
      <c r="AD777" s="28">
        <f t="shared" si="153"/>
        <v>531000</v>
      </c>
      <c r="AE777" s="28">
        <f t="shared" si="154"/>
        <v>537000</v>
      </c>
      <c r="AF777" s="28">
        <f t="shared" si="155"/>
        <v>536000</v>
      </c>
      <c r="AG777" s="28">
        <f t="shared" si="156"/>
        <v>533000</v>
      </c>
    </row>
    <row r="778" spans="1:33" hidden="1" x14ac:dyDescent="0.3">
      <c r="A778" s="7" t="s">
        <v>281</v>
      </c>
      <c r="B778" s="7" t="s">
        <v>659</v>
      </c>
      <c r="C778" s="7">
        <v>1312</v>
      </c>
      <c r="D778" s="2" t="s">
        <v>8</v>
      </c>
      <c r="E778" s="2">
        <v>917</v>
      </c>
      <c r="F778" s="2" t="s">
        <v>2275</v>
      </c>
      <c r="G778" s="2" t="s">
        <v>655</v>
      </c>
      <c r="H778" s="8" t="s">
        <v>1966</v>
      </c>
      <c r="I778" s="1">
        <v>52000</v>
      </c>
      <c r="J778" s="1">
        <v>52000</v>
      </c>
      <c r="K778" s="1">
        <v>53000</v>
      </c>
      <c r="L778" s="1">
        <v>530000</v>
      </c>
      <c r="M778" s="1">
        <v>266000</v>
      </c>
      <c r="N778" s="1">
        <v>533000</v>
      </c>
      <c r="O778" s="1">
        <v>54000</v>
      </c>
      <c r="P778" s="1">
        <v>530000</v>
      </c>
      <c r="Q778" s="1">
        <v>531000</v>
      </c>
      <c r="R778" s="1">
        <v>537000</v>
      </c>
      <c r="S778" s="1">
        <v>536000</v>
      </c>
      <c r="T778" s="1">
        <v>533000</v>
      </c>
      <c r="V778" s="28">
        <f t="shared" si="145"/>
        <v>52000</v>
      </c>
      <c r="W778" s="28">
        <f t="shared" si="146"/>
        <v>52000</v>
      </c>
      <c r="X778" s="28">
        <f t="shared" si="147"/>
        <v>53000</v>
      </c>
      <c r="Y778" s="28">
        <f t="shared" si="148"/>
        <v>530000</v>
      </c>
      <c r="Z778" s="28">
        <f t="shared" si="149"/>
        <v>266000</v>
      </c>
      <c r="AA778" s="28">
        <f t="shared" si="150"/>
        <v>533000</v>
      </c>
      <c r="AB778" s="28">
        <f t="shared" si="151"/>
        <v>54000</v>
      </c>
      <c r="AC778" s="28">
        <f t="shared" si="152"/>
        <v>530000</v>
      </c>
      <c r="AD778" s="28">
        <f t="shared" si="153"/>
        <v>531000</v>
      </c>
      <c r="AE778" s="28">
        <f t="shared" si="154"/>
        <v>537000</v>
      </c>
      <c r="AF778" s="28">
        <f t="shared" si="155"/>
        <v>536000</v>
      </c>
      <c r="AG778" s="28">
        <f t="shared" si="156"/>
        <v>533000</v>
      </c>
    </row>
    <row r="779" spans="1:33" hidden="1" x14ac:dyDescent="0.3">
      <c r="A779" s="7" t="s">
        <v>281</v>
      </c>
      <c r="B779" s="7" t="s">
        <v>659</v>
      </c>
      <c r="C779" s="7">
        <v>1312</v>
      </c>
      <c r="D779" s="2" t="s">
        <v>8</v>
      </c>
      <c r="E779" s="2">
        <v>917</v>
      </c>
      <c r="F779" s="2" t="s">
        <v>2276</v>
      </c>
      <c r="G779" s="2" t="s">
        <v>655</v>
      </c>
      <c r="H779" s="8" t="s">
        <v>1967</v>
      </c>
      <c r="I779" s="1">
        <v>310000</v>
      </c>
      <c r="J779" s="1">
        <v>0</v>
      </c>
      <c r="K779" s="1">
        <v>317000</v>
      </c>
      <c r="L779" s="1">
        <v>106000</v>
      </c>
      <c r="M779" s="1">
        <v>319000</v>
      </c>
      <c r="N779" s="1">
        <v>107000</v>
      </c>
      <c r="O779" s="1">
        <v>0</v>
      </c>
      <c r="P779" s="1">
        <v>106000</v>
      </c>
      <c r="Q779" s="1">
        <v>107000</v>
      </c>
      <c r="R779" s="1">
        <v>108000</v>
      </c>
      <c r="S779" s="1">
        <v>108000</v>
      </c>
      <c r="T779" s="1">
        <v>107000</v>
      </c>
      <c r="V779" s="28">
        <f t="shared" si="145"/>
        <v>310000</v>
      </c>
      <c r="W779" s="28">
        <f t="shared" si="146"/>
        <v>0</v>
      </c>
      <c r="X779" s="28">
        <f t="shared" si="147"/>
        <v>317000</v>
      </c>
      <c r="Y779" s="28">
        <f t="shared" si="148"/>
        <v>106000</v>
      </c>
      <c r="Z779" s="28">
        <f t="shared" si="149"/>
        <v>319000</v>
      </c>
      <c r="AA779" s="28">
        <f t="shared" si="150"/>
        <v>107000</v>
      </c>
      <c r="AB779" s="28">
        <f t="shared" si="151"/>
        <v>0</v>
      </c>
      <c r="AC779" s="28">
        <f t="shared" si="152"/>
        <v>106000</v>
      </c>
      <c r="AD779" s="28">
        <f t="shared" si="153"/>
        <v>107000</v>
      </c>
      <c r="AE779" s="28">
        <f t="shared" si="154"/>
        <v>108000</v>
      </c>
      <c r="AF779" s="28">
        <f t="shared" si="155"/>
        <v>108000</v>
      </c>
      <c r="AG779" s="28">
        <f t="shared" si="156"/>
        <v>107000</v>
      </c>
    </row>
    <row r="780" spans="1:33" hidden="1" x14ac:dyDescent="0.3">
      <c r="A780" s="7" t="s">
        <v>281</v>
      </c>
      <c r="B780" s="7" t="s">
        <v>659</v>
      </c>
      <c r="C780" s="7">
        <v>1312</v>
      </c>
      <c r="D780" s="2" t="s">
        <v>8</v>
      </c>
      <c r="E780" s="2">
        <v>917</v>
      </c>
      <c r="F780" s="2" t="s">
        <v>2277</v>
      </c>
      <c r="G780" s="2" t="s">
        <v>655</v>
      </c>
      <c r="H780" s="8" t="s">
        <v>1968</v>
      </c>
      <c r="I780" s="1">
        <v>0</v>
      </c>
      <c r="J780" s="1">
        <v>52000</v>
      </c>
      <c r="K780" s="1">
        <v>53000</v>
      </c>
      <c r="L780" s="1">
        <v>53000</v>
      </c>
      <c r="M780" s="1">
        <v>54000</v>
      </c>
      <c r="N780" s="1">
        <v>54000</v>
      </c>
      <c r="O780" s="1">
        <v>54000</v>
      </c>
      <c r="P780" s="1">
        <v>53000</v>
      </c>
      <c r="Q780" s="1">
        <v>54000</v>
      </c>
      <c r="R780" s="1">
        <v>54000</v>
      </c>
      <c r="S780" s="1">
        <v>54000</v>
      </c>
      <c r="T780" s="1">
        <v>533000</v>
      </c>
      <c r="V780" s="28">
        <f t="shared" si="145"/>
        <v>0</v>
      </c>
      <c r="W780" s="28">
        <f t="shared" si="146"/>
        <v>52000</v>
      </c>
      <c r="X780" s="28">
        <f t="shared" si="147"/>
        <v>53000</v>
      </c>
      <c r="Y780" s="28">
        <f t="shared" si="148"/>
        <v>53000</v>
      </c>
      <c r="Z780" s="28">
        <f t="shared" si="149"/>
        <v>54000</v>
      </c>
      <c r="AA780" s="28">
        <f t="shared" si="150"/>
        <v>54000</v>
      </c>
      <c r="AB780" s="28">
        <f t="shared" si="151"/>
        <v>54000</v>
      </c>
      <c r="AC780" s="28">
        <f t="shared" si="152"/>
        <v>53000</v>
      </c>
      <c r="AD780" s="28">
        <f t="shared" si="153"/>
        <v>54000</v>
      </c>
      <c r="AE780" s="28">
        <f t="shared" si="154"/>
        <v>54000</v>
      </c>
      <c r="AF780" s="28">
        <f t="shared" si="155"/>
        <v>54000</v>
      </c>
      <c r="AG780" s="28">
        <f t="shared" si="156"/>
        <v>533000</v>
      </c>
    </row>
    <row r="781" spans="1:33" hidden="1" x14ac:dyDescent="0.3">
      <c r="A781" s="7" t="s">
        <v>281</v>
      </c>
      <c r="B781" s="7" t="s">
        <v>659</v>
      </c>
      <c r="C781" s="7">
        <v>1312</v>
      </c>
      <c r="D781" s="2" t="s">
        <v>8</v>
      </c>
      <c r="E781" s="2">
        <v>917</v>
      </c>
      <c r="F781" s="2" t="s">
        <v>2278</v>
      </c>
      <c r="G781" s="2" t="s">
        <v>655</v>
      </c>
      <c r="H781" s="8" t="s">
        <v>1969</v>
      </c>
      <c r="I781" s="1">
        <v>104000</v>
      </c>
      <c r="J781" s="1">
        <v>52000</v>
      </c>
      <c r="K781" s="1">
        <v>106000</v>
      </c>
      <c r="L781" s="1">
        <v>106000</v>
      </c>
      <c r="M781" s="1">
        <v>107000</v>
      </c>
      <c r="N781" s="1">
        <v>107000</v>
      </c>
      <c r="O781" s="1">
        <v>54000</v>
      </c>
      <c r="P781" s="1">
        <v>106000</v>
      </c>
      <c r="Q781" s="1">
        <v>107000</v>
      </c>
      <c r="R781" s="1">
        <v>108000</v>
      </c>
      <c r="S781" s="1">
        <v>108000</v>
      </c>
      <c r="T781" s="1">
        <v>107000</v>
      </c>
      <c r="V781" s="28">
        <f t="shared" si="145"/>
        <v>104000</v>
      </c>
      <c r="W781" s="28">
        <f t="shared" si="146"/>
        <v>52000</v>
      </c>
      <c r="X781" s="28">
        <f t="shared" si="147"/>
        <v>106000</v>
      </c>
      <c r="Y781" s="28">
        <f t="shared" si="148"/>
        <v>106000</v>
      </c>
      <c r="Z781" s="28">
        <f t="shared" si="149"/>
        <v>107000</v>
      </c>
      <c r="AA781" s="28">
        <f t="shared" si="150"/>
        <v>107000</v>
      </c>
      <c r="AB781" s="28">
        <f t="shared" si="151"/>
        <v>54000</v>
      </c>
      <c r="AC781" s="28">
        <f t="shared" si="152"/>
        <v>106000</v>
      </c>
      <c r="AD781" s="28">
        <f t="shared" si="153"/>
        <v>107000</v>
      </c>
      <c r="AE781" s="28">
        <f t="shared" si="154"/>
        <v>108000</v>
      </c>
      <c r="AF781" s="28">
        <f t="shared" si="155"/>
        <v>108000</v>
      </c>
      <c r="AG781" s="28">
        <f t="shared" si="156"/>
        <v>107000</v>
      </c>
    </row>
    <row r="782" spans="1:33" hidden="1" x14ac:dyDescent="0.3">
      <c r="A782" s="7" t="s">
        <v>281</v>
      </c>
      <c r="B782" s="7" t="s">
        <v>659</v>
      </c>
      <c r="C782" s="7">
        <v>1312</v>
      </c>
      <c r="D782" s="2" t="s">
        <v>8</v>
      </c>
      <c r="E782" s="2">
        <v>917</v>
      </c>
      <c r="F782" s="2" t="s">
        <v>703</v>
      </c>
      <c r="G782" s="2" t="s">
        <v>655</v>
      </c>
      <c r="H782" s="8" t="s">
        <v>1970</v>
      </c>
      <c r="I782" s="1">
        <v>52000</v>
      </c>
      <c r="J782" s="1">
        <v>0</v>
      </c>
      <c r="K782" s="1">
        <v>53000</v>
      </c>
      <c r="L782" s="1">
        <v>53000</v>
      </c>
      <c r="M782" s="1">
        <v>54000</v>
      </c>
      <c r="N782" s="1">
        <v>54000</v>
      </c>
      <c r="O782" s="1">
        <v>268000</v>
      </c>
      <c r="P782" s="1">
        <v>53000</v>
      </c>
      <c r="Q782" s="1">
        <v>531000</v>
      </c>
      <c r="R782" s="1">
        <v>54000</v>
      </c>
      <c r="S782" s="1">
        <v>536000</v>
      </c>
      <c r="T782" s="1">
        <v>533000</v>
      </c>
      <c r="V782" s="28">
        <f t="shared" si="145"/>
        <v>52000</v>
      </c>
      <c r="W782" s="28">
        <f t="shared" si="146"/>
        <v>0</v>
      </c>
      <c r="X782" s="28">
        <f t="shared" si="147"/>
        <v>53000</v>
      </c>
      <c r="Y782" s="28">
        <f t="shared" si="148"/>
        <v>53000</v>
      </c>
      <c r="Z782" s="28">
        <f t="shared" si="149"/>
        <v>54000</v>
      </c>
      <c r="AA782" s="28">
        <f t="shared" si="150"/>
        <v>54000</v>
      </c>
      <c r="AB782" s="28">
        <f t="shared" si="151"/>
        <v>268000</v>
      </c>
      <c r="AC782" s="28">
        <f t="shared" si="152"/>
        <v>53000</v>
      </c>
      <c r="AD782" s="28">
        <f t="shared" si="153"/>
        <v>531000</v>
      </c>
      <c r="AE782" s="28">
        <f t="shared" si="154"/>
        <v>54000</v>
      </c>
      <c r="AF782" s="28">
        <f t="shared" si="155"/>
        <v>536000</v>
      </c>
      <c r="AG782" s="28">
        <f t="shared" si="156"/>
        <v>533000</v>
      </c>
    </row>
    <row r="783" spans="1:33" hidden="1" x14ac:dyDescent="0.3">
      <c r="A783" s="7" t="s">
        <v>281</v>
      </c>
      <c r="B783" s="7" t="s">
        <v>659</v>
      </c>
      <c r="C783" s="7">
        <v>1312</v>
      </c>
      <c r="D783" s="2" t="s">
        <v>8</v>
      </c>
      <c r="E783" s="2">
        <v>917</v>
      </c>
      <c r="F783" s="2" t="s">
        <v>2279</v>
      </c>
      <c r="G783" s="2" t="s">
        <v>655</v>
      </c>
      <c r="H783" s="8" t="s">
        <v>1971</v>
      </c>
      <c r="I783" s="1">
        <v>0</v>
      </c>
      <c r="J783" s="1">
        <v>52000</v>
      </c>
      <c r="K783" s="1">
        <v>53000</v>
      </c>
      <c r="L783" s="1">
        <v>53000</v>
      </c>
      <c r="M783" s="1">
        <v>54000</v>
      </c>
      <c r="N783" s="1">
        <v>54000</v>
      </c>
      <c r="O783" s="1">
        <v>375000</v>
      </c>
      <c r="P783" s="1">
        <v>53000</v>
      </c>
      <c r="Q783" s="1">
        <v>54000</v>
      </c>
      <c r="R783" s="1">
        <v>54000</v>
      </c>
      <c r="S783" s="1">
        <v>54000</v>
      </c>
      <c r="T783" s="1">
        <v>54000</v>
      </c>
      <c r="V783" s="28">
        <f t="shared" si="145"/>
        <v>0</v>
      </c>
      <c r="W783" s="28">
        <f t="shared" si="146"/>
        <v>52000</v>
      </c>
      <c r="X783" s="28">
        <f t="shared" si="147"/>
        <v>53000</v>
      </c>
      <c r="Y783" s="28">
        <f t="shared" si="148"/>
        <v>53000</v>
      </c>
      <c r="Z783" s="28">
        <f t="shared" si="149"/>
        <v>54000</v>
      </c>
      <c r="AA783" s="28">
        <f t="shared" si="150"/>
        <v>54000</v>
      </c>
      <c r="AB783" s="28">
        <f t="shared" si="151"/>
        <v>375000</v>
      </c>
      <c r="AC783" s="28">
        <f t="shared" si="152"/>
        <v>53000</v>
      </c>
      <c r="AD783" s="28">
        <f t="shared" si="153"/>
        <v>54000</v>
      </c>
      <c r="AE783" s="28">
        <f t="shared" si="154"/>
        <v>54000</v>
      </c>
      <c r="AF783" s="28">
        <f t="shared" si="155"/>
        <v>54000</v>
      </c>
      <c r="AG783" s="28">
        <f t="shared" si="156"/>
        <v>54000</v>
      </c>
    </row>
    <row r="784" spans="1:33" hidden="1" x14ac:dyDescent="0.3">
      <c r="A784" s="7" t="s">
        <v>281</v>
      </c>
      <c r="B784" s="7" t="s">
        <v>659</v>
      </c>
      <c r="C784" s="7">
        <v>1312</v>
      </c>
      <c r="D784" s="2" t="s">
        <v>8</v>
      </c>
      <c r="E784" s="2">
        <v>917</v>
      </c>
      <c r="F784" s="2" t="s">
        <v>2280</v>
      </c>
      <c r="G784" s="2" t="s">
        <v>655</v>
      </c>
      <c r="H784" s="8" t="s">
        <v>1972</v>
      </c>
      <c r="I784" s="1">
        <v>52000</v>
      </c>
      <c r="J784" s="1">
        <v>52000</v>
      </c>
      <c r="K784" s="1">
        <v>53000</v>
      </c>
      <c r="L784" s="1">
        <v>0</v>
      </c>
      <c r="M784" s="1">
        <v>54000</v>
      </c>
      <c r="N784" s="1">
        <v>0</v>
      </c>
      <c r="O784" s="1">
        <v>54000</v>
      </c>
      <c r="P784" s="1">
        <v>0</v>
      </c>
      <c r="Q784" s="1">
        <v>107000</v>
      </c>
      <c r="R784" s="1">
        <v>0</v>
      </c>
      <c r="S784" s="1">
        <v>108000</v>
      </c>
      <c r="T784" s="1">
        <v>267000</v>
      </c>
      <c r="V784" s="28">
        <f t="shared" si="145"/>
        <v>52000</v>
      </c>
      <c r="W784" s="28">
        <f t="shared" si="146"/>
        <v>52000</v>
      </c>
      <c r="X784" s="28">
        <f t="shared" si="147"/>
        <v>53000</v>
      </c>
      <c r="Y784" s="28">
        <f t="shared" si="148"/>
        <v>0</v>
      </c>
      <c r="Z784" s="28">
        <f t="shared" si="149"/>
        <v>54000</v>
      </c>
      <c r="AA784" s="28">
        <f t="shared" si="150"/>
        <v>0</v>
      </c>
      <c r="AB784" s="28">
        <f t="shared" si="151"/>
        <v>54000</v>
      </c>
      <c r="AC784" s="28">
        <f t="shared" si="152"/>
        <v>0</v>
      </c>
      <c r="AD784" s="28">
        <f t="shared" si="153"/>
        <v>107000</v>
      </c>
      <c r="AE784" s="28">
        <f t="shared" si="154"/>
        <v>0</v>
      </c>
      <c r="AF784" s="28">
        <f t="shared" si="155"/>
        <v>108000</v>
      </c>
      <c r="AG784" s="28">
        <f t="shared" si="156"/>
        <v>267000</v>
      </c>
    </row>
    <row r="785" spans="1:33" hidden="1" x14ac:dyDescent="0.3">
      <c r="A785" s="7" t="s">
        <v>281</v>
      </c>
      <c r="B785" s="7" t="s">
        <v>659</v>
      </c>
      <c r="C785" s="7">
        <v>1312</v>
      </c>
      <c r="D785" s="2" t="s">
        <v>8</v>
      </c>
      <c r="E785" s="2">
        <v>917</v>
      </c>
      <c r="F785" s="2" t="s">
        <v>2281</v>
      </c>
      <c r="G785" s="2" t="s">
        <v>655</v>
      </c>
      <c r="H785" s="8" t="s">
        <v>1973</v>
      </c>
      <c r="I785" s="1">
        <v>104000</v>
      </c>
      <c r="J785" s="1">
        <v>104000</v>
      </c>
      <c r="K785" s="1">
        <v>106000</v>
      </c>
      <c r="L785" s="1">
        <v>106000</v>
      </c>
      <c r="M785" s="1">
        <v>107000</v>
      </c>
      <c r="N785" s="1">
        <v>107000</v>
      </c>
      <c r="O785" s="1">
        <v>0</v>
      </c>
      <c r="P785" s="1">
        <v>106000</v>
      </c>
      <c r="Q785" s="1">
        <v>0</v>
      </c>
      <c r="R785" s="1">
        <v>108000</v>
      </c>
      <c r="S785" s="1">
        <v>0</v>
      </c>
      <c r="T785" s="1">
        <v>107000</v>
      </c>
      <c r="V785" s="28">
        <f t="shared" si="145"/>
        <v>104000</v>
      </c>
      <c r="W785" s="28">
        <f t="shared" si="146"/>
        <v>104000</v>
      </c>
      <c r="X785" s="28">
        <f t="shared" si="147"/>
        <v>106000</v>
      </c>
      <c r="Y785" s="28">
        <f t="shared" si="148"/>
        <v>106000</v>
      </c>
      <c r="Z785" s="28">
        <f t="shared" si="149"/>
        <v>107000</v>
      </c>
      <c r="AA785" s="28">
        <f t="shared" si="150"/>
        <v>107000</v>
      </c>
      <c r="AB785" s="28">
        <f t="shared" si="151"/>
        <v>0</v>
      </c>
      <c r="AC785" s="28">
        <f t="shared" si="152"/>
        <v>106000</v>
      </c>
      <c r="AD785" s="28">
        <f t="shared" si="153"/>
        <v>0</v>
      </c>
      <c r="AE785" s="28">
        <f t="shared" si="154"/>
        <v>108000</v>
      </c>
      <c r="AF785" s="28">
        <f t="shared" si="155"/>
        <v>0</v>
      </c>
      <c r="AG785" s="28">
        <f t="shared" si="156"/>
        <v>107000</v>
      </c>
    </row>
    <row r="786" spans="1:33" hidden="1" x14ac:dyDescent="0.3">
      <c r="A786" s="7" t="s">
        <v>281</v>
      </c>
      <c r="B786" s="7" t="s">
        <v>659</v>
      </c>
      <c r="C786" s="7">
        <v>1312</v>
      </c>
      <c r="D786" s="2" t="s">
        <v>8</v>
      </c>
      <c r="E786" s="2">
        <v>917</v>
      </c>
      <c r="F786" s="2" t="s">
        <v>2282</v>
      </c>
      <c r="G786" s="2" t="s">
        <v>655</v>
      </c>
      <c r="H786" s="8" t="s">
        <v>1974</v>
      </c>
      <c r="I786" s="1">
        <v>52000</v>
      </c>
      <c r="J786" s="1">
        <v>0</v>
      </c>
      <c r="K786" s="1">
        <v>53000</v>
      </c>
      <c r="L786" s="1">
        <v>106000</v>
      </c>
      <c r="M786" s="1">
        <v>54000</v>
      </c>
      <c r="N786" s="1">
        <v>107000</v>
      </c>
      <c r="O786" s="1">
        <v>268000</v>
      </c>
      <c r="P786" s="1">
        <v>106000</v>
      </c>
      <c r="Q786" s="1">
        <v>107000</v>
      </c>
      <c r="R786" s="1">
        <v>108000</v>
      </c>
      <c r="S786" s="1">
        <v>108000</v>
      </c>
      <c r="T786" s="1">
        <v>107000</v>
      </c>
      <c r="V786" s="28">
        <f t="shared" si="145"/>
        <v>52000</v>
      </c>
      <c r="W786" s="28">
        <f t="shared" si="146"/>
        <v>0</v>
      </c>
      <c r="X786" s="28">
        <f t="shared" si="147"/>
        <v>53000</v>
      </c>
      <c r="Y786" s="28">
        <f t="shared" si="148"/>
        <v>106000</v>
      </c>
      <c r="Z786" s="28">
        <f t="shared" si="149"/>
        <v>54000</v>
      </c>
      <c r="AA786" s="28">
        <f t="shared" si="150"/>
        <v>107000</v>
      </c>
      <c r="AB786" s="28">
        <f t="shared" si="151"/>
        <v>268000</v>
      </c>
      <c r="AC786" s="28">
        <f t="shared" si="152"/>
        <v>106000</v>
      </c>
      <c r="AD786" s="28">
        <f t="shared" si="153"/>
        <v>107000</v>
      </c>
      <c r="AE786" s="28">
        <f t="shared" si="154"/>
        <v>108000</v>
      </c>
      <c r="AF786" s="28">
        <f t="shared" si="155"/>
        <v>108000</v>
      </c>
      <c r="AG786" s="28">
        <f t="shared" si="156"/>
        <v>107000</v>
      </c>
    </row>
    <row r="787" spans="1:33" hidden="1" x14ac:dyDescent="0.3">
      <c r="A787" s="7" t="s">
        <v>281</v>
      </c>
      <c r="B787" s="7" t="s">
        <v>659</v>
      </c>
      <c r="C787" s="7">
        <v>1312</v>
      </c>
      <c r="D787" s="2" t="s">
        <v>8</v>
      </c>
      <c r="E787" s="2">
        <v>917</v>
      </c>
      <c r="F787" s="2" t="s">
        <v>2283</v>
      </c>
      <c r="G787" s="2" t="s">
        <v>655</v>
      </c>
      <c r="H787" s="8" t="s">
        <v>1975</v>
      </c>
      <c r="I787" s="1">
        <v>0</v>
      </c>
      <c r="J787" s="1">
        <v>104000</v>
      </c>
      <c r="K787" s="1">
        <v>53000</v>
      </c>
      <c r="L787" s="1">
        <v>0</v>
      </c>
      <c r="M787" s="1">
        <v>54000</v>
      </c>
      <c r="N787" s="1">
        <v>0</v>
      </c>
      <c r="O787" s="1">
        <v>54000</v>
      </c>
      <c r="P787" s="1">
        <v>0</v>
      </c>
      <c r="Q787" s="1">
        <v>0</v>
      </c>
      <c r="R787" s="1">
        <v>537000</v>
      </c>
      <c r="S787" s="1">
        <v>536000</v>
      </c>
      <c r="T787" s="1">
        <v>0</v>
      </c>
      <c r="V787" s="28">
        <f t="shared" si="145"/>
        <v>0</v>
      </c>
      <c r="W787" s="28">
        <f t="shared" si="146"/>
        <v>104000</v>
      </c>
      <c r="X787" s="28">
        <f t="shared" si="147"/>
        <v>53000</v>
      </c>
      <c r="Y787" s="28">
        <f t="shared" si="148"/>
        <v>0</v>
      </c>
      <c r="Z787" s="28">
        <f t="shared" si="149"/>
        <v>54000</v>
      </c>
      <c r="AA787" s="28">
        <f t="shared" si="150"/>
        <v>0</v>
      </c>
      <c r="AB787" s="28">
        <f t="shared" si="151"/>
        <v>54000</v>
      </c>
      <c r="AC787" s="28">
        <f t="shared" si="152"/>
        <v>0</v>
      </c>
      <c r="AD787" s="28">
        <f t="shared" si="153"/>
        <v>0</v>
      </c>
      <c r="AE787" s="28">
        <f t="shared" si="154"/>
        <v>537000</v>
      </c>
      <c r="AF787" s="28">
        <f t="shared" si="155"/>
        <v>536000</v>
      </c>
      <c r="AG787" s="28">
        <f t="shared" si="156"/>
        <v>0</v>
      </c>
    </row>
    <row r="788" spans="1:33" hidden="1" x14ac:dyDescent="0.3">
      <c r="A788" s="7" t="s">
        <v>281</v>
      </c>
      <c r="B788" s="7" t="s">
        <v>659</v>
      </c>
      <c r="C788" s="7">
        <v>1312</v>
      </c>
      <c r="D788" s="2" t="s">
        <v>8</v>
      </c>
      <c r="E788" s="2">
        <v>917</v>
      </c>
      <c r="F788" s="2" t="s">
        <v>686</v>
      </c>
      <c r="G788" s="2" t="s">
        <v>655</v>
      </c>
      <c r="H788" s="8" t="s">
        <v>585</v>
      </c>
      <c r="I788" s="1">
        <v>52000</v>
      </c>
      <c r="J788" s="1">
        <v>52000</v>
      </c>
      <c r="K788" s="1">
        <v>53000</v>
      </c>
      <c r="L788" s="1">
        <v>53000</v>
      </c>
      <c r="M788" s="1">
        <v>54000</v>
      </c>
      <c r="N788" s="1">
        <v>54000</v>
      </c>
      <c r="O788" s="1">
        <v>54000</v>
      </c>
      <c r="P788" s="1">
        <v>53000</v>
      </c>
      <c r="Q788" s="1">
        <v>54000</v>
      </c>
      <c r="R788" s="1">
        <v>54000</v>
      </c>
      <c r="S788" s="1">
        <v>54000</v>
      </c>
      <c r="T788" s="1">
        <v>54000</v>
      </c>
      <c r="V788" s="28">
        <f t="shared" si="145"/>
        <v>52000</v>
      </c>
      <c r="W788" s="28">
        <f t="shared" si="146"/>
        <v>52000</v>
      </c>
      <c r="X788" s="28">
        <f t="shared" si="147"/>
        <v>53000</v>
      </c>
      <c r="Y788" s="28">
        <f t="shared" si="148"/>
        <v>53000</v>
      </c>
      <c r="Z788" s="28">
        <f t="shared" si="149"/>
        <v>54000</v>
      </c>
      <c r="AA788" s="28">
        <f t="shared" si="150"/>
        <v>54000</v>
      </c>
      <c r="AB788" s="28">
        <f t="shared" si="151"/>
        <v>54000</v>
      </c>
      <c r="AC788" s="28">
        <f t="shared" si="152"/>
        <v>53000</v>
      </c>
      <c r="AD788" s="28">
        <f t="shared" si="153"/>
        <v>54000</v>
      </c>
      <c r="AE788" s="28">
        <f t="shared" si="154"/>
        <v>54000</v>
      </c>
      <c r="AF788" s="28">
        <f t="shared" si="155"/>
        <v>54000</v>
      </c>
      <c r="AG788" s="28">
        <f t="shared" si="156"/>
        <v>54000</v>
      </c>
    </row>
    <row r="789" spans="1:33" hidden="1" x14ac:dyDescent="0.3">
      <c r="A789" s="7" t="s">
        <v>281</v>
      </c>
      <c r="B789" s="7" t="s">
        <v>659</v>
      </c>
      <c r="C789" s="7">
        <v>1312</v>
      </c>
      <c r="D789" s="2" t="s">
        <v>8</v>
      </c>
      <c r="E789" s="2">
        <v>917</v>
      </c>
      <c r="F789" s="2" t="s">
        <v>2284</v>
      </c>
      <c r="G789" s="2" t="s">
        <v>655</v>
      </c>
      <c r="H789" s="8" t="s">
        <v>1976</v>
      </c>
      <c r="I789" s="1">
        <v>52000</v>
      </c>
      <c r="J789" s="1">
        <v>52000</v>
      </c>
      <c r="K789" s="1">
        <v>53000</v>
      </c>
      <c r="L789" s="1">
        <v>0</v>
      </c>
      <c r="M789" s="1">
        <v>54000</v>
      </c>
      <c r="N789" s="1">
        <v>0</v>
      </c>
      <c r="O789" s="1">
        <v>54000</v>
      </c>
      <c r="P789" s="1">
        <v>0</v>
      </c>
      <c r="Q789" s="1">
        <v>0</v>
      </c>
      <c r="R789" s="1">
        <v>54000</v>
      </c>
      <c r="S789" s="1">
        <v>0</v>
      </c>
      <c r="T789" s="1">
        <v>533000</v>
      </c>
      <c r="V789" s="28">
        <f t="shared" si="145"/>
        <v>52000</v>
      </c>
      <c r="W789" s="28">
        <f t="shared" si="146"/>
        <v>52000</v>
      </c>
      <c r="X789" s="28">
        <f t="shared" si="147"/>
        <v>53000</v>
      </c>
      <c r="Y789" s="28">
        <f t="shared" si="148"/>
        <v>0</v>
      </c>
      <c r="Z789" s="28">
        <f t="shared" si="149"/>
        <v>54000</v>
      </c>
      <c r="AA789" s="28">
        <f t="shared" si="150"/>
        <v>0</v>
      </c>
      <c r="AB789" s="28">
        <f t="shared" si="151"/>
        <v>54000</v>
      </c>
      <c r="AC789" s="28">
        <f t="shared" si="152"/>
        <v>0</v>
      </c>
      <c r="AD789" s="28">
        <f t="shared" si="153"/>
        <v>0</v>
      </c>
      <c r="AE789" s="28">
        <f t="shared" si="154"/>
        <v>54000</v>
      </c>
      <c r="AF789" s="28">
        <f t="shared" si="155"/>
        <v>0</v>
      </c>
      <c r="AG789" s="28">
        <f t="shared" si="156"/>
        <v>533000</v>
      </c>
    </row>
    <row r="790" spans="1:33" hidden="1" x14ac:dyDescent="0.3">
      <c r="A790" s="7" t="s">
        <v>281</v>
      </c>
      <c r="B790" s="7" t="s">
        <v>659</v>
      </c>
      <c r="C790" s="7">
        <v>1312</v>
      </c>
      <c r="D790" s="2" t="s">
        <v>8</v>
      </c>
      <c r="E790" s="2">
        <v>917</v>
      </c>
      <c r="F790" s="2" t="s">
        <v>2285</v>
      </c>
      <c r="G790" s="2" t="s">
        <v>655</v>
      </c>
      <c r="H790" s="8" t="s">
        <v>1977</v>
      </c>
      <c r="I790" s="1">
        <v>104000</v>
      </c>
      <c r="J790" s="1">
        <v>104000</v>
      </c>
      <c r="K790" s="1">
        <v>106000</v>
      </c>
      <c r="L790" s="1">
        <v>106000</v>
      </c>
      <c r="M790" s="1">
        <v>107000</v>
      </c>
      <c r="N790" s="1">
        <v>107000</v>
      </c>
      <c r="O790" s="1">
        <v>0</v>
      </c>
      <c r="P790" s="1">
        <v>106000</v>
      </c>
      <c r="Q790" s="1">
        <v>107000</v>
      </c>
      <c r="R790" s="1">
        <v>108000</v>
      </c>
      <c r="S790" s="1">
        <v>108000</v>
      </c>
      <c r="T790" s="1">
        <v>0</v>
      </c>
      <c r="V790" s="28">
        <f t="shared" si="145"/>
        <v>104000</v>
      </c>
      <c r="W790" s="28">
        <f t="shared" si="146"/>
        <v>104000</v>
      </c>
      <c r="X790" s="28">
        <f t="shared" si="147"/>
        <v>106000</v>
      </c>
      <c r="Y790" s="28">
        <f t="shared" si="148"/>
        <v>106000</v>
      </c>
      <c r="Z790" s="28">
        <f t="shared" si="149"/>
        <v>107000</v>
      </c>
      <c r="AA790" s="28">
        <f t="shared" si="150"/>
        <v>107000</v>
      </c>
      <c r="AB790" s="28">
        <f t="shared" si="151"/>
        <v>0</v>
      </c>
      <c r="AC790" s="28">
        <f t="shared" si="152"/>
        <v>106000</v>
      </c>
      <c r="AD790" s="28">
        <f t="shared" si="153"/>
        <v>107000</v>
      </c>
      <c r="AE790" s="28">
        <f t="shared" si="154"/>
        <v>108000</v>
      </c>
      <c r="AF790" s="28">
        <f t="shared" si="155"/>
        <v>108000</v>
      </c>
      <c r="AG790" s="28">
        <f t="shared" si="156"/>
        <v>0</v>
      </c>
    </row>
    <row r="791" spans="1:33" hidden="1" x14ac:dyDescent="0.3">
      <c r="A791" s="7" t="s">
        <v>281</v>
      </c>
      <c r="B791" s="7" t="s">
        <v>659</v>
      </c>
      <c r="C791" s="7">
        <v>1312</v>
      </c>
      <c r="D791" s="2" t="s">
        <v>8</v>
      </c>
      <c r="E791" s="2">
        <v>917</v>
      </c>
      <c r="F791" s="2" t="s">
        <v>2286</v>
      </c>
      <c r="G791" s="2" t="s">
        <v>655</v>
      </c>
      <c r="H791" s="8" t="s">
        <v>1978</v>
      </c>
      <c r="I791" s="1">
        <v>52000</v>
      </c>
      <c r="J791" s="1">
        <v>0</v>
      </c>
      <c r="K791" s="1">
        <v>53000</v>
      </c>
      <c r="L791" s="1">
        <v>53000</v>
      </c>
      <c r="M791" s="1">
        <v>54000</v>
      </c>
      <c r="N791" s="1">
        <v>54000</v>
      </c>
      <c r="O791" s="1">
        <v>0</v>
      </c>
      <c r="P791" s="1">
        <v>53000</v>
      </c>
      <c r="Q791" s="1">
        <v>54000</v>
      </c>
      <c r="R791" s="1">
        <v>54000</v>
      </c>
      <c r="S791" s="1">
        <v>54000</v>
      </c>
      <c r="T791" s="1">
        <v>533000</v>
      </c>
      <c r="V791" s="28">
        <f t="shared" si="145"/>
        <v>52000</v>
      </c>
      <c r="W791" s="28">
        <f t="shared" si="146"/>
        <v>0</v>
      </c>
      <c r="X791" s="28">
        <f t="shared" si="147"/>
        <v>53000</v>
      </c>
      <c r="Y791" s="28">
        <f t="shared" si="148"/>
        <v>53000</v>
      </c>
      <c r="Z791" s="28">
        <f t="shared" si="149"/>
        <v>54000</v>
      </c>
      <c r="AA791" s="28">
        <f t="shared" si="150"/>
        <v>54000</v>
      </c>
      <c r="AB791" s="28">
        <f t="shared" si="151"/>
        <v>0</v>
      </c>
      <c r="AC791" s="28">
        <f t="shared" si="152"/>
        <v>53000</v>
      </c>
      <c r="AD791" s="28">
        <f t="shared" si="153"/>
        <v>54000</v>
      </c>
      <c r="AE791" s="28">
        <f t="shared" si="154"/>
        <v>54000</v>
      </c>
      <c r="AF791" s="28">
        <f t="shared" si="155"/>
        <v>54000</v>
      </c>
      <c r="AG791" s="28">
        <f t="shared" si="156"/>
        <v>533000</v>
      </c>
    </row>
    <row r="792" spans="1:33" hidden="1" x14ac:dyDescent="0.3">
      <c r="A792" s="7" t="s">
        <v>281</v>
      </c>
      <c r="B792" s="7" t="s">
        <v>659</v>
      </c>
      <c r="C792" s="7">
        <v>1312</v>
      </c>
      <c r="D792" s="2" t="s">
        <v>8</v>
      </c>
      <c r="E792" s="2">
        <v>917</v>
      </c>
      <c r="F792" s="2" t="s">
        <v>714</v>
      </c>
      <c r="G792" s="2" t="s">
        <v>655</v>
      </c>
      <c r="H792" s="8" t="s">
        <v>1979</v>
      </c>
      <c r="I792" s="1">
        <v>52000</v>
      </c>
      <c r="J792" s="1">
        <v>0</v>
      </c>
      <c r="K792" s="1">
        <v>106000</v>
      </c>
      <c r="L792" s="1">
        <v>106000</v>
      </c>
      <c r="M792" s="1">
        <v>107000</v>
      </c>
      <c r="N792" s="1">
        <v>107000</v>
      </c>
      <c r="O792" s="1">
        <v>0</v>
      </c>
      <c r="P792" s="1">
        <v>106000</v>
      </c>
      <c r="Q792" s="1">
        <v>107000</v>
      </c>
      <c r="R792" s="1">
        <v>108000</v>
      </c>
      <c r="S792" s="1">
        <v>108000</v>
      </c>
      <c r="T792" s="1">
        <v>0</v>
      </c>
      <c r="V792" s="28">
        <f t="shared" si="145"/>
        <v>52000</v>
      </c>
      <c r="W792" s="28">
        <f t="shared" si="146"/>
        <v>0</v>
      </c>
      <c r="X792" s="28">
        <f t="shared" si="147"/>
        <v>106000</v>
      </c>
      <c r="Y792" s="28">
        <f t="shared" si="148"/>
        <v>106000</v>
      </c>
      <c r="Z792" s="28">
        <f t="shared" si="149"/>
        <v>107000</v>
      </c>
      <c r="AA792" s="28">
        <f t="shared" si="150"/>
        <v>107000</v>
      </c>
      <c r="AB792" s="28">
        <f t="shared" si="151"/>
        <v>0</v>
      </c>
      <c r="AC792" s="28">
        <f t="shared" si="152"/>
        <v>106000</v>
      </c>
      <c r="AD792" s="28">
        <f t="shared" si="153"/>
        <v>107000</v>
      </c>
      <c r="AE792" s="28">
        <f t="shared" si="154"/>
        <v>108000</v>
      </c>
      <c r="AF792" s="28">
        <f t="shared" si="155"/>
        <v>108000</v>
      </c>
      <c r="AG792" s="28">
        <f t="shared" si="156"/>
        <v>0</v>
      </c>
    </row>
    <row r="793" spans="1:33" hidden="1" x14ac:dyDescent="0.3">
      <c r="A793" s="7" t="s">
        <v>281</v>
      </c>
      <c r="B793" s="7" t="s">
        <v>659</v>
      </c>
      <c r="C793" s="7">
        <v>1312</v>
      </c>
      <c r="D793" s="2" t="s">
        <v>8</v>
      </c>
      <c r="E793" s="2">
        <v>917</v>
      </c>
      <c r="F793" s="2" t="s">
        <v>2287</v>
      </c>
      <c r="G793" s="2" t="s">
        <v>655</v>
      </c>
      <c r="H793" s="8" t="s">
        <v>1980</v>
      </c>
      <c r="I793" s="1">
        <v>104000</v>
      </c>
      <c r="J793" s="1">
        <v>0</v>
      </c>
      <c r="K793" s="1">
        <v>106000</v>
      </c>
      <c r="L793" s="1">
        <v>106000</v>
      </c>
      <c r="M793" s="1">
        <v>107000</v>
      </c>
      <c r="N793" s="1">
        <v>107000</v>
      </c>
      <c r="O793" s="1">
        <v>0</v>
      </c>
      <c r="P793" s="1">
        <v>106000</v>
      </c>
      <c r="Q793" s="1">
        <v>107000</v>
      </c>
      <c r="R793" s="1">
        <v>108000</v>
      </c>
      <c r="S793" s="1">
        <v>108000</v>
      </c>
      <c r="T793" s="1">
        <v>54000</v>
      </c>
      <c r="V793" s="28">
        <f t="shared" si="145"/>
        <v>104000</v>
      </c>
      <c r="W793" s="28">
        <f t="shared" si="146"/>
        <v>0</v>
      </c>
      <c r="X793" s="28">
        <f t="shared" si="147"/>
        <v>106000</v>
      </c>
      <c r="Y793" s="28">
        <f t="shared" si="148"/>
        <v>106000</v>
      </c>
      <c r="Z793" s="28">
        <f t="shared" si="149"/>
        <v>107000</v>
      </c>
      <c r="AA793" s="28">
        <f t="shared" si="150"/>
        <v>107000</v>
      </c>
      <c r="AB793" s="28">
        <f t="shared" si="151"/>
        <v>0</v>
      </c>
      <c r="AC793" s="28">
        <f t="shared" si="152"/>
        <v>106000</v>
      </c>
      <c r="AD793" s="28">
        <f t="shared" si="153"/>
        <v>107000</v>
      </c>
      <c r="AE793" s="28">
        <f t="shared" si="154"/>
        <v>108000</v>
      </c>
      <c r="AF793" s="28">
        <f t="shared" si="155"/>
        <v>108000</v>
      </c>
      <c r="AG793" s="28">
        <f t="shared" si="156"/>
        <v>54000</v>
      </c>
    </row>
    <row r="794" spans="1:33" hidden="1" x14ac:dyDescent="0.3">
      <c r="A794" s="7" t="s">
        <v>281</v>
      </c>
      <c r="B794" s="7" t="s">
        <v>659</v>
      </c>
      <c r="C794" s="7">
        <v>1312</v>
      </c>
      <c r="D794" s="2" t="s">
        <v>8</v>
      </c>
      <c r="E794" s="2">
        <v>917</v>
      </c>
      <c r="F794" s="2" t="s">
        <v>2288</v>
      </c>
      <c r="G794" s="2" t="s">
        <v>655</v>
      </c>
      <c r="H794" s="8" t="s">
        <v>1981</v>
      </c>
      <c r="I794" s="1">
        <v>104000</v>
      </c>
      <c r="J794" s="1">
        <v>104000</v>
      </c>
      <c r="K794" s="1">
        <v>106000</v>
      </c>
      <c r="L794" s="1">
        <v>106000</v>
      </c>
      <c r="M794" s="1">
        <v>107000</v>
      </c>
      <c r="N794" s="1">
        <v>107000</v>
      </c>
      <c r="O794" s="1">
        <v>268000</v>
      </c>
      <c r="P794" s="1">
        <v>106000</v>
      </c>
      <c r="Q794" s="1">
        <v>107000</v>
      </c>
      <c r="R794" s="1">
        <v>108000</v>
      </c>
      <c r="S794" s="1">
        <v>108000</v>
      </c>
      <c r="T794" s="1">
        <v>107000</v>
      </c>
      <c r="V794" s="28">
        <f t="shared" si="145"/>
        <v>104000</v>
      </c>
      <c r="W794" s="28">
        <f t="shared" si="146"/>
        <v>104000</v>
      </c>
      <c r="X794" s="28">
        <f t="shared" si="147"/>
        <v>106000</v>
      </c>
      <c r="Y794" s="28">
        <f t="shared" si="148"/>
        <v>106000</v>
      </c>
      <c r="Z794" s="28">
        <f t="shared" si="149"/>
        <v>107000</v>
      </c>
      <c r="AA794" s="28">
        <f t="shared" si="150"/>
        <v>107000</v>
      </c>
      <c r="AB794" s="28">
        <f t="shared" si="151"/>
        <v>268000</v>
      </c>
      <c r="AC794" s="28">
        <f t="shared" si="152"/>
        <v>106000</v>
      </c>
      <c r="AD794" s="28">
        <f t="shared" si="153"/>
        <v>107000</v>
      </c>
      <c r="AE794" s="28">
        <f t="shared" si="154"/>
        <v>108000</v>
      </c>
      <c r="AF794" s="28">
        <f t="shared" si="155"/>
        <v>108000</v>
      </c>
      <c r="AG794" s="28">
        <f t="shared" si="156"/>
        <v>107000</v>
      </c>
    </row>
    <row r="795" spans="1:33" hidden="1" x14ac:dyDescent="0.3">
      <c r="A795" s="7" t="s">
        <v>281</v>
      </c>
      <c r="B795" s="7" t="s">
        <v>659</v>
      </c>
      <c r="C795" s="7">
        <v>1312</v>
      </c>
      <c r="D795" s="2" t="s">
        <v>8</v>
      </c>
      <c r="E795" s="2">
        <v>917</v>
      </c>
      <c r="F795" s="2" t="s">
        <v>704</v>
      </c>
      <c r="G795" s="2" t="s">
        <v>655</v>
      </c>
      <c r="H795" s="8" t="s">
        <v>603</v>
      </c>
      <c r="I795" s="1">
        <v>52000</v>
      </c>
      <c r="J795" s="1">
        <v>52000</v>
      </c>
      <c r="K795" s="1">
        <v>53000</v>
      </c>
      <c r="L795" s="1">
        <v>0</v>
      </c>
      <c r="M795" s="1">
        <v>54000</v>
      </c>
      <c r="N795" s="1">
        <v>0</v>
      </c>
      <c r="O795" s="1">
        <v>54000</v>
      </c>
      <c r="P795" s="1">
        <v>265000</v>
      </c>
      <c r="Q795" s="1">
        <v>0</v>
      </c>
      <c r="R795" s="1">
        <v>54000</v>
      </c>
      <c r="S795" s="1">
        <v>0</v>
      </c>
      <c r="T795" s="1">
        <v>54000</v>
      </c>
      <c r="V795" s="28">
        <f t="shared" si="145"/>
        <v>52000</v>
      </c>
      <c r="W795" s="28">
        <f t="shared" si="146"/>
        <v>52000</v>
      </c>
      <c r="X795" s="28">
        <f t="shared" si="147"/>
        <v>53000</v>
      </c>
      <c r="Y795" s="28">
        <f t="shared" si="148"/>
        <v>0</v>
      </c>
      <c r="Z795" s="28">
        <f t="shared" si="149"/>
        <v>54000</v>
      </c>
      <c r="AA795" s="28">
        <f t="shared" si="150"/>
        <v>0</v>
      </c>
      <c r="AB795" s="28">
        <f t="shared" si="151"/>
        <v>54000</v>
      </c>
      <c r="AC795" s="28">
        <f t="shared" si="152"/>
        <v>265000</v>
      </c>
      <c r="AD795" s="28">
        <f t="shared" si="153"/>
        <v>0</v>
      </c>
      <c r="AE795" s="28">
        <f t="shared" si="154"/>
        <v>54000</v>
      </c>
      <c r="AF795" s="28">
        <f t="shared" si="155"/>
        <v>0</v>
      </c>
      <c r="AG795" s="28">
        <f t="shared" si="156"/>
        <v>54000</v>
      </c>
    </row>
    <row r="796" spans="1:33" hidden="1" x14ac:dyDescent="0.3">
      <c r="A796" s="7" t="s">
        <v>281</v>
      </c>
      <c r="B796" s="7" t="s">
        <v>659</v>
      </c>
      <c r="C796" s="7">
        <v>1312</v>
      </c>
      <c r="D796" s="2" t="s">
        <v>8</v>
      </c>
      <c r="E796" s="2">
        <v>917</v>
      </c>
      <c r="F796" s="2" t="s">
        <v>2289</v>
      </c>
      <c r="G796" s="2" t="s">
        <v>655</v>
      </c>
      <c r="H796" s="8" t="s">
        <v>1982</v>
      </c>
      <c r="I796" s="1">
        <v>52000</v>
      </c>
      <c r="J796" s="1">
        <v>52000</v>
      </c>
      <c r="K796" s="1">
        <v>53000</v>
      </c>
      <c r="L796" s="1">
        <v>53000</v>
      </c>
      <c r="M796" s="1">
        <v>54000</v>
      </c>
      <c r="N796" s="1">
        <v>54000</v>
      </c>
      <c r="O796" s="1">
        <v>54000</v>
      </c>
      <c r="P796" s="1">
        <v>53000</v>
      </c>
      <c r="Q796" s="1">
        <v>54000</v>
      </c>
      <c r="R796" s="1">
        <v>54000</v>
      </c>
      <c r="S796" s="1">
        <v>54000</v>
      </c>
      <c r="T796" s="1">
        <v>54000</v>
      </c>
      <c r="V796" s="28">
        <f t="shared" si="145"/>
        <v>52000</v>
      </c>
      <c r="W796" s="28">
        <f t="shared" si="146"/>
        <v>52000</v>
      </c>
      <c r="X796" s="28">
        <f t="shared" si="147"/>
        <v>53000</v>
      </c>
      <c r="Y796" s="28">
        <f t="shared" si="148"/>
        <v>53000</v>
      </c>
      <c r="Z796" s="28">
        <f t="shared" si="149"/>
        <v>54000</v>
      </c>
      <c r="AA796" s="28">
        <f t="shared" si="150"/>
        <v>54000</v>
      </c>
      <c r="AB796" s="28">
        <f t="shared" si="151"/>
        <v>54000</v>
      </c>
      <c r="AC796" s="28">
        <f t="shared" si="152"/>
        <v>53000</v>
      </c>
      <c r="AD796" s="28">
        <f t="shared" si="153"/>
        <v>54000</v>
      </c>
      <c r="AE796" s="28">
        <f t="shared" si="154"/>
        <v>54000</v>
      </c>
      <c r="AF796" s="28">
        <f t="shared" si="155"/>
        <v>54000</v>
      </c>
      <c r="AG796" s="28">
        <f t="shared" si="156"/>
        <v>54000</v>
      </c>
    </row>
    <row r="797" spans="1:33" hidden="1" x14ac:dyDescent="0.3">
      <c r="A797" s="7" t="s">
        <v>281</v>
      </c>
      <c r="B797" s="7" t="s">
        <v>659</v>
      </c>
      <c r="C797" s="7">
        <v>1312</v>
      </c>
      <c r="D797" s="2" t="s">
        <v>8</v>
      </c>
      <c r="E797" s="2">
        <v>917</v>
      </c>
      <c r="F797" s="2" t="s">
        <v>702</v>
      </c>
      <c r="G797" s="2" t="s">
        <v>655</v>
      </c>
      <c r="H797" s="8" t="s">
        <v>601</v>
      </c>
      <c r="I797" s="1">
        <v>52000</v>
      </c>
      <c r="J797" s="1">
        <v>0</v>
      </c>
      <c r="K797" s="1">
        <v>53000</v>
      </c>
      <c r="L797" s="1">
        <v>53000</v>
      </c>
      <c r="M797" s="1">
        <v>54000</v>
      </c>
      <c r="N797" s="1">
        <v>54000</v>
      </c>
      <c r="O797" s="1">
        <v>54000</v>
      </c>
      <c r="P797" s="1">
        <v>53000</v>
      </c>
      <c r="Q797" s="1">
        <v>54000</v>
      </c>
      <c r="R797" s="1">
        <v>54000</v>
      </c>
      <c r="S797" s="1">
        <v>54000</v>
      </c>
      <c r="T797" s="1">
        <v>54000</v>
      </c>
      <c r="V797" s="28">
        <f t="shared" si="145"/>
        <v>52000</v>
      </c>
      <c r="W797" s="28">
        <f t="shared" si="146"/>
        <v>0</v>
      </c>
      <c r="X797" s="28">
        <f t="shared" si="147"/>
        <v>53000</v>
      </c>
      <c r="Y797" s="28">
        <f t="shared" si="148"/>
        <v>53000</v>
      </c>
      <c r="Z797" s="28">
        <f t="shared" si="149"/>
        <v>54000</v>
      </c>
      <c r="AA797" s="28">
        <f t="shared" si="150"/>
        <v>54000</v>
      </c>
      <c r="AB797" s="28">
        <f t="shared" si="151"/>
        <v>54000</v>
      </c>
      <c r="AC797" s="28">
        <f t="shared" si="152"/>
        <v>53000</v>
      </c>
      <c r="AD797" s="28">
        <f t="shared" si="153"/>
        <v>54000</v>
      </c>
      <c r="AE797" s="28">
        <f t="shared" si="154"/>
        <v>54000</v>
      </c>
      <c r="AF797" s="28">
        <f t="shared" si="155"/>
        <v>54000</v>
      </c>
      <c r="AG797" s="28">
        <f t="shared" si="156"/>
        <v>54000</v>
      </c>
    </row>
    <row r="798" spans="1:33" hidden="1" x14ac:dyDescent="0.3">
      <c r="A798" s="7" t="s">
        <v>281</v>
      </c>
      <c r="B798" s="7" t="s">
        <v>659</v>
      </c>
      <c r="C798" s="7">
        <v>1312</v>
      </c>
      <c r="D798" s="2" t="s">
        <v>8</v>
      </c>
      <c r="E798" s="2">
        <v>917</v>
      </c>
      <c r="F798" s="2" t="s">
        <v>693</v>
      </c>
      <c r="G798" s="2" t="s">
        <v>655</v>
      </c>
      <c r="H798" s="8" t="s">
        <v>1983</v>
      </c>
      <c r="I798" s="1">
        <v>52000</v>
      </c>
      <c r="J798" s="1">
        <v>52000</v>
      </c>
      <c r="K798" s="1">
        <v>53000</v>
      </c>
      <c r="L798" s="1">
        <v>0</v>
      </c>
      <c r="M798" s="1">
        <v>54000</v>
      </c>
      <c r="N798" s="1">
        <v>0</v>
      </c>
      <c r="O798" s="1">
        <v>268000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V798" s="28">
        <f t="shared" si="145"/>
        <v>52000</v>
      </c>
      <c r="W798" s="28">
        <f t="shared" si="146"/>
        <v>52000</v>
      </c>
      <c r="X798" s="28">
        <f t="shared" si="147"/>
        <v>53000</v>
      </c>
      <c r="Y798" s="28">
        <f t="shared" si="148"/>
        <v>0</v>
      </c>
      <c r="Z798" s="28">
        <f t="shared" si="149"/>
        <v>54000</v>
      </c>
      <c r="AA798" s="28">
        <f t="shared" si="150"/>
        <v>0</v>
      </c>
      <c r="AB798" s="28">
        <f t="shared" si="151"/>
        <v>268000</v>
      </c>
      <c r="AC798" s="28">
        <f t="shared" si="152"/>
        <v>0</v>
      </c>
      <c r="AD798" s="28">
        <f t="shared" si="153"/>
        <v>0</v>
      </c>
      <c r="AE798" s="28">
        <f t="shared" si="154"/>
        <v>0</v>
      </c>
      <c r="AF798" s="28">
        <f t="shared" si="155"/>
        <v>0</v>
      </c>
      <c r="AG798" s="28">
        <f t="shared" si="156"/>
        <v>0</v>
      </c>
    </row>
    <row r="799" spans="1:33" hidden="1" x14ac:dyDescent="0.3">
      <c r="A799" s="7" t="s">
        <v>281</v>
      </c>
      <c r="B799" s="7" t="s">
        <v>659</v>
      </c>
      <c r="C799" s="7">
        <v>1312</v>
      </c>
      <c r="D799" s="2" t="s">
        <v>8</v>
      </c>
      <c r="E799" s="2">
        <v>917</v>
      </c>
      <c r="F799" s="2" t="s">
        <v>2290</v>
      </c>
      <c r="G799" s="2" t="s">
        <v>655</v>
      </c>
      <c r="H799" s="8" t="s">
        <v>1984</v>
      </c>
      <c r="I799" s="1">
        <v>258000</v>
      </c>
      <c r="J799" s="1">
        <v>0</v>
      </c>
      <c r="K799" s="1">
        <v>264000</v>
      </c>
      <c r="L799" s="1">
        <v>106000</v>
      </c>
      <c r="M799" s="1">
        <v>0</v>
      </c>
      <c r="N799" s="1">
        <v>107000</v>
      </c>
      <c r="O799" s="1">
        <v>0</v>
      </c>
      <c r="P799" s="1">
        <v>106000</v>
      </c>
      <c r="Q799" s="1">
        <v>107000</v>
      </c>
      <c r="R799" s="1">
        <v>108000</v>
      </c>
      <c r="S799" s="1">
        <v>108000</v>
      </c>
      <c r="T799" s="1">
        <v>107000</v>
      </c>
      <c r="V799" s="28">
        <f t="shared" si="145"/>
        <v>258000</v>
      </c>
      <c r="W799" s="28">
        <f t="shared" si="146"/>
        <v>0</v>
      </c>
      <c r="X799" s="28">
        <f t="shared" si="147"/>
        <v>264000</v>
      </c>
      <c r="Y799" s="28">
        <f t="shared" si="148"/>
        <v>106000</v>
      </c>
      <c r="Z799" s="28">
        <f t="shared" si="149"/>
        <v>0</v>
      </c>
      <c r="AA799" s="28">
        <f t="shared" si="150"/>
        <v>107000</v>
      </c>
      <c r="AB799" s="28">
        <f t="shared" si="151"/>
        <v>0</v>
      </c>
      <c r="AC799" s="28">
        <f t="shared" si="152"/>
        <v>106000</v>
      </c>
      <c r="AD799" s="28">
        <f t="shared" si="153"/>
        <v>107000</v>
      </c>
      <c r="AE799" s="28">
        <f t="shared" si="154"/>
        <v>108000</v>
      </c>
      <c r="AF799" s="28">
        <f t="shared" si="155"/>
        <v>108000</v>
      </c>
      <c r="AG799" s="28">
        <f t="shared" si="156"/>
        <v>107000</v>
      </c>
    </row>
    <row r="800" spans="1:33" hidden="1" x14ac:dyDescent="0.3">
      <c r="A800" s="7" t="s">
        <v>281</v>
      </c>
      <c r="B800" s="7" t="s">
        <v>659</v>
      </c>
      <c r="C800" s="7">
        <v>1312</v>
      </c>
      <c r="D800" s="2" t="s">
        <v>8</v>
      </c>
      <c r="E800" s="2">
        <v>917</v>
      </c>
      <c r="F800" s="2" t="s">
        <v>2291</v>
      </c>
      <c r="G800" s="2" t="s">
        <v>655</v>
      </c>
      <c r="H800" s="8" t="s">
        <v>1985</v>
      </c>
      <c r="I800" s="1">
        <v>52000</v>
      </c>
      <c r="J800" s="1">
        <v>104000</v>
      </c>
      <c r="K800" s="1">
        <v>53000</v>
      </c>
      <c r="L800" s="1">
        <v>0</v>
      </c>
      <c r="M800" s="1">
        <v>54000</v>
      </c>
      <c r="N800" s="1">
        <v>0</v>
      </c>
      <c r="O800" s="1">
        <v>268000</v>
      </c>
      <c r="P800" s="1">
        <v>0</v>
      </c>
      <c r="Q800" s="1">
        <v>0</v>
      </c>
      <c r="R800" s="1">
        <v>0</v>
      </c>
      <c r="S800" s="1">
        <v>0</v>
      </c>
      <c r="T800" s="1">
        <v>533000</v>
      </c>
      <c r="V800" s="28">
        <f t="shared" si="145"/>
        <v>52000</v>
      </c>
      <c r="W800" s="28">
        <f t="shared" si="146"/>
        <v>104000</v>
      </c>
      <c r="X800" s="28">
        <f t="shared" si="147"/>
        <v>53000</v>
      </c>
      <c r="Y800" s="28">
        <f t="shared" si="148"/>
        <v>0</v>
      </c>
      <c r="Z800" s="28">
        <f t="shared" si="149"/>
        <v>54000</v>
      </c>
      <c r="AA800" s="28">
        <f t="shared" si="150"/>
        <v>0</v>
      </c>
      <c r="AB800" s="28">
        <f t="shared" si="151"/>
        <v>268000</v>
      </c>
      <c r="AC800" s="28">
        <f t="shared" si="152"/>
        <v>0</v>
      </c>
      <c r="AD800" s="28">
        <f t="shared" si="153"/>
        <v>0</v>
      </c>
      <c r="AE800" s="28">
        <f t="shared" si="154"/>
        <v>0</v>
      </c>
      <c r="AF800" s="28">
        <f t="shared" si="155"/>
        <v>0</v>
      </c>
      <c r="AG800" s="28">
        <f t="shared" si="156"/>
        <v>533000</v>
      </c>
    </row>
    <row r="801" spans="1:33" hidden="1" x14ac:dyDescent="0.3">
      <c r="A801" s="7" t="s">
        <v>281</v>
      </c>
      <c r="B801" s="7" t="s">
        <v>659</v>
      </c>
      <c r="C801" s="7">
        <v>1312</v>
      </c>
      <c r="D801" s="2" t="s">
        <v>8</v>
      </c>
      <c r="E801" s="2">
        <v>917</v>
      </c>
      <c r="F801" s="2" t="s">
        <v>2292</v>
      </c>
      <c r="G801" s="2" t="s">
        <v>655</v>
      </c>
      <c r="H801" s="8" t="s">
        <v>1986</v>
      </c>
      <c r="I801" s="1">
        <v>52000</v>
      </c>
      <c r="J801" s="1">
        <v>0</v>
      </c>
      <c r="K801" s="1">
        <v>53000</v>
      </c>
      <c r="L801" s="1">
        <v>53000</v>
      </c>
      <c r="M801" s="1">
        <v>54000</v>
      </c>
      <c r="N801" s="1">
        <v>54000</v>
      </c>
      <c r="O801" s="1">
        <v>268000</v>
      </c>
      <c r="P801" s="1">
        <v>53000</v>
      </c>
      <c r="Q801" s="1">
        <v>54000</v>
      </c>
      <c r="R801" s="1">
        <v>54000</v>
      </c>
      <c r="S801" s="1">
        <v>54000</v>
      </c>
      <c r="T801" s="1">
        <v>54000</v>
      </c>
      <c r="V801" s="28">
        <f t="shared" si="145"/>
        <v>52000</v>
      </c>
      <c r="W801" s="28">
        <f t="shared" si="146"/>
        <v>0</v>
      </c>
      <c r="X801" s="28">
        <f t="shared" si="147"/>
        <v>53000</v>
      </c>
      <c r="Y801" s="28">
        <f t="shared" si="148"/>
        <v>53000</v>
      </c>
      <c r="Z801" s="28">
        <f t="shared" si="149"/>
        <v>54000</v>
      </c>
      <c r="AA801" s="28">
        <f t="shared" si="150"/>
        <v>54000</v>
      </c>
      <c r="AB801" s="28">
        <f t="shared" si="151"/>
        <v>268000</v>
      </c>
      <c r="AC801" s="28">
        <f t="shared" si="152"/>
        <v>53000</v>
      </c>
      <c r="AD801" s="28">
        <f t="shared" si="153"/>
        <v>54000</v>
      </c>
      <c r="AE801" s="28">
        <f t="shared" si="154"/>
        <v>54000</v>
      </c>
      <c r="AF801" s="28">
        <f t="shared" si="155"/>
        <v>54000</v>
      </c>
      <c r="AG801" s="28">
        <f t="shared" si="156"/>
        <v>54000</v>
      </c>
    </row>
    <row r="802" spans="1:33" hidden="1" x14ac:dyDescent="0.3">
      <c r="A802" s="7" t="s">
        <v>281</v>
      </c>
      <c r="B802" s="7" t="s">
        <v>659</v>
      </c>
      <c r="C802" s="7">
        <v>1312</v>
      </c>
      <c r="D802" s="2" t="s">
        <v>8</v>
      </c>
      <c r="E802" s="2">
        <v>917</v>
      </c>
      <c r="F802" s="2" t="s">
        <v>695</v>
      </c>
      <c r="G802" s="2" t="s">
        <v>655</v>
      </c>
      <c r="H802" s="8" t="s">
        <v>1987</v>
      </c>
      <c r="I802" s="1">
        <v>104000</v>
      </c>
      <c r="J802" s="1">
        <v>104000</v>
      </c>
      <c r="K802" s="1">
        <v>106000</v>
      </c>
      <c r="L802" s="1">
        <v>0</v>
      </c>
      <c r="M802" s="1">
        <v>107000</v>
      </c>
      <c r="N802" s="1">
        <v>0</v>
      </c>
      <c r="O802" s="1">
        <v>268000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V802" s="28">
        <f t="shared" si="145"/>
        <v>104000</v>
      </c>
      <c r="W802" s="28">
        <f t="shared" si="146"/>
        <v>104000</v>
      </c>
      <c r="X802" s="28">
        <f t="shared" si="147"/>
        <v>106000</v>
      </c>
      <c r="Y802" s="28">
        <f t="shared" si="148"/>
        <v>0</v>
      </c>
      <c r="Z802" s="28">
        <f t="shared" si="149"/>
        <v>107000</v>
      </c>
      <c r="AA802" s="28">
        <f t="shared" si="150"/>
        <v>0</v>
      </c>
      <c r="AB802" s="28">
        <f t="shared" si="151"/>
        <v>268000</v>
      </c>
      <c r="AC802" s="28">
        <f t="shared" si="152"/>
        <v>0</v>
      </c>
      <c r="AD802" s="28">
        <f t="shared" si="153"/>
        <v>0</v>
      </c>
      <c r="AE802" s="28">
        <f t="shared" si="154"/>
        <v>0</v>
      </c>
      <c r="AF802" s="28">
        <f t="shared" si="155"/>
        <v>0</v>
      </c>
      <c r="AG802" s="28">
        <f t="shared" si="156"/>
        <v>0</v>
      </c>
    </row>
    <row r="803" spans="1:33" hidden="1" x14ac:dyDescent="0.3">
      <c r="A803" s="7" t="s">
        <v>281</v>
      </c>
      <c r="B803" s="7" t="s">
        <v>659</v>
      </c>
      <c r="C803" s="7">
        <v>1312</v>
      </c>
      <c r="D803" s="2" t="s">
        <v>8</v>
      </c>
      <c r="E803" s="2">
        <v>917</v>
      </c>
      <c r="F803" s="2" t="s">
        <v>698</v>
      </c>
      <c r="G803" s="2" t="s">
        <v>655</v>
      </c>
      <c r="H803" s="8" t="s">
        <v>1988</v>
      </c>
      <c r="I803" s="1">
        <v>52000</v>
      </c>
      <c r="J803" s="1">
        <v>0</v>
      </c>
      <c r="K803" s="1">
        <v>53000</v>
      </c>
      <c r="L803" s="1">
        <v>53000</v>
      </c>
      <c r="M803" s="1">
        <v>54000</v>
      </c>
      <c r="N803" s="1">
        <v>54000</v>
      </c>
      <c r="O803" s="1">
        <v>268000</v>
      </c>
      <c r="P803" s="1">
        <v>53000</v>
      </c>
      <c r="Q803" s="1">
        <v>54000</v>
      </c>
      <c r="R803" s="1">
        <v>54000</v>
      </c>
      <c r="S803" s="1">
        <v>54000</v>
      </c>
      <c r="T803" s="1">
        <v>54000</v>
      </c>
      <c r="V803" s="28">
        <f t="shared" si="145"/>
        <v>52000</v>
      </c>
      <c r="W803" s="28">
        <f t="shared" si="146"/>
        <v>0</v>
      </c>
      <c r="X803" s="28">
        <f t="shared" si="147"/>
        <v>53000</v>
      </c>
      <c r="Y803" s="28">
        <f t="shared" si="148"/>
        <v>53000</v>
      </c>
      <c r="Z803" s="28">
        <f t="shared" si="149"/>
        <v>54000</v>
      </c>
      <c r="AA803" s="28">
        <f t="shared" si="150"/>
        <v>54000</v>
      </c>
      <c r="AB803" s="28">
        <f t="shared" si="151"/>
        <v>268000</v>
      </c>
      <c r="AC803" s="28">
        <f t="shared" si="152"/>
        <v>53000</v>
      </c>
      <c r="AD803" s="28">
        <f t="shared" si="153"/>
        <v>54000</v>
      </c>
      <c r="AE803" s="28">
        <f t="shared" si="154"/>
        <v>54000</v>
      </c>
      <c r="AF803" s="28">
        <f t="shared" si="155"/>
        <v>54000</v>
      </c>
      <c r="AG803" s="28">
        <f t="shared" si="156"/>
        <v>54000</v>
      </c>
    </row>
    <row r="804" spans="1:33" hidden="1" x14ac:dyDescent="0.3">
      <c r="A804" s="7" t="s">
        <v>281</v>
      </c>
      <c r="B804" s="7" t="s">
        <v>659</v>
      </c>
      <c r="C804" s="7">
        <v>1312</v>
      </c>
      <c r="D804" s="2" t="s">
        <v>8</v>
      </c>
      <c r="E804" s="2">
        <v>917</v>
      </c>
      <c r="F804" s="2" t="s">
        <v>2293</v>
      </c>
      <c r="G804" s="2" t="s">
        <v>655</v>
      </c>
      <c r="H804" s="8" t="s">
        <v>1989</v>
      </c>
      <c r="I804" s="1">
        <v>104000</v>
      </c>
      <c r="J804" s="1">
        <v>0</v>
      </c>
      <c r="K804" s="1">
        <v>106000</v>
      </c>
      <c r="L804" s="1">
        <v>106000</v>
      </c>
      <c r="M804" s="1">
        <v>107000</v>
      </c>
      <c r="N804" s="1">
        <v>107000</v>
      </c>
      <c r="O804" s="1">
        <v>268000</v>
      </c>
      <c r="P804" s="1">
        <v>106000</v>
      </c>
      <c r="Q804" s="1">
        <v>107000</v>
      </c>
      <c r="R804" s="1">
        <v>108000</v>
      </c>
      <c r="S804" s="1">
        <v>108000</v>
      </c>
      <c r="T804" s="1">
        <v>107000</v>
      </c>
      <c r="V804" s="28">
        <f t="shared" si="145"/>
        <v>104000</v>
      </c>
      <c r="W804" s="28">
        <f t="shared" si="146"/>
        <v>0</v>
      </c>
      <c r="X804" s="28">
        <f t="shared" si="147"/>
        <v>106000</v>
      </c>
      <c r="Y804" s="28">
        <f t="shared" si="148"/>
        <v>106000</v>
      </c>
      <c r="Z804" s="28">
        <f t="shared" si="149"/>
        <v>107000</v>
      </c>
      <c r="AA804" s="28">
        <f t="shared" si="150"/>
        <v>107000</v>
      </c>
      <c r="AB804" s="28">
        <f t="shared" si="151"/>
        <v>268000</v>
      </c>
      <c r="AC804" s="28">
        <f t="shared" si="152"/>
        <v>106000</v>
      </c>
      <c r="AD804" s="28">
        <f t="shared" si="153"/>
        <v>107000</v>
      </c>
      <c r="AE804" s="28">
        <f t="shared" si="154"/>
        <v>108000</v>
      </c>
      <c r="AF804" s="28">
        <f t="shared" si="155"/>
        <v>108000</v>
      </c>
      <c r="AG804" s="28">
        <f t="shared" si="156"/>
        <v>107000</v>
      </c>
    </row>
    <row r="805" spans="1:33" hidden="1" x14ac:dyDescent="0.3">
      <c r="A805" s="7" t="s">
        <v>281</v>
      </c>
      <c r="B805" s="7" t="s">
        <v>659</v>
      </c>
      <c r="C805" s="7">
        <v>1312</v>
      </c>
      <c r="D805" s="2" t="s">
        <v>8</v>
      </c>
      <c r="E805" s="2">
        <v>917</v>
      </c>
      <c r="F805" s="2" t="s">
        <v>2294</v>
      </c>
      <c r="G805" s="2" t="s">
        <v>655</v>
      </c>
      <c r="H805" s="8" t="s">
        <v>1990</v>
      </c>
      <c r="I805" s="1">
        <v>104000</v>
      </c>
      <c r="J805" s="1">
        <v>104000</v>
      </c>
      <c r="K805" s="1">
        <v>106000</v>
      </c>
      <c r="L805" s="1">
        <v>0</v>
      </c>
      <c r="M805" s="1">
        <v>107000</v>
      </c>
      <c r="N805" s="1">
        <v>0</v>
      </c>
      <c r="O805" s="1">
        <v>589000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V805" s="28">
        <f t="shared" si="145"/>
        <v>104000</v>
      </c>
      <c r="W805" s="28">
        <f t="shared" si="146"/>
        <v>104000</v>
      </c>
      <c r="X805" s="28">
        <f t="shared" si="147"/>
        <v>106000</v>
      </c>
      <c r="Y805" s="28">
        <f t="shared" si="148"/>
        <v>0</v>
      </c>
      <c r="Z805" s="28">
        <f t="shared" si="149"/>
        <v>107000</v>
      </c>
      <c r="AA805" s="28">
        <f t="shared" si="150"/>
        <v>0</v>
      </c>
      <c r="AB805" s="28">
        <f t="shared" si="151"/>
        <v>589000</v>
      </c>
      <c r="AC805" s="28">
        <f t="shared" si="152"/>
        <v>0</v>
      </c>
      <c r="AD805" s="28">
        <f t="shared" si="153"/>
        <v>0</v>
      </c>
      <c r="AE805" s="28">
        <f t="shared" si="154"/>
        <v>0</v>
      </c>
      <c r="AF805" s="28">
        <f t="shared" si="155"/>
        <v>0</v>
      </c>
      <c r="AG805" s="28">
        <f t="shared" si="156"/>
        <v>0</v>
      </c>
    </row>
    <row r="806" spans="1:33" hidden="1" x14ac:dyDescent="0.3">
      <c r="A806" s="7" t="s">
        <v>281</v>
      </c>
      <c r="B806" s="7" t="s">
        <v>659</v>
      </c>
      <c r="C806" s="7">
        <v>1312</v>
      </c>
      <c r="D806" s="2" t="s">
        <v>8</v>
      </c>
      <c r="E806" s="2">
        <v>917</v>
      </c>
      <c r="F806" s="2" t="s">
        <v>696</v>
      </c>
      <c r="G806" s="2" t="s">
        <v>655</v>
      </c>
      <c r="H806" s="8" t="s">
        <v>1991</v>
      </c>
      <c r="I806" s="1">
        <v>52000</v>
      </c>
      <c r="J806" s="1">
        <v>104000</v>
      </c>
      <c r="K806" s="1">
        <v>53000</v>
      </c>
      <c r="L806" s="1">
        <v>53000</v>
      </c>
      <c r="M806" s="1">
        <v>54000</v>
      </c>
      <c r="N806" s="1">
        <v>54000</v>
      </c>
      <c r="O806" s="1">
        <v>535000</v>
      </c>
      <c r="P806" s="1">
        <v>53000</v>
      </c>
      <c r="Q806" s="1">
        <v>54000</v>
      </c>
      <c r="R806" s="1">
        <v>54000</v>
      </c>
      <c r="S806" s="1">
        <v>54000</v>
      </c>
      <c r="T806" s="1">
        <v>54000</v>
      </c>
      <c r="V806" s="28">
        <f t="shared" si="145"/>
        <v>52000</v>
      </c>
      <c r="W806" s="28">
        <f t="shared" si="146"/>
        <v>104000</v>
      </c>
      <c r="X806" s="28">
        <f t="shared" si="147"/>
        <v>53000</v>
      </c>
      <c r="Y806" s="28">
        <f t="shared" si="148"/>
        <v>53000</v>
      </c>
      <c r="Z806" s="28">
        <f t="shared" si="149"/>
        <v>54000</v>
      </c>
      <c r="AA806" s="28">
        <f t="shared" si="150"/>
        <v>54000</v>
      </c>
      <c r="AB806" s="28">
        <f t="shared" si="151"/>
        <v>535000</v>
      </c>
      <c r="AC806" s="28">
        <f t="shared" si="152"/>
        <v>53000</v>
      </c>
      <c r="AD806" s="28">
        <f t="shared" si="153"/>
        <v>54000</v>
      </c>
      <c r="AE806" s="28">
        <f t="shared" si="154"/>
        <v>54000</v>
      </c>
      <c r="AF806" s="28">
        <f t="shared" si="155"/>
        <v>54000</v>
      </c>
      <c r="AG806" s="28">
        <f t="shared" si="156"/>
        <v>54000</v>
      </c>
    </row>
    <row r="807" spans="1:33" hidden="1" x14ac:dyDescent="0.3">
      <c r="A807" s="7" t="s">
        <v>281</v>
      </c>
      <c r="B807" s="7" t="s">
        <v>659</v>
      </c>
      <c r="C807" s="7">
        <v>1312</v>
      </c>
      <c r="D807" s="2" t="s">
        <v>8</v>
      </c>
      <c r="E807" s="2">
        <v>917</v>
      </c>
      <c r="F807" s="2" t="s">
        <v>2295</v>
      </c>
      <c r="G807" s="2" t="s">
        <v>655</v>
      </c>
      <c r="H807" s="8" t="s">
        <v>1992</v>
      </c>
      <c r="I807" s="1">
        <v>52000</v>
      </c>
      <c r="J807" s="1">
        <v>0</v>
      </c>
      <c r="K807" s="1">
        <v>53000</v>
      </c>
      <c r="L807" s="1">
        <v>0</v>
      </c>
      <c r="M807" s="1">
        <v>54000</v>
      </c>
      <c r="N807" s="1">
        <v>0</v>
      </c>
      <c r="O807" s="1">
        <v>268000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V807" s="28">
        <f t="shared" si="145"/>
        <v>52000</v>
      </c>
      <c r="W807" s="28">
        <f t="shared" si="146"/>
        <v>0</v>
      </c>
      <c r="X807" s="28">
        <f t="shared" si="147"/>
        <v>53000</v>
      </c>
      <c r="Y807" s="28">
        <f t="shared" si="148"/>
        <v>0</v>
      </c>
      <c r="Z807" s="28">
        <f t="shared" si="149"/>
        <v>54000</v>
      </c>
      <c r="AA807" s="28">
        <f t="shared" si="150"/>
        <v>0</v>
      </c>
      <c r="AB807" s="28">
        <f t="shared" si="151"/>
        <v>268000</v>
      </c>
      <c r="AC807" s="28">
        <f t="shared" si="152"/>
        <v>0</v>
      </c>
      <c r="AD807" s="28">
        <f t="shared" si="153"/>
        <v>0</v>
      </c>
      <c r="AE807" s="28">
        <f t="shared" si="154"/>
        <v>0</v>
      </c>
      <c r="AF807" s="28">
        <f t="shared" si="155"/>
        <v>0</v>
      </c>
      <c r="AG807" s="28">
        <f t="shared" si="156"/>
        <v>0</v>
      </c>
    </row>
    <row r="808" spans="1:33" hidden="1" x14ac:dyDescent="0.3">
      <c r="A808" s="7" t="s">
        <v>281</v>
      </c>
      <c r="B808" s="7" t="s">
        <v>659</v>
      </c>
      <c r="C808" s="7">
        <v>1312</v>
      </c>
      <c r="D808" s="2" t="s">
        <v>8</v>
      </c>
      <c r="E808" s="2">
        <v>917</v>
      </c>
      <c r="F808" s="2" t="s">
        <v>2296</v>
      </c>
      <c r="G808" s="2" t="s">
        <v>655</v>
      </c>
      <c r="H808" s="8" t="s">
        <v>1993</v>
      </c>
      <c r="I808" s="1">
        <v>0</v>
      </c>
      <c r="J808" s="1">
        <v>52000</v>
      </c>
      <c r="K808" s="1">
        <v>0</v>
      </c>
      <c r="L808" s="1">
        <v>106000</v>
      </c>
      <c r="M808" s="1">
        <v>0</v>
      </c>
      <c r="N808" s="1">
        <v>107000</v>
      </c>
      <c r="O808" s="1">
        <v>161000</v>
      </c>
      <c r="P808" s="1">
        <v>106000</v>
      </c>
      <c r="Q808" s="1">
        <v>107000</v>
      </c>
      <c r="R808" s="1">
        <v>108000</v>
      </c>
      <c r="S808" s="1">
        <v>108000</v>
      </c>
      <c r="T808" s="1">
        <v>107000</v>
      </c>
      <c r="V808" s="28">
        <f t="shared" si="145"/>
        <v>0</v>
      </c>
      <c r="W808" s="28">
        <f t="shared" si="146"/>
        <v>52000</v>
      </c>
      <c r="X808" s="28">
        <f t="shared" si="147"/>
        <v>0</v>
      </c>
      <c r="Y808" s="28">
        <f t="shared" si="148"/>
        <v>106000</v>
      </c>
      <c r="Z808" s="28">
        <f t="shared" si="149"/>
        <v>0</v>
      </c>
      <c r="AA808" s="28">
        <f t="shared" si="150"/>
        <v>107000</v>
      </c>
      <c r="AB808" s="28">
        <f t="shared" si="151"/>
        <v>161000</v>
      </c>
      <c r="AC808" s="28">
        <f t="shared" si="152"/>
        <v>106000</v>
      </c>
      <c r="AD808" s="28">
        <f t="shared" si="153"/>
        <v>107000</v>
      </c>
      <c r="AE808" s="28">
        <f t="shared" si="154"/>
        <v>108000</v>
      </c>
      <c r="AF808" s="28">
        <f t="shared" si="155"/>
        <v>108000</v>
      </c>
      <c r="AG808" s="28">
        <f t="shared" si="156"/>
        <v>107000</v>
      </c>
    </row>
    <row r="809" spans="1:33" hidden="1" x14ac:dyDescent="0.3">
      <c r="A809" s="7" t="s">
        <v>281</v>
      </c>
      <c r="B809" s="7" t="s">
        <v>659</v>
      </c>
      <c r="C809" s="7">
        <v>1312</v>
      </c>
      <c r="D809" s="2" t="s">
        <v>8</v>
      </c>
      <c r="E809" s="2">
        <v>917</v>
      </c>
      <c r="F809" s="2" t="s">
        <v>2297</v>
      </c>
      <c r="G809" s="2" t="s">
        <v>655</v>
      </c>
      <c r="H809" s="8" t="s">
        <v>1994</v>
      </c>
      <c r="I809" s="1">
        <v>0</v>
      </c>
      <c r="J809" s="1">
        <v>0</v>
      </c>
      <c r="K809" s="1">
        <v>0</v>
      </c>
      <c r="L809" s="1">
        <v>106000</v>
      </c>
      <c r="M809" s="1">
        <v>0</v>
      </c>
      <c r="N809" s="1">
        <v>107000</v>
      </c>
      <c r="O809" s="1">
        <v>54000</v>
      </c>
      <c r="P809" s="1">
        <v>106000</v>
      </c>
      <c r="Q809" s="1">
        <v>107000</v>
      </c>
      <c r="R809" s="1">
        <v>108000</v>
      </c>
      <c r="S809" s="1">
        <v>108000</v>
      </c>
      <c r="T809" s="1">
        <v>54000</v>
      </c>
      <c r="V809" s="28">
        <f t="shared" si="145"/>
        <v>0</v>
      </c>
      <c r="W809" s="28">
        <f t="shared" si="146"/>
        <v>0</v>
      </c>
      <c r="X809" s="28">
        <f t="shared" si="147"/>
        <v>0</v>
      </c>
      <c r="Y809" s="28">
        <f t="shared" si="148"/>
        <v>106000</v>
      </c>
      <c r="Z809" s="28">
        <f t="shared" si="149"/>
        <v>0</v>
      </c>
      <c r="AA809" s="28">
        <f t="shared" si="150"/>
        <v>107000</v>
      </c>
      <c r="AB809" s="28">
        <f t="shared" si="151"/>
        <v>54000</v>
      </c>
      <c r="AC809" s="28">
        <f t="shared" si="152"/>
        <v>106000</v>
      </c>
      <c r="AD809" s="28">
        <f t="shared" si="153"/>
        <v>107000</v>
      </c>
      <c r="AE809" s="28">
        <f t="shared" si="154"/>
        <v>108000</v>
      </c>
      <c r="AF809" s="28">
        <f t="shared" si="155"/>
        <v>108000</v>
      </c>
      <c r="AG809" s="28">
        <f t="shared" si="156"/>
        <v>54000</v>
      </c>
    </row>
    <row r="810" spans="1:33" hidden="1" x14ac:dyDescent="0.3">
      <c r="A810" s="7" t="s">
        <v>281</v>
      </c>
      <c r="B810" s="7" t="s">
        <v>659</v>
      </c>
      <c r="C810" s="7">
        <v>1312</v>
      </c>
      <c r="D810" s="2" t="s">
        <v>8</v>
      </c>
      <c r="E810" s="2">
        <v>917</v>
      </c>
      <c r="F810" s="2" t="s">
        <v>2298</v>
      </c>
      <c r="G810" s="2" t="s">
        <v>655</v>
      </c>
      <c r="H810" s="8" t="s">
        <v>1995</v>
      </c>
      <c r="I810" s="1">
        <v>52000</v>
      </c>
      <c r="J810" s="1">
        <v>52000</v>
      </c>
      <c r="K810" s="1">
        <v>53000</v>
      </c>
      <c r="L810" s="1">
        <v>53000</v>
      </c>
      <c r="M810" s="1">
        <v>54000</v>
      </c>
      <c r="N810" s="1">
        <v>54000</v>
      </c>
      <c r="O810" s="1">
        <v>54000</v>
      </c>
      <c r="P810" s="1">
        <v>53000</v>
      </c>
      <c r="Q810" s="1">
        <v>54000</v>
      </c>
      <c r="R810" s="1">
        <v>54000</v>
      </c>
      <c r="S810" s="1">
        <v>54000</v>
      </c>
      <c r="T810" s="1">
        <v>54000</v>
      </c>
      <c r="V810" s="28">
        <f t="shared" si="145"/>
        <v>52000</v>
      </c>
      <c r="W810" s="28">
        <f t="shared" si="146"/>
        <v>52000</v>
      </c>
      <c r="X810" s="28">
        <f t="shared" si="147"/>
        <v>53000</v>
      </c>
      <c r="Y810" s="28">
        <f t="shared" si="148"/>
        <v>53000</v>
      </c>
      <c r="Z810" s="28">
        <f t="shared" si="149"/>
        <v>54000</v>
      </c>
      <c r="AA810" s="28">
        <f t="shared" si="150"/>
        <v>54000</v>
      </c>
      <c r="AB810" s="28">
        <f t="shared" si="151"/>
        <v>54000</v>
      </c>
      <c r="AC810" s="28">
        <f t="shared" si="152"/>
        <v>53000</v>
      </c>
      <c r="AD810" s="28">
        <f t="shared" si="153"/>
        <v>54000</v>
      </c>
      <c r="AE810" s="28">
        <f t="shared" si="154"/>
        <v>54000</v>
      </c>
      <c r="AF810" s="28">
        <f t="shared" si="155"/>
        <v>54000</v>
      </c>
      <c r="AG810" s="28">
        <f t="shared" si="156"/>
        <v>54000</v>
      </c>
    </row>
    <row r="811" spans="1:33" hidden="1" x14ac:dyDescent="0.3">
      <c r="A811" s="7" t="s">
        <v>281</v>
      </c>
      <c r="B811" s="7" t="s">
        <v>659</v>
      </c>
      <c r="C811" s="7">
        <v>1312</v>
      </c>
      <c r="D811" s="2" t="s">
        <v>8</v>
      </c>
      <c r="E811" s="2">
        <v>917</v>
      </c>
      <c r="F811" s="2" t="s">
        <v>2299</v>
      </c>
      <c r="G811" s="2" t="s">
        <v>655</v>
      </c>
      <c r="H811" s="8" t="s">
        <v>1996</v>
      </c>
      <c r="I811" s="1">
        <v>52000</v>
      </c>
      <c r="J811" s="1">
        <v>0</v>
      </c>
      <c r="K811" s="1">
        <v>53000</v>
      </c>
      <c r="L811" s="1">
        <v>0</v>
      </c>
      <c r="M811" s="1">
        <v>54000</v>
      </c>
      <c r="N811" s="1">
        <v>0</v>
      </c>
      <c r="O811" s="1">
        <v>268000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V811" s="28">
        <f t="shared" si="145"/>
        <v>52000</v>
      </c>
      <c r="W811" s="28">
        <f t="shared" si="146"/>
        <v>0</v>
      </c>
      <c r="X811" s="28">
        <f t="shared" si="147"/>
        <v>53000</v>
      </c>
      <c r="Y811" s="28">
        <f t="shared" si="148"/>
        <v>0</v>
      </c>
      <c r="Z811" s="28">
        <f t="shared" si="149"/>
        <v>54000</v>
      </c>
      <c r="AA811" s="28">
        <f t="shared" si="150"/>
        <v>0</v>
      </c>
      <c r="AB811" s="28">
        <f t="shared" si="151"/>
        <v>268000</v>
      </c>
      <c r="AC811" s="28">
        <f t="shared" si="152"/>
        <v>0</v>
      </c>
      <c r="AD811" s="28">
        <f t="shared" si="153"/>
        <v>0</v>
      </c>
      <c r="AE811" s="28">
        <f t="shared" si="154"/>
        <v>0</v>
      </c>
      <c r="AF811" s="28">
        <f t="shared" si="155"/>
        <v>0</v>
      </c>
      <c r="AG811" s="28">
        <f t="shared" si="156"/>
        <v>0</v>
      </c>
    </row>
    <row r="812" spans="1:33" hidden="1" x14ac:dyDescent="0.3">
      <c r="A812" s="7" t="s">
        <v>281</v>
      </c>
      <c r="B812" s="7" t="s">
        <v>659</v>
      </c>
      <c r="C812" s="7">
        <v>1312</v>
      </c>
      <c r="D812" s="2" t="s">
        <v>8</v>
      </c>
      <c r="E812" s="2">
        <v>917</v>
      </c>
      <c r="F812" s="2" t="s">
        <v>713</v>
      </c>
      <c r="G812" s="2" t="s">
        <v>655</v>
      </c>
      <c r="H812" s="8" t="s">
        <v>612</v>
      </c>
      <c r="I812" s="1">
        <v>52000</v>
      </c>
      <c r="J812" s="1">
        <v>52000</v>
      </c>
      <c r="K812" s="1">
        <v>53000</v>
      </c>
      <c r="L812" s="1">
        <v>53000</v>
      </c>
      <c r="M812" s="1">
        <v>54000</v>
      </c>
      <c r="N812" s="1">
        <v>54000</v>
      </c>
      <c r="O812" s="1">
        <v>161000</v>
      </c>
      <c r="P812" s="1">
        <v>53000</v>
      </c>
      <c r="Q812" s="1">
        <v>54000</v>
      </c>
      <c r="R812" s="1">
        <v>54000</v>
      </c>
      <c r="S812" s="1">
        <v>54000</v>
      </c>
      <c r="T812" s="1">
        <v>54000</v>
      </c>
      <c r="V812" s="28">
        <f t="shared" si="145"/>
        <v>52000</v>
      </c>
      <c r="W812" s="28">
        <f t="shared" si="146"/>
        <v>52000</v>
      </c>
      <c r="X812" s="28">
        <f t="shared" si="147"/>
        <v>53000</v>
      </c>
      <c r="Y812" s="28">
        <f t="shared" si="148"/>
        <v>53000</v>
      </c>
      <c r="Z812" s="28">
        <f t="shared" si="149"/>
        <v>54000</v>
      </c>
      <c r="AA812" s="28">
        <f t="shared" si="150"/>
        <v>54000</v>
      </c>
      <c r="AB812" s="28">
        <f t="shared" si="151"/>
        <v>161000</v>
      </c>
      <c r="AC812" s="28">
        <f t="shared" si="152"/>
        <v>53000</v>
      </c>
      <c r="AD812" s="28">
        <f t="shared" si="153"/>
        <v>54000</v>
      </c>
      <c r="AE812" s="28">
        <f t="shared" si="154"/>
        <v>54000</v>
      </c>
      <c r="AF812" s="28">
        <f t="shared" si="155"/>
        <v>54000</v>
      </c>
      <c r="AG812" s="28">
        <f t="shared" si="156"/>
        <v>54000</v>
      </c>
    </row>
    <row r="813" spans="1:33" hidden="1" x14ac:dyDescent="0.3">
      <c r="A813" s="7" t="s">
        <v>281</v>
      </c>
      <c r="B813" s="7" t="s">
        <v>659</v>
      </c>
      <c r="C813" s="7">
        <v>1312</v>
      </c>
      <c r="D813" s="2" t="s">
        <v>8</v>
      </c>
      <c r="E813" s="2">
        <v>917</v>
      </c>
      <c r="F813" s="2" t="s">
        <v>709</v>
      </c>
      <c r="G813" s="2" t="s">
        <v>655</v>
      </c>
      <c r="H813" s="8" t="s">
        <v>608</v>
      </c>
      <c r="I813" s="1">
        <v>52000</v>
      </c>
      <c r="J813" s="1">
        <v>104000</v>
      </c>
      <c r="K813" s="1">
        <v>53000</v>
      </c>
      <c r="L813" s="1">
        <v>530000</v>
      </c>
      <c r="M813" s="1">
        <v>54000</v>
      </c>
      <c r="N813" s="1">
        <v>533000</v>
      </c>
      <c r="O813" s="1">
        <v>268000</v>
      </c>
      <c r="P813" s="1">
        <v>53000</v>
      </c>
      <c r="Q813" s="1">
        <v>531000</v>
      </c>
      <c r="R813" s="1">
        <v>537000</v>
      </c>
      <c r="S813" s="1">
        <v>54000</v>
      </c>
      <c r="T813" s="1">
        <v>54000</v>
      </c>
      <c r="V813" s="28">
        <f t="shared" si="145"/>
        <v>52000</v>
      </c>
      <c r="W813" s="28">
        <f t="shared" si="146"/>
        <v>104000</v>
      </c>
      <c r="X813" s="28">
        <f t="shared" si="147"/>
        <v>53000</v>
      </c>
      <c r="Y813" s="28">
        <f t="shared" si="148"/>
        <v>530000</v>
      </c>
      <c r="Z813" s="28">
        <f t="shared" si="149"/>
        <v>54000</v>
      </c>
      <c r="AA813" s="28">
        <f t="shared" si="150"/>
        <v>533000</v>
      </c>
      <c r="AB813" s="28">
        <f t="shared" si="151"/>
        <v>268000</v>
      </c>
      <c r="AC813" s="28">
        <f t="shared" si="152"/>
        <v>53000</v>
      </c>
      <c r="AD813" s="28">
        <f t="shared" si="153"/>
        <v>531000</v>
      </c>
      <c r="AE813" s="28">
        <f t="shared" si="154"/>
        <v>537000</v>
      </c>
      <c r="AF813" s="28">
        <f t="shared" si="155"/>
        <v>54000</v>
      </c>
      <c r="AG813" s="28">
        <f t="shared" si="156"/>
        <v>54000</v>
      </c>
    </row>
    <row r="814" spans="1:33" hidden="1" x14ac:dyDescent="0.3">
      <c r="A814" s="7" t="s">
        <v>281</v>
      </c>
      <c r="B814" s="7" t="s">
        <v>659</v>
      </c>
      <c r="C814" s="7">
        <v>1312</v>
      </c>
      <c r="D814" s="2" t="s">
        <v>8</v>
      </c>
      <c r="E814" s="2">
        <v>917</v>
      </c>
      <c r="F814" s="2" t="s">
        <v>706</v>
      </c>
      <c r="G814" s="2" t="s">
        <v>655</v>
      </c>
      <c r="H814" s="8" t="s">
        <v>1997</v>
      </c>
      <c r="I814" s="1">
        <v>0</v>
      </c>
      <c r="J814" s="1">
        <v>0</v>
      </c>
      <c r="K814" s="1">
        <v>0</v>
      </c>
      <c r="L814" s="1">
        <v>106000</v>
      </c>
      <c r="M814" s="1">
        <v>0</v>
      </c>
      <c r="N814" s="1">
        <v>107000</v>
      </c>
      <c r="O814" s="1">
        <v>161000</v>
      </c>
      <c r="P814" s="1">
        <v>0</v>
      </c>
      <c r="Q814" s="1">
        <v>107000</v>
      </c>
      <c r="R814" s="1">
        <v>108000</v>
      </c>
      <c r="S814" s="1">
        <v>0</v>
      </c>
      <c r="T814" s="1">
        <v>0</v>
      </c>
      <c r="V814" s="28">
        <f t="shared" si="145"/>
        <v>0</v>
      </c>
      <c r="W814" s="28">
        <f t="shared" si="146"/>
        <v>0</v>
      </c>
      <c r="X814" s="28">
        <f t="shared" si="147"/>
        <v>0</v>
      </c>
      <c r="Y814" s="28">
        <f t="shared" si="148"/>
        <v>106000</v>
      </c>
      <c r="Z814" s="28">
        <f t="shared" si="149"/>
        <v>0</v>
      </c>
      <c r="AA814" s="28">
        <f t="shared" si="150"/>
        <v>107000</v>
      </c>
      <c r="AB814" s="28">
        <f t="shared" si="151"/>
        <v>161000</v>
      </c>
      <c r="AC814" s="28">
        <f t="shared" si="152"/>
        <v>0</v>
      </c>
      <c r="AD814" s="28">
        <f t="shared" si="153"/>
        <v>107000</v>
      </c>
      <c r="AE814" s="28">
        <f t="shared" si="154"/>
        <v>108000</v>
      </c>
      <c r="AF814" s="28">
        <f t="shared" si="155"/>
        <v>0</v>
      </c>
      <c r="AG814" s="28">
        <f t="shared" si="156"/>
        <v>0</v>
      </c>
    </row>
    <row r="815" spans="1:33" hidden="1" x14ac:dyDescent="0.3">
      <c r="A815" s="7" t="s">
        <v>281</v>
      </c>
      <c r="B815" s="7" t="s">
        <v>659</v>
      </c>
      <c r="C815" s="7">
        <v>1312</v>
      </c>
      <c r="D815" s="2" t="s">
        <v>8</v>
      </c>
      <c r="E815" s="2">
        <v>917</v>
      </c>
      <c r="F815" s="2" t="s">
        <v>2300</v>
      </c>
      <c r="G815" s="2" t="s">
        <v>655</v>
      </c>
      <c r="H815" s="8" t="s">
        <v>1998</v>
      </c>
      <c r="I815" s="1">
        <v>0</v>
      </c>
      <c r="J815" s="1">
        <v>104000</v>
      </c>
      <c r="K815" s="1">
        <v>0</v>
      </c>
      <c r="L815" s="1">
        <v>106000</v>
      </c>
      <c r="M815" s="1">
        <v>0</v>
      </c>
      <c r="N815" s="1">
        <v>107000</v>
      </c>
      <c r="O815" s="1">
        <v>161000</v>
      </c>
      <c r="P815" s="1">
        <v>0</v>
      </c>
      <c r="Q815" s="1">
        <v>107000</v>
      </c>
      <c r="R815" s="1">
        <v>108000</v>
      </c>
      <c r="S815" s="1">
        <v>0</v>
      </c>
      <c r="T815" s="1">
        <v>0</v>
      </c>
      <c r="V815" s="28">
        <f t="shared" si="145"/>
        <v>0</v>
      </c>
      <c r="W815" s="28">
        <f t="shared" si="146"/>
        <v>104000</v>
      </c>
      <c r="X815" s="28">
        <f t="shared" si="147"/>
        <v>0</v>
      </c>
      <c r="Y815" s="28">
        <f t="shared" si="148"/>
        <v>106000</v>
      </c>
      <c r="Z815" s="28">
        <f t="shared" si="149"/>
        <v>0</v>
      </c>
      <c r="AA815" s="28">
        <f t="shared" si="150"/>
        <v>107000</v>
      </c>
      <c r="AB815" s="28">
        <f t="shared" si="151"/>
        <v>161000</v>
      </c>
      <c r="AC815" s="28">
        <f t="shared" si="152"/>
        <v>0</v>
      </c>
      <c r="AD815" s="28">
        <f t="shared" si="153"/>
        <v>107000</v>
      </c>
      <c r="AE815" s="28">
        <f t="shared" si="154"/>
        <v>108000</v>
      </c>
      <c r="AF815" s="28">
        <f t="shared" si="155"/>
        <v>0</v>
      </c>
      <c r="AG815" s="28">
        <f t="shared" si="156"/>
        <v>0</v>
      </c>
    </row>
    <row r="816" spans="1:33" hidden="1" x14ac:dyDescent="0.3">
      <c r="A816" s="7" t="s">
        <v>281</v>
      </c>
      <c r="B816" s="7" t="s">
        <v>659</v>
      </c>
      <c r="C816" s="7">
        <v>1312</v>
      </c>
      <c r="D816" s="2" t="s">
        <v>8</v>
      </c>
      <c r="E816" s="2">
        <v>917</v>
      </c>
      <c r="F816" s="2" t="s">
        <v>2301</v>
      </c>
      <c r="G816" s="2" t="s">
        <v>655</v>
      </c>
      <c r="H816" s="8" t="s">
        <v>1999</v>
      </c>
      <c r="I816" s="1">
        <v>52000</v>
      </c>
      <c r="J816" s="1">
        <v>52000</v>
      </c>
      <c r="K816" s="1">
        <v>53000</v>
      </c>
      <c r="L816" s="1">
        <v>530000</v>
      </c>
      <c r="M816" s="1">
        <v>54000</v>
      </c>
      <c r="N816" s="1">
        <v>533000</v>
      </c>
      <c r="O816" s="1">
        <v>268000</v>
      </c>
      <c r="P816" s="1">
        <v>53000</v>
      </c>
      <c r="Q816" s="1">
        <v>531000</v>
      </c>
      <c r="R816" s="1">
        <v>537000</v>
      </c>
      <c r="S816" s="1">
        <v>54000</v>
      </c>
      <c r="T816" s="1">
        <v>54000</v>
      </c>
      <c r="V816" s="28">
        <f t="shared" si="145"/>
        <v>52000</v>
      </c>
      <c r="W816" s="28">
        <f t="shared" si="146"/>
        <v>52000</v>
      </c>
      <c r="X816" s="28">
        <f t="shared" si="147"/>
        <v>53000</v>
      </c>
      <c r="Y816" s="28">
        <f t="shared" si="148"/>
        <v>530000</v>
      </c>
      <c r="Z816" s="28">
        <f t="shared" si="149"/>
        <v>54000</v>
      </c>
      <c r="AA816" s="28">
        <f t="shared" si="150"/>
        <v>533000</v>
      </c>
      <c r="AB816" s="28">
        <f t="shared" si="151"/>
        <v>268000</v>
      </c>
      <c r="AC816" s="28">
        <f t="shared" si="152"/>
        <v>53000</v>
      </c>
      <c r="AD816" s="28">
        <f t="shared" si="153"/>
        <v>531000</v>
      </c>
      <c r="AE816" s="28">
        <f t="shared" si="154"/>
        <v>537000</v>
      </c>
      <c r="AF816" s="28">
        <f t="shared" si="155"/>
        <v>54000</v>
      </c>
      <c r="AG816" s="28">
        <f t="shared" si="156"/>
        <v>54000</v>
      </c>
    </row>
    <row r="817" spans="1:33" hidden="1" x14ac:dyDescent="0.3">
      <c r="A817" s="7" t="s">
        <v>281</v>
      </c>
      <c r="B817" s="7" t="s">
        <v>659</v>
      </c>
      <c r="C817" s="7">
        <v>1312</v>
      </c>
      <c r="D817" s="2" t="s">
        <v>8</v>
      </c>
      <c r="E817" s="2">
        <v>917</v>
      </c>
      <c r="F817" s="2" t="s">
        <v>2302</v>
      </c>
      <c r="G817" s="2" t="s">
        <v>655</v>
      </c>
      <c r="H817" s="8" t="s">
        <v>2000</v>
      </c>
      <c r="I817" s="1">
        <v>52000</v>
      </c>
      <c r="J817" s="1">
        <v>0</v>
      </c>
      <c r="K817" s="1">
        <v>53000</v>
      </c>
      <c r="L817" s="1">
        <v>0</v>
      </c>
      <c r="M817" s="1">
        <v>54000</v>
      </c>
      <c r="N817" s="1">
        <v>0</v>
      </c>
      <c r="O817" s="1">
        <v>268000</v>
      </c>
      <c r="P817" s="1">
        <v>53000</v>
      </c>
      <c r="Q817" s="1">
        <v>0</v>
      </c>
      <c r="R817" s="1">
        <v>0</v>
      </c>
      <c r="S817" s="1">
        <v>54000</v>
      </c>
      <c r="T817" s="1">
        <v>54000</v>
      </c>
      <c r="V817" s="28">
        <f t="shared" si="145"/>
        <v>52000</v>
      </c>
      <c r="W817" s="28">
        <f t="shared" si="146"/>
        <v>0</v>
      </c>
      <c r="X817" s="28">
        <f t="shared" si="147"/>
        <v>53000</v>
      </c>
      <c r="Y817" s="28">
        <f t="shared" si="148"/>
        <v>0</v>
      </c>
      <c r="Z817" s="28">
        <f t="shared" si="149"/>
        <v>54000</v>
      </c>
      <c r="AA817" s="28">
        <f t="shared" si="150"/>
        <v>0</v>
      </c>
      <c r="AB817" s="28">
        <f t="shared" si="151"/>
        <v>268000</v>
      </c>
      <c r="AC817" s="28">
        <f t="shared" si="152"/>
        <v>53000</v>
      </c>
      <c r="AD817" s="28">
        <f t="shared" si="153"/>
        <v>0</v>
      </c>
      <c r="AE817" s="28">
        <f t="shared" si="154"/>
        <v>0</v>
      </c>
      <c r="AF817" s="28">
        <f t="shared" si="155"/>
        <v>54000</v>
      </c>
      <c r="AG817" s="28">
        <f t="shared" si="156"/>
        <v>54000</v>
      </c>
    </row>
    <row r="818" spans="1:33" hidden="1" x14ac:dyDescent="0.3">
      <c r="A818" s="7" t="s">
        <v>281</v>
      </c>
      <c r="B818" s="7" t="s">
        <v>659</v>
      </c>
      <c r="C818" s="7">
        <v>1312</v>
      </c>
      <c r="D818" s="2" t="s">
        <v>8</v>
      </c>
      <c r="E818" s="2">
        <v>917</v>
      </c>
      <c r="F818" s="2" t="s">
        <v>687</v>
      </c>
      <c r="G818" s="2" t="s">
        <v>655</v>
      </c>
      <c r="H818" s="8" t="s">
        <v>2001</v>
      </c>
      <c r="I818" s="1">
        <v>52000</v>
      </c>
      <c r="J818" s="1">
        <v>52000</v>
      </c>
      <c r="K818" s="1">
        <v>53000</v>
      </c>
      <c r="L818" s="1">
        <v>53000</v>
      </c>
      <c r="M818" s="1">
        <v>54000</v>
      </c>
      <c r="N818" s="1">
        <v>54000</v>
      </c>
      <c r="O818" s="1">
        <v>54000</v>
      </c>
      <c r="P818" s="1">
        <v>53000</v>
      </c>
      <c r="Q818" s="1">
        <v>54000</v>
      </c>
      <c r="R818" s="1">
        <v>54000</v>
      </c>
      <c r="S818" s="1">
        <v>54000</v>
      </c>
      <c r="T818" s="1">
        <v>54000</v>
      </c>
      <c r="V818" s="28">
        <f t="shared" si="145"/>
        <v>52000</v>
      </c>
      <c r="W818" s="28">
        <f t="shared" si="146"/>
        <v>52000</v>
      </c>
      <c r="X818" s="28">
        <f t="shared" si="147"/>
        <v>53000</v>
      </c>
      <c r="Y818" s="28">
        <f t="shared" si="148"/>
        <v>53000</v>
      </c>
      <c r="Z818" s="28">
        <f t="shared" si="149"/>
        <v>54000</v>
      </c>
      <c r="AA818" s="28">
        <f t="shared" si="150"/>
        <v>54000</v>
      </c>
      <c r="AB818" s="28">
        <f t="shared" si="151"/>
        <v>54000</v>
      </c>
      <c r="AC818" s="28">
        <f t="shared" si="152"/>
        <v>53000</v>
      </c>
      <c r="AD818" s="28">
        <f t="shared" si="153"/>
        <v>54000</v>
      </c>
      <c r="AE818" s="28">
        <f t="shared" si="154"/>
        <v>54000</v>
      </c>
      <c r="AF818" s="28">
        <f t="shared" si="155"/>
        <v>54000</v>
      </c>
      <c r="AG818" s="28">
        <f t="shared" si="156"/>
        <v>54000</v>
      </c>
    </row>
    <row r="819" spans="1:33" hidden="1" x14ac:dyDescent="0.3">
      <c r="A819" s="7" t="s">
        <v>281</v>
      </c>
      <c r="B819" s="7" t="s">
        <v>659</v>
      </c>
      <c r="C819" s="7">
        <v>1312</v>
      </c>
      <c r="D819" s="2" t="s">
        <v>8</v>
      </c>
      <c r="E819" s="2">
        <v>917</v>
      </c>
      <c r="F819" s="2" t="s">
        <v>2303</v>
      </c>
      <c r="G819" s="2" t="s">
        <v>655</v>
      </c>
      <c r="H819" s="8" t="s">
        <v>2002</v>
      </c>
      <c r="I819" s="1">
        <v>104000</v>
      </c>
      <c r="J819" s="1">
        <v>104000</v>
      </c>
      <c r="K819" s="1">
        <v>106000</v>
      </c>
      <c r="L819" s="1">
        <v>106000</v>
      </c>
      <c r="M819" s="1">
        <v>107000</v>
      </c>
      <c r="N819" s="1">
        <v>107000</v>
      </c>
      <c r="O819" s="1">
        <v>54000</v>
      </c>
      <c r="P819" s="1">
        <v>106000</v>
      </c>
      <c r="Q819" s="1">
        <v>107000</v>
      </c>
      <c r="R819" s="1">
        <v>108000</v>
      </c>
      <c r="S819" s="1">
        <v>108000</v>
      </c>
      <c r="T819" s="1">
        <v>54000</v>
      </c>
      <c r="V819" s="28">
        <f t="shared" si="145"/>
        <v>104000</v>
      </c>
      <c r="W819" s="28">
        <f t="shared" si="146"/>
        <v>104000</v>
      </c>
      <c r="X819" s="28">
        <f t="shared" si="147"/>
        <v>106000</v>
      </c>
      <c r="Y819" s="28">
        <f t="shared" si="148"/>
        <v>106000</v>
      </c>
      <c r="Z819" s="28">
        <f t="shared" si="149"/>
        <v>107000</v>
      </c>
      <c r="AA819" s="28">
        <f t="shared" si="150"/>
        <v>107000</v>
      </c>
      <c r="AB819" s="28">
        <f t="shared" si="151"/>
        <v>54000</v>
      </c>
      <c r="AC819" s="28">
        <f t="shared" si="152"/>
        <v>106000</v>
      </c>
      <c r="AD819" s="28">
        <f t="shared" si="153"/>
        <v>107000</v>
      </c>
      <c r="AE819" s="28">
        <f t="shared" si="154"/>
        <v>108000</v>
      </c>
      <c r="AF819" s="28">
        <f t="shared" si="155"/>
        <v>108000</v>
      </c>
      <c r="AG819" s="28">
        <f t="shared" si="156"/>
        <v>54000</v>
      </c>
    </row>
    <row r="820" spans="1:33" hidden="1" x14ac:dyDescent="0.3">
      <c r="A820" s="7" t="s">
        <v>281</v>
      </c>
      <c r="B820" s="7" t="s">
        <v>659</v>
      </c>
      <c r="C820" s="7">
        <v>1312</v>
      </c>
      <c r="D820" s="2" t="s">
        <v>8</v>
      </c>
      <c r="E820" s="2">
        <v>917</v>
      </c>
      <c r="F820" s="2" t="s">
        <v>688</v>
      </c>
      <c r="G820" s="2" t="s">
        <v>655</v>
      </c>
      <c r="H820" s="8" t="s">
        <v>2003</v>
      </c>
      <c r="I820" s="1">
        <v>52000</v>
      </c>
      <c r="J820" s="1">
        <v>52000</v>
      </c>
      <c r="K820" s="1">
        <v>53000</v>
      </c>
      <c r="L820" s="1">
        <v>0</v>
      </c>
      <c r="M820" s="1">
        <v>54000</v>
      </c>
      <c r="N820" s="1">
        <v>0</v>
      </c>
      <c r="O820" s="1">
        <v>54000</v>
      </c>
      <c r="P820" s="1">
        <v>53000</v>
      </c>
      <c r="Q820" s="1">
        <v>0</v>
      </c>
      <c r="R820" s="1">
        <v>0</v>
      </c>
      <c r="S820" s="1">
        <v>54000</v>
      </c>
      <c r="T820" s="1">
        <v>54000</v>
      </c>
      <c r="V820" s="28">
        <f t="shared" si="145"/>
        <v>52000</v>
      </c>
      <c r="W820" s="28">
        <f t="shared" si="146"/>
        <v>52000</v>
      </c>
      <c r="X820" s="28">
        <f t="shared" si="147"/>
        <v>53000</v>
      </c>
      <c r="Y820" s="28">
        <f t="shared" si="148"/>
        <v>0</v>
      </c>
      <c r="Z820" s="28">
        <f t="shared" si="149"/>
        <v>54000</v>
      </c>
      <c r="AA820" s="28">
        <f t="shared" si="150"/>
        <v>0</v>
      </c>
      <c r="AB820" s="28">
        <f t="shared" si="151"/>
        <v>54000</v>
      </c>
      <c r="AC820" s="28">
        <f t="shared" si="152"/>
        <v>53000</v>
      </c>
      <c r="AD820" s="28">
        <f t="shared" si="153"/>
        <v>0</v>
      </c>
      <c r="AE820" s="28">
        <f t="shared" si="154"/>
        <v>0</v>
      </c>
      <c r="AF820" s="28">
        <f t="shared" si="155"/>
        <v>54000</v>
      </c>
      <c r="AG820" s="28">
        <f t="shared" si="156"/>
        <v>54000</v>
      </c>
    </row>
    <row r="821" spans="1:33" hidden="1" x14ac:dyDescent="0.3">
      <c r="A821" s="7" t="s">
        <v>281</v>
      </c>
      <c r="B821" s="7" t="s">
        <v>659</v>
      </c>
      <c r="C821" s="7">
        <v>1312</v>
      </c>
      <c r="D821" s="2" t="s">
        <v>8</v>
      </c>
      <c r="E821" s="2">
        <v>917</v>
      </c>
      <c r="F821" s="2" t="s">
        <v>692</v>
      </c>
      <c r="G821" s="2" t="s">
        <v>655</v>
      </c>
      <c r="H821" s="8" t="s">
        <v>2004</v>
      </c>
      <c r="I821" s="1">
        <v>104000</v>
      </c>
      <c r="J821" s="1">
        <v>104000</v>
      </c>
      <c r="K821" s="1">
        <v>106000</v>
      </c>
      <c r="L821" s="1">
        <v>0</v>
      </c>
      <c r="M821" s="1">
        <v>107000</v>
      </c>
      <c r="N821" s="1">
        <v>0</v>
      </c>
      <c r="O821" s="1">
        <v>54000</v>
      </c>
      <c r="P821" s="1">
        <v>106000</v>
      </c>
      <c r="Q821" s="1">
        <v>0</v>
      </c>
      <c r="R821" s="1">
        <v>0</v>
      </c>
      <c r="S821" s="1">
        <v>108000</v>
      </c>
      <c r="T821" s="1">
        <v>54000</v>
      </c>
      <c r="V821" s="28">
        <f t="shared" si="145"/>
        <v>104000</v>
      </c>
      <c r="W821" s="28">
        <f t="shared" si="146"/>
        <v>104000</v>
      </c>
      <c r="X821" s="28">
        <f t="shared" si="147"/>
        <v>106000</v>
      </c>
      <c r="Y821" s="28">
        <f t="shared" si="148"/>
        <v>0</v>
      </c>
      <c r="Z821" s="28">
        <f t="shared" si="149"/>
        <v>107000</v>
      </c>
      <c r="AA821" s="28">
        <f t="shared" si="150"/>
        <v>0</v>
      </c>
      <c r="AB821" s="28">
        <f t="shared" si="151"/>
        <v>54000</v>
      </c>
      <c r="AC821" s="28">
        <f t="shared" si="152"/>
        <v>106000</v>
      </c>
      <c r="AD821" s="28">
        <f t="shared" si="153"/>
        <v>0</v>
      </c>
      <c r="AE821" s="28">
        <f t="shared" si="154"/>
        <v>0</v>
      </c>
      <c r="AF821" s="28">
        <f t="shared" si="155"/>
        <v>108000</v>
      </c>
      <c r="AG821" s="28">
        <f t="shared" si="156"/>
        <v>54000</v>
      </c>
    </row>
    <row r="822" spans="1:33" hidden="1" x14ac:dyDescent="0.3">
      <c r="A822" s="7" t="s">
        <v>281</v>
      </c>
      <c r="B822" s="7" t="s">
        <v>659</v>
      </c>
      <c r="C822" s="7">
        <v>1312</v>
      </c>
      <c r="D822" s="2" t="s">
        <v>8</v>
      </c>
      <c r="E822" s="2">
        <v>917</v>
      </c>
      <c r="F822" s="2" t="s">
        <v>2304</v>
      </c>
      <c r="G822" s="2" t="s">
        <v>655</v>
      </c>
      <c r="H822" s="8" t="s">
        <v>2005</v>
      </c>
      <c r="I822" s="1">
        <v>104000</v>
      </c>
      <c r="J822" s="1">
        <v>104000</v>
      </c>
      <c r="K822" s="1">
        <v>106000</v>
      </c>
      <c r="L822" s="1">
        <v>0</v>
      </c>
      <c r="M822" s="1">
        <v>107000</v>
      </c>
      <c r="N822" s="1">
        <v>0</v>
      </c>
      <c r="O822" s="1">
        <v>54000</v>
      </c>
      <c r="P822" s="1">
        <v>106000</v>
      </c>
      <c r="Q822" s="1">
        <v>0</v>
      </c>
      <c r="R822" s="1">
        <v>0</v>
      </c>
      <c r="S822" s="1">
        <v>108000</v>
      </c>
      <c r="T822" s="1">
        <v>54000</v>
      </c>
      <c r="V822" s="28">
        <f t="shared" si="145"/>
        <v>104000</v>
      </c>
      <c r="W822" s="28">
        <f t="shared" si="146"/>
        <v>104000</v>
      </c>
      <c r="X822" s="28">
        <f t="shared" si="147"/>
        <v>106000</v>
      </c>
      <c r="Y822" s="28">
        <f t="shared" si="148"/>
        <v>0</v>
      </c>
      <c r="Z822" s="28">
        <f t="shared" si="149"/>
        <v>107000</v>
      </c>
      <c r="AA822" s="28">
        <f t="shared" si="150"/>
        <v>0</v>
      </c>
      <c r="AB822" s="28">
        <f t="shared" si="151"/>
        <v>54000</v>
      </c>
      <c r="AC822" s="28">
        <f t="shared" si="152"/>
        <v>106000</v>
      </c>
      <c r="AD822" s="28">
        <f t="shared" si="153"/>
        <v>0</v>
      </c>
      <c r="AE822" s="28">
        <f t="shared" si="154"/>
        <v>0</v>
      </c>
      <c r="AF822" s="28">
        <f t="shared" si="155"/>
        <v>108000</v>
      </c>
      <c r="AG822" s="28">
        <f t="shared" si="156"/>
        <v>54000</v>
      </c>
    </row>
    <row r="823" spans="1:33" hidden="1" x14ac:dyDescent="0.3">
      <c r="A823" s="7" t="s">
        <v>281</v>
      </c>
      <c r="B823" s="7" t="s">
        <v>659</v>
      </c>
      <c r="C823" s="7">
        <v>1312</v>
      </c>
      <c r="D823" s="2" t="s">
        <v>8</v>
      </c>
      <c r="E823" s="2">
        <v>917</v>
      </c>
      <c r="F823" s="2" t="s">
        <v>2305</v>
      </c>
      <c r="G823" s="2" t="s">
        <v>655</v>
      </c>
      <c r="H823" s="8" t="s">
        <v>2006</v>
      </c>
      <c r="I823" s="1">
        <v>0</v>
      </c>
      <c r="J823" s="1">
        <v>104000</v>
      </c>
      <c r="K823" s="1">
        <v>53000</v>
      </c>
      <c r="L823" s="1">
        <v>53000</v>
      </c>
      <c r="M823" s="1">
        <v>54000</v>
      </c>
      <c r="N823" s="1">
        <v>54000</v>
      </c>
      <c r="O823" s="1">
        <v>268000</v>
      </c>
      <c r="P823" s="1">
        <v>53000</v>
      </c>
      <c r="Q823" s="1">
        <v>54000</v>
      </c>
      <c r="R823" s="1">
        <v>54000</v>
      </c>
      <c r="S823" s="1">
        <v>54000</v>
      </c>
      <c r="T823" s="1">
        <v>54000</v>
      </c>
      <c r="V823" s="28">
        <f t="shared" si="145"/>
        <v>0</v>
      </c>
      <c r="W823" s="28">
        <f t="shared" si="146"/>
        <v>104000</v>
      </c>
      <c r="X823" s="28">
        <f t="shared" si="147"/>
        <v>53000</v>
      </c>
      <c r="Y823" s="28">
        <f t="shared" si="148"/>
        <v>53000</v>
      </c>
      <c r="Z823" s="28">
        <f t="shared" si="149"/>
        <v>54000</v>
      </c>
      <c r="AA823" s="28">
        <f t="shared" si="150"/>
        <v>54000</v>
      </c>
      <c r="AB823" s="28">
        <f t="shared" si="151"/>
        <v>268000</v>
      </c>
      <c r="AC823" s="28">
        <f t="shared" si="152"/>
        <v>53000</v>
      </c>
      <c r="AD823" s="28">
        <f t="shared" si="153"/>
        <v>54000</v>
      </c>
      <c r="AE823" s="28">
        <f t="shared" si="154"/>
        <v>54000</v>
      </c>
      <c r="AF823" s="28">
        <f t="shared" si="155"/>
        <v>54000</v>
      </c>
      <c r="AG823" s="28">
        <f t="shared" si="156"/>
        <v>54000</v>
      </c>
    </row>
    <row r="824" spans="1:33" hidden="1" x14ac:dyDescent="0.3">
      <c r="A824" s="7" t="s">
        <v>281</v>
      </c>
      <c r="B824" s="7" t="s">
        <v>659</v>
      </c>
      <c r="C824" s="7">
        <v>1312</v>
      </c>
      <c r="D824" s="2" t="s">
        <v>8</v>
      </c>
      <c r="E824" s="2">
        <v>917</v>
      </c>
      <c r="F824" s="2" t="s">
        <v>2306</v>
      </c>
      <c r="G824" s="2" t="s">
        <v>655</v>
      </c>
      <c r="H824" s="8" t="s">
        <v>2007</v>
      </c>
      <c r="I824" s="1">
        <v>207000</v>
      </c>
      <c r="J824" s="1">
        <v>52000</v>
      </c>
      <c r="K824" s="1">
        <v>212000</v>
      </c>
      <c r="L824" s="1">
        <v>212000</v>
      </c>
      <c r="M824" s="1">
        <v>266000</v>
      </c>
      <c r="N824" s="1">
        <v>214000</v>
      </c>
      <c r="O824" s="1">
        <v>268000</v>
      </c>
      <c r="P824" s="1">
        <v>0</v>
      </c>
      <c r="Q824" s="1">
        <v>213000</v>
      </c>
      <c r="R824" s="1">
        <v>215000</v>
      </c>
      <c r="S824" s="1">
        <v>215000</v>
      </c>
      <c r="T824" s="1">
        <v>213000</v>
      </c>
      <c r="V824" s="28">
        <f t="shared" si="145"/>
        <v>207000</v>
      </c>
      <c r="W824" s="28">
        <f t="shared" si="146"/>
        <v>52000</v>
      </c>
      <c r="X824" s="28">
        <f t="shared" si="147"/>
        <v>212000</v>
      </c>
      <c r="Y824" s="28">
        <f t="shared" si="148"/>
        <v>212000</v>
      </c>
      <c r="Z824" s="28">
        <f t="shared" si="149"/>
        <v>266000</v>
      </c>
      <c r="AA824" s="28">
        <f t="shared" si="150"/>
        <v>214000</v>
      </c>
      <c r="AB824" s="28">
        <f t="shared" si="151"/>
        <v>268000</v>
      </c>
      <c r="AC824" s="28">
        <f t="shared" si="152"/>
        <v>0</v>
      </c>
      <c r="AD824" s="28">
        <f t="shared" si="153"/>
        <v>213000</v>
      </c>
      <c r="AE824" s="28">
        <f t="shared" si="154"/>
        <v>215000</v>
      </c>
      <c r="AF824" s="28">
        <f t="shared" si="155"/>
        <v>215000</v>
      </c>
      <c r="AG824" s="28">
        <f t="shared" si="156"/>
        <v>213000</v>
      </c>
    </row>
    <row r="825" spans="1:33" hidden="1" x14ac:dyDescent="0.3">
      <c r="A825" s="7" t="s">
        <v>281</v>
      </c>
      <c r="B825" s="7" t="s">
        <v>659</v>
      </c>
      <c r="C825" s="7">
        <v>1312</v>
      </c>
      <c r="D825" s="2" t="s">
        <v>8</v>
      </c>
      <c r="E825" s="2">
        <v>917</v>
      </c>
      <c r="F825" s="2" t="s">
        <v>2307</v>
      </c>
      <c r="G825" s="2" t="s">
        <v>655</v>
      </c>
      <c r="H825" s="8" t="s">
        <v>2008</v>
      </c>
      <c r="I825" s="1">
        <v>0</v>
      </c>
      <c r="J825" s="1">
        <v>0</v>
      </c>
      <c r="K825" s="1">
        <v>106000</v>
      </c>
      <c r="L825" s="1">
        <v>106000</v>
      </c>
      <c r="M825" s="1">
        <v>266000</v>
      </c>
      <c r="N825" s="1">
        <v>107000</v>
      </c>
      <c r="O825" s="1">
        <v>0</v>
      </c>
      <c r="P825" s="1">
        <v>0</v>
      </c>
      <c r="Q825" s="1">
        <v>107000</v>
      </c>
      <c r="R825" s="1">
        <v>108000</v>
      </c>
      <c r="S825" s="1">
        <v>0</v>
      </c>
      <c r="T825" s="1">
        <v>0</v>
      </c>
      <c r="V825" s="28">
        <f t="shared" si="145"/>
        <v>0</v>
      </c>
      <c r="W825" s="28">
        <f t="shared" si="146"/>
        <v>0</v>
      </c>
      <c r="X825" s="28">
        <f t="shared" si="147"/>
        <v>106000</v>
      </c>
      <c r="Y825" s="28">
        <f t="shared" si="148"/>
        <v>106000</v>
      </c>
      <c r="Z825" s="28">
        <f t="shared" si="149"/>
        <v>266000</v>
      </c>
      <c r="AA825" s="28">
        <f t="shared" si="150"/>
        <v>107000</v>
      </c>
      <c r="AB825" s="28">
        <f t="shared" si="151"/>
        <v>0</v>
      </c>
      <c r="AC825" s="28">
        <f t="shared" si="152"/>
        <v>0</v>
      </c>
      <c r="AD825" s="28">
        <f t="shared" si="153"/>
        <v>107000</v>
      </c>
      <c r="AE825" s="28">
        <f t="shared" si="154"/>
        <v>108000</v>
      </c>
      <c r="AF825" s="28">
        <f t="shared" si="155"/>
        <v>0</v>
      </c>
      <c r="AG825" s="28">
        <f t="shared" si="156"/>
        <v>0</v>
      </c>
    </row>
    <row r="826" spans="1:33" hidden="1" x14ac:dyDescent="0.3">
      <c r="A826" s="7" t="s">
        <v>281</v>
      </c>
      <c r="B826" s="7" t="s">
        <v>659</v>
      </c>
      <c r="C826" s="7">
        <v>1312</v>
      </c>
      <c r="D826" s="2" t="s">
        <v>8</v>
      </c>
      <c r="E826" s="2">
        <v>917</v>
      </c>
      <c r="F826" s="2" t="s">
        <v>712</v>
      </c>
      <c r="G826" s="2" t="s">
        <v>655</v>
      </c>
      <c r="H826" s="8" t="s">
        <v>2009</v>
      </c>
      <c r="I826" s="1">
        <v>52000</v>
      </c>
      <c r="J826" s="1">
        <v>52000</v>
      </c>
      <c r="K826" s="1">
        <v>53000</v>
      </c>
      <c r="L826" s="1">
        <v>53000</v>
      </c>
      <c r="M826" s="1">
        <v>266000</v>
      </c>
      <c r="N826" s="1">
        <v>54000</v>
      </c>
      <c r="O826" s="1">
        <v>268000</v>
      </c>
      <c r="P826" s="1">
        <v>53000</v>
      </c>
      <c r="Q826" s="1">
        <v>54000</v>
      </c>
      <c r="R826" s="1">
        <v>54000</v>
      </c>
      <c r="S826" s="1">
        <v>54000</v>
      </c>
      <c r="T826" s="1">
        <v>54000</v>
      </c>
      <c r="V826" s="28">
        <f t="shared" si="145"/>
        <v>52000</v>
      </c>
      <c r="W826" s="28">
        <f t="shared" si="146"/>
        <v>52000</v>
      </c>
      <c r="X826" s="28">
        <f t="shared" si="147"/>
        <v>53000</v>
      </c>
      <c r="Y826" s="28">
        <f t="shared" si="148"/>
        <v>53000</v>
      </c>
      <c r="Z826" s="28">
        <f t="shared" si="149"/>
        <v>266000</v>
      </c>
      <c r="AA826" s="28">
        <f t="shared" si="150"/>
        <v>54000</v>
      </c>
      <c r="AB826" s="28">
        <f t="shared" si="151"/>
        <v>268000</v>
      </c>
      <c r="AC826" s="28">
        <f t="shared" si="152"/>
        <v>53000</v>
      </c>
      <c r="AD826" s="28">
        <f t="shared" si="153"/>
        <v>54000</v>
      </c>
      <c r="AE826" s="28">
        <f t="shared" si="154"/>
        <v>54000</v>
      </c>
      <c r="AF826" s="28">
        <f t="shared" si="155"/>
        <v>54000</v>
      </c>
      <c r="AG826" s="28">
        <f t="shared" si="156"/>
        <v>54000</v>
      </c>
    </row>
    <row r="827" spans="1:33" hidden="1" x14ac:dyDescent="0.3">
      <c r="A827" s="7" t="s">
        <v>281</v>
      </c>
      <c r="B827" s="7" t="s">
        <v>659</v>
      </c>
      <c r="C827" s="7">
        <v>1312</v>
      </c>
      <c r="D827" s="2" t="s">
        <v>8</v>
      </c>
      <c r="E827" s="2">
        <v>917</v>
      </c>
      <c r="F827" s="2" t="s">
        <v>2308</v>
      </c>
      <c r="G827" s="2" t="s">
        <v>655</v>
      </c>
      <c r="H827" s="8" t="s">
        <v>2010</v>
      </c>
      <c r="I827" s="1">
        <v>52000</v>
      </c>
      <c r="J827" s="1">
        <v>52000</v>
      </c>
      <c r="K827" s="1">
        <v>53000</v>
      </c>
      <c r="L827" s="1">
        <v>0</v>
      </c>
      <c r="M827" s="1">
        <v>54000</v>
      </c>
      <c r="N827" s="1">
        <v>0</v>
      </c>
      <c r="O827" s="1">
        <v>161000</v>
      </c>
      <c r="P827" s="1">
        <v>53000</v>
      </c>
      <c r="Q827" s="1">
        <v>0</v>
      </c>
      <c r="R827" s="1">
        <v>0</v>
      </c>
      <c r="S827" s="1">
        <v>54000</v>
      </c>
      <c r="T827" s="1">
        <v>54000</v>
      </c>
      <c r="V827" s="28">
        <f t="shared" si="145"/>
        <v>52000</v>
      </c>
      <c r="W827" s="28">
        <f t="shared" si="146"/>
        <v>52000</v>
      </c>
      <c r="X827" s="28">
        <f t="shared" si="147"/>
        <v>53000</v>
      </c>
      <c r="Y827" s="28">
        <f t="shared" si="148"/>
        <v>0</v>
      </c>
      <c r="Z827" s="28">
        <f t="shared" si="149"/>
        <v>54000</v>
      </c>
      <c r="AA827" s="28">
        <f t="shared" si="150"/>
        <v>0</v>
      </c>
      <c r="AB827" s="28">
        <f t="shared" si="151"/>
        <v>161000</v>
      </c>
      <c r="AC827" s="28">
        <f t="shared" si="152"/>
        <v>53000</v>
      </c>
      <c r="AD827" s="28">
        <f t="shared" si="153"/>
        <v>0</v>
      </c>
      <c r="AE827" s="28">
        <f t="shared" si="154"/>
        <v>0</v>
      </c>
      <c r="AF827" s="28">
        <f t="shared" si="155"/>
        <v>54000</v>
      </c>
      <c r="AG827" s="28">
        <f t="shared" si="156"/>
        <v>54000</v>
      </c>
    </row>
    <row r="828" spans="1:33" hidden="1" x14ac:dyDescent="0.3">
      <c r="A828" s="7" t="s">
        <v>281</v>
      </c>
      <c r="B828" s="7" t="s">
        <v>659</v>
      </c>
      <c r="C828" s="7">
        <v>1312</v>
      </c>
      <c r="D828" s="2" t="s">
        <v>8</v>
      </c>
      <c r="E828" s="2">
        <v>917</v>
      </c>
      <c r="F828" s="2" t="s">
        <v>2309</v>
      </c>
      <c r="G828" s="2" t="s">
        <v>655</v>
      </c>
      <c r="H828" s="8" t="s">
        <v>2011</v>
      </c>
      <c r="I828" s="1">
        <v>0</v>
      </c>
      <c r="J828" s="1">
        <v>0</v>
      </c>
      <c r="K828" s="1">
        <v>53000</v>
      </c>
      <c r="L828" s="1">
        <v>53000</v>
      </c>
      <c r="M828" s="1">
        <v>54000</v>
      </c>
      <c r="N828" s="1">
        <v>54000</v>
      </c>
      <c r="O828" s="1">
        <v>54000</v>
      </c>
      <c r="P828" s="1">
        <v>53000</v>
      </c>
      <c r="Q828" s="1">
        <v>54000</v>
      </c>
      <c r="R828" s="1">
        <v>54000</v>
      </c>
      <c r="S828" s="1">
        <v>54000</v>
      </c>
      <c r="T828" s="1">
        <v>54000</v>
      </c>
      <c r="V828" s="28">
        <f t="shared" si="145"/>
        <v>0</v>
      </c>
      <c r="W828" s="28">
        <f t="shared" si="146"/>
        <v>0</v>
      </c>
      <c r="X828" s="28">
        <f t="shared" si="147"/>
        <v>53000</v>
      </c>
      <c r="Y828" s="28">
        <f t="shared" si="148"/>
        <v>53000</v>
      </c>
      <c r="Z828" s="28">
        <f t="shared" si="149"/>
        <v>54000</v>
      </c>
      <c r="AA828" s="28">
        <f t="shared" si="150"/>
        <v>54000</v>
      </c>
      <c r="AB828" s="28">
        <f t="shared" si="151"/>
        <v>54000</v>
      </c>
      <c r="AC828" s="28">
        <f t="shared" si="152"/>
        <v>53000</v>
      </c>
      <c r="AD828" s="28">
        <f t="shared" si="153"/>
        <v>54000</v>
      </c>
      <c r="AE828" s="28">
        <f t="shared" si="154"/>
        <v>54000</v>
      </c>
      <c r="AF828" s="28">
        <f t="shared" si="155"/>
        <v>54000</v>
      </c>
      <c r="AG828" s="28">
        <f t="shared" si="156"/>
        <v>54000</v>
      </c>
    </row>
    <row r="829" spans="1:33" hidden="1" x14ac:dyDescent="0.3">
      <c r="A829" s="7" t="s">
        <v>281</v>
      </c>
      <c r="B829" s="7" t="s">
        <v>659</v>
      </c>
      <c r="C829" s="7">
        <v>1312</v>
      </c>
      <c r="D829" s="2" t="s">
        <v>8</v>
      </c>
      <c r="E829" s="2">
        <v>917</v>
      </c>
      <c r="F829" s="2" t="s">
        <v>2310</v>
      </c>
      <c r="G829" s="2" t="s">
        <v>655</v>
      </c>
      <c r="H829" s="8" t="s">
        <v>2012</v>
      </c>
      <c r="I829" s="1">
        <v>52000</v>
      </c>
      <c r="J829" s="1">
        <v>52000</v>
      </c>
      <c r="K829" s="1">
        <v>53000</v>
      </c>
      <c r="L829" s="1">
        <v>53000</v>
      </c>
      <c r="M829" s="1">
        <v>54000</v>
      </c>
      <c r="N829" s="1">
        <v>267000</v>
      </c>
      <c r="O829" s="1">
        <v>161000</v>
      </c>
      <c r="P829" s="1">
        <v>53000</v>
      </c>
      <c r="Q829" s="1">
        <v>54000</v>
      </c>
      <c r="R829" s="1">
        <v>54000</v>
      </c>
      <c r="S829" s="1">
        <v>54000</v>
      </c>
      <c r="T829" s="1">
        <v>54000</v>
      </c>
      <c r="V829" s="28">
        <f t="shared" si="145"/>
        <v>52000</v>
      </c>
      <c r="W829" s="28">
        <f t="shared" si="146"/>
        <v>52000</v>
      </c>
      <c r="X829" s="28">
        <f t="shared" si="147"/>
        <v>53000</v>
      </c>
      <c r="Y829" s="28">
        <f t="shared" si="148"/>
        <v>53000</v>
      </c>
      <c r="Z829" s="28">
        <f t="shared" si="149"/>
        <v>54000</v>
      </c>
      <c r="AA829" s="28">
        <f t="shared" si="150"/>
        <v>267000</v>
      </c>
      <c r="AB829" s="28">
        <f t="shared" si="151"/>
        <v>161000</v>
      </c>
      <c r="AC829" s="28">
        <f t="shared" si="152"/>
        <v>53000</v>
      </c>
      <c r="AD829" s="28">
        <f t="shared" si="153"/>
        <v>54000</v>
      </c>
      <c r="AE829" s="28">
        <f t="shared" si="154"/>
        <v>54000</v>
      </c>
      <c r="AF829" s="28">
        <f t="shared" si="155"/>
        <v>54000</v>
      </c>
      <c r="AG829" s="28">
        <f t="shared" si="156"/>
        <v>54000</v>
      </c>
    </row>
    <row r="830" spans="1:33" hidden="1" x14ac:dyDescent="0.3">
      <c r="A830" s="7" t="s">
        <v>281</v>
      </c>
      <c r="B830" s="7" t="s">
        <v>659</v>
      </c>
      <c r="C830" s="7">
        <v>1312</v>
      </c>
      <c r="D830" s="2" t="s">
        <v>8</v>
      </c>
      <c r="E830" s="2">
        <v>917</v>
      </c>
      <c r="F830" s="2" t="s">
        <v>2311</v>
      </c>
      <c r="G830" s="2" t="s">
        <v>655</v>
      </c>
      <c r="H830" s="8" t="s">
        <v>2013</v>
      </c>
      <c r="I830" s="1">
        <v>52000</v>
      </c>
      <c r="J830" s="1">
        <v>0</v>
      </c>
      <c r="K830" s="1">
        <v>53000</v>
      </c>
      <c r="L830" s="1">
        <v>53000</v>
      </c>
      <c r="M830" s="1">
        <v>54000</v>
      </c>
      <c r="N830" s="1">
        <v>267000</v>
      </c>
      <c r="O830" s="1">
        <v>268000</v>
      </c>
      <c r="P830" s="1">
        <v>53000</v>
      </c>
      <c r="Q830" s="1">
        <v>54000</v>
      </c>
      <c r="R830" s="1">
        <v>54000</v>
      </c>
      <c r="S830" s="1">
        <v>54000</v>
      </c>
      <c r="T830" s="1">
        <v>54000</v>
      </c>
      <c r="V830" s="28">
        <f t="shared" si="145"/>
        <v>52000</v>
      </c>
      <c r="W830" s="28">
        <f t="shared" si="146"/>
        <v>0</v>
      </c>
      <c r="X830" s="28">
        <f t="shared" si="147"/>
        <v>53000</v>
      </c>
      <c r="Y830" s="28">
        <f t="shared" si="148"/>
        <v>53000</v>
      </c>
      <c r="Z830" s="28">
        <f t="shared" si="149"/>
        <v>54000</v>
      </c>
      <c r="AA830" s="28">
        <f t="shared" si="150"/>
        <v>267000</v>
      </c>
      <c r="AB830" s="28">
        <f t="shared" si="151"/>
        <v>268000</v>
      </c>
      <c r="AC830" s="28">
        <f t="shared" si="152"/>
        <v>53000</v>
      </c>
      <c r="AD830" s="28">
        <f t="shared" si="153"/>
        <v>54000</v>
      </c>
      <c r="AE830" s="28">
        <f t="shared" si="154"/>
        <v>54000</v>
      </c>
      <c r="AF830" s="28">
        <f t="shared" si="155"/>
        <v>54000</v>
      </c>
      <c r="AG830" s="28">
        <f t="shared" si="156"/>
        <v>54000</v>
      </c>
    </row>
    <row r="831" spans="1:33" hidden="1" x14ac:dyDescent="0.3">
      <c r="A831" s="7" t="s">
        <v>281</v>
      </c>
      <c r="B831" s="7" t="s">
        <v>659</v>
      </c>
      <c r="C831" s="7">
        <v>1312</v>
      </c>
      <c r="D831" s="2" t="s">
        <v>8</v>
      </c>
      <c r="E831" s="2">
        <v>917</v>
      </c>
      <c r="F831" s="2" t="s">
        <v>2312</v>
      </c>
      <c r="G831" s="2" t="s">
        <v>655</v>
      </c>
      <c r="H831" s="8" t="s">
        <v>2014</v>
      </c>
      <c r="I831" s="1">
        <v>0</v>
      </c>
      <c r="J831" s="1">
        <v>52000</v>
      </c>
      <c r="K831" s="1">
        <v>0</v>
      </c>
      <c r="L831" s="1">
        <v>106000</v>
      </c>
      <c r="M831" s="1">
        <v>0</v>
      </c>
      <c r="N831" s="1">
        <v>107000</v>
      </c>
      <c r="O831" s="1">
        <v>0</v>
      </c>
      <c r="P831" s="1">
        <v>0</v>
      </c>
      <c r="Q831" s="1">
        <v>107000</v>
      </c>
      <c r="R831" s="1">
        <v>108000</v>
      </c>
      <c r="S831" s="1">
        <v>0</v>
      </c>
      <c r="T831" s="1">
        <v>0</v>
      </c>
      <c r="V831" s="28">
        <f t="shared" si="145"/>
        <v>0</v>
      </c>
      <c r="W831" s="28">
        <f t="shared" si="146"/>
        <v>52000</v>
      </c>
      <c r="X831" s="28">
        <f t="shared" si="147"/>
        <v>0</v>
      </c>
      <c r="Y831" s="28">
        <f t="shared" si="148"/>
        <v>106000</v>
      </c>
      <c r="Z831" s="28">
        <f t="shared" si="149"/>
        <v>0</v>
      </c>
      <c r="AA831" s="28">
        <f t="shared" si="150"/>
        <v>107000</v>
      </c>
      <c r="AB831" s="28">
        <f t="shared" si="151"/>
        <v>0</v>
      </c>
      <c r="AC831" s="28">
        <f t="shared" si="152"/>
        <v>0</v>
      </c>
      <c r="AD831" s="28">
        <f t="shared" si="153"/>
        <v>107000</v>
      </c>
      <c r="AE831" s="28">
        <f t="shared" si="154"/>
        <v>108000</v>
      </c>
      <c r="AF831" s="28">
        <f t="shared" si="155"/>
        <v>0</v>
      </c>
      <c r="AG831" s="28">
        <f t="shared" si="156"/>
        <v>0</v>
      </c>
    </row>
    <row r="832" spans="1:33" hidden="1" x14ac:dyDescent="0.3">
      <c r="A832" s="7" t="s">
        <v>281</v>
      </c>
      <c r="B832" s="7" t="s">
        <v>659</v>
      </c>
      <c r="C832" s="7">
        <v>1312</v>
      </c>
      <c r="D832" s="2" t="s">
        <v>8</v>
      </c>
      <c r="E832" s="2">
        <v>917</v>
      </c>
      <c r="F832" s="2" t="s">
        <v>711</v>
      </c>
      <c r="G832" s="2" t="s">
        <v>655</v>
      </c>
      <c r="H832" s="8" t="s">
        <v>2015</v>
      </c>
      <c r="I832" s="1">
        <v>0</v>
      </c>
      <c r="J832" s="1">
        <v>52000</v>
      </c>
      <c r="K832" s="1">
        <v>53000</v>
      </c>
      <c r="L832" s="1">
        <v>53000</v>
      </c>
      <c r="M832" s="1">
        <v>54000</v>
      </c>
      <c r="N832" s="1">
        <v>54000</v>
      </c>
      <c r="O832" s="1">
        <v>0</v>
      </c>
      <c r="P832" s="1">
        <v>530000</v>
      </c>
      <c r="Q832" s="1">
        <v>54000</v>
      </c>
      <c r="R832" s="1">
        <v>54000</v>
      </c>
      <c r="S832" s="1">
        <v>536000</v>
      </c>
      <c r="T832" s="1">
        <v>54000</v>
      </c>
      <c r="V832" s="28">
        <f t="shared" si="145"/>
        <v>0</v>
      </c>
      <c r="W832" s="28">
        <f t="shared" si="146"/>
        <v>52000</v>
      </c>
      <c r="X832" s="28">
        <f t="shared" si="147"/>
        <v>53000</v>
      </c>
      <c r="Y832" s="28">
        <f t="shared" si="148"/>
        <v>53000</v>
      </c>
      <c r="Z832" s="28">
        <f t="shared" si="149"/>
        <v>54000</v>
      </c>
      <c r="AA832" s="28">
        <f t="shared" si="150"/>
        <v>54000</v>
      </c>
      <c r="AB832" s="28">
        <f t="shared" si="151"/>
        <v>0</v>
      </c>
      <c r="AC832" s="28">
        <f t="shared" si="152"/>
        <v>530000</v>
      </c>
      <c r="AD832" s="28">
        <f t="shared" si="153"/>
        <v>54000</v>
      </c>
      <c r="AE832" s="28">
        <f t="shared" si="154"/>
        <v>54000</v>
      </c>
      <c r="AF832" s="28">
        <f t="shared" si="155"/>
        <v>536000</v>
      </c>
      <c r="AG832" s="28">
        <f t="shared" si="156"/>
        <v>54000</v>
      </c>
    </row>
    <row r="833" spans="1:33" hidden="1" x14ac:dyDescent="0.3">
      <c r="A833" s="7" t="s">
        <v>281</v>
      </c>
      <c r="B833" s="7" t="s">
        <v>659</v>
      </c>
      <c r="C833" s="7">
        <v>1312</v>
      </c>
      <c r="D833" s="2" t="s">
        <v>8</v>
      </c>
      <c r="E833" s="2">
        <v>917</v>
      </c>
      <c r="F833" s="2" t="s">
        <v>690</v>
      </c>
      <c r="G833" s="2" t="s">
        <v>655</v>
      </c>
      <c r="H833" s="8" t="s">
        <v>2016</v>
      </c>
      <c r="I833" s="1">
        <v>0</v>
      </c>
      <c r="J833" s="1">
        <v>52000</v>
      </c>
      <c r="K833" s="1">
        <v>106000</v>
      </c>
      <c r="L833" s="1">
        <v>0</v>
      </c>
      <c r="M833" s="1">
        <v>107000</v>
      </c>
      <c r="N833" s="1">
        <v>0</v>
      </c>
      <c r="O833" s="1">
        <v>54000</v>
      </c>
      <c r="P833" s="1">
        <v>0</v>
      </c>
      <c r="Q833" s="1">
        <v>0</v>
      </c>
      <c r="R833" s="1">
        <v>537000</v>
      </c>
      <c r="S833" s="1">
        <v>0</v>
      </c>
      <c r="T833" s="1">
        <v>54000</v>
      </c>
      <c r="V833" s="28">
        <f t="shared" si="145"/>
        <v>0</v>
      </c>
      <c r="W833" s="28">
        <f t="shared" si="146"/>
        <v>52000</v>
      </c>
      <c r="X833" s="28">
        <f t="shared" si="147"/>
        <v>106000</v>
      </c>
      <c r="Y833" s="28">
        <f t="shared" si="148"/>
        <v>0</v>
      </c>
      <c r="Z833" s="28">
        <f t="shared" si="149"/>
        <v>107000</v>
      </c>
      <c r="AA833" s="28">
        <f t="shared" si="150"/>
        <v>0</v>
      </c>
      <c r="AB833" s="28">
        <f t="shared" si="151"/>
        <v>54000</v>
      </c>
      <c r="AC833" s="28">
        <f t="shared" si="152"/>
        <v>0</v>
      </c>
      <c r="AD833" s="28">
        <f t="shared" si="153"/>
        <v>0</v>
      </c>
      <c r="AE833" s="28">
        <f t="shared" si="154"/>
        <v>537000</v>
      </c>
      <c r="AF833" s="28">
        <f t="shared" si="155"/>
        <v>0</v>
      </c>
      <c r="AG833" s="28">
        <f t="shared" si="156"/>
        <v>54000</v>
      </c>
    </row>
    <row r="834" spans="1:33" hidden="1" x14ac:dyDescent="0.3">
      <c r="A834" s="7" t="s">
        <v>281</v>
      </c>
      <c r="B834" s="7" t="s">
        <v>659</v>
      </c>
      <c r="C834" s="7">
        <v>1312</v>
      </c>
      <c r="D834" s="2" t="s">
        <v>8</v>
      </c>
      <c r="E834" s="2">
        <v>917</v>
      </c>
      <c r="F834" s="2" t="s">
        <v>2313</v>
      </c>
      <c r="G834" s="2" t="s">
        <v>655</v>
      </c>
      <c r="H834" s="8" t="s">
        <v>2017</v>
      </c>
      <c r="I834" s="1">
        <v>0</v>
      </c>
      <c r="J834" s="1">
        <v>52000</v>
      </c>
      <c r="K834" s="1">
        <v>106000</v>
      </c>
      <c r="L834" s="1">
        <v>106000</v>
      </c>
      <c r="M834" s="1">
        <v>107000</v>
      </c>
      <c r="N834" s="1">
        <v>107000</v>
      </c>
      <c r="O834" s="1">
        <v>54000</v>
      </c>
      <c r="P834" s="1">
        <v>0</v>
      </c>
      <c r="Q834" s="1">
        <v>107000</v>
      </c>
      <c r="R834" s="1">
        <v>108000</v>
      </c>
      <c r="S834" s="1">
        <v>0</v>
      </c>
      <c r="T834" s="1">
        <v>54000</v>
      </c>
      <c r="V834" s="28">
        <f t="shared" si="145"/>
        <v>0</v>
      </c>
      <c r="W834" s="28">
        <f t="shared" si="146"/>
        <v>52000</v>
      </c>
      <c r="X834" s="28">
        <f t="shared" si="147"/>
        <v>106000</v>
      </c>
      <c r="Y834" s="28">
        <f t="shared" si="148"/>
        <v>106000</v>
      </c>
      <c r="Z834" s="28">
        <f t="shared" si="149"/>
        <v>107000</v>
      </c>
      <c r="AA834" s="28">
        <f t="shared" si="150"/>
        <v>107000</v>
      </c>
      <c r="AB834" s="28">
        <f t="shared" si="151"/>
        <v>54000</v>
      </c>
      <c r="AC834" s="28">
        <f t="shared" si="152"/>
        <v>0</v>
      </c>
      <c r="AD834" s="28">
        <f t="shared" si="153"/>
        <v>107000</v>
      </c>
      <c r="AE834" s="28">
        <f t="shared" si="154"/>
        <v>108000</v>
      </c>
      <c r="AF834" s="28">
        <f t="shared" si="155"/>
        <v>0</v>
      </c>
      <c r="AG834" s="28">
        <f t="shared" si="156"/>
        <v>54000</v>
      </c>
    </row>
    <row r="835" spans="1:33" hidden="1" x14ac:dyDescent="0.3">
      <c r="A835" s="7" t="s">
        <v>281</v>
      </c>
      <c r="B835" s="7" t="s">
        <v>659</v>
      </c>
      <c r="C835" s="7">
        <v>1312</v>
      </c>
      <c r="D835" s="2" t="s">
        <v>8</v>
      </c>
      <c r="E835" s="2">
        <v>917</v>
      </c>
      <c r="F835" s="2" t="s">
        <v>2314</v>
      </c>
      <c r="G835" s="2" t="s">
        <v>655</v>
      </c>
      <c r="H835" s="8" t="s">
        <v>2018</v>
      </c>
      <c r="I835" s="1">
        <v>52000</v>
      </c>
      <c r="J835" s="1">
        <v>0</v>
      </c>
      <c r="K835" s="1">
        <v>53000</v>
      </c>
      <c r="L835" s="1">
        <v>53000</v>
      </c>
      <c r="M835" s="1">
        <v>54000</v>
      </c>
      <c r="N835" s="1">
        <v>267000</v>
      </c>
      <c r="O835" s="1">
        <v>54000</v>
      </c>
      <c r="P835" s="1">
        <v>53000</v>
      </c>
      <c r="Q835" s="1">
        <v>54000</v>
      </c>
      <c r="R835" s="1">
        <v>0</v>
      </c>
      <c r="S835" s="1">
        <v>54000</v>
      </c>
      <c r="T835" s="1">
        <v>54000</v>
      </c>
      <c r="V835" s="28">
        <f t="shared" ref="V835:V898" si="157">ROUNDUP(I835,-3)</f>
        <v>52000</v>
      </c>
      <c r="W835" s="28">
        <f t="shared" ref="W835:W898" si="158">ROUNDUP(J835,-3)</f>
        <v>0</v>
      </c>
      <c r="X835" s="28">
        <f t="shared" ref="X835:X898" si="159">ROUNDUP(K835,-3)</f>
        <v>53000</v>
      </c>
      <c r="Y835" s="28">
        <f t="shared" ref="Y835:Y898" si="160">ROUNDUP(L835,-3)</f>
        <v>53000</v>
      </c>
      <c r="Z835" s="28">
        <f t="shared" ref="Z835:Z898" si="161">ROUNDUP(M835,-3)</f>
        <v>54000</v>
      </c>
      <c r="AA835" s="28">
        <f t="shared" ref="AA835:AA898" si="162">ROUNDUP(N835,-3)</f>
        <v>267000</v>
      </c>
      <c r="AB835" s="28">
        <f t="shared" ref="AB835:AB898" si="163">ROUNDUP(O835,-3)</f>
        <v>54000</v>
      </c>
      <c r="AC835" s="28">
        <f t="shared" ref="AC835:AC898" si="164">ROUNDUP(P835,-3)</f>
        <v>53000</v>
      </c>
      <c r="AD835" s="28">
        <f t="shared" ref="AD835:AD898" si="165">ROUNDUP(Q835,-3)</f>
        <v>54000</v>
      </c>
      <c r="AE835" s="28">
        <f t="shared" ref="AE835:AE898" si="166">ROUNDUP(R835,-3)</f>
        <v>0</v>
      </c>
      <c r="AF835" s="28">
        <f t="shared" ref="AF835:AF898" si="167">ROUNDUP(S835,-3)</f>
        <v>54000</v>
      </c>
      <c r="AG835" s="28">
        <f t="shared" ref="AG835:AG898" si="168">ROUNDUP(T835,-3)</f>
        <v>54000</v>
      </c>
    </row>
    <row r="836" spans="1:33" hidden="1" x14ac:dyDescent="0.3">
      <c r="A836" s="7" t="s">
        <v>281</v>
      </c>
      <c r="B836" s="7" t="s">
        <v>659</v>
      </c>
      <c r="C836" s="7">
        <v>1312</v>
      </c>
      <c r="D836" s="2" t="s">
        <v>8</v>
      </c>
      <c r="E836" s="2">
        <v>917</v>
      </c>
      <c r="F836" s="2" t="s">
        <v>2315</v>
      </c>
      <c r="G836" s="2" t="s">
        <v>655</v>
      </c>
      <c r="H836" s="8" t="s">
        <v>2019</v>
      </c>
      <c r="I836" s="1">
        <v>0</v>
      </c>
      <c r="J836" s="1">
        <v>52000</v>
      </c>
      <c r="K836" s="1">
        <v>106000</v>
      </c>
      <c r="L836" s="1">
        <v>53000</v>
      </c>
      <c r="M836" s="1">
        <v>266000</v>
      </c>
      <c r="N836" s="1">
        <v>0</v>
      </c>
      <c r="O836" s="1">
        <v>0</v>
      </c>
      <c r="P836" s="1">
        <v>0</v>
      </c>
      <c r="Q836" s="1">
        <v>54000</v>
      </c>
      <c r="R836" s="1">
        <v>54000</v>
      </c>
      <c r="S836" s="1">
        <v>0</v>
      </c>
      <c r="T836" s="1">
        <v>0</v>
      </c>
      <c r="V836" s="28">
        <f t="shared" si="157"/>
        <v>0</v>
      </c>
      <c r="W836" s="28">
        <f t="shared" si="158"/>
        <v>52000</v>
      </c>
      <c r="X836" s="28">
        <f t="shared" si="159"/>
        <v>106000</v>
      </c>
      <c r="Y836" s="28">
        <f t="shared" si="160"/>
        <v>53000</v>
      </c>
      <c r="Z836" s="28">
        <f t="shared" si="161"/>
        <v>266000</v>
      </c>
      <c r="AA836" s="28">
        <f t="shared" si="162"/>
        <v>0</v>
      </c>
      <c r="AB836" s="28">
        <f t="shared" si="163"/>
        <v>0</v>
      </c>
      <c r="AC836" s="28">
        <f t="shared" si="164"/>
        <v>0</v>
      </c>
      <c r="AD836" s="28">
        <f t="shared" si="165"/>
        <v>54000</v>
      </c>
      <c r="AE836" s="28">
        <f t="shared" si="166"/>
        <v>54000</v>
      </c>
      <c r="AF836" s="28">
        <f t="shared" si="167"/>
        <v>0</v>
      </c>
      <c r="AG836" s="28">
        <f t="shared" si="168"/>
        <v>0</v>
      </c>
    </row>
    <row r="837" spans="1:33" hidden="1" x14ac:dyDescent="0.3">
      <c r="A837" s="7" t="s">
        <v>281</v>
      </c>
      <c r="B837" s="7" t="s">
        <v>659</v>
      </c>
      <c r="C837" s="7">
        <v>1312</v>
      </c>
      <c r="D837" s="2" t="s">
        <v>252</v>
      </c>
      <c r="E837" s="2">
        <v>999</v>
      </c>
      <c r="F837" s="2" t="s">
        <v>252</v>
      </c>
      <c r="G837" s="2" t="s">
        <v>655</v>
      </c>
      <c r="H837" s="8" t="s">
        <v>1777</v>
      </c>
      <c r="I837" s="1">
        <v>516000</v>
      </c>
      <c r="J837" s="1">
        <v>1558000</v>
      </c>
      <c r="K837" s="1">
        <v>2112000</v>
      </c>
      <c r="L837" s="1">
        <v>2120000</v>
      </c>
      <c r="M837" s="1">
        <v>2127000</v>
      </c>
      <c r="N837" s="1">
        <v>1599000</v>
      </c>
      <c r="O837" s="1">
        <v>1605000</v>
      </c>
      <c r="P837" s="1">
        <v>2118000</v>
      </c>
      <c r="Q837" s="1">
        <v>1592000</v>
      </c>
      <c r="R837" s="1">
        <v>1073000</v>
      </c>
      <c r="S837" s="1">
        <v>1071000</v>
      </c>
      <c r="T837" s="1">
        <v>2130000</v>
      </c>
      <c r="V837" s="28">
        <f t="shared" si="157"/>
        <v>516000</v>
      </c>
      <c r="W837" s="28">
        <f t="shared" si="158"/>
        <v>1558000</v>
      </c>
      <c r="X837" s="28">
        <f t="shared" si="159"/>
        <v>2112000</v>
      </c>
      <c r="Y837" s="28">
        <f t="shared" si="160"/>
        <v>2120000</v>
      </c>
      <c r="Z837" s="28">
        <f t="shared" si="161"/>
        <v>2127000</v>
      </c>
      <c r="AA837" s="28">
        <f t="shared" si="162"/>
        <v>1599000</v>
      </c>
      <c r="AB837" s="28">
        <f t="shared" si="163"/>
        <v>1605000</v>
      </c>
      <c r="AC837" s="28">
        <f t="shared" si="164"/>
        <v>2118000</v>
      </c>
      <c r="AD837" s="28">
        <f t="shared" si="165"/>
        <v>1592000</v>
      </c>
      <c r="AE837" s="28">
        <f t="shared" si="166"/>
        <v>1073000</v>
      </c>
      <c r="AF837" s="28">
        <f t="shared" si="167"/>
        <v>1071000</v>
      </c>
      <c r="AG837" s="28">
        <f t="shared" si="168"/>
        <v>2130000</v>
      </c>
    </row>
    <row r="838" spans="1:33" hidden="1" x14ac:dyDescent="0.3">
      <c r="A838" s="7" t="s">
        <v>281</v>
      </c>
      <c r="B838" s="7" t="s">
        <v>659</v>
      </c>
      <c r="C838" s="7">
        <v>1312</v>
      </c>
      <c r="D838" s="2" t="s">
        <v>8</v>
      </c>
      <c r="E838" s="2">
        <v>917</v>
      </c>
      <c r="F838" s="2" t="s">
        <v>735</v>
      </c>
      <c r="G838" s="2" t="s">
        <v>657</v>
      </c>
      <c r="H838" s="8" t="s">
        <v>2020</v>
      </c>
      <c r="I838" s="1">
        <v>11000</v>
      </c>
      <c r="J838" s="1">
        <v>6000</v>
      </c>
      <c r="K838" s="1">
        <v>6000</v>
      </c>
      <c r="L838" s="1">
        <v>6000</v>
      </c>
      <c r="M838" s="1">
        <v>6000</v>
      </c>
      <c r="N838" s="1">
        <v>6000</v>
      </c>
      <c r="O838" s="1">
        <v>6000</v>
      </c>
      <c r="P838" s="1">
        <v>6000</v>
      </c>
      <c r="Q838" s="1">
        <v>6000</v>
      </c>
      <c r="R838" s="1">
        <v>6000</v>
      </c>
      <c r="S838" s="1">
        <v>6000</v>
      </c>
      <c r="T838" s="1">
        <v>746000</v>
      </c>
      <c r="V838" s="28">
        <f t="shared" si="157"/>
        <v>11000</v>
      </c>
      <c r="W838" s="28">
        <f t="shared" si="158"/>
        <v>6000</v>
      </c>
      <c r="X838" s="28">
        <f t="shared" si="159"/>
        <v>6000</v>
      </c>
      <c r="Y838" s="28">
        <f t="shared" si="160"/>
        <v>6000</v>
      </c>
      <c r="Z838" s="28">
        <f t="shared" si="161"/>
        <v>6000</v>
      </c>
      <c r="AA838" s="28">
        <f t="shared" si="162"/>
        <v>6000</v>
      </c>
      <c r="AB838" s="28">
        <f t="shared" si="163"/>
        <v>6000</v>
      </c>
      <c r="AC838" s="28">
        <f t="shared" si="164"/>
        <v>6000</v>
      </c>
      <c r="AD838" s="28">
        <f t="shared" si="165"/>
        <v>6000</v>
      </c>
      <c r="AE838" s="28">
        <f t="shared" si="166"/>
        <v>6000</v>
      </c>
      <c r="AF838" s="28">
        <f t="shared" si="167"/>
        <v>6000</v>
      </c>
      <c r="AG838" s="28">
        <f t="shared" si="168"/>
        <v>746000</v>
      </c>
    </row>
    <row r="839" spans="1:33" hidden="1" x14ac:dyDescent="0.3">
      <c r="A839" s="7" t="s">
        <v>281</v>
      </c>
      <c r="B839" s="7" t="s">
        <v>659</v>
      </c>
      <c r="C839" s="7">
        <v>1312</v>
      </c>
      <c r="D839" s="2" t="s">
        <v>8</v>
      </c>
      <c r="E839" s="2">
        <v>917</v>
      </c>
      <c r="F839" s="2" t="s">
        <v>743</v>
      </c>
      <c r="G839" s="2" t="s">
        <v>657</v>
      </c>
      <c r="H839" s="8" t="s">
        <v>2021</v>
      </c>
      <c r="I839" s="1">
        <v>6000</v>
      </c>
      <c r="J839" s="1">
        <v>6000</v>
      </c>
      <c r="K839" s="1">
        <v>6000</v>
      </c>
      <c r="L839" s="1">
        <v>6000</v>
      </c>
      <c r="M839" s="1">
        <v>6000</v>
      </c>
      <c r="N839" s="1">
        <v>6000</v>
      </c>
      <c r="O839" s="1">
        <v>6000</v>
      </c>
      <c r="P839" s="1">
        <v>6000</v>
      </c>
      <c r="Q839" s="1">
        <v>6000</v>
      </c>
      <c r="R839" s="1">
        <v>6000</v>
      </c>
      <c r="S839" s="1">
        <v>6000</v>
      </c>
      <c r="T839" s="1">
        <v>746000</v>
      </c>
      <c r="V839" s="28">
        <f t="shared" si="157"/>
        <v>6000</v>
      </c>
      <c r="W839" s="28">
        <f t="shared" si="158"/>
        <v>6000</v>
      </c>
      <c r="X839" s="28">
        <f t="shared" si="159"/>
        <v>6000</v>
      </c>
      <c r="Y839" s="28">
        <f t="shared" si="160"/>
        <v>6000</v>
      </c>
      <c r="Z839" s="28">
        <f t="shared" si="161"/>
        <v>6000</v>
      </c>
      <c r="AA839" s="28">
        <f t="shared" si="162"/>
        <v>6000</v>
      </c>
      <c r="AB839" s="28">
        <f t="shared" si="163"/>
        <v>6000</v>
      </c>
      <c r="AC839" s="28">
        <f t="shared" si="164"/>
        <v>6000</v>
      </c>
      <c r="AD839" s="28">
        <f t="shared" si="165"/>
        <v>6000</v>
      </c>
      <c r="AE839" s="28">
        <f t="shared" si="166"/>
        <v>6000</v>
      </c>
      <c r="AF839" s="28">
        <f t="shared" si="167"/>
        <v>6000</v>
      </c>
      <c r="AG839" s="28">
        <f t="shared" si="168"/>
        <v>746000</v>
      </c>
    </row>
    <row r="840" spans="1:33" hidden="1" x14ac:dyDescent="0.3">
      <c r="A840" s="7" t="s">
        <v>281</v>
      </c>
      <c r="B840" s="7" t="s">
        <v>659</v>
      </c>
      <c r="C840" s="7">
        <v>1312</v>
      </c>
      <c r="D840" s="2" t="s">
        <v>8</v>
      </c>
      <c r="E840" s="2">
        <v>917</v>
      </c>
      <c r="F840" s="2" t="s">
        <v>740</v>
      </c>
      <c r="G840" s="2" t="s">
        <v>657</v>
      </c>
      <c r="H840" s="8" t="s">
        <v>2022</v>
      </c>
      <c r="I840" s="1">
        <v>0</v>
      </c>
      <c r="J840" s="1">
        <v>6000</v>
      </c>
      <c r="K840" s="1">
        <v>6000</v>
      </c>
      <c r="L840" s="1">
        <v>6000</v>
      </c>
      <c r="M840" s="1">
        <v>6000</v>
      </c>
      <c r="N840" s="1">
        <v>6000</v>
      </c>
      <c r="O840" s="1">
        <v>6000</v>
      </c>
      <c r="P840" s="1">
        <v>6000</v>
      </c>
      <c r="Q840" s="1">
        <v>6000</v>
      </c>
      <c r="R840" s="1">
        <v>6000</v>
      </c>
      <c r="S840" s="1">
        <v>6000</v>
      </c>
      <c r="T840" s="1">
        <v>480000</v>
      </c>
      <c r="V840" s="28">
        <f t="shared" si="157"/>
        <v>0</v>
      </c>
      <c r="W840" s="28">
        <f t="shared" si="158"/>
        <v>6000</v>
      </c>
      <c r="X840" s="28">
        <f t="shared" si="159"/>
        <v>6000</v>
      </c>
      <c r="Y840" s="28">
        <f t="shared" si="160"/>
        <v>6000</v>
      </c>
      <c r="Z840" s="28">
        <f t="shared" si="161"/>
        <v>6000</v>
      </c>
      <c r="AA840" s="28">
        <f t="shared" si="162"/>
        <v>6000</v>
      </c>
      <c r="AB840" s="28">
        <f t="shared" si="163"/>
        <v>6000</v>
      </c>
      <c r="AC840" s="28">
        <f t="shared" si="164"/>
        <v>6000</v>
      </c>
      <c r="AD840" s="28">
        <f t="shared" si="165"/>
        <v>6000</v>
      </c>
      <c r="AE840" s="28">
        <f t="shared" si="166"/>
        <v>6000</v>
      </c>
      <c r="AF840" s="28">
        <f t="shared" si="167"/>
        <v>6000</v>
      </c>
      <c r="AG840" s="28">
        <f t="shared" si="168"/>
        <v>480000</v>
      </c>
    </row>
    <row r="841" spans="1:33" hidden="1" x14ac:dyDescent="0.3">
      <c r="A841" s="7" t="s">
        <v>281</v>
      </c>
      <c r="B841" s="7" t="s">
        <v>659</v>
      </c>
      <c r="C841" s="7">
        <v>1312</v>
      </c>
      <c r="D841" s="2" t="s">
        <v>8</v>
      </c>
      <c r="E841" s="2">
        <v>917</v>
      </c>
      <c r="F841" s="2" t="s">
        <v>739</v>
      </c>
      <c r="G841" s="2" t="s">
        <v>657</v>
      </c>
      <c r="H841" s="8" t="s">
        <v>638</v>
      </c>
      <c r="I841" s="1">
        <v>62000</v>
      </c>
      <c r="J841" s="1">
        <v>6000</v>
      </c>
      <c r="K841" s="1">
        <v>6000</v>
      </c>
      <c r="L841" s="1">
        <v>6000</v>
      </c>
      <c r="M841" s="1">
        <v>6000</v>
      </c>
      <c r="N841" s="1">
        <v>6000</v>
      </c>
      <c r="O841" s="1">
        <v>6000</v>
      </c>
      <c r="P841" s="1">
        <v>6000</v>
      </c>
      <c r="Q841" s="1">
        <v>6000</v>
      </c>
      <c r="R841" s="1">
        <v>6000</v>
      </c>
      <c r="S841" s="1">
        <v>6000</v>
      </c>
      <c r="T841" s="1">
        <v>213000</v>
      </c>
      <c r="V841" s="28">
        <f t="shared" si="157"/>
        <v>62000</v>
      </c>
      <c r="W841" s="28">
        <f t="shared" si="158"/>
        <v>6000</v>
      </c>
      <c r="X841" s="28">
        <f t="shared" si="159"/>
        <v>6000</v>
      </c>
      <c r="Y841" s="28">
        <f t="shared" si="160"/>
        <v>6000</v>
      </c>
      <c r="Z841" s="28">
        <f t="shared" si="161"/>
        <v>6000</v>
      </c>
      <c r="AA841" s="28">
        <f t="shared" si="162"/>
        <v>6000</v>
      </c>
      <c r="AB841" s="28">
        <f t="shared" si="163"/>
        <v>6000</v>
      </c>
      <c r="AC841" s="28">
        <f t="shared" si="164"/>
        <v>6000</v>
      </c>
      <c r="AD841" s="28">
        <f t="shared" si="165"/>
        <v>6000</v>
      </c>
      <c r="AE841" s="28">
        <f t="shared" si="166"/>
        <v>6000</v>
      </c>
      <c r="AF841" s="28">
        <f t="shared" si="167"/>
        <v>6000</v>
      </c>
      <c r="AG841" s="28">
        <f t="shared" si="168"/>
        <v>213000</v>
      </c>
    </row>
    <row r="842" spans="1:33" hidden="1" x14ac:dyDescent="0.3">
      <c r="A842" s="7" t="s">
        <v>281</v>
      </c>
      <c r="B842" s="7" t="s">
        <v>659</v>
      </c>
      <c r="C842" s="7">
        <v>1312</v>
      </c>
      <c r="D842" s="2" t="s">
        <v>8</v>
      </c>
      <c r="E842" s="2">
        <v>917</v>
      </c>
      <c r="F842" s="2" t="s">
        <v>741</v>
      </c>
      <c r="G842" s="2" t="s">
        <v>657</v>
      </c>
      <c r="H842" s="8" t="s">
        <v>640</v>
      </c>
      <c r="I842" s="1">
        <v>47000</v>
      </c>
      <c r="J842" s="1">
        <v>47000</v>
      </c>
      <c r="K842" s="1">
        <v>48000</v>
      </c>
      <c r="L842" s="1">
        <v>48000</v>
      </c>
      <c r="M842" s="1">
        <v>48000</v>
      </c>
      <c r="N842" s="1">
        <v>48000</v>
      </c>
      <c r="O842" s="1">
        <v>49000</v>
      </c>
      <c r="P842" s="1">
        <v>48000</v>
      </c>
      <c r="Q842" s="1">
        <v>48000</v>
      </c>
      <c r="R842" s="1">
        <v>49000</v>
      </c>
      <c r="S842" s="1">
        <v>49000</v>
      </c>
      <c r="T842" s="1">
        <v>373000</v>
      </c>
      <c r="V842" s="28">
        <f t="shared" si="157"/>
        <v>47000</v>
      </c>
      <c r="W842" s="28">
        <f t="shared" si="158"/>
        <v>47000</v>
      </c>
      <c r="X842" s="28">
        <f t="shared" si="159"/>
        <v>48000</v>
      </c>
      <c r="Y842" s="28">
        <f t="shared" si="160"/>
        <v>48000</v>
      </c>
      <c r="Z842" s="28">
        <f t="shared" si="161"/>
        <v>48000</v>
      </c>
      <c r="AA842" s="28">
        <f t="shared" si="162"/>
        <v>48000</v>
      </c>
      <c r="AB842" s="28">
        <f t="shared" si="163"/>
        <v>49000</v>
      </c>
      <c r="AC842" s="28">
        <f t="shared" si="164"/>
        <v>48000</v>
      </c>
      <c r="AD842" s="28">
        <f t="shared" si="165"/>
        <v>48000</v>
      </c>
      <c r="AE842" s="28">
        <f t="shared" si="166"/>
        <v>49000</v>
      </c>
      <c r="AF842" s="28">
        <f t="shared" si="167"/>
        <v>49000</v>
      </c>
      <c r="AG842" s="28">
        <f t="shared" si="168"/>
        <v>373000</v>
      </c>
    </row>
    <row r="843" spans="1:33" hidden="1" x14ac:dyDescent="0.3">
      <c r="A843" s="7" t="s">
        <v>281</v>
      </c>
      <c r="B843" s="7" t="s">
        <v>659</v>
      </c>
      <c r="C843" s="7">
        <v>1312</v>
      </c>
      <c r="D843" s="2" t="s">
        <v>8</v>
      </c>
      <c r="E843" s="2">
        <v>917</v>
      </c>
      <c r="F843" s="2" t="s">
        <v>737</v>
      </c>
      <c r="G843" s="2" t="s">
        <v>657</v>
      </c>
      <c r="H843" s="8" t="s">
        <v>636</v>
      </c>
      <c r="I843" s="1">
        <v>0</v>
      </c>
      <c r="J843" s="1">
        <v>0</v>
      </c>
      <c r="K843" s="1">
        <v>0</v>
      </c>
      <c r="L843" s="1">
        <v>371000</v>
      </c>
      <c r="M843" s="1">
        <v>373000</v>
      </c>
      <c r="N843" s="1">
        <v>374000</v>
      </c>
      <c r="O843" s="1">
        <v>482000</v>
      </c>
      <c r="P843" s="1">
        <v>477000</v>
      </c>
      <c r="Q843" s="1">
        <v>478000</v>
      </c>
      <c r="R843" s="1">
        <v>483000</v>
      </c>
      <c r="S843" s="1">
        <v>482000</v>
      </c>
      <c r="T843" s="1">
        <v>852000</v>
      </c>
      <c r="V843" s="28">
        <f t="shared" si="157"/>
        <v>0</v>
      </c>
      <c r="W843" s="28">
        <f t="shared" si="158"/>
        <v>0</v>
      </c>
      <c r="X843" s="28">
        <f t="shared" si="159"/>
        <v>0</v>
      </c>
      <c r="Y843" s="28">
        <f t="shared" si="160"/>
        <v>371000</v>
      </c>
      <c r="Z843" s="28">
        <f t="shared" si="161"/>
        <v>373000</v>
      </c>
      <c r="AA843" s="28">
        <f t="shared" si="162"/>
        <v>374000</v>
      </c>
      <c r="AB843" s="28">
        <f t="shared" si="163"/>
        <v>482000</v>
      </c>
      <c r="AC843" s="28">
        <f t="shared" si="164"/>
        <v>477000</v>
      </c>
      <c r="AD843" s="28">
        <f t="shared" si="165"/>
        <v>478000</v>
      </c>
      <c r="AE843" s="28">
        <f t="shared" si="166"/>
        <v>483000</v>
      </c>
      <c r="AF843" s="28">
        <f t="shared" si="167"/>
        <v>482000</v>
      </c>
      <c r="AG843" s="28">
        <f t="shared" si="168"/>
        <v>852000</v>
      </c>
    </row>
    <row r="844" spans="1:33" hidden="1" x14ac:dyDescent="0.3">
      <c r="A844" s="7" t="s">
        <v>281</v>
      </c>
      <c r="B844" s="7" t="s">
        <v>659</v>
      </c>
      <c r="C844" s="7">
        <v>1312</v>
      </c>
      <c r="D844" s="2" t="s">
        <v>8</v>
      </c>
      <c r="E844" s="2">
        <v>917</v>
      </c>
      <c r="F844" s="2" t="s">
        <v>731</v>
      </c>
      <c r="G844" s="2" t="s">
        <v>657</v>
      </c>
      <c r="H844" s="8" t="s">
        <v>630</v>
      </c>
      <c r="I844" s="1">
        <v>155000</v>
      </c>
      <c r="J844" s="1">
        <v>156000</v>
      </c>
      <c r="K844" s="1">
        <v>159000</v>
      </c>
      <c r="L844" s="1">
        <v>159000</v>
      </c>
      <c r="M844" s="1">
        <v>160000</v>
      </c>
      <c r="N844" s="1">
        <v>160000</v>
      </c>
      <c r="O844" s="1">
        <v>161000</v>
      </c>
      <c r="P844" s="1">
        <v>159000</v>
      </c>
      <c r="Q844" s="1">
        <v>160000</v>
      </c>
      <c r="R844" s="1">
        <v>161000</v>
      </c>
      <c r="S844" s="1">
        <v>161000</v>
      </c>
      <c r="T844" s="1">
        <v>160000</v>
      </c>
      <c r="V844" s="28">
        <f t="shared" si="157"/>
        <v>155000</v>
      </c>
      <c r="W844" s="28">
        <f t="shared" si="158"/>
        <v>156000</v>
      </c>
      <c r="X844" s="28">
        <f t="shared" si="159"/>
        <v>159000</v>
      </c>
      <c r="Y844" s="28">
        <f t="shared" si="160"/>
        <v>159000</v>
      </c>
      <c r="Z844" s="28">
        <f t="shared" si="161"/>
        <v>160000</v>
      </c>
      <c r="AA844" s="28">
        <f t="shared" si="162"/>
        <v>160000</v>
      </c>
      <c r="AB844" s="28">
        <f t="shared" si="163"/>
        <v>161000</v>
      </c>
      <c r="AC844" s="28">
        <f t="shared" si="164"/>
        <v>159000</v>
      </c>
      <c r="AD844" s="28">
        <f t="shared" si="165"/>
        <v>160000</v>
      </c>
      <c r="AE844" s="28">
        <f t="shared" si="166"/>
        <v>161000</v>
      </c>
      <c r="AF844" s="28">
        <f t="shared" si="167"/>
        <v>161000</v>
      </c>
      <c r="AG844" s="28">
        <f t="shared" si="168"/>
        <v>160000</v>
      </c>
    </row>
    <row r="845" spans="1:33" hidden="1" x14ac:dyDescent="0.3">
      <c r="A845" s="7" t="s">
        <v>281</v>
      </c>
      <c r="B845" s="7" t="s">
        <v>659</v>
      </c>
      <c r="C845" s="7">
        <v>1312</v>
      </c>
      <c r="D845" s="2" t="s">
        <v>8</v>
      </c>
      <c r="E845" s="2">
        <v>917</v>
      </c>
      <c r="F845" s="2" t="s">
        <v>744</v>
      </c>
      <c r="G845" s="2" t="s">
        <v>657</v>
      </c>
      <c r="H845" s="8" t="s">
        <v>643</v>
      </c>
      <c r="I845" s="1">
        <v>0</v>
      </c>
      <c r="J845" s="1">
        <v>63000</v>
      </c>
      <c r="K845" s="1">
        <v>64000</v>
      </c>
      <c r="L845" s="1">
        <v>64000</v>
      </c>
      <c r="M845" s="1">
        <v>64000</v>
      </c>
      <c r="N845" s="1">
        <v>64000</v>
      </c>
      <c r="O845" s="1">
        <v>65000</v>
      </c>
      <c r="P845" s="1">
        <v>64000</v>
      </c>
      <c r="Q845" s="1">
        <v>64000</v>
      </c>
      <c r="R845" s="1">
        <v>65000</v>
      </c>
      <c r="S845" s="1">
        <v>65000</v>
      </c>
      <c r="T845" s="1">
        <v>64000</v>
      </c>
      <c r="V845" s="28">
        <f t="shared" si="157"/>
        <v>0</v>
      </c>
      <c r="W845" s="28">
        <f t="shared" si="158"/>
        <v>63000</v>
      </c>
      <c r="X845" s="28">
        <f t="shared" si="159"/>
        <v>64000</v>
      </c>
      <c r="Y845" s="28">
        <f t="shared" si="160"/>
        <v>64000</v>
      </c>
      <c r="Z845" s="28">
        <f t="shared" si="161"/>
        <v>64000</v>
      </c>
      <c r="AA845" s="28">
        <f t="shared" si="162"/>
        <v>64000</v>
      </c>
      <c r="AB845" s="28">
        <f t="shared" si="163"/>
        <v>65000</v>
      </c>
      <c r="AC845" s="28">
        <f t="shared" si="164"/>
        <v>64000</v>
      </c>
      <c r="AD845" s="28">
        <f t="shared" si="165"/>
        <v>64000</v>
      </c>
      <c r="AE845" s="28">
        <f t="shared" si="166"/>
        <v>65000</v>
      </c>
      <c r="AF845" s="28">
        <f t="shared" si="167"/>
        <v>65000</v>
      </c>
      <c r="AG845" s="28">
        <f t="shared" si="168"/>
        <v>64000</v>
      </c>
    </row>
    <row r="846" spans="1:33" hidden="1" x14ac:dyDescent="0.3">
      <c r="A846" s="7" t="s">
        <v>281</v>
      </c>
      <c r="B846" s="7" t="s">
        <v>659</v>
      </c>
      <c r="C846" s="7">
        <v>1312</v>
      </c>
      <c r="D846" s="2" t="s">
        <v>8</v>
      </c>
      <c r="E846" s="2">
        <v>917</v>
      </c>
      <c r="F846" s="2" t="s">
        <v>2316</v>
      </c>
      <c r="G846" s="2" t="s">
        <v>657</v>
      </c>
      <c r="H846" s="8" t="s">
        <v>2023</v>
      </c>
      <c r="I846" s="1">
        <v>62000</v>
      </c>
      <c r="J846" s="1">
        <v>0</v>
      </c>
      <c r="K846" s="1">
        <v>53000</v>
      </c>
      <c r="L846" s="1">
        <v>0</v>
      </c>
      <c r="M846" s="1">
        <v>0</v>
      </c>
      <c r="N846" s="1">
        <v>0</v>
      </c>
      <c r="O846" s="1">
        <v>428000</v>
      </c>
      <c r="P846" s="1">
        <v>424000</v>
      </c>
      <c r="Q846" s="1">
        <v>425000</v>
      </c>
      <c r="R846" s="1">
        <v>430000</v>
      </c>
      <c r="S846" s="1">
        <v>429000</v>
      </c>
      <c r="T846" s="1">
        <v>0</v>
      </c>
      <c r="V846" s="28">
        <f t="shared" si="157"/>
        <v>62000</v>
      </c>
      <c r="W846" s="28">
        <f t="shared" si="158"/>
        <v>0</v>
      </c>
      <c r="X846" s="28">
        <f t="shared" si="159"/>
        <v>53000</v>
      </c>
      <c r="Y846" s="28">
        <f t="shared" si="160"/>
        <v>0</v>
      </c>
      <c r="Z846" s="28">
        <f t="shared" si="161"/>
        <v>0</v>
      </c>
      <c r="AA846" s="28">
        <f t="shared" si="162"/>
        <v>0</v>
      </c>
      <c r="AB846" s="28">
        <f t="shared" si="163"/>
        <v>428000</v>
      </c>
      <c r="AC846" s="28">
        <f t="shared" si="164"/>
        <v>424000</v>
      </c>
      <c r="AD846" s="28">
        <f t="shared" si="165"/>
        <v>425000</v>
      </c>
      <c r="AE846" s="28">
        <f t="shared" si="166"/>
        <v>430000</v>
      </c>
      <c r="AF846" s="28">
        <f t="shared" si="167"/>
        <v>429000</v>
      </c>
      <c r="AG846" s="28">
        <f t="shared" si="168"/>
        <v>0</v>
      </c>
    </row>
    <row r="847" spans="1:33" hidden="1" x14ac:dyDescent="0.3">
      <c r="A847" s="7" t="s">
        <v>281</v>
      </c>
      <c r="B847" s="7" t="s">
        <v>659</v>
      </c>
      <c r="C847" s="7">
        <v>1312</v>
      </c>
      <c r="D847" s="2" t="s">
        <v>8</v>
      </c>
      <c r="E847" s="2">
        <v>917</v>
      </c>
      <c r="F847" s="2" t="s">
        <v>745</v>
      </c>
      <c r="G847" s="2" t="s">
        <v>657</v>
      </c>
      <c r="H847" s="8" t="s">
        <v>644</v>
      </c>
      <c r="I847" s="1">
        <v>104000</v>
      </c>
      <c r="J847" s="1">
        <v>0</v>
      </c>
      <c r="K847" s="1">
        <v>53000</v>
      </c>
      <c r="L847" s="1">
        <v>0</v>
      </c>
      <c r="M847" s="1">
        <v>0</v>
      </c>
      <c r="N847" s="1">
        <v>0</v>
      </c>
      <c r="O847" s="1">
        <v>321000</v>
      </c>
      <c r="P847" s="1">
        <v>318000</v>
      </c>
      <c r="Q847" s="1">
        <v>319000</v>
      </c>
      <c r="R847" s="1">
        <v>322000</v>
      </c>
      <c r="S847" s="1">
        <v>322000</v>
      </c>
      <c r="T847" s="1">
        <v>0</v>
      </c>
      <c r="V847" s="28">
        <f t="shared" si="157"/>
        <v>104000</v>
      </c>
      <c r="W847" s="28">
        <f t="shared" si="158"/>
        <v>0</v>
      </c>
      <c r="X847" s="28">
        <f t="shared" si="159"/>
        <v>53000</v>
      </c>
      <c r="Y847" s="28">
        <f t="shared" si="160"/>
        <v>0</v>
      </c>
      <c r="Z847" s="28">
        <f t="shared" si="161"/>
        <v>0</v>
      </c>
      <c r="AA847" s="28">
        <f t="shared" si="162"/>
        <v>0</v>
      </c>
      <c r="AB847" s="28">
        <f t="shared" si="163"/>
        <v>321000</v>
      </c>
      <c r="AC847" s="28">
        <f t="shared" si="164"/>
        <v>318000</v>
      </c>
      <c r="AD847" s="28">
        <f t="shared" si="165"/>
        <v>319000</v>
      </c>
      <c r="AE847" s="28">
        <f t="shared" si="166"/>
        <v>322000</v>
      </c>
      <c r="AF847" s="28">
        <f t="shared" si="167"/>
        <v>322000</v>
      </c>
      <c r="AG847" s="28">
        <f t="shared" si="168"/>
        <v>0</v>
      </c>
    </row>
    <row r="848" spans="1:33" hidden="1" x14ac:dyDescent="0.3">
      <c r="A848" s="7" t="s">
        <v>281</v>
      </c>
      <c r="B848" s="7" t="s">
        <v>659</v>
      </c>
      <c r="C848" s="7">
        <v>1312</v>
      </c>
      <c r="D848" s="2" t="s">
        <v>8</v>
      </c>
      <c r="E848" s="2">
        <v>917</v>
      </c>
      <c r="F848" s="2" t="s">
        <v>2317</v>
      </c>
      <c r="G848" s="2" t="s">
        <v>657</v>
      </c>
      <c r="H848" s="8" t="s">
        <v>2024</v>
      </c>
      <c r="I848" s="1">
        <v>0</v>
      </c>
      <c r="J848" s="1">
        <v>156000</v>
      </c>
      <c r="K848" s="1">
        <v>159000</v>
      </c>
      <c r="L848" s="1">
        <v>159000</v>
      </c>
      <c r="M848" s="1">
        <v>160000</v>
      </c>
      <c r="N848" s="1">
        <v>160000</v>
      </c>
      <c r="O848" s="1">
        <v>161000</v>
      </c>
      <c r="P848" s="1">
        <v>159000</v>
      </c>
      <c r="Q848" s="1">
        <v>160000</v>
      </c>
      <c r="R848" s="1">
        <v>161000</v>
      </c>
      <c r="S848" s="1">
        <v>161000</v>
      </c>
      <c r="T848" s="1">
        <v>160000</v>
      </c>
      <c r="V848" s="28">
        <f t="shared" si="157"/>
        <v>0</v>
      </c>
      <c r="W848" s="28">
        <f t="shared" si="158"/>
        <v>156000</v>
      </c>
      <c r="X848" s="28">
        <f t="shared" si="159"/>
        <v>159000</v>
      </c>
      <c r="Y848" s="28">
        <f t="shared" si="160"/>
        <v>159000</v>
      </c>
      <c r="Z848" s="28">
        <f t="shared" si="161"/>
        <v>160000</v>
      </c>
      <c r="AA848" s="28">
        <f t="shared" si="162"/>
        <v>160000</v>
      </c>
      <c r="AB848" s="28">
        <f t="shared" si="163"/>
        <v>161000</v>
      </c>
      <c r="AC848" s="28">
        <f t="shared" si="164"/>
        <v>159000</v>
      </c>
      <c r="AD848" s="28">
        <f t="shared" si="165"/>
        <v>160000</v>
      </c>
      <c r="AE848" s="28">
        <f t="shared" si="166"/>
        <v>161000</v>
      </c>
      <c r="AF848" s="28">
        <f t="shared" si="167"/>
        <v>161000</v>
      </c>
      <c r="AG848" s="28">
        <f t="shared" si="168"/>
        <v>160000</v>
      </c>
    </row>
    <row r="849" spans="1:33" hidden="1" x14ac:dyDescent="0.3">
      <c r="A849" s="7" t="s">
        <v>281</v>
      </c>
      <c r="B849" s="7" t="s">
        <v>659</v>
      </c>
      <c r="C849" s="7">
        <v>1312</v>
      </c>
      <c r="D849" s="2" t="s">
        <v>8</v>
      </c>
      <c r="E849" s="2">
        <v>917</v>
      </c>
      <c r="F849" s="2" t="s">
        <v>2318</v>
      </c>
      <c r="G849" s="2" t="s">
        <v>657</v>
      </c>
      <c r="H849" s="8" t="s">
        <v>2025</v>
      </c>
      <c r="I849" s="1">
        <v>568000</v>
      </c>
      <c r="J849" s="1">
        <v>623000</v>
      </c>
      <c r="K849" s="1">
        <v>634000</v>
      </c>
      <c r="L849" s="1">
        <v>848000</v>
      </c>
      <c r="M849" s="1">
        <v>851000</v>
      </c>
      <c r="N849" s="1">
        <v>853000</v>
      </c>
      <c r="O849" s="1">
        <v>642000</v>
      </c>
      <c r="P849" s="1">
        <v>636000</v>
      </c>
      <c r="Q849" s="1">
        <v>637000</v>
      </c>
      <c r="R849" s="1">
        <v>644000</v>
      </c>
      <c r="S849" s="1">
        <v>643000</v>
      </c>
      <c r="T849" s="1">
        <v>639000</v>
      </c>
      <c r="V849" s="28">
        <f t="shared" si="157"/>
        <v>568000</v>
      </c>
      <c r="W849" s="28">
        <f t="shared" si="158"/>
        <v>623000</v>
      </c>
      <c r="X849" s="28">
        <f t="shared" si="159"/>
        <v>634000</v>
      </c>
      <c r="Y849" s="28">
        <f t="shared" si="160"/>
        <v>848000</v>
      </c>
      <c r="Z849" s="28">
        <f t="shared" si="161"/>
        <v>851000</v>
      </c>
      <c r="AA849" s="28">
        <f t="shared" si="162"/>
        <v>853000</v>
      </c>
      <c r="AB849" s="28">
        <f t="shared" si="163"/>
        <v>642000</v>
      </c>
      <c r="AC849" s="28">
        <f t="shared" si="164"/>
        <v>636000</v>
      </c>
      <c r="AD849" s="28">
        <f t="shared" si="165"/>
        <v>637000</v>
      </c>
      <c r="AE849" s="28">
        <f t="shared" si="166"/>
        <v>644000</v>
      </c>
      <c r="AF849" s="28">
        <f t="shared" si="167"/>
        <v>643000</v>
      </c>
      <c r="AG849" s="28">
        <f t="shared" si="168"/>
        <v>639000</v>
      </c>
    </row>
    <row r="850" spans="1:33" hidden="1" x14ac:dyDescent="0.3">
      <c r="A850" s="7" t="s">
        <v>281</v>
      </c>
      <c r="B850" s="7" t="s">
        <v>659</v>
      </c>
      <c r="C850" s="7">
        <v>1312</v>
      </c>
      <c r="D850" s="2" t="s">
        <v>8</v>
      </c>
      <c r="E850" s="2">
        <v>917</v>
      </c>
      <c r="F850" s="2" t="s">
        <v>2319</v>
      </c>
      <c r="G850" s="2" t="s">
        <v>657</v>
      </c>
      <c r="H850" s="8" t="s">
        <v>2026</v>
      </c>
      <c r="I850" s="1">
        <v>62000</v>
      </c>
      <c r="J850" s="1">
        <v>63000</v>
      </c>
      <c r="K850" s="1">
        <v>64000</v>
      </c>
      <c r="L850" s="1">
        <v>64000</v>
      </c>
      <c r="M850" s="1">
        <v>64000</v>
      </c>
      <c r="N850" s="1">
        <v>64000</v>
      </c>
      <c r="O850" s="1">
        <v>65000</v>
      </c>
      <c r="P850" s="1">
        <v>64000</v>
      </c>
      <c r="Q850" s="1">
        <v>64000</v>
      </c>
      <c r="R850" s="1">
        <v>65000</v>
      </c>
      <c r="S850" s="1">
        <v>65000</v>
      </c>
      <c r="T850" s="1">
        <v>64000</v>
      </c>
      <c r="V850" s="28">
        <f t="shared" si="157"/>
        <v>62000</v>
      </c>
      <c r="W850" s="28">
        <f t="shared" si="158"/>
        <v>63000</v>
      </c>
      <c r="X850" s="28">
        <f t="shared" si="159"/>
        <v>64000</v>
      </c>
      <c r="Y850" s="28">
        <f t="shared" si="160"/>
        <v>64000</v>
      </c>
      <c r="Z850" s="28">
        <f t="shared" si="161"/>
        <v>64000</v>
      </c>
      <c r="AA850" s="28">
        <f t="shared" si="162"/>
        <v>64000</v>
      </c>
      <c r="AB850" s="28">
        <f t="shared" si="163"/>
        <v>65000</v>
      </c>
      <c r="AC850" s="28">
        <f t="shared" si="164"/>
        <v>64000</v>
      </c>
      <c r="AD850" s="28">
        <f t="shared" si="165"/>
        <v>64000</v>
      </c>
      <c r="AE850" s="28">
        <f t="shared" si="166"/>
        <v>65000</v>
      </c>
      <c r="AF850" s="28">
        <f t="shared" si="167"/>
        <v>65000</v>
      </c>
      <c r="AG850" s="28">
        <f t="shared" si="168"/>
        <v>64000</v>
      </c>
    </row>
    <row r="851" spans="1:33" hidden="1" x14ac:dyDescent="0.3">
      <c r="A851" s="7" t="s">
        <v>281</v>
      </c>
      <c r="B851" s="7" t="s">
        <v>659</v>
      </c>
      <c r="C851" s="7">
        <v>1312</v>
      </c>
      <c r="D851" s="2" t="s">
        <v>8</v>
      </c>
      <c r="E851" s="2">
        <v>917</v>
      </c>
      <c r="F851" s="2" t="s">
        <v>2320</v>
      </c>
      <c r="G851" s="2" t="s">
        <v>657</v>
      </c>
      <c r="H851" s="8" t="s">
        <v>2027</v>
      </c>
      <c r="I851" s="1">
        <v>0</v>
      </c>
      <c r="J851" s="1">
        <v>156000</v>
      </c>
      <c r="K851" s="1">
        <v>159000</v>
      </c>
      <c r="L851" s="1">
        <v>159000</v>
      </c>
      <c r="M851" s="1">
        <v>160000</v>
      </c>
      <c r="N851" s="1">
        <v>160000</v>
      </c>
      <c r="O851" s="1">
        <v>161000</v>
      </c>
      <c r="P851" s="1">
        <v>159000</v>
      </c>
      <c r="Q851" s="1">
        <v>160000</v>
      </c>
      <c r="R851" s="1">
        <v>161000</v>
      </c>
      <c r="S851" s="1">
        <v>161000</v>
      </c>
      <c r="T851" s="1">
        <v>160000</v>
      </c>
      <c r="V851" s="28">
        <f t="shared" si="157"/>
        <v>0</v>
      </c>
      <c r="W851" s="28">
        <f t="shared" si="158"/>
        <v>156000</v>
      </c>
      <c r="X851" s="28">
        <f t="shared" si="159"/>
        <v>159000</v>
      </c>
      <c r="Y851" s="28">
        <f t="shared" si="160"/>
        <v>159000</v>
      </c>
      <c r="Z851" s="28">
        <f t="shared" si="161"/>
        <v>160000</v>
      </c>
      <c r="AA851" s="28">
        <f t="shared" si="162"/>
        <v>160000</v>
      </c>
      <c r="AB851" s="28">
        <f t="shared" si="163"/>
        <v>161000</v>
      </c>
      <c r="AC851" s="28">
        <f t="shared" si="164"/>
        <v>159000</v>
      </c>
      <c r="AD851" s="28">
        <f t="shared" si="165"/>
        <v>160000</v>
      </c>
      <c r="AE851" s="28">
        <f t="shared" si="166"/>
        <v>161000</v>
      </c>
      <c r="AF851" s="28">
        <f t="shared" si="167"/>
        <v>161000</v>
      </c>
      <c r="AG851" s="28">
        <f t="shared" si="168"/>
        <v>160000</v>
      </c>
    </row>
    <row r="852" spans="1:33" hidden="1" x14ac:dyDescent="0.3">
      <c r="A852" s="7" t="s">
        <v>281</v>
      </c>
      <c r="B852" s="7" t="s">
        <v>659</v>
      </c>
      <c r="C852" s="7">
        <v>1312</v>
      </c>
      <c r="D852" s="2" t="s">
        <v>8</v>
      </c>
      <c r="E852" s="2">
        <v>917</v>
      </c>
      <c r="F852" s="2" t="s">
        <v>2321</v>
      </c>
      <c r="G852" s="2" t="s">
        <v>657</v>
      </c>
      <c r="H852" s="8" t="s">
        <v>2028</v>
      </c>
      <c r="I852" s="1">
        <v>258000</v>
      </c>
      <c r="J852" s="1">
        <v>260000</v>
      </c>
      <c r="K852" s="1">
        <v>264000</v>
      </c>
      <c r="L852" s="1">
        <v>265000</v>
      </c>
      <c r="M852" s="1">
        <v>266000</v>
      </c>
      <c r="N852" s="1">
        <v>267000</v>
      </c>
      <c r="O852" s="1">
        <v>268000</v>
      </c>
      <c r="P852" s="1">
        <v>265000</v>
      </c>
      <c r="Q852" s="1">
        <v>266000</v>
      </c>
      <c r="R852" s="1">
        <v>269000</v>
      </c>
      <c r="S852" s="1">
        <v>268000</v>
      </c>
      <c r="T852" s="1">
        <v>267000</v>
      </c>
      <c r="V852" s="28">
        <f t="shared" si="157"/>
        <v>258000</v>
      </c>
      <c r="W852" s="28">
        <f t="shared" si="158"/>
        <v>260000</v>
      </c>
      <c r="X852" s="28">
        <f t="shared" si="159"/>
        <v>264000</v>
      </c>
      <c r="Y852" s="28">
        <f t="shared" si="160"/>
        <v>265000</v>
      </c>
      <c r="Z852" s="28">
        <f t="shared" si="161"/>
        <v>266000</v>
      </c>
      <c r="AA852" s="28">
        <f t="shared" si="162"/>
        <v>267000</v>
      </c>
      <c r="AB852" s="28">
        <f t="shared" si="163"/>
        <v>268000</v>
      </c>
      <c r="AC852" s="28">
        <f t="shared" si="164"/>
        <v>265000</v>
      </c>
      <c r="AD852" s="28">
        <f t="shared" si="165"/>
        <v>266000</v>
      </c>
      <c r="AE852" s="28">
        <f t="shared" si="166"/>
        <v>269000</v>
      </c>
      <c r="AF852" s="28">
        <f t="shared" si="167"/>
        <v>268000</v>
      </c>
      <c r="AG852" s="28">
        <f t="shared" si="168"/>
        <v>267000</v>
      </c>
    </row>
    <row r="853" spans="1:33" hidden="1" x14ac:dyDescent="0.3">
      <c r="A853" s="7" t="s">
        <v>281</v>
      </c>
      <c r="B853" s="7" t="s">
        <v>659</v>
      </c>
      <c r="C853" s="7">
        <v>1312</v>
      </c>
      <c r="D853" s="2" t="s">
        <v>8</v>
      </c>
      <c r="E853" s="2">
        <v>917</v>
      </c>
      <c r="F853" s="2" t="s">
        <v>2322</v>
      </c>
      <c r="G853" s="2" t="s">
        <v>657</v>
      </c>
      <c r="H853" s="8" t="s">
        <v>2029</v>
      </c>
      <c r="I853" s="1">
        <v>155000</v>
      </c>
      <c r="J853" s="1">
        <v>156000</v>
      </c>
      <c r="K853" s="1">
        <v>159000</v>
      </c>
      <c r="L853" s="1">
        <v>159000</v>
      </c>
      <c r="M853" s="1">
        <v>160000</v>
      </c>
      <c r="N853" s="1">
        <v>160000</v>
      </c>
      <c r="O853" s="1">
        <v>161000</v>
      </c>
      <c r="P853" s="1">
        <v>159000</v>
      </c>
      <c r="Q853" s="1">
        <v>160000</v>
      </c>
      <c r="R853" s="1">
        <v>161000</v>
      </c>
      <c r="S853" s="1">
        <v>161000</v>
      </c>
      <c r="T853" s="1">
        <v>160000</v>
      </c>
      <c r="V853" s="28">
        <f t="shared" si="157"/>
        <v>155000</v>
      </c>
      <c r="W853" s="28">
        <f t="shared" si="158"/>
        <v>156000</v>
      </c>
      <c r="X853" s="28">
        <f t="shared" si="159"/>
        <v>159000</v>
      </c>
      <c r="Y853" s="28">
        <f t="shared" si="160"/>
        <v>159000</v>
      </c>
      <c r="Z853" s="28">
        <f t="shared" si="161"/>
        <v>160000</v>
      </c>
      <c r="AA853" s="28">
        <f t="shared" si="162"/>
        <v>160000</v>
      </c>
      <c r="AB853" s="28">
        <f t="shared" si="163"/>
        <v>161000</v>
      </c>
      <c r="AC853" s="28">
        <f t="shared" si="164"/>
        <v>159000</v>
      </c>
      <c r="AD853" s="28">
        <f t="shared" si="165"/>
        <v>160000</v>
      </c>
      <c r="AE853" s="28">
        <f t="shared" si="166"/>
        <v>161000</v>
      </c>
      <c r="AF853" s="28">
        <f t="shared" si="167"/>
        <v>161000</v>
      </c>
      <c r="AG853" s="28">
        <f t="shared" si="168"/>
        <v>160000</v>
      </c>
    </row>
    <row r="854" spans="1:33" hidden="1" x14ac:dyDescent="0.3">
      <c r="A854" s="7" t="s">
        <v>281</v>
      </c>
      <c r="B854" s="7" t="s">
        <v>659</v>
      </c>
      <c r="C854" s="7">
        <v>1312</v>
      </c>
      <c r="D854" s="2" t="s">
        <v>8</v>
      </c>
      <c r="E854" s="2">
        <v>917</v>
      </c>
      <c r="F854" s="2" t="s">
        <v>2323</v>
      </c>
      <c r="G854" s="2" t="s">
        <v>657</v>
      </c>
      <c r="H854" s="8" t="s">
        <v>2030</v>
      </c>
      <c r="I854" s="1">
        <v>568000</v>
      </c>
      <c r="J854" s="1">
        <v>623000</v>
      </c>
      <c r="K854" s="1">
        <v>634000</v>
      </c>
      <c r="L854" s="1">
        <v>1113000</v>
      </c>
      <c r="M854" s="1">
        <v>1117000</v>
      </c>
      <c r="N854" s="1">
        <v>1120000</v>
      </c>
      <c r="O854" s="1">
        <v>642000</v>
      </c>
      <c r="P854" s="1">
        <v>636000</v>
      </c>
      <c r="Q854" s="1">
        <v>637000</v>
      </c>
      <c r="R854" s="1">
        <v>644000</v>
      </c>
      <c r="S854" s="1">
        <v>643000</v>
      </c>
      <c r="T854" s="1">
        <v>639000</v>
      </c>
      <c r="V854" s="28">
        <f t="shared" si="157"/>
        <v>568000</v>
      </c>
      <c r="W854" s="28">
        <f t="shared" si="158"/>
        <v>623000</v>
      </c>
      <c r="X854" s="28">
        <f t="shared" si="159"/>
        <v>634000</v>
      </c>
      <c r="Y854" s="28">
        <f t="shared" si="160"/>
        <v>1113000</v>
      </c>
      <c r="Z854" s="28">
        <f t="shared" si="161"/>
        <v>1117000</v>
      </c>
      <c r="AA854" s="28">
        <f t="shared" si="162"/>
        <v>1120000</v>
      </c>
      <c r="AB854" s="28">
        <f t="shared" si="163"/>
        <v>642000</v>
      </c>
      <c r="AC854" s="28">
        <f t="shared" si="164"/>
        <v>636000</v>
      </c>
      <c r="AD854" s="28">
        <f t="shared" si="165"/>
        <v>637000</v>
      </c>
      <c r="AE854" s="28">
        <f t="shared" si="166"/>
        <v>644000</v>
      </c>
      <c r="AF854" s="28">
        <f t="shared" si="167"/>
        <v>643000</v>
      </c>
      <c r="AG854" s="28">
        <f t="shared" si="168"/>
        <v>639000</v>
      </c>
    </row>
    <row r="855" spans="1:33" hidden="1" x14ac:dyDescent="0.3">
      <c r="A855" s="7" t="s">
        <v>281</v>
      </c>
      <c r="B855" s="7" t="s">
        <v>659</v>
      </c>
      <c r="C855" s="7">
        <v>1312</v>
      </c>
      <c r="D855" s="2" t="s">
        <v>8</v>
      </c>
      <c r="E855" s="2">
        <v>917</v>
      </c>
      <c r="F855" s="2" t="s">
        <v>2323</v>
      </c>
      <c r="G855" s="2" t="s">
        <v>657</v>
      </c>
      <c r="H855" s="8" t="s">
        <v>2031</v>
      </c>
      <c r="I855" s="1">
        <v>155000</v>
      </c>
      <c r="J855" s="1">
        <v>156000</v>
      </c>
      <c r="K855" s="1">
        <v>159000</v>
      </c>
      <c r="L855" s="1">
        <v>159000</v>
      </c>
      <c r="M855" s="1">
        <v>160000</v>
      </c>
      <c r="N855" s="1">
        <v>160000</v>
      </c>
      <c r="O855" s="1">
        <v>161000</v>
      </c>
      <c r="P855" s="1">
        <v>159000</v>
      </c>
      <c r="Q855" s="1">
        <v>160000</v>
      </c>
      <c r="R855" s="1">
        <v>161000</v>
      </c>
      <c r="S855" s="1">
        <v>161000</v>
      </c>
      <c r="T855" s="1">
        <v>160000</v>
      </c>
      <c r="V855" s="28">
        <f t="shared" si="157"/>
        <v>155000</v>
      </c>
      <c r="W855" s="28">
        <f t="shared" si="158"/>
        <v>156000</v>
      </c>
      <c r="X855" s="28">
        <f t="shared" si="159"/>
        <v>159000</v>
      </c>
      <c r="Y855" s="28">
        <f t="shared" si="160"/>
        <v>159000</v>
      </c>
      <c r="Z855" s="28">
        <f t="shared" si="161"/>
        <v>160000</v>
      </c>
      <c r="AA855" s="28">
        <f t="shared" si="162"/>
        <v>160000</v>
      </c>
      <c r="AB855" s="28">
        <f t="shared" si="163"/>
        <v>161000</v>
      </c>
      <c r="AC855" s="28">
        <f t="shared" si="164"/>
        <v>159000</v>
      </c>
      <c r="AD855" s="28">
        <f t="shared" si="165"/>
        <v>160000</v>
      </c>
      <c r="AE855" s="28">
        <f t="shared" si="166"/>
        <v>161000</v>
      </c>
      <c r="AF855" s="28">
        <f t="shared" si="167"/>
        <v>161000</v>
      </c>
      <c r="AG855" s="28">
        <f t="shared" si="168"/>
        <v>160000</v>
      </c>
    </row>
    <row r="856" spans="1:33" hidden="1" x14ac:dyDescent="0.3">
      <c r="A856" s="7" t="s">
        <v>281</v>
      </c>
      <c r="B856" s="7" t="s">
        <v>659</v>
      </c>
      <c r="C856" s="7">
        <v>1312</v>
      </c>
      <c r="D856" s="2" t="s">
        <v>8</v>
      </c>
      <c r="E856" s="2">
        <v>917</v>
      </c>
      <c r="F856" s="2" t="s">
        <v>2749</v>
      </c>
      <c r="G856" s="2" t="s">
        <v>657</v>
      </c>
      <c r="H856" s="8" t="s">
        <v>2032</v>
      </c>
      <c r="I856" s="1">
        <v>155000</v>
      </c>
      <c r="J856" s="1">
        <v>156000</v>
      </c>
      <c r="K856" s="1">
        <v>159000</v>
      </c>
      <c r="L856" s="1">
        <v>159000</v>
      </c>
      <c r="M856" s="1">
        <v>160000</v>
      </c>
      <c r="N856" s="1">
        <v>160000</v>
      </c>
      <c r="O856" s="1">
        <v>161000</v>
      </c>
      <c r="P856" s="1">
        <v>159000</v>
      </c>
      <c r="Q856" s="1">
        <v>160000</v>
      </c>
      <c r="R856" s="1">
        <v>161000</v>
      </c>
      <c r="S856" s="1">
        <v>161000</v>
      </c>
      <c r="T856" s="1">
        <v>160000</v>
      </c>
      <c r="V856" s="28">
        <f t="shared" si="157"/>
        <v>155000</v>
      </c>
      <c r="W856" s="28">
        <f t="shared" si="158"/>
        <v>156000</v>
      </c>
      <c r="X856" s="28">
        <f t="shared" si="159"/>
        <v>159000</v>
      </c>
      <c r="Y856" s="28">
        <f t="shared" si="160"/>
        <v>159000</v>
      </c>
      <c r="Z856" s="28">
        <f t="shared" si="161"/>
        <v>160000</v>
      </c>
      <c r="AA856" s="28">
        <f t="shared" si="162"/>
        <v>160000</v>
      </c>
      <c r="AB856" s="28">
        <f t="shared" si="163"/>
        <v>161000</v>
      </c>
      <c r="AC856" s="28">
        <f t="shared" si="164"/>
        <v>159000</v>
      </c>
      <c r="AD856" s="28">
        <f t="shared" si="165"/>
        <v>160000</v>
      </c>
      <c r="AE856" s="28">
        <f t="shared" si="166"/>
        <v>161000</v>
      </c>
      <c r="AF856" s="28">
        <f t="shared" si="167"/>
        <v>161000</v>
      </c>
      <c r="AG856" s="28">
        <f t="shared" si="168"/>
        <v>160000</v>
      </c>
    </row>
    <row r="857" spans="1:33" hidden="1" x14ac:dyDescent="0.3">
      <c r="A857" s="7" t="s">
        <v>281</v>
      </c>
      <c r="B857" s="7" t="s">
        <v>659</v>
      </c>
      <c r="C857" s="7">
        <v>1312</v>
      </c>
      <c r="D857" s="2" t="s">
        <v>8</v>
      </c>
      <c r="E857" s="2">
        <v>917</v>
      </c>
      <c r="F857" s="2" t="s">
        <v>2324</v>
      </c>
      <c r="G857" s="2" t="s">
        <v>657</v>
      </c>
      <c r="H857" s="8" t="s">
        <v>2033</v>
      </c>
      <c r="I857" s="1">
        <v>104000</v>
      </c>
      <c r="J857" s="1">
        <v>0</v>
      </c>
      <c r="K857" s="1">
        <v>53000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V857" s="28">
        <f t="shared" si="157"/>
        <v>104000</v>
      </c>
      <c r="W857" s="28">
        <f t="shared" si="158"/>
        <v>0</v>
      </c>
      <c r="X857" s="28">
        <f t="shared" si="159"/>
        <v>53000</v>
      </c>
      <c r="Y857" s="28">
        <f t="shared" si="160"/>
        <v>0</v>
      </c>
      <c r="Z857" s="28">
        <f t="shared" si="161"/>
        <v>0</v>
      </c>
      <c r="AA857" s="28">
        <f t="shared" si="162"/>
        <v>0</v>
      </c>
      <c r="AB857" s="28">
        <f t="shared" si="163"/>
        <v>0</v>
      </c>
      <c r="AC857" s="28">
        <f t="shared" si="164"/>
        <v>0</v>
      </c>
      <c r="AD857" s="28">
        <f t="shared" si="165"/>
        <v>0</v>
      </c>
      <c r="AE857" s="28">
        <f t="shared" si="166"/>
        <v>0</v>
      </c>
      <c r="AF857" s="28">
        <f t="shared" si="167"/>
        <v>0</v>
      </c>
      <c r="AG857" s="28">
        <f t="shared" si="168"/>
        <v>0</v>
      </c>
    </row>
    <row r="858" spans="1:33" hidden="1" x14ac:dyDescent="0.3">
      <c r="A858" s="7" t="s">
        <v>281</v>
      </c>
      <c r="B858" s="7" t="s">
        <v>659</v>
      </c>
      <c r="C858" s="7">
        <v>1312</v>
      </c>
      <c r="D858" s="2" t="s">
        <v>8</v>
      </c>
      <c r="E858" s="2">
        <v>917</v>
      </c>
      <c r="F858" s="2" t="s">
        <v>2325</v>
      </c>
      <c r="G858" s="2" t="s">
        <v>657</v>
      </c>
      <c r="H858" s="8" t="s">
        <v>2034</v>
      </c>
      <c r="I858" s="1">
        <v>104000</v>
      </c>
      <c r="J858" s="1">
        <v>0</v>
      </c>
      <c r="K858" s="1">
        <v>53000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V858" s="28">
        <f t="shared" si="157"/>
        <v>104000</v>
      </c>
      <c r="W858" s="28">
        <f t="shared" si="158"/>
        <v>0</v>
      </c>
      <c r="X858" s="28">
        <f t="shared" si="159"/>
        <v>53000</v>
      </c>
      <c r="Y858" s="28">
        <f t="shared" si="160"/>
        <v>0</v>
      </c>
      <c r="Z858" s="28">
        <f t="shared" si="161"/>
        <v>0</v>
      </c>
      <c r="AA858" s="28">
        <f t="shared" si="162"/>
        <v>0</v>
      </c>
      <c r="AB858" s="28">
        <f t="shared" si="163"/>
        <v>0</v>
      </c>
      <c r="AC858" s="28">
        <f t="shared" si="164"/>
        <v>0</v>
      </c>
      <c r="AD858" s="28">
        <f t="shared" si="165"/>
        <v>0</v>
      </c>
      <c r="AE858" s="28">
        <f t="shared" si="166"/>
        <v>0</v>
      </c>
      <c r="AF858" s="28">
        <f t="shared" si="167"/>
        <v>0</v>
      </c>
      <c r="AG858" s="28">
        <f t="shared" si="168"/>
        <v>0</v>
      </c>
    </row>
    <row r="859" spans="1:33" hidden="1" x14ac:dyDescent="0.3">
      <c r="A859" s="7" t="s">
        <v>281</v>
      </c>
      <c r="B859" s="7" t="s">
        <v>659</v>
      </c>
      <c r="C859" s="7">
        <v>1312</v>
      </c>
      <c r="D859" s="2" t="s">
        <v>8</v>
      </c>
      <c r="E859" s="2">
        <v>917</v>
      </c>
      <c r="F859" s="2" t="s">
        <v>2326</v>
      </c>
      <c r="G859" s="2" t="s">
        <v>657</v>
      </c>
      <c r="H859" s="8" t="s">
        <v>2035</v>
      </c>
      <c r="I859" s="1">
        <v>104000</v>
      </c>
      <c r="J859" s="1">
        <v>104000</v>
      </c>
      <c r="K859" s="1">
        <v>106000</v>
      </c>
      <c r="L859" s="1">
        <v>106000</v>
      </c>
      <c r="M859" s="1">
        <v>107000</v>
      </c>
      <c r="N859" s="1">
        <v>107000</v>
      </c>
      <c r="O859" s="1">
        <v>161000</v>
      </c>
      <c r="P859" s="1">
        <v>159000</v>
      </c>
      <c r="Q859" s="1">
        <v>160000</v>
      </c>
      <c r="R859" s="1">
        <v>161000</v>
      </c>
      <c r="S859" s="1">
        <v>161000</v>
      </c>
      <c r="T859" s="1">
        <v>107000</v>
      </c>
      <c r="V859" s="28">
        <f t="shared" si="157"/>
        <v>104000</v>
      </c>
      <c r="W859" s="28">
        <f t="shared" si="158"/>
        <v>104000</v>
      </c>
      <c r="X859" s="28">
        <f t="shared" si="159"/>
        <v>106000</v>
      </c>
      <c r="Y859" s="28">
        <f t="shared" si="160"/>
        <v>106000</v>
      </c>
      <c r="Z859" s="28">
        <f t="shared" si="161"/>
        <v>107000</v>
      </c>
      <c r="AA859" s="28">
        <f t="shared" si="162"/>
        <v>107000</v>
      </c>
      <c r="AB859" s="28">
        <f t="shared" si="163"/>
        <v>161000</v>
      </c>
      <c r="AC859" s="28">
        <f t="shared" si="164"/>
        <v>159000</v>
      </c>
      <c r="AD859" s="28">
        <f t="shared" si="165"/>
        <v>160000</v>
      </c>
      <c r="AE859" s="28">
        <f t="shared" si="166"/>
        <v>161000</v>
      </c>
      <c r="AF859" s="28">
        <f t="shared" si="167"/>
        <v>161000</v>
      </c>
      <c r="AG859" s="28">
        <f t="shared" si="168"/>
        <v>107000</v>
      </c>
    </row>
    <row r="860" spans="1:33" hidden="1" x14ac:dyDescent="0.3">
      <c r="A860" s="7" t="s">
        <v>281</v>
      </c>
      <c r="B860" s="7" t="s">
        <v>659</v>
      </c>
      <c r="C860" s="7">
        <v>1312</v>
      </c>
      <c r="D860" s="2" t="s">
        <v>8</v>
      </c>
      <c r="E860" s="2">
        <v>917</v>
      </c>
      <c r="F860" s="2" t="s">
        <v>2327</v>
      </c>
      <c r="G860" s="2" t="s">
        <v>657</v>
      </c>
      <c r="H860" s="8" t="s">
        <v>2036</v>
      </c>
      <c r="I860" s="1">
        <v>93000</v>
      </c>
      <c r="J860" s="1">
        <v>94000</v>
      </c>
      <c r="K860" s="1">
        <v>95000</v>
      </c>
      <c r="L860" s="1">
        <v>96000</v>
      </c>
      <c r="M860" s="1">
        <v>96000</v>
      </c>
      <c r="N860" s="1">
        <v>96000</v>
      </c>
      <c r="O860" s="1">
        <v>321000</v>
      </c>
      <c r="P860" s="1">
        <v>318000</v>
      </c>
      <c r="Q860" s="1">
        <v>319000</v>
      </c>
      <c r="R860" s="1">
        <v>322000</v>
      </c>
      <c r="S860" s="1">
        <v>322000</v>
      </c>
      <c r="T860" s="1">
        <v>96000</v>
      </c>
      <c r="V860" s="28">
        <f t="shared" si="157"/>
        <v>93000</v>
      </c>
      <c r="W860" s="28">
        <f t="shared" si="158"/>
        <v>94000</v>
      </c>
      <c r="X860" s="28">
        <f t="shared" si="159"/>
        <v>95000</v>
      </c>
      <c r="Y860" s="28">
        <f t="shared" si="160"/>
        <v>96000</v>
      </c>
      <c r="Z860" s="28">
        <f t="shared" si="161"/>
        <v>96000</v>
      </c>
      <c r="AA860" s="28">
        <f t="shared" si="162"/>
        <v>96000</v>
      </c>
      <c r="AB860" s="28">
        <f t="shared" si="163"/>
        <v>321000</v>
      </c>
      <c r="AC860" s="28">
        <f t="shared" si="164"/>
        <v>318000</v>
      </c>
      <c r="AD860" s="28">
        <f t="shared" si="165"/>
        <v>319000</v>
      </c>
      <c r="AE860" s="28">
        <f t="shared" si="166"/>
        <v>322000</v>
      </c>
      <c r="AF860" s="28">
        <f t="shared" si="167"/>
        <v>322000</v>
      </c>
      <c r="AG860" s="28">
        <f t="shared" si="168"/>
        <v>96000</v>
      </c>
    </row>
    <row r="861" spans="1:33" hidden="1" x14ac:dyDescent="0.3">
      <c r="A861" s="7" t="s">
        <v>281</v>
      </c>
      <c r="B861" s="7" t="s">
        <v>659</v>
      </c>
      <c r="C861" s="7">
        <v>1312</v>
      </c>
      <c r="D861" s="2" t="s">
        <v>8</v>
      </c>
      <c r="E861" s="2">
        <v>917</v>
      </c>
      <c r="F861" s="2" t="s">
        <v>2750</v>
      </c>
      <c r="G861" s="2" t="s">
        <v>657</v>
      </c>
      <c r="H861" s="8" t="s">
        <v>2037</v>
      </c>
      <c r="I861" s="1">
        <v>155000</v>
      </c>
      <c r="J861" s="1">
        <v>156000</v>
      </c>
      <c r="K861" s="1">
        <v>159000</v>
      </c>
      <c r="L861" s="1">
        <v>371000</v>
      </c>
      <c r="M861" s="1">
        <v>373000</v>
      </c>
      <c r="N861" s="1">
        <v>374000</v>
      </c>
      <c r="O861" s="1">
        <v>161000</v>
      </c>
      <c r="P861" s="1">
        <v>159000</v>
      </c>
      <c r="Q861" s="1">
        <v>160000</v>
      </c>
      <c r="R861" s="1">
        <v>161000</v>
      </c>
      <c r="S861" s="1">
        <v>161000</v>
      </c>
      <c r="T861" s="1">
        <v>320000</v>
      </c>
      <c r="V861" s="28">
        <f t="shared" si="157"/>
        <v>155000</v>
      </c>
      <c r="W861" s="28">
        <f t="shared" si="158"/>
        <v>156000</v>
      </c>
      <c r="X861" s="28">
        <f t="shared" si="159"/>
        <v>159000</v>
      </c>
      <c r="Y861" s="28">
        <f t="shared" si="160"/>
        <v>371000</v>
      </c>
      <c r="Z861" s="28">
        <f t="shared" si="161"/>
        <v>373000</v>
      </c>
      <c r="AA861" s="28">
        <f t="shared" si="162"/>
        <v>374000</v>
      </c>
      <c r="AB861" s="28">
        <f t="shared" si="163"/>
        <v>161000</v>
      </c>
      <c r="AC861" s="28">
        <f t="shared" si="164"/>
        <v>159000</v>
      </c>
      <c r="AD861" s="28">
        <f t="shared" si="165"/>
        <v>160000</v>
      </c>
      <c r="AE861" s="28">
        <f t="shared" si="166"/>
        <v>161000</v>
      </c>
      <c r="AF861" s="28">
        <f t="shared" si="167"/>
        <v>161000</v>
      </c>
      <c r="AG861" s="28">
        <f t="shared" si="168"/>
        <v>320000</v>
      </c>
    </row>
    <row r="862" spans="1:33" hidden="1" x14ac:dyDescent="0.3">
      <c r="A862" s="7" t="s">
        <v>281</v>
      </c>
      <c r="B862" s="7" t="s">
        <v>659</v>
      </c>
      <c r="C862" s="7">
        <v>1312</v>
      </c>
      <c r="D862" s="2" t="s">
        <v>8</v>
      </c>
      <c r="E862" s="2">
        <v>917</v>
      </c>
      <c r="F862" s="2" t="s">
        <v>2328</v>
      </c>
      <c r="G862" s="2" t="s">
        <v>657</v>
      </c>
      <c r="H862" s="8" t="s">
        <v>2038</v>
      </c>
      <c r="I862" s="1">
        <v>6000</v>
      </c>
      <c r="J862" s="1">
        <v>6000</v>
      </c>
      <c r="K862" s="1">
        <v>6000</v>
      </c>
      <c r="L862" s="1">
        <v>6000</v>
      </c>
      <c r="M862" s="1">
        <v>6000</v>
      </c>
      <c r="N862" s="1">
        <v>6000</v>
      </c>
      <c r="O862" s="1">
        <v>6000</v>
      </c>
      <c r="P862" s="1">
        <v>6000</v>
      </c>
      <c r="Q862" s="1">
        <v>6000</v>
      </c>
      <c r="R862" s="1">
        <v>6000</v>
      </c>
      <c r="S862" s="1">
        <v>6000</v>
      </c>
      <c r="T862" s="1">
        <v>6000</v>
      </c>
      <c r="V862" s="28">
        <f t="shared" si="157"/>
        <v>6000</v>
      </c>
      <c r="W862" s="28">
        <f t="shared" si="158"/>
        <v>6000</v>
      </c>
      <c r="X862" s="28">
        <f t="shared" si="159"/>
        <v>6000</v>
      </c>
      <c r="Y862" s="28">
        <f t="shared" si="160"/>
        <v>6000</v>
      </c>
      <c r="Z862" s="28">
        <f t="shared" si="161"/>
        <v>6000</v>
      </c>
      <c r="AA862" s="28">
        <f t="shared" si="162"/>
        <v>6000</v>
      </c>
      <c r="AB862" s="28">
        <f t="shared" si="163"/>
        <v>6000</v>
      </c>
      <c r="AC862" s="28">
        <f t="shared" si="164"/>
        <v>6000</v>
      </c>
      <c r="AD862" s="28">
        <f t="shared" si="165"/>
        <v>6000</v>
      </c>
      <c r="AE862" s="28">
        <f t="shared" si="166"/>
        <v>6000</v>
      </c>
      <c r="AF862" s="28">
        <f t="shared" si="167"/>
        <v>6000</v>
      </c>
      <c r="AG862" s="28">
        <f t="shared" si="168"/>
        <v>6000</v>
      </c>
    </row>
    <row r="863" spans="1:33" hidden="1" x14ac:dyDescent="0.3">
      <c r="A863" s="7" t="s">
        <v>281</v>
      </c>
      <c r="B863" s="7" t="s">
        <v>659</v>
      </c>
      <c r="C863" s="7">
        <v>1312</v>
      </c>
      <c r="D863" s="2" t="s">
        <v>8</v>
      </c>
      <c r="E863" s="2">
        <v>917</v>
      </c>
      <c r="F863" s="2" t="s">
        <v>2329</v>
      </c>
      <c r="G863" s="2" t="s">
        <v>657</v>
      </c>
      <c r="H863" s="8" t="s">
        <v>2039</v>
      </c>
      <c r="I863" s="1">
        <v>0</v>
      </c>
      <c r="J863" s="1">
        <v>6000</v>
      </c>
      <c r="K863" s="1">
        <v>6000</v>
      </c>
      <c r="L863" s="1">
        <v>53000</v>
      </c>
      <c r="M863" s="1">
        <v>54000</v>
      </c>
      <c r="N863" s="1">
        <v>54000</v>
      </c>
      <c r="O863" s="1">
        <v>11000</v>
      </c>
      <c r="P863" s="1">
        <v>11000</v>
      </c>
      <c r="Q863" s="1">
        <v>11000</v>
      </c>
      <c r="R863" s="1">
        <v>11000</v>
      </c>
      <c r="S863" s="1">
        <v>11000</v>
      </c>
      <c r="T863" s="1">
        <v>586000</v>
      </c>
      <c r="V863" s="28">
        <f t="shared" si="157"/>
        <v>0</v>
      </c>
      <c r="W863" s="28">
        <f t="shared" si="158"/>
        <v>6000</v>
      </c>
      <c r="X863" s="28">
        <f t="shared" si="159"/>
        <v>6000</v>
      </c>
      <c r="Y863" s="28">
        <f t="shared" si="160"/>
        <v>53000</v>
      </c>
      <c r="Z863" s="28">
        <f t="shared" si="161"/>
        <v>54000</v>
      </c>
      <c r="AA863" s="28">
        <f t="shared" si="162"/>
        <v>54000</v>
      </c>
      <c r="AB863" s="28">
        <f t="shared" si="163"/>
        <v>11000</v>
      </c>
      <c r="AC863" s="28">
        <f t="shared" si="164"/>
        <v>11000</v>
      </c>
      <c r="AD863" s="28">
        <f t="shared" si="165"/>
        <v>11000</v>
      </c>
      <c r="AE863" s="28">
        <f t="shared" si="166"/>
        <v>11000</v>
      </c>
      <c r="AF863" s="28">
        <f t="shared" si="167"/>
        <v>11000</v>
      </c>
      <c r="AG863" s="28">
        <f t="shared" si="168"/>
        <v>586000</v>
      </c>
    </row>
    <row r="864" spans="1:33" hidden="1" x14ac:dyDescent="0.3">
      <c r="A864" s="7" t="s">
        <v>281</v>
      </c>
      <c r="B864" s="7" t="s">
        <v>659</v>
      </c>
      <c r="C864" s="7">
        <v>1312</v>
      </c>
      <c r="D864" s="2" t="s">
        <v>8</v>
      </c>
      <c r="E864" s="2">
        <v>917</v>
      </c>
      <c r="F864" s="2" t="s">
        <v>2330</v>
      </c>
      <c r="G864" s="2" t="s">
        <v>657</v>
      </c>
      <c r="H864" s="8" t="s">
        <v>2040</v>
      </c>
      <c r="I864" s="1">
        <v>6000</v>
      </c>
      <c r="J864" s="1">
        <v>6000</v>
      </c>
      <c r="K864" s="1">
        <v>6000</v>
      </c>
      <c r="L864" s="1">
        <v>6000</v>
      </c>
      <c r="M864" s="1">
        <v>6000</v>
      </c>
      <c r="N864" s="1">
        <v>6000</v>
      </c>
      <c r="O864" s="1">
        <v>589000</v>
      </c>
      <c r="P864" s="1">
        <v>583000</v>
      </c>
      <c r="Q864" s="1">
        <v>584000</v>
      </c>
      <c r="R864" s="1">
        <v>590000</v>
      </c>
      <c r="S864" s="1">
        <v>589000</v>
      </c>
      <c r="T864" s="1">
        <v>6000</v>
      </c>
      <c r="V864" s="28">
        <f t="shared" si="157"/>
        <v>6000</v>
      </c>
      <c r="W864" s="28">
        <f t="shared" si="158"/>
        <v>6000</v>
      </c>
      <c r="X864" s="28">
        <f t="shared" si="159"/>
        <v>6000</v>
      </c>
      <c r="Y864" s="28">
        <f t="shared" si="160"/>
        <v>6000</v>
      </c>
      <c r="Z864" s="28">
        <f t="shared" si="161"/>
        <v>6000</v>
      </c>
      <c r="AA864" s="28">
        <f t="shared" si="162"/>
        <v>6000</v>
      </c>
      <c r="AB864" s="28">
        <f t="shared" si="163"/>
        <v>589000</v>
      </c>
      <c r="AC864" s="28">
        <f t="shared" si="164"/>
        <v>583000</v>
      </c>
      <c r="AD864" s="28">
        <f t="shared" si="165"/>
        <v>584000</v>
      </c>
      <c r="AE864" s="28">
        <f t="shared" si="166"/>
        <v>590000</v>
      </c>
      <c r="AF864" s="28">
        <f t="shared" si="167"/>
        <v>589000</v>
      </c>
      <c r="AG864" s="28">
        <f t="shared" si="168"/>
        <v>6000</v>
      </c>
    </row>
    <row r="865" spans="1:33" hidden="1" x14ac:dyDescent="0.3">
      <c r="A865" s="7" t="s">
        <v>281</v>
      </c>
      <c r="B865" s="7" t="s">
        <v>659</v>
      </c>
      <c r="C865" s="7">
        <v>1312</v>
      </c>
      <c r="D865" s="2" t="s">
        <v>8</v>
      </c>
      <c r="E865" s="2">
        <v>917</v>
      </c>
      <c r="F865" s="2" t="s">
        <v>2331</v>
      </c>
      <c r="G865" s="2" t="s">
        <v>657</v>
      </c>
      <c r="H865" s="8" t="s">
        <v>2041</v>
      </c>
      <c r="I865" s="1">
        <v>6000</v>
      </c>
      <c r="J865" s="1">
        <v>6000</v>
      </c>
      <c r="K865" s="1">
        <v>6000</v>
      </c>
      <c r="L865" s="1">
        <v>318000</v>
      </c>
      <c r="M865" s="1">
        <v>319000</v>
      </c>
      <c r="N865" s="1">
        <v>320000</v>
      </c>
      <c r="O865" s="1">
        <v>11000</v>
      </c>
      <c r="P865" s="1">
        <v>11000</v>
      </c>
      <c r="Q865" s="1">
        <v>11000</v>
      </c>
      <c r="R865" s="1">
        <v>11000</v>
      </c>
      <c r="S865" s="1">
        <v>11000</v>
      </c>
      <c r="T865" s="1">
        <v>6000</v>
      </c>
      <c r="V865" s="28">
        <f t="shared" si="157"/>
        <v>6000</v>
      </c>
      <c r="W865" s="28">
        <f t="shared" si="158"/>
        <v>6000</v>
      </c>
      <c r="X865" s="28">
        <f t="shared" si="159"/>
        <v>6000</v>
      </c>
      <c r="Y865" s="28">
        <f t="shared" si="160"/>
        <v>318000</v>
      </c>
      <c r="Z865" s="28">
        <f t="shared" si="161"/>
        <v>319000</v>
      </c>
      <c r="AA865" s="28">
        <f t="shared" si="162"/>
        <v>320000</v>
      </c>
      <c r="AB865" s="28">
        <f t="shared" si="163"/>
        <v>11000</v>
      </c>
      <c r="AC865" s="28">
        <f t="shared" si="164"/>
        <v>11000</v>
      </c>
      <c r="AD865" s="28">
        <f t="shared" si="165"/>
        <v>11000</v>
      </c>
      <c r="AE865" s="28">
        <f t="shared" si="166"/>
        <v>11000</v>
      </c>
      <c r="AF865" s="28">
        <f t="shared" si="167"/>
        <v>11000</v>
      </c>
      <c r="AG865" s="28">
        <f t="shared" si="168"/>
        <v>6000</v>
      </c>
    </row>
    <row r="866" spans="1:33" hidden="1" x14ac:dyDescent="0.3">
      <c r="A866" s="7" t="s">
        <v>281</v>
      </c>
      <c r="B866" s="7" t="s">
        <v>659</v>
      </c>
      <c r="C866" s="7">
        <v>1312</v>
      </c>
      <c r="D866" s="2" t="s">
        <v>8</v>
      </c>
      <c r="E866" s="2">
        <v>917</v>
      </c>
      <c r="F866" s="2" t="s">
        <v>2332</v>
      </c>
      <c r="G866" s="2" t="s">
        <v>657</v>
      </c>
      <c r="H866" s="8" t="s">
        <v>2042</v>
      </c>
      <c r="I866" s="1">
        <v>6000</v>
      </c>
      <c r="J866" s="1">
        <v>6000</v>
      </c>
      <c r="K866" s="1">
        <v>6000</v>
      </c>
      <c r="L866" s="1">
        <v>583000</v>
      </c>
      <c r="M866" s="1">
        <v>585000</v>
      </c>
      <c r="N866" s="1">
        <v>587000</v>
      </c>
      <c r="O866" s="1">
        <v>589000</v>
      </c>
      <c r="P866" s="1">
        <v>583000</v>
      </c>
      <c r="Q866" s="1">
        <v>584000</v>
      </c>
      <c r="R866" s="1">
        <v>590000</v>
      </c>
      <c r="S866" s="1">
        <v>589000</v>
      </c>
      <c r="T866" s="1">
        <v>586000</v>
      </c>
      <c r="V866" s="28">
        <f t="shared" si="157"/>
        <v>6000</v>
      </c>
      <c r="W866" s="28">
        <f t="shared" si="158"/>
        <v>6000</v>
      </c>
      <c r="X866" s="28">
        <f t="shared" si="159"/>
        <v>6000</v>
      </c>
      <c r="Y866" s="28">
        <f t="shared" si="160"/>
        <v>583000</v>
      </c>
      <c r="Z866" s="28">
        <f t="shared" si="161"/>
        <v>585000</v>
      </c>
      <c r="AA866" s="28">
        <f t="shared" si="162"/>
        <v>587000</v>
      </c>
      <c r="AB866" s="28">
        <f t="shared" si="163"/>
        <v>589000</v>
      </c>
      <c r="AC866" s="28">
        <f t="shared" si="164"/>
        <v>583000</v>
      </c>
      <c r="AD866" s="28">
        <f t="shared" si="165"/>
        <v>584000</v>
      </c>
      <c r="AE866" s="28">
        <f t="shared" si="166"/>
        <v>590000</v>
      </c>
      <c r="AF866" s="28">
        <f t="shared" si="167"/>
        <v>589000</v>
      </c>
      <c r="AG866" s="28">
        <f t="shared" si="168"/>
        <v>586000</v>
      </c>
    </row>
    <row r="867" spans="1:33" hidden="1" x14ac:dyDescent="0.3">
      <c r="A867" s="7" t="s">
        <v>281</v>
      </c>
      <c r="B867" s="7" t="s">
        <v>659</v>
      </c>
      <c r="C867" s="7">
        <v>1312</v>
      </c>
      <c r="D867" s="2" t="s">
        <v>8</v>
      </c>
      <c r="E867" s="2">
        <v>917</v>
      </c>
      <c r="F867" s="2" t="s">
        <v>2333</v>
      </c>
      <c r="G867" s="2" t="s">
        <v>657</v>
      </c>
      <c r="H867" s="8" t="s">
        <v>2043</v>
      </c>
      <c r="I867" s="1">
        <v>6000</v>
      </c>
      <c r="J867" s="1">
        <v>156000</v>
      </c>
      <c r="K867" s="1">
        <v>159000</v>
      </c>
      <c r="L867" s="1">
        <v>159000</v>
      </c>
      <c r="M867" s="1">
        <v>160000</v>
      </c>
      <c r="N867" s="1">
        <v>160000</v>
      </c>
      <c r="O867" s="1">
        <v>17000</v>
      </c>
      <c r="P867" s="1">
        <v>16000</v>
      </c>
      <c r="Q867" s="1">
        <v>16000</v>
      </c>
      <c r="R867" s="1">
        <v>17000</v>
      </c>
      <c r="S867" s="1">
        <v>17000</v>
      </c>
      <c r="T867" s="1">
        <v>160000</v>
      </c>
      <c r="V867" s="28">
        <f t="shared" si="157"/>
        <v>6000</v>
      </c>
      <c r="W867" s="28">
        <f t="shared" si="158"/>
        <v>156000</v>
      </c>
      <c r="X867" s="28">
        <f t="shared" si="159"/>
        <v>159000</v>
      </c>
      <c r="Y867" s="28">
        <f t="shared" si="160"/>
        <v>159000</v>
      </c>
      <c r="Z867" s="28">
        <f t="shared" si="161"/>
        <v>160000</v>
      </c>
      <c r="AA867" s="28">
        <f t="shared" si="162"/>
        <v>160000</v>
      </c>
      <c r="AB867" s="28">
        <f t="shared" si="163"/>
        <v>17000</v>
      </c>
      <c r="AC867" s="28">
        <f t="shared" si="164"/>
        <v>16000</v>
      </c>
      <c r="AD867" s="28">
        <f t="shared" si="165"/>
        <v>16000</v>
      </c>
      <c r="AE867" s="28">
        <f t="shared" si="166"/>
        <v>17000</v>
      </c>
      <c r="AF867" s="28">
        <f t="shared" si="167"/>
        <v>17000</v>
      </c>
      <c r="AG867" s="28">
        <f t="shared" si="168"/>
        <v>160000</v>
      </c>
    </row>
    <row r="868" spans="1:33" hidden="1" x14ac:dyDescent="0.3">
      <c r="A868" s="7" t="s">
        <v>281</v>
      </c>
      <c r="B868" s="7" t="s">
        <v>659</v>
      </c>
      <c r="C868" s="7">
        <v>1312</v>
      </c>
      <c r="D868" s="2" t="s">
        <v>8</v>
      </c>
      <c r="E868" s="2">
        <v>917</v>
      </c>
      <c r="F868" s="2" t="s">
        <v>2334</v>
      </c>
      <c r="G868" s="2" t="s">
        <v>657</v>
      </c>
      <c r="H868" s="8" t="s">
        <v>2044</v>
      </c>
      <c r="I868" s="1">
        <v>258000</v>
      </c>
      <c r="J868" s="1">
        <v>104000</v>
      </c>
      <c r="K868" s="1">
        <v>581000</v>
      </c>
      <c r="L868" s="1">
        <v>318000</v>
      </c>
      <c r="M868" s="1">
        <v>319000</v>
      </c>
      <c r="N868" s="1">
        <v>150000</v>
      </c>
      <c r="O868" s="1">
        <v>107000</v>
      </c>
      <c r="P868" s="1">
        <v>106000</v>
      </c>
      <c r="Q868" s="1">
        <v>107000</v>
      </c>
      <c r="R868" s="1">
        <v>108000</v>
      </c>
      <c r="S868" s="1">
        <v>108000</v>
      </c>
      <c r="T868" s="1">
        <v>320000</v>
      </c>
      <c r="V868" s="28">
        <f t="shared" si="157"/>
        <v>258000</v>
      </c>
      <c r="W868" s="28">
        <f t="shared" si="158"/>
        <v>104000</v>
      </c>
      <c r="X868" s="28">
        <f t="shared" si="159"/>
        <v>581000</v>
      </c>
      <c r="Y868" s="28">
        <f t="shared" si="160"/>
        <v>318000</v>
      </c>
      <c r="Z868" s="28">
        <f t="shared" si="161"/>
        <v>319000</v>
      </c>
      <c r="AA868" s="28">
        <f t="shared" si="162"/>
        <v>150000</v>
      </c>
      <c r="AB868" s="28">
        <f t="shared" si="163"/>
        <v>107000</v>
      </c>
      <c r="AC868" s="28">
        <f t="shared" si="164"/>
        <v>106000</v>
      </c>
      <c r="AD868" s="28">
        <f t="shared" si="165"/>
        <v>107000</v>
      </c>
      <c r="AE868" s="28">
        <f t="shared" si="166"/>
        <v>108000</v>
      </c>
      <c r="AF868" s="28">
        <f t="shared" si="167"/>
        <v>108000</v>
      </c>
      <c r="AG868" s="28">
        <f t="shared" si="168"/>
        <v>320000</v>
      </c>
    </row>
    <row r="869" spans="1:33" hidden="1" x14ac:dyDescent="0.3">
      <c r="A869" s="7" t="s">
        <v>281</v>
      </c>
      <c r="B869" s="7" t="s">
        <v>659</v>
      </c>
      <c r="C869" s="7">
        <v>1312</v>
      </c>
      <c r="D869" s="2" t="s">
        <v>252</v>
      </c>
      <c r="E869" s="2">
        <v>999</v>
      </c>
      <c r="F869" s="2" t="s">
        <v>252</v>
      </c>
      <c r="G869" s="2" t="s">
        <v>657</v>
      </c>
      <c r="H869" s="8" t="s">
        <v>1777</v>
      </c>
      <c r="I869" s="1">
        <v>258000</v>
      </c>
      <c r="J869" s="1">
        <v>675000</v>
      </c>
      <c r="K869" s="1">
        <v>1056000</v>
      </c>
      <c r="L869" s="1">
        <v>2120000</v>
      </c>
      <c r="M869" s="1">
        <v>2127000</v>
      </c>
      <c r="N869" s="1">
        <v>2132000</v>
      </c>
      <c r="O869" s="1">
        <v>3745000</v>
      </c>
      <c r="P869" s="1">
        <v>3705000</v>
      </c>
      <c r="Q869" s="1">
        <v>3714000</v>
      </c>
      <c r="R869" s="1">
        <v>3755000</v>
      </c>
      <c r="S869" s="1">
        <v>3746000</v>
      </c>
      <c r="T869" s="1">
        <v>3248000</v>
      </c>
      <c r="V869" s="28">
        <f t="shared" si="157"/>
        <v>258000</v>
      </c>
      <c r="W869" s="28">
        <f t="shared" si="158"/>
        <v>675000</v>
      </c>
      <c r="X869" s="28">
        <f t="shared" si="159"/>
        <v>1056000</v>
      </c>
      <c r="Y869" s="28">
        <f t="shared" si="160"/>
        <v>2120000</v>
      </c>
      <c r="Z869" s="28">
        <f t="shared" si="161"/>
        <v>2127000</v>
      </c>
      <c r="AA869" s="28">
        <f t="shared" si="162"/>
        <v>2132000</v>
      </c>
      <c r="AB869" s="28">
        <f t="shared" si="163"/>
        <v>3745000</v>
      </c>
      <c r="AC869" s="28">
        <f t="shared" si="164"/>
        <v>3705000</v>
      </c>
      <c r="AD869" s="28">
        <f t="shared" si="165"/>
        <v>3714000</v>
      </c>
      <c r="AE869" s="28">
        <f t="shared" si="166"/>
        <v>3755000</v>
      </c>
      <c r="AF869" s="28">
        <f t="shared" si="167"/>
        <v>3746000</v>
      </c>
      <c r="AG869" s="28">
        <f t="shared" si="168"/>
        <v>3248000</v>
      </c>
    </row>
    <row r="870" spans="1:33" hidden="1" x14ac:dyDescent="0.3">
      <c r="A870" s="7" t="s">
        <v>281</v>
      </c>
      <c r="B870" s="7" t="s">
        <v>659</v>
      </c>
      <c r="C870" s="7">
        <v>1312</v>
      </c>
      <c r="D870" s="2" t="s">
        <v>8</v>
      </c>
      <c r="E870" s="2">
        <v>917</v>
      </c>
      <c r="F870" s="2" t="s">
        <v>2335</v>
      </c>
      <c r="G870" s="2" t="s">
        <v>656</v>
      </c>
      <c r="H870" s="8" t="s">
        <v>2045</v>
      </c>
      <c r="I870" s="1">
        <v>52000</v>
      </c>
      <c r="J870" s="1">
        <v>52000</v>
      </c>
      <c r="K870" s="1">
        <v>53000</v>
      </c>
      <c r="L870" s="1">
        <v>53000</v>
      </c>
      <c r="M870" s="1">
        <v>54000</v>
      </c>
      <c r="N870" s="1">
        <v>54000</v>
      </c>
      <c r="O870" s="1">
        <v>161000</v>
      </c>
      <c r="P870" s="1">
        <v>159000</v>
      </c>
      <c r="Q870" s="1">
        <v>160000</v>
      </c>
      <c r="R870" s="1">
        <v>161000</v>
      </c>
      <c r="S870" s="1">
        <v>161000</v>
      </c>
      <c r="T870" s="1">
        <v>160000</v>
      </c>
      <c r="V870" s="28">
        <f t="shared" si="157"/>
        <v>52000</v>
      </c>
      <c r="W870" s="28">
        <f t="shared" si="158"/>
        <v>52000</v>
      </c>
      <c r="X870" s="28">
        <f t="shared" si="159"/>
        <v>53000</v>
      </c>
      <c r="Y870" s="28">
        <f t="shared" si="160"/>
        <v>53000</v>
      </c>
      <c r="Z870" s="28">
        <f t="shared" si="161"/>
        <v>54000</v>
      </c>
      <c r="AA870" s="28">
        <f t="shared" si="162"/>
        <v>54000</v>
      </c>
      <c r="AB870" s="28">
        <f t="shared" si="163"/>
        <v>161000</v>
      </c>
      <c r="AC870" s="28">
        <f t="shared" si="164"/>
        <v>159000</v>
      </c>
      <c r="AD870" s="28">
        <f t="shared" si="165"/>
        <v>160000</v>
      </c>
      <c r="AE870" s="28">
        <f t="shared" si="166"/>
        <v>161000</v>
      </c>
      <c r="AF870" s="28">
        <f t="shared" si="167"/>
        <v>161000</v>
      </c>
      <c r="AG870" s="28">
        <f t="shared" si="168"/>
        <v>160000</v>
      </c>
    </row>
    <row r="871" spans="1:33" hidden="1" x14ac:dyDescent="0.3">
      <c r="A871" s="7" t="s">
        <v>281</v>
      </c>
      <c r="B871" s="7" t="s">
        <v>659</v>
      </c>
      <c r="C871" s="7">
        <v>1312</v>
      </c>
      <c r="D871" s="2" t="s">
        <v>8</v>
      </c>
      <c r="E871" s="2">
        <v>917</v>
      </c>
      <c r="F871" s="2" t="s">
        <v>2336</v>
      </c>
      <c r="G871" s="2" t="s">
        <v>656</v>
      </c>
      <c r="H871" s="8" t="s">
        <v>2046</v>
      </c>
      <c r="I871" s="1">
        <v>104000</v>
      </c>
      <c r="J871" s="1">
        <v>63000</v>
      </c>
      <c r="K871" s="1">
        <v>64000</v>
      </c>
      <c r="L871" s="1">
        <v>64000</v>
      </c>
      <c r="M871" s="1">
        <v>64000</v>
      </c>
      <c r="N871" s="1">
        <v>64000</v>
      </c>
      <c r="O871" s="1">
        <v>161000</v>
      </c>
      <c r="P871" s="1">
        <v>159000</v>
      </c>
      <c r="Q871" s="1">
        <v>160000</v>
      </c>
      <c r="R871" s="1">
        <v>161000</v>
      </c>
      <c r="S871" s="1">
        <v>161000</v>
      </c>
      <c r="T871" s="1">
        <v>160000</v>
      </c>
      <c r="V871" s="28">
        <f t="shared" si="157"/>
        <v>104000</v>
      </c>
      <c r="W871" s="28">
        <f t="shared" si="158"/>
        <v>63000</v>
      </c>
      <c r="X871" s="28">
        <f t="shared" si="159"/>
        <v>64000</v>
      </c>
      <c r="Y871" s="28">
        <f t="shared" si="160"/>
        <v>64000</v>
      </c>
      <c r="Z871" s="28">
        <f t="shared" si="161"/>
        <v>64000</v>
      </c>
      <c r="AA871" s="28">
        <f t="shared" si="162"/>
        <v>64000</v>
      </c>
      <c r="AB871" s="28">
        <f t="shared" si="163"/>
        <v>161000</v>
      </c>
      <c r="AC871" s="28">
        <f t="shared" si="164"/>
        <v>159000</v>
      </c>
      <c r="AD871" s="28">
        <f t="shared" si="165"/>
        <v>160000</v>
      </c>
      <c r="AE871" s="28">
        <f t="shared" si="166"/>
        <v>161000</v>
      </c>
      <c r="AF871" s="28">
        <f t="shared" si="167"/>
        <v>161000</v>
      </c>
      <c r="AG871" s="28">
        <f t="shared" si="168"/>
        <v>160000</v>
      </c>
    </row>
    <row r="872" spans="1:33" hidden="1" x14ac:dyDescent="0.3">
      <c r="A872" s="7" t="s">
        <v>281</v>
      </c>
      <c r="B872" s="7" t="s">
        <v>659</v>
      </c>
      <c r="C872" s="7">
        <v>1312</v>
      </c>
      <c r="D872" s="2" t="s">
        <v>8</v>
      </c>
      <c r="E872" s="2">
        <v>917</v>
      </c>
      <c r="F872" s="2" t="s">
        <v>2337</v>
      </c>
      <c r="G872" s="2" t="s">
        <v>656</v>
      </c>
      <c r="H872" s="8" t="s">
        <v>2047</v>
      </c>
      <c r="I872" s="1">
        <v>52000</v>
      </c>
      <c r="J872" s="1">
        <v>52000</v>
      </c>
      <c r="K872" s="1">
        <v>53000</v>
      </c>
      <c r="L872" s="1">
        <v>80000</v>
      </c>
      <c r="M872" s="1">
        <v>80000</v>
      </c>
      <c r="N872" s="1">
        <v>80000</v>
      </c>
      <c r="O872" s="1">
        <v>107000</v>
      </c>
      <c r="P872" s="1">
        <v>106000</v>
      </c>
      <c r="Q872" s="1">
        <v>107000</v>
      </c>
      <c r="R872" s="1">
        <v>161000</v>
      </c>
      <c r="S872" s="1">
        <v>161000</v>
      </c>
      <c r="T872" s="1">
        <v>160000</v>
      </c>
      <c r="V872" s="28">
        <f t="shared" si="157"/>
        <v>52000</v>
      </c>
      <c r="W872" s="28">
        <f t="shared" si="158"/>
        <v>52000</v>
      </c>
      <c r="X872" s="28">
        <f t="shared" si="159"/>
        <v>53000</v>
      </c>
      <c r="Y872" s="28">
        <f t="shared" si="160"/>
        <v>80000</v>
      </c>
      <c r="Z872" s="28">
        <f t="shared" si="161"/>
        <v>80000</v>
      </c>
      <c r="AA872" s="28">
        <f t="shared" si="162"/>
        <v>80000</v>
      </c>
      <c r="AB872" s="28">
        <f t="shared" si="163"/>
        <v>107000</v>
      </c>
      <c r="AC872" s="28">
        <f t="shared" si="164"/>
        <v>106000</v>
      </c>
      <c r="AD872" s="28">
        <f t="shared" si="165"/>
        <v>107000</v>
      </c>
      <c r="AE872" s="28">
        <f t="shared" si="166"/>
        <v>161000</v>
      </c>
      <c r="AF872" s="28">
        <f t="shared" si="167"/>
        <v>161000</v>
      </c>
      <c r="AG872" s="28">
        <f t="shared" si="168"/>
        <v>160000</v>
      </c>
    </row>
    <row r="873" spans="1:33" hidden="1" x14ac:dyDescent="0.3">
      <c r="A873" s="7" t="s">
        <v>281</v>
      </c>
      <c r="B873" s="7" t="s">
        <v>659</v>
      </c>
      <c r="C873" s="7">
        <v>1312</v>
      </c>
      <c r="D873" s="2" t="s">
        <v>8</v>
      </c>
      <c r="E873" s="2">
        <v>917</v>
      </c>
      <c r="F873" s="2" t="s">
        <v>2338</v>
      </c>
      <c r="G873" s="2" t="s">
        <v>656</v>
      </c>
      <c r="H873" s="8" t="s">
        <v>2048</v>
      </c>
      <c r="I873" s="1">
        <v>52000</v>
      </c>
      <c r="J873" s="1">
        <v>52000</v>
      </c>
      <c r="K873" s="1">
        <v>80000</v>
      </c>
      <c r="L873" s="1">
        <v>106000</v>
      </c>
      <c r="M873" s="1">
        <v>107000</v>
      </c>
      <c r="N873" s="1">
        <v>107000</v>
      </c>
      <c r="O873" s="1">
        <v>161000</v>
      </c>
      <c r="P873" s="1">
        <v>159000</v>
      </c>
      <c r="Q873" s="1">
        <v>160000</v>
      </c>
      <c r="R873" s="1">
        <v>215000</v>
      </c>
      <c r="S873" s="1">
        <v>215000</v>
      </c>
      <c r="T873" s="1">
        <v>213000</v>
      </c>
      <c r="V873" s="28">
        <f t="shared" si="157"/>
        <v>52000</v>
      </c>
      <c r="W873" s="28">
        <f t="shared" si="158"/>
        <v>52000</v>
      </c>
      <c r="X873" s="28">
        <f t="shared" si="159"/>
        <v>80000</v>
      </c>
      <c r="Y873" s="28">
        <f t="shared" si="160"/>
        <v>106000</v>
      </c>
      <c r="Z873" s="28">
        <f t="shared" si="161"/>
        <v>107000</v>
      </c>
      <c r="AA873" s="28">
        <f t="shared" si="162"/>
        <v>107000</v>
      </c>
      <c r="AB873" s="28">
        <f t="shared" si="163"/>
        <v>161000</v>
      </c>
      <c r="AC873" s="28">
        <f t="shared" si="164"/>
        <v>159000</v>
      </c>
      <c r="AD873" s="28">
        <f t="shared" si="165"/>
        <v>160000</v>
      </c>
      <c r="AE873" s="28">
        <f t="shared" si="166"/>
        <v>215000</v>
      </c>
      <c r="AF873" s="28">
        <f t="shared" si="167"/>
        <v>215000</v>
      </c>
      <c r="AG873" s="28">
        <f t="shared" si="168"/>
        <v>213000</v>
      </c>
    </row>
    <row r="874" spans="1:33" hidden="1" x14ac:dyDescent="0.3">
      <c r="A874" s="7" t="s">
        <v>281</v>
      </c>
      <c r="B874" s="7" t="s">
        <v>659</v>
      </c>
      <c r="C874" s="7">
        <v>1312</v>
      </c>
      <c r="D874" s="2" t="s">
        <v>8</v>
      </c>
      <c r="E874" s="2">
        <v>917</v>
      </c>
      <c r="F874" s="2" t="s">
        <v>2339</v>
      </c>
      <c r="G874" s="2" t="s">
        <v>656</v>
      </c>
      <c r="H874" s="8" t="s">
        <v>2049</v>
      </c>
      <c r="I874" s="1">
        <v>104000</v>
      </c>
      <c r="J874" s="1">
        <v>104000</v>
      </c>
      <c r="K874" s="1">
        <v>106000</v>
      </c>
      <c r="L874" s="1">
        <v>106000</v>
      </c>
      <c r="M874" s="1">
        <v>107000</v>
      </c>
      <c r="N874" s="1">
        <v>107000</v>
      </c>
      <c r="O874" s="1">
        <v>161000</v>
      </c>
      <c r="P874" s="1">
        <v>159000</v>
      </c>
      <c r="Q874" s="1">
        <v>160000</v>
      </c>
      <c r="R874" s="1">
        <v>188000</v>
      </c>
      <c r="S874" s="1">
        <v>188000</v>
      </c>
      <c r="T874" s="1">
        <v>187000</v>
      </c>
      <c r="V874" s="28">
        <f t="shared" si="157"/>
        <v>104000</v>
      </c>
      <c r="W874" s="28">
        <f t="shared" si="158"/>
        <v>104000</v>
      </c>
      <c r="X874" s="28">
        <f t="shared" si="159"/>
        <v>106000</v>
      </c>
      <c r="Y874" s="28">
        <f t="shared" si="160"/>
        <v>106000</v>
      </c>
      <c r="Z874" s="28">
        <f t="shared" si="161"/>
        <v>107000</v>
      </c>
      <c r="AA874" s="28">
        <f t="shared" si="162"/>
        <v>107000</v>
      </c>
      <c r="AB874" s="28">
        <f t="shared" si="163"/>
        <v>161000</v>
      </c>
      <c r="AC874" s="28">
        <f t="shared" si="164"/>
        <v>159000</v>
      </c>
      <c r="AD874" s="28">
        <f t="shared" si="165"/>
        <v>160000</v>
      </c>
      <c r="AE874" s="28">
        <f t="shared" si="166"/>
        <v>188000</v>
      </c>
      <c r="AF874" s="28">
        <f t="shared" si="167"/>
        <v>188000</v>
      </c>
      <c r="AG874" s="28">
        <f t="shared" si="168"/>
        <v>187000</v>
      </c>
    </row>
    <row r="875" spans="1:33" hidden="1" x14ac:dyDescent="0.3">
      <c r="A875" s="7" t="s">
        <v>281</v>
      </c>
      <c r="B875" s="7" t="s">
        <v>659</v>
      </c>
      <c r="C875" s="7">
        <v>1312</v>
      </c>
      <c r="D875" s="2" t="s">
        <v>8</v>
      </c>
      <c r="E875" s="2">
        <v>917</v>
      </c>
      <c r="F875" s="2" t="s">
        <v>715</v>
      </c>
      <c r="G875" s="2" t="s">
        <v>656</v>
      </c>
      <c r="H875" s="8" t="s">
        <v>2050</v>
      </c>
      <c r="I875" s="1">
        <v>52000</v>
      </c>
      <c r="J875" s="1">
        <v>156000</v>
      </c>
      <c r="K875" s="1">
        <v>212000</v>
      </c>
      <c r="L875" s="1">
        <v>265000</v>
      </c>
      <c r="M875" s="1">
        <v>266000</v>
      </c>
      <c r="N875" s="1">
        <v>267000</v>
      </c>
      <c r="O875" s="1">
        <v>268000</v>
      </c>
      <c r="P875" s="1">
        <v>265000</v>
      </c>
      <c r="Q875" s="1">
        <v>266000</v>
      </c>
      <c r="R875" s="1">
        <v>322000</v>
      </c>
      <c r="S875" s="1">
        <v>268000</v>
      </c>
      <c r="T875" s="1">
        <v>320000</v>
      </c>
      <c r="V875" s="28">
        <f t="shared" si="157"/>
        <v>52000</v>
      </c>
      <c r="W875" s="28">
        <f t="shared" si="158"/>
        <v>156000</v>
      </c>
      <c r="X875" s="28">
        <f t="shared" si="159"/>
        <v>212000</v>
      </c>
      <c r="Y875" s="28">
        <f t="shared" si="160"/>
        <v>265000</v>
      </c>
      <c r="Z875" s="28">
        <f t="shared" si="161"/>
        <v>266000</v>
      </c>
      <c r="AA875" s="28">
        <f t="shared" si="162"/>
        <v>267000</v>
      </c>
      <c r="AB875" s="28">
        <f t="shared" si="163"/>
        <v>268000</v>
      </c>
      <c r="AC875" s="28">
        <f t="shared" si="164"/>
        <v>265000</v>
      </c>
      <c r="AD875" s="28">
        <f t="shared" si="165"/>
        <v>266000</v>
      </c>
      <c r="AE875" s="28">
        <f t="shared" si="166"/>
        <v>322000</v>
      </c>
      <c r="AF875" s="28">
        <f t="shared" si="167"/>
        <v>268000</v>
      </c>
      <c r="AG875" s="28">
        <f t="shared" si="168"/>
        <v>320000</v>
      </c>
    </row>
    <row r="876" spans="1:33" hidden="1" x14ac:dyDescent="0.3">
      <c r="A876" s="7" t="s">
        <v>281</v>
      </c>
      <c r="B876" s="7" t="s">
        <v>659</v>
      </c>
      <c r="C876" s="7">
        <v>1312</v>
      </c>
      <c r="D876" s="2" t="s">
        <v>8</v>
      </c>
      <c r="E876" s="2">
        <v>917</v>
      </c>
      <c r="F876" s="2" t="s">
        <v>730</v>
      </c>
      <c r="G876" s="2" t="s">
        <v>656</v>
      </c>
      <c r="H876" s="8" t="s">
        <v>2051</v>
      </c>
      <c r="I876" s="1">
        <v>52000</v>
      </c>
      <c r="J876" s="1">
        <v>26000</v>
      </c>
      <c r="K876" s="1">
        <v>53000</v>
      </c>
      <c r="L876" s="1">
        <v>106000</v>
      </c>
      <c r="M876" s="1">
        <v>107000</v>
      </c>
      <c r="N876" s="1">
        <v>107000</v>
      </c>
      <c r="O876" s="1">
        <v>161000</v>
      </c>
      <c r="P876" s="1">
        <v>159000</v>
      </c>
      <c r="Q876" s="1">
        <v>160000</v>
      </c>
      <c r="R876" s="1">
        <v>54000</v>
      </c>
      <c r="S876" s="1">
        <v>54000</v>
      </c>
      <c r="T876" s="1">
        <v>54000</v>
      </c>
      <c r="V876" s="28">
        <f t="shared" si="157"/>
        <v>52000</v>
      </c>
      <c r="W876" s="28">
        <f t="shared" si="158"/>
        <v>26000</v>
      </c>
      <c r="X876" s="28">
        <f t="shared" si="159"/>
        <v>53000</v>
      </c>
      <c r="Y876" s="28">
        <f t="shared" si="160"/>
        <v>106000</v>
      </c>
      <c r="Z876" s="28">
        <f t="shared" si="161"/>
        <v>107000</v>
      </c>
      <c r="AA876" s="28">
        <f t="shared" si="162"/>
        <v>107000</v>
      </c>
      <c r="AB876" s="28">
        <f t="shared" si="163"/>
        <v>161000</v>
      </c>
      <c r="AC876" s="28">
        <f t="shared" si="164"/>
        <v>159000</v>
      </c>
      <c r="AD876" s="28">
        <f t="shared" si="165"/>
        <v>160000</v>
      </c>
      <c r="AE876" s="28">
        <f t="shared" si="166"/>
        <v>54000</v>
      </c>
      <c r="AF876" s="28">
        <f t="shared" si="167"/>
        <v>54000</v>
      </c>
      <c r="AG876" s="28">
        <f t="shared" si="168"/>
        <v>54000</v>
      </c>
    </row>
    <row r="877" spans="1:33" hidden="1" x14ac:dyDescent="0.3">
      <c r="A877" s="7" t="s">
        <v>281</v>
      </c>
      <c r="B877" s="7" t="s">
        <v>659</v>
      </c>
      <c r="C877" s="7">
        <v>1312</v>
      </c>
      <c r="D877" s="2" t="s">
        <v>8</v>
      </c>
      <c r="E877" s="2">
        <v>917</v>
      </c>
      <c r="F877" s="2" t="s">
        <v>2340</v>
      </c>
      <c r="G877" s="2" t="s">
        <v>656</v>
      </c>
      <c r="H877" s="8" t="s">
        <v>2052</v>
      </c>
      <c r="I877" s="1">
        <v>104000</v>
      </c>
      <c r="J877" s="1">
        <v>104000</v>
      </c>
      <c r="K877" s="1">
        <v>212000</v>
      </c>
      <c r="L877" s="1">
        <v>212000</v>
      </c>
      <c r="M877" s="1">
        <v>213000</v>
      </c>
      <c r="N877" s="1">
        <v>214000</v>
      </c>
      <c r="O877" s="1">
        <v>214000</v>
      </c>
      <c r="P877" s="1">
        <v>212000</v>
      </c>
      <c r="Q877" s="1">
        <v>213000</v>
      </c>
      <c r="R877" s="1">
        <v>215000</v>
      </c>
      <c r="S877" s="1">
        <v>161000</v>
      </c>
      <c r="T877" s="1">
        <v>213000</v>
      </c>
      <c r="V877" s="28">
        <f t="shared" si="157"/>
        <v>104000</v>
      </c>
      <c r="W877" s="28">
        <f t="shared" si="158"/>
        <v>104000</v>
      </c>
      <c r="X877" s="28">
        <f t="shared" si="159"/>
        <v>212000</v>
      </c>
      <c r="Y877" s="28">
        <f t="shared" si="160"/>
        <v>212000</v>
      </c>
      <c r="Z877" s="28">
        <f t="shared" si="161"/>
        <v>213000</v>
      </c>
      <c r="AA877" s="28">
        <f t="shared" si="162"/>
        <v>214000</v>
      </c>
      <c r="AB877" s="28">
        <f t="shared" si="163"/>
        <v>214000</v>
      </c>
      <c r="AC877" s="28">
        <f t="shared" si="164"/>
        <v>212000</v>
      </c>
      <c r="AD877" s="28">
        <f t="shared" si="165"/>
        <v>213000</v>
      </c>
      <c r="AE877" s="28">
        <f t="shared" si="166"/>
        <v>215000</v>
      </c>
      <c r="AF877" s="28">
        <f t="shared" si="167"/>
        <v>161000</v>
      </c>
      <c r="AG877" s="28">
        <f t="shared" si="168"/>
        <v>213000</v>
      </c>
    </row>
    <row r="878" spans="1:33" hidden="1" x14ac:dyDescent="0.3">
      <c r="A878" s="7" t="s">
        <v>281</v>
      </c>
      <c r="B878" s="7" t="s">
        <v>659</v>
      </c>
      <c r="C878" s="7">
        <v>1312</v>
      </c>
      <c r="D878" s="2" t="s">
        <v>8</v>
      </c>
      <c r="E878" s="2">
        <v>917</v>
      </c>
      <c r="F878" s="2" t="s">
        <v>2341</v>
      </c>
      <c r="G878" s="2" t="s">
        <v>656</v>
      </c>
      <c r="H878" s="8" t="s">
        <v>2053</v>
      </c>
      <c r="I878" s="1">
        <v>104000</v>
      </c>
      <c r="J878" s="1">
        <v>104000</v>
      </c>
      <c r="K878" s="1">
        <v>106000</v>
      </c>
      <c r="L878" s="1">
        <v>106000</v>
      </c>
      <c r="M878" s="1">
        <v>107000</v>
      </c>
      <c r="N878" s="1">
        <v>107000</v>
      </c>
      <c r="O878" s="1">
        <v>214000</v>
      </c>
      <c r="P878" s="1">
        <v>212000</v>
      </c>
      <c r="Q878" s="1">
        <v>213000</v>
      </c>
      <c r="R878" s="1">
        <v>215000</v>
      </c>
      <c r="S878" s="1">
        <v>161000</v>
      </c>
      <c r="T878" s="1">
        <v>213000</v>
      </c>
      <c r="V878" s="28">
        <f t="shared" si="157"/>
        <v>104000</v>
      </c>
      <c r="W878" s="28">
        <f t="shared" si="158"/>
        <v>104000</v>
      </c>
      <c r="X878" s="28">
        <f t="shared" si="159"/>
        <v>106000</v>
      </c>
      <c r="Y878" s="28">
        <f t="shared" si="160"/>
        <v>106000</v>
      </c>
      <c r="Z878" s="28">
        <f t="shared" si="161"/>
        <v>107000</v>
      </c>
      <c r="AA878" s="28">
        <f t="shared" si="162"/>
        <v>107000</v>
      </c>
      <c r="AB878" s="28">
        <f t="shared" si="163"/>
        <v>214000</v>
      </c>
      <c r="AC878" s="28">
        <f t="shared" si="164"/>
        <v>212000</v>
      </c>
      <c r="AD878" s="28">
        <f t="shared" si="165"/>
        <v>213000</v>
      </c>
      <c r="AE878" s="28">
        <f t="shared" si="166"/>
        <v>215000</v>
      </c>
      <c r="AF878" s="28">
        <f t="shared" si="167"/>
        <v>161000</v>
      </c>
      <c r="AG878" s="28">
        <f t="shared" si="168"/>
        <v>213000</v>
      </c>
    </row>
    <row r="879" spans="1:33" hidden="1" x14ac:dyDescent="0.3">
      <c r="A879" s="7" t="s">
        <v>281</v>
      </c>
      <c r="B879" s="7" t="s">
        <v>659</v>
      </c>
      <c r="C879" s="7">
        <v>1312</v>
      </c>
      <c r="D879" s="2" t="s">
        <v>8</v>
      </c>
      <c r="E879" s="2">
        <v>917</v>
      </c>
      <c r="F879" s="2" t="s">
        <v>720</v>
      </c>
      <c r="G879" s="2" t="s">
        <v>656</v>
      </c>
      <c r="H879" s="8" t="s">
        <v>619</v>
      </c>
      <c r="I879" s="1">
        <v>52000</v>
      </c>
      <c r="J879" s="1">
        <v>104000</v>
      </c>
      <c r="K879" s="1">
        <v>159000</v>
      </c>
      <c r="L879" s="1">
        <v>212000</v>
      </c>
      <c r="M879" s="1">
        <v>213000</v>
      </c>
      <c r="N879" s="1">
        <v>214000</v>
      </c>
      <c r="O879" s="1">
        <v>214000</v>
      </c>
      <c r="P879" s="1">
        <v>212000</v>
      </c>
      <c r="Q879" s="1">
        <v>213000</v>
      </c>
      <c r="R879" s="1">
        <v>215000</v>
      </c>
      <c r="S879" s="1">
        <v>215000</v>
      </c>
      <c r="T879" s="1">
        <v>213000</v>
      </c>
      <c r="V879" s="28">
        <f t="shared" si="157"/>
        <v>52000</v>
      </c>
      <c r="W879" s="28">
        <f t="shared" si="158"/>
        <v>104000</v>
      </c>
      <c r="X879" s="28">
        <f t="shared" si="159"/>
        <v>159000</v>
      </c>
      <c r="Y879" s="28">
        <f t="shared" si="160"/>
        <v>212000</v>
      </c>
      <c r="Z879" s="28">
        <f t="shared" si="161"/>
        <v>213000</v>
      </c>
      <c r="AA879" s="28">
        <f t="shared" si="162"/>
        <v>214000</v>
      </c>
      <c r="AB879" s="28">
        <f t="shared" si="163"/>
        <v>214000</v>
      </c>
      <c r="AC879" s="28">
        <f t="shared" si="164"/>
        <v>212000</v>
      </c>
      <c r="AD879" s="28">
        <f t="shared" si="165"/>
        <v>213000</v>
      </c>
      <c r="AE879" s="28">
        <f t="shared" si="166"/>
        <v>215000</v>
      </c>
      <c r="AF879" s="28">
        <f t="shared" si="167"/>
        <v>215000</v>
      </c>
      <c r="AG879" s="28">
        <f t="shared" si="168"/>
        <v>213000</v>
      </c>
    </row>
    <row r="880" spans="1:33" hidden="1" x14ac:dyDescent="0.3">
      <c r="A880" s="7" t="s">
        <v>281</v>
      </c>
      <c r="B880" s="7" t="s">
        <v>659</v>
      </c>
      <c r="C880" s="7">
        <v>1312</v>
      </c>
      <c r="D880" s="2" t="s">
        <v>8</v>
      </c>
      <c r="E880" s="2">
        <v>917</v>
      </c>
      <c r="F880" s="2" t="s">
        <v>2342</v>
      </c>
      <c r="G880" s="2" t="s">
        <v>656</v>
      </c>
      <c r="H880" s="8" t="s">
        <v>2054</v>
      </c>
      <c r="I880" s="1">
        <v>104000</v>
      </c>
      <c r="J880" s="1">
        <v>104000</v>
      </c>
      <c r="K880" s="1">
        <v>106000</v>
      </c>
      <c r="L880" s="1">
        <v>106000</v>
      </c>
      <c r="M880" s="1">
        <v>107000</v>
      </c>
      <c r="N880" s="1">
        <v>107000</v>
      </c>
      <c r="O880" s="1">
        <v>161000</v>
      </c>
      <c r="P880" s="1">
        <v>159000</v>
      </c>
      <c r="Q880" s="1">
        <v>160000</v>
      </c>
      <c r="R880" s="1">
        <v>215000</v>
      </c>
      <c r="S880" s="1">
        <v>215000</v>
      </c>
      <c r="T880" s="1">
        <v>213000</v>
      </c>
      <c r="V880" s="28">
        <f t="shared" si="157"/>
        <v>104000</v>
      </c>
      <c r="W880" s="28">
        <f t="shared" si="158"/>
        <v>104000</v>
      </c>
      <c r="X880" s="28">
        <f t="shared" si="159"/>
        <v>106000</v>
      </c>
      <c r="Y880" s="28">
        <f t="shared" si="160"/>
        <v>106000</v>
      </c>
      <c r="Z880" s="28">
        <f t="shared" si="161"/>
        <v>107000</v>
      </c>
      <c r="AA880" s="28">
        <f t="shared" si="162"/>
        <v>107000</v>
      </c>
      <c r="AB880" s="28">
        <f t="shared" si="163"/>
        <v>161000</v>
      </c>
      <c r="AC880" s="28">
        <f t="shared" si="164"/>
        <v>159000</v>
      </c>
      <c r="AD880" s="28">
        <f t="shared" si="165"/>
        <v>160000</v>
      </c>
      <c r="AE880" s="28">
        <f t="shared" si="166"/>
        <v>215000</v>
      </c>
      <c r="AF880" s="28">
        <f t="shared" si="167"/>
        <v>215000</v>
      </c>
      <c r="AG880" s="28">
        <f t="shared" si="168"/>
        <v>213000</v>
      </c>
    </row>
    <row r="881" spans="1:33" hidden="1" x14ac:dyDescent="0.3">
      <c r="A881" s="7" t="s">
        <v>281</v>
      </c>
      <c r="B881" s="7" t="s">
        <v>659</v>
      </c>
      <c r="C881" s="7">
        <v>1312</v>
      </c>
      <c r="D881" s="2" t="s">
        <v>8</v>
      </c>
      <c r="E881" s="2">
        <v>917</v>
      </c>
      <c r="F881" s="2" t="s">
        <v>2343</v>
      </c>
      <c r="G881" s="2" t="s">
        <v>656</v>
      </c>
      <c r="H881" s="8" t="s">
        <v>2055</v>
      </c>
      <c r="I881" s="1">
        <v>52000</v>
      </c>
      <c r="J881" s="1">
        <v>104000</v>
      </c>
      <c r="K881" s="1">
        <v>159000</v>
      </c>
      <c r="L881" s="1">
        <v>159000</v>
      </c>
      <c r="M881" s="1">
        <v>160000</v>
      </c>
      <c r="N881" s="1">
        <v>160000</v>
      </c>
      <c r="O881" s="1">
        <v>161000</v>
      </c>
      <c r="P881" s="1">
        <v>159000</v>
      </c>
      <c r="Q881" s="1">
        <v>160000</v>
      </c>
      <c r="R881" s="1">
        <v>161000</v>
      </c>
      <c r="S881" s="1">
        <v>161000</v>
      </c>
      <c r="T881" s="1">
        <v>160000</v>
      </c>
      <c r="V881" s="28">
        <f t="shared" si="157"/>
        <v>52000</v>
      </c>
      <c r="W881" s="28">
        <f t="shared" si="158"/>
        <v>104000</v>
      </c>
      <c r="X881" s="28">
        <f t="shared" si="159"/>
        <v>159000</v>
      </c>
      <c r="Y881" s="28">
        <f t="shared" si="160"/>
        <v>159000</v>
      </c>
      <c r="Z881" s="28">
        <f t="shared" si="161"/>
        <v>160000</v>
      </c>
      <c r="AA881" s="28">
        <f t="shared" si="162"/>
        <v>160000</v>
      </c>
      <c r="AB881" s="28">
        <f t="shared" si="163"/>
        <v>161000</v>
      </c>
      <c r="AC881" s="28">
        <f t="shared" si="164"/>
        <v>159000</v>
      </c>
      <c r="AD881" s="28">
        <f t="shared" si="165"/>
        <v>160000</v>
      </c>
      <c r="AE881" s="28">
        <f t="shared" si="166"/>
        <v>161000</v>
      </c>
      <c r="AF881" s="28">
        <f t="shared" si="167"/>
        <v>161000</v>
      </c>
      <c r="AG881" s="28">
        <f t="shared" si="168"/>
        <v>160000</v>
      </c>
    </row>
    <row r="882" spans="1:33" hidden="1" x14ac:dyDescent="0.3">
      <c r="A882" s="7" t="s">
        <v>281</v>
      </c>
      <c r="B882" s="7" t="s">
        <v>659</v>
      </c>
      <c r="C882" s="7">
        <v>1312</v>
      </c>
      <c r="D882" s="2" t="s">
        <v>8</v>
      </c>
      <c r="E882" s="2">
        <v>917</v>
      </c>
      <c r="F882" s="2" t="s">
        <v>719</v>
      </c>
      <c r="G882" s="2" t="s">
        <v>656</v>
      </c>
      <c r="H882" s="8" t="s">
        <v>618</v>
      </c>
      <c r="I882" s="1">
        <v>52000</v>
      </c>
      <c r="J882" s="1">
        <v>52000</v>
      </c>
      <c r="K882" s="1">
        <v>53000</v>
      </c>
      <c r="L882" s="1">
        <v>53000</v>
      </c>
      <c r="M882" s="1">
        <v>54000</v>
      </c>
      <c r="N882" s="1">
        <v>54000</v>
      </c>
      <c r="O882" s="1">
        <v>107000</v>
      </c>
      <c r="P882" s="1">
        <v>106000</v>
      </c>
      <c r="Q882" s="1">
        <v>107000</v>
      </c>
      <c r="R882" s="1">
        <v>161000</v>
      </c>
      <c r="S882" s="1">
        <v>161000</v>
      </c>
      <c r="T882" s="1">
        <v>160000</v>
      </c>
      <c r="V882" s="28">
        <f t="shared" si="157"/>
        <v>52000</v>
      </c>
      <c r="W882" s="28">
        <f t="shared" si="158"/>
        <v>52000</v>
      </c>
      <c r="X882" s="28">
        <f t="shared" si="159"/>
        <v>53000</v>
      </c>
      <c r="Y882" s="28">
        <f t="shared" si="160"/>
        <v>53000</v>
      </c>
      <c r="Z882" s="28">
        <f t="shared" si="161"/>
        <v>54000</v>
      </c>
      <c r="AA882" s="28">
        <f t="shared" si="162"/>
        <v>54000</v>
      </c>
      <c r="AB882" s="28">
        <f t="shared" si="163"/>
        <v>107000</v>
      </c>
      <c r="AC882" s="28">
        <f t="shared" si="164"/>
        <v>106000</v>
      </c>
      <c r="AD882" s="28">
        <f t="shared" si="165"/>
        <v>107000</v>
      </c>
      <c r="AE882" s="28">
        <f t="shared" si="166"/>
        <v>161000</v>
      </c>
      <c r="AF882" s="28">
        <f t="shared" si="167"/>
        <v>161000</v>
      </c>
      <c r="AG882" s="28">
        <f t="shared" si="168"/>
        <v>160000</v>
      </c>
    </row>
    <row r="883" spans="1:33" hidden="1" x14ac:dyDescent="0.3">
      <c r="A883" s="7" t="s">
        <v>281</v>
      </c>
      <c r="B883" s="7" t="s">
        <v>659</v>
      </c>
      <c r="C883" s="7">
        <v>1312</v>
      </c>
      <c r="D883" s="2" t="s">
        <v>8</v>
      </c>
      <c r="E883" s="2">
        <v>917</v>
      </c>
      <c r="F883" s="2" t="s">
        <v>718</v>
      </c>
      <c r="G883" s="2" t="s">
        <v>656</v>
      </c>
      <c r="H883" s="8" t="s">
        <v>2056</v>
      </c>
      <c r="I883" s="1">
        <v>52000</v>
      </c>
      <c r="J883" s="1">
        <v>104000</v>
      </c>
      <c r="K883" s="1">
        <v>106000</v>
      </c>
      <c r="L883" s="1">
        <v>106000</v>
      </c>
      <c r="M883" s="1">
        <v>107000</v>
      </c>
      <c r="N883" s="1">
        <v>107000</v>
      </c>
      <c r="O883" s="1">
        <v>161000</v>
      </c>
      <c r="P883" s="1">
        <v>159000</v>
      </c>
      <c r="Q883" s="1">
        <v>160000</v>
      </c>
      <c r="R883" s="1">
        <v>161000</v>
      </c>
      <c r="S883" s="1">
        <v>161000</v>
      </c>
      <c r="T883" s="1">
        <v>160000</v>
      </c>
      <c r="V883" s="28">
        <f t="shared" si="157"/>
        <v>52000</v>
      </c>
      <c r="W883" s="28">
        <f t="shared" si="158"/>
        <v>104000</v>
      </c>
      <c r="X883" s="28">
        <f t="shared" si="159"/>
        <v>106000</v>
      </c>
      <c r="Y883" s="28">
        <f t="shared" si="160"/>
        <v>106000</v>
      </c>
      <c r="Z883" s="28">
        <f t="shared" si="161"/>
        <v>107000</v>
      </c>
      <c r="AA883" s="28">
        <f t="shared" si="162"/>
        <v>107000</v>
      </c>
      <c r="AB883" s="28">
        <f t="shared" si="163"/>
        <v>161000</v>
      </c>
      <c r="AC883" s="28">
        <f t="shared" si="164"/>
        <v>159000</v>
      </c>
      <c r="AD883" s="28">
        <f t="shared" si="165"/>
        <v>160000</v>
      </c>
      <c r="AE883" s="28">
        <f t="shared" si="166"/>
        <v>161000</v>
      </c>
      <c r="AF883" s="28">
        <f t="shared" si="167"/>
        <v>161000</v>
      </c>
      <c r="AG883" s="28">
        <f t="shared" si="168"/>
        <v>160000</v>
      </c>
    </row>
    <row r="884" spans="1:33" hidden="1" x14ac:dyDescent="0.3">
      <c r="A884" s="7" t="s">
        <v>281</v>
      </c>
      <c r="B884" s="7" t="s">
        <v>659</v>
      </c>
      <c r="C884" s="7">
        <v>1312</v>
      </c>
      <c r="D884" s="2" t="s">
        <v>8</v>
      </c>
      <c r="E884" s="2">
        <v>917</v>
      </c>
      <c r="F884" s="2" t="s">
        <v>721</v>
      </c>
      <c r="G884" s="2" t="s">
        <v>656</v>
      </c>
      <c r="H884" s="8" t="s">
        <v>2057</v>
      </c>
      <c r="I884" s="1">
        <v>52000</v>
      </c>
      <c r="J884" s="1">
        <v>52000</v>
      </c>
      <c r="K884" s="1">
        <v>53000</v>
      </c>
      <c r="L884" s="1">
        <v>53000</v>
      </c>
      <c r="M884" s="1">
        <v>54000</v>
      </c>
      <c r="N884" s="1">
        <v>54000</v>
      </c>
      <c r="O884" s="1">
        <v>107000</v>
      </c>
      <c r="P884" s="1">
        <v>106000</v>
      </c>
      <c r="Q884" s="1">
        <v>107000</v>
      </c>
      <c r="R884" s="1">
        <v>108000</v>
      </c>
      <c r="S884" s="1">
        <v>108000</v>
      </c>
      <c r="T884" s="1">
        <v>107000</v>
      </c>
      <c r="V884" s="28">
        <f t="shared" si="157"/>
        <v>52000</v>
      </c>
      <c r="W884" s="28">
        <f t="shared" si="158"/>
        <v>52000</v>
      </c>
      <c r="X884" s="28">
        <f t="shared" si="159"/>
        <v>53000</v>
      </c>
      <c r="Y884" s="28">
        <f t="shared" si="160"/>
        <v>53000</v>
      </c>
      <c r="Z884" s="28">
        <f t="shared" si="161"/>
        <v>54000</v>
      </c>
      <c r="AA884" s="28">
        <f t="shared" si="162"/>
        <v>54000</v>
      </c>
      <c r="AB884" s="28">
        <f t="shared" si="163"/>
        <v>107000</v>
      </c>
      <c r="AC884" s="28">
        <f t="shared" si="164"/>
        <v>106000</v>
      </c>
      <c r="AD884" s="28">
        <f t="shared" si="165"/>
        <v>107000</v>
      </c>
      <c r="AE884" s="28">
        <f t="shared" si="166"/>
        <v>108000</v>
      </c>
      <c r="AF884" s="28">
        <f t="shared" si="167"/>
        <v>108000</v>
      </c>
      <c r="AG884" s="28">
        <f t="shared" si="168"/>
        <v>107000</v>
      </c>
    </row>
    <row r="885" spans="1:33" hidden="1" x14ac:dyDescent="0.3">
      <c r="A885" s="7" t="s">
        <v>281</v>
      </c>
      <c r="B885" s="7" t="s">
        <v>659</v>
      </c>
      <c r="C885" s="7">
        <v>1312</v>
      </c>
      <c r="D885" s="2" t="s">
        <v>8</v>
      </c>
      <c r="E885" s="2">
        <v>917</v>
      </c>
      <c r="F885" s="2" t="s">
        <v>2344</v>
      </c>
      <c r="G885" s="2" t="s">
        <v>656</v>
      </c>
      <c r="H885" s="8" t="s">
        <v>2058</v>
      </c>
      <c r="I885" s="1">
        <v>52000</v>
      </c>
      <c r="J885" s="1">
        <v>104000</v>
      </c>
      <c r="K885" s="1">
        <v>106000</v>
      </c>
      <c r="L885" s="1">
        <v>106000</v>
      </c>
      <c r="M885" s="1">
        <v>107000</v>
      </c>
      <c r="N885" s="1">
        <v>107000</v>
      </c>
      <c r="O885" s="1">
        <v>107000</v>
      </c>
      <c r="P885" s="1">
        <v>106000</v>
      </c>
      <c r="Q885" s="1">
        <v>107000</v>
      </c>
      <c r="R885" s="1">
        <v>108000</v>
      </c>
      <c r="S885" s="1">
        <v>108000</v>
      </c>
      <c r="T885" s="1">
        <v>107000</v>
      </c>
      <c r="V885" s="28">
        <f t="shared" si="157"/>
        <v>52000</v>
      </c>
      <c r="W885" s="28">
        <f t="shared" si="158"/>
        <v>104000</v>
      </c>
      <c r="X885" s="28">
        <f t="shared" si="159"/>
        <v>106000</v>
      </c>
      <c r="Y885" s="28">
        <f t="shared" si="160"/>
        <v>106000</v>
      </c>
      <c r="Z885" s="28">
        <f t="shared" si="161"/>
        <v>107000</v>
      </c>
      <c r="AA885" s="28">
        <f t="shared" si="162"/>
        <v>107000</v>
      </c>
      <c r="AB885" s="28">
        <f t="shared" si="163"/>
        <v>107000</v>
      </c>
      <c r="AC885" s="28">
        <f t="shared" si="164"/>
        <v>106000</v>
      </c>
      <c r="AD885" s="28">
        <f t="shared" si="165"/>
        <v>107000</v>
      </c>
      <c r="AE885" s="28">
        <f t="shared" si="166"/>
        <v>108000</v>
      </c>
      <c r="AF885" s="28">
        <f t="shared" si="167"/>
        <v>108000</v>
      </c>
      <c r="AG885" s="28">
        <f t="shared" si="168"/>
        <v>107000</v>
      </c>
    </row>
    <row r="886" spans="1:33" hidden="1" x14ac:dyDescent="0.3">
      <c r="A886" s="7" t="s">
        <v>281</v>
      </c>
      <c r="B886" s="7" t="s">
        <v>659</v>
      </c>
      <c r="C886" s="7">
        <v>1312</v>
      </c>
      <c r="D886" s="2" t="s">
        <v>8</v>
      </c>
      <c r="E886" s="2">
        <v>917</v>
      </c>
      <c r="F886" s="2" t="s">
        <v>2345</v>
      </c>
      <c r="G886" s="2" t="s">
        <v>656</v>
      </c>
      <c r="H886" s="8" t="s">
        <v>2059</v>
      </c>
      <c r="I886" s="1">
        <v>104000</v>
      </c>
      <c r="J886" s="1">
        <v>104000</v>
      </c>
      <c r="K886" s="1">
        <v>159000</v>
      </c>
      <c r="L886" s="1">
        <v>212000</v>
      </c>
      <c r="M886" s="1">
        <v>213000</v>
      </c>
      <c r="N886" s="1">
        <v>214000</v>
      </c>
      <c r="O886" s="1">
        <v>268000</v>
      </c>
      <c r="P886" s="1">
        <v>265000</v>
      </c>
      <c r="Q886" s="1">
        <v>266000</v>
      </c>
      <c r="R886" s="1">
        <v>269000</v>
      </c>
      <c r="S886" s="1">
        <v>268000</v>
      </c>
      <c r="T886" s="1">
        <v>267000</v>
      </c>
      <c r="V886" s="28">
        <f t="shared" si="157"/>
        <v>104000</v>
      </c>
      <c r="W886" s="28">
        <f t="shared" si="158"/>
        <v>104000</v>
      </c>
      <c r="X886" s="28">
        <f t="shared" si="159"/>
        <v>159000</v>
      </c>
      <c r="Y886" s="28">
        <f t="shared" si="160"/>
        <v>212000</v>
      </c>
      <c r="Z886" s="28">
        <f t="shared" si="161"/>
        <v>213000</v>
      </c>
      <c r="AA886" s="28">
        <f t="shared" si="162"/>
        <v>214000</v>
      </c>
      <c r="AB886" s="28">
        <f t="shared" si="163"/>
        <v>268000</v>
      </c>
      <c r="AC886" s="28">
        <f t="shared" si="164"/>
        <v>265000</v>
      </c>
      <c r="AD886" s="28">
        <f t="shared" si="165"/>
        <v>266000</v>
      </c>
      <c r="AE886" s="28">
        <f t="shared" si="166"/>
        <v>269000</v>
      </c>
      <c r="AF886" s="28">
        <f t="shared" si="167"/>
        <v>268000</v>
      </c>
      <c r="AG886" s="28">
        <f t="shared" si="168"/>
        <v>267000</v>
      </c>
    </row>
    <row r="887" spans="1:33" hidden="1" x14ac:dyDescent="0.3">
      <c r="A887" s="7" t="s">
        <v>281</v>
      </c>
      <c r="B887" s="7" t="s">
        <v>659</v>
      </c>
      <c r="C887" s="7">
        <v>1312</v>
      </c>
      <c r="D887" s="2" t="s">
        <v>8</v>
      </c>
      <c r="E887" s="2">
        <v>917</v>
      </c>
      <c r="F887" s="2" t="s">
        <v>2346</v>
      </c>
      <c r="G887" s="2" t="s">
        <v>656</v>
      </c>
      <c r="H887" s="8" t="s">
        <v>2060</v>
      </c>
      <c r="I887" s="1">
        <v>104000</v>
      </c>
      <c r="J887" s="1">
        <v>104000</v>
      </c>
      <c r="K887" s="1">
        <v>159000</v>
      </c>
      <c r="L887" s="1">
        <v>212000</v>
      </c>
      <c r="M887" s="1">
        <v>213000</v>
      </c>
      <c r="N887" s="1">
        <v>214000</v>
      </c>
      <c r="O887" s="1">
        <v>214000</v>
      </c>
      <c r="P887" s="1">
        <v>212000</v>
      </c>
      <c r="Q887" s="1">
        <v>213000</v>
      </c>
      <c r="R887" s="1">
        <v>269000</v>
      </c>
      <c r="S887" s="1">
        <v>268000</v>
      </c>
      <c r="T887" s="1">
        <v>267000</v>
      </c>
      <c r="V887" s="28">
        <f t="shared" si="157"/>
        <v>104000</v>
      </c>
      <c r="W887" s="28">
        <f t="shared" si="158"/>
        <v>104000</v>
      </c>
      <c r="X887" s="28">
        <f t="shared" si="159"/>
        <v>159000</v>
      </c>
      <c r="Y887" s="28">
        <f t="shared" si="160"/>
        <v>212000</v>
      </c>
      <c r="Z887" s="28">
        <f t="shared" si="161"/>
        <v>213000</v>
      </c>
      <c r="AA887" s="28">
        <f t="shared" si="162"/>
        <v>214000</v>
      </c>
      <c r="AB887" s="28">
        <f t="shared" si="163"/>
        <v>214000</v>
      </c>
      <c r="AC887" s="28">
        <f t="shared" si="164"/>
        <v>212000</v>
      </c>
      <c r="AD887" s="28">
        <f t="shared" si="165"/>
        <v>213000</v>
      </c>
      <c r="AE887" s="28">
        <f t="shared" si="166"/>
        <v>269000</v>
      </c>
      <c r="AF887" s="28">
        <f t="shared" si="167"/>
        <v>268000</v>
      </c>
      <c r="AG887" s="28">
        <f t="shared" si="168"/>
        <v>267000</v>
      </c>
    </row>
    <row r="888" spans="1:33" hidden="1" x14ac:dyDescent="0.3">
      <c r="A888" s="7" t="s">
        <v>281</v>
      </c>
      <c r="B888" s="7" t="s">
        <v>659</v>
      </c>
      <c r="C888" s="7">
        <v>1312</v>
      </c>
      <c r="D888" s="2" t="s">
        <v>8</v>
      </c>
      <c r="E888" s="2">
        <v>917</v>
      </c>
      <c r="F888" s="2" t="s">
        <v>716</v>
      </c>
      <c r="G888" s="2" t="s">
        <v>656</v>
      </c>
      <c r="H888" s="8" t="s">
        <v>615</v>
      </c>
      <c r="I888" s="1">
        <v>104000</v>
      </c>
      <c r="J888" s="1">
        <v>104000</v>
      </c>
      <c r="K888" s="1">
        <v>106000</v>
      </c>
      <c r="L888" s="1">
        <v>212000</v>
      </c>
      <c r="M888" s="1">
        <v>213000</v>
      </c>
      <c r="N888" s="1">
        <v>214000</v>
      </c>
      <c r="O888" s="1">
        <v>161000</v>
      </c>
      <c r="P888" s="1">
        <v>159000</v>
      </c>
      <c r="Q888" s="1">
        <v>160000</v>
      </c>
      <c r="R888" s="1">
        <v>161000</v>
      </c>
      <c r="S888" s="1">
        <v>161000</v>
      </c>
      <c r="T888" s="1">
        <v>160000</v>
      </c>
      <c r="V888" s="28">
        <f t="shared" si="157"/>
        <v>104000</v>
      </c>
      <c r="W888" s="28">
        <f t="shared" si="158"/>
        <v>104000</v>
      </c>
      <c r="X888" s="28">
        <f t="shared" si="159"/>
        <v>106000</v>
      </c>
      <c r="Y888" s="28">
        <f t="shared" si="160"/>
        <v>212000</v>
      </c>
      <c r="Z888" s="28">
        <f t="shared" si="161"/>
        <v>213000</v>
      </c>
      <c r="AA888" s="28">
        <f t="shared" si="162"/>
        <v>214000</v>
      </c>
      <c r="AB888" s="28">
        <f t="shared" si="163"/>
        <v>161000</v>
      </c>
      <c r="AC888" s="28">
        <f t="shared" si="164"/>
        <v>159000</v>
      </c>
      <c r="AD888" s="28">
        <f t="shared" si="165"/>
        <v>160000</v>
      </c>
      <c r="AE888" s="28">
        <f t="shared" si="166"/>
        <v>161000</v>
      </c>
      <c r="AF888" s="28">
        <f t="shared" si="167"/>
        <v>161000</v>
      </c>
      <c r="AG888" s="28">
        <f t="shared" si="168"/>
        <v>160000</v>
      </c>
    </row>
    <row r="889" spans="1:33" hidden="1" x14ac:dyDescent="0.3">
      <c r="A889" s="7" t="s">
        <v>281</v>
      </c>
      <c r="B889" s="7" t="s">
        <v>659</v>
      </c>
      <c r="C889" s="7">
        <v>1312</v>
      </c>
      <c r="D889" s="2" t="s">
        <v>8</v>
      </c>
      <c r="E889" s="2">
        <v>917</v>
      </c>
      <c r="F889" s="2" t="s">
        <v>2347</v>
      </c>
      <c r="G889" s="2" t="s">
        <v>656</v>
      </c>
      <c r="H889" s="8" t="s">
        <v>2061</v>
      </c>
      <c r="I889" s="1">
        <v>52000</v>
      </c>
      <c r="J889" s="1">
        <v>52000</v>
      </c>
      <c r="K889" s="1">
        <v>53000</v>
      </c>
      <c r="L889" s="1">
        <v>106000</v>
      </c>
      <c r="M889" s="1">
        <v>107000</v>
      </c>
      <c r="N889" s="1">
        <v>107000</v>
      </c>
      <c r="O889" s="1">
        <v>161000</v>
      </c>
      <c r="P889" s="1">
        <v>159000</v>
      </c>
      <c r="Q889" s="1">
        <v>160000</v>
      </c>
      <c r="R889" s="1">
        <v>161000</v>
      </c>
      <c r="S889" s="1">
        <v>161000</v>
      </c>
      <c r="T889" s="1">
        <v>160000</v>
      </c>
      <c r="V889" s="28">
        <f t="shared" si="157"/>
        <v>52000</v>
      </c>
      <c r="W889" s="28">
        <f t="shared" si="158"/>
        <v>52000</v>
      </c>
      <c r="X889" s="28">
        <f t="shared" si="159"/>
        <v>53000</v>
      </c>
      <c r="Y889" s="28">
        <f t="shared" si="160"/>
        <v>106000</v>
      </c>
      <c r="Z889" s="28">
        <f t="shared" si="161"/>
        <v>107000</v>
      </c>
      <c r="AA889" s="28">
        <f t="shared" si="162"/>
        <v>107000</v>
      </c>
      <c r="AB889" s="28">
        <f t="shared" si="163"/>
        <v>161000</v>
      </c>
      <c r="AC889" s="28">
        <f t="shared" si="164"/>
        <v>159000</v>
      </c>
      <c r="AD889" s="28">
        <f t="shared" si="165"/>
        <v>160000</v>
      </c>
      <c r="AE889" s="28">
        <f t="shared" si="166"/>
        <v>161000</v>
      </c>
      <c r="AF889" s="28">
        <f t="shared" si="167"/>
        <v>161000</v>
      </c>
      <c r="AG889" s="28">
        <f t="shared" si="168"/>
        <v>160000</v>
      </c>
    </row>
    <row r="890" spans="1:33" hidden="1" x14ac:dyDescent="0.3">
      <c r="A890" s="7" t="s">
        <v>281</v>
      </c>
      <c r="B890" s="7" t="s">
        <v>659</v>
      </c>
      <c r="C890" s="7">
        <v>1312</v>
      </c>
      <c r="D890" s="2" t="s">
        <v>8</v>
      </c>
      <c r="E890" s="2">
        <v>917</v>
      </c>
      <c r="F890" s="2" t="s">
        <v>2348</v>
      </c>
      <c r="G890" s="2" t="s">
        <v>656</v>
      </c>
      <c r="H890" s="8" t="s">
        <v>2062</v>
      </c>
      <c r="I890" s="1">
        <v>52000</v>
      </c>
      <c r="J890" s="1">
        <v>52000</v>
      </c>
      <c r="K890" s="1">
        <v>53000</v>
      </c>
      <c r="L890" s="1">
        <v>106000</v>
      </c>
      <c r="M890" s="1">
        <v>107000</v>
      </c>
      <c r="N890" s="1">
        <v>107000</v>
      </c>
      <c r="O890" s="1">
        <v>161000</v>
      </c>
      <c r="P890" s="1">
        <v>159000</v>
      </c>
      <c r="Q890" s="1">
        <v>160000</v>
      </c>
      <c r="R890" s="1">
        <v>161000</v>
      </c>
      <c r="S890" s="1">
        <v>161000</v>
      </c>
      <c r="T890" s="1">
        <v>160000</v>
      </c>
      <c r="V890" s="28">
        <f t="shared" si="157"/>
        <v>52000</v>
      </c>
      <c r="W890" s="28">
        <f t="shared" si="158"/>
        <v>52000</v>
      </c>
      <c r="X890" s="28">
        <f t="shared" si="159"/>
        <v>53000</v>
      </c>
      <c r="Y890" s="28">
        <f t="shared" si="160"/>
        <v>106000</v>
      </c>
      <c r="Z890" s="28">
        <f t="shared" si="161"/>
        <v>107000</v>
      </c>
      <c r="AA890" s="28">
        <f t="shared" si="162"/>
        <v>107000</v>
      </c>
      <c r="AB890" s="28">
        <f t="shared" si="163"/>
        <v>161000</v>
      </c>
      <c r="AC890" s="28">
        <f t="shared" si="164"/>
        <v>159000</v>
      </c>
      <c r="AD890" s="28">
        <f t="shared" si="165"/>
        <v>160000</v>
      </c>
      <c r="AE890" s="28">
        <f t="shared" si="166"/>
        <v>161000</v>
      </c>
      <c r="AF890" s="28">
        <f t="shared" si="167"/>
        <v>161000</v>
      </c>
      <c r="AG890" s="28">
        <f t="shared" si="168"/>
        <v>160000</v>
      </c>
    </row>
    <row r="891" spans="1:33" hidden="1" x14ac:dyDescent="0.3">
      <c r="A891" s="7" t="s">
        <v>281</v>
      </c>
      <c r="B891" s="7" t="s">
        <v>659</v>
      </c>
      <c r="C891" s="7">
        <v>1312</v>
      </c>
      <c r="D891" s="2" t="s">
        <v>8</v>
      </c>
      <c r="E891" s="2">
        <v>917</v>
      </c>
      <c r="F891" s="2" t="s">
        <v>2349</v>
      </c>
      <c r="G891" s="2" t="s">
        <v>656</v>
      </c>
      <c r="H891" s="8" t="s">
        <v>2063</v>
      </c>
      <c r="I891" s="1">
        <v>52000</v>
      </c>
      <c r="J891" s="1">
        <v>52000</v>
      </c>
      <c r="K891" s="1">
        <v>53000</v>
      </c>
      <c r="L891" s="1">
        <v>106000</v>
      </c>
      <c r="M891" s="1">
        <v>107000</v>
      </c>
      <c r="N891" s="1">
        <v>107000</v>
      </c>
      <c r="O891" s="1">
        <v>161000</v>
      </c>
      <c r="P891" s="1">
        <v>159000</v>
      </c>
      <c r="Q891" s="1">
        <v>160000</v>
      </c>
      <c r="R891" s="1">
        <v>54000</v>
      </c>
      <c r="S891" s="1">
        <v>54000</v>
      </c>
      <c r="T891" s="1">
        <v>54000</v>
      </c>
      <c r="V891" s="28">
        <f t="shared" si="157"/>
        <v>52000</v>
      </c>
      <c r="W891" s="28">
        <f t="shared" si="158"/>
        <v>52000</v>
      </c>
      <c r="X891" s="28">
        <f t="shared" si="159"/>
        <v>53000</v>
      </c>
      <c r="Y891" s="28">
        <f t="shared" si="160"/>
        <v>106000</v>
      </c>
      <c r="Z891" s="28">
        <f t="shared" si="161"/>
        <v>107000</v>
      </c>
      <c r="AA891" s="28">
        <f t="shared" si="162"/>
        <v>107000</v>
      </c>
      <c r="AB891" s="28">
        <f t="shared" si="163"/>
        <v>161000</v>
      </c>
      <c r="AC891" s="28">
        <f t="shared" si="164"/>
        <v>159000</v>
      </c>
      <c r="AD891" s="28">
        <f t="shared" si="165"/>
        <v>160000</v>
      </c>
      <c r="AE891" s="28">
        <f t="shared" si="166"/>
        <v>54000</v>
      </c>
      <c r="AF891" s="28">
        <f t="shared" si="167"/>
        <v>54000</v>
      </c>
      <c r="AG891" s="28">
        <f t="shared" si="168"/>
        <v>54000</v>
      </c>
    </row>
    <row r="892" spans="1:33" hidden="1" x14ac:dyDescent="0.3">
      <c r="A892" s="7" t="s">
        <v>281</v>
      </c>
      <c r="B892" s="7" t="s">
        <v>659</v>
      </c>
      <c r="C892" s="7">
        <v>1312</v>
      </c>
      <c r="D892" s="2" t="s">
        <v>8</v>
      </c>
      <c r="E892" s="2">
        <v>917</v>
      </c>
      <c r="F892" s="2" t="s">
        <v>2350</v>
      </c>
      <c r="G892" s="2" t="s">
        <v>656</v>
      </c>
      <c r="H892" s="8" t="s">
        <v>2064</v>
      </c>
      <c r="I892" s="1">
        <v>52000</v>
      </c>
      <c r="J892" s="1">
        <v>52000</v>
      </c>
      <c r="K892" s="1">
        <v>53000</v>
      </c>
      <c r="L892" s="1">
        <v>53000</v>
      </c>
      <c r="M892" s="1">
        <v>54000</v>
      </c>
      <c r="N892" s="1">
        <v>54000</v>
      </c>
      <c r="O892" s="1">
        <v>107000</v>
      </c>
      <c r="P892" s="1">
        <v>106000</v>
      </c>
      <c r="Q892" s="1">
        <v>107000</v>
      </c>
      <c r="R892" s="1">
        <v>54000</v>
      </c>
      <c r="S892" s="1">
        <v>54000</v>
      </c>
      <c r="T892" s="1">
        <v>54000</v>
      </c>
      <c r="V892" s="28">
        <f t="shared" si="157"/>
        <v>52000</v>
      </c>
      <c r="W892" s="28">
        <f t="shared" si="158"/>
        <v>52000</v>
      </c>
      <c r="X892" s="28">
        <f t="shared" si="159"/>
        <v>53000</v>
      </c>
      <c r="Y892" s="28">
        <f t="shared" si="160"/>
        <v>53000</v>
      </c>
      <c r="Z892" s="28">
        <f t="shared" si="161"/>
        <v>54000</v>
      </c>
      <c r="AA892" s="28">
        <f t="shared" si="162"/>
        <v>54000</v>
      </c>
      <c r="AB892" s="28">
        <f t="shared" si="163"/>
        <v>107000</v>
      </c>
      <c r="AC892" s="28">
        <f t="shared" si="164"/>
        <v>106000</v>
      </c>
      <c r="AD892" s="28">
        <f t="shared" si="165"/>
        <v>107000</v>
      </c>
      <c r="AE892" s="28">
        <f t="shared" si="166"/>
        <v>54000</v>
      </c>
      <c r="AF892" s="28">
        <f t="shared" si="167"/>
        <v>54000</v>
      </c>
      <c r="AG892" s="28">
        <f t="shared" si="168"/>
        <v>54000</v>
      </c>
    </row>
    <row r="893" spans="1:33" hidden="1" x14ac:dyDescent="0.3">
      <c r="A893" s="7" t="s">
        <v>281</v>
      </c>
      <c r="B893" s="7" t="s">
        <v>659</v>
      </c>
      <c r="C893" s="7">
        <v>1312</v>
      </c>
      <c r="D893" s="2" t="s">
        <v>8</v>
      </c>
      <c r="E893" s="2">
        <v>917</v>
      </c>
      <c r="F893" s="2" t="s">
        <v>2351</v>
      </c>
      <c r="G893" s="2" t="s">
        <v>656</v>
      </c>
      <c r="H893" s="8" t="s">
        <v>2065</v>
      </c>
      <c r="I893" s="1">
        <v>52000</v>
      </c>
      <c r="J893" s="1">
        <v>104000</v>
      </c>
      <c r="K893" s="1">
        <v>106000</v>
      </c>
      <c r="L893" s="1">
        <v>159000</v>
      </c>
      <c r="M893" s="1">
        <v>160000</v>
      </c>
      <c r="N893" s="1">
        <v>160000</v>
      </c>
      <c r="O893" s="1">
        <v>107000</v>
      </c>
      <c r="P893" s="1">
        <v>106000</v>
      </c>
      <c r="Q893" s="1">
        <v>107000</v>
      </c>
      <c r="R893" s="1">
        <v>161000</v>
      </c>
      <c r="S893" s="1">
        <v>161000</v>
      </c>
      <c r="T893" s="1">
        <v>160000</v>
      </c>
      <c r="V893" s="28">
        <f t="shared" si="157"/>
        <v>52000</v>
      </c>
      <c r="W893" s="28">
        <f t="shared" si="158"/>
        <v>104000</v>
      </c>
      <c r="X893" s="28">
        <f t="shared" si="159"/>
        <v>106000</v>
      </c>
      <c r="Y893" s="28">
        <f t="shared" si="160"/>
        <v>159000</v>
      </c>
      <c r="Z893" s="28">
        <f t="shared" si="161"/>
        <v>160000</v>
      </c>
      <c r="AA893" s="28">
        <f t="shared" si="162"/>
        <v>160000</v>
      </c>
      <c r="AB893" s="28">
        <f t="shared" si="163"/>
        <v>107000</v>
      </c>
      <c r="AC893" s="28">
        <f t="shared" si="164"/>
        <v>106000</v>
      </c>
      <c r="AD893" s="28">
        <f t="shared" si="165"/>
        <v>107000</v>
      </c>
      <c r="AE893" s="28">
        <f t="shared" si="166"/>
        <v>161000</v>
      </c>
      <c r="AF893" s="28">
        <f t="shared" si="167"/>
        <v>161000</v>
      </c>
      <c r="AG893" s="28">
        <f t="shared" si="168"/>
        <v>160000</v>
      </c>
    </row>
    <row r="894" spans="1:33" hidden="1" x14ac:dyDescent="0.3">
      <c r="A894" s="7" t="s">
        <v>281</v>
      </c>
      <c r="B894" s="7" t="s">
        <v>659</v>
      </c>
      <c r="C894" s="7">
        <v>1312</v>
      </c>
      <c r="D894" s="2" t="s">
        <v>8</v>
      </c>
      <c r="E894" s="2">
        <v>917</v>
      </c>
      <c r="F894" s="2" t="s">
        <v>2352</v>
      </c>
      <c r="G894" s="2" t="s">
        <v>656</v>
      </c>
      <c r="H894" s="8" t="s">
        <v>2066</v>
      </c>
      <c r="I894" s="1">
        <v>52000</v>
      </c>
      <c r="J894" s="1">
        <v>104000</v>
      </c>
      <c r="K894" s="1">
        <v>159000</v>
      </c>
      <c r="L894" s="1">
        <v>159000</v>
      </c>
      <c r="M894" s="1">
        <v>160000</v>
      </c>
      <c r="N894" s="1">
        <v>160000</v>
      </c>
      <c r="O894" s="1">
        <v>161000</v>
      </c>
      <c r="P894" s="1">
        <v>159000</v>
      </c>
      <c r="Q894" s="1">
        <v>160000</v>
      </c>
      <c r="R894" s="1">
        <v>161000</v>
      </c>
      <c r="S894" s="1">
        <v>161000</v>
      </c>
      <c r="T894" s="1">
        <v>160000</v>
      </c>
      <c r="V894" s="28">
        <f t="shared" si="157"/>
        <v>52000</v>
      </c>
      <c r="W894" s="28">
        <f t="shared" si="158"/>
        <v>104000</v>
      </c>
      <c r="X894" s="28">
        <f t="shared" si="159"/>
        <v>159000</v>
      </c>
      <c r="Y894" s="28">
        <f t="shared" si="160"/>
        <v>159000</v>
      </c>
      <c r="Z894" s="28">
        <f t="shared" si="161"/>
        <v>160000</v>
      </c>
      <c r="AA894" s="28">
        <f t="shared" si="162"/>
        <v>160000</v>
      </c>
      <c r="AB894" s="28">
        <f t="shared" si="163"/>
        <v>161000</v>
      </c>
      <c r="AC894" s="28">
        <f t="shared" si="164"/>
        <v>159000</v>
      </c>
      <c r="AD894" s="28">
        <f t="shared" si="165"/>
        <v>160000</v>
      </c>
      <c r="AE894" s="28">
        <f t="shared" si="166"/>
        <v>161000</v>
      </c>
      <c r="AF894" s="28">
        <f t="shared" si="167"/>
        <v>161000</v>
      </c>
      <c r="AG894" s="28">
        <f t="shared" si="168"/>
        <v>160000</v>
      </c>
    </row>
    <row r="895" spans="1:33" hidden="1" x14ac:dyDescent="0.3">
      <c r="A895" s="7" t="s">
        <v>281</v>
      </c>
      <c r="B895" s="7" t="s">
        <v>659</v>
      </c>
      <c r="C895" s="7">
        <v>1312</v>
      </c>
      <c r="D895" s="2" t="s">
        <v>8</v>
      </c>
      <c r="E895" s="2">
        <v>917</v>
      </c>
      <c r="F895" s="2" t="s">
        <v>725</v>
      </c>
      <c r="G895" s="2" t="s">
        <v>656</v>
      </c>
      <c r="H895" s="8" t="s">
        <v>2067</v>
      </c>
      <c r="I895" s="1">
        <v>52000</v>
      </c>
      <c r="J895" s="1">
        <v>104000</v>
      </c>
      <c r="K895" s="1">
        <v>106000</v>
      </c>
      <c r="L895" s="1">
        <v>159000</v>
      </c>
      <c r="M895" s="1">
        <v>160000</v>
      </c>
      <c r="N895" s="1">
        <v>160000</v>
      </c>
      <c r="O895" s="1">
        <v>107000</v>
      </c>
      <c r="P895" s="1">
        <v>106000</v>
      </c>
      <c r="Q895" s="1">
        <v>107000</v>
      </c>
      <c r="R895" s="1">
        <v>108000</v>
      </c>
      <c r="S895" s="1">
        <v>108000</v>
      </c>
      <c r="T895" s="1">
        <v>107000</v>
      </c>
      <c r="V895" s="28">
        <f t="shared" si="157"/>
        <v>52000</v>
      </c>
      <c r="W895" s="28">
        <f t="shared" si="158"/>
        <v>104000</v>
      </c>
      <c r="X895" s="28">
        <f t="shared" si="159"/>
        <v>106000</v>
      </c>
      <c r="Y895" s="28">
        <f t="shared" si="160"/>
        <v>159000</v>
      </c>
      <c r="Z895" s="28">
        <f t="shared" si="161"/>
        <v>160000</v>
      </c>
      <c r="AA895" s="28">
        <f t="shared" si="162"/>
        <v>160000</v>
      </c>
      <c r="AB895" s="28">
        <f t="shared" si="163"/>
        <v>107000</v>
      </c>
      <c r="AC895" s="28">
        <f t="shared" si="164"/>
        <v>106000</v>
      </c>
      <c r="AD895" s="28">
        <f t="shared" si="165"/>
        <v>107000</v>
      </c>
      <c r="AE895" s="28">
        <f t="shared" si="166"/>
        <v>108000</v>
      </c>
      <c r="AF895" s="28">
        <f t="shared" si="167"/>
        <v>108000</v>
      </c>
      <c r="AG895" s="28">
        <f t="shared" si="168"/>
        <v>107000</v>
      </c>
    </row>
    <row r="896" spans="1:33" hidden="1" x14ac:dyDescent="0.3">
      <c r="A896" s="7" t="s">
        <v>281</v>
      </c>
      <c r="B896" s="7" t="s">
        <v>659</v>
      </c>
      <c r="C896" s="7">
        <v>1312</v>
      </c>
      <c r="D896" s="2" t="s">
        <v>8</v>
      </c>
      <c r="E896" s="2">
        <v>917</v>
      </c>
      <c r="F896" s="2" t="s">
        <v>2353</v>
      </c>
      <c r="G896" s="2" t="s">
        <v>656</v>
      </c>
      <c r="H896" s="8" t="s">
        <v>2068</v>
      </c>
      <c r="I896" s="1">
        <v>52000</v>
      </c>
      <c r="J896" s="1">
        <v>104000</v>
      </c>
      <c r="K896" s="1">
        <v>106000</v>
      </c>
      <c r="L896" s="1">
        <v>106000</v>
      </c>
      <c r="M896" s="1">
        <v>107000</v>
      </c>
      <c r="N896" s="1">
        <v>107000</v>
      </c>
      <c r="O896" s="1">
        <v>107000</v>
      </c>
      <c r="P896" s="1">
        <v>106000</v>
      </c>
      <c r="Q896" s="1">
        <v>107000</v>
      </c>
      <c r="R896" s="1">
        <v>108000</v>
      </c>
      <c r="S896" s="1">
        <v>108000</v>
      </c>
      <c r="T896" s="1">
        <v>107000</v>
      </c>
      <c r="V896" s="28">
        <f t="shared" si="157"/>
        <v>52000</v>
      </c>
      <c r="W896" s="28">
        <f t="shared" si="158"/>
        <v>104000</v>
      </c>
      <c r="X896" s="28">
        <f t="shared" si="159"/>
        <v>106000</v>
      </c>
      <c r="Y896" s="28">
        <f t="shared" si="160"/>
        <v>106000</v>
      </c>
      <c r="Z896" s="28">
        <f t="shared" si="161"/>
        <v>107000</v>
      </c>
      <c r="AA896" s="28">
        <f t="shared" si="162"/>
        <v>107000</v>
      </c>
      <c r="AB896" s="28">
        <f t="shared" si="163"/>
        <v>107000</v>
      </c>
      <c r="AC896" s="28">
        <f t="shared" si="164"/>
        <v>106000</v>
      </c>
      <c r="AD896" s="28">
        <f t="shared" si="165"/>
        <v>107000</v>
      </c>
      <c r="AE896" s="28">
        <f t="shared" si="166"/>
        <v>108000</v>
      </c>
      <c r="AF896" s="28">
        <f t="shared" si="167"/>
        <v>108000</v>
      </c>
      <c r="AG896" s="28">
        <f t="shared" si="168"/>
        <v>107000</v>
      </c>
    </row>
    <row r="897" spans="1:33" hidden="1" x14ac:dyDescent="0.3">
      <c r="A897" s="7" t="s">
        <v>281</v>
      </c>
      <c r="B897" s="7" t="s">
        <v>659</v>
      </c>
      <c r="C897" s="7">
        <v>1312</v>
      </c>
      <c r="D897" s="2" t="s">
        <v>8</v>
      </c>
      <c r="E897" s="2">
        <v>917</v>
      </c>
      <c r="F897" s="2" t="s">
        <v>2354</v>
      </c>
      <c r="G897" s="2" t="s">
        <v>656</v>
      </c>
      <c r="H897" s="8" t="s">
        <v>2069</v>
      </c>
      <c r="I897" s="1">
        <v>52000</v>
      </c>
      <c r="J897" s="1">
        <v>52000</v>
      </c>
      <c r="K897" s="1">
        <v>106000</v>
      </c>
      <c r="L897" s="1">
        <v>159000</v>
      </c>
      <c r="M897" s="1">
        <v>160000</v>
      </c>
      <c r="N897" s="1">
        <v>107000</v>
      </c>
      <c r="O897" s="1">
        <v>107000</v>
      </c>
      <c r="P897" s="1">
        <v>106000</v>
      </c>
      <c r="Q897" s="1">
        <v>107000</v>
      </c>
      <c r="R897" s="1">
        <v>54000</v>
      </c>
      <c r="S897" s="1">
        <v>54000</v>
      </c>
      <c r="T897" s="1">
        <v>54000</v>
      </c>
      <c r="V897" s="28">
        <f t="shared" si="157"/>
        <v>52000</v>
      </c>
      <c r="W897" s="28">
        <f t="shared" si="158"/>
        <v>52000</v>
      </c>
      <c r="X897" s="28">
        <f t="shared" si="159"/>
        <v>106000</v>
      </c>
      <c r="Y897" s="28">
        <f t="shared" si="160"/>
        <v>159000</v>
      </c>
      <c r="Z897" s="28">
        <f t="shared" si="161"/>
        <v>160000</v>
      </c>
      <c r="AA897" s="28">
        <f t="shared" si="162"/>
        <v>107000</v>
      </c>
      <c r="AB897" s="28">
        <f t="shared" si="163"/>
        <v>107000</v>
      </c>
      <c r="AC897" s="28">
        <f t="shared" si="164"/>
        <v>106000</v>
      </c>
      <c r="AD897" s="28">
        <f t="shared" si="165"/>
        <v>107000</v>
      </c>
      <c r="AE897" s="28">
        <f t="shared" si="166"/>
        <v>54000</v>
      </c>
      <c r="AF897" s="28">
        <f t="shared" si="167"/>
        <v>54000</v>
      </c>
      <c r="AG897" s="28">
        <f t="shared" si="168"/>
        <v>54000</v>
      </c>
    </row>
    <row r="898" spans="1:33" hidden="1" x14ac:dyDescent="0.3">
      <c r="A898" s="7" t="s">
        <v>281</v>
      </c>
      <c r="B898" s="7" t="s">
        <v>659</v>
      </c>
      <c r="C898" s="7">
        <v>1312</v>
      </c>
      <c r="D898" s="2" t="s">
        <v>8</v>
      </c>
      <c r="E898" s="2">
        <v>917</v>
      </c>
      <c r="F898" s="2" t="s">
        <v>2355</v>
      </c>
      <c r="G898" s="2" t="s">
        <v>656</v>
      </c>
      <c r="H898" s="8" t="s">
        <v>2070</v>
      </c>
      <c r="I898" s="1">
        <v>52000</v>
      </c>
      <c r="J898" s="1">
        <v>52000</v>
      </c>
      <c r="K898" s="1">
        <v>53000</v>
      </c>
      <c r="L898" s="1">
        <v>106000</v>
      </c>
      <c r="M898" s="1">
        <v>107000</v>
      </c>
      <c r="N898" s="1">
        <v>107000</v>
      </c>
      <c r="O898" s="1">
        <v>107000</v>
      </c>
      <c r="P898" s="1">
        <v>106000</v>
      </c>
      <c r="Q898" s="1">
        <v>54000</v>
      </c>
      <c r="R898" s="1">
        <v>54000</v>
      </c>
      <c r="S898" s="1">
        <v>54000</v>
      </c>
      <c r="T898" s="1">
        <v>54000</v>
      </c>
      <c r="V898" s="28">
        <f t="shared" si="157"/>
        <v>52000</v>
      </c>
      <c r="W898" s="28">
        <f t="shared" si="158"/>
        <v>52000</v>
      </c>
      <c r="X898" s="28">
        <f t="shared" si="159"/>
        <v>53000</v>
      </c>
      <c r="Y898" s="28">
        <f t="shared" si="160"/>
        <v>106000</v>
      </c>
      <c r="Z898" s="28">
        <f t="shared" si="161"/>
        <v>107000</v>
      </c>
      <c r="AA898" s="28">
        <f t="shared" si="162"/>
        <v>107000</v>
      </c>
      <c r="AB898" s="28">
        <f t="shared" si="163"/>
        <v>107000</v>
      </c>
      <c r="AC898" s="28">
        <f t="shared" si="164"/>
        <v>106000</v>
      </c>
      <c r="AD898" s="28">
        <f t="shared" si="165"/>
        <v>54000</v>
      </c>
      <c r="AE898" s="28">
        <f t="shared" si="166"/>
        <v>54000</v>
      </c>
      <c r="AF898" s="28">
        <f t="shared" si="167"/>
        <v>54000</v>
      </c>
      <c r="AG898" s="28">
        <f t="shared" si="168"/>
        <v>54000</v>
      </c>
    </row>
    <row r="899" spans="1:33" hidden="1" x14ac:dyDescent="0.3">
      <c r="A899" s="7" t="s">
        <v>281</v>
      </c>
      <c r="B899" s="7" t="s">
        <v>659</v>
      </c>
      <c r="C899" s="7">
        <v>1312</v>
      </c>
      <c r="D899" s="2" t="s">
        <v>8</v>
      </c>
      <c r="E899" s="2">
        <v>917</v>
      </c>
      <c r="F899" s="2" t="s">
        <v>2356</v>
      </c>
      <c r="G899" s="2" t="s">
        <v>656</v>
      </c>
      <c r="H899" s="8" t="s">
        <v>2071</v>
      </c>
      <c r="I899" s="1">
        <v>52000</v>
      </c>
      <c r="J899" s="1">
        <v>52000</v>
      </c>
      <c r="K899" s="1">
        <v>53000</v>
      </c>
      <c r="L899" s="1">
        <v>106000</v>
      </c>
      <c r="M899" s="1">
        <v>107000</v>
      </c>
      <c r="N899" s="1">
        <v>107000</v>
      </c>
      <c r="O899" s="1">
        <v>54000</v>
      </c>
      <c r="P899" s="1">
        <v>53000</v>
      </c>
      <c r="Q899" s="1">
        <v>54000</v>
      </c>
      <c r="R899" s="1">
        <v>54000</v>
      </c>
      <c r="S899" s="1">
        <v>54000</v>
      </c>
      <c r="T899" s="1">
        <v>54000</v>
      </c>
      <c r="V899" s="28">
        <f t="shared" ref="V899:V962" si="169">ROUNDUP(I899,-3)</f>
        <v>52000</v>
      </c>
      <c r="W899" s="28">
        <f t="shared" ref="W899:W962" si="170">ROUNDUP(J899,-3)</f>
        <v>52000</v>
      </c>
      <c r="X899" s="28">
        <f t="shared" ref="X899:X962" si="171">ROUNDUP(K899,-3)</f>
        <v>53000</v>
      </c>
      <c r="Y899" s="28">
        <f t="shared" ref="Y899:Y962" si="172">ROUNDUP(L899,-3)</f>
        <v>106000</v>
      </c>
      <c r="Z899" s="28">
        <f t="shared" ref="Z899:Z962" si="173">ROUNDUP(M899,-3)</f>
        <v>107000</v>
      </c>
      <c r="AA899" s="28">
        <f t="shared" ref="AA899:AA962" si="174">ROUNDUP(N899,-3)</f>
        <v>107000</v>
      </c>
      <c r="AB899" s="28">
        <f t="shared" ref="AB899:AB962" si="175">ROUNDUP(O899,-3)</f>
        <v>54000</v>
      </c>
      <c r="AC899" s="28">
        <f t="shared" ref="AC899:AC962" si="176">ROUNDUP(P899,-3)</f>
        <v>53000</v>
      </c>
      <c r="AD899" s="28">
        <f t="shared" ref="AD899:AD962" si="177">ROUNDUP(Q899,-3)</f>
        <v>54000</v>
      </c>
      <c r="AE899" s="28">
        <f t="shared" ref="AE899:AE962" si="178">ROUNDUP(R899,-3)</f>
        <v>54000</v>
      </c>
      <c r="AF899" s="28">
        <f t="shared" ref="AF899:AF962" si="179">ROUNDUP(S899,-3)</f>
        <v>54000</v>
      </c>
      <c r="AG899" s="28">
        <f t="shared" ref="AG899:AG962" si="180">ROUNDUP(T899,-3)</f>
        <v>54000</v>
      </c>
    </row>
    <row r="900" spans="1:33" hidden="1" x14ac:dyDescent="0.3">
      <c r="A900" s="7" t="s">
        <v>281</v>
      </c>
      <c r="B900" s="7" t="s">
        <v>659</v>
      </c>
      <c r="C900" s="7">
        <v>1312</v>
      </c>
      <c r="D900" s="2" t="s">
        <v>8</v>
      </c>
      <c r="E900" s="2">
        <v>917</v>
      </c>
      <c r="F900" s="2" t="s">
        <v>2357</v>
      </c>
      <c r="G900" s="2" t="s">
        <v>656</v>
      </c>
      <c r="H900" s="8" t="s">
        <v>2072</v>
      </c>
      <c r="I900" s="1">
        <v>52000</v>
      </c>
      <c r="J900" s="1">
        <v>52000</v>
      </c>
      <c r="K900" s="1">
        <v>53000</v>
      </c>
      <c r="L900" s="1">
        <v>53000</v>
      </c>
      <c r="M900" s="1">
        <v>54000</v>
      </c>
      <c r="N900" s="1">
        <v>107000</v>
      </c>
      <c r="O900" s="1">
        <v>54000</v>
      </c>
      <c r="P900" s="1">
        <v>53000</v>
      </c>
      <c r="Q900" s="1">
        <v>54000</v>
      </c>
      <c r="R900" s="1">
        <v>54000</v>
      </c>
      <c r="S900" s="1">
        <v>54000</v>
      </c>
      <c r="T900" s="1">
        <v>54000</v>
      </c>
      <c r="V900" s="28">
        <f t="shared" si="169"/>
        <v>52000</v>
      </c>
      <c r="W900" s="28">
        <f t="shared" si="170"/>
        <v>52000</v>
      </c>
      <c r="X900" s="28">
        <f t="shared" si="171"/>
        <v>53000</v>
      </c>
      <c r="Y900" s="28">
        <f t="shared" si="172"/>
        <v>53000</v>
      </c>
      <c r="Z900" s="28">
        <f t="shared" si="173"/>
        <v>54000</v>
      </c>
      <c r="AA900" s="28">
        <f t="shared" si="174"/>
        <v>107000</v>
      </c>
      <c r="AB900" s="28">
        <f t="shared" si="175"/>
        <v>54000</v>
      </c>
      <c r="AC900" s="28">
        <f t="shared" si="176"/>
        <v>53000</v>
      </c>
      <c r="AD900" s="28">
        <f t="shared" si="177"/>
        <v>54000</v>
      </c>
      <c r="AE900" s="28">
        <f t="shared" si="178"/>
        <v>54000</v>
      </c>
      <c r="AF900" s="28">
        <f t="shared" si="179"/>
        <v>54000</v>
      </c>
      <c r="AG900" s="28">
        <f t="shared" si="180"/>
        <v>54000</v>
      </c>
    </row>
    <row r="901" spans="1:33" hidden="1" x14ac:dyDescent="0.3">
      <c r="A901" s="7" t="s">
        <v>281</v>
      </c>
      <c r="B901" s="7" t="s">
        <v>659</v>
      </c>
      <c r="C901" s="7">
        <v>1312</v>
      </c>
      <c r="D901" s="2" t="s">
        <v>8</v>
      </c>
      <c r="E901" s="2">
        <v>917</v>
      </c>
      <c r="F901" s="2" t="s">
        <v>2358</v>
      </c>
      <c r="G901" s="2" t="s">
        <v>656</v>
      </c>
      <c r="H901" s="8" t="s">
        <v>2073</v>
      </c>
      <c r="I901" s="1">
        <v>52000</v>
      </c>
      <c r="J901" s="1">
        <v>52000</v>
      </c>
      <c r="K901" s="1">
        <v>53000</v>
      </c>
      <c r="L901" s="1">
        <v>106000</v>
      </c>
      <c r="M901" s="1">
        <v>107000</v>
      </c>
      <c r="N901" s="1">
        <v>107000</v>
      </c>
      <c r="O901" s="1">
        <v>54000</v>
      </c>
      <c r="P901" s="1">
        <v>53000</v>
      </c>
      <c r="Q901" s="1">
        <v>54000</v>
      </c>
      <c r="R901" s="1">
        <v>54000</v>
      </c>
      <c r="S901" s="1">
        <v>54000</v>
      </c>
      <c r="T901" s="1">
        <v>54000</v>
      </c>
      <c r="V901" s="28">
        <f t="shared" si="169"/>
        <v>52000</v>
      </c>
      <c r="W901" s="28">
        <f t="shared" si="170"/>
        <v>52000</v>
      </c>
      <c r="X901" s="28">
        <f t="shared" si="171"/>
        <v>53000</v>
      </c>
      <c r="Y901" s="28">
        <f t="shared" si="172"/>
        <v>106000</v>
      </c>
      <c r="Z901" s="28">
        <f t="shared" si="173"/>
        <v>107000</v>
      </c>
      <c r="AA901" s="28">
        <f t="shared" si="174"/>
        <v>107000</v>
      </c>
      <c r="AB901" s="28">
        <f t="shared" si="175"/>
        <v>54000</v>
      </c>
      <c r="AC901" s="28">
        <f t="shared" si="176"/>
        <v>53000</v>
      </c>
      <c r="AD901" s="28">
        <f t="shared" si="177"/>
        <v>54000</v>
      </c>
      <c r="AE901" s="28">
        <f t="shared" si="178"/>
        <v>54000</v>
      </c>
      <c r="AF901" s="28">
        <f t="shared" si="179"/>
        <v>54000</v>
      </c>
      <c r="AG901" s="28">
        <f t="shared" si="180"/>
        <v>54000</v>
      </c>
    </row>
    <row r="902" spans="1:33" hidden="1" x14ac:dyDescent="0.3">
      <c r="A902" s="7" t="s">
        <v>281</v>
      </c>
      <c r="B902" s="7" t="s">
        <v>659</v>
      </c>
      <c r="C902" s="7">
        <v>1312</v>
      </c>
      <c r="D902" s="2" t="s">
        <v>8</v>
      </c>
      <c r="E902" s="2">
        <v>917</v>
      </c>
      <c r="F902" s="2" t="s">
        <v>2359</v>
      </c>
      <c r="G902" s="2" t="s">
        <v>656</v>
      </c>
      <c r="H902" s="8" t="s">
        <v>2074</v>
      </c>
      <c r="I902" s="1">
        <v>52000</v>
      </c>
      <c r="J902" s="1">
        <v>52000</v>
      </c>
      <c r="K902" s="1">
        <v>53000</v>
      </c>
      <c r="L902" s="1">
        <v>106000</v>
      </c>
      <c r="M902" s="1">
        <v>54000</v>
      </c>
      <c r="N902" s="1">
        <v>54000</v>
      </c>
      <c r="O902" s="1">
        <v>54000</v>
      </c>
      <c r="P902" s="1">
        <v>53000</v>
      </c>
      <c r="Q902" s="1">
        <v>54000</v>
      </c>
      <c r="R902" s="1">
        <v>54000</v>
      </c>
      <c r="S902" s="1">
        <v>54000</v>
      </c>
      <c r="T902" s="1">
        <v>54000</v>
      </c>
      <c r="V902" s="28">
        <f t="shared" si="169"/>
        <v>52000</v>
      </c>
      <c r="W902" s="28">
        <f t="shared" si="170"/>
        <v>52000</v>
      </c>
      <c r="X902" s="28">
        <f t="shared" si="171"/>
        <v>53000</v>
      </c>
      <c r="Y902" s="28">
        <f t="shared" si="172"/>
        <v>106000</v>
      </c>
      <c r="Z902" s="28">
        <f t="shared" si="173"/>
        <v>54000</v>
      </c>
      <c r="AA902" s="28">
        <f t="shared" si="174"/>
        <v>54000</v>
      </c>
      <c r="AB902" s="28">
        <f t="shared" si="175"/>
        <v>54000</v>
      </c>
      <c r="AC902" s="28">
        <f t="shared" si="176"/>
        <v>53000</v>
      </c>
      <c r="AD902" s="28">
        <f t="shared" si="177"/>
        <v>54000</v>
      </c>
      <c r="AE902" s="28">
        <f t="shared" si="178"/>
        <v>54000</v>
      </c>
      <c r="AF902" s="28">
        <f t="shared" si="179"/>
        <v>54000</v>
      </c>
      <c r="AG902" s="28">
        <f t="shared" si="180"/>
        <v>54000</v>
      </c>
    </row>
    <row r="903" spans="1:33" hidden="1" x14ac:dyDescent="0.3">
      <c r="A903" s="7" t="s">
        <v>281</v>
      </c>
      <c r="B903" s="7" t="s">
        <v>659</v>
      </c>
      <c r="C903" s="7">
        <v>1312</v>
      </c>
      <c r="D903" s="2" t="s">
        <v>8</v>
      </c>
      <c r="E903" s="2">
        <v>917</v>
      </c>
      <c r="F903" s="2" t="s">
        <v>2360</v>
      </c>
      <c r="G903" s="2" t="s">
        <v>656</v>
      </c>
      <c r="H903" s="8" t="s">
        <v>2075</v>
      </c>
      <c r="I903" s="1">
        <v>52000</v>
      </c>
      <c r="J903" s="1">
        <v>52000</v>
      </c>
      <c r="K903" s="1">
        <v>53000</v>
      </c>
      <c r="L903" s="1">
        <v>159000</v>
      </c>
      <c r="M903" s="1">
        <v>160000</v>
      </c>
      <c r="N903" s="1">
        <v>107000</v>
      </c>
      <c r="O903" s="1">
        <v>54000</v>
      </c>
      <c r="P903" s="1">
        <v>53000</v>
      </c>
      <c r="Q903" s="1">
        <v>54000</v>
      </c>
      <c r="R903" s="1">
        <v>54000</v>
      </c>
      <c r="S903" s="1">
        <v>54000</v>
      </c>
      <c r="T903" s="1">
        <v>54000</v>
      </c>
      <c r="V903" s="28">
        <f t="shared" si="169"/>
        <v>52000</v>
      </c>
      <c r="W903" s="28">
        <f t="shared" si="170"/>
        <v>52000</v>
      </c>
      <c r="X903" s="28">
        <f t="shared" si="171"/>
        <v>53000</v>
      </c>
      <c r="Y903" s="28">
        <f t="shared" si="172"/>
        <v>159000</v>
      </c>
      <c r="Z903" s="28">
        <f t="shared" si="173"/>
        <v>160000</v>
      </c>
      <c r="AA903" s="28">
        <f t="shared" si="174"/>
        <v>107000</v>
      </c>
      <c r="AB903" s="28">
        <f t="shared" si="175"/>
        <v>54000</v>
      </c>
      <c r="AC903" s="28">
        <f t="shared" si="176"/>
        <v>53000</v>
      </c>
      <c r="AD903" s="28">
        <f t="shared" si="177"/>
        <v>54000</v>
      </c>
      <c r="AE903" s="28">
        <f t="shared" si="178"/>
        <v>54000</v>
      </c>
      <c r="AF903" s="28">
        <f t="shared" si="179"/>
        <v>54000</v>
      </c>
      <c r="AG903" s="28">
        <f t="shared" si="180"/>
        <v>54000</v>
      </c>
    </row>
    <row r="904" spans="1:33" hidden="1" x14ac:dyDescent="0.3">
      <c r="A904" s="7" t="s">
        <v>281</v>
      </c>
      <c r="B904" s="7" t="s">
        <v>659</v>
      </c>
      <c r="C904" s="7">
        <v>1312</v>
      </c>
      <c r="D904" s="2" t="s">
        <v>8</v>
      </c>
      <c r="E904" s="2">
        <v>917</v>
      </c>
      <c r="F904" s="2" t="s">
        <v>726</v>
      </c>
      <c r="G904" s="2" t="s">
        <v>656</v>
      </c>
      <c r="H904" s="8" t="s">
        <v>2076</v>
      </c>
      <c r="I904" s="1">
        <v>52000</v>
      </c>
      <c r="J904" s="1">
        <v>104000</v>
      </c>
      <c r="K904" s="1">
        <v>106000</v>
      </c>
      <c r="L904" s="1">
        <v>106000</v>
      </c>
      <c r="M904" s="1">
        <v>107000</v>
      </c>
      <c r="N904" s="1">
        <v>107000</v>
      </c>
      <c r="O904" s="1">
        <v>107000</v>
      </c>
      <c r="P904" s="1">
        <v>106000</v>
      </c>
      <c r="Q904" s="1">
        <v>107000</v>
      </c>
      <c r="R904" s="1">
        <v>161000</v>
      </c>
      <c r="S904" s="1">
        <v>161000</v>
      </c>
      <c r="T904" s="1">
        <v>107000</v>
      </c>
      <c r="V904" s="28">
        <f t="shared" si="169"/>
        <v>52000</v>
      </c>
      <c r="W904" s="28">
        <f t="shared" si="170"/>
        <v>104000</v>
      </c>
      <c r="X904" s="28">
        <f t="shared" si="171"/>
        <v>106000</v>
      </c>
      <c r="Y904" s="28">
        <f t="shared" si="172"/>
        <v>106000</v>
      </c>
      <c r="Z904" s="28">
        <f t="shared" si="173"/>
        <v>107000</v>
      </c>
      <c r="AA904" s="28">
        <f t="shared" si="174"/>
        <v>107000</v>
      </c>
      <c r="AB904" s="28">
        <f t="shared" si="175"/>
        <v>107000</v>
      </c>
      <c r="AC904" s="28">
        <f t="shared" si="176"/>
        <v>106000</v>
      </c>
      <c r="AD904" s="28">
        <f t="shared" si="177"/>
        <v>107000</v>
      </c>
      <c r="AE904" s="28">
        <f t="shared" si="178"/>
        <v>161000</v>
      </c>
      <c r="AF904" s="28">
        <f t="shared" si="179"/>
        <v>161000</v>
      </c>
      <c r="AG904" s="28">
        <f t="shared" si="180"/>
        <v>107000</v>
      </c>
    </row>
    <row r="905" spans="1:33" hidden="1" x14ac:dyDescent="0.3">
      <c r="A905" s="7" t="s">
        <v>281</v>
      </c>
      <c r="B905" s="7" t="s">
        <v>659</v>
      </c>
      <c r="C905" s="7">
        <v>1312</v>
      </c>
      <c r="D905" s="2" t="s">
        <v>8</v>
      </c>
      <c r="E905" s="2">
        <v>917</v>
      </c>
      <c r="F905" s="2" t="s">
        <v>729</v>
      </c>
      <c r="G905" s="2" t="s">
        <v>656</v>
      </c>
      <c r="H905" s="8" t="s">
        <v>2077</v>
      </c>
      <c r="I905" s="1">
        <v>52000</v>
      </c>
      <c r="J905" s="1">
        <v>104000</v>
      </c>
      <c r="K905" s="1">
        <v>106000</v>
      </c>
      <c r="L905" s="1">
        <v>106000</v>
      </c>
      <c r="M905" s="1">
        <v>107000</v>
      </c>
      <c r="N905" s="1">
        <v>107000</v>
      </c>
      <c r="O905" s="1">
        <v>107000</v>
      </c>
      <c r="P905" s="1">
        <v>106000</v>
      </c>
      <c r="Q905" s="1">
        <v>107000</v>
      </c>
      <c r="R905" s="1">
        <v>161000</v>
      </c>
      <c r="S905" s="1">
        <v>161000</v>
      </c>
      <c r="T905" s="1">
        <v>54000</v>
      </c>
      <c r="V905" s="28">
        <f t="shared" si="169"/>
        <v>52000</v>
      </c>
      <c r="W905" s="28">
        <f t="shared" si="170"/>
        <v>104000</v>
      </c>
      <c r="X905" s="28">
        <f t="shared" si="171"/>
        <v>106000</v>
      </c>
      <c r="Y905" s="28">
        <f t="shared" si="172"/>
        <v>106000</v>
      </c>
      <c r="Z905" s="28">
        <f t="shared" si="173"/>
        <v>107000</v>
      </c>
      <c r="AA905" s="28">
        <f t="shared" si="174"/>
        <v>107000</v>
      </c>
      <c r="AB905" s="28">
        <f t="shared" si="175"/>
        <v>107000</v>
      </c>
      <c r="AC905" s="28">
        <f t="shared" si="176"/>
        <v>106000</v>
      </c>
      <c r="AD905" s="28">
        <f t="shared" si="177"/>
        <v>107000</v>
      </c>
      <c r="AE905" s="28">
        <f t="shared" si="178"/>
        <v>161000</v>
      </c>
      <c r="AF905" s="28">
        <f t="shared" si="179"/>
        <v>161000</v>
      </c>
      <c r="AG905" s="28">
        <f t="shared" si="180"/>
        <v>54000</v>
      </c>
    </row>
    <row r="906" spans="1:33" hidden="1" x14ac:dyDescent="0.3">
      <c r="A906" s="7" t="s">
        <v>281</v>
      </c>
      <c r="B906" s="7" t="s">
        <v>659</v>
      </c>
      <c r="C906" s="7">
        <v>1312</v>
      </c>
      <c r="D906" s="2" t="s">
        <v>8</v>
      </c>
      <c r="E906" s="2">
        <v>917</v>
      </c>
      <c r="F906" s="2" t="s">
        <v>2361</v>
      </c>
      <c r="G906" s="2" t="s">
        <v>656</v>
      </c>
      <c r="H906" s="8" t="s">
        <v>2078</v>
      </c>
      <c r="I906" s="1">
        <v>52000</v>
      </c>
      <c r="J906" s="1">
        <v>52000</v>
      </c>
      <c r="K906" s="1">
        <v>53000</v>
      </c>
      <c r="L906" s="1">
        <v>106000</v>
      </c>
      <c r="M906" s="1">
        <v>107000</v>
      </c>
      <c r="N906" s="1">
        <v>107000</v>
      </c>
      <c r="O906" s="1">
        <v>54000</v>
      </c>
      <c r="P906" s="1">
        <v>53000</v>
      </c>
      <c r="Q906" s="1">
        <v>54000</v>
      </c>
      <c r="R906" s="1">
        <v>161000</v>
      </c>
      <c r="S906" s="1">
        <v>54000</v>
      </c>
      <c r="T906" s="1">
        <v>107000</v>
      </c>
      <c r="V906" s="28">
        <f t="shared" si="169"/>
        <v>52000</v>
      </c>
      <c r="W906" s="28">
        <f t="shared" si="170"/>
        <v>52000</v>
      </c>
      <c r="X906" s="28">
        <f t="shared" si="171"/>
        <v>53000</v>
      </c>
      <c r="Y906" s="28">
        <f t="shared" si="172"/>
        <v>106000</v>
      </c>
      <c r="Z906" s="28">
        <f t="shared" si="173"/>
        <v>107000</v>
      </c>
      <c r="AA906" s="28">
        <f t="shared" si="174"/>
        <v>107000</v>
      </c>
      <c r="AB906" s="28">
        <f t="shared" si="175"/>
        <v>54000</v>
      </c>
      <c r="AC906" s="28">
        <f t="shared" si="176"/>
        <v>53000</v>
      </c>
      <c r="AD906" s="28">
        <f t="shared" si="177"/>
        <v>54000</v>
      </c>
      <c r="AE906" s="28">
        <f t="shared" si="178"/>
        <v>161000</v>
      </c>
      <c r="AF906" s="28">
        <f t="shared" si="179"/>
        <v>54000</v>
      </c>
      <c r="AG906" s="28">
        <f t="shared" si="180"/>
        <v>107000</v>
      </c>
    </row>
    <row r="907" spans="1:33" hidden="1" x14ac:dyDescent="0.3">
      <c r="A907" s="7" t="s">
        <v>281</v>
      </c>
      <c r="B907" s="7" t="s">
        <v>659</v>
      </c>
      <c r="C907" s="7">
        <v>1312</v>
      </c>
      <c r="D907" s="2" t="s">
        <v>8</v>
      </c>
      <c r="E907" s="2">
        <v>917</v>
      </c>
      <c r="F907" s="2" t="s">
        <v>2362</v>
      </c>
      <c r="G907" s="2" t="s">
        <v>656</v>
      </c>
      <c r="H907" s="8" t="s">
        <v>2079</v>
      </c>
      <c r="I907" s="1">
        <v>52000</v>
      </c>
      <c r="J907" s="1">
        <v>52000</v>
      </c>
      <c r="K907" s="1">
        <v>53000</v>
      </c>
      <c r="L907" s="1">
        <v>159000</v>
      </c>
      <c r="M907" s="1">
        <v>160000</v>
      </c>
      <c r="N907" s="1">
        <v>107000</v>
      </c>
      <c r="O907" s="1">
        <v>54000</v>
      </c>
      <c r="P907" s="1">
        <v>53000</v>
      </c>
      <c r="Q907" s="1">
        <v>54000</v>
      </c>
      <c r="R907" s="1">
        <v>108000</v>
      </c>
      <c r="S907" s="1">
        <v>54000</v>
      </c>
      <c r="T907" s="1">
        <v>54000</v>
      </c>
      <c r="V907" s="28">
        <f t="shared" si="169"/>
        <v>52000</v>
      </c>
      <c r="W907" s="28">
        <f t="shared" si="170"/>
        <v>52000</v>
      </c>
      <c r="X907" s="28">
        <f t="shared" si="171"/>
        <v>53000</v>
      </c>
      <c r="Y907" s="28">
        <f t="shared" si="172"/>
        <v>159000</v>
      </c>
      <c r="Z907" s="28">
        <f t="shared" si="173"/>
        <v>160000</v>
      </c>
      <c r="AA907" s="28">
        <f t="shared" si="174"/>
        <v>107000</v>
      </c>
      <c r="AB907" s="28">
        <f t="shared" si="175"/>
        <v>54000</v>
      </c>
      <c r="AC907" s="28">
        <f t="shared" si="176"/>
        <v>53000</v>
      </c>
      <c r="AD907" s="28">
        <f t="shared" si="177"/>
        <v>54000</v>
      </c>
      <c r="AE907" s="28">
        <f t="shared" si="178"/>
        <v>108000</v>
      </c>
      <c r="AF907" s="28">
        <f t="shared" si="179"/>
        <v>54000</v>
      </c>
      <c r="AG907" s="28">
        <f t="shared" si="180"/>
        <v>54000</v>
      </c>
    </row>
    <row r="908" spans="1:33" hidden="1" x14ac:dyDescent="0.3">
      <c r="A908" s="7" t="s">
        <v>281</v>
      </c>
      <c r="B908" s="7" t="s">
        <v>659</v>
      </c>
      <c r="C908" s="7">
        <v>1312</v>
      </c>
      <c r="D908" s="2" t="s">
        <v>8</v>
      </c>
      <c r="E908" s="2">
        <v>917</v>
      </c>
      <c r="F908" s="2" t="s">
        <v>2363</v>
      </c>
      <c r="G908" s="2" t="s">
        <v>656</v>
      </c>
      <c r="H908" s="8" t="s">
        <v>2080</v>
      </c>
      <c r="I908" s="1">
        <v>52000</v>
      </c>
      <c r="J908" s="1">
        <v>52000</v>
      </c>
      <c r="K908" s="1">
        <v>53000</v>
      </c>
      <c r="L908" s="1">
        <v>106000</v>
      </c>
      <c r="M908" s="1">
        <v>107000</v>
      </c>
      <c r="N908" s="1">
        <v>107000</v>
      </c>
      <c r="O908" s="1">
        <v>54000</v>
      </c>
      <c r="P908" s="1">
        <v>53000</v>
      </c>
      <c r="Q908" s="1">
        <v>54000</v>
      </c>
      <c r="R908" s="1">
        <v>54000</v>
      </c>
      <c r="S908" s="1">
        <v>54000</v>
      </c>
      <c r="T908" s="1">
        <v>107000</v>
      </c>
      <c r="V908" s="28">
        <f t="shared" si="169"/>
        <v>52000</v>
      </c>
      <c r="W908" s="28">
        <f t="shared" si="170"/>
        <v>52000</v>
      </c>
      <c r="X908" s="28">
        <f t="shared" si="171"/>
        <v>53000</v>
      </c>
      <c r="Y908" s="28">
        <f t="shared" si="172"/>
        <v>106000</v>
      </c>
      <c r="Z908" s="28">
        <f t="shared" si="173"/>
        <v>107000</v>
      </c>
      <c r="AA908" s="28">
        <f t="shared" si="174"/>
        <v>107000</v>
      </c>
      <c r="AB908" s="28">
        <f t="shared" si="175"/>
        <v>54000</v>
      </c>
      <c r="AC908" s="28">
        <f t="shared" si="176"/>
        <v>53000</v>
      </c>
      <c r="AD908" s="28">
        <f t="shared" si="177"/>
        <v>54000</v>
      </c>
      <c r="AE908" s="28">
        <f t="shared" si="178"/>
        <v>54000</v>
      </c>
      <c r="AF908" s="28">
        <f t="shared" si="179"/>
        <v>54000</v>
      </c>
      <c r="AG908" s="28">
        <f t="shared" si="180"/>
        <v>107000</v>
      </c>
    </row>
    <row r="909" spans="1:33" hidden="1" x14ac:dyDescent="0.3">
      <c r="A909" s="7" t="s">
        <v>281</v>
      </c>
      <c r="B909" s="7" t="s">
        <v>659</v>
      </c>
      <c r="C909" s="7">
        <v>1312</v>
      </c>
      <c r="D909" s="2" t="s">
        <v>8</v>
      </c>
      <c r="E909" s="2">
        <v>917</v>
      </c>
      <c r="F909" s="2" t="s">
        <v>2364</v>
      </c>
      <c r="G909" s="2" t="s">
        <v>656</v>
      </c>
      <c r="H909" s="8" t="s">
        <v>2081</v>
      </c>
      <c r="I909" s="1">
        <v>52000</v>
      </c>
      <c r="J909" s="1">
        <v>104000</v>
      </c>
      <c r="K909" s="1">
        <v>212000</v>
      </c>
      <c r="L909" s="1">
        <v>265000</v>
      </c>
      <c r="M909" s="1">
        <v>373000</v>
      </c>
      <c r="N909" s="1">
        <v>267000</v>
      </c>
      <c r="O909" s="1">
        <v>428000</v>
      </c>
      <c r="P909" s="1">
        <v>424000</v>
      </c>
      <c r="Q909" s="1">
        <v>107000</v>
      </c>
      <c r="R909" s="1">
        <v>430000</v>
      </c>
      <c r="S909" s="1">
        <v>429000</v>
      </c>
      <c r="T909" s="1">
        <v>426000</v>
      </c>
      <c r="V909" s="28">
        <f t="shared" si="169"/>
        <v>52000</v>
      </c>
      <c r="W909" s="28">
        <f t="shared" si="170"/>
        <v>104000</v>
      </c>
      <c r="X909" s="28">
        <f t="shared" si="171"/>
        <v>212000</v>
      </c>
      <c r="Y909" s="28">
        <f t="shared" si="172"/>
        <v>265000</v>
      </c>
      <c r="Z909" s="28">
        <f t="shared" si="173"/>
        <v>373000</v>
      </c>
      <c r="AA909" s="28">
        <f t="shared" si="174"/>
        <v>267000</v>
      </c>
      <c r="AB909" s="28">
        <f t="shared" si="175"/>
        <v>428000</v>
      </c>
      <c r="AC909" s="28">
        <f t="shared" si="176"/>
        <v>424000</v>
      </c>
      <c r="AD909" s="28">
        <f t="shared" si="177"/>
        <v>107000</v>
      </c>
      <c r="AE909" s="28">
        <f t="shared" si="178"/>
        <v>430000</v>
      </c>
      <c r="AF909" s="28">
        <f t="shared" si="179"/>
        <v>429000</v>
      </c>
      <c r="AG909" s="28">
        <f t="shared" si="180"/>
        <v>426000</v>
      </c>
    </row>
    <row r="910" spans="1:33" hidden="1" x14ac:dyDescent="0.3">
      <c r="A910" s="7" t="s">
        <v>281</v>
      </c>
      <c r="B910" s="7" t="s">
        <v>659</v>
      </c>
      <c r="C910" s="7">
        <v>1312</v>
      </c>
      <c r="D910" s="2" t="s">
        <v>8</v>
      </c>
      <c r="E910" s="2">
        <v>917</v>
      </c>
      <c r="F910" s="2" t="s">
        <v>724</v>
      </c>
      <c r="G910" s="2" t="s">
        <v>656</v>
      </c>
      <c r="H910" s="8" t="s">
        <v>623</v>
      </c>
      <c r="I910" s="1">
        <v>52000</v>
      </c>
      <c r="J910" s="1">
        <v>52000</v>
      </c>
      <c r="K910" s="1">
        <v>106000</v>
      </c>
      <c r="L910" s="1">
        <v>106000</v>
      </c>
      <c r="M910" s="1">
        <v>107000</v>
      </c>
      <c r="N910" s="1">
        <v>107000</v>
      </c>
      <c r="O910" s="1">
        <v>107000</v>
      </c>
      <c r="P910" s="1">
        <v>106000</v>
      </c>
      <c r="Q910" s="1">
        <v>478000</v>
      </c>
      <c r="R910" s="1">
        <v>161000</v>
      </c>
      <c r="S910" s="1">
        <v>108000</v>
      </c>
      <c r="T910" s="1">
        <v>107000</v>
      </c>
      <c r="V910" s="28">
        <f t="shared" si="169"/>
        <v>52000</v>
      </c>
      <c r="W910" s="28">
        <f t="shared" si="170"/>
        <v>52000</v>
      </c>
      <c r="X910" s="28">
        <f t="shared" si="171"/>
        <v>106000</v>
      </c>
      <c r="Y910" s="28">
        <f t="shared" si="172"/>
        <v>106000</v>
      </c>
      <c r="Z910" s="28">
        <f t="shared" si="173"/>
        <v>107000</v>
      </c>
      <c r="AA910" s="28">
        <f t="shared" si="174"/>
        <v>107000</v>
      </c>
      <c r="AB910" s="28">
        <f t="shared" si="175"/>
        <v>107000</v>
      </c>
      <c r="AC910" s="28">
        <f t="shared" si="176"/>
        <v>106000</v>
      </c>
      <c r="AD910" s="28">
        <f t="shared" si="177"/>
        <v>478000</v>
      </c>
      <c r="AE910" s="28">
        <f t="shared" si="178"/>
        <v>161000</v>
      </c>
      <c r="AF910" s="28">
        <f t="shared" si="179"/>
        <v>108000</v>
      </c>
      <c r="AG910" s="28">
        <f t="shared" si="180"/>
        <v>107000</v>
      </c>
    </row>
    <row r="911" spans="1:33" hidden="1" x14ac:dyDescent="0.3">
      <c r="A911" s="7" t="s">
        <v>281</v>
      </c>
      <c r="B911" s="7" t="s">
        <v>659</v>
      </c>
      <c r="C911" s="7">
        <v>1312</v>
      </c>
      <c r="D911" s="2" t="s">
        <v>8</v>
      </c>
      <c r="E911" s="2">
        <v>917</v>
      </c>
      <c r="F911" s="2" t="s">
        <v>2365</v>
      </c>
      <c r="G911" s="2" t="s">
        <v>656</v>
      </c>
      <c r="H911" s="8" t="s">
        <v>2082</v>
      </c>
      <c r="I911" s="1">
        <v>52000</v>
      </c>
      <c r="J911" s="1">
        <v>52000</v>
      </c>
      <c r="K911" s="1">
        <v>53000</v>
      </c>
      <c r="L911" s="1">
        <v>106000</v>
      </c>
      <c r="M911" s="1">
        <v>107000</v>
      </c>
      <c r="N911" s="1">
        <v>107000</v>
      </c>
      <c r="O911" s="1">
        <v>54000</v>
      </c>
      <c r="P911" s="1">
        <v>53000</v>
      </c>
      <c r="Q911" s="1">
        <v>54000</v>
      </c>
      <c r="R911" s="1">
        <v>54000</v>
      </c>
      <c r="S911" s="1">
        <v>108000</v>
      </c>
      <c r="T911" s="1">
        <v>107000</v>
      </c>
      <c r="V911" s="28">
        <f t="shared" si="169"/>
        <v>52000</v>
      </c>
      <c r="W911" s="28">
        <f t="shared" si="170"/>
        <v>52000</v>
      </c>
      <c r="X911" s="28">
        <f t="shared" si="171"/>
        <v>53000</v>
      </c>
      <c r="Y911" s="28">
        <f t="shared" si="172"/>
        <v>106000</v>
      </c>
      <c r="Z911" s="28">
        <f t="shared" si="173"/>
        <v>107000</v>
      </c>
      <c r="AA911" s="28">
        <f t="shared" si="174"/>
        <v>107000</v>
      </c>
      <c r="AB911" s="28">
        <f t="shared" si="175"/>
        <v>54000</v>
      </c>
      <c r="AC911" s="28">
        <f t="shared" si="176"/>
        <v>53000</v>
      </c>
      <c r="AD911" s="28">
        <f t="shared" si="177"/>
        <v>54000</v>
      </c>
      <c r="AE911" s="28">
        <f t="shared" si="178"/>
        <v>54000</v>
      </c>
      <c r="AF911" s="28">
        <f t="shared" si="179"/>
        <v>108000</v>
      </c>
      <c r="AG911" s="28">
        <f t="shared" si="180"/>
        <v>107000</v>
      </c>
    </row>
    <row r="912" spans="1:33" hidden="1" x14ac:dyDescent="0.3">
      <c r="A912" s="7" t="s">
        <v>281</v>
      </c>
      <c r="B912" s="7" t="s">
        <v>659</v>
      </c>
      <c r="C912" s="7">
        <v>1312</v>
      </c>
      <c r="D912" s="2" t="s">
        <v>8</v>
      </c>
      <c r="E912" s="2">
        <v>917</v>
      </c>
      <c r="F912" s="2" t="s">
        <v>722</v>
      </c>
      <c r="G912" s="2" t="s">
        <v>656</v>
      </c>
      <c r="H912" s="8" t="s">
        <v>621</v>
      </c>
      <c r="I912" s="1">
        <v>52000</v>
      </c>
      <c r="J912" s="1">
        <v>52000</v>
      </c>
      <c r="K912" s="1">
        <v>159000</v>
      </c>
      <c r="L912" s="1">
        <v>265000</v>
      </c>
      <c r="M912" s="1">
        <v>266000</v>
      </c>
      <c r="N912" s="1">
        <v>214000</v>
      </c>
      <c r="O912" s="1">
        <v>161000</v>
      </c>
      <c r="P912" s="1">
        <v>159000</v>
      </c>
      <c r="Q912" s="1">
        <v>319000</v>
      </c>
      <c r="R912" s="1">
        <v>483000</v>
      </c>
      <c r="S912" s="1">
        <v>161000</v>
      </c>
      <c r="T912" s="1">
        <v>320000</v>
      </c>
      <c r="V912" s="28">
        <f t="shared" si="169"/>
        <v>52000</v>
      </c>
      <c r="W912" s="28">
        <f t="shared" si="170"/>
        <v>52000</v>
      </c>
      <c r="X912" s="28">
        <f t="shared" si="171"/>
        <v>159000</v>
      </c>
      <c r="Y912" s="28">
        <f t="shared" si="172"/>
        <v>265000</v>
      </c>
      <c r="Z912" s="28">
        <f t="shared" si="173"/>
        <v>266000</v>
      </c>
      <c r="AA912" s="28">
        <f t="shared" si="174"/>
        <v>214000</v>
      </c>
      <c r="AB912" s="28">
        <f t="shared" si="175"/>
        <v>161000</v>
      </c>
      <c r="AC912" s="28">
        <f t="shared" si="176"/>
        <v>159000</v>
      </c>
      <c r="AD912" s="28">
        <f t="shared" si="177"/>
        <v>319000</v>
      </c>
      <c r="AE912" s="28">
        <f t="shared" si="178"/>
        <v>483000</v>
      </c>
      <c r="AF912" s="28">
        <f t="shared" si="179"/>
        <v>161000</v>
      </c>
      <c r="AG912" s="28">
        <f t="shared" si="180"/>
        <v>320000</v>
      </c>
    </row>
    <row r="913" spans="1:33" hidden="1" x14ac:dyDescent="0.3">
      <c r="A913" s="7" t="s">
        <v>281</v>
      </c>
      <c r="B913" s="7" t="s">
        <v>659</v>
      </c>
      <c r="C913" s="7">
        <v>1312</v>
      </c>
      <c r="D913" s="2" t="s">
        <v>8</v>
      </c>
      <c r="E913" s="2">
        <v>917</v>
      </c>
      <c r="F913" s="2" t="s">
        <v>723</v>
      </c>
      <c r="G913" s="2" t="s">
        <v>656</v>
      </c>
      <c r="H913" s="8" t="s">
        <v>622</v>
      </c>
      <c r="I913" s="1">
        <v>52000</v>
      </c>
      <c r="J913" s="1">
        <v>52000</v>
      </c>
      <c r="K913" s="1">
        <v>53000</v>
      </c>
      <c r="L913" s="1">
        <v>371000</v>
      </c>
      <c r="M913" s="1">
        <v>107000</v>
      </c>
      <c r="N913" s="1">
        <v>54000</v>
      </c>
      <c r="O913" s="1">
        <v>54000</v>
      </c>
      <c r="P913" s="1">
        <v>53000</v>
      </c>
      <c r="Q913" s="1">
        <v>54000</v>
      </c>
      <c r="R913" s="1">
        <v>161000</v>
      </c>
      <c r="S913" s="1">
        <v>54000</v>
      </c>
      <c r="T913" s="1">
        <v>203000</v>
      </c>
      <c r="V913" s="28">
        <f t="shared" si="169"/>
        <v>52000</v>
      </c>
      <c r="W913" s="28">
        <f t="shared" si="170"/>
        <v>52000</v>
      </c>
      <c r="X913" s="28">
        <f t="shared" si="171"/>
        <v>53000</v>
      </c>
      <c r="Y913" s="28">
        <f t="shared" si="172"/>
        <v>371000</v>
      </c>
      <c r="Z913" s="28">
        <f t="shared" si="173"/>
        <v>107000</v>
      </c>
      <c r="AA913" s="28">
        <f t="shared" si="174"/>
        <v>54000</v>
      </c>
      <c r="AB913" s="28">
        <f t="shared" si="175"/>
        <v>54000</v>
      </c>
      <c r="AC913" s="28">
        <f t="shared" si="176"/>
        <v>53000</v>
      </c>
      <c r="AD913" s="28">
        <f t="shared" si="177"/>
        <v>54000</v>
      </c>
      <c r="AE913" s="28">
        <f t="shared" si="178"/>
        <v>161000</v>
      </c>
      <c r="AF913" s="28">
        <f t="shared" si="179"/>
        <v>54000</v>
      </c>
      <c r="AG913" s="28">
        <f t="shared" si="180"/>
        <v>203000</v>
      </c>
    </row>
    <row r="914" spans="1:33" hidden="1" x14ac:dyDescent="0.3">
      <c r="A914" s="7" t="s">
        <v>281</v>
      </c>
      <c r="B914" s="7" t="s">
        <v>659</v>
      </c>
      <c r="C914" s="7">
        <v>1312</v>
      </c>
      <c r="D914" s="2" t="s">
        <v>8</v>
      </c>
      <c r="E914" s="2">
        <v>917</v>
      </c>
      <c r="F914" s="2" t="s">
        <v>2366</v>
      </c>
      <c r="G914" s="2" t="s">
        <v>656</v>
      </c>
      <c r="H914" s="8" t="s">
        <v>2083</v>
      </c>
      <c r="I914" s="1">
        <v>104000</v>
      </c>
      <c r="J914" s="1">
        <v>52000</v>
      </c>
      <c r="K914" s="1">
        <v>159000</v>
      </c>
      <c r="L914" s="1">
        <v>371000</v>
      </c>
      <c r="M914" s="1">
        <v>213000</v>
      </c>
      <c r="N914" s="1">
        <v>107000</v>
      </c>
      <c r="O914" s="1">
        <v>107000</v>
      </c>
      <c r="P914" s="1">
        <v>212000</v>
      </c>
      <c r="Q914" s="1">
        <v>213000</v>
      </c>
      <c r="R914" s="1">
        <v>161000</v>
      </c>
      <c r="S914" s="1">
        <v>215000</v>
      </c>
      <c r="T914" s="1">
        <v>213000</v>
      </c>
      <c r="V914" s="28">
        <f t="shared" si="169"/>
        <v>104000</v>
      </c>
      <c r="W914" s="28">
        <f t="shared" si="170"/>
        <v>52000</v>
      </c>
      <c r="X914" s="28">
        <f t="shared" si="171"/>
        <v>159000</v>
      </c>
      <c r="Y914" s="28">
        <f t="shared" si="172"/>
        <v>371000</v>
      </c>
      <c r="Z914" s="28">
        <f t="shared" si="173"/>
        <v>213000</v>
      </c>
      <c r="AA914" s="28">
        <f t="shared" si="174"/>
        <v>107000</v>
      </c>
      <c r="AB914" s="28">
        <f t="shared" si="175"/>
        <v>107000</v>
      </c>
      <c r="AC914" s="28">
        <f t="shared" si="176"/>
        <v>212000</v>
      </c>
      <c r="AD914" s="28">
        <f t="shared" si="177"/>
        <v>213000</v>
      </c>
      <c r="AE914" s="28">
        <f t="shared" si="178"/>
        <v>161000</v>
      </c>
      <c r="AF914" s="28">
        <f t="shared" si="179"/>
        <v>215000</v>
      </c>
      <c r="AG914" s="28">
        <f t="shared" si="180"/>
        <v>213000</v>
      </c>
    </row>
    <row r="915" spans="1:33" hidden="1" x14ac:dyDescent="0.3">
      <c r="A915" s="7" t="s">
        <v>281</v>
      </c>
      <c r="B915" s="7" t="s">
        <v>659</v>
      </c>
      <c r="C915" s="7">
        <v>1312</v>
      </c>
      <c r="D915" s="2" t="s">
        <v>252</v>
      </c>
      <c r="E915" s="2">
        <v>999</v>
      </c>
      <c r="F915" s="2" t="s">
        <v>252</v>
      </c>
      <c r="G915" s="2" t="s">
        <v>656</v>
      </c>
      <c r="H915" s="8" t="s">
        <v>1777</v>
      </c>
      <c r="I915" s="1">
        <v>258000</v>
      </c>
      <c r="J915" s="1">
        <v>571000</v>
      </c>
      <c r="K915" s="1">
        <v>1056000</v>
      </c>
      <c r="L915" s="1">
        <v>1855000</v>
      </c>
      <c r="M915" s="1">
        <v>1861000</v>
      </c>
      <c r="N915" s="1">
        <v>2612000</v>
      </c>
      <c r="O915" s="1">
        <v>3317000</v>
      </c>
      <c r="P915" s="1">
        <v>3240000</v>
      </c>
      <c r="Q915" s="1">
        <v>3289000</v>
      </c>
      <c r="R915" s="1">
        <v>3379000</v>
      </c>
      <c r="S915" s="1">
        <v>3479000</v>
      </c>
      <c r="T915" s="1">
        <v>3993000</v>
      </c>
      <c r="V915" s="28">
        <f t="shared" si="169"/>
        <v>258000</v>
      </c>
      <c r="W915" s="28">
        <f t="shared" si="170"/>
        <v>571000</v>
      </c>
      <c r="X915" s="28">
        <f t="shared" si="171"/>
        <v>1056000</v>
      </c>
      <c r="Y915" s="28">
        <f t="shared" si="172"/>
        <v>1855000</v>
      </c>
      <c r="Z915" s="28">
        <f t="shared" si="173"/>
        <v>1861000</v>
      </c>
      <c r="AA915" s="28">
        <f t="shared" si="174"/>
        <v>2612000</v>
      </c>
      <c r="AB915" s="28">
        <f t="shared" si="175"/>
        <v>3317000</v>
      </c>
      <c r="AC915" s="28">
        <f t="shared" si="176"/>
        <v>3240000</v>
      </c>
      <c r="AD915" s="28">
        <f t="shared" si="177"/>
        <v>3289000</v>
      </c>
      <c r="AE915" s="28">
        <f t="shared" si="178"/>
        <v>3379000</v>
      </c>
      <c r="AF915" s="28">
        <f t="shared" si="179"/>
        <v>3479000</v>
      </c>
      <c r="AG915" s="28">
        <f t="shared" si="180"/>
        <v>3993000</v>
      </c>
    </row>
    <row r="916" spans="1:33" hidden="1" x14ac:dyDescent="0.3">
      <c r="A916" s="7" t="s">
        <v>281</v>
      </c>
      <c r="B916" s="7" t="s">
        <v>659</v>
      </c>
      <c r="C916" s="7">
        <v>1312</v>
      </c>
      <c r="D916" s="2" t="s">
        <v>8</v>
      </c>
      <c r="E916" s="2">
        <v>917</v>
      </c>
      <c r="F916" s="2" t="s">
        <v>2367</v>
      </c>
      <c r="G916" s="2" t="s">
        <v>658</v>
      </c>
      <c r="H916" s="8" t="s">
        <v>2084</v>
      </c>
      <c r="I916" s="1">
        <v>21000</v>
      </c>
      <c r="J916" s="1">
        <v>21000</v>
      </c>
      <c r="K916" s="1">
        <v>22000</v>
      </c>
      <c r="L916" s="1">
        <v>22000</v>
      </c>
      <c r="M916" s="1">
        <v>22000</v>
      </c>
      <c r="N916" s="1">
        <v>22000</v>
      </c>
      <c r="O916" s="1">
        <v>22000</v>
      </c>
      <c r="P916" s="1">
        <v>22000</v>
      </c>
      <c r="Q916" s="1">
        <v>22000</v>
      </c>
      <c r="R916" s="1">
        <v>6000</v>
      </c>
      <c r="S916" s="1">
        <v>22000</v>
      </c>
      <c r="T916" s="1">
        <v>22000</v>
      </c>
      <c r="V916" s="28">
        <f t="shared" si="169"/>
        <v>21000</v>
      </c>
      <c r="W916" s="28">
        <f t="shared" si="170"/>
        <v>21000</v>
      </c>
      <c r="X916" s="28">
        <f t="shared" si="171"/>
        <v>22000</v>
      </c>
      <c r="Y916" s="28">
        <f t="shared" si="172"/>
        <v>22000</v>
      </c>
      <c r="Z916" s="28">
        <f t="shared" si="173"/>
        <v>22000</v>
      </c>
      <c r="AA916" s="28">
        <f t="shared" si="174"/>
        <v>22000</v>
      </c>
      <c r="AB916" s="28">
        <f t="shared" si="175"/>
        <v>22000</v>
      </c>
      <c r="AC916" s="28">
        <f t="shared" si="176"/>
        <v>22000</v>
      </c>
      <c r="AD916" s="28">
        <f t="shared" si="177"/>
        <v>22000</v>
      </c>
      <c r="AE916" s="28">
        <f t="shared" si="178"/>
        <v>6000</v>
      </c>
      <c r="AF916" s="28">
        <f t="shared" si="179"/>
        <v>22000</v>
      </c>
      <c r="AG916" s="28">
        <f t="shared" si="180"/>
        <v>22000</v>
      </c>
    </row>
    <row r="917" spans="1:33" hidden="1" x14ac:dyDescent="0.3">
      <c r="A917" s="7" t="s">
        <v>281</v>
      </c>
      <c r="B917" s="7" t="s">
        <v>659</v>
      </c>
      <c r="C917" s="7">
        <v>1312</v>
      </c>
      <c r="D917" s="2" t="s">
        <v>8</v>
      </c>
      <c r="E917" s="2">
        <v>917</v>
      </c>
      <c r="F917" s="2" t="s">
        <v>2368</v>
      </c>
      <c r="G917" s="2" t="s">
        <v>658</v>
      </c>
      <c r="H917" s="8" t="s">
        <v>2085</v>
      </c>
      <c r="I917" s="1">
        <v>11000</v>
      </c>
      <c r="J917" s="1">
        <v>11000</v>
      </c>
      <c r="K917" s="1">
        <v>11000</v>
      </c>
      <c r="L917" s="1">
        <v>11000</v>
      </c>
      <c r="M917" s="1">
        <v>11000</v>
      </c>
      <c r="N917" s="1">
        <v>11000</v>
      </c>
      <c r="O917" s="1">
        <v>11000</v>
      </c>
      <c r="P917" s="1">
        <v>11000</v>
      </c>
      <c r="Q917" s="1">
        <v>11000</v>
      </c>
      <c r="R917" s="1">
        <v>6000</v>
      </c>
      <c r="S917" s="1">
        <v>11000</v>
      </c>
      <c r="T917" s="1">
        <v>11000</v>
      </c>
      <c r="V917" s="28">
        <f t="shared" si="169"/>
        <v>11000</v>
      </c>
      <c r="W917" s="28">
        <f t="shared" si="170"/>
        <v>11000</v>
      </c>
      <c r="X917" s="28">
        <f t="shared" si="171"/>
        <v>11000</v>
      </c>
      <c r="Y917" s="28">
        <f t="shared" si="172"/>
        <v>11000</v>
      </c>
      <c r="Z917" s="28">
        <f t="shared" si="173"/>
        <v>11000</v>
      </c>
      <c r="AA917" s="28">
        <f t="shared" si="174"/>
        <v>11000</v>
      </c>
      <c r="AB917" s="28">
        <f t="shared" si="175"/>
        <v>11000</v>
      </c>
      <c r="AC917" s="28">
        <f t="shared" si="176"/>
        <v>11000</v>
      </c>
      <c r="AD917" s="28">
        <f t="shared" si="177"/>
        <v>11000</v>
      </c>
      <c r="AE917" s="28">
        <f t="shared" si="178"/>
        <v>6000</v>
      </c>
      <c r="AF917" s="28">
        <f t="shared" si="179"/>
        <v>11000</v>
      </c>
      <c r="AG917" s="28">
        <f t="shared" si="180"/>
        <v>11000</v>
      </c>
    </row>
    <row r="918" spans="1:33" hidden="1" x14ac:dyDescent="0.3">
      <c r="A918" s="7" t="s">
        <v>281</v>
      </c>
      <c r="B918" s="7" t="s">
        <v>659</v>
      </c>
      <c r="C918" s="7">
        <v>1312</v>
      </c>
      <c r="D918" s="2" t="s">
        <v>8</v>
      </c>
      <c r="E918" s="2">
        <v>917</v>
      </c>
      <c r="F918" s="2" t="s">
        <v>2369</v>
      </c>
      <c r="G918" s="2" t="s">
        <v>658</v>
      </c>
      <c r="H918" s="8" t="s">
        <v>2086</v>
      </c>
      <c r="I918" s="1">
        <v>16000</v>
      </c>
      <c r="J918" s="1">
        <v>16000</v>
      </c>
      <c r="K918" s="1">
        <v>16000</v>
      </c>
      <c r="L918" s="1">
        <v>16000</v>
      </c>
      <c r="M918" s="1">
        <v>16000</v>
      </c>
      <c r="N918" s="1">
        <v>16000</v>
      </c>
      <c r="O918" s="1">
        <v>17000</v>
      </c>
      <c r="P918" s="1">
        <v>16000</v>
      </c>
      <c r="Q918" s="1">
        <v>16000</v>
      </c>
      <c r="R918" s="1">
        <v>17000</v>
      </c>
      <c r="S918" s="1">
        <v>17000</v>
      </c>
      <c r="T918" s="1">
        <v>16000</v>
      </c>
      <c r="V918" s="28">
        <f t="shared" si="169"/>
        <v>16000</v>
      </c>
      <c r="W918" s="28">
        <f t="shared" si="170"/>
        <v>16000</v>
      </c>
      <c r="X918" s="28">
        <f t="shared" si="171"/>
        <v>16000</v>
      </c>
      <c r="Y918" s="28">
        <f t="shared" si="172"/>
        <v>16000</v>
      </c>
      <c r="Z918" s="28">
        <f t="shared" si="173"/>
        <v>16000</v>
      </c>
      <c r="AA918" s="28">
        <f t="shared" si="174"/>
        <v>16000</v>
      </c>
      <c r="AB918" s="28">
        <f t="shared" si="175"/>
        <v>17000</v>
      </c>
      <c r="AC918" s="28">
        <f t="shared" si="176"/>
        <v>16000</v>
      </c>
      <c r="AD918" s="28">
        <f t="shared" si="177"/>
        <v>16000</v>
      </c>
      <c r="AE918" s="28">
        <f t="shared" si="178"/>
        <v>17000</v>
      </c>
      <c r="AF918" s="28">
        <f t="shared" si="179"/>
        <v>17000</v>
      </c>
      <c r="AG918" s="28">
        <f t="shared" si="180"/>
        <v>16000</v>
      </c>
    </row>
    <row r="919" spans="1:33" hidden="1" x14ac:dyDescent="0.3">
      <c r="A919" s="7" t="s">
        <v>281</v>
      </c>
      <c r="B919" s="7" t="s">
        <v>659</v>
      </c>
      <c r="C919" s="7">
        <v>1312</v>
      </c>
      <c r="D919" s="2" t="s">
        <v>8</v>
      </c>
      <c r="E919" s="2">
        <v>917</v>
      </c>
      <c r="F919" s="2" t="s">
        <v>2370</v>
      </c>
      <c r="G919" s="2" t="s">
        <v>658</v>
      </c>
      <c r="H919" s="8" t="s">
        <v>2087</v>
      </c>
      <c r="I919" s="1">
        <v>52000</v>
      </c>
      <c r="J919" s="1">
        <v>52000</v>
      </c>
      <c r="K919" s="1">
        <v>53000</v>
      </c>
      <c r="L919" s="1">
        <v>53000</v>
      </c>
      <c r="M919" s="1">
        <v>54000</v>
      </c>
      <c r="N919" s="1">
        <v>107000</v>
      </c>
      <c r="O919" s="1">
        <v>107000</v>
      </c>
      <c r="P919" s="1">
        <v>106000</v>
      </c>
      <c r="Q919" s="1">
        <v>107000</v>
      </c>
      <c r="R919" s="1">
        <v>108000</v>
      </c>
      <c r="S919" s="1">
        <v>536000</v>
      </c>
      <c r="T919" s="1">
        <v>533000</v>
      </c>
      <c r="V919" s="28">
        <f t="shared" si="169"/>
        <v>52000</v>
      </c>
      <c r="W919" s="28">
        <f t="shared" si="170"/>
        <v>52000</v>
      </c>
      <c r="X919" s="28">
        <f t="shared" si="171"/>
        <v>53000</v>
      </c>
      <c r="Y919" s="28">
        <f t="shared" si="172"/>
        <v>53000</v>
      </c>
      <c r="Z919" s="28">
        <f t="shared" si="173"/>
        <v>54000</v>
      </c>
      <c r="AA919" s="28">
        <f t="shared" si="174"/>
        <v>107000</v>
      </c>
      <c r="AB919" s="28">
        <f t="shared" si="175"/>
        <v>107000</v>
      </c>
      <c r="AC919" s="28">
        <f t="shared" si="176"/>
        <v>106000</v>
      </c>
      <c r="AD919" s="28">
        <f t="shared" si="177"/>
        <v>107000</v>
      </c>
      <c r="AE919" s="28">
        <f t="shared" si="178"/>
        <v>108000</v>
      </c>
      <c r="AF919" s="28">
        <f t="shared" si="179"/>
        <v>536000</v>
      </c>
      <c r="AG919" s="28">
        <f t="shared" si="180"/>
        <v>533000</v>
      </c>
    </row>
    <row r="920" spans="1:33" hidden="1" x14ac:dyDescent="0.3">
      <c r="A920" s="7" t="s">
        <v>281</v>
      </c>
      <c r="B920" s="7" t="s">
        <v>659</v>
      </c>
      <c r="C920" s="7">
        <v>1312</v>
      </c>
      <c r="D920" s="2" t="s">
        <v>8</v>
      </c>
      <c r="E920" s="2">
        <v>917</v>
      </c>
      <c r="F920" s="2" t="s">
        <v>2751</v>
      </c>
      <c r="G920" s="2" t="s">
        <v>658</v>
      </c>
      <c r="H920" s="8" t="s">
        <v>2088</v>
      </c>
      <c r="I920" s="1">
        <v>258000</v>
      </c>
      <c r="J920" s="1">
        <v>260000</v>
      </c>
      <c r="K920" s="1">
        <v>264000</v>
      </c>
      <c r="L920" s="1">
        <v>265000</v>
      </c>
      <c r="M920" s="1">
        <v>266000</v>
      </c>
      <c r="N920" s="1">
        <v>1066000</v>
      </c>
      <c r="O920" s="1">
        <v>1070000</v>
      </c>
      <c r="P920" s="1">
        <v>1059000</v>
      </c>
      <c r="Q920" s="1">
        <v>531000</v>
      </c>
      <c r="R920" s="1">
        <v>537000</v>
      </c>
      <c r="S920" s="1">
        <v>536000</v>
      </c>
      <c r="T920" s="1">
        <v>533000</v>
      </c>
      <c r="V920" s="28">
        <f t="shared" si="169"/>
        <v>258000</v>
      </c>
      <c r="W920" s="28">
        <f t="shared" si="170"/>
        <v>260000</v>
      </c>
      <c r="X920" s="28">
        <f t="shared" si="171"/>
        <v>264000</v>
      </c>
      <c r="Y920" s="28">
        <f t="shared" si="172"/>
        <v>265000</v>
      </c>
      <c r="Z920" s="28">
        <f t="shared" si="173"/>
        <v>266000</v>
      </c>
      <c r="AA920" s="28">
        <f t="shared" si="174"/>
        <v>1066000</v>
      </c>
      <c r="AB920" s="28">
        <f t="shared" si="175"/>
        <v>1070000</v>
      </c>
      <c r="AC920" s="28">
        <f t="shared" si="176"/>
        <v>1059000</v>
      </c>
      <c r="AD920" s="28">
        <f t="shared" si="177"/>
        <v>531000</v>
      </c>
      <c r="AE920" s="28">
        <f t="shared" si="178"/>
        <v>537000</v>
      </c>
      <c r="AF920" s="28">
        <f t="shared" si="179"/>
        <v>536000</v>
      </c>
      <c r="AG920" s="28">
        <f t="shared" si="180"/>
        <v>533000</v>
      </c>
    </row>
    <row r="921" spans="1:33" hidden="1" x14ac:dyDescent="0.3">
      <c r="A921" s="7" t="s">
        <v>281</v>
      </c>
      <c r="B921" s="7" t="s">
        <v>659</v>
      </c>
      <c r="C921" s="7">
        <v>1312</v>
      </c>
      <c r="D921" s="2" t="s">
        <v>8</v>
      </c>
      <c r="E921" s="2">
        <v>917</v>
      </c>
      <c r="F921" s="2" t="s">
        <v>2371</v>
      </c>
      <c r="G921" s="2" t="s">
        <v>658</v>
      </c>
      <c r="H921" s="8" t="s">
        <v>2089</v>
      </c>
      <c r="I921" s="1">
        <v>16000</v>
      </c>
      <c r="J921" s="1">
        <v>16000</v>
      </c>
      <c r="K921" s="1">
        <v>16000</v>
      </c>
      <c r="L921" s="1">
        <v>16000</v>
      </c>
      <c r="M921" s="1">
        <v>16000</v>
      </c>
      <c r="N921" s="1">
        <v>54000</v>
      </c>
      <c r="O921" s="1">
        <v>54000</v>
      </c>
      <c r="P921" s="1">
        <v>53000</v>
      </c>
      <c r="Q921" s="1">
        <v>54000</v>
      </c>
      <c r="R921" s="1">
        <v>49000</v>
      </c>
      <c r="S921" s="1">
        <v>54000</v>
      </c>
      <c r="T921" s="1">
        <v>54000</v>
      </c>
      <c r="V921" s="28">
        <f t="shared" si="169"/>
        <v>16000</v>
      </c>
      <c r="W921" s="28">
        <f t="shared" si="170"/>
        <v>16000</v>
      </c>
      <c r="X921" s="28">
        <f t="shared" si="171"/>
        <v>16000</v>
      </c>
      <c r="Y921" s="28">
        <f t="shared" si="172"/>
        <v>16000</v>
      </c>
      <c r="Z921" s="28">
        <f t="shared" si="173"/>
        <v>16000</v>
      </c>
      <c r="AA921" s="28">
        <f t="shared" si="174"/>
        <v>54000</v>
      </c>
      <c r="AB921" s="28">
        <f t="shared" si="175"/>
        <v>54000</v>
      </c>
      <c r="AC921" s="28">
        <f t="shared" si="176"/>
        <v>53000</v>
      </c>
      <c r="AD921" s="28">
        <f t="shared" si="177"/>
        <v>54000</v>
      </c>
      <c r="AE921" s="28">
        <f t="shared" si="178"/>
        <v>49000</v>
      </c>
      <c r="AF921" s="28">
        <f t="shared" si="179"/>
        <v>54000</v>
      </c>
      <c r="AG921" s="28">
        <f t="shared" si="180"/>
        <v>54000</v>
      </c>
    </row>
    <row r="922" spans="1:33" hidden="1" x14ac:dyDescent="0.3">
      <c r="A922" s="7" t="s">
        <v>281</v>
      </c>
      <c r="B922" s="7" t="s">
        <v>659</v>
      </c>
      <c r="C922" s="7">
        <v>1312</v>
      </c>
      <c r="D922" s="2" t="s">
        <v>8</v>
      </c>
      <c r="E922" s="2">
        <v>917</v>
      </c>
      <c r="F922" s="2" t="s">
        <v>2372</v>
      </c>
      <c r="G922" s="2" t="s">
        <v>658</v>
      </c>
      <c r="H922" s="8" t="s">
        <v>2090</v>
      </c>
      <c r="I922" s="1">
        <v>52000</v>
      </c>
      <c r="J922" s="1">
        <v>52000</v>
      </c>
      <c r="K922" s="1">
        <v>53000</v>
      </c>
      <c r="L922" s="1">
        <v>53000</v>
      </c>
      <c r="M922" s="1">
        <v>54000</v>
      </c>
      <c r="N922" s="1">
        <v>267000</v>
      </c>
      <c r="O922" s="1">
        <v>268000</v>
      </c>
      <c r="P922" s="1">
        <v>265000</v>
      </c>
      <c r="Q922" s="1">
        <v>266000</v>
      </c>
      <c r="R922" s="1">
        <v>54000</v>
      </c>
      <c r="S922" s="1">
        <v>6000</v>
      </c>
      <c r="T922" s="1">
        <v>6000</v>
      </c>
      <c r="V922" s="28">
        <f t="shared" si="169"/>
        <v>52000</v>
      </c>
      <c r="W922" s="28">
        <f t="shared" si="170"/>
        <v>52000</v>
      </c>
      <c r="X922" s="28">
        <f t="shared" si="171"/>
        <v>53000</v>
      </c>
      <c r="Y922" s="28">
        <f t="shared" si="172"/>
        <v>53000</v>
      </c>
      <c r="Z922" s="28">
        <f t="shared" si="173"/>
        <v>54000</v>
      </c>
      <c r="AA922" s="28">
        <f t="shared" si="174"/>
        <v>267000</v>
      </c>
      <c r="AB922" s="28">
        <f t="shared" si="175"/>
        <v>268000</v>
      </c>
      <c r="AC922" s="28">
        <f t="shared" si="176"/>
        <v>265000</v>
      </c>
      <c r="AD922" s="28">
        <f t="shared" si="177"/>
        <v>266000</v>
      </c>
      <c r="AE922" s="28">
        <f t="shared" si="178"/>
        <v>54000</v>
      </c>
      <c r="AF922" s="28">
        <f t="shared" si="179"/>
        <v>6000</v>
      </c>
      <c r="AG922" s="28">
        <f t="shared" si="180"/>
        <v>6000</v>
      </c>
    </row>
    <row r="923" spans="1:33" hidden="1" x14ac:dyDescent="0.3">
      <c r="A923" s="7" t="s">
        <v>281</v>
      </c>
      <c r="B923" s="7" t="s">
        <v>659</v>
      </c>
      <c r="C923" s="7">
        <v>1312</v>
      </c>
      <c r="D923" s="2" t="s">
        <v>8</v>
      </c>
      <c r="E923" s="2">
        <v>917</v>
      </c>
      <c r="F923" s="2" t="s">
        <v>749</v>
      </c>
      <c r="G923" s="2" t="s">
        <v>658</v>
      </c>
      <c r="H923" s="8" t="s">
        <v>2091</v>
      </c>
      <c r="I923" s="1">
        <v>52000</v>
      </c>
      <c r="J923" s="1">
        <v>52000</v>
      </c>
      <c r="K923" s="1">
        <v>53000</v>
      </c>
      <c r="L923" s="1">
        <v>53000</v>
      </c>
      <c r="M923" s="1">
        <v>27000</v>
      </c>
      <c r="N923" s="1">
        <v>107000</v>
      </c>
      <c r="O923" s="1">
        <v>107000</v>
      </c>
      <c r="P923" s="1">
        <v>106000</v>
      </c>
      <c r="Q923" s="1">
        <v>107000</v>
      </c>
      <c r="R923" s="1">
        <v>49000</v>
      </c>
      <c r="S923" s="1">
        <v>161000</v>
      </c>
      <c r="T923" s="1">
        <v>160000</v>
      </c>
      <c r="V923" s="28">
        <f t="shared" si="169"/>
        <v>52000</v>
      </c>
      <c r="W923" s="28">
        <f t="shared" si="170"/>
        <v>52000</v>
      </c>
      <c r="X923" s="28">
        <f t="shared" si="171"/>
        <v>53000</v>
      </c>
      <c r="Y923" s="28">
        <f t="shared" si="172"/>
        <v>53000</v>
      </c>
      <c r="Z923" s="28">
        <f t="shared" si="173"/>
        <v>27000</v>
      </c>
      <c r="AA923" s="28">
        <f t="shared" si="174"/>
        <v>107000</v>
      </c>
      <c r="AB923" s="28">
        <f t="shared" si="175"/>
        <v>107000</v>
      </c>
      <c r="AC923" s="28">
        <f t="shared" si="176"/>
        <v>106000</v>
      </c>
      <c r="AD923" s="28">
        <f t="shared" si="177"/>
        <v>107000</v>
      </c>
      <c r="AE923" s="28">
        <f t="shared" si="178"/>
        <v>49000</v>
      </c>
      <c r="AF923" s="28">
        <f t="shared" si="179"/>
        <v>161000</v>
      </c>
      <c r="AG923" s="28">
        <f t="shared" si="180"/>
        <v>160000</v>
      </c>
    </row>
    <row r="924" spans="1:33" hidden="1" x14ac:dyDescent="0.3">
      <c r="A924" s="7" t="s">
        <v>281</v>
      </c>
      <c r="B924" s="7" t="s">
        <v>659</v>
      </c>
      <c r="C924" s="7">
        <v>1312</v>
      </c>
      <c r="D924" s="2" t="s">
        <v>8</v>
      </c>
      <c r="E924" s="2">
        <v>917</v>
      </c>
      <c r="F924" s="2" t="s">
        <v>2752</v>
      </c>
      <c r="G924" s="2" t="s">
        <v>658</v>
      </c>
      <c r="H924" s="8" t="s">
        <v>2092</v>
      </c>
      <c r="I924" s="1">
        <v>47000</v>
      </c>
      <c r="J924" s="1">
        <v>47000</v>
      </c>
      <c r="K924" s="1">
        <v>53000</v>
      </c>
      <c r="L924" s="1">
        <v>53000</v>
      </c>
      <c r="M924" s="1">
        <v>54000</v>
      </c>
      <c r="N924" s="1">
        <v>160000</v>
      </c>
      <c r="O924" s="1">
        <v>161000</v>
      </c>
      <c r="P924" s="1">
        <v>159000</v>
      </c>
      <c r="Q924" s="1">
        <v>54000</v>
      </c>
      <c r="R924" s="1">
        <v>54000</v>
      </c>
      <c r="S924" s="1">
        <v>54000</v>
      </c>
      <c r="T924" s="1">
        <v>54000</v>
      </c>
      <c r="V924" s="28">
        <f t="shared" si="169"/>
        <v>47000</v>
      </c>
      <c r="W924" s="28">
        <f t="shared" si="170"/>
        <v>47000</v>
      </c>
      <c r="X924" s="28">
        <f t="shared" si="171"/>
        <v>53000</v>
      </c>
      <c r="Y924" s="28">
        <f t="shared" si="172"/>
        <v>53000</v>
      </c>
      <c r="Z924" s="28">
        <f t="shared" si="173"/>
        <v>54000</v>
      </c>
      <c r="AA924" s="28">
        <f t="shared" si="174"/>
        <v>160000</v>
      </c>
      <c r="AB924" s="28">
        <f t="shared" si="175"/>
        <v>161000</v>
      </c>
      <c r="AC924" s="28">
        <f t="shared" si="176"/>
        <v>159000</v>
      </c>
      <c r="AD924" s="28">
        <f t="shared" si="177"/>
        <v>54000</v>
      </c>
      <c r="AE924" s="28">
        <f t="shared" si="178"/>
        <v>54000</v>
      </c>
      <c r="AF924" s="28">
        <f t="shared" si="179"/>
        <v>54000</v>
      </c>
      <c r="AG924" s="28">
        <f t="shared" si="180"/>
        <v>54000</v>
      </c>
    </row>
    <row r="925" spans="1:33" hidden="1" x14ac:dyDescent="0.3">
      <c r="A925" s="7" t="s">
        <v>281</v>
      </c>
      <c r="B925" s="7" t="s">
        <v>659</v>
      </c>
      <c r="C925" s="7">
        <v>1312</v>
      </c>
      <c r="D925" s="2" t="s">
        <v>8</v>
      </c>
      <c r="E925" s="2">
        <v>917</v>
      </c>
      <c r="F925" s="2" t="s">
        <v>2754</v>
      </c>
      <c r="G925" s="2" t="s">
        <v>658</v>
      </c>
      <c r="H925" s="8" t="s">
        <v>2093</v>
      </c>
      <c r="I925" s="1">
        <v>26000</v>
      </c>
      <c r="J925" s="1">
        <v>26000</v>
      </c>
      <c r="K925" s="1">
        <v>27000</v>
      </c>
      <c r="L925" s="1">
        <v>27000</v>
      </c>
      <c r="M925" s="1">
        <v>27000</v>
      </c>
      <c r="N925" s="1">
        <v>27000</v>
      </c>
      <c r="O925" s="1">
        <v>27000</v>
      </c>
      <c r="P925" s="1">
        <v>27000</v>
      </c>
      <c r="Q925" s="1">
        <v>27000</v>
      </c>
      <c r="R925" s="1">
        <v>27000</v>
      </c>
      <c r="S925" s="1">
        <v>6000</v>
      </c>
      <c r="T925" s="1">
        <v>6000</v>
      </c>
      <c r="V925" s="28">
        <f t="shared" si="169"/>
        <v>26000</v>
      </c>
      <c r="W925" s="28">
        <f t="shared" si="170"/>
        <v>26000</v>
      </c>
      <c r="X925" s="28">
        <f t="shared" si="171"/>
        <v>27000</v>
      </c>
      <c r="Y925" s="28">
        <f t="shared" si="172"/>
        <v>27000</v>
      </c>
      <c r="Z925" s="28">
        <f t="shared" si="173"/>
        <v>27000</v>
      </c>
      <c r="AA925" s="28">
        <f t="shared" si="174"/>
        <v>27000</v>
      </c>
      <c r="AB925" s="28">
        <f t="shared" si="175"/>
        <v>27000</v>
      </c>
      <c r="AC925" s="28">
        <f t="shared" si="176"/>
        <v>27000</v>
      </c>
      <c r="AD925" s="28">
        <f t="shared" si="177"/>
        <v>27000</v>
      </c>
      <c r="AE925" s="28">
        <f t="shared" si="178"/>
        <v>27000</v>
      </c>
      <c r="AF925" s="28">
        <f t="shared" si="179"/>
        <v>6000</v>
      </c>
      <c r="AG925" s="28">
        <f t="shared" si="180"/>
        <v>6000</v>
      </c>
    </row>
    <row r="926" spans="1:33" hidden="1" x14ac:dyDescent="0.3">
      <c r="A926" s="7" t="s">
        <v>281</v>
      </c>
      <c r="B926" s="7" t="s">
        <v>659</v>
      </c>
      <c r="C926" s="7">
        <v>1312</v>
      </c>
      <c r="D926" s="2" t="s">
        <v>8</v>
      </c>
      <c r="E926" s="2">
        <v>917</v>
      </c>
      <c r="F926" s="2" t="s">
        <v>2753</v>
      </c>
      <c r="G926" s="2" t="s">
        <v>658</v>
      </c>
      <c r="H926" s="8" t="s">
        <v>2094</v>
      </c>
      <c r="I926" s="1">
        <v>11000</v>
      </c>
      <c r="J926" s="1">
        <v>11000</v>
      </c>
      <c r="K926" s="1">
        <v>11000</v>
      </c>
      <c r="L926" s="1">
        <v>11000</v>
      </c>
      <c r="M926" s="1">
        <v>11000</v>
      </c>
      <c r="N926" s="1">
        <v>11000</v>
      </c>
      <c r="O926" s="1">
        <v>11000</v>
      </c>
      <c r="P926" s="1">
        <v>11000</v>
      </c>
      <c r="Q926" s="1">
        <v>11000</v>
      </c>
      <c r="R926" s="1">
        <v>11000</v>
      </c>
      <c r="S926" s="1">
        <v>11000</v>
      </c>
      <c r="T926" s="1">
        <v>11000</v>
      </c>
      <c r="V926" s="28">
        <f t="shared" si="169"/>
        <v>11000</v>
      </c>
      <c r="W926" s="28">
        <f t="shared" si="170"/>
        <v>11000</v>
      </c>
      <c r="X926" s="28">
        <f t="shared" si="171"/>
        <v>11000</v>
      </c>
      <c r="Y926" s="28">
        <f t="shared" si="172"/>
        <v>11000</v>
      </c>
      <c r="Z926" s="28">
        <f t="shared" si="173"/>
        <v>11000</v>
      </c>
      <c r="AA926" s="28">
        <f t="shared" si="174"/>
        <v>11000</v>
      </c>
      <c r="AB926" s="28">
        <f t="shared" si="175"/>
        <v>11000</v>
      </c>
      <c r="AC926" s="28">
        <f t="shared" si="176"/>
        <v>11000</v>
      </c>
      <c r="AD926" s="28">
        <f t="shared" si="177"/>
        <v>11000</v>
      </c>
      <c r="AE926" s="28">
        <f t="shared" si="178"/>
        <v>11000</v>
      </c>
      <c r="AF926" s="28">
        <f t="shared" si="179"/>
        <v>11000</v>
      </c>
      <c r="AG926" s="28">
        <f t="shared" si="180"/>
        <v>11000</v>
      </c>
    </row>
    <row r="927" spans="1:33" hidden="1" x14ac:dyDescent="0.3">
      <c r="A927" s="7" t="s">
        <v>281</v>
      </c>
      <c r="B927" s="7" t="s">
        <v>659</v>
      </c>
      <c r="C927" s="7">
        <v>1312</v>
      </c>
      <c r="D927" s="2" t="s">
        <v>8</v>
      </c>
      <c r="E927" s="2">
        <v>917</v>
      </c>
      <c r="F927" s="2" t="s">
        <v>2373</v>
      </c>
      <c r="G927" s="2" t="s">
        <v>658</v>
      </c>
      <c r="H927" s="8" t="s">
        <v>2095</v>
      </c>
      <c r="I927" s="1">
        <v>47000</v>
      </c>
      <c r="J927" s="1">
        <v>47000</v>
      </c>
      <c r="K927" s="1">
        <v>48000</v>
      </c>
      <c r="L927" s="1">
        <v>48000</v>
      </c>
      <c r="M927" s="1">
        <v>11000</v>
      </c>
      <c r="N927" s="1">
        <v>54000</v>
      </c>
      <c r="O927" s="1">
        <v>54000</v>
      </c>
      <c r="P927" s="1">
        <v>53000</v>
      </c>
      <c r="Q927" s="1">
        <v>54000</v>
      </c>
      <c r="R927" s="1">
        <v>54000</v>
      </c>
      <c r="S927" s="1">
        <v>54000</v>
      </c>
      <c r="T927" s="1">
        <v>54000</v>
      </c>
      <c r="V927" s="28">
        <f t="shared" si="169"/>
        <v>47000</v>
      </c>
      <c r="W927" s="28">
        <f t="shared" si="170"/>
        <v>47000</v>
      </c>
      <c r="X927" s="28">
        <f t="shared" si="171"/>
        <v>48000</v>
      </c>
      <c r="Y927" s="28">
        <f t="shared" si="172"/>
        <v>48000</v>
      </c>
      <c r="Z927" s="28">
        <f t="shared" si="173"/>
        <v>11000</v>
      </c>
      <c r="AA927" s="28">
        <f t="shared" si="174"/>
        <v>54000</v>
      </c>
      <c r="AB927" s="28">
        <f t="shared" si="175"/>
        <v>54000</v>
      </c>
      <c r="AC927" s="28">
        <f t="shared" si="176"/>
        <v>53000</v>
      </c>
      <c r="AD927" s="28">
        <f t="shared" si="177"/>
        <v>54000</v>
      </c>
      <c r="AE927" s="28">
        <f t="shared" si="178"/>
        <v>54000</v>
      </c>
      <c r="AF927" s="28">
        <f t="shared" si="179"/>
        <v>54000</v>
      </c>
      <c r="AG927" s="28">
        <f t="shared" si="180"/>
        <v>54000</v>
      </c>
    </row>
    <row r="928" spans="1:33" hidden="1" x14ac:dyDescent="0.3">
      <c r="A928" s="7" t="s">
        <v>281</v>
      </c>
      <c r="B928" s="7" t="s">
        <v>659</v>
      </c>
      <c r="C928" s="7">
        <v>1312</v>
      </c>
      <c r="D928" s="2" t="s">
        <v>8</v>
      </c>
      <c r="E928" s="2">
        <v>917</v>
      </c>
      <c r="F928" s="2" t="s">
        <v>2754</v>
      </c>
      <c r="G928" s="2" t="s">
        <v>658</v>
      </c>
      <c r="H928" s="8" t="s">
        <v>2096</v>
      </c>
      <c r="I928" s="1">
        <v>52000</v>
      </c>
      <c r="J928" s="1">
        <v>52000</v>
      </c>
      <c r="K928" s="1">
        <v>528000</v>
      </c>
      <c r="L928" s="1">
        <v>530000</v>
      </c>
      <c r="M928" s="1">
        <v>532000</v>
      </c>
      <c r="N928" s="1">
        <v>1066000</v>
      </c>
      <c r="O928" s="1">
        <v>1070000</v>
      </c>
      <c r="P928" s="1">
        <v>1059000</v>
      </c>
      <c r="Q928" s="1">
        <v>1061000</v>
      </c>
      <c r="R928" s="1">
        <v>1073000</v>
      </c>
      <c r="S928" s="1">
        <v>1071000</v>
      </c>
      <c r="T928" s="1">
        <v>1065000</v>
      </c>
      <c r="V928" s="28">
        <f t="shared" si="169"/>
        <v>52000</v>
      </c>
      <c r="W928" s="28">
        <f t="shared" si="170"/>
        <v>52000</v>
      </c>
      <c r="X928" s="28">
        <f t="shared" si="171"/>
        <v>528000</v>
      </c>
      <c r="Y928" s="28">
        <f t="shared" si="172"/>
        <v>530000</v>
      </c>
      <c r="Z928" s="28">
        <f t="shared" si="173"/>
        <v>532000</v>
      </c>
      <c r="AA928" s="28">
        <f t="shared" si="174"/>
        <v>1066000</v>
      </c>
      <c r="AB928" s="28">
        <f t="shared" si="175"/>
        <v>1070000</v>
      </c>
      <c r="AC928" s="28">
        <f t="shared" si="176"/>
        <v>1059000</v>
      </c>
      <c r="AD928" s="28">
        <f t="shared" si="177"/>
        <v>1061000</v>
      </c>
      <c r="AE928" s="28">
        <f t="shared" si="178"/>
        <v>1073000</v>
      </c>
      <c r="AF928" s="28">
        <f t="shared" si="179"/>
        <v>1071000</v>
      </c>
      <c r="AG928" s="28">
        <f t="shared" si="180"/>
        <v>1065000</v>
      </c>
    </row>
    <row r="929" spans="1:33" hidden="1" x14ac:dyDescent="0.3">
      <c r="A929" s="7" t="s">
        <v>281</v>
      </c>
      <c r="B929" s="7" t="s">
        <v>659</v>
      </c>
      <c r="C929" s="7">
        <v>1312</v>
      </c>
      <c r="D929" s="2" t="s">
        <v>8</v>
      </c>
      <c r="E929" s="2">
        <v>917</v>
      </c>
      <c r="F929" s="2" t="s">
        <v>2374</v>
      </c>
      <c r="G929" s="2" t="s">
        <v>658</v>
      </c>
      <c r="H929" s="8" t="s">
        <v>2097</v>
      </c>
      <c r="I929" s="1">
        <v>52000</v>
      </c>
      <c r="J929" s="1">
        <v>52000</v>
      </c>
      <c r="K929" s="1">
        <v>22000</v>
      </c>
      <c r="L929" s="1">
        <v>53000</v>
      </c>
      <c r="M929" s="1">
        <v>6000</v>
      </c>
      <c r="N929" s="1">
        <v>54000</v>
      </c>
      <c r="O929" s="1">
        <v>54000</v>
      </c>
      <c r="P929" s="1">
        <v>53000</v>
      </c>
      <c r="Q929" s="1">
        <v>54000</v>
      </c>
      <c r="R929" s="1">
        <v>54000</v>
      </c>
      <c r="S929" s="1">
        <v>54000</v>
      </c>
      <c r="T929" s="1">
        <v>54000</v>
      </c>
      <c r="V929" s="28">
        <f t="shared" si="169"/>
        <v>52000</v>
      </c>
      <c r="W929" s="28">
        <f t="shared" si="170"/>
        <v>52000</v>
      </c>
      <c r="X929" s="28">
        <f t="shared" si="171"/>
        <v>22000</v>
      </c>
      <c r="Y929" s="28">
        <f t="shared" si="172"/>
        <v>53000</v>
      </c>
      <c r="Z929" s="28">
        <f t="shared" si="173"/>
        <v>6000</v>
      </c>
      <c r="AA929" s="28">
        <f t="shared" si="174"/>
        <v>54000</v>
      </c>
      <c r="AB929" s="28">
        <f t="shared" si="175"/>
        <v>54000</v>
      </c>
      <c r="AC929" s="28">
        <f t="shared" si="176"/>
        <v>53000</v>
      </c>
      <c r="AD929" s="28">
        <f t="shared" si="177"/>
        <v>54000</v>
      </c>
      <c r="AE929" s="28">
        <f t="shared" si="178"/>
        <v>54000</v>
      </c>
      <c r="AF929" s="28">
        <f t="shared" si="179"/>
        <v>54000</v>
      </c>
      <c r="AG929" s="28">
        <f t="shared" si="180"/>
        <v>54000</v>
      </c>
    </row>
    <row r="930" spans="1:33" hidden="1" x14ac:dyDescent="0.3">
      <c r="A930" s="7" t="s">
        <v>281</v>
      </c>
      <c r="B930" s="7" t="s">
        <v>659</v>
      </c>
      <c r="C930" s="7">
        <v>1312</v>
      </c>
      <c r="D930" s="2" t="s">
        <v>8</v>
      </c>
      <c r="E930" s="2">
        <v>917</v>
      </c>
      <c r="F930" s="2" t="s">
        <v>2755</v>
      </c>
      <c r="G930" s="2" t="s">
        <v>658</v>
      </c>
      <c r="H930" s="8" t="s">
        <v>2098</v>
      </c>
      <c r="I930" s="1">
        <v>6000</v>
      </c>
      <c r="J930" s="1">
        <v>6000</v>
      </c>
      <c r="K930" s="1">
        <v>11000</v>
      </c>
      <c r="L930" s="1">
        <v>11000</v>
      </c>
      <c r="M930" s="1">
        <v>6000</v>
      </c>
      <c r="N930" s="1">
        <v>11000</v>
      </c>
      <c r="O930" s="1">
        <v>11000</v>
      </c>
      <c r="P930" s="1">
        <v>11000</v>
      </c>
      <c r="Q930" s="1">
        <v>11000</v>
      </c>
      <c r="R930" s="1">
        <v>11000</v>
      </c>
      <c r="S930" s="1">
        <v>11000</v>
      </c>
      <c r="T930" s="1">
        <v>11000</v>
      </c>
      <c r="V930" s="28">
        <f t="shared" si="169"/>
        <v>6000</v>
      </c>
      <c r="W930" s="28">
        <f t="shared" si="170"/>
        <v>6000</v>
      </c>
      <c r="X930" s="28">
        <f t="shared" si="171"/>
        <v>11000</v>
      </c>
      <c r="Y930" s="28">
        <f t="shared" si="172"/>
        <v>11000</v>
      </c>
      <c r="Z930" s="28">
        <f t="shared" si="173"/>
        <v>6000</v>
      </c>
      <c r="AA930" s="28">
        <f t="shared" si="174"/>
        <v>11000</v>
      </c>
      <c r="AB930" s="28">
        <f t="shared" si="175"/>
        <v>11000</v>
      </c>
      <c r="AC930" s="28">
        <f t="shared" si="176"/>
        <v>11000</v>
      </c>
      <c r="AD930" s="28">
        <f t="shared" si="177"/>
        <v>11000</v>
      </c>
      <c r="AE930" s="28">
        <f t="shared" si="178"/>
        <v>11000</v>
      </c>
      <c r="AF930" s="28">
        <f t="shared" si="179"/>
        <v>11000</v>
      </c>
      <c r="AG930" s="28">
        <f t="shared" si="180"/>
        <v>11000</v>
      </c>
    </row>
    <row r="931" spans="1:33" hidden="1" x14ac:dyDescent="0.3">
      <c r="A931" s="7" t="s">
        <v>281</v>
      </c>
      <c r="B931" s="7" t="s">
        <v>659</v>
      </c>
      <c r="C931" s="7">
        <v>1312</v>
      </c>
      <c r="D931" s="2" t="s">
        <v>8</v>
      </c>
      <c r="E931" s="2">
        <v>917</v>
      </c>
      <c r="F931" s="2" t="s">
        <v>752</v>
      </c>
      <c r="G931" s="2" t="s">
        <v>658</v>
      </c>
      <c r="H931" s="8" t="s">
        <v>2099</v>
      </c>
      <c r="I931" s="1">
        <v>52000</v>
      </c>
      <c r="J931" s="1">
        <v>52000</v>
      </c>
      <c r="K931" s="1">
        <v>212000</v>
      </c>
      <c r="L931" s="1">
        <v>53000</v>
      </c>
      <c r="M931" s="1">
        <v>54000</v>
      </c>
      <c r="N931" s="1">
        <v>214000</v>
      </c>
      <c r="O931" s="1">
        <v>214000</v>
      </c>
      <c r="P931" s="1">
        <v>106000</v>
      </c>
      <c r="Q931" s="1">
        <v>213000</v>
      </c>
      <c r="R931" s="1">
        <v>108000</v>
      </c>
      <c r="S931" s="1">
        <v>268000</v>
      </c>
      <c r="T931" s="1">
        <v>213000</v>
      </c>
      <c r="V931" s="28">
        <f t="shared" si="169"/>
        <v>52000</v>
      </c>
      <c r="W931" s="28">
        <f t="shared" si="170"/>
        <v>52000</v>
      </c>
      <c r="X931" s="28">
        <f t="shared" si="171"/>
        <v>212000</v>
      </c>
      <c r="Y931" s="28">
        <f t="shared" si="172"/>
        <v>53000</v>
      </c>
      <c r="Z931" s="28">
        <f t="shared" si="173"/>
        <v>54000</v>
      </c>
      <c r="AA931" s="28">
        <f t="shared" si="174"/>
        <v>214000</v>
      </c>
      <c r="AB931" s="28">
        <f t="shared" si="175"/>
        <v>214000</v>
      </c>
      <c r="AC931" s="28">
        <f t="shared" si="176"/>
        <v>106000</v>
      </c>
      <c r="AD931" s="28">
        <f t="shared" si="177"/>
        <v>213000</v>
      </c>
      <c r="AE931" s="28">
        <f t="shared" si="178"/>
        <v>108000</v>
      </c>
      <c r="AF931" s="28">
        <f t="shared" si="179"/>
        <v>268000</v>
      </c>
      <c r="AG931" s="28">
        <f t="shared" si="180"/>
        <v>213000</v>
      </c>
    </row>
    <row r="932" spans="1:33" hidden="1" x14ac:dyDescent="0.3">
      <c r="A932" s="7" t="s">
        <v>281</v>
      </c>
      <c r="B932" s="7" t="s">
        <v>659</v>
      </c>
      <c r="C932" s="7">
        <v>1312</v>
      </c>
      <c r="D932" s="2" t="s">
        <v>8</v>
      </c>
      <c r="E932" s="2">
        <v>917</v>
      </c>
      <c r="F932" s="2" t="s">
        <v>2375</v>
      </c>
      <c r="G932" s="2" t="s">
        <v>658</v>
      </c>
      <c r="H932" s="8" t="s">
        <v>2100</v>
      </c>
      <c r="I932" s="1">
        <v>207000</v>
      </c>
      <c r="J932" s="1">
        <v>52000</v>
      </c>
      <c r="K932" s="1">
        <v>106000</v>
      </c>
      <c r="L932" s="1">
        <v>53000</v>
      </c>
      <c r="M932" s="1">
        <v>54000</v>
      </c>
      <c r="N932" s="1">
        <v>214000</v>
      </c>
      <c r="O932" s="1">
        <v>214000</v>
      </c>
      <c r="P932" s="1">
        <v>106000</v>
      </c>
      <c r="Q932" s="1">
        <v>213000</v>
      </c>
      <c r="R932" s="1">
        <v>108000</v>
      </c>
      <c r="S932" s="1">
        <v>268000</v>
      </c>
      <c r="T932" s="1">
        <v>213000</v>
      </c>
      <c r="V932" s="28">
        <f t="shared" si="169"/>
        <v>207000</v>
      </c>
      <c r="W932" s="28">
        <f t="shared" si="170"/>
        <v>52000</v>
      </c>
      <c r="X932" s="28">
        <f t="shared" si="171"/>
        <v>106000</v>
      </c>
      <c r="Y932" s="28">
        <f t="shared" si="172"/>
        <v>53000</v>
      </c>
      <c r="Z932" s="28">
        <f t="shared" si="173"/>
        <v>54000</v>
      </c>
      <c r="AA932" s="28">
        <f t="shared" si="174"/>
        <v>214000</v>
      </c>
      <c r="AB932" s="28">
        <f t="shared" si="175"/>
        <v>214000</v>
      </c>
      <c r="AC932" s="28">
        <f t="shared" si="176"/>
        <v>106000</v>
      </c>
      <c r="AD932" s="28">
        <f t="shared" si="177"/>
        <v>213000</v>
      </c>
      <c r="AE932" s="28">
        <f t="shared" si="178"/>
        <v>108000</v>
      </c>
      <c r="AF932" s="28">
        <f t="shared" si="179"/>
        <v>268000</v>
      </c>
      <c r="AG932" s="28">
        <f t="shared" si="180"/>
        <v>213000</v>
      </c>
    </row>
    <row r="933" spans="1:33" hidden="1" x14ac:dyDescent="0.3">
      <c r="A933" s="7" t="s">
        <v>281</v>
      </c>
      <c r="B933" s="7" t="s">
        <v>659</v>
      </c>
      <c r="C933" s="7">
        <v>1312</v>
      </c>
      <c r="D933" s="2" t="s">
        <v>8</v>
      </c>
      <c r="E933" s="2">
        <v>917</v>
      </c>
      <c r="F933" s="2" t="s">
        <v>747</v>
      </c>
      <c r="G933" s="2" t="s">
        <v>658</v>
      </c>
      <c r="H933" s="8" t="s">
        <v>2101</v>
      </c>
      <c r="I933" s="1">
        <v>52000</v>
      </c>
      <c r="J933" s="1">
        <v>52000</v>
      </c>
      <c r="K933" s="1">
        <v>106000</v>
      </c>
      <c r="L933" s="1">
        <v>53000</v>
      </c>
      <c r="M933" s="1">
        <v>54000</v>
      </c>
      <c r="N933" s="1">
        <v>214000</v>
      </c>
      <c r="O933" s="1">
        <v>214000</v>
      </c>
      <c r="P933" s="1">
        <v>106000</v>
      </c>
      <c r="Q933" s="1">
        <v>213000</v>
      </c>
      <c r="R933" s="1">
        <v>108000</v>
      </c>
      <c r="S933" s="1">
        <v>268000</v>
      </c>
      <c r="T933" s="1">
        <v>213000</v>
      </c>
      <c r="V933" s="28">
        <f t="shared" si="169"/>
        <v>52000</v>
      </c>
      <c r="W933" s="28">
        <f t="shared" si="170"/>
        <v>52000</v>
      </c>
      <c r="X933" s="28">
        <f t="shared" si="171"/>
        <v>106000</v>
      </c>
      <c r="Y933" s="28">
        <f t="shared" si="172"/>
        <v>53000</v>
      </c>
      <c r="Z933" s="28">
        <f t="shared" si="173"/>
        <v>54000</v>
      </c>
      <c r="AA933" s="28">
        <f t="shared" si="174"/>
        <v>214000</v>
      </c>
      <c r="AB933" s="28">
        <f t="shared" si="175"/>
        <v>214000</v>
      </c>
      <c r="AC933" s="28">
        <f t="shared" si="176"/>
        <v>106000</v>
      </c>
      <c r="AD933" s="28">
        <f t="shared" si="177"/>
        <v>213000</v>
      </c>
      <c r="AE933" s="28">
        <f t="shared" si="178"/>
        <v>108000</v>
      </c>
      <c r="AF933" s="28">
        <f t="shared" si="179"/>
        <v>268000</v>
      </c>
      <c r="AG933" s="28">
        <f t="shared" si="180"/>
        <v>213000</v>
      </c>
    </row>
    <row r="934" spans="1:33" hidden="1" x14ac:dyDescent="0.3">
      <c r="A934" s="7" t="s">
        <v>281</v>
      </c>
      <c r="B934" s="7" t="s">
        <v>659</v>
      </c>
      <c r="C934" s="7">
        <v>1312</v>
      </c>
      <c r="D934" s="2" t="s">
        <v>8</v>
      </c>
      <c r="E934" s="2">
        <v>917</v>
      </c>
      <c r="F934" s="2" t="s">
        <v>2376</v>
      </c>
      <c r="G934" s="2" t="s">
        <v>658</v>
      </c>
      <c r="H934" s="8" t="s">
        <v>2102</v>
      </c>
      <c r="I934" s="1">
        <v>207000</v>
      </c>
      <c r="J934" s="1">
        <v>52000</v>
      </c>
      <c r="K934" s="1">
        <v>106000</v>
      </c>
      <c r="L934" s="1">
        <v>53000</v>
      </c>
      <c r="M934" s="1">
        <v>54000</v>
      </c>
      <c r="N934" s="1">
        <v>214000</v>
      </c>
      <c r="O934" s="1">
        <v>214000</v>
      </c>
      <c r="P934" s="1">
        <v>106000</v>
      </c>
      <c r="Q934" s="1">
        <v>213000</v>
      </c>
      <c r="R934" s="1">
        <v>108000</v>
      </c>
      <c r="S934" s="1">
        <v>268000</v>
      </c>
      <c r="T934" s="1">
        <v>213000</v>
      </c>
      <c r="V934" s="28">
        <f t="shared" si="169"/>
        <v>207000</v>
      </c>
      <c r="W934" s="28">
        <f t="shared" si="170"/>
        <v>52000</v>
      </c>
      <c r="X934" s="28">
        <f t="shared" si="171"/>
        <v>106000</v>
      </c>
      <c r="Y934" s="28">
        <f t="shared" si="172"/>
        <v>53000</v>
      </c>
      <c r="Z934" s="28">
        <f t="shared" si="173"/>
        <v>54000</v>
      </c>
      <c r="AA934" s="28">
        <f t="shared" si="174"/>
        <v>214000</v>
      </c>
      <c r="AB934" s="28">
        <f t="shared" si="175"/>
        <v>214000</v>
      </c>
      <c r="AC934" s="28">
        <f t="shared" si="176"/>
        <v>106000</v>
      </c>
      <c r="AD934" s="28">
        <f t="shared" si="177"/>
        <v>213000</v>
      </c>
      <c r="AE934" s="28">
        <f t="shared" si="178"/>
        <v>108000</v>
      </c>
      <c r="AF934" s="28">
        <f t="shared" si="179"/>
        <v>268000</v>
      </c>
      <c r="AG934" s="28">
        <f t="shared" si="180"/>
        <v>213000</v>
      </c>
    </row>
    <row r="935" spans="1:33" hidden="1" x14ac:dyDescent="0.3">
      <c r="A935" s="7" t="s">
        <v>281</v>
      </c>
      <c r="B935" s="7" t="s">
        <v>659</v>
      </c>
      <c r="C935" s="7">
        <v>1312</v>
      </c>
      <c r="D935" s="2" t="s">
        <v>8</v>
      </c>
      <c r="E935" s="2">
        <v>917</v>
      </c>
      <c r="F935" s="2" t="s">
        <v>2377</v>
      </c>
      <c r="G935" s="2" t="s">
        <v>658</v>
      </c>
      <c r="H935" s="8" t="s">
        <v>2103</v>
      </c>
      <c r="I935" s="1">
        <v>52000</v>
      </c>
      <c r="J935" s="1">
        <v>52000</v>
      </c>
      <c r="K935" s="1">
        <v>0</v>
      </c>
      <c r="L935" s="1">
        <v>0</v>
      </c>
      <c r="M935" s="1">
        <v>0</v>
      </c>
      <c r="N935" s="1">
        <v>54000</v>
      </c>
      <c r="O935" s="1">
        <v>54000</v>
      </c>
      <c r="P935" s="1">
        <v>53000</v>
      </c>
      <c r="Q935" s="1">
        <v>54000</v>
      </c>
      <c r="R935" s="1">
        <v>54000</v>
      </c>
      <c r="S935" s="1">
        <v>6000</v>
      </c>
      <c r="T935" s="1">
        <v>6000</v>
      </c>
      <c r="V935" s="28">
        <f t="shared" si="169"/>
        <v>52000</v>
      </c>
      <c r="W935" s="28">
        <f t="shared" si="170"/>
        <v>52000</v>
      </c>
      <c r="X935" s="28">
        <f t="shared" si="171"/>
        <v>0</v>
      </c>
      <c r="Y935" s="28">
        <f t="shared" si="172"/>
        <v>0</v>
      </c>
      <c r="Z935" s="28">
        <f t="shared" si="173"/>
        <v>0</v>
      </c>
      <c r="AA935" s="28">
        <f t="shared" si="174"/>
        <v>54000</v>
      </c>
      <c r="AB935" s="28">
        <f t="shared" si="175"/>
        <v>54000</v>
      </c>
      <c r="AC935" s="28">
        <f t="shared" si="176"/>
        <v>53000</v>
      </c>
      <c r="AD935" s="28">
        <f t="shared" si="177"/>
        <v>54000</v>
      </c>
      <c r="AE935" s="28">
        <f t="shared" si="178"/>
        <v>54000</v>
      </c>
      <c r="AF935" s="28">
        <f t="shared" si="179"/>
        <v>6000</v>
      </c>
      <c r="AG935" s="28">
        <f t="shared" si="180"/>
        <v>6000</v>
      </c>
    </row>
    <row r="936" spans="1:33" hidden="1" x14ac:dyDescent="0.3">
      <c r="A936" s="7" t="s">
        <v>281</v>
      </c>
      <c r="B936" s="7" t="s">
        <v>659</v>
      </c>
      <c r="C936" s="7">
        <v>1312</v>
      </c>
      <c r="D936" s="2" t="s">
        <v>8</v>
      </c>
      <c r="E936" s="2">
        <v>917</v>
      </c>
      <c r="F936" s="2" t="s">
        <v>2378</v>
      </c>
      <c r="G936" s="2" t="s">
        <v>658</v>
      </c>
      <c r="H936" s="8" t="s">
        <v>2104</v>
      </c>
      <c r="I936" s="1">
        <v>26000</v>
      </c>
      <c r="J936" s="1">
        <v>26000</v>
      </c>
      <c r="K936" s="1">
        <v>53000</v>
      </c>
      <c r="L936" s="1">
        <v>53000</v>
      </c>
      <c r="M936" s="1">
        <v>6000</v>
      </c>
      <c r="N936" s="1">
        <v>54000</v>
      </c>
      <c r="O936" s="1">
        <v>54000</v>
      </c>
      <c r="P936" s="1">
        <v>53000</v>
      </c>
      <c r="Q936" s="1">
        <v>54000</v>
      </c>
      <c r="R936" s="1">
        <v>54000</v>
      </c>
      <c r="S936" s="1">
        <v>6000</v>
      </c>
      <c r="T936" s="1">
        <v>6000</v>
      </c>
      <c r="V936" s="28">
        <f t="shared" si="169"/>
        <v>26000</v>
      </c>
      <c r="W936" s="28">
        <f t="shared" si="170"/>
        <v>26000</v>
      </c>
      <c r="X936" s="28">
        <f t="shared" si="171"/>
        <v>53000</v>
      </c>
      <c r="Y936" s="28">
        <f t="shared" si="172"/>
        <v>53000</v>
      </c>
      <c r="Z936" s="28">
        <f t="shared" si="173"/>
        <v>6000</v>
      </c>
      <c r="AA936" s="28">
        <f t="shared" si="174"/>
        <v>54000</v>
      </c>
      <c r="AB936" s="28">
        <f t="shared" si="175"/>
        <v>54000</v>
      </c>
      <c r="AC936" s="28">
        <f t="shared" si="176"/>
        <v>53000</v>
      </c>
      <c r="AD936" s="28">
        <f t="shared" si="177"/>
        <v>54000</v>
      </c>
      <c r="AE936" s="28">
        <f t="shared" si="178"/>
        <v>54000</v>
      </c>
      <c r="AF936" s="28">
        <f t="shared" si="179"/>
        <v>6000</v>
      </c>
      <c r="AG936" s="28">
        <f t="shared" si="180"/>
        <v>6000</v>
      </c>
    </row>
    <row r="937" spans="1:33" hidden="1" x14ac:dyDescent="0.3">
      <c r="A937" s="7" t="s">
        <v>281</v>
      </c>
      <c r="B937" s="7" t="s">
        <v>659</v>
      </c>
      <c r="C937" s="7">
        <v>1312</v>
      </c>
      <c r="D937" s="2" t="s">
        <v>8</v>
      </c>
      <c r="E937" s="2">
        <v>917</v>
      </c>
      <c r="F937" s="2" t="s">
        <v>2379</v>
      </c>
      <c r="G937" s="2" t="s">
        <v>658</v>
      </c>
      <c r="H937" s="8" t="s">
        <v>2105</v>
      </c>
      <c r="I937" s="1">
        <v>6000</v>
      </c>
      <c r="J937" s="1">
        <v>6000</v>
      </c>
      <c r="K937" s="1">
        <v>48000</v>
      </c>
      <c r="L937" s="1">
        <v>16000</v>
      </c>
      <c r="M937" s="1">
        <v>16000</v>
      </c>
      <c r="N937" s="1">
        <v>16000</v>
      </c>
      <c r="O937" s="1">
        <v>17000</v>
      </c>
      <c r="P937" s="1">
        <v>16000</v>
      </c>
      <c r="Q937" s="1">
        <v>16000</v>
      </c>
      <c r="R937" s="1">
        <v>17000</v>
      </c>
      <c r="S937" s="1">
        <v>6000</v>
      </c>
      <c r="T937" s="1">
        <v>6000</v>
      </c>
      <c r="V937" s="28">
        <f t="shared" si="169"/>
        <v>6000</v>
      </c>
      <c r="W937" s="28">
        <f t="shared" si="170"/>
        <v>6000</v>
      </c>
      <c r="X937" s="28">
        <f t="shared" si="171"/>
        <v>48000</v>
      </c>
      <c r="Y937" s="28">
        <f t="shared" si="172"/>
        <v>16000</v>
      </c>
      <c r="Z937" s="28">
        <f t="shared" si="173"/>
        <v>16000</v>
      </c>
      <c r="AA937" s="28">
        <f t="shared" si="174"/>
        <v>16000</v>
      </c>
      <c r="AB937" s="28">
        <f t="shared" si="175"/>
        <v>17000</v>
      </c>
      <c r="AC937" s="28">
        <f t="shared" si="176"/>
        <v>16000</v>
      </c>
      <c r="AD937" s="28">
        <f t="shared" si="177"/>
        <v>16000</v>
      </c>
      <c r="AE937" s="28">
        <f t="shared" si="178"/>
        <v>17000</v>
      </c>
      <c r="AF937" s="28">
        <f t="shared" si="179"/>
        <v>6000</v>
      </c>
      <c r="AG937" s="28">
        <f t="shared" si="180"/>
        <v>6000</v>
      </c>
    </row>
    <row r="938" spans="1:33" hidden="1" x14ac:dyDescent="0.3">
      <c r="A938" s="7" t="s">
        <v>281</v>
      </c>
      <c r="B938" s="7" t="s">
        <v>659</v>
      </c>
      <c r="C938" s="7">
        <v>1312</v>
      </c>
      <c r="D938" s="2" t="s">
        <v>8</v>
      </c>
      <c r="E938" s="2">
        <v>917</v>
      </c>
      <c r="F938" s="2" t="s">
        <v>2380</v>
      </c>
      <c r="G938" s="2" t="s">
        <v>658</v>
      </c>
      <c r="H938" s="8" t="s">
        <v>2106</v>
      </c>
      <c r="I938" s="1">
        <v>6000</v>
      </c>
      <c r="J938" s="1">
        <v>6000</v>
      </c>
      <c r="K938" s="1">
        <v>106000</v>
      </c>
      <c r="L938" s="1">
        <v>48000</v>
      </c>
      <c r="M938" s="1">
        <v>48000</v>
      </c>
      <c r="N938" s="1">
        <v>107000</v>
      </c>
      <c r="O938" s="1">
        <v>107000</v>
      </c>
      <c r="P938" s="1">
        <v>106000</v>
      </c>
      <c r="Q938" s="1">
        <v>107000</v>
      </c>
      <c r="R938" s="1">
        <v>108000</v>
      </c>
      <c r="S938" s="1">
        <v>108000</v>
      </c>
      <c r="T938" s="1">
        <v>107000</v>
      </c>
      <c r="V938" s="28">
        <f t="shared" si="169"/>
        <v>6000</v>
      </c>
      <c r="W938" s="28">
        <f t="shared" si="170"/>
        <v>6000</v>
      </c>
      <c r="X938" s="28">
        <f t="shared" si="171"/>
        <v>106000</v>
      </c>
      <c r="Y938" s="28">
        <f t="shared" si="172"/>
        <v>48000</v>
      </c>
      <c r="Z938" s="28">
        <f t="shared" si="173"/>
        <v>48000</v>
      </c>
      <c r="AA938" s="28">
        <f t="shared" si="174"/>
        <v>107000</v>
      </c>
      <c r="AB938" s="28">
        <f t="shared" si="175"/>
        <v>107000</v>
      </c>
      <c r="AC938" s="28">
        <f t="shared" si="176"/>
        <v>106000</v>
      </c>
      <c r="AD938" s="28">
        <f t="shared" si="177"/>
        <v>107000</v>
      </c>
      <c r="AE938" s="28">
        <f t="shared" si="178"/>
        <v>108000</v>
      </c>
      <c r="AF938" s="28">
        <f t="shared" si="179"/>
        <v>108000</v>
      </c>
      <c r="AG938" s="28">
        <f t="shared" si="180"/>
        <v>107000</v>
      </c>
    </row>
    <row r="939" spans="1:33" hidden="1" x14ac:dyDescent="0.3">
      <c r="A939" s="7" t="s">
        <v>281</v>
      </c>
      <c r="B939" s="7" t="s">
        <v>659</v>
      </c>
      <c r="C939" s="7">
        <v>1312</v>
      </c>
      <c r="D939" s="2" t="s">
        <v>8</v>
      </c>
      <c r="E939" s="2">
        <v>917</v>
      </c>
      <c r="F939" s="2" t="s">
        <v>2756</v>
      </c>
      <c r="G939" s="2" t="s">
        <v>658</v>
      </c>
      <c r="H939" s="8" t="s">
        <v>2107</v>
      </c>
      <c r="I939" s="1">
        <v>26000</v>
      </c>
      <c r="J939" s="1">
        <v>26000</v>
      </c>
      <c r="K939" s="1">
        <v>0</v>
      </c>
      <c r="L939" s="1">
        <v>0</v>
      </c>
      <c r="M939" s="1">
        <v>0</v>
      </c>
      <c r="N939" s="1">
        <v>54000</v>
      </c>
      <c r="O939" s="1">
        <v>0</v>
      </c>
      <c r="P939" s="1">
        <v>0</v>
      </c>
      <c r="Q939" s="1">
        <v>0</v>
      </c>
      <c r="R939" s="1">
        <v>54000</v>
      </c>
      <c r="S939" s="1">
        <v>6000</v>
      </c>
      <c r="T939" s="1">
        <v>6000</v>
      </c>
      <c r="V939" s="28">
        <f t="shared" si="169"/>
        <v>26000</v>
      </c>
      <c r="W939" s="28">
        <f t="shared" si="170"/>
        <v>26000</v>
      </c>
      <c r="X939" s="28">
        <f t="shared" si="171"/>
        <v>0</v>
      </c>
      <c r="Y939" s="28">
        <f t="shared" si="172"/>
        <v>0</v>
      </c>
      <c r="Z939" s="28">
        <f t="shared" si="173"/>
        <v>0</v>
      </c>
      <c r="AA939" s="28">
        <f t="shared" si="174"/>
        <v>54000</v>
      </c>
      <c r="AB939" s="28">
        <f t="shared" si="175"/>
        <v>0</v>
      </c>
      <c r="AC939" s="28">
        <f t="shared" si="176"/>
        <v>0</v>
      </c>
      <c r="AD939" s="28">
        <f t="shared" si="177"/>
        <v>0</v>
      </c>
      <c r="AE939" s="28">
        <f t="shared" si="178"/>
        <v>54000</v>
      </c>
      <c r="AF939" s="28">
        <f t="shared" si="179"/>
        <v>6000</v>
      </c>
      <c r="AG939" s="28">
        <f t="shared" si="180"/>
        <v>6000</v>
      </c>
    </row>
    <row r="940" spans="1:33" hidden="1" x14ac:dyDescent="0.3">
      <c r="A940" s="7" t="s">
        <v>281</v>
      </c>
      <c r="B940" s="7" t="s">
        <v>659</v>
      </c>
      <c r="C940" s="7">
        <v>1312</v>
      </c>
      <c r="D940" s="2" t="s">
        <v>8</v>
      </c>
      <c r="E940" s="2">
        <v>917</v>
      </c>
      <c r="F940" s="2" t="s">
        <v>2381</v>
      </c>
      <c r="G940" s="2" t="s">
        <v>658</v>
      </c>
      <c r="H940" s="8" t="s">
        <v>2108</v>
      </c>
      <c r="I940" s="1">
        <v>104000</v>
      </c>
      <c r="J940" s="1">
        <v>260000</v>
      </c>
      <c r="K940" s="1">
        <v>106000</v>
      </c>
      <c r="L940" s="1">
        <v>106000</v>
      </c>
      <c r="M940" s="1">
        <v>107000</v>
      </c>
      <c r="N940" s="1">
        <v>107000</v>
      </c>
      <c r="O940" s="1">
        <v>107000</v>
      </c>
      <c r="P940" s="1">
        <v>106000</v>
      </c>
      <c r="Q940" s="1">
        <v>107000</v>
      </c>
      <c r="R940" s="1">
        <v>269000</v>
      </c>
      <c r="S940" s="1">
        <v>268000</v>
      </c>
      <c r="T940" s="1">
        <v>267000</v>
      </c>
      <c r="V940" s="28">
        <f t="shared" si="169"/>
        <v>104000</v>
      </c>
      <c r="W940" s="28">
        <f t="shared" si="170"/>
        <v>260000</v>
      </c>
      <c r="X940" s="28">
        <f t="shared" si="171"/>
        <v>106000</v>
      </c>
      <c r="Y940" s="28">
        <f t="shared" si="172"/>
        <v>106000</v>
      </c>
      <c r="Z940" s="28">
        <f t="shared" si="173"/>
        <v>107000</v>
      </c>
      <c r="AA940" s="28">
        <f t="shared" si="174"/>
        <v>107000</v>
      </c>
      <c r="AB940" s="28">
        <f t="shared" si="175"/>
        <v>107000</v>
      </c>
      <c r="AC940" s="28">
        <f t="shared" si="176"/>
        <v>106000</v>
      </c>
      <c r="AD940" s="28">
        <f t="shared" si="177"/>
        <v>107000</v>
      </c>
      <c r="AE940" s="28">
        <f t="shared" si="178"/>
        <v>269000</v>
      </c>
      <c r="AF940" s="28">
        <f t="shared" si="179"/>
        <v>268000</v>
      </c>
      <c r="AG940" s="28">
        <f t="shared" si="180"/>
        <v>267000</v>
      </c>
    </row>
    <row r="941" spans="1:33" hidden="1" x14ac:dyDescent="0.3">
      <c r="A941" s="7" t="s">
        <v>281</v>
      </c>
      <c r="B941" s="7" t="s">
        <v>659</v>
      </c>
      <c r="C941" s="7">
        <v>1312</v>
      </c>
      <c r="D941" s="2" t="s">
        <v>8</v>
      </c>
      <c r="E941" s="2">
        <v>917</v>
      </c>
      <c r="F941" s="2" t="s">
        <v>2382</v>
      </c>
      <c r="G941" s="2" t="s">
        <v>658</v>
      </c>
      <c r="H941" s="8" t="s">
        <v>2109</v>
      </c>
      <c r="I941" s="1">
        <v>104000</v>
      </c>
      <c r="J941" s="1">
        <v>104000</v>
      </c>
      <c r="K941" s="1">
        <v>159000</v>
      </c>
      <c r="L941" s="1">
        <v>159000</v>
      </c>
      <c r="M941" s="1">
        <v>160000</v>
      </c>
      <c r="N941" s="1">
        <v>160000</v>
      </c>
      <c r="O941" s="1">
        <v>161000</v>
      </c>
      <c r="P941" s="1">
        <v>159000</v>
      </c>
      <c r="Q941" s="1">
        <v>160000</v>
      </c>
      <c r="R941" s="1">
        <v>108000</v>
      </c>
      <c r="S941" s="1">
        <v>54000</v>
      </c>
      <c r="T941" s="1">
        <v>54000</v>
      </c>
      <c r="V941" s="28">
        <f t="shared" si="169"/>
        <v>104000</v>
      </c>
      <c r="W941" s="28">
        <f t="shared" si="170"/>
        <v>104000</v>
      </c>
      <c r="X941" s="28">
        <f t="shared" si="171"/>
        <v>159000</v>
      </c>
      <c r="Y941" s="28">
        <f t="shared" si="172"/>
        <v>159000</v>
      </c>
      <c r="Z941" s="28">
        <f t="shared" si="173"/>
        <v>160000</v>
      </c>
      <c r="AA941" s="28">
        <f t="shared" si="174"/>
        <v>160000</v>
      </c>
      <c r="AB941" s="28">
        <f t="shared" si="175"/>
        <v>161000</v>
      </c>
      <c r="AC941" s="28">
        <f t="shared" si="176"/>
        <v>159000</v>
      </c>
      <c r="AD941" s="28">
        <f t="shared" si="177"/>
        <v>160000</v>
      </c>
      <c r="AE941" s="28">
        <f t="shared" si="178"/>
        <v>108000</v>
      </c>
      <c r="AF941" s="28">
        <f t="shared" si="179"/>
        <v>54000</v>
      </c>
      <c r="AG941" s="28">
        <f t="shared" si="180"/>
        <v>54000</v>
      </c>
    </row>
    <row r="942" spans="1:33" hidden="1" x14ac:dyDescent="0.3">
      <c r="A942" s="7" t="s">
        <v>281</v>
      </c>
      <c r="B942" s="7" t="s">
        <v>659</v>
      </c>
      <c r="C942" s="7">
        <v>1312</v>
      </c>
      <c r="D942" s="2" t="s">
        <v>8</v>
      </c>
      <c r="E942" s="2">
        <v>917</v>
      </c>
      <c r="F942" s="2" t="s">
        <v>2383</v>
      </c>
      <c r="G942" s="2" t="s">
        <v>658</v>
      </c>
      <c r="H942" s="8" t="s">
        <v>2110</v>
      </c>
      <c r="I942" s="1">
        <v>52000</v>
      </c>
      <c r="J942" s="1">
        <v>52000</v>
      </c>
      <c r="K942" s="1">
        <v>106000</v>
      </c>
      <c r="L942" s="1">
        <v>53000</v>
      </c>
      <c r="M942" s="1">
        <v>107000</v>
      </c>
      <c r="N942" s="1">
        <v>107000</v>
      </c>
      <c r="O942" s="1">
        <v>107000</v>
      </c>
      <c r="P942" s="1">
        <v>106000</v>
      </c>
      <c r="Q942" s="1">
        <v>107000</v>
      </c>
      <c r="R942" s="1">
        <v>108000</v>
      </c>
      <c r="S942" s="1">
        <v>54000</v>
      </c>
      <c r="T942" s="1">
        <v>54000</v>
      </c>
      <c r="V942" s="28">
        <f t="shared" si="169"/>
        <v>52000</v>
      </c>
      <c r="W942" s="28">
        <f t="shared" si="170"/>
        <v>52000</v>
      </c>
      <c r="X942" s="28">
        <f t="shared" si="171"/>
        <v>106000</v>
      </c>
      <c r="Y942" s="28">
        <f t="shared" si="172"/>
        <v>53000</v>
      </c>
      <c r="Z942" s="28">
        <f t="shared" si="173"/>
        <v>107000</v>
      </c>
      <c r="AA942" s="28">
        <f t="shared" si="174"/>
        <v>107000</v>
      </c>
      <c r="AB942" s="28">
        <f t="shared" si="175"/>
        <v>107000</v>
      </c>
      <c r="AC942" s="28">
        <f t="shared" si="176"/>
        <v>106000</v>
      </c>
      <c r="AD942" s="28">
        <f t="shared" si="177"/>
        <v>107000</v>
      </c>
      <c r="AE942" s="28">
        <f t="shared" si="178"/>
        <v>108000</v>
      </c>
      <c r="AF942" s="28">
        <f t="shared" si="179"/>
        <v>54000</v>
      </c>
      <c r="AG942" s="28">
        <f t="shared" si="180"/>
        <v>54000</v>
      </c>
    </row>
    <row r="943" spans="1:33" hidden="1" x14ac:dyDescent="0.3">
      <c r="A943" s="7" t="s">
        <v>281</v>
      </c>
      <c r="B943" s="7" t="s">
        <v>659</v>
      </c>
      <c r="C943" s="7">
        <v>1312</v>
      </c>
      <c r="D943" s="2" t="s">
        <v>8</v>
      </c>
      <c r="E943" s="2">
        <v>917</v>
      </c>
      <c r="F943" s="2" t="s">
        <v>753</v>
      </c>
      <c r="G943" s="2" t="s">
        <v>658</v>
      </c>
      <c r="H943" s="8" t="s">
        <v>2111</v>
      </c>
      <c r="I943" s="1">
        <v>104000</v>
      </c>
      <c r="J943" s="1">
        <v>104000</v>
      </c>
      <c r="K943" s="1">
        <v>106000</v>
      </c>
      <c r="L943" s="1">
        <v>53000</v>
      </c>
      <c r="M943" s="1">
        <v>107000</v>
      </c>
      <c r="N943" s="1">
        <v>107000</v>
      </c>
      <c r="O943" s="1">
        <v>107000</v>
      </c>
      <c r="P943" s="1">
        <v>106000</v>
      </c>
      <c r="Q943" s="1">
        <v>107000</v>
      </c>
      <c r="R943" s="1">
        <v>215000</v>
      </c>
      <c r="S943" s="1">
        <v>215000</v>
      </c>
      <c r="T943" s="1">
        <v>213000</v>
      </c>
      <c r="V943" s="28">
        <f t="shared" si="169"/>
        <v>104000</v>
      </c>
      <c r="W943" s="28">
        <f t="shared" si="170"/>
        <v>104000</v>
      </c>
      <c r="X943" s="28">
        <f t="shared" si="171"/>
        <v>106000</v>
      </c>
      <c r="Y943" s="28">
        <f t="shared" si="172"/>
        <v>53000</v>
      </c>
      <c r="Z943" s="28">
        <f t="shared" si="173"/>
        <v>107000</v>
      </c>
      <c r="AA943" s="28">
        <f t="shared" si="174"/>
        <v>107000</v>
      </c>
      <c r="AB943" s="28">
        <f t="shared" si="175"/>
        <v>107000</v>
      </c>
      <c r="AC943" s="28">
        <f t="shared" si="176"/>
        <v>106000</v>
      </c>
      <c r="AD943" s="28">
        <f t="shared" si="177"/>
        <v>107000</v>
      </c>
      <c r="AE943" s="28">
        <f t="shared" si="178"/>
        <v>215000</v>
      </c>
      <c r="AF943" s="28">
        <f t="shared" si="179"/>
        <v>215000</v>
      </c>
      <c r="AG943" s="28">
        <f t="shared" si="180"/>
        <v>213000</v>
      </c>
    </row>
    <row r="944" spans="1:33" hidden="1" x14ac:dyDescent="0.3">
      <c r="A944" s="7" t="s">
        <v>281</v>
      </c>
      <c r="B944" s="7" t="s">
        <v>659</v>
      </c>
      <c r="C944" s="7">
        <v>1312</v>
      </c>
      <c r="D944" s="2" t="s">
        <v>8</v>
      </c>
      <c r="E944" s="2">
        <v>917</v>
      </c>
      <c r="F944" s="2" t="s">
        <v>2757</v>
      </c>
      <c r="G944" s="2" t="s">
        <v>658</v>
      </c>
      <c r="H944" s="8" t="s">
        <v>2112</v>
      </c>
      <c r="I944" s="1">
        <v>155000</v>
      </c>
      <c r="J944" s="1">
        <v>156000</v>
      </c>
      <c r="K944" s="1">
        <v>528000</v>
      </c>
      <c r="L944" s="1">
        <v>106000</v>
      </c>
      <c r="M944" s="1">
        <v>160000</v>
      </c>
      <c r="N944" s="1">
        <v>533000</v>
      </c>
      <c r="O944" s="1">
        <v>535000</v>
      </c>
      <c r="P944" s="1">
        <v>530000</v>
      </c>
      <c r="Q944" s="1">
        <v>531000</v>
      </c>
      <c r="R944" s="1">
        <v>161000</v>
      </c>
      <c r="S944" s="1">
        <v>536000</v>
      </c>
      <c r="T944" s="1">
        <v>533000</v>
      </c>
      <c r="V944" s="28">
        <f t="shared" si="169"/>
        <v>155000</v>
      </c>
      <c r="W944" s="28">
        <f t="shared" si="170"/>
        <v>156000</v>
      </c>
      <c r="X944" s="28">
        <f t="shared" si="171"/>
        <v>528000</v>
      </c>
      <c r="Y944" s="28">
        <f t="shared" si="172"/>
        <v>106000</v>
      </c>
      <c r="Z944" s="28">
        <f t="shared" si="173"/>
        <v>160000</v>
      </c>
      <c r="AA944" s="28">
        <f t="shared" si="174"/>
        <v>533000</v>
      </c>
      <c r="AB944" s="28">
        <f t="shared" si="175"/>
        <v>535000</v>
      </c>
      <c r="AC944" s="28">
        <f t="shared" si="176"/>
        <v>530000</v>
      </c>
      <c r="AD944" s="28">
        <f t="shared" si="177"/>
        <v>531000</v>
      </c>
      <c r="AE944" s="28">
        <f t="shared" si="178"/>
        <v>161000</v>
      </c>
      <c r="AF944" s="28">
        <f t="shared" si="179"/>
        <v>536000</v>
      </c>
      <c r="AG944" s="28">
        <f t="shared" si="180"/>
        <v>533000</v>
      </c>
    </row>
    <row r="945" spans="1:33" hidden="1" x14ac:dyDescent="0.3">
      <c r="A945" s="7" t="s">
        <v>281</v>
      </c>
      <c r="B945" s="7" t="s">
        <v>659</v>
      </c>
      <c r="C945" s="7">
        <v>1312</v>
      </c>
      <c r="D945" s="2" t="s">
        <v>8</v>
      </c>
      <c r="E945" s="2">
        <v>917</v>
      </c>
      <c r="F945" s="2" t="s">
        <v>2388</v>
      </c>
      <c r="G945" s="2" t="s">
        <v>658</v>
      </c>
      <c r="H945" s="8" t="s">
        <v>2113</v>
      </c>
      <c r="I945" s="1">
        <v>26000</v>
      </c>
      <c r="J945" s="1">
        <v>26000</v>
      </c>
      <c r="K945" s="1">
        <v>27000</v>
      </c>
      <c r="L945" s="1">
        <v>159000</v>
      </c>
      <c r="M945" s="1">
        <v>48000</v>
      </c>
      <c r="N945" s="1">
        <v>267000</v>
      </c>
      <c r="O945" s="1">
        <v>268000</v>
      </c>
      <c r="P945" s="1">
        <v>265000</v>
      </c>
      <c r="Q945" s="1">
        <v>266000</v>
      </c>
      <c r="R945" s="1">
        <v>161000</v>
      </c>
      <c r="S945" s="1">
        <v>268000</v>
      </c>
      <c r="T945" s="1">
        <v>267000</v>
      </c>
      <c r="V945" s="28">
        <f t="shared" si="169"/>
        <v>26000</v>
      </c>
      <c r="W945" s="28">
        <f t="shared" si="170"/>
        <v>26000</v>
      </c>
      <c r="X945" s="28">
        <f t="shared" si="171"/>
        <v>27000</v>
      </c>
      <c r="Y945" s="28">
        <f t="shared" si="172"/>
        <v>159000</v>
      </c>
      <c r="Z945" s="28">
        <f t="shared" si="173"/>
        <v>48000</v>
      </c>
      <c r="AA945" s="28">
        <f t="shared" si="174"/>
        <v>267000</v>
      </c>
      <c r="AB945" s="28">
        <f t="shared" si="175"/>
        <v>268000</v>
      </c>
      <c r="AC945" s="28">
        <f t="shared" si="176"/>
        <v>265000</v>
      </c>
      <c r="AD945" s="28">
        <f t="shared" si="177"/>
        <v>266000</v>
      </c>
      <c r="AE945" s="28">
        <f t="shared" si="178"/>
        <v>161000</v>
      </c>
      <c r="AF945" s="28">
        <f t="shared" si="179"/>
        <v>268000</v>
      </c>
      <c r="AG945" s="28">
        <f t="shared" si="180"/>
        <v>267000</v>
      </c>
    </row>
    <row r="946" spans="1:33" hidden="1" x14ac:dyDescent="0.3">
      <c r="A946" s="7" t="s">
        <v>281</v>
      </c>
      <c r="B946" s="7" t="s">
        <v>659</v>
      </c>
      <c r="C946" s="7">
        <v>1312</v>
      </c>
      <c r="D946" s="2" t="s">
        <v>8</v>
      </c>
      <c r="E946" s="2">
        <v>917</v>
      </c>
      <c r="F946" s="2" t="s">
        <v>2758</v>
      </c>
      <c r="G946" s="2" t="s">
        <v>658</v>
      </c>
      <c r="H946" s="8" t="s">
        <v>2114</v>
      </c>
      <c r="I946" s="1">
        <v>258000</v>
      </c>
      <c r="J946" s="1">
        <v>260000</v>
      </c>
      <c r="K946" s="1">
        <v>264000</v>
      </c>
      <c r="L946" s="1">
        <v>106000</v>
      </c>
      <c r="M946" s="1">
        <v>48000</v>
      </c>
      <c r="N946" s="1">
        <v>267000</v>
      </c>
      <c r="O946" s="1">
        <v>268000</v>
      </c>
      <c r="P946" s="1">
        <v>265000</v>
      </c>
      <c r="Q946" s="1">
        <v>266000</v>
      </c>
      <c r="R946" s="1">
        <v>161000</v>
      </c>
      <c r="S946" s="1">
        <v>268000</v>
      </c>
      <c r="T946" s="1">
        <v>267000</v>
      </c>
      <c r="V946" s="28">
        <f t="shared" si="169"/>
        <v>258000</v>
      </c>
      <c r="W946" s="28">
        <f t="shared" si="170"/>
        <v>260000</v>
      </c>
      <c r="X946" s="28">
        <f t="shared" si="171"/>
        <v>264000</v>
      </c>
      <c r="Y946" s="28">
        <f t="shared" si="172"/>
        <v>106000</v>
      </c>
      <c r="Z946" s="28">
        <f t="shared" si="173"/>
        <v>48000</v>
      </c>
      <c r="AA946" s="28">
        <f t="shared" si="174"/>
        <v>267000</v>
      </c>
      <c r="AB946" s="28">
        <f t="shared" si="175"/>
        <v>268000</v>
      </c>
      <c r="AC946" s="28">
        <f t="shared" si="176"/>
        <v>265000</v>
      </c>
      <c r="AD946" s="28">
        <f t="shared" si="177"/>
        <v>266000</v>
      </c>
      <c r="AE946" s="28">
        <f t="shared" si="178"/>
        <v>161000</v>
      </c>
      <c r="AF946" s="28">
        <f t="shared" si="179"/>
        <v>268000</v>
      </c>
      <c r="AG946" s="28">
        <f t="shared" si="180"/>
        <v>267000</v>
      </c>
    </row>
    <row r="947" spans="1:33" hidden="1" x14ac:dyDescent="0.3">
      <c r="A947" s="7" t="s">
        <v>281</v>
      </c>
      <c r="B947" s="7" t="s">
        <v>659</v>
      </c>
      <c r="C947" s="7">
        <v>1312</v>
      </c>
      <c r="D947" s="2" t="s">
        <v>8</v>
      </c>
      <c r="E947" s="2">
        <v>917</v>
      </c>
      <c r="F947" s="2" t="s">
        <v>2761</v>
      </c>
      <c r="G947" s="2" t="s">
        <v>658</v>
      </c>
      <c r="H947" s="8" t="s">
        <v>2115</v>
      </c>
      <c r="I947" s="1">
        <v>52000</v>
      </c>
      <c r="J947" s="1">
        <v>52000</v>
      </c>
      <c r="K947" s="1">
        <v>0</v>
      </c>
      <c r="L947" s="1">
        <v>0</v>
      </c>
      <c r="M947" s="1">
        <v>54000</v>
      </c>
      <c r="N947" s="1">
        <v>54000</v>
      </c>
      <c r="O947" s="1">
        <v>0</v>
      </c>
      <c r="P947" s="1">
        <v>0</v>
      </c>
      <c r="Q947" s="1">
        <v>0</v>
      </c>
      <c r="R947" s="1">
        <v>0</v>
      </c>
      <c r="S947" s="1">
        <v>54000</v>
      </c>
      <c r="T947" s="1">
        <v>54000</v>
      </c>
      <c r="V947" s="28">
        <f t="shared" si="169"/>
        <v>52000</v>
      </c>
      <c r="W947" s="28">
        <f t="shared" si="170"/>
        <v>52000</v>
      </c>
      <c r="X947" s="28">
        <f t="shared" si="171"/>
        <v>0</v>
      </c>
      <c r="Y947" s="28">
        <f t="shared" si="172"/>
        <v>0</v>
      </c>
      <c r="Z947" s="28">
        <f t="shared" si="173"/>
        <v>54000</v>
      </c>
      <c r="AA947" s="28">
        <f t="shared" si="174"/>
        <v>54000</v>
      </c>
      <c r="AB947" s="28">
        <f t="shared" si="175"/>
        <v>0</v>
      </c>
      <c r="AC947" s="28">
        <f t="shared" si="176"/>
        <v>0</v>
      </c>
      <c r="AD947" s="28">
        <f t="shared" si="177"/>
        <v>0</v>
      </c>
      <c r="AE947" s="28">
        <f t="shared" si="178"/>
        <v>0</v>
      </c>
      <c r="AF947" s="28">
        <f t="shared" si="179"/>
        <v>54000</v>
      </c>
      <c r="AG947" s="28">
        <f t="shared" si="180"/>
        <v>54000</v>
      </c>
    </row>
    <row r="948" spans="1:33" hidden="1" x14ac:dyDescent="0.3">
      <c r="A948" s="7" t="s">
        <v>281</v>
      </c>
      <c r="B948" s="7" t="s">
        <v>659</v>
      </c>
      <c r="C948" s="7">
        <v>1312</v>
      </c>
      <c r="D948" s="2" t="s">
        <v>8</v>
      </c>
      <c r="E948" s="2">
        <v>917</v>
      </c>
      <c r="F948" s="2" t="s">
        <v>754</v>
      </c>
      <c r="G948" s="2" t="s">
        <v>658</v>
      </c>
      <c r="H948" s="8" t="s">
        <v>2116</v>
      </c>
      <c r="I948" s="1">
        <v>104000</v>
      </c>
      <c r="J948" s="1">
        <v>104000</v>
      </c>
      <c r="K948" s="1">
        <v>159000</v>
      </c>
      <c r="L948" s="1">
        <v>159000</v>
      </c>
      <c r="M948" s="1">
        <v>107000</v>
      </c>
      <c r="N948" s="1">
        <v>160000</v>
      </c>
      <c r="O948" s="1">
        <v>54000</v>
      </c>
      <c r="P948" s="1">
        <v>53000</v>
      </c>
      <c r="Q948" s="1">
        <v>54000</v>
      </c>
      <c r="R948" s="1">
        <v>54000</v>
      </c>
      <c r="S948" s="1">
        <v>54000</v>
      </c>
      <c r="T948" s="1">
        <v>160000</v>
      </c>
      <c r="V948" s="28">
        <f t="shared" si="169"/>
        <v>104000</v>
      </c>
      <c r="W948" s="28">
        <f t="shared" si="170"/>
        <v>104000</v>
      </c>
      <c r="X948" s="28">
        <f t="shared" si="171"/>
        <v>159000</v>
      </c>
      <c r="Y948" s="28">
        <f t="shared" si="172"/>
        <v>159000</v>
      </c>
      <c r="Z948" s="28">
        <f t="shared" si="173"/>
        <v>107000</v>
      </c>
      <c r="AA948" s="28">
        <f t="shared" si="174"/>
        <v>160000</v>
      </c>
      <c r="AB948" s="28">
        <f t="shared" si="175"/>
        <v>54000</v>
      </c>
      <c r="AC948" s="28">
        <f t="shared" si="176"/>
        <v>53000</v>
      </c>
      <c r="AD948" s="28">
        <f t="shared" si="177"/>
        <v>54000</v>
      </c>
      <c r="AE948" s="28">
        <f t="shared" si="178"/>
        <v>54000</v>
      </c>
      <c r="AF948" s="28">
        <f t="shared" si="179"/>
        <v>54000</v>
      </c>
      <c r="AG948" s="28">
        <f t="shared" si="180"/>
        <v>160000</v>
      </c>
    </row>
    <row r="949" spans="1:33" hidden="1" x14ac:dyDescent="0.3">
      <c r="A949" s="7" t="s">
        <v>281</v>
      </c>
      <c r="B949" s="7" t="s">
        <v>659</v>
      </c>
      <c r="C949" s="7">
        <v>1312</v>
      </c>
      <c r="D949" s="2" t="s">
        <v>8</v>
      </c>
      <c r="E949" s="2">
        <v>917</v>
      </c>
      <c r="F949" s="2" t="s">
        <v>751</v>
      </c>
      <c r="G949" s="2" t="s">
        <v>658</v>
      </c>
      <c r="H949" s="8" t="s">
        <v>2117</v>
      </c>
      <c r="I949" s="1">
        <v>52000</v>
      </c>
      <c r="J949" s="1">
        <v>52000</v>
      </c>
      <c r="K949" s="1">
        <v>53000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54000</v>
      </c>
      <c r="R949" s="1">
        <v>54000</v>
      </c>
      <c r="S949" s="1">
        <v>6000</v>
      </c>
      <c r="T949" s="1">
        <v>6000</v>
      </c>
      <c r="V949" s="28">
        <f t="shared" si="169"/>
        <v>52000</v>
      </c>
      <c r="W949" s="28">
        <f t="shared" si="170"/>
        <v>52000</v>
      </c>
      <c r="X949" s="28">
        <f t="shared" si="171"/>
        <v>53000</v>
      </c>
      <c r="Y949" s="28">
        <f t="shared" si="172"/>
        <v>0</v>
      </c>
      <c r="Z949" s="28">
        <f t="shared" si="173"/>
        <v>0</v>
      </c>
      <c r="AA949" s="28">
        <f t="shared" si="174"/>
        <v>0</v>
      </c>
      <c r="AB949" s="28">
        <f t="shared" si="175"/>
        <v>0</v>
      </c>
      <c r="AC949" s="28">
        <f t="shared" si="176"/>
        <v>0</v>
      </c>
      <c r="AD949" s="28">
        <f t="shared" si="177"/>
        <v>54000</v>
      </c>
      <c r="AE949" s="28">
        <f t="shared" si="178"/>
        <v>54000</v>
      </c>
      <c r="AF949" s="28">
        <f t="shared" si="179"/>
        <v>6000</v>
      </c>
      <c r="AG949" s="28">
        <f t="shared" si="180"/>
        <v>6000</v>
      </c>
    </row>
    <row r="950" spans="1:33" hidden="1" x14ac:dyDescent="0.3">
      <c r="A950" s="7" t="s">
        <v>281</v>
      </c>
      <c r="B950" s="7" t="s">
        <v>659</v>
      </c>
      <c r="C950" s="7">
        <v>1312</v>
      </c>
      <c r="D950" s="2" t="s">
        <v>8</v>
      </c>
      <c r="E950" s="2">
        <v>917</v>
      </c>
      <c r="F950" s="2" t="s">
        <v>2384</v>
      </c>
      <c r="G950" s="2" t="s">
        <v>658</v>
      </c>
      <c r="H950" s="8" t="s">
        <v>647</v>
      </c>
      <c r="I950" s="1">
        <v>258000</v>
      </c>
      <c r="J950" s="1">
        <v>260000</v>
      </c>
      <c r="K950" s="1">
        <v>106000</v>
      </c>
      <c r="L950" s="1">
        <v>265000</v>
      </c>
      <c r="M950" s="1">
        <v>160000</v>
      </c>
      <c r="N950" s="1">
        <v>267000</v>
      </c>
      <c r="O950" s="1">
        <v>268000</v>
      </c>
      <c r="P950" s="1">
        <v>265000</v>
      </c>
      <c r="Q950" s="1">
        <v>266000</v>
      </c>
      <c r="R950" s="1">
        <v>537000</v>
      </c>
      <c r="S950" s="1">
        <v>536000</v>
      </c>
      <c r="T950" s="1">
        <v>533000</v>
      </c>
      <c r="V950" s="28">
        <f t="shared" si="169"/>
        <v>258000</v>
      </c>
      <c r="W950" s="28">
        <f t="shared" si="170"/>
        <v>260000</v>
      </c>
      <c r="X950" s="28">
        <f t="shared" si="171"/>
        <v>106000</v>
      </c>
      <c r="Y950" s="28">
        <f t="shared" si="172"/>
        <v>265000</v>
      </c>
      <c r="Z950" s="28">
        <f t="shared" si="173"/>
        <v>160000</v>
      </c>
      <c r="AA950" s="28">
        <f t="shared" si="174"/>
        <v>267000</v>
      </c>
      <c r="AB950" s="28">
        <f t="shared" si="175"/>
        <v>268000</v>
      </c>
      <c r="AC950" s="28">
        <f t="shared" si="176"/>
        <v>265000</v>
      </c>
      <c r="AD950" s="28">
        <f t="shared" si="177"/>
        <v>266000</v>
      </c>
      <c r="AE950" s="28">
        <f t="shared" si="178"/>
        <v>537000</v>
      </c>
      <c r="AF950" s="28">
        <f t="shared" si="179"/>
        <v>536000</v>
      </c>
      <c r="AG950" s="28">
        <f t="shared" si="180"/>
        <v>533000</v>
      </c>
    </row>
    <row r="951" spans="1:33" hidden="1" x14ac:dyDescent="0.3">
      <c r="A951" s="7" t="s">
        <v>281</v>
      </c>
      <c r="B951" s="7" t="s">
        <v>659</v>
      </c>
      <c r="C951" s="7">
        <v>1312</v>
      </c>
      <c r="D951" s="2" t="s">
        <v>8</v>
      </c>
      <c r="E951" s="2">
        <v>917</v>
      </c>
      <c r="F951" s="2" t="s">
        <v>2385</v>
      </c>
      <c r="G951" s="2" t="s">
        <v>658</v>
      </c>
      <c r="H951" s="8" t="s">
        <v>2118</v>
      </c>
      <c r="I951" s="1">
        <v>52000</v>
      </c>
      <c r="J951" s="1">
        <v>52000</v>
      </c>
      <c r="K951" s="1">
        <v>0</v>
      </c>
      <c r="L951" s="1">
        <v>0</v>
      </c>
      <c r="M951" s="1">
        <v>54000</v>
      </c>
      <c r="N951" s="1">
        <v>54000</v>
      </c>
      <c r="O951" s="1">
        <v>54000</v>
      </c>
      <c r="P951" s="1">
        <v>0</v>
      </c>
      <c r="Q951" s="1">
        <v>0</v>
      </c>
      <c r="R951" s="1">
        <v>0</v>
      </c>
      <c r="S951" s="1">
        <v>54000</v>
      </c>
      <c r="T951" s="1">
        <v>54000</v>
      </c>
      <c r="V951" s="28">
        <f t="shared" si="169"/>
        <v>52000</v>
      </c>
      <c r="W951" s="28">
        <f t="shared" si="170"/>
        <v>52000</v>
      </c>
      <c r="X951" s="28">
        <f t="shared" si="171"/>
        <v>0</v>
      </c>
      <c r="Y951" s="28">
        <f t="shared" si="172"/>
        <v>0</v>
      </c>
      <c r="Z951" s="28">
        <f t="shared" si="173"/>
        <v>54000</v>
      </c>
      <c r="AA951" s="28">
        <f t="shared" si="174"/>
        <v>54000</v>
      </c>
      <c r="AB951" s="28">
        <f t="shared" si="175"/>
        <v>54000</v>
      </c>
      <c r="AC951" s="28">
        <f t="shared" si="176"/>
        <v>0</v>
      </c>
      <c r="AD951" s="28">
        <f t="shared" si="177"/>
        <v>0</v>
      </c>
      <c r="AE951" s="28">
        <f t="shared" si="178"/>
        <v>0</v>
      </c>
      <c r="AF951" s="28">
        <f t="shared" si="179"/>
        <v>54000</v>
      </c>
      <c r="AG951" s="28">
        <f t="shared" si="180"/>
        <v>54000</v>
      </c>
    </row>
    <row r="952" spans="1:33" hidden="1" x14ac:dyDescent="0.3">
      <c r="A952" s="7" t="s">
        <v>281</v>
      </c>
      <c r="B952" s="7" t="s">
        <v>659</v>
      </c>
      <c r="C952" s="7">
        <v>1312</v>
      </c>
      <c r="D952" s="2" t="s">
        <v>8</v>
      </c>
      <c r="E952" s="2">
        <v>917</v>
      </c>
      <c r="F952" s="2" t="s">
        <v>2386</v>
      </c>
      <c r="G952" s="2" t="s">
        <v>658</v>
      </c>
      <c r="H952" s="8" t="s">
        <v>2119</v>
      </c>
      <c r="I952" s="1">
        <v>6000</v>
      </c>
      <c r="J952" s="1">
        <v>6000</v>
      </c>
      <c r="K952" s="1">
        <v>106000</v>
      </c>
      <c r="L952" s="1">
        <v>6000</v>
      </c>
      <c r="M952" s="1">
        <v>107000</v>
      </c>
      <c r="N952" s="1">
        <v>160000</v>
      </c>
      <c r="O952" s="1">
        <v>54000</v>
      </c>
      <c r="P952" s="1">
        <v>53000</v>
      </c>
      <c r="Q952" s="1">
        <v>54000</v>
      </c>
      <c r="R952" s="1">
        <v>108000</v>
      </c>
      <c r="S952" s="1">
        <v>108000</v>
      </c>
      <c r="T952" s="1">
        <v>160000</v>
      </c>
      <c r="V952" s="28">
        <f t="shared" si="169"/>
        <v>6000</v>
      </c>
      <c r="W952" s="28">
        <f t="shared" si="170"/>
        <v>6000</v>
      </c>
      <c r="X952" s="28">
        <f t="shared" si="171"/>
        <v>106000</v>
      </c>
      <c r="Y952" s="28">
        <f t="shared" si="172"/>
        <v>6000</v>
      </c>
      <c r="Z952" s="28">
        <f t="shared" si="173"/>
        <v>107000</v>
      </c>
      <c r="AA952" s="28">
        <f t="shared" si="174"/>
        <v>160000</v>
      </c>
      <c r="AB952" s="28">
        <f t="shared" si="175"/>
        <v>54000</v>
      </c>
      <c r="AC952" s="28">
        <f t="shared" si="176"/>
        <v>53000</v>
      </c>
      <c r="AD952" s="28">
        <f t="shared" si="177"/>
        <v>54000</v>
      </c>
      <c r="AE952" s="28">
        <f t="shared" si="178"/>
        <v>108000</v>
      </c>
      <c r="AF952" s="28">
        <f t="shared" si="179"/>
        <v>108000</v>
      </c>
      <c r="AG952" s="28">
        <f t="shared" si="180"/>
        <v>160000</v>
      </c>
    </row>
    <row r="953" spans="1:33" hidden="1" x14ac:dyDescent="0.3">
      <c r="A953" s="7" t="s">
        <v>281</v>
      </c>
      <c r="B953" s="7" t="s">
        <v>659</v>
      </c>
      <c r="C953" s="7">
        <v>1312</v>
      </c>
      <c r="D953" s="2" t="s">
        <v>8</v>
      </c>
      <c r="E953" s="2">
        <v>917</v>
      </c>
      <c r="F953" s="2" t="s">
        <v>2759</v>
      </c>
      <c r="G953" s="2" t="s">
        <v>658</v>
      </c>
      <c r="H953" s="8" t="s">
        <v>2120</v>
      </c>
      <c r="I953" s="1">
        <v>6000</v>
      </c>
      <c r="J953" s="1">
        <v>156000</v>
      </c>
      <c r="K953" s="1">
        <v>53000</v>
      </c>
      <c r="L953" s="1">
        <v>0</v>
      </c>
      <c r="M953" s="1">
        <v>0</v>
      </c>
      <c r="N953" s="1">
        <v>0</v>
      </c>
      <c r="O953" s="1">
        <v>0</v>
      </c>
      <c r="P953" s="1">
        <v>53000</v>
      </c>
      <c r="Q953" s="1">
        <v>0</v>
      </c>
      <c r="R953" s="1">
        <v>0</v>
      </c>
      <c r="S953" s="1">
        <v>0</v>
      </c>
      <c r="T953" s="1">
        <v>0</v>
      </c>
      <c r="V953" s="28">
        <f t="shared" si="169"/>
        <v>6000</v>
      </c>
      <c r="W953" s="28">
        <f t="shared" si="170"/>
        <v>156000</v>
      </c>
      <c r="X953" s="28">
        <f t="shared" si="171"/>
        <v>53000</v>
      </c>
      <c r="Y953" s="28">
        <f t="shared" si="172"/>
        <v>0</v>
      </c>
      <c r="Z953" s="28">
        <f t="shared" si="173"/>
        <v>0</v>
      </c>
      <c r="AA953" s="28">
        <f t="shared" si="174"/>
        <v>0</v>
      </c>
      <c r="AB953" s="28">
        <f t="shared" si="175"/>
        <v>0</v>
      </c>
      <c r="AC953" s="28">
        <f t="shared" si="176"/>
        <v>53000</v>
      </c>
      <c r="AD953" s="28">
        <f t="shared" si="177"/>
        <v>0</v>
      </c>
      <c r="AE953" s="28">
        <f t="shared" si="178"/>
        <v>0</v>
      </c>
      <c r="AF953" s="28">
        <f t="shared" si="179"/>
        <v>0</v>
      </c>
      <c r="AG953" s="28">
        <f t="shared" si="180"/>
        <v>0</v>
      </c>
    </row>
    <row r="954" spans="1:33" hidden="1" x14ac:dyDescent="0.3">
      <c r="A954" s="7" t="s">
        <v>281</v>
      </c>
      <c r="B954" s="7" t="s">
        <v>659</v>
      </c>
      <c r="C954" s="7">
        <v>1312</v>
      </c>
      <c r="D954" s="2" t="s">
        <v>8</v>
      </c>
      <c r="E954" s="2">
        <v>917</v>
      </c>
      <c r="F954" s="2" t="s">
        <v>2760</v>
      </c>
      <c r="G954" s="2" t="s">
        <v>658</v>
      </c>
      <c r="H954" s="8" t="s">
        <v>2121</v>
      </c>
      <c r="I954" s="1">
        <v>104000</v>
      </c>
      <c r="J954" s="1">
        <v>104000</v>
      </c>
      <c r="K954" s="1">
        <v>106000</v>
      </c>
      <c r="L954" s="1">
        <v>106000</v>
      </c>
      <c r="M954" s="1">
        <v>54000</v>
      </c>
      <c r="N954" s="1">
        <v>107000</v>
      </c>
      <c r="O954" s="1">
        <v>107000</v>
      </c>
      <c r="P954" s="1">
        <v>106000</v>
      </c>
      <c r="Q954" s="1">
        <v>107000</v>
      </c>
      <c r="R954" s="1">
        <v>537000</v>
      </c>
      <c r="S954" s="1">
        <v>536000</v>
      </c>
      <c r="T954" s="1">
        <v>533000</v>
      </c>
      <c r="V954" s="28">
        <f t="shared" si="169"/>
        <v>104000</v>
      </c>
      <c r="W954" s="28">
        <f t="shared" si="170"/>
        <v>104000</v>
      </c>
      <c r="X954" s="28">
        <f t="shared" si="171"/>
        <v>106000</v>
      </c>
      <c r="Y954" s="28">
        <f t="shared" si="172"/>
        <v>106000</v>
      </c>
      <c r="Z954" s="28">
        <f t="shared" si="173"/>
        <v>54000</v>
      </c>
      <c r="AA954" s="28">
        <f t="shared" si="174"/>
        <v>107000</v>
      </c>
      <c r="AB954" s="28">
        <f t="shared" si="175"/>
        <v>107000</v>
      </c>
      <c r="AC954" s="28">
        <f t="shared" si="176"/>
        <v>106000</v>
      </c>
      <c r="AD954" s="28">
        <f t="shared" si="177"/>
        <v>107000</v>
      </c>
      <c r="AE954" s="28">
        <f t="shared" si="178"/>
        <v>537000</v>
      </c>
      <c r="AF954" s="28">
        <f t="shared" si="179"/>
        <v>536000</v>
      </c>
      <c r="AG954" s="28">
        <f t="shared" si="180"/>
        <v>533000</v>
      </c>
    </row>
    <row r="955" spans="1:33" hidden="1" x14ac:dyDescent="0.3">
      <c r="A955" s="7" t="s">
        <v>281</v>
      </c>
      <c r="B955" s="7" t="s">
        <v>659</v>
      </c>
      <c r="C955" s="7">
        <v>1312</v>
      </c>
      <c r="D955" s="2" t="s">
        <v>8</v>
      </c>
      <c r="E955" s="2">
        <v>917</v>
      </c>
      <c r="F955" s="2" t="s">
        <v>2387</v>
      </c>
      <c r="G955" s="2" t="s">
        <v>658</v>
      </c>
      <c r="H955" s="8" t="s">
        <v>2122</v>
      </c>
      <c r="I955" s="1">
        <v>26000</v>
      </c>
      <c r="J955" s="1">
        <v>26000</v>
      </c>
      <c r="K955" s="1">
        <v>6000</v>
      </c>
      <c r="L955" s="1">
        <v>6000</v>
      </c>
      <c r="M955" s="1">
        <v>6000</v>
      </c>
      <c r="N955" s="1">
        <v>6000</v>
      </c>
      <c r="O955" s="1">
        <v>6000</v>
      </c>
      <c r="P955" s="1">
        <v>6000</v>
      </c>
      <c r="Q955" s="1">
        <v>6000</v>
      </c>
      <c r="R955" s="1">
        <v>6000</v>
      </c>
      <c r="S955" s="1">
        <v>6000</v>
      </c>
      <c r="T955" s="1">
        <v>6000</v>
      </c>
      <c r="V955" s="28">
        <f t="shared" si="169"/>
        <v>26000</v>
      </c>
      <c r="W955" s="28">
        <f t="shared" si="170"/>
        <v>26000</v>
      </c>
      <c r="X955" s="28">
        <f t="shared" si="171"/>
        <v>6000</v>
      </c>
      <c r="Y955" s="28">
        <f t="shared" si="172"/>
        <v>6000</v>
      </c>
      <c r="Z955" s="28">
        <f t="shared" si="173"/>
        <v>6000</v>
      </c>
      <c r="AA955" s="28">
        <f t="shared" si="174"/>
        <v>6000</v>
      </c>
      <c r="AB955" s="28">
        <f t="shared" si="175"/>
        <v>6000</v>
      </c>
      <c r="AC955" s="28">
        <f t="shared" si="176"/>
        <v>6000</v>
      </c>
      <c r="AD955" s="28">
        <f t="shared" si="177"/>
        <v>6000</v>
      </c>
      <c r="AE955" s="28">
        <f t="shared" si="178"/>
        <v>6000</v>
      </c>
      <c r="AF955" s="28">
        <f t="shared" si="179"/>
        <v>6000</v>
      </c>
      <c r="AG955" s="28">
        <f t="shared" si="180"/>
        <v>6000</v>
      </c>
    </row>
    <row r="956" spans="1:33" hidden="1" x14ac:dyDescent="0.3">
      <c r="A956" s="7" t="s">
        <v>281</v>
      </c>
      <c r="B956" s="7" t="s">
        <v>659</v>
      </c>
      <c r="C956" s="7">
        <v>1312</v>
      </c>
      <c r="D956" s="2" t="s">
        <v>8</v>
      </c>
      <c r="E956" s="2">
        <v>917</v>
      </c>
      <c r="F956" s="2" t="s">
        <v>2388</v>
      </c>
      <c r="G956" s="2" t="s">
        <v>658</v>
      </c>
      <c r="H956" s="8" t="s">
        <v>2123</v>
      </c>
      <c r="I956" s="1">
        <v>52000</v>
      </c>
      <c r="J956" s="1">
        <v>52000</v>
      </c>
      <c r="K956" s="1">
        <v>159000</v>
      </c>
      <c r="L956" s="1">
        <v>159000</v>
      </c>
      <c r="M956" s="1">
        <v>160000</v>
      </c>
      <c r="N956" s="1">
        <v>160000</v>
      </c>
      <c r="O956" s="1">
        <v>161000</v>
      </c>
      <c r="P956" s="1">
        <v>159000</v>
      </c>
      <c r="Q956" s="1">
        <v>160000</v>
      </c>
      <c r="R956" s="1">
        <v>161000</v>
      </c>
      <c r="S956" s="1">
        <v>75000</v>
      </c>
      <c r="T956" s="1">
        <v>107000</v>
      </c>
      <c r="V956" s="28">
        <f t="shared" si="169"/>
        <v>52000</v>
      </c>
      <c r="W956" s="28">
        <f t="shared" si="170"/>
        <v>52000</v>
      </c>
      <c r="X956" s="28">
        <f t="shared" si="171"/>
        <v>159000</v>
      </c>
      <c r="Y956" s="28">
        <f t="shared" si="172"/>
        <v>159000</v>
      </c>
      <c r="Z956" s="28">
        <f t="shared" si="173"/>
        <v>160000</v>
      </c>
      <c r="AA956" s="28">
        <f t="shared" si="174"/>
        <v>160000</v>
      </c>
      <c r="AB956" s="28">
        <f t="shared" si="175"/>
        <v>161000</v>
      </c>
      <c r="AC956" s="28">
        <f t="shared" si="176"/>
        <v>159000</v>
      </c>
      <c r="AD956" s="28">
        <f t="shared" si="177"/>
        <v>160000</v>
      </c>
      <c r="AE956" s="28">
        <f t="shared" si="178"/>
        <v>161000</v>
      </c>
      <c r="AF956" s="28">
        <f t="shared" si="179"/>
        <v>75000</v>
      </c>
      <c r="AG956" s="28">
        <f t="shared" si="180"/>
        <v>107000</v>
      </c>
    </row>
    <row r="957" spans="1:33" hidden="1" x14ac:dyDescent="0.3">
      <c r="A957" s="7" t="s">
        <v>281</v>
      </c>
      <c r="B957" s="7" t="s">
        <v>659</v>
      </c>
      <c r="C957" s="7">
        <v>1312</v>
      </c>
      <c r="D957" s="2" t="s">
        <v>8</v>
      </c>
      <c r="E957" s="2">
        <v>917</v>
      </c>
      <c r="F957" s="2" t="s">
        <v>2389</v>
      </c>
      <c r="G957" s="2" t="s">
        <v>658</v>
      </c>
      <c r="H957" s="8" t="s">
        <v>2124</v>
      </c>
      <c r="I957" s="1">
        <v>52000</v>
      </c>
      <c r="J957" s="1">
        <v>52000</v>
      </c>
      <c r="K957" s="1">
        <v>53000</v>
      </c>
      <c r="L957" s="1">
        <v>53000</v>
      </c>
      <c r="M957" s="1">
        <v>54000</v>
      </c>
      <c r="N957" s="1">
        <v>54000</v>
      </c>
      <c r="O957" s="1">
        <v>54000</v>
      </c>
      <c r="P957" s="1">
        <v>53000</v>
      </c>
      <c r="Q957" s="1">
        <v>54000</v>
      </c>
      <c r="R957" s="1">
        <v>54000</v>
      </c>
      <c r="S957" s="1">
        <v>54000</v>
      </c>
      <c r="T957" s="1">
        <v>107000</v>
      </c>
      <c r="V957" s="28">
        <f t="shared" si="169"/>
        <v>52000</v>
      </c>
      <c r="W957" s="28">
        <f t="shared" si="170"/>
        <v>52000</v>
      </c>
      <c r="X957" s="28">
        <f t="shared" si="171"/>
        <v>53000</v>
      </c>
      <c r="Y957" s="28">
        <f t="shared" si="172"/>
        <v>53000</v>
      </c>
      <c r="Z957" s="28">
        <f t="shared" si="173"/>
        <v>54000</v>
      </c>
      <c r="AA957" s="28">
        <f t="shared" si="174"/>
        <v>54000</v>
      </c>
      <c r="AB957" s="28">
        <f t="shared" si="175"/>
        <v>54000</v>
      </c>
      <c r="AC957" s="28">
        <f t="shared" si="176"/>
        <v>53000</v>
      </c>
      <c r="AD957" s="28">
        <f t="shared" si="177"/>
        <v>54000</v>
      </c>
      <c r="AE957" s="28">
        <f t="shared" si="178"/>
        <v>54000</v>
      </c>
      <c r="AF957" s="28">
        <f t="shared" si="179"/>
        <v>54000</v>
      </c>
      <c r="AG957" s="28">
        <f t="shared" si="180"/>
        <v>107000</v>
      </c>
    </row>
    <row r="958" spans="1:33" hidden="1" x14ac:dyDescent="0.3">
      <c r="A958" s="7" t="s">
        <v>281</v>
      </c>
      <c r="B958" s="7" t="s">
        <v>659</v>
      </c>
      <c r="C958" s="7">
        <v>1312</v>
      </c>
      <c r="D958" s="2" t="s">
        <v>8</v>
      </c>
      <c r="E958" s="2">
        <v>917</v>
      </c>
      <c r="F958" s="2" t="s">
        <v>2761</v>
      </c>
      <c r="G958" s="2" t="s">
        <v>658</v>
      </c>
      <c r="H958" s="8" t="s">
        <v>2125</v>
      </c>
      <c r="I958" s="1">
        <v>227000</v>
      </c>
      <c r="J958" s="1">
        <v>104000</v>
      </c>
      <c r="K958" s="1">
        <v>106000</v>
      </c>
      <c r="L958" s="1">
        <v>106000</v>
      </c>
      <c r="M958" s="1">
        <v>54000</v>
      </c>
      <c r="N958" s="1">
        <v>107000</v>
      </c>
      <c r="O958" s="1">
        <v>107000</v>
      </c>
      <c r="P958" s="1">
        <v>106000</v>
      </c>
      <c r="Q958" s="1">
        <v>107000</v>
      </c>
      <c r="R958" s="1">
        <v>269000</v>
      </c>
      <c r="S958" s="1">
        <v>268000</v>
      </c>
      <c r="T958" s="1">
        <v>267000</v>
      </c>
      <c r="V958" s="28">
        <f t="shared" si="169"/>
        <v>227000</v>
      </c>
      <c r="W958" s="28">
        <f t="shared" si="170"/>
        <v>104000</v>
      </c>
      <c r="X958" s="28">
        <f t="shared" si="171"/>
        <v>106000</v>
      </c>
      <c r="Y958" s="28">
        <f t="shared" si="172"/>
        <v>106000</v>
      </c>
      <c r="Z958" s="28">
        <f t="shared" si="173"/>
        <v>54000</v>
      </c>
      <c r="AA958" s="28">
        <f t="shared" si="174"/>
        <v>107000</v>
      </c>
      <c r="AB958" s="28">
        <f t="shared" si="175"/>
        <v>107000</v>
      </c>
      <c r="AC958" s="28">
        <f t="shared" si="176"/>
        <v>106000</v>
      </c>
      <c r="AD958" s="28">
        <f t="shared" si="177"/>
        <v>107000</v>
      </c>
      <c r="AE958" s="28">
        <f t="shared" si="178"/>
        <v>269000</v>
      </c>
      <c r="AF958" s="28">
        <f t="shared" si="179"/>
        <v>268000</v>
      </c>
      <c r="AG958" s="28">
        <f t="shared" si="180"/>
        <v>267000</v>
      </c>
    </row>
    <row r="959" spans="1:33" hidden="1" x14ac:dyDescent="0.3">
      <c r="A959" s="7" t="s">
        <v>281</v>
      </c>
      <c r="B959" s="7" t="s">
        <v>659</v>
      </c>
      <c r="C959" s="7">
        <v>1312</v>
      </c>
      <c r="D959" s="2" t="s">
        <v>8</v>
      </c>
      <c r="E959" s="2">
        <v>917</v>
      </c>
      <c r="F959" s="2" t="s">
        <v>2390</v>
      </c>
      <c r="G959" s="2" t="s">
        <v>658</v>
      </c>
      <c r="H959" s="8" t="s">
        <v>2126</v>
      </c>
      <c r="I959" s="1">
        <v>52000</v>
      </c>
      <c r="J959" s="1">
        <v>156000</v>
      </c>
      <c r="K959" s="1">
        <v>159000</v>
      </c>
      <c r="L959" s="1">
        <v>159000</v>
      </c>
      <c r="M959" s="1">
        <v>160000</v>
      </c>
      <c r="N959" s="1">
        <v>160000</v>
      </c>
      <c r="O959" s="1">
        <v>161000</v>
      </c>
      <c r="P959" s="1">
        <v>159000</v>
      </c>
      <c r="Q959" s="1">
        <v>160000</v>
      </c>
      <c r="R959" s="1">
        <v>161000</v>
      </c>
      <c r="S959" s="1">
        <v>108000</v>
      </c>
      <c r="T959" s="1">
        <v>107000</v>
      </c>
      <c r="V959" s="28">
        <f t="shared" si="169"/>
        <v>52000</v>
      </c>
      <c r="W959" s="28">
        <f t="shared" si="170"/>
        <v>156000</v>
      </c>
      <c r="X959" s="28">
        <f t="shared" si="171"/>
        <v>159000</v>
      </c>
      <c r="Y959" s="28">
        <f t="shared" si="172"/>
        <v>159000</v>
      </c>
      <c r="Z959" s="28">
        <f t="shared" si="173"/>
        <v>160000</v>
      </c>
      <c r="AA959" s="28">
        <f t="shared" si="174"/>
        <v>160000</v>
      </c>
      <c r="AB959" s="28">
        <f t="shared" si="175"/>
        <v>161000</v>
      </c>
      <c r="AC959" s="28">
        <f t="shared" si="176"/>
        <v>159000</v>
      </c>
      <c r="AD959" s="28">
        <f t="shared" si="177"/>
        <v>160000</v>
      </c>
      <c r="AE959" s="28">
        <f t="shared" si="178"/>
        <v>161000</v>
      </c>
      <c r="AF959" s="28">
        <f t="shared" si="179"/>
        <v>108000</v>
      </c>
      <c r="AG959" s="28">
        <f t="shared" si="180"/>
        <v>107000</v>
      </c>
    </row>
    <row r="960" spans="1:33" hidden="1" x14ac:dyDescent="0.3">
      <c r="A960" s="7" t="s">
        <v>281</v>
      </c>
      <c r="B960" s="7" t="s">
        <v>659</v>
      </c>
      <c r="C960" s="7">
        <v>1312</v>
      </c>
      <c r="D960" s="2" t="s">
        <v>8</v>
      </c>
      <c r="E960" s="2">
        <v>917</v>
      </c>
      <c r="F960" s="2" t="s">
        <v>751</v>
      </c>
      <c r="G960" s="2" t="s">
        <v>658</v>
      </c>
      <c r="H960" s="8" t="s">
        <v>2127</v>
      </c>
      <c r="I960" s="1">
        <v>52000</v>
      </c>
      <c r="J960" s="1">
        <v>52000</v>
      </c>
      <c r="K960" s="1">
        <v>53000</v>
      </c>
      <c r="L960" s="1">
        <v>53000</v>
      </c>
      <c r="M960" s="1">
        <v>107000</v>
      </c>
      <c r="N960" s="1">
        <v>107000</v>
      </c>
      <c r="O960" s="1">
        <v>107000</v>
      </c>
      <c r="P960" s="1">
        <v>159000</v>
      </c>
      <c r="Q960" s="1">
        <v>160000</v>
      </c>
      <c r="R960" s="1">
        <v>54000</v>
      </c>
      <c r="S960" s="1">
        <v>54000</v>
      </c>
      <c r="T960" s="1">
        <v>54000</v>
      </c>
      <c r="V960" s="28">
        <f t="shared" si="169"/>
        <v>52000</v>
      </c>
      <c r="W960" s="28">
        <f t="shared" si="170"/>
        <v>52000</v>
      </c>
      <c r="X960" s="28">
        <f t="shared" si="171"/>
        <v>53000</v>
      </c>
      <c r="Y960" s="28">
        <f t="shared" si="172"/>
        <v>53000</v>
      </c>
      <c r="Z960" s="28">
        <f t="shared" si="173"/>
        <v>107000</v>
      </c>
      <c r="AA960" s="28">
        <f t="shared" si="174"/>
        <v>107000</v>
      </c>
      <c r="AB960" s="28">
        <f t="shared" si="175"/>
        <v>107000</v>
      </c>
      <c r="AC960" s="28">
        <f t="shared" si="176"/>
        <v>159000</v>
      </c>
      <c r="AD960" s="28">
        <f t="shared" si="177"/>
        <v>160000</v>
      </c>
      <c r="AE960" s="28">
        <f t="shared" si="178"/>
        <v>54000</v>
      </c>
      <c r="AF960" s="28">
        <f t="shared" si="179"/>
        <v>54000</v>
      </c>
      <c r="AG960" s="28">
        <f t="shared" si="180"/>
        <v>54000</v>
      </c>
    </row>
    <row r="961" spans="1:33" hidden="1" x14ac:dyDescent="0.3">
      <c r="A961" s="7" t="s">
        <v>281</v>
      </c>
      <c r="B961" s="7" t="s">
        <v>659</v>
      </c>
      <c r="C961" s="7">
        <v>1312</v>
      </c>
      <c r="D961" s="2" t="s">
        <v>8</v>
      </c>
      <c r="E961" s="2">
        <v>917</v>
      </c>
      <c r="F961" s="2" t="s">
        <v>748</v>
      </c>
      <c r="G961" s="2" t="s">
        <v>658</v>
      </c>
      <c r="H961" s="8" t="s">
        <v>2128</v>
      </c>
      <c r="I961" s="1">
        <v>52000</v>
      </c>
      <c r="J961" s="1">
        <v>52000</v>
      </c>
      <c r="K961" s="1">
        <v>53000</v>
      </c>
      <c r="L961" s="1">
        <v>53000</v>
      </c>
      <c r="M961" s="1">
        <v>213000</v>
      </c>
      <c r="N961" s="1">
        <v>214000</v>
      </c>
      <c r="O961" s="1">
        <v>268000</v>
      </c>
      <c r="P961" s="1">
        <v>106000</v>
      </c>
      <c r="Q961" s="1">
        <v>107000</v>
      </c>
      <c r="R961" s="1">
        <v>108000</v>
      </c>
      <c r="S961" s="1">
        <v>108000</v>
      </c>
      <c r="T961" s="1">
        <v>107000</v>
      </c>
      <c r="V961" s="28">
        <f t="shared" si="169"/>
        <v>52000</v>
      </c>
      <c r="W961" s="28">
        <f t="shared" si="170"/>
        <v>52000</v>
      </c>
      <c r="X961" s="28">
        <f t="shared" si="171"/>
        <v>53000</v>
      </c>
      <c r="Y961" s="28">
        <f t="shared" si="172"/>
        <v>53000</v>
      </c>
      <c r="Z961" s="28">
        <f t="shared" si="173"/>
        <v>213000</v>
      </c>
      <c r="AA961" s="28">
        <f t="shared" si="174"/>
        <v>214000</v>
      </c>
      <c r="AB961" s="28">
        <f t="shared" si="175"/>
        <v>268000</v>
      </c>
      <c r="AC961" s="28">
        <f t="shared" si="176"/>
        <v>106000</v>
      </c>
      <c r="AD961" s="28">
        <f t="shared" si="177"/>
        <v>107000</v>
      </c>
      <c r="AE961" s="28">
        <f t="shared" si="178"/>
        <v>108000</v>
      </c>
      <c r="AF961" s="28">
        <f t="shared" si="179"/>
        <v>108000</v>
      </c>
      <c r="AG961" s="28">
        <f t="shared" si="180"/>
        <v>107000</v>
      </c>
    </row>
    <row r="962" spans="1:33" hidden="1" x14ac:dyDescent="0.3">
      <c r="A962" s="7" t="s">
        <v>281</v>
      </c>
      <c r="B962" s="7" t="s">
        <v>659</v>
      </c>
      <c r="C962" s="7">
        <v>1312</v>
      </c>
      <c r="D962" s="2" t="s">
        <v>8</v>
      </c>
      <c r="E962" s="2">
        <v>917</v>
      </c>
      <c r="F962" s="2" t="s">
        <v>2391</v>
      </c>
      <c r="G962" s="2" t="s">
        <v>658</v>
      </c>
      <c r="H962" s="8" t="s">
        <v>2129</v>
      </c>
      <c r="I962" s="1">
        <v>52000</v>
      </c>
      <c r="J962" s="1">
        <v>52000</v>
      </c>
      <c r="K962" s="1">
        <v>106000</v>
      </c>
      <c r="L962" s="1">
        <v>53000</v>
      </c>
      <c r="M962" s="1">
        <v>160000</v>
      </c>
      <c r="N962" s="1">
        <v>160000</v>
      </c>
      <c r="O962" s="1">
        <v>161000</v>
      </c>
      <c r="P962" s="1">
        <v>159000</v>
      </c>
      <c r="Q962" s="1">
        <v>160000</v>
      </c>
      <c r="R962" s="1">
        <v>161000</v>
      </c>
      <c r="S962" s="1">
        <v>161000</v>
      </c>
      <c r="T962" s="1">
        <v>160000</v>
      </c>
      <c r="V962" s="28">
        <f t="shared" si="169"/>
        <v>52000</v>
      </c>
      <c r="W962" s="28">
        <f t="shared" si="170"/>
        <v>52000</v>
      </c>
      <c r="X962" s="28">
        <f t="shared" si="171"/>
        <v>106000</v>
      </c>
      <c r="Y962" s="28">
        <f t="shared" si="172"/>
        <v>53000</v>
      </c>
      <c r="Z962" s="28">
        <f t="shared" si="173"/>
        <v>160000</v>
      </c>
      <c r="AA962" s="28">
        <f t="shared" si="174"/>
        <v>160000</v>
      </c>
      <c r="AB962" s="28">
        <f t="shared" si="175"/>
        <v>161000</v>
      </c>
      <c r="AC962" s="28">
        <f t="shared" si="176"/>
        <v>159000</v>
      </c>
      <c r="AD962" s="28">
        <f t="shared" si="177"/>
        <v>160000</v>
      </c>
      <c r="AE962" s="28">
        <f t="shared" si="178"/>
        <v>161000</v>
      </c>
      <c r="AF962" s="28">
        <f t="shared" si="179"/>
        <v>161000</v>
      </c>
      <c r="AG962" s="28">
        <f t="shared" si="180"/>
        <v>160000</v>
      </c>
    </row>
    <row r="963" spans="1:33" hidden="1" x14ac:dyDescent="0.3">
      <c r="A963" s="7" t="s">
        <v>281</v>
      </c>
      <c r="B963" s="7" t="s">
        <v>659</v>
      </c>
      <c r="C963" s="7">
        <v>1312</v>
      </c>
      <c r="D963" s="2" t="s">
        <v>252</v>
      </c>
      <c r="E963" s="2">
        <v>999</v>
      </c>
      <c r="F963" s="2" t="s">
        <v>252</v>
      </c>
      <c r="G963" s="2" t="s">
        <v>658</v>
      </c>
      <c r="H963" s="8" t="s">
        <v>1777</v>
      </c>
      <c r="I963" s="1">
        <v>516000</v>
      </c>
      <c r="J963" s="1">
        <v>520000</v>
      </c>
      <c r="K963" s="1">
        <v>1056000</v>
      </c>
      <c r="L963" s="1">
        <v>1590000</v>
      </c>
      <c r="M963" s="1">
        <v>1595000</v>
      </c>
      <c r="N963" s="1">
        <v>2132000</v>
      </c>
      <c r="O963" s="1">
        <v>3210000</v>
      </c>
      <c r="P963" s="1">
        <v>3705000</v>
      </c>
      <c r="Q963" s="1">
        <v>4244000</v>
      </c>
      <c r="R963" s="1">
        <v>3218000</v>
      </c>
      <c r="S963" s="1">
        <v>3211000</v>
      </c>
      <c r="T963" s="1">
        <v>3195000</v>
      </c>
      <c r="V963" s="28">
        <f t="shared" ref="V963:V1026" si="181">ROUNDUP(I963,-3)</f>
        <v>516000</v>
      </c>
      <c r="W963" s="28">
        <f t="shared" ref="W963:W1026" si="182">ROUNDUP(J963,-3)</f>
        <v>520000</v>
      </c>
      <c r="X963" s="28">
        <f t="shared" ref="X963:X1026" si="183">ROUNDUP(K963,-3)</f>
        <v>1056000</v>
      </c>
      <c r="Y963" s="28">
        <f t="shared" ref="Y963:Y1026" si="184">ROUNDUP(L963,-3)</f>
        <v>1590000</v>
      </c>
      <c r="Z963" s="28">
        <f t="shared" ref="Z963:Z1026" si="185">ROUNDUP(M963,-3)</f>
        <v>1595000</v>
      </c>
      <c r="AA963" s="28">
        <f t="shared" ref="AA963:AA1026" si="186">ROUNDUP(N963,-3)</f>
        <v>2132000</v>
      </c>
      <c r="AB963" s="28">
        <f t="shared" ref="AB963:AB1026" si="187">ROUNDUP(O963,-3)</f>
        <v>3210000</v>
      </c>
      <c r="AC963" s="28">
        <f t="shared" ref="AC963:AC1026" si="188">ROUNDUP(P963,-3)</f>
        <v>3705000</v>
      </c>
      <c r="AD963" s="28">
        <f t="shared" ref="AD963:AD1026" si="189">ROUNDUP(Q963,-3)</f>
        <v>4244000</v>
      </c>
      <c r="AE963" s="28">
        <f t="shared" ref="AE963:AE1026" si="190">ROUNDUP(R963,-3)</f>
        <v>3218000</v>
      </c>
      <c r="AF963" s="28">
        <f t="shared" ref="AF963:AF1026" si="191">ROUNDUP(S963,-3)</f>
        <v>3211000</v>
      </c>
      <c r="AG963" s="28">
        <f t="shared" ref="AG963:AG1026" si="192">ROUNDUP(T963,-3)</f>
        <v>3195000</v>
      </c>
    </row>
    <row r="964" spans="1:33" hidden="1" x14ac:dyDescent="0.3">
      <c r="A964" s="7" t="s">
        <v>281</v>
      </c>
      <c r="B964" s="7" t="s">
        <v>659</v>
      </c>
      <c r="C964" s="7">
        <v>1312</v>
      </c>
      <c r="D964" s="2" t="s">
        <v>8</v>
      </c>
      <c r="E964" s="2">
        <v>917</v>
      </c>
      <c r="F964" s="2" t="s">
        <v>2392</v>
      </c>
      <c r="G964" s="2" t="s">
        <v>2485</v>
      </c>
      <c r="H964" s="8" t="s">
        <v>2130</v>
      </c>
      <c r="I964" s="1">
        <v>155000</v>
      </c>
      <c r="J964" s="1">
        <v>156000</v>
      </c>
      <c r="K964" s="1">
        <v>159000</v>
      </c>
      <c r="L964" s="1">
        <v>212000</v>
      </c>
      <c r="M964" s="1">
        <v>213000</v>
      </c>
      <c r="N964" s="1">
        <v>214000</v>
      </c>
      <c r="O964" s="1">
        <v>214000</v>
      </c>
      <c r="P964" s="1">
        <v>212000</v>
      </c>
      <c r="Q964" s="1">
        <v>213000</v>
      </c>
      <c r="R964" s="1">
        <v>483000</v>
      </c>
      <c r="S964" s="1">
        <v>482000</v>
      </c>
      <c r="T964" s="1">
        <v>1065000</v>
      </c>
      <c r="V964" s="28">
        <f t="shared" si="181"/>
        <v>155000</v>
      </c>
      <c r="W964" s="28">
        <f t="shared" si="182"/>
        <v>156000</v>
      </c>
      <c r="X964" s="28">
        <f t="shared" si="183"/>
        <v>159000</v>
      </c>
      <c r="Y964" s="28">
        <f t="shared" si="184"/>
        <v>212000</v>
      </c>
      <c r="Z964" s="28">
        <f t="shared" si="185"/>
        <v>213000</v>
      </c>
      <c r="AA964" s="28">
        <f t="shared" si="186"/>
        <v>214000</v>
      </c>
      <c r="AB964" s="28">
        <f t="shared" si="187"/>
        <v>214000</v>
      </c>
      <c r="AC964" s="28">
        <f t="shared" si="188"/>
        <v>212000</v>
      </c>
      <c r="AD964" s="28">
        <f t="shared" si="189"/>
        <v>213000</v>
      </c>
      <c r="AE964" s="28">
        <f t="shared" si="190"/>
        <v>483000</v>
      </c>
      <c r="AF964" s="28">
        <f t="shared" si="191"/>
        <v>482000</v>
      </c>
      <c r="AG964" s="28">
        <f t="shared" si="192"/>
        <v>1065000</v>
      </c>
    </row>
    <row r="965" spans="1:33" hidden="1" x14ac:dyDescent="0.3">
      <c r="A965" s="7" t="s">
        <v>281</v>
      </c>
      <c r="B965" s="7" t="s">
        <v>659</v>
      </c>
      <c r="C965" s="7">
        <v>1312</v>
      </c>
      <c r="D965" s="2" t="s">
        <v>8</v>
      </c>
      <c r="E965" s="2">
        <v>917</v>
      </c>
      <c r="F965" s="2" t="s">
        <v>2762</v>
      </c>
      <c r="G965" s="2" t="s">
        <v>2485</v>
      </c>
      <c r="H965" s="8" t="s">
        <v>2131</v>
      </c>
      <c r="I965" s="1">
        <v>52000</v>
      </c>
      <c r="J965" s="1">
        <v>52000</v>
      </c>
      <c r="K965" s="1">
        <v>53000</v>
      </c>
      <c r="L965" s="1">
        <v>53000</v>
      </c>
      <c r="M965" s="1">
        <v>54000</v>
      </c>
      <c r="N965" s="1">
        <v>54000</v>
      </c>
      <c r="O965" s="1">
        <v>54000</v>
      </c>
      <c r="P965" s="1">
        <v>53000</v>
      </c>
      <c r="Q965" s="1">
        <v>54000</v>
      </c>
      <c r="R965" s="1">
        <v>54000</v>
      </c>
      <c r="S965" s="1">
        <v>54000</v>
      </c>
      <c r="T965" s="1">
        <v>533000</v>
      </c>
      <c r="V965" s="28">
        <f t="shared" si="181"/>
        <v>52000</v>
      </c>
      <c r="W965" s="28">
        <f t="shared" si="182"/>
        <v>52000</v>
      </c>
      <c r="X965" s="28">
        <f t="shared" si="183"/>
        <v>53000</v>
      </c>
      <c r="Y965" s="28">
        <f t="shared" si="184"/>
        <v>53000</v>
      </c>
      <c r="Z965" s="28">
        <f t="shared" si="185"/>
        <v>54000</v>
      </c>
      <c r="AA965" s="28">
        <f t="shared" si="186"/>
        <v>54000</v>
      </c>
      <c r="AB965" s="28">
        <f t="shared" si="187"/>
        <v>54000</v>
      </c>
      <c r="AC965" s="28">
        <f t="shared" si="188"/>
        <v>53000</v>
      </c>
      <c r="AD965" s="28">
        <f t="shared" si="189"/>
        <v>54000</v>
      </c>
      <c r="AE965" s="28">
        <f t="shared" si="190"/>
        <v>54000</v>
      </c>
      <c r="AF965" s="28">
        <f t="shared" si="191"/>
        <v>54000</v>
      </c>
      <c r="AG965" s="28">
        <f t="shared" si="192"/>
        <v>533000</v>
      </c>
    </row>
    <row r="966" spans="1:33" hidden="1" x14ac:dyDescent="0.3">
      <c r="A966" s="7" t="s">
        <v>281</v>
      </c>
      <c r="B966" s="7" t="s">
        <v>659</v>
      </c>
      <c r="C966" s="7">
        <v>1312</v>
      </c>
      <c r="D966" s="2" t="s">
        <v>8</v>
      </c>
      <c r="E966" s="2">
        <v>917</v>
      </c>
      <c r="F966" s="2" t="s">
        <v>2765</v>
      </c>
      <c r="G966" s="2" t="s">
        <v>2485</v>
      </c>
      <c r="H966" s="8" t="s">
        <v>2132</v>
      </c>
      <c r="I966" s="1">
        <v>104000</v>
      </c>
      <c r="J966" s="1">
        <v>104000</v>
      </c>
      <c r="K966" s="1">
        <v>106000</v>
      </c>
      <c r="L966" s="1">
        <v>212000</v>
      </c>
      <c r="M966" s="1">
        <v>213000</v>
      </c>
      <c r="N966" s="1">
        <v>214000</v>
      </c>
      <c r="O966" s="1">
        <v>107000</v>
      </c>
      <c r="P966" s="1">
        <v>106000</v>
      </c>
      <c r="Q966" s="1">
        <v>107000</v>
      </c>
      <c r="R966" s="1">
        <v>108000</v>
      </c>
      <c r="S966" s="1">
        <v>108000</v>
      </c>
      <c r="T966" s="1">
        <v>107000</v>
      </c>
      <c r="V966" s="28">
        <f t="shared" si="181"/>
        <v>104000</v>
      </c>
      <c r="W966" s="28">
        <f t="shared" si="182"/>
        <v>104000</v>
      </c>
      <c r="X966" s="28">
        <f t="shared" si="183"/>
        <v>106000</v>
      </c>
      <c r="Y966" s="28">
        <f t="shared" si="184"/>
        <v>212000</v>
      </c>
      <c r="Z966" s="28">
        <f t="shared" si="185"/>
        <v>213000</v>
      </c>
      <c r="AA966" s="28">
        <f t="shared" si="186"/>
        <v>214000</v>
      </c>
      <c r="AB966" s="28">
        <f t="shared" si="187"/>
        <v>107000</v>
      </c>
      <c r="AC966" s="28">
        <f t="shared" si="188"/>
        <v>106000</v>
      </c>
      <c r="AD966" s="28">
        <f t="shared" si="189"/>
        <v>107000</v>
      </c>
      <c r="AE966" s="28">
        <f t="shared" si="190"/>
        <v>108000</v>
      </c>
      <c r="AF966" s="28">
        <f t="shared" si="191"/>
        <v>108000</v>
      </c>
      <c r="AG966" s="28">
        <f t="shared" si="192"/>
        <v>107000</v>
      </c>
    </row>
    <row r="967" spans="1:33" hidden="1" x14ac:dyDescent="0.3">
      <c r="A967" s="7" t="s">
        <v>281</v>
      </c>
      <c r="B967" s="7" t="s">
        <v>659</v>
      </c>
      <c r="C967" s="7">
        <v>1312</v>
      </c>
      <c r="D967" s="2" t="s">
        <v>8</v>
      </c>
      <c r="E967" s="2">
        <v>917</v>
      </c>
      <c r="F967" s="2" t="s">
        <v>750</v>
      </c>
      <c r="G967" s="2" t="s">
        <v>2485</v>
      </c>
      <c r="H967" s="8" t="s">
        <v>2133</v>
      </c>
      <c r="I967" s="1">
        <v>155000</v>
      </c>
      <c r="J967" s="1">
        <v>156000</v>
      </c>
      <c r="K967" s="1">
        <v>159000</v>
      </c>
      <c r="L967" s="1">
        <v>477000</v>
      </c>
      <c r="M967" s="1">
        <v>266000</v>
      </c>
      <c r="N967" s="1">
        <v>267000</v>
      </c>
      <c r="O967" s="1">
        <v>161000</v>
      </c>
      <c r="P967" s="1">
        <v>159000</v>
      </c>
      <c r="Q967" s="1">
        <v>160000</v>
      </c>
      <c r="R967" s="1">
        <v>161000</v>
      </c>
      <c r="S967" s="1">
        <v>161000</v>
      </c>
      <c r="T967" s="1">
        <v>533000</v>
      </c>
      <c r="V967" s="28">
        <f t="shared" si="181"/>
        <v>155000</v>
      </c>
      <c r="W967" s="28">
        <f t="shared" si="182"/>
        <v>156000</v>
      </c>
      <c r="X967" s="28">
        <f t="shared" si="183"/>
        <v>159000</v>
      </c>
      <c r="Y967" s="28">
        <f t="shared" si="184"/>
        <v>477000</v>
      </c>
      <c r="Z967" s="28">
        <f t="shared" si="185"/>
        <v>266000</v>
      </c>
      <c r="AA967" s="28">
        <f t="shared" si="186"/>
        <v>267000</v>
      </c>
      <c r="AB967" s="28">
        <f t="shared" si="187"/>
        <v>161000</v>
      </c>
      <c r="AC967" s="28">
        <f t="shared" si="188"/>
        <v>159000</v>
      </c>
      <c r="AD967" s="28">
        <f t="shared" si="189"/>
        <v>160000</v>
      </c>
      <c r="AE967" s="28">
        <f t="shared" si="190"/>
        <v>161000</v>
      </c>
      <c r="AF967" s="28">
        <f t="shared" si="191"/>
        <v>161000</v>
      </c>
      <c r="AG967" s="28">
        <f t="shared" si="192"/>
        <v>533000</v>
      </c>
    </row>
    <row r="968" spans="1:33" hidden="1" x14ac:dyDescent="0.3">
      <c r="A968" s="7" t="s">
        <v>281</v>
      </c>
      <c r="B968" s="7" t="s">
        <v>659</v>
      </c>
      <c r="C968" s="7">
        <v>1312</v>
      </c>
      <c r="D968" s="2" t="s">
        <v>8</v>
      </c>
      <c r="E968" s="2">
        <v>917</v>
      </c>
      <c r="F968" s="2" t="s">
        <v>746</v>
      </c>
      <c r="G968" s="2" t="s">
        <v>2485</v>
      </c>
      <c r="H968" s="8" t="s">
        <v>2134</v>
      </c>
      <c r="I968" s="1">
        <v>155000</v>
      </c>
      <c r="J968" s="1">
        <v>260000</v>
      </c>
      <c r="K968" s="1">
        <v>264000</v>
      </c>
      <c r="L968" s="1">
        <v>265000</v>
      </c>
      <c r="M968" s="1">
        <v>532000</v>
      </c>
      <c r="N968" s="1">
        <v>533000</v>
      </c>
      <c r="O968" s="1">
        <v>803000</v>
      </c>
      <c r="P968" s="1">
        <v>794000</v>
      </c>
      <c r="Q968" s="1">
        <v>796000</v>
      </c>
      <c r="R968" s="1">
        <v>537000</v>
      </c>
      <c r="S968" s="1">
        <v>536000</v>
      </c>
      <c r="T968" s="1">
        <v>533000</v>
      </c>
      <c r="V968" s="28">
        <f t="shared" si="181"/>
        <v>155000</v>
      </c>
      <c r="W968" s="28">
        <f t="shared" si="182"/>
        <v>260000</v>
      </c>
      <c r="X968" s="28">
        <f t="shared" si="183"/>
        <v>264000</v>
      </c>
      <c r="Y968" s="28">
        <f t="shared" si="184"/>
        <v>265000</v>
      </c>
      <c r="Z968" s="28">
        <f t="shared" si="185"/>
        <v>532000</v>
      </c>
      <c r="AA968" s="28">
        <f t="shared" si="186"/>
        <v>533000</v>
      </c>
      <c r="AB968" s="28">
        <f t="shared" si="187"/>
        <v>803000</v>
      </c>
      <c r="AC968" s="28">
        <f t="shared" si="188"/>
        <v>794000</v>
      </c>
      <c r="AD968" s="28">
        <f t="shared" si="189"/>
        <v>796000</v>
      </c>
      <c r="AE968" s="28">
        <f t="shared" si="190"/>
        <v>537000</v>
      </c>
      <c r="AF968" s="28">
        <f t="shared" si="191"/>
        <v>536000</v>
      </c>
      <c r="AG968" s="28">
        <f t="shared" si="192"/>
        <v>533000</v>
      </c>
    </row>
    <row r="969" spans="1:33" hidden="1" x14ac:dyDescent="0.3">
      <c r="A969" s="7" t="s">
        <v>281</v>
      </c>
      <c r="B969" s="7" t="s">
        <v>659</v>
      </c>
      <c r="C969" s="7">
        <v>1312</v>
      </c>
      <c r="D969" s="2" t="s">
        <v>8</v>
      </c>
      <c r="E969" s="2">
        <v>917</v>
      </c>
      <c r="F969" s="2" t="s">
        <v>2393</v>
      </c>
      <c r="G969" s="2" t="s">
        <v>2485</v>
      </c>
      <c r="H969" s="8" t="s">
        <v>2135</v>
      </c>
      <c r="I969" s="1">
        <v>52000</v>
      </c>
      <c r="J969" s="1">
        <v>104000</v>
      </c>
      <c r="K969" s="1">
        <v>106000</v>
      </c>
      <c r="L969" s="1">
        <v>106000</v>
      </c>
      <c r="M969" s="1">
        <v>107000</v>
      </c>
      <c r="N969" s="1">
        <v>107000</v>
      </c>
      <c r="O969" s="1">
        <v>107000</v>
      </c>
      <c r="P969" s="1">
        <v>106000</v>
      </c>
      <c r="Q969" s="1">
        <v>107000</v>
      </c>
      <c r="R969" s="1">
        <v>108000</v>
      </c>
      <c r="S969" s="1">
        <v>108000</v>
      </c>
      <c r="T969" s="1">
        <v>533000</v>
      </c>
      <c r="V969" s="28">
        <f t="shared" si="181"/>
        <v>52000</v>
      </c>
      <c r="W969" s="28">
        <f t="shared" si="182"/>
        <v>104000</v>
      </c>
      <c r="X969" s="28">
        <f t="shared" si="183"/>
        <v>106000</v>
      </c>
      <c r="Y969" s="28">
        <f t="shared" si="184"/>
        <v>106000</v>
      </c>
      <c r="Z969" s="28">
        <f t="shared" si="185"/>
        <v>107000</v>
      </c>
      <c r="AA969" s="28">
        <f t="shared" si="186"/>
        <v>107000</v>
      </c>
      <c r="AB969" s="28">
        <f t="shared" si="187"/>
        <v>107000</v>
      </c>
      <c r="AC969" s="28">
        <f t="shared" si="188"/>
        <v>106000</v>
      </c>
      <c r="AD969" s="28">
        <f t="shared" si="189"/>
        <v>107000</v>
      </c>
      <c r="AE969" s="28">
        <f t="shared" si="190"/>
        <v>108000</v>
      </c>
      <c r="AF969" s="28">
        <f t="shared" si="191"/>
        <v>108000</v>
      </c>
      <c r="AG969" s="28">
        <f t="shared" si="192"/>
        <v>533000</v>
      </c>
    </row>
    <row r="970" spans="1:33" hidden="1" x14ac:dyDescent="0.3">
      <c r="A970" s="7" t="s">
        <v>281</v>
      </c>
      <c r="B970" s="7" t="s">
        <v>659</v>
      </c>
      <c r="C970" s="7">
        <v>1312</v>
      </c>
      <c r="D970" s="2" t="s">
        <v>8</v>
      </c>
      <c r="E970" s="2">
        <v>917</v>
      </c>
      <c r="F970" s="2" t="s">
        <v>2394</v>
      </c>
      <c r="G970" s="2" t="s">
        <v>2485</v>
      </c>
      <c r="H970" s="8" t="s">
        <v>2136</v>
      </c>
      <c r="I970" s="1">
        <v>104000</v>
      </c>
      <c r="J970" s="1">
        <v>104000</v>
      </c>
      <c r="K970" s="1">
        <v>106000</v>
      </c>
      <c r="L970" s="1">
        <v>159000</v>
      </c>
      <c r="M970" s="1">
        <v>160000</v>
      </c>
      <c r="N970" s="1">
        <v>160000</v>
      </c>
      <c r="O970" s="1">
        <v>107000</v>
      </c>
      <c r="P970" s="1">
        <v>106000</v>
      </c>
      <c r="Q970" s="1">
        <v>107000</v>
      </c>
      <c r="R970" s="1">
        <v>108000</v>
      </c>
      <c r="S970" s="1">
        <v>108000</v>
      </c>
      <c r="T970" s="1">
        <v>533000</v>
      </c>
      <c r="V970" s="28">
        <f t="shared" si="181"/>
        <v>104000</v>
      </c>
      <c r="W970" s="28">
        <f t="shared" si="182"/>
        <v>104000</v>
      </c>
      <c r="X970" s="28">
        <f t="shared" si="183"/>
        <v>106000</v>
      </c>
      <c r="Y970" s="28">
        <f t="shared" si="184"/>
        <v>159000</v>
      </c>
      <c r="Z970" s="28">
        <f t="shared" si="185"/>
        <v>160000</v>
      </c>
      <c r="AA970" s="28">
        <f t="shared" si="186"/>
        <v>160000</v>
      </c>
      <c r="AB970" s="28">
        <f t="shared" si="187"/>
        <v>107000</v>
      </c>
      <c r="AC970" s="28">
        <f t="shared" si="188"/>
        <v>106000</v>
      </c>
      <c r="AD970" s="28">
        <f t="shared" si="189"/>
        <v>107000</v>
      </c>
      <c r="AE970" s="28">
        <f t="shared" si="190"/>
        <v>108000</v>
      </c>
      <c r="AF970" s="28">
        <f t="shared" si="191"/>
        <v>108000</v>
      </c>
      <c r="AG970" s="28">
        <f t="shared" si="192"/>
        <v>533000</v>
      </c>
    </row>
    <row r="971" spans="1:33" hidden="1" x14ac:dyDescent="0.3">
      <c r="A971" s="7" t="s">
        <v>281</v>
      </c>
      <c r="B971" s="7" t="s">
        <v>659</v>
      </c>
      <c r="C971" s="7">
        <v>1312</v>
      </c>
      <c r="D971" s="2" t="s">
        <v>8</v>
      </c>
      <c r="E971" s="2">
        <v>917</v>
      </c>
      <c r="F971" s="2" t="s">
        <v>2763</v>
      </c>
      <c r="G971" s="2" t="s">
        <v>2485</v>
      </c>
      <c r="H971" s="8" t="s">
        <v>2137</v>
      </c>
      <c r="I971" s="1">
        <v>103000</v>
      </c>
      <c r="J971" s="1">
        <v>103000</v>
      </c>
      <c r="K971" s="1">
        <v>105000</v>
      </c>
      <c r="L971" s="1">
        <v>105000</v>
      </c>
      <c r="M971" s="1">
        <v>106000</v>
      </c>
      <c r="N971" s="1">
        <v>106000</v>
      </c>
      <c r="O971" s="1">
        <v>106000</v>
      </c>
      <c r="P971" s="1">
        <v>105000</v>
      </c>
      <c r="Q971" s="1">
        <v>106000</v>
      </c>
      <c r="R971" s="1">
        <v>107000</v>
      </c>
      <c r="S971" s="1">
        <v>106000</v>
      </c>
      <c r="T971" s="1">
        <v>106000</v>
      </c>
      <c r="V971" s="28">
        <f t="shared" si="181"/>
        <v>103000</v>
      </c>
      <c r="W971" s="28">
        <f t="shared" si="182"/>
        <v>103000</v>
      </c>
      <c r="X971" s="28">
        <f t="shared" si="183"/>
        <v>105000</v>
      </c>
      <c r="Y971" s="28">
        <f t="shared" si="184"/>
        <v>105000</v>
      </c>
      <c r="Z971" s="28">
        <f t="shared" si="185"/>
        <v>106000</v>
      </c>
      <c r="AA971" s="28">
        <f t="shared" si="186"/>
        <v>106000</v>
      </c>
      <c r="AB971" s="28">
        <f t="shared" si="187"/>
        <v>106000</v>
      </c>
      <c r="AC971" s="28">
        <f t="shared" si="188"/>
        <v>105000</v>
      </c>
      <c r="AD971" s="28">
        <f t="shared" si="189"/>
        <v>106000</v>
      </c>
      <c r="AE971" s="28">
        <f t="shared" si="190"/>
        <v>107000</v>
      </c>
      <c r="AF971" s="28">
        <f t="shared" si="191"/>
        <v>106000</v>
      </c>
      <c r="AG971" s="28">
        <f t="shared" si="192"/>
        <v>106000</v>
      </c>
    </row>
    <row r="972" spans="1:33" hidden="1" x14ac:dyDescent="0.3">
      <c r="A972" s="7" t="s">
        <v>281</v>
      </c>
      <c r="B972" s="7" t="s">
        <v>659</v>
      </c>
      <c r="C972" s="7">
        <v>1312</v>
      </c>
      <c r="D972" s="2" t="s">
        <v>8</v>
      </c>
      <c r="E972" s="2">
        <v>917</v>
      </c>
      <c r="F972" s="2" t="s">
        <v>2395</v>
      </c>
      <c r="G972" s="2" t="s">
        <v>2485</v>
      </c>
      <c r="H972" s="8" t="s">
        <v>2138</v>
      </c>
      <c r="I972" s="1">
        <v>52000</v>
      </c>
      <c r="J972" s="1">
        <v>52000</v>
      </c>
      <c r="K972" s="1">
        <v>53000</v>
      </c>
      <c r="L972" s="1">
        <v>53000</v>
      </c>
      <c r="M972" s="1">
        <v>54000</v>
      </c>
      <c r="N972" s="1">
        <v>54000</v>
      </c>
      <c r="O972" s="1">
        <v>54000</v>
      </c>
      <c r="P972" s="1">
        <v>53000</v>
      </c>
      <c r="Q972" s="1">
        <v>54000</v>
      </c>
      <c r="R972" s="1">
        <v>54000</v>
      </c>
      <c r="S972" s="1">
        <v>54000</v>
      </c>
      <c r="T972" s="1">
        <v>533000</v>
      </c>
      <c r="V972" s="28">
        <f t="shared" si="181"/>
        <v>52000</v>
      </c>
      <c r="W972" s="28">
        <f t="shared" si="182"/>
        <v>52000</v>
      </c>
      <c r="X972" s="28">
        <f t="shared" si="183"/>
        <v>53000</v>
      </c>
      <c r="Y972" s="28">
        <f t="shared" si="184"/>
        <v>53000</v>
      </c>
      <c r="Z972" s="28">
        <f t="shared" si="185"/>
        <v>54000</v>
      </c>
      <c r="AA972" s="28">
        <f t="shared" si="186"/>
        <v>54000</v>
      </c>
      <c r="AB972" s="28">
        <f t="shared" si="187"/>
        <v>54000</v>
      </c>
      <c r="AC972" s="28">
        <f t="shared" si="188"/>
        <v>53000</v>
      </c>
      <c r="AD972" s="28">
        <f t="shared" si="189"/>
        <v>54000</v>
      </c>
      <c r="AE972" s="28">
        <f t="shared" si="190"/>
        <v>54000</v>
      </c>
      <c r="AF972" s="28">
        <f t="shared" si="191"/>
        <v>54000</v>
      </c>
      <c r="AG972" s="28">
        <f t="shared" si="192"/>
        <v>533000</v>
      </c>
    </row>
    <row r="973" spans="1:33" hidden="1" x14ac:dyDescent="0.3">
      <c r="A973" s="7" t="s">
        <v>281</v>
      </c>
      <c r="B973" s="7" t="s">
        <v>659</v>
      </c>
      <c r="C973" s="7">
        <v>1312</v>
      </c>
      <c r="D973" s="2" t="s">
        <v>8</v>
      </c>
      <c r="E973" s="2">
        <v>917</v>
      </c>
      <c r="F973" s="2" t="s">
        <v>2396</v>
      </c>
      <c r="G973" s="2" t="s">
        <v>2485</v>
      </c>
      <c r="H973" s="8" t="s">
        <v>2139</v>
      </c>
      <c r="I973" s="1">
        <v>104000</v>
      </c>
      <c r="J973" s="1">
        <v>104000</v>
      </c>
      <c r="K973" s="1">
        <v>106000</v>
      </c>
      <c r="L973" s="1">
        <v>106000</v>
      </c>
      <c r="M973" s="1">
        <v>107000</v>
      </c>
      <c r="N973" s="1">
        <v>107000</v>
      </c>
      <c r="O973" s="1">
        <v>107000</v>
      </c>
      <c r="P973" s="1">
        <v>106000</v>
      </c>
      <c r="Q973" s="1">
        <v>107000</v>
      </c>
      <c r="R973" s="1">
        <v>108000</v>
      </c>
      <c r="S973" s="1">
        <v>108000</v>
      </c>
      <c r="T973" s="1">
        <v>107000</v>
      </c>
      <c r="V973" s="28">
        <f t="shared" si="181"/>
        <v>104000</v>
      </c>
      <c r="W973" s="28">
        <f t="shared" si="182"/>
        <v>104000</v>
      </c>
      <c r="X973" s="28">
        <f t="shared" si="183"/>
        <v>106000</v>
      </c>
      <c r="Y973" s="28">
        <f t="shared" si="184"/>
        <v>106000</v>
      </c>
      <c r="Z973" s="28">
        <f t="shared" si="185"/>
        <v>107000</v>
      </c>
      <c r="AA973" s="28">
        <f t="shared" si="186"/>
        <v>107000</v>
      </c>
      <c r="AB973" s="28">
        <f t="shared" si="187"/>
        <v>107000</v>
      </c>
      <c r="AC973" s="28">
        <f t="shared" si="188"/>
        <v>106000</v>
      </c>
      <c r="AD973" s="28">
        <f t="shared" si="189"/>
        <v>107000</v>
      </c>
      <c r="AE973" s="28">
        <f t="shared" si="190"/>
        <v>108000</v>
      </c>
      <c r="AF973" s="28">
        <f t="shared" si="191"/>
        <v>108000</v>
      </c>
      <c r="AG973" s="28">
        <f t="shared" si="192"/>
        <v>107000</v>
      </c>
    </row>
    <row r="974" spans="1:33" hidden="1" x14ac:dyDescent="0.3">
      <c r="A974" s="7" t="s">
        <v>281</v>
      </c>
      <c r="B974" s="7" t="s">
        <v>659</v>
      </c>
      <c r="C974" s="7">
        <v>1312</v>
      </c>
      <c r="D974" s="2" t="s">
        <v>8</v>
      </c>
      <c r="E974" s="2">
        <v>917</v>
      </c>
      <c r="F974" s="2" t="s">
        <v>2764</v>
      </c>
      <c r="G974" s="2" t="s">
        <v>2485</v>
      </c>
      <c r="H974" s="8" t="s">
        <v>2140</v>
      </c>
      <c r="I974" s="1">
        <v>78000</v>
      </c>
      <c r="J974" s="1">
        <v>156000</v>
      </c>
      <c r="K974" s="1">
        <v>159000</v>
      </c>
      <c r="L974" s="1">
        <v>159000</v>
      </c>
      <c r="M974" s="1">
        <v>160000</v>
      </c>
      <c r="N974" s="1">
        <v>160000</v>
      </c>
      <c r="O974" s="1">
        <v>161000</v>
      </c>
      <c r="P974" s="1">
        <v>159000</v>
      </c>
      <c r="Q974" s="1">
        <v>160000</v>
      </c>
      <c r="R974" s="1">
        <v>161000</v>
      </c>
      <c r="S974" s="1">
        <v>161000</v>
      </c>
      <c r="T974" s="1">
        <v>160000</v>
      </c>
      <c r="V974" s="28">
        <f t="shared" si="181"/>
        <v>78000</v>
      </c>
      <c r="W974" s="28">
        <f t="shared" si="182"/>
        <v>156000</v>
      </c>
      <c r="X974" s="28">
        <f t="shared" si="183"/>
        <v>159000</v>
      </c>
      <c r="Y974" s="28">
        <f t="shared" si="184"/>
        <v>159000</v>
      </c>
      <c r="Z974" s="28">
        <f t="shared" si="185"/>
        <v>160000</v>
      </c>
      <c r="AA974" s="28">
        <f t="shared" si="186"/>
        <v>160000</v>
      </c>
      <c r="AB974" s="28">
        <f t="shared" si="187"/>
        <v>161000</v>
      </c>
      <c r="AC974" s="28">
        <f t="shared" si="188"/>
        <v>159000</v>
      </c>
      <c r="AD974" s="28">
        <f t="shared" si="189"/>
        <v>160000</v>
      </c>
      <c r="AE974" s="28">
        <f t="shared" si="190"/>
        <v>161000</v>
      </c>
      <c r="AF974" s="28">
        <f t="shared" si="191"/>
        <v>161000</v>
      </c>
      <c r="AG974" s="28">
        <f t="shared" si="192"/>
        <v>160000</v>
      </c>
    </row>
    <row r="975" spans="1:33" hidden="1" x14ac:dyDescent="0.3">
      <c r="A975" s="7" t="s">
        <v>281</v>
      </c>
      <c r="B975" s="7" t="s">
        <v>659</v>
      </c>
      <c r="C975" s="7">
        <v>1312</v>
      </c>
      <c r="D975" s="2" t="s">
        <v>8</v>
      </c>
      <c r="E975" s="2">
        <v>917</v>
      </c>
      <c r="F975" s="2" t="s">
        <v>2397</v>
      </c>
      <c r="G975" s="2" t="s">
        <v>2485</v>
      </c>
      <c r="H975" s="8" t="s">
        <v>2141</v>
      </c>
      <c r="I975" s="1">
        <v>104000</v>
      </c>
      <c r="J975" s="1">
        <v>104000</v>
      </c>
      <c r="K975" s="1">
        <v>106000</v>
      </c>
      <c r="L975" s="1">
        <v>159000</v>
      </c>
      <c r="M975" s="1">
        <v>160000</v>
      </c>
      <c r="N975" s="1">
        <v>160000</v>
      </c>
      <c r="O975" s="1">
        <v>107000</v>
      </c>
      <c r="P975" s="1">
        <v>106000</v>
      </c>
      <c r="Q975" s="1">
        <v>107000</v>
      </c>
      <c r="R975" s="1">
        <v>108000</v>
      </c>
      <c r="S975" s="1">
        <v>108000</v>
      </c>
      <c r="T975" s="1">
        <v>107000</v>
      </c>
      <c r="V975" s="28">
        <f t="shared" si="181"/>
        <v>104000</v>
      </c>
      <c r="W975" s="28">
        <f t="shared" si="182"/>
        <v>104000</v>
      </c>
      <c r="X975" s="28">
        <f t="shared" si="183"/>
        <v>106000</v>
      </c>
      <c r="Y975" s="28">
        <f t="shared" si="184"/>
        <v>159000</v>
      </c>
      <c r="Z975" s="28">
        <f t="shared" si="185"/>
        <v>160000</v>
      </c>
      <c r="AA975" s="28">
        <f t="shared" si="186"/>
        <v>160000</v>
      </c>
      <c r="AB975" s="28">
        <f t="shared" si="187"/>
        <v>107000</v>
      </c>
      <c r="AC975" s="28">
        <f t="shared" si="188"/>
        <v>106000</v>
      </c>
      <c r="AD975" s="28">
        <f t="shared" si="189"/>
        <v>107000</v>
      </c>
      <c r="AE975" s="28">
        <f t="shared" si="190"/>
        <v>108000</v>
      </c>
      <c r="AF975" s="28">
        <f t="shared" si="191"/>
        <v>108000</v>
      </c>
      <c r="AG975" s="28">
        <f t="shared" si="192"/>
        <v>107000</v>
      </c>
    </row>
    <row r="976" spans="1:33" hidden="1" x14ac:dyDescent="0.3">
      <c r="A976" s="7" t="s">
        <v>281</v>
      </c>
      <c r="B976" s="7" t="s">
        <v>659</v>
      </c>
      <c r="C976" s="7">
        <v>1312</v>
      </c>
      <c r="D976" s="2" t="s">
        <v>8</v>
      </c>
      <c r="E976" s="2">
        <v>917</v>
      </c>
      <c r="F976" s="2" t="s">
        <v>2398</v>
      </c>
      <c r="G976" s="2" t="s">
        <v>2485</v>
      </c>
      <c r="H976" s="8" t="s">
        <v>2142</v>
      </c>
      <c r="I976" s="1">
        <v>155000</v>
      </c>
      <c r="J976" s="1">
        <v>156000</v>
      </c>
      <c r="K976" s="1">
        <v>159000</v>
      </c>
      <c r="L976" s="1">
        <v>159000</v>
      </c>
      <c r="M976" s="1">
        <v>160000</v>
      </c>
      <c r="N976" s="1">
        <v>160000</v>
      </c>
      <c r="O976" s="1">
        <v>161000</v>
      </c>
      <c r="P976" s="1">
        <v>159000</v>
      </c>
      <c r="Q976" s="1">
        <v>160000</v>
      </c>
      <c r="R976" s="1">
        <v>161000</v>
      </c>
      <c r="S976" s="1">
        <v>161000</v>
      </c>
      <c r="T976" s="1">
        <v>267000</v>
      </c>
      <c r="V976" s="28">
        <f t="shared" si="181"/>
        <v>155000</v>
      </c>
      <c r="W976" s="28">
        <f t="shared" si="182"/>
        <v>156000</v>
      </c>
      <c r="X976" s="28">
        <f t="shared" si="183"/>
        <v>159000</v>
      </c>
      <c r="Y976" s="28">
        <f t="shared" si="184"/>
        <v>159000</v>
      </c>
      <c r="Z976" s="28">
        <f t="shared" si="185"/>
        <v>160000</v>
      </c>
      <c r="AA976" s="28">
        <f t="shared" si="186"/>
        <v>160000</v>
      </c>
      <c r="AB976" s="28">
        <f t="shared" si="187"/>
        <v>161000</v>
      </c>
      <c r="AC976" s="28">
        <f t="shared" si="188"/>
        <v>159000</v>
      </c>
      <c r="AD976" s="28">
        <f t="shared" si="189"/>
        <v>160000</v>
      </c>
      <c r="AE976" s="28">
        <f t="shared" si="190"/>
        <v>161000</v>
      </c>
      <c r="AF976" s="28">
        <f t="shared" si="191"/>
        <v>161000</v>
      </c>
      <c r="AG976" s="28">
        <f t="shared" si="192"/>
        <v>267000</v>
      </c>
    </row>
    <row r="977" spans="1:33" hidden="1" x14ac:dyDescent="0.3">
      <c r="A977" s="7" t="s">
        <v>281</v>
      </c>
      <c r="B977" s="7" t="s">
        <v>659</v>
      </c>
      <c r="C977" s="7">
        <v>1312</v>
      </c>
      <c r="D977" s="2" t="s">
        <v>8</v>
      </c>
      <c r="E977" s="2">
        <v>917</v>
      </c>
      <c r="F977" s="2" t="s">
        <v>2408</v>
      </c>
      <c r="G977" s="2" t="s">
        <v>2485</v>
      </c>
      <c r="H977" s="8" t="s">
        <v>2143</v>
      </c>
      <c r="I977" s="1">
        <v>52000</v>
      </c>
      <c r="J977" s="1">
        <v>52000</v>
      </c>
      <c r="K977" s="1">
        <v>53000</v>
      </c>
      <c r="L977" s="1">
        <v>106000</v>
      </c>
      <c r="M977" s="1">
        <v>107000</v>
      </c>
      <c r="N977" s="1">
        <v>107000</v>
      </c>
      <c r="O977" s="1">
        <v>54000</v>
      </c>
      <c r="P977" s="1">
        <v>53000</v>
      </c>
      <c r="Q977" s="1">
        <v>54000</v>
      </c>
      <c r="R977" s="1">
        <v>54000</v>
      </c>
      <c r="S977" s="1">
        <v>54000</v>
      </c>
      <c r="T977" s="1">
        <v>267000</v>
      </c>
      <c r="V977" s="28">
        <f t="shared" si="181"/>
        <v>52000</v>
      </c>
      <c r="W977" s="28">
        <f t="shared" si="182"/>
        <v>52000</v>
      </c>
      <c r="X977" s="28">
        <f t="shared" si="183"/>
        <v>53000</v>
      </c>
      <c r="Y977" s="28">
        <f t="shared" si="184"/>
        <v>106000</v>
      </c>
      <c r="Z977" s="28">
        <f t="shared" si="185"/>
        <v>107000</v>
      </c>
      <c r="AA977" s="28">
        <f t="shared" si="186"/>
        <v>107000</v>
      </c>
      <c r="AB977" s="28">
        <f t="shared" si="187"/>
        <v>54000</v>
      </c>
      <c r="AC977" s="28">
        <f t="shared" si="188"/>
        <v>53000</v>
      </c>
      <c r="AD977" s="28">
        <f t="shared" si="189"/>
        <v>54000</v>
      </c>
      <c r="AE977" s="28">
        <f t="shared" si="190"/>
        <v>54000</v>
      </c>
      <c r="AF977" s="28">
        <f t="shared" si="191"/>
        <v>54000</v>
      </c>
      <c r="AG977" s="28">
        <f t="shared" si="192"/>
        <v>267000</v>
      </c>
    </row>
    <row r="978" spans="1:33" hidden="1" x14ac:dyDescent="0.3">
      <c r="A978" s="7" t="s">
        <v>281</v>
      </c>
      <c r="B978" s="7" t="s">
        <v>659</v>
      </c>
      <c r="C978" s="7">
        <v>1312</v>
      </c>
      <c r="D978" s="2" t="s">
        <v>8</v>
      </c>
      <c r="E978" s="2">
        <v>917</v>
      </c>
      <c r="F978" s="2" t="s">
        <v>2409</v>
      </c>
      <c r="G978" s="2" t="s">
        <v>2485</v>
      </c>
      <c r="H978" s="8" t="s">
        <v>2144</v>
      </c>
      <c r="I978" s="1">
        <v>104000</v>
      </c>
      <c r="J978" s="1">
        <v>104000</v>
      </c>
      <c r="K978" s="1">
        <v>106000</v>
      </c>
      <c r="L978" s="1">
        <v>106000</v>
      </c>
      <c r="M978" s="1">
        <v>107000</v>
      </c>
      <c r="N978" s="1">
        <v>107000</v>
      </c>
      <c r="O978" s="1">
        <v>107000</v>
      </c>
      <c r="P978" s="1">
        <v>106000</v>
      </c>
      <c r="Q978" s="1">
        <v>107000</v>
      </c>
      <c r="R978" s="1">
        <v>108000</v>
      </c>
      <c r="S978" s="1">
        <v>108000</v>
      </c>
      <c r="T978" s="1">
        <v>267000</v>
      </c>
      <c r="V978" s="28">
        <f t="shared" si="181"/>
        <v>104000</v>
      </c>
      <c r="W978" s="28">
        <f t="shared" si="182"/>
        <v>104000</v>
      </c>
      <c r="X978" s="28">
        <f t="shared" si="183"/>
        <v>106000</v>
      </c>
      <c r="Y978" s="28">
        <f t="shared" si="184"/>
        <v>106000</v>
      </c>
      <c r="Z978" s="28">
        <f t="shared" si="185"/>
        <v>107000</v>
      </c>
      <c r="AA978" s="28">
        <f t="shared" si="186"/>
        <v>107000</v>
      </c>
      <c r="AB978" s="28">
        <f t="shared" si="187"/>
        <v>107000</v>
      </c>
      <c r="AC978" s="28">
        <f t="shared" si="188"/>
        <v>106000</v>
      </c>
      <c r="AD978" s="28">
        <f t="shared" si="189"/>
        <v>107000</v>
      </c>
      <c r="AE978" s="28">
        <f t="shared" si="190"/>
        <v>108000</v>
      </c>
      <c r="AF978" s="28">
        <f t="shared" si="191"/>
        <v>108000</v>
      </c>
      <c r="AG978" s="28">
        <f t="shared" si="192"/>
        <v>267000</v>
      </c>
    </row>
    <row r="979" spans="1:33" hidden="1" x14ac:dyDescent="0.3">
      <c r="A979" s="7" t="s">
        <v>281</v>
      </c>
      <c r="B979" s="7" t="s">
        <v>659</v>
      </c>
      <c r="C979" s="7">
        <v>1312</v>
      </c>
      <c r="D979" s="2" t="s">
        <v>8</v>
      </c>
      <c r="E979" s="2">
        <v>917</v>
      </c>
      <c r="F979" s="2" t="s">
        <v>2410</v>
      </c>
      <c r="G979" s="2" t="s">
        <v>2485</v>
      </c>
      <c r="H979" s="8" t="s">
        <v>2145</v>
      </c>
      <c r="I979" s="1">
        <v>52000</v>
      </c>
      <c r="J979" s="1">
        <v>52000</v>
      </c>
      <c r="K979" s="1">
        <v>53000</v>
      </c>
      <c r="L979" s="1">
        <v>53000</v>
      </c>
      <c r="M979" s="1">
        <v>54000</v>
      </c>
      <c r="N979" s="1">
        <v>54000</v>
      </c>
      <c r="O979" s="1">
        <v>54000</v>
      </c>
      <c r="P979" s="1">
        <v>53000</v>
      </c>
      <c r="Q979" s="1">
        <v>54000</v>
      </c>
      <c r="R979" s="1">
        <v>54000</v>
      </c>
      <c r="S979" s="1">
        <v>54000</v>
      </c>
      <c r="T979" s="1">
        <v>54000</v>
      </c>
      <c r="V979" s="28">
        <f t="shared" si="181"/>
        <v>52000</v>
      </c>
      <c r="W979" s="28">
        <f t="shared" si="182"/>
        <v>52000</v>
      </c>
      <c r="X979" s="28">
        <f t="shared" si="183"/>
        <v>53000</v>
      </c>
      <c r="Y979" s="28">
        <f t="shared" si="184"/>
        <v>53000</v>
      </c>
      <c r="Z979" s="28">
        <f t="shared" si="185"/>
        <v>54000</v>
      </c>
      <c r="AA979" s="28">
        <f t="shared" si="186"/>
        <v>54000</v>
      </c>
      <c r="AB979" s="28">
        <f t="shared" si="187"/>
        <v>54000</v>
      </c>
      <c r="AC979" s="28">
        <f t="shared" si="188"/>
        <v>53000</v>
      </c>
      <c r="AD979" s="28">
        <f t="shared" si="189"/>
        <v>54000</v>
      </c>
      <c r="AE979" s="28">
        <f t="shared" si="190"/>
        <v>54000</v>
      </c>
      <c r="AF979" s="28">
        <f t="shared" si="191"/>
        <v>54000</v>
      </c>
      <c r="AG979" s="28">
        <f t="shared" si="192"/>
        <v>54000</v>
      </c>
    </row>
    <row r="980" spans="1:33" hidden="1" x14ac:dyDescent="0.3">
      <c r="A980" s="7" t="s">
        <v>281</v>
      </c>
      <c r="B980" s="7" t="s">
        <v>659</v>
      </c>
      <c r="C980" s="7">
        <v>1312</v>
      </c>
      <c r="D980" s="2" t="s">
        <v>8</v>
      </c>
      <c r="E980" s="2">
        <v>917</v>
      </c>
      <c r="F980" s="2" t="s">
        <v>2411</v>
      </c>
      <c r="G980" s="2" t="s">
        <v>2485</v>
      </c>
      <c r="H980" s="8" t="s">
        <v>2146</v>
      </c>
      <c r="I980" s="1">
        <v>104000</v>
      </c>
      <c r="J980" s="1">
        <v>104000</v>
      </c>
      <c r="K980" s="1">
        <v>106000</v>
      </c>
      <c r="L980" s="1">
        <v>106000</v>
      </c>
      <c r="M980" s="1">
        <v>107000</v>
      </c>
      <c r="N980" s="1">
        <v>107000</v>
      </c>
      <c r="O980" s="1">
        <v>107000</v>
      </c>
      <c r="P980" s="1">
        <v>106000</v>
      </c>
      <c r="Q980" s="1">
        <v>107000</v>
      </c>
      <c r="R980" s="1">
        <v>108000</v>
      </c>
      <c r="S980" s="1">
        <v>108000</v>
      </c>
      <c r="T980" s="1">
        <v>107000</v>
      </c>
      <c r="V980" s="28">
        <f t="shared" si="181"/>
        <v>104000</v>
      </c>
      <c r="W980" s="28">
        <f t="shared" si="182"/>
        <v>104000</v>
      </c>
      <c r="X980" s="28">
        <f t="shared" si="183"/>
        <v>106000</v>
      </c>
      <c r="Y980" s="28">
        <f t="shared" si="184"/>
        <v>106000</v>
      </c>
      <c r="Z980" s="28">
        <f t="shared" si="185"/>
        <v>107000</v>
      </c>
      <c r="AA980" s="28">
        <f t="shared" si="186"/>
        <v>107000</v>
      </c>
      <c r="AB980" s="28">
        <f t="shared" si="187"/>
        <v>107000</v>
      </c>
      <c r="AC980" s="28">
        <f t="shared" si="188"/>
        <v>106000</v>
      </c>
      <c r="AD980" s="28">
        <f t="shared" si="189"/>
        <v>107000</v>
      </c>
      <c r="AE980" s="28">
        <f t="shared" si="190"/>
        <v>108000</v>
      </c>
      <c r="AF980" s="28">
        <f t="shared" si="191"/>
        <v>108000</v>
      </c>
      <c r="AG980" s="28">
        <f t="shared" si="192"/>
        <v>107000</v>
      </c>
    </row>
    <row r="981" spans="1:33" hidden="1" x14ac:dyDescent="0.3">
      <c r="A981" s="7" t="s">
        <v>281</v>
      </c>
      <c r="B981" s="7" t="s">
        <v>659</v>
      </c>
      <c r="C981" s="7">
        <v>1312</v>
      </c>
      <c r="D981" s="2" t="s">
        <v>8</v>
      </c>
      <c r="E981" s="2">
        <v>917</v>
      </c>
      <c r="F981" s="2" t="s">
        <v>2412</v>
      </c>
      <c r="G981" s="2" t="s">
        <v>2485</v>
      </c>
      <c r="H981" s="8" t="s">
        <v>2147</v>
      </c>
      <c r="I981" s="1">
        <v>52000</v>
      </c>
      <c r="J981" s="1">
        <v>52000</v>
      </c>
      <c r="K981" s="1">
        <v>53000</v>
      </c>
      <c r="L981" s="1">
        <v>53000</v>
      </c>
      <c r="M981" s="1">
        <v>54000</v>
      </c>
      <c r="N981" s="1">
        <v>54000</v>
      </c>
      <c r="O981" s="1">
        <v>54000</v>
      </c>
      <c r="P981" s="1">
        <v>53000</v>
      </c>
      <c r="Q981" s="1">
        <v>54000</v>
      </c>
      <c r="R981" s="1">
        <v>54000</v>
      </c>
      <c r="S981" s="1">
        <v>54000</v>
      </c>
      <c r="T981" s="1">
        <v>54000</v>
      </c>
      <c r="V981" s="28">
        <f t="shared" si="181"/>
        <v>52000</v>
      </c>
      <c r="W981" s="28">
        <f t="shared" si="182"/>
        <v>52000</v>
      </c>
      <c r="X981" s="28">
        <f t="shared" si="183"/>
        <v>53000</v>
      </c>
      <c r="Y981" s="28">
        <f t="shared" si="184"/>
        <v>53000</v>
      </c>
      <c r="Z981" s="28">
        <f t="shared" si="185"/>
        <v>54000</v>
      </c>
      <c r="AA981" s="28">
        <f t="shared" si="186"/>
        <v>54000</v>
      </c>
      <c r="AB981" s="28">
        <f t="shared" si="187"/>
        <v>54000</v>
      </c>
      <c r="AC981" s="28">
        <f t="shared" si="188"/>
        <v>53000</v>
      </c>
      <c r="AD981" s="28">
        <f t="shared" si="189"/>
        <v>54000</v>
      </c>
      <c r="AE981" s="28">
        <f t="shared" si="190"/>
        <v>54000</v>
      </c>
      <c r="AF981" s="28">
        <f t="shared" si="191"/>
        <v>54000</v>
      </c>
      <c r="AG981" s="28">
        <f t="shared" si="192"/>
        <v>54000</v>
      </c>
    </row>
    <row r="982" spans="1:33" hidden="1" x14ac:dyDescent="0.3">
      <c r="A982" s="7" t="s">
        <v>281</v>
      </c>
      <c r="B982" s="7" t="s">
        <v>659</v>
      </c>
      <c r="C982" s="7">
        <v>1312</v>
      </c>
      <c r="D982" s="2" t="s">
        <v>8</v>
      </c>
      <c r="E982" s="2">
        <v>917</v>
      </c>
      <c r="F982" s="2" t="s">
        <v>2413</v>
      </c>
      <c r="G982" s="2" t="s">
        <v>2485</v>
      </c>
      <c r="H982" s="8" t="s">
        <v>2148</v>
      </c>
      <c r="I982" s="1">
        <v>52000</v>
      </c>
      <c r="J982" s="1">
        <v>52000</v>
      </c>
      <c r="K982" s="1">
        <v>53000</v>
      </c>
      <c r="L982" s="1">
        <v>53000</v>
      </c>
      <c r="M982" s="1">
        <v>54000</v>
      </c>
      <c r="N982" s="1">
        <v>54000</v>
      </c>
      <c r="O982" s="1">
        <v>54000</v>
      </c>
      <c r="P982" s="1">
        <v>53000</v>
      </c>
      <c r="Q982" s="1">
        <v>54000</v>
      </c>
      <c r="R982" s="1">
        <v>54000</v>
      </c>
      <c r="S982" s="1">
        <v>54000</v>
      </c>
      <c r="T982" s="1">
        <v>54000</v>
      </c>
      <c r="V982" s="28">
        <f t="shared" si="181"/>
        <v>52000</v>
      </c>
      <c r="W982" s="28">
        <f t="shared" si="182"/>
        <v>52000</v>
      </c>
      <c r="X982" s="28">
        <f t="shared" si="183"/>
        <v>53000</v>
      </c>
      <c r="Y982" s="28">
        <f t="shared" si="184"/>
        <v>53000</v>
      </c>
      <c r="Z982" s="28">
        <f t="shared" si="185"/>
        <v>54000</v>
      </c>
      <c r="AA982" s="28">
        <f t="shared" si="186"/>
        <v>54000</v>
      </c>
      <c r="AB982" s="28">
        <f t="shared" si="187"/>
        <v>54000</v>
      </c>
      <c r="AC982" s="28">
        <f t="shared" si="188"/>
        <v>53000</v>
      </c>
      <c r="AD982" s="28">
        <f t="shared" si="189"/>
        <v>54000</v>
      </c>
      <c r="AE982" s="28">
        <f t="shared" si="190"/>
        <v>54000</v>
      </c>
      <c r="AF982" s="28">
        <f t="shared" si="191"/>
        <v>54000</v>
      </c>
      <c r="AG982" s="28">
        <f t="shared" si="192"/>
        <v>54000</v>
      </c>
    </row>
    <row r="983" spans="1:33" hidden="1" x14ac:dyDescent="0.3">
      <c r="A983" s="7" t="s">
        <v>281</v>
      </c>
      <c r="B983" s="7" t="s">
        <v>659</v>
      </c>
      <c r="C983" s="7">
        <v>1312</v>
      </c>
      <c r="D983" s="2" t="s">
        <v>8</v>
      </c>
      <c r="E983" s="2">
        <v>917</v>
      </c>
      <c r="F983" s="2" t="s">
        <v>2414</v>
      </c>
      <c r="G983" s="2" t="s">
        <v>2485</v>
      </c>
      <c r="H983" s="8" t="s">
        <v>2149</v>
      </c>
      <c r="I983" s="1">
        <v>93000</v>
      </c>
      <c r="J983" s="1">
        <v>94000</v>
      </c>
      <c r="K983" s="1">
        <v>95000</v>
      </c>
      <c r="L983" s="1">
        <v>96000</v>
      </c>
      <c r="M983" s="1">
        <v>96000</v>
      </c>
      <c r="N983" s="1">
        <v>96000</v>
      </c>
      <c r="O983" s="1">
        <v>97000</v>
      </c>
      <c r="P983" s="1">
        <v>96000</v>
      </c>
      <c r="Q983" s="1">
        <v>96000</v>
      </c>
      <c r="R983" s="1">
        <v>97000</v>
      </c>
      <c r="S983" s="1">
        <v>97000</v>
      </c>
      <c r="T983" s="1">
        <v>267000</v>
      </c>
      <c r="V983" s="28">
        <f t="shared" si="181"/>
        <v>93000</v>
      </c>
      <c r="W983" s="28">
        <f t="shared" si="182"/>
        <v>94000</v>
      </c>
      <c r="X983" s="28">
        <f t="shared" si="183"/>
        <v>95000</v>
      </c>
      <c r="Y983" s="28">
        <f t="shared" si="184"/>
        <v>96000</v>
      </c>
      <c r="Z983" s="28">
        <f t="shared" si="185"/>
        <v>96000</v>
      </c>
      <c r="AA983" s="28">
        <f t="shared" si="186"/>
        <v>96000</v>
      </c>
      <c r="AB983" s="28">
        <f t="shared" si="187"/>
        <v>97000</v>
      </c>
      <c r="AC983" s="28">
        <f t="shared" si="188"/>
        <v>96000</v>
      </c>
      <c r="AD983" s="28">
        <f t="shared" si="189"/>
        <v>96000</v>
      </c>
      <c r="AE983" s="28">
        <f t="shared" si="190"/>
        <v>97000</v>
      </c>
      <c r="AF983" s="28">
        <f t="shared" si="191"/>
        <v>97000</v>
      </c>
      <c r="AG983" s="28">
        <f t="shared" si="192"/>
        <v>267000</v>
      </c>
    </row>
    <row r="984" spans="1:33" hidden="1" x14ac:dyDescent="0.3">
      <c r="A984" s="7" t="s">
        <v>281</v>
      </c>
      <c r="B984" s="7" t="s">
        <v>659</v>
      </c>
      <c r="C984" s="7">
        <v>1312</v>
      </c>
      <c r="D984" s="2" t="s">
        <v>8</v>
      </c>
      <c r="E984" s="2">
        <v>917</v>
      </c>
      <c r="F984" s="2" t="s">
        <v>2415</v>
      </c>
      <c r="G984" s="2" t="s">
        <v>2485</v>
      </c>
      <c r="H984" s="8" t="s">
        <v>2150</v>
      </c>
      <c r="I984" s="1">
        <v>103000</v>
      </c>
      <c r="J984" s="1">
        <v>103000</v>
      </c>
      <c r="K984" s="1">
        <v>105000</v>
      </c>
      <c r="L984" s="1">
        <v>105000</v>
      </c>
      <c r="M984" s="1">
        <v>106000</v>
      </c>
      <c r="N984" s="1">
        <v>106000</v>
      </c>
      <c r="O984" s="1">
        <v>106000</v>
      </c>
      <c r="P984" s="1">
        <v>105000</v>
      </c>
      <c r="Q984" s="1">
        <v>106000</v>
      </c>
      <c r="R984" s="1">
        <v>107000</v>
      </c>
      <c r="S984" s="1">
        <v>106000</v>
      </c>
      <c r="T984" s="1">
        <v>106000</v>
      </c>
      <c r="V984" s="28">
        <f t="shared" si="181"/>
        <v>103000</v>
      </c>
      <c r="W984" s="28">
        <f t="shared" si="182"/>
        <v>103000</v>
      </c>
      <c r="X984" s="28">
        <f t="shared" si="183"/>
        <v>105000</v>
      </c>
      <c r="Y984" s="28">
        <f t="shared" si="184"/>
        <v>105000</v>
      </c>
      <c r="Z984" s="28">
        <f t="shared" si="185"/>
        <v>106000</v>
      </c>
      <c r="AA984" s="28">
        <f t="shared" si="186"/>
        <v>106000</v>
      </c>
      <c r="AB984" s="28">
        <f t="shared" si="187"/>
        <v>106000</v>
      </c>
      <c r="AC984" s="28">
        <f t="shared" si="188"/>
        <v>105000</v>
      </c>
      <c r="AD984" s="28">
        <f t="shared" si="189"/>
        <v>106000</v>
      </c>
      <c r="AE984" s="28">
        <f t="shared" si="190"/>
        <v>107000</v>
      </c>
      <c r="AF984" s="28">
        <f t="shared" si="191"/>
        <v>106000</v>
      </c>
      <c r="AG984" s="28">
        <f t="shared" si="192"/>
        <v>106000</v>
      </c>
    </row>
    <row r="985" spans="1:33" hidden="1" x14ac:dyDescent="0.3">
      <c r="A985" s="7" t="s">
        <v>281</v>
      </c>
      <c r="B985" s="7" t="s">
        <v>659</v>
      </c>
      <c r="C985" s="7">
        <v>1312</v>
      </c>
      <c r="D985" s="2" t="s">
        <v>8</v>
      </c>
      <c r="E985" s="2">
        <v>917</v>
      </c>
      <c r="F985" s="2" t="s">
        <v>2416</v>
      </c>
      <c r="G985" s="2" t="s">
        <v>2485</v>
      </c>
      <c r="H985" s="8" t="s">
        <v>2151</v>
      </c>
      <c r="I985" s="1">
        <v>52000</v>
      </c>
      <c r="J985" s="1">
        <v>52000</v>
      </c>
      <c r="K985" s="1">
        <v>53000</v>
      </c>
      <c r="L985" s="1">
        <v>53000</v>
      </c>
      <c r="M985" s="1">
        <v>54000</v>
      </c>
      <c r="N985" s="1">
        <v>54000</v>
      </c>
      <c r="O985" s="1">
        <v>54000</v>
      </c>
      <c r="P985" s="1">
        <v>53000</v>
      </c>
      <c r="Q985" s="1">
        <v>54000</v>
      </c>
      <c r="R985" s="1">
        <v>54000</v>
      </c>
      <c r="S985" s="1">
        <v>54000</v>
      </c>
      <c r="T985" s="1">
        <v>54000</v>
      </c>
      <c r="V985" s="28">
        <f t="shared" si="181"/>
        <v>52000</v>
      </c>
      <c r="W985" s="28">
        <f t="shared" si="182"/>
        <v>52000</v>
      </c>
      <c r="X985" s="28">
        <f t="shared" si="183"/>
        <v>53000</v>
      </c>
      <c r="Y985" s="28">
        <f t="shared" si="184"/>
        <v>53000</v>
      </c>
      <c r="Z985" s="28">
        <f t="shared" si="185"/>
        <v>54000</v>
      </c>
      <c r="AA985" s="28">
        <f t="shared" si="186"/>
        <v>54000</v>
      </c>
      <c r="AB985" s="28">
        <f t="shared" si="187"/>
        <v>54000</v>
      </c>
      <c r="AC985" s="28">
        <f t="shared" si="188"/>
        <v>53000</v>
      </c>
      <c r="AD985" s="28">
        <f t="shared" si="189"/>
        <v>54000</v>
      </c>
      <c r="AE985" s="28">
        <f t="shared" si="190"/>
        <v>54000</v>
      </c>
      <c r="AF985" s="28">
        <f t="shared" si="191"/>
        <v>54000</v>
      </c>
      <c r="AG985" s="28">
        <f t="shared" si="192"/>
        <v>54000</v>
      </c>
    </row>
    <row r="986" spans="1:33" hidden="1" x14ac:dyDescent="0.3">
      <c r="A986" s="7" t="s">
        <v>281</v>
      </c>
      <c r="B986" s="7" t="s">
        <v>659</v>
      </c>
      <c r="C986" s="7">
        <v>1312</v>
      </c>
      <c r="D986" s="2" t="s">
        <v>8</v>
      </c>
      <c r="E986" s="2">
        <v>917</v>
      </c>
      <c r="F986" s="2" t="s">
        <v>2417</v>
      </c>
      <c r="G986" s="2" t="s">
        <v>2485</v>
      </c>
      <c r="H986" s="8" t="s">
        <v>2152</v>
      </c>
      <c r="I986" s="1">
        <v>78000</v>
      </c>
      <c r="J986" s="1">
        <v>103000</v>
      </c>
      <c r="K986" s="1">
        <v>105000</v>
      </c>
      <c r="L986" s="1">
        <v>105000</v>
      </c>
      <c r="M986" s="1">
        <v>106000</v>
      </c>
      <c r="N986" s="1">
        <v>106000</v>
      </c>
      <c r="O986" s="1">
        <v>106000</v>
      </c>
      <c r="P986" s="1">
        <v>105000</v>
      </c>
      <c r="Q986" s="1">
        <v>106000</v>
      </c>
      <c r="R986" s="1">
        <v>107000</v>
      </c>
      <c r="S986" s="1">
        <v>106000</v>
      </c>
      <c r="T986" s="1">
        <v>106000</v>
      </c>
      <c r="V986" s="28">
        <f t="shared" si="181"/>
        <v>78000</v>
      </c>
      <c r="W986" s="28">
        <f t="shared" si="182"/>
        <v>103000</v>
      </c>
      <c r="X986" s="28">
        <f t="shared" si="183"/>
        <v>105000</v>
      </c>
      <c r="Y986" s="28">
        <f t="shared" si="184"/>
        <v>105000</v>
      </c>
      <c r="Z986" s="28">
        <f t="shared" si="185"/>
        <v>106000</v>
      </c>
      <c r="AA986" s="28">
        <f t="shared" si="186"/>
        <v>106000</v>
      </c>
      <c r="AB986" s="28">
        <f t="shared" si="187"/>
        <v>106000</v>
      </c>
      <c r="AC986" s="28">
        <f t="shared" si="188"/>
        <v>105000</v>
      </c>
      <c r="AD986" s="28">
        <f t="shared" si="189"/>
        <v>106000</v>
      </c>
      <c r="AE986" s="28">
        <f t="shared" si="190"/>
        <v>107000</v>
      </c>
      <c r="AF986" s="28">
        <f t="shared" si="191"/>
        <v>106000</v>
      </c>
      <c r="AG986" s="28">
        <f t="shared" si="192"/>
        <v>106000</v>
      </c>
    </row>
    <row r="987" spans="1:33" hidden="1" x14ac:dyDescent="0.3">
      <c r="A987" s="7" t="s">
        <v>281</v>
      </c>
      <c r="B987" s="7" t="s">
        <v>659</v>
      </c>
      <c r="C987" s="7">
        <v>1312</v>
      </c>
      <c r="D987" s="2" t="s">
        <v>8</v>
      </c>
      <c r="E987" s="2">
        <v>917</v>
      </c>
      <c r="F987" s="2" t="s">
        <v>2418</v>
      </c>
      <c r="G987" s="2" t="s">
        <v>2485</v>
      </c>
      <c r="H987" s="8" t="s">
        <v>2153</v>
      </c>
      <c r="I987" s="1">
        <v>52000</v>
      </c>
      <c r="J987" s="1">
        <v>52000</v>
      </c>
      <c r="K987" s="1">
        <v>53000</v>
      </c>
      <c r="L987" s="1">
        <v>53000</v>
      </c>
      <c r="M987" s="1">
        <v>54000</v>
      </c>
      <c r="N987" s="1">
        <v>54000</v>
      </c>
      <c r="O987" s="1">
        <v>54000</v>
      </c>
      <c r="P987" s="1">
        <v>53000</v>
      </c>
      <c r="Q987" s="1">
        <v>54000</v>
      </c>
      <c r="R987" s="1">
        <v>54000</v>
      </c>
      <c r="S987" s="1">
        <v>54000</v>
      </c>
      <c r="T987" s="1">
        <v>54000</v>
      </c>
      <c r="V987" s="28">
        <f t="shared" si="181"/>
        <v>52000</v>
      </c>
      <c r="W987" s="28">
        <f t="shared" si="182"/>
        <v>52000</v>
      </c>
      <c r="X987" s="28">
        <f t="shared" si="183"/>
        <v>53000</v>
      </c>
      <c r="Y987" s="28">
        <f t="shared" si="184"/>
        <v>53000</v>
      </c>
      <c r="Z987" s="28">
        <f t="shared" si="185"/>
        <v>54000</v>
      </c>
      <c r="AA987" s="28">
        <f t="shared" si="186"/>
        <v>54000</v>
      </c>
      <c r="AB987" s="28">
        <f t="shared" si="187"/>
        <v>54000</v>
      </c>
      <c r="AC987" s="28">
        <f t="shared" si="188"/>
        <v>53000</v>
      </c>
      <c r="AD987" s="28">
        <f t="shared" si="189"/>
        <v>54000</v>
      </c>
      <c r="AE987" s="28">
        <f t="shared" si="190"/>
        <v>54000</v>
      </c>
      <c r="AF987" s="28">
        <f t="shared" si="191"/>
        <v>54000</v>
      </c>
      <c r="AG987" s="28">
        <f t="shared" si="192"/>
        <v>54000</v>
      </c>
    </row>
    <row r="988" spans="1:33" hidden="1" x14ac:dyDescent="0.3">
      <c r="A988" s="7" t="s">
        <v>281</v>
      </c>
      <c r="B988" s="7" t="s">
        <v>659</v>
      </c>
      <c r="C988" s="7">
        <v>1312</v>
      </c>
      <c r="D988" s="2" t="s">
        <v>8</v>
      </c>
      <c r="E988" s="2">
        <v>917</v>
      </c>
      <c r="F988" s="2" t="s">
        <v>2419</v>
      </c>
      <c r="G988" s="2" t="s">
        <v>2485</v>
      </c>
      <c r="H988" s="8" t="s">
        <v>2154</v>
      </c>
      <c r="I988" s="1">
        <v>26000</v>
      </c>
      <c r="J988" s="1">
        <v>26000</v>
      </c>
      <c r="K988" s="1">
        <v>27000</v>
      </c>
      <c r="L988" s="1">
        <v>27000</v>
      </c>
      <c r="M988" s="1">
        <v>27000</v>
      </c>
      <c r="N988" s="1">
        <v>27000</v>
      </c>
      <c r="O988" s="1">
        <v>27000</v>
      </c>
      <c r="P988" s="1">
        <v>27000</v>
      </c>
      <c r="Q988" s="1">
        <v>27000</v>
      </c>
      <c r="R988" s="1">
        <v>27000</v>
      </c>
      <c r="S988" s="1">
        <v>27000</v>
      </c>
      <c r="T988" s="1">
        <v>267000</v>
      </c>
      <c r="V988" s="28">
        <f t="shared" si="181"/>
        <v>26000</v>
      </c>
      <c r="W988" s="28">
        <f t="shared" si="182"/>
        <v>26000</v>
      </c>
      <c r="X988" s="28">
        <f t="shared" si="183"/>
        <v>27000</v>
      </c>
      <c r="Y988" s="28">
        <f t="shared" si="184"/>
        <v>27000</v>
      </c>
      <c r="Z988" s="28">
        <f t="shared" si="185"/>
        <v>27000</v>
      </c>
      <c r="AA988" s="28">
        <f t="shared" si="186"/>
        <v>27000</v>
      </c>
      <c r="AB988" s="28">
        <f t="shared" si="187"/>
        <v>27000</v>
      </c>
      <c r="AC988" s="28">
        <f t="shared" si="188"/>
        <v>27000</v>
      </c>
      <c r="AD988" s="28">
        <f t="shared" si="189"/>
        <v>27000</v>
      </c>
      <c r="AE988" s="28">
        <f t="shared" si="190"/>
        <v>27000</v>
      </c>
      <c r="AF988" s="28">
        <f t="shared" si="191"/>
        <v>27000</v>
      </c>
      <c r="AG988" s="28">
        <f t="shared" si="192"/>
        <v>267000</v>
      </c>
    </row>
    <row r="989" spans="1:33" hidden="1" x14ac:dyDescent="0.3">
      <c r="A989" s="7" t="s">
        <v>281</v>
      </c>
      <c r="B989" s="7" t="s">
        <v>659</v>
      </c>
      <c r="C989" s="7">
        <v>1312</v>
      </c>
      <c r="D989" s="2" t="s">
        <v>8</v>
      </c>
      <c r="E989" s="2">
        <v>917</v>
      </c>
      <c r="F989" s="2" t="s">
        <v>2420</v>
      </c>
      <c r="G989" s="2" t="s">
        <v>2485</v>
      </c>
      <c r="H989" s="8" t="s">
        <v>2155</v>
      </c>
      <c r="I989" s="1">
        <v>26000</v>
      </c>
      <c r="J989" s="1">
        <v>26000</v>
      </c>
      <c r="K989" s="1">
        <v>27000</v>
      </c>
      <c r="L989" s="1">
        <v>27000</v>
      </c>
      <c r="M989" s="1">
        <v>27000</v>
      </c>
      <c r="N989" s="1">
        <v>27000</v>
      </c>
      <c r="O989" s="1">
        <v>27000</v>
      </c>
      <c r="P989" s="1">
        <v>27000</v>
      </c>
      <c r="Q989" s="1">
        <v>27000</v>
      </c>
      <c r="R989" s="1">
        <v>27000</v>
      </c>
      <c r="S989" s="1">
        <v>27000</v>
      </c>
      <c r="T989" s="1">
        <v>27000</v>
      </c>
      <c r="V989" s="28">
        <f t="shared" si="181"/>
        <v>26000</v>
      </c>
      <c r="W989" s="28">
        <f t="shared" si="182"/>
        <v>26000</v>
      </c>
      <c r="X989" s="28">
        <f t="shared" si="183"/>
        <v>27000</v>
      </c>
      <c r="Y989" s="28">
        <f t="shared" si="184"/>
        <v>27000</v>
      </c>
      <c r="Z989" s="28">
        <f t="shared" si="185"/>
        <v>27000</v>
      </c>
      <c r="AA989" s="28">
        <f t="shared" si="186"/>
        <v>27000</v>
      </c>
      <c r="AB989" s="28">
        <f t="shared" si="187"/>
        <v>27000</v>
      </c>
      <c r="AC989" s="28">
        <f t="shared" si="188"/>
        <v>27000</v>
      </c>
      <c r="AD989" s="28">
        <f t="shared" si="189"/>
        <v>27000</v>
      </c>
      <c r="AE989" s="28">
        <f t="shared" si="190"/>
        <v>27000</v>
      </c>
      <c r="AF989" s="28">
        <f t="shared" si="191"/>
        <v>27000</v>
      </c>
      <c r="AG989" s="28">
        <f t="shared" si="192"/>
        <v>27000</v>
      </c>
    </row>
    <row r="990" spans="1:33" hidden="1" x14ac:dyDescent="0.3">
      <c r="A990" s="7" t="s">
        <v>281</v>
      </c>
      <c r="B990" s="7" t="s">
        <v>659</v>
      </c>
      <c r="C990" s="7">
        <v>1312</v>
      </c>
      <c r="D990" s="2" t="s">
        <v>8</v>
      </c>
      <c r="E990" s="2">
        <v>917</v>
      </c>
      <c r="F990" s="2" t="s">
        <v>2766</v>
      </c>
      <c r="G990" s="2" t="s">
        <v>2485</v>
      </c>
      <c r="H990" s="8" t="s">
        <v>2156</v>
      </c>
      <c r="I990" s="1">
        <v>52000</v>
      </c>
      <c r="J990" s="1">
        <v>52000</v>
      </c>
      <c r="K990" s="1">
        <v>53000</v>
      </c>
      <c r="L990" s="1">
        <v>53000</v>
      </c>
      <c r="M990" s="1">
        <v>54000</v>
      </c>
      <c r="N990" s="1">
        <v>54000</v>
      </c>
      <c r="O990" s="1">
        <v>54000</v>
      </c>
      <c r="P990" s="1">
        <v>53000</v>
      </c>
      <c r="Q990" s="1">
        <v>54000</v>
      </c>
      <c r="R990" s="1">
        <v>54000</v>
      </c>
      <c r="S990" s="1">
        <v>54000</v>
      </c>
      <c r="T990" s="1">
        <v>54000</v>
      </c>
      <c r="V990" s="28">
        <f t="shared" si="181"/>
        <v>52000</v>
      </c>
      <c r="W990" s="28">
        <f t="shared" si="182"/>
        <v>52000</v>
      </c>
      <c r="X990" s="28">
        <f t="shared" si="183"/>
        <v>53000</v>
      </c>
      <c r="Y990" s="28">
        <f t="shared" si="184"/>
        <v>53000</v>
      </c>
      <c r="Z990" s="28">
        <f t="shared" si="185"/>
        <v>54000</v>
      </c>
      <c r="AA990" s="28">
        <f t="shared" si="186"/>
        <v>54000</v>
      </c>
      <c r="AB990" s="28">
        <f t="shared" si="187"/>
        <v>54000</v>
      </c>
      <c r="AC990" s="28">
        <f t="shared" si="188"/>
        <v>53000</v>
      </c>
      <c r="AD990" s="28">
        <f t="shared" si="189"/>
        <v>54000</v>
      </c>
      <c r="AE990" s="28">
        <f t="shared" si="190"/>
        <v>54000</v>
      </c>
      <c r="AF990" s="28">
        <f t="shared" si="191"/>
        <v>54000</v>
      </c>
      <c r="AG990" s="28">
        <f t="shared" si="192"/>
        <v>54000</v>
      </c>
    </row>
    <row r="991" spans="1:33" hidden="1" x14ac:dyDescent="0.3">
      <c r="A991" s="7" t="s">
        <v>281</v>
      </c>
      <c r="B991" s="7" t="s">
        <v>659</v>
      </c>
      <c r="C991" s="7">
        <v>1312</v>
      </c>
      <c r="D991" s="2" t="s">
        <v>8</v>
      </c>
      <c r="E991" s="2">
        <v>917</v>
      </c>
      <c r="F991" s="2" t="s">
        <v>2421</v>
      </c>
      <c r="G991" s="2" t="s">
        <v>2485</v>
      </c>
      <c r="H991" s="8" t="s">
        <v>2157</v>
      </c>
      <c r="I991" s="1">
        <v>52000</v>
      </c>
      <c r="J991" s="1">
        <v>52000</v>
      </c>
      <c r="K991" s="1">
        <v>53000</v>
      </c>
      <c r="L991" s="1">
        <v>53000</v>
      </c>
      <c r="M991" s="1">
        <v>160000</v>
      </c>
      <c r="N991" s="1">
        <v>54000</v>
      </c>
      <c r="O991" s="1">
        <v>54000</v>
      </c>
      <c r="P991" s="1">
        <v>53000</v>
      </c>
      <c r="Q991" s="1">
        <v>54000</v>
      </c>
      <c r="R991" s="1">
        <v>54000</v>
      </c>
      <c r="S991" s="1">
        <v>54000</v>
      </c>
      <c r="T991" s="1">
        <v>54000</v>
      </c>
      <c r="V991" s="28">
        <f t="shared" si="181"/>
        <v>52000</v>
      </c>
      <c r="W991" s="28">
        <f t="shared" si="182"/>
        <v>52000</v>
      </c>
      <c r="X991" s="28">
        <f t="shared" si="183"/>
        <v>53000</v>
      </c>
      <c r="Y991" s="28">
        <f t="shared" si="184"/>
        <v>53000</v>
      </c>
      <c r="Z991" s="28">
        <f t="shared" si="185"/>
        <v>160000</v>
      </c>
      <c r="AA991" s="28">
        <f t="shared" si="186"/>
        <v>54000</v>
      </c>
      <c r="AB991" s="28">
        <f t="shared" si="187"/>
        <v>54000</v>
      </c>
      <c r="AC991" s="28">
        <f t="shared" si="188"/>
        <v>53000</v>
      </c>
      <c r="AD991" s="28">
        <f t="shared" si="189"/>
        <v>54000</v>
      </c>
      <c r="AE991" s="28">
        <f t="shared" si="190"/>
        <v>54000</v>
      </c>
      <c r="AF991" s="28">
        <f t="shared" si="191"/>
        <v>54000</v>
      </c>
      <c r="AG991" s="28">
        <f t="shared" si="192"/>
        <v>54000</v>
      </c>
    </row>
    <row r="992" spans="1:33" hidden="1" x14ac:dyDescent="0.3">
      <c r="A992" s="7" t="s">
        <v>281</v>
      </c>
      <c r="B992" s="7" t="s">
        <v>659</v>
      </c>
      <c r="C992" s="7">
        <v>1312</v>
      </c>
      <c r="D992" s="2" t="s">
        <v>8</v>
      </c>
      <c r="E992" s="2">
        <v>917</v>
      </c>
      <c r="F992" s="2" t="s">
        <v>2422</v>
      </c>
      <c r="G992" s="2" t="s">
        <v>2485</v>
      </c>
      <c r="H992" s="8" t="s">
        <v>2158</v>
      </c>
      <c r="I992" s="1">
        <v>47000</v>
      </c>
      <c r="J992" s="1">
        <v>47000</v>
      </c>
      <c r="K992" s="1">
        <v>48000</v>
      </c>
      <c r="L992" s="1">
        <v>48000</v>
      </c>
      <c r="M992" s="1">
        <v>48000</v>
      </c>
      <c r="N992" s="1">
        <v>48000</v>
      </c>
      <c r="O992" s="1">
        <v>49000</v>
      </c>
      <c r="P992" s="1">
        <v>48000</v>
      </c>
      <c r="Q992" s="1">
        <v>48000</v>
      </c>
      <c r="R992" s="1">
        <v>49000</v>
      </c>
      <c r="S992" s="1">
        <v>49000</v>
      </c>
      <c r="T992" s="1">
        <v>48000</v>
      </c>
      <c r="V992" s="28">
        <f t="shared" si="181"/>
        <v>47000</v>
      </c>
      <c r="W992" s="28">
        <f t="shared" si="182"/>
        <v>47000</v>
      </c>
      <c r="X992" s="28">
        <f t="shared" si="183"/>
        <v>48000</v>
      </c>
      <c r="Y992" s="28">
        <f t="shared" si="184"/>
        <v>48000</v>
      </c>
      <c r="Z992" s="28">
        <f t="shared" si="185"/>
        <v>48000</v>
      </c>
      <c r="AA992" s="28">
        <f t="shared" si="186"/>
        <v>48000</v>
      </c>
      <c r="AB992" s="28">
        <f t="shared" si="187"/>
        <v>49000</v>
      </c>
      <c r="AC992" s="28">
        <f t="shared" si="188"/>
        <v>48000</v>
      </c>
      <c r="AD992" s="28">
        <f t="shared" si="189"/>
        <v>48000</v>
      </c>
      <c r="AE992" s="28">
        <f t="shared" si="190"/>
        <v>49000</v>
      </c>
      <c r="AF992" s="28">
        <f t="shared" si="191"/>
        <v>49000</v>
      </c>
      <c r="AG992" s="28">
        <f t="shared" si="192"/>
        <v>48000</v>
      </c>
    </row>
    <row r="993" spans="1:33" hidden="1" x14ac:dyDescent="0.3">
      <c r="A993" s="7" t="s">
        <v>281</v>
      </c>
      <c r="B993" s="7" t="s">
        <v>659</v>
      </c>
      <c r="C993" s="7">
        <v>1312</v>
      </c>
      <c r="D993" s="2" t="s">
        <v>8</v>
      </c>
      <c r="E993" s="2">
        <v>917</v>
      </c>
      <c r="F993" s="2" t="s">
        <v>2423</v>
      </c>
      <c r="G993" s="2" t="s">
        <v>2485</v>
      </c>
      <c r="H993" s="8" t="s">
        <v>2159</v>
      </c>
      <c r="I993" s="1">
        <v>52000</v>
      </c>
      <c r="J993" s="1">
        <v>103000</v>
      </c>
      <c r="K993" s="1">
        <v>105000</v>
      </c>
      <c r="L993" s="1">
        <v>105000</v>
      </c>
      <c r="M993" s="1">
        <v>106000</v>
      </c>
      <c r="N993" s="1">
        <v>106000</v>
      </c>
      <c r="O993" s="1">
        <v>106000</v>
      </c>
      <c r="P993" s="1">
        <v>105000</v>
      </c>
      <c r="Q993" s="1">
        <v>106000</v>
      </c>
      <c r="R993" s="1">
        <v>107000</v>
      </c>
      <c r="S993" s="1">
        <v>106000</v>
      </c>
      <c r="T993" s="1">
        <v>106000</v>
      </c>
      <c r="V993" s="28">
        <f t="shared" si="181"/>
        <v>52000</v>
      </c>
      <c r="W993" s="28">
        <f t="shared" si="182"/>
        <v>103000</v>
      </c>
      <c r="X993" s="28">
        <f t="shared" si="183"/>
        <v>105000</v>
      </c>
      <c r="Y993" s="28">
        <f t="shared" si="184"/>
        <v>105000</v>
      </c>
      <c r="Z993" s="28">
        <f t="shared" si="185"/>
        <v>106000</v>
      </c>
      <c r="AA993" s="28">
        <f t="shared" si="186"/>
        <v>106000</v>
      </c>
      <c r="AB993" s="28">
        <f t="shared" si="187"/>
        <v>106000</v>
      </c>
      <c r="AC993" s="28">
        <f t="shared" si="188"/>
        <v>105000</v>
      </c>
      <c r="AD993" s="28">
        <f t="shared" si="189"/>
        <v>106000</v>
      </c>
      <c r="AE993" s="28">
        <f t="shared" si="190"/>
        <v>107000</v>
      </c>
      <c r="AF993" s="28">
        <f t="shared" si="191"/>
        <v>106000</v>
      </c>
      <c r="AG993" s="28">
        <f t="shared" si="192"/>
        <v>106000</v>
      </c>
    </row>
    <row r="994" spans="1:33" hidden="1" x14ac:dyDescent="0.3">
      <c r="A994" s="7" t="s">
        <v>281</v>
      </c>
      <c r="B994" s="7" t="s">
        <v>659</v>
      </c>
      <c r="C994" s="7">
        <v>1312</v>
      </c>
      <c r="D994" s="2" t="s">
        <v>8</v>
      </c>
      <c r="E994" s="2">
        <v>917</v>
      </c>
      <c r="F994" s="2" t="s">
        <v>2424</v>
      </c>
      <c r="G994" s="2" t="s">
        <v>2485</v>
      </c>
      <c r="H994" s="8" t="s">
        <v>2160</v>
      </c>
      <c r="I994" s="1">
        <v>52000</v>
      </c>
      <c r="J994" s="1">
        <v>103000</v>
      </c>
      <c r="K994" s="1">
        <v>105000</v>
      </c>
      <c r="L994" s="1">
        <v>105000</v>
      </c>
      <c r="M994" s="1">
        <v>106000</v>
      </c>
      <c r="N994" s="1">
        <v>106000</v>
      </c>
      <c r="O994" s="1">
        <v>106000</v>
      </c>
      <c r="P994" s="1">
        <v>105000</v>
      </c>
      <c r="Q994" s="1">
        <v>106000</v>
      </c>
      <c r="R994" s="1">
        <v>107000</v>
      </c>
      <c r="S994" s="1">
        <v>106000</v>
      </c>
      <c r="T994" s="1">
        <v>106000</v>
      </c>
      <c r="V994" s="28">
        <f t="shared" si="181"/>
        <v>52000</v>
      </c>
      <c r="W994" s="28">
        <f t="shared" si="182"/>
        <v>103000</v>
      </c>
      <c r="X994" s="28">
        <f t="shared" si="183"/>
        <v>105000</v>
      </c>
      <c r="Y994" s="28">
        <f t="shared" si="184"/>
        <v>105000</v>
      </c>
      <c r="Z994" s="28">
        <f t="shared" si="185"/>
        <v>106000</v>
      </c>
      <c r="AA994" s="28">
        <f t="shared" si="186"/>
        <v>106000</v>
      </c>
      <c r="AB994" s="28">
        <f t="shared" si="187"/>
        <v>106000</v>
      </c>
      <c r="AC994" s="28">
        <f t="shared" si="188"/>
        <v>105000</v>
      </c>
      <c r="AD994" s="28">
        <f t="shared" si="189"/>
        <v>106000</v>
      </c>
      <c r="AE994" s="28">
        <f t="shared" si="190"/>
        <v>107000</v>
      </c>
      <c r="AF994" s="28">
        <f t="shared" si="191"/>
        <v>106000</v>
      </c>
      <c r="AG994" s="28">
        <f t="shared" si="192"/>
        <v>106000</v>
      </c>
    </row>
    <row r="995" spans="1:33" hidden="1" x14ac:dyDescent="0.3">
      <c r="A995" s="7" t="s">
        <v>281</v>
      </c>
      <c r="B995" s="7" t="s">
        <v>659</v>
      </c>
      <c r="C995" s="7">
        <v>1312</v>
      </c>
      <c r="D995" s="2" t="s">
        <v>8</v>
      </c>
      <c r="E995" s="2">
        <v>917</v>
      </c>
      <c r="F995" s="2" t="s">
        <v>528</v>
      </c>
      <c r="G995" s="2" t="s">
        <v>2485</v>
      </c>
      <c r="H995" s="8" t="s">
        <v>1508</v>
      </c>
      <c r="I995" s="1">
        <v>31000</v>
      </c>
      <c r="J995" s="1">
        <v>32000</v>
      </c>
      <c r="K995" s="1">
        <v>32000</v>
      </c>
      <c r="L995" s="1">
        <v>32000</v>
      </c>
      <c r="M995" s="1">
        <v>160000</v>
      </c>
      <c r="N995" s="1">
        <v>32000</v>
      </c>
      <c r="O995" s="1">
        <v>33000</v>
      </c>
      <c r="P995" s="1">
        <v>32000</v>
      </c>
      <c r="Q995" s="1">
        <v>32000</v>
      </c>
      <c r="R995" s="1">
        <v>33000</v>
      </c>
      <c r="S995" s="1">
        <v>33000</v>
      </c>
      <c r="T995" s="1">
        <v>32000</v>
      </c>
      <c r="V995" s="28">
        <f t="shared" si="181"/>
        <v>31000</v>
      </c>
      <c r="W995" s="28">
        <f t="shared" si="182"/>
        <v>32000</v>
      </c>
      <c r="X995" s="28">
        <f t="shared" si="183"/>
        <v>32000</v>
      </c>
      <c r="Y995" s="28">
        <f t="shared" si="184"/>
        <v>32000</v>
      </c>
      <c r="Z995" s="28">
        <f t="shared" si="185"/>
        <v>160000</v>
      </c>
      <c r="AA995" s="28">
        <f t="shared" si="186"/>
        <v>32000</v>
      </c>
      <c r="AB995" s="28">
        <f t="shared" si="187"/>
        <v>33000</v>
      </c>
      <c r="AC995" s="28">
        <f t="shared" si="188"/>
        <v>32000</v>
      </c>
      <c r="AD995" s="28">
        <f t="shared" si="189"/>
        <v>32000</v>
      </c>
      <c r="AE995" s="28">
        <f t="shared" si="190"/>
        <v>33000</v>
      </c>
      <c r="AF995" s="28">
        <f t="shared" si="191"/>
        <v>33000</v>
      </c>
      <c r="AG995" s="28">
        <f t="shared" si="192"/>
        <v>32000</v>
      </c>
    </row>
    <row r="996" spans="1:33" hidden="1" x14ac:dyDescent="0.3">
      <c r="A996" s="7" t="s">
        <v>281</v>
      </c>
      <c r="B996" s="7" t="s">
        <v>659</v>
      </c>
      <c r="C996" s="7">
        <v>1312</v>
      </c>
      <c r="D996" s="2" t="s">
        <v>8</v>
      </c>
      <c r="E996" s="2">
        <v>917</v>
      </c>
      <c r="F996" s="2" t="s">
        <v>2425</v>
      </c>
      <c r="G996" s="2" t="s">
        <v>2485</v>
      </c>
      <c r="H996" s="8" t="s">
        <v>2161</v>
      </c>
      <c r="I996" s="1">
        <v>52000</v>
      </c>
      <c r="J996" s="1">
        <v>52000</v>
      </c>
      <c r="K996" s="1">
        <v>53000</v>
      </c>
      <c r="L996" s="1">
        <v>53000</v>
      </c>
      <c r="M996" s="1">
        <v>54000</v>
      </c>
      <c r="N996" s="1">
        <v>54000</v>
      </c>
      <c r="O996" s="1">
        <v>54000</v>
      </c>
      <c r="P996" s="1">
        <v>53000</v>
      </c>
      <c r="Q996" s="1">
        <v>54000</v>
      </c>
      <c r="R996" s="1">
        <v>54000</v>
      </c>
      <c r="S996" s="1">
        <v>54000</v>
      </c>
      <c r="T996" s="1">
        <v>54000</v>
      </c>
      <c r="V996" s="28">
        <f t="shared" si="181"/>
        <v>52000</v>
      </c>
      <c r="W996" s="28">
        <f t="shared" si="182"/>
        <v>52000</v>
      </c>
      <c r="X996" s="28">
        <f t="shared" si="183"/>
        <v>53000</v>
      </c>
      <c r="Y996" s="28">
        <f t="shared" si="184"/>
        <v>53000</v>
      </c>
      <c r="Z996" s="28">
        <f t="shared" si="185"/>
        <v>54000</v>
      </c>
      <c r="AA996" s="28">
        <f t="shared" si="186"/>
        <v>54000</v>
      </c>
      <c r="AB996" s="28">
        <f t="shared" si="187"/>
        <v>54000</v>
      </c>
      <c r="AC996" s="28">
        <f t="shared" si="188"/>
        <v>53000</v>
      </c>
      <c r="AD996" s="28">
        <f t="shared" si="189"/>
        <v>54000</v>
      </c>
      <c r="AE996" s="28">
        <f t="shared" si="190"/>
        <v>54000</v>
      </c>
      <c r="AF996" s="28">
        <f t="shared" si="191"/>
        <v>54000</v>
      </c>
      <c r="AG996" s="28">
        <f t="shared" si="192"/>
        <v>54000</v>
      </c>
    </row>
    <row r="997" spans="1:33" hidden="1" x14ac:dyDescent="0.3">
      <c r="A997" s="7" t="s">
        <v>281</v>
      </c>
      <c r="B997" s="7" t="s">
        <v>659</v>
      </c>
      <c r="C997" s="7">
        <v>1312</v>
      </c>
      <c r="D997" s="2" t="s">
        <v>8</v>
      </c>
      <c r="E997" s="2">
        <v>917</v>
      </c>
      <c r="F997" s="2" t="s">
        <v>2426</v>
      </c>
      <c r="G997" s="2" t="s">
        <v>2485</v>
      </c>
      <c r="H997" s="8" t="s">
        <v>2162</v>
      </c>
      <c r="I997" s="1">
        <v>52000</v>
      </c>
      <c r="J997" s="1">
        <v>104000</v>
      </c>
      <c r="K997" s="1">
        <v>106000</v>
      </c>
      <c r="L997" s="1">
        <v>106000</v>
      </c>
      <c r="M997" s="1">
        <v>107000</v>
      </c>
      <c r="N997" s="1">
        <v>107000</v>
      </c>
      <c r="O997" s="1">
        <v>107000</v>
      </c>
      <c r="P997" s="1">
        <v>106000</v>
      </c>
      <c r="Q997" s="1">
        <v>107000</v>
      </c>
      <c r="R997" s="1">
        <v>108000</v>
      </c>
      <c r="S997" s="1">
        <v>108000</v>
      </c>
      <c r="T997" s="1">
        <v>107000</v>
      </c>
      <c r="V997" s="28">
        <f t="shared" si="181"/>
        <v>52000</v>
      </c>
      <c r="W997" s="28">
        <f t="shared" si="182"/>
        <v>104000</v>
      </c>
      <c r="X997" s="28">
        <f t="shared" si="183"/>
        <v>106000</v>
      </c>
      <c r="Y997" s="28">
        <f t="shared" si="184"/>
        <v>106000</v>
      </c>
      <c r="Z997" s="28">
        <f t="shared" si="185"/>
        <v>107000</v>
      </c>
      <c r="AA997" s="28">
        <f t="shared" si="186"/>
        <v>107000</v>
      </c>
      <c r="AB997" s="28">
        <f t="shared" si="187"/>
        <v>107000</v>
      </c>
      <c r="AC997" s="28">
        <f t="shared" si="188"/>
        <v>106000</v>
      </c>
      <c r="AD997" s="28">
        <f t="shared" si="189"/>
        <v>107000</v>
      </c>
      <c r="AE997" s="28">
        <f t="shared" si="190"/>
        <v>108000</v>
      </c>
      <c r="AF997" s="28">
        <f t="shared" si="191"/>
        <v>108000</v>
      </c>
      <c r="AG997" s="28">
        <f t="shared" si="192"/>
        <v>107000</v>
      </c>
    </row>
    <row r="998" spans="1:33" hidden="1" x14ac:dyDescent="0.3">
      <c r="A998" s="7" t="s">
        <v>281</v>
      </c>
      <c r="B998" s="7" t="s">
        <v>659</v>
      </c>
      <c r="C998" s="7">
        <v>1312</v>
      </c>
      <c r="D998" s="2" t="s">
        <v>8</v>
      </c>
      <c r="E998" s="2">
        <v>917</v>
      </c>
      <c r="F998" s="2" t="s">
        <v>2427</v>
      </c>
      <c r="G998" s="2" t="s">
        <v>2485</v>
      </c>
      <c r="H998" s="8" t="s">
        <v>2163</v>
      </c>
      <c r="I998" s="1">
        <v>52000</v>
      </c>
      <c r="J998" s="1">
        <v>103000</v>
      </c>
      <c r="K998" s="1">
        <v>105000</v>
      </c>
      <c r="L998" s="1">
        <v>105000</v>
      </c>
      <c r="M998" s="1">
        <v>106000</v>
      </c>
      <c r="N998" s="1">
        <v>106000</v>
      </c>
      <c r="O998" s="1">
        <v>106000</v>
      </c>
      <c r="P998" s="1">
        <v>105000</v>
      </c>
      <c r="Q998" s="1">
        <v>106000</v>
      </c>
      <c r="R998" s="1">
        <v>107000</v>
      </c>
      <c r="S998" s="1">
        <v>106000</v>
      </c>
      <c r="T998" s="1">
        <v>106000</v>
      </c>
      <c r="V998" s="28">
        <f t="shared" si="181"/>
        <v>52000</v>
      </c>
      <c r="W998" s="28">
        <f t="shared" si="182"/>
        <v>103000</v>
      </c>
      <c r="X998" s="28">
        <f t="shared" si="183"/>
        <v>105000</v>
      </c>
      <c r="Y998" s="28">
        <f t="shared" si="184"/>
        <v>105000</v>
      </c>
      <c r="Z998" s="28">
        <f t="shared" si="185"/>
        <v>106000</v>
      </c>
      <c r="AA998" s="28">
        <f t="shared" si="186"/>
        <v>106000</v>
      </c>
      <c r="AB998" s="28">
        <f t="shared" si="187"/>
        <v>106000</v>
      </c>
      <c r="AC998" s="28">
        <f t="shared" si="188"/>
        <v>105000</v>
      </c>
      <c r="AD998" s="28">
        <f t="shared" si="189"/>
        <v>106000</v>
      </c>
      <c r="AE998" s="28">
        <f t="shared" si="190"/>
        <v>107000</v>
      </c>
      <c r="AF998" s="28">
        <f t="shared" si="191"/>
        <v>106000</v>
      </c>
      <c r="AG998" s="28">
        <f t="shared" si="192"/>
        <v>106000</v>
      </c>
    </row>
    <row r="999" spans="1:33" hidden="1" x14ac:dyDescent="0.3">
      <c r="A999" s="7" t="s">
        <v>281</v>
      </c>
      <c r="B999" s="7" t="s">
        <v>659</v>
      </c>
      <c r="C999" s="7">
        <v>1312</v>
      </c>
      <c r="D999" s="2" t="s">
        <v>8</v>
      </c>
      <c r="E999" s="2">
        <v>917</v>
      </c>
      <c r="F999" s="2" t="s">
        <v>2428</v>
      </c>
      <c r="G999" s="2" t="s">
        <v>2485</v>
      </c>
      <c r="H999" s="8" t="s">
        <v>2164</v>
      </c>
      <c r="I999" s="1">
        <v>52000</v>
      </c>
      <c r="J999" s="1">
        <v>103000</v>
      </c>
      <c r="K999" s="1">
        <v>105000</v>
      </c>
      <c r="L999" s="1">
        <v>212000</v>
      </c>
      <c r="M999" s="1">
        <v>213000</v>
      </c>
      <c r="N999" s="1">
        <v>214000</v>
      </c>
      <c r="O999" s="1">
        <v>268000</v>
      </c>
      <c r="P999" s="1">
        <v>265000</v>
      </c>
      <c r="Q999" s="1">
        <v>266000</v>
      </c>
      <c r="R999" s="1">
        <v>269000</v>
      </c>
      <c r="S999" s="1">
        <v>268000</v>
      </c>
      <c r="T999" s="1">
        <v>533000</v>
      </c>
      <c r="V999" s="28">
        <f t="shared" si="181"/>
        <v>52000</v>
      </c>
      <c r="W999" s="28">
        <f t="shared" si="182"/>
        <v>103000</v>
      </c>
      <c r="X999" s="28">
        <f t="shared" si="183"/>
        <v>105000</v>
      </c>
      <c r="Y999" s="28">
        <f t="shared" si="184"/>
        <v>212000</v>
      </c>
      <c r="Z999" s="28">
        <f t="shared" si="185"/>
        <v>213000</v>
      </c>
      <c r="AA999" s="28">
        <f t="shared" si="186"/>
        <v>214000</v>
      </c>
      <c r="AB999" s="28">
        <f t="shared" si="187"/>
        <v>268000</v>
      </c>
      <c r="AC999" s="28">
        <f t="shared" si="188"/>
        <v>265000</v>
      </c>
      <c r="AD999" s="28">
        <f t="shared" si="189"/>
        <v>266000</v>
      </c>
      <c r="AE999" s="28">
        <f t="shared" si="190"/>
        <v>269000</v>
      </c>
      <c r="AF999" s="28">
        <f t="shared" si="191"/>
        <v>268000</v>
      </c>
      <c r="AG999" s="28">
        <f t="shared" si="192"/>
        <v>533000</v>
      </c>
    </row>
    <row r="1000" spans="1:33" hidden="1" x14ac:dyDescent="0.3">
      <c r="A1000" s="7" t="s">
        <v>281</v>
      </c>
      <c r="B1000" s="7" t="s">
        <v>659</v>
      </c>
      <c r="C1000" s="7">
        <v>1312</v>
      </c>
      <c r="D1000" s="2" t="s">
        <v>8</v>
      </c>
      <c r="E1000" s="2">
        <v>917</v>
      </c>
      <c r="F1000" s="2" t="s">
        <v>2429</v>
      </c>
      <c r="G1000" s="2" t="s">
        <v>2485</v>
      </c>
      <c r="H1000" s="8" t="s">
        <v>2165</v>
      </c>
      <c r="I1000" s="1">
        <v>52000</v>
      </c>
      <c r="J1000" s="1">
        <v>156000</v>
      </c>
      <c r="K1000" s="1">
        <v>159000</v>
      </c>
      <c r="L1000" s="1">
        <v>159000</v>
      </c>
      <c r="M1000" s="1">
        <v>160000</v>
      </c>
      <c r="N1000" s="1">
        <v>160000</v>
      </c>
      <c r="O1000" s="1">
        <v>161000</v>
      </c>
      <c r="P1000" s="1">
        <v>159000</v>
      </c>
      <c r="Q1000" s="1">
        <v>160000</v>
      </c>
      <c r="R1000" s="1">
        <v>161000</v>
      </c>
      <c r="S1000" s="1">
        <v>268000</v>
      </c>
      <c r="T1000" s="1">
        <v>267000</v>
      </c>
      <c r="V1000" s="28">
        <f t="shared" si="181"/>
        <v>52000</v>
      </c>
      <c r="W1000" s="28">
        <f t="shared" si="182"/>
        <v>156000</v>
      </c>
      <c r="X1000" s="28">
        <f t="shared" si="183"/>
        <v>159000</v>
      </c>
      <c r="Y1000" s="28">
        <f t="shared" si="184"/>
        <v>159000</v>
      </c>
      <c r="Z1000" s="28">
        <f t="shared" si="185"/>
        <v>160000</v>
      </c>
      <c r="AA1000" s="28">
        <f t="shared" si="186"/>
        <v>160000</v>
      </c>
      <c r="AB1000" s="28">
        <f t="shared" si="187"/>
        <v>161000</v>
      </c>
      <c r="AC1000" s="28">
        <f t="shared" si="188"/>
        <v>159000</v>
      </c>
      <c r="AD1000" s="28">
        <f t="shared" si="189"/>
        <v>160000</v>
      </c>
      <c r="AE1000" s="28">
        <f t="shared" si="190"/>
        <v>161000</v>
      </c>
      <c r="AF1000" s="28">
        <f t="shared" si="191"/>
        <v>268000</v>
      </c>
      <c r="AG1000" s="28">
        <f t="shared" si="192"/>
        <v>267000</v>
      </c>
    </row>
    <row r="1001" spans="1:33" hidden="1" x14ac:dyDescent="0.3">
      <c r="A1001" s="7" t="s">
        <v>281</v>
      </c>
      <c r="B1001" s="7" t="s">
        <v>659</v>
      </c>
      <c r="C1001" s="7">
        <v>1312</v>
      </c>
      <c r="D1001" s="2" t="s">
        <v>8</v>
      </c>
      <c r="E1001" s="2">
        <v>917</v>
      </c>
      <c r="F1001" s="2" t="s">
        <v>2430</v>
      </c>
      <c r="G1001" s="2" t="s">
        <v>2485</v>
      </c>
      <c r="H1001" s="8" t="s">
        <v>2166</v>
      </c>
      <c r="I1001" s="1">
        <v>103000</v>
      </c>
      <c r="J1001" s="1">
        <v>103000</v>
      </c>
      <c r="K1001" s="1">
        <v>105000</v>
      </c>
      <c r="L1001" s="1">
        <v>105000</v>
      </c>
      <c r="M1001" s="1">
        <v>106000</v>
      </c>
      <c r="N1001" s="1">
        <v>106000</v>
      </c>
      <c r="O1001" s="1">
        <v>106000</v>
      </c>
      <c r="P1001" s="1">
        <v>105000</v>
      </c>
      <c r="Q1001" s="1">
        <v>106000</v>
      </c>
      <c r="R1001" s="1">
        <v>107000</v>
      </c>
      <c r="S1001" s="1">
        <v>106000</v>
      </c>
      <c r="T1001" s="1">
        <v>106000</v>
      </c>
      <c r="V1001" s="28">
        <f t="shared" si="181"/>
        <v>103000</v>
      </c>
      <c r="W1001" s="28">
        <f t="shared" si="182"/>
        <v>103000</v>
      </c>
      <c r="X1001" s="28">
        <f t="shared" si="183"/>
        <v>105000</v>
      </c>
      <c r="Y1001" s="28">
        <f t="shared" si="184"/>
        <v>105000</v>
      </c>
      <c r="Z1001" s="28">
        <f t="shared" si="185"/>
        <v>106000</v>
      </c>
      <c r="AA1001" s="28">
        <f t="shared" si="186"/>
        <v>106000</v>
      </c>
      <c r="AB1001" s="28">
        <f t="shared" si="187"/>
        <v>106000</v>
      </c>
      <c r="AC1001" s="28">
        <f t="shared" si="188"/>
        <v>105000</v>
      </c>
      <c r="AD1001" s="28">
        <f t="shared" si="189"/>
        <v>106000</v>
      </c>
      <c r="AE1001" s="28">
        <f t="shared" si="190"/>
        <v>107000</v>
      </c>
      <c r="AF1001" s="28">
        <f t="shared" si="191"/>
        <v>106000</v>
      </c>
      <c r="AG1001" s="28">
        <f t="shared" si="192"/>
        <v>106000</v>
      </c>
    </row>
    <row r="1002" spans="1:33" hidden="1" x14ac:dyDescent="0.3">
      <c r="A1002" s="7" t="s">
        <v>281</v>
      </c>
      <c r="B1002" s="7" t="s">
        <v>659</v>
      </c>
      <c r="C1002" s="7">
        <v>1312</v>
      </c>
      <c r="D1002" s="2" t="s">
        <v>8</v>
      </c>
      <c r="E1002" s="2">
        <v>917</v>
      </c>
      <c r="F1002" s="2" t="s">
        <v>2431</v>
      </c>
      <c r="G1002" s="2" t="s">
        <v>2485</v>
      </c>
      <c r="H1002" s="8" t="s">
        <v>2167</v>
      </c>
      <c r="I1002" s="1">
        <v>103000</v>
      </c>
      <c r="J1002" s="1">
        <v>103000</v>
      </c>
      <c r="K1002" s="1">
        <v>105000</v>
      </c>
      <c r="L1002" s="1">
        <v>105000</v>
      </c>
      <c r="M1002" s="1">
        <v>106000</v>
      </c>
      <c r="N1002" s="1">
        <v>106000</v>
      </c>
      <c r="O1002" s="1">
        <v>161000</v>
      </c>
      <c r="P1002" s="1">
        <v>159000</v>
      </c>
      <c r="Q1002" s="1">
        <v>160000</v>
      </c>
      <c r="R1002" s="1">
        <v>161000</v>
      </c>
      <c r="S1002" s="1">
        <v>161000</v>
      </c>
      <c r="T1002" s="1">
        <v>106000</v>
      </c>
      <c r="V1002" s="28">
        <f t="shared" si="181"/>
        <v>103000</v>
      </c>
      <c r="W1002" s="28">
        <f t="shared" si="182"/>
        <v>103000</v>
      </c>
      <c r="X1002" s="28">
        <f t="shared" si="183"/>
        <v>105000</v>
      </c>
      <c r="Y1002" s="28">
        <f t="shared" si="184"/>
        <v>105000</v>
      </c>
      <c r="Z1002" s="28">
        <f t="shared" si="185"/>
        <v>106000</v>
      </c>
      <c r="AA1002" s="28">
        <f t="shared" si="186"/>
        <v>106000</v>
      </c>
      <c r="AB1002" s="28">
        <f t="shared" si="187"/>
        <v>161000</v>
      </c>
      <c r="AC1002" s="28">
        <f t="shared" si="188"/>
        <v>159000</v>
      </c>
      <c r="AD1002" s="28">
        <f t="shared" si="189"/>
        <v>160000</v>
      </c>
      <c r="AE1002" s="28">
        <f t="shared" si="190"/>
        <v>161000</v>
      </c>
      <c r="AF1002" s="28">
        <f t="shared" si="191"/>
        <v>161000</v>
      </c>
      <c r="AG1002" s="28">
        <f t="shared" si="192"/>
        <v>106000</v>
      </c>
    </row>
    <row r="1003" spans="1:33" hidden="1" x14ac:dyDescent="0.3">
      <c r="A1003" s="7" t="s">
        <v>281</v>
      </c>
      <c r="B1003" s="7" t="s">
        <v>659</v>
      </c>
      <c r="C1003" s="7">
        <v>1312</v>
      </c>
      <c r="D1003" s="2" t="s">
        <v>8</v>
      </c>
      <c r="E1003" s="2">
        <v>917</v>
      </c>
      <c r="F1003" s="2" t="s">
        <v>2767</v>
      </c>
      <c r="G1003" s="2" t="s">
        <v>2485</v>
      </c>
      <c r="H1003" s="8" t="s">
        <v>2168</v>
      </c>
      <c r="I1003" s="1">
        <v>104000</v>
      </c>
      <c r="J1003" s="1">
        <v>208000</v>
      </c>
      <c r="K1003" s="1">
        <v>212000</v>
      </c>
      <c r="L1003" s="1">
        <v>212000</v>
      </c>
      <c r="M1003" s="1">
        <v>213000</v>
      </c>
      <c r="N1003" s="1">
        <v>214000</v>
      </c>
      <c r="O1003" s="1">
        <v>856000</v>
      </c>
      <c r="P1003" s="1">
        <v>847000</v>
      </c>
      <c r="Q1003" s="1">
        <v>1061000</v>
      </c>
      <c r="R1003" s="1">
        <v>859000</v>
      </c>
      <c r="S1003" s="1">
        <v>857000</v>
      </c>
      <c r="T1003" s="1">
        <v>213000</v>
      </c>
      <c r="V1003" s="28">
        <f t="shared" si="181"/>
        <v>104000</v>
      </c>
      <c r="W1003" s="28">
        <f t="shared" si="182"/>
        <v>208000</v>
      </c>
      <c r="X1003" s="28">
        <f t="shared" si="183"/>
        <v>212000</v>
      </c>
      <c r="Y1003" s="28">
        <f t="shared" si="184"/>
        <v>212000</v>
      </c>
      <c r="Z1003" s="28">
        <f t="shared" si="185"/>
        <v>213000</v>
      </c>
      <c r="AA1003" s="28">
        <f t="shared" si="186"/>
        <v>214000</v>
      </c>
      <c r="AB1003" s="28">
        <f t="shared" si="187"/>
        <v>856000</v>
      </c>
      <c r="AC1003" s="28">
        <f t="shared" si="188"/>
        <v>847000</v>
      </c>
      <c r="AD1003" s="28">
        <f t="shared" si="189"/>
        <v>1061000</v>
      </c>
      <c r="AE1003" s="28">
        <f t="shared" si="190"/>
        <v>859000</v>
      </c>
      <c r="AF1003" s="28">
        <f t="shared" si="191"/>
        <v>857000</v>
      </c>
      <c r="AG1003" s="28">
        <f t="shared" si="192"/>
        <v>213000</v>
      </c>
    </row>
    <row r="1004" spans="1:33" hidden="1" x14ac:dyDescent="0.3">
      <c r="A1004" s="7" t="s">
        <v>281</v>
      </c>
      <c r="B1004" s="7" t="s">
        <v>659</v>
      </c>
      <c r="C1004" s="7">
        <v>1312</v>
      </c>
      <c r="D1004" s="2" t="s">
        <v>8</v>
      </c>
      <c r="E1004" s="2">
        <v>917</v>
      </c>
      <c r="F1004" s="2" t="s">
        <v>2432</v>
      </c>
      <c r="G1004" s="2" t="s">
        <v>2485</v>
      </c>
      <c r="H1004" s="8" t="s">
        <v>2169</v>
      </c>
      <c r="I1004" s="1">
        <v>258000</v>
      </c>
      <c r="J1004" s="1">
        <v>260000</v>
      </c>
      <c r="K1004" s="1">
        <v>264000</v>
      </c>
      <c r="L1004" s="1">
        <v>265000</v>
      </c>
      <c r="M1004" s="1">
        <v>266000</v>
      </c>
      <c r="N1004" s="1">
        <v>267000</v>
      </c>
      <c r="O1004" s="1">
        <v>1605000</v>
      </c>
      <c r="P1004" s="1">
        <v>1588000</v>
      </c>
      <c r="Q1004" s="1">
        <v>1592000</v>
      </c>
      <c r="R1004" s="1">
        <v>1609000</v>
      </c>
      <c r="S1004" s="1">
        <v>1606000</v>
      </c>
      <c r="T1004" s="1">
        <v>267000</v>
      </c>
      <c r="V1004" s="28">
        <f t="shared" si="181"/>
        <v>258000</v>
      </c>
      <c r="W1004" s="28">
        <f t="shared" si="182"/>
        <v>260000</v>
      </c>
      <c r="X1004" s="28">
        <f t="shared" si="183"/>
        <v>264000</v>
      </c>
      <c r="Y1004" s="28">
        <f t="shared" si="184"/>
        <v>265000</v>
      </c>
      <c r="Z1004" s="28">
        <f t="shared" si="185"/>
        <v>266000</v>
      </c>
      <c r="AA1004" s="28">
        <f t="shared" si="186"/>
        <v>267000</v>
      </c>
      <c r="AB1004" s="28">
        <f t="shared" si="187"/>
        <v>1605000</v>
      </c>
      <c r="AC1004" s="28">
        <f t="shared" si="188"/>
        <v>1588000</v>
      </c>
      <c r="AD1004" s="28">
        <f t="shared" si="189"/>
        <v>1592000</v>
      </c>
      <c r="AE1004" s="28">
        <f t="shared" si="190"/>
        <v>1609000</v>
      </c>
      <c r="AF1004" s="28">
        <f t="shared" si="191"/>
        <v>1606000</v>
      </c>
      <c r="AG1004" s="28">
        <f t="shared" si="192"/>
        <v>267000</v>
      </c>
    </row>
    <row r="1005" spans="1:33" hidden="1" x14ac:dyDescent="0.3">
      <c r="A1005" s="7" t="s">
        <v>281</v>
      </c>
      <c r="B1005" s="7" t="s">
        <v>659</v>
      </c>
      <c r="C1005" s="7">
        <v>1312</v>
      </c>
      <c r="D1005" s="2" t="s">
        <v>8</v>
      </c>
      <c r="E1005" s="2">
        <v>917</v>
      </c>
      <c r="F1005" s="2" t="s">
        <v>2433</v>
      </c>
      <c r="G1005" s="2" t="s">
        <v>2485</v>
      </c>
      <c r="H1005" s="8" t="s">
        <v>2170</v>
      </c>
      <c r="I1005" s="1">
        <v>104000</v>
      </c>
      <c r="J1005" s="1">
        <v>104000</v>
      </c>
      <c r="K1005" s="1">
        <v>106000</v>
      </c>
      <c r="L1005" s="1">
        <v>212000</v>
      </c>
      <c r="M1005" s="1">
        <v>107000</v>
      </c>
      <c r="N1005" s="1">
        <v>107000</v>
      </c>
      <c r="O1005" s="1">
        <v>58000</v>
      </c>
      <c r="P1005" s="1">
        <v>106000</v>
      </c>
      <c r="Q1005" s="1">
        <v>107000</v>
      </c>
      <c r="R1005" s="1">
        <v>108000</v>
      </c>
      <c r="S1005" s="1">
        <v>108000</v>
      </c>
      <c r="T1005" s="1">
        <v>107000</v>
      </c>
      <c r="V1005" s="28">
        <f t="shared" si="181"/>
        <v>104000</v>
      </c>
      <c r="W1005" s="28">
        <f t="shared" si="182"/>
        <v>104000</v>
      </c>
      <c r="X1005" s="28">
        <f t="shared" si="183"/>
        <v>106000</v>
      </c>
      <c r="Y1005" s="28">
        <f t="shared" si="184"/>
        <v>212000</v>
      </c>
      <c r="Z1005" s="28">
        <f t="shared" si="185"/>
        <v>107000</v>
      </c>
      <c r="AA1005" s="28">
        <f t="shared" si="186"/>
        <v>107000</v>
      </c>
      <c r="AB1005" s="28">
        <f t="shared" si="187"/>
        <v>58000</v>
      </c>
      <c r="AC1005" s="28">
        <f t="shared" si="188"/>
        <v>106000</v>
      </c>
      <c r="AD1005" s="28">
        <f t="shared" si="189"/>
        <v>107000</v>
      </c>
      <c r="AE1005" s="28">
        <f t="shared" si="190"/>
        <v>108000</v>
      </c>
      <c r="AF1005" s="28">
        <f t="shared" si="191"/>
        <v>108000</v>
      </c>
      <c r="AG1005" s="28">
        <f t="shared" si="192"/>
        <v>107000</v>
      </c>
    </row>
    <row r="1006" spans="1:33" hidden="1" x14ac:dyDescent="0.3">
      <c r="A1006" s="7" t="s">
        <v>281</v>
      </c>
      <c r="B1006" s="7" t="s">
        <v>659</v>
      </c>
      <c r="C1006" s="7">
        <v>1312</v>
      </c>
      <c r="D1006" s="2" t="s">
        <v>252</v>
      </c>
      <c r="E1006" s="2">
        <v>999</v>
      </c>
      <c r="F1006" s="2" t="s">
        <v>252</v>
      </c>
      <c r="G1006" s="2" t="s">
        <v>2485</v>
      </c>
      <c r="H1006" s="8" t="s">
        <v>1777</v>
      </c>
      <c r="I1006" s="1">
        <v>207000</v>
      </c>
      <c r="J1006" s="1">
        <v>208000</v>
      </c>
      <c r="K1006" s="1">
        <v>1003000</v>
      </c>
      <c r="L1006" s="1">
        <v>2650000</v>
      </c>
      <c r="M1006" s="1">
        <v>2658000</v>
      </c>
      <c r="N1006" s="1">
        <v>2665000</v>
      </c>
      <c r="O1006" s="1">
        <v>2675000</v>
      </c>
      <c r="P1006" s="1">
        <v>2647000</v>
      </c>
      <c r="Q1006" s="1">
        <v>2122000</v>
      </c>
      <c r="R1006" s="1">
        <v>2682000</v>
      </c>
      <c r="S1006" s="1">
        <v>2676000</v>
      </c>
      <c r="T1006" s="1">
        <v>1598000</v>
      </c>
      <c r="V1006" s="28">
        <f t="shared" si="181"/>
        <v>207000</v>
      </c>
      <c r="W1006" s="28">
        <f t="shared" si="182"/>
        <v>208000</v>
      </c>
      <c r="X1006" s="28">
        <f t="shared" si="183"/>
        <v>1003000</v>
      </c>
      <c r="Y1006" s="28">
        <f t="shared" si="184"/>
        <v>2650000</v>
      </c>
      <c r="Z1006" s="28">
        <f t="shared" si="185"/>
        <v>2658000</v>
      </c>
      <c r="AA1006" s="28">
        <f t="shared" si="186"/>
        <v>2665000</v>
      </c>
      <c r="AB1006" s="28">
        <f t="shared" si="187"/>
        <v>2675000</v>
      </c>
      <c r="AC1006" s="28">
        <f t="shared" si="188"/>
        <v>2647000</v>
      </c>
      <c r="AD1006" s="28">
        <f t="shared" si="189"/>
        <v>2122000</v>
      </c>
      <c r="AE1006" s="28">
        <f t="shared" si="190"/>
        <v>2682000</v>
      </c>
      <c r="AF1006" s="28">
        <f t="shared" si="191"/>
        <v>2676000</v>
      </c>
      <c r="AG1006" s="28">
        <f t="shared" si="192"/>
        <v>1598000</v>
      </c>
    </row>
    <row r="1007" spans="1:33" hidden="1" x14ac:dyDescent="0.3">
      <c r="A1007" s="7" t="s">
        <v>281</v>
      </c>
      <c r="B1007" s="7" t="s">
        <v>659</v>
      </c>
      <c r="C1007" s="7">
        <v>1312</v>
      </c>
      <c r="D1007" s="2" t="s">
        <v>8</v>
      </c>
      <c r="E1007" s="2">
        <v>917</v>
      </c>
      <c r="F1007" s="2" t="s">
        <v>2434</v>
      </c>
      <c r="G1007" s="2" t="s">
        <v>2486</v>
      </c>
      <c r="H1007" s="8" t="s">
        <v>2171</v>
      </c>
      <c r="I1007" s="1">
        <v>207000</v>
      </c>
      <c r="J1007" s="1">
        <v>208000</v>
      </c>
      <c r="K1007" s="1">
        <v>212000</v>
      </c>
      <c r="L1007" s="1">
        <v>265000</v>
      </c>
      <c r="M1007" s="1">
        <v>266000</v>
      </c>
      <c r="N1007" s="1">
        <v>267000</v>
      </c>
      <c r="O1007" s="1">
        <v>268000</v>
      </c>
      <c r="P1007" s="1">
        <v>265000</v>
      </c>
      <c r="Q1007" s="1">
        <v>266000</v>
      </c>
      <c r="R1007" s="1">
        <v>269000</v>
      </c>
      <c r="S1007" s="1">
        <v>268000</v>
      </c>
      <c r="T1007" s="1">
        <v>267000</v>
      </c>
      <c r="V1007" s="28">
        <f t="shared" si="181"/>
        <v>207000</v>
      </c>
      <c r="W1007" s="28">
        <f t="shared" si="182"/>
        <v>208000</v>
      </c>
      <c r="X1007" s="28">
        <f t="shared" si="183"/>
        <v>212000</v>
      </c>
      <c r="Y1007" s="28">
        <f t="shared" si="184"/>
        <v>265000</v>
      </c>
      <c r="Z1007" s="28">
        <f t="shared" si="185"/>
        <v>266000</v>
      </c>
      <c r="AA1007" s="28">
        <f t="shared" si="186"/>
        <v>267000</v>
      </c>
      <c r="AB1007" s="28">
        <f t="shared" si="187"/>
        <v>268000</v>
      </c>
      <c r="AC1007" s="28">
        <f t="shared" si="188"/>
        <v>265000</v>
      </c>
      <c r="AD1007" s="28">
        <f t="shared" si="189"/>
        <v>266000</v>
      </c>
      <c r="AE1007" s="28">
        <f t="shared" si="190"/>
        <v>269000</v>
      </c>
      <c r="AF1007" s="28">
        <f t="shared" si="191"/>
        <v>268000</v>
      </c>
      <c r="AG1007" s="28">
        <f t="shared" si="192"/>
        <v>267000</v>
      </c>
    </row>
    <row r="1008" spans="1:33" hidden="1" x14ac:dyDescent="0.3">
      <c r="A1008" s="7" t="s">
        <v>281</v>
      </c>
      <c r="B1008" s="7" t="s">
        <v>659</v>
      </c>
      <c r="C1008" s="7">
        <v>1312</v>
      </c>
      <c r="D1008" s="2" t="s">
        <v>8</v>
      </c>
      <c r="E1008" s="2">
        <v>917</v>
      </c>
      <c r="F1008" s="2" t="s">
        <v>2435</v>
      </c>
      <c r="G1008" s="2" t="s">
        <v>2486</v>
      </c>
      <c r="H1008" s="8" t="s">
        <v>2172</v>
      </c>
      <c r="I1008" s="1">
        <v>104000</v>
      </c>
      <c r="J1008" s="1">
        <v>104000</v>
      </c>
      <c r="K1008" s="1">
        <v>106000</v>
      </c>
      <c r="L1008" s="1">
        <v>212000</v>
      </c>
      <c r="M1008" s="1">
        <v>213000</v>
      </c>
      <c r="N1008" s="1">
        <v>214000</v>
      </c>
      <c r="O1008" s="1">
        <v>214000</v>
      </c>
      <c r="P1008" s="1">
        <v>212000</v>
      </c>
      <c r="Q1008" s="1">
        <v>213000</v>
      </c>
      <c r="R1008" s="1">
        <v>269000</v>
      </c>
      <c r="S1008" s="1">
        <v>268000</v>
      </c>
      <c r="T1008" s="1">
        <v>267000</v>
      </c>
      <c r="V1008" s="28">
        <f t="shared" si="181"/>
        <v>104000</v>
      </c>
      <c r="W1008" s="28">
        <f t="shared" si="182"/>
        <v>104000</v>
      </c>
      <c r="X1008" s="28">
        <f t="shared" si="183"/>
        <v>106000</v>
      </c>
      <c r="Y1008" s="28">
        <f t="shared" si="184"/>
        <v>212000</v>
      </c>
      <c r="Z1008" s="28">
        <f t="shared" si="185"/>
        <v>213000</v>
      </c>
      <c r="AA1008" s="28">
        <f t="shared" si="186"/>
        <v>214000</v>
      </c>
      <c r="AB1008" s="28">
        <f t="shared" si="187"/>
        <v>214000</v>
      </c>
      <c r="AC1008" s="28">
        <f t="shared" si="188"/>
        <v>212000</v>
      </c>
      <c r="AD1008" s="28">
        <f t="shared" si="189"/>
        <v>213000</v>
      </c>
      <c r="AE1008" s="28">
        <f t="shared" si="190"/>
        <v>269000</v>
      </c>
      <c r="AF1008" s="28">
        <f t="shared" si="191"/>
        <v>268000</v>
      </c>
      <c r="AG1008" s="28">
        <f t="shared" si="192"/>
        <v>267000</v>
      </c>
    </row>
    <row r="1009" spans="1:33" hidden="1" x14ac:dyDescent="0.3">
      <c r="A1009" s="7" t="s">
        <v>281</v>
      </c>
      <c r="B1009" s="7" t="s">
        <v>659</v>
      </c>
      <c r="C1009" s="7">
        <v>1312</v>
      </c>
      <c r="D1009" s="2" t="s">
        <v>8</v>
      </c>
      <c r="E1009" s="2">
        <v>917</v>
      </c>
      <c r="F1009" s="2" t="s">
        <v>2436</v>
      </c>
      <c r="G1009" s="2" t="s">
        <v>2486</v>
      </c>
      <c r="H1009" s="8" t="s">
        <v>2173</v>
      </c>
      <c r="I1009" s="1">
        <v>104000</v>
      </c>
      <c r="J1009" s="1">
        <v>104000</v>
      </c>
      <c r="K1009" s="1">
        <v>106000</v>
      </c>
      <c r="L1009" s="1">
        <v>212000</v>
      </c>
      <c r="M1009" s="1">
        <v>213000</v>
      </c>
      <c r="N1009" s="1">
        <v>214000</v>
      </c>
      <c r="O1009" s="1">
        <v>214000</v>
      </c>
      <c r="P1009" s="1">
        <v>212000</v>
      </c>
      <c r="Q1009" s="1">
        <v>213000</v>
      </c>
      <c r="R1009" s="1">
        <v>269000</v>
      </c>
      <c r="S1009" s="1">
        <v>268000</v>
      </c>
      <c r="T1009" s="1">
        <v>267000</v>
      </c>
      <c r="V1009" s="28">
        <f t="shared" si="181"/>
        <v>104000</v>
      </c>
      <c r="W1009" s="28">
        <f t="shared" si="182"/>
        <v>104000</v>
      </c>
      <c r="X1009" s="28">
        <f t="shared" si="183"/>
        <v>106000</v>
      </c>
      <c r="Y1009" s="28">
        <f t="shared" si="184"/>
        <v>212000</v>
      </c>
      <c r="Z1009" s="28">
        <f t="shared" si="185"/>
        <v>213000</v>
      </c>
      <c r="AA1009" s="28">
        <f t="shared" si="186"/>
        <v>214000</v>
      </c>
      <c r="AB1009" s="28">
        <f t="shared" si="187"/>
        <v>214000</v>
      </c>
      <c r="AC1009" s="28">
        <f t="shared" si="188"/>
        <v>212000</v>
      </c>
      <c r="AD1009" s="28">
        <f t="shared" si="189"/>
        <v>213000</v>
      </c>
      <c r="AE1009" s="28">
        <f t="shared" si="190"/>
        <v>269000</v>
      </c>
      <c r="AF1009" s="28">
        <f t="shared" si="191"/>
        <v>268000</v>
      </c>
      <c r="AG1009" s="28">
        <f t="shared" si="192"/>
        <v>267000</v>
      </c>
    </row>
    <row r="1010" spans="1:33" hidden="1" x14ac:dyDescent="0.3">
      <c r="A1010" s="7" t="s">
        <v>281</v>
      </c>
      <c r="B1010" s="7" t="s">
        <v>659</v>
      </c>
      <c r="C1010" s="7">
        <v>1312</v>
      </c>
      <c r="D1010" s="2" t="s">
        <v>8</v>
      </c>
      <c r="E1010" s="2">
        <v>917</v>
      </c>
      <c r="F1010" s="2" t="s">
        <v>2437</v>
      </c>
      <c r="G1010" s="2" t="s">
        <v>2486</v>
      </c>
      <c r="H1010" s="8" t="s">
        <v>2174</v>
      </c>
      <c r="I1010" s="1">
        <v>104000</v>
      </c>
      <c r="J1010" s="1">
        <v>104000</v>
      </c>
      <c r="K1010" s="1">
        <v>106000</v>
      </c>
      <c r="L1010" s="1">
        <v>212000</v>
      </c>
      <c r="M1010" s="1">
        <v>213000</v>
      </c>
      <c r="N1010" s="1">
        <v>214000</v>
      </c>
      <c r="O1010" s="1">
        <v>214000</v>
      </c>
      <c r="P1010" s="1">
        <v>212000</v>
      </c>
      <c r="Q1010" s="1">
        <v>213000</v>
      </c>
      <c r="R1010" s="1">
        <v>269000</v>
      </c>
      <c r="S1010" s="1">
        <v>268000</v>
      </c>
      <c r="T1010" s="1">
        <v>267000</v>
      </c>
      <c r="V1010" s="28">
        <f t="shared" si="181"/>
        <v>104000</v>
      </c>
      <c r="W1010" s="28">
        <f t="shared" si="182"/>
        <v>104000</v>
      </c>
      <c r="X1010" s="28">
        <f t="shared" si="183"/>
        <v>106000</v>
      </c>
      <c r="Y1010" s="28">
        <f t="shared" si="184"/>
        <v>212000</v>
      </c>
      <c r="Z1010" s="28">
        <f t="shared" si="185"/>
        <v>213000</v>
      </c>
      <c r="AA1010" s="28">
        <f t="shared" si="186"/>
        <v>214000</v>
      </c>
      <c r="AB1010" s="28">
        <f t="shared" si="187"/>
        <v>214000</v>
      </c>
      <c r="AC1010" s="28">
        <f t="shared" si="188"/>
        <v>212000</v>
      </c>
      <c r="AD1010" s="28">
        <f t="shared" si="189"/>
        <v>213000</v>
      </c>
      <c r="AE1010" s="28">
        <f t="shared" si="190"/>
        <v>269000</v>
      </c>
      <c r="AF1010" s="28">
        <f t="shared" si="191"/>
        <v>268000</v>
      </c>
      <c r="AG1010" s="28">
        <f t="shared" si="192"/>
        <v>267000</v>
      </c>
    </row>
    <row r="1011" spans="1:33" hidden="1" x14ac:dyDescent="0.3">
      <c r="A1011" s="7" t="s">
        <v>281</v>
      </c>
      <c r="B1011" s="7" t="s">
        <v>659</v>
      </c>
      <c r="C1011" s="7">
        <v>1312</v>
      </c>
      <c r="D1011" s="2" t="s">
        <v>8</v>
      </c>
      <c r="E1011" s="2">
        <v>917</v>
      </c>
      <c r="F1011" s="2" t="s">
        <v>2438</v>
      </c>
      <c r="G1011" s="2" t="s">
        <v>2486</v>
      </c>
      <c r="H1011" s="8" t="s">
        <v>2175</v>
      </c>
      <c r="I1011" s="1">
        <v>104000</v>
      </c>
      <c r="J1011" s="1">
        <v>104000</v>
      </c>
      <c r="K1011" s="1">
        <v>106000</v>
      </c>
      <c r="L1011" s="1">
        <v>106000</v>
      </c>
      <c r="M1011" s="1">
        <v>107000</v>
      </c>
      <c r="N1011" s="1">
        <v>214000</v>
      </c>
      <c r="O1011" s="1">
        <v>214000</v>
      </c>
      <c r="P1011" s="1">
        <v>212000</v>
      </c>
      <c r="Q1011" s="1">
        <v>213000</v>
      </c>
      <c r="R1011" s="1">
        <v>161000</v>
      </c>
      <c r="S1011" s="1">
        <v>161000</v>
      </c>
      <c r="T1011" s="1">
        <v>160000</v>
      </c>
      <c r="V1011" s="28">
        <f t="shared" si="181"/>
        <v>104000</v>
      </c>
      <c r="W1011" s="28">
        <f t="shared" si="182"/>
        <v>104000</v>
      </c>
      <c r="X1011" s="28">
        <f t="shared" si="183"/>
        <v>106000</v>
      </c>
      <c r="Y1011" s="28">
        <f t="shared" si="184"/>
        <v>106000</v>
      </c>
      <c r="Z1011" s="28">
        <f t="shared" si="185"/>
        <v>107000</v>
      </c>
      <c r="AA1011" s="28">
        <f t="shared" si="186"/>
        <v>214000</v>
      </c>
      <c r="AB1011" s="28">
        <f t="shared" si="187"/>
        <v>214000</v>
      </c>
      <c r="AC1011" s="28">
        <f t="shared" si="188"/>
        <v>212000</v>
      </c>
      <c r="AD1011" s="28">
        <f t="shared" si="189"/>
        <v>213000</v>
      </c>
      <c r="AE1011" s="28">
        <f t="shared" si="190"/>
        <v>161000</v>
      </c>
      <c r="AF1011" s="28">
        <f t="shared" si="191"/>
        <v>161000</v>
      </c>
      <c r="AG1011" s="28">
        <f t="shared" si="192"/>
        <v>160000</v>
      </c>
    </row>
    <row r="1012" spans="1:33" hidden="1" x14ac:dyDescent="0.3">
      <c r="A1012" s="7" t="s">
        <v>281</v>
      </c>
      <c r="B1012" s="7" t="s">
        <v>659</v>
      </c>
      <c r="C1012" s="7">
        <v>1312</v>
      </c>
      <c r="D1012" s="2" t="s">
        <v>8</v>
      </c>
      <c r="E1012" s="2">
        <v>917</v>
      </c>
      <c r="F1012" s="2" t="s">
        <v>2439</v>
      </c>
      <c r="G1012" s="2" t="s">
        <v>2486</v>
      </c>
      <c r="H1012" s="8" t="s">
        <v>2176</v>
      </c>
      <c r="I1012" s="1">
        <v>104000</v>
      </c>
      <c r="J1012" s="1">
        <v>104000</v>
      </c>
      <c r="K1012" s="1">
        <v>106000</v>
      </c>
      <c r="L1012" s="1">
        <v>212000</v>
      </c>
      <c r="M1012" s="1">
        <v>213000</v>
      </c>
      <c r="N1012" s="1">
        <v>214000</v>
      </c>
      <c r="O1012" s="1">
        <v>214000</v>
      </c>
      <c r="P1012" s="1">
        <v>212000</v>
      </c>
      <c r="Q1012" s="1">
        <v>213000</v>
      </c>
      <c r="R1012" s="1">
        <v>269000</v>
      </c>
      <c r="S1012" s="1">
        <v>268000</v>
      </c>
      <c r="T1012" s="1">
        <v>267000</v>
      </c>
      <c r="V1012" s="28">
        <f t="shared" si="181"/>
        <v>104000</v>
      </c>
      <c r="W1012" s="28">
        <f t="shared" si="182"/>
        <v>104000</v>
      </c>
      <c r="X1012" s="28">
        <f t="shared" si="183"/>
        <v>106000</v>
      </c>
      <c r="Y1012" s="28">
        <f t="shared" si="184"/>
        <v>212000</v>
      </c>
      <c r="Z1012" s="28">
        <f t="shared" si="185"/>
        <v>213000</v>
      </c>
      <c r="AA1012" s="28">
        <f t="shared" si="186"/>
        <v>214000</v>
      </c>
      <c r="AB1012" s="28">
        <f t="shared" si="187"/>
        <v>214000</v>
      </c>
      <c r="AC1012" s="28">
        <f t="shared" si="188"/>
        <v>212000</v>
      </c>
      <c r="AD1012" s="28">
        <f t="shared" si="189"/>
        <v>213000</v>
      </c>
      <c r="AE1012" s="28">
        <f t="shared" si="190"/>
        <v>269000</v>
      </c>
      <c r="AF1012" s="28">
        <f t="shared" si="191"/>
        <v>268000</v>
      </c>
      <c r="AG1012" s="28">
        <f t="shared" si="192"/>
        <v>267000</v>
      </c>
    </row>
    <row r="1013" spans="1:33" hidden="1" x14ac:dyDescent="0.3">
      <c r="A1013" s="7" t="s">
        <v>281</v>
      </c>
      <c r="B1013" s="7" t="s">
        <v>659</v>
      </c>
      <c r="C1013" s="7">
        <v>1312</v>
      </c>
      <c r="D1013" s="2" t="s">
        <v>8</v>
      </c>
      <c r="E1013" s="2">
        <v>917</v>
      </c>
      <c r="F1013" s="2" t="s">
        <v>2440</v>
      </c>
      <c r="G1013" s="2" t="s">
        <v>2486</v>
      </c>
      <c r="H1013" s="8" t="s">
        <v>2177</v>
      </c>
      <c r="I1013" s="1">
        <v>129000</v>
      </c>
      <c r="J1013" s="1">
        <v>130000</v>
      </c>
      <c r="K1013" s="1">
        <v>132000</v>
      </c>
      <c r="L1013" s="1">
        <v>133000</v>
      </c>
      <c r="M1013" s="1">
        <v>133000</v>
      </c>
      <c r="N1013" s="1">
        <v>160000</v>
      </c>
      <c r="O1013" s="1">
        <v>161000</v>
      </c>
      <c r="P1013" s="1">
        <v>159000</v>
      </c>
      <c r="Q1013" s="1">
        <v>133000</v>
      </c>
      <c r="R1013" s="1">
        <v>269000</v>
      </c>
      <c r="S1013" s="1">
        <v>268000</v>
      </c>
      <c r="T1013" s="1">
        <v>267000</v>
      </c>
      <c r="V1013" s="28">
        <f t="shared" si="181"/>
        <v>129000</v>
      </c>
      <c r="W1013" s="28">
        <f t="shared" si="182"/>
        <v>130000</v>
      </c>
      <c r="X1013" s="28">
        <f t="shared" si="183"/>
        <v>132000</v>
      </c>
      <c r="Y1013" s="28">
        <f t="shared" si="184"/>
        <v>133000</v>
      </c>
      <c r="Z1013" s="28">
        <f t="shared" si="185"/>
        <v>133000</v>
      </c>
      <c r="AA1013" s="28">
        <f t="shared" si="186"/>
        <v>160000</v>
      </c>
      <c r="AB1013" s="28">
        <f t="shared" si="187"/>
        <v>161000</v>
      </c>
      <c r="AC1013" s="28">
        <f t="shared" si="188"/>
        <v>159000</v>
      </c>
      <c r="AD1013" s="28">
        <f t="shared" si="189"/>
        <v>133000</v>
      </c>
      <c r="AE1013" s="28">
        <f t="shared" si="190"/>
        <v>269000</v>
      </c>
      <c r="AF1013" s="28">
        <f t="shared" si="191"/>
        <v>268000</v>
      </c>
      <c r="AG1013" s="28">
        <f t="shared" si="192"/>
        <v>267000</v>
      </c>
    </row>
    <row r="1014" spans="1:33" hidden="1" x14ac:dyDescent="0.3">
      <c r="A1014" s="7" t="s">
        <v>281</v>
      </c>
      <c r="B1014" s="7" t="s">
        <v>659</v>
      </c>
      <c r="C1014" s="7">
        <v>1312</v>
      </c>
      <c r="D1014" s="2" t="s">
        <v>8</v>
      </c>
      <c r="E1014" s="2">
        <v>917</v>
      </c>
      <c r="F1014" s="2" t="s">
        <v>2441</v>
      </c>
      <c r="G1014" s="2" t="s">
        <v>2486</v>
      </c>
      <c r="H1014" s="8" t="s">
        <v>2178</v>
      </c>
      <c r="I1014" s="1">
        <v>104000</v>
      </c>
      <c r="J1014" s="1">
        <v>104000</v>
      </c>
      <c r="K1014" s="1">
        <v>106000</v>
      </c>
      <c r="L1014" s="1">
        <v>106000</v>
      </c>
      <c r="M1014" s="1">
        <v>107000</v>
      </c>
      <c r="N1014" s="1">
        <v>107000</v>
      </c>
      <c r="O1014" s="1">
        <v>107000</v>
      </c>
      <c r="P1014" s="1">
        <v>106000</v>
      </c>
      <c r="Q1014" s="1">
        <v>107000</v>
      </c>
      <c r="R1014" s="1">
        <v>161000</v>
      </c>
      <c r="S1014" s="1">
        <v>215000</v>
      </c>
      <c r="T1014" s="1">
        <v>213000</v>
      </c>
      <c r="V1014" s="28">
        <f t="shared" si="181"/>
        <v>104000</v>
      </c>
      <c r="W1014" s="28">
        <f t="shared" si="182"/>
        <v>104000</v>
      </c>
      <c r="X1014" s="28">
        <f t="shared" si="183"/>
        <v>106000</v>
      </c>
      <c r="Y1014" s="28">
        <f t="shared" si="184"/>
        <v>106000</v>
      </c>
      <c r="Z1014" s="28">
        <f t="shared" si="185"/>
        <v>107000</v>
      </c>
      <c r="AA1014" s="28">
        <f t="shared" si="186"/>
        <v>107000</v>
      </c>
      <c r="AB1014" s="28">
        <f t="shared" si="187"/>
        <v>107000</v>
      </c>
      <c r="AC1014" s="28">
        <f t="shared" si="188"/>
        <v>106000</v>
      </c>
      <c r="AD1014" s="28">
        <f t="shared" si="189"/>
        <v>107000</v>
      </c>
      <c r="AE1014" s="28">
        <f t="shared" si="190"/>
        <v>161000</v>
      </c>
      <c r="AF1014" s="28">
        <f t="shared" si="191"/>
        <v>215000</v>
      </c>
      <c r="AG1014" s="28">
        <f t="shared" si="192"/>
        <v>213000</v>
      </c>
    </row>
    <row r="1015" spans="1:33" hidden="1" x14ac:dyDescent="0.3">
      <c r="A1015" s="7" t="s">
        <v>281</v>
      </c>
      <c r="B1015" s="7" t="s">
        <v>659</v>
      </c>
      <c r="C1015" s="7">
        <v>1312</v>
      </c>
      <c r="D1015" s="2" t="s">
        <v>8</v>
      </c>
      <c r="E1015" s="2">
        <v>917</v>
      </c>
      <c r="F1015" s="2" t="s">
        <v>2442</v>
      </c>
      <c r="G1015" s="2" t="s">
        <v>2486</v>
      </c>
      <c r="H1015" s="8" t="s">
        <v>2179</v>
      </c>
      <c r="I1015" s="1">
        <v>104000</v>
      </c>
      <c r="J1015" s="1">
        <v>104000</v>
      </c>
      <c r="K1015" s="1">
        <v>106000</v>
      </c>
      <c r="L1015" s="1">
        <v>106000</v>
      </c>
      <c r="M1015" s="1">
        <v>107000</v>
      </c>
      <c r="N1015" s="1">
        <v>107000</v>
      </c>
      <c r="O1015" s="1">
        <v>107000</v>
      </c>
      <c r="P1015" s="1">
        <v>106000</v>
      </c>
      <c r="Q1015" s="1">
        <v>107000</v>
      </c>
      <c r="R1015" s="1">
        <v>108000</v>
      </c>
      <c r="S1015" s="1">
        <v>108000</v>
      </c>
      <c r="T1015" s="1">
        <v>107000</v>
      </c>
      <c r="V1015" s="28">
        <f t="shared" si="181"/>
        <v>104000</v>
      </c>
      <c r="W1015" s="28">
        <f t="shared" si="182"/>
        <v>104000</v>
      </c>
      <c r="X1015" s="28">
        <f t="shared" si="183"/>
        <v>106000</v>
      </c>
      <c r="Y1015" s="28">
        <f t="shared" si="184"/>
        <v>106000</v>
      </c>
      <c r="Z1015" s="28">
        <f t="shared" si="185"/>
        <v>107000</v>
      </c>
      <c r="AA1015" s="28">
        <f t="shared" si="186"/>
        <v>107000</v>
      </c>
      <c r="AB1015" s="28">
        <f t="shared" si="187"/>
        <v>107000</v>
      </c>
      <c r="AC1015" s="28">
        <f t="shared" si="188"/>
        <v>106000</v>
      </c>
      <c r="AD1015" s="28">
        <f t="shared" si="189"/>
        <v>107000</v>
      </c>
      <c r="AE1015" s="28">
        <f t="shared" si="190"/>
        <v>108000</v>
      </c>
      <c r="AF1015" s="28">
        <f t="shared" si="191"/>
        <v>108000</v>
      </c>
      <c r="AG1015" s="28">
        <f t="shared" si="192"/>
        <v>107000</v>
      </c>
    </row>
    <row r="1016" spans="1:33" hidden="1" x14ac:dyDescent="0.3">
      <c r="A1016" s="7" t="s">
        <v>281</v>
      </c>
      <c r="B1016" s="7" t="s">
        <v>659</v>
      </c>
      <c r="C1016" s="7">
        <v>1312</v>
      </c>
      <c r="D1016" s="2" t="s">
        <v>8</v>
      </c>
      <c r="E1016" s="2">
        <v>917</v>
      </c>
      <c r="F1016" s="2" t="s">
        <v>2443</v>
      </c>
      <c r="G1016" s="2" t="s">
        <v>2486</v>
      </c>
      <c r="H1016" s="8" t="s">
        <v>2180</v>
      </c>
      <c r="I1016" s="1">
        <v>104000</v>
      </c>
      <c r="J1016" s="1">
        <v>104000</v>
      </c>
      <c r="K1016" s="1">
        <v>106000</v>
      </c>
      <c r="L1016" s="1">
        <v>106000</v>
      </c>
      <c r="M1016" s="1">
        <v>107000</v>
      </c>
      <c r="N1016" s="1">
        <v>107000</v>
      </c>
      <c r="O1016" s="1">
        <v>107000</v>
      </c>
      <c r="P1016" s="1">
        <v>106000</v>
      </c>
      <c r="Q1016" s="1">
        <v>107000</v>
      </c>
      <c r="R1016" s="1">
        <v>108000</v>
      </c>
      <c r="S1016" s="1">
        <v>108000</v>
      </c>
      <c r="T1016" s="1">
        <v>107000</v>
      </c>
      <c r="V1016" s="28">
        <f t="shared" si="181"/>
        <v>104000</v>
      </c>
      <c r="W1016" s="28">
        <f t="shared" si="182"/>
        <v>104000</v>
      </c>
      <c r="X1016" s="28">
        <f t="shared" si="183"/>
        <v>106000</v>
      </c>
      <c r="Y1016" s="28">
        <f t="shared" si="184"/>
        <v>106000</v>
      </c>
      <c r="Z1016" s="28">
        <f t="shared" si="185"/>
        <v>107000</v>
      </c>
      <c r="AA1016" s="28">
        <f t="shared" si="186"/>
        <v>107000</v>
      </c>
      <c r="AB1016" s="28">
        <f t="shared" si="187"/>
        <v>107000</v>
      </c>
      <c r="AC1016" s="28">
        <f t="shared" si="188"/>
        <v>106000</v>
      </c>
      <c r="AD1016" s="28">
        <f t="shared" si="189"/>
        <v>107000</v>
      </c>
      <c r="AE1016" s="28">
        <f t="shared" si="190"/>
        <v>108000</v>
      </c>
      <c r="AF1016" s="28">
        <f t="shared" si="191"/>
        <v>108000</v>
      </c>
      <c r="AG1016" s="28">
        <f t="shared" si="192"/>
        <v>107000</v>
      </c>
    </row>
    <row r="1017" spans="1:33" hidden="1" x14ac:dyDescent="0.3">
      <c r="A1017" s="7" t="s">
        <v>281</v>
      </c>
      <c r="B1017" s="7" t="s">
        <v>659</v>
      </c>
      <c r="C1017" s="7">
        <v>1312</v>
      </c>
      <c r="D1017" s="2" t="s">
        <v>8</v>
      </c>
      <c r="E1017" s="2">
        <v>917</v>
      </c>
      <c r="F1017" s="2" t="s">
        <v>2444</v>
      </c>
      <c r="G1017" s="2" t="s">
        <v>2486</v>
      </c>
      <c r="H1017" s="8" t="s">
        <v>2181</v>
      </c>
      <c r="I1017" s="1">
        <v>361000</v>
      </c>
      <c r="J1017" s="1">
        <v>104000</v>
      </c>
      <c r="K1017" s="1">
        <v>106000</v>
      </c>
      <c r="L1017" s="1">
        <v>106000</v>
      </c>
      <c r="M1017" s="1">
        <v>107000</v>
      </c>
      <c r="N1017" s="1">
        <v>107000</v>
      </c>
      <c r="O1017" s="1">
        <v>107000</v>
      </c>
      <c r="P1017" s="1">
        <v>106000</v>
      </c>
      <c r="Q1017" s="1">
        <v>107000</v>
      </c>
      <c r="R1017" s="1">
        <v>108000</v>
      </c>
      <c r="S1017" s="1">
        <v>108000</v>
      </c>
      <c r="T1017" s="1">
        <v>107000</v>
      </c>
      <c r="V1017" s="28">
        <f t="shared" si="181"/>
        <v>361000</v>
      </c>
      <c r="W1017" s="28">
        <f t="shared" si="182"/>
        <v>104000</v>
      </c>
      <c r="X1017" s="28">
        <f t="shared" si="183"/>
        <v>106000</v>
      </c>
      <c r="Y1017" s="28">
        <f t="shared" si="184"/>
        <v>106000</v>
      </c>
      <c r="Z1017" s="28">
        <f t="shared" si="185"/>
        <v>107000</v>
      </c>
      <c r="AA1017" s="28">
        <f t="shared" si="186"/>
        <v>107000</v>
      </c>
      <c r="AB1017" s="28">
        <f t="shared" si="187"/>
        <v>107000</v>
      </c>
      <c r="AC1017" s="28">
        <f t="shared" si="188"/>
        <v>106000</v>
      </c>
      <c r="AD1017" s="28">
        <f t="shared" si="189"/>
        <v>107000</v>
      </c>
      <c r="AE1017" s="28">
        <f t="shared" si="190"/>
        <v>108000</v>
      </c>
      <c r="AF1017" s="28">
        <f t="shared" si="191"/>
        <v>108000</v>
      </c>
      <c r="AG1017" s="28">
        <f t="shared" si="192"/>
        <v>107000</v>
      </c>
    </row>
    <row r="1018" spans="1:33" hidden="1" x14ac:dyDescent="0.3">
      <c r="A1018" s="7" t="s">
        <v>281</v>
      </c>
      <c r="B1018" s="7" t="s">
        <v>659</v>
      </c>
      <c r="C1018" s="7">
        <v>1312</v>
      </c>
      <c r="D1018" s="2" t="s">
        <v>8</v>
      </c>
      <c r="E1018" s="2">
        <v>917</v>
      </c>
      <c r="F1018" s="2" t="s">
        <v>2445</v>
      </c>
      <c r="G1018" s="2" t="s">
        <v>2486</v>
      </c>
      <c r="H1018" s="8" t="s">
        <v>2182</v>
      </c>
      <c r="I1018" s="1">
        <v>104000</v>
      </c>
      <c r="J1018" s="1">
        <v>104000</v>
      </c>
      <c r="K1018" s="1">
        <v>106000</v>
      </c>
      <c r="L1018" s="1">
        <v>106000</v>
      </c>
      <c r="M1018" s="1">
        <v>107000</v>
      </c>
      <c r="N1018" s="1">
        <v>139000</v>
      </c>
      <c r="O1018" s="1">
        <v>107000</v>
      </c>
      <c r="P1018" s="1">
        <v>106000</v>
      </c>
      <c r="Q1018" s="1">
        <v>107000</v>
      </c>
      <c r="R1018" s="1">
        <v>108000</v>
      </c>
      <c r="S1018" s="1">
        <v>108000</v>
      </c>
      <c r="T1018" s="1">
        <v>107000</v>
      </c>
      <c r="V1018" s="28">
        <f t="shared" si="181"/>
        <v>104000</v>
      </c>
      <c r="W1018" s="28">
        <f t="shared" si="182"/>
        <v>104000</v>
      </c>
      <c r="X1018" s="28">
        <f t="shared" si="183"/>
        <v>106000</v>
      </c>
      <c r="Y1018" s="28">
        <f t="shared" si="184"/>
        <v>106000</v>
      </c>
      <c r="Z1018" s="28">
        <f t="shared" si="185"/>
        <v>107000</v>
      </c>
      <c r="AA1018" s="28">
        <f t="shared" si="186"/>
        <v>139000</v>
      </c>
      <c r="AB1018" s="28">
        <f t="shared" si="187"/>
        <v>107000</v>
      </c>
      <c r="AC1018" s="28">
        <f t="shared" si="188"/>
        <v>106000</v>
      </c>
      <c r="AD1018" s="28">
        <f t="shared" si="189"/>
        <v>107000</v>
      </c>
      <c r="AE1018" s="28">
        <f t="shared" si="190"/>
        <v>108000</v>
      </c>
      <c r="AF1018" s="28">
        <f t="shared" si="191"/>
        <v>108000</v>
      </c>
      <c r="AG1018" s="28">
        <f t="shared" si="192"/>
        <v>107000</v>
      </c>
    </row>
    <row r="1019" spans="1:33" hidden="1" x14ac:dyDescent="0.3">
      <c r="A1019" s="7" t="s">
        <v>281</v>
      </c>
      <c r="B1019" s="7" t="s">
        <v>659</v>
      </c>
      <c r="C1019" s="7">
        <v>1312</v>
      </c>
      <c r="D1019" s="2" t="s">
        <v>8</v>
      </c>
      <c r="E1019" s="2">
        <v>917</v>
      </c>
      <c r="F1019" s="2" t="s">
        <v>2446</v>
      </c>
      <c r="G1019" s="2" t="s">
        <v>2486</v>
      </c>
      <c r="H1019" s="8" t="s">
        <v>2183</v>
      </c>
      <c r="I1019" s="1">
        <v>52000</v>
      </c>
      <c r="J1019" s="1">
        <v>52000</v>
      </c>
      <c r="K1019" s="1">
        <v>53000</v>
      </c>
      <c r="L1019" s="1">
        <v>53000</v>
      </c>
      <c r="M1019" s="1">
        <v>80000</v>
      </c>
      <c r="N1019" s="1">
        <v>80000</v>
      </c>
      <c r="O1019" s="1">
        <v>81000</v>
      </c>
      <c r="P1019" s="1">
        <v>80000</v>
      </c>
      <c r="Q1019" s="1">
        <v>107000</v>
      </c>
      <c r="R1019" s="1">
        <v>108000</v>
      </c>
      <c r="S1019" s="1">
        <v>108000</v>
      </c>
      <c r="T1019" s="1">
        <v>107000</v>
      </c>
      <c r="V1019" s="28">
        <f t="shared" si="181"/>
        <v>52000</v>
      </c>
      <c r="W1019" s="28">
        <f t="shared" si="182"/>
        <v>52000</v>
      </c>
      <c r="X1019" s="28">
        <f t="shared" si="183"/>
        <v>53000</v>
      </c>
      <c r="Y1019" s="28">
        <f t="shared" si="184"/>
        <v>53000</v>
      </c>
      <c r="Z1019" s="28">
        <f t="shared" si="185"/>
        <v>80000</v>
      </c>
      <c r="AA1019" s="28">
        <f t="shared" si="186"/>
        <v>80000</v>
      </c>
      <c r="AB1019" s="28">
        <f t="shared" si="187"/>
        <v>81000</v>
      </c>
      <c r="AC1019" s="28">
        <f t="shared" si="188"/>
        <v>80000</v>
      </c>
      <c r="AD1019" s="28">
        <f t="shared" si="189"/>
        <v>107000</v>
      </c>
      <c r="AE1019" s="28">
        <f t="shared" si="190"/>
        <v>108000</v>
      </c>
      <c r="AF1019" s="28">
        <f t="shared" si="191"/>
        <v>108000</v>
      </c>
      <c r="AG1019" s="28">
        <f t="shared" si="192"/>
        <v>107000</v>
      </c>
    </row>
    <row r="1020" spans="1:33" hidden="1" x14ac:dyDescent="0.3">
      <c r="A1020" s="7" t="s">
        <v>281</v>
      </c>
      <c r="B1020" s="7" t="s">
        <v>659</v>
      </c>
      <c r="C1020" s="7">
        <v>1312</v>
      </c>
      <c r="D1020" s="2" t="s">
        <v>8</v>
      </c>
      <c r="E1020" s="2">
        <v>917</v>
      </c>
      <c r="F1020" s="2" t="s">
        <v>2447</v>
      </c>
      <c r="G1020" s="2" t="s">
        <v>2486</v>
      </c>
      <c r="H1020" s="8" t="s">
        <v>2184</v>
      </c>
      <c r="I1020" s="1">
        <v>52000</v>
      </c>
      <c r="J1020" s="1">
        <v>52000</v>
      </c>
      <c r="K1020" s="1">
        <v>53000</v>
      </c>
      <c r="L1020" s="1">
        <v>53000</v>
      </c>
      <c r="M1020" s="1">
        <v>80000</v>
      </c>
      <c r="N1020" s="1">
        <v>80000</v>
      </c>
      <c r="O1020" s="1">
        <v>81000</v>
      </c>
      <c r="P1020" s="1">
        <v>80000</v>
      </c>
      <c r="Q1020" s="1">
        <v>107000</v>
      </c>
      <c r="R1020" s="1">
        <v>108000</v>
      </c>
      <c r="S1020" s="1">
        <v>108000</v>
      </c>
      <c r="T1020" s="1">
        <v>107000</v>
      </c>
      <c r="V1020" s="28">
        <f t="shared" si="181"/>
        <v>52000</v>
      </c>
      <c r="W1020" s="28">
        <f t="shared" si="182"/>
        <v>52000</v>
      </c>
      <c r="X1020" s="28">
        <f t="shared" si="183"/>
        <v>53000</v>
      </c>
      <c r="Y1020" s="28">
        <f t="shared" si="184"/>
        <v>53000</v>
      </c>
      <c r="Z1020" s="28">
        <f t="shared" si="185"/>
        <v>80000</v>
      </c>
      <c r="AA1020" s="28">
        <f t="shared" si="186"/>
        <v>80000</v>
      </c>
      <c r="AB1020" s="28">
        <f t="shared" si="187"/>
        <v>81000</v>
      </c>
      <c r="AC1020" s="28">
        <f t="shared" si="188"/>
        <v>80000</v>
      </c>
      <c r="AD1020" s="28">
        <f t="shared" si="189"/>
        <v>107000</v>
      </c>
      <c r="AE1020" s="28">
        <f t="shared" si="190"/>
        <v>108000</v>
      </c>
      <c r="AF1020" s="28">
        <f t="shared" si="191"/>
        <v>108000</v>
      </c>
      <c r="AG1020" s="28">
        <f t="shared" si="192"/>
        <v>107000</v>
      </c>
    </row>
    <row r="1021" spans="1:33" hidden="1" x14ac:dyDescent="0.3">
      <c r="A1021" s="7" t="s">
        <v>281</v>
      </c>
      <c r="B1021" s="7" t="s">
        <v>659</v>
      </c>
      <c r="C1021" s="7">
        <v>1312</v>
      </c>
      <c r="D1021" s="2" t="s">
        <v>8</v>
      </c>
      <c r="E1021" s="2">
        <v>917</v>
      </c>
      <c r="F1021" s="2" t="s">
        <v>2448</v>
      </c>
      <c r="G1021" s="2" t="s">
        <v>2486</v>
      </c>
      <c r="H1021" s="8" t="s">
        <v>2185</v>
      </c>
      <c r="I1021" s="1">
        <v>52000</v>
      </c>
      <c r="J1021" s="1">
        <v>52000</v>
      </c>
      <c r="K1021" s="1">
        <v>53000</v>
      </c>
      <c r="L1021" s="1">
        <v>106000</v>
      </c>
      <c r="M1021" s="1">
        <v>107000</v>
      </c>
      <c r="N1021" s="1">
        <v>107000</v>
      </c>
      <c r="O1021" s="1">
        <v>107000</v>
      </c>
      <c r="P1021" s="1">
        <v>106000</v>
      </c>
      <c r="Q1021" s="1">
        <v>107000</v>
      </c>
      <c r="R1021" s="1">
        <v>108000</v>
      </c>
      <c r="S1021" s="1">
        <v>108000</v>
      </c>
      <c r="T1021" s="1">
        <v>107000</v>
      </c>
      <c r="V1021" s="28">
        <f t="shared" si="181"/>
        <v>52000</v>
      </c>
      <c r="W1021" s="28">
        <f t="shared" si="182"/>
        <v>52000</v>
      </c>
      <c r="X1021" s="28">
        <f t="shared" si="183"/>
        <v>53000</v>
      </c>
      <c r="Y1021" s="28">
        <f t="shared" si="184"/>
        <v>106000</v>
      </c>
      <c r="Z1021" s="28">
        <f t="shared" si="185"/>
        <v>107000</v>
      </c>
      <c r="AA1021" s="28">
        <f t="shared" si="186"/>
        <v>107000</v>
      </c>
      <c r="AB1021" s="28">
        <f t="shared" si="187"/>
        <v>107000</v>
      </c>
      <c r="AC1021" s="28">
        <f t="shared" si="188"/>
        <v>106000</v>
      </c>
      <c r="AD1021" s="28">
        <f t="shared" si="189"/>
        <v>107000</v>
      </c>
      <c r="AE1021" s="28">
        <f t="shared" si="190"/>
        <v>108000</v>
      </c>
      <c r="AF1021" s="28">
        <f t="shared" si="191"/>
        <v>108000</v>
      </c>
      <c r="AG1021" s="28">
        <f t="shared" si="192"/>
        <v>107000</v>
      </c>
    </row>
    <row r="1022" spans="1:33" hidden="1" x14ac:dyDescent="0.3">
      <c r="A1022" s="7" t="s">
        <v>281</v>
      </c>
      <c r="B1022" s="7" t="s">
        <v>659</v>
      </c>
      <c r="C1022" s="7">
        <v>1312</v>
      </c>
      <c r="D1022" s="2" t="s">
        <v>8</v>
      </c>
      <c r="E1022" s="2">
        <v>917</v>
      </c>
      <c r="F1022" s="2" t="s">
        <v>2449</v>
      </c>
      <c r="G1022" s="2" t="s">
        <v>2486</v>
      </c>
      <c r="H1022" s="8" t="s">
        <v>2186</v>
      </c>
      <c r="I1022" s="1">
        <v>52000</v>
      </c>
      <c r="J1022" s="1">
        <v>52000</v>
      </c>
      <c r="K1022" s="1">
        <v>53000</v>
      </c>
      <c r="L1022" s="1">
        <v>53000</v>
      </c>
      <c r="M1022" s="1">
        <v>80000</v>
      </c>
      <c r="N1022" s="1">
        <v>80000</v>
      </c>
      <c r="O1022" s="1">
        <v>81000</v>
      </c>
      <c r="P1022" s="1">
        <v>80000</v>
      </c>
      <c r="Q1022" s="1">
        <v>107000</v>
      </c>
      <c r="R1022" s="1">
        <v>108000</v>
      </c>
      <c r="S1022" s="1">
        <v>108000</v>
      </c>
      <c r="T1022" s="1">
        <v>107000</v>
      </c>
      <c r="V1022" s="28">
        <f t="shared" si="181"/>
        <v>52000</v>
      </c>
      <c r="W1022" s="28">
        <f t="shared" si="182"/>
        <v>52000</v>
      </c>
      <c r="X1022" s="28">
        <f t="shared" si="183"/>
        <v>53000</v>
      </c>
      <c r="Y1022" s="28">
        <f t="shared" si="184"/>
        <v>53000</v>
      </c>
      <c r="Z1022" s="28">
        <f t="shared" si="185"/>
        <v>80000</v>
      </c>
      <c r="AA1022" s="28">
        <f t="shared" si="186"/>
        <v>80000</v>
      </c>
      <c r="AB1022" s="28">
        <f t="shared" si="187"/>
        <v>81000</v>
      </c>
      <c r="AC1022" s="28">
        <f t="shared" si="188"/>
        <v>80000</v>
      </c>
      <c r="AD1022" s="28">
        <f t="shared" si="189"/>
        <v>107000</v>
      </c>
      <c r="AE1022" s="28">
        <f t="shared" si="190"/>
        <v>108000</v>
      </c>
      <c r="AF1022" s="28">
        <f t="shared" si="191"/>
        <v>108000</v>
      </c>
      <c r="AG1022" s="28">
        <f t="shared" si="192"/>
        <v>107000</v>
      </c>
    </row>
    <row r="1023" spans="1:33" hidden="1" x14ac:dyDescent="0.3">
      <c r="A1023" s="7" t="s">
        <v>281</v>
      </c>
      <c r="B1023" s="7" t="s">
        <v>659</v>
      </c>
      <c r="C1023" s="7">
        <v>1312</v>
      </c>
      <c r="D1023" s="2" t="s">
        <v>8</v>
      </c>
      <c r="E1023" s="2">
        <v>917</v>
      </c>
      <c r="F1023" s="2" t="s">
        <v>2450</v>
      </c>
      <c r="G1023" s="2" t="s">
        <v>2486</v>
      </c>
      <c r="H1023" s="8" t="s">
        <v>2187</v>
      </c>
      <c r="I1023" s="1">
        <v>78000</v>
      </c>
      <c r="J1023" s="1">
        <v>52000</v>
      </c>
      <c r="K1023" s="1">
        <v>53000</v>
      </c>
      <c r="L1023" s="1">
        <v>53000</v>
      </c>
      <c r="M1023" s="1">
        <v>80000</v>
      </c>
      <c r="N1023" s="1">
        <v>80000</v>
      </c>
      <c r="O1023" s="1">
        <v>81000</v>
      </c>
      <c r="P1023" s="1">
        <v>80000</v>
      </c>
      <c r="Q1023" s="1">
        <v>107000</v>
      </c>
      <c r="R1023" s="1">
        <v>108000</v>
      </c>
      <c r="S1023" s="1">
        <v>108000</v>
      </c>
      <c r="T1023" s="1">
        <v>107000</v>
      </c>
      <c r="V1023" s="28">
        <f t="shared" si="181"/>
        <v>78000</v>
      </c>
      <c r="W1023" s="28">
        <f t="shared" si="182"/>
        <v>52000</v>
      </c>
      <c r="X1023" s="28">
        <f t="shared" si="183"/>
        <v>53000</v>
      </c>
      <c r="Y1023" s="28">
        <f t="shared" si="184"/>
        <v>53000</v>
      </c>
      <c r="Z1023" s="28">
        <f t="shared" si="185"/>
        <v>80000</v>
      </c>
      <c r="AA1023" s="28">
        <f t="shared" si="186"/>
        <v>80000</v>
      </c>
      <c r="AB1023" s="28">
        <f t="shared" si="187"/>
        <v>81000</v>
      </c>
      <c r="AC1023" s="28">
        <f t="shared" si="188"/>
        <v>80000</v>
      </c>
      <c r="AD1023" s="28">
        <f t="shared" si="189"/>
        <v>107000</v>
      </c>
      <c r="AE1023" s="28">
        <f t="shared" si="190"/>
        <v>108000</v>
      </c>
      <c r="AF1023" s="28">
        <f t="shared" si="191"/>
        <v>108000</v>
      </c>
      <c r="AG1023" s="28">
        <f t="shared" si="192"/>
        <v>107000</v>
      </c>
    </row>
    <row r="1024" spans="1:33" hidden="1" x14ac:dyDescent="0.3">
      <c r="A1024" s="7" t="s">
        <v>281</v>
      </c>
      <c r="B1024" s="7" t="s">
        <v>659</v>
      </c>
      <c r="C1024" s="7">
        <v>1312</v>
      </c>
      <c r="D1024" s="2" t="s">
        <v>8</v>
      </c>
      <c r="E1024" s="2">
        <v>917</v>
      </c>
      <c r="F1024" s="2" t="s">
        <v>2451</v>
      </c>
      <c r="G1024" s="2" t="s">
        <v>2486</v>
      </c>
      <c r="H1024" s="8" t="s">
        <v>2188</v>
      </c>
      <c r="I1024" s="1">
        <v>52000</v>
      </c>
      <c r="J1024" s="1">
        <v>52000</v>
      </c>
      <c r="K1024" s="1">
        <v>53000</v>
      </c>
      <c r="L1024" s="1">
        <v>106000</v>
      </c>
      <c r="M1024" s="1">
        <v>107000</v>
      </c>
      <c r="N1024" s="1">
        <v>107000</v>
      </c>
      <c r="O1024" s="1">
        <v>107000</v>
      </c>
      <c r="P1024" s="1">
        <v>106000</v>
      </c>
      <c r="Q1024" s="1">
        <v>107000</v>
      </c>
      <c r="R1024" s="1">
        <v>108000</v>
      </c>
      <c r="S1024" s="1">
        <v>108000</v>
      </c>
      <c r="T1024" s="1">
        <v>107000</v>
      </c>
      <c r="V1024" s="28">
        <f t="shared" si="181"/>
        <v>52000</v>
      </c>
      <c r="W1024" s="28">
        <f t="shared" si="182"/>
        <v>52000</v>
      </c>
      <c r="X1024" s="28">
        <f t="shared" si="183"/>
        <v>53000</v>
      </c>
      <c r="Y1024" s="28">
        <f t="shared" si="184"/>
        <v>106000</v>
      </c>
      <c r="Z1024" s="28">
        <f t="shared" si="185"/>
        <v>107000</v>
      </c>
      <c r="AA1024" s="28">
        <f t="shared" si="186"/>
        <v>107000</v>
      </c>
      <c r="AB1024" s="28">
        <f t="shared" si="187"/>
        <v>107000</v>
      </c>
      <c r="AC1024" s="28">
        <f t="shared" si="188"/>
        <v>106000</v>
      </c>
      <c r="AD1024" s="28">
        <f t="shared" si="189"/>
        <v>107000</v>
      </c>
      <c r="AE1024" s="28">
        <f t="shared" si="190"/>
        <v>108000</v>
      </c>
      <c r="AF1024" s="28">
        <f t="shared" si="191"/>
        <v>108000</v>
      </c>
      <c r="AG1024" s="28">
        <f t="shared" si="192"/>
        <v>107000</v>
      </c>
    </row>
    <row r="1025" spans="1:33" hidden="1" x14ac:dyDescent="0.3">
      <c r="A1025" s="7" t="s">
        <v>281</v>
      </c>
      <c r="B1025" s="7" t="s">
        <v>659</v>
      </c>
      <c r="C1025" s="7">
        <v>1312</v>
      </c>
      <c r="D1025" s="2" t="s">
        <v>8</v>
      </c>
      <c r="E1025" s="2">
        <v>917</v>
      </c>
      <c r="F1025" s="2" t="s">
        <v>2452</v>
      </c>
      <c r="G1025" s="2" t="s">
        <v>2486</v>
      </c>
      <c r="H1025" s="8" t="s">
        <v>2189</v>
      </c>
      <c r="I1025" s="1">
        <v>37000</v>
      </c>
      <c r="J1025" s="1">
        <v>37000</v>
      </c>
      <c r="K1025" s="1">
        <v>37000</v>
      </c>
      <c r="L1025" s="1">
        <v>27000</v>
      </c>
      <c r="M1025" s="1">
        <v>54000</v>
      </c>
      <c r="N1025" s="1">
        <v>54000</v>
      </c>
      <c r="O1025" s="1">
        <v>54000</v>
      </c>
      <c r="P1025" s="1">
        <v>53000</v>
      </c>
      <c r="Q1025" s="1">
        <v>54000</v>
      </c>
      <c r="R1025" s="1">
        <v>54000</v>
      </c>
      <c r="S1025" s="1">
        <v>54000</v>
      </c>
      <c r="T1025" s="1">
        <v>54000</v>
      </c>
      <c r="V1025" s="28">
        <f t="shared" si="181"/>
        <v>37000</v>
      </c>
      <c r="W1025" s="28">
        <f t="shared" si="182"/>
        <v>37000</v>
      </c>
      <c r="X1025" s="28">
        <f t="shared" si="183"/>
        <v>37000</v>
      </c>
      <c r="Y1025" s="28">
        <f t="shared" si="184"/>
        <v>27000</v>
      </c>
      <c r="Z1025" s="28">
        <f t="shared" si="185"/>
        <v>54000</v>
      </c>
      <c r="AA1025" s="28">
        <f t="shared" si="186"/>
        <v>54000</v>
      </c>
      <c r="AB1025" s="28">
        <f t="shared" si="187"/>
        <v>54000</v>
      </c>
      <c r="AC1025" s="28">
        <f t="shared" si="188"/>
        <v>53000</v>
      </c>
      <c r="AD1025" s="28">
        <f t="shared" si="189"/>
        <v>54000</v>
      </c>
      <c r="AE1025" s="28">
        <f t="shared" si="190"/>
        <v>54000</v>
      </c>
      <c r="AF1025" s="28">
        <f t="shared" si="191"/>
        <v>54000</v>
      </c>
      <c r="AG1025" s="28">
        <f t="shared" si="192"/>
        <v>54000</v>
      </c>
    </row>
    <row r="1026" spans="1:33" hidden="1" x14ac:dyDescent="0.3">
      <c r="A1026" s="7" t="s">
        <v>281</v>
      </c>
      <c r="B1026" s="7" t="s">
        <v>659</v>
      </c>
      <c r="C1026" s="7">
        <v>1312</v>
      </c>
      <c r="D1026" s="2" t="s">
        <v>8</v>
      </c>
      <c r="E1026" s="2">
        <v>917</v>
      </c>
      <c r="F1026" s="2" t="s">
        <v>2453</v>
      </c>
      <c r="G1026" s="2" t="s">
        <v>2486</v>
      </c>
      <c r="H1026" s="8" t="s">
        <v>2190</v>
      </c>
      <c r="I1026" s="1">
        <v>26000</v>
      </c>
      <c r="J1026" s="1">
        <v>26000</v>
      </c>
      <c r="K1026" s="1">
        <v>27000</v>
      </c>
      <c r="L1026" s="1">
        <v>27000</v>
      </c>
      <c r="M1026" s="1">
        <v>27000</v>
      </c>
      <c r="N1026" s="1">
        <v>54000</v>
      </c>
      <c r="O1026" s="1">
        <v>54000</v>
      </c>
      <c r="P1026" s="1">
        <v>53000</v>
      </c>
      <c r="Q1026" s="1">
        <v>54000</v>
      </c>
      <c r="R1026" s="1">
        <v>108000</v>
      </c>
      <c r="S1026" s="1">
        <v>108000</v>
      </c>
      <c r="T1026" s="1">
        <v>107000</v>
      </c>
      <c r="V1026" s="28">
        <f t="shared" si="181"/>
        <v>26000</v>
      </c>
      <c r="W1026" s="28">
        <f t="shared" si="182"/>
        <v>26000</v>
      </c>
      <c r="X1026" s="28">
        <f t="shared" si="183"/>
        <v>27000</v>
      </c>
      <c r="Y1026" s="28">
        <f t="shared" si="184"/>
        <v>27000</v>
      </c>
      <c r="Z1026" s="28">
        <f t="shared" si="185"/>
        <v>27000</v>
      </c>
      <c r="AA1026" s="28">
        <f t="shared" si="186"/>
        <v>54000</v>
      </c>
      <c r="AB1026" s="28">
        <f t="shared" si="187"/>
        <v>54000</v>
      </c>
      <c r="AC1026" s="28">
        <f t="shared" si="188"/>
        <v>53000</v>
      </c>
      <c r="AD1026" s="28">
        <f t="shared" si="189"/>
        <v>54000</v>
      </c>
      <c r="AE1026" s="28">
        <f t="shared" si="190"/>
        <v>108000</v>
      </c>
      <c r="AF1026" s="28">
        <f t="shared" si="191"/>
        <v>108000</v>
      </c>
      <c r="AG1026" s="28">
        <f t="shared" si="192"/>
        <v>107000</v>
      </c>
    </row>
    <row r="1027" spans="1:33" hidden="1" x14ac:dyDescent="0.3">
      <c r="A1027" s="7" t="s">
        <v>281</v>
      </c>
      <c r="B1027" s="7" t="s">
        <v>659</v>
      </c>
      <c r="C1027" s="7">
        <v>1312</v>
      </c>
      <c r="D1027" s="2" t="s">
        <v>8</v>
      </c>
      <c r="E1027" s="2">
        <v>917</v>
      </c>
      <c r="F1027" s="2" t="s">
        <v>2454</v>
      </c>
      <c r="G1027" s="2" t="s">
        <v>2486</v>
      </c>
      <c r="H1027" s="8" t="s">
        <v>2191</v>
      </c>
      <c r="I1027" s="1">
        <v>26000</v>
      </c>
      <c r="J1027" s="1">
        <v>26000</v>
      </c>
      <c r="K1027" s="1">
        <v>27000</v>
      </c>
      <c r="L1027" s="1">
        <v>27000</v>
      </c>
      <c r="M1027" s="1">
        <v>27000</v>
      </c>
      <c r="N1027" s="1">
        <v>54000</v>
      </c>
      <c r="O1027" s="1">
        <v>54000</v>
      </c>
      <c r="P1027" s="1">
        <v>53000</v>
      </c>
      <c r="Q1027" s="1">
        <v>54000</v>
      </c>
      <c r="R1027" s="1">
        <v>108000</v>
      </c>
      <c r="S1027" s="1">
        <v>108000</v>
      </c>
      <c r="T1027" s="1">
        <v>107000</v>
      </c>
      <c r="V1027" s="28">
        <f t="shared" ref="V1027:V1090" si="193">ROUNDUP(I1027,-3)</f>
        <v>26000</v>
      </c>
      <c r="W1027" s="28">
        <f t="shared" ref="W1027:W1090" si="194">ROUNDUP(J1027,-3)</f>
        <v>26000</v>
      </c>
      <c r="X1027" s="28">
        <f t="shared" ref="X1027:X1090" si="195">ROUNDUP(K1027,-3)</f>
        <v>27000</v>
      </c>
      <c r="Y1027" s="28">
        <f t="shared" ref="Y1027:Y1090" si="196">ROUNDUP(L1027,-3)</f>
        <v>27000</v>
      </c>
      <c r="Z1027" s="28">
        <f t="shared" ref="Z1027:Z1090" si="197">ROUNDUP(M1027,-3)</f>
        <v>27000</v>
      </c>
      <c r="AA1027" s="28">
        <f t="shared" ref="AA1027:AA1090" si="198">ROUNDUP(N1027,-3)</f>
        <v>54000</v>
      </c>
      <c r="AB1027" s="28">
        <f t="shared" ref="AB1027:AB1090" si="199">ROUNDUP(O1027,-3)</f>
        <v>54000</v>
      </c>
      <c r="AC1027" s="28">
        <f t="shared" ref="AC1027:AC1090" si="200">ROUNDUP(P1027,-3)</f>
        <v>53000</v>
      </c>
      <c r="AD1027" s="28">
        <f t="shared" ref="AD1027:AD1090" si="201">ROUNDUP(Q1027,-3)</f>
        <v>54000</v>
      </c>
      <c r="AE1027" s="28">
        <f t="shared" ref="AE1027:AE1090" si="202">ROUNDUP(R1027,-3)</f>
        <v>108000</v>
      </c>
      <c r="AF1027" s="28">
        <f t="shared" ref="AF1027:AF1090" si="203">ROUNDUP(S1027,-3)</f>
        <v>108000</v>
      </c>
      <c r="AG1027" s="28">
        <f t="shared" ref="AG1027:AG1090" si="204">ROUNDUP(T1027,-3)</f>
        <v>107000</v>
      </c>
    </row>
    <row r="1028" spans="1:33" hidden="1" x14ac:dyDescent="0.3">
      <c r="A1028" s="7" t="s">
        <v>281</v>
      </c>
      <c r="B1028" s="7" t="s">
        <v>659</v>
      </c>
      <c r="C1028" s="7">
        <v>1312</v>
      </c>
      <c r="D1028" s="2" t="s">
        <v>8</v>
      </c>
      <c r="E1028" s="2">
        <v>917</v>
      </c>
      <c r="F1028" s="2" t="s">
        <v>2455</v>
      </c>
      <c r="G1028" s="2" t="s">
        <v>2486</v>
      </c>
      <c r="H1028" s="8" t="s">
        <v>2192</v>
      </c>
      <c r="I1028" s="1">
        <v>26000</v>
      </c>
      <c r="J1028" s="1">
        <v>26000</v>
      </c>
      <c r="K1028" s="1">
        <v>27000</v>
      </c>
      <c r="L1028" s="1">
        <v>27000</v>
      </c>
      <c r="M1028" s="1">
        <v>27000</v>
      </c>
      <c r="N1028" s="1">
        <v>54000</v>
      </c>
      <c r="O1028" s="1">
        <v>54000</v>
      </c>
      <c r="P1028" s="1">
        <v>53000</v>
      </c>
      <c r="Q1028" s="1">
        <v>54000</v>
      </c>
      <c r="R1028" s="1">
        <v>108000</v>
      </c>
      <c r="S1028" s="1">
        <v>108000</v>
      </c>
      <c r="T1028" s="1">
        <v>107000</v>
      </c>
      <c r="V1028" s="28">
        <f t="shared" si="193"/>
        <v>26000</v>
      </c>
      <c r="W1028" s="28">
        <f t="shared" si="194"/>
        <v>26000</v>
      </c>
      <c r="X1028" s="28">
        <f t="shared" si="195"/>
        <v>27000</v>
      </c>
      <c r="Y1028" s="28">
        <f t="shared" si="196"/>
        <v>27000</v>
      </c>
      <c r="Z1028" s="28">
        <f t="shared" si="197"/>
        <v>27000</v>
      </c>
      <c r="AA1028" s="28">
        <f t="shared" si="198"/>
        <v>54000</v>
      </c>
      <c r="AB1028" s="28">
        <f t="shared" si="199"/>
        <v>54000</v>
      </c>
      <c r="AC1028" s="28">
        <f t="shared" si="200"/>
        <v>53000</v>
      </c>
      <c r="AD1028" s="28">
        <f t="shared" si="201"/>
        <v>54000</v>
      </c>
      <c r="AE1028" s="28">
        <f t="shared" si="202"/>
        <v>108000</v>
      </c>
      <c r="AF1028" s="28">
        <f t="shared" si="203"/>
        <v>108000</v>
      </c>
      <c r="AG1028" s="28">
        <f t="shared" si="204"/>
        <v>107000</v>
      </c>
    </row>
    <row r="1029" spans="1:33" hidden="1" x14ac:dyDescent="0.3">
      <c r="A1029" s="7" t="s">
        <v>281</v>
      </c>
      <c r="B1029" s="7" t="s">
        <v>659</v>
      </c>
      <c r="C1029" s="7">
        <v>1312</v>
      </c>
      <c r="D1029" s="2" t="s">
        <v>8</v>
      </c>
      <c r="E1029" s="2">
        <v>917</v>
      </c>
      <c r="F1029" s="2" t="s">
        <v>2456</v>
      </c>
      <c r="G1029" s="2" t="s">
        <v>2486</v>
      </c>
      <c r="H1029" s="8" t="s">
        <v>2193</v>
      </c>
      <c r="I1029" s="1">
        <v>26000</v>
      </c>
      <c r="J1029" s="1">
        <v>26000</v>
      </c>
      <c r="K1029" s="1">
        <v>27000</v>
      </c>
      <c r="L1029" s="1">
        <v>27000</v>
      </c>
      <c r="M1029" s="1">
        <v>27000</v>
      </c>
      <c r="N1029" s="1">
        <v>54000</v>
      </c>
      <c r="O1029" s="1">
        <v>54000</v>
      </c>
      <c r="P1029" s="1">
        <v>53000</v>
      </c>
      <c r="Q1029" s="1">
        <v>54000</v>
      </c>
      <c r="R1029" s="1">
        <v>108000</v>
      </c>
      <c r="S1029" s="1">
        <v>108000</v>
      </c>
      <c r="T1029" s="1">
        <v>107000</v>
      </c>
      <c r="V1029" s="28">
        <f t="shared" si="193"/>
        <v>26000</v>
      </c>
      <c r="W1029" s="28">
        <f t="shared" si="194"/>
        <v>26000</v>
      </c>
      <c r="X1029" s="28">
        <f t="shared" si="195"/>
        <v>27000</v>
      </c>
      <c r="Y1029" s="28">
        <f t="shared" si="196"/>
        <v>27000</v>
      </c>
      <c r="Z1029" s="28">
        <f t="shared" si="197"/>
        <v>27000</v>
      </c>
      <c r="AA1029" s="28">
        <f t="shared" si="198"/>
        <v>54000</v>
      </c>
      <c r="AB1029" s="28">
        <f t="shared" si="199"/>
        <v>54000</v>
      </c>
      <c r="AC1029" s="28">
        <f t="shared" si="200"/>
        <v>53000</v>
      </c>
      <c r="AD1029" s="28">
        <f t="shared" si="201"/>
        <v>54000</v>
      </c>
      <c r="AE1029" s="28">
        <f t="shared" si="202"/>
        <v>108000</v>
      </c>
      <c r="AF1029" s="28">
        <f t="shared" si="203"/>
        <v>108000</v>
      </c>
      <c r="AG1029" s="28">
        <f t="shared" si="204"/>
        <v>107000</v>
      </c>
    </row>
    <row r="1030" spans="1:33" hidden="1" x14ac:dyDescent="0.3">
      <c r="A1030" s="7" t="s">
        <v>281</v>
      </c>
      <c r="B1030" s="7" t="s">
        <v>659</v>
      </c>
      <c r="C1030" s="7">
        <v>1312</v>
      </c>
      <c r="D1030" s="2" t="s">
        <v>8</v>
      </c>
      <c r="E1030" s="2">
        <v>917</v>
      </c>
      <c r="F1030" s="2" t="s">
        <v>2457</v>
      </c>
      <c r="G1030" s="2" t="s">
        <v>2486</v>
      </c>
      <c r="H1030" s="8" t="s">
        <v>2194</v>
      </c>
      <c r="I1030" s="1">
        <v>26000</v>
      </c>
      <c r="J1030" s="1">
        <v>26000</v>
      </c>
      <c r="K1030" s="1">
        <v>27000</v>
      </c>
      <c r="L1030" s="1">
        <v>27000</v>
      </c>
      <c r="M1030" s="1">
        <v>27000</v>
      </c>
      <c r="N1030" s="1">
        <v>54000</v>
      </c>
      <c r="O1030" s="1">
        <v>54000</v>
      </c>
      <c r="P1030" s="1">
        <v>53000</v>
      </c>
      <c r="Q1030" s="1">
        <v>54000</v>
      </c>
      <c r="R1030" s="1">
        <v>108000</v>
      </c>
      <c r="S1030" s="1">
        <v>108000</v>
      </c>
      <c r="T1030" s="1">
        <v>107000</v>
      </c>
      <c r="V1030" s="28">
        <f t="shared" si="193"/>
        <v>26000</v>
      </c>
      <c r="W1030" s="28">
        <f t="shared" si="194"/>
        <v>26000</v>
      </c>
      <c r="X1030" s="28">
        <f t="shared" si="195"/>
        <v>27000</v>
      </c>
      <c r="Y1030" s="28">
        <f t="shared" si="196"/>
        <v>27000</v>
      </c>
      <c r="Z1030" s="28">
        <f t="shared" si="197"/>
        <v>27000</v>
      </c>
      <c r="AA1030" s="28">
        <f t="shared" si="198"/>
        <v>54000</v>
      </c>
      <c r="AB1030" s="28">
        <f t="shared" si="199"/>
        <v>54000</v>
      </c>
      <c r="AC1030" s="28">
        <f t="shared" si="200"/>
        <v>53000</v>
      </c>
      <c r="AD1030" s="28">
        <f t="shared" si="201"/>
        <v>54000</v>
      </c>
      <c r="AE1030" s="28">
        <f t="shared" si="202"/>
        <v>108000</v>
      </c>
      <c r="AF1030" s="28">
        <f t="shared" si="203"/>
        <v>108000</v>
      </c>
      <c r="AG1030" s="28">
        <f t="shared" si="204"/>
        <v>107000</v>
      </c>
    </row>
    <row r="1031" spans="1:33" hidden="1" x14ac:dyDescent="0.3">
      <c r="A1031" s="7" t="s">
        <v>281</v>
      </c>
      <c r="B1031" s="7" t="s">
        <v>659</v>
      </c>
      <c r="C1031" s="7">
        <v>1312</v>
      </c>
      <c r="D1031" s="2" t="s">
        <v>8</v>
      </c>
      <c r="E1031" s="2">
        <v>917</v>
      </c>
      <c r="F1031" s="2" t="s">
        <v>2458</v>
      </c>
      <c r="G1031" s="2" t="s">
        <v>2486</v>
      </c>
      <c r="H1031" s="8" t="s">
        <v>2195</v>
      </c>
      <c r="I1031" s="1">
        <v>26000</v>
      </c>
      <c r="J1031" s="1">
        <v>26000</v>
      </c>
      <c r="K1031" s="1">
        <v>27000</v>
      </c>
      <c r="L1031" s="1">
        <v>27000</v>
      </c>
      <c r="M1031" s="1">
        <v>27000</v>
      </c>
      <c r="N1031" s="1">
        <v>54000</v>
      </c>
      <c r="O1031" s="1">
        <v>54000</v>
      </c>
      <c r="P1031" s="1">
        <v>53000</v>
      </c>
      <c r="Q1031" s="1">
        <v>54000</v>
      </c>
      <c r="R1031" s="1">
        <v>108000</v>
      </c>
      <c r="S1031" s="1">
        <v>108000</v>
      </c>
      <c r="T1031" s="1">
        <v>107000</v>
      </c>
      <c r="V1031" s="28">
        <f t="shared" si="193"/>
        <v>26000</v>
      </c>
      <c r="W1031" s="28">
        <f t="shared" si="194"/>
        <v>26000</v>
      </c>
      <c r="X1031" s="28">
        <f t="shared" si="195"/>
        <v>27000</v>
      </c>
      <c r="Y1031" s="28">
        <f t="shared" si="196"/>
        <v>27000</v>
      </c>
      <c r="Z1031" s="28">
        <f t="shared" si="197"/>
        <v>27000</v>
      </c>
      <c r="AA1031" s="28">
        <f t="shared" si="198"/>
        <v>54000</v>
      </c>
      <c r="AB1031" s="28">
        <f t="shared" si="199"/>
        <v>54000</v>
      </c>
      <c r="AC1031" s="28">
        <f t="shared" si="200"/>
        <v>53000</v>
      </c>
      <c r="AD1031" s="28">
        <f t="shared" si="201"/>
        <v>54000</v>
      </c>
      <c r="AE1031" s="28">
        <f t="shared" si="202"/>
        <v>108000</v>
      </c>
      <c r="AF1031" s="28">
        <f t="shared" si="203"/>
        <v>108000</v>
      </c>
      <c r="AG1031" s="28">
        <f t="shared" si="204"/>
        <v>107000</v>
      </c>
    </row>
    <row r="1032" spans="1:33" hidden="1" x14ac:dyDescent="0.3">
      <c r="A1032" s="7" t="s">
        <v>281</v>
      </c>
      <c r="B1032" s="7" t="s">
        <v>659</v>
      </c>
      <c r="C1032" s="7">
        <v>1312</v>
      </c>
      <c r="D1032" s="2" t="s">
        <v>8</v>
      </c>
      <c r="E1032" s="2">
        <v>917</v>
      </c>
      <c r="F1032" s="2" t="s">
        <v>2459</v>
      </c>
      <c r="G1032" s="2" t="s">
        <v>2486</v>
      </c>
      <c r="H1032" s="8" t="s">
        <v>2196</v>
      </c>
      <c r="I1032" s="1">
        <v>26000</v>
      </c>
      <c r="J1032" s="1">
        <v>26000</v>
      </c>
      <c r="K1032" s="1">
        <v>27000</v>
      </c>
      <c r="L1032" s="1">
        <v>27000</v>
      </c>
      <c r="M1032" s="1">
        <v>38000</v>
      </c>
      <c r="N1032" s="1">
        <v>38000</v>
      </c>
      <c r="O1032" s="1">
        <v>38000</v>
      </c>
      <c r="P1032" s="1">
        <v>38000</v>
      </c>
      <c r="Q1032" s="1">
        <v>38000</v>
      </c>
      <c r="R1032" s="1">
        <v>38000</v>
      </c>
      <c r="S1032" s="1">
        <v>38000</v>
      </c>
      <c r="T1032" s="1">
        <v>38000</v>
      </c>
      <c r="V1032" s="28">
        <f t="shared" si="193"/>
        <v>26000</v>
      </c>
      <c r="W1032" s="28">
        <f t="shared" si="194"/>
        <v>26000</v>
      </c>
      <c r="X1032" s="28">
        <f t="shared" si="195"/>
        <v>27000</v>
      </c>
      <c r="Y1032" s="28">
        <f t="shared" si="196"/>
        <v>27000</v>
      </c>
      <c r="Z1032" s="28">
        <f t="shared" si="197"/>
        <v>38000</v>
      </c>
      <c r="AA1032" s="28">
        <f t="shared" si="198"/>
        <v>38000</v>
      </c>
      <c r="AB1032" s="28">
        <f t="shared" si="199"/>
        <v>38000</v>
      </c>
      <c r="AC1032" s="28">
        <f t="shared" si="200"/>
        <v>38000</v>
      </c>
      <c r="AD1032" s="28">
        <f t="shared" si="201"/>
        <v>38000</v>
      </c>
      <c r="AE1032" s="28">
        <f t="shared" si="202"/>
        <v>38000</v>
      </c>
      <c r="AF1032" s="28">
        <f t="shared" si="203"/>
        <v>38000</v>
      </c>
      <c r="AG1032" s="28">
        <f t="shared" si="204"/>
        <v>38000</v>
      </c>
    </row>
    <row r="1033" spans="1:33" hidden="1" x14ac:dyDescent="0.3">
      <c r="A1033" s="7" t="s">
        <v>281</v>
      </c>
      <c r="B1033" s="7" t="s">
        <v>659</v>
      </c>
      <c r="C1033" s="7">
        <v>1312</v>
      </c>
      <c r="D1033" s="2" t="s">
        <v>8</v>
      </c>
      <c r="E1033" s="2">
        <v>917</v>
      </c>
      <c r="F1033" s="2" t="s">
        <v>2460</v>
      </c>
      <c r="G1033" s="2" t="s">
        <v>2486</v>
      </c>
      <c r="H1033" s="8" t="s">
        <v>2197</v>
      </c>
      <c r="I1033" s="1">
        <v>52000</v>
      </c>
      <c r="J1033" s="1">
        <v>52000</v>
      </c>
      <c r="K1033" s="1">
        <v>53000</v>
      </c>
      <c r="L1033" s="1">
        <v>53000</v>
      </c>
      <c r="M1033" s="1">
        <v>54000</v>
      </c>
      <c r="N1033" s="1">
        <v>54000</v>
      </c>
      <c r="O1033" s="1">
        <v>54000</v>
      </c>
      <c r="P1033" s="1">
        <v>53000</v>
      </c>
      <c r="Q1033" s="1">
        <v>54000</v>
      </c>
      <c r="R1033" s="1">
        <v>54000</v>
      </c>
      <c r="S1033" s="1">
        <v>54000</v>
      </c>
      <c r="T1033" s="1">
        <v>54000</v>
      </c>
      <c r="V1033" s="28">
        <f t="shared" si="193"/>
        <v>52000</v>
      </c>
      <c r="W1033" s="28">
        <f t="shared" si="194"/>
        <v>52000</v>
      </c>
      <c r="X1033" s="28">
        <f t="shared" si="195"/>
        <v>53000</v>
      </c>
      <c r="Y1033" s="28">
        <f t="shared" si="196"/>
        <v>53000</v>
      </c>
      <c r="Z1033" s="28">
        <f t="shared" si="197"/>
        <v>54000</v>
      </c>
      <c r="AA1033" s="28">
        <f t="shared" si="198"/>
        <v>54000</v>
      </c>
      <c r="AB1033" s="28">
        <f t="shared" si="199"/>
        <v>54000</v>
      </c>
      <c r="AC1033" s="28">
        <f t="shared" si="200"/>
        <v>53000</v>
      </c>
      <c r="AD1033" s="28">
        <f t="shared" si="201"/>
        <v>54000</v>
      </c>
      <c r="AE1033" s="28">
        <f t="shared" si="202"/>
        <v>54000</v>
      </c>
      <c r="AF1033" s="28">
        <f t="shared" si="203"/>
        <v>54000</v>
      </c>
      <c r="AG1033" s="28">
        <f t="shared" si="204"/>
        <v>54000</v>
      </c>
    </row>
    <row r="1034" spans="1:33" hidden="1" x14ac:dyDescent="0.3">
      <c r="A1034" s="7" t="s">
        <v>281</v>
      </c>
      <c r="B1034" s="7" t="s">
        <v>659</v>
      </c>
      <c r="C1034" s="7">
        <v>1312</v>
      </c>
      <c r="D1034" s="2" t="s">
        <v>8</v>
      </c>
      <c r="E1034" s="2">
        <v>917</v>
      </c>
      <c r="F1034" s="2" t="s">
        <v>2461</v>
      </c>
      <c r="G1034" s="2" t="s">
        <v>2486</v>
      </c>
      <c r="H1034" s="8" t="s">
        <v>2198</v>
      </c>
      <c r="I1034" s="1">
        <v>21000</v>
      </c>
      <c r="J1034" s="1">
        <v>21000</v>
      </c>
      <c r="K1034" s="1">
        <v>22000</v>
      </c>
      <c r="L1034" s="1">
        <v>22000</v>
      </c>
      <c r="M1034" s="1">
        <v>48000</v>
      </c>
      <c r="N1034" s="1">
        <v>48000</v>
      </c>
      <c r="O1034" s="1">
        <v>49000</v>
      </c>
      <c r="P1034" s="1">
        <v>48000</v>
      </c>
      <c r="Q1034" s="1">
        <v>48000</v>
      </c>
      <c r="R1034" s="1">
        <v>49000</v>
      </c>
      <c r="S1034" s="1">
        <v>49000</v>
      </c>
      <c r="T1034" s="1">
        <v>48000</v>
      </c>
      <c r="V1034" s="28">
        <f t="shared" si="193"/>
        <v>21000</v>
      </c>
      <c r="W1034" s="28">
        <f t="shared" si="194"/>
        <v>21000</v>
      </c>
      <c r="X1034" s="28">
        <f t="shared" si="195"/>
        <v>22000</v>
      </c>
      <c r="Y1034" s="28">
        <f t="shared" si="196"/>
        <v>22000</v>
      </c>
      <c r="Z1034" s="28">
        <f t="shared" si="197"/>
        <v>48000</v>
      </c>
      <c r="AA1034" s="28">
        <f t="shared" si="198"/>
        <v>48000</v>
      </c>
      <c r="AB1034" s="28">
        <f t="shared" si="199"/>
        <v>49000</v>
      </c>
      <c r="AC1034" s="28">
        <f t="shared" si="200"/>
        <v>48000</v>
      </c>
      <c r="AD1034" s="28">
        <f t="shared" si="201"/>
        <v>48000</v>
      </c>
      <c r="AE1034" s="28">
        <f t="shared" si="202"/>
        <v>49000</v>
      </c>
      <c r="AF1034" s="28">
        <f t="shared" si="203"/>
        <v>49000</v>
      </c>
      <c r="AG1034" s="28">
        <f t="shared" si="204"/>
        <v>48000</v>
      </c>
    </row>
    <row r="1035" spans="1:33" hidden="1" x14ac:dyDescent="0.3">
      <c r="A1035" s="7" t="s">
        <v>281</v>
      </c>
      <c r="B1035" s="7" t="s">
        <v>659</v>
      </c>
      <c r="C1035" s="7">
        <v>1312</v>
      </c>
      <c r="D1035" s="2" t="s">
        <v>8</v>
      </c>
      <c r="E1035" s="2">
        <v>917</v>
      </c>
      <c r="F1035" s="2" t="s">
        <v>2462</v>
      </c>
      <c r="G1035" s="2" t="s">
        <v>2486</v>
      </c>
      <c r="H1035" s="8" t="s">
        <v>2199</v>
      </c>
      <c r="I1035" s="1">
        <v>21000</v>
      </c>
      <c r="J1035" s="1">
        <v>21000</v>
      </c>
      <c r="K1035" s="1">
        <v>22000</v>
      </c>
      <c r="L1035" s="1">
        <v>22000</v>
      </c>
      <c r="M1035" s="1">
        <v>48000</v>
      </c>
      <c r="N1035" s="1">
        <v>48000</v>
      </c>
      <c r="O1035" s="1">
        <v>49000</v>
      </c>
      <c r="P1035" s="1">
        <v>48000</v>
      </c>
      <c r="Q1035" s="1">
        <v>48000</v>
      </c>
      <c r="R1035" s="1">
        <v>49000</v>
      </c>
      <c r="S1035" s="1">
        <v>49000</v>
      </c>
      <c r="T1035" s="1">
        <v>48000</v>
      </c>
      <c r="V1035" s="28">
        <f t="shared" si="193"/>
        <v>21000</v>
      </c>
      <c r="W1035" s="28">
        <f t="shared" si="194"/>
        <v>21000</v>
      </c>
      <c r="X1035" s="28">
        <f t="shared" si="195"/>
        <v>22000</v>
      </c>
      <c r="Y1035" s="28">
        <f t="shared" si="196"/>
        <v>22000</v>
      </c>
      <c r="Z1035" s="28">
        <f t="shared" si="197"/>
        <v>48000</v>
      </c>
      <c r="AA1035" s="28">
        <f t="shared" si="198"/>
        <v>48000</v>
      </c>
      <c r="AB1035" s="28">
        <f t="shared" si="199"/>
        <v>49000</v>
      </c>
      <c r="AC1035" s="28">
        <f t="shared" si="200"/>
        <v>48000</v>
      </c>
      <c r="AD1035" s="28">
        <f t="shared" si="201"/>
        <v>48000</v>
      </c>
      <c r="AE1035" s="28">
        <f t="shared" si="202"/>
        <v>49000</v>
      </c>
      <c r="AF1035" s="28">
        <f t="shared" si="203"/>
        <v>49000</v>
      </c>
      <c r="AG1035" s="28">
        <f t="shared" si="204"/>
        <v>48000</v>
      </c>
    </row>
    <row r="1036" spans="1:33" hidden="1" x14ac:dyDescent="0.3">
      <c r="A1036" s="7" t="s">
        <v>281</v>
      </c>
      <c r="B1036" s="7" t="s">
        <v>659</v>
      </c>
      <c r="C1036" s="7">
        <v>1312</v>
      </c>
      <c r="D1036" s="2" t="s">
        <v>8</v>
      </c>
      <c r="E1036" s="2">
        <v>917</v>
      </c>
      <c r="F1036" s="2" t="s">
        <v>2463</v>
      </c>
      <c r="G1036" s="2" t="s">
        <v>2486</v>
      </c>
      <c r="H1036" s="8" t="s">
        <v>2200</v>
      </c>
      <c r="I1036" s="1">
        <v>16000</v>
      </c>
      <c r="J1036" s="1">
        <v>16000</v>
      </c>
      <c r="K1036" s="1">
        <v>16000</v>
      </c>
      <c r="L1036" s="1">
        <v>16000</v>
      </c>
      <c r="M1036" s="1">
        <v>16000</v>
      </c>
      <c r="N1036" s="1">
        <v>27000</v>
      </c>
      <c r="O1036" s="1">
        <v>27000</v>
      </c>
      <c r="P1036" s="1">
        <v>27000</v>
      </c>
      <c r="Q1036" s="1">
        <v>16000</v>
      </c>
      <c r="R1036" s="1">
        <v>17000</v>
      </c>
      <c r="S1036" s="1">
        <v>17000</v>
      </c>
      <c r="T1036" s="1">
        <v>16000</v>
      </c>
      <c r="V1036" s="28">
        <f t="shared" si="193"/>
        <v>16000</v>
      </c>
      <c r="W1036" s="28">
        <f t="shared" si="194"/>
        <v>16000</v>
      </c>
      <c r="X1036" s="28">
        <f t="shared" si="195"/>
        <v>16000</v>
      </c>
      <c r="Y1036" s="28">
        <f t="shared" si="196"/>
        <v>16000</v>
      </c>
      <c r="Z1036" s="28">
        <f t="shared" si="197"/>
        <v>16000</v>
      </c>
      <c r="AA1036" s="28">
        <f t="shared" si="198"/>
        <v>27000</v>
      </c>
      <c r="AB1036" s="28">
        <f t="shared" si="199"/>
        <v>27000</v>
      </c>
      <c r="AC1036" s="28">
        <f t="shared" si="200"/>
        <v>27000</v>
      </c>
      <c r="AD1036" s="28">
        <f t="shared" si="201"/>
        <v>16000</v>
      </c>
      <c r="AE1036" s="28">
        <f t="shared" si="202"/>
        <v>17000</v>
      </c>
      <c r="AF1036" s="28">
        <f t="shared" si="203"/>
        <v>17000</v>
      </c>
      <c r="AG1036" s="28">
        <f t="shared" si="204"/>
        <v>16000</v>
      </c>
    </row>
    <row r="1037" spans="1:33" hidden="1" x14ac:dyDescent="0.3">
      <c r="A1037" s="7" t="s">
        <v>281</v>
      </c>
      <c r="B1037" s="7" t="s">
        <v>659</v>
      </c>
      <c r="C1037" s="7">
        <v>1312</v>
      </c>
      <c r="D1037" s="2" t="s">
        <v>8</v>
      </c>
      <c r="E1037" s="2">
        <v>917</v>
      </c>
      <c r="F1037" s="2" t="s">
        <v>2464</v>
      </c>
      <c r="G1037" s="2" t="s">
        <v>2486</v>
      </c>
      <c r="H1037" s="8" t="s">
        <v>2201</v>
      </c>
      <c r="I1037" s="1">
        <v>11000</v>
      </c>
      <c r="J1037" s="1">
        <v>11000</v>
      </c>
      <c r="K1037" s="1">
        <v>11000</v>
      </c>
      <c r="L1037" s="1">
        <v>27000</v>
      </c>
      <c r="M1037" s="1">
        <v>27000</v>
      </c>
      <c r="N1037" s="1">
        <v>27000</v>
      </c>
      <c r="O1037" s="1">
        <v>27000</v>
      </c>
      <c r="P1037" s="1">
        <v>27000</v>
      </c>
      <c r="Q1037" s="1">
        <v>27000</v>
      </c>
      <c r="R1037" s="1">
        <v>54000</v>
      </c>
      <c r="S1037" s="1">
        <v>54000</v>
      </c>
      <c r="T1037" s="1">
        <v>54000</v>
      </c>
      <c r="V1037" s="28">
        <f t="shared" si="193"/>
        <v>11000</v>
      </c>
      <c r="W1037" s="28">
        <f t="shared" si="194"/>
        <v>11000</v>
      </c>
      <c r="X1037" s="28">
        <f t="shared" si="195"/>
        <v>11000</v>
      </c>
      <c r="Y1037" s="28">
        <f t="shared" si="196"/>
        <v>27000</v>
      </c>
      <c r="Z1037" s="28">
        <f t="shared" si="197"/>
        <v>27000</v>
      </c>
      <c r="AA1037" s="28">
        <f t="shared" si="198"/>
        <v>27000</v>
      </c>
      <c r="AB1037" s="28">
        <f t="shared" si="199"/>
        <v>27000</v>
      </c>
      <c r="AC1037" s="28">
        <f t="shared" si="200"/>
        <v>27000</v>
      </c>
      <c r="AD1037" s="28">
        <f t="shared" si="201"/>
        <v>27000</v>
      </c>
      <c r="AE1037" s="28">
        <f t="shared" si="202"/>
        <v>54000</v>
      </c>
      <c r="AF1037" s="28">
        <f t="shared" si="203"/>
        <v>54000</v>
      </c>
      <c r="AG1037" s="28">
        <f t="shared" si="204"/>
        <v>54000</v>
      </c>
    </row>
    <row r="1038" spans="1:33" hidden="1" x14ac:dyDescent="0.3">
      <c r="A1038" s="7" t="s">
        <v>281</v>
      </c>
      <c r="B1038" s="7" t="s">
        <v>659</v>
      </c>
      <c r="C1038" s="7">
        <v>1312</v>
      </c>
      <c r="D1038" s="2" t="s">
        <v>8</v>
      </c>
      <c r="E1038" s="2">
        <v>917</v>
      </c>
      <c r="F1038" s="2" t="s">
        <v>2465</v>
      </c>
      <c r="G1038" s="2" t="s">
        <v>2486</v>
      </c>
      <c r="H1038" s="8" t="s">
        <v>2202</v>
      </c>
      <c r="I1038" s="1">
        <v>11000</v>
      </c>
      <c r="J1038" s="1">
        <v>11000</v>
      </c>
      <c r="K1038" s="1">
        <v>11000</v>
      </c>
      <c r="L1038" s="1">
        <v>16000</v>
      </c>
      <c r="M1038" s="1">
        <v>16000</v>
      </c>
      <c r="N1038" s="1">
        <v>16000</v>
      </c>
      <c r="O1038" s="1">
        <v>17000</v>
      </c>
      <c r="P1038" s="1">
        <v>16000</v>
      </c>
      <c r="Q1038" s="1">
        <v>16000</v>
      </c>
      <c r="R1038" s="1">
        <v>33000</v>
      </c>
      <c r="S1038" s="1">
        <v>33000</v>
      </c>
      <c r="T1038" s="1">
        <v>32000</v>
      </c>
      <c r="V1038" s="28">
        <f t="shared" si="193"/>
        <v>11000</v>
      </c>
      <c r="W1038" s="28">
        <f t="shared" si="194"/>
        <v>11000</v>
      </c>
      <c r="X1038" s="28">
        <f t="shared" si="195"/>
        <v>11000</v>
      </c>
      <c r="Y1038" s="28">
        <f t="shared" si="196"/>
        <v>16000</v>
      </c>
      <c r="Z1038" s="28">
        <f t="shared" si="197"/>
        <v>16000</v>
      </c>
      <c r="AA1038" s="28">
        <f t="shared" si="198"/>
        <v>16000</v>
      </c>
      <c r="AB1038" s="28">
        <f t="shared" si="199"/>
        <v>17000</v>
      </c>
      <c r="AC1038" s="28">
        <f t="shared" si="200"/>
        <v>16000</v>
      </c>
      <c r="AD1038" s="28">
        <f t="shared" si="201"/>
        <v>16000</v>
      </c>
      <c r="AE1038" s="28">
        <f t="shared" si="202"/>
        <v>33000</v>
      </c>
      <c r="AF1038" s="28">
        <f t="shared" si="203"/>
        <v>33000</v>
      </c>
      <c r="AG1038" s="28">
        <f t="shared" si="204"/>
        <v>32000</v>
      </c>
    </row>
    <row r="1039" spans="1:33" hidden="1" x14ac:dyDescent="0.3">
      <c r="A1039" s="7" t="s">
        <v>281</v>
      </c>
      <c r="B1039" s="7" t="s">
        <v>659</v>
      </c>
      <c r="C1039" s="7">
        <v>1312</v>
      </c>
      <c r="D1039" s="2" t="s">
        <v>8</v>
      </c>
      <c r="E1039" s="2">
        <v>917</v>
      </c>
      <c r="F1039" s="2" t="s">
        <v>2466</v>
      </c>
      <c r="G1039" s="2" t="s">
        <v>2486</v>
      </c>
      <c r="H1039" s="8" t="s">
        <v>2203</v>
      </c>
      <c r="I1039" s="1">
        <v>11000</v>
      </c>
      <c r="J1039" s="1">
        <v>11000</v>
      </c>
      <c r="K1039" s="1">
        <v>11000</v>
      </c>
      <c r="L1039" s="1">
        <v>16000</v>
      </c>
      <c r="M1039" s="1">
        <v>16000</v>
      </c>
      <c r="N1039" s="1">
        <v>16000</v>
      </c>
      <c r="O1039" s="1">
        <v>17000</v>
      </c>
      <c r="P1039" s="1">
        <v>16000</v>
      </c>
      <c r="Q1039" s="1">
        <v>16000</v>
      </c>
      <c r="R1039" s="1">
        <v>33000</v>
      </c>
      <c r="S1039" s="1">
        <v>33000</v>
      </c>
      <c r="T1039" s="1">
        <v>32000</v>
      </c>
      <c r="V1039" s="28">
        <f t="shared" si="193"/>
        <v>11000</v>
      </c>
      <c r="W1039" s="28">
        <f t="shared" si="194"/>
        <v>11000</v>
      </c>
      <c r="X1039" s="28">
        <f t="shared" si="195"/>
        <v>11000</v>
      </c>
      <c r="Y1039" s="28">
        <f t="shared" si="196"/>
        <v>16000</v>
      </c>
      <c r="Z1039" s="28">
        <f t="shared" si="197"/>
        <v>16000</v>
      </c>
      <c r="AA1039" s="28">
        <f t="shared" si="198"/>
        <v>16000</v>
      </c>
      <c r="AB1039" s="28">
        <f t="shared" si="199"/>
        <v>17000</v>
      </c>
      <c r="AC1039" s="28">
        <f t="shared" si="200"/>
        <v>16000</v>
      </c>
      <c r="AD1039" s="28">
        <f t="shared" si="201"/>
        <v>16000</v>
      </c>
      <c r="AE1039" s="28">
        <f t="shared" si="202"/>
        <v>33000</v>
      </c>
      <c r="AF1039" s="28">
        <f t="shared" si="203"/>
        <v>33000</v>
      </c>
      <c r="AG1039" s="28">
        <f t="shared" si="204"/>
        <v>32000</v>
      </c>
    </row>
    <row r="1040" spans="1:33" hidden="1" x14ac:dyDescent="0.3">
      <c r="A1040" s="7" t="s">
        <v>281</v>
      </c>
      <c r="B1040" s="7" t="s">
        <v>659</v>
      </c>
      <c r="C1040" s="7">
        <v>1312</v>
      </c>
      <c r="D1040" s="2" t="s">
        <v>8</v>
      </c>
      <c r="E1040" s="2">
        <v>917</v>
      </c>
      <c r="F1040" s="2" t="s">
        <v>2467</v>
      </c>
      <c r="G1040" s="2" t="s">
        <v>2486</v>
      </c>
      <c r="H1040" s="8" t="s">
        <v>2204</v>
      </c>
      <c r="I1040" s="1">
        <v>6000</v>
      </c>
      <c r="J1040" s="1">
        <v>6000</v>
      </c>
      <c r="K1040" s="1">
        <v>6000</v>
      </c>
      <c r="L1040" s="1">
        <v>6000</v>
      </c>
      <c r="M1040" s="1">
        <v>6000</v>
      </c>
      <c r="N1040" s="1">
        <v>11000</v>
      </c>
      <c r="O1040" s="1">
        <v>11000</v>
      </c>
      <c r="P1040" s="1">
        <v>11000</v>
      </c>
      <c r="Q1040" s="1">
        <v>11000</v>
      </c>
      <c r="R1040" s="1">
        <v>11000</v>
      </c>
      <c r="S1040" s="1">
        <v>11000</v>
      </c>
      <c r="T1040" s="1">
        <v>11000</v>
      </c>
      <c r="V1040" s="28">
        <f t="shared" si="193"/>
        <v>6000</v>
      </c>
      <c r="W1040" s="28">
        <f t="shared" si="194"/>
        <v>6000</v>
      </c>
      <c r="X1040" s="28">
        <f t="shared" si="195"/>
        <v>6000</v>
      </c>
      <c r="Y1040" s="28">
        <f t="shared" si="196"/>
        <v>6000</v>
      </c>
      <c r="Z1040" s="28">
        <f t="shared" si="197"/>
        <v>6000</v>
      </c>
      <c r="AA1040" s="28">
        <f t="shared" si="198"/>
        <v>11000</v>
      </c>
      <c r="AB1040" s="28">
        <f t="shared" si="199"/>
        <v>11000</v>
      </c>
      <c r="AC1040" s="28">
        <f t="shared" si="200"/>
        <v>11000</v>
      </c>
      <c r="AD1040" s="28">
        <f t="shared" si="201"/>
        <v>11000</v>
      </c>
      <c r="AE1040" s="28">
        <f t="shared" si="202"/>
        <v>11000</v>
      </c>
      <c r="AF1040" s="28">
        <f t="shared" si="203"/>
        <v>11000</v>
      </c>
      <c r="AG1040" s="28">
        <f t="shared" si="204"/>
        <v>11000</v>
      </c>
    </row>
    <row r="1041" spans="1:33" hidden="1" x14ac:dyDescent="0.3">
      <c r="A1041" s="7" t="s">
        <v>281</v>
      </c>
      <c r="B1041" s="7" t="s">
        <v>659</v>
      </c>
      <c r="C1041" s="7">
        <v>1312</v>
      </c>
      <c r="D1041" s="2" t="s">
        <v>8</v>
      </c>
      <c r="E1041" s="2">
        <v>917</v>
      </c>
      <c r="F1041" s="2" t="s">
        <v>2468</v>
      </c>
      <c r="G1041" s="2" t="s">
        <v>2486</v>
      </c>
      <c r="H1041" s="8" t="s">
        <v>2205</v>
      </c>
      <c r="I1041" s="1">
        <v>11000</v>
      </c>
      <c r="J1041" s="1">
        <v>6000</v>
      </c>
      <c r="K1041" s="1">
        <v>6000</v>
      </c>
      <c r="L1041" s="1">
        <v>6000</v>
      </c>
      <c r="M1041" s="1">
        <v>6000</v>
      </c>
      <c r="N1041" s="1">
        <v>11000</v>
      </c>
      <c r="O1041" s="1">
        <v>11000</v>
      </c>
      <c r="P1041" s="1">
        <v>11000</v>
      </c>
      <c r="Q1041" s="1">
        <v>11000</v>
      </c>
      <c r="R1041" s="1">
        <v>11000</v>
      </c>
      <c r="S1041" s="1">
        <v>11000</v>
      </c>
      <c r="T1041" s="1">
        <v>11000</v>
      </c>
      <c r="V1041" s="28">
        <f t="shared" si="193"/>
        <v>11000</v>
      </c>
      <c r="W1041" s="28">
        <f t="shared" si="194"/>
        <v>6000</v>
      </c>
      <c r="X1041" s="28">
        <f t="shared" si="195"/>
        <v>6000</v>
      </c>
      <c r="Y1041" s="28">
        <f t="shared" si="196"/>
        <v>6000</v>
      </c>
      <c r="Z1041" s="28">
        <f t="shared" si="197"/>
        <v>6000</v>
      </c>
      <c r="AA1041" s="28">
        <f t="shared" si="198"/>
        <v>11000</v>
      </c>
      <c r="AB1041" s="28">
        <f t="shared" si="199"/>
        <v>11000</v>
      </c>
      <c r="AC1041" s="28">
        <f t="shared" si="200"/>
        <v>11000</v>
      </c>
      <c r="AD1041" s="28">
        <f t="shared" si="201"/>
        <v>11000</v>
      </c>
      <c r="AE1041" s="28">
        <f t="shared" si="202"/>
        <v>11000</v>
      </c>
      <c r="AF1041" s="28">
        <f t="shared" si="203"/>
        <v>11000</v>
      </c>
      <c r="AG1041" s="28">
        <f t="shared" si="204"/>
        <v>11000</v>
      </c>
    </row>
    <row r="1042" spans="1:33" hidden="1" x14ac:dyDescent="0.3">
      <c r="A1042" s="7" t="s">
        <v>281</v>
      </c>
      <c r="B1042" s="7" t="s">
        <v>659</v>
      </c>
      <c r="C1042" s="7">
        <v>1312</v>
      </c>
      <c r="D1042" s="2" t="s">
        <v>252</v>
      </c>
      <c r="E1042" s="2">
        <v>999</v>
      </c>
      <c r="F1042" s="2" t="s">
        <v>252</v>
      </c>
      <c r="G1042" s="2" t="s">
        <v>2486</v>
      </c>
      <c r="H1042" s="8" t="s">
        <v>1777</v>
      </c>
      <c r="I1042" s="1">
        <v>1032000</v>
      </c>
      <c r="J1042" s="1">
        <v>1039000</v>
      </c>
      <c r="K1042" s="1">
        <v>1056000</v>
      </c>
      <c r="L1042" s="1">
        <v>1590000</v>
      </c>
      <c r="M1042" s="1">
        <v>1595000</v>
      </c>
      <c r="N1042" s="1">
        <v>1599000</v>
      </c>
      <c r="O1042" s="1">
        <v>1605000</v>
      </c>
      <c r="P1042" s="1">
        <v>2118000</v>
      </c>
      <c r="Q1042" s="1">
        <v>3714000</v>
      </c>
      <c r="R1042" s="1">
        <v>3218000</v>
      </c>
      <c r="S1042" s="1">
        <v>3746000</v>
      </c>
      <c r="T1042" s="1">
        <v>4153000</v>
      </c>
      <c r="V1042" s="28">
        <f t="shared" si="193"/>
        <v>1032000</v>
      </c>
      <c r="W1042" s="28">
        <f t="shared" si="194"/>
        <v>1039000</v>
      </c>
      <c r="X1042" s="28">
        <f t="shared" si="195"/>
        <v>1056000</v>
      </c>
      <c r="Y1042" s="28">
        <f t="shared" si="196"/>
        <v>1590000</v>
      </c>
      <c r="Z1042" s="28">
        <f t="shared" si="197"/>
        <v>1595000</v>
      </c>
      <c r="AA1042" s="28">
        <f t="shared" si="198"/>
        <v>1599000</v>
      </c>
      <c r="AB1042" s="28">
        <f t="shared" si="199"/>
        <v>1605000</v>
      </c>
      <c r="AC1042" s="28">
        <f t="shared" si="200"/>
        <v>2118000</v>
      </c>
      <c r="AD1042" s="28">
        <f t="shared" si="201"/>
        <v>3714000</v>
      </c>
      <c r="AE1042" s="28">
        <f t="shared" si="202"/>
        <v>3218000</v>
      </c>
      <c r="AF1042" s="28">
        <f t="shared" si="203"/>
        <v>3746000</v>
      </c>
      <c r="AG1042" s="28">
        <f t="shared" si="204"/>
        <v>4153000</v>
      </c>
    </row>
    <row r="1043" spans="1:33" hidden="1" x14ac:dyDescent="0.3">
      <c r="A1043" s="7" t="s">
        <v>281</v>
      </c>
      <c r="B1043" s="7" t="s">
        <v>659</v>
      </c>
      <c r="C1043" s="7">
        <v>1312</v>
      </c>
      <c r="D1043" s="2" t="s">
        <v>8</v>
      </c>
      <c r="E1043" s="2">
        <v>917</v>
      </c>
      <c r="F1043" s="2" t="s">
        <v>2469</v>
      </c>
      <c r="G1043" s="2" t="s">
        <v>2487</v>
      </c>
      <c r="H1043" s="8" t="s">
        <v>2206</v>
      </c>
      <c r="I1043" s="1">
        <v>47000</v>
      </c>
      <c r="J1043" s="1">
        <v>47000</v>
      </c>
      <c r="K1043" s="1">
        <v>48000</v>
      </c>
      <c r="L1043" s="1">
        <v>48000</v>
      </c>
      <c r="M1043" s="1">
        <v>48000</v>
      </c>
      <c r="N1043" s="1">
        <v>48000</v>
      </c>
      <c r="O1043" s="1">
        <v>49000</v>
      </c>
      <c r="P1043" s="1">
        <v>48000</v>
      </c>
      <c r="Q1043" s="1">
        <v>48000</v>
      </c>
      <c r="R1043" s="1">
        <v>49000</v>
      </c>
      <c r="S1043" s="1">
        <v>49000</v>
      </c>
      <c r="T1043" s="1">
        <v>144000</v>
      </c>
      <c r="V1043" s="28">
        <f t="shared" si="193"/>
        <v>47000</v>
      </c>
      <c r="W1043" s="28">
        <f t="shared" si="194"/>
        <v>47000</v>
      </c>
      <c r="X1043" s="28">
        <f t="shared" si="195"/>
        <v>48000</v>
      </c>
      <c r="Y1043" s="28">
        <f t="shared" si="196"/>
        <v>48000</v>
      </c>
      <c r="Z1043" s="28">
        <f t="shared" si="197"/>
        <v>48000</v>
      </c>
      <c r="AA1043" s="28">
        <f t="shared" si="198"/>
        <v>48000</v>
      </c>
      <c r="AB1043" s="28">
        <f t="shared" si="199"/>
        <v>49000</v>
      </c>
      <c r="AC1043" s="28">
        <f t="shared" si="200"/>
        <v>48000</v>
      </c>
      <c r="AD1043" s="28">
        <f t="shared" si="201"/>
        <v>48000</v>
      </c>
      <c r="AE1043" s="28">
        <f t="shared" si="202"/>
        <v>49000</v>
      </c>
      <c r="AF1043" s="28">
        <f t="shared" si="203"/>
        <v>49000</v>
      </c>
      <c r="AG1043" s="28">
        <f t="shared" si="204"/>
        <v>144000</v>
      </c>
    </row>
    <row r="1044" spans="1:33" hidden="1" x14ac:dyDescent="0.3">
      <c r="A1044" s="7" t="s">
        <v>281</v>
      </c>
      <c r="B1044" s="7" t="s">
        <v>659</v>
      </c>
      <c r="C1044" s="7">
        <v>1312</v>
      </c>
      <c r="D1044" s="2" t="s">
        <v>8</v>
      </c>
      <c r="E1044" s="2">
        <v>917</v>
      </c>
      <c r="F1044" s="2" t="s">
        <v>2470</v>
      </c>
      <c r="G1044" s="2" t="s">
        <v>2487</v>
      </c>
      <c r="H1044" s="8" t="s">
        <v>2207</v>
      </c>
      <c r="I1044" s="1">
        <v>29000</v>
      </c>
      <c r="J1044" s="1">
        <v>30000</v>
      </c>
      <c r="K1044" s="1">
        <v>30000</v>
      </c>
      <c r="L1044" s="1">
        <v>30000</v>
      </c>
      <c r="M1044" s="1">
        <v>30000</v>
      </c>
      <c r="N1044" s="1">
        <v>30000</v>
      </c>
      <c r="O1044" s="1">
        <v>30000</v>
      </c>
      <c r="P1044" s="1">
        <v>30000</v>
      </c>
      <c r="Q1044" s="1">
        <v>30000</v>
      </c>
      <c r="R1044" s="1">
        <v>31000</v>
      </c>
      <c r="S1044" s="1">
        <v>30000</v>
      </c>
      <c r="T1044" s="1">
        <v>30000</v>
      </c>
      <c r="V1044" s="28">
        <f t="shared" si="193"/>
        <v>29000</v>
      </c>
      <c r="W1044" s="28">
        <f t="shared" si="194"/>
        <v>30000</v>
      </c>
      <c r="X1044" s="28">
        <f t="shared" si="195"/>
        <v>30000</v>
      </c>
      <c r="Y1044" s="28">
        <f t="shared" si="196"/>
        <v>30000</v>
      </c>
      <c r="Z1044" s="28">
        <f t="shared" si="197"/>
        <v>30000</v>
      </c>
      <c r="AA1044" s="28">
        <f t="shared" si="198"/>
        <v>30000</v>
      </c>
      <c r="AB1044" s="28">
        <f t="shared" si="199"/>
        <v>30000</v>
      </c>
      <c r="AC1044" s="28">
        <f t="shared" si="200"/>
        <v>30000</v>
      </c>
      <c r="AD1044" s="28">
        <f t="shared" si="201"/>
        <v>30000</v>
      </c>
      <c r="AE1044" s="28">
        <f t="shared" si="202"/>
        <v>31000</v>
      </c>
      <c r="AF1044" s="28">
        <f t="shared" si="203"/>
        <v>30000</v>
      </c>
      <c r="AG1044" s="28">
        <f t="shared" si="204"/>
        <v>30000</v>
      </c>
    </row>
    <row r="1045" spans="1:33" hidden="1" x14ac:dyDescent="0.3">
      <c r="A1045" s="7" t="s">
        <v>281</v>
      </c>
      <c r="B1045" s="7" t="s">
        <v>659</v>
      </c>
      <c r="C1045" s="7">
        <v>1312</v>
      </c>
      <c r="D1045" s="2" t="s">
        <v>8</v>
      </c>
      <c r="E1045" s="2">
        <v>917</v>
      </c>
      <c r="F1045" s="2" t="s">
        <v>2471</v>
      </c>
      <c r="G1045" s="2" t="s">
        <v>2487</v>
      </c>
      <c r="H1045" s="8" t="s">
        <v>2208</v>
      </c>
      <c r="I1045" s="1">
        <v>113000</v>
      </c>
      <c r="J1045" s="1">
        <v>114000</v>
      </c>
      <c r="K1045" s="1">
        <v>116000</v>
      </c>
      <c r="L1045" s="1">
        <v>116000</v>
      </c>
      <c r="M1045" s="1">
        <v>117000</v>
      </c>
      <c r="N1045" s="1">
        <v>117000</v>
      </c>
      <c r="O1045" s="1">
        <v>117000</v>
      </c>
      <c r="P1045" s="1">
        <v>116000</v>
      </c>
      <c r="Q1045" s="1">
        <v>116000</v>
      </c>
      <c r="R1045" s="1">
        <v>118000</v>
      </c>
      <c r="S1045" s="1">
        <v>117000</v>
      </c>
      <c r="T1045" s="1">
        <v>267000</v>
      </c>
      <c r="V1045" s="28">
        <f t="shared" si="193"/>
        <v>113000</v>
      </c>
      <c r="W1045" s="28">
        <f t="shared" si="194"/>
        <v>114000</v>
      </c>
      <c r="X1045" s="28">
        <f t="shared" si="195"/>
        <v>116000</v>
      </c>
      <c r="Y1045" s="28">
        <f t="shared" si="196"/>
        <v>116000</v>
      </c>
      <c r="Z1045" s="28">
        <f t="shared" si="197"/>
        <v>117000</v>
      </c>
      <c r="AA1045" s="28">
        <f t="shared" si="198"/>
        <v>117000</v>
      </c>
      <c r="AB1045" s="28">
        <f t="shared" si="199"/>
        <v>117000</v>
      </c>
      <c r="AC1045" s="28">
        <f t="shared" si="200"/>
        <v>116000</v>
      </c>
      <c r="AD1045" s="28">
        <f t="shared" si="201"/>
        <v>116000</v>
      </c>
      <c r="AE1045" s="28">
        <f t="shared" si="202"/>
        <v>118000</v>
      </c>
      <c r="AF1045" s="28">
        <f t="shared" si="203"/>
        <v>117000</v>
      </c>
      <c r="AG1045" s="28">
        <f t="shared" si="204"/>
        <v>267000</v>
      </c>
    </row>
    <row r="1046" spans="1:33" hidden="1" x14ac:dyDescent="0.3">
      <c r="A1046" s="7" t="s">
        <v>281</v>
      </c>
      <c r="B1046" s="7" t="s">
        <v>659</v>
      </c>
      <c r="C1046" s="7">
        <v>1312</v>
      </c>
      <c r="D1046" s="2" t="s">
        <v>8</v>
      </c>
      <c r="E1046" s="2">
        <v>917</v>
      </c>
      <c r="F1046" s="2" t="s">
        <v>2472</v>
      </c>
      <c r="G1046" s="2" t="s">
        <v>2487</v>
      </c>
      <c r="H1046" s="8" t="s">
        <v>2209</v>
      </c>
      <c r="I1046" s="1">
        <v>47000</v>
      </c>
      <c r="J1046" s="1">
        <v>26000</v>
      </c>
      <c r="K1046" s="1">
        <v>48000</v>
      </c>
      <c r="L1046" s="1">
        <v>48000</v>
      </c>
      <c r="M1046" s="1">
        <v>96000</v>
      </c>
      <c r="N1046" s="1">
        <v>96000</v>
      </c>
      <c r="O1046" s="1">
        <v>97000</v>
      </c>
      <c r="P1046" s="1">
        <v>96000</v>
      </c>
      <c r="Q1046" s="1">
        <v>96000</v>
      </c>
      <c r="R1046" s="1">
        <v>49000</v>
      </c>
      <c r="S1046" s="1">
        <v>49000</v>
      </c>
      <c r="T1046" s="1">
        <v>48000</v>
      </c>
      <c r="V1046" s="28">
        <f t="shared" si="193"/>
        <v>47000</v>
      </c>
      <c r="W1046" s="28">
        <f t="shared" si="194"/>
        <v>26000</v>
      </c>
      <c r="X1046" s="28">
        <f t="shared" si="195"/>
        <v>48000</v>
      </c>
      <c r="Y1046" s="28">
        <f t="shared" si="196"/>
        <v>48000</v>
      </c>
      <c r="Z1046" s="28">
        <f t="shared" si="197"/>
        <v>96000</v>
      </c>
      <c r="AA1046" s="28">
        <f t="shared" si="198"/>
        <v>96000</v>
      </c>
      <c r="AB1046" s="28">
        <f t="shared" si="199"/>
        <v>97000</v>
      </c>
      <c r="AC1046" s="28">
        <f t="shared" si="200"/>
        <v>96000</v>
      </c>
      <c r="AD1046" s="28">
        <f t="shared" si="201"/>
        <v>96000</v>
      </c>
      <c r="AE1046" s="28">
        <f t="shared" si="202"/>
        <v>49000</v>
      </c>
      <c r="AF1046" s="28">
        <f t="shared" si="203"/>
        <v>49000</v>
      </c>
      <c r="AG1046" s="28">
        <f t="shared" si="204"/>
        <v>48000</v>
      </c>
    </row>
    <row r="1047" spans="1:33" hidden="1" x14ac:dyDescent="0.3">
      <c r="A1047" s="7" t="s">
        <v>281</v>
      </c>
      <c r="B1047" s="7" t="s">
        <v>659</v>
      </c>
      <c r="C1047" s="7">
        <v>1312</v>
      </c>
      <c r="D1047" s="2" t="s">
        <v>8</v>
      </c>
      <c r="E1047" s="2">
        <v>917</v>
      </c>
      <c r="F1047" s="2" t="s">
        <v>2473</v>
      </c>
      <c r="G1047" s="2" t="s">
        <v>2487</v>
      </c>
      <c r="H1047" s="8" t="s">
        <v>2210</v>
      </c>
      <c r="I1047" s="1">
        <v>80000</v>
      </c>
      <c r="J1047" s="1">
        <v>80000</v>
      </c>
      <c r="K1047" s="1">
        <v>53000</v>
      </c>
      <c r="L1047" s="1">
        <v>82000</v>
      </c>
      <c r="M1047" s="1">
        <v>160000</v>
      </c>
      <c r="N1047" s="1">
        <v>83000</v>
      </c>
      <c r="O1047" s="1">
        <v>83000</v>
      </c>
      <c r="P1047" s="1">
        <v>82000</v>
      </c>
      <c r="Q1047" s="1">
        <v>425000</v>
      </c>
      <c r="R1047" s="1">
        <v>83000</v>
      </c>
      <c r="S1047" s="1">
        <v>83000</v>
      </c>
      <c r="T1047" s="1">
        <v>83000</v>
      </c>
      <c r="V1047" s="28">
        <f t="shared" si="193"/>
        <v>80000</v>
      </c>
      <c r="W1047" s="28">
        <f t="shared" si="194"/>
        <v>80000</v>
      </c>
      <c r="X1047" s="28">
        <f t="shared" si="195"/>
        <v>53000</v>
      </c>
      <c r="Y1047" s="28">
        <f t="shared" si="196"/>
        <v>82000</v>
      </c>
      <c r="Z1047" s="28">
        <f t="shared" si="197"/>
        <v>160000</v>
      </c>
      <c r="AA1047" s="28">
        <f t="shared" si="198"/>
        <v>83000</v>
      </c>
      <c r="AB1047" s="28">
        <f t="shared" si="199"/>
        <v>83000</v>
      </c>
      <c r="AC1047" s="28">
        <f t="shared" si="200"/>
        <v>82000</v>
      </c>
      <c r="AD1047" s="28">
        <f t="shared" si="201"/>
        <v>425000</v>
      </c>
      <c r="AE1047" s="28">
        <f t="shared" si="202"/>
        <v>83000</v>
      </c>
      <c r="AF1047" s="28">
        <f t="shared" si="203"/>
        <v>83000</v>
      </c>
      <c r="AG1047" s="28">
        <f t="shared" si="204"/>
        <v>83000</v>
      </c>
    </row>
    <row r="1048" spans="1:33" hidden="1" x14ac:dyDescent="0.3">
      <c r="A1048" s="7" t="s">
        <v>281</v>
      </c>
      <c r="B1048" s="7" t="s">
        <v>659</v>
      </c>
      <c r="C1048" s="7">
        <v>1312</v>
      </c>
      <c r="D1048" s="2" t="s">
        <v>8</v>
      </c>
      <c r="E1048" s="2">
        <v>917</v>
      </c>
      <c r="F1048" s="2" t="s">
        <v>2474</v>
      </c>
      <c r="G1048" s="2" t="s">
        <v>2487</v>
      </c>
      <c r="H1048" s="8" t="s">
        <v>2211</v>
      </c>
      <c r="I1048" s="1">
        <v>112000</v>
      </c>
      <c r="J1048" s="1">
        <v>113000</v>
      </c>
      <c r="K1048" s="1">
        <v>53000</v>
      </c>
      <c r="L1048" s="1">
        <v>115000</v>
      </c>
      <c r="M1048" s="1">
        <v>160000</v>
      </c>
      <c r="N1048" s="1">
        <v>116000</v>
      </c>
      <c r="O1048" s="1">
        <v>116000</v>
      </c>
      <c r="P1048" s="1">
        <v>115000</v>
      </c>
      <c r="Q1048" s="1">
        <v>54000</v>
      </c>
      <c r="R1048" s="1">
        <v>117000</v>
      </c>
      <c r="S1048" s="1">
        <v>116000</v>
      </c>
      <c r="T1048" s="1">
        <v>116000</v>
      </c>
      <c r="V1048" s="28">
        <f t="shared" si="193"/>
        <v>112000</v>
      </c>
      <c r="W1048" s="28">
        <f t="shared" si="194"/>
        <v>113000</v>
      </c>
      <c r="X1048" s="28">
        <f t="shared" si="195"/>
        <v>53000</v>
      </c>
      <c r="Y1048" s="28">
        <f t="shared" si="196"/>
        <v>115000</v>
      </c>
      <c r="Z1048" s="28">
        <f t="shared" si="197"/>
        <v>160000</v>
      </c>
      <c r="AA1048" s="28">
        <f t="shared" si="198"/>
        <v>116000</v>
      </c>
      <c r="AB1048" s="28">
        <f t="shared" si="199"/>
        <v>116000</v>
      </c>
      <c r="AC1048" s="28">
        <f t="shared" si="200"/>
        <v>115000</v>
      </c>
      <c r="AD1048" s="28">
        <f t="shared" si="201"/>
        <v>54000</v>
      </c>
      <c r="AE1048" s="28">
        <f t="shared" si="202"/>
        <v>117000</v>
      </c>
      <c r="AF1048" s="28">
        <f t="shared" si="203"/>
        <v>116000</v>
      </c>
      <c r="AG1048" s="28">
        <f t="shared" si="204"/>
        <v>116000</v>
      </c>
    </row>
    <row r="1049" spans="1:33" hidden="1" x14ac:dyDescent="0.3">
      <c r="A1049" s="7" t="s">
        <v>281</v>
      </c>
      <c r="B1049" s="7" t="s">
        <v>659</v>
      </c>
      <c r="C1049" s="7">
        <v>1312</v>
      </c>
      <c r="D1049" s="2" t="s">
        <v>8</v>
      </c>
      <c r="E1049" s="2">
        <v>917</v>
      </c>
      <c r="F1049" s="2" t="s">
        <v>2475</v>
      </c>
      <c r="G1049" s="2" t="s">
        <v>2487</v>
      </c>
      <c r="H1049" s="8" t="s">
        <v>2212</v>
      </c>
      <c r="I1049" s="1">
        <v>88000</v>
      </c>
      <c r="J1049" s="1">
        <v>26000</v>
      </c>
      <c r="K1049" s="1">
        <v>90000</v>
      </c>
      <c r="L1049" s="1">
        <v>90000</v>
      </c>
      <c r="M1049" s="1">
        <v>90000</v>
      </c>
      <c r="N1049" s="1">
        <v>91000</v>
      </c>
      <c r="O1049" s="1">
        <v>91000</v>
      </c>
      <c r="P1049" s="1">
        <v>90000</v>
      </c>
      <c r="Q1049" s="1">
        <v>90000</v>
      </c>
      <c r="R1049" s="1">
        <v>91000</v>
      </c>
      <c r="S1049" s="1">
        <v>91000</v>
      </c>
      <c r="T1049" s="1">
        <v>91000</v>
      </c>
      <c r="V1049" s="28">
        <f t="shared" si="193"/>
        <v>88000</v>
      </c>
      <c r="W1049" s="28">
        <f t="shared" si="194"/>
        <v>26000</v>
      </c>
      <c r="X1049" s="28">
        <f t="shared" si="195"/>
        <v>90000</v>
      </c>
      <c r="Y1049" s="28">
        <f t="shared" si="196"/>
        <v>90000</v>
      </c>
      <c r="Z1049" s="28">
        <f t="shared" si="197"/>
        <v>90000</v>
      </c>
      <c r="AA1049" s="28">
        <f t="shared" si="198"/>
        <v>91000</v>
      </c>
      <c r="AB1049" s="28">
        <f t="shared" si="199"/>
        <v>91000</v>
      </c>
      <c r="AC1049" s="28">
        <f t="shared" si="200"/>
        <v>90000</v>
      </c>
      <c r="AD1049" s="28">
        <f t="shared" si="201"/>
        <v>90000</v>
      </c>
      <c r="AE1049" s="28">
        <f t="shared" si="202"/>
        <v>91000</v>
      </c>
      <c r="AF1049" s="28">
        <f t="shared" si="203"/>
        <v>91000</v>
      </c>
      <c r="AG1049" s="28">
        <f t="shared" si="204"/>
        <v>91000</v>
      </c>
    </row>
    <row r="1050" spans="1:33" hidden="1" x14ac:dyDescent="0.3">
      <c r="A1050" s="7" t="s">
        <v>281</v>
      </c>
      <c r="B1050" s="7" t="s">
        <v>659</v>
      </c>
      <c r="C1050" s="7">
        <v>1312</v>
      </c>
      <c r="D1050" s="2" t="s">
        <v>8</v>
      </c>
      <c r="E1050" s="2">
        <v>917</v>
      </c>
      <c r="F1050" s="2" t="s">
        <v>2476</v>
      </c>
      <c r="G1050" s="2" t="s">
        <v>2487</v>
      </c>
      <c r="H1050" s="8" t="s">
        <v>2213</v>
      </c>
      <c r="I1050" s="1">
        <v>80000</v>
      </c>
      <c r="J1050" s="1">
        <v>80000</v>
      </c>
      <c r="K1050" s="1">
        <v>82000</v>
      </c>
      <c r="L1050" s="1">
        <v>82000</v>
      </c>
      <c r="M1050" s="1">
        <v>82000</v>
      </c>
      <c r="N1050" s="1">
        <v>82000</v>
      </c>
      <c r="O1050" s="1">
        <v>83000</v>
      </c>
      <c r="P1050" s="1">
        <v>82000</v>
      </c>
      <c r="Q1050" s="1">
        <v>82000</v>
      </c>
      <c r="R1050" s="1">
        <v>83000</v>
      </c>
      <c r="S1050" s="1">
        <v>83000</v>
      </c>
      <c r="T1050" s="1">
        <v>82000</v>
      </c>
      <c r="V1050" s="28">
        <f t="shared" si="193"/>
        <v>80000</v>
      </c>
      <c r="W1050" s="28">
        <f t="shared" si="194"/>
        <v>80000</v>
      </c>
      <c r="X1050" s="28">
        <f t="shared" si="195"/>
        <v>82000</v>
      </c>
      <c r="Y1050" s="28">
        <f t="shared" si="196"/>
        <v>82000</v>
      </c>
      <c r="Z1050" s="28">
        <f t="shared" si="197"/>
        <v>82000</v>
      </c>
      <c r="AA1050" s="28">
        <f t="shared" si="198"/>
        <v>82000</v>
      </c>
      <c r="AB1050" s="28">
        <f t="shared" si="199"/>
        <v>83000</v>
      </c>
      <c r="AC1050" s="28">
        <f t="shared" si="200"/>
        <v>82000</v>
      </c>
      <c r="AD1050" s="28">
        <f t="shared" si="201"/>
        <v>82000</v>
      </c>
      <c r="AE1050" s="28">
        <f t="shared" si="202"/>
        <v>83000</v>
      </c>
      <c r="AF1050" s="28">
        <f t="shared" si="203"/>
        <v>83000</v>
      </c>
      <c r="AG1050" s="28">
        <f t="shared" si="204"/>
        <v>82000</v>
      </c>
    </row>
    <row r="1051" spans="1:33" hidden="1" x14ac:dyDescent="0.3">
      <c r="A1051" s="7" t="s">
        <v>281</v>
      </c>
      <c r="B1051" s="7" t="s">
        <v>659</v>
      </c>
      <c r="C1051" s="7">
        <v>1312</v>
      </c>
      <c r="D1051" s="2" t="s">
        <v>8</v>
      </c>
      <c r="E1051" s="2">
        <v>917</v>
      </c>
      <c r="F1051" s="2" t="s">
        <v>2768</v>
      </c>
      <c r="G1051" s="2" t="s">
        <v>2487</v>
      </c>
      <c r="H1051" s="8" t="s">
        <v>2214</v>
      </c>
      <c r="I1051" s="1">
        <v>139000</v>
      </c>
      <c r="J1051" s="1">
        <v>104000</v>
      </c>
      <c r="K1051" s="1">
        <v>148000</v>
      </c>
      <c r="L1051" s="1">
        <v>148000</v>
      </c>
      <c r="M1051" s="1">
        <v>213000</v>
      </c>
      <c r="N1051" s="1">
        <v>149000</v>
      </c>
      <c r="O1051" s="1">
        <v>150000</v>
      </c>
      <c r="P1051" s="1">
        <v>148000</v>
      </c>
      <c r="Q1051" s="1">
        <v>148000</v>
      </c>
      <c r="R1051" s="1">
        <v>150000</v>
      </c>
      <c r="S1051" s="1">
        <v>150000</v>
      </c>
      <c r="T1051" s="1">
        <v>267000</v>
      </c>
      <c r="V1051" s="28">
        <f t="shared" si="193"/>
        <v>139000</v>
      </c>
      <c r="W1051" s="28">
        <f t="shared" si="194"/>
        <v>104000</v>
      </c>
      <c r="X1051" s="28">
        <f t="shared" si="195"/>
        <v>148000</v>
      </c>
      <c r="Y1051" s="28">
        <f t="shared" si="196"/>
        <v>148000</v>
      </c>
      <c r="Z1051" s="28">
        <f t="shared" si="197"/>
        <v>213000</v>
      </c>
      <c r="AA1051" s="28">
        <f t="shared" si="198"/>
        <v>149000</v>
      </c>
      <c r="AB1051" s="28">
        <f t="shared" si="199"/>
        <v>150000</v>
      </c>
      <c r="AC1051" s="28">
        <f t="shared" si="200"/>
        <v>148000</v>
      </c>
      <c r="AD1051" s="28">
        <f t="shared" si="201"/>
        <v>148000</v>
      </c>
      <c r="AE1051" s="28">
        <f t="shared" si="202"/>
        <v>150000</v>
      </c>
      <c r="AF1051" s="28">
        <f t="shared" si="203"/>
        <v>150000</v>
      </c>
      <c r="AG1051" s="28">
        <f t="shared" si="204"/>
        <v>267000</v>
      </c>
    </row>
    <row r="1052" spans="1:33" hidden="1" x14ac:dyDescent="0.3">
      <c r="A1052" s="7" t="s">
        <v>281</v>
      </c>
      <c r="B1052" s="7" t="s">
        <v>659</v>
      </c>
      <c r="C1052" s="7">
        <v>1312</v>
      </c>
      <c r="D1052" s="2" t="s">
        <v>8</v>
      </c>
      <c r="E1052" s="2">
        <v>917</v>
      </c>
      <c r="F1052" s="2" t="s">
        <v>2769</v>
      </c>
      <c r="G1052" s="2" t="s">
        <v>2487</v>
      </c>
      <c r="H1052" s="8" t="s">
        <v>2215</v>
      </c>
      <c r="I1052" s="1">
        <v>79000</v>
      </c>
      <c r="J1052" s="1">
        <v>52000</v>
      </c>
      <c r="K1052" s="1">
        <v>80000</v>
      </c>
      <c r="L1052" s="1">
        <v>81000</v>
      </c>
      <c r="M1052" s="1">
        <v>160000</v>
      </c>
      <c r="N1052" s="1">
        <v>81000</v>
      </c>
      <c r="O1052" s="1">
        <v>82000</v>
      </c>
      <c r="P1052" s="1">
        <v>81000</v>
      </c>
      <c r="Q1052" s="1">
        <v>54000</v>
      </c>
      <c r="R1052" s="1">
        <v>82000</v>
      </c>
      <c r="S1052" s="1">
        <v>82000</v>
      </c>
      <c r="T1052" s="1">
        <v>81000</v>
      </c>
      <c r="V1052" s="28">
        <f t="shared" si="193"/>
        <v>79000</v>
      </c>
      <c r="W1052" s="28">
        <f t="shared" si="194"/>
        <v>52000</v>
      </c>
      <c r="X1052" s="28">
        <f t="shared" si="195"/>
        <v>80000</v>
      </c>
      <c r="Y1052" s="28">
        <f t="shared" si="196"/>
        <v>81000</v>
      </c>
      <c r="Z1052" s="28">
        <f t="shared" si="197"/>
        <v>160000</v>
      </c>
      <c r="AA1052" s="28">
        <f t="shared" si="198"/>
        <v>81000</v>
      </c>
      <c r="AB1052" s="28">
        <f t="shared" si="199"/>
        <v>82000</v>
      </c>
      <c r="AC1052" s="28">
        <f t="shared" si="200"/>
        <v>81000</v>
      </c>
      <c r="AD1052" s="28">
        <f t="shared" si="201"/>
        <v>54000</v>
      </c>
      <c r="AE1052" s="28">
        <f t="shared" si="202"/>
        <v>82000</v>
      </c>
      <c r="AF1052" s="28">
        <f t="shared" si="203"/>
        <v>82000</v>
      </c>
      <c r="AG1052" s="28">
        <f t="shared" si="204"/>
        <v>81000</v>
      </c>
    </row>
    <row r="1053" spans="1:33" hidden="1" x14ac:dyDescent="0.3">
      <c r="A1053" s="7" t="s">
        <v>281</v>
      </c>
      <c r="B1053" s="7" t="s">
        <v>659</v>
      </c>
      <c r="C1053" s="7">
        <v>1312</v>
      </c>
      <c r="D1053" s="2" t="s">
        <v>8</v>
      </c>
      <c r="E1053" s="2">
        <v>917</v>
      </c>
      <c r="F1053" s="2" t="s">
        <v>2477</v>
      </c>
      <c r="G1053" s="2" t="s">
        <v>2487</v>
      </c>
      <c r="H1053" s="8" t="s">
        <v>2216</v>
      </c>
      <c r="I1053" s="1">
        <v>61000</v>
      </c>
      <c r="J1053" s="1">
        <v>61000</v>
      </c>
      <c r="K1053" s="1">
        <v>62000</v>
      </c>
      <c r="L1053" s="1">
        <v>63000</v>
      </c>
      <c r="M1053" s="1">
        <v>160000</v>
      </c>
      <c r="N1053" s="1">
        <v>63000</v>
      </c>
      <c r="O1053" s="1">
        <v>63000</v>
      </c>
      <c r="P1053" s="1">
        <v>62000</v>
      </c>
      <c r="Q1053" s="1">
        <v>63000</v>
      </c>
      <c r="R1053" s="1">
        <v>63000</v>
      </c>
      <c r="S1053" s="1">
        <v>63000</v>
      </c>
      <c r="T1053" s="1">
        <v>63000</v>
      </c>
      <c r="V1053" s="28">
        <f t="shared" si="193"/>
        <v>61000</v>
      </c>
      <c r="W1053" s="28">
        <f t="shared" si="194"/>
        <v>61000</v>
      </c>
      <c r="X1053" s="28">
        <f t="shared" si="195"/>
        <v>62000</v>
      </c>
      <c r="Y1053" s="28">
        <f t="shared" si="196"/>
        <v>63000</v>
      </c>
      <c r="Z1053" s="28">
        <f t="shared" si="197"/>
        <v>160000</v>
      </c>
      <c r="AA1053" s="28">
        <f t="shared" si="198"/>
        <v>63000</v>
      </c>
      <c r="AB1053" s="28">
        <f t="shared" si="199"/>
        <v>63000</v>
      </c>
      <c r="AC1053" s="28">
        <f t="shared" si="200"/>
        <v>62000</v>
      </c>
      <c r="AD1053" s="28">
        <f t="shared" si="201"/>
        <v>63000</v>
      </c>
      <c r="AE1053" s="28">
        <f t="shared" si="202"/>
        <v>63000</v>
      </c>
      <c r="AF1053" s="28">
        <f t="shared" si="203"/>
        <v>63000</v>
      </c>
      <c r="AG1053" s="28">
        <f t="shared" si="204"/>
        <v>63000</v>
      </c>
    </row>
    <row r="1054" spans="1:33" hidden="1" x14ac:dyDescent="0.3">
      <c r="A1054" s="7" t="s">
        <v>281</v>
      </c>
      <c r="B1054" s="7" t="s">
        <v>659</v>
      </c>
      <c r="C1054" s="7">
        <v>1312</v>
      </c>
      <c r="D1054" s="2" t="s">
        <v>8</v>
      </c>
      <c r="E1054" s="2">
        <v>917</v>
      </c>
      <c r="F1054" s="2" t="s">
        <v>2478</v>
      </c>
      <c r="G1054" s="2" t="s">
        <v>2487</v>
      </c>
      <c r="H1054" s="8" t="s">
        <v>2217</v>
      </c>
      <c r="I1054" s="1">
        <v>183000</v>
      </c>
      <c r="J1054" s="1">
        <v>133000</v>
      </c>
      <c r="K1054" s="1">
        <v>132000</v>
      </c>
      <c r="L1054" s="1">
        <v>188000</v>
      </c>
      <c r="M1054" s="1">
        <v>189000</v>
      </c>
      <c r="N1054" s="1">
        <v>189000</v>
      </c>
      <c r="O1054" s="1">
        <v>190000</v>
      </c>
      <c r="P1054" s="1">
        <v>188000</v>
      </c>
      <c r="Q1054" s="1">
        <v>107000</v>
      </c>
      <c r="R1054" s="1">
        <v>191000</v>
      </c>
      <c r="S1054" s="1">
        <v>190000</v>
      </c>
      <c r="T1054" s="1">
        <v>189000</v>
      </c>
      <c r="V1054" s="28">
        <f t="shared" si="193"/>
        <v>183000</v>
      </c>
      <c r="W1054" s="28">
        <f t="shared" si="194"/>
        <v>133000</v>
      </c>
      <c r="X1054" s="28">
        <f t="shared" si="195"/>
        <v>132000</v>
      </c>
      <c r="Y1054" s="28">
        <f t="shared" si="196"/>
        <v>188000</v>
      </c>
      <c r="Z1054" s="28">
        <f t="shared" si="197"/>
        <v>189000</v>
      </c>
      <c r="AA1054" s="28">
        <f t="shared" si="198"/>
        <v>189000</v>
      </c>
      <c r="AB1054" s="28">
        <f t="shared" si="199"/>
        <v>190000</v>
      </c>
      <c r="AC1054" s="28">
        <f t="shared" si="200"/>
        <v>188000</v>
      </c>
      <c r="AD1054" s="28">
        <f t="shared" si="201"/>
        <v>107000</v>
      </c>
      <c r="AE1054" s="28">
        <f t="shared" si="202"/>
        <v>191000</v>
      </c>
      <c r="AF1054" s="28">
        <f t="shared" si="203"/>
        <v>190000</v>
      </c>
      <c r="AG1054" s="28">
        <f t="shared" si="204"/>
        <v>189000</v>
      </c>
    </row>
    <row r="1055" spans="1:33" hidden="1" x14ac:dyDescent="0.3">
      <c r="A1055" s="7" t="s">
        <v>281</v>
      </c>
      <c r="B1055" s="7" t="s">
        <v>659</v>
      </c>
      <c r="C1055" s="7">
        <v>1312</v>
      </c>
      <c r="D1055" s="2" t="s">
        <v>8</v>
      </c>
      <c r="E1055" s="2">
        <v>917</v>
      </c>
      <c r="F1055" s="2" t="s">
        <v>2479</v>
      </c>
      <c r="G1055" s="2" t="s">
        <v>2487</v>
      </c>
      <c r="H1055" s="8" t="s">
        <v>2218</v>
      </c>
      <c r="I1055" s="1">
        <v>47000</v>
      </c>
      <c r="J1055" s="1">
        <v>26000</v>
      </c>
      <c r="K1055" s="1">
        <v>48000</v>
      </c>
      <c r="L1055" s="1">
        <v>96000</v>
      </c>
      <c r="M1055" s="1">
        <v>96000</v>
      </c>
      <c r="N1055" s="1">
        <v>144000</v>
      </c>
      <c r="O1055" s="1">
        <v>145000</v>
      </c>
      <c r="P1055" s="1">
        <v>143000</v>
      </c>
      <c r="Q1055" s="1">
        <v>54000</v>
      </c>
      <c r="R1055" s="1">
        <v>97000</v>
      </c>
      <c r="S1055" s="1">
        <v>97000</v>
      </c>
      <c r="T1055" s="1">
        <v>192000</v>
      </c>
      <c r="V1055" s="28">
        <f t="shared" si="193"/>
        <v>47000</v>
      </c>
      <c r="W1055" s="28">
        <f t="shared" si="194"/>
        <v>26000</v>
      </c>
      <c r="X1055" s="28">
        <f t="shared" si="195"/>
        <v>48000</v>
      </c>
      <c r="Y1055" s="28">
        <f t="shared" si="196"/>
        <v>96000</v>
      </c>
      <c r="Z1055" s="28">
        <f t="shared" si="197"/>
        <v>96000</v>
      </c>
      <c r="AA1055" s="28">
        <f t="shared" si="198"/>
        <v>144000</v>
      </c>
      <c r="AB1055" s="28">
        <f t="shared" si="199"/>
        <v>145000</v>
      </c>
      <c r="AC1055" s="28">
        <f t="shared" si="200"/>
        <v>143000</v>
      </c>
      <c r="AD1055" s="28">
        <f t="shared" si="201"/>
        <v>54000</v>
      </c>
      <c r="AE1055" s="28">
        <f t="shared" si="202"/>
        <v>97000</v>
      </c>
      <c r="AF1055" s="28">
        <f t="shared" si="203"/>
        <v>97000</v>
      </c>
      <c r="AG1055" s="28">
        <f t="shared" si="204"/>
        <v>192000</v>
      </c>
    </row>
    <row r="1056" spans="1:33" hidden="1" x14ac:dyDescent="0.3">
      <c r="A1056" s="7" t="s">
        <v>281</v>
      </c>
      <c r="B1056" s="7" t="s">
        <v>659</v>
      </c>
      <c r="C1056" s="7">
        <v>1312</v>
      </c>
      <c r="D1056" s="2" t="s">
        <v>8</v>
      </c>
      <c r="E1056" s="2">
        <v>917</v>
      </c>
      <c r="F1056" s="2" t="s">
        <v>2480</v>
      </c>
      <c r="G1056" s="2" t="s">
        <v>2487</v>
      </c>
      <c r="H1056" s="8" t="s">
        <v>2219</v>
      </c>
      <c r="I1056" s="1">
        <v>72000</v>
      </c>
      <c r="J1056" s="1">
        <v>73000</v>
      </c>
      <c r="K1056" s="1">
        <v>53000</v>
      </c>
      <c r="L1056" s="1">
        <v>74000</v>
      </c>
      <c r="M1056" s="1">
        <v>160000</v>
      </c>
      <c r="N1056" s="1">
        <v>75000</v>
      </c>
      <c r="O1056" s="1">
        <v>75000</v>
      </c>
      <c r="P1056" s="1">
        <v>74000</v>
      </c>
      <c r="Q1056" s="1">
        <v>74000</v>
      </c>
      <c r="R1056" s="1">
        <v>75000</v>
      </c>
      <c r="S1056" s="1">
        <v>75000</v>
      </c>
      <c r="T1056" s="1">
        <v>267000</v>
      </c>
      <c r="V1056" s="28">
        <f t="shared" si="193"/>
        <v>72000</v>
      </c>
      <c r="W1056" s="28">
        <f t="shared" si="194"/>
        <v>73000</v>
      </c>
      <c r="X1056" s="28">
        <f t="shared" si="195"/>
        <v>53000</v>
      </c>
      <c r="Y1056" s="28">
        <f t="shared" si="196"/>
        <v>74000</v>
      </c>
      <c r="Z1056" s="28">
        <f t="shared" si="197"/>
        <v>160000</v>
      </c>
      <c r="AA1056" s="28">
        <f t="shared" si="198"/>
        <v>75000</v>
      </c>
      <c r="AB1056" s="28">
        <f t="shared" si="199"/>
        <v>75000</v>
      </c>
      <c r="AC1056" s="28">
        <f t="shared" si="200"/>
        <v>74000</v>
      </c>
      <c r="AD1056" s="28">
        <f t="shared" si="201"/>
        <v>74000</v>
      </c>
      <c r="AE1056" s="28">
        <f t="shared" si="202"/>
        <v>75000</v>
      </c>
      <c r="AF1056" s="28">
        <f t="shared" si="203"/>
        <v>75000</v>
      </c>
      <c r="AG1056" s="28">
        <f t="shared" si="204"/>
        <v>267000</v>
      </c>
    </row>
    <row r="1057" spans="1:33" hidden="1" x14ac:dyDescent="0.3">
      <c r="A1057" s="7" t="s">
        <v>281</v>
      </c>
      <c r="B1057" s="7" t="s">
        <v>659</v>
      </c>
      <c r="C1057" s="7">
        <v>1312</v>
      </c>
      <c r="D1057" s="2" t="s">
        <v>8</v>
      </c>
      <c r="E1057" s="2">
        <v>917</v>
      </c>
      <c r="F1057" s="2" t="s">
        <v>2481</v>
      </c>
      <c r="G1057" s="2" t="s">
        <v>2487</v>
      </c>
      <c r="H1057" s="8" t="s">
        <v>2220</v>
      </c>
      <c r="I1057" s="1">
        <v>170000</v>
      </c>
      <c r="J1057" s="1">
        <v>104000</v>
      </c>
      <c r="K1057" s="1">
        <v>106000</v>
      </c>
      <c r="L1057" s="1">
        <v>174000</v>
      </c>
      <c r="M1057" s="1">
        <v>175000</v>
      </c>
      <c r="N1057" s="1">
        <v>175000</v>
      </c>
      <c r="O1057" s="1">
        <v>176000</v>
      </c>
      <c r="P1057" s="1">
        <v>174000</v>
      </c>
      <c r="Q1057" s="1">
        <v>80000</v>
      </c>
      <c r="R1057" s="1">
        <v>176000</v>
      </c>
      <c r="S1057" s="1">
        <v>176000</v>
      </c>
      <c r="T1057" s="1">
        <v>480000</v>
      </c>
      <c r="V1057" s="28">
        <f t="shared" si="193"/>
        <v>170000</v>
      </c>
      <c r="W1057" s="28">
        <f t="shared" si="194"/>
        <v>104000</v>
      </c>
      <c r="X1057" s="28">
        <f t="shared" si="195"/>
        <v>106000</v>
      </c>
      <c r="Y1057" s="28">
        <f t="shared" si="196"/>
        <v>174000</v>
      </c>
      <c r="Z1057" s="28">
        <f t="shared" si="197"/>
        <v>175000</v>
      </c>
      <c r="AA1057" s="28">
        <f t="shared" si="198"/>
        <v>175000</v>
      </c>
      <c r="AB1057" s="28">
        <f t="shared" si="199"/>
        <v>176000</v>
      </c>
      <c r="AC1057" s="28">
        <f t="shared" si="200"/>
        <v>174000</v>
      </c>
      <c r="AD1057" s="28">
        <f t="shared" si="201"/>
        <v>80000</v>
      </c>
      <c r="AE1057" s="28">
        <f t="shared" si="202"/>
        <v>176000</v>
      </c>
      <c r="AF1057" s="28">
        <f t="shared" si="203"/>
        <v>176000</v>
      </c>
      <c r="AG1057" s="28">
        <f t="shared" si="204"/>
        <v>480000</v>
      </c>
    </row>
    <row r="1058" spans="1:33" hidden="1" x14ac:dyDescent="0.3">
      <c r="A1058" s="7" t="s">
        <v>281</v>
      </c>
      <c r="B1058" s="7" t="s">
        <v>659</v>
      </c>
      <c r="C1058" s="7">
        <v>1312</v>
      </c>
      <c r="D1058" s="2" t="s">
        <v>8</v>
      </c>
      <c r="E1058" s="2">
        <v>917</v>
      </c>
      <c r="F1058" s="2" t="s">
        <v>2482</v>
      </c>
      <c r="G1058" s="2" t="s">
        <v>2487</v>
      </c>
      <c r="H1058" s="8" t="s">
        <v>2221</v>
      </c>
      <c r="I1058" s="1">
        <v>207000</v>
      </c>
      <c r="J1058" s="1">
        <v>260000</v>
      </c>
      <c r="K1058" s="1">
        <v>264000</v>
      </c>
      <c r="L1058" s="1">
        <v>573000</v>
      </c>
      <c r="M1058" s="1">
        <v>527000</v>
      </c>
      <c r="N1058" s="1">
        <v>528000</v>
      </c>
      <c r="O1058" s="1">
        <v>626000</v>
      </c>
      <c r="P1058" s="1">
        <v>620000</v>
      </c>
      <c r="Q1058" s="1">
        <v>430000</v>
      </c>
      <c r="R1058" s="1">
        <v>483000</v>
      </c>
      <c r="S1058" s="1">
        <v>1071000</v>
      </c>
      <c r="T1058" s="1">
        <v>1598000</v>
      </c>
      <c r="V1058" s="28">
        <f t="shared" si="193"/>
        <v>207000</v>
      </c>
      <c r="W1058" s="28">
        <f t="shared" si="194"/>
        <v>260000</v>
      </c>
      <c r="X1058" s="28">
        <f t="shared" si="195"/>
        <v>264000</v>
      </c>
      <c r="Y1058" s="28">
        <f t="shared" si="196"/>
        <v>573000</v>
      </c>
      <c r="Z1058" s="28">
        <f t="shared" si="197"/>
        <v>527000</v>
      </c>
      <c r="AA1058" s="28">
        <f t="shared" si="198"/>
        <v>528000</v>
      </c>
      <c r="AB1058" s="28">
        <f t="shared" si="199"/>
        <v>626000</v>
      </c>
      <c r="AC1058" s="28">
        <f t="shared" si="200"/>
        <v>620000</v>
      </c>
      <c r="AD1058" s="28">
        <f t="shared" si="201"/>
        <v>430000</v>
      </c>
      <c r="AE1058" s="28">
        <f t="shared" si="202"/>
        <v>483000</v>
      </c>
      <c r="AF1058" s="28">
        <f t="shared" si="203"/>
        <v>1071000</v>
      </c>
      <c r="AG1058" s="28">
        <f t="shared" si="204"/>
        <v>1598000</v>
      </c>
    </row>
    <row r="1059" spans="1:33" hidden="1" x14ac:dyDescent="0.3">
      <c r="A1059" s="7" t="s">
        <v>281</v>
      </c>
      <c r="B1059" s="7" t="s">
        <v>659</v>
      </c>
      <c r="C1059" s="7">
        <v>1312</v>
      </c>
      <c r="D1059" s="2" t="s">
        <v>8</v>
      </c>
      <c r="E1059" s="2">
        <v>917</v>
      </c>
      <c r="F1059" s="2" t="s">
        <v>2483</v>
      </c>
      <c r="G1059" s="2" t="s">
        <v>2487</v>
      </c>
      <c r="H1059" s="8" t="s">
        <v>2222</v>
      </c>
      <c r="I1059" s="1">
        <v>47000</v>
      </c>
      <c r="J1059" s="1">
        <v>26000</v>
      </c>
      <c r="K1059" s="1">
        <v>48000</v>
      </c>
      <c r="L1059" s="1">
        <v>48000</v>
      </c>
      <c r="M1059" s="1">
        <v>96000</v>
      </c>
      <c r="N1059" s="1">
        <v>48000</v>
      </c>
      <c r="O1059" s="1">
        <v>49000</v>
      </c>
      <c r="P1059" s="1">
        <v>48000</v>
      </c>
      <c r="Q1059" s="1">
        <v>48000</v>
      </c>
      <c r="R1059" s="1">
        <v>49000</v>
      </c>
      <c r="S1059" s="1">
        <v>49000</v>
      </c>
      <c r="T1059" s="1">
        <v>48000</v>
      </c>
      <c r="V1059" s="28">
        <f t="shared" si="193"/>
        <v>47000</v>
      </c>
      <c r="W1059" s="28">
        <f t="shared" si="194"/>
        <v>26000</v>
      </c>
      <c r="X1059" s="28">
        <f t="shared" si="195"/>
        <v>48000</v>
      </c>
      <c r="Y1059" s="28">
        <f t="shared" si="196"/>
        <v>48000</v>
      </c>
      <c r="Z1059" s="28">
        <f t="shared" si="197"/>
        <v>96000</v>
      </c>
      <c r="AA1059" s="28">
        <f t="shared" si="198"/>
        <v>48000</v>
      </c>
      <c r="AB1059" s="28">
        <f t="shared" si="199"/>
        <v>49000</v>
      </c>
      <c r="AC1059" s="28">
        <f t="shared" si="200"/>
        <v>48000</v>
      </c>
      <c r="AD1059" s="28">
        <f t="shared" si="201"/>
        <v>48000</v>
      </c>
      <c r="AE1059" s="28">
        <f t="shared" si="202"/>
        <v>49000</v>
      </c>
      <c r="AF1059" s="28">
        <f t="shared" si="203"/>
        <v>49000</v>
      </c>
      <c r="AG1059" s="28">
        <f t="shared" si="204"/>
        <v>48000</v>
      </c>
    </row>
    <row r="1060" spans="1:33" hidden="1" x14ac:dyDescent="0.3">
      <c r="A1060" s="7" t="s">
        <v>281</v>
      </c>
      <c r="B1060" s="7" t="s">
        <v>659</v>
      </c>
      <c r="C1060" s="7">
        <v>1312</v>
      </c>
      <c r="D1060" s="2" t="s">
        <v>8</v>
      </c>
      <c r="E1060" s="2">
        <v>917</v>
      </c>
      <c r="F1060" s="2" t="s">
        <v>2770</v>
      </c>
      <c r="G1060" s="2" t="s">
        <v>2487</v>
      </c>
      <c r="H1060" s="8" t="s">
        <v>2223</v>
      </c>
      <c r="I1060" s="1">
        <v>47000</v>
      </c>
      <c r="J1060" s="1">
        <v>47000</v>
      </c>
      <c r="K1060" s="1">
        <v>48000</v>
      </c>
      <c r="L1060" s="1">
        <v>38000</v>
      </c>
      <c r="M1060" s="1">
        <v>96000</v>
      </c>
      <c r="N1060" s="1">
        <v>48000</v>
      </c>
      <c r="O1060" s="1">
        <v>49000</v>
      </c>
      <c r="P1060" s="1">
        <v>48000</v>
      </c>
      <c r="Q1060" s="1">
        <v>48000</v>
      </c>
      <c r="R1060" s="1">
        <v>49000</v>
      </c>
      <c r="S1060" s="1">
        <v>49000</v>
      </c>
      <c r="T1060" s="1">
        <v>49000</v>
      </c>
      <c r="V1060" s="28">
        <f t="shared" si="193"/>
        <v>47000</v>
      </c>
      <c r="W1060" s="28">
        <f t="shared" si="194"/>
        <v>47000</v>
      </c>
      <c r="X1060" s="28">
        <f t="shared" si="195"/>
        <v>48000</v>
      </c>
      <c r="Y1060" s="28">
        <f t="shared" si="196"/>
        <v>38000</v>
      </c>
      <c r="Z1060" s="28">
        <f t="shared" si="197"/>
        <v>96000</v>
      </c>
      <c r="AA1060" s="28">
        <f t="shared" si="198"/>
        <v>48000</v>
      </c>
      <c r="AB1060" s="28">
        <f t="shared" si="199"/>
        <v>49000</v>
      </c>
      <c r="AC1060" s="28">
        <f t="shared" si="200"/>
        <v>48000</v>
      </c>
      <c r="AD1060" s="28">
        <f t="shared" si="201"/>
        <v>48000</v>
      </c>
      <c r="AE1060" s="28">
        <f t="shared" si="202"/>
        <v>49000</v>
      </c>
      <c r="AF1060" s="28">
        <f t="shared" si="203"/>
        <v>49000</v>
      </c>
      <c r="AG1060" s="28">
        <f t="shared" si="204"/>
        <v>49000</v>
      </c>
    </row>
    <row r="1061" spans="1:33" hidden="1" x14ac:dyDescent="0.3">
      <c r="A1061" s="7" t="s">
        <v>281</v>
      </c>
      <c r="B1061" s="7" t="s">
        <v>659</v>
      </c>
      <c r="C1061" s="7">
        <v>1312</v>
      </c>
      <c r="D1061" s="2" t="s">
        <v>252</v>
      </c>
      <c r="E1061" s="2">
        <v>999</v>
      </c>
      <c r="F1061" s="2" t="s">
        <v>252</v>
      </c>
      <c r="G1061" s="2" t="s">
        <v>2487</v>
      </c>
      <c r="H1061" s="8" t="s">
        <v>1777</v>
      </c>
      <c r="I1061" s="1">
        <v>2011000</v>
      </c>
      <c r="J1061" s="1">
        <v>2544000</v>
      </c>
      <c r="K1061" s="1">
        <v>2587000</v>
      </c>
      <c r="L1061" s="1">
        <v>3180000</v>
      </c>
      <c r="M1061" s="1">
        <v>3190000</v>
      </c>
      <c r="N1061" s="1">
        <v>4263000</v>
      </c>
      <c r="O1061" s="1">
        <v>5349000</v>
      </c>
      <c r="P1061" s="1">
        <v>5293000</v>
      </c>
      <c r="Q1061" s="1">
        <v>5835000</v>
      </c>
      <c r="R1061" s="1">
        <v>5900000</v>
      </c>
      <c r="S1061" s="1">
        <v>6421000</v>
      </c>
      <c r="T1061" s="1">
        <v>6389000</v>
      </c>
      <c r="V1061" s="28">
        <f t="shared" si="193"/>
        <v>2011000</v>
      </c>
      <c r="W1061" s="28">
        <f t="shared" si="194"/>
        <v>2544000</v>
      </c>
      <c r="X1061" s="28">
        <f t="shared" si="195"/>
        <v>2587000</v>
      </c>
      <c r="Y1061" s="28">
        <f t="shared" si="196"/>
        <v>3180000</v>
      </c>
      <c r="Z1061" s="28">
        <f t="shared" si="197"/>
        <v>3190000</v>
      </c>
      <c r="AA1061" s="28">
        <f t="shared" si="198"/>
        <v>4263000</v>
      </c>
      <c r="AB1061" s="28">
        <f t="shared" si="199"/>
        <v>5349000</v>
      </c>
      <c r="AC1061" s="28">
        <f t="shared" si="200"/>
        <v>5293000</v>
      </c>
      <c r="AD1061" s="28">
        <f t="shared" si="201"/>
        <v>5835000</v>
      </c>
      <c r="AE1061" s="28">
        <f t="shared" si="202"/>
        <v>5900000</v>
      </c>
      <c r="AF1061" s="28">
        <f t="shared" si="203"/>
        <v>6421000</v>
      </c>
      <c r="AG1061" s="28">
        <f t="shared" si="204"/>
        <v>6389000</v>
      </c>
    </row>
    <row r="1062" spans="1:33" hidden="1" x14ac:dyDescent="0.3">
      <c r="A1062" s="2" t="s">
        <v>2491</v>
      </c>
      <c r="B1062" s="2" t="s">
        <v>2490</v>
      </c>
      <c r="C1062" s="2">
        <v>2506</v>
      </c>
      <c r="D1062" s="2" t="s">
        <v>8</v>
      </c>
      <c r="E1062" s="2">
        <v>901</v>
      </c>
      <c r="F1062" s="2" t="s">
        <v>2617</v>
      </c>
      <c r="G1062" s="2" t="s">
        <v>2741</v>
      </c>
      <c r="H1062" s="8" t="s">
        <v>2492</v>
      </c>
      <c r="I1062" s="1">
        <v>1715000</v>
      </c>
      <c r="J1062" s="1">
        <v>2086000</v>
      </c>
      <c r="K1062" s="1">
        <v>2699000</v>
      </c>
      <c r="L1062" s="1">
        <v>3780000</v>
      </c>
      <c r="M1062" s="1">
        <v>5231000</v>
      </c>
      <c r="N1062" s="1">
        <v>5578000</v>
      </c>
      <c r="O1062" s="1">
        <v>5919000</v>
      </c>
      <c r="P1062" s="1">
        <v>6281000</v>
      </c>
      <c r="Q1062" s="1">
        <v>6757000</v>
      </c>
      <c r="R1062" s="1">
        <v>5184000</v>
      </c>
      <c r="S1062" s="1">
        <v>4075000</v>
      </c>
      <c r="T1062" s="1">
        <v>3663000</v>
      </c>
      <c r="V1062" s="28">
        <f t="shared" si="193"/>
        <v>1715000</v>
      </c>
      <c r="W1062" s="28">
        <f t="shared" si="194"/>
        <v>2086000</v>
      </c>
      <c r="X1062" s="28">
        <f t="shared" si="195"/>
        <v>2699000</v>
      </c>
      <c r="Y1062" s="28">
        <f t="shared" si="196"/>
        <v>3780000</v>
      </c>
      <c r="Z1062" s="28">
        <f t="shared" si="197"/>
        <v>5231000</v>
      </c>
      <c r="AA1062" s="28">
        <f t="shared" si="198"/>
        <v>5578000</v>
      </c>
      <c r="AB1062" s="28">
        <f t="shared" si="199"/>
        <v>5919000</v>
      </c>
      <c r="AC1062" s="28">
        <f t="shared" si="200"/>
        <v>6281000</v>
      </c>
      <c r="AD1062" s="28">
        <f t="shared" si="201"/>
        <v>6757000</v>
      </c>
      <c r="AE1062" s="28">
        <f t="shared" si="202"/>
        <v>5184000</v>
      </c>
      <c r="AF1062" s="28">
        <f t="shared" si="203"/>
        <v>4075000</v>
      </c>
      <c r="AG1062" s="28">
        <f t="shared" si="204"/>
        <v>3663000</v>
      </c>
    </row>
    <row r="1063" spans="1:33" hidden="1" x14ac:dyDescent="0.3">
      <c r="A1063" s="2" t="s">
        <v>2491</v>
      </c>
      <c r="B1063" s="2" t="s">
        <v>2490</v>
      </c>
      <c r="C1063" s="2">
        <v>2506</v>
      </c>
      <c r="D1063" s="2" t="s">
        <v>8</v>
      </c>
      <c r="E1063" s="2">
        <v>915</v>
      </c>
      <c r="F1063" s="2" t="s">
        <v>2618</v>
      </c>
      <c r="G1063" s="2" t="s">
        <v>2741</v>
      </c>
      <c r="H1063" s="8" t="s">
        <v>2493</v>
      </c>
      <c r="I1063" s="1">
        <v>1019000</v>
      </c>
      <c r="J1063" s="1">
        <v>1239000</v>
      </c>
      <c r="K1063" s="1">
        <v>1604000</v>
      </c>
      <c r="L1063" s="1">
        <v>2246000</v>
      </c>
      <c r="M1063" s="1">
        <v>3445000</v>
      </c>
      <c r="N1063" s="1">
        <v>3314000</v>
      </c>
      <c r="O1063" s="1">
        <v>3516000</v>
      </c>
      <c r="P1063" s="1">
        <v>3731000</v>
      </c>
      <c r="Q1063" s="1">
        <v>4014000</v>
      </c>
      <c r="R1063" s="1">
        <v>3080000</v>
      </c>
      <c r="S1063" s="1">
        <v>2421000</v>
      </c>
      <c r="T1063" s="1">
        <v>2176000</v>
      </c>
      <c r="V1063" s="28">
        <f t="shared" si="193"/>
        <v>1019000</v>
      </c>
      <c r="W1063" s="28">
        <f t="shared" si="194"/>
        <v>1239000</v>
      </c>
      <c r="X1063" s="28">
        <f t="shared" si="195"/>
        <v>1604000</v>
      </c>
      <c r="Y1063" s="28">
        <f t="shared" si="196"/>
        <v>2246000</v>
      </c>
      <c r="Z1063" s="28">
        <f t="shared" si="197"/>
        <v>3445000</v>
      </c>
      <c r="AA1063" s="28">
        <f t="shared" si="198"/>
        <v>3314000</v>
      </c>
      <c r="AB1063" s="28">
        <f t="shared" si="199"/>
        <v>3516000</v>
      </c>
      <c r="AC1063" s="28">
        <f t="shared" si="200"/>
        <v>3731000</v>
      </c>
      <c r="AD1063" s="28">
        <f t="shared" si="201"/>
        <v>4014000</v>
      </c>
      <c r="AE1063" s="28">
        <f t="shared" si="202"/>
        <v>3080000</v>
      </c>
      <c r="AF1063" s="28">
        <f t="shared" si="203"/>
        <v>2421000</v>
      </c>
      <c r="AG1063" s="28">
        <f t="shared" si="204"/>
        <v>2176000</v>
      </c>
    </row>
    <row r="1064" spans="1:33" hidden="1" x14ac:dyDescent="0.3">
      <c r="A1064" s="2" t="s">
        <v>2491</v>
      </c>
      <c r="B1064" s="2" t="s">
        <v>2490</v>
      </c>
      <c r="C1064" s="2">
        <v>2506</v>
      </c>
      <c r="D1064" s="2" t="s">
        <v>8</v>
      </c>
      <c r="E1064" s="2">
        <v>915</v>
      </c>
      <c r="F1064" s="2" t="s">
        <v>919</v>
      </c>
      <c r="G1064" s="2" t="s">
        <v>2741</v>
      </c>
      <c r="H1064" s="8" t="s">
        <v>844</v>
      </c>
      <c r="I1064" s="1">
        <v>1037000</v>
      </c>
      <c r="J1064" s="1">
        <v>1261000</v>
      </c>
      <c r="K1064" s="1">
        <v>1632000</v>
      </c>
      <c r="L1064" s="1">
        <v>2285000</v>
      </c>
      <c r="M1064" s="1">
        <v>3505000</v>
      </c>
      <c r="N1064" s="1">
        <v>3372000</v>
      </c>
      <c r="O1064" s="1">
        <v>3578000</v>
      </c>
      <c r="P1064" s="1">
        <v>3797000</v>
      </c>
      <c r="Q1064" s="1">
        <v>4084000</v>
      </c>
      <c r="R1064" s="1">
        <v>3134000</v>
      </c>
      <c r="S1064" s="1">
        <v>2463000</v>
      </c>
      <c r="T1064" s="1">
        <v>2214000</v>
      </c>
      <c r="V1064" s="28">
        <f t="shared" si="193"/>
        <v>1037000</v>
      </c>
      <c r="W1064" s="28">
        <f t="shared" si="194"/>
        <v>1261000</v>
      </c>
      <c r="X1064" s="28">
        <f t="shared" si="195"/>
        <v>1632000</v>
      </c>
      <c r="Y1064" s="28">
        <f t="shared" si="196"/>
        <v>2285000</v>
      </c>
      <c r="Z1064" s="28">
        <f t="shared" si="197"/>
        <v>3505000</v>
      </c>
      <c r="AA1064" s="28">
        <f t="shared" si="198"/>
        <v>3372000</v>
      </c>
      <c r="AB1064" s="28">
        <f t="shared" si="199"/>
        <v>3578000</v>
      </c>
      <c r="AC1064" s="28">
        <f t="shared" si="200"/>
        <v>3797000</v>
      </c>
      <c r="AD1064" s="28">
        <f t="shared" si="201"/>
        <v>4084000</v>
      </c>
      <c r="AE1064" s="28">
        <f t="shared" si="202"/>
        <v>3134000</v>
      </c>
      <c r="AF1064" s="28">
        <f t="shared" si="203"/>
        <v>2463000</v>
      </c>
      <c r="AG1064" s="28">
        <f t="shared" si="204"/>
        <v>2214000</v>
      </c>
    </row>
    <row r="1065" spans="1:33" hidden="1" x14ac:dyDescent="0.3">
      <c r="A1065" s="2" t="s">
        <v>2491</v>
      </c>
      <c r="B1065" s="2" t="s">
        <v>2490</v>
      </c>
      <c r="C1065" s="2">
        <v>2506</v>
      </c>
      <c r="D1065" s="2" t="s">
        <v>8</v>
      </c>
      <c r="E1065" s="2">
        <v>915</v>
      </c>
      <c r="F1065" s="2" t="s">
        <v>2619</v>
      </c>
      <c r="G1065" s="2" t="s">
        <v>2741</v>
      </c>
      <c r="H1065" s="8" t="s">
        <v>2494</v>
      </c>
      <c r="I1065" s="1">
        <v>748000</v>
      </c>
      <c r="J1065" s="1">
        <v>909000</v>
      </c>
      <c r="K1065" s="1">
        <v>1176000</v>
      </c>
      <c r="L1065" s="1">
        <v>1647000</v>
      </c>
      <c r="M1065" s="1">
        <v>2527000</v>
      </c>
      <c r="N1065" s="1">
        <v>2431000</v>
      </c>
      <c r="O1065" s="1">
        <v>2579000</v>
      </c>
      <c r="P1065" s="1">
        <v>2737000</v>
      </c>
      <c r="Q1065" s="1">
        <v>2944000</v>
      </c>
      <c r="R1065" s="1">
        <v>2259000</v>
      </c>
      <c r="S1065" s="1">
        <v>1776000</v>
      </c>
      <c r="T1065" s="1">
        <v>1597000</v>
      </c>
      <c r="V1065" s="28">
        <f t="shared" si="193"/>
        <v>748000</v>
      </c>
      <c r="W1065" s="28">
        <f t="shared" si="194"/>
        <v>909000</v>
      </c>
      <c r="X1065" s="28">
        <f t="shared" si="195"/>
        <v>1176000</v>
      </c>
      <c r="Y1065" s="28">
        <f t="shared" si="196"/>
        <v>1647000</v>
      </c>
      <c r="Z1065" s="28">
        <f t="shared" si="197"/>
        <v>2527000</v>
      </c>
      <c r="AA1065" s="28">
        <f t="shared" si="198"/>
        <v>2431000</v>
      </c>
      <c r="AB1065" s="28">
        <f t="shared" si="199"/>
        <v>2579000</v>
      </c>
      <c r="AC1065" s="28">
        <f t="shared" si="200"/>
        <v>2737000</v>
      </c>
      <c r="AD1065" s="28">
        <f t="shared" si="201"/>
        <v>2944000</v>
      </c>
      <c r="AE1065" s="28">
        <f t="shared" si="202"/>
        <v>2259000</v>
      </c>
      <c r="AF1065" s="28">
        <f t="shared" si="203"/>
        <v>1776000</v>
      </c>
      <c r="AG1065" s="28">
        <f t="shared" si="204"/>
        <v>1597000</v>
      </c>
    </row>
    <row r="1066" spans="1:33" hidden="1" x14ac:dyDescent="0.3">
      <c r="A1066" s="2" t="s">
        <v>2491</v>
      </c>
      <c r="B1066" s="2" t="s">
        <v>2490</v>
      </c>
      <c r="C1066" s="2">
        <v>2506</v>
      </c>
      <c r="D1066" s="2" t="s">
        <v>8</v>
      </c>
      <c r="E1066" s="2">
        <v>915</v>
      </c>
      <c r="F1066" s="2" t="s">
        <v>920</v>
      </c>
      <c r="G1066" s="2" t="s">
        <v>2741</v>
      </c>
      <c r="H1066" s="8" t="s">
        <v>2495</v>
      </c>
      <c r="I1066" s="1">
        <v>741000</v>
      </c>
      <c r="J1066" s="1">
        <v>901000</v>
      </c>
      <c r="K1066" s="1">
        <v>1166000</v>
      </c>
      <c r="L1066" s="1">
        <v>1632000</v>
      </c>
      <c r="M1066" s="1">
        <v>2503000</v>
      </c>
      <c r="N1066" s="1">
        <v>2408000</v>
      </c>
      <c r="O1066" s="1">
        <v>2555000</v>
      </c>
      <c r="P1066" s="1">
        <v>2712000</v>
      </c>
      <c r="Q1066" s="1">
        <v>2917000</v>
      </c>
      <c r="R1066" s="1">
        <v>2238000</v>
      </c>
      <c r="S1066" s="1">
        <v>1760000</v>
      </c>
      <c r="T1066" s="1">
        <v>1581000</v>
      </c>
      <c r="V1066" s="28">
        <f t="shared" si="193"/>
        <v>741000</v>
      </c>
      <c r="W1066" s="28">
        <f t="shared" si="194"/>
        <v>901000</v>
      </c>
      <c r="X1066" s="28">
        <f t="shared" si="195"/>
        <v>1166000</v>
      </c>
      <c r="Y1066" s="28">
        <f t="shared" si="196"/>
        <v>1632000</v>
      </c>
      <c r="Z1066" s="28">
        <f t="shared" si="197"/>
        <v>2503000</v>
      </c>
      <c r="AA1066" s="28">
        <f t="shared" si="198"/>
        <v>2408000</v>
      </c>
      <c r="AB1066" s="28">
        <f t="shared" si="199"/>
        <v>2555000</v>
      </c>
      <c r="AC1066" s="28">
        <f t="shared" si="200"/>
        <v>2712000</v>
      </c>
      <c r="AD1066" s="28">
        <f t="shared" si="201"/>
        <v>2917000</v>
      </c>
      <c r="AE1066" s="28">
        <f t="shared" si="202"/>
        <v>2238000</v>
      </c>
      <c r="AF1066" s="28">
        <f t="shared" si="203"/>
        <v>1760000</v>
      </c>
      <c r="AG1066" s="28">
        <f t="shared" si="204"/>
        <v>1581000</v>
      </c>
    </row>
    <row r="1067" spans="1:33" hidden="1" x14ac:dyDescent="0.3">
      <c r="A1067" s="2" t="s">
        <v>2491</v>
      </c>
      <c r="B1067" s="2" t="s">
        <v>2490</v>
      </c>
      <c r="C1067" s="2">
        <v>2506</v>
      </c>
      <c r="D1067" s="2" t="s">
        <v>8</v>
      </c>
      <c r="E1067" s="2">
        <v>915</v>
      </c>
      <c r="F1067" s="2" t="s">
        <v>2620</v>
      </c>
      <c r="G1067" s="2" t="s">
        <v>2741</v>
      </c>
      <c r="H1067" s="8" t="s">
        <v>2496</v>
      </c>
      <c r="I1067" s="1">
        <v>700000</v>
      </c>
      <c r="J1067" s="1">
        <v>852000</v>
      </c>
      <c r="K1067" s="1">
        <v>1102000</v>
      </c>
      <c r="L1067" s="1">
        <v>1543000</v>
      </c>
      <c r="M1067" s="1">
        <v>2367000</v>
      </c>
      <c r="N1067" s="1">
        <v>2277000</v>
      </c>
      <c r="O1067" s="1">
        <v>2416000</v>
      </c>
      <c r="P1067" s="1">
        <v>2564000</v>
      </c>
      <c r="Q1067" s="1">
        <v>2758000</v>
      </c>
      <c r="R1067" s="1">
        <v>2116000</v>
      </c>
      <c r="S1067" s="1">
        <v>1663000</v>
      </c>
      <c r="T1067" s="1">
        <v>1495000</v>
      </c>
      <c r="V1067" s="28">
        <f t="shared" si="193"/>
        <v>700000</v>
      </c>
      <c r="W1067" s="28">
        <f t="shared" si="194"/>
        <v>852000</v>
      </c>
      <c r="X1067" s="28">
        <f t="shared" si="195"/>
        <v>1102000</v>
      </c>
      <c r="Y1067" s="28">
        <f t="shared" si="196"/>
        <v>1543000</v>
      </c>
      <c r="Z1067" s="28">
        <f t="shared" si="197"/>
        <v>2367000</v>
      </c>
      <c r="AA1067" s="28">
        <f t="shared" si="198"/>
        <v>2277000</v>
      </c>
      <c r="AB1067" s="28">
        <f t="shared" si="199"/>
        <v>2416000</v>
      </c>
      <c r="AC1067" s="28">
        <f t="shared" si="200"/>
        <v>2564000</v>
      </c>
      <c r="AD1067" s="28">
        <f t="shared" si="201"/>
        <v>2758000</v>
      </c>
      <c r="AE1067" s="28">
        <f t="shared" si="202"/>
        <v>2116000</v>
      </c>
      <c r="AF1067" s="28">
        <f t="shared" si="203"/>
        <v>1663000</v>
      </c>
      <c r="AG1067" s="28">
        <f t="shared" si="204"/>
        <v>1495000</v>
      </c>
    </row>
    <row r="1068" spans="1:33" hidden="1" x14ac:dyDescent="0.3">
      <c r="A1068" s="2" t="s">
        <v>2491</v>
      </c>
      <c r="B1068" s="2" t="s">
        <v>2490</v>
      </c>
      <c r="C1068" s="2">
        <v>2506</v>
      </c>
      <c r="D1068" s="2" t="s">
        <v>8</v>
      </c>
      <c r="E1068" s="2">
        <v>915</v>
      </c>
      <c r="F1068" s="2" t="s">
        <v>2621</v>
      </c>
      <c r="G1068" s="2" t="s">
        <v>2741</v>
      </c>
      <c r="H1068" s="8" t="s">
        <v>2497</v>
      </c>
      <c r="I1068" s="1">
        <v>721000</v>
      </c>
      <c r="J1068" s="1">
        <v>877000</v>
      </c>
      <c r="K1068" s="1">
        <v>1135000</v>
      </c>
      <c r="L1068" s="1">
        <v>1589000</v>
      </c>
      <c r="M1068" s="1">
        <v>2438000</v>
      </c>
      <c r="N1068" s="1">
        <v>2345000</v>
      </c>
      <c r="O1068" s="1">
        <v>2488000</v>
      </c>
      <c r="P1068" s="1">
        <v>2640000</v>
      </c>
      <c r="Q1068" s="1">
        <v>2840000</v>
      </c>
      <c r="R1068" s="1">
        <v>2179000</v>
      </c>
      <c r="S1068" s="1">
        <v>1713000</v>
      </c>
      <c r="T1068" s="1">
        <v>1540000</v>
      </c>
      <c r="V1068" s="28">
        <f t="shared" si="193"/>
        <v>721000</v>
      </c>
      <c r="W1068" s="28">
        <f t="shared" si="194"/>
        <v>877000</v>
      </c>
      <c r="X1068" s="28">
        <f t="shared" si="195"/>
        <v>1135000</v>
      </c>
      <c r="Y1068" s="28">
        <f t="shared" si="196"/>
        <v>1589000</v>
      </c>
      <c r="Z1068" s="28">
        <f t="shared" si="197"/>
        <v>2438000</v>
      </c>
      <c r="AA1068" s="28">
        <f t="shared" si="198"/>
        <v>2345000</v>
      </c>
      <c r="AB1068" s="28">
        <f t="shared" si="199"/>
        <v>2488000</v>
      </c>
      <c r="AC1068" s="28">
        <f t="shared" si="200"/>
        <v>2640000</v>
      </c>
      <c r="AD1068" s="28">
        <f t="shared" si="201"/>
        <v>2840000</v>
      </c>
      <c r="AE1068" s="28">
        <f t="shared" si="202"/>
        <v>2179000</v>
      </c>
      <c r="AF1068" s="28">
        <f t="shared" si="203"/>
        <v>1713000</v>
      </c>
      <c r="AG1068" s="28">
        <f t="shared" si="204"/>
        <v>1540000</v>
      </c>
    </row>
    <row r="1069" spans="1:33" hidden="1" x14ac:dyDescent="0.3">
      <c r="A1069" s="2" t="s">
        <v>2491</v>
      </c>
      <c r="B1069" s="2" t="s">
        <v>2490</v>
      </c>
      <c r="C1069" s="2">
        <v>2506</v>
      </c>
      <c r="D1069" s="2" t="s">
        <v>8</v>
      </c>
      <c r="E1069" s="2">
        <v>915</v>
      </c>
      <c r="F1069" s="2" t="s">
        <v>2622</v>
      </c>
      <c r="G1069" s="2" t="s">
        <v>2741</v>
      </c>
      <c r="H1069" s="8" t="s">
        <v>2498</v>
      </c>
      <c r="I1069" s="1">
        <v>668000</v>
      </c>
      <c r="J1069" s="1">
        <v>813000</v>
      </c>
      <c r="K1069" s="1">
        <v>1051000</v>
      </c>
      <c r="L1069" s="1">
        <v>1472000</v>
      </c>
      <c r="M1069" s="1">
        <v>2259000</v>
      </c>
      <c r="N1069" s="1">
        <v>2173000</v>
      </c>
      <c r="O1069" s="1">
        <v>2616000</v>
      </c>
      <c r="P1069" s="1">
        <v>2446000</v>
      </c>
      <c r="Q1069" s="1">
        <v>2631000</v>
      </c>
      <c r="R1069" s="1">
        <v>2019000</v>
      </c>
      <c r="S1069" s="1">
        <v>1587000</v>
      </c>
      <c r="T1069" s="1">
        <v>1427000</v>
      </c>
      <c r="V1069" s="28">
        <f t="shared" si="193"/>
        <v>668000</v>
      </c>
      <c r="W1069" s="28">
        <f t="shared" si="194"/>
        <v>813000</v>
      </c>
      <c r="X1069" s="28">
        <f t="shared" si="195"/>
        <v>1051000</v>
      </c>
      <c r="Y1069" s="28">
        <f t="shared" si="196"/>
        <v>1472000</v>
      </c>
      <c r="Z1069" s="28">
        <f t="shared" si="197"/>
        <v>2259000</v>
      </c>
      <c r="AA1069" s="28">
        <f t="shared" si="198"/>
        <v>2173000</v>
      </c>
      <c r="AB1069" s="28">
        <f t="shared" si="199"/>
        <v>2616000</v>
      </c>
      <c r="AC1069" s="28">
        <f t="shared" si="200"/>
        <v>2446000</v>
      </c>
      <c r="AD1069" s="28">
        <f t="shared" si="201"/>
        <v>2631000</v>
      </c>
      <c r="AE1069" s="28">
        <f t="shared" si="202"/>
        <v>2019000</v>
      </c>
      <c r="AF1069" s="28">
        <f t="shared" si="203"/>
        <v>1587000</v>
      </c>
      <c r="AG1069" s="28">
        <f t="shared" si="204"/>
        <v>1427000</v>
      </c>
    </row>
    <row r="1070" spans="1:33" hidden="1" x14ac:dyDescent="0.3">
      <c r="A1070" s="2" t="s">
        <v>2491</v>
      </c>
      <c r="B1070" s="2" t="s">
        <v>2490</v>
      </c>
      <c r="C1070" s="2">
        <v>2506</v>
      </c>
      <c r="D1070" s="2" t="s">
        <v>8</v>
      </c>
      <c r="E1070" s="2">
        <v>915</v>
      </c>
      <c r="F1070" s="2" t="s">
        <v>917</v>
      </c>
      <c r="G1070" s="2" t="s">
        <v>2741</v>
      </c>
      <c r="H1070" s="8" t="s">
        <v>2499</v>
      </c>
      <c r="I1070" s="1">
        <v>640000</v>
      </c>
      <c r="J1070" s="1">
        <v>779000</v>
      </c>
      <c r="K1070" s="1">
        <v>1007000</v>
      </c>
      <c r="L1070" s="1">
        <v>1411000</v>
      </c>
      <c r="M1070" s="1">
        <v>2164000</v>
      </c>
      <c r="N1070" s="1">
        <v>2081000</v>
      </c>
      <c r="O1070" s="1">
        <v>2208000</v>
      </c>
      <c r="P1070" s="1">
        <v>2629000</v>
      </c>
      <c r="Q1070" s="1">
        <v>2521000</v>
      </c>
      <c r="R1070" s="1">
        <v>1935000</v>
      </c>
      <c r="S1070" s="1">
        <v>1521000</v>
      </c>
      <c r="T1070" s="1">
        <v>1367000</v>
      </c>
      <c r="V1070" s="28">
        <f t="shared" si="193"/>
        <v>640000</v>
      </c>
      <c r="W1070" s="28">
        <f t="shared" si="194"/>
        <v>779000</v>
      </c>
      <c r="X1070" s="28">
        <f t="shared" si="195"/>
        <v>1007000</v>
      </c>
      <c r="Y1070" s="28">
        <f t="shared" si="196"/>
        <v>1411000</v>
      </c>
      <c r="Z1070" s="28">
        <f t="shared" si="197"/>
        <v>2164000</v>
      </c>
      <c r="AA1070" s="28">
        <f t="shared" si="198"/>
        <v>2081000</v>
      </c>
      <c r="AB1070" s="28">
        <f t="shared" si="199"/>
        <v>2208000</v>
      </c>
      <c r="AC1070" s="28">
        <f t="shared" si="200"/>
        <v>2629000</v>
      </c>
      <c r="AD1070" s="28">
        <f t="shared" si="201"/>
        <v>2521000</v>
      </c>
      <c r="AE1070" s="28">
        <f t="shared" si="202"/>
        <v>1935000</v>
      </c>
      <c r="AF1070" s="28">
        <f t="shared" si="203"/>
        <v>1521000</v>
      </c>
      <c r="AG1070" s="28">
        <f t="shared" si="204"/>
        <v>1367000</v>
      </c>
    </row>
    <row r="1071" spans="1:33" hidden="1" x14ac:dyDescent="0.3">
      <c r="A1071" s="2" t="s">
        <v>2491</v>
      </c>
      <c r="B1071" s="2" t="s">
        <v>2490</v>
      </c>
      <c r="C1071" s="2">
        <v>2506</v>
      </c>
      <c r="D1071" s="2" t="s">
        <v>8</v>
      </c>
      <c r="E1071" s="2">
        <v>915</v>
      </c>
      <c r="F1071" s="2" t="s">
        <v>2623</v>
      </c>
      <c r="G1071" s="2" t="s">
        <v>2741</v>
      </c>
      <c r="H1071" s="8" t="s">
        <v>2500</v>
      </c>
      <c r="I1071" s="1">
        <v>612000</v>
      </c>
      <c r="J1071" s="1">
        <v>744000</v>
      </c>
      <c r="K1071" s="1">
        <v>963000</v>
      </c>
      <c r="L1071" s="1">
        <v>1348000</v>
      </c>
      <c r="M1071" s="1">
        <v>2068000</v>
      </c>
      <c r="N1071" s="1">
        <v>1989000</v>
      </c>
      <c r="O1071" s="1">
        <v>2111000</v>
      </c>
      <c r="P1071" s="1">
        <v>2240000</v>
      </c>
      <c r="Q1071" s="1">
        <v>2410000</v>
      </c>
      <c r="R1071" s="1">
        <v>1849000</v>
      </c>
      <c r="S1071" s="1">
        <v>1453000</v>
      </c>
      <c r="T1071" s="1">
        <v>1307000</v>
      </c>
      <c r="V1071" s="28">
        <f t="shared" si="193"/>
        <v>612000</v>
      </c>
      <c r="W1071" s="28">
        <f t="shared" si="194"/>
        <v>744000</v>
      </c>
      <c r="X1071" s="28">
        <f t="shared" si="195"/>
        <v>963000</v>
      </c>
      <c r="Y1071" s="28">
        <f t="shared" si="196"/>
        <v>1348000</v>
      </c>
      <c r="Z1071" s="28">
        <f t="shared" si="197"/>
        <v>2068000</v>
      </c>
      <c r="AA1071" s="28">
        <f t="shared" si="198"/>
        <v>1989000</v>
      </c>
      <c r="AB1071" s="28">
        <f t="shared" si="199"/>
        <v>2111000</v>
      </c>
      <c r="AC1071" s="28">
        <f t="shared" si="200"/>
        <v>2240000</v>
      </c>
      <c r="AD1071" s="28">
        <f t="shared" si="201"/>
        <v>2410000</v>
      </c>
      <c r="AE1071" s="28">
        <f t="shared" si="202"/>
        <v>1849000</v>
      </c>
      <c r="AF1071" s="28">
        <f t="shared" si="203"/>
        <v>1453000</v>
      </c>
      <c r="AG1071" s="28">
        <f t="shared" si="204"/>
        <v>1307000</v>
      </c>
    </row>
    <row r="1072" spans="1:33" hidden="1" x14ac:dyDescent="0.3">
      <c r="A1072" s="2" t="s">
        <v>2491</v>
      </c>
      <c r="B1072" s="2" t="s">
        <v>2490</v>
      </c>
      <c r="C1072" s="2">
        <v>2506</v>
      </c>
      <c r="D1072" s="2" t="s">
        <v>8</v>
      </c>
      <c r="E1072" s="2">
        <v>915</v>
      </c>
      <c r="F1072" s="2" t="s">
        <v>2624</v>
      </c>
      <c r="G1072" s="2" t="s">
        <v>2741</v>
      </c>
      <c r="H1072" s="8" t="s">
        <v>2501</v>
      </c>
      <c r="I1072" s="1">
        <v>538000</v>
      </c>
      <c r="J1072" s="1">
        <v>655000</v>
      </c>
      <c r="K1072" s="1">
        <v>847000</v>
      </c>
      <c r="L1072" s="1">
        <v>1540000</v>
      </c>
      <c r="M1072" s="1">
        <v>1820000</v>
      </c>
      <c r="N1072" s="1">
        <v>1751000</v>
      </c>
      <c r="O1072" s="1">
        <v>1857000</v>
      </c>
      <c r="P1072" s="1">
        <v>1971000</v>
      </c>
      <c r="Q1072" s="1">
        <v>2120000</v>
      </c>
      <c r="R1072" s="1">
        <v>1627000</v>
      </c>
      <c r="S1072" s="1">
        <v>1279000</v>
      </c>
      <c r="T1072" s="1">
        <v>1150000</v>
      </c>
      <c r="V1072" s="28">
        <f t="shared" si="193"/>
        <v>538000</v>
      </c>
      <c r="W1072" s="28">
        <f t="shared" si="194"/>
        <v>655000</v>
      </c>
      <c r="X1072" s="28">
        <f t="shared" si="195"/>
        <v>847000</v>
      </c>
      <c r="Y1072" s="28">
        <f t="shared" si="196"/>
        <v>1540000</v>
      </c>
      <c r="Z1072" s="28">
        <f t="shared" si="197"/>
        <v>1820000</v>
      </c>
      <c r="AA1072" s="28">
        <f t="shared" si="198"/>
        <v>1751000</v>
      </c>
      <c r="AB1072" s="28">
        <f t="shared" si="199"/>
        <v>1857000</v>
      </c>
      <c r="AC1072" s="28">
        <f t="shared" si="200"/>
        <v>1971000</v>
      </c>
      <c r="AD1072" s="28">
        <f t="shared" si="201"/>
        <v>2120000</v>
      </c>
      <c r="AE1072" s="28">
        <f t="shared" si="202"/>
        <v>1627000</v>
      </c>
      <c r="AF1072" s="28">
        <f t="shared" si="203"/>
        <v>1279000</v>
      </c>
      <c r="AG1072" s="28">
        <f t="shared" si="204"/>
        <v>1150000</v>
      </c>
    </row>
    <row r="1073" spans="1:33" hidden="1" x14ac:dyDescent="0.3">
      <c r="A1073" s="2" t="s">
        <v>2491</v>
      </c>
      <c r="B1073" s="2" t="s">
        <v>2490</v>
      </c>
      <c r="C1073" s="2">
        <v>2506</v>
      </c>
      <c r="D1073" s="2" t="s">
        <v>8</v>
      </c>
      <c r="E1073" s="2">
        <v>915</v>
      </c>
      <c r="F1073" s="2" t="s">
        <v>2625</v>
      </c>
      <c r="G1073" s="2" t="s">
        <v>2741</v>
      </c>
      <c r="H1073" s="8" t="s">
        <v>2502</v>
      </c>
      <c r="I1073" s="1">
        <v>469000</v>
      </c>
      <c r="J1073" s="1">
        <v>570000</v>
      </c>
      <c r="K1073" s="1">
        <v>737000</v>
      </c>
      <c r="L1073" s="1">
        <v>1032000</v>
      </c>
      <c r="M1073" s="1">
        <v>1583000</v>
      </c>
      <c r="N1073" s="1">
        <v>1523000</v>
      </c>
      <c r="O1073" s="1">
        <v>1616000</v>
      </c>
      <c r="P1073" s="1">
        <v>1715000</v>
      </c>
      <c r="Q1073" s="1">
        <v>1845000</v>
      </c>
      <c r="R1073" s="1">
        <v>1416000</v>
      </c>
      <c r="S1073" s="1">
        <v>1113000</v>
      </c>
      <c r="T1073" s="1">
        <v>1001000</v>
      </c>
      <c r="V1073" s="28">
        <f t="shared" si="193"/>
        <v>469000</v>
      </c>
      <c r="W1073" s="28">
        <f t="shared" si="194"/>
        <v>570000</v>
      </c>
      <c r="X1073" s="28">
        <f t="shared" si="195"/>
        <v>737000</v>
      </c>
      <c r="Y1073" s="28">
        <f t="shared" si="196"/>
        <v>1032000</v>
      </c>
      <c r="Z1073" s="28">
        <f t="shared" si="197"/>
        <v>1583000</v>
      </c>
      <c r="AA1073" s="28">
        <f t="shared" si="198"/>
        <v>1523000</v>
      </c>
      <c r="AB1073" s="28">
        <f t="shared" si="199"/>
        <v>1616000</v>
      </c>
      <c r="AC1073" s="28">
        <f t="shared" si="200"/>
        <v>1715000</v>
      </c>
      <c r="AD1073" s="28">
        <f t="shared" si="201"/>
        <v>1845000</v>
      </c>
      <c r="AE1073" s="28">
        <f t="shared" si="202"/>
        <v>1416000</v>
      </c>
      <c r="AF1073" s="28">
        <f t="shared" si="203"/>
        <v>1113000</v>
      </c>
      <c r="AG1073" s="28">
        <f t="shared" si="204"/>
        <v>1001000</v>
      </c>
    </row>
    <row r="1074" spans="1:33" hidden="1" x14ac:dyDescent="0.3">
      <c r="A1074" s="2" t="s">
        <v>2491</v>
      </c>
      <c r="B1074" s="2" t="s">
        <v>2490</v>
      </c>
      <c r="C1074" s="2">
        <v>2506</v>
      </c>
      <c r="D1074" s="2" t="s">
        <v>8</v>
      </c>
      <c r="E1074" s="2">
        <v>915</v>
      </c>
      <c r="F1074" s="2" t="s">
        <v>2626</v>
      </c>
      <c r="G1074" s="2" t="s">
        <v>2741</v>
      </c>
      <c r="H1074" s="8" t="s">
        <v>2503</v>
      </c>
      <c r="I1074" s="1">
        <v>379000</v>
      </c>
      <c r="J1074" s="1">
        <v>461000</v>
      </c>
      <c r="K1074" s="1">
        <v>596000</v>
      </c>
      <c r="L1074" s="1">
        <v>835000</v>
      </c>
      <c r="M1074" s="1">
        <v>1280000</v>
      </c>
      <c r="N1074" s="1">
        <v>1232000</v>
      </c>
      <c r="O1074" s="1">
        <v>1307000</v>
      </c>
      <c r="P1074" s="1">
        <v>1387000</v>
      </c>
      <c r="Q1074" s="1">
        <v>1492000</v>
      </c>
      <c r="R1074" s="1">
        <v>1145000</v>
      </c>
      <c r="S1074" s="1">
        <v>900000</v>
      </c>
      <c r="T1074" s="1">
        <v>809000</v>
      </c>
      <c r="V1074" s="28">
        <f t="shared" si="193"/>
        <v>379000</v>
      </c>
      <c r="W1074" s="28">
        <f t="shared" si="194"/>
        <v>461000</v>
      </c>
      <c r="X1074" s="28">
        <f t="shared" si="195"/>
        <v>596000</v>
      </c>
      <c r="Y1074" s="28">
        <f t="shared" si="196"/>
        <v>835000</v>
      </c>
      <c r="Z1074" s="28">
        <f t="shared" si="197"/>
        <v>1280000</v>
      </c>
      <c r="AA1074" s="28">
        <f t="shared" si="198"/>
        <v>1232000</v>
      </c>
      <c r="AB1074" s="28">
        <f t="shared" si="199"/>
        <v>1307000</v>
      </c>
      <c r="AC1074" s="28">
        <f t="shared" si="200"/>
        <v>1387000</v>
      </c>
      <c r="AD1074" s="28">
        <f t="shared" si="201"/>
        <v>1492000</v>
      </c>
      <c r="AE1074" s="28">
        <f t="shared" si="202"/>
        <v>1145000</v>
      </c>
      <c r="AF1074" s="28">
        <f t="shared" si="203"/>
        <v>900000</v>
      </c>
      <c r="AG1074" s="28">
        <f t="shared" si="204"/>
        <v>809000</v>
      </c>
    </row>
    <row r="1075" spans="1:33" hidden="1" x14ac:dyDescent="0.3">
      <c r="A1075" s="2" t="s">
        <v>2491</v>
      </c>
      <c r="B1075" s="2" t="s">
        <v>2490</v>
      </c>
      <c r="C1075" s="2">
        <v>2506</v>
      </c>
      <c r="D1075" s="2" t="s">
        <v>8</v>
      </c>
      <c r="E1075" s="2">
        <v>915</v>
      </c>
      <c r="F1075" s="2" t="s">
        <v>2627</v>
      </c>
      <c r="G1075" s="2" t="s">
        <v>2741</v>
      </c>
      <c r="H1075" s="8" t="s">
        <v>2504</v>
      </c>
      <c r="I1075" s="1">
        <v>331000</v>
      </c>
      <c r="J1075" s="1">
        <v>402000</v>
      </c>
      <c r="K1075" s="1">
        <v>520000</v>
      </c>
      <c r="L1075" s="1">
        <v>728000</v>
      </c>
      <c r="M1075" s="1">
        <v>1117000</v>
      </c>
      <c r="N1075" s="1">
        <v>1075000</v>
      </c>
      <c r="O1075" s="1">
        <v>1140000</v>
      </c>
      <c r="P1075" s="1">
        <v>1210000</v>
      </c>
      <c r="Q1075" s="1">
        <v>1301000</v>
      </c>
      <c r="R1075" s="1">
        <v>999000</v>
      </c>
      <c r="S1075" s="1">
        <v>786000</v>
      </c>
      <c r="T1075" s="1">
        <v>706000</v>
      </c>
      <c r="V1075" s="28">
        <f t="shared" si="193"/>
        <v>331000</v>
      </c>
      <c r="W1075" s="28">
        <f t="shared" si="194"/>
        <v>402000</v>
      </c>
      <c r="X1075" s="28">
        <f t="shared" si="195"/>
        <v>520000</v>
      </c>
      <c r="Y1075" s="28">
        <f t="shared" si="196"/>
        <v>728000</v>
      </c>
      <c r="Z1075" s="28">
        <f t="shared" si="197"/>
        <v>1117000</v>
      </c>
      <c r="AA1075" s="28">
        <f t="shared" si="198"/>
        <v>1075000</v>
      </c>
      <c r="AB1075" s="28">
        <f t="shared" si="199"/>
        <v>1140000</v>
      </c>
      <c r="AC1075" s="28">
        <f t="shared" si="200"/>
        <v>1210000</v>
      </c>
      <c r="AD1075" s="28">
        <f t="shared" si="201"/>
        <v>1301000</v>
      </c>
      <c r="AE1075" s="28">
        <f t="shared" si="202"/>
        <v>999000</v>
      </c>
      <c r="AF1075" s="28">
        <f t="shared" si="203"/>
        <v>786000</v>
      </c>
      <c r="AG1075" s="28">
        <f t="shared" si="204"/>
        <v>706000</v>
      </c>
    </row>
    <row r="1076" spans="1:33" hidden="1" x14ac:dyDescent="0.3">
      <c r="A1076" s="2" t="s">
        <v>2491</v>
      </c>
      <c r="B1076" s="2" t="s">
        <v>2490</v>
      </c>
      <c r="C1076" s="2">
        <v>2506</v>
      </c>
      <c r="D1076" s="2" t="s">
        <v>8</v>
      </c>
      <c r="E1076" s="2">
        <v>915</v>
      </c>
      <c r="F1076" s="2" t="s">
        <v>921</v>
      </c>
      <c r="G1076" s="2" t="s">
        <v>2741</v>
      </c>
      <c r="H1076" s="8" t="s">
        <v>2505</v>
      </c>
      <c r="I1076" s="1">
        <v>293000</v>
      </c>
      <c r="J1076" s="1">
        <v>356000</v>
      </c>
      <c r="K1076" s="1">
        <v>460000</v>
      </c>
      <c r="L1076" s="1">
        <v>645000</v>
      </c>
      <c r="M1076" s="1">
        <v>989000</v>
      </c>
      <c r="N1076" s="1">
        <v>951000</v>
      </c>
      <c r="O1076" s="1">
        <v>1009000</v>
      </c>
      <c r="P1076" s="1">
        <v>1071000</v>
      </c>
      <c r="Q1076" s="1">
        <v>1151000</v>
      </c>
      <c r="R1076" s="1">
        <v>884000</v>
      </c>
      <c r="S1076" s="1">
        <v>695000</v>
      </c>
      <c r="T1076" s="1">
        <v>625000</v>
      </c>
      <c r="V1076" s="28">
        <f t="shared" si="193"/>
        <v>293000</v>
      </c>
      <c r="W1076" s="28">
        <f t="shared" si="194"/>
        <v>356000</v>
      </c>
      <c r="X1076" s="28">
        <f t="shared" si="195"/>
        <v>460000</v>
      </c>
      <c r="Y1076" s="28">
        <f t="shared" si="196"/>
        <v>645000</v>
      </c>
      <c r="Z1076" s="28">
        <f t="shared" si="197"/>
        <v>989000</v>
      </c>
      <c r="AA1076" s="28">
        <f t="shared" si="198"/>
        <v>951000</v>
      </c>
      <c r="AB1076" s="28">
        <f t="shared" si="199"/>
        <v>1009000</v>
      </c>
      <c r="AC1076" s="28">
        <f t="shared" si="200"/>
        <v>1071000</v>
      </c>
      <c r="AD1076" s="28">
        <f t="shared" si="201"/>
        <v>1151000</v>
      </c>
      <c r="AE1076" s="28">
        <f t="shared" si="202"/>
        <v>884000</v>
      </c>
      <c r="AF1076" s="28">
        <f t="shared" si="203"/>
        <v>695000</v>
      </c>
      <c r="AG1076" s="28">
        <f t="shared" si="204"/>
        <v>625000</v>
      </c>
    </row>
    <row r="1077" spans="1:33" hidden="1" x14ac:dyDescent="0.3">
      <c r="A1077" s="2" t="s">
        <v>2491</v>
      </c>
      <c r="B1077" s="2" t="s">
        <v>2490</v>
      </c>
      <c r="C1077" s="2">
        <v>2506</v>
      </c>
      <c r="D1077" s="2" t="s">
        <v>8</v>
      </c>
      <c r="E1077" s="2">
        <v>905</v>
      </c>
      <c r="F1077" s="2" t="s">
        <v>2628</v>
      </c>
      <c r="G1077" s="2" t="s">
        <v>2741</v>
      </c>
      <c r="H1077" s="8" t="s">
        <v>2506</v>
      </c>
      <c r="I1077" s="1">
        <v>250000</v>
      </c>
      <c r="J1077" s="1">
        <v>304000</v>
      </c>
      <c r="K1077" s="1">
        <v>394000</v>
      </c>
      <c r="L1077" s="1">
        <v>551000</v>
      </c>
      <c r="M1077" s="1">
        <v>845000</v>
      </c>
      <c r="N1077" s="1">
        <v>813000</v>
      </c>
      <c r="O1077" s="1">
        <v>863000</v>
      </c>
      <c r="P1077" s="1">
        <v>916000</v>
      </c>
      <c r="Q1077" s="1">
        <v>985000</v>
      </c>
      <c r="R1077" s="1">
        <v>756000</v>
      </c>
      <c r="S1077" s="1">
        <v>594000</v>
      </c>
      <c r="T1077" s="1">
        <v>534000</v>
      </c>
      <c r="V1077" s="28">
        <f t="shared" si="193"/>
        <v>250000</v>
      </c>
      <c r="W1077" s="28">
        <f t="shared" si="194"/>
        <v>304000</v>
      </c>
      <c r="X1077" s="28">
        <f t="shared" si="195"/>
        <v>394000</v>
      </c>
      <c r="Y1077" s="28">
        <f t="shared" si="196"/>
        <v>551000</v>
      </c>
      <c r="Z1077" s="28">
        <f t="shared" si="197"/>
        <v>845000</v>
      </c>
      <c r="AA1077" s="28">
        <f t="shared" si="198"/>
        <v>813000</v>
      </c>
      <c r="AB1077" s="28">
        <f t="shared" si="199"/>
        <v>863000</v>
      </c>
      <c r="AC1077" s="28">
        <f t="shared" si="200"/>
        <v>916000</v>
      </c>
      <c r="AD1077" s="28">
        <f t="shared" si="201"/>
        <v>985000</v>
      </c>
      <c r="AE1077" s="28">
        <f t="shared" si="202"/>
        <v>756000</v>
      </c>
      <c r="AF1077" s="28">
        <f t="shared" si="203"/>
        <v>594000</v>
      </c>
      <c r="AG1077" s="28">
        <f t="shared" si="204"/>
        <v>534000</v>
      </c>
    </row>
    <row r="1078" spans="1:33" hidden="1" x14ac:dyDescent="0.3">
      <c r="A1078" s="2" t="s">
        <v>2491</v>
      </c>
      <c r="B1078" s="2" t="s">
        <v>2490</v>
      </c>
      <c r="C1078" s="2">
        <v>2506</v>
      </c>
      <c r="D1078" s="2" t="s">
        <v>8</v>
      </c>
      <c r="E1078" s="2">
        <v>915</v>
      </c>
      <c r="F1078" s="2" t="s">
        <v>2629</v>
      </c>
      <c r="G1078" s="2" t="s">
        <v>2741</v>
      </c>
      <c r="H1078" s="8" t="s">
        <v>2507</v>
      </c>
      <c r="I1078" s="1">
        <v>216000</v>
      </c>
      <c r="J1078" s="1">
        <v>263000</v>
      </c>
      <c r="K1078" s="1">
        <v>340000</v>
      </c>
      <c r="L1078" s="1">
        <v>475000</v>
      </c>
      <c r="M1078" s="1">
        <v>729000</v>
      </c>
      <c r="N1078" s="1">
        <v>702000</v>
      </c>
      <c r="O1078" s="1">
        <v>744000</v>
      </c>
      <c r="P1078" s="1">
        <v>789000</v>
      </c>
      <c r="Q1078" s="1">
        <v>849000</v>
      </c>
      <c r="R1078" s="1">
        <v>652000</v>
      </c>
      <c r="S1078" s="1">
        <v>513000</v>
      </c>
      <c r="T1078" s="1">
        <v>461000</v>
      </c>
      <c r="V1078" s="28">
        <f t="shared" si="193"/>
        <v>216000</v>
      </c>
      <c r="W1078" s="28">
        <f t="shared" si="194"/>
        <v>263000</v>
      </c>
      <c r="X1078" s="28">
        <f t="shared" si="195"/>
        <v>340000</v>
      </c>
      <c r="Y1078" s="28">
        <f t="shared" si="196"/>
        <v>475000</v>
      </c>
      <c r="Z1078" s="28">
        <f t="shared" si="197"/>
        <v>729000</v>
      </c>
      <c r="AA1078" s="28">
        <f t="shared" si="198"/>
        <v>702000</v>
      </c>
      <c r="AB1078" s="28">
        <f t="shared" si="199"/>
        <v>744000</v>
      </c>
      <c r="AC1078" s="28">
        <f t="shared" si="200"/>
        <v>789000</v>
      </c>
      <c r="AD1078" s="28">
        <f t="shared" si="201"/>
        <v>849000</v>
      </c>
      <c r="AE1078" s="28">
        <f t="shared" si="202"/>
        <v>652000</v>
      </c>
      <c r="AF1078" s="28">
        <f t="shared" si="203"/>
        <v>513000</v>
      </c>
      <c r="AG1078" s="28">
        <f t="shared" si="204"/>
        <v>461000</v>
      </c>
    </row>
    <row r="1079" spans="1:33" hidden="1" x14ac:dyDescent="0.3">
      <c r="A1079" s="2" t="s">
        <v>2491</v>
      </c>
      <c r="B1079" s="2" t="s">
        <v>2490</v>
      </c>
      <c r="C1079" s="2">
        <v>2506</v>
      </c>
      <c r="D1079" s="2" t="s">
        <v>8</v>
      </c>
      <c r="E1079" s="2">
        <v>922</v>
      </c>
      <c r="F1079" s="2" t="s">
        <v>2630</v>
      </c>
      <c r="G1079" s="2" t="s">
        <v>2741</v>
      </c>
      <c r="H1079" s="8" t="s">
        <v>2508</v>
      </c>
      <c r="I1079" s="1">
        <v>428000</v>
      </c>
      <c r="J1079" s="1">
        <v>520000</v>
      </c>
      <c r="K1079" s="1">
        <v>673000</v>
      </c>
      <c r="L1079" s="1">
        <v>942000</v>
      </c>
      <c r="M1079" s="1">
        <v>1445000</v>
      </c>
      <c r="N1079" s="1">
        <v>1390000</v>
      </c>
      <c r="O1079" s="1">
        <v>1475000</v>
      </c>
      <c r="P1079" s="1">
        <v>1565000</v>
      </c>
      <c r="Q1079" s="1">
        <v>1683000</v>
      </c>
      <c r="R1079" s="1">
        <v>1292000</v>
      </c>
      <c r="S1079" s="1">
        <v>1015000</v>
      </c>
      <c r="T1079" s="1">
        <v>913000</v>
      </c>
      <c r="V1079" s="28">
        <f t="shared" si="193"/>
        <v>428000</v>
      </c>
      <c r="W1079" s="28">
        <f t="shared" si="194"/>
        <v>520000</v>
      </c>
      <c r="X1079" s="28">
        <f t="shared" si="195"/>
        <v>673000</v>
      </c>
      <c r="Y1079" s="28">
        <f t="shared" si="196"/>
        <v>942000</v>
      </c>
      <c r="Z1079" s="28">
        <f t="shared" si="197"/>
        <v>1445000</v>
      </c>
      <c r="AA1079" s="28">
        <f t="shared" si="198"/>
        <v>1390000</v>
      </c>
      <c r="AB1079" s="28">
        <f t="shared" si="199"/>
        <v>1475000</v>
      </c>
      <c r="AC1079" s="28">
        <f t="shared" si="200"/>
        <v>1565000</v>
      </c>
      <c r="AD1079" s="28">
        <f t="shared" si="201"/>
        <v>1683000</v>
      </c>
      <c r="AE1079" s="28">
        <f t="shared" si="202"/>
        <v>1292000</v>
      </c>
      <c r="AF1079" s="28">
        <f t="shared" si="203"/>
        <v>1015000</v>
      </c>
      <c r="AG1079" s="28">
        <f t="shared" si="204"/>
        <v>913000</v>
      </c>
    </row>
    <row r="1080" spans="1:33" hidden="1" x14ac:dyDescent="0.3">
      <c r="A1080" s="2" t="s">
        <v>2491</v>
      </c>
      <c r="B1080" s="2" t="s">
        <v>2490</v>
      </c>
      <c r="C1080" s="2">
        <v>2506</v>
      </c>
      <c r="D1080" s="2" t="s">
        <v>8</v>
      </c>
      <c r="E1080" s="2">
        <v>915</v>
      </c>
      <c r="F1080" s="2" t="s">
        <v>2631</v>
      </c>
      <c r="G1080" s="2" t="s">
        <v>2741</v>
      </c>
      <c r="H1080" s="8" t="s">
        <v>2509</v>
      </c>
      <c r="I1080" s="1">
        <v>159000</v>
      </c>
      <c r="J1080" s="1">
        <v>193000</v>
      </c>
      <c r="K1080" s="1">
        <v>250000</v>
      </c>
      <c r="L1080" s="1">
        <v>349000</v>
      </c>
      <c r="M1080" s="1">
        <v>535000</v>
      </c>
      <c r="N1080" s="1">
        <v>515000</v>
      </c>
      <c r="O1080" s="1">
        <v>546000</v>
      </c>
      <c r="P1080" s="1">
        <v>580000</v>
      </c>
      <c r="Q1080" s="1">
        <v>623000</v>
      </c>
      <c r="R1080" s="1">
        <v>478000</v>
      </c>
      <c r="S1080" s="1">
        <v>376000</v>
      </c>
      <c r="T1080" s="1">
        <v>338000</v>
      </c>
      <c r="V1080" s="28">
        <f t="shared" si="193"/>
        <v>159000</v>
      </c>
      <c r="W1080" s="28">
        <f t="shared" si="194"/>
        <v>193000</v>
      </c>
      <c r="X1080" s="28">
        <f t="shared" si="195"/>
        <v>250000</v>
      </c>
      <c r="Y1080" s="28">
        <f t="shared" si="196"/>
        <v>349000</v>
      </c>
      <c r="Z1080" s="28">
        <f t="shared" si="197"/>
        <v>535000</v>
      </c>
      <c r="AA1080" s="28">
        <f t="shared" si="198"/>
        <v>515000</v>
      </c>
      <c r="AB1080" s="28">
        <f t="shared" si="199"/>
        <v>546000</v>
      </c>
      <c r="AC1080" s="28">
        <f t="shared" si="200"/>
        <v>580000</v>
      </c>
      <c r="AD1080" s="28">
        <f t="shared" si="201"/>
        <v>623000</v>
      </c>
      <c r="AE1080" s="28">
        <f t="shared" si="202"/>
        <v>478000</v>
      </c>
      <c r="AF1080" s="28">
        <f t="shared" si="203"/>
        <v>376000</v>
      </c>
      <c r="AG1080" s="28">
        <f t="shared" si="204"/>
        <v>338000</v>
      </c>
    </row>
    <row r="1081" spans="1:33" hidden="1" x14ac:dyDescent="0.3">
      <c r="A1081" s="2" t="s">
        <v>2491</v>
      </c>
      <c r="B1081" s="2" t="s">
        <v>2490</v>
      </c>
      <c r="C1081" s="2">
        <v>2506</v>
      </c>
      <c r="D1081" s="2" t="s">
        <v>8</v>
      </c>
      <c r="E1081" s="2">
        <v>915</v>
      </c>
      <c r="F1081" s="2" t="s">
        <v>2632</v>
      </c>
      <c r="G1081" s="2" t="s">
        <v>2741</v>
      </c>
      <c r="H1081" s="8" t="s">
        <v>2510</v>
      </c>
      <c r="I1081" s="1">
        <v>145000</v>
      </c>
      <c r="J1081" s="1">
        <v>176000</v>
      </c>
      <c r="K1081" s="1">
        <v>228000</v>
      </c>
      <c r="L1081" s="1">
        <v>318000</v>
      </c>
      <c r="M1081" s="1">
        <v>488000</v>
      </c>
      <c r="N1081" s="1">
        <v>470000</v>
      </c>
      <c r="O1081" s="1">
        <v>498000</v>
      </c>
      <c r="P1081" s="1">
        <v>529000</v>
      </c>
      <c r="Q1081" s="1">
        <v>569000</v>
      </c>
      <c r="R1081" s="1">
        <v>437000</v>
      </c>
      <c r="S1081" s="1">
        <v>343000</v>
      </c>
      <c r="T1081" s="1">
        <v>309000</v>
      </c>
      <c r="V1081" s="28">
        <f t="shared" si="193"/>
        <v>145000</v>
      </c>
      <c r="W1081" s="28">
        <f t="shared" si="194"/>
        <v>176000</v>
      </c>
      <c r="X1081" s="28">
        <f t="shared" si="195"/>
        <v>228000</v>
      </c>
      <c r="Y1081" s="28">
        <f t="shared" si="196"/>
        <v>318000</v>
      </c>
      <c r="Z1081" s="28">
        <f t="shared" si="197"/>
        <v>488000</v>
      </c>
      <c r="AA1081" s="28">
        <f t="shared" si="198"/>
        <v>470000</v>
      </c>
      <c r="AB1081" s="28">
        <f t="shared" si="199"/>
        <v>498000</v>
      </c>
      <c r="AC1081" s="28">
        <f t="shared" si="200"/>
        <v>529000</v>
      </c>
      <c r="AD1081" s="28">
        <f t="shared" si="201"/>
        <v>569000</v>
      </c>
      <c r="AE1081" s="28">
        <f t="shared" si="202"/>
        <v>437000</v>
      </c>
      <c r="AF1081" s="28">
        <f t="shared" si="203"/>
        <v>343000</v>
      </c>
      <c r="AG1081" s="28">
        <f t="shared" si="204"/>
        <v>309000</v>
      </c>
    </row>
    <row r="1082" spans="1:33" hidden="1" x14ac:dyDescent="0.3">
      <c r="A1082" s="2" t="s">
        <v>2491</v>
      </c>
      <c r="B1082" s="2" t="s">
        <v>2490</v>
      </c>
      <c r="C1082" s="2">
        <v>2506</v>
      </c>
      <c r="D1082" s="2" t="s">
        <v>8</v>
      </c>
      <c r="E1082" s="2">
        <v>915</v>
      </c>
      <c r="F1082" s="2" t="s">
        <v>2633</v>
      </c>
      <c r="G1082" s="2" t="s">
        <v>2741</v>
      </c>
      <c r="H1082" s="8" t="s">
        <v>2511</v>
      </c>
      <c r="I1082" s="1">
        <v>129000</v>
      </c>
      <c r="J1082" s="1">
        <v>156000</v>
      </c>
      <c r="K1082" s="1">
        <v>202000</v>
      </c>
      <c r="L1082" s="1">
        <v>283000</v>
      </c>
      <c r="M1082" s="1">
        <v>434000</v>
      </c>
      <c r="N1082" s="1">
        <v>418000</v>
      </c>
      <c r="O1082" s="1">
        <v>443000</v>
      </c>
      <c r="P1082" s="1">
        <v>470000</v>
      </c>
      <c r="Q1082" s="1">
        <v>506000</v>
      </c>
      <c r="R1082" s="1">
        <v>388000</v>
      </c>
      <c r="S1082" s="1">
        <v>305000</v>
      </c>
      <c r="T1082" s="1">
        <v>274000</v>
      </c>
      <c r="V1082" s="28">
        <f t="shared" si="193"/>
        <v>129000</v>
      </c>
      <c r="W1082" s="28">
        <f t="shared" si="194"/>
        <v>156000</v>
      </c>
      <c r="X1082" s="28">
        <f t="shared" si="195"/>
        <v>202000</v>
      </c>
      <c r="Y1082" s="28">
        <f t="shared" si="196"/>
        <v>283000</v>
      </c>
      <c r="Z1082" s="28">
        <f t="shared" si="197"/>
        <v>434000</v>
      </c>
      <c r="AA1082" s="28">
        <f t="shared" si="198"/>
        <v>418000</v>
      </c>
      <c r="AB1082" s="28">
        <f t="shared" si="199"/>
        <v>443000</v>
      </c>
      <c r="AC1082" s="28">
        <f t="shared" si="200"/>
        <v>470000</v>
      </c>
      <c r="AD1082" s="28">
        <f t="shared" si="201"/>
        <v>506000</v>
      </c>
      <c r="AE1082" s="28">
        <f t="shared" si="202"/>
        <v>388000</v>
      </c>
      <c r="AF1082" s="28">
        <f t="shared" si="203"/>
        <v>305000</v>
      </c>
      <c r="AG1082" s="28">
        <f t="shared" si="204"/>
        <v>274000</v>
      </c>
    </row>
    <row r="1083" spans="1:33" hidden="1" x14ac:dyDescent="0.3">
      <c r="A1083" s="2" t="s">
        <v>2491</v>
      </c>
      <c r="B1083" s="2" t="s">
        <v>2490</v>
      </c>
      <c r="C1083" s="2">
        <v>2506</v>
      </c>
      <c r="D1083" s="2" t="s">
        <v>8</v>
      </c>
      <c r="E1083" s="2">
        <v>915</v>
      </c>
      <c r="F1083" s="2" t="s">
        <v>2634</v>
      </c>
      <c r="G1083" s="2" t="s">
        <v>2741</v>
      </c>
      <c r="H1083" s="8" t="s">
        <v>2512</v>
      </c>
      <c r="I1083" s="1">
        <v>90000</v>
      </c>
      <c r="J1083" s="1">
        <v>109000</v>
      </c>
      <c r="K1083" s="1">
        <v>141000</v>
      </c>
      <c r="L1083" s="1">
        <v>198000</v>
      </c>
      <c r="M1083" s="1">
        <v>302000</v>
      </c>
      <c r="N1083" s="1">
        <v>291000</v>
      </c>
      <c r="O1083" s="1">
        <v>309000</v>
      </c>
      <c r="P1083" s="1">
        <v>327000</v>
      </c>
      <c r="Q1083" s="1">
        <v>352000</v>
      </c>
      <c r="R1083" s="1">
        <v>271000</v>
      </c>
      <c r="S1083" s="1">
        <v>213000</v>
      </c>
      <c r="T1083" s="1">
        <v>191000</v>
      </c>
      <c r="V1083" s="28">
        <f t="shared" si="193"/>
        <v>90000</v>
      </c>
      <c r="W1083" s="28">
        <f t="shared" si="194"/>
        <v>109000</v>
      </c>
      <c r="X1083" s="28">
        <f t="shared" si="195"/>
        <v>141000</v>
      </c>
      <c r="Y1083" s="28">
        <f t="shared" si="196"/>
        <v>198000</v>
      </c>
      <c r="Z1083" s="28">
        <f t="shared" si="197"/>
        <v>302000</v>
      </c>
      <c r="AA1083" s="28">
        <f t="shared" si="198"/>
        <v>291000</v>
      </c>
      <c r="AB1083" s="28">
        <f t="shared" si="199"/>
        <v>309000</v>
      </c>
      <c r="AC1083" s="28">
        <f t="shared" si="200"/>
        <v>327000</v>
      </c>
      <c r="AD1083" s="28">
        <f t="shared" si="201"/>
        <v>352000</v>
      </c>
      <c r="AE1083" s="28">
        <f t="shared" si="202"/>
        <v>271000</v>
      </c>
      <c r="AF1083" s="28">
        <f t="shared" si="203"/>
        <v>213000</v>
      </c>
      <c r="AG1083" s="28">
        <f t="shared" si="204"/>
        <v>191000</v>
      </c>
    </row>
    <row r="1084" spans="1:33" hidden="1" x14ac:dyDescent="0.3">
      <c r="A1084" s="2" t="s">
        <v>2491</v>
      </c>
      <c r="B1084" s="2" t="s">
        <v>2490</v>
      </c>
      <c r="C1084" s="2">
        <v>2506</v>
      </c>
      <c r="D1084" s="2" t="s">
        <v>8</v>
      </c>
      <c r="E1084" s="2">
        <v>915</v>
      </c>
      <c r="F1084" s="2" t="s">
        <v>2635</v>
      </c>
      <c r="G1084" s="2" t="s">
        <v>2741</v>
      </c>
      <c r="H1084" s="8" t="s">
        <v>2513</v>
      </c>
      <c r="I1084" s="1">
        <v>71000</v>
      </c>
      <c r="J1084" s="1">
        <v>87000</v>
      </c>
      <c r="K1084" s="1">
        <v>112000</v>
      </c>
      <c r="L1084" s="1">
        <v>157000</v>
      </c>
      <c r="M1084" s="1">
        <v>240000</v>
      </c>
      <c r="N1084" s="1">
        <v>230000</v>
      </c>
      <c r="O1084" s="1">
        <v>244000</v>
      </c>
      <c r="P1084" s="1">
        <v>259000</v>
      </c>
      <c r="Q1084" s="1">
        <v>279000</v>
      </c>
      <c r="R1084" s="1">
        <v>214000</v>
      </c>
      <c r="S1084" s="1">
        <v>169000</v>
      </c>
      <c r="T1084" s="1">
        <v>152000</v>
      </c>
      <c r="V1084" s="28">
        <f t="shared" si="193"/>
        <v>71000</v>
      </c>
      <c r="W1084" s="28">
        <f t="shared" si="194"/>
        <v>87000</v>
      </c>
      <c r="X1084" s="28">
        <f t="shared" si="195"/>
        <v>112000</v>
      </c>
      <c r="Y1084" s="28">
        <f t="shared" si="196"/>
        <v>157000</v>
      </c>
      <c r="Z1084" s="28">
        <f t="shared" si="197"/>
        <v>240000</v>
      </c>
      <c r="AA1084" s="28">
        <f t="shared" si="198"/>
        <v>230000</v>
      </c>
      <c r="AB1084" s="28">
        <f t="shared" si="199"/>
        <v>244000</v>
      </c>
      <c r="AC1084" s="28">
        <f t="shared" si="200"/>
        <v>259000</v>
      </c>
      <c r="AD1084" s="28">
        <f t="shared" si="201"/>
        <v>279000</v>
      </c>
      <c r="AE1084" s="28">
        <f t="shared" si="202"/>
        <v>214000</v>
      </c>
      <c r="AF1084" s="28">
        <f t="shared" si="203"/>
        <v>169000</v>
      </c>
      <c r="AG1084" s="28">
        <f t="shared" si="204"/>
        <v>152000</v>
      </c>
    </row>
    <row r="1085" spans="1:33" hidden="1" x14ac:dyDescent="0.3">
      <c r="A1085" s="2" t="s">
        <v>2491</v>
      </c>
      <c r="B1085" s="2" t="s">
        <v>2490</v>
      </c>
      <c r="C1085" s="2">
        <v>2506</v>
      </c>
      <c r="D1085" s="2" t="s">
        <v>8</v>
      </c>
      <c r="E1085" s="2">
        <v>915</v>
      </c>
      <c r="F1085" s="2" t="s">
        <v>2636</v>
      </c>
      <c r="G1085" s="2" t="s">
        <v>2741</v>
      </c>
      <c r="H1085" s="8" t="s">
        <v>2514</v>
      </c>
      <c r="I1085" s="1">
        <v>65000</v>
      </c>
      <c r="J1085" s="1">
        <v>79000</v>
      </c>
      <c r="K1085" s="1">
        <v>101000</v>
      </c>
      <c r="L1085" s="1">
        <v>142000</v>
      </c>
      <c r="M1085" s="1">
        <v>218000</v>
      </c>
      <c r="N1085" s="1">
        <v>210000</v>
      </c>
      <c r="O1085" s="1">
        <v>222000</v>
      </c>
      <c r="P1085" s="1">
        <v>236000</v>
      </c>
      <c r="Q1085" s="1">
        <v>254000</v>
      </c>
      <c r="R1085" s="1">
        <v>195000</v>
      </c>
      <c r="S1085" s="1">
        <v>153000</v>
      </c>
      <c r="T1085" s="1">
        <v>138000</v>
      </c>
      <c r="V1085" s="28">
        <f t="shared" si="193"/>
        <v>65000</v>
      </c>
      <c r="W1085" s="28">
        <f t="shared" si="194"/>
        <v>79000</v>
      </c>
      <c r="X1085" s="28">
        <f t="shared" si="195"/>
        <v>101000</v>
      </c>
      <c r="Y1085" s="28">
        <f t="shared" si="196"/>
        <v>142000</v>
      </c>
      <c r="Z1085" s="28">
        <f t="shared" si="197"/>
        <v>218000</v>
      </c>
      <c r="AA1085" s="28">
        <f t="shared" si="198"/>
        <v>210000</v>
      </c>
      <c r="AB1085" s="28">
        <f t="shared" si="199"/>
        <v>222000</v>
      </c>
      <c r="AC1085" s="28">
        <f t="shared" si="200"/>
        <v>236000</v>
      </c>
      <c r="AD1085" s="28">
        <f t="shared" si="201"/>
        <v>254000</v>
      </c>
      <c r="AE1085" s="28">
        <f t="shared" si="202"/>
        <v>195000</v>
      </c>
      <c r="AF1085" s="28">
        <f t="shared" si="203"/>
        <v>153000</v>
      </c>
      <c r="AG1085" s="28">
        <f t="shared" si="204"/>
        <v>138000</v>
      </c>
    </row>
    <row r="1086" spans="1:33" hidden="1" x14ac:dyDescent="0.3">
      <c r="A1086" s="2" t="s">
        <v>2491</v>
      </c>
      <c r="B1086" s="2" t="s">
        <v>2490</v>
      </c>
      <c r="C1086" s="2">
        <v>2506</v>
      </c>
      <c r="D1086" s="2" t="s">
        <v>8</v>
      </c>
      <c r="E1086" s="2">
        <v>915</v>
      </c>
      <c r="F1086" s="2" t="s">
        <v>920</v>
      </c>
      <c r="G1086" s="2" t="s">
        <v>2741</v>
      </c>
      <c r="H1086" s="8" t="s">
        <v>2495</v>
      </c>
      <c r="I1086" s="1">
        <v>56000</v>
      </c>
      <c r="J1086" s="1">
        <v>68000</v>
      </c>
      <c r="K1086" s="1">
        <v>88000</v>
      </c>
      <c r="L1086" s="1">
        <v>123000</v>
      </c>
      <c r="M1086" s="1">
        <v>188000</v>
      </c>
      <c r="N1086" s="1">
        <v>181000</v>
      </c>
      <c r="O1086" s="1">
        <v>192000</v>
      </c>
      <c r="P1086" s="1">
        <v>203000</v>
      </c>
      <c r="Q1086" s="1">
        <v>219000</v>
      </c>
      <c r="R1086" s="1">
        <v>168000</v>
      </c>
      <c r="S1086" s="1">
        <v>132000</v>
      </c>
      <c r="T1086" s="1">
        <v>119000</v>
      </c>
      <c r="V1086" s="28">
        <f t="shared" si="193"/>
        <v>56000</v>
      </c>
      <c r="W1086" s="28">
        <f t="shared" si="194"/>
        <v>68000</v>
      </c>
      <c r="X1086" s="28">
        <f t="shared" si="195"/>
        <v>88000</v>
      </c>
      <c r="Y1086" s="28">
        <f t="shared" si="196"/>
        <v>123000</v>
      </c>
      <c r="Z1086" s="28">
        <f t="shared" si="197"/>
        <v>188000</v>
      </c>
      <c r="AA1086" s="28">
        <f t="shared" si="198"/>
        <v>181000</v>
      </c>
      <c r="AB1086" s="28">
        <f t="shared" si="199"/>
        <v>192000</v>
      </c>
      <c r="AC1086" s="28">
        <f t="shared" si="200"/>
        <v>203000</v>
      </c>
      <c r="AD1086" s="28">
        <f t="shared" si="201"/>
        <v>219000</v>
      </c>
      <c r="AE1086" s="28">
        <f t="shared" si="202"/>
        <v>168000</v>
      </c>
      <c r="AF1086" s="28">
        <f t="shared" si="203"/>
        <v>132000</v>
      </c>
      <c r="AG1086" s="28">
        <f t="shared" si="204"/>
        <v>119000</v>
      </c>
    </row>
    <row r="1087" spans="1:33" hidden="1" x14ac:dyDescent="0.3">
      <c r="A1087" s="2" t="s">
        <v>2491</v>
      </c>
      <c r="B1087" s="2" t="s">
        <v>2490</v>
      </c>
      <c r="C1087" s="2">
        <v>2506</v>
      </c>
      <c r="D1087" s="2" t="s">
        <v>8</v>
      </c>
      <c r="E1087" s="2">
        <v>915</v>
      </c>
      <c r="F1087" s="2" t="s">
        <v>2637</v>
      </c>
      <c r="G1087" s="2" t="s">
        <v>2741</v>
      </c>
      <c r="H1087" s="8" t="s">
        <v>2515</v>
      </c>
      <c r="I1087" s="1">
        <v>51000</v>
      </c>
      <c r="J1087" s="1">
        <v>62000</v>
      </c>
      <c r="K1087" s="1">
        <v>79000</v>
      </c>
      <c r="L1087" s="1">
        <v>111000</v>
      </c>
      <c r="M1087" s="1">
        <v>170000</v>
      </c>
      <c r="N1087" s="1">
        <v>163000</v>
      </c>
      <c r="O1087" s="1">
        <v>173000</v>
      </c>
      <c r="P1087" s="1">
        <v>184000</v>
      </c>
      <c r="Q1087" s="1">
        <v>198000</v>
      </c>
      <c r="R1087" s="1">
        <v>152000</v>
      </c>
      <c r="S1087" s="1">
        <v>120000</v>
      </c>
      <c r="T1087" s="1">
        <v>107000</v>
      </c>
      <c r="V1087" s="28">
        <f t="shared" si="193"/>
        <v>51000</v>
      </c>
      <c r="W1087" s="28">
        <f t="shared" si="194"/>
        <v>62000</v>
      </c>
      <c r="X1087" s="28">
        <f t="shared" si="195"/>
        <v>79000</v>
      </c>
      <c r="Y1087" s="28">
        <f t="shared" si="196"/>
        <v>111000</v>
      </c>
      <c r="Z1087" s="28">
        <f t="shared" si="197"/>
        <v>170000</v>
      </c>
      <c r="AA1087" s="28">
        <f t="shared" si="198"/>
        <v>163000</v>
      </c>
      <c r="AB1087" s="28">
        <f t="shared" si="199"/>
        <v>173000</v>
      </c>
      <c r="AC1087" s="28">
        <f t="shared" si="200"/>
        <v>184000</v>
      </c>
      <c r="AD1087" s="28">
        <f t="shared" si="201"/>
        <v>198000</v>
      </c>
      <c r="AE1087" s="28">
        <f t="shared" si="202"/>
        <v>152000</v>
      </c>
      <c r="AF1087" s="28">
        <f t="shared" si="203"/>
        <v>120000</v>
      </c>
      <c r="AG1087" s="28">
        <f t="shared" si="204"/>
        <v>107000</v>
      </c>
    </row>
    <row r="1088" spans="1:33" hidden="1" x14ac:dyDescent="0.3">
      <c r="A1088" s="2" t="s">
        <v>2491</v>
      </c>
      <c r="B1088" s="2" t="s">
        <v>2490</v>
      </c>
      <c r="C1088" s="2">
        <v>2506</v>
      </c>
      <c r="D1088" s="2" t="s">
        <v>8</v>
      </c>
      <c r="E1088" s="2">
        <v>915</v>
      </c>
      <c r="F1088" s="2" t="s">
        <v>2638</v>
      </c>
      <c r="G1088" s="2" t="s">
        <v>2741</v>
      </c>
      <c r="H1088" s="8" t="s">
        <v>2516</v>
      </c>
      <c r="I1088" s="1">
        <v>38000</v>
      </c>
      <c r="J1088" s="1">
        <v>46000</v>
      </c>
      <c r="K1088" s="1">
        <v>59000</v>
      </c>
      <c r="L1088" s="1">
        <v>82000</v>
      </c>
      <c r="M1088" s="1">
        <v>126000</v>
      </c>
      <c r="N1088" s="1">
        <v>121000</v>
      </c>
      <c r="O1088" s="1">
        <v>129000</v>
      </c>
      <c r="P1088" s="1">
        <v>136000</v>
      </c>
      <c r="Q1088" s="1">
        <v>146000</v>
      </c>
      <c r="R1088" s="1">
        <v>113000</v>
      </c>
      <c r="S1088" s="1">
        <v>89000</v>
      </c>
      <c r="T1088" s="1">
        <v>80000</v>
      </c>
      <c r="V1088" s="28">
        <f t="shared" si="193"/>
        <v>38000</v>
      </c>
      <c r="W1088" s="28">
        <f t="shared" si="194"/>
        <v>46000</v>
      </c>
      <c r="X1088" s="28">
        <f t="shared" si="195"/>
        <v>59000</v>
      </c>
      <c r="Y1088" s="28">
        <f t="shared" si="196"/>
        <v>82000</v>
      </c>
      <c r="Z1088" s="28">
        <f t="shared" si="197"/>
        <v>126000</v>
      </c>
      <c r="AA1088" s="28">
        <f t="shared" si="198"/>
        <v>121000</v>
      </c>
      <c r="AB1088" s="28">
        <f t="shared" si="199"/>
        <v>129000</v>
      </c>
      <c r="AC1088" s="28">
        <f t="shared" si="200"/>
        <v>136000</v>
      </c>
      <c r="AD1088" s="28">
        <f t="shared" si="201"/>
        <v>146000</v>
      </c>
      <c r="AE1088" s="28">
        <f t="shared" si="202"/>
        <v>113000</v>
      </c>
      <c r="AF1088" s="28">
        <f t="shared" si="203"/>
        <v>89000</v>
      </c>
      <c r="AG1088" s="28">
        <f t="shared" si="204"/>
        <v>80000</v>
      </c>
    </row>
    <row r="1089" spans="1:33" hidden="1" x14ac:dyDescent="0.3">
      <c r="A1089" s="2" t="s">
        <v>2491</v>
      </c>
      <c r="B1089" s="2" t="s">
        <v>2490</v>
      </c>
      <c r="C1089" s="2">
        <v>2506</v>
      </c>
      <c r="D1089" s="2" t="s">
        <v>8</v>
      </c>
      <c r="E1089" s="2">
        <v>915</v>
      </c>
      <c r="F1089" s="2" t="s">
        <v>919</v>
      </c>
      <c r="G1089" s="2" t="s">
        <v>2741</v>
      </c>
      <c r="H1089" s="8" t="s">
        <v>844</v>
      </c>
      <c r="I1089" s="1">
        <v>35000</v>
      </c>
      <c r="J1089" s="1">
        <v>43000</v>
      </c>
      <c r="K1089" s="1">
        <v>56000</v>
      </c>
      <c r="L1089" s="1">
        <v>77000</v>
      </c>
      <c r="M1089" s="1">
        <v>119000</v>
      </c>
      <c r="N1089" s="1">
        <v>114000</v>
      </c>
      <c r="O1089" s="1">
        <v>121000</v>
      </c>
      <c r="P1089" s="1">
        <v>129000</v>
      </c>
      <c r="Q1089" s="1">
        <v>138000</v>
      </c>
      <c r="R1089" s="1">
        <v>106000</v>
      </c>
      <c r="S1089" s="1">
        <v>84000</v>
      </c>
      <c r="T1089" s="1">
        <v>75000</v>
      </c>
      <c r="V1089" s="28">
        <f t="shared" si="193"/>
        <v>35000</v>
      </c>
      <c r="W1089" s="28">
        <f t="shared" si="194"/>
        <v>43000</v>
      </c>
      <c r="X1089" s="28">
        <f t="shared" si="195"/>
        <v>56000</v>
      </c>
      <c r="Y1089" s="28">
        <f t="shared" si="196"/>
        <v>77000</v>
      </c>
      <c r="Z1089" s="28">
        <f t="shared" si="197"/>
        <v>119000</v>
      </c>
      <c r="AA1089" s="28">
        <f t="shared" si="198"/>
        <v>114000</v>
      </c>
      <c r="AB1089" s="28">
        <f t="shared" si="199"/>
        <v>121000</v>
      </c>
      <c r="AC1089" s="28">
        <f t="shared" si="200"/>
        <v>129000</v>
      </c>
      <c r="AD1089" s="28">
        <f t="shared" si="201"/>
        <v>138000</v>
      </c>
      <c r="AE1089" s="28">
        <f t="shared" si="202"/>
        <v>106000</v>
      </c>
      <c r="AF1089" s="28">
        <f t="shared" si="203"/>
        <v>84000</v>
      </c>
      <c r="AG1089" s="28">
        <f t="shared" si="204"/>
        <v>75000</v>
      </c>
    </row>
    <row r="1090" spans="1:33" hidden="1" x14ac:dyDescent="0.3">
      <c r="A1090" s="2" t="s">
        <v>2491</v>
      </c>
      <c r="B1090" s="2" t="s">
        <v>2490</v>
      </c>
      <c r="C1090" s="2">
        <v>2506</v>
      </c>
      <c r="D1090" s="2" t="s">
        <v>8</v>
      </c>
      <c r="E1090" s="2">
        <v>915</v>
      </c>
      <c r="F1090" s="2" t="s">
        <v>2623</v>
      </c>
      <c r="G1090" s="2" t="s">
        <v>2741</v>
      </c>
      <c r="H1090" s="8" t="s">
        <v>2500</v>
      </c>
      <c r="I1090" s="1">
        <v>26000</v>
      </c>
      <c r="J1090" s="1">
        <v>32000</v>
      </c>
      <c r="K1090" s="1">
        <v>41000</v>
      </c>
      <c r="L1090" s="1">
        <v>57000</v>
      </c>
      <c r="M1090" s="1">
        <v>87000</v>
      </c>
      <c r="N1090" s="1">
        <v>84000</v>
      </c>
      <c r="O1090" s="1">
        <v>89000</v>
      </c>
      <c r="P1090" s="1">
        <v>95000</v>
      </c>
      <c r="Q1090" s="1">
        <v>102000</v>
      </c>
      <c r="R1090" s="1">
        <v>78000</v>
      </c>
      <c r="S1090" s="1">
        <v>62000</v>
      </c>
      <c r="T1090" s="1">
        <v>56000</v>
      </c>
      <c r="V1090" s="28">
        <f t="shared" si="193"/>
        <v>26000</v>
      </c>
      <c r="W1090" s="28">
        <f t="shared" si="194"/>
        <v>32000</v>
      </c>
      <c r="X1090" s="28">
        <f t="shared" si="195"/>
        <v>41000</v>
      </c>
      <c r="Y1090" s="28">
        <f t="shared" si="196"/>
        <v>57000</v>
      </c>
      <c r="Z1090" s="28">
        <f t="shared" si="197"/>
        <v>87000</v>
      </c>
      <c r="AA1090" s="28">
        <f t="shared" si="198"/>
        <v>84000</v>
      </c>
      <c r="AB1090" s="28">
        <f t="shared" si="199"/>
        <v>89000</v>
      </c>
      <c r="AC1090" s="28">
        <f t="shared" si="200"/>
        <v>95000</v>
      </c>
      <c r="AD1090" s="28">
        <f t="shared" si="201"/>
        <v>102000</v>
      </c>
      <c r="AE1090" s="28">
        <f t="shared" si="202"/>
        <v>78000</v>
      </c>
      <c r="AF1090" s="28">
        <f t="shared" si="203"/>
        <v>62000</v>
      </c>
      <c r="AG1090" s="28">
        <f t="shared" si="204"/>
        <v>56000</v>
      </c>
    </row>
    <row r="1091" spans="1:33" hidden="1" x14ac:dyDescent="0.3">
      <c r="A1091" s="2" t="s">
        <v>2491</v>
      </c>
      <c r="B1091" s="2" t="s">
        <v>2490</v>
      </c>
      <c r="C1091" s="2">
        <v>2506</v>
      </c>
      <c r="D1091" s="2" t="s">
        <v>8</v>
      </c>
      <c r="E1091" s="2">
        <v>915</v>
      </c>
      <c r="F1091" s="2" t="s">
        <v>2639</v>
      </c>
      <c r="G1091" s="2" t="s">
        <v>2741</v>
      </c>
      <c r="H1091" s="8" t="s">
        <v>2517</v>
      </c>
      <c r="I1091" s="1">
        <v>22000</v>
      </c>
      <c r="J1091" s="1">
        <v>27000</v>
      </c>
      <c r="K1091" s="1">
        <v>35000</v>
      </c>
      <c r="L1091" s="1">
        <v>49000</v>
      </c>
      <c r="M1091" s="1">
        <v>74000</v>
      </c>
      <c r="N1091" s="1">
        <v>72000</v>
      </c>
      <c r="O1091" s="1">
        <v>76000</v>
      </c>
      <c r="P1091" s="1">
        <v>80000</v>
      </c>
      <c r="Q1091" s="1">
        <v>86000</v>
      </c>
      <c r="R1091" s="1">
        <v>67000</v>
      </c>
      <c r="S1091" s="1">
        <v>53000</v>
      </c>
      <c r="T1091" s="1">
        <v>47000</v>
      </c>
      <c r="V1091" s="28">
        <f t="shared" ref="V1091:V1154" si="205">ROUNDUP(I1091,-3)</f>
        <v>22000</v>
      </c>
      <c r="W1091" s="28">
        <f t="shared" ref="W1091:W1154" si="206">ROUNDUP(J1091,-3)</f>
        <v>27000</v>
      </c>
      <c r="X1091" s="28">
        <f t="shared" ref="X1091:X1154" si="207">ROUNDUP(K1091,-3)</f>
        <v>35000</v>
      </c>
      <c r="Y1091" s="28">
        <f t="shared" ref="Y1091:Y1154" si="208">ROUNDUP(L1091,-3)</f>
        <v>49000</v>
      </c>
      <c r="Z1091" s="28">
        <f t="shared" ref="Z1091:Z1154" si="209">ROUNDUP(M1091,-3)</f>
        <v>74000</v>
      </c>
      <c r="AA1091" s="28">
        <f t="shared" ref="AA1091:AA1154" si="210">ROUNDUP(N1091,-3)</f>
        <v>72000</v>
      </c>
      <c r="AB1091" s="28">
        <f t="shared" ref="AB1091:AB1154" si="211">ROUNDUP(O1091,-3)</f>
        <v>76000</v>
      </c>
      <c r="AC1091" s="28">
        <f t="shared" ref="AC1091:AC1154" si="212">ROUNDUP(P1091,-3)</f>
        <v>80000</v>
      </c>
      <c r="AD1091" s="28">
        <f t="shared" ref="AD1091:AD1154" si="213">ROUNDUP(Q1091,-3)</f>
        <v>86000</v>
      </c>
      <c r="AE1091" s="28">
        <f t="shared" ref="AE1091:AE1154" si="214">ROUNDUP(R1091,-3)</f>
        <v>67000</v>
      </c>
      <c r="AF1091" s="28">
        <f t="shared" ref="AF1091:AF1154" si="215">ROUNDUP(S1091,-3)</f>
        <v>53000</v>
      </c>
      <c r="AG1091" s="28">
        <f t="shared" ref="AG1091:AG1154" si="216">ROUNDUP(T1091,-3)</f>
        <v>47000</v>
      </c>
    </row>
    <row r="1092" spans="1:33" hidden="1" x14ac:dyDescent="0.3">
      <c r="A1092" s="2" t="s">
        <v>2491</v>
      </c>
      <c r="B1092" s="2" t="s">
        <v>2490</v>
      </c>
      <c r="C1092" s="2">
        <v>2506</v>
      </c>
      <c r="D1092" s="2" t="s">
        <v>8</v>
      </c>
      <c r="E1092" s="2">
        <v>915</v>
      </c>
      <c r="F1092" s="2" t="s">
        <v>2640</v>
      </c>
      <c r="G1092" s="2" t="s">
        <v>2741</v>
      </c>
      <c r="H1092" s="8" t="s">
        <v>2518</v>
      </c>
      <c r="I1092" s="1">
        <v>21000</v>
      </c>
      <c r="J1092" s="1">
        <v>25000</v>
      </c>
      <c r="K1092" s="1">
        <v>32000</v>
      </c>
      <c r="L1092" s="1">
        <v>45000</v>
      </c>
      <c r="M1092" s="1">
        <v>69000</v>
      </c>
      <c r="N1092" s="1">
        <v>66000</v>
      </c>
      <c r="O1092" s="1">
        <v>70000</v>
      </c>
      <c r="P1092" s="1">
        <v>75000</v>
      </c>
      <c r="Q1092" s="1">
        <v>80000</v>
      </c>
      <c r="R1092" s="1">
        <v>61000</v>
      </c>
      <c r="S1092" s="1">
        <v>49000</v>
      </c>
      <c r="T1092" s="1">
        <v>44000</v>
      </c>
      <c r="V1092" s="28">
        <f t="shared" si="205"/>
        <v>21000</v>
      </c>
      <c r="W1092" s="28">
        <f t="shared" si="206"/>
        <v>25000</v>
      </c>
      <c r="X1092" s="28">
        <f t="shared" si="207"/>
        <v>32000</v>
      </c>
      <c r="Y1092" s="28">
        <f t="shared" si="208"/>
        <v>45000</v>
      </c>
      <c r="Z1092" s="28">
        <f t="shared" si="209"/>
        <v>69000</v>
      </c>
      <c r="AA1092" s="28">
        <f t="shared" si="210"/>
        <v>66000</v>
      </c>
      <c r="AB1092" s="28">
        <f t="shared" si="211"/>
        <v>70000</v>
      </c>
      <c r="AC1092" s="28">
        <f t="shared" si="212"/>
        <v>75000</v>
      </c>
      <c r="AD1092" s="28">
        <f t="shared" si="213"/>
        <v>80000</v>
      </c>
      <c r="AE1092" s="28">
        <f t="shared" si="214"/>
        <v>61000</v>
      </c>
      <c r="AF1092" s="28">
        <f t="shared" si="215"/>
        <v>49000</v>
      </c>
      <c r="AG1092" s="28">
        <f t="shared" si="216"/>
        <v>44000</v>
      </c>
    </row>
    <row r="1093" spans="1:33" hidden="1" x14ac:dyDescent="0.3">
      <c r="A1093" s="2" t="s">
        <v>2491</v>
      </c>
      <c r="B1093" s="2" t="s">
        <v>2490</v>
      </c>
      <c r="C1093" s="2">
        <v>2506</v>
      </c>
      <c r="D1093" s="2" t="s">
        <v>8</v>
      </c>
      <c r="E1093" s="2">
        <v>901</v>
      </c>
      <c r="F1093" s="2" t="s">
        <v>2617</v>
      </c>
      <c r="G1093" s="2" t="s">
        <v>2741</v>
      </c>
      <c r="H1093" s="8" t="s">
        <v>2492</v>
      </c>
      <c r="I1093" s="1">
        <v>16000</v>
      </c>
      <c r="J1093" s="1">
        <v>20000</v>
      </c>
      <c r="K1093" s="1">
        <v>25000</v>
      </c>
      <c r="L1093" s="1">
        <v>34000</v>
      </c>
      <c r="M1093" s="1">
        <v>53000</v>
      </c>
      <c r="N1093" s="1">
        <v>51000</v>
      </c>
      <c r="O1093" s="1">
        <v>54000</v>
      </c>
      <c r="P1093" s="1">
        <v>57000</v>
      </c>
      <c r="Q1093" s="1">
        <v>61000</v>
      </c>
      <c r="R1093" s="1">
        <v>47000</v>
      </c>
      <c r="S1093" s="1">
        <v>37000</v>
      </c>
      <c r="T1093" s="1">
        <v>34000</v>
      </c>
      <c r="V1093" s="28">
        <f t="shared" si="205"/>
        <v>16000</v>
      </c>
      <c r="W1093" s="28">
        <f t="shared" si="206"/>
        <v>20000</v>
      </c>
      <c r="X1093" s="28">
        <f t="shared" si="207"/>
        <v>25000</v>
      </c>
      <c r="Y1093" s="28">
        <f t="shared" si="208"/>
        <v>34000</v>
      </c>
      <c r="Z1093" s="28">
        <f t="shared" si="209"/>
        <v>53000</v>
      </c>
      <c r="AA1093" s="28">
        <f t="shared" si="210"/>
        <v>51000</v>
      </c>
      <c r="AB1093" s="28">
        <f t="shared" si="211"/>
        <v>54000</v>
      </c>
      <c r="AC1093" s="28">
        <f t="shared" si="212"/>
        <v>57000</v>
      </c>
      <c r="AD1093" s="28">
        <f t="shared" si="213"/>
        <v>61000</v>
      </c>
      <c r="AE1093" s="28">
        <f t="shared" si="214"/>
        <v>47000</v>
      </c>
      <c r="AF1093" s="28">
        <f t="shared" si="215"/>
        <v>37000</v>
      </c>
      <c r="AG1093" s="28">
        <f t="shared" si="216"/>
        <v>34000</v>
      </c>
    </row>
    <row r="1094" spans="1:33" hidden="1" x14ac:dyDescent="0.3">
      <c r="A1094" s="2" t="s">
        <v>2491</v>
      </c>
      <c r="B1094" s="2" t="s">
        <v>2490</v>
      </c>
      <c r="C1094" s="2">
        <v>2506</v>
      </c>
      <c r="D1094" s="2" t="s">
        <v>8</v>
      </c>
      <c r="E1094" s="2">
        <v>915</v>
      </c>
      <c r="F1094" s="2" t="s">
        <v>2641</v>
      </c>
      <c r="G1094" s="2" t="s">
        <v>2741</v>
      </c>
      <c r="H1094" s="8" t="s">
        <v>2519</v>
      </c>
      <c r="I1094" s="1">
        <v>16000</v>
      </c>
      <c r="J1094" s="1">
        <v>19000</v>
      </c>
      <c r="K1094" s="1">
        <v>25000</v>
      </c>
      <c r="L1094" s="1">
        <v>34000</v>
      </c>
      <c r="M1094" s="1">
        <v>52000</v>
      </c>
      <c r="N1094" s="1">
        <v>50000</v>
      </c>
      <c r="O1094" s="1">
        <v>53000</v>
      </c>
      <c r="P1094" s="1">
        <v>57000</v>
      </c>
      <c r="Q1094" s="1">
        <v>61000</v>
      </c>
      <c r="R1094" s="1">
        <v>47000</v>
      </c>
      <c r="S1094" s="1">
        <v>37000</v>
      </c>
      <c r="T1094" s="1">
        <v>33000</v>
      </c>
      <c r="V1094" s="28">
        <f t="shared" si="205"/>
        <v>16000</v>
      </c>
      <c r="W1094" s="28">
        <f t="shared" si="206"/>
        <v>19000</v>
      </c>
      <c r="X1094" s="28">
        <f t="shared" si="207"/>
        <v>25000</v>
      </c>
      <c r="Y1094" s="28">
        <f t="shared" si="208"/>
        <v>34000</v>
      </c>
      <c r="Z1094" s="28">
        <f t="shared" si="209"/>
        <v>52000</v>
      </c>
      <c r="AA1094" s="28">
        <f t="shared" si="210"/>
        <v>50000</v>
      </c>
      <c r="AB1094" s="28">
        <f t="shared" si="211"/>
        <v>53000</v>
      </c>
      <c r="AC1094" s="28">
        <f t="shared" si="212"/>
        <v>57000</v>
      </c>
      <c r="AD1094" s="28">
        <f t="shared" si="213"/>
        <v>61000</v>
      </c>
      <c r="AE1094" s="28">
        <f t="shared" si="214"/>
        <v>47000</v>
      </c>
      <c r="AF1094" s="28">
        <f t="shared" si="215"/>
        <v>37000</v>
      </c>
      <c r="AG1094" s="28">
        <f t="shared" si="216"/>
        <v>33000</v>
      </c>
    </row>
    <row r="1095" spans="1:33" hidden="1" x14ac:dyDescent="0.3">
      <c r="A1095" s="2" t="s">
        <v>2491</v>
      </c>
      <c r="B1095" s="2" t="s">
        <v>2490</v>
      </c>
      <c r="C1095" s="2">
        <v>2506</v>
      </c>
      <c r="D1095" s="2" t="s">
        <v>8</v>
      </c>
      <c r="E1095" s="2">
        <v>915</v>
      </c>
      <c r="F1095" s="2" t="s">
        <v>2642</v>
      </c>
      <c r="G1095" s="2" t="s">
        <v>2741</v>
      </c>
      <c r="H1095" s="8" t="s">
        <v>2520</v>
      </c>
      <c r="I1095" s="1">
        <v>41000</v>
      </c>
      <c r="J1095" s="1">
        <v>50000</v>
      </c>
      <c r="K1095" s="1">
        <v>65000</v>
      </c>
      <c r="L1095" s="1">
        <v>91000</v>
      </c>
      <c r="M1095" s="1">
        <v>139000</v>
      </c>
      <c r="N1095" s="1">
        <v>133000</v>
      </c>
      <c r="O1095" s="1">
        <v>142000</v>
      </c>
      <c r="P1095" s="1">
        <v>150000</v>
      </c>
      <c r="Q1095" s="1">
        <v>161000</v>
      </c>
      <c r="R1095" s="1">
        <v>124000</v>
      </c>
      <c r="S1095" s="1">
        <v>98000</v>
      </c>
      <c r="T1095" s="1">
        <v>88000</v>
      </c>
      <c r="V1095" s="28">
        <f t="shared" si="205"/>
        <v>41000</v>
      </c>
      <c r="W1095" s="28">
        <f t="shared" si="206"/>
        <v>50000</v>
      </c>
      <c r="X1095" s="28">
        <f t="shared" si="207"/>
        <v>65000</v>
      </c>
      <c r="Y1095" s="28">
        <f t="shared" si="208"/>
        <v>91000</v>
      </c>
      <c r="Z1095" s="28">
        <f t="shared" si="209"/>
        <v>139000</v>
      </c>
      <c r="AA1095" s="28">
        <f t="shared" si="210"/>
        <v>133000</v>
      </c>
      <c r="AB1095" s="28">
        <f t="shared" si="211"/>
        <v>142000</v>
      </c>
      <c r="AC1095" s="28">
        <f t="shared" si="212"/>
        <v>150000</v>
      </c>
      <c r="AD1095" s="28">
        <f t="shared" si="213"/>
        <v>161000</v>
      </c>
      <c r="AE1095" s="28">
        <f t="shared" si="214"/>
        <v>124000</v>
      </c>
      <c r="AF1095" s="28">
        <f t="shared" si="215"/>
        <v>98000</v>
      </c>
      <c r="AG1095" s="28">
        <f t="shared" si="216"/>
        <v>88000</v>
      </c>
    </row>
    <row r="1096" spans="1:33" hidden="1" x14ac:dyDescent="0.3">
      <c r="A1096" s="2" t="s">
        <v>2491</v>
      </c>
      <c r="B1096" s="2" t="s">
        <v>2490</v>
      </c>
      <c r="C1096" s="2">
        <v>2506</v>
      </c>
      <c r="D1096" s="2" t="s">
        <v>8</v>
      </c>
      <c r="E1096" s="2">
        <v>901</v>
      </c>
      <c r="F1096" s="2" t="s">
        <v>2643</v>
      </c>
      <c r="G1096" s="2" t="s">
        <v>2741</v>
      </c>
      <c r="H1096" s="8" t="s">
        <v>2521</v>
      </c>
      <c r="I1096" s="1">
        <v>14000</v>
      </c>
      <c r="J1096" s="1">
        <v>18000</v>
      </c>
      <c r="K1096" s="1">
        <v>23000</v>
      </c>
      <c r="L1096" s="1">
        <v>31000</v>
      </c>
      <c r="M1096" s="1">
        <v>48000</v>
      </c>
      <c r="N1096" s="1">
        <v>46000</v>
      </c>
      <c r="O1096" s="1">
        <v>49000</v>
      </c>
      <c r="P1096" s="1">
        <v>51000</v>
      </c>
      <c r="Q1096" s="1">
        <v>55000</v>
      </c>
      <c r="R1096" s="1">
        <v>43000</v>
      </c>
      <c r="S1096" s="1">
        <v>34000</v>
      </c>
      <c r="T1096" s="1">
        <v>30000</v>
      </c>
      <c r="V1096" s="28">
        <f t="shared" si="205"/>
        <v>14000</v>
      </c>
      <c r="W1096" s="28">
        <f t="shared" si="206"/>
        <v>18000</v>
      </c>
      <c r="X1096" s="28">
        <f t="shared" si="207"/>
        <v>23000</v>
      </c>
      <c r="Y1096" s="28">
        <f t="shared" si="208"/>
        <v>31000</v>
      </c>
      <c r="Z1096" s="28">
        <f t="shared" si="209"/>
        <v>48000</v>
      </c>
      <c r="AA1096" s="28">
        <f t="shared" si="210"/>
        <v>46000</v>
      </c>
      <c r="AB1096" s="28">
        <f t="shared" si="211"/>
        <v>49000</v>
      </c>
      <c r="AC1096" s="28">
        <f t="shared" si="212"/>
        <v>51000</v>
      </c>
      <c r="AD1096" s="28">
        <f t="shared" si="213"/>
        <v>55000</v>
      </c>
      <c r="AE1096" s="28">
        <f t="shared" si="214"/>
        <v>43000</v>
      </c>
      <c r="AF1096" s="28">
        <f t="shared" si="215"/>
        <v>34000</v>
      </c>
      <c r="AG1096" s="28">
        <f t="shared" si="216"/>
        <v>30000</v>
      </c>
    </row>
    <row r="1097" spans="1:33" hidden="1" x14ac:dyDescent="0.3">
      <c r="A1097" s="2" t="s">
        <v>2491</v>
      </c>
      <c r="B1097" s="2" t="s">
        <v>2490</v>
      </c>
      <c r="C1097" s="2">
        <v>2506</v>
      </c>
      <c r="D1097" s="2" t="s">
        <v>8</v>
      </c>
      <c r="E1097" s="2">
        <v>915</v>
      </c>
      <c r="F1097" s="2" t="s">
        <v>2644</v>
      </c>
      <c r="G1097" s="2" t="s">
        <v>2741</v>
      </c>
      <c r="H1097" s="8" t="s">
        <v>2522</v>
      </c>
      <c r="I1097" s="1">
        <v>14000</v>
      </c>
      <c r="J1097" s="1">
        <v>17000</v>
      </c>
      <c r="K1097" s="1">
        <v>22000</v>
      </c>
      <c r="L1097" s="1">
        <v>30000</v>
      </c>
      <c r="M1097" s="1">
        <v>45000</v>
      </c>
      <c r="N1097" s="1">
        <v>44000</v>
      </c>
      <c r="O1097" s="1">
        <v>46000</v>
      </c>
      <c r="P1097" s="1">
        <v>49000</v>
      </c>
      <c r="Q1097" s="1">
        <v>52000</v>
      </c>
      <c r="R1097" s="1">
        <v>40000</v>
      </c>
      <c r="S1097" s="1">
        <v>32000</v>
      </c>
      <c r="T1097" s="1">
        <v>29000</v>
      </c>
      <c r="V1097" s="28">
        <f t="shared" si="205"/>
        <v>14000</v>
      </c>
      <c r="W1097" s="28">
        <f t="shared" si="206"/>
        <v>17000</v>
      </c>
      <c r="X1097" s="28">
        <f t="shared" si="207"/>
        <v>22000</v>
      </c>
      <c r="Y1097" s="28">
        <f t="shared" si="208"/>
        <v>30000</v>
      </c>
      <c r="Z1097" s="28">
        <f t="shared" si="209"/>
        <v>45000</v>
      </c>
      <c r="AA1097" s="28">
        <f t="shared" si="210"/>
        <v>44000</v>
      </c>
      <c r="AB1097" s="28">
        <f t="shared" si="211"/>
        <v>46000</v>
      </c>
      <c r="AC1097" s="28">
        <f t="shared" si="212"/>
        <v>49000</v>
      </c>
      <c r="AD1097" s="28">
        <f t="shared" si="213"/>
        <v>52000</v>
      </c>
      <c r="AE1097" s="28">
        <f t="shared" si="214"/>
        <v>40000</v>
      </c>
      <c r="AF1097" s="28">
        <f t="shared" si="215"/>
        <v>32000</v>
      </c>
      <c r="AG1097" s="28">
        <f t="shared" si="216"/>
        <v>29000</v>
      </c>
    </row>
    <row r="1098" spans="1:33" hidden="1" x14ac:dyDescent="0.3">
      <c r="A1098" s="2" t="s">
        <v>2491</v>
      </c>
      <c r="B1098" s="2" t="s">
        <v>2490</v>
      </c>
      <c r="C1098" s="2">
        <v>2506</v>
      </c>
      <c r="D1098" s="2" t="s">
        <v>8</v>
      </c>
      <c r="E1098" s="2">
        <v>901</v>
      </c>
      <c r="F1098" s="2" t="s">
        <v>2645</v>
      </c>
      <c r="G1098" s="2" t="s">
        <v>2741</v>
      </c>
      <c r="H1098" s="8" t="s">
        <v>2523</v>
      </c>
      <c r="I1098" s="1">
        <v>14000</v>
      </c>
      <c r="J1098" s="1">
        <v>17000</v>
      </c>
      <c r="K1098" s="1">
        <v>22000</v>
      </c>
      <c r="L1098" s="1">
        <v>30000</v>
      </c>
      <c r="M1098" s="1">
        <v>45000</v>
      </c>
      <c r="N1098" s="1">
        <v>43000</v>
      </c>
      <c r="O1098" s="1">
        <v>46000</v>
      </c>
      <c r="P1098" s="1">
        <v>48000</v>
      </c>
      <c r="Q1098" s="1">
        <v>52000</v>
      </c>
      <c r="R1098" s="1">
        <v>40000</v>
      </c>
      <c r="S1098" s="1">
        <v>32000</v>
      </c>
      <c r="T1098" s="1">
        <v>29000</v>
      </c>
      <c r="V1098" s="28">
        <f t="shared" si="205"/>
        <v>14000</v>
      </c>
      <c r="W1098" s="28">
        <f t="shared" si="206"/>
        <v>17000</v>
      </c>
      <c r="X1098" s="28">
        <f t="shared" si="207"/>
        <v>22000</v>
      </c>
      <c r="Y1098" s="28">
        <f t="shared" si="208"/>
        <v>30000</v>
      </c>
      <c r="Z1098" s="28">
        <f t="shared" si="209"/>
        <v>45000</v>
      </c>
      <c r="AA1098" s="28">
        <f t="shared" si="210"/>
        <v>43000</v>
      </c>
      <c r="AB1098" s="28">
        <f t="shared" si="211"/>
        <v>46000</v>
      </c>
      <c r="AC1098" s="28">
        <f t="shared" si="212"/>
        <v>48000</v>
      </c>
      <c r="AD1098" s="28">
        <f t="shared" si="213"/>
        <v>52000</v>
      </c>
      <c r="AE1098" s="28">
        <f t="shared" si="214"/>
        <v>40000</v>
      </c>
      <c r="AF1098" s="28">
        <f t="shared" si="215"/>
        <v>32000</v>
      </c>
      <c r="AG1098" s="28">
        <f t="shared" si="216"/>
        <v>29000</v>
      </c>
    </row>
    <row r="1099" spans="1:33" hidden="1" x14ac:dyDescent="0.3">
      <c r="A1099" s="2" t="s">
        <v>2491</v>
      </c>
      <c r="B1099" s="2" t="s">
        <v>2490</v>
      </c>
      <c r="C1099" s="2">
        <v>2506</v>
      </c>
      <c r="D1099" s="2" t="s">
        <v>8</v>
      </c>
      <c r="E1099" s="2">
        <v>915</v>
      </c>
      <c r="F1099" s="2" t="s">
        <v>2619</v>
      </c>
      <c r="G1099" s="2" t="s">
        <v>2741</v>
      </c>
      <c r="H1099" s="8" t="s">
        <v>2494</v>
      </c>
      <c r="I1099" s="1">
        <v>39000</v>
      </c>
      <c r="J1099" s="1">
        <v>47000</v>
      </c>
      <c r="K1099" s="1">
        <v>61000</v>
      </c>
      <c r="L1099" s="1">
        <v>85000</v>
      </c>
      <c r="M1099" s="1">
        <v>130000</v>
      </c>
      <c r="N1099" s="1">
        <v>125000</v>
      </c>
      <c r="O1099" s="1">
        <v>133000</v>
      </c>
      <c r="P1099" s="1">
        <v>141000</v>
      </c>
      <c r="Q1099" s="1">
        <v>151000</v>
      </c>
      <c r="R1099" s="1">
        <v>117000</v>
      </c>
      <c r="S1099" s="1">
        <v>92000</v>
      </c>
      <c r="T1099" s="1">
        <v>82000</v>
      </c>
      <c r="V1099" s="28">
        <f t="shared" si="205"/>
        <v>39000</v>
      </c>
      <c r="W1099" s="28">
        <f t="shared" si="206"/>
        <v>47000</v>
      </c>
      <c r="X1099" s="28">
        <f t="shared" si="207"/>
        <v>61000</v>
      </c>
      <c r="Y1099" s="28">
        <f t="shared" si="208"/>
        <v>85000</v>
      </c>
      <c r="Z1099" s="28">
        <f t="shared" si="209"/>
        <v>130000</v>
      </c>
      <c r="AA1099" s="28">
        <f t="shared" si="210"/>
        <v>125000</v>
      </c>
      <c r="AB1099" s="28">
        <f t="shared" si="211"/>
        <v>133000</v>
      </c>
      <c r="AC1099" s="28">
        <f t="shared" si="212"/>
        <v>141000</v>
      </c>
      <c r="AD1099" s="28">
        <f t="shared" si="213"/>
        <v>151000</v>
      </c>
      <c r="AE1099" s="28">
        <f t="shared" si="214"/>
        <v>117000</v>
      </c>
      <c r="AF1099" s="28">
        <f t="shared" si="215"/>
        <v>92000</v>
      </c>
      <c r="AG1099" s="28">
        <f t="shared" si="216"/>
        <v>82000</v>
      </c>
    </row>
    <row r="1100" spans="1:33" hidden="1" x14ac:dyDescent="0.3">
      <c r="A1100" s="2" t="s">
        <v>2491</v>
      </c>
      <c r="B1100" s="2" t="s">
        <v>2490</v>
      </c>
      <c r="C1100" s="2">
        <v>2506</v>
      </c>
      <c r="D1100" s="2" t="s">
        <v>8</v>
      </c>
      <c r="E1100" s="2">
        <v>915</v>
      </c>
      <c r="F1100" s="2" t="s">
        <v>2634</v>
      </c>
      <c r="G1100" s="2" t="s">
        <v>2741</v>
      </c>
      <c r="H1100" s="8" t="s">
        <v>2512</v>
      </c>
      <c r="I1100" s="1">
        <v>8000</v>
      </c>
      <c r="J1100" s="1">
        <v>10000</v>
      </c>
      <c r="K1100" s="1">
        <v>13000</v>
      </c>
      <c r="L1100" s="1">
        <v>18000</v>
      </c>
      <c r="M1100" s="1">
        <v>27000</v>
      </c>
      <c r="N1100" s="1">
        <v>26000</v>
      </c>
      <c r="O1100" s="1">
        <v>28000</v>
      </c>
      <c r="P1100" s="1">
        <v>29000</v>
      </c>
      <c r="Q1100" s="1">
        <v>32000</v>
      </c>
      <c r="R1100" s="1">
        <v>24000</v>
      </c>
      <c r="S1100" s="1">
        <v>19000</v>
      </c>
      <c r="T1100" s="1">
        <v>17000</v>
      </c>
      <c r="V1100" s="28">
        <f t="shared" si="205"/>
        <v>8000</v>
      </c>
      <c r="W1100" s="28">
        <f t="shared" si="206"/>
        <v>10000</v>
      </c>
      <c r="X1100" s="28">
        <f t="shared" si="207"/>
        <v>13000</v>
      </c>
      <c r="Y1100" s="28">
        <f t="shared" si="208"/>
        <v>18000</v>
      </c>
      <c r="Z1100" s="28">
        <f t="shared" si="209"/>
        <v>27000</v>
      </c>
      <c r="AA1100" s="28">
        <f t="shared" si="210"/>
        <v>26000</v>
      </c>
      <c r="AB1100" s="28">
        <f t="shared" si="211"/>
        <v>28000</v>
      </c>
      <c r="AC1100" s="28">
        <f t="shared" si="212"/>
        <v>29000</v>
      </c>
      <c r="AD1100" s="28">
        <f t="shared" si="213"/>
        <v>32000</v>
      </c>
      <c r="AE1100" s="28">
        <f t="shared" si="214"/>
        <v>24000</v>
      </c>
      <c r="AF1100" s="28">
        <f t="shared" si="215"/>
        <v>19000</v>
      </c>
      <c r="AG1100" s="28">
        <f t="shared" si="216"/>
        <v>17000</v>
      </c>
    </row>
    <row r="1101" spans="1:33" hidden="1" x14ac:dyDescent="0.3">
      <c r="A1101" s="2" t="s">
        <v>2491</v>
      </c>
      <c r="B1101" s="2" t="s">
        <v>2490</v>
      </c>
      <c r="C1101" s="2">
        <v>2506</v>
      </c>
      <c r="D1101" s="2" t="s">
        <v>8</v>
      </c>
      <c r="E1101" s="2">
        <v>915</v>
      </c>
      <c r="F1101" s="2" t="s">
        <v>2646</v>
      </c>
      <c r="G1101" s="2" t="s">
        <v>2741</v>
      </c>
      <c r="H1101" s="8" t="s">
        <v>2524</v>
      </c>
      <c r="I1101" s="1">
        <v>8000</v>
      </c>
      <c r="J1101" s="1">
        <v>10000</v>
      </c>
      <c r="K1101" s="1">
        <v>13000</v>
      </c>
      <c r="L1101" s="1">
        <v>17000</v>
      </c>
      <c r="M1101" s="1">
        <v>27000</v>
      </c>
      <c r="N1101" s="1">
        <v>25000</v>
      </c>
      <c r="O1101" s="1">
        <v>27000</v>
      </c>
      <c r="P1101" s="1">
        <v>29000</v>
      </c>
      <c r="Q1101" s="1">
        <v>31000</v>
      </c>
      <c r="R1101" s="1">
        <v>24000</v>
      </c>
      <c r="S1101" s="1">
        <v>19000</v>
      </c>
      <c r="T1101" s="1">
        <v>17000</v>
      </c>
      <c r="V1101" s="28">
        <f t="shared" si="205"/>
        <v>8000</v>
      </c>
      <c r="W1101" s="28">
        <f t="shared" si="206"/>
        <v>10000</v>
      </c>
      <c r="X1101" s="28">
        <f t="shared" si="207"/>
        <v>13000</v>
      </c>
      <c r="Y1101" s="28">
        <f t="shared" si="208"/>
        <v>17000</v>
      </c>
      <c r="Z1101" s="28">
        <f t="shared" si="209"/>
        <v>27000</v>
      </c>
      <c r="AA1101" s="28">
        <f t="shared" si="210"/>
        <v>25000</v>
      </c>
      <c r="AB1101" s="28">
        <f t="shared" si="211"/>
        <v>27000</v>
      </c>
      <c r="AC1101" s="28">
        <f t="shared" si="212"/>
        <v>29000</v>
      </c>
      <c r="AD1101" s="28">
        <f t="shared" si="213"/>
        <v>31000</v>
      </c>
      <c r="AE1101" s="28">
        <f t="shared" si="214"/>
        <v>24000</v>
      </c>
      <c r="AF1101" s="28">
        <f t="shared" si="215"/>
        <v>19000</v>
      </c>
      <c r="AG1101" s="28">
        <f t="shared" si="216"/>
        <v>17000</v>
      </c>
    </row>
    <row r="1102" spans="1:33" hidden="1" x14ac:dyDescent="0.3">
      <c r="A1102" s="2" t="s">
        <v>2491</v>
      </c>
      <c r="B1102" s="2" t="s">
        <v>2490</v>
      </c>
      <c r="C1102" s="2">
        <v>2506</v>
      </c>
      <c r="D1102" s="2" t="s">
        <v>8</v>
      </c>
      <c r="E1102" s="2">
        <v>901</v>
      </c>
      <c r="F1102" s="2" t="s">
        <v>2645</v>
      </c>
      <c r="G1102" s="2" t="s">
        <v>2741</v>
      </c>
      <c r="H1102" s="8" t="s">
        <v>2523</v>
      </c>
      <c r="I1102" s="1">
        <v>8000</v>
      </c>
      <c r="J1102" s="1">
        <v>10000</v>
      </c>
      <c r="K1102" s="1">
        <v>12000</v>
      </c>
      <c r="L1102" s="1">
        <v>17000</v>
      </c>
      <c r="M1102" s="1">
        <v>26000</v>
      </c>
      <c r="N1102" s="1">
        <v>24000</v>
      </c>
      <c r="O1102" s="1">
        <v>26000</v>
      </c>
      <c r="P1102" s="1">
        <v>28000</v>
      </c>
      <c r="Q1102" s="1">
        <v>30000</v>
      </c>
      <c r="R1102" s="1">
        <v>23000</v>
      </c>
      <c r="S1102" s="1">
        <v>18000</v>
      </c>
      <c r="T1102" s="1">
        <v>16000</v>
      </c>
      <c r="V1102" s="28">
        <f t="shared" si="205"/>
        <v>8000</v>
      </c>
      <c r="W1102" s="28">
        <f t="shared" si="206"/>
        <v>10000</v>
      </c>
      <c r="X1102" s="28">
        <f t="shared" si="207"/>
        <v>12000</v>
      </c>
      <c r="Y1102" s="28">
        <f t="shared" si="208"/>
        <v>17000</v>
      </c>
      <c r="Z1102" s="28">
        <f t="shared" si="209"/>
        <v>26000</v>
      </c>
      <c r="AA1102" s="28">
        <f t="shared" si="210"/>
        <v>24000</v>
      </c>
      <c r="AB1102" s="28">
        <f t="shared" si="211"/>
        <v>26000</v>
      </c>
      <c r="AC1102" s="28">
        <f t="shared" si="212"/>
        <v>28000</v>
      </c>
      <c r="AD1102" s="28">
        <f t="shared" si="213"/>
        <v>30000</v>
      </c>
      <c r="AE1102" s="28">
        <f t="shared" si="214"/>
        <v>23000</v>
      </c>
      <c r="AF1102" s="28">
        <f t="shared" si="215"/>
        <v>18000</v>
      </c>
      <c r="AG1102" s="28">
        <f t="shared" si="216"/>
        <v>16000</v>
      </c>
    </row>
    <row r="1103" spans="1:33" hidden="1" x14ac:dyDescent="0.3">
      <c r="A1103" s="2" t="s">
        <v>2491</v>
      </c>
      <c r="B1103" s="2" t="s">
        <v>2490</v>
      </c>
      <c r="C1103" s="2">
        <v>2506</v>
      </c>
      <c r="D1103" s="2" t="s">
        <v>8</v>
      </c>
      <c r="E1103" s="2">
        <v>915</v>
      </c>
      <c r="F1103" s="2" t="s">
        <v>2647</v>
      </c>
      <c r="G1103" s="2" t="s">
        <v>2741</v>
      </c>
      <c r="H1103" s="8" t="s">
        <v>2525</v>
      </c>
      <c r="I1103" s="1">
        <v>6000</v>
      </c>
      <c r="J1103" s="1">
        <v>8000</v>
      </c>
      <c r="K1103" s="1">
        <v>10000</v>
      </c>
      <c r="L1103" s="1">
        <v>13000</v>
      </c>
      <c r="M1103" s="1">
        <v>20000</v>
      </c>
      <c r="N1103" s="1">
        <v>20000</v>
      </c>
      <c r="O1103" s="1">
        <v>21000</v>
      </c>
      <c r="P1103" s="1">
        <v>22000</v>
      </c>
      <c r="Q1103" s="1">
        <v>24000</v>
      </c>
      <c r="R1103" s="1">
        <v>19000</v>
      </c>
      <c r="S1103" s="1">
        <v>14000</v>
      </c>
      <c r="T1103" s="1">
        <v>13000</v>
      </c>
      <c r="V1103" s="28">
        <f t="shared" si="205"/>
        <v>6000</v>
      </c>
      <c r="W1103" s="28">
        <f t="shared" si="206"/>
        <v>8000</v>
      </c>
      <c r="X1103" s="28">
        <f t="shared" si="207"/>
        <v>10000</v>
      </c>
      <c r="Y1103" s="28">
        <f t="shared" si="208"/>
        <v>13000</v>
      </c>
      <c r="Z1103" s="28">
        <f t="shared" si="209"/>
        <v>20000</v>
      </c>
      <c r="AA1103" s="28">
        <f t="shared" si="210"/>
        <v>20000</v>
      </c>
      <c r="AB1103" s="28">
        <f t="shared" si="211"/>
        <v>21000</v>
      </c>
      <c r="AC1103" s="28">
        <f t="shared" si="212"/>
        <v>22000</v>
      </c>
      <c r="AD1103" s="28">
        <f t="shared" si="213"/>
        <v>24000</v>
      </c>
      <c r="AE1103" s="28">
        <f t="shared" si="214"/>
        <v>19000</v>
      </c>
      <c r="AF1103" s="28">
        <f t="shared" si="215"/>
        <v>14000</v>
      </c>
      <c r="AG1103" s="28">
        <f t="shared" si="216"/>
        <v>13000</v>
      </c>
    </row>
    <row r="1104" spans="1:33" hidden="1" x14ac:dyDescent="0.3">
      <c r="A1104" s="2" t="s">
        <v>2491</v>
      </c>
      <c r="B1104" s="2" t="s">
        <v>2490</v>
      </c>
      <c r="C1104" s="2">
        <v>2506</v>
      </c>
      <c r="D1104" s="2" t="s">
        <v>8</v>
      </c>
      <c r="E1104" s="2">
        <v>915</v>
      </c>
      <c r="F1104" s="2" t="s">
        <v>2632</v>
      </c>
      <c r="G1104" s="2" t="s">
        <v>2741</v>
      </c>
      <c r="H1104" s="8" t="s">
        <v>2510</v>
      </c>
      <c r="I1104" s="1">
        <v>4000</v>
      </c>
      <c r="J1104" s="1">
        <v>4000</v>
      </c>
      <c r="K1104" s="1">
        <v>6000</v>
      </c>
      <c r="L1104" s="1">
        <v>7000</v>
      </c>
      <c r="M1104" s="1">
        <v>11000</v>
      </c>
      <c r="N1104" s="1">
        <v>10000</v>
      </c>
      <c r="O1104" s="1">
        <v>11000</v>
      </c>
      <c r="P1104" s="1">
        <v>12000</v>
      </c>
      <c r="Q1104" s="1">
        <v>13000</v>
      </c>
      <c r="R1104" s="1">
        <v>10000</v>
      </c>
      <c r="S1104" s="1">
        <v>8000</v>
      </c>
      <c r="T1104" s="1">
        <v>7000</v>
      </c>
      <c r="V1104" s="28">
        <f t="shared" si="205"/>
        <v>4000</v>
      </c>
      <c r="W1104" s="28">
        <f t="shared" si="206"/>
        <v>4000</v>
      </c>
      <c r="X1104" s="28">
        <f t="shared" si="207"/>
        <v>6000</v>
      </c>
      <c r="Y1104" s="28">
        <f t="shared" si="208"/>
        <v>7000</v>
      </c>
      <c r="Z1104" s="28">
        <f t="shared" si="209"/>
        <v>11000</v>
      </c>
      <c r="AA1104" s="28">
        <f t="shared" si="210"/>
        <v>10000</v>
      </c>
      <c r="AB1104" s="28">
        <f t="shared" si="211"/>
        <v>11000</v>
      </c>
      <c r="AC1104" s="28">
        <f t="shared" si="212"/>
        <v>12000</v>
      </c>
      <c r="AD1104" s="28">
        <f t="shared" si="213"/>
        <v>13000</v>
      </c>
      <c r="AE1104" s="28">
        <f t="shared" si="214"/>
        <v>10000</v>
      </c>
      <c r="AF1104" s="28">
        <f t="shared" si="215"/>
        <v>8000</v>
      </c>
      <c r="AG1104" s="28">
        <f t="shared" si="216"/>
        <v>7000</v>
      </c>
    </row>
    <row r="1105" spans="1:33" hidden="1" x14ac:dyDescent="0.3">
      <c r="A1105" s="2" t="s">
        <v>2491</v>
      </c>
      <c r="B1105" s="2" t="s">
        <v>2490</v>
      </c>
      <c r="C1105" s="2">
        <v>2506</v>
      </c>
      <c r="D1105" s="2" t="s">
        <v>8</v>
      </c>
      <c r="E1105" s="2">
        <v>915</v>
      </c>
      <c r="F1105" s="2" t="s">
        <v>2648</v>
      </c>
      <c r="G1105" s="2" t="s">
        <v>2741</v>
      </c>
      <c r="H1105" s="8" t="s">
        <v>2526</v>
      </c>
      <c r="I1105" s="1">
        <v>4000</v>
      </c>
      <c r="J1105" s="1">
        <v>4000</v>
      </c>
      <c r="K1105" s="1">
        <v>6000</v>
      </c>
      <c r="L1105" s="1">
        <v>7000</v>
      </c>
      <c r="M1105" s="1">
        <v>11000</v>
      </c>
      <c r="N1105" s="1">
        <v>10000</v>
      </c>
      <c r="O1105" s="1">
        <v>11000</v>
      </c>
      <c r="P1105" s="1">
        <v>12000</v>
      </c>
      <c r="Q1105" s="1">
        <v>13000</v>
      </c>
      <c r="R1105" s="1">
        <v>10000</v>
      </c>
      <c r="S1105" s="1">
        <v>8000</v>
      </c>
      <c r="T1105" s="1">
        <v>7000</v>
      </c>
      <c r="V1105" s="28">
        <f t="shared" si="205"/>
        <v>4000</v>
      </c>
      <c r="W1105" s="28">
        <f t="shared" si="206"/>
        <v>4000</v>
      </c>
      <c r="X1105" s="28">
        <f t="shared" si="207"/>
        <v>6000</v>
      </c>
      <c r="Y1105" s="28">
        <f t="shared" si="208"/>
        <v>7000</v>
      </c>
      <c r="Z1105" s="28">
        <f t="shared" si="209"/>
        <v>11000</v>
      </c>
      <c r="AA1105" s="28">
        <f t="shared" si="210"/>
        <v>10000</v>
      </c>
      <c r="AB1105" s="28">
        <f t="shared" si="211"/>
        <v>11000</v>
      </c>
      <c r="AC1105" s="28">
        <f t="shared" si="212"/>
        <v>12000</v>
      </c>
      <c r="AD1105" s="28">
        <f t="shared" si="213"/>
        <v>13000</v>
      </c>
      <c r="AE1105" s="28">
        <f t="shared" si="214"/>
        <v>10000</v>
      </c>
      <c r="AF1105" s="28">
        <f t="shared" si="215"/>
        <v>8000</v>
      </c>
      <c r="AG1105" s="28">
        <f t="shared" si="216"/>
        <v>7000</v>
      </c>
    </row>
    <row r="1106" spans="1:33" hidden="1" x14ac:dyDescent="0.3">
      <c r="A1106" s="2" t="s">
        <v>2491</v>
      </c>
      <c r="B1106" s="2" t="s">
        <v>2490</v>
      </c>
      <c r="C1106" s="2">
        <v>2506</v>
      </c>
      <c r="D1106" s="2" t="s">
        <v>8</v>
      </c>
      <c r="E1106" s="2">
        <v>915</v>
      </c>
      <c r="F1106" s="2" t="s">
        <v>2650</v>
      </c>
      <c r="G1106" s="2" t="s">
        <v>2741</v>
      </c>
      <c r="H1106" s="8" t="s">
        <v>2528</v>
      </c>
      <c r="I1106" s="1">
        <v>1001000</v>
      </c>
      <c r="J1106" s="1">
        <v>1218000</v>
      </c>
      <c r="K1106" s="1">
        <v>1576000</v>
      </c>
      <c r="L1106" s="1">
        <v>2207000</v>
      </c>
      <c r="M1106" s="1">
        <v>3385000</v>
      </c>
      <c r="N1106" s="1">
        <v>3256000</v>
      </c>
      <c r="O1106" s="1">
        <v>3455000</v>
      </c>
      <c r="P1106" s="1">
        <v>3667000</v>
      </c>
      <c r="Q1106" s="1">
        <v>3944000</v>
      </c>
      <c r="R1106" s="1">
        <v>3027000</v>
      </c>
      <c r="S1106" s="1">
        <v>2379000</v>
      </c>
      <c r="T1106" s="1">
        <v>2139000</v>
      </c>
      <c r="V1106" s="28">
        <f t="shared" si="205"/>
        <v>1001000</v>
      </c>
      <c r="W1106" s="28">
        <f t="shared" si="206"/>
        <v>1218000</v>
      </c>
      <c r="X1106" s="28">
        <f t="shared" si="207"/>
        <v>1576000</v>
      </c>
      <c r="Y1106" s="28">
        <f t="shared" si="208"/>
        <v>2207000</v>
      </c>
      <c r="Z1106" s="28">
        <f t="shared" si="209"/>
        <v>3385000</v>
      </c>
      <c r="AA1106" s="28">
        <f t="shared" si="210"/>
        <v>3256000</v>
      </c>
      <c r="AB1106" s="28">
        <f t="shared" si="211"/>
        <v>3455000</v>
      </c>
      <c r="AC1106" s="28">
        <f t="shared" si="212"/>
        <v>3667000</v>
      </c>
      <c r="AD1106" s="28">
        <f t="shared" si="213"/>
        <v>3944000</v>
      </c>
      <c r="AE1106" s="28">
        <f t="shared" si="214"/>
        <v>3027000</v>
      </c>
      <c r="AF1106" s="28">
        <f t="shared" si="215"/>
        <v>2379000</v>
      </c>
      <c r="AG1106" s="28">
        <f t="shared" si="216"/>
        <v>2139000</v>
      </c>
    </row>
    <row r="1107" spans="1:33" hidden="1" x14ac:dyDescent="0.3">
      <c r="A1107" s="2" t="s">
        <v>2491</v>
      </c>
      <c r="B1107" s="2" t="s">
        <v>2490</v>
      </c>
      <c r="C1107" s="2">
        <v>2506</v>
      </c>
      <c r="D1107" s="2" t="s">
        <v>8</v>
      </c>
      <c r="E1107" s="2">
        <v>901</v>
      </c>
      <c r="F1107" s="2" t="s">
        <v>2651</v>
      </c>
      <c r="G1107" s="2" t="s">
        <v>2741</v>
      </c>
      <c r="H1107" s="8" t="s">
        <v>2529</v>
      </c>
      <c r="I1107" s="1">
        <v>119000</v>
      </c>
      <c r="J1107" s="1">
        <v>145000</v>
      </c>
      <c r="K1107" s="1">
        <v>188000</v>
      </c>
      <c r="L1107" s="1">
        <v>262000</v>
      </c>
      <c r="M1107" s="1">
        <v>402000</v>
      </c>
      <c r="N1107" s="1">
        <v>387000</v>
      </c>
      <c r="O1107" s="1">
        <v>410000</v>
      </c>
      <c r="P1107" s="1">
        <v>435000</v>
      </c>
      <c r="Q1107" s="1">
        <v>468000</v>
      </c>
      <c r="R1107" s="1">
        <v>359000</v>
      </c>
      <c r="S1107" s="1">
        <v>282000</v>
      </c>
      <c r="T1107" s="1">
        <v>254000</v>
      </c>
      <c r="V1107" s="28">
        <f t="shared" si="205"/>
        <v>119000</v>
      </c>
      <c r="W1107" s="28">
        <f t="shared" si="206"/>
        <v>145000</v>
      </c>
      <c r="X1107" s="28">
        <f t="shared" si="207"/>
        <v>188000</v>
      </c>
      <c r="Y1107" s="28">
        <f t="shared" si="208"/>
        <v>262000</v>
      </c>
      <c r="Z1107" s="28">
        <f t="shared" si="209"/>
        <v>402000</v>
      </c>
      <c r="AA1107" s="28">
        <f t="shared" si="210"/>
        <v>387000</v>
      </c>
      <c r="AB1107" s="28">
        <f t="shared" si="211"/>
        <v>410000</v>
      </c>
      <c r="AC1107" s="28">
        <f t="shared" si="212"/>
        <v>435000</v>
      </c>
      <c r="AD1107" s="28">
        <f t="shared" si="213"/>
        <v>468000</v>
      </c>
      <c r="AE1107" s="28">
        <f t="shared" si="214"/>
        <v>359000</v>
      </c>
      <c r="AF1107" s="28">
        <f t="shared" si="215"/>
        <v>282000</v>
      </c>
      <c r="AG1107" s="28">
        <f t="shared" si="216"/>
        <v>254000</v>
      </c>
    </row>
    <row r="1108" spans="1:33" hidden="1" x14ac:dyDescent="0.3">
      <c r="A1108" s="2" t="s">
        <v>2491</v>
      </c>
      <c r="B1108" s="2" t="s">
        <v>2490</v>
      </c>
      <c r="C1108" s="2">
        <v>2506</v>
      </c>
      <c r="D1108" s="2" t="s">
        <v>8</v>
      </c>
      <c r="E1108" s="2">
        <v>915</v>
      </c>
      <c r="F1108" s="2" t="s">
        <v>2652</v>
      </c>
      <c r="G1108" s="2" t="s">
        <v>2741</v>
      </c>
      <c r="H1108" s="8" t="s">
        <v>762</v>
      </c>
      <c r="I1108" s="1">
        <v>50000</v>
      </c>
      <c r="J1108" s="1">
        <v>61000</v>
      </c>
      <c r="K1108" s="1">
        <v>78000</v>
      </c>
      <c r="L1108" s="1">
        <v>110000</v>
      </c>
      <c r="M1108" s="1">
        <v>168000</v>
      </c>
      <c r="N1108" s="1">
        <v>161000</v>
      </c>
      <c r="O1108" s="1">
        <v>171000</v>
      </c>
      <c r="P1108" s="1">
        <v>182000</v>
      </c>
      <c r="Q1108" s="1">
        <v>195000</v>
      </c>
      <c r="R1108" s="1">
        <v>150000</v>
      </c>
      <c r="S1108" s="1">
        <v>118000</v>
      </c>
      <c r="T1108" s="1">
        <v>106000</v>
      </c>
      <c r="V1108" s="28">
        <f t="shared" si="205"/>
        <v>50000</v>
      </c>
      <c r="W1108" s="28">
        <f t="shared" si="206"/>
        <v>61000</v>
      </c>
      <c r="X1108" s="28">
        <f t="shared" si="207"/>
        <v>78000</v>
      </c>
      <c r="Y1108" s="28">
        <f t="shared" si="208"/>
        <v>110000</v>
      </c>
      <c r="Z1108" s="28">
        <f t="shared" si="209"/>
        <v>168000</v>
      </c>
      <c r="AA1108" s="28">
        <f t="shared" si="210"/>
        <v>161000</v>
      </c>
      <c r="AB1108" s="28">
        <f t="shared" si="211"/>
        <v>171000</v>
      </c>
      <c r="AC1108" s="28">
        <f t="shared" si="212"/>
        <v>182000</v>
      </c>
      <c r="AD1108" s="28">
        <f t="shared" si="213"/>
        <v>195000</v>
      </c>
      <c r="AE1108" s="28">
        <f t="shared" si="214"/>
        <v>150000</v>
      </c>
      <c r="AF1108" s="28">
        <f t="shared" si="215"/>
        <v>118000</v>
      </c>
      <c r="AG1108" s="28">
        <f t="shared" si="216"/>
        <v>106000</v>
      </c>
    </row>
    <row r="1109" spans="1:33" hidden="1" x14ac:dyDescent="0.3">
      <c r="A1109" s="2" t="s">
        <v>2491</v>
      </c>
      <c r="B1109" s="2" t="s">
        <v>2490</v>
      </c>
      <c r="C1109" s="2">
        <v>2506</v>
      </c>
      <c r="D1109" s="2" t="s">
        <v>8</v>
      </c>
      <c r="E1109" s="2">
        <v>915</v>
      </c>
      <c r="F1109" s="2" t="s">
        <v>2654</v>
      </c>
      <c r="G1109" s="2" t="s">
        <v>2741</v>
      </c>
      <c r="H1109" s="8" t="s">
        <v>2531</v>
      </c>
      <c r="I1109" s="1">
        <v>16000</v>
      </c>
      <c r="J1109" s="1">
        <v>20000</v>
      </c>
      <c r="K1109" s="1">
        <v>26000</v>
      </c>
      <c r="L1109" s="1">
        <v>35000</v>
      </c>
      <c r="M1109" s="1">
        <v>54000</v>
      </c>
      <c r="N1109" s="1">
        <v>52000</v>
      </c>
      <c r="O1109" s="1">
        <v>55000</v>
      </c>
      <c r="P1109" s="1">
        <v>58000</v>
      </c>
      <c r="Q1109" s="1">
        <v>63000</v>
      </c>
      <c r="R1109" s="1">
        <v>48000</v>
      </c>
      <c r="S1109" s="1">
        <v>38000</v>
      </c>
      <c r="T1109" s="1">
        <v>34000</v>
      </c>
      <c r="V1109" s="28">
        <f t="shared" si="205"/>
        <v>16000</v>
      </c>
      <c r="W1109" s="28">
        <f t="shared" si="206"/>
        <v>20000</v>
      </c>
      <c r="X1109" s="28">
        <f t="shared" si="207"/>
        <v>26000</v>
      </c>
      <c r="Y1109" s="28">
        <f t="shared" si="208"/>
        <v>35000</v>
      </c>
      <c r="Z1109" s="28">
        <f t="shared" si="209"/>
        <v>54000</v>
      </c>
      <c r="AA1109" s="28">
        <f t="shared" si="210"/>
        <v>52000</v>
      </c>
      <c r="AB1109" s="28">
        <f t="shared" si="211"/>
        <v>55000</v>
      </c>
      <c r="AC1109" s="28">
        <f t="shared" si="212"/>
        <v>58000</v>
      </c>
      <c r="AD1109" s="28">
        <f t="shared" si="213"/>
        <v>63000</v>
      </c>
      <c r="AE1109" s="28">
        <f t="shared" si="214"/>
        <v>48000</v>
      </c>
      <c r="AF1109" s="28">
        <f t="shared" si="215"/>
        <v>38000</v>
      </c>
      <c r="AG1109" s="28">
        <f t="shared" si="216"/>
        <v>34000</v>
      </c>
    </row>
    <row r="1110" spans="1:33" hidden="1" x14ac:dyDescent="0.3">
      <c r="A1110" s="2" t="s">
        <v>2491</v>
      </c>
      <c r="B1110" s="2" t="s">
        <v>2490</v>
      </c>
      <c r="C1110" s="2">
        <v>2506</v>
      </c>
      <c r="D1110" s="2" t="s">
        <v>252</v>
      </c>
      <c r="E1110" s="2">
        <v>999</v>
      </c>
      <c r="F1110" s="2" t="s">
        <v>252</v>
      </c>
      <c r="G1110" s="2" t="s">
        <v>2741</v>
      </c>
      <c r="H1110" s="8" t="s">
        <v>1502</v>
      </c>
      <c r="I1110" s="1">
        <v>5931000</v>
      </c>
      <c r="J1110" s="1">
        <v>7215000</v>
      </c>
      <c r="K1110" s="1">
        <v>9337000</v>
      </c>
      <c r="L1110" s="1">
        <v>13074000</v>
      </c>
      <c r="M1110" s="1">
        <v>20061000</v>
      </c>
      <c r="N1110" s="1">
        <v>19297000</v>
      </c>
      <c r="O1110" s="1">
        <v>20474000</v>
      </c>
      <c r="P1110" s="1">
        <v>21729000</v>
      </c>
      <c r="Q1110" s="1">
        <v>23373000</v>
      </c>
      <c r="R1110" s="1">
        <v>17933000</v>
      </c>
      <c r="S1110" s="1">
        <v>14097000</v>
      </c>
      <c r="T1110" s="1">
        <v>12671000</v>
      </c>
      <c r="V1110" s="28">
        <f t="shared" si="205"/>
        <v>5931000</v>
      </c>
      <c r="W1110" s="28">
        <f t="shared" si="206"/>
        <v>7215000</v>
      </c>
      <c r="X1110" s="28">
        <f t="shared" si="207"/>
        <v>9337000</v>
      </c>
      <c r="Y1110" s="28">
        <f t="shared" si="208"/>
        <v>13074000</v>
      </c>
      <c r="Z1110" s="28">
        <f t="shared" si="209"/>
        <v>20061000</v>
      </c>
      <c r="AA1110" s="28">
        <f t="shared" si="210"/>
        <v>19297000</v>
      </c>
      <c r="AB1110" s="28">
        <f t="shared" si="211"/>
        <v>20474000</v>
      </c>
      <c r="AC1110" s="28">
        <f t="shared" si="212"/>
        <v>21729000</v>
      </c>
      <c r="AD1110" s="28">
        <f t="shared" si="213"/>
        <v>23373000</v>
      </c>
      <c r="AE1110" s="28">
        <f t="shared" si="214"/>
        <v>17933000</v>
      </c>
      <c r="AF1110" s="28">
        <f t="shared" si="215"/>
        <v>14097000</v>
      </c>
      <c r="AG1110" s="28">
        <f t="shared" si="216"/>
        <v>12671000</v>
      </c>
    </row>
    <row r="1111" spans="1:33" hidden="1" x14ac:dyDescent="0.3">
      <c r="A1111" s="2" t="s">
        <v>2491</v>
      </c>
      <c r="B1111" s="2" t="s">
        <v>2490</v>
      </c>
      <c r="C1111" s="2">
        <v>2506</v>
      </c>
      <c r="D1111" s="2" t="s">
        <v>8</v>
      </c>
      <c r="E1111" s="2">
        <v>905</v>
      </c>
      <c r="F1111" s="2" t="s">
        <v>2656</v>
      </c>
      <c r="G1111" s="2" t="s">
        <v>2742</v>
      </c>
      <c r="H1111" s="8" t="s">
        <v>2535</v>
      </c>
      <c r="I1111" s="1">
        <v>1656000</v>
      </c>
      <c r="J1111" s="1">
        <v>2014000</v>
      </c>
      <c r="K1111" s="1">
        <v>2607000</v>
      </c>
      <c r="L1111" s="1">
        <v>3649000</v>
      </c>
      <c r="M1111" s="1">
        <v>5599000</v>
      </c>
      <c r="N1111" s="1">
        <v>5386000</v>
      </c>
      <c r="O1111" s="1">
        <v>5715000</v>
      </c>
      <c r="P1111" s="1">
        <v>6065000</v>
      </c>
      <c r="Q1111" s="1">
        <v>6523000</v>
      </c>
      <c r="R1111" s="1">
        <v>5006000</v>
      </c>
      <c r="S1111" s="1">
        <v>3935000</v>
      </c>
      <c r="T1111" s="1">
        <v>3537000</v>
      </c>
      <c r="V1111" s="28">
        <f t="shared" si="205"/>
        <v>1656000</v>
      </c>
      <c r="W1111" s="28">
        <f t="shared" si="206"/>
        <v>2014000</v>
      </c>
      <c r="X1111" s="28">
        <f t="shared" si="207"/>
        <v>2607000</v>
      </c>
      <c r="Y1111" s="28">
        <f t="shared" si="208"/>
        <v>3649000</v>
      </c>
      <c r="Z1111" s="28">
        <f t="shared" si="209"/>
        <v>5599000</v>
      </c>
      <c r="AA1111" s="28">
        <f t="shared" si="210"/>
        <v>5386000</v>
      </c>
      <c r="AB1111" s="28">
        <f t="shared" si="211"/>
        <v>5715000</v>
      </c>
      <c r="AC1111" s="28">
        <f t="shared" si="212"/>
        <v>6065000</v>
      </c>
      <c r="AD1111" s="28">
        <f t="shared" si="213"/>
        <v>6523000</v>
      </c>
      <c r="AE1111" s="28">
        <f t="shared" si="214"/>
        <v>5006000</v>
      </c>
      <c r="AF1111" s="28">
        <f t="shared" si="215"/>
        <v>3935000</v>
      </c>
      <c r="AG1111" s="28">
        <f t="shared" si="216"/>
        <v>3537000</v>
      </c>
    </row>
    <row r="1112" spans="1:33" hidden="1" x14ac:dyDescent="0.3">
      <c r="A1112" s="2" t="s">
        <v>2491</v>
      </c>
      <c r="B1112" s="2" t="s">
        <v>2490</v>
      </c>
      <c r="C1112" s="2">
        <v>2506</v>
      </c>
      <c r="D1112" s="2" t="s">
        <v>8</v>
      </c>
      <c r="E1112" s="2">
        <v>924</v>
      </c>
      <c r="F1112" s="2" t="s">
        <v>2657</v>
      </c>
      <c r="G1112" s="2" t="s">
        <v>2742</v>
      </c>
      <c r="H1112" s="8" t="s">
        <v>2536</v>
      </c>
      <c r="I1112" s="1">
        <v>403000</v>
      </c>
      <c r="J1112" s="1">
        <v>491000</v>
      </c>
      <c r="K1112" s="1">
        <v>635000</v>
      </c>
      <c r="L1112" s="1">
        <v>888000</v>
      </c>
      <c r="M1112" s="1">
        <v>1363000</v>
      </c>
      <c r="N1112" s="1">
        <v>1311000</v>
      </c>
      <c r="O1112" s="1">
        <v>1391000</v>
      </c>
      <c r="P1112" s="1">
        <v>1476000</v>
      </c>
      <c r="Q1112" s="1">
        <v>1589000</v>
      </c>
      <c r="R1112" s="1">
        <v>1219000</v>
      </c>
      <c r="S1112" s="1">
        <v>958000</v>
      </c>
      <c r="T1112" s="1">
        <v>862000</v>
      </c>
      <c r="V1112" s="28">
        <f t="shared" si="205"/>
        <v>403000</v>
      </c>
      <c r="W1112" s="28">
        <f t="shared" si="206"/>
        <v>491000</v>
      </c>
      <c r="X1112" s="28">
        <f t="shared" si="207"/>
        <v>635000</v>
      </c>
      <c r="Y1112" s="28">
        <f t="shared" si="208"/>
        <v>888000</v>
      </c>
      <c r="Z1112" s="28">
        <f t="shared" si="209"/>
        <v>1363000</v>
      </c>
      <c r="AA1112" s="28">
        <f t="shared" si="210"/>
        <v>1311000</v>
      </c>
      <c r="AB1112" s="28">
        <f t="shared" si="211"/>
        <v>1391000</v>
      </c>
      <c r="AC1112" s="28">
        <f t="shared" si="212"/>
        <v>1476000</v>
      </c>
      <c r="AD1112" s="28">
        <f t="shared" si="213"/>
        <v>1589000</v>
      </c>
      <c r="AE1112" s="28">
        <f t="shared" si="214"/>
        <v>1219000</v>
      </c>
      <c r="AF1112" s="28">
        <f t="shared" si="215"/>
        <v>958000</v>
      </c>
      <c r="AG1112" s="28">
        <f t="shared" si="216"/>
        <v>862000</v>
      </c>
    </row>
    <row r="1113" spans="1:33" hidden="1" x14ac:dyDescent="0.3">
      <c r="A1113" s="2" t="s">
        <v>2491</v>
      </c>
      <c r="B1113" s="2" t="s">
        <v>2490</v>
      </c>
      <c r="C1113" s="2">
        <v>2506</v>
      </c>
      <c r="D1113" s="2" t="s">
        <v>8</v>
      </c>
      <c r="E1113" s="2">
        <v>905</v>
      </c>
      <c r="F1113" s="2" t="s">
        <v>2658</v>
      </c>
      <c r="G1113" s="2" t="s">
        <v>2742</v>
      </c>
      <c r="H1113" s="8" t="s">
        <v>2537</v>
      </c>
      <c r="I1113" s="1">
        <v>339000</v>
      </c>
      <c r="J1113" s="1">
        <v>413000</v>
      </c>
      <c r="K1113" s="1">
        <v>534000</v>
      </c>
      <c r="L1113" s="1">
        <v>747000</v>
      </c>
      <c r="M1113" s="1">
        <v>1146000</v>
      </c>
      <c r="N1113" s="1">
        <v>1103000</v>
      </c>
      <c r="O1113" s="1">
        <v>1170000</v>
      </c>
      <c r="P1113" s="1">
        <v>1242000</v>
      </c>
      <c r="Q1113" s="1">
        <v>1335000</v>
      </c>
      <c r="R1113" s="1">
        <v>1025000</v>
      </c>
      <c r="S1113" s="1">
        <v>805000</v>
      </c>
      <c r="T1113" s="1">
        <v>724000</v>
      </c>
      <c r="V1113" s="28">
        <f t="shared" si="205"/>
        <v>339000</v>
      </c>
      <c r="W1113" s="28">
        <f t="shared" si="206"/>
        <v>413000</v>
      </c>
      <c r="X1113" s="28">
        <f t="shared" si="207"/>
        <v>534000</v>
      </c>
      <c r="Y1113" s="28">
        <f t="shared" si="208"/>
        <v>747000</v>
      </c>
      <c r="Z1113" s="28">
        <f t="shared" si="209"/>
        <v>1146000</v>
      </c>
      <c r="AA1113" s="28">
        <f t="shared" si="210"/>
        <v>1103000</v>
      </c>
      <c r="AB1113" s="28">
        <f t="shared" si="211"/>
        <v>1170000</v>
      </c>
      <c r="AC1113" s="28">
        <f t="shared" si="212"/>
        <v>1242000</v>
      </c>
      <c r="AD1113" s="28">
        <f t="shared" si="213"/>
        <v>1335000</v>
      </c>
      <c r="AE1113" s="28">
        <f t="shared" si="214"/>
        <v>1025000</v>
      </c>
      <c r="AF1113" s="28">
        <f t="shared" si="215"/>
        <v>805000</v>
      </c>
      <c r="AG1113" s="28">
        <f t="shared" si="216"/>
        <v>724000</v>
      </c>
    </row>
    <row r="1114" spans="1:33" hidden="1" x14ac:dyDescent="0.3">
      <c r="A1114" s="2" t="s">
        <v>2491</v>
      </c>
      <c r="B1114" s="2" t="s">
        <v>2490</v>
      </c>
      <c r="C1114" s="2">
        <v>2506</v>
      </c>
      <c r="D1114" s="2" t="s">
        <v>8</v>
      </c>
      <c r="E1114" s="2">
        <v>924</v>
      </c>
      <c r="F1114" s="2" t="s">
        <v>2659</v>
      </c>
      <c r="G1114" s="2" t="s">
        <v>2742</v>
      </c>
      <c r="H1114" s="8" t="s">
        <v>2538</v>
      </c>
      <c r="I1114" s="1">
        <v>608000</v>
      </c>
      <c r="J1114" s="1">
        <v>740000</v>
      </c>
      <c r="K1114" s="1">
        <v>958000</v>
      </c>
      <c r="L1114" s="1">
        <v>1340000</v>
      </c>
      <c r="M1114" s="1">
        <v>2056000</v>
      </c>
      <c r="N1114" s="1">
        <v>1978000</v>
      </c>
      <c r="O1114" s="1">
        <v>2099000</v>
      </c>
      <c r="P1114" s="1">
        <v>2228000</v>
      </c>
      <c r="Q1114" s="1">
        <v>2396000</v>
      </c>
      <c r="R1114" s="1">
        <v>1839000</v>
      </c>
      <c r="S1114" s="1">
        <v>1445000</v>
      </c>
      <c r="T1114" s="1">
        <v>1299000</v>
      </c>
      <c r="V1114" s="28">
        <f t="shared" si="205"/>
        <v>608000</v>
      </c>
      <c r="W1114" s="28">
        <f t="shared" si="206"/>
        <v>740000</v>
      </c>
      <c r="X1114" s="28">
        <f t="shared" si="207"/>
        <v>958000</v>
      </c>
      <c r="Y1114" s="28">
        <f t="shared" si="208"/>
        <v>1340000</v>
      </c>
      <c r="Z1114" s="28">
        <f t="shared" si="209"/>
        <v>2056000</v>
      </c>
      <c r="AA1114" s="28">
        <f t="shared" si="210"/>
        <v>1978000</v>
      </c>
      <c r="AB1114" s="28">
        <f t="shared" si="211"/>
        <v>2099000</v>
      </c>
      <c r="AC1114" s="28">
        <f t="shared" si="212"/>
        <v>2228000</v>
      </c>
      <c r="AD1114" s="28">
        <f t="shared" si="213"/>
        <v>2396000</v>
      </c>
      <c r="AE1114" s="28">
        <f t="shared" si="214"/>
        <v>1839000</v>
      </c>
      <c r="AF1114" s="28">
        <f t="shared" si="215"/>
        <v>1445000</v>
      </c>
      <c r="AG1114" s="28">
        <f t="shared" si="216"/>
        <v>1299000</v>
      </c>
    </row>
    <row r="1115" spans="1:33" hidden="1" x14ac:dyDescent="0.3">
      <c r="A1115" s="2" t="s">
        <v>2491</v>
      </c>
      <c r="B1115" s="2" t="s">
        <v>2490</v>
      </c>
      <c r="C1115" s="2">
        <v>2506</v>
      </c>
      <c r="D1115" s="2" t="s">
        <v>8</v>
      </c>
      <c r="E1115" s="2">
        <v>905</v>
      </c>
      <c r="F1115" s="2" t="s">
        <v>2660</v>
      </c>
      <c r="G1115" s="2" t="s">
        <v>2742</v>
      </c>
      <c r="H1115" s="8" t="s">
        <v>2539</v>
      </c>
      <c r="I1115" s="1">
        <v>179000</v>
      </c>
      <c r="J1115" s="1">
        <v>218000</v>
      </c>
      <c r="K1115" s="1">
        <v>281000</v>
      </c>
      <c r="L1115" s="1">
        <v>394000</v>
      </c>
      <c r="M1115" s="1">
        <v>604000</v>
      </c>
      <c r="N1115" s="1">
        <v>581000</v>
      </c>
      <c r="O1115" s="1">
        <v>616000</v>
      </c>
      <c r="P1115" s="1">
        <v>654000</v>
      </c>
      <c r="Q1115" s="1">
        <v>703000</v>
      </c>
      <c r="R1115" s="1">
        <v>540000</v>
      </c>
      <c r="S1115" s="1">
        <v>425000</v>
      </c>
      <c r="T1115" s="1">
        <v>382000</v>
      </c>
      <c r="V1115" s="28">
        <f t="shared" si="205"/>
        <v>179000</v>
      </c>
      <c r="W1115" s="28">
        <f t="shared" si="206"/>
        <v>218000</v>
      </c>
      <c r="X1115" s="28">
        <f t="shared" si="207"/>
        <v>281000</v>
      </c>
      <c r="Y1115" s="28">
        <f t="shared" si="208"/>
        <v>394000</v>
      </c>
      <c r="Z1115" s="28">
        <f t="shared" si="209"/>
        <v>604000</v>
      </c>
      <c r="AA1115" s="28">
        <f t="shared" si="210"/>
        <v>581000</v>
      </c>
      <c r="AB1115" s="28">
        <f t="shared" si="211"/>
        <v>616000</v>
      </c>
      <c r="AC1115" s="28">
        <f t="shared" si="212"/>
        <v>654000</v>
      </c>
      <c r="AD1115" s="28">
        <f t="shared" si="213"/>
        <v>703000</v>
      </c>
      <c r="AE1115" s="28">
        <f t="shared" si="214"/>
        <v>540000</v>
      </c>
      <c r="AF1115" s="28">
        <f t="shared" si="215"/>
        <v>425000</v>
      </c>
      <c r="AG1115" s="28">
        <f t="shared" si="216"/>
        <v>382000</v>
      </c>
    </row>
    <row r="1116" spans="1:33" hidden="1" x14ac:dyDescent="0.3">
      <c r="A1116" s="2" t="s">
        <v>2491</v>
      </c>
      <c r="B1116" s="2" t="s">
        <v>2490</v>
      </c>
      <c r="C1116" s="2">
        <v>2506</v>
      </c>
      <c r="D1116" s="2" t="s">
        <v>8</v>
      </c>
      <c r="E1116" s="2">
        <v>905</v>
      </c>
      <c r="F1116" s="2" t="s">
        <v>2660</v>
      </c>
      <c r="G1116" s="2" t="s">
        <v>2742</v>
      </c>
      <c r="H1116" s="8" t="s">
        <v>2539</v>
      </c>
      <c r="I1116" s="1">
        <v>176000</v>
      </c>
      <c r="J1116" s="1">
        <v>215000</v>
      </c>
      <c r="K1116" s="1">
        <v>278000</v>
      </c>
      <c r="L1116" s="1">
        <v>389000</v>
      </c>
      <c r="M1116" s="1">
        <v>596000</v>
      </c>
      <c r="N1116" s="1">
        <v>573000</v>
      </c>
      <c r="O1116" s="1">
        <v>608000</v>
      </c>
      <c r="P1116" s="1">
        <v>645000</v>
      </c>
      <c r="Q1116" s="1">
        <v>694000</v>
      </c>
      <c r="R1116" s="1">
        <v>533000</v>
      </c>
      <c r="S1116" s="1">
        <v>419000</v>
      </c>
      <c r="T1116" s="1">
        <v>377000</v>
      </c>
      <c r="V1116" s="28">
        <f t="shared" si="205"/>
        <v>176000</v>
      </c>
      <c r="W1116" s="28">
        <f t="shared" si="206"/>
        <v>215000</v>
      </c>
      <c r="X1116" s="28">
        <f t="shared" si="207"/>
        <v>278000</v>
      </c>
      <c r="Y1116" s="28">
        <f t="shared" si="208"/>
        <v>389000</v>
      </c>
      <c r="Z1116" s="28">
        <f t="shared" si="209"/>
        <v>596000</v>
      </c>
      <c r="AA1116" s="28">
        <f t="shared" si="210"/>
        <v>573000</v>
      </c>
      <c r="AB1116" s="28">
        <f t="shared" si="211"/>
        <v>608000</v>
      </c>
      <c r="AC1116" s="28">
        <f t="shared" si="212"/>
        <v>645000</v>
      </c>
      <c r="AD1116" s="28">
        <f t="shared" si="213"/>
        <v>694000</v>
      </c>
      <c r="AE1116" s="28">
        <f t="shared" si="214"/>
        <v>533000</v>
      </c>
      <c r="AF1116" s="28">
        <f t="shared" si="215"/>
        <v>419000</v>
      </c>
      <c r="AG1116" s="28">
        <f t="shared" si="216"/>
        <v>377000</v>
      </c>
    </row>
    <row r="1117" spans="1:33" hidden="1" x14ac:dyDescent="0.3">
      <c r="A1117" s="2" t="s">
        <v>2491</v>
      </c>
      <c r="B1117" s="2" t="s">
        <v>2490</v>
      </c>
      <c r="C1117" s="2">
        <v>2506</v>
      </c>
      <c r="D1117" s="2" t="s">
        <v>8</v>
      </c>
      <c r="E1117" s="2">
        <v>905</v>
      </c>
      <c r="F1117" s="2" t="s">
        <v>2661</v>
      </c>
      <c r="G1117" s="2" t="s">
        <v>2742</v>
      </c>
      <c r="H1117" s="8" t="s">
        <v>2540</v>
      </c>
      <c r="I1117" s="1">
        <v>135000</v>
      </c>
      <c r="J1117" s="1">
        <v>164000</v>
      </c>
      <c r="K1117" s="1">
        <v>212000</v>
      </c>
      <c r="L1117" s="1">
        <v>297000</v>
      </c>
      <c r="M1117" s="1">
        <v>455000</v>
      </c>
      <c r="N1117" s="1">
        <v>437000</v>
      </c>
      <c r="O1117" s="1">
        <v>464000</v>
      </c>
      <c r="P1117" s="1">
        <v>492000</v>
      </c>
      <c r="Q1117" s="1">
        <v>530000</v>
      </c>
      <c r="R1117" s="1">
        <v>407000</v>
      </c>
      <c r="S1117" s="1">
        <v>320000</v>
      </c>
      <c r="T1117" s="1">
        <v>287000</v>
      </c>
      <c r="V1117" s="28">
        <f t="shared" si="205"/>
        <v>135000</v>
      </c>
      <c r="W1117" s="28">
        <f t="shared" si="206"/>
        <v>164000</v>
      </c>
      <c r="X1117" s="28">
        <f t="shared" si="207"/>
        <v>212000</v>
      </c>
      <c r="Y1117" s="28">
        <f t="shared" si="208"/>
        <v>297000</v>
      </c>
      <c r="Z1117" s="28">
        <f t="shared" si="209"/>
        <v>455000</v>
      </c>
      <c r="AA1117" s="28">
        <f t="shared" si="210"/>
        <v>437000</v>
      </c>
      <c r="AB1117" s="28">
        <f t="shared" si="211"/>
        <v>464000</v>
      </c>
      <c r="AC1117" s="28">
        <f t="shared" si="212"/>
        <v>492000</v>
      </c>
      <c r="AD1117" s="28">
        <f t="shared" si="213"/>
        <v>530000</v>
      </c>
      <c r="AE1117" s="28">
        <f t="shared" si="214"/>
        <v>407000</v>
      </c>
      <c r="AF1117" s="28">
        <f t="shared" si="215"/>
        <v>320000</v>
      </c>
      <c r="AG1117" s="28">
        <f t="shared" si="216"/>
        <v>287000</v>
      </c>
    </row>
    <row r="1118" spans="1:33" hidden="1" x14ac:dyDescent="0.3">
      <c r="A1118" s="2" t="s">
        <v>2491</v>
      </c>
      <c r="B1118" s="2" t="s">
        <v>2490</v>
      </c>
      <c r="C1118" s="2">
        <v>2506</v>
      </c>
      <c r="D1118" s="2" t="s">
        <v>8</v>
      </c>
      <c r="E1118" s="2">
        <v>905</v>
      </c>
      <c r="F1118" s="2" t="s">
        <v>2662</v>
      </c>
      <c r="G1118" s="2" t="s">
        <v>2742</v>
      </c>
      <c r="H1118" s="8" t="s">
        <v>2541</v>
      </c>
      <c r="I1118" s="1">
        <v>122000</v>
      </c>
      <c r="J1118" s="1">
        <v>148000</v>
      </c>
      <c r="K1118" s="1">
        <v>192000</v>
      </c>
      <c r="L1118" s="1">
        <v>268000</v>
      </c>
      <c r="M1118" s="1">
        <v>411000</v>
      </c>
      <c r="N1118" s="1">
        <v>395000</v>
      </c>
      <c r="O1118" s="1">
        <v>420000</v>
      </c>
      <c r="P1118" s="1">
        <v>445000</v>
      </c>
      <c r="Q1118" s="1">
        <v>479000</v>
      </c>
      <c r="R1118" s="1">
        <v>368000</v>
      </c>
      <c r="S1118" s="1">
        <v>289000</v>
      </c>
      <c r="T1118" s="1">
        <v>260000</v>
      </c>
      <c r="V1118" s="28">
        <f t="shared" si="205"/>
        <v>122000</v>
      </c>
      <c r="W1118" s="28">
        <f t="shared" si="206"/>
        <v>148000</v>
      </c>
      <c r="X1118" s="28">
        <f t="shared" si="207"/>
        <v>192000</v>
      </c>
      <c r="Y1118" s="28">
        <f t="shared" si="208"/>
        <v>268000</v>
      </c>
      <c r="Z1118" s="28">
        <f t="shared" si="209"/>
        <v>411000</v>
      </c>
      <c r="AA1118" s="28">
        <f t="shared" si="210"/>
        <v>395000</v>
      </c>
      <c r="AB1118" s="28">
        <f t="shared" si="211"/>
        <v>420000</v>
      </c>
      <c r="AC1118" s="28">
        <f t="shared" si="212"/>
        <v>445000</v>
      </c>
      <c r="AD1118" s="28">
        <f t="shared" si="213"/>
        <v>479000</v>
      </c>
      <c r="AE1118" s="28">
        <f t="shared" si="214"/>
        <v>368000</v>
      </c>
      <c r="AF1118" s="28">
        <f t="shared" si="215"/>
        <v>289000</v>
      </c>
      <c r="AG1118" s="28">
        <f t="shared" si="216"/>
        <v>260000</v>
      </c>
    </row>
    <row r="1119" spans="1:33" hidden="1" x14ac:dyDescent="0.3">
      <c r="A1119" s="2" t="s">
        <v>2491</v>
      </c>
      <c r="B1119" s="2" t="s">
        <v>2490</v>
      </c>
      <c r="C1119" s="2">
        <v>2506</v>
      </c>
      <c r="D1119" s="2" t="s">
        <v>8</v>
      </c>
      <c r="E1119" s="2">
        <v>922</v>
      </c>
      <c r="F1119" s="2" t="s">
        <v>2663</v>
      </c>
      <c r="G1119" s="2" t="s">
        <v>2742</v>
      </c>
      <c r="H1119" s="8" t="s">
        <v>2542</v>
      </c>
      <c r="I1119" s="1">
        <v>120000</v>
      </c>
      <c r="J1119" s="1">
        <v>146000</v>
      </c>
      <c r="K1119" s="1">
        <v>188000</v>
      </c>
      <c r="L1119" s="1">
        <v>263000</v>
      </c>
      <c r="M1119" s="1">
        <v>403000</v>
      </c>
      <c r="N1119" s="1">
        <v>388000</v>
      </c>
      <c r="O1119" s="1">
        <v>412000</v>
      </c>
      <c r="P1119" s="1">
        <v>437000</v>
      </c>
      <c r="Q1119" s="1">
        <v>470000</v>
      </c>
      <c r="R1119" s="1">
        <v>361000</v>
      </c>
      <c r="S1119" s="1">
        <v>284000</v>
      </c>
      <c r="T1119" s="1">
        <v>255000</v>
      </c>
      <c r="V1119" s="28">
        <f t="shared" si="205"/>
        <v>120000</v>
      </c>
      <c r="W1119" s="28">
        <f t="shared" si="206"/>
        <v>146000</v>
      </c>
      <c r="X1119" s="28">
        <f t="shared" si="207"/>
        <v>188000</v>
      </c>
      <c r="Y1119" s="28">
        <f t="shared" si="208"/>
        <v>263000</v>
      </c>
      <c r="Z1119" s="28">
        <f t="shared" si="209"/>
        <v>403000</v>
      </c>
      <c r="AA1119" s="28">
        <f t="shared" si="210"/>
        <v>388000</v>
      </c>
      <c r="AB1119" s="28">
        <f t="shared" si="211"/>
        <v>412000</v>
      </c>
      <c r="AC1119" s="28">
        <f t="shared" si="212"/>
        <v>437000</v>
      </c>
      <c r="AD1119" s="28">
        <f t="shared" si="213"/>
        <v>470000</v>
      </c>
      <c r="AE1119" s="28">
        <f t="shared" si="214"/>
        <v>361000</v>
      </c>
      <c r="AF1119" s="28">
        <f t="shared" si="215"/>
        <v>284000</v>
      </c>
      <c r="AG1119" s="28">
        <f t="shared" si="216"/>
        <v>255000</v>
      </c>
    </row>
    <row r="1120" spans="1:33" hidden="1" x14ac:dyDescent="0.3">
      <c r="A1120" s="2" t="s">
        <v>2491</v>
      </c>
      <c r="B1120" s="2" t="s">
        <v>2490</v>
      </c>
      <c r="C1120" s="2">
        <v>2506</v>
      </c>
      <c r="D1120" s="2" t="s">
        <v>8</v>
      </c>
      <c r="E1120" s="2">
        <v>905</v>
      </c>
      <c r="F1120" s="2" t="s">
        <v>2664</v>
      </c>
      <c r="G1120" s="2" t="s">
        <v>2742</v>
      </c>
      <c r="H1120" s="8" t="s">
        <v>2543</v>
      </c>
      <c r="I1120" s="1">
        <v>104000</v>
      </c>
      <c r="J1120" s="1">
        <v>126000</v>
      </c>
      <c r="K1120" s="1">
        <v>163000</v>
      </c>
      <c r="L1120" s="1">
        <v>228000</v>
      </c>
      <c r="M1120" s="1">
        <v>349000</v>
      </c>
      <c r="N1120" s="1">
        <v>336000</v>
      </c>
      <c r="O1120" s="1">
        <v>356000</v>
      </c>
      <c r="P1120" s="1">
        <v>378000</v>
      </c>
      <c r="Q1120" s="1">
        <v>407000</v>
      </c>
      <c r="R1120" s="1">
        <v>312000</v>
      </c>
      <c r="S1120" s="1">
        <v>246000</v>
      </c>
      <c r="T1120" s="1">
        <v>221000</v>
      </c>
      <c r="V1120" s="28">
        <f t="shared" si="205"/>
        <v>104000</v>
      </c>
      <c r="W1120" s="28">
        <f t="shared" si="206"/>
        <v>126000</v>
      </c>
      <c r="X1120" s="28">
        <f t="shared" si="207"/>
        <v>163000</v>
      </c>
      <c r="Y1120" s="28">
        <f t="shared" si="208"/>
        <v>228000</v>
      </c>
      <c r="Z1120" s="28">
        <f t="shared" si="209"/>
        <v>349000</v>
      </c>
      <c r="AA1120" s="28">
        <f t="shared" si="210"/>
        <v>336000</v>
      </c>
      <c r="AB1120" s="28">
        <f t="shared" si="211"/>
        <v>356000</v>
      </c>
      <c r="AC1120" s="28">
        <f t="shared" si="212"/>
        <v>378000</v>
      </c>
      <c r="AD1120" s="28">
        <f t="shared" si="213"/>
        <v>407000</v>
      </c>
      <c r="AE1120" s="28">
        <f t="shared" si="214"/>
        <v>312000</v>
      </c>
      <c r="AF1120" s="28">
        <f t="shared" si="215"/>
        <v>246000</v>
      </c>
      <c r="AG1120" s="28">
        <f t="shared" si="216"/>
        <v>221000</v>
      </c>
    </row>
    <row r="1121" spans="1:33" hidden="1" x14ac:dyDescent="0.3">
      <c r="A1121" s="2" t="s">
        <v>2491</v>
      </c>
      <c r="B1121" s="2" t="s">
        <v>2490</v>
      </c>
      <c r="C1121" s="2">
        <v>2506</v>
      </c>
      <c r="D1121" s="2" t="s">
        <v>8</v>
      </c>
      <c r="E1121" s="2">
        <v>905</v>
      </c>
      <c r="F1121" s="2" t="s">
        <v>2665</v>
      </c>
      <c r="G1121" s="2" t="s">
        <v>2742</v>
      </c>
      <c r="H1121" s="8" t="s">
        <v>2544</v>
      </c>
      <c r="I1121" s="1">
        <v>67000</v>
      </c>
      <c r="J1121" s="1">
        <v>81000</v>
      </c>
      <c r="K1121" s="1">
        <v>105000</v>
      </c>
      <c r="L1121" s="1">
        <v>147000</v>
      </c>
      <c r="M1121" s="1">
        <v>225000</v>
      </c>
      <c r="N1121" s="1">
        <v>217000</v>
      </c>
      <c r="O1121" s="1">
        <v>230000</v>
      </c>
      <c r="P1121" s="1">
        <v>244000</v>
      </c>
      <c r="Q1121" s="1">
        <v>263000</v>
      </c>
      <c r="R1121" s="1">
        <v>201000</v>
      </c>
      <c r="S1121" s="1">
        <v>158000</v>
      </c>
      <c r="T1121" s="1">
        <v>143000</v>
      </c>
      <c r="V1121" s="28">
        <f t="shared" si="205"/>
        <v>67000</v>
      </c>
      <c r="W1121" s="28">
        <f t="shared" si="206"/>
        <v>81000</v>
      </c>
      <c r="X1121" s="28">
        <f t="shared" si="207"/>
        <v>105000</v>
      </c>
      <c r="Y1121" s="28">
        <f t="shared" si="208"/>
        <v>147000</v>
      </c>
      <c r="Z1121" s="28">
        <f t="shared" si="209"/>
        <v>225000</v>
      </c>
      <c r="AA1121" s="28">
        <f t="shared" si="210"/>
        <v>217000</v>
      </c>
      <c r="AB1121" s="28">
        <f t="shared" si="211"/>
        <v>230000</v>
      </c>
      <c r="AC1121" s="28">
        <f t="shared" si="212"/>
        <v>244000</v>
      </c>
      <c r="AD1121" s="28">
        <f t="shared" si="213"/>
        <v>263000</v>
      </c>
      <c r="AE1121" s="28">
        <f t="shared" si="214"/>
        <v>201000</v>
      </c>
      <c r="AF1121" s="28">
        <f t="shared" si="215"/>
        <v>158000</v>
      </c>
      <c r="AG1121" s="28">
        <f t="shared" si="216"/>
        <v>143000</v>
      </c>
    </row>
    <row r="1122" spans="1:33" hidden="1" x14ac:dyDescent="0.3">
      <c r="A1122" s="2" t="s">
        <v>2491</v>
      </c>
      <c r="B1122" s="2" t="s">
        <v>2490</v>
      </c>
      <c r="C1122" s="2">
        <v>2506</v>
      </c>
      <c r="D1122" s="2" t="s">
        <v>8</v>
      </c>
      <c r="E1122" s="2">
        <v>905</v>
      </c>
      <c r="F1122" s="2" t="s">
        <v>2666</v>
      </c>
      <c r="G1122" s="2" t="s">
        <v>2742</v>
      </c>
      <c r="H1122" s="8" t="s">
        <v>2545</v>
      </c>
      <c r="I1122" s="1">
        <v>58000</v>
      </c>
      <c r="J1122" s="1">
        <v>71000</v>
      </c>
      <c r="K1122" s="1">
        <v>92000</v>
      </c>
      <c r="L1122" s="1">
        <v>128000</v>
      </c>
      <c r="M1122" s="1">
        <v>197000</v>
      </c>
      <c r="N1122" s="1">
        <v>189000</v>
      </c>
      <c r="O1122" s="1">
        <v>200000</v>
      </c>
      <c r="P1122" s="1">
        <v>213000</v>
      </c>
      <c r="Q1122" s="1">
        <v>229000</v>
      </c>
      <c r="R1122" s="1">
        <v>176000</v>
      </c>
      <c r="S1122" s="1">
        <v>138000</v>
      </c>
      <c r="T1122" s="1">
        <v>124000</v>
      </c>
      <c r="V1122" s="28">
        <f t="shared" si="205"/>
        <v>58000</v>
      </c>
      <c r="W1122" s="28">
        <f t="shared" si="206"/>
        <v>71000</v>
      </c>
      <c r="X1122" s="28">
        <f t="shared" si="207"/>
        <v>92000</v>
      </c>
      <c r="Y1122" s="28">
        <f t="shared" si="208"/>
        <v>128000</v>
      </c>
      <c r="Z1122" s="28">
        <f t="shared" si="209"/>
        <v>197000</v>
      </c>
      <c r="AA1122" s="28">
        <f t="shared" si="210"/>
        <v>189000</v>
      </c>
      <c r="AB1122" s="28">
        <f t="shared" si="211"/>
        <v>200000</v>
      </c>
      <c r="AC1122" s="28">
        <f t="shared" si="212"/>
        <v>213000</v>
      </c>
      <c r="AD1122" s="28">
        <f t="shared" si="213"/>
        <v>229000</v>
      </c>
      <c r="AE1122" s="28">
        <f t="shared" si="214"/>
        <v>176000</v>
      </c>
      <c r="AF1122" s="28">
        <f t="shared" si="215"/>
        <v>138000</v>
      </c>
      <c r="AG1122" s="28">
        <f t="shared" si="216"/>
        <v>124000</v>
      </c>
    </row>
    <row r="1123" spans="1:33" hidden="1" x14ac:dyDescent="0.3">
      <c r="A1123" s="2" t="s">
        <v>2491</v>
      </c>
      <c r="B1123" s="2" t="s">
        <v>2490</v>
      </c>
      <c r="C1123" s="2">
        <v>2506</v>
      </c>
      <c r="D1123" s="2" t="s">
        <v>8</v>
      </c>
      <c r="E1123" s="2">
        <v>905</v>
      </c>
      <c r="F1123" s="2" t="s">
        <v>2667</v>
      </c>
      <c r="G1123" s="2" t="s">
        <v>2742</v>
      </c>
      <c r="H1123" s="8" t="s">
        <v>2546</v>
      </c>
      <c r="I1123" s="1">
        <v>54000</v>
      </c>
      <c r="J1123" s="1">
        <v>66000</v>
      </c>
      <c r="K1123" s="1">
        <v>86000</v>
      </c>
      <c r="L1123" s="1">
        <v>120000</v>
      </c>
      <c r="M1123" s="1">
        <v>183000</v>
      </c>
      <c r="N1123" s="1">
        <v>176000</v>
      </c>
      <c r="O1123" s="1">
        <v>187000</v>
      </c>
      <c r="P1123" s="1">
        <v>198000</v>
      </c>
      <c r="Q1123" s="1">
        <v>213000</v>
      </c>
      <c r="R1123" s="1">
        <v>164000</v>
      </c>
      <c r="S1123" s="1">
        <v>129000</v>
      </c>
      <c r="T1123" s="1">
        <v>116000</v>
      </c>
      <c r="V1123" s="28">
        <f t="shared" si="205"/>
        <v>54000</v>
      </c>
      <c r="W1123" s="28">
        <f t="shared" si="206"/>
        <v>66000</v>
      </c>
      <c r="X1123" s="28">
        <f t="shared" si="207"/>
        <v>86000</v>
      </c>
      <c r="Y1123" s="28">
        <f t="shared" si="208"/>
        <v>120000</v>
      </c>
      <c r="Z1123" s="28">
        <f t="shared" si="209"/>
        <v>183000</v>
      </c>
      <c r="AA1123" s="28">
        <f t="shared" si="210"/>
        <v>176000</v>
      </c>
      <c r="AB1123" s="28">
        <f t="shared" si="211"/>
        <v>187000</v>
      </c>
      <c r="AC1123" s="28">
        <f t="shared" si="212"/>
        <v>198000</v>
      </c>
      <c r="AD1123" s="28">
        <f t="shared" si="213"/>
        <v>213000</v>
      </c>
      <c r="AE1123" s="28">
        <f t="shared" si="214"/>
        <v>164000</v>
      </c>
      <c r="AF1123" s="28">
        <f t="shared" si="215"/>
        <v>129000</v>
      </c>
      <c r="AG1123" s="28">
        <f t="shared" si="216"/>
        <v>116000</v>
      </c>
    </row>
    <row r="1124" spans="1:33" hidden="1" x14ac:dyDescent="0.3">
      <c r="A1124" s="2" t="s">
        <v>2491</v>
      </c>
      <c r="B1124" s="2" t="s">
        <v>2490</v>
      </c>
      <c r="C1124" s="2">
        <v>2506</v>
      </c>
      <c r="D1124" s="2" t="s">
        <v>8</v>
      </c>
      <c r="E1124" s="2">
        <v>905</v>
      </c>
      <c r="F1124" s="2" t="s">
        <v>2668</v>
      </c>
      <c r="G1124" s="2" t="s">
        <v>2742</v>
      </c>
      <c r="H1124" s="8" t="s">
        <v>2547</v>
      </c>
      <c r="I1124" s="1">
        <v>52000</v>
      </c>
      <c r="J1124" s="1">
        <v>64000</v>
      </c>
      <c r="K1124" s="1">
        <v>82000</v>
      </c>
      <c r="L1124" s="1">
        <v>114000</v>
      </c>
      <c r="M1124" s="1">
        <v>175000</v>
      </c>
      <c r="N1124" s="1">
        <v>169000</v>
      </c>
      <c r="O1124" s="1">
        <v>179000</v>
      </c>
      <c r="P1124" s="1">
        <v>190000</v>
      </c>
      <c r="Q1124" s="1">
        <v>204000</v>
      </c>
      <c r="R1124" s="1">
        <v>157000</v>
      </c>
      <c r="S1124" s="1">
        <v>123000</v>
      </c>
      <c r="T1124" s="1">
        <v>111000</v>
      </c>
      <c r="V1124" s="28">
        <f t="shared" si="205"/>
        <v>52000</v>
      </c>
      <c r="W1124" s="28">
        <f t="shared" si="206"/>
        <v>64000</v>
      </c>
      <c r="X1124" s="28">
        <f t="shared" si="207"/>
        <v>82000</v>
      </c>
      <c r="Y1124" s="28">
        <f t="shared" si="208"/>
        <v>114000</v>
      </c>
      <c r="Z1124" s="28">
        <f t="shared" si="209"/>
        <v>175000</v>
      </c>
      <c r="AA1124" s="28">
        <f t="shared" si="210"/>
        <v>169000</v>
      </c>
      <c r="AB1124" s="28">
        <f t="shared" si="211"/>
        <v>179000</v>
      </c>
      <c r="AC1124" s="28">
        <f t="shared" si="212"/>
        <v>190000</v>
      </c>
      <c r="AD1124" s="28">
        <f t="shared" si="213"/>
        <v>204000</v>
      </c>
      <c r="AE1124" s="28">
        <f t="shared" si="214"/>
        <v>157000</v>
      </c>
      <c r="AF1124" s="28">
        <f t="shared" si="215"/>
        <v>123000</v>
      </c>
      <c r="AG1124" s="28">
        <f t="shared" si="216"/>
        <v>111000</v>
      </c>
    </row>
    <row r="1125" spans="1:33" hidden="1" x14ac:dyDescent="0.3">
      <c r="A1125" s="2" t="s">
        <v>2491</v>
      </c>
      <c r="B1125" s="2" t="s">
        <v>2490</v>
      </c>
      <c r="C1125" s="2">
        <v>2506</v>
      </c>
      <c r="D1125" s="2" t="s">
        <v>8</v>
      </c>
      <c r="E1125" s="2">
        <v>905</v>
      </c>
      <c r="F1125" s="2" t="s">
        <v>2669</v>
      </c>
      <c r="G1125" s="2" t="s">
        <v>2742</v>
      </c>
      <c r="H1125" s="8" t="s">
        <v>2548</v>
      </c>
      <c r="I1125" s="1">
        <v>52000</v>
      </c>
      <c r="J1125" s="1">
        <v>63000</v>
      </c>
      <c r="K1125" s="1">
        <v>81000</v>
      </c>
      <c r="L1125" s="1">
        <v>114000</v>
      </c>
      <c r="M1125" s="1">
        <v>174000</v>
      </c>
      <c r="N1125" s="1">
        <v>168000</v>
      </c>
      <c r="O1125" s="1">
        <v>178000</v>
      </c>
      <c r="P1125" s="1">
        <v>189000</v>
      </c>
      <c r="Q1125" s="1">
        <v>203000</v>
      </c>
      <c r="R1125" s="1">
        <v>156000</v>
      </c>
      <c r="S1125" s="1">
        <v>123000</v>
      </c>
      <c r="T1125" s="1">
        <v>111000</v>
      </c>
      <c r="V1125" s="28">
        <f t="shared" si="205"/>
        <v>52000</v>
      </c>
      <c r="W1125" s="28">
        <f t="shared" si="206"/>
        <v>63000</v>
      </c>
      <c r="X1125" s="28">
        <f t="shared" si="207"/>
        <v>81000</v>
      </c>
      <c r="Y1125" s="28">
        <f t="shared" si="208"/>
        <v>114000</v>
      </c>
      <c r="Z1125" s="28">
        <f t="shared" si="209"/>
        <v>174000</v>
      </c>
      <c r="AA1125" s="28">
        <f t="shared" si="210"/>
        <v>168000</v>
      </c>
      <c r="AB1125" s="28">
        <f t="shared" si="211"/>
        <v>178000</v>
      </c>
      <c r="AC1125" s="28">
        <f t="shared" si="212"/>
        <v>189000</v>
      </c>
      <c r="AD1125" s="28">
        <f t="shared" si="213"/>
        <v>203000</v>
      </c>
      <c r="AE1125" s="28">
        <f t="shared" si="214"/>
        <v>156000</v>
      </c>
      <c r="AF1125" s="28">
        <f t="shared" si="215"/>
        <v>123000</v>
      </c>
      <c r="AG1125" s="28">
        <f t="shared" si="216"/>
        <v>111000</v>
      </c>
    </row>
    <row r="1126" spans="1:33" hidden="1" x14ac:dyDescent="0.3">
      <c r="A1126" s="2" t="s">
        <v>2491</v>
      </c>
      <c r="B1126" s="2" t="s">
        <v>2490</v>
      </c>
      <c r="C1126" s="2">
        <v>2506</v>
      </c>
      <c r="D1126" s="2" t="s">
        <v>8</v>
      </c>
      <c r="E1126" s="2">
        <v>905</v>
      </c>
      <c r="F1126" s="2" t="s">
        <v>2670</v>
      </c>
      <c r="G1126" s="2" t="s">
        <v>2742</v>
      </c>
      <c r="H1126" s="8" t="s">
        <v>2549</v>
      </c>
      <c r="I1126" s="1">
        <v>52000</v>
      </c>
      <c r="J1126" s="1">
        <v>63000</v>
      </c>
      <c r="K1126" s="1">
        <v>81000</v>
      </c>
      <c r="L1126" s="1">
        <v>113000</v>
      </c>
      <c r="M1126" s="1">
        <v>174000</v>
      </c>
      <c r="N1126" s="1">
        <v>167000</v>
      </c>
      <c r="O1126" s="1">
        <v>177000</v>
      </c>
      <c r="P1126" s="1">
        <v>188000</v>
      </c>
      <c r="Q1126" s="1">
        <v>203000</v>
      </c>
      <c r="R1126" s="1">
        <v>156000</v>
      </c>
      <c r="S1126" s="1">
        <v>122000</v>
      </c>
      <c r="T1126" s="1">
        <v>110000</v>
      </c>
      <c r="V1126" s="28">
        <f t="shared" si="205"/>
        <v>52000</v>
      </c>
      <c r="W1126" s="28">
        <f t="shared" si="206"/>
        <v>63000</v>
      </c>
      <c r="X1126" s="28">
        <f t="shared" si="207"/>
        <v>81000</v>
      </c>
      <c r="Y1126" s="28">
        <f t="shared" si="208"/>
        <v>113000</v>
      </c>
      <c r="Z1126" s="28">
        <f t="shared" si="209"/>
        <v>174000</v>
      </c>
      <c r="AA1126" s="28">
        <f t="shared" si="210"/>
        <v>167000</v>
      </c>
      <c r="AB1126" s="28">
        <f t="shared" si="211"/>
        <v>177000</v>
      </c>
      <c r="AC1126" s="28">
        <f t="shared" si="212"/>
        <v>188000</v>
      </c>
      <c r="AD1126" s="28">
        <f t="shared" si="213"/>
        <v>203000</v>
      </c>
      <c r="AE1126" s="28">
        <f t="shared" si="214"/>
        <v>156000</v>
      </c>
      <c r="AF1126" s="28">
        <f t="shared" si="215"/>
        <v>122000</v>
      </c>
      <c r="AG1126" s="28">
        <f t="shared" si="216"/>
        <v>110000</v>
      </c>
    </row>
    <row r="1127" spans="1:33" hidden="1" x14ac:dyDescent="0.3">
      <c r="A1127" s="2" t="s">
        <v>2491</v>
      </c>
      <c r="B1127" s="2" t="s">
        <v>2490</v>
      </c>
      <c r="C1127" s="2">
        <v>2506</v>
      </c>
      <c r="D1127" s="2" t="s">
        <v>8</v>
      </c>
      <c r="E1127" s="2">
        <v>905</v>
      </c>
      <c r="F1127" s="2" t="s">
        <v>2671</v>
      </c>
      <c r="G1127" s="2" t="s">
        <v>2742</v>
      </c>
      <c r="H1127" s="8" t="s">
        <v>2550</v>
      </c>
      <c r="I1127" s="1">
        <v>43000</v>
      </c>
      <c r="J1127" s="1">
        <v>52000</v>
      </c>
      <c r="K1127" s="1">
        <v>67000</v>
      </c>
      <c r="L1127" s="1">
        <v>94000</v>
      </c>
      <c r="M1127" s="1">
        <v>144000</v>
      </c>
      <c r="N1127" s="1">
        <v>138000</v>
      </c>
      <c r="O1127" s="1">
        <v>146000</v>
      </c>
      <c r="P1127" s="1">
        <v>156000</v>
      </c>
      <c r="Q1127" s="1">
        <v>167000</v>
      </c>
      <c r="R1127" s="1">
        <v>129000</v>
      </c>
      <c r="S1127" s="1">
        <v>101000</v>
      </c>
      <c r="T1127" s="1">
        <v>91000</v>
      </c>
      <c r="V1127" s="28">
        <f t="shared" si="205"/>
        <v>43000</v>
      </c>
      <c r="W1127" s="28">
        <f t="shared" si="206"/>
        <v>52000</v>
      </c>
      <c r="X1127" s="28">
        <f t="shared" si="207"/>
        <v>67000</v>
      </c>
      <c r="Y1127" s="28">
        <f t="shared" si="208"/>
        <v>94000</v>
      </c>
      <c r="Z1127" s="28">
        <f t="shared" si="209"/>
        <v>144000</v>
      </c>
      <c r="AA1127" s="28">
        <f t="shared" si="210"/>
        <v>138000</v>
      </c>
      <c r="AB1127" s="28">
        <f t="shared" si="211"/>
        <v>146000</v>
      </c>
      <c r="AC1127" s="28">
        <f t="shared" si="212"/>
        <v>156000</v>
      </c>
      <c r="AD1127" s="28">
        <f t="shared" si="213"/>
        <v>167000</v>
      </c>
      <c r="AE1127" s="28">
        <f t="shared" si="214"/>
        <v>129000</v>
      </c>
      <c r="AF1127" s="28">
        <f t="shared" si="215"/>
        <v>101000</v>
      </c>
      <c r="AG1127" s="28">
        <f t="shared" si="216"/>
        <v>91000</v>
      </c>
    </row>
    <row r="1128" spans="1:33" hidden="1" x14ac:dyDescent="0.3">
      <c r="A1128" s="2" t="s">
        <v>2491</v>
      </c>
      <c r="B1128" s="2" t="s">
        <v>2490</v>
      </c>
      <c r="C1128" s="2">
        <v>2506</v>
      </c>
      <c r="D1128" s="2" t="s">
        <v>8</v>
      </c>
      <c r="E1128" s="2">
        <v>905</v>
      </c>
      <c r="F1128" s="2" t="s">
        <v>2672</v>
      </c>
      <c r="G1128" s="2" t="s">
        <v>2742</v>
      </c>
      <c r="H1128" s="8" t="s">
        <v>2551</v>
      </c>
      <c r="I1128" s="1">
        <v>34000</v>
      </c>
      <c r="J1128" s="1">
        <v>41000</v>
      </c>
      <c r="K1128" s="1">
        <v>53000</v>
      </c>
      <c r="L1128" s="1">
        <v>74000</v>
      </c>
      <c r="M1128" s="1">
        <v>113000</v>
      </c>
      <c r="N1128" s="1">
        <v>109000</v>
      </c>
      <c r="O1128" s="1">
        <v>116000</v>
      </c>
      <c r="P1128" s="1">
        <v>123000</v>
      </c>
      <c r="Q1128" s="1">
        <v>132000</v>
      </c>
      <c r="R1128" s="1">
        <v>102000</v>
      </c>
      <c r="S1128" s="1">
        <v>80000</v>
      </c>
      <c r="T1128" s="1">
        <v>72000</v>
      </c>
      <c r="V1128" s="28">
        <f t="shared" si="205"/>
        <v>34000</v>
      </c>
      <c r="W1128" s="28">
        <f t="shared" si="206"/>
        <v>41000</v>
      </c>
      <c r="X1128" s="28">
        <f t="shared" si="207"/>
        <v>53000</v>
      </c>
      <c r="Y1128" s="28">
        <f t="shared" si="208"/>
        <v>74000</v>
      </c>
      <c r="Z1128" s="28">
        <f t="shared" si="209"/>
        <v>113000</v>
      </c>
      <c r="AA1128" s="28">
        <f t="shared" si="210"/>
        <v>109000</v>
      </c>
      <c r="AB1128" s="28">
        <f t="shared" si="211"/>
        <v>116000</v>
      </c>
      <c r="AC1128" s="28">
        <f t="shared" si="212"/>
        <v>123000</v>
      </c>
      <c r="AD1128" s="28">
        <f t="shared" si="213"/>
        <v>132000</v>
      </c>
      <c r="AE1128" s="28">
        <f t="shared" si="214"/>
        <v>102000</v>
      </c>
      <c r="AF1128" s="28">
        <f t="shared" si="215"/>
        <v>80000</v>
      </c>
      <c r="AG1128" s="28">
        <f t="shared" si="216"/>
        <v>72000</v>
      </c>
    </row>
    <row r="1129" spans="1:33" hidden="1" x14ac:dyDescent="0.3">
      <c r="A1129" s="2" t="s">
        <v>2491</v>
      </c>
      <c r="B1129" s="2" t="s">
        <v>2490</v>
      </c>
      <c r="C1129" s="2">
        <v>2506</v>
      </c>
      <c r="D1129" s="2" t="s">
        <v>8</v>
      </c>
      <c r="E1129" s="2">
        <v>905</v>
      </c>
      <c r="F1129" s="2" t="s">
        <v>2673</v>
      </c>
      <c r="G1129" s="2" t="s">
        <v>2742</v>
      </c>
      <c r="H1129" s="8" t="s">
        <v>2552</v>
      </c>
      <c r="I1129" s="1">
        <v>32000</v>
      </c>
      <c r="J1129" s="1">
        <v>39000</v>
      </c>
      <c r="K1129" s="1">
        <v>50000</v>
      </c>
      <c r="L1129" s="1">
        <v>69000</v>
      </c>
      <c r="M1129" s="1">
        <v>106000</v>
      </c>
      <c r="N1129" s="1">
        <v>102000</v>
      </c>
      <c r="O1129" s="1">
        <v>108000</v>
      </c>
      <c r="P1129" s="1">
        <v>115000</v>
      </c>
      <c r="Q1129" s="1">
        <v>123000</v>
      </c>
      <c r="R1129" s="1">
        <v>95000</v>
      </c>
      <c r="S1129" s="1">
        <v>75000</v>
      </c>
      <c r="T1129" s="1">
        <v>67000</v>
      </c>
      <c r="V1129" s="28">
        <f t="shared" si="205"/>
        <v>32000</v>
      </c>
      <c r="W1129" s="28">
        <f t="shared" si="206"/>
        <v>39000</v>
      </c>
      <c r="X1129" s="28">
        <f t="shared" si="207"/>
        <v>50000</v>
      </c>
      <c r="Y1129" s="28">
        <f t="shared" si="208"/>
        <v>69000</v>
      </c>
      <c r="Z1129" s="28">
        <f t="shared" si="209"/>
        <v>106000</v>
      </c>
      <c r="AA1129" s="28">
        <f t="shared" si="210"/>
        <v>102000</v>
      </c>
      <c r="AB1129" s="28">
        <f t="shared" si="211"/>
        <v>108000</v>
      </c>
      <c r="AC1129" s="28">
        <f t="shared" si="212"/>
        <v>115000</v>
      </c>
      <c r="AD1129" s="28">
        <f t="shared" si="213"/>
        <v>123000</v>
      </c>
      <c r="AE1129" s="28">
        <f t="shared" si="214"/>
        <v>95000</v>
      </c>
      <c r="AF1129" s="28">
        <f t="shared" si="215"/>
        <v>75000</v>
      </c>
      <c r="AG1129" s="28">
        <f t="shared" si="216"/>
        <v>67000</v>
      </c>
    </row>
    <row r="1130" spans="1:33" hidden="1" x14ac:dyDescent="0.3">
      <c r="A1130" s="2" t="s">
        <v>2491</v>
      </c>
      <c r="B1130" s="2" t="s">
        <v>2490</v>
      </c>
      <c r="C1130" s="2">
        <v>2506</v>
      </c>
      <c r="D1130" s="2" t="s">
        <v>8</v>
      </c>
      <c r="E1130" s="2">
        <v>905</v>
      </c>
      <c r="F1130" s="2" t="s">
        <v>2674</v>
      </c>
      <c r="G1130" s="2" t="s">
        <v>2742</v>
      </c>
      <c r="H1130" s="8" t="s">
        <v>2553</v>
      </c>
      <c r="I1130" s="1">
        <v>30000</v>
      </c>
      <c r="J1130" s="1">
        <v>37000</v>
      </c>
      <c r="K1130" s="1">
        <v>48000</v>
      </c>
      <c r="L1130" s="1">
        <v>66000</v>
      </c>
      <c r="M1130" s="1">
        <v>101000</v>
      </c>
      <c r="N1130" s="1">
        <v>98000</v>
      </c>
      <c r="O1130" s="1">
        <v>103000</v>
      </c>
      <c r="P1130" s="1">
        <v>109000</v>
      </c>
      <c r="Q1130" s="1">
        <v>118000</v>
      </c>
      <c r="R1130" s="1">
        <v>91000</v>
      </c>
      <c r="S1130" s="1">
        <v>71000</v>
      </c>
      <c r="T1130" s="1">
        <v>64000</v>
      </c>
      <c r="V1130" s="28">
        <f t="shared" si="205"/>
        <v>30000</v>
      </c>
      <c r="W1130" s="28">
        <f t="shared" si="206"/>
        <v>37000</v>
      </c>
      <c r="X1130" s="28">
        <f t="shared" si="207"/>
        <v>48000</v>
      </c>
      <c r="Y1130" s="28">
        <f t="shared" si="208"/>
        <v>66000</v>
      </c>
      <c r="Z1130" s="28">
        <f t="shared" si="209"/>
        <v>101000</v>
      </c>
      <c r="AA1130" s="28">
        <f t="shared" si="210"/>
        <v>98000</v>
      </c>
      <c r="AB1130" s="28">
        <f t="shared" si="211"/>
        <v>103000</v>
      </c>
      <c r="AC1130" s="28">
        <f t="shared" si="212"/>
        <v>109000</v>
      </c>
      <c r="AD1130" s="28">
        <f t="shared" si="213"/>
        <v>118000</v>
      </c>
      <c r="AE1130" s="28">
        <f t="shared" si="214"/>
        <v>91000</v>
      </c>
      <c r="AF1130" s="28">
        <f t="shared" si="215"/>
        <v>71000</v>
      </c>
      <c r="AG1130" s="28">
        <f t="shared" si="216"/>
        <v>64000</v>
      </c>
    </row>
    <row r="1131" spans="1:33" hidden="1" x14ac:dyDescent="0.3">
      <c r="A1131" s="2" t="s">
        <v>2491</v>
      </c>
      <c r="B1131" s="2" t="s">
        <v>2490</v>
      </c>
      <c r="C1131" s="2">
        <v>2506</v>
      </c>
      <c r="D1131" s="2" t="s">
        <v>8</v>
      </c>
      <c r="E1131" s="2">
        <v>924</v>
      </c>
      <c r="F1131" s="2" t="s">
        <v>2675</v>
      </c>
      <c r="G1131" s="2" t="s">
        <v>2742</v>
      </c>
      <c r="H1131" s="8" t="s">
        <v>2554</v>
      </c>
      <c r="I1131" s="1">
        <v>25000</v>
      </c>
      <c r="J1131" s="1">
        <v>30000</v>
      </c>
      <c r="K1131" s="1">
        <v>39000</v>
      </c>
      <c r="L1131" s="1">
        <v>55000</v>
      </c>
      <c r="M1131" s="1">
        <v>84000</v>
      </c>
      <c r="N1131" s="1">
        <v>80000</v>
      </c>
      <c r="O1131" s="1">
        <v>85000</v>
      </c>
      <c r="P1131" s="1">
        <v>90000</v>
      </c>
      <c r="Q1131" s="1">
        <v>97000</v>
      </c>
      <c r="R1131" s="1">
        <v>75000</v>
      </c>
      <c r="S1131" s="1">
        <v>59000</v>
      </c>
      <c r="T1131" s="1">
        <v>53000</v>
      </c>
      <c r="V1131" s="28">
        <f t="shared" si="205"/>
        <v>25000</v>
      </c>
      <c r="W1131" s="28">
        <f t="shared" si="206"/>
        <v>30000</v>
      </c>
      <c r="X1131" s="28">
        <f t="shared" si="207"/>
        <v>39000</v>
      </c>
      <c r="Y1131" s="28">
        <f t="shared" si="208"/>
        <v>55000</v>
      </c>
      <c r="Z1131" s="28">
        <f t="shared" si="209"/>
        <v>84000</v>
      </c>
      <c r="AA1131" s="28">
        <f t="shared" si="210"/>
        <v>80000</v>
      </c>
      <c r="AB1131" s="28">
        <f t="shared" si="211"/>
        <v>85000</v>
      </c>
      <c r="AC1131" s="28">
        <f t="shared" si="212"/>
        <v>90000</v>
      </c>
      <c r="AD1131" s="28">
        <f t="shared" si="213"/>
        <v>97000</v>
      </c>
      <c r="AE1131" s="28">
        <f t="shared" si="214"/>
        <v>75000</v>
      </c>
      <c r="AF1131" s="28">
        <f t="shared" si="215"/>
        <v>59000</v>
      </c>
      <c r="AG1131" s="28">
        <f t="shared" si="216"/>
        <v>53000</v>
      </c>
    </row>
    <row r="1132" spans="1:33" hidden="1" x14ac:dyDescent="0.3">
      <c r="A1132" s="2" t="s">
        <v>2491</v>
      </c>
      <c r="B1132" s="2" t="s">
        <v>2490</v>
      </c>
      <c r="C1132" s="2">
        <v>2506</v>
      </c>
      <c r="D1132" s="2" t="s">
        <v>8</v>
      </c>
      <c r="E1132" s="2">
        <v>905</v>
      </c>
      <c r="F1132" s="2" t="s">
        <v>2676</v>
      </c>
      <c r="G1132" s="2" t="s">
        <v>2742</v>
      </c>
      <c r="H1132" s="8" t="s">
        <v>2555</v>
      </c>
      <c r="I1132" s="1">
        <v>25000</v>
      </c>
      <c r="J1132" s="1">
        <v>30000</v>
      </c>
      <c r="K1132" s="1">
        <v>39000</v>
      </c>
      <c r="L1132" s="1">
        <v>54000</v>
      </c>
      <c r="M1132" s="1">
        <v>83000</v>
      </c>
      <c r="N1132" s="1">
        <v>79000</v>
      </c>
      <c r="O1132" s="1">
        <v>84000</v>
      </c>
      <c r="P1132" s="1">
        <v>89000</v>
      </c>
      <c r="Q1132" s="1">
        <v>96000</v>
      </c>
      <c r="R1132" s="1">
        <v>74000</v>
      </c>
      <c r="S1132" s="1">
        <v>58000</v>
      </c>
      <c r="T1132" s="1">
        <v>52000</v>
      </c>
      <c r="V1132" s="28">
        <f t="shared" si="205"/>
        <v>25000</v>
      </c>
      <c r="W1132" s="28">
        <f t="shared" si="206"/>
        <v>30000</v>
      </c>
      <c r="X1132" s="28">
        <f t="shared" si="207"/>
        <v>39000</v>
      </c>
      <c r="Y1132" s="28">
        <f t="shared" si="208"/>
        <v>54000</v>
      </c>
      <c r="Z1132" s="28">
        <f t="shared" si="209"/>
        <v>83000</v>
      </c>
      <c r="AA1132" s="28">
        <f t="shared" si="210"/>
        <v>79000</v>
      </c>
      <c r="AB1132" s="28">
        <f t="shared" si="211"/>
        <v>84000</v>
      </c>
      <c r="AC1132" s="28">
        <f t="shared" si="212"/>
        <v>89000</v>
      </c>
      <c r="AD1132" s="28">
        <f t="shared" si="213"/>
        <v>96000</v>
      </c>
      <c r="AE1132" s="28">
        <f t="shared" si="214"/>
        <v>74000</v>
      </c>
      <c r="AF1132" s="28">
        <f t="shared" si="215"/>
        <v>58000</v>
      </c>
      <c r="AG1132" s="28">
        <f t="shared" si="216"/>
        <v>52000</v>
      </c>
    </row>
    <row r="1133" spans="1:33" hidden="1" x14ac:dyDescent="0.3">
      <c r="A1133" s="2" t="s">
        <v>2491</v>
      </c>
      <c r="B1133" s="2" t="s">
        <v>2490</v>
      </c>
      <c r="C1133" s="2">
        <v>2506</v>
      </c>
      <c r="D1133" s="2" t="s">
        <v>8</v>
      </c>
      <c r="E1133" s="2">
        <v>905</v>
      </c>
      <c r="F1133" s="2" t="s">
        <v>2677</v>
      </c>
      <c r="G1133" s="2" t="s">
        <v>2742</v>
      </c>
      <c r="H1133" s="8" t="s">
        <v>2556</v>
      </c>
      <c r="I1133" s="1">
        <v>24000</v>
      </c>
      <c r="J1133" s="1">
        <v>30000</v>
      </c>
      <c r="K1133" s="1">
        <v>38000</v>
      </c>
      <c r="L1133" s="1">
        <v>53000</v>
      </c>
      <c r="M1133" s="1">
        <v>82000</v>
      </c>
      <c r="N1133" s="1">
        <v>79000</v>
      </c>
      <c r="O1133" s="1">
        <v>84000</v>
      </c>
      <c r="P1133" s="1">
        <v>89000</v>
      </c>
      <c r="Q1133" s="1">
        <v>95000</v>
      </c>
      <c r="R1133" s="1">
        <v>73000</v>
      </c>
      <c r="S1133" s="1">
        <v>58000</v>
      </c>
      <c r="T1133" s="1">
        <v>52000</v>
      </c>
      <c r="V1133" s="28">
        <f t="shared" si="205"/>
        <v>24000</v>
      </c>
      <c r="W1133" s="28">
        <f t="shared" si="206"/>
        <v>30000</v>
      </c>
      <c r="X1133" s="28">
        <f t="shared" si="207"/>
        <v>38000</v>
      </c>
      <c r="Y1133" s="28">
        <f t="shared" si="208"/>
        <v>53000</v>
      </c>
      <c r="Z1133" s="28">
        <f t="shared" si="209"/>
        <v>82000</v>
      </c>
      <c r="AA1133" s="28">
        <f t="shared" si="210"/>
        <v>79000</v>
      </c>
      <c r="AB1133" s="28">
        <f t="shared" si="211"/>
        <v>84000</v>
      </c>
      <c r="AC1133" s="28">
        <f t="shared" si="212"/>
        <v>89000</v>
      </c>
      <c r="AD1133" s="28">
        <f t="shared" si="213"/>
        <v>95000</v>
      </c>
      <c r="AE1133" s="28">
        <f t="shared" si="214"/>
        <v>73000</v>
      </c>
      <c r="AF1133" s="28">
        <f t="shared" si="215"/>
        <v>58000</v>
      </c>
      <c r="AG1133" s="28">
        <f t="shared" si="216"/>
        <v>52000</v>
      </c>
    </row>
    <row r="1134" spans="1:33" hidden="1" x14ac:dyDescent="0.3">
      <c r="A1134" s="2" t="s">
        <v>2491</v>
      </c>
      <c r="B1134" s="2" t="s">
        <v>2490</v>
      </c>
      <c r="C1134" s="2">
        <v>2506</v>
      </c>
      <c r="D1134" s="2" t="s">
        <v>8</v>
      </c>
      <c r="E1134" s="2">
        <v>905</v>
      </c>
      <c r="F1134" s="2" t="s">
        <v>2678</v>
      </c>
      <c r="G1134" s="2" t="s">
        <v>2742</v>
      </c>
      <c r="H1134" s="8" t="s">
        <v>2557</v>
      </c>
      <c r="I1134" s="1">
        <v>41000</v>
      </c>
      <c r="J1134" s="1">
        <v>50000</v>
      </c>
      <c r="K1134" s="1">
        <v>65000</v>
      </c>
      <c r="L1134" s="1">
        <v>90000</v>
      </c>
      <c r="M1134" s="1">
        <v>138000</v>
      </c>
      <c r="N1134" s="1">
        <v>133000</v>
      </c>
      <c r="O1134" s="1">
        <v>141000</v>
      </c>
      <c r="P1134" s="1">
        <v>149000</v>
      </c>
      <c r="Q1134" s="1">
        <v>161000</v>
      </c>
      <c r="R1134" s="1">
        <v>123000</v>
      </c>
      <c r="S1134" s="1">
        <v>97000</v>
      </c>
      <c r="T1134" s="1">
        <v>87000</v>
      </c>
      <c r="V1134" s="28">
        <f t="shared" si="205"/>
        <v>41000</v>
      </c>
      <c r="W1134" s="28">
        <f t="shared" si="206"/>
        <v>50000</v>
      </c>
      <c r="X1134" s="28">
        <f t="shared" si="207"/>
        <v>65000</v>
      </c>
      <c r="Y1134" s="28">
        <f t="shared" si="208"/>
        <v>90000</v>
      </c>
      <c r="Z1134" s="28">
        <f t="shared" si="209"/>
        <v>138000</v>
      </c>
      <c r="AA1134" s="28">
        <f t="shared" si="210"/>
        <v>133000</v>
      </c>
      <c r="AB1134" s="28">
        <f t="shared" si="211"/>
        <v>141000</v>
      </c>
      <c r="AC1134" s="28">
        <f t="shared" si="212"/>
        <v>149000</v>
      </c>
      <c r="AD1134" s="28">
        <f t="shared" si="213"/>
        <v>161000</v>
      </c>
      <c r="AE1134" s="28">
        <f t="shared" si="214"/>
        <v>123000</v>
      </c>
      <c r="AF1134" s="28">
        <f t="shared" si="215"/>
        <v>97000</v>
      </c>
      <c r="AG1134" s="28">
        <f t="shared" si="216"/>
        <v>87000</v>
      </c>
    </row>
    <row r="1135" spans="1:33" hidden="1" x14ac:dyDescent="0.3">
      <c r="A1135" s="2" t="s">
        <v>2491</v>
      </c>
      <c r="B1135" s="2" t="s">
        <v>2490</v>
      </c>
      <c r="C1135" s="2">
        <v>2506</v>
      </c>
      <c r="D1135" s="2" t="s">
        <v>8</v>
      </c>
      <c r="E1135" s="2">
        <v>905</v>
      </c>
      <c r="F1135" s="2" t="s">
        <v>2679</v>
      </c>
      <c r="G1135" s="2" t="s">
        <v>2742</v>
      </c>
      <c r="H1135" s="8" t="s">
        <v>2558</v>
      </c>
      <c r="I1135" s="1">
        <v>22000</v>
      </c>
      <c r="J1135" s="1">
        <v>26000</v>
      </c>
      <c r="K1135" s="1">
        <v>34000</v>
      </c>
      <c r="L1135" s="1">
        <v>47000</v>
      </c>
      <c r="M1135" s="1">
        <v>72000</v>
      </c>
      <c r="N1135" s="1">
        <v>70000</v>
      </c>
      <c r="O1135" s="1">
        <v>74000</v>
      </c>
      <c r="P1135" s="1">
        <v>78000</v>
      </c>
      <c r="Q1135" s="1">
        <v>84000</v>
      </c>
      <c r="R1135" s="1">
        <v>65000</v>
      </c>
      <c r="S1135" s="1">
        <v>51000</v>
      </c>
      <c r="T1135" s="1">
        <v>46000</v>
      </c>
      <c r="V1135" s="28">
        <f t="shared" si="205"/>
        <v>22000</v>
      </c>
      <c r="W1135" s="28">
        <f t="shared" si="206"/>
        <v>26000</v>
      </c>
      <c r="X1135" s="28">
        <f t="shared" si="207"/>
        <v>34000</v>
      </c>
      <c r="Y1135" s="28">
        <f t="shared" si="208"/>
        <v>47000</v>
      </c>
      <c r="Z1135" s="28">
        <f t="shared" si="209"/>
        <v>72000</v>
      </c>
      <c r="AA1135" s="28">
        <f t="shared" si="210"/>
        <v>70000</v>
      </c>
      <c r="AB1135" s="28">
        <f t="shared" si="211"/>
        <v>74000</v>
      </c>
      <c r="AC1135" s="28">
        <f t="shared" si="212"/>
        <v>78000</v>
      </c>
      <c r="AD1135" s="28">
        <f t="shared" si="213"/>
        <v>84000</v>
      </c>
      <c r="AE1135" s="28">
        <f t="shared" si="214"/>
        <v>65000</v>
      </c>
      <c r="AF1135" s="28">
        <f t="shared" si="215"/>
        <v>51000</v>
      </c>
      <c r="AG1135" s="28">
        <f t="shared" si="216"/>
        <v>46000</v>
      </c>
    </row>
    <row r="1136" spans="1:33" hidden="1" x14ac:dyDescent="0.3">
      <c r="A1136" s="2" t="s">
        <v>2491</v>
      </c>
      <c r="B1136" s="2" t="s">
        <v>2490</v>
      </c>
      <c r="C1136" s="2">
        <v>2506</v>
      </c>
      <c r="D1136" s="2" t="s">
        <v>8</v>
      </c>
      <c r="E1136" s="2">
        <v>905</v>
      </c>
      <c r="F1136" s="2" t="s">
        <v>2660</v>
      </c>
      <c r="G1136" s="2" t="s">
        <v>2742</v>
      </c>
      <c r="H1136" s="8" t="s">
        <v>2539</v>
      </c>
      <c r="I1136" s="1">
        <v>20000</v>
      </c>
      <c r="J1136" s="1">
        <v>25000</v>
      </c>
      <c r="K1136" s="1">
        <v>32000</v>
      </c>
      <c r="L1136" s="1">
        <v>44000</v>
      </c>
      <c r="M1136" s="1">
        <v>67000</v>
      </c>
      <c r="N1136" s="1">
        <v>65000</v>
      </c>
      <c r="O1136" s="1">
        <v>69000</v>
      </c>
      <c r="P1136" s="1">
        <v>73000</v>
      </c>
      <c r="Q1136" s="1">
        <v>78000</v>
      </c>
      <c r="R1136" s="1">
        <v>60000</v>
      </c>
      <c r="S1136" s="1">
        <v>48000</v>
      </c>
      <c r="T1136" s="1">
        <v>43000</v>
      </c>
      <c r="V1136" s="28">
        <f t="shared" si="205"/>
        <v>20000</v>
      </c>
      <c r="W1136" s="28">
        <f t="shared" si="206"/>
        <v>25000</v>
      </c>
      <c r="X1136" s="28">
        <f t="shared" si="207"/>
        <v>32000</v>
      </c>
      <c r="Y1136" s="28">
        <f t="shared" si="208"/>
        <v>44000</v>
      </c>
      <c r="Z1136" s="28">
        <f t="shared" si="209"/>
        <v>67000</v>
      </c>
      <c r="AA1136" s="28">
        <f t="shared" si="210"/>
        <v>65000</v>
      </c>
      <c r="AB1136" s="28">
        <f t="shared" si="211"/>
        <v>69000</v>
      </c>
      <c r="AC1136" s="28">
        <f t="shared" si="212"/>
        <v>73000</v>
      </c>
      <c r="AD1136" s="28">
        <f t="shared" si="213"/>
        <v>78000</v>
      </c>
      <c r="AE1136" s="28">
        <f t="shared" si="214"/>
        <v>60000</v>
      </c>
      <c r="AF1136" s="28">
        <f t="shared" si="215"/>
        <v>48000</v>
      </c>
      <c r="AG1136" s="28">
        <f t="shared" si="216"/>
        <v>43000</v>
      </c>
    </row>
    <row r="1137" spans="1:33" hidden="1" x14ac:dyDescent="0.3">
      <c r="A1137" s="2" t="s">
        <v>2491</v>
      </c>
      <c r="B1137" s="2" t="s">
        <v>2490</v>
      </c>
      <c r="C1137" s="2">
        <v>2506</v>
      </c>
      <c r="D1137" s="2" t="s">
        <v>8</v>
      </c>
      <c r="E1137" s="2">
        <v>905</v>
      </c>
      <c r="F1137" s="2" t="s">
        <v>2669</v>
      </c>
      <c r="G1137" s="2" t="s">
        <v>2742</v>
      </c>
      <c r="H1137" s="8" t="s">
        <v>2548</v>
      </c>
      <c r="I1137" s="1">
        <v>19000</v>
      </c>
      <c r="J1137" s="1">
        <v>24000</v>
      </c>
      <c r="K1137" s="1">
        <v>30000</v>
      </c>
      <c r="L1137" s="1">
        <v>42000</v>
      </c>
      <c r="M1137" s="1">
        <v>64000</v>
      </c>
      <c r="N1137" s="1">
        <v>62000</v>
      </c>
      <c r="O1137" s="1">
        <v>65000</v>
      </c>
      <c r="P1137" s="1">
        <v>69000</v>
      </c>
      <c r="Q1137" s="1">
        <v>75000</v>
      </c>
      <c r="R1137" s="1">
        <v>58000</v>
      </c>
      <c r="S1137" s="1">
        <v>46000</v>
      </c>
      <c r="T1137" s="1">
        <v>41000</v>
      </c>
      <c r="V1137" s="28">
        <f t="shared" si="205"/>
        <v>19000</v>
      </c>
      <c r="W1137" s="28">
        <f t="shared" si="206"/>
        <v>24000</v>
      </c>
      <c r="X1137" s="28">
        <f t="shared" si="207"/>
        <v>30000</v>
      </c>
      <c r="Y1137" s="28">
        <f t="shared" si="208"/>
        <v>42000</v>
      </c>
      <c r="Z1137" s="28">
        <f t="shared" si="209"/>
        <v>64000</v>
      </c>
      <c r="AA1137" s="28">
        <f t="shared" si="210"/>
        <v>62000</v>
      </c>
      <c r="AB1137" s="28">
        <f t="shared" si="211"/>
        <v>65000</v>
      </c>
      <c r="AC1137" s="28">
        <f t="shared" si="212"/>
        <v>69000</v>
      </c>
      <c r="AD1137" s="28">
        <f t="shared" si="213"/>
        <v>75000</v>
      </c>
      <c r="AE1137" s="28">
        <f t="shared" si="214"/>
        <v>58000</v>
      </c>
      <c r="AF1137" s="28">
        <f t="shared" si="215"/>
        <v>46000</v>
      </c>
      <c r="AG1137" s="28">
        <f t="shared" si="216"/>
        <v>41000</v>
      </c>
    </row>
    <row r="1138" spans="1:33" hidden="1" x14ac:dyDescent="0.3">
      <c r="A1138" s="2" t="s">
        <v>2491</v>
      </c>
      <c r="B1138" s="2" t="s">
        <v>2490</v>
      </c>
      <c r="C1138" s="2">
        <v>2506</v>
      </c>
      <c r="D1138" s="2" t="s">
        <v>8</v>
      </c>
      <c r="E1138" s="2">
        <v>905</v>
      </c>
      <c r="F1138" s="2" t="s">
        <v>2680</v>
      </c>
      <c r="G1138" s="2" t="s">
        <v>2742</v>
      </c>
      <c r="H1138" s="8" t="s">
        <v>2559</v>
      </c>
      <c r="I1138" s="1">
        <v>19000</v>
      </c>
      <c r="J1138" s="1">
        <v>24000</v>
      </c>
      <c r="K1138" s="1">
        <v>30000</v>
      </c>
      <c r="L1138" s="1">
        <v>42000</v>
      </c>
      <c r="M1138" s="1">
        <v>64000</v>
      </c>
      <c r="N1138" s="1">
        <v>62000</v>
      </c>
      <c r="O1138" s="1">
        <v>65000</v>
      </c>
      <c r="P1138" s="1">
        <v>69000</v>
      </c>
      <c r="Q1138" s="1">
        <v>75000</v>
      </c>
      <c r="R1138" s="1">
        <v>58000</v>
      </c>
      <c r="S1138" s="1">
        <v>46000</v>
      </c>
      <c r="T1138" s="1">
        <v>41000</v>
      </c>
      <c r="V1138" s="28">
        <f t="shared" si="205"/>
        <v>19000</v>
      </c>
      <c r="W1138" s="28">
        <f t="shared" si="206"/>
        <v>24000</v>
      </c>
      <c r="X1138" s="28">
        <f t="shared" si="207"/>
        <v>30000</v>
      </c>
      <c r="Y1138" s="28">
        <f t="shared" si="208"/>
        <v>42000</v>
      </c>
      <c r="Z1138" s="28">
        <f t="shared" si="209"/>
        <v>64000</v>
      </c>
      <c r="AA1138" s="28">
        <f t="shared" si="210"/>
        <v>62000</v>
      </c>
      <c r="AB1138" s="28">
        <f t="shared" si="211"/>
        <v>65000</v>
      </c>
      <c r="AC1138" s="28">
        <f t="shared" si="212"/>
        <v>69000</v>
      </c>
      <c r="AD1138" s="28">
        <f t="shared" si="213"/>
        <v>75000</v>
      </c>
      <c r="AE1138" s="28">
        <f t="shared" si="214"/>
        <v>58000</v>
      </c>
      <c r="AF1138" s="28">
        <f t="shared" si="215"/>
        <v>46000</v>
      </c>
      <c r="AG1138" s="28">
        <f t="shared" si="216"/>
        <v>41000</v>
      </c>
    </row>
    <row r="1139" spans="1:33" hidden="1" x14ac:dyDescent="0.3">
      <c r="A1139" s="2" t="s">
        <v>2491</v>
      </c>
      <c r="B1139" s="2" t="s">
        <v>2490</v>
      </c>
      <c r="C1139" s="2">
        <v>2506</v>
      </c>
      <c r="D1139" s="2" t="s">
        <v>8</v>
      </c>
      <c r="E1139" s="2">
        <v>905</v>
      </c>
      <c r="F1139" s="2" t="s">
        <v>2681</v>
      </c>
      <c r="G1139" s="2" t="s">
        <v>2742</v>
      </c>
      <c r="H1139" s="8" t="s">
        <v>2560</v>
      </c>
      <c r="I1139" s="1">
        <v>17000</v>
      </c>
      <c r="J1139" s="1">
        <v>21000</v>
      </c>
      <c r="K1139" s="1">
        <v>27000</v>
      </c>
      <c r="L1139" s="1">
        <v>37000</v>
      </c>
      <c r="M1139" s="1">
        <v>56000</v>
      </c>
      <c r="N1139" s="1">
        <v>54000</v>
      </c>
      <c r="O1139" s="1">
        <v>58000</v>
      </c>
      <c r="P1139" s="1">
        <v>61000</v>
      </c>
      <c r="Q1139" s="1">
        <v>66000</v>
      </c>
      <c r="R1139" s="1">
        <v>50000</v>
      </c>
      <c r="S1139" s="1">
        <v>40000</v>
      </c>
      <c r="T1139" s="1">
        <v>36000</v>
      </c>
      <c r="V1139" s="28">
        <f t="shared" si="205"/>
        <v>17000</v>
      </c>
      <c r="W1139" s="28">
        <f t="shared" si="206"/>
        <v>21000</v>
      </c>
      <c r="X1139" s="28">
        <f t="shared" si="207"/>
        <v>27000</v>
      </c>
      <c r="Y1139" s="28">
        <f t="shared" si="208"/>
        <v>37000</v>
      </c>
      <c r="Z1139" s="28">
        <f t="shared" si="209"/>
        <v>56000</v>
      </c>
      <c r="AA1139" s="28">
        <f t="shared" si="210"/>
        <v>54000</v>
      </c>
      <c r="AB1139" s="28">
        <f t="shared" si="211"/>
        <v>58000</v>
      </c>
      <c r="AC1139" s="28">
        <f t="shared" si="212"/>
        <v>61000</v>
      </c>
      <c r="AD1139" s="28">
        <f t="shared" si="213"/>
        <v>66000</v>
      </c>
      <c r="AE1139" s="28">
        <f t="shared" si="214"/>
        <v>50000</v>
      </c>
      <c r="AF1139" s="28">
        <f t="shared" si="215"/>
        <v>40000</v>
      </c>
      <c r="AG1139" s="28">
        <f t="shared" si="216"/>
        <v>36000</v>
      </c>
    </row>
    <row r="1140" spans="1:33" hidden="1" x14ac:dyDescent="0.3">
      <c r="A1140" s="2" t="s">
        <v>2491</v>
      </c>
      <c r="B1140" s="2" t="s">
        <v>2490</v>
      </c>
      <c r="C1140" s="2">
        <v>2506</v>
      </c>
      <c r="D1140" s="2" t="s">
        <v>8</v>
      </c>
      <c r="E1140" s="2">
        <v>905</v>
      </c>
      <c r="F1140" s="2" t="s">
        <v>2682</v>
      </c>
      <c r="G1140" s="2" t="s">
        <v>2742</v>
      </c>
      <c r="H1140" s="8" t="s">
        <v>2561</v>
      </c>
      <c r="I1140" s="1">
        <v>17000</v>
      </c>
      <c r="J1140" s="1">
        <v>21000</v>
      </c>
      <c r="K1140" s="1">
        <v>27000</v>
      </c>
      <c r="L1140" s="1">
        <v>37000</v>
      </c>
      <c r="M1140" s="1">
        <v>56000</v>
      </c>
      <c r="N1140" s="1">
        <v>54000</v>
      </c>
      <c r="O1140" s="1">
        <v>58000</v>
      </c>
      <c r="P1140" s="1">
        <v>61000</v>
      </c>
      <c r="Q1140" s="1">
        <v>66000</v>
      </c>
      <c r="R1140" s="1">
        <v>50000</v>
      </c>
      <c r="S1140" s="1">
        <v>40000</v>
      </c>
      <c r="T1140" s="1">
        <v>36000</v>
      </c>
      <c r="V1140" s="28">
        <f t="shared" si="205"/>
        <v>17000</v>
      </c>
      <c r="W1140" s="28">
        <f t="shared" si="206"/>
        <v>21000</v>
      </c>
      <c r="X1140" s="28">
        <f t="shared" si="207"/>
        <v>27000</v>
      </c>
      <c r="Y1140" s="28">
        <f t="shared" si="208"/>
        <v>37000</v>
      </c>
      <c r="Z1140" s="28">
        <f t="shared" si="209"/>
        <v>56000</v>
      </c>
      <c r="AA1140" s="28">
        <f t="shared" si="210"/>
        <v>54000</v>
      </c>
      <c r="AB1140" s="28">
        <f t="shared" si="211"/>
        <v>58000</v>
      </c>
      <c r="AC1140" s="28">
        <f t="shared" si="212"/>
        <v>61000</v>
      </c>
      <c r="AD1140" s="28">
        <f t="shared" si="213"/>
        <v>66000</v>
      </c>
      <c r="AE1140" s="28">
        <f t="shared" si="214"/>
        <v>50000</v>
      </c>
      <c r="AF1140" s="28">
        <f t="shared" si="215"/>
        <v>40000</v>
      </c>
      <c r="AG1140" s="28">
        <f t="shared" si="216"/>
        <v>36000</v>
      </c>
    </row>
    <row r="1141" spans="1:33" hidden="1" x14ac:dyDescent="0.3">
      <c r="A1141" s="2" t="s">
        <v>2491</v>
      </c>
      <c r="B1141" s="2" t="s">
        <v>2490</v>
      </c>
      <c r="C1141" s="2">
        <v>2506</v>
      </c>
      <c r="D1141" s="2" t="s">
        <v>8</v>
      </c>
      <c r="E1141" s="2">
        <v>905</v>
      </c>
      <c r="F1141" s="2" t="s">
        <v>2683</v>
      </c>
      <c r="G1141" s="2" t="s">
        <v>2742</v>
      </c>
      <c r="H1141" s="8" t="s">
        <v>2562</v>
      </c>
      <c r="I1141" s="1">
        <v>17000</v>
      </c>
      <c r="J1141" s="1">
        <v>21000</v>
      </c>
      <c r="K1141" s="1">
        <v>27000</v>
      </c>
      <c r="L1141" s="1">
        <v>37000</v>
      </c>
      <c r="M1141" s="1">
        <v>56000</v>
      </c>
      <c r="N1141" s="1">
        <v>54000</v>
      </c>
      <c r="O1141" s="1">
        <v>57000</v>
      </c>
      <c r="P1141" s="1">
        <v>60000</v>
      </c>
      <c r="Q1141" s="1">
        <v>65000</v>
      </c>
      <c r="R1141" s="1">
        <v>50000</v>
      </c>
      <c r="S1141" s="1">
        <v>40000</v>
      </c>
      <c r="T1141" s="1">
        <v>35000</v>
      </c>
      <c r="V1141" s="28">
        <f t="shared" si="205"/>
        <v>17000</v>
      </c>
      <c r="W1141" s="28">
        <f t="shared" si="206"/>
        <v>21000</v>
      </c>
      <c r="X1141" s="28">
        <f t="shared" si="207"/>
        <v>27000</v>
      </c>
      <c r="Y1141" s="28">
        <f t="shared" si="208"/>
        <v>37000</v>
      </c>
      <c r="Z1141" s="28">
        <f t="shared" si="209"/>
        <v>56000</v>
      </c>
      <c r="AA1141" s="28">
        <f t="shared" si="210"/>
        <v>54000</v>
      </c>
      <c r="AB1141" s="28">
        <f t="shared" si="211"/>
        <v>57000</v>
      </c>
      <c r="AC1141" s="28">
        <f t="shared" si="212"/>
        <v>60000</v>
      </c>
      <c r="AD1141" s="28">
        <f t="shared" si="213"/>
        <v>65000</v>
      </c>
      <c r="AE1141" s="28">
        <f t="shared" si="214"/>
        <v>50000</v>
      </c>
      <c r="AF1141" s="28">
        <f t="shared" si="215"/>
        <v>40000</v>
      </c>
      <c r="AG1141" s="28">
        <f t="shared" si="216"/>
        <v>35000</v>
      </c>
    </row>
    <row r="1142" spans="1:33" hidden="1" x14ac:dyDescent="0.3">
      <c r="A1142" s="2" t="s">
        <v>2491</v>
      </c>
      <c r="B1142" s="2" t="s">
        <v>2490</v>
      </c>
      <c r="C1142" s="2">
        <v>2506</v>
      </c>
      <c r="D1142" s="2" t="s">
        <v>8</v>
      </c>
      <c r="E1142" s="2">
        <v>905</v>
      </c>
      <c r="F1142" s="2" t="s">
        <v>2684</v>
      </c>
      <c r="G1142" s="2" t="s">
        <v>2742</v>
      </c>
      <c r="H1142" s="8" t="s">
        <v>2563</v>
      </c>
      <c r="I1142" s="1">
        <v>15000</v>
      </c>
      <c r="J1142" s="1">
        <v>18000</v>
      </c>
      <c r="K1142" s="1">
        <v>24000</v>
      </c>
      <c r="L1142" s="1">
        <v>32000</v>
      </c>
      <c r="M1142" s="1">
        <v>49000</v>
      </c>
      <c r="N1142" s="1">
        <v>47000</v>
      </c>
      <c r="O1142" s="1">
        <v>50000</v>
      </c>
      <c r="P1142" s="1">
        <v>53000</v>
      </c>
      <c r="Q1142" s="1">
        <v>57000</v>
      </c>
      <c r="R1142" s="1">
        <v>44000</v>
      </c>
      <c r="S1142" s="1">
        <v>35000</v>
      </c>
      <c r="T1142" s="1">
        <v>32000</v>
      </c>
      <c r="V1142" s="28">
        <f t="shared" si="205"/>
        <v>15000</v>
      </c>
      <c r="W1142" s="28">
        <f t="shared" si="206"/>
        <v>18000</v>
      </c>
      <c r="X1142" s="28">
        <f t="shared" si="207"/>
        <v>24000</v>
      </c>
      <c r="Y1142" s="28">
        <f t="shared" si="208"/>
        <v>32000</v>
      </c>
      <c r="Z1142" s="28">
        <f t="shared" si="209"/>
        <v>49000</v>
      </c>
      <c r="AA1142" s="28">
        <f t="shared" si="210"/>
        <v>47000</v>
      </c>
      <c r="AB1142" s="28">
        <f t="shared" si="211"/>
        <v>50000</v>
      </c>
      <c r="AC1142" s="28">
        <f t="shared" si="212"/>
        <v>53000</v>
      </c>
      <c r="AD1142" s="28">
        <f t="shared" si="213"/>
        <v>57000</v>
      </c>
      <c r="AE1142" s="28">
        <f t="shared" si="214"/>
        <v>44000</v>
      </c>
      <c r="AF1142" s="28">
        <f t="shared" si="215"/>
        <v>35000</v>
      </c>
      <c r="AG1142" s="28">
        <f t="shared" si="216"/>
        <v>32000</v>
      </c>
    </row>
    <row r="1143" spans="1:33" hidden="1" x14ac:dyDescent="0.3">
      <c r="A1143" s="2" t="s">
        <v>2491</v>
      </c>
      <c r="B1143" s="2" t="s">
        <v>2490</v>
      </c>
      <c r="C1143" s="2">
        <v>2506</v>
      </c>
      <c r="D1143" s="2" t="s">
        <v>8</v>
      </c>
      <c r="E1143" s="2">
        <v>905</v>
      </c>
      <c r="F1143" s="2" t="s">
        <v>2685</v>
      </c>
      <c r="G1143" s="2" t="s">
        <v>2742</v>
      </c>
      <c r="H1143" s="8" t="s">
        <v>2564</v>
      </c>
      <c r="I1143" s="1">
        <v>15000</v>
      </c>
      <c r="J1143" s="1">
        <v>18000</v>
      </c>
      <c r="K1143" s="1">
        <v>24000</v>
      </c>
      <c r="L1143" s="1">
        <v>32000</v>
      </c>
      <c r="M1143" s="1">
        <v>49000</v>
      </c>
      <c r="N1143" s="1">
        <v>47000</v>
      </c>
      <c r="O1143" s="1">
        <v>50000</v>
      </c>
      <c r="P1143" s="1">
        <v>53000</v>
      </c>
      <c r="Q1143" s="1">
        <v>57000</v>
      </c>
      <c r="R1143" s="1">
        <v>44000</v>
      </c>
      <c r="S1143" s="1">
        <v>35000</v>
      </c>
      <c r="T1143" s="1">
        <v>32000</v>
      </c>
      <c r="V1143" s="28">
        <f t="shared" si="205"/>
        <v>15000</v>
      </c>
      <c r="W1143" s="28">
        <f t="shared" si="206"/>
        <v>18000</v>
      </c>
      <c r="X1143" s="28">
        <f t="shared" si="207"/>
        <v>24000</v>
      </c>
      <c r="Y1143" s="28">
        <f t="shared" si="208"/>
        <v>32000</v>
      </c>
      <c r="Z1143" s="28">
        <f t="shared" si="209"/>
        <v>49000</v>
      </c>
      <c r="AA1143" s="28">
        <f t="shared" si="210"/>
        <v>47000</v>
      </c>
      <c r="AB1143" s="28">
        <f t="shared" si="211"/>
        <v>50000</v>
      </c>
      <c r="AC1143" s="28">
        <f t="shared" si="212"/>
        <v>53000</v>
      </c>
      <c r="AD1143" s="28">
        <f t="shared" si="213"/>
        <v>57000</v>
      </c>
      <c r="AE1143" s="28">
        <f t="shared" si="214"/>
        <v>44000</v>
      </c>
      <c r="AF1143" s="28">
        <f t="shared" si="215"/>
        <v>35000</v>
      </c>
      <c r="AG1143" s="28">
        <f t="shared" si="216"/>
        <v>32000</v>
      </c>
    </row>
    <row r="1144" spans="1:33" hidden="1" x14ac:dyDescent="0.3">
      <c r="A1144" s="2" t="s">
        <v>2491</v>
      </c>
      <c r="B1144" s="2" t="s">
        <v>2490</v>
      </c>
      <c r="C1144" s="2">
        <v>2506</v>
      </c>
      <c r="D1144" s="2" t="s">
        <v>8</v>
      </c>
      <c r="E1144" s="2">
        <v>905</v>
      </c>
      <c r="F1144" s="2" t="s">
        <v>2686</v>
      </c>
      <c r="G1144" s="2" t="s">
        <v>2742</v>
      </c>
      <c r="H1144" s="8" t="s">
        <v>2565</v>
      </c>
      <c r="I1144" s="1">
        <v>15000</v>
      </c>
      <c r="J1144" s="1">
        <v>18000</v>
      </c>
      <c r="K1144" s="1">
        <v>23000</v>
      </c>
      <c r="L1144" s="1">
        <v>32000</v>
      </c>
      <c r="M1144" s="1">
        <v>49000</v>
      </c>
      <c r="N1144" s="1">
        <v>47000</v>
      </c>
      <c r="O1144" s="1">
        <v>49000</v>
      </c>
      <c r="P1144" s="1">
        <v>53000</v>
      </c>
      <c r="Q1144" s="1">
        <v>56000</v>
      </c>
      <c r="R1144" s="1">
        <v>43000</v>
      </c>
      <c r="S1144" s="1">
        <v>34000</v>
      </c>
      <c r="T1144" s="1">
        <v>31000</v>
      </c>
      <c r="V1144" s="28">
        <f t="shared" si="205"/>
        <v>15000</v>
      </c>
      <c r="W1144" s="28">
        <f t="shared" si="206"/>
        <v>18000</v>
      </c>
      <c r="X1144" s="28">
        <f t="shared" si="207"/>
        <v>23000</v>
      </c>
      <c r="Y1144" s="28">
        <f t="shared" si="208"/>
        <v>32000</v>
      </c>
      <c r="Z1144" s="28">
        <f t="shared" si="209"/>
        <v>49000</v>
      </c>
      <c r="AA1144" s="28">
        <f t="shared" si="210"/>
        <v>47000</v>
      </c>
      <c r="AB1144" s="28">
        <f t="shared" si="211"/>
        <v>49000</v>
      </c>
      <c r="AC1144" s="28">
        <f t="shared" si="212"/>
        <v>53000</v>
      </c>
      <c r="AD1144" s="28">
        <f t="shared" si="213"/>
        <v>56000</v>
      </c>
      <c r="AE1144" s="28">
        <f t="shared" si="214"/>
        <v>43000</v>
      </c>
      <c r="AF1144" s="28">
        <f t="shared" si="215"/>
        <v>34000</v>
      </c>
      <c r="AG1144" s="28">
        <f t="shared" si="216"/>
        <v>31000</v>
      </c>
    </row>
    <row r="1145" spans="1:33" hidden="1" x14ac:dyDescent="0.3">
      <c r="A1145" s="2" t="s">
        <v>2491</v>
      </c>
      <c r="B1145" s="2" t="s">
        <v>2490</v>
      </c>
      <c r="C1145" s="2">
        <v>2506</v>
      </c>
      <c r="D1145" s="2" t="s">
        <v>8</v>
      </c>
      <c r="E1145" s="2">
        <v>922</v>
      </c>
      <c r="F1145" s="2" t="s">
        <v>2687</v>
      </c>
      <c r="G1145" s="2" t="s">
        <v>2742</v>
      </c>
      <c r="H1145" s="8" t="s">
        <v>2566</v>
      </c>
      <c r="I1145" s="1">
        <v>15000</v>
      </c>
      <c r="J1145" s="1">
        <v>18000</v>
      </c>
      <c r="K1145" s="1">
        <v>23000</v>
      </c>
      <c r="L1145" s="1">
        <v>32000</v>
      </c>
      <c r="M1145" s="1">
        <v>49000</v>
      </c>
      <c r="N1145" s="1">
        <v>47000</v>
      </c>
      <c r="O1145" s="1">
        <v>49000</v>
      </c>
      <c r="P1145" s="1">
        <v>53000</v>
      </c>
      <c r="Q1145" s="1">
        <v>56000</v>
      </c>
      <c r="R1145" s="1">
        <v>43000</v>
      </c>
      <c r="S1145" s="1">
        <v>34000</v>
      </c>
      <c r="T1145" s="1">
        <v>31000</v>
      </c>
      <c r="V1145" s="28">
        <f t="shared" si="205"/>
        <v>15000</v>
      </c>
      <c r="W1145" s="28">
        <f t="shared" si="206"/>
        <v>18000</v>
      </c>
      <c r="X1145" s="28">
        <f t="shared" si="207"/>
        <v>23000</v>
      </c>
      <c r="Y1145" s="28">
        <f t="shared" si="208"/>
        <v>32000</v>
      </c>
      <c r="Z1145" s="28">
        <f t="shared" si="209"/>
        <v>49000</v>
      </c>
      <c r="AA1145" s="28">
        <f t="shared" si="210"/>
        <v>47000</v>
      </c>
      <c r="AB1145" s="28">
        <f t="shared" si="211"/>
        <v>49000</v>
      </c>
      <c r="AC1145" s="28">
        <f t="shared" si="212"/>
        <v>53000</v>
      </c>
      <c r="AD1145" s="28">
        <f t="shared" si="213"/>
        <v>56000</v>
      </c>
      <c r="AE1145" s="28">
        <f t="shared" si="214"/>
        <v>43000</v>
      </c>
      <c r="AF1145" s="28">
        <f t="shared" si="215"/>
        <v>34000</v>
      </c>
      <c r="AG1145" s="28">
        <f t="shared" si="216"/>
        <v>31000</v>
      </c>
    </row>
    <row r="1146" spans="1:33" hidden="1" x14ac:dyDescent="0.3">
      <c r="A1146" s="2" t="s">
        <v>2491</v>
      </c>
      <c r="B1146" s="2" t="s">
        <v>2490</v>
      </c>
      <c r="C1146" s="2">
        <v>2506</v>
      </c>
      <c r="D1146" s="2" t="s">
        <v>8</v>
      </c>
      <c r="E1146" s="2">
        <v>905</v>
      </c>
      <c r="F1146" s="2" t="s">
        <v>2656</v>
      </c>
      <c r="G1146" s="2" t="s">
        <v>2742</v>
      </c>
      <c r="H1146" s="8" t="s">
        <v>2535</v>
      </c>
      <c r="I1146" s="1">
        <v>15000</v>
      </c>
      <c r="J1146" s="1">
        <v>18000</v>
      </c>
      <c r="K1146" s="1">
        <v>23000</v>
      </c>
      <c r="L1146" s="1">
        <v>32000</v>
      </c>
      <c r="M1146" s="1">
        <v>49000</v>
      </c>
      <c r="N1146" s="1">
        <v>47000</v>
      </c>
      <c r="O1146" s="1">
        <v>49000</v>
      </c>
      <c r="P1146" s="1">
        <v>53000</v>
      </c>
      <c r="Q1146" s="1">
        <v>56000</v>
      </c>
      <c r="R1146" s="1">
        <v>43000</v>
      </c>
      <c r="S1146" s="1">
        <v>34000</v>
      </c>
      <c r="T1146" s="1">
        <v>31000</v>
      </c>
      <c r="V1146" s="28">
        <f t="shared" si="205"/>
        <v>15000</v>
      </c>
      <c r="W1146" s="28">
        <f t="shared" si="206"/>
        <v>18000</v>
      </c>
      <c r="X1146" s="28">
        <f t="shared" si="207"/>
        <v>23000</v>
      </c>
      <c r="Y1146" s="28">
        <f t="shared" si="208"/>
        <v>32000</v>
      </c>
      <c r="Z1146" s="28">
        <f t="shared" si="209"/>
        <v>49000</v>
      </c>
      <c r="AA1146" s="28">
        <f t="shared" si="210"/>
        <v>47000</v>
      </c>
      <c r="AB1146" s="28">
        <f t="shared" si="211"/>
        <v>49000</v>
      </c>
      <c r="AC1146" s="28">
        <f t="shared" si="212"/>
        <v>53000</v>
      </c>
      <c r="AD1146" s="28">
        <f t="shared" si="213"/>
        <v>56000</v>
      </c>
      <c r="AE1146" s="28">
        <f t="shared" si="214"/>
        <v>43000</v>
      </c>
      <c r="AF1146" s="28">
        <f t="shared" si="215"/>
        <v>34000</v>
      </c>
      <c r="AG1146" s="28">
        <f t="shared" si="216"/>
        <v>31000</v>
      </c>
    </row>
    <row r="1147" spans="1:33" hidden="1" x14ac:dyDescent="0.3">
      <c r="A1147" s="2" t="s">
        <v>2491</v>
      </c>
      <c r="B1147" s="2" t="s">
        <v>2490</v>
      </c>
      <c r="C1147" s="2">
        <v>2506</v>
      </c>
      <c r="D1147" s="2" t="s">
        <v>8</v>
      </c>
      <c r="E1147" s="2">
        <v>905</v>
      </c>
      <c r="F1147" s="2" t="s">
        <v>2656</v>
      </c>
      <c r="G1147" s="2" t="s">
        <v>2742</v>
      </c>
      <c r="H1147" s="8" t="s">
        <v>2535</v>
      </c>
      <c r="I1147" s="1">
        <v>13000</v>
      </c>
      <c r="J1147" s="1">
        <v>16000</v>
      </c>
      <c r="K1147" s="1">
        <v>21000</v>
      </c>
      <c r="L1147" s="1">
        <v>29000</v>
      </c>
      <c r="M1147" s="1">
        <v>44000</v>
      </c>
      <c r="N1147" s="1">
        <v>42000</v>
      </c>
      <c r="O1147" s="1">
        <v>45000</v>
      </c>
      <c r="P1147" s="1">
        <v>47000</v>
      </c>
      <c r="Q1147" s="1">
        <v>51000</v>
      </c>
      <c r="R1147" s="1">
        <v>39000</v>
      </c>
      <c r="S1147" s="1">
        <v>31000</v>
      </c>
      <c r="T1147" s="1">
        <v>28000</v>
      </c>
      <c r="V1147" s="28">
        <f t="shared" si="205"/>
        <v>13000</v>
      </c>
      <c r="W1147" s="28">
        <f t="shared" si="206"/>
        <v>16000</v>
      </c>
      <c r="X1147" s="28">
        <f t="shared" si="207"/>
        <v>21000</v>
      </c>
      <c r="Y1147" s="28">
        <f t="shared" si="208"/>
        <v>29000</v>
      </c>
      <c r="Z1147" s="28">
        <f t="shared" si="209"/>
        <v>44000</v>
      </c>
      <c r="AA1147" s="28">
        <f t="shared" si="210"/>
        <v>42000</v>
      </c>
      <c r="AB1147" s="28">
        <f t="shared" si="211"/>
        <v>45000</v>
      </c>
      <c r="AC1147" s="28">
        <f t="shared" si="212"/>
        <v>47000</v>
      </c>
      <c r="AD1147" s="28">
        <f t="shared" si="213"/>
        <v>51000</v>
      </c>
      <c r="AE1147" s="28">
        <f t="shared" si="214"/>
        <v>39000</v>
      </c>
      <c r="AF1147" s="28">
        <f t="shared" si="215"/>
        <v>31000</v>
      </c>
      <c r="AG1147" s="28">
        <f t="shared" si="216"/>
        <v>28000</v>
      </c>
    </row>
    <row r="1148" spans="1:33" hidden="1" x14ac:dyDescent="0.3">
      <c r="A1148" s="2" t="s">
        <v>2491</v>
      </c>
      <c r="B1148" s="2" t="s">
        <v>2490</v>
      </c>
      <c r="C1148" s="2">
        <v>2506</v>
      </c>
      <c r="D1148" s="2" t="s">
        <v>8</v>
      </c>
      <c r="E1148" s="2">
        <v>905</v>
      </c>
      <c r="F1148" s="2" t="s">
        <v>2688</v>
      </c>
      <c r="G1148" s="2" t="s">
        <v>2742</v>
      </c>
      <c r="H1148" s="8" t="s">
        <v>2567</v>
      </c>
      <c r="I1148" s="1">
        <v>12000</v>
      </c>
      <c r="J1148" s="1">
        <v>15000</v>
      </c>
      <c r="K1148" s="1">
        <v>19000</v>
      </c>
      <c r="L1148" s="1">
        <v>27000</v>
      </c>
      <c r="M1148" s="1">
        <v>40000</v>
      </c>
      <c r="N1148" s="1">
        <v>39000</v>
      </c>
      <c r="O1148" s="1">
        <v>41000</v>
      </c>
      <c r="P1148" s="1">
        <v>44000</v>
      </c>
      <c r="Q1148" s="1">
        <v>47000</v>
      </c>
      <c r="R1148" s="1">
        <v>36000</v>
      </c>
      <c r="S1148" s="1">
        <v>28000</v>
      </c>
      <c r="T1148" s="1">
        <v>26000</v>
      </c>
      <c r="V1148" s="28">
        <f t="shared" si="205"/>
        <v>12000</v>
      </c>
      <c r="W1148" s="28">
        <f t="shared" si="206"/>
        <v>15000</v>
      </c>
      <c r="X1148" s="28">
        <f t="shared" si="207"/>
        <v>19000</v>
      </c>
      <c r="Y1148" s="28">
        <f t="shared" si="208"/>
        <v>27000</v>
      </c>
      <c r="Z1148" s="28">
        <f t="shared" si="209"/>
        <v>40000</v>
      </c>
      <c r="AA1148" s="28">
        <f t="shared" si="210"/>
        <v>39000</v>
      </c>
      <c r="AB1148" s="28">
        <f t="shared" si="211"/>
        <v>41000</v>
      </c>
      <c r="AC1148" s="28">
        <f t="shared" si="212"/>
        <v>44000</v>
      </c>
      <c r="AD1148" s="28">
        <f t="shared" si="213"/>
        <v>47000</v>
      </c>
      <c r="AE1148" s="28">
        <f t="shared" si="214"/>
        <v>36000</v>
      </c>
      <c r="AF1148" s="28">
        <f t="shared" si="215"/>
        <v>28000</v>
      </c>
      <c r="AG1148" s="28">
        <f t="shared" si="216"/>
        <v>26000</v>
      </c>
    </row>
    <row r="1149" spans="1:33" hidden="1" x14ac:dyDescent="0.3">
      <c r="A1149" s="2" t="s">
        <v>2491</v>
      </c>
      <c r="B1149" s="2" t="s">
        <v>2490</v>
      </c>
      <c r="C1149" s="2">
        <v>2506</v>
      </c>
      <c r="D1149" s="2" t="s">
        <v>8</v>
      </c>
      <c r="E1149" s="2">
        <v>905</v>
      </c>
      <c r="F1149" s="2" t="s">
        <v>2689</v>
      </c>
      <c r="G1149" s="2" t="s">
        <v>2742</v>
      </c>
      <c r="H1149" s="8" t="s">
        <v>2568</v>
      </c>
      <c r="I1149" s="1">
        <v>12000</v>
      </c>
      <c r="J1149" s="1">
        <v>15000</v>
      </c>
      <c r="K1149" s="1">
        <v>19000</v>
      </c>
      <c r="L1149" s="1">
        <v>27000</v>
      </c>
      <c r="M1149" s="1">
        <v>40000</v>
      </c>
      <c r="N1149" s="1">
        <v>39000</v>
      </c>
      <c r="O1149" s="1">
        <v>41000</v>
      </c>
      <c r="P1149" s="1">
        <v>44000</v>
      </c>
      <c r="Q1149" s="1">
        <v>47000</v>
      </c>
      <c r="R1149" s="1">
        <v>36000</v>
      </c>
      <c r="S1149" s="1">
        <v>28000</v>
      </c>
      <c r="T1149" s="1">
        <v>26000</v>
      </c>
      <c r="V1149" s="28">
        <f t="shared" si="205"/>
        <v>12000</v>
      </c>
      <c r="W1149" s="28">
        <f t="shared" si="206"/>
        <v>15000</v>
      </c>
      <c r="X1149" s="28">
        <f t="shared" si="207"/>
        <v>19000</v>
      </c>
      <c r="Y1149" s="28">
        <f t="shared" si="208"/>
        <v>27000</v>
      </c>
      <c r="Z1149" s="28">
        <f t="shared" si="209"/>
        <v>40000</v>
      </c>
      <c r="AA1149" s="28">
        <f t="shared" si="210"/>
        <v>39000</v>
      </c>
      <c r="AB1149" s="28">
        <f t="shared" si="211"/>
        <v>41000</v>
      </c>
      <c r="AC1149" s="28">
        <f t="shared" si="212"/>
        <v>44000</v>
      </c>
      <c r="AD1149" s="28">
        <f t="shared" si="213"/>
        <v>47000</v>
      </c>
      <c r="AE1149" s="28">
        <f t="shared" si="214"/>
        <v>36000</v>
      </c>
      <c r="AF1149" s="28">
        <f t="shared" si="215"/>
        <v>28000</v>
      </c>
      <c r="AG1149" s="28">
        <f t="shared" si="216"/>
        <v>26000</v>
      </c>
    </row>
    <row r="1150" spans="1:33" hidden="1" x14ac:dyDescent="0.3">
      <c r="A1150" s="2" t="s">
        <v>2491</v>
      </c>
      <c r="B1150" s="2" t="s">
        <v>2490</v>
      </c>
      <c r="C1150" s="2">
        <v>2506</v>
      </c>
      <c r="D1150" s="2" t="s">
        <v>8</v>
      </c>
      <c r="E1150" s="2">
        <v>901</v>
      </c>
      <c r="F1150" s="2" t="s">
        <v>2690</v>
      </c>
      <c r="G1150" s="2" t="s">
        <v>2742</v>
      </c>
      <c r="H1150" s="8" t="s">
        <v>2569</v>
      </c>
      <c r="I1150" s="1">
        <v>11000</v>
      </c>
      <c r="J1150" s="1">
        <v>13000</v>
      </c>
      <c r="K1150" s="1">
        <v>16000</v>
      </c>
      <c r="L1150" s="1">
        <v>23000</v>
      </c>
      <c r="M1150" s="1">
        <v>35000</v>
      </c>
      <c r="N1150" s="1">
        <v>34000</v>
      </c>
      <c r="O1150" s="1">
        <v>36000</v>
      </c>
      <c r="P1150" s="1">
        <v>38000</v>
      </c>
      <c r="Q1150" s="1">
        <v>40000</v>
      </c>
      <c r="R1150" s="1">
        <v>31000</v>
      </c>
      <c r="S1150" s="1">
        <v>25000</v>
      </c>
      <c r="T1150" s="1">
        <v>22000</v>
      </c>
      <c r="V1150" s="28">
        <f t="shared" si="205"/>
        <v>11000</v>
      </c>
      <c r="W1150" s="28">
        <f t="shared" si="206"/>
        <v>13000</v>
      </c>
      <c r="X1150" s="28">
        <f t="shared" si="207"/>
        <v>16000</v>
      </c>
      <c r="Y1150" s="28">
        <f t="shared" si="208"/>
        <v>23000</v>
      </c>
      <c r="Z1150" s="28">
        <f t="shared" si="209"/>
        <v>35000</v>
      </c>
      <c r="AA1150" s="28">
        <f t="shared" si="210"/>
        <v>34000</v>
      </c>
      <c r="AB1150" s="28">
        <f t="shared" si="211"/>
        <v>36000</v>
      </c>
      <c r="AC1150" s="28">
        <f t="shared" si="212"/>
        <v>38000</v>
      </c>
      <c r="AD1150" s="28">
        <f t="shared" si="213"/>
        <v>40000</v>
      </c>
      <c r="AE1150" s="28">
        <f t="shared" si="214"/>
        <v>31000</v>
      </c>
      <c r="AF1150" s="28">
        <f t="shared" si="215"/>
        <v>25000</v>
      </c>
      <c r="AG1150" s="28">
        <f t="shared" si="216"/>
        <v>22000</v>
      </c>
    </row>
    <row r="1151" spans="1:33" hidden="1" x14ac:dyDescent="0.3">
      <c r="A1151" s="2" t="s">
        <v>2491</v>
      </c>
      <c r="B1151" s="2" t="s">
        <v>2490</v>
      </c>
      <c r="C1151" s="2">
        <v>2506</v>
      </c>
      <c r="D1151" s="2" t="s">
        <v>8</v>
      </c>
      <c r="E1151" s="2">
        <v>905</v>
      </c>
      <c r="F1151" s="2" t="s">
        <v>2691</v>
      </c>
      <c r="G1151" s="2" t="s">
        <v>2742</v>
      </c>
      <c r="H1151" s="8" t="s">
        <v>2570</v>
      </c>
      <c r="I1151" s="1">
        <v>10000</v>
      </c>
      <c r="J1151" s="1">
        <v>12000</v>
      </c>
      <c r="K1151" s="1">
        <v>15000</v>
      </c>
      <c r="L1151" s="1">
        <v>22000</v>
      </c>
      <c r="M1151" s="1">
        <v>32000</v>
      </c>
      <c r="N1151" s="1">
        <v>31000</v>
      </c>
      <c r="O1151" s="1">
        <v>33000</v>
      </c>
      <c r="P1151" s="1">
        <v>35000</v>
      </c>
      <c r="Q1151" s="1">
        <v>38000</v>
      </c>
      <c r="R1151" s="1">
        <v>29000</v>
      </c>
      <c r="S1151" s="1">
        <v>23000</v>
      </c>
      <c r="T1151" s="1">
        <v>21000</v>
      </c>
      <c r="V1151" s="28">
        <f t="shared" si="205"/>
        <v>10000</v>
      </c>
      <c r="W1151" s="28">
        <f t="shared" si="206"/>
        <v>12000</v>
      </c>
      <c r="X1151" s="28">
        <f t="shared" si="207"/>
        <v>15000</v>
      </c>
      <c r="Y1151" s="28">
        <f t="shared" si="208"/>
        <v>22000</v>
      </c>
      <c r="Z1151" s="28">
        <f t="shared" si="209"/>
        <v>32000</v>
      </c>
      <c r="AA1151" s="28">
        <f t="shared" si="210"/>
        <v>31000</v>
      </c>
      <c r="AB1151" s="28">
        <f t="shared" si="211"/>
        <v>33000</v>
      </c>
      <c r="AC1151" s="28">
        <f t="shared" si="212"/>
        <v>35000</v>
      </c>
      <c r="AD1151" s="28">
        <f t="shared" si="213"/>
        <v>38000</v>
      </c>
      <c r="AE1151" s="28">
        <f t="shared" si="214"/>
        <v>29000</v>
      </c>
      <c r="AF1151" s="28">
        <f t="shared" si="215"/>
        <v>23000</v>
      </c>
      <c r="AG1151" s="28">
        <f t="shared" si="216"/>
        <v>21000</v>
      </c>
    </row>
    <row r="1152" spans="1:33" hidden="1" x14ac:dyDescent="0.3">
      <c r="A1152" s="2" t="s">
        <v>2491</v>
      </c>
      <c r="B1152" s="2" t="s">
        <v>2490</v>
      </c>
      <c r="C1152" s="2">
        <v>2506</v>
      </c>
      <c r="D1152" s="2" t="s">
        <v>8</v>
      </c>
      <c r="E1152" s="2">
        <v>901</v>
      </c>
      <c r="F1152" s="2" t="s">
        <v>2692</v>
      </c>
      <c r="G1152" s="2" t="s">
        <v>2742</v>
      </c>
      <c r="H1152" s="8" t="s">
        <v>2571</v>
      </c>
      <c r="I1152" s="1">
        <v>9000</v>
      </c>
      <c r="J1152" s="1">
        <v>10000</v>
      </c>
      <c r="K1152" s="1">
        <v>13000</v>
      </c>
      <c r="L1152" s="1">
        <v>18000</v>
      </c>
      <c r="M1152" s="1">
        <v>28000</v>
      </c>
      <c r="N1152" s="1">
        <v>27000</v>
      </c>
      <c r="O1152" s="1">
        <v>29000</v>
      </c>
      <c r="P1152" s="1">
        <v>30000</v>
      </c>
      <c r="Q1152" s="1">
        <v>32000</v>
      </c>
      <c r="R1152" s="1">
        <v>25000</v>
      </c>
      <c r="S1152" s="1">
        <v>20000</v>
      </c>
      <c r="T1152" s="1">
        <v>18000</v>
      </c>
      <c r="V1152" s="28">
        <f t="shared" si="205"/>
        <v>9000</v>
      </c>
      <c r="W1152" s="28">
        <f t="shared" si="206"/>
        <v>10000</v>
      </c>
      <c r="X1152" s="28">
        <f t="shared" si="207"/>
        <v>13000</v>
      </c>
      <c r="Y1152" s="28">
        <f t="shared" si="208"/>
        <v>18000</v>
      </c>
      <c r="Z1152" s="28">
        <f t="shared" si="209"/>
        <v>28000</v>
      </c>
      <c r="AA1152" s="28">
        <f t="shared" si="210"/>
        <v>27000</v>
      </c>
      <c r="AB1152" s="28">
        <f t="shared" si="211"/>
        <v>29000</v>
      </c>
      <c r="AC1152" s="28">
        <f t="shared" si="212"/>
        <v>30000</v>
      </c>
      <c r="AD1152" s="28">
        <f t="shared" si="213"/>
        <v>32000</v>
      </c>
      <c r="AE1152" s="28">
        <f t="shared" si="214"/>
        <v>25000</v>
      </c>
      <c r="AF1152" s="28">
        <f t="shared" si="215"/>
        <v>20000</v>
      </c>
      <c r="AG1152" s="28">
        <f t="shared" si="216"/>
        <v>18000</v>
      </c>
    </row>
    <row r="1153" spans="1:33" hidden="1" x14ac:dyDescent="0.3">
      <c r="A1153" s="2" t="s">
        <v>2491</v>
      </c>
      <c r="B1153" s="2" t="s">
        <v>2490</v>
      </c>
      <c r="C1153" s="2">
        <v>2506</v>
      </c>
      <c r="D1153" s="2" t="s">
        <v>8</v>
      </c>
      <c r="E1153" s="2">
        <v>922</v>
      </c>
      <c r="F1153" s="2" t="s">
        <v>2693</v>
      </c>
      <c r="G1153" s="2" t="s">
        <v>2742</v>
      </c>
      <c r="H1153" s="8" t="s">
        <v>2572</v>
      </c>
      <c r="I1153" s="1">
        <v>8000</v>
      </c>
      <c r="J1153" s="1">
        <v>10000</v>
      </c>
      <c r="K1153" s="1">
        <v>13000</v>
      </c>
      <c r="L1153" s="1">
        <v>18000</v>
      </c>
      <c r="M1153" s="1">
        <v>27000</v>
      </c>
      <c r="N1153" s="1">
        <v>26000</v>
      </c>
      <c r="O1153" s="1">
        <v>27000</v>
      </c>
      <c r="P1153" s="1">
        <v>29000</v>
      </c>
      <c r="Q1153" s="1">
        <v>31000</v>
      </c>
      <c r="R1153" s="1">
        <v>24000</v>
      </c>
      <c r="S1153" s="1">
        <v>19000</v>
      </c>
      <c r="T1153" s="1">
        <v>17000</v>
      </c>
      <c r="V1153" s="28">
        <f t="shared" si="205"/>
        <v>8000</v>
      </c>
      <c r="W1153" s="28">
        <f t="shared" si="206"/>
        <v>10000</v>
      </c>
      <c r="X1153" s="28">
        <f t="shared" si="207"/>
        <v>13000</v>
      </c>
      <c r="Y1153" s="28">
        <f t="shared" si="208"/>
        <v>18000</v>
      </c>
      <c r="Z1153" s="28">
        <f t="shared" si="209"/>
        <v>27000</v>
      </c>
      <c r="AA1153" s="28">
        <f t="shared" si="210"/>
        <v>26000</v>
      </c>
      <c r="AB1153" s="28">
        <f t="shared" si="211"/>
        <v>27000</v>
      </c>
      <c r="AC1153" s="28">
        <f t="shared" si="212"/>
        <v>29000</v>
      </c>
      <c r="AD1153" s="28">
        <f t="shared" si="213"/>
        <v>31000</v>
      </c>
      <c r="AE1153" s="28">
        <f t="shared" si="214"/>
        <v>24000</v>
      </c>
      <c r="AF1153" s="28">
        <f t="shared" si="215"/>
        <v>19000</v>
      </c>
      <c r="AG1153" s="28">
        <f t="shared" si="216"/>
        <v>17000</v>
      </c>
    </row>
    <row r="1154" spans="1:33" hidden="1" x14ac:dyDescent="0.3">
      <c r="A1154" s="2" t="s">
        <v>2491</v>
      </c>
      <c r="B1154" s="2" t="s">
        <v>2490</v>
      </c>
      <c r="C1154" s="2">
        <v>2506</v>
      </c>
      <c r="D1154" s="2" t="s">
        <v>8</v>
      </c>
      <c r="E1154" s="2">
        <v>905</v>
      </c>
      <c r="F1154" s="2" t="s">
        <v>2694</v>
      </c>
      <c r="G1154" s="2" t="s">
        <v>2742</v>
      </c>
      <c r="H1154" s="8" t="s">
        <v>2573</v>
      </c>
      <c r="I1154" s="1">
        <v>8000</v>
      </c>
      <c r="J1154" s="1">
        <v>9000</v>
      </c>
      <c r="K1154" s="1">
        <v>12000</v>
      </c>
      <c r="L1154" s="1">
        <v>16000</v>
      </c>
      <c r="M1154" s="1">
        <v>25000</v>
      </c>
      <c r="N1154" s="1">
        <v>24000</v>
      </c>
      <c r="O1154" s="1">
        <v>25000</v>
      </c>
      <c r="P1154" s="1">
        <v>27000</v>
      </c>
      <c r="Q1154" s="1">
        <v>29000</v>
      </c>
      <c r="R1154" s="1">
        <v>22000</v>
      </c>
      <c r="S1154" s="1">
        <v>18000</v>
      </c>
      <c r="T1154" s="1">
        <v>16000</v>
      </c>
      <c r="V1154" s="28">
        <f t="shared" si="205"/>
        <v>8000</v>
      </c>
      <c r="W1154" s="28">
        <f t="shared" si="206"/>
        <v>9000</v>
      </c>
      <c r="X1154" s="28">
        <f t="shared" si="207"/>
        <v>12000</v>
      </c>
      <c r="Y1154" s="28">
        <f t="shared" si="208"/>
        <v>16000</v>
      </c>
      <c r="Z1154" s="28">
        <f t="shared" si="209"/>
        <v>25000</v>
      </c>
      <c r="AA1154" s="28">
        <f t="shared" si="210"/>
        <v>24000</v>
      </c>
      <c r="AB1154" s="28">
        <f t="shared" si="211"/>
        <v>25000</v>
      </c>
      <c r="AC1154" s="28">
        <f t="shared" si="212"/>
        <v>27000</v>
      </c>
      <c r="AD1154" s="28">
        <f t="shared" si="213"/>
        <v>29000</v>
      </c>
      <c r="AE1154" s="28">
        <f t="shared" si="214"/>
        <v>22000</v>
      </c>
      <c r="AF1154" s="28">
        <f t="shared" si="215"/>
        <v>18000</v>
      </c>
      <c r="AG1154" s="28">
        <f t="shared" si="216"/>
        <v>16000</v>
      </c>
    </row>
    <row r="1155" spans="1:33" hidden="1" x14ac:dyDescent="0.3">
      <c r="A1155" s="2" t="s">
        <v>2491</v>
      </c>
      <c r="B1155" s="2" t="s">
        <v>2490</v>
      </c>
      <c r="C1155" s="2">
        <v>2506</v>
      </c>
      <c r="D1155" s="2" t="s">
        <v>8</v>
      </c>
      <c r="E1155" s="2">
        <v>905</v>
      </c>
      <c r="F1155" s="2" t="s">
        <v>2695</v>
      </c>
      <c r="G1155" s="2" t="s">
        <v>2742</v>
      </c>
      <c r="H1155" s="8" t="s">
        <v>1296</v>
      </c>
      <c r="I1155" s="1">
        <v>8000</v>
      </c>
      <c r="J1155" s="1">
        <v>9000</v>
      </c>
      <c r="K1155" s="1">
        <v>12000</v>
      </c>
      <c r="L1155" s="1">
        <v>16000</v>
      </c>
      <c r="M1155" s="1">
        <v>25000</v>
      </c>
      <c r="N1155" s="1">
        <v>24000</v>
      </c>
      <c r="O1155" s="1">
        <v>25000</v>
      </c>
      <c r="P1155" s="1">
        <v>27000</v>
      </c>
      <c r="Q1155" s="1">
        <v>29000</v>
      </c>
      <c r="R1155" s="1">
        <v>22000</v>
      </c>
      <c r="S1155" s="1">
        <v>18000</v>
      </c>
      <c r="T1155" s="1">
        <v>16000</v>
      </c>
      <c r="V1155" s="28">
        <f t="shared" ref="V1155:V1190" si="217">ROUNDUP(I1155,-3)</f>
        <v>8000</v>
      </c>
      <c r="W1155" s="28">
        <f t="shared" ref="W1155:W1190" si="218">ROUNDUP(J1155,-3)</f>
        <v>9000</v>
      </c>
      <c r="X1155" s="28">
        <f t="shared" ref="X1155:X1190" si="219">ROUNDUP(K1155,-3)</f>
        <v>12000</v>
      </c>
      <c r="Y1155" s="28">
        <f t="shared" ref="Y1155:Y1190" si="220">ROUNDUP(L1155,-3)</f>
        <v>16000</v>
      </c>
      <c r="Z1155" s="28">
        <f t="shared" ref="Z1155:Z1190" si="221">ROUNDUP(M1155,-3)</f>
        <v>25000</v>
      </c>
      <c r="AA1155" s="28">
        <f t="shared" ref="AA1155:AA1190" si="222">ROUNDUP(N1155,-3)</f>
        <v>24000</v>
      </c>
      <c r="AB1155" s="28">
        <f t="shared" ref="AB1155:AB1190" si="223">ROUNDUP(O1155,-3)</f>
        <v>25000</v>
      </c>
      <c r="AC1155" s="28">
        <f t="shared" ref="AC1155:AC1190" si="224">ROUNDUP(P1155,-3)</f>
        <v>27000</v>
      </c>
      <c r="AD1155" s="28">
        <f t="shared" ref="AD1155:AD1190" si="225">ROUNDUP(Q1155,-3)</f>
        <v>29000</v>
      </c>
      <c r="AE1155" s="28">
        <f t="shared" ref="AE1155:AE1190" si="226">ROUNDUP(R1155,-3)</f>
        <v>22000</v>
      </c>
      <c r="AF1155" s="28">
        <f t="shared" ref="AF1155:AF1190" si="227">ROUNDUP(S1155,-3)</f>
        <v>18000</v>
      </c>
      <c r="AG1155" s="28">
        <f t="shared" ref="AG1155:AG1190" si="228">ROUNDUP(T1155,-3)</f>
        <v>16000</v>
      </c>
    </row>
    <row r="1156" spans="1:33" hidden="1" x14ac:dyDescent="0.3">
      <c r="A1156" s="2" t="s">
        <v>2491</v>
      </c>
      <c r="B1156" s="2" t="s">
        <v>2490</v>
      </c>
      <c r="C1156" s="2">
        <v>2506</v>
      </c>
      <c r="D1156" s="2" t="s">
        <v>8</v>
      </c>
      <c r="E1156" s="2">
        <v>905</v>
      </c>
      <c r="F1156" s="2" t="s">
        <v>2696</v>
      </c>
      <c r="G1156" s="2" t="s">
        <v>2742</v>
      </c>
      <c r="H1156" s="8" t="s">
        <v>1294</v>
      </c>
      <c r="I1156" s="1">
        <v>6000</v>
      </c>
      <c r="J1156" s="1">
        <v>7000</v>
      </c>
      <c r="K1156" s="1">
        <v>9000</v>
      </c>
      <c r="L1156" s="1">
        <v>12000</v>
      </c>
      <c r="M1156" s="1">
        <v>18000</v>
      </c>
      <c r="N1156" s="1">
        <v>17000</v>
      </c>
      <c r="O1156" s="1">
        <v>18000</v>
      </c>
      <c r="P1156" s="1">
        <v>19000</v>
      </c>
      <c r="Q1156" s="1">
        <v>21000</v>
      </c>
      <c r="R1156" s="1">
        <v>16000</v>
      </c>
      <c r="S1156" s="1">
        <v>13000</v>
      </c>
      <c r="T1156" s="1">
        <v>11000</v>
      </c>
      <c r="V1156" s="28">
        <f t="shared" si="217"/>
        <v>6000</v>
      </c>
      <c r="W1156" s="28">
        <f t="shared" si="218"/>
        <v>7000</v>
      </c>
      <c r="X1156" s="28">
        <f t="shared" si="219"/>
        <v>9000</v>
      </c>
      <c r="Y1156" s="28">
        <f t="shared" si="220"/>
        <v>12000</v>
      </c>
      <c r="Z1156" s="28">
        <f t="shared" si="221"/>
        <v>18000</v>
      </c>
      <c r="AA1156" s="28">
        <f t="shared" si="222"/>
        <v>17000</v>
      </c>
      <c r="AB1156" s="28">
        <f t="shared" si="223"/>
        <v>18000</v>
      </c>
      <c r="AC1156" s="28">
        <f t="shared" si="224"/>
        <v>19000</v>
      </c>
      <c r="AD1156" s="28">
        <f t="shared" si="225"/>
        <v>21000</v>
      </c>
      <c r="AE1156" s="28">
        <f t="shared" si="226"/>
        <v>16000</v>
      </c>
      <c r="AF1156" s="28">
        <f t="shared" si="227"/>
        <v>13000</v>
      </c>
      <c r="AG1156" s="28">
        <f t="shared" si="228"/>
        <v>11000</v>
      </c>
    </row>
    <row r="1157" spans="1:33" hidden="1" x14ac:dyDescent="0.3">
      <c r="A1157" s="2" t="s">
        <v>2491</v>
      </c>
      <c r="B1157" s="2" t="s">
        <v>2490</v>
      </c>
      <c r="C1157" s="2">
        <v>2506</v>
      </c>
      <c r="D1157" s="2" t="s">
        <v>8</v>
      </c>
      <c r="E1157" s="2">
        <v>905</v>
      </c>
      <c r="F1157" s="2" t="s">
        <v>2697</v>
      </c>
      <c r="G1157" s="2" t="s">
        <v>2742</v>
      </c>
      <c r="H1157" s="8" t="s">
        <v>2574</v>
      </c>
      <c r="I1157" s="1">
        <v>6000</v>
      </c>
      <c r="J1157" s="1">
        <v>7000</v>
      </c>
      <c r="K1157" s="1">
        <v>9000</v>
      </c>
      <c r="L1157" s="1">
        <v>12000</v>
      </c>
      <c r="M1157" s="1">
        <v>18000</v>
      </c>
      <c r="N1157" s="1">
        <v>17000</v>
      </c>
      <c r="O1157" s="1">
        <v>18000</v>
      </c>
      <c r="P1157" s="1">
        <v>19000</v>
      </c>
      <c r="Q1157" s="1">
        <v>21000</v>
      </c>
      <c r="R1157" s="1">
        <v>16000</v>
      </c>
      <c r="S1157" s="1">
        <v>13000</v>
      </c>
      <c r="T1157" s="1">
        <v>11000</v>
      </c>
      <c r="V1157" s="28">
        <f t="shared" si="217"/>
        <v>6000</v>
      </c>
      <c r="W1157" s="28">
        <f t="shared" si="218"/>
        <v>7000</v>
      </c>
      <c r="X1157" s="28">
        <f t="shared" si="219"/>
        <v>9000</v>
      </c>
      <c r="Y1157" s="28">
        <f t="shared" si="220"/>
        <v>12000</v>
      </c>
      <c r="Z1157" s="28">
        <f t="shared" si="221"/>
        <v>18000</v>
      </c>
      <c r="AA1157" s="28">
        <f t="shared" si="222"/>
        <v>17000</v>
      </c>
      <c r="AB1157" s="28">
        <f t="shared" si="223"/>
        <v>18000</v>
      </c>
      <c r="AC1157" s="28">
        <f t="shared" si="224"/>
        <v>19000</v>
      </c>
      <c r="AD1157" s="28">
        <f t="shared" si="225"/>
        <v>21000</v>
      </c>
      <c r="AE1157" s="28">
        <f t="shared" si="226"/>
        <v>16000</v>
      </c>
      <c r="AF1157" s="28">
        <f t="shared" si="227"/>
        <v>13000</v>
      </c>
      <c r="AG1157" s="28">
        <f t="shared" si="228"/>
        <v>11000</v>
      </c>
    </row>
    <row r="1158" spans="1:33" hidden="1" x14ac:dyDescent="0.3">
      <c r="A1158" s="2" t="s">
        <v>2491</v>
      </c>
      <c r="B1158" s="2" t="s">
        <v>2490</v>
      </c>
      <c r="C1158" s="2">
        <v>2506</v>
      </c>
      <c r="D1158" s="2" t="s">
        <v>8</v>
      </c>
      <c r="E1158" s="2">
        <v>905</v>
      </c>
      <c r="F1158" s="2" t="s">
        <v>2698</v>
      </c>
      <c r="G1158" s="2" t="s">
        <v>2742</v>
      </c>
      <c r="H1158" s="8" t="s">
        <v>1295</v>
      </c>
      <c r="I1158" s="1">
        <v>6000</v>
      </c>
      <c r="J1158" s="1">
        <v>7000</v>
      </c>
      <c r="K1158" s="1">
        <v>9000</v>
      </c>
      <c r="L1158" s="1">
        <v>12000</v>
      </c>
      <c r="M1158" s="1">
        <v>18000</v>
      </c>
      <c r="N1158" s="1">
        <v>17000</v>
      </c>
      <c r="O1158" s="1">
        <v>18000</v>
      </c>
      <c r="P1158" s="1">
        <v>19000</v>
      </c>
      <c r="Q1158" s="1">
        <v>21000</v>
      </c>
      <c r="R1158" s="1">
        <v>16000</v>
      </c>
      <c r="S1158" s="1">
        <v>13000</v>
      </c>
      <c r="T1158" s="1">
        <v>11000</v>
      </c>
      <c r="V1158" s="28">
        <f t="shared" si="217"/>
        <v>6000</v>
      </c>
      <c r="W1158" s="28">
        <f t="shared" si="218"/>
        <v>7000</v>
      </c>
      <c r="X1158" s="28">
        <f t="shared" si="219"/>
        <v>9000</v>
      </c>
      <c r="Y1158" s="28">
        <f t="shared" si="220"/>
        <v>12000</v>
      </c>
      <c r="Z1158" s="28">
        <f t="shared" si="221"/>
        <v>18000</v>
      </c>
      <c r="AA1158" s="28">
        <f t="shared" si="222"/>
        <v>17000</v>
      </c>
      <c r="AB1158" s="28">
        <f t="shared" si="223"/>
        <v>18000</v>
      </c>
      <c r="AC1158" s="28">
        <f t="shared" si="224"/>
        <v>19000</v>
      </c>
      <c r="AD1158" s="28">
        <f t="shared" si="225"/>
        <v>21000</v>
      </c>
      <c r="AE1158" s="28">
        <f t="shared" si="226"/>
        <v>16000</v>
      </c>
      <c r="AF1158" s="28">
        <f t="shared" si="227"/>
        <v>13000</v>
      </c>
      <c r="AG1158" s="28">
        <f t="shared" si="228"/>
        <v>11000</v>
      </c>
    </row>
    <row r="1159" spans="1:33" hidden="1" x14ac:dyDescent="0.3">
      <c r="A1159" s="2" t="s">
        <v>2491</v>
      </c>
      <c r="B1159" s="2" t="s">
        <v>2490</v>
      </c>
      <c r="C1159" s="2">
        <v>2506</v>
      </c>
      <c r="D1159" s="2" t="s">
        <v>8</v>
      </c>
      <c r="E1159" s="2">
        <v>905</v>
      </c>
      <c r="F1159" s="2" t="s">
        <v>2699</v>
      </c>
      <c r="G1159" s="2" t="s">
        <v>2742</v>
      </c>
      <c r="H1159" s="8" t="s">
        <v>2575</v>
      </c>
      <c r="I1159" s="1">
        <v>6000</v>
      </c>
      <c r="J1159" s="1">
        <v>7000</v>
      </c>
      <c r="K1159" s="1">
        <v>9000</v>
      </c>
      <c r="L1159" s="1">
        <v>12000</v>
      </c>
      <c r="M1159" s="1">
        <v>18000</v>
      </c>
      <c r="N1159" s="1">
        <v>17000</v>
      </c>
      <c r="O1159" s="1">
        <v>18000</v>
      </c>
      <c r="P1159" s="1">
        <v>19000</v>
      </c>
      <c r="Q1159" s="1">
        <v>21000</v>
      </c>
      <c r="R1159" s="1">
        <v>16000</v>
      </c>
      <c r="S1159" s="1">
        <v>13000</v>
      </c>
      <c r="T1159" s="1">
        <v>11000</v>
      </c>
      <c r="V1159" s="28">
        <f t="shared" si="217"/>
        <v>6000</v>
      </c>
      <c r="W1159" s="28">
        <f t="shared" si="218"/>
        <v>7000</v>
      </c>
      <c r="X1159" s="28">
        <f t="shared" si="219"/>
        <v>9000</v>
      </c>
      <c r="Y1159" s="28">
        <f t="shared" si="220"/>
        <v>12000</v>
      </c>
      <c r="Z1159" s="28">
        <f t="shared" si="221"/>
        <v>18000</v>
      </c>
      <c r="AA1159" s="28">
        <f t="shared" si="222"/>
        <v>17000</v>
      </c>
      <c r="AB1159" s="28">
        <f t="shared" si="223"/>
        <v>18000</v>
      </c>
      <c r="AC1159" s="28">
        <f t="shared" si="224"/>
        <v>19000</v>
      </c>
      <c r="AD1159" s="28">
        <f t="shared" si="225"/>
        <v>21000</v>
      </c>
      <c r="AE1159" s="28">
        <f t="shared" si="226"/>
        <v>16000</v>
      </c>
      <c r="AF1159" s="28">
        <f t="shared" si="227"/>
        <v>13000</v>
      </c>
      <c r="AG1159" s="28">
        <f t="shared" si="228"/>
        <v>11000</v>
      </c>
    </row>
    <row r="1160" spans="1:33" hidden="1" x14ac:dyDescent="0.3">
      <c r="A1160" s="2" t="s">
        <v>2491</v>
      </c>
      <c r="B1160" s="2" t="s">
        <v>2490</v>
      </c>
      <c r="C1160" s="2">
        <v>2506</v>
      </c>
      <c r="D1160" s="2" t="s">
        <v>8</v>
      </c>
      <c r="E1160" s="2">
        <v>905</v>
      </c>
      <c r="F1160" s="2" t="s">
        <v>2700</v>
      </c>
      <c r="G1160" s="2" t="s">
        <v>2742</v>
      </c>
      <c r="H1160" s="8" t="s">
        <v>2576</v>
      </c>
      <c r="I1160" s="1">
        <v>5000</v>
      </c>
      <c r="J1160" s="1">
        <v>6000</v>
      </c>
      <c r="K1160" s="1">
        <v>8000</v>
      </c>
      <c r="L1160" s="1">
        <v>11000</v>
      </c>
      <c r="M1160" s="1">
        <v>17000</v>
      </c>
      <c r="N1160" s="1">
        <v>16000</v>
      </c>
      <c r="O1160" s="1">
        <v>17000</v>
      </c>
      <c r="P1160" s="1">
        <v>18000</v>
      </c>
      <c r="Q1160" s="1">
        <v>19000</v>
      </c>
      <c r="R1160" s="1">
        <v>15000</v>
      </c>
      <c r="S1160" s="1">
        <v>12000</v>
      </c>
      <c r="T1160" s="1">
        <v>11000</v>
      </c>
      <c r="V1160" s="28">
        <f t="shared" si="217"/>
        <v>5000</v>
      </c>
      <c r="W1160" s="28">
        <f t="shared" si="218"/>
        <v>6000</v>
      </c>
      <c r="X1160" s="28">
        <f t="shared" si="219"/>
        <v>8000</v>
      </c>
      <c r="Y1160" s="28">
        <f t="shared" si="220"/>
        <v>11000</v>
      </c>
      <c r="Z1160" s="28">
        <f t="shared" si="221"/>
        <v>17000</v>
      </c>
      <c r="AA1160" s="28">
        <f t="shared" si="222"/>
        <v>16000</v>
      </c>
      <c r="AB1160" s="28">
        <f t="shared" si="223"/>
        <v>17000</v>
      </c>
      <c r="AC1160" s="28">
        <f t="shared" si="224"/>
        <v>18000</v>
      </c>
      <c r="AD1160" s="28">
        <f t="shared" si="225"/>
        <v>19000</v>
      </c>
      <c r="AE1160" s="28">
        <f t="shared" si="226"/>
        <v>15000</v>
      </c>
      <c r="AF1160" s="28">
        <f t="shared" si="227"/>
        <v>12000</v>
      </c>
      <c r="AG1160" s="28">
        <f t="shared" si="228"/>
        <v>11000</v>
      </c>
    </row>
    <row r="1161" spans="1:33" hidden="1" x14ac:dyDescent="0.3">
      <c r="A1161" s="2" t="s">
        <v>2491</v>
      </c>
      <c r="B1161" s="2" t="s">
        <v>2490</v>
      </c>
      <c r="C1161" s="2">
        <v>2506</v>
      </c>
      <c r="D1161" s="2" t="s">
        <v>8</v>
      </c>
      <c r="E1161" s="2">
        <v>905</v>
      </c>
      <c r="F1161" s="2" t="s">
        <v>2701</v>
      </c>
      <c r="G1161" s="2" t="s">
        <v>2742</v>
      </c>
      <c r="H1161" s="8" t="s">
        <v>2577</v>
      </c>
      <c r="I1161" s="1">
        <v>5000</v>
      </c>
      <c r="J1161" s="1">
        <v>6000</v>
      </c>
      <c r="K1161" s="1">
        <v>8000</v>
      </c>
      <c r="L1161" s="1">
        <v>11000</v>
      </c>
      <c r="M1161" s="1">
        <v>17000</v>
      </c>
      <c r="N1161" s="1">
        <v>16000</v>
      </c>
      <c r="O1161" s="1">
        <v>17000</v>
      </c>
      <c r="P1161" s="1">
        <v>18000</v>
      </c>
      <c r="Q1161" s="1">
        <v>19000</v>
      </c>
      <c r="R1161" s="1">
        <v>15000</v>
      </c>
      <c r="S1161" s="1">
        <v>12000</v>
      </c>
      <c r="T1161" s="1">
        <v>11000</v>
      </c>
      <c r="V1161" s="28">
        <f t="shared" si="217"/>
        <v>5000</v>
      </c>
      <c r="W1161" s="28">
        <f t="shared" si="218"/>
        <v>6000</v>
      </c>
      <c r="X1161" s="28">
        <f t="shared" si="219"/>
        <v>8000</v>
      </c>
      <c r="Y1161" s="28">
        <f t="shared" si="220"/>
        <v>11000</v>
      </c>
      <c r="Z1161" s="28">
        <f t="shared" si="221"/>
        <v>17000</v>
      </c>
      <c r="AA1161" s="28">
        <f t="shared" si="222"/>
        <v>16000</v>
      </c>
      <c r="AB1161" s="28">
        <f t="shared" si="223"/>
        <v>17000</v>
      </c>
      <c r="AC1161" s="28">
        <f t="shared" si="224"/>
        <v>18000</v>
      </c>
      <c r="AD1161" s="28">
        <f t="shared" si="225"/>
        <v>19000</v>
      </c>
      <c r="AE1161" s="28">
        <f t="shared" si="226"/>
        <v>15000</v>
      </c>
      <c r="AF1161" s="28">
        <f t="shared" si="227"/>
        <v>12000</v>
      </c>
      <c r="AG1161" s="28">
        <f t="shared" si="228"/>
        <v>11000</v>
      </c>
    </row>
    <row r="1162" spans="1:33" hidden="1" x14ac:dyDescent="0.3">
      <c r="A1162" s="2" t="s">
        <v>2491</v>
      </c>
      <c r="B1162" s="2" t="s">
        <v>2490</v>
      </c>
      <c r="C1162" s="2">
        <v>2506</v>
      </c>
      <c r="D1162" s="2" t="s">
        <v>8</v>
      </c>
      <c r="E1162" s="2">
        <v>905</v>
      </c>
      <c r="F1162" s="2" t="s">
        <v>2702</v>
      </c>
      <c r="G1162" s="2" t="s">
        <v>2742</v>
      </c>
      <c r="H1162" s="8" t="s">
        <v>1297</v>
      </c>
      <c r="I1162" s="1">
        <v>5000</v>
      </c>
      <c r="J1162" s="1">
        <v>6000</v>
      </c>
      <c r="K1162" s="1">
        <v>8000</v>
      </c>
      <c r="L1162" s="1">
        <v>11000</v>
      </c>
      <c r="M1162" s="1">
        <v>17000</v>
      </c>
      <c r="N1162" s="1">
        <v>16000</v>
      </c>
      <c r="O1162" s="1">
        <v>17000</v>
      </c>
      <c r="P1162" s="1">
        <v>18000</v>
      </c>
      <c r="Q1162" s="1">
        <v>19000</v>
      </c>
      <c r="R1162" s="1">
        <v>15000</v>
      </c>
      <c r="S1162" s="1">
        <v>12000</v>
      </c>
      <c r="T1162" s="1">
        <v>11000</v>
      </c>
      <c r="V1162" s="28">
        <f t="shared" si="217"/>
        <v>5000</v>
      </c>
      <c r="W1162" s="28">
        <f t="shared" si="218"/>
        <v>6000</v>
      </c>
      <c r="X1162" s="28">
        <f t="shared" si="219"/>
        <v>8000</v>
      </c>
      <c r="Y1162" s="28">
        <f t="shared" si="220"/>
        <v>11000</v>
      </c>
      <c r="Z1162" s="28">
        <f t="shared" si="221"/>
        <v>17000</v>
      </c>
      <c r="AA1162" s="28">
        <f t="shared" si="222"/>
        <v>16000</v>
      </c>
      <c r="AB1162" s="28">
        <f t="shared" si="223"/>
        <v>17000</v>
      </c>
      <c r="AC1162" s="28">
        <f t="shared" si="224"/>
        <v>18000</v>
      </c>
      <c r="AD1162" s="28">
        <f t="shared" si="225"/>
        <v>19000</v>
      </c>
      <c r="AE1162" s="28">
        <f t="shared" si="226"/>
        <v>15000</v>
      </c>
      <c r="AF1162" s="28">
        <f t="shared" si="227"/>
        <v>12000</v>
      </c>
      <c r="AG1162" s="28">
        <f t="shared" si="228"/>
        <v>11000</v>
      </c>
    </row>
    <row r="1163" spans="1:33" hidden="1" x14ac:dyDescent="0.3">
      <c r="A1163" s="2" t="s">
        <v>2491</v>
      </c>
      <c r="B1163" s="2" t="s">
        <v>2490</v>
      </c>
      <c r="C1163" s="2">
        <v>2506</v>
      </c>
      <c r="D1163" s="2" t="s">
        <v>8</v>
      </c>
      <c r="E1163" s="2">
        <v>905</v>
      </c>
      <c r="F1163" s="2" t="s">
        <v>2703</v>
      </c>
      <c r="G1163" s="2" t="s">
        <v>2742</v>
      </c>
      <c r="H1163" s="8" t="s">
        <v>2578</v>
      </c>
      <c r="I1163" s="1">
        <v>5000</v>
      </c>
      <c r="J1163" s="1">
        <v>6000</v>
      </c>
      <c r="K1163" s="1">
        <v>8000</v>
      </c>
      <c r="L1163" s="1">
        <v>11000</v>
      </c>
      <c r="M1163" s="1">
        <v>17000</v>
      </c>
      <c r="N1163" s="1">
        <v>16000</v>
      </c>
      <c r="O1163" s="1">
        <v>17000</v>
      </c>
      <c r="P1163" s="1">
        <v>18000</v>
      </c>
      <c r="Q1163" s="1">
        <v>19000</v>
      </c>
      <c r="R1163" s="1">
        <v>15000</v>
      </c>
      <c r="S1163" s="1">
        <v>12000</v>
      </c>
      <c r="T1163" s="1">
        <v>11000</v>
      </c>
      <c r="V1163" s="28">
        <f t="shared" si="217"/>
        <v>5000</v>
      </c>
      <c r="W1163" s="28">
        <f t="shared" si="218"/>
        <v>6000</v>
      </c>
      <c r="X1163" s="28">
        <f t="shared" si="219"/>
        <v>8000</v>
      </c>
      <c r="Y1163" s="28">
        <f t="shared" si="220"/>
        <v>11000</v>
      </c>
      <c r="Z1163" s="28">
        <f t="shared" si="221"/>
        <v>17000</v>
      </c>
      <c r="AA1163" s="28">
        <f t="shared" si="222"/>
        <v>16000</v>
      </c>
      <c r="AB1163" s="28">
        <f t="shared" si="223"/>
        <v>17000</v>
      </c>
      <c r="AC1163" s="28">
        <f t="shared" si="224"/>
        <v>18000</v>
      </c>
      <c r="AD1163" s="28">
        <f t="shared" si="225"/>
        <v>19000</v>
      </c>
      <c r="AE1163" s="28">
        <f t="shared" si="226"/>
        <v>15000</v>
      </c>
      <c r="AF1163" s="28">
        <f t="shared" si="227"/>
        <v>12000</v>
      </c>
      <c r="AG1163" s="28">
        <f t="shared" si="228"/>
        <v>11000</v>
      </c>
    </row>
    <row r="1164" spans="1:33" hidden="1" x14ac:dyDescent="0.3">
      <c r="A1164" s="2" t="s">
        <v>2491</v>
      </c>
      <c r="B1164" s="2" t="s">
        <v>2490</v>
      </c>
      <c r="C1164" s="2">
        <v>2506</v>
      </c>
      <c r="D1164" s="2" t="s">
        <v>8</v>
      </c>
      <c r="E1164" s="2">
        <v>905</v>
      </c>
      <c r="F1164" s="2" t="s">
        <v>2704</v>
      </c>
      <c r="G1164" s="2" t="s">
        <v>2742</v>
      </c>
      <c r="H1164" s="8" t="s">
        <v>2579</v>
      </c>
      <c r="I1164" s="1">
        <v>5000</v>
      </c>
      <c r="J1164" s="1">
        <v>5000</v>
      </c>
      <c r="K1164" s="1">
        <v>7000</v>
      </c>
      <c r="L1164" s="1">
        <v>10000</v>
      </c>
      <c r="M1164" s="1">
        <v>15000</v>
      </c>
      <c r="N1164" s="1">
        <v>14000</v>
      </c>
      <c r="O1164" s="1">
        <v>15000</v>
      </c>
      <c r="P1164" s="1">
        <v>16000</v>
      </c>
      <c r="Q1164" s="1">
        <v>16000</v>
      </c>
      <c r="R1164" s="1">
        <v>13000</v>
      </c>
      <c r="S1164" s="1">
        <v>10000</v>
      </c>
      <c r="T1164" s="1">
        <v>9000</v>
      </c>
      <c r="V1164" s="28">
        <f t="shared" si="217"/>
        <v>5000</v>
      </c>
      <c r="W1164" s="28">
        <f t="shared" si="218"/>
        <v>5000</v>
      </c>
      <c r="X1164" s="28">
        <f t="shared" si="219"/>
        <v>7000</v>
      </c>
      <c r="Y1164" s="28">
        <f t="shared" si="220"/>
        <v>10000</v>
      </c>
      <c r="Z1164" s="28">
        <f t="shared" si="221"/>
        <v>15000</v>
      </c>
      <c r="AA1164" s="28">
        <f t="shared" si="222"/>
        <v>14000</v>
      </c>
      <c r="AB1164" s="28">
        <f t="shared" si="223"/>
        <v>15000</v>
      </c>
      <c r="AC1164" s="28">
        <f t="shared" si="224"/>
        <v>16000</v>
      </c>
      <c r="AD1164" s="28">
        <f t="shared" si="225"/>
        <v>16000</v>
      </c>
      <c r="AE1164" s="28">
        <f t="shared" si="226"/>
        <v>13000</v>
      </c>
      <c r="AF1164" s="28">
        <f t="shared" si="227"/>
        <v>10000</v>
      </c>
      <c r="AG1164" s="28">
        <f t="shared" si="228"/>
        <v>9000</v>
      </c>
    </row>
    <row r="1165" spans="1:33" hidden="1" x14ac:dyDescent="0.3">
      <c r="A1165" s="2" t="s">
        <v>2491</v>
      </c>
      <c r="B1165" s="2" t="s">
        <v>2490</v>
      </c>
      <c r="C1165" s="2">
        <v>2506</v>
      </c>
      <c r="D1165" s="2" t="s">
        <v>8</v>
      </c>
      <c r="E1165" s="2">
        <v>905</v>
      </c>
      <c r="F1165" s="2" t="s">
        <v>2705</v>
      </c>
      <c r="G1165" s="2" t="s">
        <v>2742</v>
      </c>
      <c r="H1165" s="8" t="s">
        <v>2580</v>
      </c>
      <c r="I1165" s="1">
        <v>4000</v>
      </c>
      <c r="J1165" s="1">
        <v>5000</v>
      </c>
      <c r="K1165" s="1">
        <v>6000</v>
      </c>
      <c r="L1165" s="1">
        <v>8000</v>
      </c>
      <c r="M1165" s="1">
        <v>13000</v>
      </c>
      <c r="N1165" s="1">
        <v>12000</v>
      </c>
      <c r="O1165" s="1">
        <v>13000</v>
      </c>
      <c r="P1165" s="1">
        <v>13000</v>
      </c>
      <c r="Q1165" s="1">
        <v>14000</v>
      </c>
      <c r="R1165" s="1">
        <v>11000</v>
      </c>
      <c r="S1165" s="1">
        <v>9000</v>
      </c>
      <c r="T1165" s="1">
        <v>8000</v>
      </c>
      <c r="V1165" s="28">
        <f t="shared" si="217"/>
        <v>4000</v>
      </c>
      <c r="W1165" s="28">
        <f t="shared" si="218"/>
        <v>5000</v>
      </c>
      <c r="X1165" s="28">
        <f t="shared" si="219"/>
        <v>6000</v>
      </c>
      <c r="Y1165" s="28">
        <f t="shared" si="220"/>
        <v>8000</v>
      </c>
      <c r="Z1165" s="28">
        <f t="shared" si="221"/>
        <v>13000</v>
      </c>
      <c r="AA1165" s="28">
        <f t="shared" si="222"/>
        <v>12000</v>
      </c>
      <c r="AB1165" s="28">
        <f t="shared" si="223"/>
        <v>13000</v>
      </c>
      <c r="AC1165" s="28">
        <f t="shared" si="224"/>
        <v>13000</v>
      </c>
      <c r="AD1165" s="28">
        <f t="shared" si="225"/>
        <v>14000</v>
      </c>
      <c r="AE1165" s="28">
        <f t="shared" si="226"/>
        <v>11000</v>
      </c>
      <c r="AF1165" s="28">
        <f t="shared" si="227"/>
        <v>9000</v>
      </c>
      <c r="AG1165" s="28">
        <f t="shared" si="228"/>
        <v>8000</v>
      </c>
    </row>
    <row r="1166" spans="1:33" hidden="1" x14ac:dyDescent="0.3">
      <c r="A1166" s="2" t="s">
        <v>2491</v>
      </c>
      <c r="B1166" s="2" t="s">
        <v>2490</v>
      </c>
      <c r="C1166" s="2">
        <v>2506</v>
      </c>
      <c r="D1166" s="2" t="s">
        <v>8</v>
      </c>
      <c r="E1166" s="2">
        <v>905</v>
      </c>
      <c r="F1166" s="2">
        <v>111651</v>
      </c>
      <c r="G1166" s="2" t="s">
        <v>2742</v>
      </c>
      <c r="H1166" s="8" t="s">
        <v>2581</v>
      </c>
      <c r="I1166" s="1">
        <v>4000</v>
      </c>
      <c r="J1166" s="1">
        <v>4000</v>
      </c>
      <c r="K1166" s="1">
        <v>6000</v>
      </c>
      <c r="L1166" s="1">
        <v>7000</v>
      </c>
      <c r="M1166" s="1">
        <v>11000</v>
      </c>
      <c r="N1166" s="1">
        <v>10000</v>
      </c>
      <c r="O1166" s="1">
        <v>11000</v>
      </c>
      <c r="P1166" s="1">
        <v>12000</v>
      </c>
      <c r="Q1166" s="1">
        <v>13000</v>
      </c>
      <c r="R1166" s="1">
        <v>10000</v>
      </c>
      <c r="S1166" s="1">
        <v>8000</v>
      </c>
      <c r="T1166" s="1">
        <v>7000</v>
      </c>
      <c r="V1166" s="28">
        <f t="shared" si="217"/>
        <v>4000</v>
      </c>
      <c r="W1166" s="28">
        <f t="shared" si="218"/>
        <v>4000</v>
      </c>
      <c r="X1166" s="28">
        <f t="shared" si="219"/>
        <v>6000</v>
      </c>
      <c r="Y1166" s="28">
        <f t="shared" si="220"/>
        <v>7000</v>
      </c>
      <c r="Z1166" s="28">
        <f t="shared" si="221"/>
        <v>11000</v>
      </c>
      <c r="AA1166" s="28">
        <f t="shared" si="222"/>
        <v>10000</v>
      </c>
      <c r="AB1166" s="28">
        <f t="shared" si="223"/>
        <v>11000</v>
      </c>
      <c r="AC1166" s="28">
        <f t="shared" si="224"/>
        <v>12000</v>
      </c>
      <c r="AD1166" s="28">
        <f t="shared" si="225"/>
        <v>13000</v>
      </c>
      <c r="AE1166" s="28">
        <f t="shared" si="226"/>
        <v>10000</v>
      </c>
      <c r="AF1166" s="28">
        <f t="shared" si="227"/>
        <v>8000</v>
      </c>
      <c r="AG1166" s="28">
        <f t="shared" si="228"/>
        <v>7000</v>
      </c>
    </row>
    <row r="1167" spans="1:33" hidden="1" x14ac:dyDescent="0.3">
      <c r="A1167" s="2" t="s">
        <v>2491</v>
      </c>
      <c r="B1167" s="2" t="s">
        <v>2490</v>
      </c>
      <c r="C1167" s="2">
        <v>2506</v>
      </c>
      <c r="D1167" s="2" t="s">
        <v>8</v>
      </c>
      <c r="E1167" s="2">
        <v>905</v>
      </c>
      <c r="F1167" s="2" t="s">
        <v>2703</v>
      </c>
      <c r="G1167" s="2" t="s">
        <v>2742</v>
      </c>
      <c r="H1167" s="8" t="s">
        <v>2578</v>
      </c>
      <c r="I1167" s="1">
        <v>4000</v>
      </c>
      <c r="J1167" s="1">
        <v>4000</v>
      </c>
      <c r="K1167" s="1">
        <v>6000</v>
      </c>
      <c r="L1167" s="1">
        <v>7000</v>
      </c>
      <c r="M1167" s="1">
        <v>11000</v>
      </c>
      <c r="N1167" s="1">
        <v>10000</v>
      </c>
      <c r="O1167" s="1">
        <v>11000</v>
      </c>
      <c r="P1167" s="1">
        <v>12000</v>
      </c>
      <c r="Q1167" s="1">
        <v>13000</v>
      </c>
      <c r="R1167" s="1">
        <v>10000</v>
      </c>
      <c r="S1167" s="1">
        <v>8000</v>
      </c>
      <c r="T1167" s="1">
        <v>7000</v>
      </c>
      <c r="V1167" s="28">
        <f t="shared" si="217"/>
        <v>4000</v>
      </c>
      <c r="W1167" s="28">
        <f t="shared" si="218"/>
        <v>4000</v>
      </c>
      <c r="X1167" s="28">
        <f t="shared" si="219"/>
        <v>6000</v>
      </c>
      <c r="Y1167" s="28">
        <f t="shared" si="220"/>
        <v>7000</v>
      </c>
      <c r="Z1167" s="28">
        <f t="shared" si="221"/>
        <v>11000</v>
      </c>
      <c r="AA1167" s="28">
        <f t="shared" si="222"/>
        <v>10000</v>
      </c>
      <c r="AB1167" s="28">
        <f t="shared" si="223"/>
        <v>11000</v>
      </c>
      <c r="AC1167" s="28">
        <f t="shared" si="224"/>
        <v>12000</v>
      </c>
      <c r="AD1167" s="28">
        <f t="shared" si="225"/>
        <v>13000</v>
      </c>
      <c r="AE1167" s="28">
        <f t="shared" si="226"/>
        <v>10000</v>
      </c>
      <c r="AF1167" s="28">
        <f t="shared" si="227"/>
        <v>8000</v>
      </c>
      <c r="AG1167" s="28">
        <f t="shared" si="228"/>
        <v>7000</v>
      </c>
    </row>
    <row r="1168" spans="1:33" hidden="1" x14ac:dyDescent="0.3">
      <c r="A1168" s="2" t="s">
        <v>2491</v>
      </c>
      <c r="B1168" s="2" t="s">
        <v>2490</v>
      </c>
      <c r="C1168" s="2">
        <v>2506</v>
      </c>
      <c r="D1168" s="2" t="s">
        <v>8</v>
      </c>
      <c r="E1168" s="2">
        <v>913</v>
      </c>
      <c r="F1168" s="2" t="s">
        <v>2706</v>
      </c>
      <c r="G1168" s="2" t="s">
        <v>2742</v>
      </c>
      <c r="H1168" s="8" t="s">
        <v>2582</v>
      </c>
      <c r="I1168" s="1">
        <v>3000</v>
      </c>
      <c r="J1168" s="1">
        <v>4000</v>
      </c>
      <c r="K1168" s="1">
        <v>5000</v>
      </c>
      <c r="L1168" s="1">
        <v>6000</v>
      </c>
      <c r="M1168" s="1">
        <v>9000</v>
      </c>
      <c r="N1168" s="1">
        <v>9000</v>
      </c>
      <c r="O1168" s="1">
        <v>9000</v>
      </c>
      <c r="P1168" s="1">
        <v>10000</v>
      </c>
      <c r="Q1168" s="1">
        <v>11000</v>
      </c>
      <c r="R1168" s="1">
        <v>8000</v>
      </c>
      <c r="S1168" s="1">
        <v>7000</v>
      </c>
      <c r="T1168" s="1">
        <v>6000</v>
      </c>
      <c r="V1168" s="28">
        <f t="shared" si="217"/>
        <v>3000</v>
      </c>
      <c r="W1168" s="28">
        <f t="shared" si="218"/>
        <v>4000</v>
      </c>
      <c r="X1168" s="28">
        <f t="shared" si="219"/>
        <v>5000</v>
      </c>
      <c r="Y1168" s="28">
        <f t="shared" si="220"/>
        <v>6000</v>
      </c>
      <c r="Z1168" s="28">
        <f t="shared" si="221"/>
        <v>9000</v>
      </c>
      <c r="AA1168" s="28">
        <f t="shared" si="222"/>
        <v>9000</v>
      </c>
      <c r="AB1168" s="28">
        <f t="shared" si="223"/>
        <v>9000</v>
      </c>
      <c r="AC1168" s="28">
        <f t="shared" si="224"/>
        <v>10000</v>
      </c>
      <c r="AD1168" s="28">
        <f t="shared" si="225"/>
        <v>11000</v>
      </c>
      <c r="AE1168" s="28">
        <f t="shared" si="226"/>
        <v>8000</v>
      </c>
      <c r="AF1168" s="28">
        <f t="shared" si="227"/>
        <v>7000</v>
      </c>
      <c r="AG1168" s="28">
        <f t="shared" si="228"/>
        <v>6000</v>
      </c>
    </row>
    <row r="1169" spans="1:33" hidden="1" x14ac:dyDescent="0.3">
      <c r="A1169" s="2" t="s">
        <v>2491</v>
      </c>
      <c r="B1169" s="2" t="s">
        <v>2490</v>
      </c>
      <c r="C1169" s="2">
        <v>2506</v>
      </c>
      <c r="D1169" s="2" t="s">
        <v>8</v>
      </c>
      <c r="E1169" s="2">
        <v>913</v>
      </c>
      <c r="F1169" s="2" t="s">
        <v>2707</v>
      </c>
      <c r="G1169" s="2" t="s">
        <v>2742</v>
      </c>
      <c r="H1169" s="8" t="s">
        <v>2583</v>
      </c>
      <c r="I1169" s="1">
        <v>3000</v>
      </c>
      <c r="J1169" s="1">
        <v>4000</v>
      </c>
      <c r="K1169" s="1">
        <v>5000</v>
      </c>
      <c r="L1169" s="1">
        <v>6000</v>
      </c>
      <c r="M1169" s="1">
        <v>9000</v>
      </c>
      <c r="N1169" s="1">
        <v>9000</v>
      </c>
      <c r="O1169" s="1">
        <v>9000</v>
      </c>
      <c r="P1169" s="1">
        <v>10000</v>
      </c>
      <c r="Q1169" s="1">
        <v>11000</v>
      </c>
      <c r="R1169" s="1">
        <v>8000</v>
      </c>
      <c r="S1169" s="1">
        <v>7000</v>
      </c>
      <c r="T1169" s="1">
        <v>6000</v>
      </c>
      <c r="V1169" s="28">
        <f t="shared" si="217"/>
        <v>3000</v>
      </c>
      <c r="W1169" s="28">
        <f t="shared" si="218"/>
        <v>4000</v>
      </c>
      <c r="X1169" s="28">
        <f t="shared" si="219"/>
        <v>5000</v>
      </c>
      <c r="Y1169" s="28">
        <f t="shared" si="220"/>
        <v>6000</v>
      </c>
      <c r="Z1169" s="28">
        <f t="shared" si="221"/>
        <v>9000</v>
      </c>
      <c r="AA1169" s="28">
        <f t="shared" si="222"/>
        <v>9000</v>
      </c>
      <c r="AB1169" s="28">
        <f t="shared" si="223"/>
        <v>9000</v>
      </c>
      <c r="AC1169" s="28">
        <f t="shared" si="224"/>
        <v>10000</v>
      </c>
      <c r="AD1169" s="28">
        <f t="shared" si="225"/>
        <v>11000</v>
      </c>
      <c r="AE1169" s="28">
        <f t="shared" si="226"/>
        <v>8000</v>
      </c>
      <c r="AF1169" s="28">
        <f t="shared" si="227"/>
        <v>7000</v>
      </c>
      <c r="AG1169" s="28">
        <f t="shared" si="228"/>
        <v>6000</v>
      </c>
    </row>
    <row r="1170" spans="1:33" hidden="1" x14ac:dyDescent="0.3">
      <c r="A1170" s="2" t="s">
        <v>2491</v>
      </c>
      <c r="B1170" s="2" t="s">
        <v>2490</v>
      </c>
      <c r="C1170" s="2">
        <v>2506</v>
      </c>
      <c r="D1170" s="2" t="s">
        <v>8</v>
      </c>
      <c r="E1170" s="2">
        <v>913</v>
      </c>
      <c r="F1170" s="2" t="s">
        <v>2708</v>
      </c>
      <c r="G1170" s="2" t="s">
        <v>2742</v>
      </c>
      <c r="H1170" s="8" t="s">
        <v>2584</v>
      </c>
      <c r="I1170" s="1">
        <v>3000</v>
      </c>
      <c r="J1170" s="1">
        <v>3000</v>
      </c>
      <c r="K1170" s="1">
        <v>5000</v>
      </c>
      <c r="L1170" s="1">
        <v>6000</v>
      </c>
      <c r="M1170" s="1">
        <v>9000</v>
      </c>
      <c r="N1170" s="1">
        <v>8000</v>
      </c>
      <c r="O1170" s="1">
        <v>9000</v>
      </c>
      <c r="P1170" s="1">
        <v>9000</v>
      </c>
      <c r="Q1170" s="1">
        <v>10000</v>
      </c>
      <c r="R1170" s="1">
        <v>8000</v>
      </c>
      <c r="S1170" s="1">
        <v>6000</v>
      </c>
      <c r="T1170" s="1">
        <v>6000</v>
      </c>
      <c r="V1170" s="28">
        <f t="shared" si="217"/>
        <v>3000</v>
      </c>
      <c r="W1170" s="28">
        <f t="shared" si="218"/>
        <v>3000</v>
      </c>
      <c r="X1170" s="28">
        <f t="shared" si="219"/>
        <v>5000</v>
      </c>
      <c r="Y1170" s="28">
        <f t="shared" si="220"/>
        <v>6000</v>
      </c>
      <c r="Z1170" s="28">
        <f t="shared" si="221"/>
        <v>9000</v>
      </c>
      <c r="AA1170" s="28">
        <f t="shared" si="222"/>
        <v>8000</v>
      </c>
      <c r="AB1170" s="28">
        <f t="shared" si="223"/>
        <v>9000</v>
      </c>
      <c r="AC1170" s="28">
        <f t="shared" si="224"/>
        <v>9000</v>
      </c>
      <c r="AD1170" s="28">
        <f t="shared" si="225"/>
        <v>10000</v>
      </c>
      <c r="AE1170" s="28">
        <f t="shared" si="226"/>
        <v>8000</v>
      </c>
      <c r="AF1170" s="28">
        <f t="shared" si="227"/>
        <v>6000</v>
      </c>
      <c r="AG1170" s="28">
        <f t="shared" si="228"/>
        <v>6000</v>
      </c>
    </row>
    <row r="1171" spans="1:33" hidden="1" x14ac:dyDescent="0.3">
      <c r="A1171" s="2" t="s">
        <v>2491</v>
      </c>
      <c r="B1171" s="2" t="s">
        <v>2490</v>
      </c>
      <c r="C1171" s="2">
        <v>2506</v>
      </c>
      <c r="D1171" s="2" t="s">
        <v>8</v>
      </c>
      <c r="E1171" s="2">
        <v>913</v>
      </c>
      <c r="F1171" s="2" t="s">
        <v>2709</v>
      </c>
      <c r="G1171" s="2" t="s">
        <v>2742</v>
      </c>
      <c r="H1171" s="8" t="s">
        <v>2585</v>
      </c>
      <c r="I1171" s="1">
        <v>3000</v>
      </c>
      <c r="J1171" s="1">
        <v>3000</v>
      </c>
      <c r="K1171" s="1">
        <v>5000</v>
      </c>
      <c r="L1171" s="1">
        <v>6000</v>
      </c>
      <c r="M1171" s="1">
        <v>9000</v>
      </c>
      <c r="N1171" s="1">
        <v>8000</v>
      </c>
      <c r="O1171" s="1">
        <v>9000</v>
      </c>
      <c r="P1171" s="1">
        <v>9000</v>
      </c>
      <c r="Q1171" s="1">
        <v>10000</v>
      </c>
      <c r="R1171" s="1">
        <v>8000</v>
      </c>
      <c r="S1171" s="1">
        <v>6000</v>
      </c>
      <c r="T1171" s="1">
        <v>6000</v>
      </c>
      <c r="V1171" s="28">
        <f t="shared" si="217"/>
        <v>3000</v>
      </c>
      <c r="W1171" s="28">
        <f t="shared" si="218"/>
        <v>3000</v>
      </c>
      <c r="X1171" s="28">
        <f t="shared" si="219"/>
        <v>5000</v>
      </c>
      <c r="Y1171" s="28">
        <f t="shared" si="220"/>
        <v>6000</v>
      </c>
      <c r="Z1171" s="28">
        <f t="shared" si="221"/>
        <v>9000</v>
      </c>
      <c r="AA1171" s="28">
        <f t="shared" si="222"/>
        <v>8000</v>
      </c>
      <c r="AB1171" s="28">
        <f t="shared" si="223"/>
        <v>9000</v>
      </c>
      <c r="AC1171" s="28">
        <f t="shared" si="224"/>
        <v>9000</v>
      </c>
      <c r="AD1171" s="28">
        <f t="shared" si="225"/>
        <v>10000</v>
      </c>
      <c r="AE1171" s="28">
        <f t="shared" si="226"/>
        <v>8000</v>
      </c>
      <c r="AF1171" s="28">
        <f t="shared" si="227"/>
        <v>6000</v>
      </c>
      <c r="AG1171" s="28">
        <f t="shared" si="228"/>
        <v>6000</v>
      </c>
    </row>
    <row r="1172" spans="1:33" hidden="1" x14ac:dyDescent="0.3">
      <c r="A1172" s="2" t="s">
        <v>2491</v>
      </c>
      <c r="B1172" s="2" t="s">
        <v>2490</v>
      </c>
      <c r="C1172" s="2">
        <v>2506</v>
      </c>
      <c r="D1172" s="2" t="s">
        <v>252</v>
      </c>
      <c r="E1172" s="2">
        <v>999</v>
      </c>
      <c r="F1172" s="2" t="s">
        <v>252</v>
      </c>
      <c r="G1172" s="2" t="s">
        <v>2742</v>
      </c>
      <c r="H1172" s="8" t="s">
        <v>1502</v>
      </c>
      <c r="I1172" s="1">
        <v>14097000</v>
      </c>
      <c r="J1172" s="1">
        <v>17150000</v>
      </c>
      <c r="K1172" s="1">
        <v>22194000</v>
      </c>
      <c r="L1172" s="1">
        <v>31077000</v>
      </c>
      <c r="M1172" s="1">
        <v>47684000</v>
      </c>
      <c r="N1172" s="1">
        <v>45868000</v>
      </c>
      <c r="O1172" s="1">
        <v>48667000</v>
      </c>
      <c r="P1172" s="1">
        <v>51651000</v>
      </c>
      <c r="Q1172" s="1">
        <v>55558000</v>
      </c>
      <c r="R1172" s="1">
        <v>42627000</v>
      </c>
      <c r="S1172" s="1">
        <v>33509000</v>
      </c>
      <c r="T1172" s="1">
        <v>30120000</v>
      </c>
      <c r="V1172" s="28">
        <f t="shared" si="217"/>
        <v>14097000</v>
      </c>
      <c r="W1172" s="28">
        <f t="shared" si="218"/>
        <v>17150000</v>
      </c>
      <c r="X1172" s="28">
        <f t="shared" si="219"/>
        <v>22194000</v>
      </c>
      <c r="Y1172" s="28">
        <f t="shared" si="220"/>
        <v>31077000</v>
      </c>
      <c r="Z1172" s="28">
        <f t="shared" si="221"/>
        <v>47684000</v>
      </c>
      <c r="AA1172" s="28">
        <f t="shared" si="222"/>
        <v>45868000</v>
      </c>
      <c r="AB1172" s="28">
        <f t="shared" si="223"/>
        <v>48667000</v>
      </c>
      <c r="AC1172" s="28">
        <f t="shared" si="224"/>
        <v>51651000</v>
      </c>
      <c r="AD1172" s="28">
        <f t="shared" si="225"/>
        <v>55558000</v>
      </c>
      <c r="AE1172" s="28">
        <f t="shared" si="226"/>
        <v>42627000</v>
      </c>
      <c r="AF1172" s="28">
        <f t="shared" si="227"/>
        <v>33509000</v>
      </c>
      <c r="AG1172" s="28">
        <f t="shared" si="228"/>
        <v>30120000</v>
      </c>
    </row>
    <row r="1173" spans="1:33" hidden="1" x14ac:dyDescent="0.3">
      <c r="A1173" s="2" t="s">
        <v>2491</v>
      </c>
      <c r="B1173" s="2" t="s">
        <v>2490</v>
      </c>
      <c r="C1173" s="2">
        <v>2506</v>
      </c>
      <c r="D1173" s="2" t="s">
        <v>8</v>
      </c>
      <c r="E1173" s="2">
        <v>905</v>
      </c>
      <c r="F1173" s="2" t="s">
        <v>2710</v>
      </c>
      <c r="G1173" s="2" t="s">
        <v>2743</v>
      </c>
      <c r="H1173" s="8" t="s">
        <v>2586</v>
      </c>
      <c r="I1173" s="1">
        <v>3000</v>
      </c>
      <c r="J1173" s="1">
        <v>3000</v>
      </c>
      <c r="K1173" s="1">
        <v>4000</v>
      </c>
      <c r="L1173" s="1">
        <v>5000</v>
      </c>
      <c r="M1173" s="1">
        <v>8000</v>
      </c>
      <c r="N1173" s="1">
        <v>7000</v>
      </c>
      <c r="O1173" s="1">
        <v>8000</v>
      </c>
      <c r="P1173" s="1">
        <v>8000</v>
      </c>
      <c r="Q1173" s="1">
        <v>8000</v>
      </c>
      <c r="R1173" s="1">
        <v>7000</v>
      </c>
      <c r="S1173" s="1">
        <v>5000</v>
      </c>
      <c r="T1173" s="1">
        <v>5000</v>
      </c>
      <c r="V1173" s="28">
        <f t="shared" si="217"/>
        <v>3000</v>
      </c>
      <c r="W1173" s="28">
        <f t="shared" si="218"/>
        <v>3000</v>
      </c>
      <c r="X1173" s="28">
        <f t="shared" si="219"/>
        <v>4000</v>
      </c>
      <c r="Y1173" s="28">
        <f t="shared" si="220"/>
        <v>5000</v>
      </c>
      <c r="Z1173" s="28">
        <f t="shared" si="221"/>
        <v>8000</v>
      </c>
      <c r="AA1173" s="28">
        <f t="shared" si="222"/>
        <v>7000</v>
      </c>
      <c r="AB1173" s="28">
        <f t="shared" si="223"/>
        <v>8000</v>
      </c>
      <c r="AC1173" s="28">
        <f t="shared" si="224"/>
        <v>8000</v>
      </c>
      <c r="AD1173" s="28">
        <f t="shared" si="225"/>
        <v>8000</v>
      </c>
      <c r="AE1173" s="28">
        <f t="shared" si="226"/>
        <v>7000</v>
      </c>
      <c r="AF1173" s="28">
        <f t="shared" si="227"/>
        <v>5000</v>
      </c>
      <c r="AG1173" s="28">
        <f t="shared" si="228"/>
        <v>5000</v>
      </c>
    </row>
    <row r="1174" spans="1:33" hidden="1" x14ac:dyDescent="0.3">
      <c r="A1174" s="2" t="s">
        <v>2491</v>
      </c>
      <c r="B1174" s="2" t="s">
        <v>2490</v>
      </c>
      <c r="C1174" s="2">
        <v>2506</v>
      </c>
      <c r="D1174" s="2" t="s">
        <v>8</v>
      </c>
      <c r="E1174" s="2">
        <v>922</v>
      </c>
      <c r="F1174" s="2" t="s">
        <v>2711</v>
      </c>
      <c r="G1174" s="2" t="s">
        <v>2743</v>
      </c>
      <c r="H1174" s="8" t="s">
        <v>2587</v>
      </c>
      <c r="I1174" s="1">
        <v>2000</v>
      </c>
      <c r="J1174" s="1">
        <v>2000</v>
      </c>
      <c r="K1174" s="1">
        <v>3000</v>
      </c>
      <c r="L1174" s="1">
        <v>3000</v>
      </c>
      <c r="M1174" s="1">
        <v>4000</v>
      </c>
      <c r="N1174" s="1">
        <v>4000</v>
      </c>
      <c r="O1174" s="1">
        <v>4000</v>
      </c>
      <c r="P1174" s="1">
        <v>5000</v>
      </c>
      <c r="Q1174" s="1">
        <v>5000</v>
      </c>
      <c r="R1174" s="1">
        <v>4000</v>
      </c>
      <c r="S1174" s="1">
        <v>3000</v>
      </c>
      <c r="T1174" s="1">
        <v>3000</v>
      </c>
      <c r="V1174" s="28">
        <f t="shared" si="217"/>
        <v>2000</v>
      </c>
      <c r="W1174" s="28">
        <f t="shared" si="218"/>
        <v>2000</v>
      </c>
      <c r="X1174" s="28">
        <f t="shared" si="219"/>
        <v>3000</v>
      </c>
      <c r="Y1174" s="28">
        <f t="shared" si="220"/>
        <v>3000</v>
      </c>
      <c r="Z1174" s="28">
        <f t="shared" si="221"/>
        <v>4000</v>
      </c>
      <c r="AA1174" s="28">
        <f t="shared" si="222"/>
        <v>4000</v>
      </c>
      <c r="AB1174" s="28">
        <f t="shared" si="223"/>
        <v>4000</v>
      </c>
      <c r="AC1174" s="28">
        <f t="shared" si="224"/>
        <v>5000</v>
      </c>
      <c r="AD1174" s="28">
        <f t="shared" si="225"/>
        <v>5000</v>
      </c>
      <c r="AE1174" s="28">
        <f t="shared" si="226"/>
        <v>4000</v>
      </c>
      <c r="AF1174" s="28">
        <f t="shared" si="227"/>
        <v>3000</v>
      </c>
      <c r="AG1174" s="28">
        <f t="shared" si="228"/>
        <v>3000</v>
      </c>
    </row>
    <row r="1175" spans="1:33" hidden="1" x14ac:dyDescent="0.3">
      <c r="A1175" s="2" t="s">
        <v>2491</v>
      </c>
      <c r="B1175" s="2" t="s">
        <v>2490</v>
      </c>
      <c r="C1175" s="2">
        <v>2506</v>
      </c>
      <c r="D1175" s="2" t="s">
        <v>8</v>
      </c>
      <c r="E1175" s="2">
        <v>922</v>
      </c>
      <c r="F1175" s="2" t="s">
        <v>2712</v>
      </c>
      <c r="G1175" s="2" t="s">
        <v>2743</v>
      </c>
      <c r="H1175" s="8" t="s">
        <v>2588</v>
      </c>
      <c r="I1175" s="1">
        <v>2000</v>
      </c>
      <c r="J1175" s="1">
        <v>2000</v>
      </c>
      <c r="K1175" s="1">
        <v>3000</v>
      </c>
      <c r="L1175" s="1">
        <v>3000</v>
      </c>
      <c r="M1175" s="1">
        <v>4000</v>
      </c>
      <c r="N1175" s="1">
        <v>4000</v>
      </c>
      <c r="O1175" s="1">
        <v>4000</v>
      </c>
      <c r="P1175" s="1">
        <v>5000</v>
      </c>
      <c r="Q1175" s="1">
        <v>5000</v>
      </c>
      <c r="R1175" s="1">
        <v>4000</v>
      </c>
      <c r="S1175" s="1">
        <v>3000</v>
      </c>
      <c r="T1175" s="1">
        <v>3000</v>
      </c>
      <c r="V1175" s="28">
        <f t="shared" si="217"/>
        <v>2000</v>
      </c>
      <c r="W1175" s="28">
        <f t="shared" si="218"/>
        <v>2000</v>
      </c>
      <c r="X1175" s="28">
        <f t="shared" si="219"/>
        <v>3000</v>
      </c>
      <c r="Y1175" s="28">
        <f t="shared" si="220"/>
        <v>3000</v>
      </c>
      <c r="Z1175" s="28">
        <f t="shared" si="221"/>
        <v>4000</v>
      </c>
      <c r="AA1175" s="28">
        <f t="shared" si="222"/>
        <v>4000</v>
      </c>
      <c r="AB1175" s="28">
        <f t="shared" si="223"/>
        <v>4000</v>
      </c>
      <c r="AC1175" s="28">
        <f t="shared" si="224"/>
        <v>5000</v>
      </c>
      <c r="AD1175" s="28">
        <f t="shared" si="225"/>
        <v>5000</v>
      </c>
      <c r="AE1175" s="28">
        <f t="shared" si="226"/>
        <v>4000</v>
      </c>
      <c r="AF1175" s="28">
        <f t="shared" si="227"/>
        <v>3000</v>
      </c>
      <c r="AG1175" s="28">
        <f t="shared" si="228"/>
        <v>3000</v>
      </c>
    </row>
    <row r="1176" spans="1:33" hidden="1" x14ac:dyDescent="0.3">
      <c r="A1176" s="2" t="s">
        <v>2491</v>
      </c>
      <c r="B1176" s="2" t="s">
        <v>2490</v>
      </c>
      <c r="C1176" s="2">
        <v>2506</v>
      </c>
      <c r="D1176" s="2" t="s">
        <v>8</v>
      </c>
      <c r="E1176" s="2">
        <v>905</v>
      </c>
      <c r="F1176" s="2" t="s">
        <v>2713</v>
      </c>
      <c r="G1176" s="2" t="s">
        <v>2743</v>
      </c>
      <c r="H1176" s="8" t="s">
        <v>2589</v>
      </c>
      <c r="I1176" s="1">
        <v>1000</v>
      </c>
      <c r="J1176" s="1">
        <v>1000</v>
      </c>
      <c r="K1176" s="1">
        <v>2000</v>
      </c>
      <c r="L1176" s="1">
        <v>2000</v>
      </c>
      <c r="M1176" s="1">
        <v>3000</v>
      </c>
      <c r="N1176" s="1">
        <v>3000</v>
      </c>
      <c r="O1176" s="1">
        <v>3000</v>
      </c>
      <c r="P1176" s="1">
        <v>3000</v>
      </c>
      <c r="Q1176" s="1">
        <v>3000</v>
      </c>
      <c r="R1176" s="1">
        <v>2000</v>
      </c>
      <c r="S1176" s="1">
        <v>2000</v>
      </c>
      <c r="T1176" s="1">
        <v>2000</v>
      </c>
      <c r="V1176" s="28">
        <f t="shared" si="217"/>
        <v>1000</v>
      </c>
      <c r="W1176" s="28">
        <f t="shared" si="218"/>
        <v>1000</v>
      </c>
      <c r="X1176" s="28">
        <f t="shared" si="219"/>
        <v>2000</v>
      </c>
      <c r="Y1176" s="28">
        <f t="shared" si="220"/>
        <v>2000</v>
      </c>
      <c r="Z1176" s="28">
        <f t="shared" si="221"/>
        <v>3000</v>
      </c>
      <c r="AA1176" s="28">
        <f t="shared" si="222"/>
        <v>3000</v>
      </c>
      <c r="AB1176" s="28">
        <f t="shared" si="223"/>
        <v>3000</v>
      </c>
      <c r="AC1176" s="28">
        <f t="shared" si="224"/>
        <v>3000</v>
      </c>
      <c r="AD1176" s="28">
        <f t="shared" si="225"/>
        <v>3000</v>
      </c>
      <c r="AE1176" s="28">
        <f t="shared" si="226"/>
        <v>2000</v>
      </c>
      <c r="AF1176" s="28">
        <f t="shared" si="227"/>
        <v>2000</v>
      </c>
      <c r="AG1176" s="28">
        <f t="shared" si="228"/>
        <v>2000</v>
      </c>
    </row>
    <row r="1177" spans="1:33" hidden="1" x14ac:dyDescent="0.3">
      <c r="A1177" s="2" t="s">
        <v>2491</v>
      </c>
      <c r="B1177" s="2" t="s">
        <v>2490</v>
      </c>
      <c r="C1177" s="2">
        <v>2506</v>
      </c>
      <c r="D1177" s="2" t="s">
        <v>8</v>
      </c>
      <c r="E1177" s="2">
        <v>905</v>
      </c>
      <c r="F1177" s="2" t="s">
        <v>2710</v>
      </c>
      <c r="G1177" s="2" t="s">
        <v>2743</v>
      </c>
      <c r="H1177" s="8" t="s">
        <v>2586</v>
      </c>
      <c r="I1177" s="1">
        <v>998000</v>
      </c>
      <c r="J1177" s="1">
        <v>1214000</v>
      </c>
      <c r="K1177" s="1">
        <v>1571000</v>
      </c>
      <c r="L1177" s="1">
        <v>2567000</v>
      </c>
      <c r="M1177" s="1">
        <v>3375000</v>
      </c>
      <c r="N1177" s="1">
        <v>3247000</v>
      </c>
      <c r="O1177" s="1">
        <v>3445000</v>
      </c>
      <c r="P1177" s="1">
        <v>3656000</v>
      </c>
      <c r="Q1177" s="1">
        <v>3932000</v>
      </c>
      <c r="R1177" s="1">
        <v>3017000</v>
      </c>
      <c r="S1177" s="1">
        <v>2372000</v>
      </c>
      <c r="T1177" s="1">
        <v>2132000</v>
      </c>
      <c r="V1177" s="28">
        <f t="shared" si="217"/>
        <v>998000</v>
      </c>
      <c r="W1177" s="28">
        <f t="shared" si="218"/>
        <v>1214000</v>
      </c>
      <c r="X1177" s="28">
        <f t="shared" si="219"/>
        <v>1571000</v>
      </c>
      <c r="Y1177" s="28">
        <f t="shared" si="220"/>
        <v>2567000</v>
      </c>
      <c r="Z1177" s="28">
        <f t="shared" si="221"/>
        <v>3375000</v>
      </c>
      <c r="AA1177" s="28">
        <f t="shared" si="222"/>
        <v>3247000</v>
      </c>
      <c r="AB1177" s="28">
        <f t="shared" si="223"/>
        <v>3445000</v>
      </c>
      <c r="AC1177" s="28">
        <f t="shared" si="224"/>
        <v>3656000</v>
      </c>
      <c r="AD1177" s="28">
        <f t="shared" si="225"/>
        <v>3932000</v>
      </c>
      <c r="AE1177" s="28">
        <f t="shared" si="226"/>
        <v>3017000</v>
      </c>
      <c r="AF1177" s="28">
        <f t="shared" si="227"/>
        <v>2372000</v>
      </c>
      <c r="AG1177" s="28">
        <f t="shared" si="228"/>
        <v>2132000</v>
      </c>
    </row>
    <row r="1178" spans="1:33" hidden="1" x14ac:dyDescent="0.3">
      <c r="A1178" s="2" t="s">
        <v>2491</v>
      </c>
      <c r="B1178" s="2" t="s">
        <v>2490</v>
      </c>
      <c r="C1178" s="2">
        <v>2506</v>
      </c>
      <c r="D1178" s="2" t="s">
        <v>8</v>
      </c>
      <c r="E1178" s="2">
        <v>905</v>
      </c>
      <c r="F1178" s="2" t="s">
        <v>2727</v>
      </c>
      <c r="G1178" s="2" t="s">
        <v>2743</v>
      </c>
      <c r="H1178" s="8" t="s">
        <v>2603</v>
      </c>
      <c r="I1178" s="1">
        <v>646000</v>
      </c>
      <c r="J1178" s="1">
        <v>786000</v>
      </c>
      <c r="K1178" s="1">
        <v>1017000</v>
      </c>
      <c r="L1178" s="1">
        <v>2054000</v>
      </c>
      <c r="M1178" s="1">
        <v>2185000</v>
      </c>
      <c r="N1178" s="1">
        <v>2102000</v>
      </c>
      <c r="O1178" s="1">
        <v>2230000</v>
      </c>
      <c r="P1178" s="1">
        <v>2367000</v>
      </c>
      <c r="Q1178" s="1">
        <v>2546000</v>
      </c>
      <c r="R1178" s="1">
        <v>1954000</v>
      </c>
      <c r="S1178" s="1">
        <v>1536000</v>
      </c>
      <c r="T1178" s="1">
        <v>1381000</v>
      </c>
      <c r="V1178" s="28">
        <f t="shared" si="217"/>
        <v>646000</v>
      </c>
      <c r="W1178" s="28">
        <f t="shared" si="218"/>
        <v>786000</v>
      </c>
      <c r="X1178" s="28">
        <f t="shared" si="219"/>
        <v>1017000</v>
      </c>
      <c r="Y1178" s="28">
        <f t="shared" si="220"/>
        <v>2054000</v>
      </c>
      <c r="Z1178" s="28">
        <f t="shared" si="221"/>
        <v>2185000</v>
      </c>
      <c r="AA1178" s="28">
        <f t="shared" si="222"/>
        <v>2102000</v>
      </c>
      <c r="AB1178" s="28">
        <f t="shared" si="223"/>
        <v>2230000</v>
      </c>
      <c r="AC1178" s="28">
        <f t="shared" si="224"/>
        <v>2367000</v>
      </c>
      <c r="AD1178" s="28">
        <f t="shared" si="225"/>
        <v>2546000</v>
      </c>
      <c r="AE1178" s="28">
        <f t="shared" si="226"/>
        <v>1954000</v>
      </c>
      <c r="AF1178" s="28">
        <f t="shared" si="227"/>
        <v>1536000</v>
      </c>
      <c r="AG1178" s="28">
        <f t="shared" si="228"/>
        <v>1381000</v>
      </c>
    </row>
    <row r="1179" spans="1:33" hidden="1" x14ac:dyDescent="0.3">
      <c r="A1179" s="2" t="s">
        <v>2491</v>
      </c>
      <c r="B1179" s="2" t="s">
        <v>2490</v>
      </c>
      <c r="C1179" s="2">
        <v>2506</v>
      </c>
      <c r="D1179" s="2" t="s">
        <v>8</v>
      </c>
      <c r="E1179" s="2">
        <v>905</v>
      </c>
      <c r="F1179" s="2" t="s">
        <v>2719</v>
      </c>
      <c r="G1179" s="2" t="s">
        <v>2743</v>
      </c>
      <c r="H1179" s="8" t="s">
        <v>2595</v>
      </c>
      <c r="I1179" s="1">
        <v>222000</v>
      </c>
      <c r="J1179" s="1">
        <v>270000</v>
      </c>
      <c r="K1179" s="1">
        <v>349000</v>
      </c>
      <c r="L1179" s="1">
        <v>488000</v>
      </c>
      <c r="M1179" s="1">
        <v>749000</v>
      </c>
      <c r="N1179" s="1">
        <v>720000</v>
      </c>
      <c r="O1179" s="1">
        <v>764000</v>
      </c>
      <c r="P1179" s="1">
        <v>811000</v>
      </c>
      <c r="Q1179" s="1">
        <v>872000</v>
      </c>
      <c r="R1179" s="1">
        <v>669000</v>
      </c>
      <c r="S1179" s="1">
        <v>526000</v>
      </c>
      <c r="T1179" s="1">
        <v>473000</v>
      </c>
      <c r="V1179" s="28">
        <f t="shared" si="217"/>
        <v>222000</v>
      </c>
      <c r="W1179" s="28">
        <f t="shared" si="218"/>
        <v>270000</v>
      </c>
      <c r="X1179" s="28">
        <f t="shared" si="219"/>
        <v>349000</v>
      </c>
      <c r="Y1179" s="28">
        <f t="shared" si="220"/>
        <v>488000</v>
      </c>
      <c r="Z1179" s="28">
        <f t="shared" si="221"/>
        <v>749000</v>
      </c>
      <c r="AA1179" s="28">
        <f t="shared" si="222"/>
        <v>720000</v>
      </c>
      <c r="AB1179" s="28">
        <f t="shared" si="223"/>
        <v>764000</v>
      </c>
      <c r="AC1179" s="28">
        <f t="shared" si="224"/>
        <v>811000</v>
      </c>
      <c r="AD1179" s="28">
        <f t="shared" si="225"/>
        <v>872000</v>
      </c>
      <c r="AE1179" s="28">
        <f t="shared" si="226"/>
        <v>669000</v>
      </c>
      <c r="AF1179" s="28">
        <f t="shared" si="227"/>
        <v>526000</v>
      </c>
      <c r="AG1179" s="28">
        <f t="shared" si="228"/>
        <v>473000</v>
      </c>
    </row>
    <row r="1180" spans="1:33" hidden="1" x14ac:dyDescent="0.3">
      <c r="A1180" s="2" t="s">
        <v>2491</v>
      </c>
      <c r="B1180" s="2" t="s">
        <v>2490</v>
      </c>
      <c r="C1180" s="2">
        <v>2506</v>
      </c>
      <c r="D1180" s="2" t="s">
        <v>8</v>
      </c>
      <c r="E1180" s="2">
        <v>905</v>
      </c>
      <c r="F1180" s="2" t="s">
        <v>2728</v>
      </c>
      <c r="G1180" s="2" t="s">
        <v>2743</v>
      </c>
      <c r="H1180" s="8" t="s">
        <v>2604</v>
      </c>
      <c r="I1180" s="1">
        <v>232000</v>
      </c>
      <c r="J1180" s="1">
        <v>282000</v>
      </c>
      <c r="K1180" s="1">
        <v>364000</v>
      </c>
      <c r="L1180" s="1">
        <v>510000</v>
      </c>
      <c r="M1180" s="1">
        <v>783000</v>
      </c>
      <c r="N1180" s="1">
        <v>752000</v>
      </c>
      <c r="O1180" s="1">
        <v>798000</v>
      </c>
      <c r="P1180" s="1">
        <v>847000</v>
      </c>
      <c r="Q1180" s="1">
        <v>912000</v>
      </c>
      <c r="R1180" s="1">
        <v>699000</v>
      </c>
      <c r="S1180" s="1">
        <v>550000</v>
      </c>
      <c r="T1180" s="1">
        <v>495000</v>
      </c>
      <c r="V1180" s="28">
        <f t="shared" si="217"/>
        <v>232000</v>
      </c>
      <c r="W1180" s="28">
        <f t="shared" si="218"/>
        <v>282000</v>
      </c>
      <c r="X1180" s="28">
        <f t="shared" si="219"/>
        <v>364000</v>
      </c>
      <c r="Y1180" s="28">
        <f t="shared" si="220"/>
        <v>510000</v>
      </c>
      <c r="Z1180" s="28">
        <f t="shared" si="221"/>
        <v>783000</v>
      </c>
      <c r="AA1180" s="28">
        <f t="shared" si="222"/>
        <v>752000</v>
      </c>
      <c r="AB1180" s="28">
        <f t="shared" si="223"/>
        <v>798000</v>
      </c>
      <c r="AC1180" s="28">
        <f t="shared" si="224"/>
        <v>847000</v>
      </c>
      <c r="AD1180" s="28">
        <f t="shared" si="225"/>
        <v>912000</v>
      </c>
      <c r="AE1180" s="28">
        <f t="shared" si="226"/>
        <v>699000</v>
      </c>
      <c r="AF1180" s="28">
        <f t="shared" si="227"/>
        <v>550000</v>
      </c>
      <c r="AG1180" s="28">
        <f t="shared" si="228"/>
        <v>495000</v>
      </c>
    </row>
    <row r="1181" spans="1:33" hidden="1" x14ac:dyDescent="0.3">
      <c r="A1181" s="2" t="s">
        <v>2491</v>
      </c>
      <c r="B1181" s="2" t="s">
        <v>2490</v>
      </c>
      <c r="C1181" s="2">
        <v>2506</v>
      </c>
      <c r="D1181" s="2" t="s">
        <v>8</v>
      </c>
      <c r="E1181" s="2">
        <v>905</v>
      </c>
      <c r="F1181" s="2" t="s">
        <v>2729</v>
      </c>
      <c r="G1181" s="2" t="s">
        <v>2743</v>
      </c>
      <c r="H1181" s="8" t="s">
        <v>2605</v>
      </c>
      <c r="I1181" s="1">
        <v>221000</v>
      </c>
      <c r="J1181" s="1">
        <v>269000</v>
      </c>
      <c r="K1181" s="1">
        <v>348000</v>
      </c>
      <c r="L1181" s="1">
        <v>487000</v>
      </c>
      <c r="M1181" s="1">
        <v>747000</v>
      </c>
      <c r="N1181" s="1">
        <v>719000</v>
      </c>
      <c r="O1181" s="1">
        <v>763000</v>
      </c>
      <c r="P1181" s="1">
        <v>809000</v>
      </c>
      <c r="Q1181" s="1">
        <v>871000</v>
      </c>
      <c r="R1181" s="1">
        <v>668000</v>
      </c>
      <c r="S1181" s="1">
        <v>526000</v>
      </c>
      <c r="T1181" s="1">
        <v>472000</v>
      </c>
      <c r="V1181" s="28">
        <f t="shared" si="217"/>
        <v>221000</v>
      </c>
      <c r="W1181" s="28">
        <f t="shared" si="218"/>
        <v>269000</v>
      </c>
      <c r="X1181" s="28">
        <f t="shared" si="219"/>
        <v>348000</v>
      </c>
      <c r="Y1181" s="28">
        <f t="shared" si="220"/>
        <v>487000</v>
      </c>
      <c r="Z1181" s="28">
        <f t="shared" si="221"/>
        <v>747000</v>
      </c>
      <c r="AA1181" s="28">
        <f t="shared" si="222"/>
        <v>719000</v>
      </c>
      <c r="AB1181" s="28">
        <f t="shared" si="223"/>
        <v>763000</v>
      </c>
      <c r="AC1181" s="28">
        <f t="shared" si="224"/>
        <v>809000</v>
      </c>
      <c r="AD1181" s="28">
        <f t="shared" si="225"/>
        <v>871000</v>
      </c>
      <c r="AE1181" s="28">
        <f t="shared" si="226"/>
        <v>668000</v>
      </c>
      <c r="AF1181" s="28">
        <f t="shared" si="227"/>
        <v>526000</v>
      </c>
      <c r="AG1181" s="28">
        <f t="shared" si="228"/>
        <v>472000</v>
      </c>
    </row>
    <row r="1182" spans="1:33" hidden="1" x14ac:dyDescent="0.3">
      <c r="A1182" s="2" t="s">
        <v>2491</v>
      </c>
      <c r="B1182" s="2" t="s">
        <v>2490</v>
      </c>
      <c r="C1182" s="2">
        <v>2506</v>
      </c>
      <c r="D1182" s="2" t="s">
        <v>8</v>
      </c>
      <c r="E1182" s="2">
        <v>922</v>
      </c>
      <c r="F1182" s="2" t="s">
        <v>2730</v>
      </c>
      <c r="G1182" s="2" t="s">
        <v>2743</v>
      </c>
      <c r="H1182" s="8" t="s">
        <v>2606</v>
      </c>
      <c r="I1182" s="1">
        <v>123000</v>
      </c>
      <c r="J1182" s="1">
        <v>150000</v>
      </c>
      <c r="K1182" s="1">
        <v>194000</v>
      </c>
      <c r="L1182" s="1">
        <v>272000</v>
      </c>
      <c r="M1182" s="1">
        <v>416000</v>
      </c>
      <c r="N1182" s="1">
        <v>401000</v>
      </c>
      <c r="O1182" s="1">
        <v>425000</v>
      </c>
      <c r="P1182" s="1">
        <v>451000</v>
      </c>
      <c r="Q1182" s="1">
        <v>485000</v>
      </c>
      <c r="R1182" s="1">
        <v>372000</v>
      </c>
      <c r="S1182" s="1">
        <v>293000</v>
      </c>
      <c r="T1182" s="1">
        <v>263000</v>
      </c>
      <c r="V1182" s="28">
        <f t="shared" si="217"/>
        <v>123000</v>
      </c>
      <c r="W1182" s="28">
        <f t="shared" si="218"/>
        <v>150000</v>
      </c>
      <c r="X1182" s="28">
        <f t="shared" si="219"/>
        <v>194000</v>
      </c>
      <c r="Y1182" s="28">
        <f t="shared" si="220"/>
        <v>272000</v>
      </c>
      <c r="Z1182" s="28">
        <f t="shared" si="221"/>
        <v>416000</v>
      </c>
      <c r="AA1182" s="28">
        <f t="shared" si="222"/>
        <v>401000</v>
      </c>
      <c r="AB1182" s="28">
        <f t="shared" si="223"/>
        <v>425000</v>
      </c>
      <c r="AC1182" s="28">
        <f t="shared" si="224"/>
        <v>451000</v>
      </c>
      <c r="AD1182" s="28">
        <f t="shared" si="225"/>
        <v>485000</v>
      </c>
      <c r="AE1182" s="28">
        <f t="shared" si="226"/>
        <v>372000</v>
      </c>
      <c r="AF1182" s="28">
        <f t="shared" si="227"/>
        <v>293000</v>
      </c>
      <c r="AG1182" s="28">
        <f t="shared" si="228"/>
        <v>263000</v>
      </c>
    </row>
    <row r="1183" spans="1:33" hidden="1" x14ac:dyDescent="0.3">
      <c r="A1183" s="2" t="s">
        <v>2491</v>
      </c>
      <c r="B1183" s="2" t="s">
        <v>2490</v>
      </c>
      <c r="C1183" s="2">
        <v>2506</v>
      </c>
      <c r="D1183" s="2" t="s">
        <v>8</v>
      </c>
      <c r="E1183" s="2">
        <v>905</v>
      </c>
      <c r="F1183" s="2" t="s">
        <v>2731</v>
      </c>
      <c r="G1183" s="2" t="s">
        <v>2743</v>
      </c>
      <c r="H1183" s="8" t="s">
        <v>2607</v>
      </c>
      <c r="I1183" s="1">
        <v>93000</v>
      </c>
      <c r="J1183" s="1">
        <v>113000</v>
      </c>
      <c r="K1183" s="1">
        <v>147000</v>
      </c>
      <c r="L1183" s="1">
        <v>205000</v>
      </c>
      <c r="M1183" s="1">
        <v>314000</v>
      </c>
      <c r="N1183" s="1">
        <v>302000</v>
      </c>
      <c r="O1183" s="1">
        <v>321000</v>
      </c>
      <c r="P1183" s="1">
        <v>340000</v>
      </c>
      <c r="Q1183" s="1">
        <v>366000</v>
      </c>
      <c r="R1183" s="1">
        <v>281000</v>
      </c>
      <c r="S1183" s="1">
        <v>221000</v>
      </c>
      <c r="T1183" s="1">
        <v>198000</v>
      </c>
      <c r="V1183" s="28">
        <f t="shared" si="217"/>
        <v>93000</v>
      </c>
      <c r="W1183" s="28">
        <f t="shared" si="218"/>
        <v>113000</v>
      </c>
      <c r="X1183" s="28">
        <f t="shared" si="219"/>
        <v>147000</v>
      </c>
      <c r="Y1183" s="28">
        <f t="shared" si="220"/>
        <v>205000</v>
      </c>
      <c r="Z1183" s="28">
        <f t="shared" si="221"/>
        <v>314000</v>
      </c>
      <c r="AA1183" s="28">
        <f t="shared" si="222"/>
        <v>302000</v>
      </c>
      <c r="AB1183" s="28">
        <f t="shared" si="223"/>
        <v>321000</v>
      </c>
      <c r="AC1183" s="28">
        <f t="shared" si="224"/>
        <v>340000</v>
      </c>
      <c r="AD1183" s="28">
        <f t="shared" si="225"/>
        <v>366000</v>
      </c>
      <c r="AE1183" s="28">
        <f t="shared" si="226"/>
        <v>281000</v>
      </c>
      <c r="AF1183" s="28">
        <f t="shared" si="227"/>
        <v>221000</v>
      </c>
      <c r="AG1183" s="28">
        <f t="shared" si="228"/>
        <v>198000</v>
      </c>
    </row>
    <row r="1184" spans="1:33" hidden="1" x14ac:dyDescent="0.3">
      <c r="A1184" s="2" t="s">
        <v>2491</v>
      </c>
      <c r="B1184" s="2" t="s">
        <v>2490</v>
      </c>
      <c r="C1184" s="2">
        <v>2506</v>
      </c>
      <c r="D1184" s="2" t="s">
        <v>8</v>
      </c>
      <c r="E1184" s="2">
        <v>905</v>
      </c>
      <c r="F1184" s="2" t="s">
        <v>2732</v>
      </c>
      <c r="G1184" s="2" t="s">
        <v>2743</v>
      </c>
      <c r="H1184" s="8" t="s">
        <v>2608</v>
      </c>
      <c r="I1184" s="1">
        <v>27000</v>
      </c>
      <c r="J1184" s="1">
        <v>32000</v>
      </c>
      <c r="K1184" s="1">
        <v>42000</v>
      </c>
      <c r="L1184" s="1">
        <v>59000</v>
      </c>
      <c r="M1184" s="1">
        <v>89000</v>
      </c>
      <c r="N1184" s="1">
        <v>86000</v>
      </c>
      <c r="O1184" s="1">
        <v>91000</v>
      </c>
      <c r="P1184" s="1">
        <v>96000</v>
      </c>
      <c r="Q1184" s="1">
        <v>103000</v>
      </c>
      <c r="R1184" s="1">
        <v>79000</v>
      </c>
      <c r="S1184" s="1">
        <v>63000</v>
      </c>
      <c r="T1184" s="1">
        <v>57000</v>
      </c>
      <c r="V1184" s="28">
        <f t="shared" si="217"/>
        <v>27000</v>
      </c>
      <c r="W1184" s="28">
        <f t="shared" si="218"/>
        <v>32000</v>
      </c>
      <c r="X1184" s="28">
        <f t="shared" si="219"/>
        <v>42000</v>
      </c>
      <c r="Y1184" s="28">
        <f t="shared" si="220"/>
        <v>59000</v>
      </c>
      <c r="Z1184" s="28">
        <f t="shared" si="221"/>
        <v>89000</v>
      </c>
      <c r="AA1184" s="28">
        <f t="shared" si="222"/>
        <v>86000</v>
      </c>
      <c r="AB1184" s="28">
        <f t="shared" si="223"/>
        <v>91000</v>
      </c>
      <c r="AC1184" s="28">
        <f t="shared" si="224"/>
        <v>96000</v>
      </c>
      <c r="AD1184" s="28">
        <f t="shared" si="225"/>
        <v>103000</v>
      </c>
      <c r="AE1184" s="28">
        <f t="shared" si="226"/>
        <v>79000</v>
      </c>
      <c r="AF1184" s="28">
        <f t="shared" si="227"/>
        <v>63000</v>
      </c>
      <c r="AG1184" s="28">
        <f t="shared" si="228"/>
        <v>57000</v>
      </c>
    </row>
    <row r="1185" spans="1:33" hidden="1" x14ac:dyDescent="0.3">
      <c r="A1185" s="2" t="s">
        <v>2491</v>
      </c>
      <c r="B1185" s="2" t="s">
        <v>2490</v>
      </c>
      <c r="C1185" s="2">
        <v>2506</v>
      </c>
      <c r="D1185" s="2" t="s">
        <v>8</v>
      </c>
      <c r="E1185" s="2">
        <v>905</v>
      </c>
      <c r="F1185" s="2" t="s">
        <v>2733</v>
      </c>
      <c r="G1185" s="2" t="s">
        <v>2743</v>
      </c>
      <c r="H1185" s="8" t="s">
        <v>2609</v>
      </c>
      <c r="I1185" s="1">
        <v>15000</v>
      </c>
      <c r="J1185" s="1">
        <v>18000</v>
      </c>
      <c r="K1185" s="1">
        <v>24000</v>
      </c>
      <c r="L1185" s="1">
        <v>32000</v>
      </c>
      <c r="M1185" s="1">
        <v>50000</v>
      </c>
      <c r="N1185" s="1">
        <v>48000</v>
      </c>
      <c r="O1185" s="1">
        <v>51000</v>
      </c>
      <c r="P1185" s="1">
        <v>54000</v>
      </c>
      <c r="Q1185" s="1">
        <v>58000</v>
      </c>
      <c r="R1185" s="1">
        <v>44000</v>
      </c>
      <c r="S1185" s="1">
        <v>35000</v>
      </c>
      <c r="T1185" s="1">
        <v>32000</v>
      </c>
      <c r="V1185" s="28">
        <f t="shared" si="217"/>
        <v>15000</v>
      </c>
      <c r="W1185" s="28">
        <f t="shared" si="218"/>
        <v>18000</v>
      </c>
      <c r="X1185" s="28">
        <f t="shared" si="219"/>
        <v>24000</v>
      </c>
      <c r="Y1185" s="28">
        <f t="shared" si="220"/>
        <v>32000</v>
      </c>
      <c r="Z1185" s="28">
        <f t="shared" si="221"/>
        <v>50000</v>
      </c>
      <c r="AA1185" s="28">
        <f t="shared" si="222"/>
        <v>48000</v>
      </c>
      <c r="AB1185" s="28">
        <f t="shared" si="223"/>
        <v>51000</v>
      </c>
      <c r="AC1185" s="28">
        <f t="shared" si="224"/>
        <v>54000</v>
      </c>
      <c r="AD1185" s="28">
        <f t="shared" si="225"/>
        <v>58000</v>
      </c>
      <c r="AE1185" s="28">
        <f t="shared" si="226"/>
        <v>44000</v>
      </c>
      <c r="AF1185" s="28">
        <f t="shared" si="227"/>
        <v>35000</v>
      </c>
      <c r="AG1185" s="28">
        <f t="shared" si="228"/>
        <v>32000</v>
      </c>
    </row>
    <row r="1186" spans="1:33" hidden="1" x14ac:dyDescent="0.3">
      <c r="A1186" s="2" t="s">
        <v>2491</v>
      </c>
      <c r="B1186" s="2" t="s">
        <v>2490</v>
      </c>
      <c r="C1186" s="2">
        <v>2506</v>
      </c>
      <c r="D1186" s="2" t="s">
        <v>8</v>
      </c>
      <c r="E1186" s="2">
        <v>922</v>
      </c>
      <c r="F1186" s="2" t="s">
        <v>2734</v>
      </c>
      <c r="G1186" s="2" t="s">
        <v>2743</v>
      </c>
      <c r="H1186" s="8" t="s">
        <v>2610</v>
      </c>
      <c r="I1186" s="1">
        <v>4000</v>
      </c>
      <c r="J1186" s="1">
        <v>5000</v>
      </c>
      <c r="K1186" s="1">
        <v>6000</v>
      </c>
      <c r="L1186" s="1">
        <v>9000</v>
      </c>
      <c r="M1186" s="1">
        <v>13000</v>
      </c>
      <c r="N1186" s="1">
        <v>12000</v>
      </c>
      <c r="O1186" s="1">
        <v>13000</v>
      </c>
      <c r="P1186" s="1">
        <v>14000</v>
      </c>
      <c r="Q1186" s="1">
        <v>15000</v>
      </c>
      <c r="R1186" s="1">
        <v>12000</v>
      </c>
      <c r="S1186" s="1">
        <v>9000</v>
      </c>
      <c r="T1186" s="1">
        <v>8000</v>
      </c>
      <c r="V1186" s="28">
        <f t="shared" si="217"/>
        <v>4000</v>
      </c>
      <c r="W1186" s="28">
        <f t="shared" si="218"/>
        <v>5000</v>
      </c>
      <c r="X1186" s="28">
        <f t="shared" si="219"/>
        <v>6000</v>
      </c>
      <c r="Y1186" s="28">
        <f t="shared" si="220"/>
        <v>9000</v>
      </c>
      <c r="Z1186" s="28">
        <f t="shared" si="221"/>
        <v>13000</v>
      </c>
      <c r="AA1186" s="28">
        <f t="shared" si="222"/>
        <v>12000</v>
      </c>
      <c r="AB1186" s="28">
        <f t="shared" si="223"/>
        <v>13000</v>
      </c>
      <c r="AC1186" s="28">
        <f t="shared" si="224"/>
        <v>14000</v>
      </c>
      <c r="AD1186" s="28">
        <f t="shared" si="225"/>
        <v>15000</v>
      </c>
      <c r="AE1186" s="28">
        <f t="shared" si="226"/>
        <v>12000</v>
      </c>
      <c r="AF1186" s="28">
        <f t="shared" si="227"/>
        <v>9000</v>
      </c>
      <c r="AG1186" s="28">
        <f t="shared" si="228"/>
        <v>8000</v>
      </c>
    </row>
    <row r="1187" spans="1:33" hidden="1" x14ac:dyDescent="0.3">
      <c r="A1187" s="2" t="s">
        <v>2491</v>
      </c>
      <c r="B1187" s="2" t="s">
        <v>2490</v>
      </c>
      <c r="C1187" s="2">
        <v>2506</v>
      </c>
      <c r="D1187" s="2" t="s">
        <v>8</v>
      </c>
      <c r="E1187" s="2">
        <v>907</v>
      </c>
      <c r="F1187" s="2" t="s">
        <v>2735</v>
      </c>
      <c r="G1187" s="2" t="s">
        <v>2743</v>
      </c>
      <c r="H1187" s="8" t="s">
        <v>2611</v>
      </c>
      <c r="I1187" s="1">
        <v>4000</v>
      </c>
      <c r="J1187" s="1">
        <v>4000</v>
      </c>
      <c r="K1187" s="1">
        <v>6000</v>
      </c>
      <c r="L1187" s="1">
        <v>8000</v>
      </c>
      <c r="M1187" s="1">
        <v>11000</v>
      </c>
      <c r="N1187" s="1">
        <v>11000</v>
      </c>
      <c r="O1187" s="1">
        <v>12000</v>
      </c>
      <c r="P1187" s="1">
        <v>13000</v>
      </c>
      <c r="Q1187" s="1">
        <v>13000</v>
      </c>
      <c r="R1187" s="1">
        <v>11000</v>
      </c>
      <c r="S1187" s="1">
        <v>9000</v>
      </c>
      <c r="T1187" s="1">
        <v>8000</v>
      </c>
      <c r="V1187" s="28">
        <f t="shared" si="217"/>
        <v>4000</v>
      </c>
      <c r="W1187" s="28">
        <f t="shared" si="218"/>
        <v>4000</v>
      </c>
      <c r="X1187" s="28">
        <f t="shared" si="219"/>
        <v>6000</v>
      </c>
      <c r="Y1187" s="28">
        <f t="shared" si="220"/>
        <v>8000</v>
      </c>
      <c r="Z1187" s="28">
        <f t="shared" si="221"/>
        <v>11000</v>
      </c>
      <c r="AA1187" s="28">
        <f t="shared" si="222"/>
        <v>11000</v>
      </c>
      <c r="AB1187" s="28">
        <f t="shared" si="223"/>
        <v>12000</v>
      </c>
      <c r="AC1187" s="28">
        <f t="shared" si="224"/>
        <v>13000</v>
      </c>
      <c r="AD1187" s="28">
        <f t="shared" si="225"/>
        <v>13000</v>
      </c>
      <c r="AE1187" s="28">
        <f t="shared" si="226"/>
        <v>11000</v>
      </c>
      <c r="AF1187" s="28">
        <f t="shared" si="227"/>
        <v>9000</v>
      </c>
      <c r="AG1187" s="28">
        <f t="shared" si="228"/>
        <v>8000</v>
      </c>
    </row>
    <row r="1188" spans="1:33" hidden="1" x14ac:dyDescent="0.3">
      <c r="A1188" s="2" t="s">
        <v>2491</v>
      </c>
      <c r="B1188" s="2" t="s">
        <v>2490</v>
      </c>
      <c r="C1188" s="2">
        <v>2506</v>
      </c>
      <c r="D1188" s="2" t="s">
        <v>8</v>
      </c>
      <c r="E1188" s="2">
        <v>905</v>
      </c>
      <c r="F1188" s="2" t="s">
        <v>2738</v>
      </c>
      <c r="G1188" s="2" t="s">
        <v>2743</v>
      </c>
      <c r="H1188" s="8" t="s">
        <v>2614</v>
      </c>
      <c r="I1188" s="1">
        <v>371000</v>
      </c>
      <c r="J1188" s="1">
        <v>451000</v>
      </c>
      <c r="K1188" s="1">
        <v>583000</v>
      </c>
      <c r="L1188" s="1">
        <v>817000</v>
      </c>
      <c r="M1188" s="1">
        <v>1253000</v>
      </c>
      <c r="N1188" s="1">
        <v>1205000</v>
      </c>
      <c r="O1188" s="1">
        <v>1279000</v>
      </c>
      <c r="P1188" s="1">
        <v>1357000</v>
      </c>
      <c r="Q1188" s="1">
        <v>1460000</v>
      </c>
      <c r="R1188" s="1">
        <v>1120000</v>
      </c>
      <c r="S1188" s="1">
        <v>881000</v>
      </c>
      <c r="T1188" s="1">
        <v>792000</v>
      </c>
      <c r="V1188" s="28">
        <f t="shared" si="217"/>
        <v>371000</v>
      </c>
      <c r="W1188" s="28">
        <f t="shared" si="218"/>
        <v>451000</v>
      </c>
      <c r="X1188" s="28">
        <f t="shared" si="219"/>
        <v>583000</v>
      </c>
      <c r="Y1188" s="28">
        <f t="shared" si="220"/>
        <v>817000</v>
      </c>
      <c r="Z1188" s="28">
        <f t="shared" si="221"/>
        <v>1253000</v>
      </c>
      <c r="AA1188" s="28">
        <f t="shared" si="222"/>
        <v>1205000</v>
      </c>
      <c r="AB1188" s="28">
        <f t="shared" si="223"/>
        <v>1279000</v>
      </c>
      <c r="AC1188" s="28">
        <f t="shared" si="224"/>
        <v>1357000</v>
      </c>
      <c r="AD1188" s="28">
        <f t="shared" si="225"/>
        <v>1460000</v>
      </c>
      <c r="AE1188" s="28">
        <f t="shared" si="226"/>
        <v>1120000</v>
      </c>
      <c r="AF1188" s="28">
        <f t="shared" si="227"/>
        <v>881000</v>
      </c>
      <c r="AG1188" s="28">
        <f t="shared" si="228"/>
        <v>792000</v>
      </c>
    </row>
    <row r="1189" spans="1:33" hidden="1" x14ac:dyDescent="0.3">
      <c r="A1189" s="2" t="s">
        <v>2491</v>
      </c>
      <c r="B1189" s="2" t="s">
        <v>2490</v>
      </c>
      <c r="C1189" s="2">
        <v>2506</v>
      </c>
      <c r="D1189" s="2" t="s">
        <v>8</v>
      </c>
      <c r="E1189" s="2">
        <v>922</v>
      </c>
      <c r="F1189" s="2" t="s">
        <v>2739</v>
      </c>
      <c r="G1189" s="2" t="s">
        <v>2743</v>
      </c>
      <c r="H1189" s="8" t="s">
        <v>2615</v>
      </c>
      <c r="I1189" s="1">
        <v>235000</v>
      </c>
      <c r="J1189" s="1">
        <v>286000</v>
      </c>
      <c r="K1189" s="1">
        <v>370000</v>
      </c>
      <c r="L1189" s="1">
        <v>518000</v>
      </c>
      <c r="M1189" s="1">
        <v>795000</v>
      </c>
      <c r="N1189" s="1">
        <v>764000</v>
      </c>
      <c r="O1189" s="1">
        <v>811000</v>
      </c>
      <c r="P1189" s="1">
        <v>860000</v>
      </c>
      <c r="Q1189" s="1">
        <v>925000</v>
      </c>
      <c r="R1189" s="1">
        <v>710000</v>
      </c>
      <c r="S1189" s="1">
        <v>558000</v>
      </c>
      <c r="T1189" s="1">
        <v>502000</v>
      </c>
      <c r="V1189" s="28">
        <f t="shared" si="217"/>
        <v>235000</v>
      </c>
      <c r="W1189" s="28">
        <f t="shared" si="218"/>
        <v>286000</v>
      </c>
      <c r="X1189" s="28">
        <f t="shared" si="219"/>
        <v>370000</v>
      </c>
      <c r="Y1189" s="28">
        <f t="shared" si="220"/>
        <v>518000</v>
      </c>
      <c r="Z1189" s="28">
        <f t="shared" si="221"/>
        <v>795000</v>
      </c>
      <c r="AA1189" s="28">
        <f t="shared" si="222"/>
        <v>764000</v>
      </c>
      <c r="AB1189" s="28">
        <f t="shared" si="223"/>
        <v>811000</v>
      </c>
      <c r="AC1189" s="28">
        <f t="shared" si="224"/>
        <v>860000</v>
      </c>
      <c r="AD1189" s="28">
        <f t="shared" si="225"/>
        <v>925000</v>
      </c>
      <c r="AE1189" s="28">
        <f t="shared" si="226"/>
        <v>710000</v>
      </c>
      <c r="AF1189" s="28">
        <f t="shared" si="227"/>
        <v>558000</v>
      </c>
      <c r="AG1189" s="28">
        <f t="shared" si="228"/>
        <v>502000</v>
      </c>
    </row>
    <row r="1190" spans="1:33" hidden="1" x14ac:dyDescent="0.3">
      <c r="A1190" s="2" t="s">
        <v>2491</v>
      </c>
      <c r="B1190" s="2" t="s">
        <v>2490</v>
      </c>
      <c r="C1190" s="2">
        <v>2506</v>
      </c>
      <c r="D1190" s="2" t="s">
        <v>252</v>
      </c>
      <c r="E1190" s="2">
        <v>999</v>
      </c>
      <c r="F1190" s="2" t="s">
        <v>252</v>
      </c>
      <c r="G1190" s="2" t="s">
        <v>2743</v>
      </c>
      <c r="H1190" s="8" t="s">
        <v>1502</v>
      </c>
      <c r="I1190" s="1">
        <v>9285000</v>
      </c>
      <c r="J1190" s="1">
        <v>11295000</v>
      </c>
      <c r="K1190" s="1">
        <v>14617000</v>
      </c>
      <c r="L1190" s="1">
        <v>20468000</v>
      </c>
      <c r="M1190" s="1">
        <v>31406000</v>
      </c>
      <c r="N1190" s="1">
        <v>30210000</v>
      </c>
      <c r="O1190" s="1">
        <v>32053000</v>
      </c>
      <c r="P1190" s="1">
        <v>34018000</v>
      </c>
      <c r="Q1190" s="1">
        <v>36592000</v>
      </c>
      <c r="R1190" s="1">
        <v>28076000</v>
      </c>
      <c r="S1190" s="1">
        <v>22070000</v>
      </c>
      <c r="T1190" s="1">
        <v>19838000</v>
      </c>
      <c r="V1190" s="28">
        <f t="shared" si="217"/>
        <v>9285000</v>
      </c>
      <c r="W1190" s="28">
        <f t="shared" si="218"/>
        <v>11295000</v>
      </c>
      <c r="X1190" s="28">
        <f t="shared" si="219"/>
        <v>14617000</v>
      </c>
      <c r="Y1190" s="28">
        <f t="shared" si="220"/>
        <v>20468000</v>
      </c>
      <c r="Z1190" s="28">
        <f t="shared" si="221"/>
        <v>31406000</v>
      </c>
      <c r="AA1190" s="28">
        <f t="shared" si="222"/>
        <v>30210000</v>
      </c>
      <c r="AB1190" s="28">
        <f t="shared" si="223"/>
        <v>32053000</v>
      </c>
      <c r="AC1190" s="28">
        <f t="shared" si="224"/>
        <v>34018000</v>
      </c>
      <c r="AD1190" s="28">
        <f t="shared" si="225"/>
        <v>36592000</v>
      </c>
      <c r="AE1190" s="28">
        <f t="shared" si="226"/>
        <v>28076000</v>
      </c>
      <c r="AF1190" s="28">
        <f t="shared" si="227"/>
        <v>22070000</v>
      </c>
      <c r="AG1190" s="28">
        <f t="shared" si="228"/>
        <v>19838000</v>
      </c>
    </row>
  </sheetData>
  <autoFilter ref="A1:T1190" xr:uid="{00000000-0009-0000-0000-000001000000}">
    <filterColumn colId="0">
      <filters>
        <filter val="유통사업부"/>
      </filters>
    </filterColumn>
  </autoFilter>
  <phoneticPr fontId="3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03476-0C48-4034-8CFF-4AE380F236C7}">
  <sheetPr>
    <tabColor theme="2" tint="-0.249977111117893"/>
  </sheetPr>
  <dimension ref="A1:U1216"/>
  <sheetViews>
    <sheetView zoomScale="85" zoomScaleNormal="85" workbookViewId="0">
      <pane xSplit="8" ySplit="1" topLeftCell="I2" activePane="bottomRight" state="frozen"/>
      <selection activeCell="U1195" sqref="U1195"/>
      <selection pane="topRight" activeCell="U1195" sqref="U1195"/>
      <selection pane="bottomLeft" activeCell="U1195" sqref="U1195"/>
      <selection pane="bottomRight" activeCell="U1195" sqref="U1195"/>
    </sheetView>
  </sheetViews>
  <sheetFormatPr defaultRowHeight="16.5" x14ac:dyDescent="0.3"/>
  <cols>
    <col min="1" max="1" width="14.375" style="2" bestFit="1" customWidth="1"/>
    <col min="2" max="2" width="16.5" style="2" bestFit="1" customWidth="1"/>
    <col min="3" max="6" width="11.5" style="2" customWidth="1"/>
    <col min="7" max="7" width="16.375" style="2" customWidth="1"/>
    <col min="8" max="8" width="44.375" style="8" customWidth="1"/>
    <col min="9" max="9" width="14.25" style="1" customWidth="1"/>
    <col min="10" max="20" width="14.25" style="2" customWidth="1"/>
    <col min="21" max="21" width="16.625" bestFit="1" customWidth="1"/>
  </cols>
  <sheetData>
    <row r="1" spans="1:21" x14ac:dyDescent="0.3">
      <c r="A1" s="3" t="s">
        <v>65</v>
      </c>
      <c r="B1" s="3" t="s">
        <v>160</v>
      </c>
      <c r="C1" s="3" t="s">
        <v>35</v>
      </c>
      <c r="D1" s="3" t="s">
        <v>36</v>
      </c>
      <c r="E1" s="3" t="s">
        <v>37</v>
      </c>
      <c r="F1" s="3" t="s">
        <v>38</v>
      </c>
      <c r="G1" s="3" t="s">
        <v>39</v>
      </c>
      <c r="H1" s="5" t="s">
        <v>40</v>
      </c>
      <c r="I1" s="5" t="s">
        <v>41</v>
      </c>
      <c r="J1" s="3" t="s">
        <v>42</v>
      </c>
      <c r="K1" s="3" t="s">
        <v>43</v>
      </c>
      <c r="L1" s="3" t="s">
        <v>44</v>
      </c>
      <c r="M1" s="3" t="s">
        <v>45</v>
      </c>
      <c r="N1" s="3" t="s">
        <v>46</v>
      </c>
      <c r="O1" s="3" t="s">
        <v>47</v>
      </c>
      <c r="P1" s="3" t="s">
        <v>48</v>
      </c>
      <c r="Q1" s="3" t="s">
        <v>49</v>
      </c>
      <c r="R1" s="3" t="s">
        <v>50</v>
      </c>
      <c r="S1" s="3" t="s">
        <v>51</v>
      </c>
      <c r="T1" s="3" t="s">
        <v>52</v>
      </c>
    </row>
    <row r="2" spans="1:21" x14ac:dyDescent="0.3">
      <c r="A2" s="7" t="s">
        <v>64</v>
      </c>
      <c r="B2" s="7" t="s">
        <v>161</v>
      </c>
      <c r="C2" s="7">
        <v>1501</v>
      </c>
      <c r="D2" s="7" t="s">
        <v>0</v>
      </c>
      <c r="E2" s="7">
        <v>908</v>
      </c>
      <c r="F2" s="7" t="s">
        <v>0</v>
      </c>
      <c r="G2" s="7"/>
      <c r="H2" s="8" t="s">
        <v>1</v>
      </c>
      <c r="I2" s="20">
        <v>195509143.55021498</v>
      </c>
      <c r="J2" s="20">
        <v>110872918.63210528</v>
      </c>
      <c r="K2" s="20">
        <v>210758259.64443779</v>
      </c>
      <c r="L2" s="20">
        <v>161071648.58220196</v>
      </c>
      <c r="M2" s="20">
        <v>183598853.15303573</v>
      </c>
      <c r="N2" s="20">
        <v>103983258.74751998</v>
      </c>
      <c r="O2" s="20">
        <v>102514415.49736021</v>
      </c>
      <c r="P2" s="20">
        <v>125566113.73838694</v>
      </c>
      <c r="Q2" s="20">
        <v>225205144.78261727</v>
      </c>
      <c r="R2" s="20">
        <v>235531493.48492786</v>
      </c>
      <c r="S2" s="20">
        <v>101813316.52222885</v>
      </c>
      <c r="T2" s="20">
        <v>233747280.70853707</v>
      </c>
      <c r="U2" s="9">
        <f>SUM(I2:T2)</f>
        <v>1990171847.0435741</v>
      </c>
    </row>
    <row r="3" spans="1:21" x14ac:dyDescent="0.3">
      <c r="A3" s="7" t="s">
        <v>64</v>
      </c>
      <c r="B3" s="7" t="s">
        <v>161</v>
      </c>
      <c r="C3" s="7">
        <v>1501</v>
      </c>
      <c r="D3" s="7" t="s">
        <v>2</v>
      </c>
      <c r="E3" s="7">
        <v>908</v>
      </c>
      <c r="F3" s="7" t="s">
        <v>2</v>
      </c>
      <c r="G3" s="7"/>
      <c r="H3" s="8" t="s">
        <v>3</v>
      </c>
      <c r="I3" s="20">
        <v>133638000.67178351</v>
      </c>
      <c r="J3" s="20">
        <v>93166567.363372311</v>
      </c>
      <c r="K3" s="20">
        <v>89425322.188368917</v>
      </c>
      <c r="L3" s="20">
        <v>97565022.328383118</v>
      </c>
      <c r="M3" s="20">
        <v>90559919.648364723</v>
      </c>
      <c r="N3" s="20">
        <v>100269973.2844705</v>
      </c>
      <c r="O3" s="20">
        <v>103088484.65202372</v>
      </c>
      <c r="P3" s="20">
        <v>114625089.04172426</v>
      </c>
      <c r="Q3" s="20">
        <v>230659518.81774256</v>
      </c>
      <c r="R3" s="20">
        <v>95074095.660038918</v>
      </c>
      <c r="S3" s="20">
        <v>98086105.424067289</v>
      </c>
      <c r="T3" s="20">
        <v>167509240.60195211</v>
      </c>
      <c r="U3" s="9">
        <f t="shared" ref="U3:U66" si="0">SUM(I3:T3)</f>
        <v>1413667339.682292</v>
      </c>
    </row>
    <row r="4" spans="1:21" x14ac:dyDescent="0.3">
      <c r="A4" s="7" t="s">
        <v>64</v>
      </c>
      <c r="B4" s="7" t="s">
        <v>161</v>
      </c>
      <c r="C4" s="7">
        <v>1501</v>
      </c>
      <c r="D4" s="7" t="s">
        <v>4</v>
      </c>
      <c r="E4" s="7">
        <v>909</v>
      </c>
      <c r="F4" s="7" t="s">
        <v>4</v>
      </c>
      <c r="G4" s="7"/>
      <c r="H4" s="8" t="s">
        <v>5</v>
      </c>
      <c r="I4" s="20">
        <v>356820562.31217724</v>
      </c>
      <c r="J4" s="20">
        <v>176721813.07293093</v>
      </c>
      <c r="K4" s="20">
        <v>526262326.44889921</v>
      </c>
      <c r="L4" s="20">
        <v>195176644.7311151</v>
      </c>
      <c r="M4" s="20">
        <v>195565213.68508393</v>
      </c>
      <c r="N4" s="20">
        <v>187335015.53742802</v>
      </c>
      <c r="O4" s="20">
        <v>184688764.81971535</v>
      </c>
      <c r="P4" s="20">
        <v>194111848.52734828</v>
      </c>
      <c r="Q4" s="20">
        <v>338582426.08740813</v>
      </c>
      <c r="R4" s="20">
        <v>330313806.62719655</v>
      </c>
      <c r="S4" s="20">
        <v>175845324.61562011</v>
      </c>
      <c r="T4" s="20">
        <v>410932067.82309389</v>
      </c>
      <c r="U4" s="9">
        <f t="shared" si="0"/>
        <v>3272355814.2880163</v>
      </c>
    </row>
    <row r="5" spans="1:21" x14ac:dyDescent="0.3">
      <c r="A5" s="7" t="s">
        <v>64</v>
      </c>
      <c r="B5" s="7" t="s">
        <v>161</v>
      </c>
      <c r="C5" s="7">
        <v>1501</v>
      </c>
      <c r="D5" s="7" t="s">
        <v>1280</v>
      </c>
      <c r="E5" s="7">
        <v>909</v>
      </c>
      <c r="F5" s="7" t="s">
        <v>1280</v>
      </c>
      <c r="G5" s="7"/>
      <c r="H5" s="8" t="s">
        <v>1267</v>
      </c>
      <c r="I5" s="20">
        <v>59800948.261085026</v>
      </c>
      <c r="J5" s="20">
        <v>29559322.267889742</v>
      </c>
      <c r="K5" s="20">
        <v>90252874.619397163</v>
      </c>
      <c r="L5" s="20">
        <v>29717560.636510443</v>
      </c>
      <c r="M5" s="20">
        <v>29211172.604971968</v>
      </c>
      <c r="N5" s="20">
        <v>27711801.986863974</v>
      </c>
      <c r="O5" s="20">
        <v>27320351.538123928</v>
      </c>
      <c r="P5" s="20">
        <v>28988436.782895684</v>
      </c>
      <c r="Q5" s="20">
        <v>59116506.023073249</v>
      </c>
      <c r="R5" s="20">
        <v>57055392.447049543</v>
      </c>
      <c r="S5" s="20">
        <v>26173833.334893357</v>
      </c>
      <c r="T5" s="20">
        <v>79041708.002674639</v>
      </c>
      <c r="U5" s="9">
        <f t="shared" si="0"/>
        <v>543949908.50542879</v>
      </c>
    </row>
    <row r="6" spans="1:21" x14ac:dyDescent="0.3">
      <c r="A6" s="7" t="s">
        <v>64</v>
      </c>
      <c r="B6" s="7" t="s">
        <v>161</v>
      </c>
      <c r="C6" s="7">
        <v>1501</v>
      </c>
      <c r="D6" s="7" t="s">
        <v>15</v>
      </c>
      <c r="E6" s="7">
        <v>909</v>
      </c>
      <c r="F6" s="7" t="s">
        <v>14</v>
      </c>
      <c r="G6" s="7"/>
      <c r="H6" s="8" t="s">
        <v>54</v>
      </c>
      <c r="I6" s="20">
        <v>19544535.646247204</v>
      </c>
      <c r="J6" s="20">
        <v>9660770.348011829</v>
      </c>
      <c r="K6" s="20">
        <v>29511781.196722683</v>
      </c>
      <c r="L6" s="20">
        <v>9727070.1564956661</v>
      </c>
      <c r="M6" s="20">
        <v>9546985.806211289</v>
      </c>
      <c r="N6" s="20">
        <v>9056951.7290824987</v>
      </c>
      <c r="O6" s="20">
        <v>8929015.3422590476</v>
      </c>
      <c r="P6" s="20">
        <v>9474189.8332233671</v>
      </c>
      <c r="Q6" s="20">
        <v>19320841.773363862</v>
      </c>
      <c r="R6" s="20">
        <v>18647215.201730158</v>
      </c>
      <c r="S6" s="20">
        <v>8554302.7909750901</v>
      </c>
      <c r="T6" s="20">
        <v>25842612.277672403</v>
      </c>
      <c r="U6" s="9">
        <f t="shared" si="0"/>
        <v>177816272.10199511</v>
      </c>
    </row>
    <row r="7" spans="1:21" x14ac:dyDescent="0.3">
      <c r="A7" s="7" t="s">
        <v>64</v>
      </c>
      <c r="B7" s="7" t="s">
        <v>161</v>
      </c>
      <c r="C7" s="7">
        <v>1501</v>
      </c>
      <c r="D7" s="7" t="s">
        <v>6</v>
      </c>
      <c r="E7" s="7">
        <v>909</v>
      </c>
      <c r="F7" s="7" t="s">
        <v>6</v>
      </c>
      <c r="G7" s="7"/>
      <c r="H7" s="8" t="s">
        <v>7</v>
      </c>
      <c r="I7" s="20">
        <v>37348817.670366094</v>
      </c>
      <c r="J7" s="20">
        <v>36922683.333482482</v>
      </c>
      <c r="K7" s="20">
        <v>37597214.041282035</v>
      </c>
      <c r="L7" s="20">
        <v>47001181.600376979</v>
      </c>
      <c r="M7" s="20">
        <v>46168246.87307483</v>
      </c>
      <c r="N7" s="20">
        <v>43445278.551038377</v>
      </c>
      <c r="O7" s="20">
        <v>43179804.916718975</v>
      </c>
      <c r="P7" s="20">
        <v>45816212.993430272</v>
      </c>
      <c r="Q7" s="20">
        <v>52744782.457898028</v>
      </c>
      <c r="R7" s="20">
        <v>40724656.6499727</v>
      </c>
      <c r="S7" s="20">
        <v>37364404.31170018</v>
      </c>
      <c r="T7" s="20">
        <v>59966513.4630659</v>
      </c>
      <c r="U7" s="9">
        <f t="shared" si="0"/>
        <v>528279796.86240679</v>
      </c>
    </row>
    <row r="8" spans="1:21" x14ac:dyDescent="0.3">
      <c r="A8" s="7" t="s">
        <v>64</v>
      </c>
      <c r="B8" s="7" t="s">
        <v>161</v>
      </c>
      <c r="C8" s="7">
        <v>1501</v>
      </c>
      <c r="D8" s="7" t="s">
        <v>8</v>
      </c>
      <c r="E8" s="7">
        <v>999</v>
      </c>
      <c r="F8" s="7" t="s">
        <v>8</v>
      </c>
      <c r="G8" s="7"/>
      <c r="H8" s="8" t="s">
        <v>9</v>
      </c>
      <c r="I8" s="20">
        <v>28263214.891201101</v>
      </c>
      <c r="J8" s="20">
        <v>27940743.469423886</v>
      </c>
      <c r="K8" s="20">
        <v>28451185.500374146</v>
      </c>
      <c r="L8" s="20">
        <v>28132494.838537015</v>
      </c>
      <c r="M8" s="20">
        <v>27611657.425691452</v>
      </c>
      <c r="N8" s="20">
        <v>26194387.793239295</v>
      </c>
      <c r="O8" s="20">
        <v>25824371.983332928</v>
      </c>
      <c r="P8" s="20">
        <v>27401117.941406824</v>
      </c>
      <c r="Q8" s="20">
        <v>27939732.762304328</v>
      </c>
      <c r="R8" s="20">
        <v>26965606.137087613</v>
      </c>
      <c r="S8" s="20">
        <v>25593758.936011694</v>
      </c>
      <c r="T8" s="20">
        <v>19329733.96760517</v>
      </c>
      <c r="U8" s="9">
        <f t="shared" si="0"/>
        <v>319648005.64621544</v>
      </c>
    </row>
    <row r="9" spans="1:21" x14ac:dyDescent="0.3">
      <c r="A9" s="7"/>
      <c r="B9" s="7"/>
      <c r="C9" s="7"/>
      <c r="D9" s="7"/>
      <c r="E9" s="7"/>
      <c r="F9" s="7"/>
      <c r="G9" s="7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9">
        <f>SUM(U2:U8)</f>
        <v>8245888984.1299295</v>
      </c>
    </row>
    <row r="10" spans="1:21" x14ac:dyDescent="0.3">
      <c r="A10" s="7" t="s">
        <v>64</v>
      </c>
      <c r="B10" s="7" t="s">
        <v>162</v>
      </c>
      <c r="C10" s="7">
        <v>1504</v>
      </c>
      <c r="D10" s="7" t="s">
        <v>10</v>
      </c>
      <c r="E10" s="7">
        <v>908</v>
      </c>
      <c r="F10" s="7" t="s">
        <v>10</v>
      </c>
      <c r="G10" s="7"/>
      <c r="H10" s="8" t="s">
        <v>11</v>
      </c>
      <c r="I10" s="20">
        <v>738731287.48259056</v>
      </c>
      <c r="J10" s="20">
        <v>220655329.68664214</v>
      </c>
      <c r="K10" s="20">
        <v>291339183.3636871</v>
      </c>
      <c r="L10" s="20">
        <v>455528721.0427748</v>
      </c>
      <c r="M10" s="20">
        <v>367106293.58872283</v>
      </c>
      <c r="N10" s="20">
        <v>424546999.4545995</v>
      </c>
      <c r="O10" s="20">
        <v>294585427.59987658</v>
      </c>
      <c r="P10" s="20">
        <v>278224136.23293889</v>
      </c>
      <c r="Q10" s="20">
        <v>804044276.74628997</v>
      </c>
      <c r="R10" s="20">
        <v>322998943.45566857</v>
      </c>
      <c r="S10" s="20">
        <v>252791296.51289326</v>
      </c>
      <c r="T10" s="20">
        <v>917122568.29330254</v>
      </c>
      <c r="U10" s="9">
        <f t="shared" si="0"/>
        <v>5367674463.4599867</v>
      </c>
    </row>
    <row r="11" spans="1:21" x14ac:dyDescent="0.3">
      <c r="A11" s="7" t="s">
        <v>64</v>
      </c>
      <c r="B11" s="7" t="s">
        <v>162</v>
      </c>
      <c r="C11" s="7">
        <v>1504</v>
      </c>
      <c r="D11" s="7" t="s">
        <v>12</v>
      </c>
      <c r="E11" s="7">
        <v>908</v>
      </c>
      <c r="F11" s="7" t="s">
        <v>12</v>
      </c>
      <c r="G11" s="7"/>
      <c r="H11" s="8" t="s">
        <v>13</v>
      </c>
      <c r="I11" s="20">
        <v>97105942.379089966</v>
      </c>
      <c r="J11" s="20">
        <v>33898056.972770236</v>
      </c>
      <c r="K11" s="20">
        <v>45137219.489252694</v>
      </c>
      <c r="L11" s="20">
        <v>50977329.896331303</v>
      </c>
      <c r="M11" s="20">
        <v>43904222.982360728</v>
      </c>
      <c r="N11" s="20">
        <v>45314432.938046254</v>
      </c>
      <c r="O11" s="20">
        <v>43987858.459942594</v>
      </c>
      <c r="P11" s="20">
        <v>39733057.723798223</v>
      </c>
      <c r="Q11" s="20">
        <v>76328665.356345847</v>
      </c>
      <c r="R11" s="20">
        <v>43361638.803725339</v>
      </c>
      <c r="S11" s="20">
        <v>38290209.198829822</v>
      </c>
      <c r="T11" s="20">
        <v>123334940.83488184</v>
      </c>
      <c r="U11" s="9">
        <f t="shared" si="0"/>
        <v>681373575.03537488</v>
      </c>
    </row>
    <row r="12" spans="1:21" x14ac:dyDescent="0.3">
      <c r="A12" s="7" t="s">
        <v>64</v>
      </c>
      <c r="B12" s="7" t="s">
        <v>165</v>
      </c>
      <c r="C12" s="7">
        <v>1510</v>
      </c>
      <c r="D12" s="7" t="s">
        <v>14</v>
      </c>
      <c r="E12" s="7">
        <v>909</v>
      </c>
      <c r="F12" s="7" t="s">
        <v>15</v>
      </c>
      <c r="G12" s="7"/>
      <c r="H12" s="8" t="s">
        <v>53</v>
      </c>
      <c r="I12" s="20">
        <v>215413970.91432926</v>
      </c>
      <c r="J12" s="20">
        <v>92242152.429845199</v>
      </c>
      <c r="K12" s="20">
        <v>184192565.74914941</v>
      </c>
      <c r="L12" s="20">
        <v>232181754.76513493</v>
      </c>
      <c r="M12" s="20">
        <v>182908825.91002083</v>
      </c>
      <c r="N12" s="20">
        <v>184961965.5354099</v>
      </c>
      <c r="O12" s="20">
        <v>160264220.91495845</v>
      </c>
      <c r="P12" s="20">
        <v>182270516.33967459</v>
      </c>
      <c r="Q12" s="20">
        <v>221318514.35221377</v>
      </c>
      <c r="R12" s="20">
        <v>125271335.84344822</v>
      </c>
      <c r="S12" s="20">
        <v>189061541.80911788</v>
      </c>
      <c r="T12" s="20">
        <v>276605380.73969036</v>
      </c>
      <c r="U12" s="9">
        <f t="shared" si="0"/>
        <v>2246692745.3029928</v>
      </c>
    </row>
    <row r="13" spans="1:21" x14ac:dyDescent="0.3">
      <c r="A13" s="7" t="s">
        <v>64</v>
      </c>
      <c r="B13" s="7" t="s">
        <v>162</v>
      </c>
      <c r="C13" s="7">
        <v>1504</v>
      </c>
      <c r="D13" s="7" t="s">
        <v>1281</v>
      </c>
      <c r="E13" s="7">
        <v>909</v>
      </c>
      <c r="F13" s="7" t="s">
        <v>1281</v>
      </c>
      <c r="G13" s="7"/>
      <c r="H13" s="8" t="s">
        <v>1268</v>
      </c>
      <c r="I13" s="20">
        <v>24545753.058415402</v>
      </c>
      <c r="J13" s="20">
        <v>15015295.469790732</v>
      </c>
      <c r="K13" s="20">
        <v>22492949.193014052</v>
      </c>
      <c r="L13" s="20">
        <v>22681441.967569746</v>
      </c>
      <c r="M13" s="20">
        <v>22325018.092345007</v>
      </c>
      <c r="N13" s="20">
        <v>37635431.443608105</v>
      </c>
      <c r="O13" s="20">
        <v>37279243.667755187</v>
      </c>
      <c r="P13" s="20">
        <v>33370663.400787</v>
      </c>
      <c r="Q13" s="20">
        <v>43223168.133895665</v>
      </c>
      <c r="R13" s="20">
        <v>33975055.250541463</v>
      </c>
      <c r="S13" s="20">
        <v>34195199.356114581</v>
      </c>
      <c r="T13" s="20">
        <v>37521814.511530906</v>
      </c>
      <c r="U13" s="9">
        <f t="shared" si="0"/>
        <v>364261033.54536784</v>
      </c>
    </row>
    <row r="14" spans="1:21" x14ac:dyDescent="0.3">
      <c r="A14" s="7" t="s">
        <v>64</v>
      </c>
      <c r="B14" s="7" t="s">
        <v>162</v>
      </c>
      <c r="C14" s="7">
        <v>1504</v>
      </c>
      <c r="D14" s="7" t="s">
        <v>23</v>
      </c>
      <c r="E14" s="7">
        <v>909</v>
      </c>
      <c r="F14" s="7" t="s">
        <v>23</v>
      </c>
      <c r="G14" s="7"/>
      <c r="H14" s="8" t="s">
        <v>24</v>
      </c>
      <c r="I14" s="20">
        <v>473064900.4412151</v>
      </c>
      <c r="J14" s="20">
        <v>571908784.23651791</v>
      </c>
      <c r="K14" s="20">
        <v>490345925.53103149</v>
      </c>
      <c r="L14" s="20">
        <v>495010449.38963073</v>
      </c>
      <c r="M14" s="20">
        <v>546052932.98067045</v>
      </c>
      <c r="N14" s="20">
        <v>534066013.4676286</v>
      </c>
      <c r="O14" s="20">
        <v>553120422.55865407</v>
      </c>
      <c r="P14" s="20">
        <v>464959049.09515512</v>
      </c>
      <c r="Q14" s="20">
        <v>634021679.54912019</v>
      </c>
      <c r="R14" s="20">
        <v>386382245.64980632</v>
      </c>
      <c r="S14" s="20">
        <v>509774240.76696944</v>
      </c>
      <c r="T14" s="20">
        <v>817127753.66048288</v>
      </c>
      <c r="U14" s="9">
        <f t="shared" si="0"/>
        <v>6475834397.3268833</v>
      </c>
    </row>
    <row r="15" spans="1:21" x14ac:dyDescent="0.3">
      <c r="A15" s="7" t="s">
        <v>64</v>
      </c>
      <c r="B15" s="7" t="s">
        <v>162</v>
      </c>
      <c r="C15" s="7">
        <v>1504</v>
      </c>
      <c r="D15" s="7" t="s">
        <v>58</v>
      </c>
      <c r="E15" s="7">
        <v>909</v>
      </c>
      <c r="F15" s="7" t="s">
        <v>58</v>
      </c>
      <c r="G15" s="7"/>
      <c r="H15" s="8" t="s">
        <v>59</v>
      </c>
      <c r="I15" s="20">
        <v>314769011.41940451</v>
      </c>
      <c r="J15" s="20">
        <v>348826483.63035297</v>
      </c>
      <c r="K15" s="20">
        <v>299078541.33382785</v>
      </c>
      <c r="L15" s="20">
        <v>278698700.28803867</v>
      </c>
      <c r="M15" s="20">
        <v>285476680.00484246</v>
      </c>
      <c r="N15" s="20">
        <v>325744899.60509002</v>
      </c>
      <c r="O15" s="20">
        <v>289171566.23075897</v>
      </c>
      <c r="P15" s="20">
        <v>283594227.95803833</v>
      </c>
      <c r="Q15" s="20">
        <v>331466774.00079829</v>
      </c>
      <c r="R15" s="20">
        <v>282801097.94183177</v>
      </c>
      <c r="S15" s="20">
        <v>266510165.98659161</v>
      </c>
      <c r="T15" s="20">
        <v>271851171.98843038</v>
      </c>
      <c r="U15" s="9">
        <f t="shared" si="0"/>
        <v>3577989320.3880062</v>
      </c>
    </row>
    <row r="16" spans="1:21" x14ac:dyDescent="0.3">
      <c r="A16" s="7" t="s">
        <v>64</v>
      </c>
      <c r="B16" s="7" t="s">
        <v>162</v>
      </c>
      <c r="C16" s="7">
        <v>1504</v>
      </c>
      <c r="D16" s="7" t="s">
        <v>1288</v>
      </c>
      <c r="E16" s="7">
        <v>909</v>
      </c>
      <c r="F16" s="7" t="s">
        <v>1288</v>
      </c>
      <c r="G16" s="7"/>
      <c r="H16" s="8" t="s">
        <v>1269</v>
      </c>
      <c r="I16" s="20">
        <v>51834925.876159631</v>
      </c>
      <c r="J16" s="20">
        <v>57443376.783138111</v>
      </c>
      <c r="K16" s="20">
        <v>49251080.820445769</v>
      </c>
      <c r="L16" s="20">
        <v>45895008.552680999</v>
      </c>
      <c r="M16" s="20">
        <v>47011179.660587519</v>
      </c>
      <c r="N16" s="20">
        <v>61305590.949926458</v>
      </c>
      <c r="O16" s="20">
        <v>47619639.028228492</v>
      </c>
      <c r="P16" s="20">
        <v>46701184.842890859</v>
      </c>
      <c r="Q16" s="20">
        <v>59263332.014619745</v>
      </c>
      <c r="R16" s="20">
        <v>50562338.900928296</v>
      </c>
      <c r="S16" s="20">
        <v>48903602.66203472</v>
      </c>
      <c r="T16" s="20">
        <v>51162725.093732826</v>
      </c>
      <c r="U16" s="9">
        <f t="shared" si="0"/>
        <v>616953985.18537354</v>
      </c>
    </row>
    <row r="17" spans="1:21" x14ac:dyDescent="0.3">
      <c r="A17" s="7" t="s">
        <v>64</v>
      </c>
      <c r="B17" s="7" t="s">
        <v>162</v>
      </c>
      <c r="C17" s="7">
        <v>1504</v>
      </c>
      <c r="D17" s="7" t="s">
        <v>8</v>
      </c>
      <c r="E17" s="7">
        <v>999</v>
      </c>
      <c r="F17" s="7" t="s">
        <v>8</v>
      </c>
      <c r="G17" s="7"/>
      <c r="H17" s="8" t="s">
        <v>9</v>
      </c>
      <c r="I17" s="20">
        <v>19844842.415014941</v>
      </c>
      <c r="J17" s="20">
        <v>12746603.466959482</v>
      </c>
      <c r="K17" s="20">
        <v>12729628.697290508</v>
      </c>
      <c r="L17" s="20">
        <v>12836304.038599743</v>
      </c>
      <c r="M17" s="20">
        <v>12634590.001390718</v>
      </c>
      <c r="N17" s="20">
        <v>12779606.552125925</v>
      </c>
      <c r="O17" s="20">
        <v>12658658.300452564</v>
      </c>
      <c r="P17" s="20">
        <v>12590498.199504374</v>
      </c>
      <c r="Q17" s="20">
        <v>20384716.885559954</v>
      </c>
      <c r="R17" s="20">
        <v>11536677.594336474</v>
      </c>
      <c r="S17" s="20">
        <v>11611430.425540484</v>
      </c>
      <c r="T17" s="20">
        <v>12741026.426060895</v>
      </c>
      <c r="U17" s="9">
        <f t="shared" si="0"/>
        <v>165094583.00283605</v>
      </c>
    </row>
    <row r="18" spans="1:21" x14ac:dyDescent="0.3">
      <c r="A18" s="7"/>
      <c r="B18" s="7"/>
      <c r="C18" s="7"/>
      <c r="D18" s="7"/>
      <c r="E18" s="7"/>
      <c r="F18" s="7"/>
      <c r="G18" s="7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9">
        <f>SUM(U10:U17)</f>
        <v>19495874103.246819</v>
      </c>
    </row>
    <row r="19" spans="1:21" x14ac:dyDescent="0.3">
      <c r="A19" s="7" t="s">
        <v>64</v>
      </c>
      <c r="B19" s="7" t="s">
        <v>163</v>
      </c>
      <c r="C19" s="7">
        <v>1505</v>
      </c>
      <c r="D19" s="7" t="s">
        <v>16</v>
      </c>
      <c r="E19" s="7">
        <v>909</v>
      </c>
      <c r="F19" s="7" t="s">
        <v>16</v>
      </c>
      <c r="G19" s="7"/>
      <c r="H19" s="8" t="s">
        <v>17</v>
      </c>
      <c r="I19" s="20">
        <v>108702899.39026815</v>
      </c>
      <c r="J19" s="20">
        <v>52667512.248696908</v>
      </c>
      <c r="K19" s="20">
        <v>61710595.66053921</v>
      </c>
      <c r="L19" s="20">
        <v>60502277.081627689</v>
      </c>
      <c r="M19" s="20">
        <v>202729484.92712319</v>
      </c>
      <c r="N19" s="20">
        <v>60322607.025933795</v>
      </c>
      <c r="O19" s="20">
        <v>61896305.573515341</v>
      </c>
      <c r="P19" s="20">
        <v>52084056.041218743</v>
      </c>
      <c r="Q19" s="20">
        <v>96762633.470372915</v>
      </c>
      <c r="R19" s="20">
        <v>193712553.19756752</v>
      </c>
      <c r="S19" s="20">
        <v>59948723.764903814</v>
      </c>
      <c r="T19" s="20">
        <v>260627175.92172718</v>
      </c>
      <c r="U19" s="9">
        <f t="shared" si="0"/>
        <v>1271666824.3034945</v>
      </c>
    </row>
    <row r="20" spans="1:21" x14ac:dyDescent="0.3">
      <c r="A20" s="7" t="s">
        <v>64</v>
      </c>
      <c r="B20" s="7" t="s">
        <v>163</v>
      </c>
      <c r="C20" s="7">
        <v>1505</v>
      </c>
      <c r="D20" s="7" t="s">
        <v>18</v>
      </c>
      <c r="E20" s="7">
        <v>909</v>
      </c>
      <c r="F20" s="7" t="s">
        <v>18</v>
      </c>
      <c r="G20" s="7"/>
      <c r="H20" s="8" t="s">
        <v>19</v>
      </c>
      <c r="I20" s="20">
        <v>53943780.16410394</v>
      </c>
      <c r="J20" s="20">
        <v>11463261.686695157</v>
      </c>
      <c r="K20" s="20">
        <v>8058911.5759812417</v>
      </c>
      <c r="L20" s="20">
        <v>11851672.211085256</v>
      </c>
      <c r="M20" s="20">
        <v>9266198.8007809687</v>
      </c>
      <c r="N20" s="20">
        <v>11816476.996806649</v>
      </c>
      <c r="O20" s="20">
        <v>12124745.714029213</v>
      </c>
      <c r="P20" s="20">
        <v>14170338.093948953</v>
      </c>
      <c r="Q20" s="20">
        <v>55284373.073920026</v>
      </c>
      <c r="R20" s="20">
        <v>13236966.812965797</v>
      </c>
      <c r="S20" s="20">
        <v>10438433.545985399</v>
      </c>
      <c r="T20" s="20">
        <v>14181595.98153895</v>
      </c>
      <c r="U20" s="9">
        <f t="shared" si="0"/>
        <v>225836754.65784156</v>
      </c>
    </row>
    <row r="21" spans="1:21" x14ac:dyDescent="0.3">
      <c r="A21" s="7" t="s">
        <v>64</v>
      </c>
      <c r="B21" s="7" t="s">
        <v>163</v>
      </c>
      <c r="C21" s="7">
        <v>1505</v>
      </c>
      <c r="D21" s="7" t="s">
        <v>22</v>
      </c>
      <c r="E21" s="7">
        <v>909</v>
      </c>
      <c r="F21" s="7" t="s">
        <v>22</v>
      </c>
      <c r="G21" s="7"/>
      <c r="H21" s="8" t="s">
        <v>1264</v>
      </c>
      <c r="I21" s="20">
        <v>113755416.6163246</v>
      </c>
      <c r="J21" s="20">
        <v>39938769.09355399</v>
      </c>
      <c r="K21" s="20">
        <v>51475941.012388021</v>
      </c>
      <c r="L21" s="20">
        <v>50468021.136936307</v>
      </c>
      <c r="M21" s="20">
        <v>55344094.810127303</v>
      </c>
      <c r="N21" s="20">
        <v>54892526.423202969</v>
      </c>
      <c r="O21" s="20">
        <v>51630851.079669833</v>
      </c>
      <c r="P21" s="20">
        <v>59244484.850452438</v>
      </c>
      <c r="Q21" s="20">
        <v>121071938.11878814</v>
      </c>
      <c r="R21" s="20">
        <v>66615576.704333693</v>
      </c>
      <c r="S21" s="20">
        <v>68190373.923318878</v>
      </c>
      <c r="T21" s="20">
        <v>88937329.093329534</v>
      </c>
      <c r="U21" s="9">
        <f t="shared" si="0"/>
        <v>821565322.86242568</v>
      </c>
    </row>
    <row r="22" spans="1:21" x14ac:dyDescent="0.3">
      <c r="A22" s="7" t="s">
        <v>64</v>
      </c>
      <c r="B22" s="7" t="s">
        <v>163</v>
      </c>
      <c r="C22" s="7">
        <v>1505</v>
      </c>
      <c r="D22" s="7" t="s">
        <v>8</v>
      </c>
      <c r="E22" s="7">
        <v>999</v>
      </c>
      <c r="F22" s="7" t="s">
        <v>8</v>
      </c>
      <c r="G22" s="7"/>
      <c r="H22" s="8" t="s">
        <v>9</v>
      </c>
      <c r="I22" s="20">
        <v>5985795.0295904409</v>
      </c>
      <c r="J22" s="20">
        <v>2974533.7608875143</v>
      </c>
      <c r="K22" s="20">
        <v>6534872.3420561096</v>
      </c>
      <c r="L22" s="20">
        <v>6406916.8819410056</v>
      </c>
      <c r="M22" s="20">
        <v>3434901.3547226223</v>
      </c>
      <c r="N22" s="20">
        <v>4684453.134166521</v>
      </c>
      <c r="O22" s="20">
        <v>2621815.2720017643</v>
      </c>
      <c r="P22" s="20">
        <v>5515465.4341394631</v>
      </c>
      <c r="Q22" s="20">
        <v>5123362.1264038179</v>
      </c>
      <c r="R22" s="20">
        <v>9541061.056386577</v>
      </c>
      <c r="S22" s="20">
        <v>5078638.4759963099</v>
      </c>
      <c r="T22" s="20">
        <v>9199745.4963701069</v>
      </c>
      <c r="U22" s="9">
        <f t="shared" si="0"/>
        <v>67101560.364662245</v>
      </c>
    </row>
    <row r="23" spans="1:21" x14ac:dyDescent="0.3">
      <c r="A23" s="7"/>
      <c r="B23" s="7"/>
      <c r="C23" s="7"/>
      <c r="D23" s="7"/>
      <c r="E23" s="7"/>
      <c r="F23" s="7"/>
      <c r="G23" s="7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9">
        <f>SUM(U19:U22)</f>
        <v>2386170462.1884241</v>
      </c>
    </row>
    <row r="24" spans="1:21" x14ac:dyDescent="0.3">
      <c r="A24" s="7" t="s">
        <v>64</v>
      </c>
      <c r="B24" s="7" t="s">
        <v>164</v>
      </c>
      <c r="C24" s="7">
        <v>1506</v>
      </c>
      <c r="D24" s="7" t="s">
        <v>29</v>
      </c>
      <c r="E24" s="7">
        <v>910</v>
      </c>
      <c r="F24" s="7" t="s">
        <v>29</v>
      </c>
      <c r="G24" s="7"/>
      <c r="H24" s="8" t="s">
        <v>30</v>
      </c>
      <c r="I24" s="20">
        <v>92920085.586001843</v>
      </c>
      <c r="J24" s="20">
        <v>102973880.96571158</v>
      </c>
      <c r="K24" s="20">
        <v>100900851.64304775</v>
      </c>
      <c r="L24" s="20">
        <v>102840123.01073827</v>
      </c>
      <c r="M24" s="20">
        <v>105341204.88560881</v>
      </c>
      <c r="N24" s="20">
        <v>120200221.64037985</v>
      </c>
      <c r="O24" s="20">
        <v>112802028.88135155</v>
      </c>
      <c r="P24" s="20">
        <v>110626382.49563999</v>
      </c>
      <c r="Q24" s="20">
        <v>125806216.63378833</v>
      </c>
      <c r="R24" s="20">
        <v>110316992.89637557</v>
      </c>
      <c r="S24" s="20">
        <v>112391474.99369401</v>
      </c>
      <c r="T24" s="20">
        <v>114643860.15234132</v>
      </c>
      <c r="U24" s="9">
        <f t="shared" si="0"/>
        <v>1311763323.7846789</v>
      </c>
    </row>
    <row r="25" spans="1:21" x14ac:dyDescent="0.3">
      <c r="A25" s="7" t="s">
        <v>64</v>
      </c>
      <c r="B25" s="7" t="s">
        <v>164</v>
      </c>
      <c r="C25" s="7">
        <v>1506</v>
      </c>
      <c r="D25" s="7" t="s">
        <v>31</v>
      </c>
      <c r="E25" s="7">
        <v>910</v>
      </c>
      <c r="F25" s="7" t="s">
        <v>31</v>
      </c>
      <c r="G25" s="7"/>
      <c r="H25" s="8" t="s">
        <v>32</v>
      </c>
      <c r="I25" s="20">
        <v>9515411.392980732</v>
      </c>
      <c r="J25" s="20">
        <v>10544962.738047495</v>
      </c>
      <c r="K25" s="20">
        <v>9764378.5660878047</v>
      </c>
      <c r="L25" s="20">
        <v>9099013.2670586687</v>
      </c>
      <c r="M25" s="20">
        <v>9320302.161851909</v>
      </c>
      <c r="N25" s="20">
        <v>10634987.390038492</v>
      </c>
      <c r="O25" s="20">
        <v>9440933.5776250716</v>
      </c>
      <c r="P25" s="20">
        <v>9258843.4749948476</v>
      </c>
      <c r="Q25" s="20">
        <v>10821796.338143326</v>
      </c>
      <c r="R25" s="20">
        <v>9232949.2008826695</v>
      </c>
      <c r="S25" s="20">
        <v>8701079.4582527932</v>
      </c>
      <c r="T25" s="20">
        <v>8875453.735635303</v>
      </c>
      <c r="U25" s="9">
        <f t="shared" si="0"/>
        <v>115210111.30159912</v>
      </c>
    </row>
    <row r="26" spans="1:21" x14ac:dyDescent="0.3">
      <c r="A26" s="7" t="s">
        <v>64</v>
      </c>
      <c r="B26" s="7" t="s">
        <v>164</v>
      </c>
      <c r="C26" s="7">
        <v>1506</v>
      </c>
      <c r="D26" s="7" t="s">
        <v>33</v>
      </c>
      <c r="E26" s="7">
        <v>910</v>
      </c>
      <c r="F26" s="7" t="s">
        <v>33</v>
      </c>
      <c r="G26" s="7"/>
      <c r="H26" s="8" t="s">
        <v>34</v>
      </c>
      <c r="I26" s="20">
        <v>123255479.12952664</v>
      </c>
      <c r="J26" s="20">
        <v>136591512.5477204</v>
      </c>
      <c r="K26" s="20">
        <v>125476599.75178184</v>
      </c>
      <c r="L26" s="20">
        <v>116926360.25113805</v>
      </c>
      <c r="M26" s="20">
        <v>119770020.7968199</v>
      </c>
      <c r="N26" s="20">
        <v>136664309.67145145</v>
      </c>
      <c r="O26" s="20">
        <v>129408200.58378895</v>
      </c>
      <c r="P26" s="20">
        <v>126912266.00997294</v>
      </c>
      <c r="Q26" s="20">
        <v>139064887.59382027</v>
      </c>
      <c r="R26" s="20">
        <v>118647496.46549815</v>
      </c>
      <c r="S26" s="20">
        <v>111812734.13378826</v>
      </c>
      <c r="T26" s="20">
        <v>152071361.35552588</v>
      </c>
      <c r="U26" s="9">
        <f t="shared" si="0"/>
        <v>1536601228.290833</v>
      </c>
    </row>
    <row r="27" spans="1:21" x14ac:dyDescent="0.3">
      <c r="A27" s="7" t="s">
        <v>64</v>
      </c>
      <c r="B27" s="7" t="s">
        <v>164</v>
      </c>
      <c r="C27" s="7">
        <v>1506</v>
      </c>
      <c r="D27" s="7" t="s">
        <v>57</v>
      </c>
      <c r="E27" s="7">
        <v>910</v>
      </c>
      <c r="F27" s="7" t="s">
        <v>57</v>
      </c>
      <c r="G27" s="7"/>
      <c r="H27" s="8" t="s">
        <v>56</v>
      </c>
      <c r="I27" s="20">
        <v>35179395.847380422</v>
      </c>
      <c r="J27" s="20">
        <v>38985746.70468802</v>
      </c>
      <c r="K27" s="20">
        <v>33425788.477700338</v>
      </c>
      <c r="L27" s="20">
        <v>31148084.925423939</v>
      </c>
      <c r="M27" s="20">
        <v>31905609.404811926</v>
      </c>
      <c r="N27" s="20">
        <v>36406089.394879408</v>
      </c>
      <c r="O27" s="20">
        <v>40398199.263508126</v>
      </c>
      <c r="P27" s="20">
        <v>51504735.283873916</v>
      </c>
      <c r="Q27" s="20">
        <v>60199068.83590322</v>
      </c>
      <c r="R27" s="20">
        <v>59262336.485096119</v>
      </c>
      <c r="S27" s="20">
        <v>55848492.980903558</v>
      </c>
      <c r="T27" s="20">
        <v>60765575.034402683</v>
      </c>
      <c r="U27" s="9">
        <f t="shared" si="0"/>
        <v>535029122.63857162</v>
      </c>
    </row>
    <row r="28" spans="1:21" x14ac:dyDescent="0.3">
      <c r="A28" s="7" t="s">
        <v>64</v>
      </c>
      <c r="B28" s="7" t="s">
        <v>164</v>
      </c>
      <c r="C28" s="7">
        <v>1506</v>
      </c>
      <c r="D28" s="7" t="s">
        <v>8</v>
      </c>
      <c r="E28" s="7">
        <v>999</v>
      </c>
      <c r="F28" s="7" t="s">
        <v>8</v>
      </c>
      <c r="G28" s="7"/>
      <c r="H28" s="8" t="s">
        <v>9</v>
      </c>
      <c r="I28" s="20">
        <v>2424849.2247781488</v>
      </c>
      <c r="J28" s="20">
        <v>2687213.7908331752</v>
      </c>
      <c r="K28" s="20">
        <v>2303976.3851938201</v>
      </c>
      <c r="L28" s="20">
        <v>2146978.5869094837</v>
      </c>
      <c r="M28" s="20">
        <v>2199193.3166496824</v>
      </c>
      <c r="N28" s="20">
        <v>2509402.8910945859</v>
      </c>
      <c r="O28" s="20">
        <v>2227657.1795952604</v>
      </c>
      <c r="P28" s="20">
        <v>2184691.6909471028</v>
      </c>
      <c r="Q28" s="20">
        <v>2553481.8257716224</v>
      </c>
      <c r="R28" s="20">
        <v>2178581.7479883782</v>
      </c>
      <c r="S28" s="20">
        <v>2053083.2005155997</v>
      </c>
      <c r="T28" s="20">
        <v>2094228.0838848138</v>
      </c>
      <c r="U28" s="9">
        <f t="shared" si="0"/>
        <v>27563337.924161669</v>
      </c>
    </row>
    <row r="29" spans="1:21" x14ac:dyDescent="0.3">
      <c r="A29" s="7"/>
      <c r="B29" s="7"/>
      <c r="C29" s="7"/>
      <c r="D29" s="7"/>
      <c r="E29" s="7"/>
      <c r="F29" s="7"/>
      <c r="G29" s="7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9">
        <f>SUM(U24:U28)</f>
        <v>3526167123.9398441</v>
      </c>
    </row>
    <row r="30" spans="1:21" x14ac:dyDescent="0.3">
      <c r="A30" s="7" t="s">
        <v>64</v>
      </c>
      <c r="B30" s="7" t="s">
        <v>165</v>
      </c>
      <c r="C30" s="7">
        <v>1510</v>
      </c>
      <c r="D30" s="7" t="s">
        <v>60</v>
      </c>
      <c r="E30" s="7">
        <v>908</v>
      </c>
      <c r="F30" s="7" t="s">
        <v>60</v>
      </c>
      <c r="G30" s="7"/>
      <c r="H30" s="8" t="s">
        <v>1271</v>
      </c>
      <c r="I30" s="20">
        <v>7877636.12063553</v>
      </c>
      <c r="J30" s="20">
        <v>3181210.5722611058</v>
      </c>
      <c r="K30" s="20">
        <v>7172529.2373140836</v>
      </c>
      <c r="L30" s="20">
        <v>7625723.6220261846</v>
      </c>
      <c r="M30" s="20">
        <v>5410383.4577210089</v>
      </c>
      <c r="N30" s="20">
        <v>4493768.4746343736</v>
      </c>
      <c r="O30" s="20">
        <v>3159789.1233584112</v>
      </c>
      <c r="P30" s="20">
        <v>11045751.335994549</v>
      </c>
      <c r="Q30" s="20">
        <v>26574137.353894413</v>
      </c>
      <c r="R30" s="20">
        <v>10771489.590678753</v>
      </c>
      <c r="S30" s="20">
        <v>8462768.2407298703</v>
      </c>
      <c r="T30" s="20">
        <v>14211096.743922865</v>
      </c>
      <c r="U30" s="9">
        <f t="shared" si="0"/>
        <v>109986283.87317115</v>
      </c>
    </row>
    <row r="31" spans="1:21" x14ac:dyDescent="0.3">
      <c r="A31" s="7" t="s">
        <v>64</v>
      </c>
      <c r="B31" s="7" t="s">
        <v>165</v>
      </c>
      <c r="C31" s="7">
        <v>1510</v>
      </c>
      <c r="D31" s="7" t="s">
        <v>60</v>
      </c>
      <c r="E31" s="7">
        <v>908</v>
      </c>
      <c r="F31" s="7" t="s">
        <v>60</v>
      </c>
      <c r="G31" s="7"/>
      <c r="H31" s="8" t="s">
        <v>1272</v>
      </c>
      <c r="I31" s="20">
        <v>91956171.162475556</v>
      </c>
      <c r="J31" s="20">
        <v>15234370.944864083</v>
      </c>
      <c r="K31" s="20">
        <v>58491009.158062823</v>
      </c>
      <c r="L31" s="20">
        <v>22226904.170440372</v>
      </c>
      <c r="M31" s="20">
        <v>22941360.900443517</v>
      </c>
      <c r="N31" s="20">
        <v>62031118.574012659</v>
      </c>
      <c r="O31" s="20">
        <v>16708713.39917724</v>
      </c>
      <c r="P31" s="20">
        <v>46867987.861925893</v>
      </c>
      <c r="Q31" s="20">
        <v>93173371.642216951</v>
      </c>
      <c r="R31" s="20">
        <v>19062509.926736075</v>
      </c>
      <c r="S31" s="20">
        <v>67395248.361268207</v>
      </c>
      <c r="T31" s="20">
        <v>82993838.739942342</v>
      </c>
      <c r="U31" s="9">
        <f t="shared" si="0"/>
        <v>599082604.84156573</v>
      </c>
    </row>
    <row r="32" spans="1:21" x14ac:dyDescent="0.3">
      <c r="A32" s="7" t="s">
        <v>64</v>
      </c>
      <c r="B32" s="7" t="s">
        <v>165</v>
      </c>
      <c r="C32" s="7">
        <v>1510</v>
      </c>
      <c r="D32" s="7" t="s">
        <v>1286</v>
      </c>
      <c r="E32" s="7">
        <v>908</v>
      </c>
      <c r="F32" s="7" t="s">
        <v>1286</v>
      </c>
      <c r="G32" s="7"/>
      <c r="H32" s="8" t="s">
        <v>1273</v>
      </c>
      <c r="I32" s="20">
        <v>37644415.116842188</v>
      </c>
      <c r="J32" s="20">
        <v>6524408.3324122718</v>
      </c>
      <c r="K32" s="20">
        <v>27017887.43628579</v>
      </c>
      <c r="L32" s="20">
        <v>9774843.1002277229</v>
      </c>
      <c r="M32" s="20">
        <v>12908653.261427786</v>
      </c>
      <c r="N32" s="20">
        <v>25344988.798475407</v>
      </c>
      <c r="O32" s="20">
        <v>6448072.2815214293</v>
      </c>
      <c r="P32" s="20">
        <v>24874039.450773306</v>
      </c>
      <c r="Q32" s="20">
        <v>40930573.424582437</v>
      </c>
      <c r="R32" s="20">
        <v>18409552.705792062</v>
      </c>
      <c r="S32" s="20">
        <v>10847787.809643311</v>
      </c>
      <c r="T32" s="20">
        <v>31574640.815043852</v>
      </c>
      <c r="U32" s="9">
        <f t="shared" si="0"/>
        <v>252299862.53302753</v>
      </c>
    </row>
    <row r="33" spans="1:21" x14ac:dyDescent="0.3">
      <c r="A33" s="7" t="s">
        <v>64</v>
      </c>
      <c r="B33" s="7" t="s">
        <v>165</v>
      </c>
      <c r="C33" s="7">
        <v>1510</v>
      </c>
      <c r="D33" s="7" t="s">
        <v>62</v>
      </c>
      <c r="E33" s="7">
        <v>908</v>
      </c>
      <c r="F33" s="7" t="s">
        <v>62</v>
      </c>
      <c r="G33" s="7"/>
      <c r="H33" s="8" t="s">
        <v>1274</v>
      </c>
      <c r="I33" s="20">
        <v>26470778.739998952</v>
      </c>
      <c r="J33" s="20">
        <v>8057385.6555232806</v>
      </c>
      <c r="K33" s="20">
        <v>20158305.951602485</v>
      </c>
      <c r="L33" s="20">
        <v>11229343.016581241</v>
      </c>
      <c r="M33" s="20">
        <v>12110021.705245292</v>
      </c>
      <c r="N33" s="20">
        <v>17016037.943585038</v>
      </c>
      <c r="O33" s="20">
        <v>9279375.8389748652</v>
      </c>
      <c r="P33" s="20">
        <v>16730272.145494182</v>
      </c>
      <c r="Q33" s="20">
        <v>22361164.358764809</v>
      </c>
      <c r="R33" s="20">
        <v>9063814.4116687067</v>
      </c>
      <c r="S33" s="20">
        <v>17802774.65275491</v>
      </c>
      <c r="T33" s="20">
        <v>31888314.644900087</v>
      </c>
      <c r="U33" s="9">
        <f t="shared" si="0"/>
        <v>202167589.06509382</v>
      </c>
    </row>
    <row r="34" spans="1:21" x14ac:dyDescent="0.3">
      <c r="A34" s="7" t="s">
        <v>64</v>
      </c>
      <c r="B34" s="7" t="s">
        <v>165</v>
      </c>
      <c r="C34" s="7">
        <v>1510</v>
      </c>
      <c r="D34" s="7" t="s">
        <v>27</v>
      </c>
      <c r="E34" s="7">
        <v>910</v>
      </c>
      <c r="F34" s="7" t="s">
        <v>27</v>
      </c>
      <c r="G34" s="7"/>
      <c r="H34" s="8" t="s">
        <v>28</v>
      </c>
      <c r="I34" s="20">
        <v>191625099.78001225</v>
      </c>
      <c r="J34" s="20">
        <v>116075390.63664913</v>
      </c>
      <c r="K34" s="20">
        <v>174473231.52881086</v>
      </c>
      <c r="L34" s="20">
        <v>144919747.69500983</v>
      </c>
      <c r="M34" s="20">
        <v>137092372.16718546</v>
      </c>
      <c r="N34" s="20">
        <v>187879710.41306722</v>
      </c>
      <c r="O34" s="20">
        <v>132107443.63309455</v>
      </c>
      <c r="P34" s="20">
        <v>184724475.59464052</v>
      </c>
      <c r="Q34" s="20">
        <v>222207319.25593823</v>
      </c>
      <c r="R34" s="20">
        <v>163761671.01275826</v>
      </c>
      <c r="S34" s="20">
        <v>196208937.64635292</v>
      </c>
      <c r="T34" s="20">
        <v>234059459.24442062</v>
      </c>
      <c r="U34" s="9">
        <f t="shared" si="0"/>
        <v>2085134858.60794</v>
      </c>
    </row>
    <row r="35" spans="1:21" x14ac:dyDescent="0.3">
      <c r="A35" s="7"/>
      <c r="B35" s="7"/>
      <c r="C35" s="7"/>
      <c r="D35" s="7"/>
      <c r="E35" s="7"/>
      <c r="F35" s="7"/>
      <c r="G35" s="7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9">
        <f>SUM(U30:U34)</f>
        <v>3248671198.9207983</v>
      </c>
    </row>
    <row r="36" spans="1:21" x14ac:dyDescent="0.3">
      <c r="A36" s="7" t="s">
        <v>64</v>
      </c>
      <c r="B36" s="7" t="s">
        <v>1270</v>
      </c>
      <c r="C36" s="7">
        <v>1511</v>
      </c>
      <c r="D36" s="7" t="s">
        <v>25</v>
      </c>
      <c r="E36" s="7">
        <v>910</v>
      </c>
      <c r="F36" s="7" t="s">
        <v>25</v>
      </c>
      <c r="G36" s="7"/>
      <c r="H36" s="8" t="s">
        <v>26</v>
      </c>
      <c r="I36" s="20">
        <v>348360738.74388063</v>
      </c>
      <c r="J36" s="20">
        <v>395769211.93976218</v>
      </c>
      <c r="K36" s="20">
        <v>444608632.84632897</v>
      </c>
      <c r="L36" s="20">
        <v>353030174.34135866</v>
      </c>
      <c r="M36" s="20">
        <v>300048213.42719334</v>
      </c>
      <c r="N36" s="20">
        <v>277605561.28038508</v>
      </c>
      <c r="O36" s="20">
        <v>300702572.08265716</v>
      </c>
      <c r="P36" s="20">
        <v>287933989.54155159</v>
      </c>
      <c r="Q36" s="20">
        <v>409790535.30240005</v>
      </c>
      <c r="R36" s="20">
        <v>402502866.54776686</v>
      </c>
      <c r="S36" s="20">
        <v>328083901.24725235</v>
      </c>
      <c r="T36" s="20">
        <v>624390439.07940567</v>
      </c>
      <c r="U36" s="9">
        <f t="shared" si="0"/>
        <v>4472826836.3799429</v>
      </c>
    </row>
    <row r="37" spans="1:21" x14ac:dyDescent="0.3">
      <c r="A37" s="7" t="s">
        <v>64</v>
      </c>
      <c r="B37" s="7" t="s">
        <v>1270</v>
      </c>
      <c r="C37" s="7">
        <v>1511</v>
      </c>
      <c r="D37" s="7" t="s">
        <v>20</v>
      </c>
      <c r="E37" s="7">
        <v>909</v>
      </c>
      <c r="F37" s="7" t="s">
        <v>20</v>
      </c>
      <c r="G37" s="7"/>
      <c r="H37" s="8" t="s">
        <v>21</v>
      </c>
      <c r="I37" s="20">
        <v>32652373.826474339</v>
      </c>
      <c r="J37" s="20">
        <v>29511165.276173182</v>
      </c>
      <c r="K37" s="20">
        <v>30382613.034939088</v>
      </c>
      <c r="L37" s="20">
        <v>26896420.695491787</v>
      </c>
      <c r="M37" s="20">
        <v>27336369.270130318</v>
      </c>
      <c r="N37" s="20">
        <v>25308562.537004106</v>
      </c>
      <c r="O37" s="20">
        <v>27395985.655232392</v>
      </c>
      <c r="P37" s="20">
        <v>26241427.88103871</v>
      </c>
      <c r="Q37" s="20">
        <v>32001101.04728407</v>
      </c>
      <c r="R37" s="20">
        <v>31434615.746657085</v>
      </c>
      <c r="S37" s="20">
        <v>30767177.527285669</v>
      </c>
      <c r="T37" s="20">
        <v>40885557.653859027</v>
      </c>
      <c r="U37" s="9">
        <f t="shared" si="0"/>
        <v>360813370.15156978</v>
      </c>
    </row>
    <row r="38" spans="1:21" x14ac:dyDescent="0.3">
      <c r="A38" s="7" t="s">
        <v>64</v>
      </c>
      <c r="B38" s="7" t="s">
        <v>1270</v>
      </c>
      <c r="C38" s="7">
        <v>1511</v>
      </c>
      <c r="D38" s="7" t="s">
        <v>55</v>
      </c>
      <c r="E38" s="7">
        <v>909</v>
      </c>
      <c r="F38" s="7" t="s">
        <v>55</v>
      </c>
      <c r="G38" s="7"/>
      <c r="H38" s="8" t="s">
        <v>1263</v>
      </c>
      <c r="I38" s="20">
        <v>3067755.3433460421</v>
      </c>
      <c r="J38" s="20">
        <v>2376542.1977448524</v>
      </c>
      <c r="K38" s="20">
        <v>2446720.1237079953</v>
      </c>
      <c r="L38" s="20">
        <v>2332589.6490656631</v>
      </c>
      <c r="M38" s="20">
        <v>2201405.2815478905</v>
      </c>
      <c r="N38" s="20">
        <v>2377789.693573562</v>
      </c>
      <c r="O38" s="20">
        <v>2573907.2395382235</v>
      </c>
      <c r="P38" s="20">
        <v>2465434.244594357</v>
      </c>
      <c r="Q38" s="20">
        <v>3006566.9728173171</v>
      </c>
      <c r="R38" s="20">
        <v>2953344.5542219374</v>
      </c>
      <c r="S38" s="20">
        <v>3974626.4366821889</v>
      </c>
      <c r="T38" s="20">
        <v>8086903.8077079365</v>
      </c>
      <c r="U38" s="9">
        <f t="shared" si="0"/>
        <v>37863585.54454796</v>
      </c>
    </row>
    <row r="39" spans="1:21" x14ac:dyDescent="0.3">
      <c r="A39" s="7" t="s">
        <v>64</v>
      </c>
      <c r="B39" s="7" t="s">
        <v>1270</v>
      </c>
      <c r="C39" s="7">
        <v>1511</v>
      </c>
      <c r="D39" s="7" t="s">
        <v>8</v>
      </c>
      <c r="E39" s="7">
        <v>999</v>
      </c>
      <c r="F39" s="7" t="s">
        <v>8</v>
      </c>
      <c r="G39" s="7"/>
      <c r="H39" s="8" t="s">
        <v>9</v>
      </c>
      <c r="I39" s="20">
        <v>4175765.2585103377</v>
      </c>
      <c r="J39" s="20">
        <v>4313200.254056178</v>
      </c>
      <c r="K39" s="20">
        <v>4995637.402460305</v>
      </c>
      <c r="L39" s="20">
        <v>5291788.1473479839</v>
      </c>
      <c r="M39" s="20">
        <v>4994179.0580570502</v>
      </c>
      <c r="N39" s="20">
        <v>4623711.7944533294</v>
      </c>
      <c r="O39" s="20">
        <v>5005070.5886422461</v>
      </c>
      <c r="P39" s="20">
        <v>4794140.3001238126</v>
      </c>
      <c r="Q39" s="20">
        <v>5115596.1392530529</v>
      </c>
      <c r="R39" s="20">
        <v>4522535.6103656571</v>
      </c>
      <c r="S39" s="20">
        <v>3934675.9810979366</v>
      </c>
      <c r="T39" s="20">
        <v>4403090.6235579336</v>
      </c>
      <c r="U39" s="9">
        <f t="shared" si="0"/>
        <v>56169391.157925822</v>
      </c>
    </row>
    <row r="40" spans="1:21" x14ac:dyDescent="0.3">
      <c r="A40" s="7"/>
      <c r="B40" s="7"/>
      <c r="C40" s="7"/>
      <c r="D40" s="7"/>
      <c r="E40" s="7"/>
      <c r="F40" s="7"/>
      <c r="G40" s="7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9">
        <f>SUM(U36:U39)</f>
        <v>4927673183.2339859</v>
      </c>
    </row>
    <row r="41" spans="1:21" x14ac:dyDescent="0.3">
      <c r="A41" s="7" t="s">
        <v>167</v>
      </c>
      <c r="B41" s="7" t="s">
        <v>121</v>
      </c>
      <c r="C41" s="16">
        <v>2802</v>
      </c>
      <c r="D41" s="7" t="s">
        <v>10</v>
      </c>
      <c r="E41" s="7">
        <v>908</v>
      </c>
      <c r="F41" s="7" t="s">
        <v>10</v>
      </c>
      <c r="G41" s="7"/>
      <c r="H41" s="8" t="s">
        <v>11</v>
      </c>
      <c r="I41" s="20">
        <v>202483366.07117769</v>
      </c>
      <c r="J41" s="20">
        <v>69899922.350767538</v>
      </c>
      <c r="K41" s="20">
        <v>92613880.848572776</v>
      </c>
      <c r="L41" s="20">
        <v>116387668.80346352</v>
      </c>
      <c r="M41" s="20">
        <v>97008434.3132364</v>
      </c>
      <c r="N41" s="20">
        <v>130104391.76297775</v>
      </c>
      <c r="O41" s="20">
        <v>80307342.79701069</v>
      </c>
      <c r="P41" s="20">
        <v>114150224.40665433</v>
      </c>
      <c r="Q41" s="20">
        <v>153604999.17251557</v>
      </c>
      <c r="R41" s="20">
        <v>167842134.53685823</v>
      </c>
      <c r="S41" s="20">
        <v>107533612.01386331</v>
      </c>
      <c r="T41" s="20">
        <v>147314441.21399009</v>
      </c>
      <c r="U41" s="9">
        <f t="shared" si="0"/>
        <v>1479250418.2910881</v>
      </c>
    </row>
    <row r="42" spans="1:21" x14ac:dyDescent="0.3">
      <c r="A42" s="7" t="s">
        <v>167</v>
      </c>
      <c r="B42" s="7" t="s">
        <v>121</v>
      </c>
      <c r="C42" s="16">
        <v>2802</v>
      </c>
      <c r="D42" s="7" t="s">
        <v>0</v>
      </c>
      <c r="E42" s="7">
        <v>908</v>
      </c>
      <c r="F42" s="7" t="s">
        <v>0</v>
      </c>
      <c r="G42" s="7"/>
      <c r="H42" s="8" t="s">
        <v>1</v>
      </c>
      <c r="I42" s="20">
        <v>73503466.451649159</v>
      </c>
      <c r="J42" s="20">
        <v>23367101.640531905</v>
      </c>
      <c r="K42" s="20">
        <v>43862527.21336665</v>
      </c>
      <c r="L42" s="20">
        <v>26299437.544399548</v>
      </c>
      <c r="M42" s="20">
        <v>42701755.073377222</v>
      </c>
      <c r="N42" s="20">
        <v>46748244.582433984</v>
      </c>
      <c r="O42" s="20">
        <v>28162314.344452951</v>
      </c>
      <c r="P42" s="20">
        <v>60077727.643877521</v>
      </c>
      <c r="Q42" s="20">
        <v>63274929.661408648</v>
      </c>
      <c r="R42" s="20">
        <v>52638670.795772389</v>
      </c>
      <c r="S42" s="20">
        <v>37566882.96467267</v>
      </c>
      <c r="T42" s="20">
        <v>75583423.366991475</v>
      </c>
      <c r="U42" s="9">
        <f t="shared" si="0"/>
        <v>573786481.28293419</v>
      </c>
    </row>
    <row r="43" spans="1:21" x14ac:dyDescent="0.3">
      <c r="A43" s="7" t="s">
        <v>167</v>
      </c>
      <c r="B43" s="7" t="s">
        <v>121</v>
      </c>
      <c r="C43" s="16">
        <v>2802</v>
      </c>
      <c r="D43" s="7" t="s">
        <v>2</v>
      </c>
      <c r="E43" s="7">
        <v>908</v>
      </c>
      <c r="F43" s="7" t="s">
        <v>2</v>
      </c>
      <c r="G43" s="7"/>
      <c r="H43" s="8" t="s">
        <v>119</v>
      </c>
      <c r="I43" s="20">
        <v>3294971.9615936023</v>
      </c>
      <c r="J43" s="20">
        <v>2779015.44481492</v>
      </c>
      <c r="K43" s="20">
        <v>2735060.6722160662</v>
      </c>
      <c r="L43" s="20">
        <v>2734919.9382925984</v>
      </c>
      <c r="M43" s="20">
        <v>2850154.8224237137</v>
      </c>
      <c r="N43" s="20">
        <v>2777325.5591821847</v>
      </c>
      <c r="O43" s="20">
        <v>2834025.7203623164</v>
      </c>
      <c r="P43" s="20">
        <v>2744222.2551648449</v>
      </c>
      <c r="Q43" s="20">
        <v>3206345.3795128176</v>
      </c>
      <c r="R43" s="20">
        <v>3305407.0535569876</v>
      </c>
      <c r="S43" s="20">
        <v>3240364.1441906523</v>
      </c>
      <c r="T43" s="20">
        <v>3294146.3810006892</v>
      </c>
      <c r="U43" s="9">
        <f t="shared" si="0"/>
        <v>35795959.332311392</v>
      </c>
    </row>
    <row r="44" spans="1:21" x14ac:dyDescent="0.3">
      <c r="A44" s="7" t="s">
        <v>167</v>
      </c>
      <c r="B44" s="7" t="s">
        <v>121</v>
      </c>
      <c r="C44" s="16">
        <v>2802</v>
      </c>
      <c r="D44" s="6" t="s">
        <v>140</v>
      </c>
      <c r="E44" s="7">
        <v>908</v>
      </c>
      <c r="F44" s="6" t="s">
        <v>140</v>
      </c>
      <c r="G44" s="7"/>
      <c r="H44" s="8" t="s">
        <v>122</v>
      </c>
      <c r="I44" s="20">
        <v>22838938.717658881</v>
      </c>
      <c r="J44" s="20">
        <v>7154684.1181197036</v>
      </c>
      <c r="K44" s="20">
        <v>7041520.8343332307</v>
      </c>
      <c r="L44" s="20">
        <v>7041158.5093346424</v>
      </c>
      <c r="M44" s="20">
        <v>7337835.2323390255</v>
      </c>
      <c r="N44" s="20">
        <v>7150333.4413645491</v>
      </c>
      <c r="O44" s="20">
        <v>7296310.2272968544</v>
      </c>
      <c r="P44" s="20">
        <v>15380195.968039498</v>
      </c>
      <c r="Q44" s="20">
        <v>13334776.711409355</v>
      </c>
      <c r="R44" s="20">
        <v>7091583.2782102535</v>
      </c>
      <c r="S44" s="20">
        <v>6952037.013270786</v>
      </c>
      <c r="T44" s="20">
        <v>10872960.117012644</v>
      </c>
      <c r="U44" s="9">
        <f t="shared" si="0"/>
        <v>119492334.16838942</v>
      </c>
    </row>
    <row r="45" spans="1:21" x14ac:dyDescent="0.3">
      <c r="A45" s="7" t="s">
        <v>167</v>
      </c>
      <c r="B45" s="7" t="s">
        <v>121</v>
      </c>
      <c r="C45" s="16">
        <v>2802</v>
      </c>
      <c r="D45" s="6" t="s">
        <v>123</v>
      </c>
      <c r="E45" s="7">
        <v>909</v>
      </c>
      <c r="F45" s="6" t="s">
        <v>123</v>
      </c>
      <c r="G45" s="7"/>
      <c r="H45" s="8" t="s">
        <v>120</v>
      </c>
      <c r="I45" s="20">
        <v>31089654.798907373</v>
      </c>
      <c r="J45" s="20">
        <v>18879375.892839424</v>
      </c>
      <c r="K45" s="20">
        <v>18580767.018345274</v>
      </c>
      <c r="L45" s="20">
        <v>18579810.935626488</v>
      </c>
      <c r="M45" s="20">
        <v>20284696.349083796</v>
      </c>
      <c r="N45" s="20">
        <v>20664838.008550946</v>
      </c>
      <c r="O45" s="20">
        <v>19253090.861558188</v>
      </c>
      <c r="P45" s="20">
        <v>19530768.898048785</v>
      </c>
      <c r="Q45" s="20">
        <v>30253420.113145128</v>
      </c>
      <c r="R45" s="20">
        <v>20495046.961110257</v>
      </c>
      <c r="S45" s="20">
        <v>22712414.116654292</v>
      </c>
      <c r="T45" s="20">
        <v>28861731.828928843</v>
      </c>
      <c r="U45" s="9">
        <f t="shared" si="0"/>
        <v>269185615.78279883</v>
      </c>
    </row>
    <row r="46" spans="1:21" x14ac:dyDescent="0.3">
      <c r="A46" s="7" t="s">
        <v>167</v>
      </c>
      <c r="B46" s="7" t="s">
        <v>121</v>
      </c>
      <c r="C46" s="16">
        <v>2802</v>
      </c>
      <c r="D46" s="7" t="s">
        <v>4</v>
      </c>
      <c r="E46" s="7">
        <v>909</v>
      </c>
      <c r="F46" s="7" t="s">
        <v>4</v>
      </c>
      <c r="G46" s="7"/>
      <c r="H46" s="8" t="s">
        <v>5</v>
      </c>
      <c r="I46" s="20">
        <v>138248115.44294924</v>
      </c>
      <c r="J46" s="20">
        <v>101653055.27540511</v>
      </c>
      <c r="K46" s="20">
        <v>119599539.72850296</v>
      </c>
      <c r="L46" s="20">
        <v>102727121.81122263</v>
      </c>
      <c r="M46" s="20">
        <v>111277399.5056732</v>
      </c>
      <c r="N46" s="20">
        <v>107510400.38329533</v>
      </c>
      <c r="O46" s="20">
        <v>101737605.35309882</v>
      </c>
      <c r="P46" s="20">
        <v>107348916.14784567</v>
      </c>
      <c r="Q46" s="20">
        <v>131217837.68341716</v>
      </c>
      <c r="R46" s="20">
        <v>127944132.3805854</v>
      </c>
      <c r="S46" s="20">
        <v>114161363.7368207</v>
      </c>
      <c r="T46" s="20">
        <v>139873199.83547962</v>
      </c>
      <c r="U46" s="9">
        <f t="shared" si="0"/>
        <v>1403298687.284296</v>
      </c>
    </row>
    <row r="47" spans="1:21" x14ac:dyDescent="0.3">
      <c r="A47" s="7" t="s">
        <v>167</v>
      </c>
      <c r="B47" s="7" t="s">
        <v>121</v>
      </c>
      <c r="C47" s="16">
        <v>2802</v>
      </c>
      <c r="D47" s="7" t="s">
        <v>6</v>
      </c>
      <c r="E47" s="7">
        <v>909</v>
      </c>
      <c r="F47" s="7" t="s">
        <v>6</v>
      </c>
      <c r="G47" s="7"/>
      <c r="H47" s="8" t="s">
        <v>7</v>
      </c>
      <c r="I47" s="20">
        <v>3604139.1976212659</v>
      </c>
      <c r="J47" s="20">
        <v>3647724.5738776485</v>
      </c>
      <c r="K47" s="20">
        <v>3590029.7149134078</v>
      </c>
      <c r="L47" s="20">
        <v>3589844.9881275347</v>
      </c>
      <c r="M47" s="20">
        <v>3741101.8368065488</v>
      </c>
      <c r="N47" s="20">
        <v>3645506.4367452795</v>
      </c>
      <c r="O47" s="20">
        <v>3719930.8418580638</v>
      </c>
      <c r="P47" s="20">
        <v>3602055.1721019354</v>
      </c>
      <c r="Q47" s="20">
        <v>3507196.7828900437</v>
      </c>
      <c r="R47" s="20">
        <v>3615553.4143170062</v>
      </c>
      <c r="S47" s="20">
        <v>3544407.5284317872</v>
      </c>
      <c r="T47" s="20">
        <v>3603236.1527970922</v>
      </c>
      <c r="U47" s="9">
        <f t="shared" si="0"/>
        <v>43410726.640487611</v>
      </c>
    </row>
    <row r="48" spans="1:21" x14ac:dyDescent="0.3">
      <c r="A48" s="7" t="s">
        <v>167</v>
      </c>
      <c r="B48" s="7" t="s">
        <v>121</v>
      </c>
      <c r="C48" s="16">
        <v>2802</v>
      </c>
      <c r="D48" s="7" t="s">
        <v>1280</v>
      </c>
      <c r="E48" s="7">
        <v>909</v>
      </c>
      <c r="F48" s="7" t="s">
        <v>1280</v>
      </c>
      <c r="G48" s="7"/>
      <c r="H48" s="8" t="s">
        <v>1267</v>
      </c>
      <c r="I48" s="20">
        <v>12849209.656680426</v>
      </c>
      <c r="J48" s="20">
        <v>13004597.006273691</v>
      </c>
      <c r="K48" s="20">
        <v>19998293.087171238</v>
      </c>
      <c r="L48" s="20">
        <v>12798249.001558481</v>
      </c>
      <c r="M48" s="20">
        <v>20839841.712345432</v>
      </c>
      <c r="N48" s="20">
        <v>12996689.06834502</v>
      </c>
      <c r="O48" s="20">
        <v>13262021.435501937</v>
      </c>
      <c r="P48" s="20">
        <v>12039168.603303837</v>
      </c>
      <c r="Q48" s="20">
        <v>12503597.752365395</v>
      </c>
      <c r="R48" s="20">
        <v>20140473.086189527</v>
      </c>
      <c r="S48" s="20">
        <v>11846492.570159372</v>
      </c>
      <c r="T48" s="20">
        <v>12043115.801507894</v>
      </c>
      <c r="U48" s="9">
        <f t="shared" si="0"/>
        <v>174321748.78140226</v>
      </c>
    </row>
    <row r="49" spans="1:21" x14ac:dyDescent="0.3">
      <c r="A49" s="7"/>
      <c r="B49" s="7"/>
      <c r="C49" s="16"/>
      <c r="D49" s="7"/>
      <c r="E49" s="7"/>
      <c r="F49" s="7"/>
      <c r="G49" s="7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9">
        <f>SUM(U41:U48)</f>
        <v>4098541971.5637078</v>
      </c>
    </row>
    <row r="50" spans="1:21" x14ac:dyDescent="0.3">
      <c r="A50" s="7" t="s">
        <v>139</v>
      </c>
      <c r="B50" s="7" t="s">
        <v>139</v>
      </c>
      <c r="C50" s="7">
        <v>3701</v>
      </c>
      <c r="D50" s="6" t="s">
        <v>133</v>
      </c>
      <c r="E50" s="7">
        <v>919</v>
      </c>
      <c r="F50" s="6" t="s">
        <v>133</v>
      </c>
      <c r="G50" s="7"/>
      <c r="H50" s="8" t="s">
        <v>124</v>
      </c>
      <c r="I50" s="15">
        <v>103841002.24879956</v>
      </c>
      <c r="J50" s="15">
        <v>81050807.537632108</v>
      </c>
      <c r="K50" s="15">
        <v>101879292.1529367</v>
      </c>
      <c r="L50" s="15">
        <v>77533811.559079155</v>
      </c>
      <c r="M50" s="15">
        <v>65281033.865111254</v>
      </c>
      <c r="N50" s="15">
        <v>110758183.16425887</v>
      </c>
      <c r="O50" s="15">
        <v>84993797.008759648</v>
      </c>
      <c r="P50" s="15">
        <v>59677226.001611724</v>
      </c>
      <c r="Q50" s="15">
        <v>103883281.95076418</v>
      </c>
      <c r="R50" s="15">
        <v>98566933.711791068</v>
      </c>
      <c r="S50" s="15">
        <v>67495892.709378049</v>
      </c>
      <c r="T50" s="15">
        <v>133369835.39530374</v>
      </c>
      <c r="U50" s="9">
        <f t="shared" si="0"/>
        <v>1088331097.3054259</v>
      </c>
    </row>
    <row r="51" spans="1:21" x14ac:dyDescent="0.3">
      <c r="A51" s="7" t="s">
        <v>139</v>
      </c>
      <c r="B51" s="7" t="s">
        <v>139</v>
      </c>
      <c r="C51" s="7">
        <v>3701</v>
      </c>
      <c r="D51" s="6" t="s">
        <v>142</v>
      </c>
      <c r="E51" s="7">
        <v>919</v>
      </c>
      <c r="F51" s="6" t="s">
        <v>142</v>
      </c>
      <c r="G51" s="7"/>
      <c r="H51" s="8" t="s">
        <v>125</v>
      </c>
      <c r="I51" s="15">
        <v>144311592.41824123</v>
      </c>
      <c r="J51" s="15">
        <v>60101824.460244626</v>
      </c>
      <c r="K51" s="15">
        <v>90722230.943722367</v>
      </c>
      <c r="L51" s="15">
        <v>71968773.913033277</v>
      </c>
      <c r="M51" s="15">
        <v>82675510.754548147</v>
      </c>
      <c r="N51" s="15">
        <v>81576609.693662196</v>
      </c>
      <c r="O51" s="15">
        <v>61690348.8731139</v>
      </c>
      <c r="P51" s="15">
        <v>51616722.758514278</v>
      </c>
      <c r="Q51" s="15">
        <v>111136434.94568065</v>
      </c>
      <c r="R51" s="15">
        <v>62792889.129988551</v>
      </c>
      <c r="S51" s="15">
        <v>55724464.018337831</v>
      </c>
      <c r="T51" s="15">
        <v>64956018.402044989</v>
      </c>
      <c r="U51" s="9">
        <f t="shared" si="0"/>
        <v>939273420.31113207</v>
      </c>
    </row>
    <row r="52" spans="1:21" x14ac:dyDescent="0.3">
      <c r="A52" s="7" t="s">
        <v>139</v>
      </c>
      <c r="B52" s="7" t="s">
        <v>139</v>
      </c>
      <c r="C52" s="7">
        <v>3701</v>
      </c>
      <c r="D52" s="6" t="s">
        <v>134</v>
      </c>
      <c r="E52" s="7">
        <v>919</v>
      </c>
      <c r="F52" s="6" t="s">
        <v>134</v>
      </c>
      <c r="G52" s="7"/>
      <c r="H52" s="8" t="s">
        <v>126</v>
      </c>
      <c r="I52" s="15">
        <v>45060202.54628554</v>
      </c>
      <c r="J52" s="15">
        <v>29280845.881351553</v>
      </c>
      <c r="K52" s="15">
        <v>43892134.393972956</v>
      </c>
      <c r="L52" s="15">
        <v>27401386.07617059</v>
      </c>
      <c r="M52" s="15">
        <v>25725054.59001581</v>
      </c>
      <c r="N52" s="15">
        <v>42665746.515157901</v>
      </c>
      <c r="O52" s="15">
        <v>35506718.635222547</v>
      </c>
      <c r="P52" s="15">
        <v>28773092.719925359</v>
      </c>
      <c r="Q52" s="15">
        <v>45155397.859834485</v>
      </c>
      <c r="R52" s="15">
        <v>36221101.514735967</v>
      </c>
      <c r="S52" s="15">
        <v>25646188.998948261</v>
      </c>
      <c r="T52" s="15">
        <v>49145811.042815305</v>
      </c>
      <c r="U52" s="9">
        <f t="shared" si="0"/>
        <v>434473680.7744363</v>
      </c>
    </row>
    <row r="53" spans="1:21" x14ac:dyDescent="0.3">
      <c r="A53" s="7" t="s">
        <v>139</v>
      </c>
      <c r="B53" s="7" t="s">
        <v>139</v>
      </c>
      <c r="C53" s="7">
        <v>3701</v>
      </c>
      <c r="D53" s="6" t="s">
        <v>136</v>
      </c>
      <c r="E53" s="7">
        <v>919</v>
      </c>
      <c r="F53" s="6" t="s">
        <v>136</v>
      </c>
      <c r="G53" s="7"/>
      <c r="H53" s="8" t="s">
        <v>127</v>
      </c>
      <c r="I53" s="15">
        <v>33214328.319158405</v>
      </c>
      <c r="J53" s="15">
        <v>26444961.90940148</v>
      </c>
      <c r="K53" s="15">
        <v>39988024.563951075</v>
      </c>
      <c r="L53" s="15">
        <v>27539325.442130681</v>
      </c>
      <c r="M53" s="15">
        <v>25294059.753528859</v>
      </c>
      <c r="N53" s="15">
        <v>36122352.068883874</v>
      </c>
      <c r="O53" s="15">
        <v>24544586.321121003</v>
      </c>
      <c r="P53" s="15">
        <v>32957076.346594252</v>
      </c>
      <c r="Q53" s="15">
        <v>30963644.965745244</v>
      </c>
      <c r="R53" s="15">
        <v>30242885.1954857</v>
      </c>
      <c r="S53" s="15">
        <v>27725337.243269306</v>
      </c>
      <c r="T53" s="15">
        <v>38408459.238915496</v>
      </c>
      <c r="U53" s="9">
        <f t="shared" si="0"/>
        <v>373445041.3681854</v>
      </c>
    </row>
    <row r="54" spans="1:21" x14ac:dyDescent="0.3">
      <c r="A54" s="7" t="s">
        <v>139</v>
      </c>
      <c r="B54" s="7" t="s">
        <v>139</v>
      </c>
      <c r="C54" s="7">
        <v>3701</v>
      </c>
      <c r="D54" s="6" t="s">
        <v>137</v>
      </c>
      <c r="E54" s="7">
        <v>919</v>
      </c>
      <c r="F54" s="6" t="s">
        <v>137</v>
      </c>
      <c r="G54" s="7"/>
      <c r="H54" s="8" t="s">
        <v>128</v>
      </c>
      <c r="I54" s="15">
        <v>31131206.019827645</v>
      </c>
      <c r="J54" s="15">
        <v>32938291.589866243</v>
      </c>
      <c r="K54" s="15">
        <v>40259613.962156542</v>
      </c>
      <c r="L54" s="15">
        <v>29570294.989759751</v>
      </c>
      <c r="M54" s="15">
        <v>27557386.091496117</v>
      </c>
      <c r="N54" s="15">
        <v>52485849.440234661</v>
      </c>
      <c r="O54" s="15">
        <v>29995129.700232178</v>
      </c>
      <c r="P54" s="15">
        <v>28869816.918614153</v>
      </c>
      <c r="Q54" s="15">
        <v>36263512.969821535</v>
      </c>
      <c r="R54" s="15">
        <v>59673430.916952871</v>
      </c>
      <c r="S54" s="15">
        <v>33861385.025774546</v>
      </c>
      <c r="T54" s="15">
        <v>50422735.317578122</v>
      </c>
      <c r="U54" s="9">
        <f t="shared" si="0"/>
        <v>453028652.94231433</v>
      </c>
    </row>
    <row r="55" spans="1:21" x14ac:dyDescent="0.3">
      <c r="A55" s="7" t="s">
        <v>139</v>
      </c>
      <c r="B55" s="7" t="s">
        <v>139</v>
      </c>
      <c r="C55" s="7">
        <v>3701</v>
      </c>
      <c r="D55" s="7" t="s">
        <v>1282</v>
      </c>
      <c r="E55" s="7">
        <v>919</v>
      </c>
      <c r="F55" s="7" t="s">
        <v>1282</v>
      </c>
      <c r="G55" s="7"/>
      <c r="H55" s="8" t="s">
        <v>1278</v>
      </c>
      <c r="I55" s="15">
        <v>12487539.619455658</v>
      </c>
      <c r="J55" s="15">
        <v>12037643.697666289</v>
      </c>
      <c r="K55" s="15">
        <v>14070985.730010919</v>
      </c>
      <c r="L55" s="15">
        <v>12372370.814412786</v>
      </c>
      <c r="M55" s="15">
        <v>12491005.454781678</v>
      </c>
      <c r="N55" s="15">
        <v>15483832.500752222</v>
      </c>
      <c r="O55" s="15">
        <v>12341271.6576405</v>
      </c>
      <c r="P55" s="15">
        <v>12542390.669185009</v>
      </c>
      <c r="Q55" s="15">
        <v>13588250.264420841</v>
      </c>
      <c r="R55" s="15">
        <v>15771005.351559667</v>
      </c>
      <c r="S55" s="15">
        <v>12411133.301939262</v>
      </c>
      <c r="T55" s="15">
        <v>15009151.351148522</v>
      </c>
      <c r="U55" s="9">
        <f t="shared" si="0"/>
        <v>160606580.41297334</v>
      </c>
    </row>
    <row r="56" spans="1:21" s="21" customFormat="1" x14ac:dyDescent="0.3">
      <c r="A56" s="7" t="s">
        <v>139</v>
      </c>
      <c r="B56" s="7" t="s">
        <v>139</v>
      </c>
      <c r="C56" s="7">
        <v>3701</v>
      </c>
      <c r="D56" s="7" t="s">
        <v>1285</v>
      </c>
      <c r="E56" s="7">
        <v>919</v>
      </c>
      <c r="F56" s="7" t="s">
        <v>1285</v>
      </c>
      <c r="G56" s="7"/>
      <c r="H56" s="8" t="s">
        <v>1276</v>
      </c>
      <c r="I56" s="15">
        <v>20417820.490039162</v>
      </c>
      <c r="J56" s="15">
        <v>20853972.381762519</v>
      </c>
      <c r="K56" s="15">
        <v>32699881.043451577</v>
      </c>
      <c r="L56" s="15">
        <v>20661550.440593321</v>
      </c>
      <c r="M56" s="15">
        <v>20731379.091885105</v>
      </c>
      <c r="N56" s="15">
        <v>28885467.216701597</v>
      </c>
      <c r="O56" s="15">
        <v>22840422.728355806</v>
      </c>
      <c r="P56" s="15">
        <v>23161114.316744458</v>
      </c>
      <c r="Q56" s="15">
        <v>30307687.948263653</v>
      </c>
      <c r="R56" s="15">
        <v>30947650.489197008</v>
      </c>
      <c r="S56" s="15">
        <v>20522334.164728254</v>
      </c>
      <c r="T56" s="15">
        <v>39068496.28955321</v>
      </c>
      <c r="U56" s="9">
        <f t="shared" si="0"/>
        <v>311097776.60127562</v>
      </c>
    </row>
    <row r="57" spans="1:21" s="21" customFormat="1" x14ac:dyDescent="0.3">
      <c r="A57" s="7"/>
      <c r="B57" s="7"/>
      <c r="C57" s="7"/>
      <c r="D57" s="7"/>
      <c r="E57" s="7"/>
      <c r="F57" s="7"/>
      <c r="G57" s="7"/>
      <c r="H57" s="8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34">
        <f>SUM(U50:U56)</f>
        <v>3760256249.7157431</v>
      </c>
    </row>
    <row r="58" spans="1:21" s="21" customFormat="1" x14ac:dyDescent="0.3">
      <c r="A58" s="7" t="s">
        <v>139</v>
      </c>
      <c r="B58" s="7" t="s">
        <v>139</v>
      </c>
      <c r="C58" s="7">
        <v>3701</v>
      </c>
      <c r="D58" s="6" t="s">
        <v>138</v>
      </c>
      <c r="E58" s="7">
        <v>905</v>
      </c>
      <c r="F58" s="6" t="s">
        <v>138</v>
      </c>
      <c r="G58" s="7"/>
      <c r="H58" s="8" t="s">
        <v>130</v>
      </c>
      <c r="I58" s="15">
        <v>56386847.481822088</v>
      </c>
      <c r="J58" s="15">
        <v>52856358.237755954</v>
      </c>
      <c r="K58" s="15">
        <v>51660379.235902488</v>
      </c>
      <c r="L58" s="15">
        <v>51662648.182307303</v>
      </c>
      <c r="M58" s="15">
        <v>52246088.654449984</v>
      </c>
      <c r="N58" s="15">
        <v>50047561.541247047</v>
      </c>
      <c r="O58" s="15">
        <v>52574101.642463036</v>
      </c>
      <c r="P58" s="15">
        <v>52381720.438248381</v>
      </c>
      <c r="Q58" s="15">
        <v>52308658.799011</v>
      </c>
      <c r="R58" s="15">
        <v>52260510.437351145</v>
      </c>
      <c r="S58" s="15">
        <v>52261138.274150454</v>
      </c>
      <c r="T58" s="15">
        <v>52212094.411177382</v>
      </c>
      <c r="U58" s="9">
        <f t="shared" si="0"/>
        <v>628858107.33588636</v>
      </c>
    </row>
    <row r="59" spans="1:21" s="21" customFormat="1" x14ac:dyDescent="0.3">
      <c r="A59" s="7" t="s">
        <v>139</v>
      </c>
      <c r="B59" s="7" t="s">
        <v>139</v>
      </c>
      <c r="C59" s="7">
        <v>3701</v>
      </c>
      <c r="D59" s="6" t="s">
        <v>141</v>
      </c>
      <c r="E59" s="7">
        <v>905</v>
      </c>
      <c r="F59" s="6" t="s">
        <v>141</v>
      </c>
      <c r="G59" s="7"/>
      <c r="H59" s="8" t="s">
        <v>131</v>
      </c>
      <c r="I59" s="15">
        <v>111947954.6485278</v>
      </c>
      <c r="J59" s="15">
        <v>111610275.384123</v>
      </c>
      <c r="K59" s="15">
        <v>119046111.45475505</v>
      </c>
      <c r="L59" s="15">
        <v>116881257.22087201</v>
      </c>
      <c r="M59" s="15">
        <v>120076043.07241729</v>
      </c>
      <c r="N59" s="15">
        <v>123501124.83846959</v>
      </c>
      <c r="O59" s="15">
        <v>120899913.8905289</v>
      </c>
      <c r="P59" s="15">
        <v>120939342.25683895</v>
      </c>
      <c r="Q59" s="15">
        <v>110824660.90807804</v>
      </c>
      <c r="R59" s="15">
        <v>126540172.03879981</v>
      </c>
      <c r="S59" s="15">
        <v>129747043.47683966</v>
      </c>
      <c r="T59" s="15">
        <v>142225808.22988293</v>
      </c>
      <c r="U59" s="9">
        <f t="shared" si="0"/>
        <v>1454239707.4201329</v>
      </c>
    </row>
    <row r="60" spans="1:21" s="21" customFormat="1" x14ac:dyDescent="0.3">
      <c r="A60" s="7" t="s">
        <v>139</v>
      </c>
      <c r="B60" s="7" t="s">
        <v>139</v>
      </c>
      <c r="C60" s="7">
        <v>3701</v>
      </c>
      <c r="D60" s="6" t="s">
        <v>168</v>
      </c>
      <c r="E60" s="7">
        <v>905</v>
      </c>
      <c r="F60" s="6" t="s">
        <v>168</v>
      </c>
      <c r="G60" s="7"/>
      <c r="H60" s="8" t="s">
        <v>132</v>
      </c>
      <c r="I60" s="15">
        <v>111797915.81660502</v>
      </c>
      <c r="J60" s="15">
        <v>119958327.43573709</v>
      </c>
      <c r="K60" s="15">
        <v>136168040.79312021</v>
      </c>
      <c r="L60" s="15">
        <v>151229270.74222416</v>
      </c>
      <c r="M60" s="15">
        <v>146189030.83773965</v>
      </c>
      <c r="N60" s="15">
        <v>142377762.48596555</v>
      </c>
      <c r="O60" s="15">
        <v>152403532.95669532</v>
      </c>
      <c r="P60" s="15">
        <v>101870975.65394631</v>
      </c>
      <c r="Q60" s="15">
        <v>131572177.09551451</v>
      </c>
      <c r="R60" s="15">
        <v>172081399.85060829</v>
      </c>
      <c r="S60" s="15">
        <v>153244264.06254944</v>
      </c>
      <c r="T60" s="15">
        <v>201137476.85173541</v>
      </c>
      <c r="U60" s="9">
        <f t="shared" si="0"/>
        <v>1720030174.5824406</v>
      </c>
    </row>
    <row r="61" spans="1:21" s="21" customFormat="1" x14ac:dyDescent="0.3">
      <c r="A61" s="7" t="s">
        <v>139</v>
      </c>
      <c r="B61" s="7" t="s">
        <v>139</v>
      </c>
      <c r="C61" s="7">
        <v>3701</v>
      </c>
      <c r="D61" s="7" t="s">
        <v>1284</v>
      </c>
      <c r="E61" s="7">
        <v>905</v>
      </c>
      <c r="F61" s="7" t="s">
        <v>1284</v>
      </c>
      <c r="G61" s="7"/>
      <c r="H61" s="8" t="s">
        <v>1277</v>
      </c>
      <c r="I61" s="15">
        <v>159999184.01000938</v>
      </c>
      <c r="J61" s="15">
        <v>158716758.75630343</v>
      </c>
      <c r="K61" s="15">
        <v>156213671.32423091</v>
      </c>
      <c r="L61" s="15">
        <v>156774475.47356978</v>
      </c>
      <c r="M61" s="15">
        <v>155099075.28800264</v>
      </c>
      <c r="N61" s="15">
        <v>155382043.06772098</v>
      </c>
      <c r="O61" s="15">
        <v>154743412.2767348</v>
      </c>
      <c r="P61" s="15">
        <v>155237159.25795293</v>
      </c>
      <c r="Q61" s="15">
        <v>154343455.16956979</v>
      </c>
      <c r="R61" s="15">
        <v>154201387.20854846</v>
      </c>
      <c r="S61" s="15">
        <v>154203239.7221306</v>
      </c>
      <c r="T61" s="15">
        <v>154058529.46880117</v>
      </c>
      <c r="U61" s="9">
        <f t="shared" si="0"/>
        <v>1868972391.0235748</v>
      </c>
    </row>
    <row r="62" spans="1:21" s="21" customFormat="1" x14ac:dyDescent="0.3">
      <c r="A62" s="7" t="s">
        <v>139</v>
      </c>
      <c r="B62" s="7" t="s">
        <v>139</v>
      </c>
      <c r="C62" s="7">
        <v>3701</v>
      </c>
      <c r="D62" s="7" t="s">
        <v>1283</v>
      </c>
      <c r="E62" s="7">
        <v>905</v>
      </c>
      <c r="F62" s="7" t="s">
        <v>1283</v>
      </c>
      <c r="G62" s="7"/>
      <c r="H62" s="8" t="s">
        <v>1279</v>
      </c>
      <c r="I62" s="15">
        <v>24993205.954248197</v>
      </c>
      <c r="J62" s="15">
        <v>24917816.569705661</v>
      </c>
      <c r="K62" s="15">
        <v>24483717.047492605</v>
      </c>
      <c r="L62" s="15">
        <v>24681985.341821529</v>
      </c>
      <c r="M62" s="15">
        <v>24695538.786119428</v>
      </c>
      <c r="N62" s="15">
        <v>37110891.191195302</v>
      </c>
      <c r="O62" s="15">
        <v>37275874.606918909</v>
      </c>
      <c r="P62" s="15">
        <v>37288031.165110171</v>
      </c>
      <c r="Q62" s="15">
        <v>24757993.412831284</v>
      </c>
      <c r="R62" s="15">
        <v>24735204.512328338</v>
      </c>
      <c r="S62" s="15">
        <v>24735501.671148665</v>
      </c>
      <c r="T62" s="15">
        <v>24712288.924649227</v>
      </c>
      <c r="U62" s="9">
        <f t="shared" si="0"/>
        <v>334388049.18356931</v>
      </c>
    </row>
    <row r="63" spans="1:21" s="21" customFormat="1" x14ac:dyDescent="0.3">
      <c r="A63" s="7"/>
      <c r="B63" s="7"/>
      <c r="C63" s="7"/>
      <c r="D63" s="7"/>
      <c r="E63" s="7"/>
      <c r="F63" s="7"/>
      <c r="G63" s="7"/>
      <c r="H63" s="8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34">
        <f>SUM(U58:U62)</f>
        <v>6006488429.5456038</v>
      </c>
    </row>
    <row r="64" spans="1:21" s="21" customFormat="1" x14ac:dyDescent="0.3">
      <c r="A64" s="7" t="s">
        <v>149</v>
      </c>
      <c r="B64" s="7" t="s">
        <v>149</v>
      </c>
      <c r="C64" s="7">
        <v>3001</v>
      </c>
      <c r="D64" s="6" t="s">
        <v>8</v>
      </c>
      <c r="E64" s="7">
        <v>907</v>
      </c>
      <c r="F64" s="6" t="s">
        <v>8</v>
      </c>
      <c r="G64" s="7"/>
      <c r="H64" s="8" t="s">
        <v>2744</v>
      </c>
      <c r="I64" s="28">
        <v>3830486.4120515008</v>
      </c>
      <c r="J64" s="28">
        <v>2877348.3418893013</v>
      </c>
      <c r="K64" s="28">
        <v>4310091.3228168068</v>
      </c>
      <c r="L64" s="28">
        <v>3832770.3276736648</v>
      </c>
      <c r="M64" s="28">
        <v>5256987.8086262261</v>
      </c>
      <c r="N64" s="28">
        <v>3356283.1876593903</v>
      </c>
      <c r="O64" s="28">
        <v>3832821.4942274438</v>
      </c>
      <c r="P64" s="28">
        <v>3808121.3718479695</v>
      </c>
      <c r="Q64" s="28">
        <v>4759589.9354900317</v>
      </c>
      <c r="R64" s="28">
        <v>4305150.7982032932</v>
      </c>
      <c r="S64" s="28">
        <v>4299703.010601555</v>
      </c>
      <c r="T64" s="28">
        <v>5773385.7440142576</v>
      </c>
      <c r="U64" s="9">
        <f t="shared" si="0"/>
        <v>50242739.755101442</v>
      </c>
    </row>
    <row r="65" spans="1:21" s="21" customFormat="1" x14ac:dyDescent="0.3">
      <c r="A65" s="7" t="s">
        <v>149</v>
      </c>
      <c r="B65" s="7" t="s">
        <v>149</v>
      </c>
      <c r="C65" s="7">
        <v>3001</v>
      </c>
      <c r="D65" s="6" t="s">
        <v>151</v>
      </c>
      <c r="E65" s="7">
        <v>907</v>
      </c>
      <c r="F65" s="6" t="s">
        <v>151</v>
      </c>
      <c r="G65" s="7"/>
      <c r="H65" s="8" t="s">
        <v>148</v>
      </c>
      <c r="I65" s="28">
        <v>95751635.672704384</v>
      </c>
      <c r="J65" s="28">
        <v>95911931.04840602</v>
      </c>
      <c r="K65" s="28">
        <v>71828946.33259432</v>
      </c>
      <c r="L65" s="28">
        <v>74257886.39105615</v>
      </c>
      <c r="M65" s="28">
        <v>76460673.176923528</v>
      </c>
      <c r="N65" s="28">
        <v>68083574.95994553</v>
      </c>
      <c r="O65" s="28">
        <v>68031983.167739108</v>
      </c>
      <c r="P65" s="28">
        <v>71393819.05327037</v>
      </c>
      <c r="Q65" s="28">
        <v>104707646.53462124</v>
      </c>
      <c r="R65" s="28">
        <v>105226273.65777537</v>
      </c>
      <c r="S65" s="28">
        <v>71656773.006211936</v>
      </c>
      <c r="T65" s="28">
        <v>105837077.07627201</v>
      </c>
      <c r="U65" s="9">
        <f t="shared" si="0"/>
        <v>1009148220.0775201</v>
      </c>
    </row>
    <row r="66" spans="1:21" s="21" customFormat="1" x14ac:dyDescent="0.3">
      <c r="A66" s="7" t="s">
        <v>149</v>
      </c>
      <c r="B66" s="7" t="s">
        <v>149</v>
      </c>
      <c r="C66" s="7">
        <v>3001</v>
      </c>
      <c r="D66" s="6" t="s">
        <v>8</v>
      </c>
      <c r="E66" s="7">
        <v>907</v>
      </c>
      <c r="F66" s="6" t="s">
        <v>8</v>
      </c>
      <c r="G66" s="7"/>
      <c r="H66" s="8" t="s">
        <v>2745</v>
      </c>
      <c r="I66" s="28">
        <v>31119413.151486214</v>
      </c>
      <c r="J66" s="28">
        <v>16784611.907378249</v>
      </c>
      <c r="K66" s="28">
        <v>21549019.278160464</v>
      </c>
      <c r="L66" s="28">
        <v>16768250.259594571</v>
      </c>
      <c r="M66" s="28">
        <v>21504773.358744565</v>
      </c>
      <c r="N66" s="28">
        <v>16781415.938296951</v>
      </c>
      <c r="O66" s="28">
        <v>16768773.543684475</v>
      </c>
      <c r="P66" s="28">
        <v>16658923.043667722</v>
      </c>
      <c r="Q66" s="28">
        <v>35695734.499689713</v>
      </c>
      <c r="R66" s="28">
        <v>21523838.888348226</v>
      </c>
      <c r="S66" s="28">
        <v>21497079.745448876</v>
      </c>
      <c r="T66" s="28">
        <v>26459269.269068003</v>
      </c>
      <c r="U66" s="9">
        <f t="shared" si="0"/>
        <v>263111102.88356805</v>
      </c>
    </row>
    <row r="67" spans="1:21" s="21" customFormat="1" x14ac:dyDescent="0.3">
      <c r="A67" s="7" t="s">
        <v>149</v>
      </c>
      <c r="B67" s="7" t="s">
        <v>149</v>
      </c>
      <c r="C67" s="7">
        <v>3001</v>
      </c>
      <c r="D67" s="6" t="s">
        <v>152</v>
      </c>
      <c r="E67" s="7">
        <v>907</v>
      </c>
      <c r="F67" s="6" t="s">
        <v>152</v>
      </c>
      <c r="G67" s="7"/>
      <c r="H67" s="8" t="s">
        <v>143</v>
      </c>
      <c r="I67" s="28">
        <v>2393874.6104540667</v>
      </c>
      <c r="J67" s="28">
        <v>9591480.7917269766</v>
      </c>
      <c r="K67" s="28">
        <v>2394601.6486703423</v>
      </c>
      <c r="L67" s="28">
        <v>2395601.3787737526</v>
      </c>
      <c r="M67" s="28">
        <v>3823176.9921500557</v>
      </c>
      <c r="N67" s="28">
        <v>3356283.1876593903</v>
      </c>
      <c r="O67" s="28">
        <v>2395812.611291165</v>
      </c>
      <c r="P67" s="28">
        <v>3332165.7543731639</v>
      </c>
      <c r="Q67" s="28">
        <v>2380032.9710421199</v>
      </c>
      <c r="R67" s="28">
        <v>2391963.232631634</v>
      </c>
      <c r="S67" s="28">
        <v>4777181.9918611906</v>
      </c>
      <c r="T67" s="28">
        <v>3849083.9876246848</v>
      </c>
      <c r="U67" s="9">
        <f t="shared" ref="U67:U130" si="1">SUM(I67:T67)</f>
        <v>43081259.158258535</v>
      </c>
    </row>
    <row r="68" spans="1:21" s="21" customFormat="1" x14ac:dyDescent="0.3">
      <c r="A68" s="7" t="s">
        <v>149</v>
      </c>
      <c r="B68" s="7" t="s">
        <v>149</v>
      </c>
      <c r="C68" s="7">
        <v>3001</v>
      </c>
      <c r="D68" s="6" t="s">
        <v>153</v>
      </c>
      <c r="E68" s="7">
        <v>907</v>
      </c>
      <c r="F68" s="6" t="s">
        <v>153</v>
      </c>
      <c r="G68" s="7"/>
      <c r="H68" s="8" t="s">
        <v>144</v>
      </c>
      <c r="I68" s="28">
        <v>19150518.491424207</v>
      </c>
      <c r="J68" s="28">
        <v>2397870.1979317442</v>
      </c>
      <c r="K68" s="28">
        <v>7183325.8340365039</v>
      </c>
      <c r="L68" s="28">
        <v>43117466.946551606</v>
      </c>
      <c r="M68" s="28">
        <v>5256987.8086262261</v>
      </c>
      <c r="N68" s="28">
        <v>4794827.1809994085</v>
      </c>
      <c r="O68" s="28">
        <v>5270309.0610021427</v>
      </c>
      <c r="P68" s="28">
        <v>19990612.365991361</v>
      </c>
      <c r="Q68" s="28">
        <v>9519179.8709800635</v>
      </c>
      <c r="R68" s="28">
        <v>10523010.386311185</v>
      </c>
      <c r="S68" s="28">
        <v>2388830.2138570785</v>
      </c>
      <c r="T68" s="28">
        <v>24054012.192292422</v>
      </c>
      <c r="U68" s="9">
        <f t="shared" si="1"/>
        <v>153646950.55000395</v>
      </c>
    </row>
    <row r="69" spans="1:21" s="21" customFormat="1" x14ac:dyDescent="0.3">
      <c r="A69" s="7" t="s">
        <v>149</v>
      </c>
      <c r="B69" s="7" t="s">
        <v>149</v>
      </c>
      <c r="C69" s="7">
        <v>3001</v>
      </c>
      <c r="D69" s="6" t="s">
        <v>154</v>
      </c>
      <c r="E69" s="7">
        <v>907</v>
      </c>
      <c r="F69" s="6" t="s">
        <v>154</v>
      </c>
      <c r="G69" s="7"/>
      <c r="H69" s="8" t="s">
        <v>145</v>
      </c>
      <c r="I69" s="28">
        <v>6223882.6302972427</v>
      </c>
      <c r="J69" s="28">
        <v>9591480.7917269766</v>
      </c>
      <c r="K69" s="28">
        <v>7183325.8340365039</v>
      </c>
      <c r="L69" s="28">
        <v>5269939.276573577</v>
      </c>
      <c r="M69" s="28">
        <v>7168576.3047012538</v>
      </c>
      <c r="N69" s="28">
        <v>7671435.9724784661</v>
      </c>
      <c r="O69" s="28">
        <v>7186480.4661966553</v>
      </c>
      <c r="P69" s="28">
        <v>4760032.6067975806</v>
      </c>
      <c r="Q69" s="28">
        <v>8091160.0883547915</v>
      </c>
      <c r="R69" s="28">
        <v>7653229.0379536962</v>
      </c>
      <c r="S69" s="28">
        <v>5732618.3902334291</v>
      </c>
      <c r="T69" s="28">
        <v>6254341.064400265</v>
      </c>
      <c r="U69" s="9">
        <f t="shared" si="1"/>
        <v>82786502.463750437</v>
      </c>
    </row>
    <row r="70" spans="1:21" s="21" customFormat="1" x14ac:dyDescent="0.3">
      <c r="A70" s="7" t="s">
        <v>149</v>
      </c>
      <c r="B70" s="7" t="s">
        <v>149</v>
      </c>
      <c r="C70" s="7">
        <v>3001</v>
      </c>
      <c r="D70" s="7" t="s">
        <v>156</v>
      </c>
      <c r="E70" s="7">
        <v>907</v>
      </c>
      <c r="F70" s="7" t="s">
        <v>156</v>
      </c>
      <c r="G70" s="7"/>
      <c r="H70" s="8" t="s">
        <v>147</v>
      </c>
      <c r="I70" s="28">
        <v>5745490.4219730888</v>
      </c>
      <c r="J70" s="28">
        <v>19182482.105309993</v>
      </c>
      <c r="K70" s="28">
        <v>9577448.3707323223</v>
      </c>
      <c r="L70" s="28">
        <v>9581925.8191841617</v>
      </c>
      <c r="M70" s="28">
        <v>14336674.83172291</v>
      </c>
      <c r="N70" s="28">
        <v>9589654.361998817</v>
      </c>
      <c r="O70" s="28">
        <v>9582293.0774878189</v>
      </c>
      <c r="P70" s="28">
        <v>9519588.7815456372</v>
      </c>
      <c r="Q70" s="28">
        <v>9519179.8709800635</v>
      </c>
      <c r="R70" s="28">
        <v>9566416.6035253555</v>
      </c>
      <c r="S70" s="28">
        <v>9554363.9837223813</v>
      </c>
      <c r="T70" s="28">
        <v>9621989.2567934021</v>
      </c>
      <c r="U70" s="9">
        <f t="shared" si="1"/>
        <v>125377507.48497596</v>
      </c>
    </row>
    <row r="71" spans="1:21" s="21" customFormat="1" x14ac:dyDescent="0.3">
      <c r="A71" s="7" t="s">
        <v>149</v>
      </c>
      <c r="B71" s="7" t="s">
        <v>149</v>
      </c>
      <c r="C71" s="7">
        <v>3001</v>
      </c>
      <c r="D71" s="6" t="s">
        <v>8</v>
      </c>
      <c r="E71" s="7">
        <v>907</v>
      </c>
      <c r="F71" s="6" t="s">
        <v>8</v>
      </c>
      <c r="G71" s="7"/>
      <c r="H71" s="8" t="s">
        <v>2746</v>
      </c>
      <c r="I71" s="28">
        <v>6702753.2308297213</v>
      </c>
      <c r="J71" s="28">
        <v>4795740.3958634883</v>
      </c>
      <c r="K71" s="28">
        <v>5746469.0224393932</v>
      </c>
      <c r="L71" s="28">
        <v>5269939.276573577</v>
      </c>
      <c r="M71" s="28">
        <v>6212543.1678239405</v>
      </c>
      <c r="N71" s="28">
        <v>4794827.1809994085</v>
      </c>
      <c r="O71" s="28">
        <v>4791146.5387439094</v>
      </c>
      <c r="P71" s="28">
        <v>4760032.6067975806</v>
      </c>
      <c r="Q71" s="28">
        <v>7615153.4941463675</v>
      </c>
      <c r="R71" s="28">
        <v>5261744.5809891224</v>
      </c>
      <c r="S71" s="28">
        <v>4777181.9918611906</v>
      </c>
      <c r="T71" s="28">
        <v>6254341.064400265</v>
      </c>
      <c r="U71" s="9">
        <f t="shared" si="1"/>
        <v>66981872.551467963</v>
      </c>
    </row>
    <row r="72" spans="1:21" s="21" customFormat="1" x14ac:dyDescent="0.3">
      <c r="A72" s="7" t="s">
        <v>149</v>
      </c>
      <c r="B72" s="7" t="s">
        <v>149</v>
      </c>
      <c r="C72" s="7">
        <v>3001</v>
      </c>
      <c r="D72" s="6" t="s">
        <v>2748</v>
      </c>
      <c r="E72" s="7">
        <v>910</v>
      </c>
      <c r="F72" s="6" t="s">
        <v>2748</v>
      </c>
      <c r="G72" s="7"/>
      <c r="H72" s="8" t="s">
        <v>2747</v>
      </c>
      <c r="I72" s="28">
        <v>9575498.4418162666</v>
      </c>
      <c r="J72" s="28">
        <v>7193610.5937952315</v>
      </c>
      <c r="K72" s="28">
        <v>7183325.8340365039</v>
      </c>
      <c r="L72" s="28">
        <v>17246986.778620645</v>
      </c>
      <c r="M72" s="28">
        <v>20548740.221867252</v>
      </c>
      <c r="N72" s="28">
        <v>11507393.55631819</v>
      </c>
      <c r="O72" s="28">
        <v>28745921.864786621</v>
      </c>
      <c r="P72" s="28">
        <v>39028837.064983591</v>
      </c>
      <c r="Q72" s="28">
        <v>26177030.635303862</v>
      </c>
      <c r="R72" s="28">
        <v>14349385.517454503</v>
      </c>
      <c r="S72" s="28">
        <v>14331545.975583574</v>
      </c>
      <c r="T72" s="28">
        <v>19243498.038741264</v>
      </c>
      <c r="U72" s="9">
        <f t="shared" si="1"/>
        <v>215131774.5233075</v>
      </c>
    </row>
    <row r="73" spans="1:21" s="21" customFormat="1" x14ac:dyDescent="0.3">
      <c r="A73" s="7"/>
      <c r="B73" s="7"/>
      <c r="C73" s="7"/>
      <c r="D73" s="6"/>
      <c r="E73" s="7"/>
      <c r="F73" s="6"/>
      <c r="G73" s="7"/>
      <c r="H73" s="8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34">
        <f>SUM(U64:U72)</f>
        <v>2009507929.4479539</v>
      </c>
    </row>
    <row r="74" spans="1:21" s="21" customFormat="1" x14ac:dyDescent="0.3">
      <c r="A74" s="7" t="s">
        <v>167</v>
      </c>
      <c r="B74" s="7" t="s">
        <v>114</v>
      </c>
      <c r="C74" s="7">
        <v>2801</v>
      </c>
      <c r="D74" s="7" t="s">
        <v>8</v>
      </c>
      <c r="E74" s="7" t="s">
        <v>1464</v>
      </c>
      <c r="F74" s="7">
        <v>290027</v>
      </c>
      <c r="G74" s="7" t="s">
        <v>1457</v>
      </c>
      <c r="H74" s="8" t="s">
        <v>1335</v>
      </c>
      <c r="I74" s="15">
        <v>586224.98102823412</v>
      </c>
      <c r="J74" s="15">
        <v>583952.65919129632</v>
      </c>
      <c r="K74" s="15">
        <v>586131.01573505555</v>
      </c>
      <c r="L74" s="15">
        <v>585519.6680204958</v>
      </c>
      <c r="M74" s="15">
        <v>581918.57068609633</v>
      </c>
      <c r="N74" s="15">
        <v>581794.52088893694</v>
      </c>
      <c r="O74" s="15">
        <v>582547.32603655336</v>
      </c>
      <c r="P74" s="15">
        <v>582799.76165664115</v>
      </c>
      <c r="Q74" s="15">
        <v>583949.47322763049</v>
      </c>
      <c r="R74" s="15">
        <v>582761.97510308097</v>
      </c>
      <c r="S74" s="15">
        <v>584191.63111937046</v>
      </c>
      <c r="T74" s="15">
        <v>582589.717362319</v>
      </c>
      <c r="U74" s="9">
        <f t="shared" si="1"/>
        <v>7004381.3000557115</v>
      </c>
    </row>
    <row r="75" spans="1:21" s="21" customFormat="1" x14ac:dyDescent="0.3">
      <c r="A75" s="7" t="s">
        <v>167</v>
      </c>
      <c r="B75" s="7" t="s">
        <v>114</v>
      </c>
      <c r="C75" s="7">
        <v>2801</v>
      </c>
      <c r="D75" s="7" t="s">
        <v>8</v>
      </c>
      <c r="E75" s="7" t="s">
        <v>1464</v>
      </c>
      <c r="F75" s="7">
        <v>111519</v>
      </c>
      <c r="G75" s="7" t="s">
        <v>1457</v>
      </c>
      <c r="H75" s="8" t="s">
        <v>1336</v>
      </c>
      <c r="I75" s="15">
        <v>8362580.0275302865</v>
      </c>
      <c r="J75" s="15">
        <v>8330165.0438215286</v>
      </c>
      <c r="K75" s="15">
        <v>8361239.5996920904</v>
      </c>
      <c r="L75" s="15">
        <v>8352518.6404134771</v>
      </c>
      <c r="M75" s="15">
        <v>8301148.4913744144</v>
      </c>
      <c r="N75" s="15">
        <v>8299378.9039468635</v>
      </c>
      <c r="O75" s="15">
        <v>8310117.7729746494</v>
      </c>
      <c r="P75" s="15">
        <v>8313718.8018340487</v>
      </c>
      <c r="Q75" s="15">
        <v>8330119.5956114</v>
      </c>
      <c r="R75" s="15">
        <v>8313179.7714475282</v>
      </c>
      <c r="S75" s="15">
        <v>8333574.0112615516</v>
      </c>
      <c r="T75" s="15">
        <v>8310722.4910703655</v>
      </c>
      <c r="U75" s="9">
        <f t="shared" si="1"/>
        <v>99918463.150978193</v>
      </c>
    </row>
    <row r="76" spans="1:21" s="21" customFormat="1" x14ac:dyDescent="0.3">
      <c r="A76" s="7" t="s">
        <v>167</v>
      </c>
      <c r="B76" s="7" t="s">
        <v>114</v>
      </c>
      <c r="C76" s="7">
        <v>2801</v>
      </c>
      <c r="D76" s="7" t="s">
        <v>8</v>
      </c>
      <c r="E76" s="7" t="s">
        <v>1465</v>
      </c>
      <c r="F76" s="7">
        <v>131876</v>
      </c>
      <c r="G76" s="7" t="s">
        <v>1457</v>
      </c>
      <c r="H76" s="8" t="s">
        <v>1337</v>
      </c>
      <c r="I76" s="15">
        <v>163497.60938769099</v>
      </c>
      <c r="J76" s="15">
        <v>162863.86091206796</v>
      </c>
      <c r="K76" s="15">
        <v>163471.40255363015</v>
      </c>
      <c r="L76" s="15">
        <v>163300.89823690892</v>
      </c>
      <c r="M76" s="15">
        <v>162296.55549410393</v>
      </c>
      <c r="N76" s="15">
        <v>162261.95811948334</v>
      </c>
      <c r="O76" s="15">
        <v>162471.9147845066</v>
      </c>
      <c r="P76" s="15">
        <v>162542.3188473568</v>
      </c>
      <c r="Q76" s="15">
        <v>162862.97234972447</v>
      </c>
      <c r="R76" s="15">
        <v>162531.7802122354</v>
      </c>
      <c r="S76" s="15">
        <v>162930.50996356754</v>
      </c>
      <c r="T76" s="15">
        <v>162483.73768637155</v>
      </c>
      <c r="U76" s="9">
        <f t="shared" si="1"/>
        <v>1953515.5185476476</v>
      </c>
    </row>
    <row r="77" spans="1:21" s="21" customFormat="1" x14ac:dyDescent="0.3">
      <c r="A77" s="7" t="s">
        <v>167</v>
      </c>
      <c r="B77" s="7" t="s">
        <v>114</v>
      </c>
      <c r="C77" s="7">
        <v>2801</v>
      </c>
      <c r="D77" s="7" t="s">
        <v>8</v>
      </c>
      <c r="E77" s="7" t="s">
        <v>1465</v>
      </c>
      <c r="F77" s="7">
        <v>132133</v>
      </c>
      <c r="G77" s="7" t="s">
        <v>1457</v>
      </c>
      <c r="H77" s="8" t="s">
        <v>1338</v>
      </c>
      <c r="I77" s="15">
        <v>222120.10749051441</v>
      </c>
      <c r="J77" s="15">
        <v>221259.12683119759</v>
      </c>
      <c r="K77" s="15">
        <v>222084.5041271357</v>
      </c>
      <c r="L77" s="15">
        <v>221852.86503895849</v>
      </c>
      <c r="M77" s="15">
        <v>220488.41256271355</v>
      </c>
      <c r="N77" s="15">
        <v>220441.41020837703</v>
      </c>
      <c r="O77" s="15">
        <v>220726.64738816195</v>
      </c>
      <c r="P77" s="15">
        <v>220822.29501302092</v>
      </c>
      <c r="Q77" s="15">
        <v>221257.91967248751</v>
      </c>
      <c r="R77" s="15">
        <v>220807.9777225435</v>
      </c>
      <c r="S77" s="15">
        <v>221349.67307550457</v>
      </c>
      <c r="T77" s="15">
        <v>220742.70942260345</v>
      </c>
      <c r="U77" s="9">
        <f t="shared" si="1"/>
        <v>2653953.6485532182</v>
      </c>
    </row>
    <row r="78" spans="1:21" s="21" customFormat="1" x14ac:dyDescent="0.3">
      <c r="A78" s="7" t="s">
        <v>167</v>
      </c>
      <c r="B78" s="7" t="s">
        <v>114</v>
      </c>
      <c r="C78" s="7">
        <v>2801</v>
      </c>
      <c r="D78" s="7" t="s">
        <v>8</v>
      </c>
      <c r="E78" s="7" t="s">
        <v>1465</v>
      </c>
      <c r="F78" s="7">
        <v>131868</v>
      </c>
      <c r="G78" s="7" t="s">
        <v>1457</v>
      </c>
      <c r="H78" s="8" t="s">
        <v>1339</v>
      </c>
      <c r="I78" s="15">
        <v>636780.16287837538</v>
      </c>
      <c r="J78" s="15">
        <v>634311.87934173841</v>
      </c>
      <c r="K78" s="15">
        <v>636678.09415624384</v>
      </c>
      <c r="L78" s="15">
        <v>636014.02471217164</v>
      </c>
      <c r="M78" s="15">
        <v>632102.37402966793</v>
      </c>
      <c r="N78" s="15">
        <v>631967.62636009301</v>
      </c>
      <c r="O78" s="15">
        <v>632785.35231860471</v>
      </c>
      <c r="P78" s="15">
        <v>633059.55761602125</v>
      </c>
      <c r="Q78" s="15">
        <v>634308.41862524266</v>
      </c>
      <c r="R78" s="15">
        <v>633018.51240554848</v>
      </c>
      <c r="S78" s="15">
        <v>634571.45985810517</v>
      </c>
      <c r="T78" s="15">
        <v>632831.39941007865</v>
      </c>
      <c r="U78" s="9">
        <f t="shared" si="1"/>
        <v>7608428.8617118914</v>
      </c>
    </row>
    <row r="79" spans="1:21" s="21" customFormat="1" x14ac:dyDescent="0.3">
      <c r="A79" s="7" t="s">
        <v>167</v>
      </c>
      <c r="B79" s="7" t="s">
        <v>114</v>
      </c>
      <c r="C79" s="7">
        <v>2801</v>
      </c>
      <c r="D79" s="7" t="s">
        <v>8</v>
      </c>
      <c r="E79" s="7">
        <v>907</v>
      </c>
      <c r="F79" s="7">
        <v>131723</v>
      </c>
      <c r="G79" s="7" t="s">
        <v>1457</v>
      </c>
      <c r="H79" s="8" t="s">
        <v>1340</v>
      </c>
      <c r="I79" s="15">
        <v>1124583.8856238876</v>
      </c>
      <c r="J79" s="15">
        <v>1120224.7801550464</v>
      </c>
      <c r="K79" s="15">
        <v>1124403.6274330285</v>
      </c>
      <c r="L79" s="15">
        <v>1123230.8493861072</v>
      </c>
      <c r="M79" s="15">
        <v>1116322.6892703003</v>
      </c>
      <c r="N79" s="15">
        <v>1116084.7185126306</v>
      </c>
      <c r="O79" s="15">
        <v>1117528.8612315899</v>
      </c>
      <c r="P79" s="15">
        <v>1118013.120755997</v>
      </c>
      <c r="Q79" s="15">
        <v>1120218.6683660324</v>
      </c>
      <c r="R79" s="15">
        <v>1117940.6329729746</v>
      </c>
      <c r="S79" s="15">
        <v>1120683.211624407</v>
      </c>
      <c r="T79" s="15">
        <v>1117610.1825730358</v>
      </c>
      <c r="U79" s="9">
        <f t="shared" si="1"/>
        <v>13436845.227905035</v>
      </c>
    </row>
    <row r="80" spans="1:21" s="21" customFormat="1" x14ac:dyDescent="0.3">
      <c r="A80" s="7" t="s">
        <v>167</v>
      </c>
      <c r="B80" s="7" t="s">
        <v>114</v>
      </c>
      <c r="C80" s="7">
        <v>2801</v>
      </c>
      <c r="D80" s="7" t="s">
        <v>8</v>
      </c>
      <c r="E80" s="7">
        <v>907</v>
      </c>
      <c r="F80" s="7">
        <v>131752</v>
      </c>
      <c r="G80" s="7" t="s">
        <v>1457</v>
      </c>
      <c r="H80" s="8" t="s">
        <v>1341</v>
      </c>
      <c r="I80" s="15">
        <v>796513.02468148142</v>
      </c>
      <c r="J80" s="15">
        <v>793425.5855617522</v>
      </c>
      <c r="K80" s="15">
        <v>796385.35257212585</v>
      </c>
      <c r="L80" s="15">
        <v>795554.70489757275</v>
      </c>
      <c r="M80" s="15">
        <v>790661.83778542071</v>
      </c>
      <c r="N80" s="15">
        <v>790493.28939129878</v>
      </c>
      <c r="O80" s="15">
        <v>791516.13748636283</v>
      </c>
      <c r="P80" s="15">
        <v>791859.1257004455</v>
      </c>
      <c r="Q80" s="15">
        <v>793421.25674323004</v>
      </c>
      <c r="R80" s="15">
        <v>791807.78452079161</v>
      </c>
      <c r="S80" s="15">
        <v>793750.28044751158</v>
      </c>
      <c r="T80" s="15">
        <v>791573.73524182977</v>
      </c>
      <c r="U80" s="9">
        <f t="shared" si="1"/>
        <v>9516962.115029823</v>
      </c>
    </row>
    <row r="81" spans="1:21" s="21" customFormat="1" x14ac:dyDescent="0.3">
      <c r="A81" s="7" t="s">
        <v>167</v>
      </c>
      <c r="B81" s="7" t="s">
        <v>114</v>
      </c>
      <c r="C81" s="7">
        <v>2801</v>
      </c>
      <c r="D81" s="7" t="s">
        <v>8</v>
      </c>
      <c r="E81" s="7">
        <v>907</v>
      </c>
      <c r="F81" s="7">
        <v>131811</v>
      </c>
      <c r="G81" s="7" t="s">
        <v>1457</v>
      </c>
      <c r="H81" s="8" t="s">
        <v>1342</v>
      </c>
      <c r="I81" s="15">
        <v>394760.6752979118</v>
      </c>
      <c r="J81" s="15">
        <v>393230.50628111145</v>
      </c>
      <c r="K81" s="15">
        <v>394697.39958672546</v>
      </c>
      <c r="L81" s="15">
        <v>394285.72140095773</v>
      </c>
      <c r="M81" s="15">
        <v>391860.76227852725</v>
      </c>
      <c r="N81" s="15">
        <v>391777.22782796307</v>
      </c>
      <c r="O81" s="15">
        <v>392284.16267048637</v>
      </c>
      <c r="P81" s="15">
        <v>392454.15142749966</v>
      </c>
      <c r="Q81" s="15">
        <v>393228.36087071628</v>
      </c>
      <c r="R81" s="15">
        <v>392428.70617033157</v>
      </c>
      <c r="S81" s="15">
        <v>393391.42866203474</v>
      </c>
      <c r="T81" s="15">
        <v>392312.70875591022</v>
      </c>
      <c r="U81" s="9">
        <f t="shared" si="1"/>
        <v>4716711.8112301761</v>
      </c>
    </row>
    <row r="82" spans="1:21" s="21" customFormat="1" x14ac:dyDescent="0.3">
      <c r="A82" s="7" t="s">
        <v>167</v>
      </c>
      <c r="B82" s="7" t="s">
        <v>114</v>
      </c>
      <c r="C82" s="7">
        <v>2801</v>
      </c>
      <c r="D82" s="7" t="s">
        <v>8</v>
      </c>
      <c r="E82" s="7" t="s">
        <v>1465</v>
      </c>
      <c r="F82" s="7">
        <v>132217</v>
      </c>
      <c r="G82" s="7" t="s">
        <v>1457</v>
      </c>
      <c r="H82" s="8" t="s">
        <v>1343</v>
      </c>
      <c r="I82" s="15">
        <v>618494.24603896262</v>
      </c>
      <c r="J82" s="15">
        <v>616096.84226604656</v>
      </c>
      <c r="K82" s="15">
        <v>618395.10834432463</v>
      </c>
      <c r="L82" s="15">
        <v>617750.10846199095</v>
      </c>
      <c r="M82" s="15">
        <v>613950.78558624838</v>
      </c>
      <c r="N82" s="15">
        <v>613819.90735988761</v>
      </c>
      <c r="O82" s="15">
        <v>614614.15132296912</v>
      </c>
      <c r="P82" s="15">
        <v>614880.48248177732</v>
      </c>
      <c r="Q82" s="15">
        <v>616093.48092823394</v>
      </c>
      <c r="R82" s="15">
        <v>614840.61593444319</v>
      </c>
      <c r="S82" s="15">
        <v>616348.96861217986</v>
      </c>
      <c r="T82" s="15">
        <v>614658.87611620815</v>
      </c>
      <c r="U82" s="9">
        <f t="shared" si="1"/>
        <v>7389943.5734532718</v>
      </c>
    </row>
    <row r="83" spans="1:21" s="21" customFormat="1" x14ac:dyDescent="0.3">
      <c r="A83" s="7" t="s">
        <v>167</v>
      </c>
      <c r="B83" s="7" t="s">
        <v>114</v>
      </c>
      <c r="C83" s="7">
        <v>2801</v>
      </c>
      <c r="D83" s="7" t="s">
        <v>8</v>
      </c>
      <c r="E83" s="7" t="s">
        <v>1464</v>
      </c>
      <c r="F83" s="7">
        <v>111751</v>
      </c>
      <c r="G83" s="7" t="s">
        <v>1458</v>
      </c>
      <c r="H83" s="8" t="s">
        <v>1344</v>
      </c>
      <c r="I83" s="15">
        <v>108639.85886945257</v>
      </c>
      <c r="J83" s="15">
        <v>108218.74968499254</v>
      </c>
      <c r="K83" s="15">
        <v>108622.44511787267</v>
      </c>
      <c r="L83" s="15">
        <v>108509.14948636711</v>
      </c>
      <c r="M83" s="15">
        <v>107841.79016384536</v>
      </c>
      <c r="N83" s="15">
        <v>107818.80111886722</v>
      </c>
      <c r="O83" s="15">
        <v>107958.31179759979</v>
      </c>
      <c r="P83" s="15">
        <v>108005.09344462524</v>
      </c>
      <c r="Q83" s="15">
        <v>108218.15925869849</v>
      </c>
      <c r="R83" s="15">
        <v>107998.09079891958</v>
      </c>
      <c r="S83" s="15">
        <v>108263.03622579158</v>
      </c>
      <c r="T83" s="15">
        <v>107966.16780476004</v>
      </c>
      <c r="U83" s="9">
        <f t="shared" si="1"/>
        <v>1298059.6537717921</v>
      </c>
    </row>
    <row r="84" spans="1:21" s="21" customFormat="1" x14ac:dyDescent="0.3">
      <c r="A84" s="7" t="s">
        <v>167</v>
      </c>
      <c r="B84" s="7" t="s">
        <v>114</v>
      </c>
      <c r="C84" s="7">
        <v>2801</v>
      </c>
      <c r="D84" s="7" t="s">
        <v>8</v>
      </c>
      <c r="E84" s="7" t="s">
        <v>1464</v>
      </c>
      <c r="F84" s="7">
        <v>111721</v>
      </c>
      <c r="G84" s="7" t="s">
        <v>1459</v>
      </c>
      <c r="H84" s="8" t="s">
        <v>1345</v>
      </c>
      <c r="I84" s="15">
        <v>74219.309524675511</v>
      </c>
      <c r="J84" s="15">
        <v>73931.621071925591</v>
      </c>
      <c r="K84" s="15">
        <v>74207.413001318957</v>
      </c>
      <c r="L84" s="15">
        <v>74130.013015438919</v>
      </c>
      <c r="M84" s="15">
        <v>73674.0942703498</v>
      </c>
      <c r="N84" s="15">
        <v>73658.388883186519</v>
      </c>
      <c r="O84" s="15">
        <v>73753.698158756291</v>
      </c>
      <c r="P84" s="15">
        <v>73785.657897813289</v>
      </c>
      <c r="Q84" s="15">
        <v>73931.217711388075</v>
      </c>
      <c r="R84" s="15">
        <v>73780.873912133175</v>
      </c>
      <c r="S84" s="15">
        <v>73961.876233461575</v>
      </c>
      <c r="T84" s="15">
        <v>73759.065133944969</v>
      </c>
      <c r="U84" s="9">
        <f t="shared" si="1"/>
        <v>886793.22881439258</v>
      </c>
    </row>
    <row r="85" spans="1:21" s="21" customFormat="1" x14ac:dyDescent="0.3">
      <c r="A85" s="7" t="s">
        <v>167</v>
      </c>
      <c r="B85" s="7" t="s">
        <v>114</v>
      </c>
      <c r="C85" s="7">
        <v>2801</v>
      </c>
      <c r="D85" s="7" t="s">
        <v>8</v>
      </c>
      <c r="E85" s="7" t="s">
        <v>1464</v>
      </c>
      <c r="F85" s="7">
        <v>111733</v>
      </c>
      <c r="G85" s="7" t="s">
        <v>1459</v>
      </c>
      <c r="H85" s="8" t="s">
        <v>1346</v>
      </c>
      <c r="I85" s="15">
        <v>29042.338509655638</v>
      </c>
      <c r="J85" s="15">
        <v>28929.764767275232</v>
      </c>
      <c r="K85" s="15">
        <v>29037.683348342198</v>
      </c>
      <c r="L85" s="15">
        <v>29007.396397345663</v>
      </c>
      <c r="M85" s="15">
        <v>28828.993410136882</v>
      </c>
      <c r="N85" s="15">
        <v>28822.847823855594</v>
      </c>
      <c r="O85" s="15">
        <v>28860.1427577742</v>
      </c>
      <c r="P85" s="15">
        <v>28872.64874262259</v>
      </c>
      <c r="Q85" s="15">
        <v>28929.606930543159</v>
      </c>
      <c r="R85" s="15">
        <v>28870.776748226028</v>
      </c>
      <c r="S85" s="15">
        <v>28941.603743528442</v>
      </c>
      <c r="T85" s="15">
        <v>28862.242878500208</v>
      </c>
      <c r="U85" s="9">
        <f t="shared" si="1"/>
        <v>347006.04605780577</v>
      </c>
    </row>
    <row r="86" spans="1:21" s="21" customFormat="1" x14ac:dyDescent="0.3">
      <c r="A86" s="7" t="s">
        <v>167</v>
      </c>
      <c r="B86" s="7" t="s">
        <v>114</v>
      </c>
      <c r="C86" s="7">
        <v>2801</v>
      </c>
      <c r="D86" s="7" t="s">
        <v>8</v>
      </c>
      <c r="E86" s="7" t="s">
        <v>1464</v>
      </c>
      <c r="F86" s="7">
        <v>111750</v>
      </c>
      <c r="G86" s="7" t="s">
        <v>1460</v>
      </c>
      <c r="H86" s="8" t="s">
        <v>1347</v>
      </c>
      <c r="I86" s="15">
        <v>62925.066770920545</v>
      </c>
      <c r="J86" s="15">
        <v>62681.156995762998</v>
      </c>
      <c r="K86" s="15">
        <v>62914.980588074766</v>
      </c>
      <c r="L86" s="15">
        <v>62849.358860915607</v>
      </c>
      <c r="M86" s="15">
        <v>62462.819055296575</v>
      </c>
      <c r="N86" s="15">
        <v>62449.503618353781</v>
      </c>
      <c r="O86" s="15">
        <v>62530.309308510768</v>
      </c>
      <c r="P86" s="15">
        <v>62557.405609015608</v>
      </c>
      <c r="Q86" s="15">
        <v>62680.81501617685</v>
      </c>
      <c r="R86" s="15">
        <v>62553.349621156391</v>
      </c>
      <c r="S86" s="15">
        <v>62706.808110978294</v>
      </c>
      <c r="T86" s="15">
        <v>62534.859570083783</v>
      </c>
      <c r="U86" s="9">
        <f t="shared" si="1"/>
        <v>751846.43312524608</v>
      </c>
    </row>
    <row r="87" spans="1:21" s="21" customFormat="1" x14ac:dyDescent="0.3">
      <c r="A87" s="7" t="s">
        <v>167</v>
      </c>
      <c r="B87" s="7" t="s">
        <v>114</v>
      </c>
      <c r="C87" s="7">
        <v>2801</v>
      </c>
      <c r="D87" s="7" t="s">
        <v>8</v>
      </c>
      <c r="E87" s="7" t="s">
        <v>1464</v>
      </c>
      <c r="F87" s="7">
        <v>111715</v>
      </c>
      <c r="G87" s="7" t="s">
        <v>1460</v>
      </c>
      <c r="H87" s="8" t="s">
        <v>1348</v>
      </c>
      <c r="I87" s="15">
        <v>287196.45859548351</v>
      </c>
      <c r="J87" s="15">
        <v>286083.22936527728</v>
      </c>
      <c r="K87" s="15">
        <v>287150.42422249506</v>
      </c>
      <c r="L87" s="15">
        <v>286850.91992930713</v>
      </c>
      <c r="M87" s="15">
        <v>285086.71261135361</v>
      </c>
      <c r="N87" s="15">
        <v>285025.93959146086</v>
      </c>
      <c r="O87" s="15">
        <v>285394.74504910043</v>
      </c>
      <c r="P87" s="15">
        <v>285518.41534371226</v>
      </c>
      <c r="Q87" s="15">
        <v>286081.66853537125</v>
      </c>
      <c r="R87" s="15">
        <v>285499.90339912404</v>
      </c>
      <c r="S87" s="15">
        <v>286200.30368600349</v>
      </c>
      <c r="T87" s="15">
        <v>285415.51290961314</v>
      </c>
      <c r="U87" s="9">
        <f t="shared" si="1"/>
        <v>3431504.2332383022</v>
      </c>
    </row>
    <row r="88" spans="1:21" s="21" customFormat="1" x14ac:dyDescent="0.3">
      <c r="A88" s="7" t="s">
        <v>167</v>
      </c>
      <c r="B88" s="7" t="s">
        <v>114</v>
      </c>
      <c r="C88" s="7">
        <v>2801</v>
      </c>
      <c r="D88" s="7" t="s">
        <v>8</v>
      </c>
      <c r="E88" s="7" t="s">
        <v>1464</v>
      </c>
      <c r="F88" s="7">
        <v>111735</v>
      </c>
      <c r="G88" s="7" t="s">
        <v>1460</v>
      </c>
      <c r="H88" s="8" t="s">
        <v>1349</v>
      </c>
      <c r="I88" s="15">
        <v>144136.05038125391</v>
      </c>
      <c r="J88" s="15">
        <v>143577.35106721782</v>
      </c>
      <c r="K88" s="15">
        <v>144112.9469880687</v>
      </c>
      <c r="L88" s="15">
        <v>143962.63397201183</v>
      </c>
      <c r="M88" s="15">
        <v>143077.22655401265</v>
      </c>
      <c r="N88" s="15">
        <v>143046.72623691295</v>
      </c>
      <c r="O88" s="15">
        <v>143231.81961265716</v>
      </c>
      <c r="P88" s="15">
        <v>143293.88635227506</v>
      </c>
      <c r="Q88" s="15">
        <v>143576.56772936234</v>
      </c>
      <c r="R88" s="15">
        <v>143284.59571341806</v>
      </c>
      <c r="S88" s="15">
        <v>143636.1074678819</v>
      </c>
      <c r="T88" s="15">
        <v>143242.24243403808</v>
      </c>
      <c r="U88" s="9">
        <f t="shared" si="1"/>
        <v>1722178.1545091101</v>
      </c>
    </row>
    <row r="89" spans="1:21" s="21" customFormat="1" x14ac:dyDescent="0.3">
      <c r="A89" s="7" t="s">
        <v>167</v>
      </c>
      <c r="B89" s="7" t="s">
        <v>114</v>
      </c>
      <c r="C89" s="7">
        <v>2801</v>
      </c>
      <c r="D89" s="7" t="s">
        <v>8</v>
      </c>
      <c r="E89" s="7" t="s">
        <v>1466</v>
      </c>
      <c r="F89" s="7">
        <v>370692</v>
      </c>
      <c r="G89" s="7" t="s">
        <v>1460</v>
      </c>
      <c r="H89" s="8" t="s">
        <v>1350</v>
      </c>
      <c r="I89" s="15">
        <v>171564.92564037311</v>
      </c>
      <c r="J89" s="15">
        <v>170899.90668075552</v>
      </c>
      <c r="K89" s="15">
        <v>171537.42570594745</v>
      </c>
      <c r="L89" s="15">
        <v>171358.50834728271</v>
      </c>
      <c r="M89" s="15">
        <v>170304.60921914194</v>
      </c>
      <c r="N89" s="15">
        <v>170268.30473722101</v>
      </c>
      <c r="O89" s="15">
        <v>170488.62110611057</v>
      </c>
      <c r="P89" s="15">
        <v>170562.49905364084</v>
      </c>
      <c r="Q89" s="15">
        <v>170898.97427487533</v>
      </c>
      <c r="R89" s="15">
        <v>170551.44042007599</v>
      </c>
      <c r="S89" s="15">
        <v>170969.84433676986</v>
      </c>
      <c r="T89" s="15">
        <v>170501.02737484383</v>
      </c>
      <c r="U89" s="9">
        <f t="shared" si="1"/>
        <v>2049906.0868970379</v>
      </c>
    </row>
    <row r="90" spans="1:21" x14ac:dyDescent="0.3">
      <c r="A90" s="7" t="s">
        <v>167</v>
      </c>
      <c r="B90" s="7" t="s">
        <v>114</v>
      </c>
      <c r="C90" s="7">
        <v>2801</v>
      </c>
      <c r="D90" s="7" t="s">
        <v>8</v>
      </c>
      <c r="E90" s="7" t="s">
        <v>1465</v>
      </c>
      <c r="F90" s="7">
        <v>132060</v>
      </c>
      <c r="G90" s="7" t="s">
        <v>1460</v>
      </c>
      <c r="H90" s="8" t="s">
        <v>1351</v>
      </c>
      <c r="I90" s="15">
        <v>345281.1356147948</v>
      </c>
      <c r="J90" s="15">
        <v>343942.75889982772</v>
      </c>
      <c r="K90" s="15">
        <v>345225.7909191795</v>
      </c>
      <c r="L90" s="15">
        <v>344865.71272399847</v>
      </c>
      <c r="M90" s="15">
        <v>342744.69943162735</v>
      </c>
      <c r="N90" s="15">
        <v>342671.63523917203</v>
      </c>
      <c r="O90" s="15">
        <v>343115.03056464886</v>
      </c>
      <c r="P90" s="15">
        <v>343263.71282895748</v>
      </c>
      <c r="Q90" s="15">
        <v>343940.8823964576</v>
      </c>
      <c r="R90" s="15">
        <v>343241.45689557609</v>
      </c>
      <c r="S90" s="15">
        <v>344083.5111730604</v>
      </c>
      <c r="T90" s="15">
        <v>343139.9986666136</v>
      </c>
      <c r="U90" s="9">
        <f t="shared" si="1"/>
        <v>4125516.3253539139</v>
      </c>
    </row>
    <row r="91" spans="1:21" x14ac:dyDescent="0.3">
      <c r="A91" s="7" t="s">
        <v>167</v>
      </c>
      <c r="B91" s="7" t="s">
        <v>114</v>
      </c>
      <c r="C91" s="7">
        <v>2801</v>
      </c>
      <c r="D91" s="7" t="s">
        <v>8</v>
      </c>
      <c r="E91" s="7" t="s">
        <v>1465</v>
      </c>
      <c r="F91" s="7">
        <v>132050</v>
      </c>
      <c r="G91" s="7" t="s">
        <v>1460</v>
      </c>
      <c r="H91" s="8" t="s">
        <v>1352</v>
      </c>
      <c r="I91" s="15">
        <v>392609.39096386323</v>
      </c>
      <c r="J91" s="15">
        <v>391087.56074279477</v>
      </c>
      <c r="K91" s="15">
        <v>392546.46007944085</v>
      </c>
      <c r="L91" s="15">
        <v>392137.02537152474</v>
      </c>
      <c r="M91" s="15">
        <v>389725.28128518374</v>
      </c>
      <c r="N91" s="15">
        <v>389642.20206323301</v>
      </c>
      <c r="O91" s="15">
        <v>390146.37431805866</v>
      </c>
      <c r="P91" s="15">
        <v>390315.43670582387</v>
      </c>
      <c r="Q91" s="15">
        <v>391085.4270240094</v>
      </c>
      <c r="R91" s="15">
        <v>390290.1301149074</v>
      </c>
      <c r="S91" s="15">
        <v>391247.60616251413</v>
      </c>
      <c r="T91" s="15">
        <v>390174.76483898429</v>
      </c>
      <c r="U91" s="9">
        <f t="shared" si="1"/>
        <v>4691007.659670339</v>
      </c>
    </row>
    <row r="92" spans="1:21" x14ac:dyDescent="0.3">
      <c r="A92" s="7" t="s">
        <v>167</v>
      </c>
      <c r="B92" s="7" t="s">
        <v>114</v>
      </c>
      <c r="C92" s="7">
        <v>2801</v>
      </c>
      <c r="D92" s="7" t="s">
        <v>8</v>
      </c>
      <c r="E92" s="7" t="s">
        <v>1464</v>
      </c>
      <c r="F92" s="7">
        <v>111742</v>
      </c>
      <c r="G92" s="7" t="s">
        <v>115</v>
      </c>
      <c r="H92" s="8" t="s">
        <v>1353</v>
      </c>
      <c r="I92" s="15">
        <v>92505.226364088317</v>
      </c>
      <c r="J92" s="15">
        <v>92146.658147617403</v>
      </c>
      <c r="K92" s="15">
        <v>92490.39881323812</v>
      </c>
      <c r="L92" s="15">
        <v>92393.929265619518</v>
      </c>
      <c r="M92" s="15">
        <v>91825.682713769318</v>
      </c>
      <c r="N92" s="15">
        <v>91806.107883391887</v>
      </c>
      <c r="O92" s="15">
        <v>91924.899154391896</v>
      </c>
      <c r="P92" s="15">
        <v>91964.733032057135</v>
      </c>
      <c r="Q92" s="15">
        <v>92146.155408396735</v>
      </c>
      <c r="R92" s="15">
        <v>91958.770383238458</v>
      </c>
      <c r="S92" s="15">
        <v>92184.3674793869</v>
      </c>
      <c r="T92" s="15">
        <v>91931.58842781547</v>
      </c>
      <c r="U92" s="9">
        <f t="shared" si="1"/>
        <v>1105278.517073011</v>
      </c>
    </row>
    <row r="93" spans="1:21" x14ac:dyDescent="0.3">
      <c r="A93" s="7" t="s">
        <v>167</v>
      </c>
      <c r="B93" s="7" t="s">
        <v>114</v>
      </c>
      <c r="C93" s="7">
        <v>2801</v>
      </c>
      <c r="D93" s="7" t="s">
        <v>1467</v>
      </c>
      <c r="E93" s="7" t="s">
        <v>1468</v>
      </c>
      <c r="F93" s="7">
        <v>150199</v>
      </c>
      <c r="G93" s="7" t="s">
        <v>115</v>
      </c>
      <c r="H93" s="8" t="s">
        <v>69</v>
      </c>
      <c r="I93" s="15">
        <v>11150106.703373715</v>
      </c>
      <c r="J93" s="15">
        <v>11106886.725095373</v>
      </c>
      <c r="K93" s="15">
        <v>11148319.466256119</v>
      </c>
      <c r="L93" s="15">
        <v>11136691.520551302</v>
      </c>
      <c r="M93" s="15">
        <v>11068197.988499219</v>
      </c>
      <c r="N93" s="15">
        <v>11065838.538595818</v>
      </c>
      <c r="O93" s="15">
        <v>11080157.030632865</v>
      </c>
      <c r="P93" s="15">
        <v>11084958.402445398</v>
      </c>
      <c r="Q93" s="15">
        <v>11106826.127481867</v>
      </c>
      <c r="R93" s="15">
        <v>11084239.695263371</v>
      </c>
      <c r="S93" s="15">
        <v>11111432.015015401</v>
      </c>
      <c r="T93" s="15">
        <v>11080963.321427153</v>
      </c>
      <c r="U93" s="9">
        <f t="shared" si="1"/>
        <v>133224617.53463759</v>
      </c>
    </row>
    <row r="94" spans="1:21" x14ac:dyDescent="0.3">
      <c r="A94" s="7" t="s">
        <v>167</v>
      </c>
      <c r="B94" s="7" t="s">
        <v>114</v>
      </c>
      <c r="C94" s="7">
        <v>2801</v>
      </c>
      <c r="D94" s="7" t="s">
        <v>8</v>
      </c>
      <c r="E94" s="7" t="s">
        <v>1465</v>
      </c>
      <c r="F94" s="7">
        <v>132101</v>
      </c>
      <c r="G94" s="7" t="s">
        <v>115</v>
      </c>
      <c r="H94" s="8" t="s">
        <v>1354</v>
      </c>
      <c r="I94" s="15">
        <v>933119.57989356539</v>
      </c>
      <c r="J94" s="15">
        <v>929502.62724486156</v>
      </c>
      <c r="K94" s="15">
        <v>932970.0112846985</v>
      </c>
      <c r="L94" s="15">
        <v>931996.90276656905</v>
      </c>
      <c r="M94" s="15">
        <v>926264.88086273125</v>
      </c>
      <c r="N94" s="15">
        <v>926067.42545165657</v>
      </c>
      <c r="O94" s="15">
        <v>927265.69786552293</v>
      </c>
      <c r="P94" s="15">
        <v>927667.51052685548</v>
      </c>
      <c r="Q94" s="15">
        <v>929497.55600911821</v>
      </c>
      <c r="R94" s="15">
        <v>927607.36404022516</v>
      </c>
      <c r="S94" s="15">
        <v>929883.00916707132</v>
      </c>
      <c r="T94" s="15">
        <v>927333.1739666271</v>
      </c>
      <c r="U94" s="9">
        <f t="shared" si="1"/>
        <v>11149175.739079503</v>
      </c>
    </row>
    <row r="95" spans="1:21" x14ac:dyDescent="0.3">
      <c r="A95" s="7" t="s">
        <v>167</v>
      </c>
      <c r="B95" s="7" t="s">
        <v>114</v>
      </c>
      <c r="C95" s="7">
        <v>2801</v>
      </c>
      <c r="D95" s="7" t="s">
        <v>1469</v>
      </c>
      <c r="E95" s="7">
        <v>907</v>
      </c>
      <c r="F95" s="7">
        <v>131442</v>
      </c>
      <c r="G95" s="7" t="s">
        <v>115</v>
      </c>
      <c r="H95" s="8" t="s">
        <v>68</v>
      </c>
      <c r="I95" s="15">
        <v>2892939.6082118088</v>
      </c>
      <c r="J95" s="15">
        <v>2881726.0126513606</v>
      </c>
      <c r="K95" s="15">
        <v>2892475.9024209757</v>
      </c>
      <c r="L95" s="15">
        <v>2889458.9855800429</v>
      </c>
      <c r="M95" s="15">
        <v>2871688.0657986347</v>
      </c>
      <c r="N95" s="15">
        <v>2871075.8971207268</v>
      </c>
      <c r="O95" s="15">
        <v>2874790.8869271744</v>
      </c>
      <c r="P95" s="15">
        <v>2876036.6219734615</v>
      </c>
      <c r="Q95" s="15">
        <v>2881710.290359105</v>
      </c>
      <c r="R95" s="15">
        <v>2875850.1505316258</v>
      </c>
      <c r="S95" s="15">
        <v>2882905.3062303611</v>
      </c>
      <c r="T95" s="15">
        <v>2875000.0822861595</v>
      </c>
      <c r="U95" s="9">
        <f t="shared" si="1"/>
        <v>34565657.810091436</v>
      </c>
    </row>
    <row r="96" spans="1:21" s="14" customFormat="1" x14ac:dyDescent="0.3">
      <c r="A96" s="7" t="s">
        <v>167</v>
      </c>
      <c r="B96" s="7" t="s">
        <v>114</v>
      </c>
      <c r="C96" s="7">
        <v>2801</v>
      </c>
      <c r="D96" s="7" t="s">
        <v>8</v>
      </c>
      <c r="E96" s="7">
        <v>907</v>
      </c>
      <c r="F96" s="7">
        <v>370466</v>
      </c>
      <c r="G96" s="7" t="s">
        <v>115</v>
      </c>
      <c r="H96" s="8" t="s">
        <v>1355</v>
      </c>
      <c r="I96" s="15">
        <v>236641.27674534221</v>
      </c>
      <c r="J96" s="15">
        <v>235724.00921483521</v>
      </c>
      <c r="K96" s="15">
        <v>236603.3458013068</v>
      </c>
      <c r="L96" s="15">
        <v>236356.56323763134</v>
      </c>
      <c r="M96" s="15">
        <v>234902.909267782</v>
      </c>
      <c r="N96" s="15">
        <v>234852.83412030482</v>
      </c>
      <c r="O96" s="15">
        <v>235156.71876704905</v>
      </c>
      <c r="P96" s="15">
        <v>235258.61938433221</v>
      </c>
      <c r="Q96" s="15">
        <v>235722.72313775908</v>
      </c>
      <c r="R96" s="15">
        <v>235243.36609665651</v>
      </c>
      <c r="S96" s="15">
        <v>235820.47494726878</v>
      </c>
      <c r="T96" s="15">
        <v>235173.83086185355</v>
      </c>
      <c r="U96" s="9">
        <f t="shared" si="1"/>
        <v>2827456.6715821209</v>
      </c>
    </row>
    <row r="97" spans="1:21" x14ac:dyDescent="0.3">
      <c r="A97" s="7" t="s">
        <v>167</v>
      </c>
      <c r="B97" s="7" t="s">
        <v>114</v>
      </c>
      <c r="C97" s="7">
        <v>2801</v>
      </c>
      <c r="D97" s="7" t="s">
        <v>8</v>
      </c>
      <c r="E97" s="7" t="s">
        <v>1465</v>
      </c>
      <c r="F97" s="7">
        <v>370672</v>
      </c>
      <c r="G97" s="7" t="s">
        <v>115</v>
      </c>
      <c r="H97" s="8" t="s">
        <v>1356</v>
      </c>
      <c r="I97" s="15">
        <v>551804.43168345711</v>
      </c>
      <c r="J97" s="15">
        <v>549665.53057822934</v>
      </c>
      <c r="K97" s="15">
        <v>551715.98361850181</v>
      </c>
      <c r="L97" s="15">
        <v>551140.53154956759</v>
      </c>
      <c r="M97" s="15">
        <v>547750.87479260075</v>
      </c>
      <c r="N97" s="15">
        <v>547634.1086532562</v>
      </c>
      <c r="O97" s="15">
        <v>548342.71239770984</v>
      </c>
      <c r="P97" s="15">
        <v>548580.32610982924</v>
      </c>
      <c r="Q97" s="15">
        <v>549662.53168032004</v>
      </c>
      <c r="R97" s="15">
        <v>548544.75821629458</v>
      </c>
      <c r="S97" s="15">
        <v>549890.47112704045</v>
      </c>
      <c r="T97" s="15">
        <v>548382.61469150393</v>
      </c>
      <c r="U97" s="9">
        <f t="shared" si="1"/>
        <v>6593114.8750983123</v>
      </c>
    </row>
    <row r="98" spans="1:21" x14ac:dyDescent="0.3">
      <c r="A98" s="7" t="s">
        <v>167</v>
      </c>
      <c r="B98" s="7" t="s">
        <v>114</v>
      </c>
      <c r="C98" s="7">
        <v>2801</v>
      </c>
      <c r="D98" s="7" t="s">
        <v>8</v>
      </c>
      <c r="E98" s="7">
        <v>907</v>
      </c>
      <c r="F98" s="7">
        <v>370495</v>
      </c>
      <c r="G98" s="7" t="s">
        <v>115</v>
      </c>
      <c r="H98" s="8" t="s">
        <v>77</v>
      </c>
      <c r="I98" s="15">
        <v>91429.584197064047</v>
      </c>
      <c r="J98" s="15">
        <v>91075.185378459064</v>
      </c>
      <c r="K98" s="15">
        <v>91414.929059595815</v>
      </c>
      <c r="L98" s="15">
        <v>91319.581250903022</v>
      </c>
      <c r="M98" s="15">
        <v>90757.942217097589</v>
      </c>
      <c r="N98" s="15">
        <v>90738.595001026872</v>
      </c>
      <c r="O98" s="15">
        <v>90856.00497817804</v>
      </c>
      <c r="P98" s="15">
        <v>90895.37567121927</v>
      </c>
      <c r="Q98" s="15">
        <v>91074.688485043283</v>
      </c>
      <c r="R98" s="15">
        <v>90889.482355526387</v>
      </c>
      <c r="S98" s="15">
        <v>91112.456229626579</v>
      </c>
      <c r="T98" s="15">
        <v>90862.616469352506</v>
      </c>
      <c r="U98" s="9">
        <f t="shared" si="1"/>
        <v>1092426.4412930924</v>
      </c>
    </row>
    <row r="99" spans="1:21" x14ac:dyDescent="0.3">
      <c r="A99" s="7" t="s">
        <v>167</v>
      </c>
      <c r="B99" s="7" t="s">
        <v>114</v>
      </c>
      <c r="C99" s="7">
        <v>2801</v>
      </c>
      <c r="D99" s="7" t="s">
        <v>8</v>
      </c>
      <c r="E99" s="7" t="s">
        <v>1465</v>
      </c>
      <c r="F99" s="7">
        <v>131982</v>
      </c>
      <c r="G99" s="7" t="s">
        <v>115</v>
      </c>
      <c r="H99" s="8" t="s">
        <v>1357</v>
      </c>
      <c r="I99" s="15">
        <v>572241.6328569185</v>
      </c>
      <c r="J99" s="15">
        <v>570023.51319223794</v>
      </c>
      <c r="K99" s="15">
        <v>572149.90893770556</v>
      </c>
      <c r="L99" s="15">
        <v>571553.14382918121</v>
      </c>
      <c r="M99" s="15">
        <v>568037.9442293637</v>
      </c>
      <c r="N99" s="15">
        <v>567916.85341819166</v>
      </c>
      <c r="O99" s="15">
        <v>568651.7017457732</v>
      </c>
      <c r="P99" s="15">
        <v>568898.11596574879</v>
      </c>
      <c r="Q99" s="15">
        <v>570020.40322403563</v>
      </c>
      <c r="R99" s="15">
        <v>568861.23074282391</v>
      </c>
      <c r="S99" s="15">
        <v>570256.78487248637</v>
      </c>
      <c r="T99" s="15">
        <v>568693.08190230036</v>
      </c>
      <c r="U99" s="9">
        <f t="shared" si="1"/>
        <v>6837304.3149167662</v>
      </c>
    </row>
    <row r="100" spans="1:21" x14ac:dyDescent="0.3">
      <c r="A100" s="7" t="s">
        <v>167</v>
      </c>
      <c r="B100" s="7" t="s">
        <v>114</v>
      </c>
      <c r="C100" s="7">
        <v>2801</v>
      </c>
      <c r="D100" s="7" t="s">
        <v>8</v>
      </c>
      <c r="E100" s="7" t="s">
        <v>1465</v>
      </c>
      <c r="F100" s="7">
        <v>370649</v>
      </c>
      <c r="G100" s="7" t="s">
        <v>115</v>
      </c>
      <c r="H100" s="8" t="s">
        <v>1358</v>
      </c>
      <c r="I100" s="15">
        <v>352810.63078396476</v>
      </c>
      <c r="J100" s="15">
        <v>351443.06828393613</v>
      </c>
      <c r="K100" s="15">
        <v>352754.07919467561</v>
      </c>
      <c r="L100" s="15">
        <v>352386.14882701403</v>
      </c>
      <c r="M100" s="15">
        <v>350218.88290832948</v>
      </c>
      <c r="N100" s="15">
        <v>350144.22541572718</v>
      </c>
      <c r="O100" s="15">
        <v>350597.28979814582</v>
      </c>
      <c r="P100" s="15">
        <v>350749.21435482259</v>
      </c>
      <c r="Q100" s="15">
        <v>351441.15085993172</v>
      </c>
      <c r="R100" s="15">
        <v>350726.47308956063</v>
      </c>
      <c r="S100" s="15">
        <v>351586.88992138259</v>
      </c>
      <c r="T100" s="15">
        <v>350622.8023758544</v>
      </c>
      <c r="U100" s="9">
        <f t="shared" si="1"/>
        <v>4215480.8558133449</v>
      </c>
    </row>
    <row r="101" spans="1:21" x14ac:dyDescent="0.3">
      <c r="A101" s="7" t="s">
        <v>167</v>
      </c>
      <c r="B101" s="7" t="s">
        <v>114</v>
      </c>
      <c r="C101" s="7">
        <v>2801</v>
      </c>
      <c r="D101" s="7" t="s">
        <v>8</v>
      </c>
      <c r="E101" s="7" t="s">
        <v>1465</v>
      </c>
      <c r="F101" s="7">
        <v>131942</v>
      </c>
      <c r="G101" s="7" t="s">
        <v>115</v>
      </c>
      <c r="H101" s="8" t="s">
        <v>1359</v>
      </c>
      <c r="I101" s="15">
        <v>16672.453588876386</v>
      </c>
      <c r="J101" s="15">
        <v>16607.8279219543</v>
      </c>
      <c r="K101" s="15">
        <v>16669.781181455706</v>
      </c>
      <c r="L101" s="15">
        <v>16652.394228105844</v>
      </c>
      <c r="M101" s="15">
        <v>16549.977698411913</v>
      </c>
      <c r="N101" s="15">
        <v>16546.449676657841</v>
      </c>
      <c r="O101" s="15">
        <v>16567.85973131482</v>
      </c>
      <c r="P101" s="15">
        <v>16575.039092987041</v>
      </c>
      <c r="Q101" s="15">
        <v>16607.737311978482</v>
      </c>
      <c r="R101" s="15">
        <v>16573.964429537165</v>
      </c>
      <c r="S101" s="15">
        <v>16614.624371284848</v>
      </c>
      <c r="T101" s="15">
        <v>16569.065356176045</v>
      </c>
      <c r="U101" s="9">
        <f t="shared" si="1"/>
        <v>199207.17458874037</v>
      </c>
    </row>
    <row r="102" spans="1:21" x14ac:dyDescent="0.3">
      <c r="A102" s="7" t="s">
        <v>167</v>
      </c>
      <c r="B102" s="7" t="s">
        <v>114</v>
      </c>
      <c r="C102" s="7">
        <v>2801</v>
      </c>
      <c r="D102" s="7" t="s">
        <v>8</v>
      </c>
      <c r="E102" s="7">
        <v>907</v>
      </c>
      <c r="F102" s="7">
        <v>131735</v>
      </c>
      <c r="G102" s="7" t="s">
        <v>115</v>
      </c>
      <c r="H102" s="8" t="s">
        <v>70</v>
      </c>
      <c r="I102" s="15">
        <v>33344.907177752772</v>
      </c>
      <c r="J102" s="15">
        <v>33215.6558439086</v>
      </c>
      <c r="K102" s="15">
        <v>33339.562362911412</v>
      </c>
      <c r="L102" s="15">
        <v>33304.788456211689</v>
      </c>
      <c r="M102" s="15">
        <v>33099.955396823825</v>
      </c>
      <c r="N102" s="15">
        <v>33092.899353315683</v>
      </c>
      <c r="O102" s="15">
        <v>33135.71946262964</v>
      </c>
      <c r="P102" s="15">
        <v>33150.078185974082</v>
      </c>
      <c r="Q102" s="15">
        <v>33215.474623956965</v>
      </c>
      <c r="R102" s="15">
        <v>33147.928859074331</v>
      </c>
      <c r="S102" s="15">
        <v>33229.248742569696</v>
      </c>
      <c r="T102" s="15">
        <v>33138.130712352089</v>
      </c>
      <c r="U102" s="9">
        <f t="shared" si="1"/>
        <v>398414.34917748073</v>
      </c>
    </row>
    <row r="103" spans="1:21" x14ac:dyDescent="0.3">
      <c r="A103" s="7" t="s">
        <v>167</v>
      </c>
      <c r="B103" s="7" t="s">
        <v>114</v>
      </c>
      <c r="C103" s="7">
        <v>2801</v>
      </c>
      <c r="D103" s="7" t="s">
        <v>8</v>
      </c>
      <c r="E103" s="7" t="s">
        <v>1466</v>
      </c>
      <c r="F103" s="7">
        <v>370534</v>
      </c>
      <c r="G103" s="7" t="s">
        <v>115</v>
      </c>
      <c r="H103" s="8" t="s">
        <v>75</v>
      </c>
      <c r="I103" s="15">
        <v>178018.7786425188</v>
      </c>
      <c r="J103" s="15">
        <v>177328.74329570559</v>
      </c>
      <c r="K103" s="15">
        <v>177990.24422780125</v>
      </c>
      <c r="L103" s="15">
        <v>177804.59643558177</v>
      </c>
      <c r="M103" s="15">
        <v>176711.05219917235</v>
      </c>
      <c r="N103" s="15">
        <v>176673.38203141114</v>
      </c>
      <c r="O103" s="15">
        <v>176901.98616339371</v>
      </c>
      <c r="P103" s="15">
        <v>176978.64321866809</v>
      </c>
      <c r="Q103" s="15">
        <v>177327.77581499604</v>
      </c>
      <c r="R103" s="15">
        <v>176967.16858634842</v>
      </c>
      <c r="S103" s="15">
        <v>177401.31183533175</v>
      </c>
      <c r="T103" s="15">
        <v>176914.85912562165</v>
      </c>
      <c r="U103" s="9">
        <f t="shared" si="1"/>
        <v>2127018.5415765508</v>
      </c>
    </row>
    <row r="104" spans="1:21" x14ac:dyDescent="0.3">
      <c r="A104" s="7" t="s">
        <v>167</v>
      </c>
      <c r="B104" s="7" t="s">
        <v>114</v>
      </c>
      <c r="C104" s="7">
        <v>2801</v>
      </c>
      <c r="D104" s="7" t="s">
        <v>8</v>
      </c>
      <c r="E104" s="7" t="s">
        <v>1466</v>
      </c>
      <c r="F104" s="7">
        <v>370410</v>
      </c>
      <c r="G104" s="7" t="s">
        <v>115</v>
      </c>
      <c r="H104" s="8" t="s">
        <v>1360</v>
      </c>
      <c r="I104" s="15">
        <v>550728.78951643279</v>
      </c>
      <c r="J104" s="15">
        <v>548594.05780907103</v>
      </c>
      <c r="K104" s="15">
        <v>550640.51386485947</v>
      </c>
      <c r="L104" s="15">
        <v>550066.18353485106</v>
      </c>
      <c r="M104" s="15">
        <v>546683.13429592899</v>
      </c>
      <c r="N104" s="15">
        <v>546566.59577089129</v>
      </c>
      <c r="O104" s="15">
        <v>547273.81822149595</v>
      </c>
      <c r="P104" s="15">
        <v>547510.96874899138</v>
      </c>
      <c r="Q104" s="15">
        <v>548591.06475696655</v>
      </c>
      <c r="R104" s="15">
        <v>547475.47018858243</v>
      </c>
      <c r="S104" s="15">
        <v>548818.55987728015</v>
      </c>
      <c r="T104" s="15">
        <v>547313.64273304096</v>
      </c>
      <c r="U104" s="9">
        <f t="shared" si="1"/>
        <v>6580262.7993183918</v>
      </c>
    </row>
    <row r="105" spans="1:21" x14ac:dyDescent="0.3">
      <c r="A105" s="7" t="s">
        <v>167</v>
      </c>
      <c r="B105" s="7" t="s">
        <v>114</v>
      </c>
      <c r="C105" s="7">
        <v>2801</v>
      </c>
      <c r="D105" s="7" t="s">
        <v>8</v>
      </c>
      <c r="E105" s="7" t="s">
        <v>1466</v>
      </c>
      <c r="F105" s="7">
        <v>212426</v>
      </c>
      <c r="G105" s="7" t="s">
        <v>115</v>
      </c>
      <c r="H105" s="8" t="s">
        <v>1361</v>
      </c>
      <c r="I105" s="15">
        <v>172640.5678073974</v>
      </c>
      <c r="J105" s="15">
        <v>171971.37944991386</v>
      </c>
      <c r="K105" s="15">
        <v>172612.89545958975</v>
      </c>
      <c r="L105" s="15">
        <v>172432.85636199923</v>
      </c>
      <c r="M105" s="15">
        <v>171372.34971581367</v>
      </c>
      <c r="N105" s="15">
        <v>171335.81761958601</v>
      </c>
      <c r="O105" s="15">
        <v>171557.51528232443</v>
      </c>
      <c r="P105" s="15">
        <v>171631.85641447874</v>
      </c>
      <c r="Q105" s="15">
        <v>171970.4411982288</v>
      </c>
      <c r="R105" s="15">
        <v>171620.72844778805</v>
      </c>
      <c r="S105" s="15">
        <v>172041.7555865302</v>
      </c>
      <c r="T105" s="15">
        <v>171569.9993333068</v>
      </c>
      <c r="U105" s="9">
        <f t="shared" si="1"/>
        <v>2062758.162676957</v>
      </c>
    </row>
    <row r="106" spans="1:21" s="21" customFormat="1" x14ac:dyDescent="0.3">
      <c r="A106" s="7" t="s">
        <v>167</v>
      </c>
      <c r="B106" s="7" t="s">
        <v>114</v>
      </c>
      <c r="C106" s="7">
        <v>2801</v>
      </c>
      <c r="D106" s="7" t="s">
        <v>8</v>
      </c>
      <c r="E106" s="7" t="s">
        <v>1466</v>
      </c>
      <c r="F106" s="7">
        <v>370456</v>
      </c>
      <c r="G106" s="7" t="s">
        <v>115</v>
      </c>
      <c r="H106" s="8" t="s">
        <v>1362</v>
      </c>
      <c r="I106" s="15">
        <v>228573.96049266012</v>
      </c>
      <c r="J106" s="15">
        <v>227687.96344614765</v>
      </c>
      <c r="K106" s="15">
        <v>228537.32264898953</v>
      </c>
      <c r="L106" s="15">
        <v>228298.95312725756</v>
      </c>
      <c r="M106" s="15">
        <v>226894.85554274396</v>
      </c>
      <c r="N106" s="15">
        <v>226846.48750256718</v>
      </c>
      <c r="O106" s="15">
        <v>227140.01244544509</v>
      </c>
      <c r="P106" s="15">
        <v>227238.43917804817</v>
      </c>
      <c r="Q106" s="15">
        <v>227686.72121260822</v>
      </c>
      <c r="R106" s="15">
        <v>227223.70588881595</v>
      </c>
      <c r="S106" s="15">
        <v>227781.14057406646</v>
      </c>
      <c r="T106" s="15">
        <v>227156.54117338127</v>
      </c>
      <c r="U106" s="9">
        <f t="shared" si="1"/>
        <v>2731066.1032327316</v>
      </c>
    </row>
    <row r="107" spans="1:21" s="21" customFormat="1" x14ac:dyDescent="0.3">
      <c r="A107" s="7" t="s">
        <v>167</v>
      </c>
      <c r="B107" s="7" t="s">
        <v>114</v>
      </c>
      <c r="C107" s="7">
        <v>2801</v>
      </c>
      <c r="D107" s="7" t="s">
        <v>8</v>
      </c>
      <c r="E107" s="7">
        <v>907</v>
      </c>
      <c r="F107" s="7">
        <v>131538</v>
      </c>
      <c r="G107" s="7" t="s">
        <v>115</v>
      </c>
      <c r="H107" s="8" t="s">
        <v>66</v>
      </c>
      <c r="I107" s="15">
        <v>3983102.9444909194</v>
      </c>
      <c r="J107" s="15">
        <v>3967663.6641933401</v>
      </c>
      <c r="K107" s="15">
        <v>3982464.4977374505</v>
      </c>
      <c r="L107" s="15">
        <v>3978310.6984952223</v>
      </c>
      <c r="M107" s="15">
        <v>3953843.0591754396</v>
      </c>
      <c r="N107" s="15">
        <v>3953000.2033976763</v>
      </c>
      <c r="O107" s="15">
        <v>3958115.1345199212</v>
      </c>
      <c r="P107" s="15">
        <v>3959830.3071826464</v>
      </c>
      <c r="Q107" s="15">
        <v>3967642.0171778267</v>
      </c>
      <c r="R107" s="15">
        <v>3959573.5666178139</v>
      </c>
      <c r="S107" s="15">
        <v>3969287.3578624381</v>
      </c>
      <c r="T107" s="15">
        <v>3958403.1621883805</v>
      </c>
      <c r="U107" s="9">
        <f t="shared" si="1"/>
        <v>47591236.613039076</v>
      </c>
    </row>
    <row r="108" spans="1:21" s="21" customFormat="1" x14ac:dyDescent="0.3">
      <c r="A108" s="7" t="s">
        <v>167</v>
      </c>
      <c r="B108" s="7" t="s">
        <v>114</v>
      </c>
      <c r="C108" s="7">
        <v>2801</v>
      </c>
      <c r="D108" s="7" t="s">
        <v>8</v>
      </c>
      <c r="E108" s="7">
        <v>907</v>
      </c>
      <c r="F108" s="7">
        <v>131884</v>
      </c>
      <c r="G108" s="7" t="s">
        <v>115</v>
      </c>
      <c r="H108" s="8" t="s">
        <v>1363</v>
      </c>
      <c r="I108" s="15">
        <v>547501.86301535997</v>
      </c>
      <c r="J108" s="15">
        <v>545379.63950159599</v>
      </c>
      <c r="K108" s="15">
        <v>547414.10460393259</v>
      </c>
      <c r="L108" s="15">
        <v>546843.13949070161</v>
      </c>
      <c r="M108" s="15">
        <v>543479.91280591383</v>
      </c>
      <c r="N108" s="15">
        <v>543364.0571237962</v>
      </c>
      <c r="O108" s="15">
        <v>544067.13569285441</v>
      </c>
      <c r="P108" s="15">
        <v>544302.89666647767</v>
      </c>
      <c r="Q108" s="15">
        <v>545376.66398690629</v>
      </c>
      <c r="R108" s="15">
        <v>544267.60610544623</v>
      </c>
      <c r="S108" s="15">
        <v>545602.82612799911</v>
      </c>
      <c r="T108" s="15">
        <v>544106.72685765207</v>
      </c>
      <c r="U108" s="9">
        <f t="shared" si="1"/>
        <v>6541706.5719786361</v>
      </c>
    </row>
    <row r="109" spans="1:21" s="21" customFormat="1" x14ac:dyDescent="0.3">
      <c r="A109" s="7" t="s">
        <v>167</v>
      </c>
      <c r="B109" s="7" t="s">
        <v>114</v>
      </c>
      <c r="C109" s="7">
        <v>2801</v>
      </c>
      <c r="D109" s="7" t="s">
        <v>8</v>
      </c>
      <c r="E109" s="7">
        <v>907</v>
      </c>
      <c r="F109" s="7">
        <v>370657</v>
      </c>
      <c r="G109" s="7" t="s">
        <v>115</v>
      </c>
      <c r="H109" s="8" t="s">
        <v>1364</v>
      </c>
      <c r="I109" s="15">
        <v>427567.7613921524</v>
      </c>
      <c r="J109" s="15">
        <v>425910.4257404409</v>
      </c>
      <c r="K109" s="15">
        <v>427499.2270728157</v>
      </c>
      <c r="L109" s="15">
        <v>427053.33584981115</v>
      </c>
      <c r="M109" s="15">
        <v>424426.84742701519</v>
      </c>
      <c r="N109" s="15">
        <v>424336.3707400962</v>
      </c>
      <c r="O109" s="15">
        <v>424885.43504500907</v>
      </c>
      <c r="P109" s="15">
        <v>425069.55093305476</v>
      </c>
      <c r="Q109" s="15">
        <v>425908.10203299654</v>
      </c>
      <c r="R109" s="15">
        <v>425041.99101554987</v>
      </c>
      <c r="S109" s="15">
        <v>426084.72177972429</v>
      </c>
      <c r="T109" s="15">
        <v>424916.35348903085</v>
      </c>
      <c r="U109" s="9">
        <f t="shared" si="1"/>
        <v>5108700.1225176975</v>
      </c>
    </row>
    <row r="110" spans="1:21" s="21" customFormat="1" x14ac:dyDescent="0.3">
      <c r="A110" s="7" t="s">
        <v>167</v>
      </c>
      <c r="B110" s="7" t="s">
        <v>114</v>
      </c>
      <c r="C110" s="7">
        <v>2801</v>
      </c>
      <c r="D110" s="7" t="s">
        <v>8</v>
      </c>
      <c r="E110" s="7">
        <v>907</v>
      </c>
      <c r="F110" s="7">
        <v>132203</v>
      </c>
      <c r="G110" s="7" t="s">
        <v>115</v>
      </c>
      <c r="H110" s="8" t="s">
        <v>1365</v>
      </c>
      <c r="I110" s="15">
        <v>148438.61904935102</v>
      </c>
      <c r="J110" s="15">
        <v>147863.24214385118</v>
      </c>
      <c r="K110" s="15">
        <v>148414.82600263791</v>
      </c>
      <c r="L110" s="15">
        <v>148260.02603087784</v>
      </c>
      <c r="M110" s="15">
        <v>147348.1885406996</v>
      </c>
      <c r="N110" s="15">
        <v>147316.77776637304</v>
      </c>
      <c r="O110" s="15">
        <v>147507.39631751258</v>
      </c>
      <c r="P110" s="15">
        <v>147571.31579562658</v>
      </c>
      <c r="Q110" s="15">
        <v>147862.43542277615</v>
      </c>
      <c r="R110" s="15">
        <v>147561.74782426635</v>
      </c>
      <c r="S110" s="15">
        <v>147923.75246692315</v>
      </c>
      <c r="T110" s="15">
        <v>147518.13026788994</v>
      </c>
      <c r="U110" s="9">
        <f t="shared" si="1"/>
        <v>1773586.4576287852</v>
      </c>
    </row>
    <row r="111" spans="1:21" s="21" customFormat="1" x14ac:dyDescent="0.3">
      <c r="A111" s="7" t="s">
        <v>167</v>
      </c>
      <c r="B111" s="7" t="s">
        <v>114</v>
      </c>
      <c r="C111" s="7">
        <v>2801</v>
      </c>
      <c r="D111" s="7" t="s">
        <v>8</v>
      </c>
      <c r="E111" s="7">
        <v>907</v>
      </c>
      <c r="F111" s="7">
        <v>132205</v>
      </c>
      <c r="G111" s="7" t="s">
        <v>115</v>
      </c>
      <c r="H111" s="8" t="s">
        <v>1366</v>
      </c>
      <c r="I111" s="15">
        <v>190388.66356329806</v>
      </c>
      <c r="J111" s="15">
        <v>189650.6801410265</v>
      </c>
      <c r="K111" s="15">
        <v>190358.14639468776</v>
      </c>
      <c r="L111" s="15">
        <v>190159.59860482157</v>
      </c>
      <c r="M111" s="15">
        <v>188990.06791089734</v>
      </c>
      <c r="N111" s="15">
        <v>188949.7801786089</v>
      </c>
      <c r="O111" s="15">
        <v>189194.2691898531</v>
      </c>
      <c r="P111" s="15">
        <v>189276.25286830365</v>
      </c>
      <c r="Q111" s="15">
        <v>189649.64543356071</v>
      </c>
      <c r="R111" s="15">
        <v>189263.98090503729</v>
      </c>
      <c r="S111" s="15">
        <v>189728.29120757536</v>
      </c>
      <c r="T111" s="15">
        <v>189208.03664794582</v>
      </c>
      <c r="U111" s="9">
        <f t="shared" si="1"/>
        <v>2274817.4130456159</v>
      </c>
    </row>
    <row r="112" spans="1:21" s="21" customFormat="1" x14ac:dyDescent="0.3">
      <c r="A112" s="7" t="s">
        <v>167</v>
      </c>
      <c r="B112" s="7" t="s">
        <v>114</v>
      </c>
      <c r="C112" s="7">
        <v>2801</v>
      </c>
      <c r="D112" s="7" t="s">
        <v>8</v>
      </c>
      <c r="E112" s="7">
        <v>907</v>
      </c>
      <c r="F112" s="7">
        <v>132174</v>
      </c>
      <c r="G112" s="7" t="s">
        <v>115</v>
      </c>
      <c r="H112" s="8" t="s">
        <v>1367</v>
      </c>
      <c r="I112" s="15">
        <v>390458.10662981466</v>
      </c>
      <c r="J112" s="15">
        <v>388944.61520447809</v>
      </c>
      <c r="K112" s="15">
        <v>390395.52057215624</v>
      </c>
      <c r="L112" s="15">
        <v>389988.32934209169</v>
      </c>
      <c r="M112" s="15">
        <v>387589.80029184028</v>
      </c>
      <c r="N112" s="15">
        <v>387507.17629850295</v>
      </c>
      <c r="O112" s="15">
        <v>388008.58596563095</v>
      </c>
      <c r="P112" s="15">
        <v>388176.72198414814</v>
      </c>
      <c r="Q112" s="15">
        <v>388942.49317730247</v>
      </c>
      <c r="R112" s="15">
        <v>388151.55405948329</v>
      </c>
      <c r="S112" s="15">
        <v>389103.78366299352</v>
      </c>
      <c r="T112" s="15">
        <v>388036.82092205837</v>
      </c>
      <c r="U112" s="9">
        <f t="shared" si="1"/>
        <v>4665303.5081105009</v>
      </c>
    </row>
    <row r="113" spans="1:21" s="21" customFormat="1" x14ac:dyDescent="0.3">
      <c r="A113" s="7" t="s">
        <v>167</v>
      </c>
      <c r="B113" s="7" t="s">
        <v>114</v>
      </c>
      <c r="C113" s="7">
        <v>2801</v>
      </c>
      <c r="D113" s="7" t="s">
        <v>8</v>
      </c>
      <c r="E113" s="7">
        <v>907</v>
      </c>
      <c r="F113" s="7">
        <v>132173</v>
      </c>
      <c r="G113" s="7" t="s">
        <v>115</v>
      </c>
      <c r="H113" s="8" t="s">
        <v>1368</v>
      </c>
      <c r="I113" s="15">
        <v>372172.18979040184</v>
      </c>
      <c r="J113" s="15">
        <v>370729.57812878629</v>
      </c>
      <c r="K113" s="15">
        <v>372112.53476023709</v>
      </c>
      <c r="L113" s="15">
        <v>371724.41309191112</v>
      </c>
      <c r="M113" s="15">
        <v>369438.21184842079</v>
      </c>
      <c r="N113" s="15">
        <v>369359.45729829761</v>
      </c>
      <c r="O113" s="15">
        <v>369837.3849699953</v>
      </c>
      <c r="P113" s="15">
        <v>369997.64684990433</v>
      </c>
      <c r="Q113" s="15">
        <v>370727.55548029381</v>
      </c>
      <c r="R113" s="15">
        <v>369973.657588378</v>
      </c>
      <c r="S113" s="15">
        <v>370881.29241706821</v>
      </c>
      <c r="T113" s="15">
        <v>369864.29762818787</v>
      </c>
      <c r="U113" s="9">
        <f t="shared" si="1"/>
        <v>4446818.2198518822</v>
      </c>
    </row>
    <row r="114" spans="1:21" s="21" customFormat="1" x14ac:dyDescent="0.3">
      <c r="A114" s="7" t="s">
        <v>167</v>
      </c>
      <c r="B114" s="7" t="s">
        <v>114</v>
      </c>
      <c r="C114" s="7">
        <v>2801</v>
      </c>
      <c r="D114" s="7" t="s">
        <v>8</v>
      </c>
      <c r="E114" s="7">
        <v>907</v>
      </c>
      <c r="F114" s="7">
        <v>132136</v>
      </c>
      <c r="G114" s="7" t="s">
        <v>115</v>
      </c>
      <c r="H114" s="8" t="s">
        <v>1369</v>
      </c>
      <c r="I114" s="15">
        <v>324843.9344413334</v>
      </c>
      <c r="J114" s="15">
        <v>323584.77628581924</v>
      </c>
      <c r="K114" s="15">
        <v>324791.86559997569</v>
      </c>
      <c r="L114" s="15">
        <v>324453.10044438485</v>
      </c>
      <c r="M114" s="15">
        <v>322457.62999486434</v>
      </c>
      <c r="N114" s="15">
        <v>322388.89047423663</v>
      </c>
      <c r="O114" s="15">
        <v>322806.04121658549</v>
      </c>
      <c r="P114" s="15">
        <v>322945.92297303787</v>
      </c>
      <c r="Q114" s="15">
        <v>323583.01085274201</v>
      </c>
      <c r="R114" s="15">
        <v>322924.9843690467</v>
      </c>
      <c r="S114" s="15">
        <v>323717.19742761442</v>
      </c>
      <c r="T114" s="15">
        <v>322829.53145581717</v>
      </c>
      <c r="U114" s="9">
        <f t="shared" si="1"/>
        <v>3881326.8855354576</v>
      </c>
    </row>
    <row r="115" spans="1:21" s="21" customFormat="1" x14ac:dyDescent="0.3">
      <c r="A115" s="7" t="s">
        <v>167</v>
      </c>
      <c r="B115" s="7" t="s">
        <v>114</v>
      </c>
      <c r="C115" s="7">
        <v>2801</v>
      </c>
      <c r="D115" s="7" t="s">
        <v>8</v>
      </c>
      <c r="E115" s="7">
        <v>907</v>
      </c>
      <c r="F115" s="7">
        <v>132198</v>
      </c>
      <c r="G115" s="7" t="s">
        <v>115</v>
      </c>
      <c r="H115" s="8" t="s">
        <v>1370</v>
      </c>
      <c r="I115" s="15">
        <v>152203.36663393604</v>
      </c>
      <c r="J115" s="15">
        <v>151613.39683590538</v>
      </c>
      <c r="K115" s="15">
        <v>152178.97014038597</v>
      </c>
      <c r="L115" s="15">
        <v>152020.24408238562</v>
      </c>
      <c r="M115" s="15">
        <v>151085.2802790507</v>
      </c>
      <c r="N115" s="15">
        <v>151053.07285465061</v>
      </c>
      <c r="O115" s="15">
        <v>151248.5259342611</v>
      </c>
      <c r="P115" s="15">
        <v>151314.06655855913</v>
      </c>
      <c r="Q115" s="15">
        <v>151612.56965451324</v>
      </c>
      <c r="R115" s="15">
        <v>151304.25592125862</v>
      </c>
      <c r="S115" s="15">
        <v>151675.44184108425</v>
      </c>
      <c r="T115" s="15">
        <v>151259.53212251034</v>
      </c>
      <c r="U115" s="9">
        <f t="shared" si="1"/>
        <v>1818568.7228585009</v>
      </c>
    </row>
    <row r="116" spans="1:21" s="21" customFormat="1" x14ac:dyDescent="0.3">
      <c r="A116" s="7" t="s">
        <v>167</v>
      </c>
      <c r="B116" s="7" t="s">
        <v>114</v>
      </c>
      <c r="C116" s="7">
        <v>2801</v>
      </c>
      <c r="D116" s="7" t="s">
        <v>1470</v>
      </c>
      <c r="E116" s="7">
        <v>918</v>
      </c>
      <c r="F116" s="7">
        <v>131798</v>
      </c>
      <c r="G116" s="7" t="s">
        <v>115</v>
      </c>
      <c r="H116" s="8" t="s">
        <v>1371</v>
      </c>
      <c r="I116" s="15">
        <v>2533675.1244256981</v>
      </c>
      <c r="J116" s="15">
        <v>2523854.1077524745</v>
      </c>
      <c r="K116" s="15">
        <v>2533269.0047044465</v>
      </c>
      <c r="L116" s="15">
        <v>2530626.7486647302</v>
      </c>
      <c r="M116" s="15">
        <v>2515062.7399102747</v>
      </c>
      <c r="N116" s="15">
        <v>2514526.5944108092</v>
      </c>
      <c r="O116" s="15">
        <v>2517780.2320717457</v>
      </c>
      <c r="P116" s="15">
        <v>2518871.2634536116</v>
      </c>
      <c r="Q116" s="15">
        <v>2523840.3379590525</v>
      </c>
      <c r="R116" s="15">
        <v>2518707.949275793</v>
      </c>
      <c r="S116" s="15">
        <v>2524886.9488104167</v>
      </c>
      <c r="T116" s="15">
        <v>2517963.4481595275</v>
      </c>
      <c r="U116" s="9">
        <f t="shared" si="1"/>
        <v>30273064.499598574</v>
      </c>
    </row>
    <row r="117" spans="1:21" s="21" customFormat="1" x14ac:dyDescent="0.3">
      <c r="A117" s="7" t="s">
        <v>167</v>
      </c>
      <c r="B117" s="7" t="s">
        <v>114</v>
      </c>
      <c r="C117" s="7">
        <v>2801</v>
      </c>
      <c r="D117" s="7" t="s">
        <v>8</v>
      </c>
      <c r="E117" s="7" t="s">
        <v>1466</v>
      </c>
      <c r="F117" s="7">
        <v>370532</v>
      </c>
      <c r="G117" s="7" t="s">
        <v>115</v>
      </c>
      <c r="H117" s="8" t="s">
        <v>74</v>
      </c>
      <c r="I117" s="15">
        <v>134455.27087803534</v>
      </c>
      <c r="J117" s="15">
        <v>133934.09614479274</v>
      </c>
      <c r="K117" s="15">
        <v>134433.71920528795</v>
      </c>
      <c r="L117" s="15">
        <v>134293.50183956325</v>
      </c>
      <c r="M117" s="15">
        <v>133467.56208396703</v>
      </c>
      <c r="N117" s="15">
        <v>133439.11029562773</v>
      </c>
      <c r="O117" s="15">
        <v>133611.77202673242</v>
      </c>
      <c r="P117" s="15">
        <v>133669.67010473422</v>
      </c>
      <c r="Q117" s="15">
        <v>133933.3654191813</v>
      </c>
      <c r="R117" s="15">
        <v>133661.00346400938</v>
      </c>
      <c r="S117" s="15">
        <v>133988.90622003909</v>
      </c>
      <c r="T117" s="15">
        <v>133621.49480787132</v>
      </c>
      <c r="U117" s="9">
        <f t="shared" si="1"/>
        <v>1606509.4724898417</v>
      </c>
    </row>
    <row r="118" spans="1:21" s="21" customFormat="1" x14ac:dyDescent="0.3">
      <c r="A118" s="7" t="s">
        <v>167</v>
      </c>
      <c r="B118" s="7" t="s">
        <v>114</v>
      </c>
      <c r="C118" s="7">
        <v>2801</v>
      </c>
      <c r="D118" s="7" t="s">
        <v>8</v>
      </c>
      <c r="E118" s="7">
        <v>907</v>
      </c>
      <c r="F118" s="7">
        <v>131509</v>
      </c>
      <c r="G118" s="7" t="s">
        <v>115</v>
      </c>
      <c r="H118" s="8" t="s">
        <v>71</v>
      </c>
      <c r="I118" s="15">
        <v>167800.17805578813</v>
      </c>
      <c r="J118" s="15">
        <v>167149.75198870135</v>
      </c>
      <c r="K118" s="15">
        <v>167773.28156819937</v>
      </c>
      <c r="L118" s="15">
        <v>167598.29029577496</v>
      </c>
      <c r="M118" s="15">
        <v>166567.51748079088</v>
      </c>
      <c r="N118" s="15">
        <v>166532.00964894344</v>
      </c>
      <c r="O118" s="15">
        <v>166747.49148936206</v>
      </c>
      <c r="P118" s="15">
        <v>166819.74829070829</v>
      </c>
      <c r="Q118" s="15">
        <v>167148.84004313828</v>
      </c>
      <c r="R118" s="15">
        <v>166808.93232308372</v>
      </c>
      <c r="S118" s="15">
        <v>167218.15496260879</v>
      </c>
      <c r="T118" s="15">
        <v>166759.62552022343</v>
      </c>
      <c r="U118" s="9">
        <f t="shared" si="1"/>
        <v>2004923.8216673227</v>
      </c>
    </row>
    <row r="119" spans="1:21" s="21" customFormat="1" x14ac:dyDescent="0.3">
      <c r="A119" s="7" t="s">
        <v>167</v>
      </c>
      <c r="B119" s="7" t="s">
        <v>114</v>
      </c>
      <c r="C119" s="7">
        <v>2801</v>
      </c>
      <c r="D119" s="7" t="s">
        <v>8</v>
      </c>
      <c r="E119" s="7">
        <v>907</v>
      </c>
      <c r="F119" s="7">
        <v>131711</v>
      </c>
      <c r="G119" s="7" t="s">
        <v>115</v>
      </c>
      <c r="H119" s="8" t="s">
        <v>1372</v>
      </c>
      <c r="I119" s="15">
        <v>179094.42080954308</v>
      </c>
      <c r="J119" s="15">
        <v>178400.21606486393</v>
      </c>
      <c r="K119" s="15">
        <v>179065.71398144355</v>
      </c>
      <c r="L119" s="15">
        <v>178878.94445029827</v>
      </c>
      <c r="M119" s="15">
        <v>177778.79269584411</v>
      </c>
      <c r="N119" s="15">
        <v>177740.89491377617</v>
      </c>
      <c r="O119" s="15">
        <v>177970.88033960757</v>
      </c>
      <c r="P119" s="15">
        <v>178048.00057950598</v>
      </c>
      <c r="Q119" s="15">
        <v>178399.24273834948</v>
      </c>
      <c r="R119" s="15">
        <v>178036.4566140605</v>
      </c>
      <c r="S119" s="15">
        <v>178473.22308509206</v>
      </c>
      <c r="T119" s="15">
        <v>177983.83108408461</v>
      </c>
      <c r="U119" s="9">
        <f t="shared" si="1"/>
        <v>2139870.6173564694</v>
      </c>
    </row>
    <row r="120" spans="1:21" s="21" customFormat="1" x14ac:dyDescent="0.3">
      <c r="A120" s="7" t="s">
        <v>167</v>
      </c>
      <c r="B120" s="7" t="s">
        <v>114</v>
      </c>
      <c r="C120" s="7">
        <v>2801</v>
      </c>
      <c r="D120" s="7" t="s">
        <v>8</v>
      </c>
      <c r="E120" s="7">
        <v>907</v>
      </c>
      <c r="F120" s="7">
        <v>131498</v>
      </c>
      <c r="G120" s="7" t="s">
        <v>115</v>
      </c>
      <c r="H120" s="8" t="s">
        <v>73</v>
      </c>
      <c r="I120" s="15">
        <v>1169760.8566389077</v>
      </c>
      <c r="J120" s="15">
        <v>1165226.6364596968</v>
      </c>
      <c r="K120" s="15">
        <v>1169573.3570860052</v>
      </c>
      <c r="L120" s="15">
        <v>1168353.4660042003</v>
      </c>
      <c r="M120" s="15">
        <v>1161167.7901305133</v>
      </c>
      <c r="N120" s="15">
        <v>1160920.2595719614</v>
      </c>
      <c r="O120" s="15">
        <v>1162422.416632572</v>
      </c>
      <c r="P120" s="15">
        <v>1162926.1299111876</v>
      </c>
      <c r="Q120" s="15">
        <v>1165220.2791468774</v>
      </c>
      <c r="R120" s="15">
        <v>1162850.7301368816</v>
      </c>
      <c r="S120" s="15">
        <v>1165703.48411434</v>
      </c>
      <c r="T120" s="15">
        <v>1162507.0048284805</v>
      </c>
      <c r="U120" s="9">
        <f t="shared" si="1"/>
        <v>13976632.410661623</v>
      </c>
    </row>
    <row r="121" spans="1:21" s="21" customFormat="1" x14ac:dyDescent="0.3">
      <c r="A121" s="7" t="s">
        <v>167</v>
      </c>
      <c r="B121" s="7" t="s">
        <v>114</v>
      </c>
      <c r="C121" s="7">
        <v>2801</v>
      </c>
      <c r="D121" s="7" t="s">
        <v>8</v>
      </c>
      <c r="E121" s="7">
        <v>907</v>
      </c>
      <c r="F121" s="7">
        <v>131887</v>
      </c>
      <c r="G121" s="7" t="s">
        <v>115</v>
      </c>
      <c r="H121" s="8" t="s">
        <v>1373</v>
      </c>
      <c r="I121" s="15">
        <v>76908.414942236224</v>
      </c>
      <c r="J121" s="15">
        <v>76610.302994821439</v>
      </c>
      <c r="K121" s="15">
        <v>76896.087385424718</v>
      </c>
      <c r="L121" s="15">
        <v>76815.883052230187</v>
      </c>
      <c r="M121" s="15">
        <v>76343.445512029153</v>
      </c>
      <c r="N121" s="15">
        <v>76327.171089099065</v>
      </c>
      <c r="O121" s="15">
        <v>76425.933599290933</v>
      </c>
      <c r="P121" s="15">
        <v>76459.051299907966</v>
      </c>
      <c r="Q121" s="15">
        <v>76609.885019771697</v>
      </c>
      <c r="R121" s="15">
        <v>76454.093981413374</v>
      </c>
      <c r="S121" s="15">
        <v>76641.654357862353</v>
      </c>
      <c r="T121" s="15">
        <v>76431.495030102407</v>
      </c>
      <c r="U121" s="9">
        <f t="shared" si="1"/>
        <v>918923.4182641895</v>
      </c>
    </row>
    <row r="122" spans="1:21" s="21" customFormat="1" x14ac:dyDescent="0.3">
      <c r="A122" s="7" t="s">
        <v>167</v>
      </c>
      <c r="B122" s="7" t="s">
        <v>114</v>
      </c>
      <c r="C122" s="7">
        <v>2801</v>
      </c>
      <c r="D122" s="7" t="s">
        <v>8</v>
      </c>
      <c r="E122" s="7">
        <v>907</v>
      </c>
      <c r="F122" s="7">
        <v>111059</v>
      </c>
      <c r="G122" s="7" t="s">
        <v>115</v>
      </c>
      <c r="H122" s="8" t="s">
        <v>1374</v>
      </c>
      <c r="I122" s="15">
        <v>308709.30193596915</v>
      </c>
      <c r="J122" s="15">
        <v>307512.68474844412</v>
      </c>
      <c r="K122" s="15">
        <v>308659.81929534115</v>
      </c>
      <c r="L122" s="15">
        <v>308337.88022363727</v>
      </c>
      <c r="M122" s="15">
        <v>306441.52254478831</v>
      </c>
      <c r="N122" s="15">
        <v>306376.19723876129</v>
      </c>
      <c r="O122" s="15">
        <v>306772.62857337762</v>
      </c>
      <c r="P122" s="15">
        <v>306905.56256046973</v>
      </c>
      <c r="Q122" s="15">
        <v>307511.00700244028</v>
      </c>
      <c r="R122" s="15">
        <v>306885.66395336553</v>
      </c>
      <c r="S122" s="15">
        <v>307638.52868120978</v>
      </c>
      <c r="T122" s="15">
        <v>306794.95207887259</v>
      </c>
      <c r="U122" s="9">
        <f t="shared" si="1"/>
        <v>3688545.7488366775</v>
      </c>
    </row>
    <row r="123" spans="1:21" s="21" customFormat="1" x14ac:dyDescent="0.3">
      <c r="A123" s="7" t="s">
        <v>167</v>
      </c>
      <c r="B123" s="7" t="s">
        <v>114</v>
      </c>
      <c r="C123" s="7">
        <v>2801</v>
      </c>
      <c r="D123" s="7" t="s">
        <v>8</v>
      </c>
      <c r="E123" s="7">
        <v>907</v>
      </c>
      <c r="F123" s="7">
        <v>370646</v>
      </c>
      <c r="G123" s="7" t="s">
        <v>115</v>
      </c>
      <c r="H123" s="8" t="s">
        <v>1375</v>
      </c>
      <c r="I123" s="15">
        <v>294725.95376465347</v>
      </c>
      <c r="J123" s="15">
        <v>293583.53874938568</v>
      </c>
      <c r="K123" s="15">
        <v>294678.71249799122</v>
      </c>
      <c r="L123" s="15">
        <v>294371.35603232268</v>
      </c>
      <c r="M123" s="15">
        <v>292560.89608805574</v>
      </c>
      <c r="N123" s="15">
        <v>292498.52976801601</v>
      </c>
      <c r="O123" s="15">
        <v>292877.00428259745</v>
      </c>
      <c r="P123" s="15">
        <v>293003.91686957737</v>
      </c>
      <c r="Q123" s="15">
        <v>293581.93699884543</v>
      </c>
      <c r="R123" s="15">
        <v>292984.91959310859</v>
      </c>
      <c r="S123" s="15">
        <v>293703.68243432569</v>
      </c>
      <c r="T123" s="15">
        <v>292898.31661885395</v>
      </c>
      <c r="U123" s="9">
        <f t="shared" si="1"/>
        <v>3521468.7636977332</v>
      </c>
    </row>
    <row r="124" spans="1:21" s="21" customFormat="1" x14ac:dyDescent="0.3">
      <c r="A124" s="7" t="s">
        <v>167</v>
      </c>
      <c r="B124" s="7" t="s">
        <v>114</v>
      </c>
      <c r="C124" s="7">
        <v>2801</v>
      </c>
      <c r="D124" s="7" t="s">
        <v>1471</v>
      </c>
      <c r="E124" s="7">
        <v>907</v>
      </c>
      <c r="F124" s="7">
        <v>132031</v>
      </c>
      <c r="G124" s="7" t="s">
        <v>115</v>
      </c>
      <c r="H124" s="8" t="s">
        <v>1376</v>
      </c>
      <c r="I124" s="15">
        <v>854059.88061728061</v>
      </c>
      <c r="J124" s="15">
        <v>850749.37871172349</v>
      </c>
      <c r="K124" s="15">
        <v>853922.98439198907</v>
      </c>
      <c r="L124" s="15">
        <v>853032.32368490589</v>
      </c>
      <c r="M124" s="15">
        <v>847785.95435735863</v>
      </c>
      <c r="N124" s="15">
        <v>847605.22859782749</v>
      </c>
      <c r="O124" s="15">
        <v>848701.97591380426</v>
      </c>
      <c r="P124" s="15">
        <v>849069.74450527166</v>
      </c>
      <c r="Q124" s="15">
        <v>850744.73714263958</v>
      </c>
      <c r="R124" s="15">
        <v>849014.69400338759</v>
      </c>
      <c r="S124" s="15">
        <v>851097.53230968828</v>
      </c>
      <c r="T124" s="15">
        <v>848763.73501959874</v>
      </c>
      <c r="U124" s="9">
        <f t="shared" si="1"/>
        <v>10204548.169255475</v>
      </c>
    </row>
    <row r="125" spans="1:21" s="21" customFormat="1" x14ac:dyDescent="0.3">
      <c r="A125" s="7" t="s">
        <v>167</v>
      </c>
      <c r="B125" s="7" t="s">
        <v>114</v>
      </c>
      <c r="C125" s="7">
        <v>2801</v>
      </c>
      <c r="D125" s="7" t="s">
        <v>1471</v>
      </c>
      <c r="E125" s="7">
        <v>907</v>
      </c>
      <c r="F125" s="7">
        <v>132115</v>
      </c>
      <c r="G125" s="7" t="s">
        <v>115</v>
      </c>
      <c r="H125" s="8" t="s">
        <v>1377</v>
      </c>
      <c r="I125" s="15">
        <v>55933.392685262705</v>
      </c>
      <c r="J125" s="15">
        <v>55716.583996233778</v>
      </c>
      <c r="K125" s="15">
        <v>55924.427189399794</v>
      </c>
      <c r="L125" s="15">
        <v>55866.09676525832</v>
      </c>
      <c r="M125" s="15">
        <v>55522.50582693029</v>
      </c>
      <c r="N125" s="15">
        <v>55510.669882981143</v>
      </c>
      <c r="O125" s="15">
        <v>55582.497163120686</v>
      </c>
      <c r="P125" s="15">
        <v>55606.58276356943</v>
      </c>
      <c r="Q125" s="15">
        <v>55716.280014379423</v>
      </c>
      <c r="R125" s="15">
        <v>55602.977441027906</v>
      </c>
      <c r="S125" s="15">
        <v>55739.384987536258</v>
      </c>
      <c r="T125" s="15">
        <v>55586.541840074475</v>
      </c>
      <c r="U125" s="9">
        <f t="shared" si="1"/>
        <v>668307.94055577414</v>
      </c>
    </row>
    <row r="126" spans="1:21" s="21" customFormat="1" x14ac:dyDescent="0.3">
      <c r="A126" s="7" t="s">
        <v>167</v>
      </c>
      <c r="B126" s="7" t="s">
        <v>114</v>
      </c>
      <c r="C126" s="7">
        <v>2801</v>
      </c>
      <c r="D126" s="7" t="s">
        <v>1471</v>
      </c>
      <c r="E126" s="7">
        <v>907</v>
      </c>
      <c r="F126" s="7">
        <v>132097</v>
      </c>
      <c r="G126" s="7" t="s">
        <v>115</v>
      </c>
      <c r="H126" s="8" t="s">
        <v>1378</v>
      </c>
      <c r="I126" s="15">
        <v>299028.52243275061</v>
      </c>
      <c r="J126" s="15">
        <v>297869.42982601904</v>
      </c>
      <c r="K126" s="15">
        <v>298980.59151256044</v>
      </c>
      <c r="L126" s="15">
        <v>298668.74809118867</v>
      </c>
      <c r="M126" s="15">
        <v>296831.85807474272</v>
      </c>
      <c r="N126" s="15">
        <v>296768.58129747608</v>
      </c>
      <c r="O126" s="15">
        <v>297152.58098745288</v>
      </c>
      <c r="P126" s="15">
        <v>297281.34631292889</v>
      </c>
      <c r="Q126" s="15">
        <v>297867.80469225923</v>
      </c>
      <c r="R126" s="15">
        <v>297262.07170395687</v>
      </c>
      <c r="S126" s="15">
        <v>297991.32743336691</v>
      </c>
      <c r="T126" s="15">
        <v>297174.20445270586</v>
      </c>
      <c r="U126" s="9">
        <f t="shared" si="1"/>
        <v>3572877.066817408</v>
      </c>
    </row>
    <row r="127" spans="1:21" s="21" customFormat="1" x14ac:dyDescent="0.3">
      <c r="A127" s="7" t="s">
        <v>167</v>
      </c>
      <c r="B127" s="7" t="s">
        <v>114</v>
      </c>
      <c r="C127" s="7">
        <v>2801</v>
      </c>
      <c r="D127" s="7" t="s">
        <v>1471</v>
      </c>
      <c r="E127" s="7">
        <v>907</v>
      </c>
      <c r="F127" s="7">
        <v>131852</v>
      </c>
      <c r="G127" s="7" t="s">
        <v>115</v>
      </c>
      <c r="H127" s="8" t="s">
        <v>1379</v>
      </c>
      <c r="I127" s="15">
        <v>985826.04607775516</v>
      </c>
      <c r="J127" s="15">
        <v>982004.7929336204</v>
      </c>
      <c r="K127" s="15">
        <v>985668.02921317134</v>
      </c>
      <c r="L127" s="15">
        <v>984639.95548767783</v>
      </c>
      <c r="M127" s="15">
        <v>978584.16519964638</v>
      </c>
      <c r="N127" s="15">
        <v>978375.55668754259</v>
      </c>
      <c r="O127" s="15">
        <v>979641.51250000205</v>
      </c>
      <c r="P127" s="15">
        <v>980066.0212079112</v>
      </c>
      <c r="Q127" s="15">
        <v>981999.43525343726</v>
      </c>
      <c r="R127" s="15">
        <v>980002.47739811684</v>
      </c>
      <c r="S127" s="15">
        <v>982406.66040532663</v>
      </c>
      <c r="T127" s="15">
        <v>979712.79993131256</v>
      </c>
      <c r="U127" s="9">
        <f t="shared" si="1"/>
        <v>11778927.452295518</v>
      </c>
    </row>
    <row r="128" spans="1:21" s="21" customFormat="1" x14ac:dyDescent="0.3">
      <c r="A128" s="7" t="s">
        <v>167</v>
      </c>
      <c r="B128" s="7" t="s">
        <v>114</v>
      </c>
      <c r="C128" s="7">
        <v>2801</v>
      </c>
      <c r="D128" s="7" t="s">
        <v>1471</v>
      </c>
      <c r="E128" s="7">
        <v>907</v>
      </c>
      <c r="F128" s="7">
        <v>370587</v>
      </c>
      <c r="G128" s="7" t="s">
        <v>115</v>
      </c>
      <c r="H128" s="8" t="s">
        <v>1380</v>
      </c>
      <c r="I128" s="15">
        <v>1840423.7477785479</v>
      </c>
      <c r="J128" s="15">
        <v>1833289.908029923</v>
      </c>
      <c r="K128" s="15">
        <v>1840128.7484819817</v>
      </c>
      <c r="L128" s="15">
        <v>1838209.453179942</v>
      </c>
      <c r="M128" s="15">
        <v>1826903.9898053408</v>
      </c>
      <c r="N128" s="15">
        <v>1826514.5417265526</v>
      </c>
      <c r="O128" s="15">
        <v>1828877.9355019133</v>
      </c>
      <c r="P128" s="15">
        <v>1829670.444393602</v>
      </c>
      <c r="Q128" s="15">
        <v>1833279.9058577537</v>
      </c>
      <c r="R128" s="15">
        <v>1829551.8154153605</v>
      </c>
      <c r="S128" s="15">
        <v>1834040.1483398951</v>
      </c>
      <c r="T128" s="15">
        <v>1829011.0209301428</v>
      </c>
      <c r="U128" s="9">
        <f t="shared" si="1"/>
        <v>21989901.65944095</v>
      </c>
    </row>
    <row r="129" spans="1:21" s="21" customFormat="1" x14ac:dyDescent="0.3">
      <c r="A129" s="7" t="s">
        <v>167</v>
      </c>
      <c r="B129" s="7" t="s">
        <v>114</v>
      </c>
      <c r="C129" s="7">
        <v>2801</v>
      </c>
      <c r="D129" s="7" t="s">
        <v>8</v>
      </c>
      <c r="E129" s="7">
        <v>907</v>
      </c>
      <c r="F129" s="7">
        <v>131990</v>
      </c>
      <c r="G129" s="7" t="s">
        <v>115</v>
      </c>
      <c r="H129" s="8" t="s">
        <v>1381</v>
      </c>
      <c r="I129" s="15">
        <v>1824826.9363566958</v>
      </c>
      <c r="J129" s="15">
        <v>1817753.552877127</v>
      </c>
      <c r="K129" s="15">
        <v>1824534.4370541682</v>
      </c>
      <c r="L129" s="15">
        <v>1822631.4069665526</v>
      </c>
      <c r="M129" s="15">
        <v>1811421.7526036007</v>
      </c>
      <c r="N129" s="15">
        <v>1811035.6049322598</v>
      </c>
      <c r="O129" s="15">
        <v>1813378.9699468124</v>
      </c>
      <c r="P129" s="15">
        <v>1814164.7626614526</v>
      </c>
      <c r="Q129" s="15">
        <v>1817743.6354691286</v>
      </c>
      <c r="R129" s="15">
        <v>1814047.1390135353</v>
      </c>
      <c r="S129" s="15">
        <v>1818497.4352183705</v>
      </c>
      <c r="T129" s="15">
        <v>1813510.9275324298</v>
      </c>
      <c r="U129" s="9">
        <f t="shared" si="1"/>
        <v>21803546.560632136</v>
      </c>
    </row>
    <row r="130" spans="1:21" s="21" customFormat="1" x14ac:dyDescent="0.3">
      <c r="A130" s="7" t="s">
        <v>167</v>
      </c>
      <c r="B130" s="7" t="s">
        <v>114</v>
      </c>
      <c r="C130" s="7">
        <v>2801</v>
      </c>
      <c r="D130" s="7" t="s">
        <v>8</v>
      </c>
      <c r="E130" s="7">
        <v>907</v>
      </c>
      <c r="F130" s="7">
        <v>132032</v>
      </c>
      <c r="G130" s="7" t="s">
        <v>115</v>
      </c>
      <c r="H130" s="8" t="s">
        <v>1382</v>
      </c>
      <c r="I130" s="15">
        <v>954632.42323405098</v>
      </c>
      <c r="J130" s="15">
        <v>950932.08262802847</v>
      </c>
      <c r="K130" s="15">
        <v>954479.40635754447</v>
      </c>
      <c r="L130" s="15">
        <v>953483.8630608992</v>
      </c>
      <c r="M130" s="15">
        <v>947619.69079616596</v>
      </c>
      <c r="N130" s="15">
        <v>947417.68309895694</v>
      </c>
      <c r="O130" s="15">
        <v>948643.58138980018</v>
      </c>
      <c r="P130" s="15">
        <v>949054.65774361289</v>
      </c>
      <c r="Q130" s="15">
        <v>950926.89447618718</v>
      </c>
      <c r="R130" s="15">
        <v>948993.12459446664</v>
      </c>
      <c r="S130" s="15">
        <v>951321.23416227754</v>
      </c>
      <c r="T130" s="15">
        <v>948712.6131358865</v>
      </c>
      <c r="U130" s="9">
        <f t="shared" si="1"/>
        <v>11406217.254677879</v>
      </c>
    </row>
    <row r="131" spans="1:21" s="21" customFormat="1" x14ac:dyDescent="0.3">
      <c r="A131" s="7" t="s">
        <v>167</v>
      </c>
      <c r="B131" s="7" t="s">
        <v>114</v>
      </c>
      <c r="C131" s="7">
        <v>2801</v>
      </c>
      <c r="D131" s="7" t="s">
        <v>8</v>
      </c>
      <c r="E131" s="7">
        <v>907</v>
      </c>
      <c r="F131" s="7">
        <v>150220</v>
      </c>
      <c r="G131" s="7" t="s">
        <v>115</v>
      </c>
      <c r="H131" s="8" t="s">
        <v>1383</v>
      </c>
      <c r="I131" s="15">
        <v>48403.897516092729</v>
      </c>
      <c r="J131" s="15">
        <v>48216.274612125388</v>
      </c>
      <c r="K131" s="15">
        <v>48396.138913903669</v>
      </c>
      <c r="L131" s="15">
        <v>48345.660662242772</v>
      </c>
      <c r="M131" s="15">
        <v>48048.322350228133</v>
      </c>
      <c r="N131" s="15">
        <v>48038.07970642599</v>
      </c>
      <c r="O131" s="15">
        <v>48100.237929623669</v>
      </c>
      <c r="P131" s="15">
        <v>48121.081237704318</v>
      </c>
      <c r="Q131" s="15">
        <v>48216.01155090527</v>
      </c>
      <c r="R131" s="15">
        <v>48117.961247043379</v>
      </c>
      <c r="S131" s="15">
        <v>48236.006239214075</v>
      </c>
      <c r="T131" s="15">
        <v>48103.738130833677</v>
      </c>
      <c r="U131" s="9">
        <f t="shared" ref="U131:U194" si="2">SUM(I131:T131)</f>
        <v>578343.41009634314</v>
      </c>
    </row>
    <row r="132" spans="1:21" s="21" customFormat="1" x14ac:dyDescent="0.3">
      <c r="A132" s="7" t="s">
        <v>167</v>
      </c>
      <c r="B132" s="7" t="s">
        <v>114</v>
      </c>
      <c r="C132" s="7">
        <v>2801</v>
      </c>
      <c r="D132" s="7" t="s">
        <v>1471</v>
      </c>
      <c r="E132" s="7">
        <v>907</v>
      </c>
      <c r="F132" s="7">
        <v>132108</v>
      </c>
      <c r="G132" s="7" t="s">
        <v>115</v>
      </c>
      <c r="H132" s="8" t="s">
        <v>1384</v>
      </c>
      <c r="I132" s="15">
        <v>247935.51949909719</v>
      </c>
      <c r="J132" s="15">
        <v>246974.47329099782</v>
      </c>
      <c r="K132" s="15">
        <v>247895.77821455098</v>
      </c>
      <c r="L132" s="15">
        <v>247637.21739215465</v>
      </c>
      <c r="M132" s="15">
        <v>246114.18448283523</v>
      </c>
      <c r="N132" s="15">
        <v>246061.71938513755</v>
      </c>
      <c r="O132" s="15">
        <v>246380.10761729456</v>
      </c>
      <c r="P132" s="15">
        <v>246486.87167312988</v>
      </c>
      <c r="Q132" s="15">
        <v>246973.12583297031</v>
      </c>
      <c r="R132" s="15">
        <v>246470.89038763332</v>
      </c>
      <c r="S132" s="15">
        <v>247075.54306975208</v>
      </c>
      <c r="T132" s="15">
        <v>246398.03642571473</v>
      </c>
      <c r="U132" s="9">
        <f t="shared" si="2"/>
        <v>2962403.4672712684</v>
      </c>
    </row>
    <row r="133" spans="1:21" s="21" customFormat="1" x14ac:dyDescent="0.3">
      <c r="A133" s="7" t="s">
        <v>167</v>
      </c>
      <c r="B133" s="7" t="s">
        <v>114</v>
      </c>
      <c r="C133" s="7">
        <v>2801</v>
      </c>
      <c r="D133" s="7" t="s">
        <v>1471</v>
      </c>
      <c r="E133" s="7">
        <v>907</v>
      </c>
      <c r="F133" s="7">
        <v>370551</v>
      </c>
      <c r="G133" s="7" t="s">
        <v>115</v>
      </c>
      <c r="H133" s="8" t="s">
        <v>1385</v>
      </c>
      <c r="I133" s="15">
        <v>2625104.7086227625</v>
      </c>
      <c r="J133" s="15">
        <v>2614929.2931309333</v>
      </c>
      <c r="K133" s="15">
        <v>2624683.9337640423</v>
      </c>
      <c r="L133" s="15">
        <v>2621946.329915633</v>
      </c>
      <c r="M133" s="15">
        <v>2605820.6821273724</v>
      </c>
      <c r="N133" s="15">
        <v>2605265.1894118362</v>
      </c>
      <c r="O133" s="15">
        <v>2608636.2370499237</v>
      </c>
      <c r="P133" s="15">
        <v>2609766.6391248307</v>
      </c>
      <c r="Q133" s="15">
        <v>2614915.0264440957</v>
      </c>
      <c r="R133" s="15">
        <v>2609597.4316313192</v>
      </c>
      <c r="S133" s="15">
        <v>2615999.4050400434</v>
      </c>
      <c r="T133" s="15">
        <v>2608826.06462888</v>
      </c>
      <c r="U133" s="9">
        <f t="shared" si="2"/>
        <v>31365490.940891672</v>
      </c>
    </row>
    <row r="134" spans="1:21" s="21" customFormat="1" x14ac:dyDescent="0.3">
      <c r="A134" s="7" t="s">
        <v>167</v>
      </c>
      <c r="B134" s="7" t="s">
        <v>114</v>
      </c>
      <c r="C134" s="7">
        <v>2801</v>
      </c>
      <c r="D134" s="7" t="s">
        <v>8</v>
      </c>
      <c r="E134" s="7">
        <v>907</v>
      </c>
      <c r="F134" s="7">
        <v>131993</v>
      </c>
      <c r="G134" s="7" t="s">
        <v>115</v>
      </c>
      <c r="H134" s="8" t="s">
        <v>1386</v>
      </c>
      <c r="I134" s="15">
        <v>692713.5555636381</v>
      </c>
      <c r="J134" s="15">
        <v>690028.46333797218</v>
      </c>
      <c r="K134" s="15">
        <v>692602.52134564356</v>
      </c>
      <c r="L134" s="15">
        <v>691880.12147742987</v>
      </c>
      <c r="M134" s="15">
        <v>687624.87985659821</v>
      </c>
      <c r="N134" s="15">
        <v>687478.29624307412</v>
      </c>
      <c r="O134" s="15">
        <v>688367.84948172537</v>
      </c>
      <c r="P134" s="15">
        <v>688666.14037959068</v>
      </c>
      <c r="Q134" s="15">
        <v>690024.69863962207</v>
      </c>
      <c r="R134" s="15">
        <v>688621.48984657635</v>
      </c>
      <c r="S134" s="15">
        <v>690310.8448456414</v>
      </c>
      <c r="T134" s="15">
        <v>688417.94125015312</v>
      </c>
      <c r="U134" s="9">
        <f t="shared" si="2"/>
        <v>8276736.8022676641</v>
      </c>
    </row>
    <row r="135" spans="1:21" s="21" customFormat="1" x14ac:dyDescent="0.3">
      <c r="A135" s="7" t="s">
        <v>167</v>
      </c>
      <c r="B135" s="7" t="s">
        <v>114</v>
      </c>
      <c r="C135" s="7">
        <v>2801</v>
      </c>
      <c r="D135" s="7" t="s">
        <v>8</v>
      </c>
      <c r="E135" s="7">
        <v>907</v>
      </c>
      <c r="F135" s="7">
        <v>131961</v>
      </c>
      <c r="G135" s="7" t="s">
        <v>115</v>
      </c>
      <c r="H135" s="8" t="s">
        <v>1387</v>
      </c>
      <c r="I135" s="15">
        <v>288272.10076250782</v>
      </c>
      <c r="J135" s="15">
        <v>287154.70213443565</v>
      </c>
      <c r="K135" s="15">
        <v>288225.89397613739</v>
      </c>
      <c r="L135" s="15">
        <v>287925.26794402365</v>
      </c>
      <c r="M135" s="15">
        <v>286154.45310802531</v>
      </c>
      <c r="N135" s="15">
        <v>286093.45247382589</v>
      </c>
      <c r="O135" s="15">
        <v>286463.63922531431</v>
      </c>
      <c r="P135" s="15">
        <v>286587.77270455012</v>
      </c>
      <c r="Q135" s="15">
        <v>287153.13545872469</v>
      </c>
      <c r="R135" s="15">
        <v>286569.19142683613</v>
      </c>
      <c r="S135" s="15">
        <v>287272.2149357638</v>
      </c>
      <c r="T135" s="15">
        <v>286484.48486807616</v>
      </c>
      <c r="U135" s="9">
        <f t="shared" si="2"/>
        <v>3444356.3090182203</v>
      </c>
    </row>
    <row r="136" spans="1:21" s="21" customFormat="1" x14ac:dyDescent="0.3">
      <c r="A136" s="7" t="s">
        <v>167</v>
      </c>
      <c r="B136" s="7" t="s">
        <v>114</v>
      </c>
      <c r="C136" s="7">
        <v>2801</v>
      </c>
      <c r="D136" s="7" t="s">
        <v>8</v>
      </c>
      <c r="E136" s="7">
        <v>907</v>
      </c>
      <c r="F136" s="7">
        <v>131507</v>
      </c>
      <c r="G136" s="7" t="s">
        <v>115</v>
      </c>
      <c r="H136" s="8" t="s">
        <v>67</v>
      </c>
      <c r="I136" s="15">
        <v>1623681.8511231549</v>
      </c>
      <c r="J136" s="15">
        <v>1617388.145044517</v>
      </c>
      <c r="K136" s="15">
        <v>1623421.5931230574</v>
      </c>
      <c r="L136" s="15">
        <v>1621728.328214566</v>
      </c>
      <c r="M136" s="15">
        <v>1611754.2797259861</v>
      </c>
      <c r="N136" s="15">
        <v>1611410.6959300006</v>
      </c>
      <c r="O136" s="15">
        <v>1613495.7589948205</v>
      </c>
      <c r="P136" s="15">
        <v>1614194.9361847704</v>
      </c>
      <c r="Q136" s="15">
        <v>1617379.3208020334</v>
      </c>
      <c r="R136" s="15">
        <v>1614090.2778313775</v>
      </c>
      <c r="S136" s="15">
        <v>1618050.031513192</v>
      </c>
      <c r="T136" s="15">
        <v>1613613.1712998543</v>
      </c>
      <c r="U136" s="9">
        <f t="shared" si="2"/>
        <v>19400208.389787331</v>
      </c>
    </row>
    <row r="137" spans="1:21" s="21" customFormat="1" x14ac:dyDescent="0.3">
      <c r="A137" s="7" t="s">
        <v>167</v>
      </c>
      <c r="B137" s="7" t="s">
        <v>114</v>
      </c>
      <c r="C137" s="7">
        <v>2801</v>
      </c>
      <c r="D137" s="7" t="s">
        <v>8</v>
      </c>
      <c r="E137" s="7">
        <v>907</v>
      </c>
      <c r="F137" s="7">
        <v>131984</v>
      </c>
      <c r="G137" s="7" t="s">
        <v>115</v>
      </c>
      <c r="H137" s="8" t="s">
        <v>1388</v>
      </c>
      <c r="I137" s="15">
        <v>3104841.1151155923</v>
      </c>
      <c r="J137" s="15">
        <v>3092806.1481755539</v>
      </c>
      <c r="K137" s="15">
        <v>3104343.4438885096</v>
      </c>
      <c r="L137" s="15">
        <v>3101105.544479195</v>
      </c>
      <c r="M137" s="15">
        <v>3082032.9436429669</v>
      </c>
      <c r="N137" s="15">
        <v>3081375.9349466357</v>
      </c>
      <c r="O137" s="15">
        <v>3085363.0396413049</v>
      </c>
      <c r="P137" s="15">
        <v>3086700.0220585223</v>
      </c>
      <c r="Q137" s="15">
        <v>3092789.2742597344</v>
      </c>
      <c r="R137" s="15">
        <v>3086499.8919909047</v>
      </c>
      <c r="S137" s="15">
        <v>3094071.8224331425</v>
      </c>
      <c r="T137" s="15">
        <v>3085587.5581033649</v>
      </c>
      <c r="U137" s="9">
        <f t="shared" si="2"/>
        <v>37097516.73873543</v>
      </c>
    </row>
    <row r="138" spans="1:21" x14ac:dyDescent="0.3">
      <c r="A138" s="7" t="s">
        <v>167</v>
      </c>
      <c r="B138" s="7" t="s">
        <v>114</v>
      </c>
      <c r="C138" s="7">
        <v>2801</v>
      </c>
      <c r="D138" s="7" t="s">
        <v>8</v>
      </c>
      <c r="E138" s="7">
        <v>907</v>
      </c>
      <c r="F138" s="7">
        <v>370484</v>
      </c>
      <c r="G138" s="7" t="s">
        <v>115</v>
      </c>
      <c r="H138" s="8" t="s">
        <v>1389</v>
      </c>
      <c r="I138" s="15">
        <v>47866.076432580587</v>
      </c>
      <c r="J138" s="15">
        <v>47680.538227546211</v>
      </c>
      <c r="K138" s="15">
        <v>47858.404037082517</v>
      </c>
      <c r="L138" s="15">
        <v>47808.486654884524</v>
      </c>
      <c r="M138" s="15">
        <v>47514.452101892268</v>
      </c>
      <c r="N138" s="15">
        <v>47504.323265243474</v>
      </c>
      <c r="O138" s="15">
        <v>47565.79084151674</v>
      </c>
      <c r="P138" s="15">
        <v>47586.402557285379</v>
      </c>
      <c r="Q138" s="15">
        <v>47680.278089228545</v>
      </c>
      <c r="R138" s="15">
        <v>47583.317233187343</v>
      </c>
      <c r="S138" s="15">
        <v>47700.050614333915</v>
      </c>
      <c r="T138" s="15">
        <v>47569.252151602195</v>
      </c>
      <c r="U138" s="9">
        <f t="shared" si="2"/>
        <v>571917.37220638373</v>
      </c>
    </row>
    <row r="139" spans="1:21" x14ac:dyDescent="0.3">
      <c r="A139" s="7" t="s">
        <v>167</v>
      </c>
      <c r="B139" s="7" t="s">
        <v>114</v>
      </c>
      <c r="C139" s="7">
        <v>2801</v>
      </c>
      <c r="D139" s="7" t="s">
        <v>1471</v>
      </c>
      <c r="E139" s="7">
        <v>907</v>
      </c>
      <c r="F139" s="7">
        <v>132019</v>
      </c>
      <c r="G139" s="7" t="s">
        <v>115</v>
      </c>
      <c r="H139" s="8" t="s">
        <v>1390</v>
      </c>
      <c r="I139" s="15">
        <v>566863.42202179704</v>
      </c>
      <c r="J139" s="15">
        <v>564666.14934644615</v>
      </c>
      <c r="K139" s="15">
        <v>566772.56016949401</v>
      </c>
      <c r="L139" s="15">
        <v>566181.4037555987</v>
      </c>
      <c r="M139" s="15">
        <v>562699.24174600502</v>
      </c>
      <c r="N139" s="15">
        <v>562579.28900636663</v>
      </c>
      <c r="O139" s="15">
        <v>563307.23086470389</v>
      </c>
      <c r="P139" s="15">
        <v>563551.32916155946</v>
      </c>
      <c r="Q139" s="15">
        <v>564663.06860726839</v>
      </c>
      <c r="R139" s="15">
        <v>563514.79060426354</v>
      </c>
      <c r="S139" s="15">
        <v>564897.22862368484</v>
      </c>
      <c r="T139" s="15">
        <v>563348.22210998554</v>
      </c>
      <c r="U139" s="9">
        <f t="shared" si="2"/>
        <v>6773043.9360171733</v>
      </c>
    </row>
    <row r="140" spans="1:21" x14ac:dyDescent="0.3">
      <c r="A140" s="7" t="s">
        <v>167</v>
      </c>
      <c r="B140" s="7" t="s">
        <v>114</v>
      </c>
      <c r="C140" s="7">
        <v>2801</v>
      </c>
      <c r="D140" s="7" t="s">
        <v>1471</v>
      </c>
      <c r="E140" s="7">
        <v>907</v>
      </c>
      <c r="F140" s="7">
        <v>131890</v>
      </c>
      <c r="G140" s="7" t="s">
        <v>115</v>
      </c>
      <c r="H140" s="8" t="s">
        <v>1391</v>
      </c>
      <c r="I140" s="15">
        <v>1077255.6302748192</v>
      </c>
      <c r="J140" s="15">
        <v>1073079.9783120793</v>
      </c>
      <c r="K140" s="15">
        <v>1077082.9582727673</v>
      </c>
      <c r="L140" s="15">
        <v>1075959.5367385808</v>
      </c>
      <c r="M140" s="15">
        <v>1069342.1074167439</v>
      </c>
      <c r="N140" s="15">
        <v>1069114.1516885695</v>
      </c>
      <c r="O140" s="15">
        <v>1070497.5174781801</v>
      </c>
      <c r="P140" s="15">
        <v>1070961.3968791305</v>
      </c>
      <c r="Q140" s="15">
        <v>1073074.1237384805</v>
      </c>
      <c r="R140" s="15">
        <v>1070891.9597536433</v>
      </c>
      <c r="S140" s="15">
        <v>1073519.1166349531</v>
      </c>
      <c r="T140" s="15">
        <v>1070575.4164006652</v>
      </c>
      <c r="U140" s="9">
        <f t="shared" si="2"/>
        <v>12871353.893588614</v>
      </c>
    </row>
    <row r="141" spans="1:21" x14ac:dyDescent="0.3">
      <c r="A141" s="7" t="s">
        <v>167</v>
      </c>
      <c r="B141" s="7" t="s">
        <v>114</v>
      </c>
      <c r="C141" s="7">
        <v>2801</v>
      </c>
      <c r="D141" s="7" t="s">
        <v>1471</v>
      </c>
      <c r="E141" s="7">
        <v>907</v>
      </c>
      <c r="F141" s="7">
        <v>132096</v>
      </c>
      <c r="G141" s="7" t="s">
        <v>115</v>
      </c>
      <c r="H141" s="8" t="s">
        <v>1392</v>
      </c>
      <c r="I141" s="15">
        <v>586224.98102823412</v>
      </c>
      <c r="J141" s="15">
        <v>583952.65919129632</v>
      </c>
      <c r="K141" s="15">
        <v>586131.01573505555</v>
      </c>
      <c r="L141" s="15">
        <v>585519.6680204958</v>
      </c>
      <c r="M141" s="15">
        <v>581918.57068609633</v>
      </c>
      <c r="N141" s="15">
        <v>581794.52088893694</v>
      </c>
      <c r="O141" s="15">
        <v>582547.32603655336</v>
      </c>
      <c r="P141" s="15">
        <v>582799.76165664115</v>
      </c>
      <c r="Q141" s="15">
        <v>583949.47322763049</v>
      </c>
      <c r="R141" s="15">
        <v>582761.97510308097</v>
      </c>
      <c r="S141" s="15">
        <v>584191.63111937046</v>
      </c>
      <c r="T141" s="15">
        <v>582589.717362319</v>
      </c>
      <c r="U141" s="9">
        <f t="shared" si="2"/>
        <v>7004381.3000557115</v>
      </c>
    </row>
    <row r="142" spans="1:21" x14ac:dyDescent="0.3">
      <c r="A142" s="7" t="s">
        <v>167</v>
      </c>
      <c r="B142" s="7" t="s">
        <v>114</v>
      </c>
      <c r="C142" s="7">
        <v>2801</v>
      </c>
      <c r="D142" s="7" t="s">
        <v>1471</v>
      </c>
      <c r="E142" s="7">
        <v>907</v>
      </c>
      <c r="F142" s="7">
        <v>131874</v>
      </c>
      <c r="G142" s="7" t="s">
        <v>115</v>
      </c>
      <c r="H142" s="8" t="s">
        <v>1393</v>
      </c>
      <c r="I142" s="15">
        <v>801891.23551660287</v>
      </c>
      <c r="J142" s="15">
        <v>798782.94940754387</v>
      </c>
      <c r="K142" s="15">
        <v>801762.7013403374</v>
      </c>
      <c r="L142" s="15">
        <v>800926.44497115526</v>
      </c>
      <c r="M142" s="15">
        <v>796000.54026877938</v>
      </c>
      <c r="N142" s="15">
        <v>795830.85380312381</v>
      </c>
      <c r="O142" s="15">
        <v>796860.60836743214</v>
      </c>
      <c r="P142" s="15">
        <v>797205.91250463482</v>
      </c>
      <c r="Q142" s="15">
        <v>798778.59135999728</v>
      </c>
      <c r="R142" s="15">
        <v>797154.22465935198</v>
      </c>
      <c r="S142" s="15">
        <v>799109.83669631311</v>
      </c>
      <c r="T142" s="15">
        <v>796918.59503414459</v>
      </c>
      <c r="U142" s="9">
        <f t="shared" si="2"/>
        <v>9581222.4939294159</v>
      </c>
    </row>
    <row r="143" spans="1:21" x14ac:dyDescent="0.3">
      <c r="A143" s="7" t="s">
        <v>167</v>
      </c>
      <c r="B143" s="7" t="s">
        <v>114</v>
      </c>
      <c r="C143" s="7">
        <v>2801</v>
      </c>
      <c r="D143" s="7" t="s">
        <v>1471</v>
      </c>
      <c r="E143" s="7">
        <v>907</v>
      </c>
      <c r="F143" s="7">
        <v>370667</v>
      </c>
      <c r="G143" s="7" t="s">
        <v>115</v>
      </c>
      <c r="H143" s="8" t="s">
        <v>1394</v>
      </c>
      <c r="I143" s="15">
        <v>358188.84161908616</v>
      </c>
      <c r="J143" s="15">
        <v>356800.43212972785</v>
      </c>
      <c r="K143" s="15">
        <v>358131.4279628871</v>
      </c>
      <c r="L143" s="15">
        <v>357757.88890059653</v>
      </c>
      <c r="M143" s="15">
        <v>355557.58539168822</v>
      </c>
      <c r="N143" s="15">
        <v>355481.78982755233</v>
      </c>
      <c r="O143" s="15">
        <v>355941.76067921513</v>
      </c>
      <c r="P143" s="15">
        <v>356096.00115901197</v>
      </c>
      <c r="Q143" s="15">
        <v>356798.48547669896</v>
      </c>
      <c r="R143" s="15">
        <v>356072.913228121</v>
      </c>
      <c r="S143" s="15">
        <v>356946.44617018412</v>
      </c>
      <c r="T143" s="15">
        <v>355967.66216816922</v>
      </c>
      <c r="U143" s="9">
        <f t="shared" si="2"/>
        <v>4279741.2347129388</v>
      </c>
    </row>
    <row r="144" spans="1:21" x14ac:dyDescent="0.3">
      <c r="A144" s="7" t="s">
        <v>167</v>
      </c>
      <c r="B144" s="7" t="s">
        <v>114</v>
      </c>
      <c r="C144" s="7">
        <v>2801</v>
      </c>
      <c r="D144" s="7" t="s">
        <v>1471</v>
      </c>
      <c r="E144" s="7">
        <v>907</v>
      </c>
      <c r="F144" s="7">
        <v>131994</v>
      </c>
      <c r="G144" s="7" t="s">
        <v>115</v>
      </c>
      <c r="H144" s="8" t="s">
        <v>1395</v>
      </c>
      <c r="I144" s="15">
        <v>638931.44721242401</v>
      </c>
      <c r="J144" s="15">
        <v>636454.82488005504</v>
      </c>
      <c r="K144" s="15">
        <v>638829.03366352839</v>
      </c>
      <c r="L144" s="15">
        <v>638162.72074160457</v>
      </c>
      <c r="M144" s="15">
        <v>634237.85502301133</v>
      </c>
      <c r="N144" s="15">
        <v>634102.65212482307</v>
      </c>
      <c r="O144" s="15">
        <v>634923.14067103236</v>
      </c>
      <c r="P144" s="15">
        <v>635198.27233769698</v>
      </c>
      <c r="Q144" s="15">
        <v>636451.35247194953</v>
      </c>
      <c r="R144" s="15">
        <v>635157.08846097265</v>
      </c>
      <c r="S144" s="15">
        <v>636715.28235762578</v>
      </c>
      <c r="T144" s="15">
        <v>634969.34332700458</v>
      </c>
      <c r="U144" s="9">
        <f t="shared" si="2"/>
        <v>7634133.0132717285</v>
      </c>
    </row>
    <row r="145" spans="1:21" x14ac:dyDescent="0.3">
      <c r="A145" s="7" t="s">
        <v>167</v>
      </c>
      <c r="B145" s="7" t="s">
        <v>114</v>
      </c>
      <c r="C145" s="7">
        <v>2801</v>
      </c>
      <c r="D145" s="7" t="s">
        <v>1471</v>
      </c>
      <c r="E145" s="7">
        <v>907</v>
      </c>
      <c r="F145" s="7">
        <v>132042</v>
      </c>
      <c r="G145" s="7" t="s">
        <v>115</v>
      </c>
      <c r="H145" s="8" t="s">
        <v>1396</v>
      </c>
      <c r="I145" s="15">
        <v>543199.29434726282</v>
      </c>
      <c r="J145" s="15">
        <v>541093.74842496263</v>
      </c>
      <c r="K145" s="15">
        <v>543112.22558936337</v>
      </c>
      <c r="L145" s="15">
        <v>542545.74743183563</v>
      </c>
      <c r="M145" s="15">
        <v>539208.9508192268</v>
      </c>
      <c r="N145" s="15">
        <v>539094.00559433608</v>
      </c>
      <c r="O145" s="15">
        <v>539791.55898799899</v>
      </c>
      <c r="P145" s="15">
        <v>540025.46722312621</v>
      </c>
      <c r="Q145" s="15">
        <v>541090.79629349243</v>
      </c>
      <c r="R145" s="15">
        <v>539990.45399459789</v>
      </c>
      <c r="S145" s="15">
        <v>541315.18112895789</v>
      </c>
      <c r="T145" s="15">
        <v>539830.83902380022</v>
      </c>
      <c r="U145" s="9">
        <f t="shared" si="2"/>
        <v>6490298.2688589618</v>
      </c>
    </row>
    <row r="146" spans="1:21" x14ac:dyDescent="0.3">
      <c r="A146" s="7" t="s">
        <v>167</v>
      </c>
      <c r="B146" s="7" t="s">
        <v>114</v>
      </c>
      <c r="C146" s="7">
        <v>2801</v>
      </c>
      <c r="D146" s="7" t="s">
        <v>1471</v>
      </c>
      <c r="E146" s="7">
        <v>907</v>
      </c>
      <c r="F146" s="7">
        <v>132109</v>
      </c>
      <c r="G146" s="7" t="s">
        <v>115</v>
      </c>
      <c r="H146" s="8" t="s">
        <v>1397</v>
      </c>
      <c r="I146" s="15">
        <v>454996.63665127166</v>
      </c>
      <c r="J146" s="15">
        <v>453232.98135397863</v>
      </c>
      <c r="K146" s="15">
        <v>454923.70579069445</v>
      </c>
      <c r="L146" s="15">
        <v>454449.21022508206</v>
      </c>
      <c r="M146" s="15">
        <v>451654.23009214445</v>
      </c>
      <c r="N146" s="15">
        <v>451557.9492404043</v>
      </c>
      <c r="O146" s="15">
        <v>452142.23653846246</v>
      </c>
      <c r="P146" s="15">
        <v>452338.16363442055</v>
      </c>
      <c r="Q146" s="15">
        <v>453230.5085785095</v>
      </c>
      <c r="R146" s="15">
        <v>452308.83572220779</v>
      </c>
      <c r="S146" s="15">
        <v>453418.45864861226</v>
      </c>
      <c r="T146" s="15">
        <v>452175.1384298366</v>
      </c>
      <c r="U146" s="9">
        <f t="shared" si="2"/>
        <v>5436428.0549056241</v>
      </c>
    </row>
    <row r="147" spans="1:21" x14ac:dyDescent="0.3">
      <c r="A147" s="7" t="s">
        <v>167</v>
      </c>
      <c r="B147" s="7" t="s">
        <v>114</v>
      </c>
      <c r="C147" s="7">
        <v>2801</v>
      </c>
      <c r="D147" s="7" t="s">
        <v>1471</v>
      </c>
      <c r="E147" s="7">
        <v>907</v>
      </c>
      <c r="F147" s="7">
        <v>132218</v>
      </c>
      <c r="G147" s="7" t="s">
        <v>115</v>
      </c>
      <c r="H147" s="8" t="s">
        <v>1398</v>
      </c>
      <c r="I147" s="15">
        <v>179632.24189305524</v>
      </c>
      <c r="J147" s="15">
        <v>178935.95244944308</v>
      </c>
      <c r="K147" s="15">
        <v>179603.44885826472</v>
      </c>
      <c r="L147" s="15">
        <v>179416.11845765653</v>
      </c>
      <c r="M147" s="15">
        <v>178312.66294417996</v>
      </c>
      <c r="N147" s="15">
        <v>178274.65135495865</v>
      </c>
      <c r="O147" s="15">
        <v>178505.32742771451</v>
      </c>
      <c r="P147" s="15">
        <v>178582.67925992492</v>
      </c>
      <c r="Q147" s="15">
        <v>178934.97620002623</v>
      </c>
      <c r="R147" s="15">
        <v>178571.10062791654</v>
      </c>
      <c r="S147" s="15">
        <v>179009.17870997221</v>
      </c>
      <c r="T147" s="15">
        <v>178518.31706331609</v>
      </c>
      <c r="U147" s="9">
        <f t="shared" si="2"/>
        <v>2146296.6552464287</v>
      </c>
    </row>
    <row r="148" spans="1:21" x14ac:dyDescent="0.3">
      <c r="A148" s="7" t="s">
        <v>167</v>
      </c>
      <c r="B148" s="7" t="s">
        <v>114</v>
      </c>
      <c r="C148" s="7">
        <v>2801</v>
      </c>
      <c r="D148" s="7" t="s">
        <v>1471</v>
      </c>
      <c r="E148" s="7">
        <v>907</v>
      </c>
      <c r="F148" s="7">
        <v>132116</v>
      </c>
      <c r="G148" s="7" t="s">
        <v>115</v>
      </c>
      <c r="H148" s="8" t="s">
        <v>1399</v>
      </c>
      <c r="I148" s="15">
        <v>565249.95877126069</v>
      </c>
      <c r="J148" s="15">
        <v>563058.94019270863</v>
      </c>
      <c r="K148" s="15">
        <v>565159.35553903063</v>
      </c>
      <c r="L148" s="15">
        <v>564569.88173352391</v>
      </c>
      <c r="M148" s="15">
        <v>561097.63100099738</v>
      </c>
      <c r="N148" s="15">
        <v>560978.01968281902</v>
      </c>
      <c r="O148" s="15">
        <v>561703.889600383</v>
      </c>
      <c r="P148" s="15">
        <v>561947.29312030261</v>
      </c>
      <c r="Q148" s="15">
        <v>563055.86822223815</v>
      </c>
      <c r="R148" s="15">
        <v>561910.85856269544</v>
      </c>
      <c r="S148" s="15">
        <v>563289.36174904439</v>
      </c>
      <c r="T148" s="15">
        <v>561744.76417229103</v>
      </c>
      <c r="U148" s="9">
        <f t="shared" si="2"/>
        <v>6753765.8223472964</v>
      </c>
    </row>
    <row r="149" spans="1:21" x14ac:dyDescent="0.3">
      <c r="A149" s="7" t="s">
        <v>167</v>
      </c>
      <c r="B149" s="7" t="s">
        <v>114</v>
      </c>
      <c r="C149" s="7">
        <v>2801</v>
      </c>
      <c r="D149" s="7" t="s">
        <v>1471</v>
      </c>
      <c r="E149" s="7">
        <v>907</v>
      </c>
      <c r="F149" s="7">
        <v>132021</v>
      </c>
      <c r="G149" s="7" t="s">
        <v>115</v>
      </c>
      <c r="H149" s="8" t="s">
        <v>1400</v>
      </c>
      <c r="I149" s="15">
        <v>121547.56487374396</v>
      </c>
      <c r="J149" s="15">
        <v>121076.42291489264</v>
      </c>
      <c r="K149" s="15">
        <v>121528.08216158031</v>
      </c>
      <c r="L149" s="15">
        <v>121401.32566296519</v>
      </c>
      <c r="M149" s="15">
        <v>120654.6761239062</v>
      </c>
      <c r="N149" s="15">
        <v>120628.95570724749</v>
      </c>
      <c r="O149" s="15">
        <v>120785.0419121661</v>
      </c>
      <c r="P149" s="15">
        <v>120837.38177467973</v>
      </c>
      <c r="Q149" s="15">
        <v>121075.76233893989</v>
      </c>
      <c r="R149" s="15">
        <v>120829.54713146448</v>
      </c>
      <c r="S149" s="15">
        <v>121125.97122291534</v>
      </c>
      <c r="T149" s="15">
        <v>120793.83130631568</v>
      </c>
      <c r="U149" s="9">
        <f t="shared" si="2"/>
        <v>1452284.5631308171</v>
      </c>
    </row>
    <row r="150" spans="1:21" x14ac:dyDescent="0.3">
      <c r="A150" s="7" t="s">
        <v>167</v>
      </c>
      <c r="B150" s="7" t="s">
        <v>114</v>
      </c>
      <c r="C150" s="7">
        <v>2801</v>
      </c>
      <c r="D150" s="7" t="s">
        <v>1471</v>
      </c>
      <c r="E150" s="7">
        <v>907</v>
      </c>
      <c r="F150" s="7">
        <v>131971</v>
      </c>
      <c r="G150" s="7" t="s">
        <v>115</v>
      </c>
      <c r="H150" s="8" t="s">
        <v>1401</v>
      </c>
      <c r="I150" s="15">
        <v>795437.3825144571</v>
      </c>
      <c r="J150" s="15">
        <v>792354.11279259378</v>
      </c>
      <c r="K150" s="15">
        <v>795309.88281848363</v>
      </c>
      <c r="L150" s="15">
        <v>794480.35688285623</v>
      </c>
      <c r="M150" s="15">
        <v>789594.09728874895</v>
      </c>
      <c r="N150" s="15">
        <v>789425.77650893375</v>
      </c>
      <c r="O150" s="15">
        <v>790447.24331014894</v>
      </c>
      <c r="P150" s="15">
        <v>790789.76833960763</v>
      </c>
      <c r="Q150" s="15">
        <v>792349.78981987655</v>
      </c>
      <c r="R150" s="15">
        <v>790738.49649307958</v>
      </c>
      <c r="S150" s="15">
        <v>792678.36919775128</v>
      </c>
      <c r="T150" s="15">
        <v>790504.7632833668</v>
      </c>
      <c r="U150" s="9">
        <f t="shared" si="2"/>
        <v>9504110.0392499045</v>
      </c>
    </row>
    <row r="151" spans="1:21" x14ac:dyDescent="0.3">
      <c r="A151" s="7" t="s">
        <v>167</v>
      </c>
      <c r="B151" s="7" t="s">
        <v>114</v>
      </c>
      <c r="C151" s="7">
        <v>2801</v>
      </c>
      <c r="D151" s="7" t="s">
        <v>1471</v>
      </c>
      <c r="E151" s="7">
        <v>907</v>
      </c>
      <c r="F151" s="7">
        <v>131991</v>
      </c>
      <c r="G151" s="7" t="s">
        <v>115</v>
      </c>
      <c r="H151" s="8" t="s">
        <v>1402</v>
      </c>
      <c r="I151" s="15">
        <v>625485.92012462043</v>
      </c>
      <c r="J151" s="15">
        <v>623061.41526557575</v>
      </c>
      <c r="K151" s="15">
        <v>625385.66174299957</v>
      </c>
      <c r="L151" s="15">
        <v>624733.37055764825</v>
      </c>
      <c r="M151" s="15">
        <v>620891.0988146147</v>
      </c>
      <c r="N151" s="15">
        <v>620758.74109526025</v>
      </c>
      <c r="O151" s="15">
        <v>621561.9634683592</v>
      </c>
      <c r="P151" s="15">
        <v>621831.3053272235</v>
      </c>
      <c r="Q151" s="15">
        <v>623058.01593003143</v>
      </c>
      <c r="R151" s="15">
        <v>621790.98811457166</v>
      </c>
      <c r="S151" s="15">
        <v>623316.39173562184</v>
      </c>
      <c r="T151" s="15">
        <v>621607.19384621747</v>
      </c>
      <c r="U151" s="9">
        <f t="shared" si="2"/>
        <v>7473482.0660227444</v>
      </c>
    </row>
    <row r="152" spans="1:21" x14ac:dyDescent="0.3">
      <c r="A152" s="7" t="s">
        <v>167</v>
      </c>
      <c r="B152" s="7" t="s">
        <v>114</v>
      </c>
      <c r="C152" s="7">
        <v>2801</v>
      </c>
      <c r="D152" s="7" t="s">
        <v>1471</v>
      </c>
      <c r="E152" s="7">
        <v>907</v>
      </c>
      <c r="F152" s="7">
        <v>132090</v>
      </c>
      <c r="G152" s="7" t="s">
        <v>115</v>
      </c>
      <c r="H152" s="8" t="s">
        <v>1403</v>
      </c>
      <c r="I152" s="15">
        <v>747571.30608187662</v>
      </c>
      <c r="J152" s="15">
        <v>744673.57456504763</v>
      </c>
      <c r="K152" s="15">
        <v>747451.47878140106</v>
      </c>
      <c r="L152" s="15">
        <v>746671.8702279717</v>
      </c>
      <c r="M152" s="15">
        <v>742079.64518685674</v>
      </c>
      <c r="N152" s="15">
        <v>741921.45324369031</v>
      </c>
      <c r="O152" s="15">
        <v>742881.45246863225</v>
      </c>
      <c r="P152" s="15">
        <v>743203.36578232225</v>
      </c>
      <c r="Q152" s="15">
        <v>744669.511730648</v>
      </c>
      <c r="R152" s="15">
        <v>743155.1792598922</v>
      </c>
      <c r="S152" s="15">
        <v>744978.31858341733</v>
      </c>
      <c r="T152" s="15">
        <v>742935.51113176462</v>
      </c>
      <c r="U152" s="9">
        <f t="shared" si="2"/>
        <v>8932192.6670435201</v>
      </c>
    </row>
    <row r="153" spans="1:21" x14ac:dyDescent="0.3">
      <c r="A153" s="7" t="s">
        <v>167</v>
      </c>
      <c r="B153" s="7" t="s">
        <v>114</v>
      </c>
      <c r="C153" s="7">
        <v>2801</v>
      </c>
      <c r="D153" s="7" t="s">
        <v>1471</v>
      </c>
      <c r="E153" s="7">
        <v>907</v>
      </c>
      <c r="F153" s="7">
        <v>132214</v>
      </c>
      <c r="G153" s="7" t="s">
        <v>115</v>
      </c>
      <c r="H153" s="8" t="s">
        <v>1404</v>
      </c>
      <c r="I153" s="15">
        <v>68303.277606041956</v>
      </c>
      <c r="J153" s="15">
        <v>68038.520841554709</v>
      </c>
      <c r="K153" s="15">
        <v>68292.329356286282</v>
      </c>
      <c r="L153" s="15">
        <v>68221.098934498135</v>
      </c>
      <c r="M153" s="15">
        <v>67801.521538655259</v>
      </c>
      <c r="N153" s="15">
        <v>67787.068030178896</v>
      </c>
      <c r="O153" s="15">
        <v>67874.780189580066</v>
      </c>
      <c r="P153" s="15">
        <v>67904.192413204975</v>
      </c>
      <c r="Q153" s="15">
        <v>68038.1496329441</v>
      </c>
      <c r="R153" s="15">
        <v>67899.789759716776</v>
      </c>
      <c r="S153" s="15">
        <v>68066.364359779851</v>
      </c>
      <c r="T153" s="15">
        <v>67879.719362398639</v>
      </c>
      <c r="U153" s="9">
        <f t="shared" si="2"/>
        <v>816106.81202483957</v>
      </c>
    </row>
    <row r="154" spans="1:21" x14ac:dyDescent="0.3">
      <c r="A154" s="7" t="s">
        <v>167</v>
      </c>
      <c r="B154" s="7" t="s">
        <v>114</v>
      </c>
      <c r="C154" s="7">
        <v>2801</v>
      </c>
      <c r="D154" s="7" t="s">
        <v>1471</v>
      </c>
      <c r="E154" s="7">
        <v>907</v>
      </c>
      <c r="F154" s="7">
        <v>132248</v>
      </c>
      <c r="G154" s="7" t="s">
        <v>115</v>
      </c>
      <c r="H154" s="8" t="s">
        <v>1405</v>
      </c>
      <c r="I154" s="15">
        <v>541585.83109672635</v>
      </c>
      <c r="J154" s="15">
        <v>539486.53927122511</v>
      </c>
      <c r="K154" s="15">
        <v>541499.02095889987</v>
      </c>
      <c r="L154" s="15">
        <v>540934.22540976084</v>
      </c>
      <c r="M154" s="15">
        <v>537607.34007421928</v>
      </c>
      <c r="N154" s="15">
        <v>537492.73627078859</v>
      </c>
      <c r="O154" s="15">
        <v>538188.2177236781</v>
      </c>
      <c r="P154" s="15">
        <v>538421.43118186935</v>
      </c>
      <c r="Q154" s="15">
        <v>539483.5959084623</v>
      </c>
      <c r="R154" s="15">
        <v>538386.52195302979</v>
      </c>
      <c r="S154" s="15">
        <v>539707.31425431743</v>
      </c>
      <c r="T154" s="15">
        <v>538227.38108610571</v>
      </c>
      <c r="U154" s="9">
        <f t="shared" si="2"/>
        <v>6471020.155189082</v>
      </c>
    </row>
    <row r="155" spans="1:21" x14ac:dyDescent="0.3">
      <c r="A155" s="7" t="s">
        <v>167</v>
      </c>
      <c r="B155" s="7" t="s">
        <v>114</v>
      </c>
      <c r="C155" s="7">
        <v>2801</v>
      </c>
      <c r="D155" s="7" t="s">
        <v>1471</v>
      </c>
      <c r="E155" s="7">
        <v>907</v>
      </c>
      <c r="F155" s="7">
        <v>131888</v>
      </c>
      <c r="G155" s="7" t="s">
        <v>115</v>
      </c>
      <c r="H155" s="8" t="s">
        <v>1406</v>
      </c>
      <c r="I155" s="15">
        <v>417349.16080542176</v>
      </c>
      <c r="J155" s="15">
        <v>415731.43443343666</v>
      </c>
      <c r="K155" s="15">
        <v>417282.26441321382</v>
      </c>
      <c r="L155" s="15">
        <v>416847.02971000434</v>
      </c>
      <c r="M155" s="15">
        <v>414283.31270863372</v>
      </c>
      <c r="N155" s="15">
        <v>414194.99835762853</v>
      </c>
      <c r="O155" s="15">
        <v>414730.94037097739</v>
      </c>
      <c r="P155" s="15">
        <v>414910.65600509499</v>
      </c>
      <c r="Q155" s="15">
        <v>415729.16626113874</v>
      </c>
      <c r="R155" s="15">
        <v>414883.75475228514</v>
      </c>
      <c r="S155" s="15">
        <v>415901.56490700133</v>
      </c>
      <c r="T155" s="15">
        <v>414761.11988363264</v>
      </c>
      <c r="U155" s="9">
        <f t="shared" si="2"/>
        <v>4986605.4026084691</v>
      </c>
    </row>
    <row r="156" spans="1:21" x14ac:dyDescent="0.3">
      <c r="A156" s="7" t="s">
        <v>167</v>
      </c>
      <c r="B156" s="7" t="s">
        <v>114</v>
      </c>
      <c r="C156" s="7">
        <v>2801</v>
      </c>
      <c r="D156" s="7" t="s">
        <v>1471</v>
      </c>
      <c r="E156" s="7">
        <v>907</v>
      </c>
      <c r="F156" s="7">
        <v>132091</v>
      </c>
      <c r="G156" s="7" t="s">
        <v>115</v>
      </c>
      <c r="H156" s="8" t="s">
        <v>1407</v>
      </c>
      <c r="I156" s="15">
        <v>246859.87733207291</v>
      </c>
      <c r="J156" s="15">
        <v>245903.00052183945</v>
      </c>
      <c r="K156" s="15">
        <v>246820.30846090871</v>
      </c>
      <c r="L156" s="15">
        <v>246562.86937743815</v>
      </c>
      <c r="M156" s="15">
        <v>245046.44398616347</v>
      </c>
      <c r="N156" s="15">
        <v>244994.20650277255</v>
      </c>
      <c r="O156" s="15">
        <v>245311.2134410807</v>
      </c>
      <c r="P156" s="15">
        <v>245417.51431229201</v>
      </c>
      <c r="Q156" s="15">
        <v>245901.65890961688</v>
      </c>
      <c r="R156" s="15">
        <v>245401.60235992123</v>
      </c>
      <c r="S156" s="15">
        <v>246003.63181999177</v>
      </c>
      <c r="T156" s="15">
        <v>245329.06446725177</v>
      </c>
      <c r="U156" s="9">
        <f t="shared" si="2"/>
        <v>2949551.3914913498</v>
      </c>
    </row>
    <row r="157" spans="1:21" x14ac:dyDescent="0.3">
      <c r="A157" s="7" t="s">
        <v>167</v>
      </c>
      <c r="B157" s="7" t="s">
        <v>114</v>
      </c>
      <c r="C157" s="7">
        <v>2801</v>
      </c>
      <c r="D157" s="7" t="s">
        <v>1471</v>
      </c>
      <c r="E157" s="7">
        <v>907</v>
      </c>
      <c r="F157" s="7">
        <v>131979</v>
      </c>
      <c r="G157" s="7" t="s">
        <v>115</v>
      </c>
      <c r="H157" s="8" t="s">
        <v>1408</v>
      </c>
      <c r="I157" s="15">
        <v>527064.66184189857</v>
      </c>
      <c r="J157" s="15">
        <v>525021.65688758751</v>
      </c>
      <c r="K157" s="15">
        <v>526980.17928472883</v>
      </c>
      <c r="L157" s="15">
        <v>526430.52721108799</v>
      </c>
      <c r="M157" s="15">
        <v>523192.84336915077</v>
      </c>
      <c r="N157" s="15">
        <v>523081.31235886074</v>
      </c>
      <c r="O157" s="15">
        <v>523758.14634479105</v>
      </c>
      <c r="P157" s="15">
        <v>523985.10681055812</v>
      </c>
      <c r="Q157" s="15">
        <v>525018.7924431907</v>
      </c>
      <c r="R157" s="15">
        <v>523951.13357891678</v>
      </c>
      <c r="S157" s="15">
        <v>525236.51238255319</v>
      </c>
      <c r="T157" s="15">
        <v>523796.25964685564</v>
      </c>
      <c r="U157" s="9">
        <f t="shared" si="2"/>
        <v>6297517.1321601793</v>
      </c>
    </row>
    <row r="158" spans="1:21" x14ac:dyDescent="0.3">
      <c r="A158" s="7" t="s">
        <v>167</v>
      </c>
      <c r="B158" s="7" t="s">
        <v>114</v>
      </c>
      <c r="C158" s="7">
        <v>2801</v>
      </c>
      <c r="D158" s="7" t="s">
        <v>1471</v>
      </c>
      <c r="E158" s="7">
        <v>907</v>
      </c>
      <c r="F158" s="7">
        <v>131889</v>
      </c>
      <c r="G158" s="7" t="s">
        <v>115</v>
      </c>
      <c r="H158" s="8" t="s">
        <v>1409</v>
      </c>
      <c r="I158" s="15">
        <v>506627.46066843724</v>
      </c>
      <c r="J158" s="15">
        <v>504663.67427357903</v>
      </c>
      <c r="K158" s="15">
        <v>506546.25396552501</v>
      </c>
      <c r="L158" s="15">
        <v>506017.91493147437</v>
      </c>
      <c r="M158" s="15">
        <v>502905.77393238782</v>
      </c>
      <c r="N158" s="15">
        <v>502798.56759392534</v>
      </c>
      <c r="O158" s="15">
        <v>503449.15699672775</v>
      </c>
      <c r="P158" s="15">
        <v>503667.31695463852</v>
      </c>
      <c r="Q158" s="15">
        <v>504660.92089947511</v>
      </c>
      <c r="R158" s="15">
        <v>503634.66105238738</v>
      </c>
      <c r="S158" s="15">
        <v>504870.19863710727</v>
      </c>
      <c r="T158" s="15">
        <v>503485.79243605916</v>
      </c>
      <c r="U158" s="9">
        <f t="shared" si="2"/>
        <v>6053327.6923417244</v>
      </c>
    </row>
    <row r="159" spans="1:21" x14ac:dyDescent="0.3">
      <c r="A159" s="7" t="s">
        <v>167</v>
      </c>
      <c r="B159" s="7" t="s">
        <v>114</v>
      </c>
      <c r="C159" s="7">
        <v>2801</v>
      </c>
      <c r="D159" s="7" t="s">
        <v>1471</v>
      </c>
      <c r="E159" s="7">
        <v>907</v>
      </c>
      <c r="F159" s="7">
        <v>132166</v>
      </c>
      <c r="G159" s="7" t="s">
        <v>115</v>
      </c>
      <c r="H159" s="8" t="s">
        <v>1410</v>
      </c>
      <c r="I159" s="15">
        <v>407668.38130220317</v>
      </c>
      <c r="J159" s="15">
        <v>406088.17951101158</v>
      </c>
      <c r="K159" s="15">
        <v>407603.03663043311</v>
      </c>
      <c r="L159" s="15">
        <v>407177.89757755579</v>
      </c>
      <c r="M159" s="15">
        <v>404673.64823858807</v>
      </c>
      <c r="N159" s="15">
        <v>404587.38241634332</v>
      </c>
      <c r="O159" s="15">
        <v>405110.89278505265</v>
      </c>
      <c r="P159" s="15">
        <v>405286.43975755415</v>
      </c>
      <c r="Q159" s="15">
        <v>406085.9639509577</v>
      </c>
      <c r="R159" s="15">
        <v>405260.16250287648</v>
      </c>
      <c r="S159" s="15">
        <v>406254.36365915852</v>
      </c>
      <c r="T159" s="15">
        <v>405140.3722574659</v>
      </c>
      <c r="U159" s="9">
        <f t="shared" si="2"/>
        <v>4870936.7205892</v>
      </c>
    </row>
    <row r="160" spans="1:21" x14ac:dyDescent="0.3">
      <c r="A160" s="7" t="s">
        <v>167</v>
      </c>
      <c r="B160" s="7" t="s">
        <v>114</v>
      </c>
      <c r="C160" s="7">
        <v>2801</v>
      </c>
      <c r="D160" s="7" t="s">
        <v>1471</v>
      </c>
      <c r="E160" s="7">
        <v>907</v>
      </c>
      <c r="F160" s="7">
        <v>131989</v>
      </c>
      <c r="G160" s="7" t="s">
        <v>115</v>
      </c>
      <c r="H160" s="8" t="s">
        <v>1411</v>
      </c>
      <c r="I160" s="15">
        <v>713150.75673709949</v>
      </c>
      <c r="J160" s="15">
        <v>710386.44595198066</v>
      </c>
      <c r="K160" s="15">
        <v>713036.44666484732</v>
      </c>
      <c r="L160" s="15">
        <v>712292.73375704349</v>
      </c>
      <c r="M160" s="15">
        <v>707911.94929336116</v>
      </c>
      <c r="N160" s="15">
        <v>707761.04100800958</v>
      </c>
      <c r="O160" s="15">
        <v>708676.83882978873</v>
      </c>
      <c r="P160" s="15">
        <v>708983.93023551023</v>
      </c>
      <c r="Q160" s="15">
        <v>710382.57018333767</v>
      </c>
      <c r="R160" s="15">
        <v>708937.96237310581</v>
      </c>
      <c r="S160" s="15">
        <v>710677.15859108733</v>
      </c>
      <c r="T160" s="15">
        <v>708728.40846094955</v>
      </c>
      <c r="U160" s="9">
        <f t="shared" si="2"/>
        <v>8520926.2420861199</v>
      </c>
    </row>
    <row r="161" spans="1:21" x14ac:dyDescent="0.3">
      <c r="A161" s="7" t="s">
        <v>167</v>
      </c>
      <c r="B161" s="7" t="s">
        <v>114</v>
      </c>
      <c r="C161" s="7">
        <v>2801</v>
      </c>
      <c r="D161" s="7" t="s">
        <v>1471</v>
      </c>
      <c r="E161" s="7">
        <v>907</v>
      </c>
      <c r="F161" s="7">
        <v>132085</v>
      </c>
      <c r="G161" s="7" t="s">
        <v>115</v>
      </c>
      <c r="H161" s="8" t="s">
        <v>1412</v>
      </c>
      <c r="I161" s="15">
        <v>515232.59800463147</v>
      </c>
      <c r="J161" s="15">
        <v>513235.45642684575</v>
      </c>
      <c r="K161" s="15">
        <v>515150.01199466345</v>
      </c>
      <c r="L161" s="15">
        <v>514612.69904920639</v>
      </c>
      <c r="M161" s="15">
        <v>511447.69790576171</v>
      </c>
      <c r="N161" s="15">
        <v>511338.67065284553</v>
      </c>
      <c r="O161" s="15">
        <v>512000.3104064386</v>
      </c>
      <c r="P161" s="15">
        <v>512222.17584134149</v>
      </c>
      <c r="Q161" s="15">
        <v>513232.65628630272</v>
      </c>
      <c r="R161" s="15">
        <v>512188.96527408395</v>
      </c>
      <c r="S161" s="15">
        <v>513445.48863518977</v>
      </c>
      <c r="T161" s="15">
        <v>512037.56810376293</v>
      </c>
      <c r="U161" s="9">
        <f t="shared" si="2"/>
        <v>6156144.2985810749</v>
      </c>
    </row>
    <row r="162" spans="1:21" x14ac:dyDescent="0.3">
      <c r="A162" s="7" t="s">
        <v>167</v>
      </c>
      <c r="B162" s="7" t="s">
        <v>114</v>
      </c>
      <c r="C162" s="7">
        <v>2801</v>
      </c>
      <c r="D162" s="7" t="s">
        <v>1471</v>
      </c>
      <c r="E162" s="7">
        <v>907</v>
      </c>
      <c r="F162" s="7">
        <v>132024</v>
      </c>
      <c r="G162" s="7" t="s">
        <v>115</v>
      </c>
      <c r="H162" s="8" t="s">
        <v>1413</v>
      </c>
      <c r="I162" s="15">
        <v>506089.63958492508</v>
      </c>
      <c r="J162" s="15">
        <v>504127.93788899988</v>
      </c>
      <c r="K162" s="15">
        <v>506008.51908870391</v>
      </c>
      <c r="L162" s="15">
        <v>505480.74092411611</v>
      </c>
      <c r="M162" s="15">
        <v>502371.90368405194</v>
      </c>
      <c r="N162" s="15">
        <v>502264.81115274283</v>
      </c>
      <c r="O162" s="15">
        <v>502914.7099086208</v>
      </c>
      <c r="P162" s="15">
        <v>503132.63827421959</v>
      </c>
      <c r="Q162" s="15">
        <v>504125.18743779842</v>
      </c>
      <c r="R162" s="15">
        <v>503100.01703853131</v>
      </c>
      <c r="S162" s="15">
        <v>504334.24301222712</v>
      </c>
      <c r="T162" s="15">
        <v>502951.30645682767</v>
      </c>
      <c r="U162" s="9">
        <f t="shared" si="2"/>
        <v>6046901.6544517651</v>
      </c>
    </row>
    <row r="163" spans="1:21" x14ac:dyDescent="0.3">
      <c r="A163" s="7" t="s">
        <v>167</v>
      </c>
      <c r="B163" s="7" t="s">
        <v>114</v>
      </c>
      <c r="C163" s="7">
        <v>2801</v>
      </c>
      <c r="D163" s="7" t="s">
        <v>1471</v>
      </c>
      <c r="E163" s="7">
        <v>907</v>
      </c>
      <c r="F163" s="7">
        <v>132202</v>
      </c>
      <c r="G163" s="7" t="s">
        <v>115</v>
      </c>
      <c r="H163" s="8" t="s">
        <v>1414</v>
      </c>
      <c r="I163" s="15">
        <v>125850.13354184109</v>
      </c>
      <c r="J163" s="15">
        <v>125362.313991526</v>
      </c>
      <c r="K163" s="15">
        <v>125829.96117614953</v>
      </c>
      <c r="L163" s="15">
        <v>125698.71772183121</v>
      </c>
      <c r="M163" s="15">
        <v>124925.63811059315</v>
      </c>
      <c r="N163" s="15">
        <v>124899.00723670756</v>
      </c>
      <c r="O163" s="15">
        <v>125060.61861702154</v>
      </c>
      <c r="P163" s="15">
        <v>125114.81121803122</v>
      </c>
      <c r="Q163" s="15">
        <v>125361.6300323537</v>
      </c>
      <c r="R163" s="15">
        <v>125106.69924231278</v>
      </c>
      <c r="S163" s="15">
        <v>125413.61622195659</v>
      </c>
      <c r="T163" s="15">
        <v>125069.71914016757</v>
      </c>
      <c r="U163" s="9">
        <f t="shared" si="2"/>
        <v>1503692.8662504922</v>
      </c>
    </row>
    <row r="164" spans="1:21" x14ac:dyDescent="0.3">
      <c r="A164" s="7" t="s">
        <v>167</v>
      </c>
      <c r="B164" s="7" t="s">
        <v>114</v>
      </c>
      <c r="C164" s="7">
        <v>2801</v>
      </c>
      <c r="D164" s="7" t="s">
        <v>1471</v>
      </c>
      <c r="E164" s="7">
        <v>907</v>
      </c>
      <c r="F164" s="7">
        <v>132105</v>
      </c>
      <c r="G164" s="7" t="s">
        <v>115</v>
      </c>
      <c r="H164" s="8" t="s">
        <v>1415</v>
      </c>
      <c r="I164" s="15">
        <v>404441.45480113034</v>
      </c>
      <c r="J164" s="15">
        <v>402873.76120353653</v>
      </c>
      <c r="K164" s="15">
        <v>404376.62736950617</v>
      </c>
      <c r="L164" s="15">
        <v>403954.85353340628</v>
      </c>
      <c r="M164" s="15">
        <v>401470.42674857285</v>
      </c>
      <c r="N164" s="15">
        <v>401384.84376924823</v>
      </c>
      <c r="O164" s="15">
        <v>401904.21025641111</v>
      </c>
      <c r="P164" s="15">
        <v>402078.3676750405</v>
      </c>
      <c r="Q164" s="15">
        <v>402871.56318089733</v>
      </c>
      <c r="R164" s="15">
        <v>402052.29841974023</v>
      </c>
      <c r="S164" s="15">
        <v>403038.62990987761</v>
      </c>
      <c r="T164" s="15">
        <v>401933.45638207695</v>
      </c>
      <c r="U164" s="9">
        <f t="shared" si="2"/>
        <v>4832380.4932494443</v>
      </c>
    </row>
    <row r="165" spans="1:21" x14ac:dyDescent="0.3">
      <c r="A165" s="7" t="s">
        <v>167</v>
      </c>
      <c r="B165" s="7" t="s">
        <v>114</v>
      </c>
      <c r="C165" s="7">
        <v>2801</v>
      </c>
      <c r="D165" s="7" t="s">
        <v>1471</v>
      </c>
      <c r="E165" s="7">
        <v>907</v>
      </c>
      <c r="F165" s="7">
        <v>131881</v>
      </c>
      <c r="G165" s="7" t="s">
        <v>115</v>
      </c>
      <c r="H165" s="8" t="s">
        <v>1416</v>
      </c>
      <c r="I165" s="15">
        <v>809958.551769285</v>
      </c>
      <c r="J165" s="15">
        <v>806818.99517623149</v>
      </c>
      <c r="K165" s="15">
        <v>809828.72449265467</v>
      </c>
      <c r="L165" s="15">
        <v>808984.05508152908</v>
      </c>
      <c r="M165" s="15">
        <v>804008.59399381746</v>
      </c>
      <c r="N165" s="15">
        <v>803837.20042086148</v>
      </c>
      <c r="O165" s="15">
        <v>804877.31468903599</v>
      </c>
      <c r="P165" s="15">
        <v>805226.09271091886</v>
      </c>
      <c r="Q165" s="15">
        <v>806814.59328514815</v>
      </c>
      <c r="R165" s="15">
        <v>805173.8848671926</v>
      </c>
      <c r="S165" s="15">
        <v>807149.17106951552</v>
      </c>
      <c r="T165" s="15">
        <v>804935.88472261687</v>
      </c>
      <c r="U165" s="9">
        <f t="shared" si="2"/>
        <v>9677613.0622788053</v>
      </c>
    </row>
    <row r="166" spans="1:21" x14ac:dyDescent="0.3">
      <c r="A166" s="7" t="s">
        <v>167</v>
      </c>
      <c r="B166" s="7" t="s">
        <v>114</v>
      </c>
      <c r="C166" s="7">
        <v>2801</v>
      </c>
      <c r="D166" s="7" t="s">
        <v>1471</v>
      </c>
      <c r="E166" s="7">
        <v>907</v>
      </c>
      <c r="F166" s="7">
        <v>132082</v>
      </c>
      <c r="G166" s="7" t="s">
        <v>115</v>
      </c>
      <c r="H166" s="8" t="s">
        <v>1417</v>
      </c>
      <c r="I166" s="15">
        <v>678192.38630881032</v>
      </c>
      <c r="J166" s="15">
        <v>675563.58095433458</v>
      </c>
      <c r="K166" s="15">
        <v>678083.67967147252</v>
      </c>
      <c r="L166" s="15">
        <v>677376.42327875714</v>
      </c>
      <c r="M166" s="15">
        <v>673210.38315152971</v>
      </c>
      <c r="N166" s="15">
        <v>673066.87233114638</v>
      </c>
      <c r="O166" s="15">
        <v>673937.77810283832</v>
      </c>
      <c r="P166" s="15">
        <v>674229.81600827933</v>
      </c>
      <c r="Q166" s="15">
        <v>675559.89517435047</v>
      </c>
      <c r="R166" s="15">
        <v>674186.10147246334</v>
      </c>
      <c r="S166" s="15">
        <v>675840.04297387716</v>
      </c>
      <c r="T166" s="15">
        <v>673986.81981090305</v>
      </c>
      <c r="U166" s="9">
        <f t="shared" si="2"/>
        <v>8103233.7792387623</v>
      </c>
    </row>
    <row r="167" spans="1:21" x14ac:dyDescent="0.3">
      <c r="A167" s="7" t="s">
        <v>167</v>
      </c>
      <c r="B167" s="7" t="s">
        <v>114</v>
      </c>
      <c r="C167" s="7">
        <v>2801</v>
      </c>
      <c r="D167" s="7" t="s">
        <v>1471</v>
      </c>
      <c r="E167" s="7">
        <v>907</v>
      </c>
      <c r="F167" s="7">
        <v>131968</v>
      </c>
      <c r="G167" s="7" t="s">
        <v>115</v>
      </c>
      <c r="H167" s="8" t="s">
        <v>1418</v>
      </c>
      <c r="I167" s="15">
        <v>985288.22499424312</v>
      </c>
      <c r="J167" s="15">
        <v>981469.05654904118</v>
      </c>
      <c r="K167" s="15">
        <v>985130.29433635017</v>
      </c>
      <c r="L167" s="15">
        <v>984102.78148031957</v>
      </c>
      <c r="M167" s="15">
        <v>978050.2949513105</v>
      </c>
      <c r="N167" s="15">
        <v>977841.80024636013</v>
      </c>
      <c r="O167" s="15">
        <v>979107.06541189516</v>
      </c>
      <c r="P167" s="15">
        <v>979531.34252749232</v>
      </c>
      <c r="Q167" s="15">
        <v>981463.70179176051</v>
      </c>
      <c r="R167" s="15">
        <v>979467.83338426077</v>
      </c>
      <c r="S167" s="15">
        <v>981870.70478044648</v>
      </c>
      <c r="T167" s="15">
        <v>979178.31395208114</v>
      </c>
      <c r="U167" s="9">
        <f t="shared" si="2"/>
        <v>11772501.41440556</v>
      </c>
    </row>
    <row r="168" spans="1:21" x14ac:dyDescent="0.3">
      <c r="A168" s="7" t="s">
        <v>167</v>
      </c>
      <c r="B168" s="7" t="s">
        <v>114</v>
      </c>
      <c r="C168" s="7">
        <v>2801</v>
      </c>
      <c r="D168" s="7" t="s">
        <v>8</v>
      </c>
      <c r="E168" s="7">
        <v>907</v>
      </c>
      <c r="F168" s="7">
        <v>131998</v>
      </c>
      <c r="G168" s="7" t="s">
        <v>115</v>
      </c>
      <c r="H168" s="8" t="s">
        <v>1419</v>
      </c>
      <c r="I168" s="15">
        <v>1630673.5252088127</v>
      </c>
      <c r="J168" s="15">
        <v>1624352.7180440463</v>
      </c>
      <c r="K168" s="15">
        <v>1630412.1465217324</v>
      </c>
      <c r="L168" s="15">
        <v>1628711.5903102232</v>
      </c>
      <c r="M168" s="15">
        <v>1618694.5929543523</v>
      </c>
      <c r="N168" s="15">
        <v>1618349.5296653733</v>
      </c>
      <c r="O168" s="15">
        <v>1620443.5711402106</v>
      </c>
      <c r="P168" s="15">
        <v>1621145.7590302166</v>
      </c>
      <c r="Q168" s="15">
        <v>1624343.8558038308</v>
      </c>
      <c r="R168" s="15">
        <v>1621040.6500115059</v>
      </c>
      <c r="S168" s="15">
        <v>1625017.4546366341</v>
      </c>
      <c r="T168" s="15">
        <v>1620561.4890298636</v>
      </c>
      <c r="U168" s="9">
        <f t="shared" si="2"/>
        <v>19483746.8823568</v>
      </c>
    </row>
    <row r="169" spans="1:21" x14ac:dyDescent="0.3">
      <c r="A169" s="7" t="s">
        <v>167</v>
      </c>
      <c r="B169" s="7" t="s">
        <v>114</v>
      </c>
      <c r="C169" s="7">
        <v>2801</v>
      </c>
      <c r="D169" s="7" t="s">
        <v>1472</v>
      </c>
      <c r="E169" s="7">
        <v>907</v>
      </c>
      <c r="F169" s="7">
        <v>131872</v>
      </c>
      <c r="G169" s="7" t="s">
        <v>115</v>
      </c>
      <c r="H169" s="8" t="s">
        <v>1420</v>
      </c>
      <c r="I169" s="15">
        <v>3351163.1713641533</v>
      </c>
      <c r="J169" s="15">
        <v>3338173.412312814</v>
      </c>
      <c r="K169" s="15">
        <v>3350626.0174725973</v>
      </c>
      <c r="L169" s="15">
        <v>3347131.2398492745</v>
      </c>
      <c r="M169" s="15">
        <v>3326545.5173807945</v>
      </c>
      <c r="N169" s="15">
        <v>3325836.3850082257</v>
      </c>
      <c r="O169" s="15">
        <v>3330139.8059942788</v>
      </c>
      <c r="P169" s="15">
        <v>3331582.8576903953</v>
      </c>
      <c r="Q169" s="15">
        <v>3338155.1997076748</v>
      </c>
      <c r="R169" s="15">
        <v>3331366.8503369698</v>
      </c>
      <c r="S169" s="15">
        <v>3339539.498628254</v>
      </c>
      <c r="T169" s="15">
        <v>3330382.1365913851</v>
      </c>
      <c r="U169" s="9">
        <f t="shared" si="2"/>
        <v>40040642.092336811</v>
      </c>
    </row>
    <row r="170" spans="1:21" x14ac:dyDescent="0.3">
      <c r="A170" s="7" t="s">
        <v>167</v>
      </c>
      <c r="B170" s="7" t="s">
        <v>114</v>
      </c>
      <c r="C170" s="7">
        <v>2801</v>
      </c>
      <c r="D170" s="7" t="s">
        <v>1472</v>
      </c>
      <c r="E170" s="7">
        <v>907</v>
      </c>
      <c r="F170" s="7">
        <v>132013</v>
      </c>
      <c r="G170" s="7" t="s">
        <v>115</v>
      </c>
      <c r="H170" s="8" t="s">
        <v>1421</v>
      </c>
      <c r="I170" s="15">
        <v>1315510.3702706979</v>
      </c>
      <c r="J170" s="15">
        <v>1310411.1966806522</v>
      </c>
      <c r="K170" s="15">
        <v>1315299.5087045373</v>
      </c>
      <c r="L170" s="15">
        <v>1313927.621998287</v>
      </c>
      <c r="M170" s="15">
        <v>1305846.6274295335</v>
      </c>
      <c r="N170" s="15">
        <v>1305568.2551324219</v>
      </c>
      <c r="O170" s="15">
        <v>1307257.5775095499</v>
      </c>
      <c r="P170" s="15">
        <v>1307824.0523047196</v>
      </c>
      <c r="Q170" s="15">
        <v>1310404.0472612698</v>
      </c>
      <c r="R170" s="15">
        <v>1307739.2578918678</v>
      </c>
      <c r="S170" s="15">
        <v>1310947.4584568625</v>
      </c>
      <c r="T170" s="15">
        <v>1307352.705200213</v>
      </c>
      <c r="U170" s="9">
        <f t="shared" si="2"/>
        <v>15718088.678840611</v>
      </c>
    </row>
    <row r="171" spans="1:21" x14ac:dyDescent="0.3">
      <c r="A171" s="7" t="s">
        <v>167</v>
      </c>
      <c r="B171" s="7" t="s">
        <v>114</v>
      </c>
      <c r="C171" s="7">
        <v>2801</v>
      </c>
      <c r="D171" s="7" t="s">
        <v>1472</v>
      </c>
      <c r="E171" s="7">
        <v>907</v>
      </c>
      <c r="F171" s="7">
        <v>132038</v>
      </c>
      <c r="G171" s="7" t="s">
        <v>115</v>
      </c>
      <c r="H171" s="8" t="s">
        <v>1422</v>
      </c>
      <c r="I171" s="15">
        <v>2119552.8901213491</v>
      </c>
      <c r="J171" s="15">
        <v>2111337.0916265128</v>
      </c>
      <c r="K171" s="15">
        <v>2119213.1495521595</v>
      </c>
      <c r="L171" s="15">
        <v>2117002.7629988752</v>
      </c>
      <c r="M171" s="15">
        <v>2103982.6486916565</v>
      </c>
      <c r="N171" s="15">
        <v>2103534.134700276</v>
      </c>
      <c r="O171" s="15">
        <v>2106255.9742294098</v>
      </c>
      <c r="P171" s="15">
        <v>2107168.6795310299</v>
      </c>
      <c r="Q171" s="15">
        <v>2111325.5724679739</v>
      </c>
      <c r="R171" s="15">
        <v>2107032.0586066442</v>
      </c>
      <c r="S171" s="15">
        <v>2112201.1176526961</v>
      </c>
      <c r="T171" s="15">
        <v>2106409.2441512835</v>
      </c>
      <c r="U171" s="9">
        <f t="shared" si="2"/>
        <v>25325015.324329864</v>
      </c>
    </row>
    <row r="172" spans="1:21" x14ac:dyDescent="0.3">
      <c r="A172" s="7" t="s">
        <v>167</v>
      </c>
      <c r="B172" s="7" t="s">
        <v>114</v>
      </c>
      <c r="C172" s="7">
        <v>2801</v>
      </c>
      <c r="D172" s="7" t="s">
        <v>1472</v>
      </c>
      <c r="E172" s="7">
        <v>907</v>
      </c>
      <c r="F172" s="7">
        <v>132086</v>
      </c>
      <c r="G172" s="7" t="s">
        <v>115</v>
      </c>
      <c r="H172" s="8" t="s">
        <v>1423</v>
      </c>
      <c r="I172" s="15">
        <v>479736.40649283014</v>
      </c>
      <c r="J172" s="15">
        <v>477876.85504462046</v>
      </c>
      <c r="K172" s="15">
        <v>479659.51012446743</v>
      </c>
      <c r="L172" s="15">
        <v>479159.21456356172</v>
      </c>
      <c r="M172" s="15">
        <v>476212.26151559438</v>
      </c>
      <c r="N172" s="15">
        <v>476110.74553479982</v>
      </c>
      <c r="O172" s="15">
        <v>476726.80259138125</v>
      </c>
      <c r="P172" s="15">
        <v>476933.38293369167</v>
      </c>
      <c r="Q172" s="15">
        <v>477874.2478156389</v>
      </c>
      <c r="R172" s="15">
        <v>476902.46035958547</v>
      </c>
      <c r="S172" s="15">
        <v>478072.41739309946</v>
      </c>
      <c r="T172" s="15">
        <v>476761.49347448489</v>
      </c>
      <c r="U172" s="9">
        <f t="shared" si="2"/>
        <v>5732025.7978437562</v>
      </c>
    </row>
    <row r="173" spans="1:21" x14ac:dyDescent="0.3">
      <c r="A173" s="7" t="s">
        <v>167</v>
      </c>
      <c r="B173" s="7" t="s">
        <v>114</v>
      </c>
      <c r="C173" s="7">
        <v>2801</v>
      </c>
      <c r="D173" s="7" t="s">
        <v>233</v>
      </c>
      <c r="E173" s="7">
        <v>918</v>
      </c>
      <c r="F173" s="7">
        <v>110001</v>
      </c>
      <c r="G173" s="7" t="s">
        <v>1461</v>
      </c>
      <c r="H173" s="8" t="s">
        <v>79</v>
      </c>
      <c r="I173" s="15">
        <v>9680779.5032185446</v>
      </c>
      <c r="J173" s="15">
        <v>9643254.9224250764</v>
      </c>
      <c r="K173" s="15">
        <v>9679227.782780733</v>
      </c>
      <c r="L173" s="15">
        <v>9669132.132448554</v>
      </c>
      <c r="M173" s="15">
        <v>9609664.4700456262</v>
      </c>
      <c r="N173" s="15">
        <v>9607615.9412851967</v>
      </c>
      <c r="O173" s="15">
        <v>10688941.762138592</v>
      </c>
      <c r="P173" s="15">
        <v>10693573.608378736</v>
      </c>
      <c r="Q173" s="15">
        <v>9643202.3101810534</v>
      </c>
      <c r="R173" s="15">
        <v>9623592.2494086754</v>
      </c>
      <c r="S173" s="15">
        <v>9647201.2478428148</v>
      </c>
      <c r="T173" s="15">
        <v>10120492.016748175</v>
      </c>
      <c r="U173" s="9">
        <f t="shared" si="2"/>
        <v>118306677.94690178</v>
      </c>
    </row>
    <row r="174" spans="1:21" x14ac:dyDescent="0.3">
      <c r="A174" s="7" t="s">
        <v>167</v>
      </c>
      <c r="B174" s="7" t="s">
        <v>114</v>
      </c>
      <c r="C174" s="7">
        <v>2801</v>
      </c>
      <c r="D174" s="7" t="s">
        <v>8</v>
      </c>
      <c r="E174" s="7">
        <v>918</v>
      </c>
      <c r="F174" s="7">
        <v>110875</v>
      </c>
      <c r="G174" s="7" t="s">
        <v>1461</v>
      </c>
      <c r="H174" s="8" t="s">
        <v>1424</v>
      </c>
      <c r="I174" s="15">
        <v>3764747.5845849901</v>
      </c>
      <c r="J174" s="15">
        <v>3214418.3074750258</v>
      </c>
      <c r="K174" s="15">
        <v>3226409.2609269111</v>
      </c>
      <c r="L174" s="15">
        <v>3223044.0441495185</v>
      </c>
      <c r="M174" s="15">
        <v>3737091.7383510773</v>
      </c>
      <c r="N174" s="15">
        <v>3736295.088277577</v>
      </c>
      <c r="O174" s="15">
        <v>3741129.6167485076</v>
      </c>
      <c r="P174" s="15">
        <v>3742750.7629325581</v>
      </c>
      <c r="Q174" s="15">
        <v>3750134.2317370763</v>
      </c>
      <c r="R174" s="15">
        <v>3742508.0969922626</v>
      </c>
      <c r="S174" s="15">
        <v>3751689.3741610944</v>
      </c>
      <c r="T174" s="15">
        <v>4123024.8437916776</v>
      </c>
      <c r="U174" s="9">
        <f t="shared" si="2"/>
        <v>43753242.95012828</v>
      </c>
    </row>
    <row r="175" spans="1:21" x14ac:dyDescent="0.3">
      <c r="A175" s="7" t="s">
        <v>167</v>
      </c>
      <c r="B175" s="7" t="s">
        <v>114</v>
      </c>
      <c r="C175" s="7">
        <v>2801</v>
      </c>
      <c r="D175" s="7" t="s">
        <v>1473</v>
      </c>
      <c r="E175" s="7">
        <v>918</v>
      </c>
      <c r="F175" s="7">
        <v>110836</v>
      </c>
      <c r="G175" s="7" t="s">
        <v>1461</v>
      </c>
      <c r="H175" s="8" t="s">
        <v>81</v>
      </c>
      <c r="I175" s="15">
        <v>10218600.586730687</v>
      </c>
      <c r="J175" s="15">
        <v>10178991.307004249</v>
      </c>
      <c r="K175" s="15">
        <v>10216962.659601886</v>
      </c>
      <c r="L175" s="15">
        <v>10206306.139806807</v>
      </c>
      <c r="M175" s="15">
        <v>10143534.718381494</v>
      </c>
      <c r="N175" s="15">
        <v>10141372.382467709</v>
      </c>
      <c r="O175" s="15">
        <v>11757835.938352453</v>
      </c>
      <c r="P175" s="15">
        <v>11762930.969216611</v>
      </c>
      <c r="Q175" s="15">
        <v>10178935.771857779</v>
      </c>
      <c r="R175" s="15">
        <v>10158236.263264714</v>
      </c>
      <c r="S175" s="15">
        <v>10183156.87272297</v>
      </c>
      <c r="T175" s="15">
        <v>10187837.250131343</v>
      </c>
      <c r="U175" s="9">
        <f t="shared" si="2"/>
        <v>125334700.8595387</v>
      </c>
    </row>
    <row r="176" spans="1:21" x14ac:dyDescent="0.3">
      <c r="A176" s="7" t="s">
        <v>167</v>
      </c>
      <c r="B176" s="7" t="s">
        <v>114</v>
      </c>
      <c r="C176" s="7">
        <v>2801</v>
      </c>
      <c r="D176" s="7" t="s">
        <v>8</v>
      </c>
      <c r="E176" s="7">
        <v>918</v>
      </c>
      <c r="F176" s="7">
        <v>110962</v>
      </c>
      <c r="G176" s="7" t="s">
        <v>1461</v>
      </c>
      <c r="H176" s="8" t="s">
        <v>1425</v>
      </c>
      <c r="I176" s="15">
        <v>1077793.4513583314</v>
      </c>
      <c r="J176" s="15">
        <v>1073615.7146966585</v>
      </c>
      <c r="K176" s="15">
        <v>1077620.6931495883</v>
      </c>
      <c r="L176" s="15">
        <v>1076496.7107459391</v>
      </c>
      <c r="M176" s="15">
        <v>1069875.9776650798</v>
      </c>
      <c r="N176" s="15">
        <v>1069647.9081297519</v>
      </c>
      <c r="O176" s="15">
        <v>1071031.9645662871</v>
      </c>
      <c r="P176" s="15">
        <v>1071496.0755595495</v>
      </c>
      <c r="Q176" s="15">
        <v>1073609.8572001574</v>
      </c>
      <c r="R176" s="15">
        <v>1071426.6037674993</v>
      </c>
      <c r="S176" s="15">
        <v>1074055.0722598333</v>
      </c>
      <c r="T176" s="15">
        <v>1071109.9023798965</v>
      </c>
      <c r="U176" s="9">
        <f t="shared" si="2"/>
        <v>12877779.931478571</v>
      </c>
    </row>
    <row r="177" spans="1:21" x14ac:dyDescent="0.3">
      <c r="A177" s="7" t="s">
        <v>167</v>
      </c>
      <c r="B177" s="7" t="s">
        <v>114</v>
      </c>
      <c r="C177" s="7">
        <v>2801</v>
      </c>
      <c r="D177" s="7" t="s">
        <v>8</v>
      </c>
      <c r="E177" s="7">
        <v>918</v>
      </c>
      <c r="F177" s="7">
        <v>111504</v>
      </c>
      <c r="G177" s="7" t="s">
        <v>1461</v>
      </c>
      <c r="H177" s="8" t="s">
        <v>1426</v>
      </c>
      <c r="I177" s="15">
        <v>1790406.3870119187</v>
      </c>
      <c r="J177" s="15">
        <v>1783466.4242640601</v>
      </c>
      <c r="K177" s="15">
        <v>1790119.4049376145</v>
      </c>
      <c r="L177" s="15">
        <v>1788252.2704956243</v>
      </c>
      <c r="M177" s="15">
        <v>1777254.0567101052</v>
      </c>
      <c r="N177" s="15">
        <v>1776875.192696579</v>
      </c>
      <c r="O177" s="15">
        <v>1779174.3563079687</v>
      </c>
      <c r="P177" s="15">
        <v>1779945.3271146407</v>
      </c>
      <c r="Q177" s="15">
        <v>1783456.6939218182</v>
      </c>
      <c r="R177" s="15">
        <v>1779829.9221267491</v>
      </c>
      <c r="S177" s="15">
        <v>1784196.2752260405</v>
      </c>
      <c r="T177" s="15">
        <v>1779303.8248616147</v>
      </c>
      <c r="U177" s="9">
        <f t="shared" si="2"/>
        <v>21392280.135674734</v>
      </c>
    </row>
    <row r="178" spans="1:21" x14ac:dyDescent="0.3">
      <c r="A178" s="7" t="s">
        <v>167</v>
      </c>
      <c r="B178" s="7" t="s">
        <v>114</v>
      </c>
      <c r="C178" s="7">
        <v>2801</v>
      </c>
      <c r="D178" s="7" t="s">
        <v>8</v>
      </c>
      <c r="E178" s="7">
        <v>918</v>
      </c>
      <c r="F178" s="7">
        <v>110674</v>
      </c>
      <c r="G178" s="7" t="s">
        <v>1461</v>
      </c>
      <c r="H178" s="8" t="s">
        <v>1427</v>
      </c>
      <c r="I178" s="15">
        <v>3726562.2876556278</v>
      </c>
      <c r="J178" s="15">
        <v>3712117.4087490756</v>
      </c>
      <c r="K178" s="15">
        <v>3725964.9614937613</v>
      </c>
      <c r="L178" s="15">
        <v>3722078.6969853356</v>
      </c>
      <c r="M178" s="15">
        <v>3699186.9507192303</v>
      </c>
      <c r="N178" s="15">
        <v>3698398.3809536183</v>
      </c>
      <c r="O178" s="15">
        <v>3703183.8734929156</v>
      </c>
      <c r="P178" s="15">
        <v>3704788.5766228135</v>
      </c>
      <c r="Q178" s="15">
        <v>3712097.155958029</v>
      </c>
      <c r="R178" s="15">
        <v>3704548.3720084843</v>
      </c>
      <c r="S178" s="15">
        <v>3713636.5247946032</v>
      </c>
      <c r="T178" s="15">
        <v>3703453.3500949619</v>
      </c>
      <c r="U178" s="9">
        <f t="shared" si="2"/>
        <v>44526016.539528452</v>
      </c>
    </row>
    <row r="179" spans="1:21" x14ac:dyDescent="0.3">
      <c r="A179" s="7" t="s">
        <v>167</v>
      </c>
      <c r="B179" s="7" t="s">
        <v>114</v>
      </c>
      <c r="C179" s="7">
        <v>2801</v>
      </c>
      <c r="D179" s="7" t="s">
        <v>8</v>
      </c>
      <c r="E179" s="7" t="s">
        <v>1468</v>
      </c>
      <c r="F179" s="7">
        <v>150184</v>
      </c>
      <c r="G179" s="7" t="s">
        <v>1461</v>
      </c>
      <c r="H179" s="8" t="s">
        <v>1428</v>
      </c>
      <c r="I179" s="15">
        <v>420038.26622298243</v>
      </c>
      <c r="J179" s="15">
        <v>418410.1163563325</v>
      </c>
      <c r="K179" s="15">
        <v>419970.9387973196</v>
      </c>
      <c r="L179" s="15">
        <v>419532.89974679565</v>
      </c>
      <c r="M179" s="15">
        <v>416952.66395031306</v>
      </c>
      <c r="N179" s="15">
        <v>416863.78056354105</v>
      </c>
      <c r="O179" s="15">
        <v>417403.17581151205</v>
      </c>
      <c r="P179" s="15">
        <v>417584.04940718965</v>
      </c>
      <c r="Q179" s="15">
        <v>418407.83356952236</v>
      </c>
      <c r="R179" s="15">
        <v>417556.97482156532</v>
      </c>
      <c r="S179" s="15">
        <v>418581.3430314021</v>
      </c>
      <c r="T179" s="15">
        <v>417433.54977979005</v>
      </c>
      <c r="U179" s="9">
        <f t="shared" si="2"/>
        <v>5018735.5920582665</v>
      </c>
    </row>
    <row r="180" spans="1:21" x14ac:dyDescent="0.3">
      <c r="A180" s="7" t="s">
        <v>167</v>
      </c>
      <c r="B180" s="7" t="s">
        <v>114</v>
      </c>
      <c r="C180" s="7">
        <v>2801</v>
      </c>
      <c r="D180" s="7" t="s">
        <v>8</v>
      </c>
      <c r="E180" s="7" t="s">
        <v>1465</v>
      </c>
      <c r="F180" s="7">
        <v>132030</v>
      </c>
      <c r="G180" s="7" t="s">
        <v>1461</v>
      </c>
      <c r="H180" s="8" t="s">
        <v>1429</v>
      </c>
      <c r="I180" s="15">
        <v>176405.31539198238</v>
      </c>
      <c r="J180" s="15">
        <v>175721.53414196806</v>
      </c>
      <c r="K180" s="15">
        <v>176377.0395973378</v>
      </c>
      <c r="L180" s="15">
        <v>176193.07441350701</v>
      </c>
      <c r="M180" s="15">
        <v>175109.44145416474</v>
      </c>
      <c r="N180" s="15">
        <v>175072.11270786359</v>
      </c>
      <c r="O180" s="15">
        <v>175298.64489907291</v>
      </c>
      <c r="P180" s="15">
        <v>175374.60717741129</v>
      </c>
      <c r="Q180" s="15">
        <v>175720.57542996586</v>
      </c>
      <c r="R180" s="15">
        <v>175363.23654478032</v>
      </c>
      <c r="S180" s="15">
        <v>175793.4449606913</v>
      </c>
      <c r="T180" s="15">
        <v>175311.4011879272</v>
      </c>
      <c r="U180" s="9">
        <f t="shared" si="2"/>
        <v>2107740.4279066725</v>
      </c>
    </row>
    <row r="181" spans="1:21" x14ac:dyDescent="0.3">
      <c r="A181" s="7" t="s">
        <v>167</v>
      </c>
      <c r="B181" s="7" t="s">
        <v>114</v>
      </c>
      <c r="C181" s="7">
        <v>2801</v>
      </c>
      <c r="D181" s="7" t="s">
        <v>8</v>
      </c>
      <c r="E181" s="7" t="s">
        <v>1465</v>
      </c>
      <c r="F181" s="7">
        <v>132043</v>
      </c>
      <c r="G181" s="7" t="s">
        <v>1461</v>
      </c>
      <c r="H181" s="8" t="s">
        <v>1430</v>
      </c>
      <c r="I181" s="15">
        <v>72068.025190626955</v>
      </c>
      <c r="J181" s="15">
        <v>71788.675533608912</v>
      </c>
      <c r="K181" s="15">
        <v>72056.473494034348</v>
      </c>
      <c r="L181" s="15">
        <v>71981.316986005913</v>
      </c>
      <c r="M181" s="15">
        <v>71538.613277006327</v>
      </c>
      <c r="N181" s="15">
        <v>71523.363118456473</v>
      </c>
      <c r="O181" s="15">
        <v>71615.909806328578</v>
      </c>
      <c r="P181" s="15">
        <v>71646.943176137531</v>
      </c>
      <c r="Q181" s="15">
        <v>71788.283864681172</v>
      </c>
      <c r="R181" s="15">
        <v>71642.297856709032</v>
      </c>
      <c r="S181" s="15">
        <v>71818.053733940949</v>
      </c>
      <c r="T181" s="15">
        <v>71621.121217019041</v>
      </c>
      <c r="U181" s="9">
        <f t="shared" si="2"/>
        <v>861089.07725455507</v>
      </c>
    </row>
    <row r="182" spans="1:21" x14ac:dyDescent="0.3">
      <c r="A182" s="7" t="s">
        <v>167</v>
      </c>
      <c r="B182" s="7" t="s">
        <v>114</v>
      </c>
      <c r="C182" s="7">
        <v>2801</v>
      </c>
      <c r="D182" s="7" t="s">
        <v>8</v>
      </c>
      <c r="E182" s="7" t="s">
        <v>1465</v>
      </c>
      <c r="F182" s="7">
        <v>132014</v>
      </c>
      <c r="G182" s="7" t="s">
        <v>1461</v>
      </c>
      <c r="H182" s="8" t="s">
        <v>1431</v>
      </c>
      <c r="I182" s="15">
        <v>331835.60852699127</v>
      </c>
      <c r="J182" s="15">
        <v>330549.34928534849</v>
      </c>
      <c r="K182" s="15">
        <v>331782.41899865068</v>
      </c>
      <c r="L182" s="15">
        <v>331436.36254004214</v>
      </c>
      <c r="M182" s="15">
        <v>329397.94322323066</v>
      </c>
      <c r="N182" s="15">
        <v>329327.72420960927</v>
      </c>
      <c r="O182" s="15">
        <v>329753.85336197558</v>
      </c>
      <c r="P182" s="15">
        <v>329896.74581848405</v>
      </c>
      <c r="Q182" s="15">
        <v>330547.54585453944</v>
      </c>
      <c r="R182" s="15">
        <v>329875.35654917517</v>
      </c>
      <c r="S182" s="15">
        <v>330684.62055105646</v>
      </c>
      <c r="T182" s="15">
        <v>329777.84918582643</v>
      </c>
      <c r="U182" s="9">
        <f t="shared" si="2"/>
        <v>3964865.3781049298</v>
      </c>
    </row>
    <row r="183" spans="1:21" x14ac:dyDescent="0.3">
      <c r="A183" s="7" t="s">
        <v>167</v>
      </c>
      <c r="B183" s="7" t="s">
        <v>114</v>
      </c>
      <c r="C183" s="7">
        <v>2801</v>
      </c>
      <c r="D183" s="7" t="s">
        <v>8</v>
      </c>
      <c r="E183" s="7" t="s">
        <v>1465</v>
      </c>
      <c r="F183" s="7">
        <v>132015</v>
      </c>
      <c r="G183" s="7" t="s">
        <v>1461</v>
      </c>
      <c r="H183" s="8" t="s">
        <v>1432</v>
      </c>
      <c r="I183" s="15">
        <v>228573.96049266012</v>
      </c>
      <c r="J183" s="15">
        <v>227687.96344614765</v>
      </c>
      <c r="K183" s="15">
        <v>228537.32264898953</v>
      </c>
      <c r="L183" s="15">
        <v>228298.95312725756</v>
      </c>
      <c r="M183" s="15">
        <v>226894.85554274396</v>
      </c>
      <c r="N183" s="15">
        <v>226846.48750256718</v>
      </c>
      <c r="O183" s="15">
        <v>227140.01244544509</v>
      </c>
      <c r="P183" s="15">
        <v>227238.43917804817</v>
      </c>
      <c r="Q183" s="15">
        <v>227686.72121260822</v>
      </c>
      <c r="R183" s="15">
        <v>227223.70588881595</v>
      </c>
      <c r="S183" s="15">
        <v>227781.14057406646</v>
      </c>
      <c r="T183" s="15">
        <v>227156.54117338127</v>
      </c>
      <c r="U183" s="9">
        <f t="shared" si="2"/>
        <v>2731066.1032327316</v>
      </c>
    </row>
    <row r="184" spans="1:21" x14ac:dyDescent="0.3">
      <c r="A184" s="7" t="s">
        <v>167</v>
      </c>
      <c r="B184" s="7" t="s">
        <v>114</v>
      </c>
      <c r="C184" s="7">
        <v>2801</v>
      </c>
      <c r="D184" s="7" t="s">
        <v>1474</v>
      </c>
      <c r="E184" s="7">
        <v>918</v>
      </c>
      <c r="F184" s="7">
        <v>111114</v>
      </c>
      <c r="G184" s="7" t="s">
        <v>1461</v>
      </c>
      <c r="H184" s="8" t="s">
        <v>82</v>
      </c>
      <c r="I184" s="15">
        <v>32028858.986398559</v>
      </c>
      <c r="J184" s="15">
        <v>31904708.910843369</v>
      </c>
      <c r="K184" s="15">
        <v>32023725.119330056</v>
      </c>
      <c r="L184" s="15">
        <v>31990323.660206042</v>
      </c>
      <c r="M184" s="15">
        <v>31793574.899145957</v>
      </c>
      <c r="N184" s="15">
        <v>31786797.341742076</v>
      </c>
      <c r="O184" s="15">
        <v>37172398.319101274</v>
      </c>
      <c r="P184" s="15">
        <v>37188506.259178318</v>
      </c>
      <c r="Q184" s="15">
        <v>31904534.843234017</v>
      </c>
      <c r="R184" s="15">
        <v>31839654.957168605</v>
      </c>
      <c r="S184" s="15">
        <v>31917765.328487951</v>
      </c>
      <c r="T184" s="15">
        <v>40822435.635763153</v>
      </c>
      <c r="U184" s="9">
        <f t="shared" si="2"/>
        <v>402373284.26059932</v>
      </c>
    </row>
    <row r="185" spans="1:21" x14ac:dyDescent="0.3">
      <c r="A185" s="7" t="s">
        <v>167</v>
      </c>
      <c r="B185" s="7" t="s">
        <v>114</v>
      </c>
      <c r="C185" s="7">
        <v>2801</v>
      </c>
      <c r="D185" s="7" t="s">
        <v>8</v>
      </c>
      <c r="E185" s="7">
        <v>907</v>
      </c>
      <c r="F185" s="7">
        <v>131576</v>
      </c>
      <c r="G185" s="7" t="s">
        <v>1461</v>
      </c>
      <c r="H185" s="8" t="s">
        <v>86</v>
      </c>
      <c r="I185" s="15">
        <v>4684421.6373907514</v>
      </c>
      <c r="J185" s="15">
        <v>4666263.9096845789</v>
      </c>
      <c r="K185" s="15">
        <v>4683670.7771122325</v>
      </c>
      <c r="L185" s="15">
        <v>4678785.6040903842</v>
      </c>
      <c r="M185" s="15">
        <v>4650009.8630054118</v>
      </c>
      <c r="N185" s="15">
        <v>4649018.6026996709</v>
      </c>
      <c r="O185" s="15">
        <v>4655034.1374113569</v>
      </c>
      <c r="P185" s="15">
        <v>4657051.3064489402</v>
      </c>
      <c r="Q185" s="15">
        <v>4666238.4512042766</v>
      </c>
      <c r="R185" s="15">
        <v>4656749.360686087</v>
      </c>
      <c r="S185" s="15">
        <v>4668173.4927061619</v>
      </c>
      <c r="T185" s="15">
        <v>4655372.8791062376</v>
      </c>
      <c r="U185" s="9">
        <f t="shared" si="2"/>
        <v>55970790.021546096</v>
      </c>
    </row>
    <row r="186" spans="1:21" x14ac:dyDescent="0.3">
      <c r="A186" s="7" t="s">
        <v>167</v>
      </c>
      <c r="B186" s="7" t="s">
        <v>114</v>
      </c>
      <c r="C186" s="7">
        <v>2801</v>
      </c>
      <c r="D186" s="7" t="s">
        <v>8</v>
      </c>
      <c r="E186" s="7">
        <v>907</v>
      </c>
      <c r="F186" s="7">
        <v>132215</v>
      </c>
      <c r="G186" s="7" t="s">
        <v>1461</v>
      </c>
      <c r="H186" s="8" t="s">
        <v>1433</v>
      </c>
      <c r="I186" s="15">
        <v>95194.331781649031</v>
      </c>
      <c r="J186" s="15">
        <v>94825.340070513252</v>
      </c>
      <c r="K186" s="15">
        <v>95179.073197343881</v>
      </c>
      <c r="L186" s="15">
        <v>95079.799302410785</v>
      </c>
      <c r="M186" s="15">
        <v>94495.033955448671</v>
      </c>
      <c r="N186" s="15">
        <v>94474.890089304448</v>
      </c>
      <c r="O186" s="15">
        <v>94597.134594926552</v>
      </c>
      <c r="P186" s="15">
        <v>94638.126434151825</v>
      </c>
      <c r="Q186" s="15">
        <v>94824.822716780356</v>
      </c>
      <c r="R186" s="15">
        <v>94631.990452518643</v>
      </c>
      <c r="S186" s="15">
        <v>94864.145603787678</v>
      </c>
      <c r="T186" s="15">
        <v>94604.018323972909</v>
      </c>
      <c r="U186" s="9">
        <f t="shared" si="2"/>
        <v>1137408.7065228079</v>
      </c>
    </row>
    <row r="187" spans="1:21" x14ac:dyDescent="0.3">
      <c r="A187" s="7" t="s">
        <v>167</v>
      </c>
      <c r="B187" s="7" t="s">
        <v>114</v>
      </c>
      <c r="C187" s="7">
        <v>2801</v>
      </c>
      <c r="D187" s="7" t="s">
        <v>8</v>
      </c>
      <c r="E187" s="7">
        <v>907</v>
      </c>
      <c r="F187" s="7">
        <v>131931</v>
      </c>
      <c r="G187" s="7" t="s">
        <v>1461</v>
      </c>
      <c r="H187" s="8" t="s">
        <v>1434</v>
      </c>
      <c r="I187" s="15">
        <v>2834317.1101089851</v>
      </c>
      <c r="J187" s="15">
        <v>2823330.7467322308</v>
      </c>
      <c r="K187" s="15">
        <v>2833862.8008474703</v>
      </c>
      <c r="L187" s="15">
        <v>2830907.0187779935</v>
      </c>
      <c r="M187" s="15">
        <v>2813496.2087300252</v>
      </c>
      <c r="N187" s="15">
        <v>2812896.4450318329</v>
      </c>
      <c r="O187" s="15">
        <v>2816536.1543235192</v>
      </c>
      <c r="P187" s="15">
        <v>2817756.6458077971</v>
      </c>
      <c r="Q187" s="15">
        <v>2823315.3430363419</v>
      </c>
      <c r="R187" s="15">
        <v>2817573.9530213177</v>
      </c>
      <c r="S187" s="15">
        <v>2824486.1431184239</v>
      </c>
      <c r="T187" s="15">
        <v>2816741.1105499277</v>
      </c>
      <c r="U187" s="9">
        <f t="shared" si="2"/>
        <v>33865219.68008586</v>
      </c>
    </row>
    <row r="188" spans="1:21" x14ac:dyDescent="0.3">
      <c r="A188" s="7" t="s">
        <v>167</v>
      </c>
      <c r="B188" s="7" t="s">
        <v>114</v>
      </c>
      <c r="C188" s="7">
        <v>2801</v>
      </c>
      <c r="D188" s="7" t="s">
        <v>234</v>
      </c>
      <c r="E188" s="7">
        <v>918</v>
      </c>
      <c r="F188" s="7">
        <v>110092</v>
      </c>
      <c r="G188" s="7" t="s">
        <v>1461</v>
      </c>
      <c r="H188" s="8" t="s">
        <v>80</v>
      </c>
      <c r="I188" s="15">
        <v>1936693.7217272213</v>
      </c>
      <c r="J188" s="15">
        <v>1929186.7208695945</v>
      </c>
      <c r="K188" s="15">
        <v>1936383.2914329679</v>
      </c>
      <c r="L188" s="15">
        <v>1934363.6004970693</v>
      </c>
      <c r="M188" s="15">
        <v>1922466.7642574613</v>
      </c>
      <c r="N188" s="15">
        <v>1922056.944698222</v>
      </c>
      <c r="O188" s="15">
        <v>1924543.9642730537</v>
      </c>
      <c r="P188" s="15">
        <v>1925377.9281885915</v>
      </c>
      <c r="Q188" s="15">
        <v>1929176.1954978874</v>
      </c>
      <c r="R188" s="15">
        <v>1925253.0938955911</v>
      </c>
      <c r="S188" s="15">
        <v>1929976.205193443</v>
      </c>
      <c r="T188" s="15">
        <v>1924684.0112125787</v>
      </c>
      <c r="U188" s="9">
        <f t="shared" si="2"/>
        <v>23140162.441743683</v>
      </c>
    </row>
    <row r="189" spans="1:21" x14ac:dyDescent="0.3">
      <c r="A189" s="7" t="s">
        <v>167</v>
      </c>
      <c r="B189" s="7" t="s">
        <v>114</v>
      </c>
      <c r="C189" s="7">
        <v>2801</v>
      </c>
      <c r="D189" s="7" t="s">
        <v>8</v>
      </c>
      <c r="E189" s="7" t="s">
        <v>1468</v>
      </c>
      <c r="F189" s="7">
        <v>370463</v>
      </c>
      <c r="G189" s="7" t="s">
        <v>1461</v>
      </c>
      <c r="H189" s="8" t="s">
        <v>87</v>
      </c>
      <c r="I189" s="15">
        <v>1833969.8947764023</v>
      </c>
      <c r="J189" s="15">
        <v>1826861.0714149729</v>
      </c>
      <c r="K189" s="15">
        <v>1833675.9299601277</v>
      </c>
      <c r="L189" s="15">
        <v>1831763.3650916428</v>
      </c>
      <c r="M189" s="15">
        <v>1820497.5468253104</v>
      </c>
      <c r="N189" s="15">
        <v>1820109.4644323625</v>
      </c>
      <c r="O189" s="15">
        <v>1822464.57044463</v>
      </c>
      <c r="P189" s="15">
        <v>1823254.3002285745</v>
      </c>
      <c r="Q189" s="15">
        <v>1826851.104317633</v>
      </c>
      <c r="R189" s="15">
        <v>1823136.0872490881</v>
      </c>
      <c r="S189" s="15">
        <v>1827608.6808413332</v>
      </c>
      <c r="T189" s="15">
        <v>1822597.1891793651</v>
      </c>
      <c r="U189" s="9">
        <f t="shared" si="2"/>
        <v>21912789.204761446</v>
      </c>
    </row>
    <row r="190" spans="1:21" x14ac:dyDescent="0.3">
      <c r="A190" s="7" t="s">
        <v>167</v>
      </c>
      <c r="B190" s="7" t="s">
        <v>114</v>
      </c>
      <c r="C190" s="7">
        <v>2801</v>
      </c>
      <c r="D190" s="7" t="s">
        <v>8</v>
      </c>
      <c r="E190" s="7" t="s">
        <v>1465</v>
      </c>
      <c r="F190" s="7">
        <v>131932</v>
      </c>
      <c r="G190" s="7" t="s">
        <v>1461</v>
      </c>
      <c r="H190" s="8" t="s">
        <v>1435</v>
      </c>
      <c r="I190" s="15">
        <v>19361.559006437092</v>
      </c>
      <c r="J190" s="15">
        <v>19286.509844850152</v>
      </c>
      <c r="K190" s="15">
        <v>19358.455565561468</v>
      </c>
      <c r="L190" s="15">
        <v>19338.264264897109</v>
      </c>
      <c r="M190" s="15">
        <v>19219.328940091254</v>
      </c>
      <c r="N190" s="15">
        <v>19215.231882570395</v>
      </c>
      <c r="O190" s="15">
        <v>19240.095171849469</v>
      </c>
      <c r="P190" s="15">
        <v>19248.432495081728</v>
      </c>
      <c r="Q190" s="15">
        <v>19286.404620362107</v>
      </c>
      <c r="R190" s="15">
        <v>19247.184498817351</v>
      </c>
      <c r="S190" s="15">
        <v>19294.40249568563</v>
      </c>
      <c r="T190" s="15">
        <v>19241.495252333472</v>
      </c>
      <c r="U190" s="9">
        <f t="shared" si="2"/>
        <v>231337.3640385372</v>
      </c>
    </row>
    <row r="191" spans="1:21" x14ac:dyDescent="0.3">
      <c r="A191" s="7" t="s">
        <v>167</v>
      </c>
      <c r="B191" s="7" t="s">
        <v>114</v>
      </c>
      <c r="C191" s="7">
        <v>2801</v>
      </c>
      <c r="D191" s="7" t="s">
        <v>8</v>
      </c>
      <c r="E191" s="7" t="s">
        <v>1465</v>
      </c>
      <c r="F191" s="7">
        <v>131978</v>
      </c>
      <c r="G191" s="7" t="s">
        <v>1461</v>
      </c>
      <c r="H191" s="8" t="s">
        <v>1436</v>
      </c>
      <c r="I191" s="15">
        <v>353886.27295098908</v>
      </c>
      <c r="J191" s="15">
        <v>352514.54105309449</v>
      </c>
      <c r="K191" s="15">
        <v>353829.54894831788</v>
      </c>
      <c r="L191" s="15">
        <v>353460.49684173049</v>
      </c>
      <c r="M191" s="15">
        <v>351286.62340500124</v>
      </c>
      <c r="N191" s="15">
        <v>351211.73829809221</v>
      </c>
      <c r="O191" s="15">
        <v>351666.18397435971</v>
      </c>
      <c r="P191" s="15">
        <v>351818.57171566045</v>
      </c>
      <c r="Q191" s="15">
        <v>352512.61778328515</v>
      </c>
      <c r="R191" s="15">
        <v>351795.76111727272</v>
      </c>
      <c r="S191" s="15">
        <v>352658.8011711429</v>
      </c>
      <c r="T191" s="15">
        <v>351691.77433431736</v>
      </c>
      <c r="U191" s="9">
        <f t="shared" si="2"/>
        <v>4228332.9315932635</v>
      </c>
    </row>
    <row r="192" spans="1:21" x14ac:dyDescent="0.3">
      <c r="A192" s="7" t="s">
        <v>167</v>
      </c>
      <c r="B192" s="7" t="s">
        <v>114</v>
      </c>
      <c r="C192" s="7">
        <v>2801</v>
      </c>
      <c r="D192" s="7" t="s">
        <v>8</v>
      </c>
      <c r="E192" s="7" t="s">
        <v>1464</v>
      </c>
      <c r="F192" s="7">
        <v>110129</v>
      </c>
      <c r="G192" s="7" t="s">
        <v>1461</v>
      </c>
      <c r="H192" s="8" t="s">
        <v>1437</v>
      </c>
      <c r="I192" s="15">
        <v>1284854.5685105058</v>
      </c>
      <c r="J192" s="15">
        <v>1279874.2227596394</v>
      </c>
      <c r="K192" s="15">
        <v>1284648.6207257318</v>
      </c>
      <c r="L192" s="15">
        <v>1283308.7035788666</v>
      </c>
      <c r="M192" s="15">
        <v>1275416.0232743891</v>
      </c>
      <c r="N192" s="15">
        <v>1275144.1379850188</v>
      </c>
      <c r="O192" s="15">
        <v>1276794.0934874548</v>
      </c>
      <c r="P192" s="15">
        <v>1277347.3675208401</v>
      </c>
      <c r="Q192" s="15">
        <v>1279867.2399456964</v>
      </c>
      <c r="R192" s="15">
        <v>1277264.5491020738</v>
      </c>
      <c r="S192" s="15">
        <v>1280397.9878386934</v>
      </c>
      <c r="T192" s="15">
        <v>1276887.0043840185</v>
      </c>
      <c r="U192" s="9">
        <f t="shared" si="2"/>
        <v>15351804.51911293</v>
      </c>
    </row>
    <row r="193" spans="1:21" x14ac:dyDescent="0.3">
      <c r="A193" s="7" t="s">
        <v>167</v>
      </c>
      <c r="B193" s="7" t="s">
        <v>114</v>
      </c>
      <c r="C193" s="7">
        <v>2801</v>
      </c>
      <c r="D193" s="7" t="s">
        <v>8</v>
      </c>
      <c r="E193" s="7" t="s">
        <v>1465</v>
      </c>
      <c r="F193" s="7">
        <v>132069</v>
      </c>
      <c r="G193" s="7" t="s">
        <v>1461</v>
      </c>
      <c r="H193" s="8" t="s">
        <v>1438</v>
      </c>
      <c r="I193" s="15">
        <v>1820524.3676885988</v>
      </c>
      <c r="J193" s="15">
        <v>1813467.6618004937</v>
      </c>
      <c r="K193" s="15">
        <v>1820232.5580395991</v>
      </c>
      <c r="L193" s="15">
        <v>1818334.0149076865</v>
      </c>
      <c r="M193" s="15">
        <v>1807150.7906169137</v>
      </c>
      <c r="N193" s="15">
        <v>1806765.5534027996</v>
      </c>
      <c r="O193" s="15">
        <v>1809103.3932419568</v>
      </c>
      <c r="P193" s="15">
        <v>1809887.3332181012</v>
      </c>
      <c r="Q193" s="15">
        <v>1813457.7677757149</v>
      </c>
      <c r="R193" s="15">
        <v>1809769.986902687</v>
      </c>
      <c r="S193" s="15">
        <v>1814209.7902193293</v>
      </c>
      <c r="T193" s="15">
        <v>1809235.039698578</v>
      </c>
      <c r="U193" s="9">
        <f t="shared" si="2"/>
        <v>21752138.257512461</v>
      </c>
    </row>
    <row r="194" spans="1:21" x14ac:dyDescent="0.3">
      <c r="A194" s="7" t="s">
        <v>167</v>
      </c>
      <c r="B194" s="7" t="s">
        <v>114</v>
      </c>
      <c r="C194" s="7">
        <v>2801</v>
      </c>
      <c r="D194" s="7" t="s">
        <v>235</v>
      </c>
      <c r="E194" s="7" t="s">
        <v>1465</v>
      </c>
      <c r="F194" s="7">
        <v>212372</v>
      </c>
      <c r="G194" s="7" t="s">
        <v>1461</v>
      </c>
      <c r="H194" s="8" t="s">
        <v>84</v>
      </c>
      <c r="I194" s="15">
        <v>2037804.0854275038</v>
      </c>
      <c r="J194" s="15">
        <v>2029905.1611704787</v>
      </c>
      <c r="K194" s="15">
        <v>2037477.4482753442</v>
      </c>
      <c r="L194" s="15">
        <v>2035352.3138804208</v>
      </c>
      <c r="M194" s="15">
        <v>2022834.3709446045</v>
      </c>
      <c r="N194" s="15">
        <v>2022403.1556405341</v>
      </c>
      <c r="O194" s="15">
        <v>2025020.0168371564</v>
      </c>
      <c r="P194" s="15">
        <v>2025897.5201073517</v>
      </c>
      <c r="Q194" s="15">
        <v>2029894.0862931118</v>
      </c>
      <c r="R194" s="15">
        <v>2025766.1685005263</v>
      </c>
      <c r="S194" s="15">
        <v>2030735.8626709124</v>
      </c>
      <c r="T194" s="15">
        <v>2025167.3753080978</v>
      </c>
      <c r="U194" s="9">
        <f t="shared" si="2"/>
        <v>24348257.565056045</v>
      </c>
    </row>
    <row r="195" spans="1:21" x14ac:dyDescent="0.3">
      <c r="A195" s="7" t="s">
        <v>167</v>
      </c>
      <c r="B195" s="7" t="s">
        <v>114</v>
      </c>
      <c r="C195" s="7">
        <v>2801</v>
      </c>
      <c r="D195" s="7" t="s">
        <v>8</v>
      </c>
      <c r="E195" s="7" t="s">
        <v>1468</v>
      </c>
      <c r="F195" s="7">
        <v>370447</v>
      </c>
      <c r="G195" s="7" t="s">
        <v>1461</v>
      </c>
      <c r="H195" s="8" t="s">
        <v>85</v>
      </c>
      <c r="I195" s="15">
        <v>728209.74707543943</v>
      </c>
      <c r="J195" s="15">
        <v>725387.06472019746</v>
      </c>
      <c r="K195" s="15">
        <v>728093.02321583964</v>
      </c>
      <c r="L195" s="15">
        <v>727333.6059630746</v>
      </c>
      <c r="M195" s="15">
        <v>722860.31624676543</v>
      </c>
      <c r="N195" s="15">
        <v>722706.22136111988</v>
      </c>
      <c r="O195" s="15">
        <v>723641.35729678278</v>
      </c>
      <c r="P195" s="15">
        <v>723954.93328724045</v>
      </c>
      <c r="Q195" s="15">
        <v>725383.1071102859</v>
      </c>
      <c r="R195" s="15">
        <v>723907.99476107489</v>
      </c>
      <c r="S195" s="15">
        <v>725683.91608773172</v>
      </c>
      <c r="T195" s="15">
        <v>723694.01587943116</v>
      </c>
      <c r="U195" s="9">
        <f t="shared" ref="U195:U258" si="3">SUM(I195:T195)</f>
        <v>8700855.3030049838</v>
      </c>
    </row>
    <row r="196" spans="1:21" x14ac:dyDescent="0.3">
      <c r="A196" s="7" t="s">
        <v>167</v>
      </c>
      <c r="B196" s="7" t="s">
        <v>114</v>
      </c>
      <c r="C196" s="7">
        <v>2801</v>
      </c>
      <c r="D196" s="7" t="s">
        <v>8</v>
      </c>
      <c r="E196" s="7">
        <v>918</v>
      </c>
      <c r="F196" s="7">
        <v>111597</v>
      </c>
      <c r="G196" s="7" t="s">
        <v>1461</v>
      </c>
      <c r="H196" s="8" t="s">
        <v>83</v>
      </c>
      <c r="I196" s="15">
        <v>1774809.5755900666</v>
      </c>
      <c r="J196" s="15">
        <v>1767930.0691112641</v>
      </c>
      <c r="K196" s="15">
        <v>1774525.093509801</v>
      </c>
      <c r="L196" s="15">
        <v>1772674.2242822351</v>
      </c>
      <c r="M196" s="15">
        <v>1761771.8195083649</v>
      </c>
      <c r="N196" s="15">
        <v>1761396.2559022862</v>
      </c>
      <c r="O196" s="15">
        <v>1763675.3907528678</v>
      </c>
      <c r="P196" s="15">
        <v>1764439.6453824916</v>
      </c>
      <c r="Q196" s="15">
        <v>1767920.4235331931</v>
      </c>
      <c r="R196" s="15">
        <v>1764325.2457249239</v>
      </c>
      <c r="S196" s="15">
        <v>1768653.562104516</v>
      </c>
      <c r="T196" s="15">
        <v>1763803.7314639017</v>
      </c>
      <c r="U196" s="9">
        <f t="shared" si="3"/>
        <v>21205925.036865912</v>
      </c>
    </row>
    <row r="197" spans="1:21" x14ac:dyDescent="0.3">
      <c r="A197" s="7" t="s">
        <v>167</v>
      </c>
      <c r="B197" s="7" t="s">
        <v>114</v>
      </c>
      <c r="C197" s="7">
        <v>2801</v>
      </c>
      <c r="D197" s="7" t="s">
        <v>1475</v>
      </c>
      <c r="E197" s="7">
        <v>918</v>
      </c>
      <c r="F197" s="7">
        <v>110321</v>
      </c>
      <c r="G197" s="7" t="s">
        <v>1461</v>
      </c>
      <c r="H197" s="8" t="s">
        <v>1439</v>
      </c>
      <c r="I197" s="15">
        <v>5367454.4134511715</v>
      </c>
      <c r="J197" s="15">
        <v>5346649.1181001263</v>
      </c>
      <c r="K197" s="15">
        <v>5366594.0706750955</v>
      </c>
      <c r="L197" s="15">
        <v>5360996.5934353657</v>
      </c>
      <c r="M197" s="15">
        <v>5328025.0783919645</v>
      </c>
      <c r="N197" s="15">
        <v>5326889.2830014592</v>
      </c>
      <c r="O197" s="15">
        <v>5333781.9393071579</v>
      </c>
      <c r="P197" s="15">
        <v>5336093.2305809893</v>
      </c>
      <c r="Q197" s="15">
        <v>5346619.9475337174</v>
      </c>
      <c r="R197" s="15">
        <v>5335747.2582832547</v>
      </c>
      <c r="S197" s="15">
        <v>5348837.1363039603</v>
      </c>
      <c r="T197" s="15">
        <v>5334170.0727302236</v>
      </c>
      <c r="U197" s="9">
        <f t="shared" si="3"/>
        <v>64131858.141794488</v>
      </c>
    </row>
    <row r="198" spans="1:21" x14ac:dyDescent="0.3">
      <c r="A198" s="7" t="s">
        <v>167</v>
      </c>
      <c r="B198" s="7" t="s">
        <v>114</v>
      </c>
      <c r="C198" s="7">
        <v>2801</v>
      </c>
      <c r="D198" s="7" t="s">
        <v>1471</v>
      </c>
      <c r="E198" s="7" t="s">
        <v>1465</v>
      </c>
      <c r="F198" s="7">
        <v>132098</v>
      </c>
      <c r="G198" s="7" t="s">
        <v>1462</v>
      </c>
      <c r="H198" s="8" t="s">
        <v>1440</v>
      </c>
      <c r="I198" s="15">
        <v>331297.78744347912</v>
      </c>
      <c r="J198" s="15">
        <v>330013.61290076928</v>
      </c>
      <c r="K198" s="15">
        <v>331244.68412182952</v>
      </c>
      <c r="L198" s="15">
        <v>330899.18853268388</v>
      </c>
      <c r="M198" s="15">
        <v>328864.07297489478</v>
      </c>
      <c r="N198" s="15">
        <v>328793.96776842675</v>
      </c>
      <c r="O198" s="15">
        <v>329219.40627386863</v>
      </c>
      <c r="P198" s="15">
        <v>329362.06713806512</v>
      </c>
      <c r="Q198" s="15">
        <v>330011.81239286275</v>
      </c>
      <c r="R198" s="15">
        <v>329340.71253531915</v>
      </c>
      <c r="S198" s="15">
        <v>330148.66492617631</v>
      </c>
      <c r="T198" s="15">
        <v>329243.36320659495</v>
      </c>
      <c r="U198" s="9">
        <f t="shared" si="3"/>
        <v>3958439.3402149696</v>
      </c>
    </row>
    <row r="199" spans="1:21" x14ac:dyDescent="0.3">
      <c r="A199" s="7" t="s">
        <v>167</v>
      </c>
      <c r="B199" s="7" t="s">
        <v>114</v>
      </c>
      <c r="C199" s="7">
        <v>2801</v>
      </c>
      <c r="D199" s="7" t="s">
        <v>1471</v>
      </c>
      <c r="E199" s="7" t="s">
        <v>1465</v>
      </c>
      <c r="F199" s="7">
        <v>132915</v>
      </c>
      <c r="G199" s="7" t="s">
        <v>1462</v>
      </c>
      <c r="H199" s="8" t="s">
        <v>1441</v>
      </c>
      <c r="I199" s="15">
        <v>292574.6694306049</v>
      </c>
      <c r="J199" s="15">
        <v>291440.593211069</v>
      </c>
      <c r="K199" s="15">
        <v>292527.77299070661</v>
      </c>
      <c r="L199" s="15">
        <v>292222.66000288964</v>
      </c>
      <c r="M199" s="15">
        <v>290425.41509471228</v>
      </c>
      <c r="N199" s="15">
        <v>290363.50400328595</v>
      </c>
      <c r="O199" s="15">
        <v>290739.21593016974</v>
      </c>
      <c r="P199" s="15">
        <v>290865.20214790164</v>
      </c>
      <c r="Q199" s="15">
        <v>291439.0031521385</v>
      </c>
      <c r="R199" s="15">
        <v>290846.34353768441</v>
      </c>
      <c r="S199" s="15">
        <v>291559.85993480508</v>
      </c>
      <c r="T199" s="15">
        <v>290760.37270192802</v>
      </c>
      <c r="U199" s="9">
        <f t="shared" si="3"/>
        <v>3495764.6121378955</v>
      </c>
    </row>
    <row r="200" spans="1:21" x14ac:dyDescent="0.3">
      <c r="A200" s="7" t="s">
        <v>167</v>
      </c>
      <c r="B200" s="7" t="s">
        <v>114</v>
      </c>
      <c r="C200" s="7">
        <v>2801</v>
      </c>
      <c r="D200" s="7" t="s">
        <v>8</v>
      </c>
      <c r="E200" s="7">
        <v>918</v>
      </c>
      <c r="F200" s="7">
        <v>110014</v>
      </c>
      <c r="G200" s="7" t="s">
        <v>117</v>
      </c>
      <c r="H200" s="8" t="s">
        <v>88</v>
      </c>
      <c r="I200" s="15">
        <v>804580.34093416354</v>
      </c>
      <c r="J200" s="15">
        <v>801461.6313304397</v>
      </c>
      <c r="K200" s="15">
        <v>804451.37572444312</v>
      </c>
      <c r="L200" s="15">
        <v>803612.31500794657</v>
      </c>
      <c r="M200" s="15">
        <v>798669.89151045878</v>
      </c>
      <c r="N200" s="15">
        <v>798499.63600903645</v>
      </c>
      <c r="O200" s="15">
        <v>799532.8438079668</v>
      </c>
      <c r="P200" s="15">
        <v>799879.30590672954</v>
      </c>
      <c r="Q200" s="15">
        <v>801457.25866838091</v>
      </c>
      <c r="R200" s="15">
        <v>799827.44472863222</v>
      </c>
      <c r="S200" s="15">
        <v>801789.61482071388</v>
      </c>
      <c r="T200" s="15">
        <v>799591.02493030205</v>
      </c>
      <c r="U200" s="9">
        <f t="shared" si="3"/>
        <v>9613352.6833792124</v>
      </c>
    </row>
    <row r="201" spans="1:21" x14ac:dyDescent="0.3">
      <c r="A201" s="7" t="s">
        <v>167</v>
      </c>
      <c r="B201" s="7" t="s">
        <v>114</v>
      </c>
      <c r="C201" s="7">
        <v>2801</v>
      </c>
      <c r="D201" s="7" t="s">
        <v>1476</v>
      </c>
      <c r="E201" s="7">
        <v>918</v>
      </c>
      <c r="F201" s="7">
        <v>111433</v>
      </c>
      <c r="G201" s="7" t="s">
        <v>117</v>
      </c>
      <c r="H201" s="8" t="s">
        <v>1442</v>
      </c>
      <c r="I201" s="15">
        <v>42648136.28034579</v>
      </c>
      <c r="J201" s="15">
        <v>53197551.515942514</v>
      </c>
      <c r="K201" s="15">
        <v>42641300.262163699</v>
      </c>
      <c r="L201" s="15">
        <v>42596824.435494751</v>
      </c>
      <c r="M201" s="15">
        <v>42334842.952537671</v>
      </c>
      <c r="N201" s="15">
        <v>42325818.272890754</v>
      </c>
      <c r="O201" s="15">
        <v>53069526.954841897</v>
      </c>
      <c r="P201" s="15">
        <v>53092523.608239591</v>
      </c>
      <c r="Q201" s="15">
        <v>53197261.277575456</v>
      </c>
      <c r="R201" s="15">
        <v>42396201.010756068</v>
      </c>
      <c r="S201" s="15">
        <v>53219321.639349766</v>
      </c>
      <c r="T201" s="15">
        <v>53073388.765728034</v>
      </c>
      <c r="U201" s="9">
        <f t="shared" si="3"/>
        <v>573792696.97586596</v>
      </c>
    </row>
    <row r="202" spans="1:21" x14ac:dyDescent="0.3">
      <c r="A202" s="7" t="s">
        <v>167</v>
      </c>
      <c r="B202" s="7" t="s">
        <v>114</v>
      </c>
      <c r="C202" s="7">
        <v>2801</v>
      </c>
      <c r="D202" s="7" t="s">
        <v>240</v>
      </c>
      <c r="E202" s="7">
        <v>918</v>
      </c>
      <c r="F202" s="7">
        <v>111522</v>
      </c>
      <c r="G202" s="7" t="s">
        <v>117</v>
      </c>
      <c r="H202" s="8" t="s">
        <v>96</v>
      </c>
      <c r="I202" s="15">
        <v>6244640.6006594738</v>
      </c>
      <c r="J202" s="15">
        <v>6220435.1613487536</v>
      </c>
      <c r="K202" s="15">
        <v>6243639.6547703939</v>
      </c>
      <c r="L202" s="15">
        <v>6237127.3994366759</v>
      </c>
      <c r="M202" s="15">
        <v>6198767.4534277655</v>
      </c>
      <c r="N202" s="15">
        <v>6197446.0385701349</v>
      </c>
      <c r="O202" s="15">
        <v>6205465.1400095597</v>
      </c>
      <c r="P202" s="15">
        <v>6208154.1583442753</v>
      </c>
      <c r="Q202" s="15">
        <v>6220401.2235284559</v>
      </c>
      <c r="R202" s="15">
        <v>6207751.6448824517</v>
      </c>
      <c r="S202" s="15">
        <v>6222980.7604834959</v>
      </c>
      <c r="T202" s="15">
        <v>6205916.7048567766</v>
      </c>
      <c r="U202" s="9">
        <f t="shared" si="3"/>
        <v>74612725.940318227</v>
      </c>
    </row>
    <row r="203" spans="1:21" x14ac:dyDescent="0.3">
      <c r="A203" s="7" t="s">
        <v>167</v>
      </c>
      <c r="B203" s="7" t="s">
        <v>114</v>
      </c>
      <c r="C203" s="7">
        <v>2801</v>
      </c>
      <c r="D203" s="7" t="s">
        <v>8</v>
      </c>
      <c r="E203" s="7">
        <v>918</v>
      </c>
      <c r="F203" s="7">
        <v>111056</v>
      </c>
      <c r="G203" s="7" t="s">
        <v>117</v>
      </c>
      <c r="H203" s="8" t="s">
        <v>1443</v>
      </c>
      <c r="I203" s="15">
        <v>166186.71480525169</v>
      </c>
      <c r="J203" s="15">
        <v>165542.54283496382</v>
      </c>
      <c r="K203" s="15">
        <v>166160.07693773592</v>
      </c>
      <c r="L203" s="15">
        <v>165986.7682737002</v>
      </c>
      <c r="M203" s="15">
        <v>164965.90673578327</v>
      </c>
      <c r="N203" s="15">
        <v>164930.74032539589</v>
      </c>
      <c r="O203" s="15">
        <v>165144.15022504126</v>
      </c>
      <c r="P203" s="15">
        <v>165215.71224945149</v>
      </c>
      <c r="Q203" s="15">
        <v>165541.63965810809</v>
      </c>
      <c r="R203" s="15">
        <v>165205.00028151559</v>
      </c>
      <c r="S203" s="15">
        <v>165610.28808796831</v>
      </c>
      <c r="T203" s="15">
        <v>165156.16758252896</v>
      </c>
      <c r="U203" s="9">
        <f t="shared" si="3"/>
        <v>1985645.7079974443</v>
      </c>
    </row>
    <row r="204" spans="1:21" x14ac:dyDescent="0.3">
      <c r="A204" s="7" t="s">
        <v>167</v>
      </c>
      <c r="B204" s="7" t="s">
        <v>114</v>
      </c>
      <c r="C204" s="7">
        <v>2801</v>
      </c>
      <c r="D204" s="7" t="s">
        <v>8</v>
      </c>
      <c r="E204" s="7" t="s">
        <v>1464</v>
      </c>
      <c r="F204" s="7">
        <v>110579</v>
      </c>
      <c r="G204" s="7" t="s">
        <v>117</v>
      </c>
      <c r="H204" s="8" t="s">
        <v>1444</v>
      </c>
      <c r="I204" s="15">
        <v>16134.632505364243</v>
      </c>
      <c r="J204" s="15">
        <v>16072.091537375129</v>
      </c>
      <c r="K204" s="15">
        <v>16132.046304634556</v>
      </c>
      <c r="L204" s="15">
        <v>16115.220220747591</v>
      </c>
      <c r="M204" s="15">
        <v>16016.107450076044</v>
      </c>
      <c r="N204" s="15">
        <v>16012.69323547533</v>
      </c>
      <c r="O204" s="15">
        <v>16033.41264320789</v>
      </c>
      <c r="P204" s="15">
        <v>16040.360412568105</v>
      </c>
      <c r="Q204" s="15">
        <v>16072.003850301757</v>
      </c>
      <c r="R204" s="15">
        <v>16039.320415681126</v>
      </c>
      <c r="S204" s="15">
        <v>16078.66874640469</v>
      </c>
      <c r="T204" s="15">
        <v>16034.579376944559</v>
      </c>
      <c r="U204" s="9">
        <f t="shared" si="3"/>
        <v>192781.13669878105</v>
      </c>
    </row>
    <row r="205" spans="1:21" x14ac:dyDescent="0.3">
      <c r="A205" s="7" t="s">
        <v>167</v>
      </c>
      <c r="B205" s="7" t="s">
        <v>114</v>
      </c>
      <c r="C205" s="7">
        <v>2801</v>
      </c>
      <c r="D205" s="7" t="s">
        <v>238</v>
      </c>
      <c r="E205" s="7">
        <v>918</v>
      </c>
      <c r="F205" s="7">
        <v>110332</v>
      </c>
      <c r="G205" s="7" t="s">
        <v>117</v>
      </c>
      <c r="H205" s="8" t="s">
        <v>92</v>
      </c>
      <c r="I205" s="15">
        <v>17038171.925664641</v>
      </c>
      <c r="J205" s="15">
        <v>27686856.355051555</v>
      </c>
      <c r="K205" s="15">
        <v>17035440.897694089</v>
      </c>
      <c r="L205" s="15">
        <v>17017672.553109456</v>
      </c>
      <c r="M205" s="15">
        <v>16913009.467280302</v>
      </c>
      <c r="N205" s="15">
        <v>16909404.056661949</v>
      </c>
      <c r="O205" s="15">
        <v>27620225.513366126</v>
      </c>
      <c r="P205" s="15">
        <v>27632194.204050656</v>
      </c>
      <c r="Q205" s="15">
        <v>27686705.299453158</v>
      </c>
      <c r="R205" s="15">
        <v>16937522.358959269</v>
      </c>
      <c r="S205" s="15">
        <v>27698186.693806481</v>
      </c>
      <c r="T205" s="15">
        <v>27622235.406683162</v>
      </c>
      <c r="U205" s="9">
        <f t="shared" si="3"/>
        <v>267797624.73178083</v>
      </c>
    </row>
    <row r="206" spans="1:21" x14ac:dyDescent="0.3">
      <c r="A206" s="7" t="s">
        <v>167</v>
      </c>
      <c r="B206" s="7" t="s">
        <v>114</v>
      </c>
      <c r="C206" s="7">
        <v>2801</v>
      </c>
      <c r="D206" s="7" t="s">
        <v>8</v>
      </c>
      <c r="E206" s="7">
        <v>918</v>
      </c>
      <c r="F206" s="7">
        <v>110408</v>
      </c>
      <c r="G206" s="7" t="s">
        <v>117</v>
      </c>
      <c r="H206" s="8" t="s">
        <v>93</v>
      </c>
      <c r="I206" s="15">
        <v>141984.76604720534</v>
      </c>
      <c r="J206" s="15">
        <v>141434.40552890112</v>
      </c>
      <c r="K206" s="15">
        <v>141962.00748078409</v>
      </c>
      <c r="L206" s="15">
        <v>141813.93794257881</v>
      </c>
      <c r="M206" s="15">
        <v>140941.74556066919</v>
      </c>
      <c r="N206" s="15">
        <v>140911.70047218289</v>
      </c>
      <c r="O206" s="15">
        <v>141094.03126022941</v>
      </c>
      <c r="P206" s="15">
        <v>141155.17163059933</v>
      </c>
      <c r="Q206" s="15">
        <v>141433.63388265544</v>
      </c>
      <c r="R206" s="15">
        <v>141146.01965799392</v>
      </c>
      <c r="S206" s="15">
        <v>141492.28496836129</v>
      </c>
      <c r="T206" s="15">
        <v>141104.29851711213</v>
      </c>
      <c r="U206" s="9">
        <f t="shared" si="3"/>
        <v>1696474.002949273</v>
      </c>
    </row>
    <row r="207" spans="1:21" x14ac:dyDescent="0.3">
      <c r="A207" s="7" t="s">
        <v>167</v>
      </c>
      <c r="B207" s="7" t="s">
        <v>114</v>
      </c>
      <c r="C207" s="7">
        <v>2801</v>
      </c>
      <c r="D207" s="7" t="s">
        <v>236</v>
      </c>
      <c r="E207" s="7">
        <v>918</v>
      </c>
      <c r="F207" s="7">
        <v>110027</v>
      </c>
      <c r="G207" s="7" t="s">
        <v>117</v>
      </c>
      <c r="H207" s="8" t="s">
        <v>89</v>
      </c>
      <c r="I207" s="15">
        <v>2659525.2579675391</v>
      </c>
      <c r="J207" s="15">
        <v>2649216.4217440002</v>
      </c>
      <c r="K207" s="15">
        <v>2659098.9658805961</v>
      </c>
      <c r="L207" s="15">
        <v>2656325.4663865613</v>
      </c>
      <c r="M207" s="15">
        <v>2639988.3780208682</v>
      </c>
      <c r="N207" s="15">
        <v>2639425.6016475167</v>
      </c>
      <c r="O207" s="15">
        <v>2642840.8506887672</v>
      </c>
      <c r="P207" s="15">
        <v>2643986.0746716429</v>
      </c>
      <c r="Q207" s="15">
        <v>2649201.9679914061</v>
      </c>
      <c r="R207" s="15">
        <v>2643814.6485181055</v>
      </c>
      <c r="S207" s="15">
        <v>2650300.5650323732</v>
      </c>
      <c r="T207" s="15">
        <v>2643033.1672996948</v>
      </c>
      <c r="U207" s="9">
        <f t="shared" si="3"/>
        <v>31776757.36584907</v>
      </c>
    </row>
    <row r="208" spans="1:21" x14ac:dyDescent="0.3">
      <c r="A208" s="7" t="s">
        <v>167</v>
      </c>
      <c r="B208" s="7" t="s">
        <v>114</v>
      </c>
      <c r="C208" s="7">
        <v>2801</v>
      </c>
      <c r="D208" s="7" t="s">
        <v>1477</v>
      </c>
      <c r="E208" s="7">
        <v>918</v>
      </c>
      <c r="F208" s="7">
        <v>111166</v>
      </c>
      <c r="G208" s="7" t="s">
        <v>117</v>
      </c>
      <c r="H208" s="8" t="s">
        <v>95</v>
      </c>
      <c r="I208" s="15">
        <v>8380865.9443696998</v>
      </c>
      <c r="J208" s="15">
        <v>19063107.772480641</v>
      </c>
      <c r="K208" s="15">
        <v>8379522.5855040094</v>
      </c>
      <c r="L208" s="15">
        <v>8370782.5566636575</v>
      </c>
      <c r="M208" s="15">
        <v>8319300.0798178334</v>
      </c>
      <c r="N208" s="15">
        <v>8317526.6229470689</v>
      </c>
      <c r="O208" s="15">
        <v>19017230.736108877</v>
      </c>
      <c r="P208" s="15">
        <v>19025471.485347029</v>
      </c>
      <c r="Q208" s="15">
        <v>19063003.766842913</v>
      </c>
      <c r="R208" s="15">
        <v>8331357.6679186327</v>
      </c>
      <c r="S208" s="15">
        <v>19070909.000110604</v>
      </c>
      <c r="T208" s="15">
        <v>19018614.598993942</v>
      </c>
      <c r="U208" s="9">
        <f t="shared" si="3"/>
        <v>164357692.81710494</v>
      </c>
    </row>
    <row r="209" spans="1:21" x14ac:dyDescent="0.3">
      <c r="A209" s="7" t="s">
        <v>167</v>
      </c>
      <c r="B209" s="7" t="s">
        <v>114</v>
      </c>
      <c r="C209" s="7">
        <v>2801</v>
      </c>
      <c r="D209" s="7" t="s">
        <v>8</v>
      </c>
      <c r="E209" s="7">
        <v>901</v>
      </c>
      <c r="F209" s="7">
        <v>150206</v>
      </c>
      <c r="G209" s="7" t="s">
        <v>117</v>
      </c>
      <c r="H209" s="8" t="s">
        <v>1445</v>
      </c>
      <c r="I209" s="15">
        <v>4840.3897516092729</v>
      </c>
      <c r="J209" s="15">
        <v>4821.627461212538</v>
      </c>
      <c r="K209" s="15">
        <v>4839.6138913903669</v>
      </c>
      <c r="L209" s="15">
        <v>4834.5660662242772</v>
      </c>
      <c r="M209" s="15">
        <v>4804.8322350228136</v>
      </c>
      <c r="N209" s="15">
        <v>4803.8079706425988</v>
      </c>
      <c r="O209" s="15">
        <v>4810.0237929623672</v>
      </c>
      <c r="P209" s="15">
        <v>4812.108123770432</v>
      </c>
      <c r="Q209" s="15">
        <v>4821.6011550905268</v>
      </c>
      <c r="R209" s="15">
        <v>4811.7961247043377</v>
      </c>
      <c r="S209" s="15">
        <v>4823.6006239214075</v>
      </c>
      <c r="T209" s="15">
        <v>4810.3738130833681</v>
      </c>
      <c r="U209" s="9">
        <f t="shared" si="3"/>
        <v>57834.3410096343</v>
      </c>
    </row>
    <row r="210" spans="1:21" x14ac:dyDescent="0.3">
      <c r="A210" s="7" t="s">
        <v>167</v>
      </c>
      <c r="B210" s="7" t="s">
        <v>114</v>
      </c>
      <c r="C210" s="7">
        <v>2801</v>
      </c>
      <c r="D210" s="7" t="s">
        <v>239</v>
      </c>
      <c r="E210" s="7">
        <v>918</v>
      </c>
      <c r="F210" s="7">
        <v>110716</v>
      </c>
      <c r="G210" s="7" t="s">
        <v>117</v>
      </c>
      <c r="H210" s="8" t="s">
        <v>94</v>
      </c>
      <c r="I210" s="15">
        <v>107604015.46260819</v>
      </c>
      <c r="J210" s="15">
        <v>138221058.69419527</v>
      </c>
      <c r="K210" s="15">
        <v>107586767.74511513</v>
      </c>
      <c r="L210" s="15">
        <v>107474552.34819512</v>
      </c>
      <c r="M210" s="15">
        <v>106813556.06555049</v>
      </c>
      <c r="N210" s="15">
        <v>106790786.2131497</v>
      </c>
      <c r="O210" s="15">
        <v>137926897.81610775</v>
      </c>
      <c r="P210" s="15">
        <v>137986665.7704367</v>
      </c>
      <c r="Q210" s="15">
        <v>138258877.38875917</v>
      </c>
      <c r="R210" s="15">
        <v>106968366.42823286</v>
      </c>
      <c r="S210" s="15">
        <v>138316211.93532148</v>
      </c>
      <c r="T210" s="15">
        <v>139190838.71146342</v>
      </c>
      <c r="U210" s="9">
        <f t="shared" si="3"/>
        <v>1473138594.5791354</v>
      </c>
    </row>
    <row r="211" spans="1:21" x14ac:dyDescent="0.3">
      <c r="A211" s="7" t="s">
        <v>167</v>
      </c>
      <c r="B211" s="7" t="s">
        <v>114</v>
      </c>
      <c r="C211" s="7">
        <v>2801</v>
      </c>
      <c r="D211" s="7" t="s">
        <v>8</v>
      </c>
      <c r="E211" s="7">
        <v>918</v>
      </c>
      <c r="F211" s="7">
        <v>110057</v>
      </c>
      <c r="G211" s="7" t="s">
        <v>117</v>
      </c>
      <c r="H211" s="8" t="s">
        <v>90</v>
      </c>
      <c r="I211" s="15">
        <v>593754.47619740409</v>
      </c>
      <c r="J211" s="15">
        <v>591452.96857540472</v>
      </c>
      <c r="K211" s="15">
        <v>593659.30401055166</v>
      </c>
      <c r="L211" s="15">
        <v>593040.10412351135</v>
      </c>
      <c r="M211" s="15">
        <v>589392.7541627984</v>
      </c>
      <c r="N211" s="15">
        <v>589267.11106549215</v>
      </c>
      <c r="O211" s="15">
        <v>590029.58527005033</v>
      </c>
      <c r="P211" s="15">
        <v>590285.26318250631</v>
      </c>
      <c r="Q211" s="15">
        <v>591449.7416911046</v>
      </c>
      <c r="R211" s="15">
        <v>590246.9912970654</v>
      </c>
      <c r="S211" s="15">
        <v>591695.0098676926</v>
      </c>
      <c r="T211" s="15">
        <v>590072.52107155975</v>
      </c>
      <c r="U211" s="9">
        <f t="shared" si="3"/>
        <v>7094345.8305151407</v>
      </c>
    </row>
    <row r="212" spans="1:21" x14ac:dyDescent="0.3">
      <c r="A212" s="7" t="s">
        <v>167</v>
      </c>
      <c r="B212" s="7" t="s">
        <v>114</v>
      </c>
      <c r="C212" s="7">
        <v>2801</v>
      </c>
      <c r="D212" s="7" t="s">
        <v>8</v>
      </c>
      <c r="E212" s="7">
        <v>922</v>
      </c>
      <c r="F212" s="7">
        <v>370424</v>
      </c>
      <c r="G212" s="7" t="s">
        <v>117</v>
      </c>
      <c r="H212" s="8" t="s">
        <v>99</v>
      </c>
      <c r="I212" s="15">
        <v>4103037.0461141267</v>
      </c>
      <c r="J212" s="15">
        <v>4087132.8779544951</v>
      </c>
      <c r="K212" s="15">
        <v>4102379.3752685674</v>
      </c>
      <c r="L212" s="15">
        <v>4098100.5021361127</v>
      </c>
      <c r="M212" s="15">
        <v>4072896.1245543384</v>
      </c>
      <c r="N212" s="15">
        <v>4072027.8897813763</v>
      </c>
      <c r="O212" s="15">
        <v>4077296.8351677661</v>
      </c>
      <c r="P212" s="15">
        <v>4079063.6529160691</v>
      </c>
      <c r="Q212" s="15">
        <v>4087110.5791317364</v>
      </c>
      <c r="R212" s="15">
        <v>4078799.1817077105</v>
      </c>
      <c r="S212" s="15">
        <v>4088805.462210713</v>
      </c>
      <c r="T212" s="15">
        <v>4077593.5355570014</v>
      </c>
      <c r="U212" s="9">
        <f t="shared" si="3"/>
        <v>49024243.062500015</v>
      </c>
    </row>
    <row r="213" spans="1:21" x14ac:dyDescent="0.3">
      <c r="A213" s="7" t="s">
        <v>167</v>
      </c>
      <c r="B213" s="7" t="s">
        <v>114</v>
      </c>
      <c r="C213" s="7">
        <v>2801</v>
      </c>
      <c r="D213" s="7" t="s">
        <v>8</v>
      </c>
      <c r="E213" s="7">
        <v>922</v>
      </c>
      <c r="F213" s="7">
        <v>370415</v>
      </c>
      <c r="G213" s="7" t="s">
        <v>117</v>
      </c>
      <c r="H213" s="8" t="s">
        <v>98</v>
      </c>
      <c r="I213" s="15">
        <v>168875.82022281241</v>
      </c>
      <c r="J213" s="15">
        <v>168221.22475785969</v>
      </c>
      <c r="K213" s="15">
        <v>168848.75132184167</v>
      </c>
      <c r="L213" s="15">
        <v>168672.63831049146</v>
      </c>
      <c r="M213" s="15">
        <v>167635.25797746261</v>
      </c>
      <c r="N213" s="15">
        <v>167599.52253130844</v>
      </c>
      <c r="O213" s="15">
        <v>167816.38566557592</v>
      </c>
      <c r="P213" s="15">
        <v>167889.10565154618</v>
      </c>
      <c r="Q213" s="15">
        <v>168220.30696649171</v>
      </c>
      <c r="R213" s="15">
        <v>167878.2203507958</v>
      </c>
      <c r="S213" s="15">
        <v>168290.0662123691</v>
      </c>
      <c r="T213" s="15">
        <v>167828.5974786864</v>
      </c>
      <c r="U213" s="9">
        <f t="shared" si="3"/>
        <v>2017775.8974472417</v>
      </c>
    </row>
    <row r="214" spans="1:21" x14ac:dyDescent="0.3">
      <c r="A214" s="7" t="s">
        <v>167</v>
      </c>
      <c r="B214" s="7" t="s">
        <v>114</v>
      </c>
      <c r="C214" s="7">
        <v>2801</v>
      </c>
      <c r="D214" s="7" t="s">
        <v>8</v>
      </c>
      <c r="E214" s="7">
        <v>918</v>
      </c>
      <c r="F214" s="7">
        <v>111576</v>
      </c>
      <c r="G214" s="7" t="s">
        <v>117</v>
      </c>
      <c r="H214" s="8" t="s">
        <v>97</v>
      </c>
      <c r="I214" s="15">
        <v>406592.73913517891</v>
      </c>
      <c r="J214" s="15">
        <v>405016.70674185321</v>
      </c>
      <c r="K214" s="15">
        <v>406527.56687679078</v>
      </c>
      <c r="L214" s="15">
        <v>406103.54956283933</v>
      </c>
      <c r="M214" s="15">
        <v>403605.90774191631</v>
      </c>
      <c r="N214" s="15">
        <v>403519.86953397829</v>
      </c>
      <c r="O214" s="15">
        <v>404041.99860883883</v>
      </c>
      <c r="P214" s="15">
        <v>404217.08239671623</v>
      </c>
      <c r="Q214" s="15">
        <v>405014.49702760426</v>
      </c>
      <c r="R214" s="15">
        <v>404190.8744751644</v>
      </c>
      <c r="S214" s="15">
        <v>405182.45240939822</v>
      </c>
      <c r="T214" s="15">
        <v>404071.40029900288</v>
      </c>
      <c r="U214" s="9">
        <f t="shared" si="3"/>
        <v>4858084.6448092815</v>
      </c>
    </row>
    <row r="215" spans="1:21" x14ac:dyDescent="0.3">
      <c r="A215" s="7" t="s">
        <v>167</v>
      </c>
      <c r="B215" s="7" t="s">
        <v>114</v>
      </c>
      <c r="C215" s="7">
        <v>2801</v>
      </c>
      <c r="D215" s="7" t="s">
        <v>8</v>
      </c>
      <c r="E215" s="7">
        <v>902</v>
      </c>
      <c r="F215" s="7">
        <v>370482</v>
      </c>
      <c r="G215" s="7" t="s">
        <v>117</v>
      </c>
      <c r="H215" s="8" t="s">
        <v>1446</v>
      </c>
      <c r="I215" s="15">
        <v>361415.76812015905</v>
      </c>
      <c r="J215" s="15">
        <v>360014.8504372029</v>
      </c>
      <c r="K215" s="15">
        <v>361357.83722381404</v>
      </c>
      <c r="L215" s="15">
        <v>360980.93294474605</v>
      </c>
      <c r="M215" s="15">
        <v>358760.80688170338</v>
      </c>
      <c r="N215" s="15">
        <v>358684.32847464737</v>
      </c>
      <c r="O215" s="15">
        <v>359148.44320785673</v>
      </c>
      <c r="P215" s="15">
        <v>359304.07324152556</v>
      </c>
      <c r="Q215" s="15">
        <v>360012.88624675933</v>
      </c>
      <c r="R215" s="15">
        <v>359280.7773112572</v>
      </c>
      <c r="S215" s="15">
        <v>360162.1799194651</v>
      </c>
      <c r="T215" s="15">
        <v>359174.57804355817</v>
      </c>
      <c r="U215" s="9">
        <f t="shared" si="3"/>
        <v>4318297.4620526945</v>
      </c>
    </row>
    <row r="216" spans="1:21" x14ac:dyDescent="0.3">
      <c r="A216" s="7" t="s">
        <v>167</v>
      </c>
      <c r="B216" s="7" t="s">
        <v>114</v>
      </c>
      <c r="C216" s="7">
        <v>2801</v>
      </c>
      <c r="D216" s="7" t="s">
        <v>8</v>
      </c>
      <c r="E216" s="7" t="s">
        <v>1464</v>
      </c>
      <c r="F216" s="7">
        <v>111698</v>
      </c>
      <c r="G216" s="7" t="s">
        <v>117</v>
      </c>
      <c r="H216" s="8" t="s">
        <v>1447</v>
      </c>
      <c r="I216" s="15">
        <v>285582.99534494709</v>
      </c>
      <c r="J216" s="15">
        <v>284476.02021153976</v>
      </c>
      <c r="K216" s="15">
        <v>285537.21959203162</v>
      </c>
      <c r="L216" s="15">
        <v>285239.39790723234</v>
      </c>
      <c r="M216" s="15">
        <v>283485.10186634597</v>
      </c>
      <c r="N216" s="15">
        <v>283424.67026791332</v>
      </c>
      <c r="O216" s="15">
        <v>283791.40378477966</v>
      </c>
      <c r="P216" s="15">
        <v>283914.37930245546</v>
      </c>
      <c r="Q216" s="15">
        <v>284474.46815034107</v>
      </c>
      <c r="R216" s="15">
        <v>283895.97135755594</v>
      </c>
      <c r="S216" s="15">
        <v>284592.43681136303</v>
      </c>
      <c r="T216" s="15">
        <v>283812.0549719187</v>
      </c>
      <c r="U216" s="9">
        <f t="shared" si="3"/>
        <v>3412226.1195684234</v>
      </c>
    </row>
    <row r="217" spans="1:21" x14ac:dyDescent="0.3">
      <c r="A217" s="7" t="s">
        <v>167</v>
      </c>
      <c r="B217" s="7" t="s">
        <v>114</v>
      </c>
      <c r="C217" s="7">
        <v>2801</v>
      </c>
      <c r="D217" s="7" t="s">
        <v>8</v>
      </c>
      <c r="E217" s="7">
        <v>922</v>
      </c>
      <c r="F217" s="7">
        <v>370522</v>
      </c>
      <c r="G217" s="7" t="s">
        <v>117</v>
      </c>
      <c r="H217" s="8" t="s">
        <v>1448</v>
      </c>
      <c r="I217" s="15">
        <v>2119552.8901213491</v>
      </c>
      <c r="J217" s="15">
        <v>2111337.0916265128</v>
      </c>
      <c r="K217" s="15">
        <v>2119213.1495521595</v>
      </c>
      <c r="L217" s="15">
        <v>2117002.7629988752</v>
      </c>
      <c r="M217" s="15">
        <v>2103982.6486916565</v>
      </c>
      <c r="N217" s="15">
        <v>2103534.134700276</v>
      </c>
      <c r="O217" s="15">
        <v>2106255.9742294098</v>
      </c>
      <c r="P217" s="15">
        <v>2107168.6795310299</v>
      </c>
      <c r="Q217" s="15">
        <v>2111325.5724679739</v>
      </c>
      <c r="R217" s="15">
        <v>2107032.0586066442</v>
      </c>
      <c r="S217" s="15">
        <v>2112201.1176526961</v>
      </c>
      <c r="T217" s="15">
        <v>2106409.2441512835</v>
      </c>
      <c r="U217" s="9">
        <f t="shared" si="3"/>
        <v>25325015.324329864</v>
      </c>
    </row>
    <row r="218" spans="1:21" x14ac:dyDescent="0.3">
      <c r="A218" s="7" t="s">
        <v>167</v>
      </c>
      <c r="B218" s="7" t="s">
        <v>114</v>
      </c>
      <c r="C218" s="7">
        <v>2801</v>
      </c>
      <c r="D218" s="7" t="s">
        <v>237</v>
      </c>
      <c r="E218" s="7">
        <v>918</v>
      </c>
      <c r="F218" s="7">
        <v>110264</v>
      </c>
      <c r="G218" s="7" t="s">
        <v>117</v>
      </c>
      <c r="H218" s="8" t="s">
        <v>91</v>
      </c>
      <c r="I218" s="15">
        <v>13556318.231007036</v>
      </c>
      <c r="J218" s="15">
        <v>24218499.001286</v>
      </c>
      <c r="K218" s="15">
        <v>13554145.305153953</v>
      </c>
      <c r="L218" s="15">
        <v>13540008.029472126</v>
      </c>
      <c r="M218" s="15">
        <v>13456733.479553893</v>
      </c>
      <c r="N218" s="15">
        <v>13453864.856446372</v>
      </c>
      <c r="O218" s="15">
        <v>24160215.064961862</v>
      </c>
      <c r="P218" s="15">
        <v>24170684.42701846</v>
      </c>
      <c r="Q218" s="15">
        <v>24218366.868558038</v>
      </c>
      <c r="R218" s="15">
        <v>13476237.013255283</v>
      </c>
      <c r="S218" s="15">
        <v>24228409.978332348</v>
      </c>
      <c r="T218" s="15">
        <v>24161973.177138526</v>
      </c>
      <c r="U218" s="9">
        <f t="shared" si="3"/>
        <v>226195455.43218389</v>
      </c>
    </row>
    <row r="219" spans="1:21" x14ac:dyDescent="0.3">
      <c r="A219" s="7" t="s">
        <v>167</v>
      </c>
      <c r="B219" s="7" t="s">
        <v>114</v>
      </c>
      <c r="C219" s="7">
        <v>2801</v>
      </c>
      <c r="D219" s="7" t="s">
        <v>8</v>
      </c>
      <c r="E219" s="7" t="s">
        <v>1466</v>
      </c>
      <c r="F219" s="7">
        <v>212475</v>
      </c>
      <c r="G219" s="7" t="s">
        <v>117</v>
      </c>
      <c r="H219" s="8" t="s">
        <v>1449</v>
      </c>
      <c r="I219" s="15">
        <v>350659.34644991619</v>
      </c>
      <c r="J219" s="15">
        <v>349300.12274561945</v>
      </c>
      <c r="K219" s="15">
        <v>350603.139687391</v>
      </c>
      <c r="L219" s="15">
        <v>350237.45279758098</v>
      </c>
      <c r="M219" s="15">
        <v>348083.40191498603</v>
      </c>
      <c r="N219" s="15">
        <v>348009.19965099718</v>
      </c>
      <c r="O219" s="15">
        <v>348459.50144571811</v>
      </c>
      <c r="P219" s="15">
        <v>348610.4996331468</v>
      </c>
      <c r="Q219" s="15">
        <v>349298.21701322484</v>
      </c>
      <c r="R219" s="15">
        <v>348587.89703413646</v>
      </c>
      <c r="S219" s="15">
        <v>349443.06742186192</v>
      </c>
      <c r="T219" s="15">
        <v>348484.85845892841</v>
      </c>
      <c r="U219" s="9">
        <f t="shared" si="3"/>
        <v>4189776.7042535078</v>
      </c>
    </row>
    <row r="220" spans="1:21" x14ac:dyDescent="0.3">
      <c r="A220" s="7" t="s">
        <v>167</v>
      </c>
      <c r="B220" s="7" t="s">
        <v>114</v>
      </c>
      <c r="C220" s="7">
        <v>2801</v>
      </c>
      <c r="D220" s="7" t="s">
        <v>8</v>
      </c>
      <c r="E220" s="7" t="s">
        <v>1464</v>
      </c>
      <c r="F220" s="7">
        <v>111726</v>
      </c>
      <c r="G220" s="7" t="s">
        <v>1463</v>
      </c>
      <c r="H220" s="8" t="s">
        <v>1450</v>
      </c>
      <c r="I220" s="15">
        <v>5378.2108351214138</v>
      </c>
      <c r="J220" s="15">
        <v>5357.3638457917095</v>
      </c>
      <c r="K220" s="15">
        <v>5377.3487682115183</v>
      </c>
      <c r="L220" s="15">
        <v>5371.7400735825304</v>
      </c>
      <c r="M220" s="15">
        <v>5338.702483358682</v>
      </c>
      <c r="N220" s="15">
        <v>5337.5644118251093</v>
      </c>
      <c r="O220" s="15">
        <v>5344.4708810692964</v>
      </c>
      <c r="P220" s="15">
        <v>5346.7868041893689</v>
      </c>
      <c r="Q220" s="15">
        <v>5357.3346167672516</v>
      </c>
      <c r="R220" s="15">
        <v>5346.4401385603751</v>
      </c>
      <c r="S220" s="15">
        <v>5359.5562488015639</v>
      </c>
      <c r="T220" s="15">
        <v>5344.8597923148536</v>
      </c>
      <c r="U220" s="9">
        <f t="shared" si="3"/>
        <v>64260.378899593677</v>
      </c>
    </row>
    <row r="221" spans="1:21" x14ac:dyDescent="0.3">
      <c r="A221" s="7" t="s">
        <v>167</v>
      </c>
      <c r="B221" s="7" t="s">
        <v>114</v>
      </c>
      <c r="C221" s="7">
        <v>2801</v>
      </c>
      <c r="D221" s="7" t="s">
        <v>8</v>
      </c>
      <c r="E221" s="7">
        <v>918</v>
      </c>
      <c r="F221" s="7">
        <v>111077</v>
      </c>
      <c r="G221" s="7" t="s">
        <v>118</v>
      </c>
      <c r="H221" s="8" t="s">
        <v>109</v>
      </c>
      <c r="I221" s="15">
        <v>3855639.3476985418</v>
      </c>
      <c r="J221" s="15">
        <v>3840694.1410480766</v>
      </c>
      <c r="K221" s="15">
        <v>3855021.3319308376</v>
      </c>
      <c r="L221" s="15">
        <v>3851000.4587513162</v>
      </c>
      <c r="M221" s="15">
        <v>3827315.810319839</v>
      </c>
      <c r="N221" s="15">
        <v>3826499.926837421</v>
      </c>
      <c r="O221" s="15">
        <v>3831451.1746385787</v>
      </c>
      <c r="P221" s="15">
        <v>3833111.4599233582</v>
      </c>
      <c r="Q221" s="15">
        <v>3840673.1867604428</v>
      </c>
      <c r="R221" s="15">
        <v>3832862.9353339332</v>
      </c>
      <c r="S221" s="15">
        <v>3842265.8747658408</v>
      </c>
      <c r="T221" s="15">
        <v>3831729.9851105185</v>
      </c>
      <c r="U221" s="9">
        <f t="shared" si="3"/>
        <v>46068265.633118704</v>
      </c>
    </row>
    <row r="222" spans="1:21" x14ac:dyDescent="0.3">
      <c r="A222" s="7" t="s">
        <v>167</v>
      </c>
      <c r="B222" s="7" t="s">
        <v>114</v>
      </c>
      <c r="C222" s="7">
        <v>2801</v>
      </c>
      <c r="D222" s="7" t="s">
        <v>8</v>
      </c>
      <c r="E222" s="7">
        <v>918</v>
      </c>
      <c r="F222" s="7">
        <v>111096</v>
      </c>
      <c r="G222" s="7" t="s">
        <v>118</v>
      </c>
      <c r="H222" s="8" t="s">
        <v>113</v>
      </c>
      <c r="I222" s="15">
        <v>1174063.4253070047</v>
      </c>
      <c r="J222" s="15">
        <v>1169512.5275363303</v>
      </c>
      <c r="K222" s="15">
        <v>1173875.2361005745</v>
      </c>
      <c r="L222" s="15">
        <v>1172650.8580630664</v>
      </c>
      <c r="M222" s="15">
        <v>1165438.7521172003</v>
      </c>
      <c r="N222" s="15">
        <v>1165190.3111014215</v>
      </c>
      <c r="O222" s="15">
        <v>1166697.9933374275</v>
      </c>
      <c r="P222" s="15">
        <v>1167203.559354539</v>
      </c>
      <c r="Q222" s="15">
        <v>1169506.1468402911</v>
      </c>
      <c r="R222" s="15">
        <v>1167127.8822477299</v>
      </c>
      <c r="S222" s="15">
        <v>1169991.1291133813</v>
      </c>
      <c r="T222" s="15">
        <v>1166782.8926623324</v>
      </c>
      <c r="U222" s="9">
        <f t="shared" si="3"/>
        <v>14028040.713781297</v>
      </c>
    </row>
    <row r="223" spans="1:21" x14ac:dyDescent="0.3">
      <c r="A223" s="7" t="s">
        <v>167</v>
      </c>
      <c r="B223" s="7" t="s">
        <v>114</v>
      </c>
      <c r="C223" s="7">
        <v>2801</v>
      </c>
      <c r="D223" s="7" t="s">
        <v>8</v>
      </c>
      <c r="E223" s="7">
        <v>918</v>
      </c>
      <c r="F223" s="7">
        <v>110876</v>
      </c>
      <c r="G223" s="7" t="s">
        <v>118</v>
      </c>
      <c r="H223" s="8" t="s">
        <v>1451</v>
      </c>
      <c r="I223" s="15">
        <v>3661485.9365506587</v>
      </c>
      <c r="J223" s="15">
        <v>3647293.3062149957</v>
      </c>
      <c r="K223" s="15">
        <v>3660899.0413984018</v>
      </c>
      <c r="L223" s="15">
        <v>3657080.6420949865</v>
      </c>
      <c r="M223" s="15">
        <v>3634588.6506705903</v>
      </c>
      <c r="N223" s="15">
        <v>3633813.8515705345</v>
      </c>
      <c r="O223" s="15">
        <v>3638515.7758319769</v>
      </c>
      <c r="P223" s="15">
        <v>3640092.4562921221</v>
      </c>
      <c r="Q223" s="15">
        <v>3647273.407095145</v>
      </c>
      <c r="R223" s="15">
        <v>3639856.4463319038</v>
      </c>
      <c r="S223" s="15">
        <v>3648785.8941841046</v>
      </c>
      <c r="T223" s="15">
        <v>3638780.5466079521</v>
      </c>
      <c r="U223" s="9">
        <f t="shared" si="3"/>
        <v>43748465.954843372</v>
      </c>
    </row>
    <row r="224" spans="1:21" x14ac:dyDescent="0.3">
      <c r="A224" s="7" t="s">
        <v>167</v>
      </c>
      <c r="B224" s="7" t="s">
        <v>114</v>
      </c>
      <c r="C224" s="7">
        <v>2801</v>
      </c>
      <c r="D224" s="7" t="s">
        <v>1478</v>
      </c>
      <c r="E224" s="7">
        <v>918</v>
      </c>
      <c r="F224" s="7">
        <v>110235</v>
      </c>
      <c r="G224" s="7" t="s">
        <v>118</v>
      </c>
      <c r="H224" s="8" t="s">
        <v>107</v>
      </c>
      <c r="I224" s="15">
        <v>5201267.6986459196</v>
      </c>
      <c r="J224" s="15">
        <v>5181106.5752651626</v>
      </c>
      <c r="K224" s="15">
        <v>5200433.9937373595</v>
      </c>
      <c r="L224" s="15">
        <v>5195009.8251616657</v>
      </c>
      <c r="M224" s="15">
        <v>5163059.1716561811</v>
      </c>
      <c r="N224" s="15">
        <v>5161958.5426760633</v>
      </c>
      <c r="O224" s="15">
        <v>5168637.7890821164</v>
      </c>
      <c r="P224" s="15">
        <v>5170877.518331538</v>
      </c>
      <c r="Q224" s="15">
        <v>5181078.307875609</v>
      </c>
      <c r="R224" s="15">
        <v>5170542.2580017392</v>
      </c>
      <c r="S224" s="15">
        <v>5183226.8482159926</v>
      </c>
      <c r="T224" s="15">
        <v>5169013.905147695</v>
      </c>
      <c r="U224" s="9">
        <f t="shared" si="3"/>
        <v>62146212.433797032</v>
      </c>
    </row>
    <row r="225" spans="1:21" x14ac:dyDescent="0.3">
      <c r="A225" s="7" t="s">
        <v>167</v>
      </c>
      <c r="B225" s="7" t="s">
        <v>114</v>
      </c>
      <c r="C225" s="7">
        <v>2801</v>
      </c>
      <c r="D225" s="7" t="s">
        <v>245</v>
      </c>
      <c r="E225" s="7">
        <v>918</v>
      </c>
      <c r="F225" s="7">
        <v>130111</v>
      </c>
      <c r="G225" s="7" t="s">
        <v>118</v>
      </c>
      <c r="H225" s="8" t="s">
        <v>112</v>
      </c>
      <c r="I225" s="15">
        <v>9579669.1395182628</v>
      </c>
      <c r="J225" s="15">
        <v>9542536.4821241926</v>
      </c>
      <c r="K225" s="15">
        <v>9578133.6259383559</v>
      </c>
      <c r="L225" s="15">
        <v>9568143.4190652035</v>
      </c>
      <c r="M225" s="15">
        <v>9509296.8633584827</v>
      </c>
      <c r="N225" s="15">
        <v>9507269.7303428855</v>
      </c>
      <c r="O225" s="15">
        <v>9519571.5333606303</v>
      </c>
      <c r="P225" s="15">
        <v>9523696.6556221023</v>
      </c>
      <c r="Q225" s="15">
        <v>9542484.4193858299</v>
      </c>
      <c r="R225" s="15">
        <v>9523079.1748037413</v>
      </c>
      <c r="S225" s="15">
        <v>9546441.5903653447</v>
      </c>
      <c r="T225" s="15">
        <v>9520264.2620712165</v>
      </c>
      <c r="U225" s="9">
        <f t="shared" si="3"/>
        <v>114460586.89595628</v>
      </c>
    </row>
    <row r="226" spans="1:21" x14ac:dyDescent="0.3">
      <c r="A226" s="7" t="s">
        <v>167</v>
      </c>
      <c r="B226" s="7" t="s">
        <v>114</v>
      </c>
      <c r="C226" s="7">
        <v>2801</v>
      </c>
      <c r="D226" s="7" t="s">
        <v>244</v>
      </c>
      <c r="E226" s="7">
        <v>918</v>
      </c>
      <c r="F226" s="7">
        <v>110370</v>
      </c>
      <c r="G226" s="7" t="s">
        <v>118</v>
      </c>
      <c r="H226" s="8" t="s">
        <v>106</v>
      </c>
      <c r="I226" s="15">
        <v>1362838.6256197663</v>
      </c>
      <c r="J226" s="15">
        <v>1357555.9985236193</v>
      </c>
      <c r="K226" s="15">
        <v>1362620.1778647988</v>
      </c>
      <c r="L226" s="15">
        <v>1361198.9346458132</v>
      </c>
      <c r="M226" s="15">
        <v>1352827.20928309</v>
      </c>
      <c r="N226" s="15">
        <v>1352538.8219564827</v>
      </c>
      <c r="O226" s="15">
        <v>1354288.9212629597</v>
      </c>
      <c r="P226" s="15">
        <v>1354875.7761815859</v>
      </c>
      <c r="Q226" s="15">
        <v>1357548.5918888217</v>
      </c>
      <c r="R226" s="15">
        <v>1354787.9311111991</v>
      </c>
      <c r="S226" s="15">
        <v>1358111.5534463162</v>
      </c>
      <c r="T226" s="15">
        <v>1354387.4713725839</v>
      </c>
      <c r="U226" s="9">
        <f t="shared" si="3"/>
        <v>16283580.013157038</v>
      </c>
    </row>
    <row r="227" spans="1:21" x14ac:dyDescent="0.3">
      <c r="A227" s="7" t="s">
        <v>167</v>
      </c>
      <c r="B227" s="7" t="s">
        <v>114</v>
      </c>
      <c r="C227" s="7">
        <v>2801</v>
      </c>
      <c r="D227" s="7" t="s">
        <v>241</v>
      </c>
      <c r="E227" s="7">
        <v>918</v>
      </c>
      <c r="F227" s="7">
        <v>111224</v>
      </c>
      <c r="G227" s="7" t="s">
        <v>118</v>
      </c>
      <c r="H227" s="8" t="s">
        <v>101</v>
      </c>
      <c r="I227" s="15">
        <v>8168964.4374659164</v>
      </c>
      <c r="J227" s="15">
        <v>8137299.9453730276</v>
      </c>
      <c r="K227" s="15">
        <v>8167655.044036475</v>
      </c>
      <c r="L227" s="15">
        <v>8159135.9977645054</v>
      </c>
      <c r="M227" s="15">
        <v>8108955.2019735016</v>
      </c>
      <c r="N227" s="15">
        <v>8107226.5851211594</v>
      </c>
      <c r="O227" s="15">
        <v>8117716.8212561542</v>
      </c>
      <c r="P227" s="15">
        <v>8121234.4768832317</v>
      </c>
      <c r="Q227" s="15">
        <v>8137255.5494077792</v>
      </c>
      <c r="R227" s="15">
        <v>8120707.9264593543</v>
      </c>
      <c r="S227" s="15">
        <v>8140629.9863046948</v>
      </c>
      <c r="T227" s="15">
        <v>8118307.5385470307</v>
      </c>
      <c r="U227" s="9">
        <f t="shared" si="3"/>
        <v>97605089.510592833</v>
      </c>
    </row>
    <row r="228" spans="1:21" x14ac:dyDescent="0.3">
      <c r="A228" s="7" t="s">
        <v>167</v>
      </c>
      <c r="B228" s="7" t="s">
        <v>114</v>
      </c>
      <c r="C228" s="7">
        <v>2801</v>
      </c>
      <c r="D228" s="7" t="s">
        <v>1479</v>
      </c>
      <c r="E228" s="7">
        <v>918</v>
      </c>
      <c r="F228" s="7">
        <v>111450</v>
      </c>
      <c r="G228" s="7" t="s">
        <v>118</v>
      </c>
      <c r="H228" s="8" t="s">
        <v>100</v>
      </c>
      <c r="I228" s="15">
        <v>13230936.475482192</v>
      </c>
      <c r="J228" s="15">
        <v>13179650.797032185</v>
      </c>
      <c r="K228" s="15">
        <v>13228815.704677157</v>
      </c>
      <c r="L228" s="15">
        <v>13215017.755020384</v>
      </c>
      <c r="M228" s="15">
        <v>13133741.979310693</v>
      </c>
      <c r="N228" s="15">
        <v>13130942.209530953</v>
      </c>
      <c r="O228" s="15">
        <v>13147932.814518576</v>
      </c>
      <c r="P228" s="15">
        <v>13153630.216986265</v>
      </c>
      <c r="Q228" s="15">
        <v>13179578.890709117</v>
      </c>
      <c r="R228" s="15">
        <v>13152777.384872379</v>
      </c>
      <c r="S228" s="15">
        <v>13185044.327676727</v>
      </c>
      <c r="T228" s="15">
        <v>13148889.575073771</v>
      </c>
      <c r="U228" s="9">
        <f t="shared" si="3"/>
        <v>158086958.1308904</v>
      </c>
    </row>
    <row r="229" spans="1:21" x14ac:dyDescent="0.3">
      <c r="A229" s="7" t="s">
        <v>167</v>
      </c>
      <c r="B229" s="7" t="s">
        <v>114</v>
      </c>
      <c r="C229" s="7">
        <v>2801</v>
      </c>
      <c r="D229" s="7" t="s">
        <v>8</v>
      </c>
      <c r="E229" s="7">
        <v>918</v>
      </c>
      <c r="F229" s="7">
        <v>111538</v>
      </c>
      <c r="G229" s="7" t="s">
        <v>118</v>
      </c>
      <c r="H229" s="8" t="s">
        <v>110</v>
      </c>
      <c r="I229" s="15">
        <v>3707200.7286491906</v>
      </c>
      <c r="J229" s="15">
        <v>3692830.8989042253</v>
      </c>
      <c r="K229" s="15">
        <v>3706606.5059281997</v>
      </c>
      <c r="L229" s="15">
        <v>3702740.4327204381</v>
      </c>
      <c r="M229" s="15">
        <v>3679967.6217791392</v>
      </c>
      <c r="N229" s="15">
        <v>3679183.149071048</v>
      </c>
      <c r="O229" s="15">
        <v>3683943.7783210659</v>
      </c>
      <c r="P229" s="15">
        <v>3685540.1441277317</v>
      </c>
      <c r="Q229" s="15">
        <v>3692810.751337667</v>
      </c>
      <c r="R229" s="15">
        <v>3685301.1875096667</v>
      </c>
      <c r="S229" s="15">
        <v>3694342.1222989177</v>
      </c>
      <c r="T229" s="15">
        <v>3684211.8548426284</v>
      </c>
      <c r="U229" s="9">
        <f t="shared" si="3"/>
        <v>44294679.17548991</v>
      </c>
    </row>
    <row r="230" spans="1:21" x14ac:dyDescent="0.3">
      <c r="A230" s="7" t="s">
        <v>167</v>
      </c>
      <c r="B230" s="7" t="s">
        <v>114</v>
      </c>
      <c r="C230" s="7">
        <v>2801</v>
      </c>
      <c r="D230" s="7" t="s">
        <v>243</v>
      </c>
      <c r="E230" s="7">
        <v>918</v>
      </c>
      <c r="F230" s="7">
        <v>110439</v>
      </c>
      <c r="G230" s="7" t="s">
        <v>118</v>
      </c>
      <c r="H230" s="8" t="s">
        <v>103</v>
      </c>
      <c r="I230" s="15">
        <v>37647475.845849901</v>
      </c>
      <c r="J230" s="15">
        <v>37501546.920541964</v>
      </c>
      <c r="K230" s="15">
        <v>37641441.377480626</v>
      </c>
      <c r="L230" s="15">
        <v>37602180.51507771</v>
      </c>
      <c r="M230" s="15">
        <v>34701566.141831428</v>
      </c>
      <c r="N230" s="15">
        <v>48038079.706425987</v>
      </c>
      <c r="O230" s="15">
        <v>48100237.929623671</v>
      </c>
      <c r="P230" s="15">
        <v>40100901.031420261</v>
      </c>
      <c r="Q230" s="15">
        <v>40180009.625754386</v>
      </c>
      <c r="R230" s="15">
        <v>40098301.039202817</v>
      </c>
      <c r="S230" s="15">
        <v>40196671.866011724</v>
      </c>
      <c r="T230" s="15">
        <v>40086448.4423614</v>
      </c>
      <c r="U230" s="9">
        <f t="shared" si="3"/>
        <v>481894860.4415819</v>
      </c>
    </row>
    <row r="231" spans="1:21" x14ac:dyDescent="0.3">
      <c r="A231" s="7" t="s">
        <v>167</v>
      </c>
      <c r="B231" s="7" t="s">
        <v>114</v>
      </c>
      <c r="C231" s="7">
        <v>2801</v>
      </c>
      <c r="D231" s="7" t="s">
        <v>8</v>
      </c>
      <c r="E231" s="7">
        <v>918</v>
      </c>
      <c r="F231" s="7">
        <v>111265</v>
      </c>
      <c r="G231" s="7" t="s">
        <v>118</v>
      </c>
      <c r="H231" s="8" t="s">
        <v>104</v>
      </c>
      <c r="I231" s="15">
        <v>8558884.7230122183</v>
      </c>
      <c r="J231" s="15">
        <v>8525708.8241929263</v>
      </c>
      <c r="K231" s="15">
        <v>8557512.8297318108</v>
      </c>
      <c r="L231" s="15">
        <v>8548587.1530992389</v>
      </c>
      <c r="M231" s="15">
        <v>8496011.1320170052</v>
      </c>
      <c r="N231" s="15">
        <v>8494200.0049784798</v>
      </c>
      <c r="O231" s="15">
        <v>8505190.9601336792</v>
      </c>
      <c r="P231" s="15">
        <v>8508876.5201869607</v>
      </c>
      <c r="Q231" s="15">
        <v>8525662.3091234043</v>
      </c>
      <c r="R231" s="15">
        <v>8508324.8365049809</v>
      </c>
      <c r="S231" s="15">
        <v>8529197.814342808</v>
      </c>
      <c r="T231" s="15">
        <v>8505809.8734898567</v>
      </c>
      <c r="U231" s="9">
        <f t="shared" si="3"/>
        <v>102263966.98081335</v>
      </c>
    </row>
    <row r="232" spans="1:21" x14ac:dyDescent="0.3">
      <c r="A232" s="7" t="s">
        <v>167</v>
      </c>
      <c r="B232" s="7" t="s">
        <v>114</v>
      </c>
      <c r="C232" s="7">
        <v>2801</v>
      </c>
      <c r="D232" s="7" t="s">
        <v>8</v>
      </c>
      <c r="E232" s="7">
        <v>918</v>
      </c>
      <c r="F232" s="7">
        <v>111328</v>
      </c>
      <c r="G232" s="7" t="s">
        <v>118</v>
      </c>
      <c r="H232" s="8" t="s">
        <v>105</v>
      </c>
      <c r="I232" s="15">
        <v>1342401.424446305</v>
      </c>
      <c r="J232" s="15">
        <v>1337198.0159096108</v>
      </c>
      <c r="K232" s="15">
        <v>1342186.2525455949</v>
      </c>
      <c r="L232" s="15">
        <v>1340786.3223661997</v>
      </c>
      <c r="M232" s="15">
        <v>1332540.139846327</v>
      </c>
      <c r="N232" s="15">
        <v>1332256.0771915475</v>
      </c>
      <c r="O232" s="15">
        <v>1333979.9319148965</v>
      </c>
      <c r="P232" s="15">
        <v>1334557.9863256663</v>
      </c>
      <c r="Q232" s="15">
        <v>1337190.7203451062</v>
      </c>
      <c r="R232" s="15">
        <v>1334471.4585846697</v>
      </c>
      <c r="S232" s="15">
        <v>1337745.2397008704</v>
      </c>
      <c r="T232" s="15">
        <v>1334077.0041617875</v>
      </c>
      <c r="U232" s="9">
        <f t="shared" si="3"/>
        <v>16039390.573338581</v>
      </c>
    </row>
    <row r="233" spans="1:21" x14ac:dyDescent="0.3">
      <c r="A233" s="7" t="s">
        <v>167</v>
      </c>
      <c r="B233" s="7" t="s">
        <v>114</v>
      </c>
      <c r="C233" s="7">
        <v>2801</v>
      </c>
      <c r="D233" s="7" t="s">
        <v>242</v>
      </c>
      <c r="E233" s="7">
        <v>918</v>
      </c>
      <c r="F233" s="7">
        <v>111541</v>
      </c>
      <c r="G233" s="7" t="s">
        <v>118</v>
      </c>
      <c r="H233" s="8" t="s">
        <v>102</v>
      </c>
      <c r="I233" s="15">
        <v>6542055.6598416883</v>
      </c>
      <c r="J233" s="15">
        <v>6516697.3820210351</v>
      </c>
      <c r="K233" s="15">
        <v>6541007.0416524913</v>
      </c>
      <c r="L233" s="15">
        <v>6534184.6255057901</v>
      </c>
      <c r="M233" s="15">
        <v>6493997.7007575007</v>
      </c>
      <c r="N233" s="15">
        <v>6492613.3505440634</v>
      </c>
      <c r="O233" s="15">
        <v>6501014.3797326926</v>
      </c>
      <c r="P233" s="15">
        <v>6503831.4686159482</v>
      </c>
      <c r="Q233" s="15">
        <v>6516661.8278356856</v>
      </c>
      <c r="R233" s="15">
        <v>6503409.7845448405</v>
      </c>
      <c r="S233" s="15">
        <v>6519364.2210422223</v>
      </c>
      <c r="T233" s="15">
        <v>6501487.4513717871</v>
      </c>
      <c r="U233" s="9">
        <f t="shared" si="3"/>
        <v>78166324.893465742</v>
      </c>
    </row>
    <row r="234" spans="1:21" x14ac:dyDescent="0.3">
      <c r="A234" s="7" t="s">
        <v>167</v>
      </c>
      <c r="B234" s="7" t="s">
        <v>114</v>
      </c>
      <c r="C234" s="7">
        <v>2801</v>
      </c>
      <c r="D234" s="7" t="s">
        <v>8</v>
      </c>
      <c r="E234" s="7">
        <v>907</v>
      </c>
      <c r="F234" s="7">
        <v>370546</v>
      </c>
      <c r="G234" s="7" t="s">
        <v>118</v>
      </c>
      <c r="H234" s="8" t="s">
        <v>1452</v>
      </c>
      <c r="I234" s="15">
        <v>690024.45014607743</v>
      </c>
      <c r="J234" s="15">
        <v>687349.78141507634</v>
      </c>
      <c r="K234" s="15">
        <v>689913.84696153784</v>
      </c>
      <c r="L234" s="15">
        <v>689194.25144063868</v>
      </c>
      <c r="M234" s="15">
        <v>684955.52861491882</v>
      </c>
      <c r="N234" s="15">
        <v>684809.5140371616</v>
      </c>
      <c r="O234" s="15">
        <v>685695.61404119071</v>
      </c>
      <c r="P234" s="15">
        <v>685992.74697749596</v>
      </c>
      <c r="Q234" s="15">
        <v>687346.03133123845</v>
      </c>
      <c r="R234" s="15">
        <v>685948.26977729623</v>
      </c>
      <c r="S234" s="15">
        <v>687631.06672124064</v>
      </c>
      <c r="T234" s="15">
        <v>685745.51135399565</v>
      </c>
      <c r="U234" s="9">
        <f t="shared" si="3"/>
        <v>8244606.6128178686</v>
      </c>
    </row>
    <row r="235" spans="1:21" x14ac:dyDescent="0.3">
      <c r="A235" s="7" t="s">
        <v>167</v>
      </c>
      <c r="B235" s="7" t="s">
        <v>114</v>
      </c>
      <c r="C235" s="7">
        <v>2801</v>
      </c>
      <c r="D235" s="7" t="s">
        <v>8</v>
      </c>
      <c r="E235" s="7">
        <v>907</v>
      </c>
      <c r="F235" s="7">
        <v>130798</v>
      </c>
      <c r="G235" s="7" t="s">
        <v>118</v>
      </c>
      <c r="H235" s="8" t="s">
        <v>111</v>
      </c>
      <c r="I235" s="15">
        <v>1050364.5760992123</v>
      </c>
      <c r="J235" s="15">
        <v>1046293.1590831209</v>
      </c>
      <c r="K235" s="15">
        <v>1050196.2144317096</v>
      </c>
      <c r="L235" s="15">
        <v>1049100.8363706681</v>
      </c>
      <c r="M235" s="15">
        <v>1042648.5949999505</v>
      </c>
      <c r="N235" s="15">
        <v>1042426.3296294439</v>
      </c>
      <c r="O235" s="15">
        <v>1043775.1630728336</v>
      </c>
      <c r="P235" s="15">
        <v>1044227.4628581837</v>
      </c>
      <c r="Q235" s="15">
        <v>1046287.4506546443</v>
      </c>
      <c r="R235" s="15">
        <v>1044159.7590608413</v>
      </c>
      <c r="S235" s="15">
        <v>1046721.3353909453</v>
      </c>
      <c r="T235" s="15">
        <v>1043851.1174390909</v>
      </c>
      <c r="U235" s="9">
        <f t="shared" si="3"/>
        <v>12550051.999090644</v>
      </c>
    </row>
    <row r="236" spans="1:21" x14ac:dyDescent="0.3">
      <c r="A236" s="7" t="s">
        <v>167</v>
      </c>
      <c r="B236" s="7" t="s">
        <v>114</v>
      </c>
      <c r="C236" s="7">
        <v>2801</v>
      </c>
      <c r="D236" s="7" t="s">
        <v>8</v>
      </c>
      <c r="E236" s="7" t="s">
        <v>1464</v>
      </c>
      <c r="F236" s="7">
        <v>111601</v>
      </c>
      <c r="G236" s="7" t="s">
        <v>118</v>
      </c>
      <c r="H236" s="8" t="s">
        <v>1453</v>
      </c>
      <c r="I236" s="15">
        <v>628712.84662569338</v>
      </c>
      <c r="J236" s="15">
        <v>626275.8335730508</v>
      </c>
      <c r="K236" s="15">
        <v>628612.07100392645</v>
      </c>
      <c r="L236" s="15">
        <v>627956.41460179782</v>
      </c>
      <c r="M236" s="15">
        <v>624094.32030462986</v>
      </c>
      <c r="N236" s="15">
        <v>623961.27974235534</v>
      </c>
      <c r="O236" s="15">
        <v>624768.64599700074</v>
      </c>
      <c r="P236" s="15">
        <v>625039.37740973721</v>
      </c>
      <c r="Q236" s="15">
        <v>626272.4167000918</v>
      </c>
      <c r="R236" s="15">
        <v>624998.85219770786</v>
      </c>
      <c r="S236" s="15">
        <v>626532.12548490276</v>
      </c>
      <c r="T236" s="15">
        <v>624814.10972160636</v>
      </c>
      <c r="U236" s="9">
        <f t="shared" si="3"/>
        <v>7512038.2933625011</v>
      </c>
    </row>
    <row r="237" spans="1:21" x14ac:dyDescent="0.3">
      <c r="A237" s="7" t="s">
        <v>167</v>
      </c>
      <c r="B237" s="7" t="s">
        <v>114</v>
      </c>
      <c r="C237" s="7">
        <v>2801</v>
      </c>
      <c r="D237" s="7" t="s">
        <v>1480</v>
      </c>
      <c r="E237" s="7" t="s">
        <v>1464</v>
      </c>
      <c r="F237" s="7">
        <v>111041</v>
      </c>
      <c r="G237" s="7" t="s">
        <v>118</v>
      </c>
      <c r="H237" s="8" t="s">
        <v>1454</v>
      </c>
      <c r="I237" s="15">
        <v>48403897.516092725</v>
      </c>
      <c r="J237" s="15">
        <v>48216274.612125382</v>
      </c>
      <c r="K237" s="15">
        <v>48396138.913903669</v>
      </c>
      <c r="L237" s="15">
        <v>48345660.662242778</v>
      </c>
      <c r="M237" s="15">
        <v>51830259.189439423</v>
      </c>
      <c r="N237" s="15">
        <v>53375644.1182511</v>
      </c>
      <c r="O237" s="15">
        <v>58789179.691762261</v>
      </c>
      <c r="P237" s="15">
        <v>58814654.846083052</v>
      </c>
      <c r="Q237" s="15">
        <v>53573346.167672522</v>
      </c>
      <c r="R237" s="15">
        <v>53464401.385603756</v>
      </c>
      <c r="S237" s="15">
        <v>53595562.488015637</v>
      </c>
      <c r="T237" s="15">
        <v>52335263.628409348</v>
      </c>
      <c r="U237" s="9">
        <f t="shared" si="3"/>
        <v>629140283.21960163</v>
      </c>
    </row>
    <row r="238" spans="1:21" x14ac:dyDescent="0.3">
      <c r="A238" s="7" t="s">
        <v>167</v>
      </c>
      <c r="B238" s="7" t="s">
        <v>114</v>
      </c>
      <c r="C238" s="7">
        <v>2801</v>
      </c>
      <c r="D238" s="7" t="s">
        <v>1481</v>
      </c>
      <c r="E238" s="7" t="s">
        <v>1464</v>
      </c>
      <c r="F238" s="7">
        <v>110177</v>
      </c>
      <c r="G238" s="7" t="s">
        <v>118</v>
      </c>
      <c r="H238" s="8" t="s">
        <v>1455</v>
      </c>
      <c r="I238" s="15">
        <v>7359005.8856966309</v>
      </c>
      <c r="J238" s="15">
        <v>7330480.9501967961</v>
      </c>
      <c r="K238" s="15">
        <v>7357826.3195438208</v>
      </c>
      <c r="L238" s="15">
        <v>7350151.9426829768</v>
      </c>
      <c r="M238" s="15">
        <v>7304946.6079796841</v>
      </c>
      <c r="N238" s="15">
        <v>7303389.3847002974</v>
      </c>
      <c r="O238" s="15">
        <v>7312839.5065671187</v>
      </c>
      <c r="P238" s="15">
        <v>7316008.3841723129</v>
      </c>
      <c r="Q238" s="15">
        <v>7330440.9561226312</v>
      </c>
      <c r="R238" s="15">
        <v>7315534.0415921621</v>
      </c>
      <c r="S238" s="15">
        <v>7333480.8152351798</v>
      </c>
      <c r="T238" s="15">
        <v>7313371.6538244141</v>
      </c>
      <c r="U238" s="9">
        <f t="shared" si="3"/>
        <v>87927476.448314026</v>
      </c>
    </row>
    <row r="239" spans="1:21" x14ac:dyDescent="0.3">
      <c r="A239" s="7" t="s">
        <v>167</v>
      </c>
      <c r="B239" s="7" t="s">
        <v>114</v>
      </c>
      <c r="C239" s="7">
        <v>2801</v>
      </c>
      <c r="D239" s="7" t="s">
        <v>8</v>
      </c>
      <c r="E239" s="7" t="s">
        <v>1464</v>
      </c>
      <c r="F239" s="7">
        <v>111036</v>
      </c>
      <c r="G239" s="7" t="s">
        <v>118</v>
      </c>
      <c r="H239" s="8" t="s">
        <v>1456</v>
      </c>
      <c r="I239" s="15">
        <v>1875382.1182068372</v>
      </c>
      <c r="J239" s="15">
        <v>1868112.7730275691</v>
      </c>
      <c r="K239" s="15">
        <v>1875081.5154753565</v>
      </c>
      <c r="L239" s="15">
        <v>1873125.7636582283</v>
      </c>
      <c r="M239" s="15">
        <v>1861605.5559471722</v>
      </c>
      <c r="N239" s="15">
        <v>1861208.7104034158</v>
      </c>
      <c r="O239" s="15">
        <v>1863616.9962288637</v>
      </c>
      <c r="P239" s="15">
        <v>1864424.5586208329</v>
      </c>
      <c r="Q239" s="15">
        <v>1868102.5808667408</v>
      </c>
      <c r="R239" s="15">
        <v>1864303.6763160028</v>
      </c>
      <c r="S239" s="15">
        <v>1868877.2639571051</v>
      </c>
      <c r="T239" s="15">
        <v>1863752.6095801895</v>
      </c>
      <c r="U239" s="9">
        <f t="shared" si="3"/>
        <v>22407594.122288316</v>
      </c>
    </row>
    <row r="240" spans="1:21" x14ac:dyDescent="0.3">
      <c r="A240" s="7" t="s">
        <v>167</v>
      </c>
      <c r="B240" s="7" t="s">
        <v>114</v>
      </c>
      <c r="C240" s="7">
        <v>2801</v>
      </c>
      <c r="D240" s="7" t="s">
        <v>8</v>
      </c>
      <c r="E240" s="7">
        <v>918</v>
      </c>
      <c r="F240" s="7">
        <v>110752</v>
      </c>
      <c r="G240" s="7" t="s">
        <v>118</v>
      </c>
      <c r="H240" s="8" t="s">
        <v>108</v>
      </c>
      <c r="I240" s="15">
        <v>2029198.9480913095</v>
      </c>
      <c r="J240" s="15">
        <v>2021333.379017212</v>
      </c>
      <c r="K240" s="15">
        <v>2028873.690246206</v>
      </c>
      <c r="L240" s="15">
        <v>2026757.5297626888</v>
      </c>
      <c r="M240" s="15">
        <v>2014292.4469712307</v>
      </c>
      <c r="N240" s="15">
        <v>2013863.0525816139</v>
      </c>
      <c r="O240" s="15">
        <v>2016468.8634274455</v>
      </c>
      <c r="P240" s="15">
        <v>2017342.6612206488</v>
      </c>
      <c r="Q240" s="15">
        <v>2021322.3509062841</v>
      </c>
      <c r="R240" s="15">
        <v>2017211.8642788297</v>
      </c>
      <c r="S240" s="15">
        <v>2022160.57267283</v>
      </c>
      <c r="T240" s="15">
        <v>2016615.5996403941</v>
      </c>
      <c r="U240" s="9">
        <f t="shared" si="3"/>
        <v>24245440.958816696</v>
      </c>
    </row>
    <row r="241" spans="1:21" x14ac:dyDescent="0.3">
      <c r="A241" s="7"/>
      <c r="B241" s="7"/>
      <c r="C241" s="7"/>
      <c r="D241" s="7"/>
      <c r="E241" s="7"/>
      <c r="F241" s="7"/>
      <c r="G241" s="7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9">
        <f>SUM(U74:U240)</f>
        <v>7081570414.0933466</v>
      </c>
    </row>
    <row r="242" spans="1:21" x14ac:dyDescent="0.3">
      <c r="A242" s="7" t="s">
        <v>167</v>
      </c>
      <c r="B242" s="7" t="s">
        <v>157</v>
      </c>
      <c r="C242" s="7">
        <v>2803</v>
      </c>
      <c r="D242" s="6" t="s">
        <v>158</v>
      </c>
      <c r="E242" s="7">
        <v>999</v>
      </c>
      <c r="F242" s="6" t="s">
        <v>158</v>
      </c>
      <c r="G242" s="7"/>
      <c r="H242" s="13" t="s">
        <v>159</v>
      </c>
      <c r="I242" s="15">
        <v>57295938.254748374</v>
      </c>
      <c r="J242" s="15">
        <v>57186436.204708099</v>
      </c>
      <c r="K242" s="15">
        <v>57366079.743466631</v>
      </c>
      <c r="L242" s="15">
        <v>57135108.138328172</v>
      </c>
      <c r="M242" s="15">
        <v>57518407.60056214</v>
      </c>
      <c r="N242" s="15">
        <v>58351782.985111892</v>
      </c>
      <c r="O242" s="15">
        <v>58335833.818899855</v>
      </c>
      <c r="P242" s="15">
        <v>58185689.49816858</v>
      </c>
      <c r="Q242" s="15">
        <v>57431484.607672393</v>
      </c>
      <c r="R242" s="15">
        <v>58120098.432731293</v>
      </c>
      <c r="S242" s="15">
        <v>58297703.2931972</v>
      </c>
      <c r="T242" s="15">
        <v>59470663.275374949</v>
      </c>
      <c r="U242" s="9">
        <f t="shared" si="3"/>
        <v>694695225.85296965</v>
      </c>
    </row>
    <row r="243" spans="1:21" x14ac:dyDescent="0.3">
      <c r="A243" s="7"/>
      <c r="B243" s="7"/>
      <c r="C243" s="7"/>
      <c r="D243" s="6"/>
      <c r="E243" s="7"/>
      <c r="F243" s="6"/>
      <c r="G243" s="7"/>
      <c r="H243" s="13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</row>
    <row r="244" spans="1:21" x14ac:dyDescent="0.3">
      <c r="A244" s="7" t="s">
        <v>281</v>
      </c>
      <c r="B244" s="7" t="s">
        <v>555</v>
      </c>
      <c r="C244" s="7">
        <v>1306</v>
      </c>
      <c r="D244" s="7" t="s">
        <v>292</v>
      </c>
      <c r="E244" s="7">
        <v>921</v>
      </c>
      <c r="F244" s="7" t="s">
        <v>292</v>
      </c>
      <c r="G244" s="7" t="s">
        <v>424</v>
      </c>
      <c r="H244" s="8" t="s">
        <v>1482</v>
      </c>
      <c r="I244" s="15">
        <v>19481878.835496232</v>
      </c>
      <c r="J244" s="15">
        <v>19476811.519932549</v>
      </c>
      <c r="K244" s="15">
        <v>20924113.236498505</v>
      </c>
      <c r="L244" s="15">
        <v>20562128.63774218</v>
      </c>
      <c r="M244" s="15">
        <v>20141249.38287051</v>
      </c>
      <c r="N244" s="15">
        <v>20094192.878721528</v>
      </c>
      <c r="O244" s="15">
        <v>20347701.410796642</v>
      </c>
      <c r="P244" s="15">
        <v>19966596.158669002</v>
      </c>
      <c r="Q244" s="15">
        <v>19966596.158669002</v>
      </c>
      <c r="R244" s="15">
        <v>20476908.064419135</v>
      </c>
      <c r="S244" s="15">
        <v>19686384.317693811</v>
      </c>
      <c r="T244" s="15">
        <v>20280000.55076921</v>
      </c>
      <c r="U244" s="9">
        <f t="shared" si="3"/>
        <v>241404561.15227827</v>
      </c>
    </row>
    <row r="245" spans="1:21" s="21" customFormat="1" x14ac:dyDescent="0.3">
      <c r="A245" s="7" t="s">
        <v>281</v>
      </c>
      <c r="B245" s="7" t="s">
        <v>555</v>
      </c>
      <c r="C245" s="7">
        <v>1306</v>
      </c>
      <c r="D245" s="7" t="s">
        <v>293</v>
      </c>
      <c r="E245" s="7">
        <v>907</v>
      </c>
      <c r="F245" s="7" t="s">
        <v>293</v>
      </c>
      <c r="G245" s="7" t="s">
        <v>424</v>
      </c>
      <c r="H245" s="8" t="s">
        <v>1483</v>
      </c>
      <c r="I245" s="15">
        <v>19481878.835496232</v>
      </c>
      <c r="J245" s="15">
        <v>19476811.519932549</v>
      </c>
      <c r="K245" s="15">
        <v>20924113.236498505</v>
      </c>
      <c r="L245" s="15">
        <v>20562128.63774218</v>
      </c>
      <c r="M245" s="15">
        <v>20141249.38287051</v>
      </c>
      <c r="N245" s="15">
        <v>20094192.878721528</v>
      </c>
      <c r="O245" s="15">
        <v>20347701.410796642</v>
      </c>
      <c r="P245" s="15">
        <v>19966596.158669002</v>
      </c>
      <c r="Q245" s="15">
        <v>19966596.158669002</v>
      </c>
      <c r="R245" s="15">
        <v>20476908.064419135</v>
      </c>
      <c r="S245" s="15">
        <v>19686384.317693811</v>
      </c>
      <c r="T245" s="15">
        <v>20280000.55076921</v>
      </c>
      <c r="U245" s="9">
        <f t="shared" si="3"/>
        <v>241404561.15227827</v>
      </c>
    </row>
    <row r="246" spans="1:21" s="21" customFormat="1" x14ac:dyDescent="0.3">
      <c r="A246" s="7" t="s">
        <v>281</v>
      </c>
      <c r="B246" s="7" t="s">
        <v>555</v>
      </c>
      <c r="C246" s="7">
        <v>1306</v>
      </c>
      <c r="D246" s="6" t="s">
        <v>8</v>
      </c>
      <c r="E246" s="7">
        <v>921</v>
      </c>
      <c r="F246" s="6" t="s">
        <v>8</v>
      </c>
      <c r="G246" s="7" t="s">
        <v>424</v>
      </c>
      <c r="H246" s="8" t="s">
        <v>320</v>
      </c>
      <c r="I246" s="15">
        <v>5195167.6894656615</v>
      </c>
      <c r="J246" s="15">
        <v>5193816.405315347</v>
      </c>
      <c r="K246" s="15">
        <v>5579763.5297329351</v>
      </c>
      <c r="L246" s="15">
        <v>5483234.3033979144</v>
      </c>
      <c r="M246" s="15">
        <v>5370999.8354321364</v>
      </c>
      <c r="N246" s="15">
        <v>5358451.4343257407</v>
      </c>
      <c r="O246" s="15">
        <v>5426053.7095457716</v>
      </c>
      <c r="P246" s="15">
        <v>5324425.6423117341</v>
      </c>
      <c r="Q246" s="15">
        <v>5324425.6423117341</v>
      </c>
      <c r="R246" s="15">
        <v>5460508.8171784366</v>
      </c>
      <c r="S246" s="15">
        <v>5249702.4847183498</v>
      </c>
      <c r="T246" s="15">
        <v>5408000.1468717894</v>
      </c>
      <c r="U246" s="9">
        <f t="shared" si="3"/>
        <v>64374549.640607551</v>
      </c>
    </row>
    <row r="247" spans="1:21" s="21" customFormat="1" x14ac:dyDescent="0.3">
      <c r="A247" s="7" t="s">
        <v>281</v>
      </c>
      <c r="B247" s="7" t="s">
        <v>555</v>
      </c>
      <c r="C247" s="7">
        <v>1306</v>
      </c>
      <c r="D247" s="7" t="s">
        <v>294</v>
      </c>
      <c r="E247" s="7">
        <v>921</v>
      </c>
      <c r="F247" s="7" t="s">
        <v>294</v>
      </c>
      <c r="G247" s="7" t="s">
        <v>424</v>
      </c>
      <c r="H247" s="8" t="s">
        <v>1484</v>
      </c>
      <c r="I247" s="15">
        <v>12987919.223664155</v>
      </c>
      <c r="J247" s="15">
        <v>12984541.013288368</v>
      </c>
      <c r="K247" s="15">
        <v>13949408.824332338</v>
      </c>
      <c r="L247" s="15">
        <v>13708085.758494787</v>
      </c>
      <c r="M247" s="15">
        <v>13427499.588580342</v>
      </c>
      <c r="N247" s="15">
        <v>13396128.585814351</v>
      </c>
      <c r="O247" s="15">
        <v>13565134.273864429</v>
      </c>
      <c r="P247" s="15">
        <v>13311064.105779335</v>
      </c>
      <c r="Q247" s="15">
        <v>13311064.105779335</v>
      </c>
      <c r="R247" s="15">
        <v>13651272.042946091</v>
      </c>
      <c r="S247" s="15">
        <v>13124256.211795874</v>
      </c>
      <c r="T247" s="15">
        <v>13520000.367179474</v>
      </c>
      <c r="U247" s="9">
        <f t="shared" si="3"/>
        <v>160936374.10151887</v>
      </c>
    </row>
    <row r="248" spans="1:21" s="21" customFormat="1" x14ac:dyDescent="0.3">
      <c r="A248" s="7" t="s">
        <v>281</v>
      </c>
      <c r="B248" s="7" t="s">
        <v>555</v>
      </c>
      <c r="C248" s="7">
        <v>1306</v>
      </c>
      <c r="D248" s="6" t="s">
        <v>8</v>
      </c>
      <c r="E248" s="7">
        <v>921</v>
      </c>
      <c r="F248" s="6" t="s">
        <v>8</v>
      </c>
      <c r="G248" s="7" t="s">
        <v>424</v>
      </c>
      <c r="H248" s="8" t="s">
        <v>1485</v>
      </c>
      <c r="I248" s="15">
        <v>10390335.378931323</v>
      </c>
      <c r="J248" s="15">
        <v>10387632.810630694</v>
      </c>
      <c r="K248" s="15">
        <v>11159527.05946587</v>
      </c>
      <c r="L248" s="15">
        <v>10966468.606795829</v>
      </c>
      <c r="M248" s="15">
        <v>10741999.670864273</v>
      </c>
      <c r="N248" s="15">
        <v>10716902.868651481</v>
      </c>
      <c r="O248" s="15">
        <v>10852107.419091543</v>
      </c>
      <c r="P248" s="15">
        <v>10648851.284623468</v>
      </c>
      <c r="Q248" s="15">
        <v>10648851.284623468</v>
      </c>
      <c r="R248" s="15">
        <v>10921017.634356873</v>
      </c>
      <c r="S248" s="15">
        <v>10499404.9694367</v>
      </c>
      <c r="T248" s="15">
        <v>10816000.293743579</v>
      </c>
      <c r="U248" s="9">
        <f t="shared" si="3"/>
        <v>128749099.2812151</v>
      </c>
    </row>
    <row r="249" spans="1:21" s="21" customFormat="1" x14ac:dyDescent="0.3">
      <c r="A249" s="7" t="s">
        <v>281</v>
      </c>
      <c r="B249" s="7" t="s">
        <v>555</v>
      </c>
      <c r="C249" s="7">
        <v>1306</v>
      </c>
      <c r="D249" s="7" t="s">
        <v>295</v>
      </c>
      <c r="E249" s="7">
        <v>921</v>
      </c>
      <c r="F249" s="7" t="s">
        <v>295</v>
      </c>
      <c r="G249" s="7" t="s">
        <v>424</v>
      </c>
      <c r="H249" s="8" t="s">
        <v>297</v>
      </c>
      <c r="I249" s="15">
        <v>5195167.6894656615</v>
      </c>
      <c r="J249" s="15">
        <v>5193816.405315347</v>
      </c>
      <c r="K249" s="15">
        <v>5579763.5297329351</v>
      </c>
      <c r="L249" s="15">
        <v>5483234.3033979144</v>
      </c>
      <c r="M249" s="15">
        <v>5370999.8354321364</v>
      </c>
      <c r="N249" s="15">
        <v>5358451.4343257407</v>
      </c>
      <c r="O249" s="15">
        <v>5426053.7095457716</v>
      </c>
      <c r="P249" s="15">
        <v>5324425.6423117341</v>
      </c>
      <c r="Q249" s="15">
        <v>5324425.6423117341</v>
      </c>
      <c r="R249" s="15">
        <v>5460508.8171784366</v>
      </c>
      <c r="S249" s="15">
        <v>5249702.4847183498</v>
      </c>
      <c r="T249" s="15">
        <v>5408000.1468717894</v>
      </c>
      <c r="U249" s="9">
        <f t="shared" si="3"/>
        <v>64374549.640607551</v>
      </c>
    </row>
    <row r="250" spans="1:21" s="21" customFormat="1" x14ac:dyDescent="0.3">
      <c r="A250" s="7" t="s">
        <v>281</v>
      </c>
      <c r="B250" s="7" t="s">
        <v>555</v>
      </c>
      <c r="C250" s="7">
        <v>1306</v>
      </c>
      <c r="D250" s="6" t="s">
        <v>8</v>
      </c>
      <c r="E250" s="7">
        <v>921</v>
      </c>
      <c r="F250" s="6" t="s">
        <v>8</v>
      </c>
      <c r="G250" s="7" t="s">
        <v>424</v>
      </c>
      <c r="H250" s="8" t="s">
        <v>1486</v>
      </c>
      <c r="I250" s="15">
        <v>6493959.6118320776</v>
      </c>
      <c r="J250" s="15">
        <v>6492270.5066441838</v>
      </c>
      <c r="K250" s="15">
        <v>6974704.4121661689</v>
      </c>
      <c r="L250" s="15">
        <v>6854042.8792473935</v>
      </c>
      <c r="M250" s="15">
        <v>6713749.794290171</v>
      </c>
      <c r="N250" s="15">
        <v>6698064.2929071756</v>
      </c>
      <c r="O250" s="15">
        <v>6782567.1369322147</v>
      </c>
      <c r="P250" s="15">
        <v>6655532.0528896675</v>
      </c>
      <c r="Q250" s="15">
        <v>6655532.0528896675</v>
      </c>
      <c r="R250" s="15">
        <v>6825636.0214730455</v>
      </c>
      <c r="S250" s="15">
        <v>6562128.105897937</v>
      </c>
      <c r="T250" s="15">
        <v>6760000.1835897369</v>
      </c>
      <c r="U250" s="9">
        <f t="shared" si="3"/>
        <v>80468187.050759435</v>
      </c>
    </row>
    <row r="251" spans="1:21" s="21" customFormat="1" x14ac:dyDescent="0.3">
      <c r="A251" s="7" t="s">
        <v>281</v>
      </c>
      <c r="B251" s="7" t="s">
        <v>555</v>
      </c>
      <c r="C251" s="7">
        <v>1306</v>
      </c>
      <c r="D251" s="7" t="s">
        <v>247</v>
      </c>
      <c r="E251" s="7">
        <v>921</v>
      </c>
      <c r="F251" s="7" t="s">
        <v>247</v>
      </c>
      <c r="G251" s="7" t="s">
        <v>424</v>
      </c>
      <c r="H251" s="8" t="s">
        <v>304</v>
      </c>
      <c r="I251" s="15">
        <v>3030860.8300342672</v>
      </c>
      <c r="J251" s="15">
        <v>3030072.4908609735</v>
      </c>
      <c r="K251" s="15">
        <v>3255234.0432461943</v>
      </c>
      <c r="L251" s="15">
        <v>3198918.8926023436</v>
      </c>
      <c r="M251" s="15">
        <v>3133441.3039911082</v>
      </c>
      <c r="N251" s="15">
        <v>3126120.5667856368</v>
      </c>
      <c r="O251" s="15">
        <v>3165559.7341490034</v>
      </c>
      <c r="P251" s="15">
        <v>3106269.9197246656</v>
      </c>
      <c r="Q251" s="15">
        <v>3106269.9197246656</v>
      </c>
      <c r="R251" s="15">
        <v>3185660.8439418999</v>
      </c>
      <c r="S251" s="15">
        <v>3062676.4295846848</v>
      </c>
      <c r="T251" s="15">
        <v>3155027.2856850023</v>
      </c>
      <c r="U251" s="9">
        <f t="shared" si="3"/>
        <v>37556112.260330446</v>
      </c>
    </row>
    <row r="252" spans="1:21" s="21" customFormat="1" x14ac:dyDescent="0.3">
      <c r="A252" s="7" t="s">
        <v>281</v>
      </c>
      <c r="B252" s="7" t="s">
        <v>555</v>
      </c>
      <c r="C252" s="7">
        <v>1306</v>
      </c>
      <c r="D252" s="6" t="s">
        <v>8</v>
      </c>
      <c r="E252" s="7">
        <v>925</v>
      </c>
      <c r="F252" s="7" t="s">
        <v>429</v>
      </c>
      <c r="G252" s="7" t="s">
        <v>424</v>
      </c>
      <c r="H252" s="8" t="s">
        <v>1487</v>
      </c>
      <c r="I252" s="15">
        <v>4329652.7524006823</v>
      </c>
      <c r="J252" s="15">
        <v>4328526.5921898102</v>
      </c>
      <c r="K252" s="15">
        <v>4650174.9256794285</v>
      </c>
      <c r="L252" s="15">
        <v>4569727.4684518222</v>
      </c>
      <c r="M252" s="15">
        <v>4476191.2628491428</v>
      </c>
      <c r="N252" s="15">
        <v>4465733.4253670722</v>
      </c>
      <c r="O252" s="15">
        <v>4522073.1615354465</v>
      </c>
      <c r="P252" s="15">
        <v>4437376.3303025989</v>
      </c>
      <c r="Q252" s="15">
        <v>4437376.3303025989</v>
      </c>
      <c r="R252" s="15">
        <v>4550788.0482365089</v>
      </c>
      <c r="S252" s="15">
        <v>4375102.050764272</v>
      </c>
      <c r="T252" s="15">
        <v>4507027.3224029494</v>
      </c>
      <c r="U252" s="9">
        <f t="shared" si="3"/>
        <v>53649749.67048233</v>
      </c>
    </row>
    <row r="253" spans="1:21" s="21" customFormat="1" x14ac:dyDescent="0.3">
      <c r="A253" s="7" t="s">
        <v>281</v>
      </c>
      <c r="B253" s="7" t="s">
        <v>555</v>
      </c>
      <c r="C253" s="7">
        <v>1306</v>
      </c>
      <c r="D253" s="6" t="s">
        <v>8</v>
      </c>
      <c r="E253" s="7">
        <v>907</v>
      </c>
      <c r="F253" s="7" t="s">
        <v>430</v>
      </c>
      <c r="G253" s="7" t="s">
        <v>424</v>
      </c>
      <c r="H253" s="8" t="s">
        <v>1488</v>
      </c>
      <c r="I253" s="15">
        <v>4329652.7524006823</v>
      </c>
      <c r="J253" s="15">
        <v>4328526.5921898102</v>
      </c>
      <c r="K253" s="15">
        <v>4650174.9256794285</v>
      </c>
      <c r="L253" s="15">
        <v>4569727.4684518222</v>
      </c>
      <c r="M253" s="15">
        <v>4476191.2628491428</v>
      </c>
      <c r="N253" s="15">
        <v>4465733.4253670722</v>
      </c>
      <c r="O253" s="15">
        <v>4522073.1615354465</v>
      </c>
      <c r="P253" s="15">
        <v>4437376.3303025989</v>
      </c>
      <c r="Q253" s="15">
        <v>4437376.3303025989</v>
      </c>
      <c r="R253" s="15">
        <v>4550788.0482365089</v>
      </c>
      <c r="S253" s="15">
        <v>4375102.050764272</v>
      </c>
      <c r="T253" s="15">
        <v>4507027.3224029494</v>
      </c>
      <c r="U253" s="9">
        <f t="shared" si="3"/>
        <v>53649749.67048233</v>
      </c>
    </row>
    <row r="254" spans="1:21" s="21" customFormat="1" x14ac:dyDescent="0.3">
      <c r="A254" s="7" t="s">
        <v>281</v>
      </c>
      <c r="B254" s="7" t="s">
        <v>555</v>
      </c>
      <c r="C254" s="7">
        <v>1306</v>
      </c>
      <c r="D254" s="6" t="s">
        <v>8</v>
      </c>
      <c r="E254" s="7">
        <v>905</v>
      </c>
      <c r="F254" s="7" t="s">
        <v>431</v>
      </c>
      <c r="G254" s="7" t="s">
        <v>424</v>
      </c>
      <c r="H254" s="8" t="s">
        <v>1489</v>
      </c>
      <c r="I254" s="15">
        <v>8658785.9880324192</v>
      </c>
      <c r="J254" s="15">
        <v>8656533.8027390894</v>
      </c>
      <c r="K254" s="15">
        <v>9299791.8750058822</v>
      </c>
      <c r="L254" s="15">
        <v>9138906.6134733036</v>
      </c>
      <c r="M254" s="15">
        <v>8951845.4257147424</v>
      </c>
      <c r="N254" s="15">
        <v>8930931.0055907127</v>
      </c>
      <c r="O254" s="15">
        <v>9043603.7176999375</v>
      </c>
      <c r="P254" s="15">
        <v>8874220.2180409674</v>
      </c>
      <c r="Q254" s="15">
        <v>8874220.2180409674</v>
      </c>
      <c r="R254" s="15">
        <v>9101030.0455913004</v>
      </c>
      <c r="S254" s="15">
        <v>8749679.131280072</v>
      </c>
      <c r="T254" s="15">
        <v>9013513.8447912112</v>
      </c>
      <c r="U254" s="9">
        <f t="shared" si="3"/>
        <v>107293061.8860006</v>
      </c>
    </row>
    <row r="255" spans="1:21" s="21" customFormat="1" x14ac:dyDescent="0.3">
      <c r="A255" s="7" t="s">
        <v>281</v>
      </c>
      <c r="B255" s="7" t="s">
        <v>555</v>
      </c>
      <c r="C255" s="7">
        <v>1306</v>
      </c>
      <c r="D255" s="6" t="s">
        <v>8</v>
      </c>
      <c r="E255" s="7">
        <v>922</v>
      </c>
      <c r="F255" s="7" t="s">
        <v>432</v>
      </c>
      <c r="G255" s="7" t="s">
        <v>424</v>
      </c>
      <c r="H255" s="8" t="s">
        <v>298</v>
      </c>
      <c r="I255" s="15">
        <v>4329652.7524006823</v>
      </c>
      <c r="J255" s="15">
        <v>4328526.5921898102</v>
      </c>
      <c r="K255" s="15">
        <v>4650174.9256794285</v>
      </c>
      <c r="L255" s="15">
        <v>4569727.4684518222</v>
      </c>
      <c r="M255" s="15">
        <v>4476191.2628491428</v>
      </c>
      <c r="N255" s="15">
        <v>4465733.4253670722</v>
      </c>
      <c r="O255" s="15">
        <v>4522073.1615354465</v>
      </c>
      <c r="P255" s="15">
        <v>4437376.3303025989</v>
      </c>
      <c r="Q255" s="15">
        <v>4437376.3303025989</v>
      </c>
      <c r="R255" s="15">
        <v>4550788.0482365089</v>
      </c>
      <c r="S255" s="15">
        <v>4375102.050764272</v>
      </c>
      <c r="T255" s="15">
        <v>4507027.3224029494</v>
      </c>
      <c r="U255" s="9">
        <f t="shared" si="3"/>
        <v>53649749.67048233</v>
      </c>
    </row>
    <row r="256" spans="1:21" s="21" customFormat="1" x14ac:dyDescent="0.3">
      <c r="A256" s="7" t="s">
        <v>281</v>
      </c>
      <c r="B256" s="7" t="s">
        <v>555</v>
      </c>
      <c r="C256" s="7">
        <v>1306</v>
      </c>
      <c r="D256" s="6" t="s">
        <v>8</v>
      </c>
      <c r="E256" s="7">
        <v>925</v>
      </c>
      <c r="F256" s="7">
        <v>212452</v>
      </c>
      <c r="G256" s="7" t="s">
        <v>424</v>
      </c>
      <c r="H256" s="8" t="s">
        <v>1490</v>
      </c>
      <c r="I256" s="15">
        <v>2597583.8447328308</v>
      </c>
      <c r="J256" s="15">
        <v>2596908.2026576735</v>
      </c>
      <c r="K256" s="15">
        <v>2789881.7648664676</v>
      </c>
      <c r="L256" s="15">
        <v>2741617.1516989572</v>
      </c>
      <c r="M256" s="15">
        <v>2685499.9177160682</v>
      </c>
      <c r="N256" s="15">
        <v>2679225.7171628703</v>
      </c>
      <c r="O256" s="15">
        <v>2713026.8547728858</v>
      </c>
      <c r="P256" s="15">
        <v>2662212.8211558671</v>
      </c>
      <c r="Q256" s="15">
        <v>2662212.8211558671</v>
      </c>
      <c r="R256" s="15">
        <v>2730254.4085892183</v>
      </c>
      <c r="S256" s="15">
        <v>2624851.2423591749</v>
      </c>
      <c r="T256" s="15">
        <v>2704000.0734358947</v>
      </c>
      <c r="U256" s="9">
        <f t="shared" si="3"/>
        <v>32187274.820303775</v>
      </c>
    </row>
    <row r="257" spans="1:21" s="21" customFormat="1" x14ac:dyDescent="0.3">
      <c r="A257" s="7" t="s">
        <v>281</v>
      </c>
      <c r="B257" s="7" t="s">
        <v>555</v>
      </c>
      <c r="C257" s="7">
        <v>1306</v>
      </c>
      <c r="D257" s="6" t="s">
        <v>8</v>
      </c>
      <c r="E257" s="7">
        <v>907</v>
      </c>
      <c r="F257" s="7" t="s">
        <v>433</v>
      </c>
      <c r="G257" s="7" t="s">
        <v>424</v>
      </c>
      <c r="H257" s="8" t="s">
        <v>1491</v>
      </c>
      <c r="I257" s="15">
        <v>2597583.8447328308</v>
      </c>
      <c r="J257" s="15">
        <v>2596908.2026576735</v>
      </c>
      <c r="K257" s="15">
        <v>2789881.7648664676</v>
      </c>
      <c r="L257" s="15">
        <v>2741617.1516989572</v>
      </c>
      <c r="M257" s="15">
        <v>2685499.9177160682</v>
      </c>
      <c r="N257" s="15">
        <v>2679225.7171628703</v>
      </c>
      <c r="O257" s="15">
        <v>2713026.8547728858</v>
      </c>
      <c r="P257" s="15">
        <v>2662212.8211558671</v>
      </c>
      <c r="Q257" s="15">
        <v>2662212.8211558671</v>
      </c>
      <c r="R257" s="15">
        <v>2730254.4085892183</v>
      </c>
      <c r="S257" s="15">
        <v>2624851.2423591749</v>
      </c>
      <c r="T257" s="15">
        <v>2704000.0734358947</v>
      </c>
      <c r="U257" s="9">
        <f t="shared" si="3"/>
        <v>32187274.820303775</v>
      </c>
    </row>
    <row r="258" spans="1:21" s="21" customFormat="1" x14ac:dyDescent="0.3">
      <c r="A258" s="7" t="s">
        <v>281</v>
      </c>
      <c r="B258" s="7" t="s">
        <v>555</v>
      </c>
      <c r="C258" s="7">
        <v>1306</v>
      </c>
      <c r="D258" s="6" t="s">
        <v>8</v>
      </c>
      <c r="E258" s="7">
        <v>905</v>
      </c>
      <c r="F258" s="7" t="s">
        <v>434</v>
      </c>
      <c r="G258" s="7" t="s">
        <v>424</v>
      </c>
      <c r="H258" s="8" t="s">
        <v>318</v>
      </c>
      <c r="I258" s="15">
        <v>2164826.3762003412</v>
      </c>
      <c r="J258" s="15">
        <v>2164263.2960949051</v>
      </c>
      <c r="K258" s="15">
        <v>2325087.4628397143</v>
      </c>
      <c r="L258" s="15">
        <v>2284863.7342259111</v>
      </c>
      <c r="M258" s="15">
        <v>2238095.6314245714</v>
      </c>
      <c r="N258" s="15">
        <v>2232866.7126835361</v>
      </c>
      <c r="O258" s="15">
        <v>2261036.5807677233</v>
      </c>
      <c r="P258" s="15">
        <v>2218688.1651512994</v>
      </c>
      <c r="Q258" s="15">
        <v>2218688.1651512994</v>
      </c>
      <c r="R258" s="15">
        <v>2275394.0241182544</v>
      </c>
      <c r="S258" s="15">
        <v>2187551.025382136</v>
      </c>
      <c r="T258" s="15">
        <v>2253513.6612014747</v>
      </c>
      <c r="U258" s="9">
        <f t="shared" si="3"/>
        <v>26824874.835241165</v>
      </c>
    </row>
    <row r="259" spans="1:21" s="21" customFormat="1" x14ac:dyDescent="0.3">
      <c r="A259" s="7" t="s">
        <v>281</v>
      </c>
      <c r="B259" s="7" t="s">
        <v>555</v>
      </c>
      <c r="C259" s="7">
        <v>1306</v>
      </c>
      <c r="D259" s="6" t="s">
        <v>8</v>
      </c>
      <c r="E259" s="7">
        <v>925</v>
      </c>
      <c r="F259" s="7" t="s">
        <v>435</v>
      </c>
      <c r="G259" s="7" t="s">
        <v>424</v>
      </c>
      <c r="H259" s="8" t="s">
        <v>1492</v>
      </c>
      <c r="I259" s="15">
        <v>4329652.7524006823</v>
      </c>
      <c r="J259" s="15">
        <v>4328526.5921898102</v>
      </c>
      <c r="K259" s="15">
        <v>4650174.9256794285</v>
      </c>
      <c r="L259" s="15">
        <v>4569727.4684518222</v>
      </c>
      <c r="M259" s="15">
        <v>4476191.2628491428</v>
      </c>
      <c r="N259" s="15">
        <v>4465733.4253670722</v>
      </c>
      <c r="O259" s="15">
        <v>4522073.1615354465</v>
      </c>
      <c r="P259" s="15">
        <v>4437376.3303025989</v>
      </c>
      <c r="Q259" s="15">
        <v>4437376.3303025989</v>
      </c>
      <c r="R259" s="15">
        <v>4550788.0482365089</v>
      </c>
      <c r="S259" s="15">
        <v>4375102.050764272</v>
      </c>
      <c r="T259" s="15">
        <v>4507027.3224029494</v>
      </c>
      <c r="U259" s="9">
        <f t="shared" ref="U259:U322" si="4">SUM(I259:T259)</f>
        <v>53649749.67048233</v>
      </c>
    </row>
    <row r="260" spans="1:21" s="21" customFormat="1" x14ac:dyDescent="0.3">
      <c r="A260" s="7" t="s">
        <v>281</v>
      </c>
      <c r="B260" s="7" t="s">
        <v>555</v>
      </c>
      <c r="C260" s="7">
        <v>1306</v>
      </c>
      <c r="D260" s="6" t="s">
        <v>8</v>
      </c>
      <c r="E260" s="7">
        <v>905</v>
      </c>
      <c r="F260" s="7" t="s">
        <v>436</v>
      </c>
      <c r="G260" s="7" t="s">
        <v>424</v>
      </c>
      <c r="H260" s="8" t="s">
        <v>1493</v>
      </c>
      <c r="I260" s="15">
        <v>866034.45383392577</v>
      </c>
      <c r="J260" s="15">
        <v>865809.19476606837</v>
      </c>
      <c r="K260" s="15">
        <v>930146.58040648024</v>
      </c>
      <c r="L260" s="15">
        <v>914055.15837643237</v>
      </c>
      <c r="M260" s="15">
        <v>895345.67256653716</v>
      </c>
      <c r="N260" s="15">
        <v>893253.85410210094</v>
      </c>
      <c r="O260" s="15">
        <v>904523.15338128014</v>
      </c>
      <c r="P260" s="15">
        <v>887581.75457336614</v>
      </c>
      <c r="Q260" s="15">
        <v>887581.75457336614</v>
      </c>
      <c r="R260" s="15">
        <v>910266.8198236454</v>
      </c>
      <c r="S260" s="15">
        <v>875125.40420254879</v>
      </c>
      <c r="T260" s="15">
        <v>901513.62448352738</v>
      </c>
      <c r="U260" s="9">
        <f t="shared" si="4"/>
        <v>10731237.425089277</v>
      </c>
    </row>
    <row r="261" spans="1:21" s="21" customFormat="1" x14ac:dyDescent="0.3">
      <c r="A261" s="7" t="s">
        <v>281</v>
      </c>
      <c r="B261" s="7" t="s">
        <v>555</v>
      </c>
      <c r="C261" s="7">
        <v>1306</v>
      </c>
      <c r="D261" s="6" t="s">
        <v>8</v>
      </c>
      <c r="E261" s="7">
        <v>905</v>
      </c>
      <c r="F261" s="7" t="s">
        <v>437</v>
      </c>
      <c r="G261" s="7" t="s">
        <v>424</v>
      </c>
      <c r="H261" s="8" t="s">
        <v>330</v>
      </c>
      <c r="I261" s="15">
        <v>433276.98530143622</v>
      </c>
      <c r="J261" s="15">
        <v>433164.28820329992</v>
      </c>
      <c r="K261" s="15">
        <v>465352.27837972681</v>
      </c>
      <c r="L261" s="15">
        <v>457301.74090338609</v>
      </c>
      <c r="M261" s="15">
        <v>447941.38627504016</v>
      </c>
      <c r="N261" s="15">
        <v>446894.84962276678</v>
      </c>
      <c r="O261" s="15">
        <v>452532.87937611737</v>
      </c>
      <c r="P261" s="15">
        <v>444057.09856879862</v>
      </c>
      <c r="Q261" s="15">
        <v>444057.09856879862</v>
      </c>
      <c r="R261" s="15">
        <v>455406.43535268161</v>
      </c>
      <c r="S261" s="15">
        <v>437825.18722551031</v>
      </c>
      <c r="T261" s="15">
        <v>451027.21224910725</v>
      </c>
      <c r="U261" s="9">
        <f t="shared" si="4"/>
        <v>5368837.4400266698</v>
      </c>
    </row>
    <row r="262" spans="1:21" s="21" customFormat="1" x14ac:dyDescent="0.3">
      <c r="A262" s="7" t="s">
        <v>281</v>
      </c>
      <c r="B262" s="7" t="s">
        <v>555</v>
      </c>
      <c r="C262" s="7">
        <v>1306</v>
      </c>
      <c r="D262" s="6" t="s">
        <v>8</v>
      </c>
      <c r="E262" s="7">
        <v>925</v>
      </c>
      <c r="F262" s="7" t="s">
        <v>438</v>
      </c>
      <c r="G262" s="7" t="s">
        <v>424</v>
      </c>
      <c r="H262" s="8" t="s">
        <v>312</v>
      </c>
      <c r="I262" s="15">
        <v>433276.98530143622</v>
      </c>
      <c r="J262" s="15">
        <v>433164.28820329992</v>
      </c>
      <c r="K262" s="15">
        <v>465352.27837972681</v>
      </c>
      <c r="L262" s="15">
        <v>457301.74090338609</v>
      </c>
      <c r="M262" s="15">
        <v>447941.38627504016</v>
      </c>
      <c r="N262" s="15">
        <v>446894.84962276678</v>
      </c>
      <c r="O262" s="15">
        <v>452532.87937611737</v>
      </c>
      <c r="P262" s="15">
        <v>444057.09856879862</v>
      </c>
      <c r="Q262" s="15">
        <v>444057.09856879862</v>
      </c>
      <c r="R262" s="15">
        <v>455406.43535268161</v>
      </c>
      <c r="S262" s="15">
        <v>437825.18722551031</v>
      </c>
      <c r="T262" s="15">
        <v>451027.21224910725</v>
      </c>
      <c r="U262" s="9">
        <f t="shared" si="4"/>
        <v>5368837.4400266698</v>
      </c>
    </row>
    <row r="263" spans="1:21" s="21" customFormat="1" x14ac:dyDescent="0.3">
      <c r="A263" s="7" t="s">
        <v>281</v>
      </c>
      <c r="B263" s="7" t="s">
        <v>555</v>
      </c>
      <c r="C263" s="7">
        <v>1306</v>
      </c>
      <c r="D263" s="6" t="s">
        <v>8</v>
      </c>
      <c r="E263" s="7">
        <v>925</v>
      </c>
      <c r="F263" s="7" t="s">
        <v>439</v>
      </c>
      <c r="G263" s="7" t="s">
        <v>424</v>
      </c>
      <c r="H263" s="8" t="s">
        <v>327</v>
      </c>
      <c r="I263" s="15">
        <v>1298791.9223664154</v>
      </c>
      <c r="J263" s="15">
        <v>1298454.1013288368</v>
      </c>
      <c r="K263" s="15">
        <v>1394940.8824332338</v>
      </c>
      <c r="L263" s="15">
        <v>1370808.5758494786</v>
      </c>
      <c r="M263" s="15">
        <v>1342749.9588580341</v>
      </c>
      <c r="N263" s="15">
        <v>1339612.8585814352</v>
      </c>
      <c r="O263" s="15">
        <v>1356513.4273864429</v>
      </c>
      <c r="P263" s="15">
        <v>1331106.4105779335</v>
      </c>
      <c r="Q263" s="15">
        <v>1331106.4105779335</v>
      </c>
      <c r="R263" s="15">
        <v>1365127.2042946091</v>
      </c>
      <c r="S263" s="15">
        <v>1312425.6211795874</v>
      </c>
      <c r="T263" s="15">
        <v>1352000.0367179473</v>
      </c>
      <c r="U263" s="9">
        <f t="shared" si="4"/>
        <v>16093637.410151888</v>
      </c>
    </row>
    <row r="264" spans="1:21" s="21" customFormat="1" x14ac:dyDescent="0.3">
      <c r="A264" s="7" t="s">
        <v>281</v>
      </c>
      <c r="B264" s="7" t="s">
        <v>555</v>
      </c>
      <c r="C264" s="7">
        <v>1306</v>
      </c>
      <c r="D264" s="6" t="s">
        <v>8</v>
      </c>
      <c r="E264" s="7">
        <v>907</v>
      </c>
      <c r="F264" s="7" t="s">
        <v>440</v>
      </c>
      <c r="G264" s="7" t="s">
        <v>424</v>
      </c>
      <c r="H264" s="8" t="s">
        <v>331</v>
      </c>
      <c r="I264" s="15">
        <v>1298791.9223664154</v>
      </c>
      <c r="J264" s="15">
        <v>1298454.1013288368</v>
      </c>
      <c r="K264" s="15">
        <v>1394940.8824332338</v>
      </c>
      <c r="L264" s="15">
        <v>1370808.5758494786</v>
      </c>
      <c r="M264" s="15">
        <v>1342749.9588580341</v>
      </c>
      <c r="N264" s="15">
        <v>1339612.8585814352</v>
      </c>
      <c r="O264" s="15">
        <v>1356513.4273864429</v>
      </c>
      <c r="P264" s="15">
        <v>1331106.4105779335</v>
      </c>
      <c r="Q264" s="15">
        <v>1331106.4105779335</v>
      </c>
      <c r="R264" s="15">
        <v>1365127.2042946091</v>
      </c>
      <c r="S264" s="15">
        <v>1312425.6211795874</v>
      </c>
      <c r="T264" s="15">
        <v>1352000.0367179473</v>
      </c>
      <c r="U264" s="9">
        <f t="shared" si="4"/>
        <v>16093637.410151888</v>
      </c>
    </row>
    <row r="265" spans="1:21" s="21" customFormat="1" x14ac:dyDescent="0.3">
      <c r="A265" s="7" t="s">
        <v>281</v>
      </c>
      <c r="B265" s="7" t="s">
        <v>555</v>
      </c>
      <c r="C265" s="7">
        <v>1306</v>
      </c>
      <c r="D265" s="6" t="s">
        <v>8</v>
      </c>
      <c r="E265" s="7">
        <v>905</v>
      </c>
      <c r="F265" s="7" t="s">
        <v>441</v>
      </c>
      <c r="G265" s="7" t="s">
        <v>424</v>
      </c>
      <c r="H265" s="8" t="s">
        <v>305</v>
      </c>
      <c r="I265" s="15">
        <v>433276.98530143622</v>
      </c>
      <c r="J265" s="15">
        <v>433164.28820329992</v>
      </c>
      <c r="K265" s="15">
        <v>465352.27837972681</v>
      </c>
      <c r="L265" s="15">
        <v>457301.74090338609</v>
      </c>
      <c r="M265" s="15">
        <v>447941.38627504016</v>
      </c>
      <c r="N265" s="15">
        <v>446894.84962276678</v>
      </c>
      <c r="O265" s="15">
        <v>452532.87937611737</v>
      </c>
      <c r="P265" s="15">
        <v>444057.09856879862</v>
      </c>
      <c r="Q265" s="15">
        <v>444057.09856879862</v>
      </c>
      <c r="R265" s="15">
        <v>455406.43535268161</v>
      </c>
      <c r="S265" s="15">
        <v>437825.18722551031</v>
      </c>
      <c r="T265" s="15">
        <v>451027.21224910725</v>
      </c>
      <c r="U265" s="9">
        <f t="shared" si="4"/>
        <v>5368837.4400266698</v>
      </c>
    </row>
    <row r="266" spans="1:21" s="21" customFormat="1" x14ac:dyDescent="0.3">
      <c r="A266" s="7" t="s">
        <v>281</v>
      </c>
      <c r="B266" s="7" t="s">
        <v>555</v>
      </c>
      <c r="C266" s="7">
        <v>1306</v>
      </c>
      <c r="D266" s="6" t="s">
        <v>8</v>
      </c>
      <c r="E266" s="7">
        <v>924</v>
      </c>
      <c r="F266" s="7" t="s">
        <v>442</v>
      </c>
      <c r="G266" s="7" t="s">
        <v>424</v>
      </c>
      <c r="H266" s="8" t="s">
        <v>1494</v>
      </c>
      <c r="I266" s="15">
        <v>433276.98530143622</v>
      </c>
      <c r="J266" s="15">
        <v>433164.28820329992</v>
      </c>
      <c r="K266" s="15">
        <v>465352.27837972681</v>
      </c>
      <c r="L266" s="15">
        <v>457301.74090338609</v>
      </c>
      <c r="M266" s="15">
        <v>447941.38627504016</v>
      </c>
      <c r="N266" s="15">
        <v>446894.84962276678</v>
      </c>
      <c r="O266" s="15">
        <v>452532.87937611737</v>
      </c>
      <c r="P266" s="15">
        <v>444057.09856879862</v>
      </c>
      <c r="Q266" s="15">
        <v>444057.09856879862</v>
      </c>
      <c r="R266" s="15">
        <v>455406.43535268161</v>
      </c>
      <c r="S266" s="15">
        <v>437825.18722551031</v>
      </c>
      <c r="T266" s="15">
        <v>451027.21224910725</v>
      </c>
      <c r="U266" s="9">
        <f t="shared" si="4"/>
        <v>5368837.4400266698</v>
      </c>
    </row>
    <row r="267" spans="1:21" s="21" customFormat="1" x14ac:dyDescent="0.3">
      <c r="A267" s="7" t="s">
        <v>281</v>
      </c>
      <c r="B267" s="7" t="s">
        <v>555</v>
      </c>
      <c r="C267" s="7">
        <v>1306</v>
      </c>
      <c r="D267" s="6" t="s">
        <v>8</v>
      </c>
      <c r="E267" s="7">
        <v>925</v>
      </c>
      <c r="F267" s="7" t="s">
        <v>443</v>
      </c>
      <c r="G267" s="7" t="s">
        <v>424</v>
      </c>
      <c r="H267" s="8" t="s">
        <v>321</v>
      </c>
      <c r="I267" s="15">
        <v>866034.45383392577</v>
      </c>
      <c r="J267" s="15">
        <v>865809.19476606837</v>
      </c>
      <c r="K267" s="15">
        <v>930146.58040648024</v>
      </c>
      <c r="L267" s="15">
        <v>914055.15837643237</v>
      </c>
      <c r="M267" s="15">
        <v>895345.67256653716</v>
      </c>
      <c r="N267" s="15">
        <v>893253.85410210094</v>
      </c>
      <c r="O267" s="15">
        <v>904523.15338128014</v>
      </c>
      <c r="P267" s="15">
        <v>887581.75457336614</v>
      </c>
      <c r="Q267" s="15">
        <v>887581.75457336614</v>
      </c>
      <c r="R267" s="15">
        <v>910266.8198236454</v>
      </c>
      <c r="S267" s="15">
        <v>875125.40420254879</v>
      </c>
      <c r="T267" s="15">
        <v>901513.62448352738</v>
      </c>
      <c r="U267" s="9">
        <f t="shared" si="4"/>
        <v>10731237.425089277</v>
      </c>
    </row>
    <row r="268" spans="1:21" s="21" customFormat="1" x14ac:dyDescent="0.3">
      <c r="A268" s="7" t="s">
        <v>281</v>
      </c>
      <c r="B268" s="7" t="s">
        <v>555</v>
      </c>
      <c r="C268" s="7">
        <v>1306</v>
      </c>
      <c r="D268" s="6" t="s">
        <v>8</v>
      </c>
      <c r="E268" s="7">
        <v>913</v>
      </c>
      <c r="F268" s="7" t="s">
        <v>444</v>
      </c>
      <c r="G268" s="7" t="s">
        <v>424</v>
      </c>
      <c r="H268" s="8" t="s">
        <v>314</v>
      </c>
      <c r="I268" s="15">
        <v>216638.49265071811</v>
      </c>
      <c r="J268" s="15">
        <v>216582.14410164996</v>
      </c>
      <c r="K268" s="15">
        <v>232676.1391898634</v>
      </c>
      <c r="L268" s="15">
        <v>228650.87045169304</v>
      </c>
      <c r="M268" s="15">
        <v>223970.69313752008</v>
      </c>
      <c r="N268" s="15">
        <v>223447.42481138339</v>
      </c>
      <c r="O268" s="15">
        <v>226266.43968805869</v>
      </c>
      <c r="P268" s="15">
        <v>222028.54928439931</v>
      </c>
      <c r="Q268" s="15">
        <v>222028.54928439931</v>
      </c>
      <c r="R268" s="15">
        <v>227703.21767634081</v>
      </c>
      <c r="S268" s="15">
        <v>218912.59361275515</v>
      </c>
      <c r="T268" s="15">
        <v>225513.60612455363</v>
      </c>
      <c r="U268" s="9">
        <f t="shared" si="4"/>
        <v>2684418.7200133349</v>
      </c>
    </row>
    <row r="269" spans="1:21" s="21" customFormat="1" x14ac:dyDescent="0.3">
      <c r="A269" s="7" t="s">
        <v>281</v>
      </c>
      <c r="B269" s="7" t="s">
        <v>555</v>
      </c>
      <c r="C269" s="7">
        <v>1306</v>
      </c>
      <c r="D269" s="6" t="s">
        <v>8</v>
      </c>
      <c r="E269" s="7">
        <v>905</v>
      </c>
      <c r="F269" s="7" t="s">
        <v>445</v>
      </c>
      <c r="G269" s="7" t="s">
        <v>424</v>
      </c>
      <c r="H269" s="8" t="s">
        <v>324</v>
      </c>
      <c r="I269" s="15">
        <v>259758.38447328308</v>
      </c>
      <c r="J269" s="15">
        <v>259690.82026576734</v>
      </c>
      <c r="K269" s="15">
        <v>278988.17648664676</v>
      </c>
      <c r="L269" s="15">
        <v>274161.71516989573</v>
      </c>
      <c r="M269" s="15">
        <v>268549.99177160684</v>
      </c>
      <c r="N269" s="15">
        <v>267922.57171628706</v>
      </c>
      <c r="O269" s="15">
        <v>271302.68547728861</v>
      </c>
      <c r="P269" s="15">
        <v>266221.28211558668</v>
      </c>
      <c r="Q269" s="15">
        <v>266221.28211558668</v>
      </c>
      <c r="R269" s="15">
        <v>273025.44085892185</v>
      </c>
      <c r="S269" s="15">
        <v>262485.12423591746</v>
      </c>
      <c r="T269" s="15">
        <v>270400.0073435895</v>
      </c>
      <c r="U269" s="9">
        <f t="shared" si="4"/>
        <v>3218727.4820303777</v>
      </c>
    </row>
    <row r="270" spans="1:21" s="21" customFormat="1" x14ac:dyDescent="0.3">
      <c r="A270" s="7" t="s">
        <v>281</v>
      </c>
      <c r="B270" s="7" t="s">
        <v>555</v>
      </c>
      <c r="C270" s="7">
        <v>1306</v>
      </c>
      <c r="D270" s="6" t="s">
        <v>8</v>
      </c>
      <c r="E270" s="7">
        <v>925</v>
      </c>
      <c r="F270" s="7" t="s">
        <v>446</v>
      </c>
      <c r="G270" s="7" t="s">
        <v>424</v>
      </c>
      <c r="H270" s="8" t="s">
        <v>309</v>
      </c>
      <c r="I270" s="15">
        <v>433276.98530143622</v>
      </c>
      <c r="J270" s="15">
        <v>433164.28820329992</v>
      </c>
      <c r="K270" s="15">
        <v>465352.27837972681</v>
      </c>
      <c r="L270" s="15">
        <v>457301.74090338609</v>
      </c>
      <c r="M270" s="15">
        <v>447941.38627504016</v>
      </c>
      <c r="N270" s="15">
        <v>446894.84962276678</v>
      </c>
      <c r="O270" s="15">
        <v>452532.87937611737</v>
      </c>
      <c r="P270" s="15">
        <v>444057.09856879862</v>
      </c>
      <c r="Q270" s="15">
        <v>444057.09856879862</v>
      </c>
      <c r="R270" s="15">
        <v>455406.43535268161</v>
      </c>
      <c r="S270" s="15">
        <v>437825.18722551031</v>
      </c>
      <c r="T270" s="15">
        <v>451027.21224910725</v>
      </c>
      <c r="U270" s="9">
        <f t="shared" si="4"/>
        <v>5368837.4400266698</v>
      </c>
    </row>
    <row r="271" spans="1:21" s="21" customFormat="1" x14ac:dyDescent="0.3">
      <c r="A271" s="7" t="s">
        <v>281</v>
      </c>
      <c r="B271" s="7" t="s">
        <v>555</v>
      </c>
      <c r="C271" s="7">
        <v>1306</v>
      </c>
      <c r="D271" s="6" t="s">
        <v>8</v>
      </c>
      <c r="E271" s="7">
        <v>925</v>
      </c>
      <c r="F271" s="7" t="s">
        <v>447</v>
      </c>
      <c r="G271" s="7" t="s">
        <v>424</v>
      </c>
      <c r="H271" s="8" t="s">
        <v>1495</v>
      </c>
      <c r="I271" s="15">
        <v>216638.49265071811</v>
      </c>
      <c r="J271" s="15">
        <v>216582.14410164996</v>
      </c>
      <c r="K271" s="15">
        <v>232676.1391898634</v>
      </c>
      <c r="L271" s="15">
        <v>228650.87045169304</v>
      </c>
      <c r="M271" s="15">
        <v>223970.69313752008</v>
      </c>
      <c r="N271" s="15">
        <v>223447.42481138339</v>
      </c>
      <c r="O271" s="15">
        <v>226266.43968805869</v>
      </c>
      <c r="P271" s="15">
        <v>222028.54928439931</v>
      </c>
      <c r="Q271" s="15">
        <v>222028.54928439931</v>
      </c>
      <c r="R271" s="15">
        <v>227703.21767634081</v>
      </c>
      <c r="S271" s="15">
        <v>218912.59361275515</v>
      </c>
      <c r="T271" s="15">
        <v>225513.60612455363</v>
      </c>
      <c r="U271" s="9">
        <f t="shared" si="4"/>
        <v>2684418.7200133349</v>
      </c>
    </row>
    <row r="272" spans="1:21" s="21" customFormat="1" x14ac:dyDescent="0.3">
      <c r="A272" s="7" t="s">
        <v>281</v>
      </c>
      <c r="B272" s="7" t="s">
        <v>555</v>
      </c>
      <c r="C272" s="7">
        <v>1306</v>
      </c>
      <c r="D272" s="6" t="s">
        <v>8</v>
      </c>
      <c r="E272" s="7">
        <v>925</v>
      </c>
      <c r="F272" s="7" t="s">
        <v>448</v>
      </c>
      <c r="G272" s="7" t="s">
        <v>424</v>
      </c>
      <c r="H272" s="8" t="s">
        <v>321</v>
      </c>
      <c r="I272" s="15">
        <v>216638.49265071811</v>
      </c>
      <c r="J272" s="15">
        <v>216582.14410164996</v>
      </c>
      <c r="K272" s="15">
        <v>232676.1391898634</v>
      </c>
      <c r="L272" s="15">
        <v>228650.87045169304</v>
      </c>
      <c r="M272" s="15">
        <v>223970.69313752008</v>
      </c>
      <c r="N272" s="15">
        <v>223447.42481138339</v>
      </c>
      <c r="O272" s="15">
        <v>226266.43968805869</v>
      </c>
      <c r="P272" s="15">
        <v>222028.54928439931</v>
      </c>
      <c r="Q272" s="15">
        <v>222028.54928439931</v>
      </c>
      <c r="R272" s="15">
        <v>227703.21767634081</v>
      </c>
      <c r="S272" s="15">
        <v>218912.59361275515</v>
      </c>
      <c r="T272" s="15">
        <v>225513.60612455363</v>
      </c>
      <c r="U272" s="9">
        <f t="shared" si="4"/>
        <v>2684418.7200133349</v>
      </c>
    </row>
    <row r="273" spans="1:21" s="21" customFormat="1" x14ac:dyDescent="0.3">
      <c r="A273" s="7" t="s">
        <v>281</v>
      </c>
      <c r="B273" s="7" t="s">
        <v>555</v>
      </c>
      <c r="C273" s="7">
        <v>1306</v>
      </c>
      <c r="D273" s="6" t="s">
        <v>8</v>
      </c>
      <c r="E273" s="7">
        <v>907</v>
      </c>
      <c r="F273" s="7" t="s">
        <v>449</v>
      </c>
      <c r="G273" s="7" t="s">
        <v>424</v>
      </c>
      <c r="H273" s="8" t="s">
        <v>316</v>
      </c>
      <c r="I273" s="15">
        <v>129879.19223664154</v>
      </c>
      <c r="J273" s="15">
        <v>129845.41013288367</v>
      </c>
      <c r="K273" s="15">
        <v>139494.08824332338</v>
      </c>
      <c r="L273" s="15">
        <v>137080.85758494787</v>
      </c>
      <c r="M273" s="15">
        <v>134274.99588580342</v>
      </c>
      <c r="N273" s="15">
        <v>133961.28585814353</v>
      </c>
      <c r="O273" s="15">
        <v>135651.34273864431</v>
      </c>
      <c r="P273" s="15">
        <v>133110.64105779334</v>
      </c>
      <c r="Q273" s="15">
        <v>133110.64105779334</v>
      </c>
      <c r="R273" s="15">
        <v>136512.72042946093</v>
      </c>
      <c r="S273" s="15">
        <v>131242.56211795873</v>
      </c>
      <c r="T273" s="15">
        <v>135200.00367179475</v>
      </c>
      <c r="U273" s="9">
        <f t="shared" si="4"/>
        <v>1609363.7410151889</v>
      </c>
    </row>
    <row r="274" spans="1:21" s="21" customFormat="1" x14ac:dyDescent="0.3">
      <c r="A274" s="7" t="s">
        <v>281</v>
      </c>
      <c r="B274" s="7" t="s">
        <v>555</v>
      </c>
      <c r="C274" s="7">
        <v>1306</v>
      </c>
      <c r="D274" s="6" t="s">
        <v>8</v>
      </c>
      <c r="E274" s="7">
        <v>905</v>
      </c>
      <c r="F274" s="7" t="s">
        <v>450</v>
      </c>
      <c r="G274" s="7" t="s">
        <v>424</v>
      </c>
      <c r="H274" s="8" t="s">
        <v>1496</v>
      </c>
      <c r="I274" s="15">
        <v>129879.19223664154</v>
      </c>
      <c r="J274" s="15">
        <v>129845.41013288367</v>
      </c>
      <c r="K274" s="15">
        <v>139494.08824332338</v>
      </c>
      <c r="L274" s="15">
        <v>137080.85758494787</v>
      </c>
      <c r="M274" s="15">
        <v>134274.99588580342</v>
      </c>
      <c r="N274" s="15">
        <v>133961.28585814353</v>
      </c>
      <c r="O274" s="15">
        <v>135651.34273864431</v>
      </c>
      <c r="P274" s="15">
        <v>133110.64105779334</v>
      </c>
      <c r="Q274" s="15">
        <v>133110.64105779334</v>
      </c>
      <c r="R274" s="15">
        <v>136512.72042946093</v>
      </c>
      <c r="S274" s="15">
        <v>131242.56211795873</v>
      </c>
      <c r="T274" s="15">
        <v>135200.00367179475</v>
      </c>
      <c r="U274" s="9">
        <f t="shared" si="4"/>
        <v>1609363.7410151889</v>
      </c>
    </row>
    <row r="275" spans="1:21" s="21" customFormat="1" x14ac:dyDescent="0.3">
      <c r="A275" s="7" t="s">
        <v>281</v>
      </c>
      <c r="B275" s="7" t="s">
        <v>555</v>
      </c>
      <c r="C275" s="7">
        <v>1306</v>
      </c>
      <c r="D275" s="6" t="s">
        <v>8</v>
      </c>
      <c r="E275" s="7">
        <v>907</v>
      </c>
      <c r="F275" s="7" t="s">
        <v>451</v>
      </c>
      <c r="G275" s="7" t="s">
        <v>424</v>
      </c>
      <c r="H275" s="8" t="s">
        <v>1497</v>
      </c>
      <c r="I275" s="15">
        <v>86759.300414076555</v>
      </c>
      <c r="J275" s="15">
        <v>86736.73396876629</v>
      </c>
      <c r="K275" s="15">
        <v>93182.05094654001</v>
      </c>
      <c r="L275" s="15">
        <v>91570.012866745179</v>
      </c>
      <c r="M275" s="15">
        <v>89695.697251716672</v>
      </c>
      <c r="N275" s="15">
        <v>89486.138953239861</v>
      </c>
      <c r="O275" s="15">
        <v>90615.096949414394</v>
      </c>
      <c r="P275" s="15">
        <v>88917.908226605956</v>
      </c>
      <c r="Q275" s="15">
        <v>88917.908226605956</v>
      </c>
      <c r="R275" s="15">
        <v>91190.497246879895</v>
      </c>
      <c r="S275" s="15">
        <v>87670.031494796436</v>
      </c>
      <c r="T275" s="15">
        <v>90313.602452758889</v>
      </c>
      <c r="U275" s="9">
        <f t="shared" si="4"/>
        <v>1075054.978998146</v>
      </c>
    </row>
    <row r="276" spans="1:21" s="21" customFormat="1" x14ac:dyDescent="0.3">
      <c r="A276" s="7" t="s">
        <v>281</v>
      </c>
      <c r="B276" s="7" t="s">
        <v>555</v>
      </c>
      <c r="C276" s="7">
        <v>1306</v>
      </c>
      <c r="D276" s="6" t="s">
        <v>8</v>
      </c>
      <c r="E276" s="7">
        <v>925</v>
      </c>
      <c r="F276" s="7" t="s">
        <v>452</v>
      </c>
      <c r="G276" s="7" t="s">
        <v>424</v>
      </c>
      <c r="H276" s="8" t="s">
        <v>323</v>
      </c>
      <c r="I276" s="15">
        <v>86759.300414076555</v>
      </c>
      <c r="J276" s="15">
        <v>86736.73396876629</v>
      </c>
      <c r="K276" s="15">
        <v>93182.05094654001</v>
      </c>
      <c r="L276" s="15">
        <v>91570.012866745179</v>
      </c>
      <c r="M276" s="15">
        <v>89695.697251716672</v>
      </c>
      <c r="N276" s="15">
        <v>89486.138953239861</v>
      </c>
      <c r="O276" s="15">
        <v>90615.096949414394</v>
      </c>
      <c r="P276" s="15">
        <v>88917.908226605956</v>
      </c>
      <c r="Q276" s="15">
        <v>88917.908226605956</v>
      </c>
      <c r="R276" s="15">
        <v>91190.497246879895</v>
      </c>
      <c r="S276" s="15">
        <v>87670.031494796436</v>
      </c>
      <c r="T276" s="15">
        <v>90313.602452758889</v>
      </c>
      <c r="U276" s="9">
        <f t="shared" si="4"/>
        <v>1075054.978998146</v>
      </c>
    </row>
    <row r="277" spans="1:21" s="21" customFormat="1" x14ac:dyDescent="0.3">
      <c r="A277" s="7" t="s">
        <v>281</v>
      </c>
      <c r="B277" s="7" t="s">
        <v>555</v>
      </c>
      <c r="C277" s="7">
        <v>1306</v>
      </c>
      <c r="D277" s="6" t="s">
        <v>8</v>
      </c>
      <c r="E277" s="7">
        <v>905</v>
      </c>
      <c r="F277" s="7" t="s">
        <v>453</v>
      </c>
      <c r="G277" s="7" t="s">
        <v>424</v>
      </c>
      <c r="H277" s="8" t="s">
        <v>329</v>
      </c>
      <c r="I277" s="15">
        <v>43639.408591511557</v>
      </c>
      <c r="J277" s="15">
        <v>43628.05780464891</v>
      </c>
      <c r="K277" s="15">
        <v>46870.013649756656</v>
      </c>
      <c r="L277" s="15">
        <v>46059.168148542485</v>
      </c>
      <c r="M277" s="15">
        <v>45116.398617629944</v>
      </c>
      <c r="N277" s="15">
        <v>45010.992048336222</v>
      </c>
      <c r="O277" s="15">
        <v>45578.85116018448</v>
      </c>
      <c r="P277" s="15">
        <v>44725.17539541857</v>
      </c>
      <c r="Q277" s="15">
        <v>44725.17539541857</v>
      </c>
      <c r="R277" s="15">
        <v>45868.274064298865</v>
      </c>
      <c r="S277" s="15">
        <v>44097.500871634133</v>
      </c>
      <c r="T277" s="15">
        <v>45427.201233723034</v>
      </c>
      <c r="U277" s="9">
        <f t="shared" si="4"/>
        <v>540746.21698110341</v>
      </c>
    </row>
    <row r="278" spans="1:21" s="21" customFormat="1" x14ac:dyDescent="0.3">
      <c r="A278" s="7" t="s">
        <v>281</v>
      </c>
      <c r="B278" s="7" t="s">
        <v>555</v>
      </c>
      <c r="C278" s="7">
        <v>1306</v>
      </c>
      <c r="D278" s="6" t="s">
        <v>8</v>
      </c>
      <c r="E278" s="7">
        <v>925</v>
      </c>
      <c r="F278" s="7" t="s">
        <v>454</v>
      </c>
      <c r="G278" s="7" t="s">
        <v>424</v>
      </c>
      <c r="H278" s="8" t="s">
        <v>1498</v>
      </c>
      <c r="I278" s="15">
        <v>43639.408591511557</v>
      </c>
      <c r="J278" s="15">
        <v>43628.05780464891</v>
      </c>
      <c r="K278" s="15">
        <v>46870.013649756656</v>
      </c>
      <c r="L278" s="15">
        <v>46059.168148542485</v>
      </c>
      <c r="M278" s="15">
        <v>45116.398617629944</v>
      </c>
      <c r="N278" s="15">
        <v>45010.992048336222</v>
      </c>
      <c r="O278" s="15">
        <v>45578.85116018448</v>
      </c>
      <c r="P278" s="15">
        <v>44725.17539541857</v>
      </c>
      <c r="Q278" s="15">
        <v>44725.17539541857</v>
      </c>
      <c r="R278" s="15">
        <v>45868.274064298865</v>
      </c>
      <c r="S278" s="15">
        <v>44097.500871634133</v>
      </c>
      <c r="T278" s="15">
        <v>45427.201233723034</v>
      </c>
      <c r="U278" s="9">
        <f t="shared" si="4"/>
        <v>540746.21698110341</v>
      </c>
    </row>
    <row r="279" spans="1:21" s="21" customFormat="1" x14ac:dyDescent="0.3">
      <c r="A279" s="7" t="s">
        <v>281</v>
      </c>
      <c r="B279" s="7" t="s">
        <v>555</v>
      </c>
      <c r="C279" s="7">
        <v>1306</v>
      </c>
      <c r="D279" s="6" t="s">
        <v>8</v>
      </c>
      <c r="E279" s="7">
        <v>925</v>
      </c>
      <c r="F279" s="7" t="s">
        <v>455</v>
      </c>
      <c r="G279" s="7" t="s">
        <v>424</v>
      </c>
      <c r="H279" s="8" t="s">
        <v>1499</v>
      </c>
      <c r="I279" s="15">
        <v>43639.408591511557</v>
      </c>
      <c r="J279" s="15">
        <v>43628.05780464891</v>
      </c>
      <c r="K279" s="15">
        <v>46870.013649756656</v>
      </c>
      <c r="L279" s="15">
        <v>46059.168148542485</v>
      </c>
      <c r="M279" s="15">
        <v>45116.398617629944</v>
      </c>
      <c r="N279" s="15">
        <v>45010.992048336222</v>
      </c>
      <c r="O279" s="15">
        <v>45578.85116018448</v>
      </c>
      <c r="P279" s="15">
        <v>44725.17539541857</v>
      </c>
      <c r="Q279" s="15">
        <v>44725.17539541857</v>
      </c>
      <c r="R279" s="15">
        <v>45868.274064298865</v>
      </c>
      <c r="S279" s="15">
        <v>44097.500871634133</v>
      </c>
      <c r="T279" s="15">
        <v>45427.201233723034</v>
      </c>
      <c r="U279" s="9">
        <f t="shared" si="4"/>
        <v>540746.21698110341</v>
      </c>
    </row>
    <row r="280" spans="1:21" s="21" customFormat="1" x14ac:dyDescent="0.3">
      <c r="A280" s="7" t="s">
        <v>281</v>
      </c>
      <c r="B280" s="7" t="s">
        <v>555</v>
      </c>
      <c r="C280" s="7">
        <v>1306</v>
      </c>
      <c r="D280" s="6" t="s">
        <v>8</v>
      </c>
      <c r="E280" s="7">
        <v>922</v>
      </c>
      <c r="F280" s="7" t="s">
        <v>456</v>
      </c>
      <c r="G280" s="7" t="s">
        <v>424</v>
      </c>
      <c r="H280" s="8" t="s">
        <v>328</v>
      </c>
      <c r="I280" s="15">
        <v>43639.408591511557</v>
      </c>
      <c r="J280" s="15">
        <v>43628.05780464891</v>
      </c>
      <c r="K280" s="15">
        <v>46870.013649756656</v>
      </c>
      <c r="L280" s="15">
        <v>46059.168148542485</v>
      </c>
      <c r="M280" s="15">
        <v>45116.398617629944</v>
      </c>
      <c r="N280" s="15">
        <v>45010.992048336222</v>
      </c>
      <c r="O280" s="15">
        <v>45578.85116018448</v>
      </c>
      <c r="P280" s="15">
        <v>44725.17539541857</v>
      </c>
      <c r="Q280" s="15">
        <v>44725.17539541857</v>
      </c>
      <c r="R280" s="15">
        <v>45868.274064298865</v>
      </c>
      <c r="S280" s="15">
        <v>44097.500871634133</v>
      </c>
      <c r="T280" s="15">
        <v>45427.201233723034</v>
      </c>
      <c r="U280" s="9">
        <f t="shared" si="4"/>
        <v>540746.21698110341</v>
      </c>
    </row>
    <row r="281" spans="1:21" s="21" customFormat="1" x14ac:dyDescent="0.3">
      <c r="A281" s="7" t="s">
        <v>281</v>
      </c>
      <c r="B281" s="7" t="s">
        <v>555</v>
      </c>
      <c r="C281" s="7">
        <v>1306</v>
      </c>
      <c r="D281" s="6" t="s">
        <v>8</v>
      </c>
      <c r="E281" s="7">
        <v>913</v>
      </c>
      <c r="F281" s="7" t="s">
        <v>457</v>
      </c>
      <c r="G281" s="7" t="s">
        <v>424</v>
      </c>
      <c r="H281" s="8" t="s">
        <v>1500</v>
      </c>
      <c r="I281" s="15">
        <v>43639.408591511557</v>
      </c>
      <c r="J281" s="15">
        <v>43628.05780464891</v>
      </c>
      <c r="K281" s="15">
        <v>46870.013649756656</v>
      </c>
      <c r="L281" s="15">
        <v>46059.168148542485</v>
      </c>
      <c r="M281" s="15">
        <v>45116.398617629944</v>
      </c>
      <c r="N281" s="15">
        <v>45010.992048336222</v>
      </c>
      <c r="O281" s="15">
        <v>45578.85116018448</v>
      </c>
      <c r="P281" s="15">
        <v>44725.17539541857</v>
      </c>
      <c r="Q281" s="15">
        <v>44725.17539541857</v>
      </c>
      <c r="R281" s="15">
        <v>45868.274064298865</v>
      </c>
      <c r="S281" s="15">
        <v>44097.500871634133</v>
      </c>
      <c r="T281" s="15">
        <v>45427.201233723034</v>
      </c>
      <c r="U281" s="9">
        <f t="shared" si="4"/>
        <v>540746.21698110341</v>
      </c>
    </row>
    <row r="282" spans="1:21" s="21" customFormat="1" x14ac:dyDescent="0.3">
      <c r="A282" s="7" t="s">
        <v>281</v>
      </c>
      <c r="B282" s="7" t="s">
        <v>555</v>
      </c>
      <c r="C282" s="7">
        <v>1306</v>
      </c>
      <c r="D282" s="6" t="s">
        <v>8</v>
      </c>
      <c r="E282" s="7">
        <v>925</v>
      </c>
      <c r="F282" s="7" t="s">
        <v>458</v>
      </c>
      <c r="G282" s="7" t="s">
        <v>424</v>
      </c>
      <c r="H282" s="8" t="s">
        <v>335</v>
      </c>
      <c r="I282" s="15">
        <v>216638.49265071811</v>
      </c>
      <c r="J282" s="15">
        <v>216582.14410164996</v>
      </c>
      <c r="K282" s="15">
        <v>232676.1391898634</v>
      </c>
      <c r="L282" s="15">
        <v>228650.87045169304</v>
      </c>
      <c r="M282" s="15">
        <v>223970.69313752008</v>
      </c>
      <c r="N282" s="15">
        <v>223447.42481138339</v>
      </c>
      <c r="O282" s="15">
        <v>226266.43968805869</v>
      </c>
      <c r="P282" s="15">
        <v>222028.54928439931</v>
      </c>
      <c r="Q282" s="15">
        <v>222028.54928439931</v>
      </c>
      <c r="R282" s="15">
        <v>227703.21767634081</v>
      </c>
      <c r="S282" s="15">
        <v>218912.59361275515</v>
      </c>
      <c r="T282" s="15">
        <v>225513.60612455363</v>
      </c>
      <c r="U282" s="9">
        <f t="shared" si="4"/>
        <v>2684418.7200133349</v>
      </c>
    </row>
    <row r="283" spans="1:21" s="21" customFormat="1" x14ac:dyDescent="0.3">
      <c r="A283" s="7" t="s">
        <v>281</v>
      </c>
      <c r="B283" s="7" t="s">
        <v>555</v>
      </c>
      <c r="C283" s="7">
        <v>1306</v>
      </c>
      <c r="D283" s="6" t="s">
        <v>8</v>
      </c>
      <c r="E283" s="7">
        <v>925</v>
      </c>
      <c r="F283" s="7" t="s">
        <v>459</v>
      </c>
      <c r="G283" s="7" t="s">
        <v>424</v>
      </c>
      <c r="H283" s="8" t="s">
        <v>1501</v>
      </c>
      <c r="I283" s="15">
        <v>129879.19223664154</v>
      </c>
      <c r="J283" s="15">
        <v>129845.41013288367</v>
      </c>
      <c r="K283" s="15">
        <v>139494.08824332338</v>
      </c>
      <c r="L283" s="15">
        <v>137080.85758494787</v>
      </c>
      <c r="M283" s="15">
        <v>134274.99588580342</v>
      </c>
      <c r="N283" s="15">
        <v>133961.28585814353</v>
      </c>
      <c r="O283" s="15">
        <v>135651.34273864431</v>
      </c>
      <c r="P283" s="15">
        <v>133110.64105779334</v>
      </c>
      <c r="Q283" s="15">
        <v>133110.64105779334</v>
      </c>
      <c r="R283" s="15">
        <v>136512.72042946093</v>
      </c>
      <c r="S283" s="15">
        <v>131242.56211795873</v>
      </c>
      <c r="T283" s="15">
        <v>135200.00367179475</v>
      </c>
      <c r="U283" s="9">
        <f t="shared" si="4"/>
        <v>1609363.7410151889</v>
      </c>
    </row>
    <row r="284" spans="1:21" s="21" customFormat="1" x14ac:dyDescent="0.3">
      <c r="A284" s="7" t="s">
        <v>281</v>
      </c>
      <c r="B284" s="7" t="s">
        <v>555</v>
      </c>
      <c r="C284" s="7">
        <v>1306</v>
      </c>
      <c r="D284" s="6" t="s">
        <v>8</v>
      </c>
      <c r="E284" s="7">
        <v>925</v>
      </c>
      <c r="F284" s="7" t="s">
        <v>460</v>
      </c>
      <c r="G284" s="7" t="s">
        <v>424</v>
      </c>
      <c r="H284" s="8" t="s">
        <v>1502</v>
      </c>
      <c r="I284" s="15">
        <v>92473984.872488782</v>
      </c>
      <c r="J284" s="15">
        <v>92449932.014613166</v>
      </c>
      <c r="K284" s="15">
        <v>99319790.829246238</v>
      </c>
      <c r="L284" s="15">
        <v>97601570.600482881</v>
      </c>
      <c r="M284" s="15">
        <v>95603797.070692033</v>
      </c>
      <c r="N284" s="15">
        <v>95380435.530998185</v>
      </c>
      <c r="O284" s="15">
        <v>96583756.029914737</v>
      </c>
      <c r="P284" s="15">
        <v>94774776.433148876</v>
      </c>
      <c r="Q284" s="15">
        <v>94774776.433148876</v>
      </c>
      <c r="R284" s="15">
        <v>97197056.945776165</v>
      </c>
      <c r="S284" s="15">
        <v>93444704.227986619</v>
      </c>
      <c r="T284" s="15">
        <v>96262402.614317864</v>
      </c>
      <c r="U284" s="9">
        <f t="shared" si="4"/>
        <v>1145866983.6028144</v>
      </c>
    </row>
    <row r="285" spans="1:21" s="21" customFormat="1" x14ac:dyDescent="0.3">
      <c r="A285" s="7" t="s">
        <v>281</v>
      </c>
      <c r="B285" s="7" t="s">
        <v>555</v>
      </c>
      <c r="C285" s="7">
        <v>1306</v>
      </c>
      <c r="D285" s="6" t="s">
        <v>8</v>
      </c>
      <c r="E285" s="7">
        <v>925</v>
      </c>
      <c r="F285" s="7" t="s">
        <v>461</v>
      </c>
      <c r="G285" s="7" t="s">
        <v>425</v>
      </c>
      <c r="H285" s="8" t="s">
        <v>340</v>
      </c>
      <c r="I285" s="15">
        <v>27374377.589332465</v>
      </c>
      <c r="J285" s="15">
        <v>27367257.402887624</v>
      </c>
      <c r="K285" s="15">
        <v>92792025.47581169</v>
      </c>
      <c r="L285" s="15">
        <v>118602906.30592723</v>
      </c>
      <c r="M285" s="15">
        <v>68456615.502483845</v>
      </c>
      <c r="N285" s="15">
        <v>110850284.8218966</v>
      </c>
      <c r="O285" s="15">
        <v>137531470.34900191</v>
      </c>
      <c r="P285" s="15">
        <v>108333426.3312957</v>
      </c>
      <c r="Q285" s="15">
        <v>108333426.3312957</v>
      </c>
      <c r="R285" s="15">
        <v>127515986.10227773</v>
      </c>
      <c r="S285" s="15">
        <v>85845234.91110833</v>
      </c>
      <c r="T285" s="15">
        <v>126321689.83067533</v>
      </c>
      <c r="U285" s="9">
        <f t="shared" si="4"/>
        <v>1139324700.9539943</v>
      </c>
    </row>
    <row r="286" spans="1:21" s="21" customFormat="1" x14ac:dyDescent="0.3">
      <c r="A286" s="7" t="s">
        <v>281</v>
      </c>
      <c r="B286" s="7" t="s">
        <v>555</v>
      </c>
      <c r="C286" s="7">
        <v>1306</v>
      </c>
      <c r="D286" s="6" t="s">
        <v>8</v>
      </c>
      <c r="E286" s="7">
        <v>925</v>
      </c>
      <c r="F286" s="7" t="s">
        <v>462</v>
      </c>
      <c r="G286" s="7" t="s">
        <v>425</v>
      </c>
      <c r="H286" s="8" t="s">
        <v>344</v>
      </c>
      <c r="I286" s="15">
        <v>16984042.21040114</v>
      </c>
      <c r="J286" s="15">
        <v>16979624.592256933</v>
      </c>
      <c r="K286" s="15">
        <v>64893207.827147007</v>
      </c>
      <c r="L286" s="15">
        <v>91186734.788937658</v>
      </c>
      <c r="M286" s="15">
        <v>95311614.679644525</v>
      </c>
      <c r="N286" s="15">
        <v>84058027.650267899</v>
      </c>
      <c r="O286" s="15">
        <v>110401201.80127305</v>
      </c>
      <c r="P286" s="15">
        <v>81711298.119737029</v>
      </c>
      <c r="Q286" s="15">
        <v>81711298.119737029</v>
      </c>
      <c r="R286" s="15">
        <v>116594968.46792085</v>
      </c>
      <c r="S286" s="15">
        <v>59596722.487516589</v>
      </c>
      <c r="T286" s="15">
        <v>99281689.096316382</v>
      </c>
      <c r="U286" s="9">
        <f t="shared" si="4"/>
        <v>918710429.84115613</v>
      </c>
    </row>
    <row r="287" spans="1:21" s="21" customFormat="1" x14ac:dyDescent="0.3">
      <c r="A287" s="7" t="s">
        <v>281</v>
      </c>
      <c r="B287" s="7" t="s">
        <v>555</v>
      </c>
      <c r="C287" s="7">
        <v>1306</v>
      </c>
      <c r="D287" s="6" t="s">
        <v>8</v>
      </c>
      <c r="E287" s="7">
        <v>905</v>
      </c>
      <c r="F287" s="7" t="s">
        <v>463</v>
      </c>
      <c r="G287" s="7" t="s">
        <v>425</v>
      </c>
      <c r="H287" s="8" t="s">
        <v>345</v>
      </c>
      <c r="I287" s="15">
        <v>16984042.21040114</v>
      </c>
      <c r="J287" s="15">
        <v>16979624.592256933</v>
      </c>
      <c r="K287" s="15">
        <v>64893207.827147007</v>
      </c>
      <c r="L287" s="15">
        <v>91186734.788937658</v>
      </c>
      <c r="M287" s="15">
        <v>68456615.502483845</v>
      </c>
      <c r="N287" s="15">
        <v>57265770.478639193</v>
      </c>
      <c r="O287" s="15">
        <v>83270933.253544182</v>
      </c>
      <c r="P287" s="15">
        <v>55089169.908178359</v>
      </c>
      <c r="Q287" s="15">
        <v>55089169.908178359</v>
      </c>
      <c r="R287" s="15">
        <v>105673950.83356398</v>
      </c>
      <c r="S287" s="15">
        <v>33348210.063924842</v>
      </c>
      <c r="T287" s="15">
        <v>72241688.361957431</v>
      </c>
      <c r="U287" s="9">
        <f t="shared" si="4"/>
        <v>720479117.72921288</v>
      </c>
    </row>
    <row r="288" spans="1:21" s="21" customFormat="1" x14ac:dyDescent="0.3">
      <c r="A288" s="7" t="s">
        <v>281</v>
      </c>
      <c r="B288" s="7" t="s">
        <v>555</v>
      </c>
      <c r="C288" s="7">
        <v>1306</v>
      </c>
      <c r="D288" s="6" t="s">
        <v>8</v>
      </c>
      <c r="E288" s="7">
        <v>913</v>
      </c>
      <c r="F288" s="7" t="s">
        <v>464</v>
      </c>
      <c r="G288" s="7" t="s">
        <v>425</v>
      </c>
      <c r="H288" s="8" t="s">
        <v>347</v>
      </c>
      <c r="I288" s="15">
        <v>31341927.153777391</v>
      </c>
      <c r="J288" s="15">
        <v>31333774.991626956</v>
      </c>
      <c r="K288" s="15">
        <v>78287988.1566239</v>
      </c>
      <c r="L288" s="15">
        <v>76933615.540685117</v>
      </c>
      <c r="M288" s="15">
        <v>45474107.206669725</v>
      </c>
      <c r="N288" s="15">
        <v>34336956.791159347</v>
      </c>
      <c r="O288" s="15">
        <v>31026717.716553677</v>
      </c>
      <c r="P288" s="15">
        <v>30445598.265302729</v>
      </c>
      <c r="Q288" s="15">
        <v>30445598.265302729</v>
      </c>
      <c r="R288" s="15">
        <v>42176970.103886247</v>
      </c>
      <c r="S288" s="15">
        <v>40548701.991964534</v>
      </c>
      <c r="T288" s="15">
        <v>41802759.535289563</v>
      </c>
      <c r="U288" s="9">
        <f t="shared" si="4"/>
        <v>514154715.71884191</v>
      </c>
    </row>
    <row r="289" spans="1:21" s="21" customFormat="1" x14ac:dyDescent="0.3">
      <c r="A289" s="7" t="s">
        <v>281</v>
      </c>
      <c r="B289" s="7" t="s">
        <v>555</v>
      </c>
      <c r="C289" s="7">
        <v>1306</v>
      </c>
      <c r="D289" s="6" t="s">
        <v>8</v>
      </c>
      <c r="E289" s="7">
        <v>905</v>
      </c>
      <c r="F289" s="7" t="s">
        <v>465</v>
      </c>
      <c r="G289" s="7" t="s">
        <v>425</v>
      </c>
      <c r="H289" s="8" t="s">
        <v>1503</v>
      </c>
      <c r="I289" s="15">
        <v>31341927.153777391</v>
      </c>
      <c r="J289" s="15">
        <v>31333774.991626956</v>
      </c>
      <c r="K289" s="15">
        <v>50389170.507959217</v>
      </c>
      <c r="L289" s="15">
        <v>49517444.023695551</v>
      </c>
      <c r="M289" s="15">
        <v>18619108.029509045</v>
      </c>
      <c r="N289" s="15">
        <v>7544699.6195306424</v>
      </c>
      <c r="O289" s="15">
        <v>3896449.1688248185</v>
      </c>
      <c r="P289" s="15">
        <v>3823470.0537440563</v>
      </c>
      <c r="Q289" s="15">
        <v>3823470.0537440563</v>
      </c>
      <c r="R289" s="15">
        <v>14874426.017994061</v>
      </c>
      <c r="S289" s="15">
        <v>14300189.568372784</v>
      </c>
      <c r="T289" s="15">
        <v>14762758.800930612</v>
      </c>
      <c r="U289" s="9">
        <f t="shared" si="4"/>
        <v>244226887.9897092</v>
      </c>
    </row>
    <row r="290" spans="1:21" s="21" customFormat="1" x14ac:dyDescent="0.3">
      <c r="A290" s="7" t="s">
        <v>281</v>
      </c>
      <c r="B290" s="7" t="s">
        <v>555</v>
      </c>
      <c r="C290" s="7">
        <v>1306</v>
      </c>
      <c r="D290" s="6" t="s">
        <v>8</v>
      </c>
      <c r="E290" s="7">
        <v>925</v>
      </c>
      <c r="F290" s="7" t="s">
        <v>466</v>
      </c>
      <c r="G290" s="7" t="s">
        <v>425</v>
      </c>
      <c r="H290" s="8" t="s">
        <v>1504</v>
      </c>
      <c r="I290" s="15">
        <v>31341927.153777391</v>
      </c>
      <c r="J290" s="15">
        <v>31333774.991626956</v>
      </c>
      <c r="K290" s="15">
        <v>78287988.1566239</v>
      </c>
      <c r="L290" s="15">
        <v>104349787.05767469</v>
      </c>
      <c r="M290" s="15">
        <v>126039104.73815177</v>
      </c>
      <c r="N290" s="15">
        <v>114713728.30604546</v>
      </c>
      <c r="O290" s="15">
        <v>139547791.90746912</v>
      </c>
      <c r="P290" s="15">
        <v>110311982.89997874</v>
      </c>
      <c r="Q290" s="15">
        <v>110311982.89997874</v>
      </c>
      <c r="R290" s="15">
        <v>145926637.63027653</v>
      </c>
      <c r="S290" s="15">
        <v>87796024.354429677</v>
      </c>
      <c r="T290" s="15">
        <v>128330761.8852382</v>
      </c>
      <c r="U290" s="9">
        <f t="shared" si="4"/>
        <v>1208291491.9812713</v>
      </c>
    </row>
    <row r="291" spans="1:21" s="21" customFormat="1" x14ac:dyDescent="0.3">
      <c r="A291" s="7" t="s">
        <v>281</v>
      </c>
      <c r="B291" s="7" t="s">
        <v>555</v>
      </c>
      <c r="C291" s="7">
        <v>1306</v>
      </c>
      <c r="D291" s="6" t="s">
        <v>8</v>
      </c>
      <c r="E291" s="7">
        <v>925</v>
      </c>
      <c r="F291" s="7" t="s">
        <v>467</v>
      </c>
      <c r="G291" s="7" t="s">
        <v>425</v>
      </c>
      <c r="H291" s="8" t="s">
        <v>341</v>
      </c>
      <c r="I291" s="15">
        <v>25975838.44732831</v>
      </c>
      <c r="J291" s="15">
        <v>25969082.026576735</v>
      </c>
      <c r="K291" s="15">
        <v>27898817.648664676</v>
      </c>
      <c r="L291" s="15">
        <v>27416171.516989574</v>
      </c>
      <c r="M291" s="15">
        <v>26854999.177160684</v>
      </c>
      <c r="N291" s="15">
        <v>26792257.171628702</v>
      </c>
      <c r="O291" s="15">
        <v>27130268.547728859</v>
      </c>
      <c r="P291" s="15">
        <v>26622128.21155867</v>
      </c>
      <c r="Q291" s="15">
        <v>26622128.21155867</v>
      </c>
      <c r="R291" s="15">
        <v>27302544.085892182</v>
      </c>
      <c r="S291" s="15">
        <v>26248512.423591748</v>
      </c>
      <c r="T291" s="15">
        <v>27040000.734358948</v>
      </c>
      <c r="U291" s="9">
        <f t="shared" si="4"/>
        <v>321872748.20303774</v>
      </c>
    </row>
    <row r="292" spans="1:21" s="21" customFormat="1" x14ac:dyDescent="0.3">
      <c r="A292" s="7" t="s">
        <v>281</v>
      </c>
      <c r="B292" s="7" t="s">
        <v>555</v>
      </c>
      <c r="C292" s="7">
        <v>1306</v>
      </c>
      <c r="D292" s="6" t="s">
        <v>8</v>
      </c>
      <c r="E292" s="7">
        <v>925</v>
      </c>
      <c r="F292" s="7" t="s">
        <v>468</v>
      </c>
      <c r="G292" s="7" t="s">
        <v>425</v>
      </c>
      <c r="H292" s="8" t="s">
        <v>1505</v>
      </c>
      <c r="I292" s="15">
        <v>25975838.44732831</v>
      </c>
      <c r="J292" s="15">
        <v>25969082.026576735</v>
      </c>
      <c r="K292" s="15">
        <v>27898817.648664676</v>
      </c>
      <c r="L292" s="15">
        <v>27416171.516989574</v>
      </c>
      <c r="M292" s="15">
        <v>53709998.354321368</v>
      </c>
      <c r="N292" s="15">
        <v>53584514.343257405</v>
      </c>
      <c r="O292" s="15">
        <v>54260537.095457718</v>
      </c>
      <c r="P292" s="15">
        <v>53244256.42311734</v>
      </c>
      <c r="Q292" s="15">
        <v>53244256.42311734</v>
      </c>
      <c r="R292" s="15">
        <v>54605088.171784364</v>
      </c>
      <c r="S292" s="15">
        <v>52497024.847183496</v>
      </c>
      <c r="T292" s="15">
        <v>54080001.468717895</v>
      </c>
      <c r="U292" s="9">
        <f t="shared" si="4"/>
        <v>536485586.76651615</v>
      </c>
    </row>
    <row r="293" spans="1:21" s="21" customFormat="1" x14ac:dyDescent="0.3">
      <c r="A293" s="7" t="s">
        <v>281</v>
      </c>
      <c r="B293" s="7" t="s">
        <v>555</v>
      </c>
      <c r="C293" s="7">
        <v>1306</v>
      </c>
      <c r="D293" s="7" t="s">
        <v>247</v>
      </c>
      <c r="E293" s="7">
        <v>999</v>
      </c>
      <c r="F293" s="7" t="s">
        <v>247</v>
      </c>
      <c r="G293" s="7" t="s">
        <v>425</v>
      </c>
      <c r="H293" s="8" t="s">
        <v>346</v>
      </c>
      <c r="I293" s="15">
        <v>5195167.6894656615</v>
      </c>
      <c r="J293" s="15">
        <v>5193816.405315347</v>
      </c>
      <c r="K293" s="15">
        <v>5579763.5297329351</v>
      </c>
      <c r="L293" s="15">
        <v>5483234.3033979144</v>
      </c>
      <c r="M293" s="15">
        <v>5370999.8354321364</v>
      </c>
      <c r="N293" s="15">
        <v>5358451.4343257407</v>
      </c>
      <c r="O293" s="15">
        <v>5426053.7095457716</v>
      </c>
      <c r="P293" s="15">
        <v>5324425.6423117341</v>
      </c>
      <c r="Q293" s="15">
        <v>5324425.6423117341</v>
      </c>
      <c r="R293" s="15">
        <v>5460508.8171784366</v>
      </c>
      <c r="S293" s="15">
        <v>5249702.4847183498</v>
      </c>
      <c r="T293" s="15">
        <v>5408000.1468717894</v>
      </c>
      <c r="U293" s="9">
        <f t="shared" si="4"/>
        <v>64374549.640607551</v>
      </c>
    </row>
    <row r="294" spans="1:21" s="21" customFormat="1" x14ac:dyDescent="0.3">
      <c r="A294" s="7" t="s">
        <v>281</v>
      </c>
      <c r="B294" s="7" t="s">
        <v>555</v>
      </c>
      <c r="C294" s="7">
        <v>1306</v>
      </c>
      <c r="D294" s="6" t="s">
        <v>8</v>
      </c>
      <c r="E294" s="7">
        <v>926</v>
      </c>
      <c r="F294" s="7" t="s">
        <v>469</v>
      </c>
      <c r="G294" s="7" t="s">
        <v>425</v>
      </c>
      <c r="H294" s="8" t="s">
        <v>355</v>
      </c>
      <c r="I294" s="15">
        <v>2597583.8447328308</v>
      </c>
      <c r="J294" s="15">
        <v>2596908.2026576735</v>
      </c>
      <c r="K294" s="15">
        <v>2789881.7648664676</v>
      </c>
      <c r="L294" s="15">
        <v>2741617.1516989572</v>
      </c>
      <c r="M294" s="15">
        <v>2685499.9177160682</v>
      </c>
      <c r="N294" s="15">
        <v>2679225.7171628703</v>
      </c>
      <c r="O294" s="15">
        <v>2713026.8547728858</v>
      </c>
      <c r="P294" s="15">
        <v>2662212.8211558671</v>
      </c>
      <c r="Q294" s="15">
        <v>2662212.8211558671</v>
      </c>
      <c r="R294" s="15">
        <v>2730254.4085892183</v>
      </c>
      <c r="S294" s="15">
        <v>2624851.2423591749</v>
      </c>
      <c r="T294" s="15">
        <v>2704000.0734358947</v>
      </c>
      <c r="U294" s="9">
        <f t="shared" si="4"/>
        <v>32187274.820303775</v>
      </c>
    </row>
    <row r="295" spans="1:21" s="21" customFormat="1" x14ac:dyDescent="0.3">
      <c r="A295" s="7" t="s">
        <v>281</v>
      </c>
      <c r="B295" s="7" t="s">
        <v>555</v>
      </c>
      <c r="C295" s="7">
        <v>1306</v>
      </c>
      <c r="D295" s="6" t="s">
        <v>8</v>
      </c>
      <c r="E295" s="7">
        <v>926</v>
      </c>
      <c r="F295" s="7" t="s">
        <v>470</v>
      </c>
      <c r="G295" s="7" t="s">
        <v>425</v>
      </c>
      <c r="H295" s="8" t="s">
        <v>357</v>
      </c>
      <c r="I295" s="15">
        <v>2597583.8447328308</v>
      </c>
      <c r="J295" s="15">
        <v>2596908.2026576735</v>
      </c>
      <c r="K295" s="15">
        <v>2789881.7648664676</v>
      </c>
      <c r="L295" s="15">
        <v>2741617.1516989572</v>
      </c>
      <c r="M295" s="15">
        <v>2685499.9177160682</v>
      </c>
      <c r="N295" s="15">
        <v>2679225.7171628703</v>
      </c>
      <c r="O295" s="15">
        <v>2713026.8547728858</v>
      </c>
      <c r="P295" s="15">
        <v>2662212.8211558671</v>
      </c>
      <c r="Q295" s="15">
        <v>2662212.8211558671</v>
      </c>
      <c r="R295" s="15">
        <v>2730254.4085892183</v>
      </c>
      <c r="S295" s="15">
        <v>2624851.2423591749</v>
      </c>
      <c r="T295" s="15">
        <v>2704000.0734358947</v>
      </c>
      <c r="U295" s="9">
        <f t="shared" si="4"/>
        <v>32187274.820303775</v>
      </c>
    </row>
    <row r="296" spans="1:21" s="21" customFormat="1" x14ac:dyDescent="0.3">
      <c r="A296" s="7" t="s">
        <v>281</v>
      </c>
      <c r="B296" s="7" t="s">
        <v>555</v>
      </c>
      <c r="C296" s="7">
        <v>1306</v>
      </c>
      <c r="D296" s="6" t="s">
        <v>8</v>
      </c>
      <c r="E296" s="7">
        <v>926</v>
      </c>
      <c r="F296" s="7" t="s">
        <v>471</v>
      </c>
      <c r="G296" s="7" t="s">
        <v>425</v>
      </c>
      <c r="H296" s="8" t="s">
        <v>1507</v>
      </c>
      <c r="I296" s="15">
        <v>5195167.6894656615</v>
      </c>
      <c r="J296" s="15">
        <v>5193816.405315347</v>
      </c>
      <c r="K296" s="15">
        <v>5579763.5297329351</v>
      </c>
      <c r="L296" s="15">
        <v>5483234.3033979144</v>
      </c>
      <c r="M296" s="15">
        <v>5370999.8354321364</v>
      </c>
      <c r="N296" s="15">
        <v>5358451.4343257407</v>
      </c>
      <c r="O296" s="15">
        <v>5426053.7095457716</v>
      </c>
      <c r="P296" s="15">
        <v>5324425.6423117341</v>
      </c>
      <c r="Q296" s="15">
        <v>5324425.6423117341</v>
      </c>
      <c r="R296" s="15">
        <v>5460508.8171784366</v>
      </c>
      <c r="S296" s="15">
        <v>5249702.4847183498</v>
      </c>
      <c r="T296" s="15">
        <v>5408000.1468717894</v>
      </c>
      <c r="U296" s="9">
        <f t="shared" si="4"/>
        <v>64374549.640607551</v>
      </c>
    </row>
    <row r="297" spans="1:21" s="21" customFormat="1" x14ac:dyDescent="0.3">
      <c r="A297" s="7" t="s">
        <v>281</v>
      </c>
      <c r="B297" s="7" t="s">
        <v>555</v>
      </c>
      <c r="C297" s="7">
        <v>1306</v>
      </c>
      <c r="D297" s="6" t="s">
        <v>8</v>
      </c>
      <c r="E297" s="7">
        <v>926</v>
      </c>
      <c r="F297" s="7" t="s">
        <v>472</v>
      </c>
      <c r="G297" s="7" t="s">
        <v>425</v>
      </c>
      <c r="H297" s="8" t="s">
        <v>354</v>
      </c>
      <c r="I297" s="15">
        <v>1298791.9223664154</v>
      </c>
      <c r="J297" s="15">
        <v>1298454.1013288368</v>
      </c>
      <c r="K297" s="15">
        <v>1394940.8824332338</v>
      </c>
      <c r="L297" s="15">
        <v>1370808.5758494786</v>
      </c>
      <c r="M297" s="15">
        <v>1342749.9588580341</v>
      </c>
      <c r="N297" s="15">
        <v>1339612.8585814352</v>
      </c>
      <c r="O297" s="15">
        <v>1356513.4273864429</v>
      </c>
      <c r="P297" s="15">
        <v>1331106.4105779335</v>
      </c>
      <c r="Q297" s="15">
        <v>1331106.4105779335</v>
      </c>
      <c r="R297" s="15">
        <v>1365127.2042946091</v>
      </c>
      <c r="S297" s="15">
        <v>1312425.6211795874</v>
      </c>
      <c r="T297" s="15">
        <v>1352000.0367179473</v>
      </c>
      <c r="U297" s="9">
        <f t="shared" si="4"/>
        <v>16093637.410151888</v>
      </c>
    </row>
    <row r="298" spans="1:21" s="21" customFormat="1" x14ac:dyDescent="0.3">
      <c r="A298" s="7" t="s">
        <v>281</v>
      </c>
      <c r="B298" s="7" t="s">
        <v>555</v>
      </c>
      <c r="C298" s="7">
        <v>1306</v>
      </c>
      <c r="D298" s="6" t="s">
        <v>8</v>
      </c>
      <c r="E298" s="7">
        <v>926</v>
      </c>
      <c r="F298" s="7" t="s">
        <v>473</v>
      </c>
      <c r="G298" s="7" t="s">
        <v>425</v>
      </c>
      <c r="H298" s="8" t="s">
        <v>361</v>
      </c>
      <c r="I298" s="15">
        <v>1298791.9223664154</v>
      </c>
      <c r="J298" s="15">
        <v>1298454.1013288368</v>
      </c>
      <c r="K298" s="15">
        <v>1394940.8824332338</v>
      </c>
      <c r="L298" s="15">
        <v>1370808.5758494786</v>
      </c>
      <c r="M298" s="15">
        <v>1342749.9588580341</v>
      </c>
      <c r="N298" s="15">
        <v>1339612.8585814352</v>
      </c>
      <c r="O298" s="15">
        <v>1356513.4273864429</v>
      </c>
      <c r="P298" s="15">
        <v>1331106.4105779335</v>
      </c>
      <c r="Q298" s="15">
        <v>1331106.4105779335</v>
      </c>
      <c r="R298" s="15">
        <v>1365127.2042946091</v>
      </c>
      <c r="S298" s="15">
        <v>1312425.6211795874</v>
      </c>
      <c r="T298" s="15">
        <v>1352000.0367179473</v>
      </c>
      <c r="U298" s="9">
        <f t="shared" si="4"/>
        <v>16093637.410151888</v>
      </c>
    </row>
    <row r="299" spans="1:21" s="21" customFormat="1" x14ac:dyDescent="0.3">
      <c r="A299" s="7" t="s">
        <v>281</v>
      </c>
      <c r="B299" s="7" t="s">
        <v>555</v>
      </c>
      <c r="C299" s="7">
        <v>1306</v>
      </c>
      <c r="D299" s="6" t="s">
        <v>8</v>
      </c>
      <c r="E299" s="7">
        <v>926</v>
      </c>
      <c r="F299" s="7" t="s">
        <v>474</v>
      </c>
      <c r="G299" s="7" t="s">
        <v>425</v>
      </c>
      <c r="H299" s="8" t="s">
        <v>361</v>
      </c>
      <c r="I299" s="15">
        <v>1298791.9223664154</v>
      </c>
      <c r="J299" s="15">
        <v>1298454.1013288368</v>
      </c>
      <c r="K299" s="15">
        <v>1394940.8824332338</v>
      </c>
      <c r="L299" s="15">
        <v>1370808.5758494786</v>
      </c>
      <c r="M299" s="15">
        <v>1342749.9588580341</v>
      </c>
      <c r="N299" s="15">
        <v>1339612.8585814352</v>
      </c>
      <c r="O299" s="15">
        <v>1356513.4273864429</v>
      </c>
      <c r="P299" s="15">
        <v>1331106.4105779335</v>
      </c>
      <c r="Q299" s="15">
        <v>1331106.4105779335</v>
      </c>
      <c r="R299" s="15">
        <v>1365127.2042946091</v>
      </c>
      <c r="S299" s="15">
        <v>1312425.6211795874</v>
      </c>
      <c r="T299" s="15">
        <v>1352000.0367179473</v>
      </c>
      <c r="U299" s="9">
        <f t="shared" si="4"/>
        <v>16093637.410151888</v>
      </c>
    </row>
    <row r="300" spans="1:21" s="21" customFormat="1" x14ac:dyDescent="0.3">
      <c r="A300" s="7" t="s">
        <v>281</v>
      </c>
      <c r="B300" s="7" t="s">
        <v>555</v>
      </c>
      <c r="C300" s="7">
        <v>1306</v>
      </c>
      <c r="D300" s="6" t="s">
        <v>8</v>
      </c>
      <c r="E300" s="7">
        <v>926</v>
      </c>
      <c r="F300" s="7" t="s">
        <v>475</v>
      </c>
      <c r="G300" s="7" t="s">
        <v>425</v>
      </c>
      <c r="H300" s="8" t="s">
        <v>1506</v>
      </c>
      <c r="I300" s="15">
        <v>2597583.8447328308</v>
      </c>
      <c r="J300" s="15">
        <v>2596908.2026576735</v>
      </c>
      <c r="K300" s="15">
        <v>2789881.7648664676</v>
      </c>
      <c r="L300" s="15">
        <v>2741617.1516989572</v>
      </c>
      <c r="M300" s="15">
        <v>2685499.9177160682</v>
      </c>
      <c r="N300" s="15">
        <v>2679225.7171628703</v>
      </c>
      <c r="O300" s="15">
        <v>2713026.8547728858</v>
      </c>
      <c r="P300" s="15">
        <v>2662212.8211558671</v>
      </c>
      <c r="Q300" s="15">
        <v>2662212.8211558671</v>
      </c>
      <c r="R300" s="15">
        <v>2730254.4085892183</v>
      </c>
      <c r="S300" s="15">
        <v>2624851.2423591749</v>
      </c>
      <c r="T300" s="15">
        <v>2704000.0734358947</v>
      </c>
      <c r="U300" s="9">
        <f t="shared" si="4"/>
        <v>32187274.820303775</v>
      </c>
    </row>
    <row r="301" spans="1:21" s="21" customFormat="1" x14ac:dyDescent="0.3">
      <c r="A301" s="7" t="s">
        <v>281</v>
      </c>
      <c r="B301" s="7" t="s">
        <v>555</v>
      </c>
      <c r="C301" s="7">
        <v>1306</v>
      </c>
      <c r="D301" s="6" t="s">
        <v>8</v>
      </c>
      <c r="E301" s="7">
        <v>926</v>
      </c>
      <c r="F301" s="7" t="s">
        <v>476</v>
      </c>
      <c r="G301" s="7" t="s">
        <v>425</v>
      </c>
      <c r="H301" s="8" t="s">
        <v>1502</v>
      </c>
      <c r="I301" s="15">
        <v>3896375.7670992464</v>
      </c>
      <c r="J301" s="15">
        <v>3895362.3039865103</v>
      </c>
      <c r="K301" s="15">
        <v>4184822.6472997013</v>
      </c>
      <c r="L301" s="15">
        <v>4112425.7275484363</v>
      </c>
      <c r="M301" s="15">
        <v>4028249.8765741023</v>
      </c>
      <c r="N301" s="15">
        <v>4018838.5757443053</v>
      </c>
      <c r="O301" s="15">
        <v>4069540.2821593289</v>
      </c>
      <c r="P301" s="15">
        <v>3993319.2317338008</v>
      </c>
      <c r="Q301" s="15">
        <v>3993319.2317338008</v>
      </c>
      <c r="R301" s="15">
        <v>4095381.6128838276</v>
      </c>
      <c r="S301" s="15">
        <v>3937276.8635387621</v>
      </c>
      <c r="T301" s="15">
        <v>4056000.1101538423</v>
      </c>
      <c r="U301" s="9">
        <f t="shared" si="4"/>
        <v>48280912.230455659</v>
      </c>
    </row>
    <row r="302" spans="1:21" s="21" customFormat="1" x14ac:dyDescent="0.3">
      <c r="A302" s="7" t="s">
        <v>281</v>
      </c>
      <c r="B302" s="7" t="s">
        <v>555</v>
      </c>
      <c r="C302" s="7">
        <v>1306</v>
      </c>
      <c r="D302" s="6" t="s">
        <v>8</v>
      </c>
      <c r="E302" s="7">
        <v>926</v>
      </c>
      <c r="F302" s="7" t="s">
        <v>477</v>
      </c>
      <c r="G302" s="7" t="s">
        <v>1536</v>
      </c>
      <c r="H302" s="8" t="s">
        <v>1509</v>
      </c>
      <c r="I302" s="15">
        <v>23811531.587896913</v>
      </c>
      <c r="J302" s="15">
        <v>23805338.112122361</v>
      </c>
      <c r="K302" s="15">
        <v>25574288.162177935</v>
      </c>
      <c r="L302" s="15">
        <v>25131856.106194001</v>
      </c>
      <c r="M302" s="15">
        <v>24617440.645719655</v>
      </c>
      <c r="N302" s="15">
        <v>24559926.3040886</v>
      </c>
      <c r="O302" s="15">
        <v>24869774.572332092</v>
      </c>
      <c r="P302" s="15">
        <v>24403972.488971602</v>
      </c>
      <c r="Q302" s="15">
        <v>24403972.488971602</v>
      </c>
      <c r="R302" s="15">
        <v>25027696.112655647</v>
      </c>
      <c r="S302" s="15">
        <v>24061486.368458081</v>
      </c>
      <c r="T302" s="15">
        <v>24787027.87317216</v>
      </c>
      <c r="U302" s="9">
        <f t="shared" si="4"/>
        <v>295054310.82276058</v>
      </c>
    </row>
    <row r="303" spans="1:21" s="21" customFormat="1" x14ac:dyDescent="0.3">
      <c r="A303" s="7" t="s">
        <v>281</v>
      </c>
      <c r="B303" s="7" t="s">
        <v>555</v>
      </c>
      <c r="C303" s="7">
        <v>1306</v>
      </c>
      <c r="D303" s="6" t="s">
        <v>8</v>
      </c>
      <c r="E303" s="7">
        <v>926</v>
      </c>
      <c r="F303" s="7" t="s">
        <v>478</v>
      </c>
      <c r="G303" s="7" t="s">
        <v>1536</v>
      </c>
      <c r="H303" s="8" t="s">
        <v>1510</v>
      </c>
      <c r="I303" s="15">
        <v>12122404.286599176</v>
      </c>
      <c r="J303" s="15">
        <v>12119251.20016283</v>
      </c>
      <c r="K303" s="15">
        <v>13019820.220278831</v>
      </c>
      <c r="L303" s="15">
        <v>12794578.923548695</v>
      </c>
      <c r="M303" s="15">
        <v>12532691.015997346</v>
      </c>
      <c r="N303" s="15">
        <v>12503410.576855684</v>
      </c>
      <c r="O303" s="15">
        <v>12661153.725854104</v>
      </c>
      <c r="P303" s="15">
        <v>12424014.793770202</v>
      </c>
      <c r="Q303" s="15">
        <v>12424014.793770202</v>
      </c>
      <c r="R303" s="15">
        <v>12741551.274004163</v>
      </c>
      <c r="S303" s="15">
        <v>12249655.777841797</v>
      </c>
      <c r="T303" s="15">
        <v>12619027.542710634</v>
      </c>
      <c r="U303" s="9">
        <f t="shared" si="4"/>
        <v>150211574.13139367</v>
      </c>
    </row>
    <row r="304" spans="1:21" s="21" customFormat="1" x14ac:dyDescent="0.3">
      <c r="A304" s="7" t="s">
        <v>281</v>
      </c>
      <c r="B304" s="7" t="s">
        <v>555</v>
      </c>
      <c r="C304" s="7">
        <v>1306</v>
      </c>
      <c r="D304" s="6" t="s">
        <v>8</v>
      </c>
      <c r="E304" s="7">
        <v>926</v>
      </c>
      <c r="F304" s="7" t="s">
        <v>479</v>
      </c>
      <c r="G304" s="7" t="s">
        <v>1536</v>
      </c>
      <c r="H304" s="8" t="s">
        <v>1511</v>
      </c>
      <c r="I304" s="15">
        <v>6927236.5971335135</v>
      </c>
      <c r="J304" s="15">
        <v>6925434.7948474837</v>
      </c>
      <c r="K304" s="15">
        <v>7440056.6905458961</v>
      </c>
      <c r="L304" s="15">
        <v>7311344.6201507794</v>
      </c>
      <c r="M304" s="15">
        <v>7161691.180565211</v>
      </c>
      <c r="N304" s="15">
        <v>7144959.1425299421</v>
      </c>
      <c r="O304" s="15">
        <v>7235100.0163083319</v>
      </c>
      <c r="P304" s="15">
        <v>7099589.1514584664</v>
      </c>
      <c r="Q304" s="15">
        <v>7099589.1514584664</v>
      </c>
      <c r="R304" s="15">
        <v>7281042.4568257276</v>
      </c>
      <c r="S304" s="15">
        <v>6999953.2931234473</v>
      </c>
      <c r="T304" s="15">
        <v>7211027.3958388446</v>
      </c>
      <c r="U304" s="9">
        <f t="shared" si="4"/>
        <v>85837024.490786105</v>
      </c>
    </row>
    <row r="305" spans="1:21" s="21" customFormat="1" x14ac:dyDescent="0.3">
      <c r="A305" s="7" t="s">
        <v>281</v>
      </c>
      <c r="B305" s="7" t="s">
        <v>555</v>
      </c>
      <c r="C305" s="7">
        <v>1306</v>
      </c>
      <c r="D305" s="6" t="s">
        <v>8</v>
      </c>
      <c r="E305" s="7">
        <v>924</v>
      </c>
      <c r="F305" s="7" t="s">
        <v>480</v>
      </c>
      <c r="G305" s="7" t="s">
        <v>1536</v>
      </c>
      <c r="H305" s="8" t="s">
        <v>1512</v>
      </c>
      <c r="I305" s="15">
        <v>2857342.2292061141</v>
      </c>
      <c r="J305" s="15">
        <v>2856599.0229234407</v>
      </c>
      <c r="K305" s="15">
        <v>3068869.9413531143</v>
      </c>
      <c r="L305" s="15">
        <v>3015778.8668688531</v>
      </c>
      <c r="M305" s="15">
        <v>2954049.9094876749</v>
      </c>
      <c r="N305" s="15">
        <v>2947148.2888791575</v>
      </c>
      <c r="O305" s="15">
        <v>2984329.5402501742</v>
      </c>
      <c r="P305" s="15">
        <v>2928434.1032714536</v>
      </c>
      <c r="Q305" s="15">
        <v>2928434.1032714536</v>
      </c>
      <c r="R305" s="15">
        <v>3003279.8494481402</v>
      </c>
      <c r="S305" s="15">
        <v>2887336.3665950922</v>
      </c>
      <c r="T305" s="15">
        <v>2974400.0807794845</v>
      </c>
      <c r="U305" s="9">
        <f t="shared" si="4"/>
        <v>35406002.302334152</v>
      </c>
    </row>
    <row r="306" spans="1:21" s="21" customFormat="1" x14ac:dyDescent="0.3">
      <c r="A306" s="7" t="s">
        <v>281</v>
      </c>
      <c r="B306" s="7" t="s">
        <v>555</v>
      </c>
      <c r="C306" s="7">
        <v>1306</v>
      </c>
      <c r="D306" s="6" t="s">
        <v>8</v>
      </c>
      <c r="E306" s="7">
        <v>924</v>
      </c>
      <c r="F306" s="7" t="s">
        <v>481</v>
      </c>
      <c r="G306" s="7" t="s">
        <v>1536</v>
      </c>
      <c r="H306" s="8" t="s">
        <v>370</v>
      </c>
      <c r="I306" s="15">
        <v>3030860.8300342672</v>
      </c>
      <c r="J306" s="15">
        <v>3030072.4908609735</v>
      </c>
      <c r="K306" s="15">
        <v>3255234.0432461943</v>
      </c>
      <c r="L306" s="15">
        <v>3198918.8926023436</v>
      </c>
      <c r="M306" s="15">
        <v>3133441.3039911082</v>
      </c>
      <c r="N306" s="15">
        <v>3126120.5667856368</v>
      </c>
      <c r="O306" s="15">
        <v>3165559.7341490034</v>
      </c>
      <c r="P306" s="15">
        <v>3106269.9197246656</v>
      </c>
      <c r="Q306" s="15">
        <v>3106269.9197246656</v>
      </c>
      <c r="R306" s="15">
        <v>3185660.8439418999</v>
      </c>
      <c r="S306" s="15">
        <v>3062676.4295846848</v>
      </c>
      <c r="T306" s="15">
        <v>3155027.2856850023</v>
      </c>
      <c r="U306" s="9">
        <f t="shared" si="4"/>
        <v>37556112.260330446</v>
      </c>
    </row>
    <row r="307" spans="1:21" s="21" customFormat="1" x14ac:dyDescent="0.3">
      <c r="A307" s="7" t="s">
        <v>281</v>
      </c>
      <c r="B307" s="7" t="s">
        <v>555</v>
      </c>
      <c r="C307" s="7">
        <v>1306</v>
      </c>
      <c r="D307" s="6" t="s">
        <v>8</v>
      </c>
      <c r="E307" s="7">
        <v>924</v>
      </c>
      <c r="F307" s="7" t="s">
        <v>482</v>
      </c>
      <c r="G307" s="7" t="s">
        <v>1536</v>
      </c>
      <c r="H307" s="8" t="s">
        <v>1513</v>
      </c>
      <c r="I307" s="15">
        <v>2164826.3762003412</v>
      </c>
      <c r="J307" s="15">
        <v>2164263.2960949051</v>
      </c>
      <c r="K307" s="15">
        <v>2325087.4628397143</v>
      </c>
      <c r="L307" s="15">
        <v>2284863.7342259111</v>
      </c>
      <c r="M307" s="15">
        <v>2238095.6314245714</v>
      </c>
      <c r="N307" s="15">
        <v>2232866.7126835361</v>
      </c>
      <c r="O307" s="15">
        <v>2261036.5807677233</v>
      </c>
      <c r="P307" s="15">
        <v>2218688.1651512994</v>
      </c>
      <c r="Q307" s="15">
        <v>2218688.1651512994</v>
      </c>
      <c r="R307" s="15">
        <v>2275394.0241182544</v>
      </c>
      <c r="S307" s="15">
        <v>2187551.025382136</v>
      </c>
      <c r="T307" s="15">
        <v>2253513.6612014747</v>
      </c>
      <c r="U307" s="9">
        <f t="shared" si="4"/>
        <v>26824874.835241165</v>
      </c>
    </row>
    <row r="308" spans="1:21" s="21" customFormat="1" x14ac:dyDescent="0.3">
      <c r="A308" s="7" t="s">
        <v>281</v>
      </c>
      <c r="B308" s="7" t="s">
        <v>555</v>
      </c>
      <c r="C308" s="7">
        <v>1306</v>
      </c>
      <c r="D308" s="6" t="s">
        <v>8</v>
      </c>
      <c r="E308" s="7">
        <v>924</v>
      </c>
      <c r="F308" s="7" t="s">
        <v>483</v>
      </c>
      <c r="G308" s="7" t="s">
        <v>1536</v>
      </c>
      <c r="H308" s="8" t="s">
        <v>1514</v>
      </c>
      <c r="I308" s="15">
        <v>2164826.3762003412</v>
      </c>
      <c r="J308" s="15">
        <v>2164263.2960949051</v>
      </c>
      <c r="K308" s="15">
        <v>2325087.4628397143</v>
      </c>
      <c r="L308" s="15">
        <v>2284863.7342259111</v>
      </c>
      <c r="M308" s="15">
        <v>2238095.6314245714</v>
      </c>
      <c r="N308" s="15">
        <v>2232866.7126835361</v>
      </c>
      <c r="O308" s="15">
        <v>2261036.5807677233</v>
      </c>
      <c r="P308" s="15">
        <v>2218688.1651512994</v>
      </c>
      <c r="Q308" s="15">
        <v>2218688.1651512994</v>
      </c>
      <c r="R308" s="15">
        <v>2275394.0241182544</v>
      </c>
      <c r="S308" s="15">
        <v>2187551.025382136</v>
      </c>
      <c r="T308" s="15">
        <v>2253513.6612014747</v>
      </c>
      <c r="U308" s="9">
        <f t="shared" si="4"/>
        <v>26824874.835241165</v>
      </c>
    </row>
    <row r="309" spans="1:21" s="21" customFormat="1" x14ac:dyDescent="0.3">
      <c r="A309" s="7" t="s">
        <v>281</v>
      </c>
      <c r="B309" s="7" t="s">
        <v>555</v>
      </c>
      <c r="C309" s="7">
        <v>1306</v>
      </c>
      <c r="D309" s="6" t="s">
        <v>8</v>
      </c>
      <c r="E309" s="7">
        <v>924</v>
      </c>
      <c r="F309" s="7" t="s">
        <v>484</v>
      </c>
      <c r="G309" s="7" t="s">
        <v>1536</v>
      </c>
      <c r="H309" s="8" t="s">
        <v>1515</v>
      </c>
      <c r="I309" s="15">
        <v>4329652.7524006823</v>
      </c>
      <c r="J309" s="15">
        <v>4328526.5921898102</v>
      </c>
      <c r="K309" s="15">
        <v>4650174.9256794285</v>
      </c>
      <c r="L309" s="15">
        <v>4569727.4684518222</v>
      </c>
      <c r="M309" s="15">
        <v>4476191.2628491428</v>
      </c>
      <c r="N309" s="15">
        <v>4465733.4253670722</v>
      </c>
      <c r="O309" s="15">
        <v>4522073.1615354465</v>
      </c>
      <c r="P309" s="15">
        <v>4437376.3303025989</v>
      </c>
      <c r="Q309" s="15">
        <v>4437376.3303025989</v>
      </c>
      <c r="R309" s="15">
        <v>4550788.0482365089</v>
      </c>
      <c r="S309" s="15">
        <v>4375102.050764272</v>
      </c>
      <c r="T309" s="15">
        <v>4507027.3224029494</v>
      </c>
      <c r="U309" s="9">
        <f t="shared" si="4"/>
        <v>53649749.67048233</v>
      </c>
    </row>
    <row r="310" spans="1:21" s="21" customFormat="1" x14ac:dyDescent="0.3">
      <c r="A310" s="7" t="s">
        <v>281</v>
      </c>
      <c r="B310" s="7" t="s">
        <v>555</v>
      </c>
      <c r="C310" s="7">
        <v>1306</v>
      </c>
      <c r="D310" s="6" t="s">
        <v>8</v>
      </c>
      <c r="E310" s="7">
        <v>924</v>
      </c>
      <c r="F310" s="7" t="s">
        <v>485</v>
      </c>
      <c r="G310" s="7" t="s">
        <v>1536</v>
      </c>
      <c r="H310" s="8" t="s">
        <v>1516</v>
      </c>
      <c r="I310" s="15">
        <v>2164826.3762003412</v>
      </c>
      <c r="J310" s="15">
        <v>2164263.2960949051</v>
      </c>
      <c r="K310" s="15">
        <v>2325087.4628397143</v>
      </c>
      <c r="L310" s="15">
        <v>2284863.7342259111</v>
      </c>
      <c r="M310" s="15">
        <v>2238095.6314245714</v>
      </c>
      <c r="N310" s="15">
        <v>2232866.7126835361</v>
      </c>
      <c r="O310" s="15">
        <v>2261036.5807677233</v>
      </c>
      <c r="P310" s="15">
        <v>2218688.1651512994</v>
      </c>
      <c r="Q310" s="15">
        <v>2218688.1651512994</v>
      </c>
      <c r="R310" s="15">
        <v>2275394.0241182544</v>
      </c>
      <c r="S310" s="15">
        <v>2187551.025382136</v>
      </c>
      <c r="T310" s="15">
        <v>2253513.6612014747</v>
      </c>
      <c r="U310" s="9">
        <f t="shared" si="4"/>
        <v>26824874.835241165</v>
      </c>
    </row>
    <row r="311" spans="1:21" s="21" customFormat="1" x14ac:dyDescent="0.3">
      <c r="A311" s="7" t="s">
        <v>281</v>
      </c>
      <c r="B311" s="7" t="s">
        <v>555</v>
      </c>
      <c r="C311" s="7">
        <v>1306</v>
      </c>
      <c r="D311" s="6" t="s">
        <v>8</v>
      </c>
      <c r="E311" s="7">
        <v>924</v>
      </c>
      <c r="F311" s="7" t="s">
        <v>486</v>
      </c>
      <c r="G311" s="7" t="s">
        <v>1536</v>
      </c>
      <c r="H311" s="8" t="s">
        <v>1517</v>
      </c>
      <c r="I311" s="15">
        <v>2164826.3762003412</v>
      </c>
      <c r="J311" s="15">
        <v>2164263.2960949051</v>
      </c>
      <c r="K311" s="15">
        <v>2325087.4628397143</v>
      </c>
      <c r="L311" s="15">
        <v>2284863.7342259111</v>
      </c>
      <c r="M311" s="15">
        <v>2238095.6314245714</v>
      </c>
      <c r="N311" s="15">
        <v>2232866.7126835361</v>
      </c>
      <c r="O311" s="15">
        <v>2261036.5807677233</v>
      </c>
      <c r="P311" s="15">
        <v>2218688.1651512994</v>
      </c>
      <c r="Q311" s="15">
        <v>2218688.1651512994</v>
      </c>
      <c r="R311" s="15">
        <v>2275394.0241182544</v>
      </c>
      <c r="S311" s="15">
        <v>2187551.025382136</v>
      </c>
      <c r="T311" s="15">
        <v>2253513.6612014747</v>
      </c>
      <c r="U311" s="9">
        <f t="shared" si="4"/>
        <v>26824874.835241165</v>
      </c>
    </row>
    <row r="312" spans="1:21" s="21" customFormat="1" x14ac:dyDescent="0.3">
      <c r="A312" s="7" t="s">
        <v>281</v>
      </c>
      <c r="B312" s="7" t="s">
        <v>555</v>
      </c>
      <c r="C312" s="7">
        <v>1306</v>
      </c>
      <c r="D312" s="6" t="s">
        <v>8</v>
      </c>
      <c r="E312" s="7">
        <v>924</v>
      </c>
      <c r="F312" s="7" t="s">
        <v>487</v>
      </c>
      <c r="G312" s="7" t="s">
        <v>1536</v>
      </c>
      <c r="H312" s="8" t="s">
        <v>1518</v>
      </c>
      <c r="I312" s="15">
        <v>2164826.3762003412</v>
      </c>
      <c r="J312" s="15">
        <v>2164263.2960949051</v>
      </c>
      <c r="K312" s="15">
        <v>2325087.4628397143</v>
      </c>
      <c r="L312" s="15">
        <v>2284863.7342259111</v>
      </c>
      <c r="M312" s="15">
        <v>2238095.6314245714</v>
      </c>
      <c r="N312" s="15">
        <v>2232866.7126835361</v>
      </c>
      <c r="O312" s="15">
        <v>2261036.5807677233</v>
      </c>
      <c r="P312" s="15">
        <v>2218688.1651512994</v>
      </c>
      <c r="Q312" s="15">
        <v>2218688.1651512994</v>
      </c>
      <c r="R312" s="15">
        <v>2275394.0241182544</v>
      </c>
      <c r="S312" s="15">
        <v>2187551.025382136</v>
      </c>
      <c r="T312" s="15">
        <v>2253513.6612014747</v>
      </c>
      <c r="U312" s="9">
        <f t="shared" si="4"/>
        <v>26824874.835241165</v>
      </c>
    </row>
    <row r="313" spans="1:21" s="21" customFormat="1" x14ac:dyDescent="0.3">
      <c r="A313" s="7" t="s">
        <v>281</v>
      </c>
      <c r="B313" s="7" t="s">
        <v>555</v>
      </c>
      <c r="C313" s="7">
        <v>1306</v>
      </c>
      <c r="D313" s="6" t="s">
        <v>8</v>
      </c>
      <c r="E313" s="7">
        <v>924</v>
      </c>
      <c r="F313" s="7" t="s">
        <v>488</v>
      </c>
      <c r="G313" s="7" t="s">
        <v>1536</v>
      </c>
      <c r="H313" s="8" t="s">
        <v>1519</v>
      </c>
      <c r="I313" s="15">
        <v>4329652.7524006823</v>
      </c>
      <c r="J313" s="15">
        <v>4328526.5921898102</v>
      </c>
      <c r="K313" s="15">
        <v>4650174.9256794285</v>
      </c>
      <c r="L313" s="15">
        <v>4569727.4684518222</v>
      </c>
      <c r="M313" s="15">
        <v>4476191.2628491428</v>
      </c>
      <c r="N313" s="15">
        <v>4465733.4253670722</v>
      </c>
      <c r="O313" s="15">
        <v>4522073.1615354465</v>
      </c>
      <c r="P313" s="15">
        <v>4437376.3303025989</v>
      </c>
      <c r="Q313" s="15">
        <v>4437376.3303025989</v>
      </c>
      <c r="R313" s="15">
        <v>4550788.0482365089</v>
      </c>
      <c r="S313" s="15">
        <v>4375102.050764272</v>
      </c>
      <c r="T313" s="15">
        <v>4507027.3224029494</v>
      </c>
      <c r="U313" s="9">
        <f t="shared" si="4"/>
        <v>53649749.67048233</v>
      </c>
    </row>
    <row r="314" spans="1:21" s="21" customFormat="1" x14ac:dyDescent="0.3">
      <c r="A314" s="7" t="s">
        <v>281</v>
      </c>
      <c r="B314" s="7" t="s">
        <v>555</v>
      </c>
      <c r="C314" s="7">
        <v>1306</v>
      </c>
      <c r="D314" s="6" t="s">
        <v>8</v>
      </c>
      <c r="E314" s="7">
        <v>924</v>
      </c>
      <c r="F314" s="7" t="s">
        <v>489</v>
      </c>
      <c r="G314" s="7" t="s">
        <v>1536</v>
      </c>
      <c r="H314" s="8" t="s">
        <v>1520</v>
      </c>
      <c r="I314" s="15">
        <v>866034.45383392577</v>
      </c>
      <c r="J314" s="15">
        <v>865809.19476606837</v>
      </c>
      <c r="K314" s="15">
        <v>930146.58040648024</v>
      </c>
      <c r="L314" s="15">
        <v>914055.15837643237</v>
      </c>
      <c r="M314" s="15">
        <v>895345.67256653716</v>
      </c>
      <c r="N314" s="15">
        <v>893253.85410210094</v>
      </c>
      <c r="O314" s="15">
        <v>904523.15338128014</v>
      </c>
      <c r="P314" s="15">
        <v>887581.75457336614</v>
      </c>
      <c r="Q314" s="15">
        <v>887581.75457336614</v>
      </c>
      <c r="R314" s="15">
        <v>910266.8198236454</v>
      </c>
      <c r="S314" s="15">
        <v>875125.40420254879</v>
      </c>
      <c r="T314" s="15">
        <v>901513.62448352738</v>
      </c>
      <c r="U314" s="9">
        <f t="shared" si="4"/>
        <v>10731237.425089277</v>
      </c>
    </row>
    <row r="315" spans="1:21" s="21" customFormat="1" x14ac:dyDescent="0.3">
      <c r="A315" s="7" t="s">
        <v>281</v>
      </c>
      <c r="B315" s="7" t="s">
        <v>555</v>
      </c>
      <c r="C315" s="7">
        <v>1306</v>
      </c>
      <c r="D315" s="6" t="s">
        <v>8</v>
      </c>
      <c r="E315" s="7">
        <v>924</v>
      </c>
      <c r="F315" s="7" t="s">
        <v>490</v>
      </c>
      <c r="G315" s="7" t="s">
        <v>1536</v>
      </c>
      <c r="H315" s="8" t="s">
        <v>1521</v>
      </c>
      <c r="I315" s="15">
        <v>1732068.9076678515</v>
      </c>
      <c r="J315" s="15">
        <v>1731618.3895321367</v>
      </c>
      <c r="K315" s="15">
        <v>1860293.1608129605</v>
      </c>
      <c r="L315" s="15">
        <v>1828110.3167528647</v>
      </c>
      <c r="M315" s="15">
        <v>1790691.3451330743</v>
      </c>
      <c r="N315" s="15">
        <v>1786507.7082042019</v>
      </c>
      <c r="O315" s="15">
        <v>1809046.3067625603</v>
      </c>
      <c r="P315" s="15">
        <v>1775163.5091467323</v>
      </c>
      <c r="Q315" s="15">
        <v>1775163.5091467323</v>
      </c>
      <c r="R315" s="15">
        <v>1820533.6396472908</v>
      </c>
      <c r="S315" s="15">
        <v>1750250.8084050976</v>
      </c>
      <c r="T315" s="15">
        <v>1803027.2489670548</v>
      </c>
      <c r="U315" s="9">
        <f t="shared" si="4"/>
        <v>21462474.850178555</v>
      </c>
    </row>
    <row r="316" spans="1:21" s="21" customFormat="1" x14ac:dyDescent="0.3">
      <c r="A316" s="7" t="s">
        <v>281</v>
      </c>
      <c r="B316" s="7" t="s">
        <v>555</v>
      </c>
      <c r="C316" s="7">
        <v>1306</v>
      </c>
      <c r="D316" s="6" t="s">
        <v>8</v>
      </c>
      <c r="E316" s="7">
        <v>924</v>
      </c>
      <c r="F316" s="7" t="s">
        <v>491</v>
      </c>
      <c r="G316" s="7" t="s">
        <v>1536</v>
      </c>
      <c r="H316" s="8" t="s">
        <v>1522</v>
      </c>
      <c r="I316" s="15">
        <v>1298791.9223664154</v>
      </c>
      <c r="J316" s="15">
        <v>1298454.1013288368</v>
      </c>
      <c r="K316" s="15">
        <v>1394940.8824332338</v>
      </c>
      <c r="L316" s="15">
        <v>1370808.5758494786</v>
      </c>
      <c r="M316" s="15">
        <v>1342749.9588580341</v>
      </c>
      <c r="N316" s="15">
        <v>1339612.8585814352</v>
      </c>
      <c r="O316" s="15">
        <v>1356513.4273864429</v>
      </c>
      <c r="P316" s="15">
        <v>1331106.4105779335</v>
      </c>
      <c r="Q316" s="15">
        <v>1331106.4105779335</v>
      </c>
      <c r="R316" s="15">
        <v>1365127.2042946091</v>
      </c>
      <c r="S316" s="15">
        <v>1312425.6211795874</v>
      </c>
      <c r="T316" s="15">
        <v>1352000.0367179473</v>
      </c>
      <c r="U316" s="9">
        <f t="shared" si="4"/>
        <v>16093637.410151888</v>
      </c>
    </row>
    <row r="317" spans="1:21" s="21" customFormat="1" x14ac:dyDescent="0.3">
      <c r="A317" s="7" t="s">
        <v>281</v>
      </c>
      <c r="B317" s="7" t="s">
        <v>555</v>
      </c>
      <c r="C317" s="7">
        <v>1306</v>
      </c>
      <c r="D317" s="6" t="s">
        <v>8</v>
      </c>
      <c r="E317" s="7">
        <v>924</v>
      </c>
      <c r="F317" s="7" t="s">
        <v>492</v>
      </c>
      <c r="G317" s="7" t="s">
        <v>1536</v>
      </c>
      <c r="H317" s="8" t="s">
        <v>1523</v>
      </c>
      <c r="I317" s="15">
        <v>2597583.8447328308</v>
      </c>
      <c r="J317" s="15">
        <v>2596908.2026576735</v>
      </c>
      <c r="K317" s="15">
        <v>2789881.7648664676</v>
      </c>
      <c r="L317" s="15">
        <v>2741617.1516989572</v>
      </c>
      <c r="M317" s="15">
        <v>2685499.9177160682</v>
      </c>
      <c r="N317" s="15">
        <v>2679225.7171628703</v>
      </c>
      <c r="O317" s="15">
        <v>2713026.8547728858</v>
      </c>
      <c r="P317" s="15">
        <v>2662212.8211558671</v>
      </c>
      <c r="Q317" s="15">
        <v>2662212.8211558671</v>
      </c>
      <c r="R317" s="15">
        <v>2730254.4085892183</v>
      </c>
      <c r="S317" s="15">
        <v>2624851.2423591749</v>
      </c>
      <c r="T317" s="15">
        <v>2704000.0734358947</v>
      </c>
      <c r="U317" s="9">
        <f t="shared" si="4"/>
        <v>32187274.820303775</v>
      </c>
    </row>
    <row r="318" spans="1:21" s="21" customFormat="1" x14ac:dyDescent="0.3">
      <c r="A318" s="7" t="s">
        <v>281</v>
      </c>
      <c r="B318" s="7" t="s">
        <v>555</v>
      </c>
      <c r="C318" s="7">
        <v>1306</v>
      </c>
      <c r="D318" s="6" t="s">
        <v>8</v>
      </c>
      <c r="E318" s="7">
        <v>924</v>
      </c>
      <c r="F318" s="7" t="s">
        <v>493</v>
      </c>
      <c r="G318" s="7" t="s">
        <v>1536</v>
      </c>
      <c r="H318" s="8" t="s">
        <v>1524</v>
      </c>
      <c r="I318" s="15">
        <v>1082672.946484644</v>
      </c>
      <c r="J318" s="15">
        <v>1082391.3388677184</v>
      </c>
      <c r="K318" s="15">
        <v>1162822.7195963436</v>
      </c>
      <c r="L318" s="15">
        <v>1142706.0288281254</v>
      </c>
      <c r="M318" s="15">
        <v>1119316.3657040573</v>
      </c>
      <c r="N318" s="15">
        <v>1116701.2789134844</v>
      </c>
      <c r="O318" s="15">
        <v>1130789.5930693389</v>
      </c>
      <c r="P318" s="15">
        <v>1109610.3038577654</v>
      </c>
      <c r="Q318" s="15">
        <v>1109610.3038577654</v>
      </c>
      <c r="R318" s="15">
        <v>1137970.0374999861</v>
      </c>
      <c r="S318" s="15">
        <v>1094037.997815304</v>
      </c>
      <c r="T318" s="15">
        <v>1127027.230608081</v>
      </c>
      <c r="U318" s="9">
        <f t="shared" si="4"/>
        <v>13415656.145102616</v>
      </c>
    </row>
    <row r="319" spans="1:21" s="21" customFormat="1" x14ac:dyDescent="0.3">
      <c r="A319" s="7" t="s">
        <v>281</v>
      </c>
      <c r="B319" s="7" t="s">
        <v>555</v>
      </c>
      <c r="C319" s="7">
        <v>1306</v>
      </c>
      <c r="D319" s="6" t="s">
        <v>8</v>
      </c>
      <c r="E319" s="7">
        <v>924</v>
      </c>
      <c r="F319" s="7" t="s">
        <v>494</v>
      </c>
      <c r="G319" s="7" t="s">
        <v>1536</v>
      </c>
      <c r="H319" s="8" t="s">
        <v>1525</v>
      </c>
      <c r="I319" s="15">
        <v>433276.98530143622</v>
      </c>
      <c r="J319" s="15">
        <v>433164.28820329992</v>
      </c>
      <c r="K319" s="15">
        <v>465352.27837972681</v>
      </c>
      <c r="L319" s="15">
        <v>457301.74090338609</v>
      </c>
      <c r="M319" s="15">
        <v>447941.38627504016</v>
      </c>
      <c r="N319" s="15">
        <v>446894.84962276678</v>
      </c>
      <c r="O319" s="15">
        <v>452532.87937611737</v>
      </c>
      <c r="P319" s="15">
        <v>444057.09856879862</v>
      </c>
      <c r="Q319" s="15">
        <v>444057.09856879862</v>
      </c>
      <c r="R319" s="15">
        <v>455406.43535268161</v>
      </c>
      <c r="S319" s="15">
        <v>437825.18722551031</v>
      </c>
      <c r="T319" s="15">
        <v>451027.21224910725</v>
      </c>
      <c r="U319" s="9">
        <f t="shared" si="4"/>
        <v>5368837.4400266698</v>
      </c>
    </row>
    <row r="320" spans="1:21" s="21" customFormat="1" x14ac:dyDescent="0.3">
      <c r="A320" s="7" t="s">
        <v>281</v>
      </c>
      <c r="B320" s="7" t="s">
        <v>555</v>
      </c>
      <c r="C320" s="7">
        <v>1306</v>
      </c>
      <c r="D320" s="6" t="s">
        <v>8</v>
      </c>
      <c r="E320" s="7">
        <v>923</v>
      </c>
      <c r="F320" s="7" t="s">
        <v>495</v>
      </c>
      <c r="G320" s="7" t="s">
        <v>1536</v>
      </c>
      <c r="H320" s="8" t="s">
        <v>1526</v>
      </c>
      <c r="I320" s="15">
        <v>433276.98530143622</v>
      </c>
      <c r="J320" s="15">
        <v>433164.28820329992</v>
      </c>
      <c r="K320" s="15">
        <v>465352.27837972681</v>
      </c>
      <c r="L320" s="15">
        <v>457301.74090338609</v>
      </c>
      <c r="M320" s="15">
        <v>447941.38627504016</v>
      </c>
      <c r="N320" s="15">
        <v>446894.84962276678</v>
      </c>
      <c r="O320" s="15">
        <v>452532.87937611737</v>
      </c>
      <c r="P320" s="15">
        <v>444057.09856879862</v>
      </c>
      <c r="Q320" s="15">
        <v>444057.09856879862</v>
      </c>
      <c r="R320" s="15">
        <v>455406.43535268161</v>
      </c>
      <c r="S320" s="15">
        <v>437825.18722551031</v>
      </c>
      <c r="T320" s="15">
        <v>451027.21224910725</v>
      </c>
      <c r="U320" s="9">
        <f t="shared" si="4"/>
        <v>5368837.4400266698</v>
      </c>
    </row>
    <row r="321" spans="1:21" s="21" customFormat="1" x14ac:dyDescent="0.3">
      <c r="A321" s="7" t="s">
        <v>281</v>
      </c>
      <c r="B321" s="7" t="s">
        <v>555</v>
      </c>
      <c r="C321" s="7">
        <v>1306</v>
      </c>
      <c r="D321" s="7" t="s">
        <v>247</v>
      </c>
      <c r="E321" s="7">
        <v>999</v>
      </c>
      <c r="F321" s="7" t="s">
        <v>247</v>
      </c>
      <c r="G321" s="7" t="s">
        <v>1536</v>
      </c>
      <c r="H321" s="8" t="s">
        <v>1527</v>
      </c>
      <c r="I321" s="15">
        <v>866034.45383392577</v>
      </c>
      <c r="J321" s="15">
        <v>865809.19476606837</v>
      </c>
      <c r="K321" s="15">
        <v>930146.58040648024</v>
      </c>
      <c r="L321" s="15">
        <v>914055.15837643237</v>
      </c>
      <c r="M321" s="15">
        <v>895345.67256653716</v>
      </c>
      <c r="N321" s="15">
        <v>893253.85410210094</v>
      </c>
      <c r="O321" s="15">
        <v>904523.15338128014</v>
      </c>
      <c r="P321" s="15">
        <v>887581.75457336614</v>
      </c>
      <c r="Q321" s="15">
        <v>887581.75457336614</v>
      </c>
      <c r="R321" s="15">
        <v>910266.8198236454</v>
      </c>
      <c r="S321" s="15">
        <v>875125.40420254879</v>
      </c>
      <c r="T321" s="15">
        <v>901513.62448352738</v>
      </c>
      <c r="U321" s="9">
        <f t="shared" si="4"/>
        <v>10731237.425089277</v>
      </c>
    </row>
    <row r="322" spans="1:21" s="21" customFormat="1" x14ac:dyDescent="0.3">
      <c r="A322" s="7" t="s">
        <v>281</v>
      </c>
      <c r="B322" s="7" t="s">
        <v>555</v>
      </c>
      <c r="C322" s="7">
        <v>1306</v>
      </c>
      <c r="D322" s="6" t="s">
        <v>8</v>
      </c>
      <c r="E322" s="7">
        <v>924</v>
      </c>
      <c r="F322" s="7" t="s">
        <v>496</v>
      </c>
      <c r="G322" s="7" t="s">
        <v>1536</v>
      </c>
      <c r="H322" s="8" t="s">
        <v>1528</v>
      </c>
      <c r="I322" s="15">
        <v>433276.98530143622</v>
      </c>
      <c r="J322" s="15">
        <v>433164.28820329992</v>
      </c>
      <c r="K322" s="15">
        <v>465352.27837972681</v>
      </c>
      <c r="L322" s="15">
        <v>457301.74090338609</v>
      </c>
      <c r="M322" s="15">
        <v>447941.38627504016</v>
      </c>
      <c r="N322" s="15">
        <v>446894.84962276678</v>
      </c>
      <c r="O322" s="15">
        <v>452532.87937611737</v>
      </c>
      <c r="P322" s="15">
        <v>444057.09856879862</v>
      </c>
      <c r="Q322" s="15">
        <v>444057.09856879862</v>
      </c>
      <c r="R322" s="15">
        <v>455406.43535268161</v>
      </c>
      <c r="S322" s="15">
        <v>437825.18722551031</v>
      </c>
      <c r="T322" s="15">
        <v>451027.21224910725</v>
      </c>
      <c r="U322" s="9">
        <f t="shared" si="4"/>
        <v>5368837.4400266698</v>
      </c>
    </row>
    <row r="323" spans="1:21" s="21" customFormat="1" x14ac:dyDescent="0.3">
      <c r="A323" s="7" t="s">
        <v>281</v>
      </c>
      <c r="B323" s="7" t="s">
        <v>555</v>
      </c>
      <c r="C323" s="7">
        <v>1306</v>
      </c>
      <c r="D323" s="6" t="s">
        <v>8</v>
      </c>
      <c r="E323" s="7">
        <v>924</v>
      </c>
      <c r="F323" s="7" t="s">
        <v>497</v>
      </c>
      <c r="G323" s="7" t="s">
        <v>1536</v>
      </c>
      <c r="H323" s="8" t="s">
        <v>1529</v>
      </c>
      <c r="I323" s="15">
        <v>2164826.3762003412</v>
      </c>
      <c r="J323" s="15">
        <v>2164263.2960949051</v>
      </c>
      <c r="K323" s="15">
        <v>2325087.4628397143</v>
      </c>
      <c r="L323" s="15">
        <v>2284863.7342259111</v>
      </c>
      <c r="M323" s="15">
        <v>2238095.6314245714</v>
      </c>
      <c r="N323" s="15">
        <v>2232866.7126835361</v>
      </c>
      <c r="O323" s="15">
        <v>2261036.5807677233</v>
      </c>
      <c r="P323" s="15">
        <v>2218688.1651512994</v>
      </c>
      <c r="Q323" s="15">
        <v>2218688.1651512994</v>
      </c>
      <c r="R323" s="15">
        <v>2275394.0241182544</v>
      </c>
      <c r="S323" s="15">
        <v>2187551.025382136</v>
      </c>
      <c r="T323" s="15">
        <v>2253513.6612014747</v>
      </c>
      <c r="U323" s="9">
        <f t="shared" ref="U323:U386" si="5">SUM(I323:T323)</f>
        <v>26824874.835241165</v>
      </c>
    </row>
    <row r="324" spans="1:21" s="21" customFormat="1" x14ac:dyDescent="0.3">
      <c r="A324" s="7" t="s">
        <v>281</v>
      </c>
      <c r="B324" s="7" t="s">
        <v>555</v>
      </c>
      <c r="C324" s="7">
        <v>1306</v>
      </c>
      <c r="D324" s="6" t="s">
        <v>8</v>
      </c>
      <c r="E324" s="7">
        <v>926</v>
      </c>
      <c r="F324" s="7" t="s">
        <v>498</v>
      </c>
      <c r="G324" s="7" t="s">
        <v>1536</v>
      </c>
      <c r="H324" s="8" t="s">
        <v>1530</v>
      </c>
      <c r="I324" s="15">
        <v>433276.98530143622</v>
      </c>
      <c r="J324" s="15">
        <v>433164.28820329992</v>
      </c>
      <c r="K324" s="15">
        <v>465352.27837972681</v>
      </c>
      <c r="L324" s="15">
        <v>457301.74090338609</v>
      </c>
      <c r="M324" s="15">
        <v>447941.38627504016</v>
      </c>
      <c r="N324" s="15">
        <v>446894.84962276678</v>
      </c>
      <c r="O324" s="15">
        <v>452532.87937611737</v>
      </c>
      <c r="P324" s="15">
        <v>444057.09856879862</v>
      </c>
      <c r="Q324" s="15">
        <v>444057.09856879862</v>
      </c>
      <c r="R324" s="15">
        <v>455406.43535268161</v>
      </c>
      <c r="S324" s="15">
        <v>437825.18722551031</v>
      </c>
      <c r="T324" s="15">
        <v>451027.21224910725</v>
      </c>
      <c r="U324" s="9">
        <f t="shared" si="5"/>
        <v>5368837.4400266698</v>
      </c>
    </row>
    <row r="325" spans="1:21" s="21" customFormat="1" x14ac:dyDescent="0.3">
      <c r="A325" s="7" t="s">
        <v>281</v>
      </c>
      <c r="B325" s="7" t="s">
        <v>555</v>
      </c>
      <c r="C325" s="7">
        <v>1306</v>
      </c>
      <c r="D325" s="6" t="s">
        <v>8</v>
      </c>
      <c r="E325" s="7">
        <v>926</v>
      </c>
      <c r="F325" s="7" t="s">
        <v>499</v>
      </c>
      <c r="G325" s="7" t="s">
        <v>1536</v>
      </c>
      <c r="H325" s="8" t="s">
        <v>1531</v>
      </c>
      <c r="I325" s="15">
        <v>433276.98530143622</v>
      </c>
      <c r="J325" s="15">
        <v>433164.28820329992</v>
      </c>
      <c r="K325" s="15">
        <v>465352.27837972681</v>
      </c>
      <c r="L325" s="15">
        <v>457301.74090338609</v>
      </c>
      <c r="M325" s="15">
        <v>447941.38627504016</v>
      </c>
      <c r="N325" s="15">
        <v>446894.84962276678</v>
      </c>
      <c r="O325" s="15">
        <v>452532.87937611737</v>
      </c>
      <c r="P325" s="15">
        <v>444057.09856879862</v>
      </c>
      <c r="Q325" s="15">
        <v>444057.09856879862</v>
      </c>
      <c r="R325" s="15">
        <v>455406.43535268161</v>
      </c>
      <c r="S325" s="15">
        <v>437825.18722551031</v>
      </c>
      <c r="T325" s="15">
        <v>451027.21224910725</v>
      </c>
      <c r="U325" s="9">
        <f t="shared" si="5"/>
        <v>5368837.4400266698</v>
      </c>
    </row>
    <row r="326" spans="1:21" s="21" customFormat="1" x14ac:dyDescent="0.3">
      <c r="A326" s="7" t="s">
        <v>281</v>
      </c>
      <c r="B326" s="7" t="s">
        <v>555</v>
      </c>
      <c r="C326" s="7">
        <v>1306</v>
      </c>
      <c r="D326" s="6" t="s">
        <v>8</v>
      </c>
      <c r="E326" s="7">
        <v>905</v>
      </c>
      <c r="F326" s="7" t="s">
        <v>500</v>
      </c>
      <c r="G326" s="7" t="s">
        <v>1536</v>
      </c>
      <c r="H326" s="8" t="s">
        <v>1532</v>
      </c>
      <c r="I326" s="15">
        <v>866034.45383392577</v>
      </c>
      <c r="J326" s="15">
        <v>865809.19476606837</v>
      </c>
      <c r="K326" s="15">
        <v>930146.58040648024</v>
      </c>
      <c r="L326" s="15">
        <v>914055.15837643237</v>
      </c>
      <c r="M326" s="15">
        <v>895345.67256653716</v>
      </c>
      <c r="N326" s="15">
        <v>893253.85410210094</v>
      </c>
      <c r="O326" s="15">
        <v>904523.15338128014</v>
      </c>
      <c r="P326" s="15">
        <v>887581.75457336614</v>
      </c>
      <c r="Q326" s="15">
        <v>887581.75457336614</v>
      </c>
      <c r="R326" s="15">
        <v>910266.8198236454</v>
      </c>
      <c r="S326" s="15">
        <v>875125.40420254879</v>
      </c>
      <c r="T326" s="15">
        <v>901513.62448352738</v>
      </c>
      <c r="U326" s="9">
        <f t="shared" si="5"/>
        <v>10731237.425089277</v>
      </c>
    </row>
    <row r="327" spans="1:21" s="21" customFormat="1" x14ac:dyDescent="0.3">
      <c r="A327" s="7" t="s">
        <v>281</v>
      </c>
      <c r="B327" s="7" t="s">
        <v>555</v>
      </c>
      <c r="C327" s="7">
        <v>1306</v>
      </c>
      <c r="D327" s="6" t="s">
        <v>8</v>
      </c>
      <c r="E327" s="7">
        <v>925</v>
      </c>
      <c r="F327" s="7" t="s">
        <v>501</v>
      </c>
      <c r="G327" s="7" t="s">
        <v>1536</v>
      </c>
      <c r="H327" s="8" t="s">
        <v>1533</v>
      </c>
      <c r="I327" s="15">
        <v>433276.98530143622</v>
      </c>
      <c r="J327" s="15">
        <v>433164.28820329992</v>
      </c>
      <c r="K327" s="15">
        <v>465352.27837972681</v>
      </c>
      <c r="L327" s="15">
        <v>457301.74090338609</v>
      </c>
      <c r="M327" s="15">
        <v>447941.38627504016</v>
      </c>
      <c r="N327" s="15">
        <v>446894.84962276678</v>
      </c>
      <c r="O327" s="15">
        <v>452532.87937611737</v>
      </c>
      <c r="P327" s="15">
        <v>444057.09856879862</v>
      </c>
      <c r="Q327" s="15">
        <v>444057.09856879862</v>
      </c>
      <c r="R327" s="15">
        <v>455406.43535268161</v>
      </c>
      <c r="S327" s="15">
        <v>437825.18722551031</v>
      </c>
      <c r="T327" s="15">
        <v>451027.21224910725</v>
      </c>
      <c r="U327" s="9">
        <f t="shared" si="5"/>
        <v>5368837.4400266698</v>
      </c>
    </row>
    <row r="328" spans="1:21" s="21" customFormat="1" x14ac:dyDescent="0.3">
      <c r="A328" s="7" t="s">
        <v>281</v>
      </c>
      <c r="B328" s="7" t="s">
        <v>555</v>
      </c>
      <c r="C328" s="7">
        <v>1306</v>
      </c>
      <c r="D328" s="6" t="s">
        <v>8</v>
      </c>
      <c r="E328" s="7">
        <v>925</v>
      </c>
      <c r="F328" s="7" t="s">
        <v>502</v>
      </c>
      <c r="G328" s="7" t="s">
        <v>1536</v>
      </c>
      <c r="H328" s="8" t="s">
        <v>1534</v>
      </c>
      <c r="I328" s="15">
        <v>433276.98530143622</v>
      </c>
      <c r="J328" s="15">
        <v>433164.28820329992</v>
      </c>
      <c r="K328" s="15">
        <v>465352.27837972681</v>
      </c>
      <c r="L328" s="15">
        <v>457301.74090338609</v>
      </c>
      <c r="M328" s="15">
        <v>447941.38627504016</v>
      </c>
      <c r="N328" s="15">
        <v>446894.84962276678</v>
      </c>
      <c r="O328" s="15">
        <v>452532.87937611737</v>
      </c>
      <c r="P328" s="15">
        <v>444057.09856879862</v>
      </c>
      <c r="Q328" s="15">
        <v>444057.09856879862</v>
      </c>
      <c r="R328" s="15">
        <v>455406.43535268161</v>
      </c>
      <c r="S328" s="15">
        <v>437825.18722551031</v>
      </c>
      <c r="T328" s="15">
        <v>451027.21224910725</v>
      </c>
      <c r="U328" s="9">
        <f t="shared" si="5"/>
        <v>5368837.4400266698</v>
      </c>
    </row>
    <row r="329" spans="1:21" s="21" customFormat="1" x14ac:dyDescent="0.3">
      <c r="A329" s="7" t="s">
        <v>281</v>
      </c>
      <c r="B329" s="7" t="s">
        <v>555</v>
      </c>
      <c r="C329" s="7">
        <v>1306</v>
      </c>
      <c r="D329" s="6" t="s">
        <v>8</v>
      </c>
      <c r="E329" s="7">
        <v>924</v>
      </c>
      <c r="F329" s="7" t="s">
        <v>503</v>
      </c>
      <c r="G329" s="7" t="s">
        <v>1536</v>
      </c>
      <c r="H329" s="8" t="s">
        <v>1535</v>
      </c>
      <c r="I329" s="15">
        <v>173518.60082815311</v>
      </c>
      <c r="J329" s="15">
        <v>173473.46793753258</v>
      </c>
      <c r="K329" s="15">
        <v>186364.10189308002</v>
      </c>
      <c r="L329" s="15">
        <v>183140.02573349036</v>
      </c>
      <c r="M329" s="15">
        <v>179391.39450343334</v>
      </c>
      <c r="N329" s="15">
        <v>178972.27790647972</v>
      </c>
      <c r="O329" s="15">
        <v>181230.19389882879</v>
      </c>
      <c r="P329" s="15">
        <v>177835.81645321191</v>
      </c>
      <c r="Q329" s="15">
        <v>177835.81645321191</v>
      </c>
      <c r="R329" s="15">
        <v>182380.99449375979</v>
      </c>
      <c r="S329" s="15">
        <v>175340.06298959287</v>
      </c>
      <c r="T329" s="15">
        <v>180627.20490551778</v>
      </c>
      <c r="U329" s="9">
        <f t="shared" si="5"/>
        <v>2150109.957996292</v>
      </c>
    </row>
    <row r="330" spans="1:21" s="21" customFormat="1" x14ac:dyDescent="0.3">
      <c r="A330" s="7" t="s">
        <v>281</v>
      </c>
      <c r="B330" s="7" t="s">
        <v>555</v>
      </c>
      <c r="C330" s="7">
        <v>1306</v>
      </c>
      <c r="D330" s="6" t="s">
        <v>8</v>
      </c>
      <c r="E330" s="7">
        <v>926</v>
      </c>
      <c r="F330" s="7" t="s">
        <v>504</v>
      </c>
      <c r="G330" s="7" t="s">
        <v>1536</v>
      </c>
      <c r="H330" s="8" t="s">
        <v>1502</v>
      </c>
      <c r="I330" s="15">
        <v>3680256.7912174747</v>
      </c>
      <c r="J330" s="15">
        <v>3679299.5415253919</v>
      </c>
      <c r="K330" s="15">
        <v>3952704.4844628111</v>
      </c>
      <c r="L330" s="15">
        <v>3884323.1805270826</v>
      </c>
      <c r="M330" s="15">
        <v>3804816.2834201255</v>
      </c>
      <c r="N330" s="15">
        <v>3795926.9960763548</v>
      </c>
      <c r="O330" s="15">
        <v>3843816.4478422245</v>
      </c>
      <c r="P330" s="15">
        <v>3771823.1250136327</v>
      </c>
      <c r="Q330" s="15">
        <v>3771823.1250136327</v>
      </c>
      <c r="R330" s="15">
        <v>3868224.4460892044</v>
      </c>
      <c r="S330" s="15">
        <v>3718889.2401744789</v>
      </c>
      <c r="T330" s="15">
        <v>3831027.3040439757</v>
      </c>
      <c r="U330" s="9">
        <f t="shared" si="5"/>
        <v>45602930.965406395</v>
      </c>
    </row>
    <row r="331" spans="1:21" s="21" customFormat="1" x14ac:dyDescent="0.3">
      <c r="A331" s="7"/>
      <c r="B331" s="7"/>
      <c r="C331" s="7"/>
      <c r="D331" s="6"/>
      <c r="E331" s="7"/>
      <c r="F331" s="7"/>
      <c r="G331" s="7"/>
      <c r="H331" s="8"/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34">
        <f>SUM(U244:U330)</f>
        <v>9680778592.6762257</v>
      </c>
    </row>
    <row r="332" spans="1:21" s="21" customFormat="1" x14ac:dyDescent="0.3">
      <c r="A332" s="7" t="s">
        <v>281</v>
      </c>
      <c r="B332" s="7" t="s">
        <v>755</v>
      </c>
      <c r="C332" s="7">
        <v>1302</v>
      </c>
      <c r="D332" s="7" t="s">
        <v>1556</v>
      </c>
      <c r="E332" s="7">
        <v>901</v>
      </c>
      <c r="F332" s="7">
        <v>150169</v>
      </c>
      <c r="G332" s="7" t="s">
        <v>1554</v>
      </c>
      <c r="H332" s="8" t="s">
        <v>836</v>
      </c>
      <c r="I332" s="15">
        <v>2856966.2479339433</v>
      </c>
      <c r="J332" s="15">
        <v>2350303.6261731428</v>
      </c>
      <c r="K332" s="15">
        <v>4726572.6432438549</v>
      </c>
      <c r="L332" s="15">
        <v>3330552.8177952925</v>
      </c>
      <c r="M332" s="15">
        <v>5764497.222655423</v>
      </c>
      <c r="N332" s="15">
        <v>4804763.733848244</v>
      </c>
      <c r="O332" s="15">
        <v>3357075.091697379</v>
      </c>
      <c r="P332" s="15">
        <v>3370122.0660985471</v>
      </c>
      <c r="Q332" s="15">
        <v>5753212.9738272689</v>
      </c>
      <c r="R332" s="15">
        <v>4748504.697227709</v>
      </c>
      <c r="S332" s="15">
        <v>4737919.3191178506</v>
      </c>
      <c r="T332" s="15">
        <v>4812343.9126821328</v>
      </c>
      <c r="U332" s="9">
        <f t="shared" si="5"/>
        <v>50612834.352300793</v>
      </c>
    </row>
    <row r="333" spans="1:21" s="21" customFormat="1" x14ac:dyDescent="0.3">
      <c r="A333" s="7" t="s">
        <v>281</v>
      </c>
      <c r="B333" s="7" t="s">
        <v>755</v>
      </c>
      <c r="C333" s="7">
        <v>1302</v>
      </c>
      <c r="D333" s="7" t="s">
        <v>1557</v>
      </c>
      <c r="E333" s="7">
        <v>901</v>
      </c>
      <c r="F333" s="7">
        <v>150225</v>
      </c>
      <c r="G333" s="7" t="s">
        <v>1554</v>
      </c>
      <c r="H333" s="8" t="s">
        <v>1537</v>
      </c>
      <c r="I333" s="15">
        <v>3809288.3305785912</v>
      </c>
      <c r="J333" s="15">
        <v>2820364.3514077715</v>
      </c>
      <c r="K333" s="15">
        <v>3781258.114595084</v>
      </c>
      <c r="L333" s="15">
        <v>3806346.0774803343</v>
      </c>
      <c r="M333" s="15">
        <v>4803747.6855461858</v>
      </c>
      <c r="N333" s="15">
        <v>4804763.733848244</v>
      </c>
      <c r="O333" s="15">
        <v>4795821.5595676843</v>
      </c>
      <c r="P333" s="15">
        <v>4814460.094426496</v>
      </c>
      <c r="Q333" s="15">
        <v>3835475.3158848458</v>
      </c>
      <c r="R333" s="15">
        <v>4273654.2275049379</v>
      </c>
      <c r="S333" s="15">
        <v>4737919.3191178506</v>
      </c>
      <c r="T333" s="15">
        <v>4331109.5214139195</v>
      </c>
      <c r="U333" s="9">
        <f t="shared" si="5"/>
        <v>50614208.331371948</v>
      </c>
    </row>
    <row r="334" spans="1:21" s="21" customFormat="1" x14ac:dyDescent="0.3">
      <c r="A334" s="7" t="s">
        <v>281</v>
      </c>
      <c r="B334" s="7" t="s">
        <v>755</v>
      </c>
      <c r="C334" s="7">
        <v>1302</v>
      </c>
      <c r="D334" s="7" t="s">
        <v>1558</v>
      </c>
      <c r="E334" s="7">
        <v>901</v>
      </c>
      <c r="F334" s="7">
        <v>150189</v>
      </c>
      <c r="G334" s="7" t="s">
        <v>1554</v>
      </c>
      <c r="H334" s="8" t="s">
        <v>767</v>
      </c>
      <c r="I334" s="15">
        <v>2380805.2066116193</v>
      </c>
      <c r="J334" s="15">
        <v>2350303.6261731428</v>
      </c>
      <c r="K334" s="15">
        <v>2835943.5859463131</v>
      </c>
      <c r="L334" s="15">
        <v>2854759.5581102506</v>
      </c>
      <c r="M334" s="15">
        <v>3362623.3798823301</v>
      </c>
      <c r="N334" s="15">
        <v>3363334.613693771</v>
      </c>
      <c r="O334" s="15">
        <v>3357075.091697379</v>
      </c>
      <c r="P334" s="15">
        <v>3370122.0660985471</v>
      </c>
      <c r="Q334" s="15">
        <v>2397172.0724280286</v>
      </c>
      <c r="R334" s="15">
        <v>3798803.7577821673</v>
      </c>
      <c r="S334" s="15">
        <v>3790335.4552942803</v>
      </c>
      <c r="T334" s="15">
        <v>4331109.5214139195</v>
      </c>
      <c r="U334" s="9">
        <f t="shared" si="5"/>
        <v>38192387.935131758</v>
      </c>
    </row>
    <row r="335" spans="1:21" s="21" customFormat="1" x14ac:dyDescent="0.3">
      <c r="A335" s="7" t="s">
        <v>281</v>
      </c>
      <c r="B335" s="7" t="s">
        <v>755</v>
      </c>
      <c r="C335" s="7">
        <v>1302</v>
      </c>
      <c r="D335" s="7" t="s">
        <v>8</v>
      </c>
      <c r="E335" s="7">
        <v>901</v>
      </c>
      <c r="F335" s="7">
        <v>150187</v>
      </c>
      <c r="G335" s="7" t="s">
        <v>1554</v>
      </c>
      <c r="H335" s="8" t="s">
        <v>798</v>
      </c>
      <c r="I335" s="15">
        <v>2380805.2066116193</v>
      </c>
      <c r="J335" s="15">
        <v>1410182.1757038857</v>
      </c>
      <c r="K335" s="15">
        <v>2363286.3216219274</v>
      </c>
      <c r="L335" s="15">
        <v>1903173.0387401672</v>
      </c>
      <c r="M335" s="15">
        <v>4803747.6855461858</v>
      </c>
      <c r="N335" s="15">
        <v>2402381.866924122</v>
      </c>
      <c r="O335" s="15">
        <v>1438746.4678703053</v>
      </c>
      <c r="P335" s="15">
        <v>1444338.0283279489</v>
      </c>
      <c r="Q335" s="15">
        <v>2397172.0724280286</v>
      </c>
      <c r="R335" s="15">
        <v>3323953.2880593962</v>
      </c>
      <c r="S335" s="15">
        <v>2842751.59147071</v>
      </c>
      <c r="T335" s="15">
        <v>4331109.5214139195</v>
      </c>
      <c r="U335" s="9">
        <f t="shared" si="5"/>
        <v>31041647.264718216</v>
      </c>
    </row>
    <row r="336" spans="1:21" s="21" customFormat="1" x14ac:dyDescent="0.3">
      <c r="A336" s="7" t="s">
        <v>281</v>
      </c>
      <c r="B336" s="7" t="s">
        <v>755</v>
      </c>
      <c r="C336" s="7">
        <v>1302</v>
      </c>
      <c r="D336" s="7" t="s">
        <v>8</v>
      </c>
      <c r="E336" s="7">
        <v>901</v>
      </c>
      <c r="F336" s="7">
        <v>150131</v>
      </c>
      <c r="G336" s="7" t="s">
        <v>1554</v>
      </c>
      <c r="H336" s="8" t="s">
        <v>794</v>
      </c>
      <c r="I336" s="15">
        <v>952322.0826446478</v>
      </c>
      <c r="J336" s="15">
        <v>940121.45046925708</v>
      </c>
      <c r="K336" s="15">
        <v>945314.528648771</v>
      </c>
      <c r="L336" s="15">
        <v>951586.51937008358</v>
      </c>
      <c r="M336" s="15">
        <v>2401873.8427730929</v>
      </c>
      <c r="N336" s="15">
        <v>960952.74676964886</v>
      </c>
      <c r="O336" s="15">
        <v>959164.31191353686</v>
      </c>
      <c r="P336" s="15">
        <v>962892.01888529921</v>
      </c>
      <c r="Q336" s="15">
        <v>2876606.4869136345</v>
      </c>
      <c r="R336" s="15">
        <v>2374252.3486138545</v>
      </c>
      <c r="S336" s="15">
        <v>1895167.7276471402</v>
      </c>
      <c r="T336" s="15">
        <v>2887406.3476092797</v>
      </c>
      <c r="U336" s="9">
        <f t="shared" si="5"/>
        <v>19107660.412258245</v>
      </c>
    </row>
    <row r="337" spans="1:21" s="21" customFormat="1" x14ac:dyDescent="0.3">
      <c r="A337" s="7" t="s">
        <v>281</v>
      </c>
      <c r="B337" s="7" t="s">
        <v>755</v>
      </c>
      <c r="C337" s="7">
        <v>1302</v>
      </c>
      <c r="D337" s="7" t="s">
        <v>8</v>
      </c>
      <c r="E337" s="7">
        <v>901</v>
      </c>
      <c r="F337" s="7">
        <v>150005</v>
      </c>
      <c r="G337" s="7" t="s">
        <v>1554</v>
      </c>
      <c r="H337" s="8" t="s">
        <v>1538</v>
      </c>
      <c r="I337" s="15">
        <v>1428483.1239669716</v>
      </c>
      <c r="J337" s="15">
        <v>1410182.1757038857</v>
      </c>
      <c r="K337" s="15">
        <v>1417971.7929731566</v>
      </c>
      <c r="L337" s="15">
        <v>1903173.0387401672</v>
      </c>
      <c r="M337" s="15">
        <v>2401873.8427730929</v>
      </c>
      <c r="N337" s="15">
        <v>1441429.1201544732</v>
      </c>
      <c r="O337" s="15">
        <v>1918328.6238270737</v>
      </c>
      <c r="P337" s="15">
        <v>2407230.047213248</v>
      </c>
      <c r="Q337" s="15">
        <v>1438303.2434568172</v>
      </c>
      <c r="R337" s="15">
        <v>1899401.8788910836</v>
      </c>
      <c r="S337" s="15">
        <v>2368959.6595589253</v>
      </c>
      <c r="T337" s="15">
        <v>2887406.3476092797</v>
      </c>
      <c r="U337" s="9">
        <f t="shared" si="5"/>
        <v>22922742.89486818</v>
      </c>
    </row>
    <row r="338" spans="1:21" s="21" customFormat="1" x14ac:dyDescent="0.3">
      <c r="A338" s="7" t="s">
        <v>281</v>
      </c>
      <c r="B338" s="7" t="s">
        <v>755</v>
      </c>
      <c r="C338" s="7">
        <v>1302</v>
      </c>
      <c r="D338" s="7" t="s">
        <v>8</v>
      </c>
      <c r="E338" s="7">
        <v>901</v>
      </c>
      <c r="F338" s="7">
        <v>150174</v>
      </c>
      <c r="G338" s="7" t="s">
        <v>1554</v>
      </c>
      <c r="H338" s="8" t="s">
        <v>1539</v>
      </c>
      <c r="I338" s="15">
        <v>952322.0826446478</v>
      </c>
      <c r="J338" s="15">
        <v>940121.45046925708</v>
      </c>
      <c r="K338" s="15">
        <v>945314.528648771</v>
      </c>
      <c r="L338" s="15">
        <v>1427379.7790551253</v>
      </c>
      <c r="M338" s="15">
        <v>1441124.3056638557</v>
      </c>
      <c r="N338" s="15">
        <v>1441429.1201544732</v>
      </c>
      <c r="O338" s="15">
        <v>959164.31191353686</v>
      </c>
      <c r="P338" s="15">
        <v>481446.00944264961</v>
      </c>
      <c r="Q338" s="15">
        <v>1438303.2434568172</v>
      </c>
      <c r="R338" s="15">
        <v>949700.93944554182</v>
      </c>
      <c r="S338" s="15">
        <v>947583.86382357008</v>
      </c>
      <c r="T338" s="15">
        <v>1924937.5650728531</v>
      </c>
      <c r="U338" s="9">
        <f t="shared" si="5"/>
        <v>13848827.199791098</v>
      </c>
    </row>
    <row r="339" spans="1:21" s="21" customFormat="1" x14ac:dyDescent="0.3">
      <c r="A339" s="7" t="s">
        <v>281</v>
      </c>
      <c r="B339" s="7" t="s">
        <v>755</v>
      </c>
      <c r="C339" s="7">
        <v>1302</v>
      </c>
      <c r="D339" s="7" t="s">
        <v>810</v>
      </c>
      <c r="E339" s="7">
        <v>901</v>
      </c>
      <c r="F339" s="7">
        <v>150157</v>
      </c>
      <c r="G339" s="7" t="s">
        <v>1554</v>
      </c>
      <c r="H339" s="8" t="s">
        <v>768</v>
      </c>
      <c r="I339" s="15">
        <v>2380805.2066116193</v>
      </c>
      <c r="J339" s="15">
        <v>1410182.1757038857</v>
      </c>
      <c r="K339" s="15">
        <v>1417971.7929731566</v>
      </c>
      <c r="L339" s="15">
        <v>2378966.2984252088</v>
      </c>
      <c r="M339" s="15">
        <v>960749.53710923716</v>
      </c>
      <c r="N339" s="15">
        <v>1441429.1201544732</v>
      </c>
      <c r="O339" s="15">
        <v>479582.15595676843</v>
      </c>
      <c r="P339" s="15">
        <v>481446.00944264961</v>
      </c>
      <c r="Q339" s="15">
        <v>2397172.0724280286</v>
      </c>
      <c r="R339" s="15">
        <v>949700.93944554182</v>
      </c>
      <c r="S339" s="15">
        <v>1421375.795735355</v>
      </c>
      <c r="T339" s="15">
        <v>2406171.9563410664</v>
      </c>
      <c r="U339" s="9">
        <f t="shared" si="5"/>
        <v>18125553.060326993</v>
      </c>
    </row>
    <row r="340" spans="1:21" s="21" customFormat="1" x14ac:dyDescent="0.3">
      <c r="A340" s="7" t="s">
        <v>281</v>
      </c>
      <c r="B340" s="7" t="s">
        <v>755</v>
      </c>
      <c r="C340" s="7">
        <v>1302</v>
      </c>
      <c r="D340" s="7" t="s">
        <v>8</v>
      </c>
      <c r="E340" s="7">
        <v>901</v>
      </c>
      <c r="F340" s="7">
        <v>150218</v>
      </c>
      <c r="G340" s="7" t="s">
        <v>1554</v>
      </c>
      <c r="H340" s="8" t="s">
        <v>781</v>
      </c>
      <c r="I340" s="15">
        <v>1428483.1239669716</v>
      </c>
      <c r="J340" s="15">
        <v>1410182.1757038857</v>
      </c>
      <c r="K340" s="15">
        <v>1417971.7929731566</v>
      </c>
      <c r="L340" s="15">
        <v>1427379.7790551253</v>
      </c>
      <c r="M340" s="15">
        <v>2401873.8427730929</v>
      </c>
      <c r="N340" s="15">
        <v>1921905.4935392977</v>
      </c>
      <c r="O340" s="15">
        <v>1438746.4678703053</v>
      </c>
      <c r="P340" s="15">
        <v>1444338.0283279489</v>
      </c>
      <c r="Q340" s="15">
        <v>958868.82897121145</v>
      </c>
      <c r="R340" s="15">
        <v>1424551.4091683128</v>
      </c>
      <c r="S340" s="15">
        <v>1895167.7276471402</v>
      </c>
      <c r="T340" s="15">
        <v>2887406.3476092797</v>
      </c>
      <c r="U340" s="9">
        <f t="shared" si="5"/>
        <v>20056875.017605722</v>
      </c>
    </row>
    <row r="341" spans="1:21" s="21" customFormat="1" x14ac:dyDescent="0.3">
      <c r="A341" s="7" t="s">
        <v>281</v>
      </c>
      <c r="B341" s="7" t="s">
        <v>755</v>
      </c>
      <c r="C341" s="7">
        <v>1302</v>
      </c>
      <c r="D341" s="7" t="s">
        <v>8</v>
      </c>
      <c r="E341" s="7">
        <v>901</v>
      </c>
      <c r="F341" s="7">
        <v>150025</v>
      </c>
      <c r="G341" s="7" t="s">
        <v>1554</v>
      </c>
      <c r="H341" s="8" t="s">
        <v>1540</v>
      </c>
      <c r="I341" s="15">
        <v>2380805.2066116193</v>
      </c>
      <c r="J341" s="15">
        <v>2350303.6261731428</v>
      </c>
      <c r="K341" s="15">
        <v>1890629.057297542</v>
      </c>
      <c r="L341" s="15">
        <v>1903173.0387401672</v>
      </c>
      <c r="M341" s="15">
        <v>2401873.8427730929</v>
      </c>
      <c r="N341" s="15">
        <v>3363334.613693771</v>
      </c>
      <c r="O341" s="15">
        <v>3357075.091697379</v>
      </c>
      <c r="P341" s="15">
        <v>3370122.0660985471</v>
      </c>
      <c r="Q341" s="15">
        <v>2397172.0724280286</v>
      </c>
      <c r="R341" s="15">
        <v>1424551.4091683128</v>
      </c>
      <c r="S341" s="15">
        <v>1421375.795735355</v>
      </c>
      <c r="T341" s="15">
        <v>3849875.1301457062</v>
      </c>
      <c r="U341" s="9">
        <f t="shared" si="5"/>
        <v>30110290.950562667</v>
      </c>
    </row>
    <row r="342" spans="1:21" s="21" customFormat="1" x14ac:dyDescent="0.3">
      <c r="A342" s="7" t="s">
        <v>281</v>
      </c>
      <c r="B342" s="7" t="s">
        <v>755</v>
      </c>
      <c r="C342" s="7">
        <v>1302</v>
      </c>
      <c r="D342" s="7" t="s">
        <v>8</v>
      </c>
      <c r="E342" s="7">
        <v>901</v>
      </c>
      <c r="F342" s="7">
        <v>150223</v>
      </c>
      <c r="G342" s="7" t="s">
        <v>1554</v>
      </c>
      <c r="H342" s="8" t="s">
        <v>1541</v>
      </c>
      <c r="I342" s="15">
        <v>2380805.2066116193</v>
      </c>
      <c r="J342" s="15">
        <v>2350303.6261731428</v>
      </c>
      <c r="K342" s="15">
        <v>1890629.057297542</v>
      </c>
      <c r="L342" s="15">
        <v>1903173.0387401672</v>
      </c>
      <c r="M342" s="15">
        <v>1921499.0742184743</v>
      </c>
      <c r="N342" s="15">
        <v>1921905.4935392977</v>
      </c>
      <c r="O342" s="15">
        <v>1918328.6238270737</v>
      </c>
      <c r="P342" s="15">
        <v>1925784.0377705984</v>
      </c>
      <c r="Q342" s="15">
        <v>1917737.6579424229</v>
      </c>
      <c r="R342" s="15">
        <v>1899401.8788910836</v>
      </c>
      <c r="S342" s="15">
        <v>1895167.7276471402</v>
      </c>
      <c r="T342" s="15">
        <v>1924937.5650728531</v>
      </c>
      <c r="U342" s="9">
        <f t="shared" si="5"/>
        <v>23849672.987731416</v>
      </c>
    </row>
    <row r="343" spans="1:21" s="21" customFormat="1" x14ac:dyDescent="0.3">
      <c r="A343" s="7" t="s">
        <v>281</v>
      </c>
      <c r="B343" s="7" t="s">
        <v>755</v>
      </c>
      <c r="C343" s="7">
        <v>1302</v>
      </c>
      <c r="D343" s="7" t="s">
        <v>8</v>
      </c>
      <c r="E343" s="7">
        <v>901</v>
      </c>
      <c r="F343" s="7">
        <v>150161</v>
      </c>
      <c r="G343" s="7" t="s">
        <v>1554</v>
      </c>
      <c r="H343" s="8" t="s">
        <v>770</v>
      </c>
      <c r="I343" s="15">
        <v>952322.0826446478</v>
      </c>
      <c r="J343" s="15">
        <v>940121.45046925708</v>
      </c>
      <c r="K343" s="15">
        <v>1417971.7929731566</v>
      </c>
      <c r="L343" s="15">
        <v>2378966.2984252088</v>
      </c>
      <c r="M343" s="15">
        <v>2401873.8427730929</v>
      </c>
      <c r="N343" s="15">
        <v>2402381.866924122</v>
      </c>
      <c r="O343" s="15">
        <v>959164.31191353686</v>
      </c>
      <c r="P343" s="15">
        <v>962892.01888529921</v>
      </c>
      <c r="Q343" s="15">
        <v>1917737.6579424229</v>
      </c>
      <c r="R343" s="15">
        <v>1899401.8788910836</v>
      </c>
      <c r="S343" s="15">
        <v>1421375.795735355</v>
      </c>
      <c r="T343" s="15">
        <v>2406171.9563410664</v>
      </c>
      <c r="U343" s="9">
        <f t="shared" si="5"/>
        <v>20060380.953918248</v>
      </c>
    </row>
    <row r="344" spans="1:21" s="21" customFormat="1" x14ac:dyDescent="0.3">
      <c r="A344" s="7" t="s">
        <v>281</v>
      </c>
      <c r="B344" s="7" t="s">
        <v>755</v>
      </c>
      <c r="C344" s="7">
        <v>1302</v>
      </c>
      <c r="D344" s="7" t="s">
        <v>8</v>
      </c>
      <c r="E344" s="7">
        <v>905</v>
      </c>
      <c r="F344" s="7">
        <v>370681</v>
      </c>
      <c r="G344" s="7" t="s">
        <v>1554</v>
      </c>
      <c r="H344" s="8" t="s">
        <v>1542</v>
      </c>
      <c r="I344" s="15">
        <v>1428483.1239669716</v>
      </c>
      <c r="J344" s="15">
        <v>940121.45046925708</v>
      </c>
      <c r="K344" s="15">
        <v>2363286.3216219274</v>
      </c>
      <c r="L344" s="15">
        <v>1427379.7790551253</v>
      </c>
      <c r="M344" s="15">
        <v>1441124.3056638557</v>
      </c>
      <c r="N344" s="15">
        <v>1441429.1201544732</v>
      </c>
      <c r="O344" s="15">
        <v>479582.15595676843</v>
      </c>
      <c r="P344" s="15">
        <v>481446.00944264961</v>
      </c>
      <c r="Q344" s="15">
        <v>1917737.6579424229</v>
      </c>
      <c r="R344" s="15">
        <v>1899401.8788910836</v>
      </c>
      <c r="S344" s="15">
        <v>1421375.795735355</v>
      </c>
      <c r="T344" s="15">
        <v>2406171.9563410664</v>
      </c>
      <c r="U344" s="9">
        <f t="shared" si="5"/>
        <v>17647539.555240959</v>
      </c>
    </row>
    <row r="345" spans="1:21" s="21" customFormat="1" x14ac:dyDescent="0.3">
      <c r="A345" s="7" t="s">
        <v>281</v>
      </c>
      <c r="B345" s="7" t="s">
        <v>755</v>
      </c>
      <c r="C345" s="7">
        <v>1302</v>
      </c>
      <c r="D345" s="7" t="s">
        <v>929</v>
      </c>
      <c r="E345" s="7">
        <v>901</v>
      </c>
      <c r="F345" s="7">
        <v>150104</v>
      </c>
      <c r="G345" s="7" t="s">
        <v>1554</v>
      </c>
      <c r="H345" s="8" t="s">
        <v>838</v>
      </c>
      <c r="I345" s="15">
        <v>2856966.2479339433</v>
      </c>
      <c r="J345" s="15">
        <v>940121.45046925708</v>
      </c>
      <c r="K345" s="15">
        <v>3308600.8502706983</v>
      </c>
      <c r="L345" s="15">
        <v>3330552.8177952925</v>
      </c>
      <c r="M345" s="15">
        <v>4803747.6855461858</v>
      </c>
      <c r="N345" s="15">
        <v>24023818.66924122</v>
      </c>
      <c r="O345" s="15">
        <v>38366572.476541474</v>
      </c>
      <c r="P345" s="15">
        <v>36108450.708198719</v>
      </c>
      <c r="Q345" s="15">
        <v>7191516.2172840862</v>
      </c>
      <c r="R345" s="15">
        <v>3323953.2880593962</v>
      </c>
      <c r="S345" s="15">
        <v>5685503.18294142</v>
      </c>
      <c r="T345" s="15">
        <v>4812343.9126821328</v>
      </c>
      <c r="U345" s="9">
        <f t="shared" si="5"/>
        <v>134752147.50696385</v>
      </c>
    </row>
    <row r="346" spans="1:21" s="21" customFormat="1" x14ac:dyDescent="0.3">
      <c r="A346" s="7" t="s">
        <v>281</v>
      </c>
      <c r="B346" s="7" t="s">
        <v>755</v>
      </c>
      <c r="C346" s="7">
        <v>1302</v>
      </c>
      <c r="D346" s="7" t="s">
        <v>8</v>
      </c>
      <c r="E346" s="7">
        <v>901</v>
      </c>
      <c r="F346" s="7">
        <v>150221</v>
      </c>
      <c r="G346" s="7" t="s">
        <v>1554</v>
      </c>
      <c r="H346" s="8" t="s">
        <v>1543</v>
      </c>
      <c r="I346" s="15">
        <v>476161.0413223239</v>
      </c>
      <c r="J346" s="15">
        <v>470060.72523462854</v>
      </c>
      <c r="K346" s="15">
        <v>1417971.7929731566</v>
      </c>
      <c r="L346" s="15">
        <v>1427379.7790551253</v>
      </c>
      <c r="M346" s="15">
        <v>1441124.3056638557</v>
      </c>
      <c r="N346" s="15">
        <v>1921905.4935392977</v>
      </c>
      <c r="O346" s="15">
        <v>479582.15595676843</v>
      </c>
      <c r="P346" s="15">
        <v>481446.00944264961</v>
      </c>
      <c r="Q346" s="15">
        <v>1917737.6579424229</v>
      </c>
      <c r="R346" s="15">
        <v>1424551.4091683128</v>
      </c>
      <c r="S346" s="15">
        <v>947583.86382357008</v>
      </c>
      <c r="T346" s="15">
        <v>1924937.5650728531</v>
      </c>
      <c r="U346" s="9">
        <f t="shared" si="5"/>
        <v>14330441.799194966</v>
      </c>
    </row>
    <row r="347" spans="1:21" s="21" customFormat="1" x14ac:dyDescent="0.3">
      <c r="A347" s="7" t="s">
        <v>281</v>
      </c>
      <c r="B347" s="7" t="s">
        <v>755</v>
      </c>
      <c r="C347" s="7">
        <v>1302</v>
      </c>
      <c r="D347" s="7" t="s">
        <v>8</v>
      </c>
      <c r="E347" s="7">
        <v>901</v>
      </c>
      <c r="F347" s="7">
        <v>150168</v>
      </c>
      <c r="G347" s="7" t="s">
        <v>1554</v>
      </c>
      <c r="H347" s="8" t="s">
        <v>1293</v>
      </c>
      <c r="I347" s="15">
        <v>476161.0413223239</v>
      </c>
      <c r="J347" s="15">
        <v>470060.72523462854</v>
      </c>
      <c r="K347" s="15">
        <v>472657.2643243855</v>
      </c>
      <c r="L347" s="15">
        <v>475793.25968504179</v>
      </c>
      <c r="M347" s="15">
        <v>480374.76855461858</v>
      </c>
      <c r="N347" s="15">
        <v>480476.37338482443</v>
      </c>
      <c r="O347" s="15">
        <v>479582.15595676843</v>
      </c>
      <c r="P347" s="15">
        <v>481446.00944264961</v>
      </c>
      <c r="Q347" s="15">
        <v>479434.41448560572</v>
      </c>
      <c r="R347" s="15">
        <v>474850.46972277091</v>
      </c>
      <c r="S347" s="15">
        <v>473791.93191178504</v>
      </c>
      <c r="T347" s="15">
        <v>481234.39126821328</v>
      </c>
      <c r="U347" s="9">
        <f t="shared" si="5"/>
        <v>5725862.8052936159</v>
      </c>
    </row>
    <row r="348" spans="1:21" s="21" customFormat="1" x14ac:dyDescent="0.3">
      <c r="A348" s="7" t="s">
        <v>281</v>
      </c>
      <c r="B348" s="7" t="s">
        <v>755</v>
      </c>
      <c r="C348" s="7">
        <v>1302</v>
      </c>
      <c r="D348" s="7" t="s">
        <v>8</v>
      </c>
      <c r="E348" s="7">
        <v>901</v>
      </c>
      <c r="F348" s="7">
        <v>150226</v>
      </c>
      <c r="G348" s="7" t="s">
        <v>1554</v>
      </c>
      <c r="H348" s="8" t="s">
        <v>1544</v>
      </c>
      <c r="I348" s="15">
        <v>476161.0413223239</v>
      </c>
      <c r="J348" s="15">
        <v>470060.72523462854</v>
      </c>
      <c r="K348" s="15">
        <v>945314.528648771</v>
      </c>
      <c r="L348" s="15">
        <v>475793.25968504179</v>
      </c>
      <c r="M348" s="15">
        <v>480374.76855461858</v>
      </c>
      <c r="N348" s="15">
        <v>960952.74676964886</v>
      </c>
      <c r="O348" s="15">
        <v>479582.15595676843</v>
      </c>
      <c r="P348" s="15">
        <v>481446.00944264961</v>
      </c>
      <c r="Q348" s="15">
        <v>479434.41448560572</v>
      </c>
      <c r="R348" s="15">
        <v>474850.46972277091</v>
      </c>
      <c r="S348" s="15">
        <v>473791.93191178504</v>
      </c>
      <c r="T348" s="15">
        <v>481234.39126821328</v>
      </c>
      <c r="U348" s="9">
        <f t="shared" si="5"/>
        <v>6678996.4430028256</v>
      </c>
    </row>
    <row r="349" spans="1:21" s="21" customFormat="1" x14ac:dyDescent="0.3">
      <c r="A349" s="7" t="s">
        <v>281</v>
      </c>
      <c r="B349" s="7" t="s">
        <v>755</v>
      </c>
      <c r="C349" s="7">
        <v>1302</v>
      </c>
      <c r="D349" s="7" t="s">
        <v>8</v>
      </c>
      <c r="E349" s="7">
        <v>901</v>
      </c>
      <c r="F349" s="7">
        <v>150227</v>
      </c>
      <c r="G349" s="7" t="s">
        <v>1554</v>
      </c>
      <c r="H349" s="8" t="s">
        <v>1545</v>
      </c>
      <c r="I349" s="15">
        <v>476161.0413223239</v>
      </c>
      <c r="J349" s="15">
        <v>470060.72523462854</v>
      </c>
      <c r="K349" s="15">
        <v>472657.2643243855</v>
      </c>
      <c r="L349" s="15">
        <v>475793.25968504179</v>
      </c>
      <c r="M349" s="15">
        <v>480374.76855461858</v>
      </c>
      <c r="N349" s="15">
        <v>960952.74676964886</v>
      </c>
      <c r="O349" s="15">
        <v>479582.15595676843</v>
      </c>
      <c r="P349" s="15">
        <v>481446.00944264961</v>
      </c>
      <c r="Q349" s="15">
        <v>479434.41448560572</v>
      </c>
      <c r="R349" s="15">
        <v>474850.46972277091</v>
      </c>
      <c r="S349" s="15">
        <v>473791.93191178504</v>
      </c>
      <c r="T349" s="15">
        <v>481234.39126821328</v>
      </c>
      <c r="U349" s="9">
        <f t="shared" si="5"/>
        <v>6206339.1786784399</v>
      </c>
    </row>
    <row r="350" spans="1:21" s="21" customFormat="1" x14ac:dyDescent="0.3">
      <c r="A350" s="7" t="s">
        <v>281</v>
      </c>
      <c r="B350" s="7" t="s">
        <v>755</v>
      </c>
      <c r="C350" s="7">
        <v>1302</v>
      </c>
      <c r="D350" s="7" t="s">
        <v>806</v>
      </c>
      <c r="E350" s="7">
        <v>901</v>
      </c>
      <c r="F350" s="7">
        <v>150149</v>
      </c>
      <c r="G350" s="7" t="s">
        <v>1554</v>
      </c>
      <c r="H350" s="8" t="s">
        <v>774</v>
      </c>
      <c r="I350" s="15">
        <v>1428483.1239669716</v>
      </c>
      <c r="J350" s="15">
        <v>940121.45046925708</v>
      </c>
      <c r="K350" s="15">
        <v>945314.528648771</v>
      </c>
      <c r="L350" s="15">
        <v>951586.51937008358</v>
      </c>
      <c r="M350" s="15">
        <v>960749.53710923716</v>
      </c>
      <c r="N350" s="15">
        <v>1921905.4935392977</v>
      </c>
      <c r="O350" s="15">
        <v>959164.31191353686</v>
      </c>
      <c r="P350" s="15">
        <v>962892.01888529921</v>
      </c>
      <c r="Q350" s="15">
        <v>958868.82897121145</v>
      </c>
      <c r="R350" s="15">
        <v>949700.93944554182</v>
      </c>
      <c r="S350" s="15">
        <v>1421375.795735355</v>
      </c>
      <c r="T350" s="15">
        <v>962468.78253642656</v>
      </c>
      <c r="U350" s="9">
        <f t="shared" si="5"/>
        <v>13362631.330590989</v>
      </c>
    </row>
    <row r="351" spans="1:21" s="21" customFormat="1" x14ac:dyDescent="0.3">
      <c r="A351" s="7" t="s">
        <v>281</v>
      </c>
      <c r="B351" s="7" t="s">
        <v>755</v>
      </c>
      <c r="C351" s="7">
        <v>1302</v>
      </c>
      <c r="D351" s="7" t="s">
        <v>8</v>
      </c>
      <c r="E351" s="7">
        <v>901</v>
      </c>
      <c r="F351" s="7">
        <v>150030</v>
      </c>
      <c r="G351" s="7" t="s">
        <v>1554</v>
      </c>
      <c r="H351" s="8" t="s">
        <v>799</v>
      </c>
      <c r="I351" s="15">
        <v>0</v>
      </c>
      <c r="J351" s="15">
        <v>470060.72523462854</v>
      </c>
      <c r="K351" s="15">
        <v>472657.2643243855</v>
      </c>
      <c r="L351" s="15">
        <v>475793.25968504179</v>
      </c>
      <c r="M351" s="15">
        <v>480374.76855461858</v>
      </c>
      <c r="N351" s="15">
        <v>480476.37338482443</v>
      </c>
      <c r="O351" s="15">
        <v>479582.15595676843</v>
      </c>
      <c r="P351" s="15">
        <v>481446.00944264961</v>
      </c>
      <c r="Q351" s="15">
        <v>479434.41448560572</v>
      </c>
      <c r="R351" s="15">
        <v>474850.46972277091</v>
      </c>
      <c r="S351" s="15">
        <v>473791.93191178504</v>
      </c>
      <c r="T351" s="15">
        <v>481234.39126821328</v>
      </c>
      <c r="U351" s="9">
        <f t="shared" si="5"/>
        <v>5249701.7639712924</v>
      </c>
    </row>
    <row r="352" spans="1:21" s="21" customFormat="1" x14ac:dyDescent="0.3">
      <c r="A352" s="7" t="s">
        <v>281</v>
      </c>
      <c r="B352" s="7" t="s">
        <v>755</v>
      </c>
      <c r="C352" s="7">
        <v>1302</v>
      </c>
      <c r="D352" s="7" t="s">
        <v>812</v>
      </c>
      <c r="E352" s="7">
        <v>901</v>
      </c>
      <c r="F352" s="7">
        <v>150063</v>
      </c>
      <c r="G352" s="7" t="s">
        <v>1555</v>
      </c>
      <c r="H352" s="8" t="s">
        <v>793</v>
      </c>
      <c r="I352" s="15">
        <v>2380805.2066116193</v>
      </c>
      <c r="J352" s="15">
        <v>2350303.6261731428</v>
      </c>
      <c r="K352" s="15">
        <v>1890629.057297542</v>
      </c>
      <c r="L352" s="15">
        <v>1903173.0387401672</v>
      </c>
      <c r="M352" s="15">
        <v>2401873.8427730929</v>
      </c>
      <c r="N352" s="15">
        <v>2402381.866924122</v>
      </c>
      <c r="O352" s="15">
        <v>1918328.6238270737</v>
      </c>
      <c r="P352" s="15">
        <v>2407230.047213248</v>
      </c>
      <c r="Q352" s="15">
        <v>2397172.0724280286</v>
      </c>
      <c r="R352" s="15">
        <v>2374252.3486138545</v>
      </c>
      <c r="S352" s="15">
        <v>2368959.6595589253</v>
      </c>
      <c r="T352" s="15">
        <v>2406171.9563410664</v>
      </c>
      <c r="U352" s="9">
        <f t="shared" si="5"/>
        <v>27201281.346501883</v>
      </c>
    </row>
    <row r="353" spans="1:21" s="21" customFormat="1" x14ac:dyDescent="0.3">
      <c r="A353" s="7" t="s">
        <v>281</v>
      </c>
      <c r="B353" s="7" t="s">
        <v>755</v>
      </c>
      <c r="C353" s="7">
        <v>1302</v>
      </c>
      <c r="D353" s="7" t="s">
        <v>8</v>
      </c>
      <c r="E353" s="7">
        <v>901</v>
      </c>
      <c r="F353" s="7">
        <v>150193</v>
      </c>
      <c r="G353" s="7" t="s">
        <v>1555</v>
      </c>
      <c r="H353" s="8" t="s">
        <v>1546</v>
      </c>
      <c r="I353" s="15">
        <v>476161.0413223239</v>
      </c>
      <c r="J353" s="15">
        <v>470060.72523462854</v>
      </c>
      <c r="K353" s="15">
        <v>472657.2643243855</v>
      </c>
      <c r="L353" s="15">
        <v>475793.25968504179</v>
      </c>
      <c r="M353" s="15">
        <v>480374.76855461858</v>
      </c>
      <c r="N353" s="15">
        <v>480476.37338482443</v>
      </c>
      <c r="O353" s="15">
        <v>479582.15595676843</v>
      </c>
      <c r="P353" s="15">
        <v>481446.00944264961</v>
      </c>
      <c r="Q353" s="15">
        <v>479434.41448560572</v>
      </c>
      <c r="R353" s="15">
        <v>474850.46972277091</v>
      </c>
      <c r="S353" s="15">
        <v>473791.93191178504</v>
      </c>
      <c r="T353" s="15">
        <v>481234.39126821328</v>
      </c>
      <c r="U353" s="9">
        <f t="shared" si="5"/>
        <v>5725862.8052936159</v>
      </c>
    </row>
    <row r="354" spans="1:21" s="21" customFormat="1" x14ac:dyDescent="0.3">
      <c r="A354" s="7" t="s">
        <v>281</v>
      </c>
      <c r="B354" s="7" t="s">
        <v>755</v>
      </c>
      <c r="C354" s="7">
        <v>1302</v>
      </c>
      <c r="D354" s="7" t="s">
        <v>8</v>
      </c>
      <c r="E354" s="7">
        <v>901</v>
      </c>
      <c r="F354" s="7">
        <v>150146</v>
      </c>
      <c r="G354" s="7" t="s">
        <v>1555</v>
      </c>
      <c r="H354" s="8" t="s">
        <v>837</v>
      </c>
      <c r="I354" s="15">
        <v>1428483.1239669716</v>
      </c>
      <c r="J354" s="15">
        <v>2350303.6261731428</v>
      </c>
      <c r="K354" s="15">
        <v>1890629.057297542</v>
      </c>
      <c r="L354" s="15">
        <v>1903173.0387401672</v>
      </c>
      <c r="M354" s="15">
        <v>1921499.0742184743</v>
      </c>
      <c r="N354" s="15">
        <v>1921905.4935392977</v>
      </c>
      <c r="O354" s="15">
        <v>1918328.6238270737</v>
      </c>
      <c r="P354" s="15">
        <v>1925784.0377705984</v>
      </c>
      <c r="Q354" s="15">
        <v>1917737.6579424229</v>
      </c>
      <c r="R354" s="15">
        <v>1899401.8788910836</v>
      </c>
      <c r="S354" s="15">
        <v>1895167.7276471402</v>
      </c>
      <c r="T354" s="15">
        <v>2406171.9563410664</v>
      </c>
      <c r="U354" s="9">
        <f t="shared" si="5"/>
        <v>23378585.296354983</v>
      </c>
    </row>
    <row r="355" spans="1:21" s="21" customFormat="1" x14ac:dyDescent="0.3">
      <c r="A355" s="7" t="s">
        <v>281</v>
      </c>
      <c r="B355" s="7" t="s">
        <v>755</v>
      </c>
      <c r="C355" s="7">
        <v>1302</v>
      </c>
      <c r="D355" s="7" t="s">
        <v>8</v>
      </c>
      <c r="E355" s="7">
        <v>901</v>
      </c>
      <c r="F355" s="7">
        <v>150194</v>
      </c>
      <c r="G355" s="7" t="s">
        <v>1555</v>
      </c>
      <c r="H355" s="8" t="s">
        <v>796</v>
      </c>
      <c r="I355" s="15">
        <v>952322.0826446478</v>
      </c>
      <c r="J355" s="15">
        <v>940121.45046925708</v>
      </c>
      <c r="K355" s="15">
        <v>1417971.7929731566</v>
      </c>
      <c r="L355" s="15">
        <v>951586.51937008358</v>
      </c>
      <c r="M355" s="15">
        <v>1441124.3056638557</v>
      </c>
      <c r="N355" s="15">
        <v>1441429.1201544732</v>
      </c>
      <c r="O355" s="15">
        <v>959164.31191353686</v>
      </c>
      <c r="P355" s="15">
        <v>962892.01888529921</v>
      </c>
      <c r="Q355" s="15">
        <v>1438303.2434568172</v>
      </c>
      <c r="R355" s="15">
        <v>949700.93944554182</v>
      </c>
      <c r="S355" s="15">
        <v>473791.93191178504</v>
      </c>
      <c r="T355" s="15">
        <v>1924937.5650728531</v>
      </c>
      <c r="U355" s="9">
        <f t="shared" si="5"/>
        <v>13853345.281961309</v>
      </c>
    </row>
    <row r="356" spans="1:21" s="21" customFormat="1" x14ac:dyDescent="0.3">
      <c r="A356" s="7" t="s">
        <v>281</v>
      </c>
      <c r="B356" s="7" t="s">
        <v>755</v>
      </c>
      <c r="C356" s="7">
        <v>1302</v>
      </c>
      <c r="D356" s="7" t="s">
        <v>8</v>
      </c>
      <c r="E356" s="7">
        <v>901</v>
      </c>
      <c r="F356" s="7">
        <v>110928</v>
      </c>
      <c r="G356" s="7" t="s">
        <v>1555</v>
      </c>
      <c r="H356" s="8" t="s">
        <v>797</v>
      </c>
      <c r="I356" s="15">
        <v>952322.0826446478</v>
      </c>
      <c r="J356" s="15">
        <v>940121.45046925708</v>
      </c>
      <c r="K356" s="15">
        <v>1417971.7929731566</v>
      </c>
      <c r="L356" s="15">
        <v>951586.51937008358</v>
      </c>
      <c r="M356" s="15">
        <v>960749.53710923716</v>
      </c>
      <c r="N356" s="15">
        <v>960952.74676964886</v>
      </c>
      <c r="O356" s="15">
        <v>959164.31191353686</v>
      </c>
      <c r="P356" s="15">
        <v>962892.01888529921</v>
      </c>
      <c r="Q356" s="15">
        <v>958868.82897121145</v>
      </c>
      <c r="R356" s="15">
        <v>949700.93944554182</v>
      </c>
      <c r="S356" s="15">
        <v>947583.86382357008</v>
      </c>
      <c r="T356" s="15">
        <v>962468.78253642656</v>
      </c>
      <c r="U356" s="9">
        <f t="shared" si="5"/>
        <v>11924382.874911617</v>
      </c>
    </row>
    <row r="357" spans="1:21" s="21" customFormat="1" x14ac:dyDescent="0.3">
      <c r="A357" s="7" t="s">
        <v>281</v>
      </c>
      <c r="B357" s="7" t="s">
        <v>755</v>
      </c>
      <c r="C357" s="7">
        <v>1302</v>
      </c>
      <c r="D357" s="7" t="s">
        <v>8</v>
      </c>
      <c r="E357" s="7">
        <v>901</v>
      </c>
      <c r="F357" s="7">
        <v>150222</v>
      </c>
      <c r="G357" s="7" t="s">
        <v>1555</v>
      </c>
      <c r="H357" s="8" t="s">
        <v>1547</v>
      </c>
      <c r="I357" s="15">
        <v>476161.0413223239</v>
      </c>
      <c r="J357" s="15">
        <v>470060.72523462854</v>
      </c>
      <c r="K357" s="15">
        <v>472657.2643243855</v>
      </c>
      <c r="L357" s="15">
        <v>475793.25968504179</v>
      </c>
      <c r="M357" s="15">
        <v>480374.76855461858</v>
      </c>
      <c r="N357" s="15">
        <v>480476.37338482443</v>
      </c>
      <c r="O357" s="15">
        <v>479582.15595676843</v>
      </c>
      <c r="P357" s="15">
        <v>481446.00944264961</v>
      </c>
      <c r="Q357" s="15">
        <v>479434.41448560572</v>
      </c>
      <c r="R357" s="15">
        <v>474850.46972277091</v>
      </c>
      <c r="S357" s="15">
        <v>473791.93191178504</v>
      </c>
      <c r="T357" s="15">
        <v>481234.39126821328</v>
      </c>
      <c r="U357" s="9">
        <f t="shared" si="5"/>
        <v>5725862.8052936159</v>
      </c>
    </row>
    <row r="358" spans="1:21" s="21" customFormat="1" x14ac:dyDescent="0.3">
      <c r="A358" s="7" t="s">
        <v>281</v>
      </c>
      <c r="B358" s="7" t="s">
        <v>755</v>
      </c>
      <c r="C358" s="7">
        <v>1302</v>
      </c>
      <c r="D358" s="7" t="s">
        <v>8</v>
      </c>
      <c r="E358" s="7">
        <v>905</v>
      </c>
      <c r="F358" s="7">
        <v>370637</v>
      </c>
      <c r="G358" s="7" t="s">
        <v>1555</v>
      </c>
      <c r="H358" s="8" t="s">
        <v>1548</v>
      </c>
      <c r="I358" s="15">
        <v>476161.0413223239</v>
      </c>
      <c r="J358" s="15">
        <v>470060.72523462854</v>
      </c>
      <c r="K358" s="15">
        <v>472657.2643243855</v>
      </c>
      <c r="L358" s="15">
        <v>475793.25968504179</v>
      </c>
      <c r="M358" s="15">
        <v>480374.76855461858</v>
      </c>
      <c r="N358" s="15">
        <v>480476.37338482443</v>
      </c>
      <c r="O358" s="15">
        <v>479582.15595676843</v>
      </c>
      <c r="P358" s="15">
        <v>481446.00944264961</v>
      </c>
      <c r="Q358" s="15">
        <v>479434.41448560572</v>
      </c>
      <c r="R358" s="15">
        <v>474850.46972277091</v>
      </c>
      <c r="S358" s="15">
        <v>473791.93191178504</v>
      </c>
      <c r="T358" s="15">
        <v>481234.39126821328</v>
      </c>
      <c r="U358" s="9">
        <f t="shared" si="5"/>
        <v>5725862.8052936159</v>
      </c>
    </row>
    <row r="359" spans="1:21" s="21" customFormat="1" x14ac:dyDescent="0.3">
      <c r="A359" s="7" t="s">
        <v>281</v>
      </c>
      <c r="B359" s="7" t="s">
        <v>755</v>
      </c>
      <c r="C359" s="7">
        <v>1302</v>
      </c>
      <c r="D359" s="7" t="s">
        <v>8</v>
      </c>
      <c r="E359" s="7">
        <v>901</v>
      </c>
      <c r="F359" s="7">
        <v>150203</v>
      </c>
      <c r="G359" s="7" t="s">
        <v>1555</v>
      </c>
      <c r="H359" s="8" t="s">
        <v>791</v>
      </c>
      <c r="I359" s="15">
        <v>0</v>
      </c>
      <c r="J359" s="15">
        <v>0</v>
      </c>
      <c r="K359" s="15">
        <v>472657.2643243855</v>
      </c>
      <c r="L359" s="15">
        <v>0</v>
      </c>
      <c r="M359" s="15">
        <v>960749.53710923716</v>
      </c>
      <c r="N359" s="15">
        <v>480476.37338482443</v>
      </c>
      <c r="O359" s="15">
        <v>0</v>
      </c>
      <c r="P359" s="15">
        <v>481446.00944264961</v>
      </c>
      <c r="Q359" s="15">
        <v>479434.41448560572</v>
      </c>
      <c r="R359" s="15">
        <v>474850.46972277091</v>
      </c>
      <c r="S359" s="15">
        <v>473791.93191178504</v>
      </c>
      <c r="T359" s="15">
        <v>962468.78253642656</v>
      </c>
      <c r="U359" s="9">
        <f t="shared" si="5"/>
        <v>4785874.7829176858</v>
      </c>
    </row>
    <row r="360" spans="1:21" s="21" customFormat="1" x14ac:dyDescent="0.3">
      <c r="A360" s="7" t="s">
        <v>281</v>
      </c>
      <c r="B360" s="7" t="s">
        <v>755</v>
      </c>
      <c r="C360" s="7">
        <v>1302</v>
      </c>
      <c r="D360" s="7" t="s">
        <v>8</v>
      </c>
      <c r="E360" s="7">
        <v>901</v>
      </c>
      <c r="F360" s="7">
        <v>370689</v>
      </c>
      <c r="G360" s="7" t="s">
        <v>1555</v>
      </c>
      <c r="H360" s="8" t="s">
        <v>1549</v>
      </c>
      <c r="I360" s="15">
        <v>952322.0826446478</v>
      </c>
      <c r="J360" s="15">
        <v>940121.45046925708</v>
      </c>
      <c r="K360" s="15">
        <v>2363286.3216219274</v>
      </c>
      <c r="L360" s="15">
        <v>1903173.0387401672</v>
      </c>
      <c r="M360" s="15">
        <v>1441124.3056638557</v>
      </c>
      <c r="N360" s="15">
        <v>1921905.4935392977</v>
      </c>
      <c r="O360" s="15">
        <v>1918328.6238270737</v>
      </c>
      <c r="P360" s="15">
        <v>1925784.0377705984</v>
      </c>
      <c r="Q360" s="15">
        <v>958868.82897121145</v>
      </c>
      <c r="R360" s="15">
        <v>1424551.4091683128</v>
      </c>
      <c r="S360" s="15">
        <v>947583.86382357008</v>
      </c>
      <c r="T360" s="15">
        <v>1924937.5650728531</v>
      </c>
      <c r="U360" s="9">
        <f t="shared" si="5"/>
        <v>18621987.021312773</v>
      </c>
    </row>
    <row r="361" spans="1:21" s="21" customFormat="1" x14ac:dyDescent="0.3">
      <c r="A361" s="7" t="s">
        <v>281</v>
      </c>
      <c r="B361" s="7" t="s">
        <v>755</v>
      </c>
      <c r="C361" s="7">
        <v>1302</v>
      </c>
      <c r="D361" s="7" t="s">
        <v>8</v>
      </c>
      <c r="E361" s="7">
        <v>901</v>
      </c>
      <c r="F361" s="7">
        <v>150195</v>
      </c>
      <c r="G361" s="7" t="s">
        <v>1555</v>
      </c>
      <c r="H361" s="8" t="s">
        <v>792</v>
      </c>
      <c r="I361" s="15">
        <v>476161.0413223239</v>
      </c>
      <c r="J361" s="15">
        <v>470060.72523462854</v>
      </c>
      <c r="K361" s="15">
        <v>472657.2643243855</v>
      </c>
      <c r="L361" s="15">
        <v>475793.25968504179</v>
      </c>
      <c r="M361" s="15">
        <v>480374.76855461858</v>
      </c>
      <c r="N361" s="15">
        <v>480476.37338482443</v>
      </c>
      <c r="O361" s="15">
        <v>479582.15595676843</v>
      </c>
      <c r="P361" s="15">
        <v>481446.00944264961</v>
      </c>
      <c r="Q361" s="15">
        <v>479434.41448560572</v>
      </c>
      <c r="R361" s="15">
        <v>474850.46972277091</v>
      </c>
      <c r="S361" s="15">
        <v>473791.93191178504</v>
      </c>
      <c r="T361" s="15">
        <v>481234.39126821328</v>
      </c>
      <c r="U361" s="9">
        <f t="shared" si="5"/>
        <v>5725862.8052936159</v>
      </c>
    </row>
    <row r="362" spans="1:21" s="21" customFormat="1" x14ac:dyDescent="0.3">
      <c r="A362" s="7" t="s">
        <v>281</v>
      </c>
      <c r="B362" s="7" t="s">
        <v>755</v>
      </c>
      <c r="C362" s="7">
        <v>1302</v>
      </c>
      <c r="D362" s="7" t="s">
        <v>806</v>
      </c>
      <c r="E362" s="7">
        <v>901</v>
      </c>
      <c r="F362" s="7">
        <v>150211</v>
      </c>
      <c r="G362" s="7" t="s">
        <v>1555</v>
      </c>
      <c r="H362" s="8" t="s">
        <v>795</v>
      </c>
      <c r="I362" s="15">
        <v>476161.0413223239</v>
      </c>
      <c r="J362" s="15">
        <v>470060.72523462854</v>
      </c>
      <c r="K362" s="15">
        <v>472657.2643243855</v>
      </c>
      <c r="L362" s="15">
        <v>475793.25968504179</v>
      </c>
      <c r="M362" s="15">
        <v>480374.76855461858</v>
      </c>
      <c r="N362" s="15">
        <v>480476.37338482443</v>
      </c>
      <c r="O362" s="15">
        <v>479582.15595676843</v>
      </c>
      <c r="P362" s="15">
        <v>481446.00944264961</v>
      </c>
      <c r="Q362" s="15">
        <v>479434.41448560572</v>
      </c>
      <c r="R362" s="15">
        <v>474850.46972277091</v>
      </c>
      <c r="S362" s="15">
        <v>473791.93191178504</v>
      </c>
      <c r="T362" s="15">
        <v>481234.39126821328</v>
      </c>
      <c r="U362" s="9">
        <f t="shared" si="5"/>
        <v>5725862.8052936159</v>
      </c>
    </row>
    <row r="363" spans="1:21" s="21" customFormat="1" x14ac:dyDescent="0.3">
      <c r="A363" s="7" t="s">
        <v>281</v>
      </c>
      <c r="B363" s="7" t="s">
        <v>755</v>
      </c>
      <c r="C363" s="7">
        <v>1302</v>
      </c>
      <c r="D363" s="7" t="s">
        <v>8</v>
      </c>
      <c r="E363" s="7">
        <v>901</v>
      </c>
      <c r="F363" s="7">
        <v>150212</v>
      </c>
      <c r="G363" s="7" t="s">
        <v>1555</v>
      </c>
      <c r="H363" s="8" t="s">
        <v>788</v>
      </c>
      <c r="I363" s="15">
        <v>476161.0413223239</v>
      </c>
      <c r="J363" s="15">
        <v>470060.72523462854</v>
      </c>
      <c r="K363" s="15">
        <v>472657.2643243855</v>
      </c>
      <c r="L363" s="15">
        <v>475793.25968504179</v>
      </c>
      <c r="M363" s="15">
        <v>480374.76855461858</v>
      </c>
      <c r="N363" s="15">
        <v>480476.37338482443</v>
      </c>
      <c r="O363" s="15">
        <v>479582.15595676843</v>
      </c>
      <c r="P363" s="15">
        <v>481446.00944264961</v>
      </c>
      <c r="Q363" s="15">
        <v>479434.41448560572</v>
      </c>
      <c r="R363" s="15">
        <v>474850.46972277091</v>
      </c>
      <c r="S363" s="15">
        <v>473791.93191178504</v>
      </c>
      <c r="T363" s="15">
        <v>481234.39126821328</v>
      </c>
      <c r="U363" s="9">
        <f t="shared" si="5"/>
        <v>5725862.8052936159</v>
      </c>
    </row>
    <row r="364" spans="1:21" s="21" customFormat="1" x14ac:dyDescent="0.3">
      <c r="A364" s="7" t="s">
        <v>281</v>
      </c>
      <c r="B364" s="7" t="s">
        <v>755</v>
      </c>
      <c r="C364" s="7">
        <v>1302</v>
      </c>
      <c r="D364" s="7" t="s">
        <v>8</v>
      </c>
      <c r="E364" s="7">
        <v>901</v>
      </c>
      <c r="F364" s="7">
        <v>150190</v>
      </c>
      <c r="G364" s="7" t="s">
        <v>1555</v>
      </c>
      <c r="H364" s="8" t="s">
        <v>1550</v>
      </c>
      <c r="I364" s="15">
        <v>476161.0413223239</v>
      </c>
      <c r="J364" s="15">
        <v>470060.72523462854</v>
      </c>
      <c r="K364" s="15">
        <v>945314.528648771</v>
      </c>
      <c r="L364" s="15">
        <v>951586.51937008358</v>
      </c>
      <c r="M364" s="15">
        <v>960749.53710923716</v>
      </c>
      <c r="N364" s="15">
        <v>960952.74676964886</v>
      </c>
      <c r="O364" s="15">
        <v>2397910.7797838422</v>
      </c>
      <c r="P364" s="15">
        <v>2407230.047213248</v>
      </c>
      <c r="Q364" s="15">
        <v>958868.82897121145</v>
      </c>
      <c r="R364" s="15">
        <v>949700.93944554182</v>
      </c>
      <c r="S364" s="15">
        <v>473791.93191178504</v>
      </c>
      <c r="T364" s="15">
        <v>1924937.5650728531</v>
      </c>
      <c r="U364" s="9">
        <f t="shared" si="5"/>
        <v>13877265.190853175</v>
      </c>
    </row>
    <row r="365" spans="1:21" s="21" customFormat="1" x14ac:dyDescent="0.3">
      <c r="A365" s="7" t="s">
        <v>281</v>
      </c>
      <c r="B365" s="7" t="s">
        <v>755</v>
      </c>
      <c r="C365" s="7">
        <v>1302</v>
      </c>
      <c r="D365" s="7" t="s">
        <v>806</v>
      </c>
      <c r="E365" s="7">
        <v>901</v>
      </c>
      <c r="F365" s="7">
        <v>150208</v>
      </c>
      <c r="G365" s="7" t="s">
        <v>1555</v>
      </c>
      <c r="H365" s="8" t="s">
        <v>790</v>
      </c>
      <c r="I365" s="15">
        <v>0</v>
      </c>
      <c r="J365" s="15">
        <v>470060.72523462854</v>
      </c>
      <c r="K365" s="15">
        <v>472657.2643243855</v>
      </c>
      <c r="L365" s="15">
        <v>475793.25968504179</v>
      </c>
      <c r="M365" s="15">
        <v>480374.76855461858</v>
      </c>
      <c r="N365" s="15">
        <v>480476.37338482443</v>
      </c>
      <c r="O365" s="15">
        <v>479582.15595676843</v>
      </c>
      <c r="P365" s="15">
        <v>481446.00944264961</v>
      </c>
      <c r="Q365" s="15">
        <v>479434.41448560572</v>
      </c>
      <c r="R365" s="15">
        <v>474850.46972277091</v>
      </c>
      <c r="S365" s="15">
        <v>473791.93191178504</v>
      </c>
      <c r="T365" s="15">
        <v>481234.39126821328</v>
      </c>
      <c r="U365" s="9">
        <f t="shared" si="5"/>
        <v>5249701.7639712924</v>
      </c>
    </row>
    <row r="366" spans="1:21" s="21" customFormat="1" x14ac:dyDescent="0.3">
      <c r="A366" s="7" t="s">
        <v>281</v>
      </c>
      <c r="B366" s="7" t="s">
        <v>755</v>
      </c>
      <c r="C366" s="7">
        <v>1302</v>
      </c>
      <c r="D366" s="7" t="s">
        <v>8</v>
      </c>
      <c r="E366" s="7">
        <v>901</v>
      </c>
      <c r="F366" s="7">
        <v>150123</v>
      </c>
      <c r="G366" s="7" t="s">
        <v>1555</v>
      </c>
      <c r="H366" s="8" t="s">
        <v>784</v>
      </c>
      <c r="I366" s="15">
        <v>952322.0826446478</v>
      </c>
      <c r="J366" s="15">
        <v>470060.72523462854</v>
      </c>
      <c r="K366" s="15">
        <v>945314.528648771</v>
      </c>
      <c r="L366" s="15">
        <v>951586.51937008358</v>
      </c>
      <c r="M366" s="15">
        <v>960749.53710923716</v>
      </c>
      <c r="N366" s="15">
        <v>480476.37338482443</v>
      </c>
      <c r="O366" s="15">
        <v>479582.15595676843</v>
      </c>
      <c r="P366" s="15">
        <v>481446.00944264961</v>
      </c>
      <c r="Q366" s="15">
        <v>958868.82897121145</v>
      </c>
      <c r="R366" s="15">
        <v>949700.93944554182</v>
      </c>
      <c r="S366" s="15">
        <v>947583.86382357008</v>
      </c>
      <c r="T366" s="15">
        <v>1443703.1738046398</v>
      </c>
      <c r="U366" s="9">
        <f t="shared" si="5"/>
        <v>10021394.737836573</v>
      </c>
    </row>
    <row r="367" spans="1:21" s="21" customFormat="1" x14ac:dyDescent="0.3">
      <c r="A367" s="7" t="s">
        <v>281</v>
      </c>
      <c r="B367" s="7" t="s">
        <v>755</v>
      </c>
      <c r="C367" s="7">
        <v>1302</v>
      </c>
      <c r="D367" s="7" t="s">
        <v>806</v>
      </c>
      <c r="E367" s="7">
        <v>901</v>
      </c>
      <c r="F367" s="7">
        <v>150218</v>
      </c>
      <c r="G367" s="7" t="s">
        <v>1555</v>
      </c>
      <c r="H367" s="8" t="s">
        <v>786</v>
      </c>
      <c r="I367" s="15">
        <v>476161.0413223239</v>
      </c>
      <c r="J367" s="15">
        <v>470060.72523462854</v>
      </c>
      <c r="K367" s="15">
        <v>472657.2643243855</v>
      </c>
      <c r="L367" s="15">
        <v>475793.25968504179</v>
      </c>
      <c r="M367" s="15">
        <v>480374.76855461858</v>
      </c>
      <c r="N367" s="15">
        <v>480476.37338482443</v>
      </c>
      <c r="O367" s="15">
        <v>479582.15595676843</v>
      </c>
      <c r="P367" s="15">
        <v>481446.00944264961</v>
      </c>
      <c r="Q367" s="15">
        <v>479434.41448560572</v>
      </c>
      <c r="R367" s="15">
        <v>474850.46972277091</v>
      </c>
      <c r="S367" s="15">
        <v>473791.93191178504</v>
      </c>
      <c r="T367" s="15">
        <v>481234.39126821328</v>
      </c>
      <c r="U367" s="9">
        <f t="shared" si="5"/>
        <v>5725862.8052936159</v>
      </c>
    </row>
    <row r="368" spans="1:21" s="21" customFormat="1" x14ac:dyDescent="0.3">
      <c r="A368" s="7" t="s">
        <v>281</v>
      </c>
      <c r="B368" s="7" t="s">
        <v>755</v>
      </c>
      <c r="C368" s="7">
        <v>1302</v>
      </c>
      <c r="D368" s="7" t="s">
        <v>8</v>
      </c>
      <c r="E368" s="7">
        <v>901</v>
      </c>
      <c r="F368" s="7">
        <v>151181</v>
      </c>
      <c r="G368" s="7" t="s">
        <v>1555</v>
      </c>
      <c r="H368" s="8" t="s">
        <v>787</v>
      </c>
      <c r="I368" s="15">
        <v>0</v>
      </c>
      <c r="J368" s="15">
        <v>470060.72523462854</v>
      </c>
      <c r="K368" s="15">
        <v>472657.2643243855</v>
      </c>
      <c r="L368" s="15">
        <v>475793.25968504179</v>
      </c>
      <c r="M368" s="15">
        <v>480374.76855461858</v>
      </c>
      <c r="N368" s="15">
        <v>480476.37338482443</v>
      </c>
      <c r="O368" s="15">
        <v>479582.15595676843</v>
      </c>
      <c r="P368" s="15">
        <v>481446.00944264961</v>
      </c>
      <c r="Q368" s="15">
        <v>479434.41448560572</v>
      </c>
      <c r="R368" s="15">
        <v>474850.46972277091</v>
      </c>
      <c r="S368" s="15">
        <v>473791.93191178504</v>
      </c>
      <c r="T368" s="15">
        <v>481234.39126821328</v>
      </c>
      <c r="U368" s="9">
        <f t="shared" si="5"/>
        <v>5249701.7639712924</v>
      </c>
    </row>
    <row r="369" spans="1:21" s="21" customFormat="1" x14ac:dyDescent="0.3">
      <c r="A369" s="7" t="s">
        <v>281</v>
      </c>
      <c r="B369" s="7" t="s">
        <v>755</v>
      </c>
      <c r="C369" s="7">
        <v>1302</v>
      </c>
      <c r="D369" s="7" t="s">
        <v>8</v>
      </c>
      <c r="E369" s="7">
        <v>901</v>
      </c>
      <c r="F369" s="7">
        <v>150204</v>
      </c>
      <c r="G369" s="7" t="s">
        <v>1555</v>
      </c>
      <c r="H369" s="8" t="s">
        <v>789</v>
      </c>
      <c r="I369" s="15">
        <v>476161.0413223239</v>
      </c>
      <c r="J369" s="15">
        <v>470060.72523462854</v>
      </c>
      <c r="K369" s="15">
        <v>472657.2643243855</v>
      </c>
      <c r="L369" s="15">
        <v>475793.25968504179</v>
      </c>
      <c r="M369" s="15">
        <v>480374.76855461858</v>
      </c>
      <c r="N369" s="15">
        <v>960952.74676964886</v>
      </c>
      <c r="O369" s="15">
        <v>479582.15595676843</v>
      </c>
      <c r="P369" s="15">
        <v>481446.00944264961</v>
      </c>
      <c r="Q369" s="15">
        <v>479434.41448560572</v>
      </c>
      <c r="R369" s="15">
        <v>474850.46972277091</v>
      </c>
      <c r="S369" s="15">
        <v>473791.93191178504</v>
      </c>
      <c r="T369" s="15">
        <v>481234.39126821328</v>
      </c>
      <c r="U369" s="9">
        <f t="shared" si="5"/>
        <v>6206339.1786784399</v>
      </c>
    </row>
    <row r="370" spans="1:21" s="21" customFormat="1" x14ac:dyDescent="0.3">
      <c r="A370" s="7" t="s">
        <v>281</v>
      </c>
      <c r="B370" s="7" t="s">
        <v>755</v>
      </c>
      <c r="C370" s="7">
        <v>1302</v>
      </c>
      <c r="D370" s="7" t="s">
        <v>8</v>
      </c>
      <c r="E370" s="7">
        <v>901</v>
      </c>
      <c r="F370" s="7">
        <v>150136</v>
      </c>
      <c r="G370" s="7" t="s">
        <v>1555</v>
      </c>
      <c r="H370" s="8" t="s">
        <v>833</v>
      </c>
      <c r="I370" s="15">
        <v>0</v>
      </c>
      <c r="J370" s="15">
        <v>470060.72523462854</v>
      </c>
      <c r="K370" s="15">
        <v>472657.2643243855</v>
      </c>
      <c r="L370" s="15">
        <v>475793.25968504179</v>
      </c>
      <c r="M370" s="15">
        <v>480374.76855461858</v>
      </c>
      <c r="N370" s="15">
        <v>480476.37338482443</v>
      </c>
      <c r="O370" s="15">
        <v>479582.15595676843</v>
      </c>
      <c r="P370" s="15">
        <v>481446.00944264961</v>
      </c>
      <c r="Q370" s="15">
        <v>479434.41448560572</v>
      </c>
      <c r="R370" s="15">
        <v>474850.46972277091</v>
      </c>
      <c r="S370" s="15">
        <v>473791.93191178504</v>
      </c>
      <c r="T370" s="15">
        <v>481234.39126821328</v>
      </c>
      <c r="U370" s="9">
        <f t="shared" si="5"/>
        <v>5249701.7639712924</v>
      </c>
    </row>
    <row r="371" spans="1:21" s="21" customFormat="1" x14ac:dyDescent="0.3">
      <c r="A371" s="7" t="s">
        <v>281</v>
      </c>
      <c r="B371" s="7" t="s">
        <v>755</v>
      </c>
      <c r="C371" s="7">
        <v>1302</v>
      </c>
      <c r="D371" s="7" t="s">
        <v>8</v>
      </c>
      <c r="E371" s="7">
        <v>901</v>
      </c>
      <c r="F371" s="7">
        <v>150186</v>
      </c>
      <c r="G371" s="7" t="s">
        <v>1555</v>
      </c>
      <c r="H371" s="8" t="s">
        <v>1551</v>
      </c>
      <c r="I371" s="15">
        <v>476161.0413223239</v>
      </c>
      <c r="J371" s="15">
        <v>470060.72523462854</v>
      </c>
      <c r="K371" s="15">
        <v>472657.2643243855</v>
      </c>
      <c r="L371" s="15">
        <v>475793.25968504179</v>
      </c>
      <c r="M371" s="15">
        <v>480374.76855461858</v>
      </c>
      <c r="N371" s="15">
        <v>480476.37338482443</v>
      </c>
      <c r="O371" s="15">
        <v>479582.15595676843</v>
      </c>
      <c r="P371" s="15">
        <v>481446.00944264961</v>
      </c>
      <c r="Q371" s="15">
        <v>479434.41448560572</v>
      </c>
      <c r="R371" s="15">
        <v>474850.46972277091</v>
      </c>
      <c r="S371" s="15">
        <v>473791.93191178504</v>
      </c>
      <c r="T371" s="15">
        <v>481234.39126821328</v>
      </c>
      <c r="U371" s="9">
        <f t="shared" si="5"/>
        <v>5725862.8052936159</v>
      </c>
    </row>
    <row r="372" spans="1:21" s="21" customFormat="1" x14ac:dyDescent="0.3">
      <c r="A372" s="7" t="s">
        <v>281</v>
      </c>
      <c r="B372" s="7" t="s">
        <v>755</v>
      </c>
      <c r="C372" s="7">
        <v>1302</v>
      </c>
      <c r="D372" s="7" t="s">
        <v>8</v>
      </c>
      <c r="E372" s="7">
        <v>901</v>
      </c>
      <c r="F372" s="7">
        <v>370695</v>
      </c>
      <c r="G372" s="7" t="s">
        <v>1555</v>
      </c>
      <c r="H372" s="8" t="s">
        <v>1552</v>
      </c>
      <c r="I372" s="15">
        <v>476161.0413223239</v>
      </c>
      <c r="J372" s="15">
        <v>470060.72523462854</v>
      </c>
      <c r="K372" s="15">
        <v>472657.2643243855</v>
      </c>
      <c r="L372" s="15">
        <v>475793.25968504179</v>
      </c>
      <c r="M372" s="15">
        <v>480374.76855461858</v>
      </c>
      <c r="N372" s="15">
        <v>480476.37338482443</v>
      </c>
      <c r="O372" s="15">
        <v>479582.15595676843</v>
      </c>
      <c r="P372" s="15">
        <v>481446.00944264961</v>
      </c>
      <c r="Q372" s="15">
        <v>479434.41448560572</v>
      </c>
      <c r="R372" s="15">
        <v>474850.46972277091</v>
      </c>
      <c r="S372" s="15">
        <v>473791.93191178504</v>
      </c>
      <c r="T372" s="15">
        <v>481234.39126821328</v>
      </c>
      <c r="U372" s="9">
        <f t="shared" si="5"/>
        <v>5725862.8052936159</v>
      </c>
    </row>
    <row r="373" spans="1:21" s="21" customFormat="1" x14ac:dyDescent="0.3">
      <c r="A373" s="7" t="s">
        <v>281</v>
      </c>
      <c r="B373" s="7" t="s">
        <v>755</v>
      </c>
      <c r="C373" s="7">
        <v>1302</v>
      </c>
      <c r="D373" s="7" t="s">
        <v>252</v>
      </c>
      <c r="E373" s="7">
        <v>901</v>
      </c>
      <c r="F373" s="7" t="s">
        <v>252</v>
      </c>
      <c r="G373" s="7" t="s">
        <v>1555</v>
      </c>
      <c r="H373" s="8" t="s">
        <v>290</v>
      </c>
      <c r="I373" s="15">
        <v>4761610.4132232387</v>
      </c>
      <c r="J373" s="15">
        <v>8461093.0542233139</v>
      </c>
      <c r="K373" s="15">
        <v>3781258.114595084</v>
      </c>
      <c r="L373" s="15">
        <v>2378966.2984252088</v>
      </c>
      <c r="M373" s="15">
        <v>4803747.6855461858</v>
      </c>
      <c r="N373" s="15">
        <v>4804763.733848244</v>
      </c>
      <c r="O373" s="15">
        <v>3836657.2476541474</v>
      </c>
      <c r="P373" s="15">
        <v>7703136.1510823937</v>
      </c>
      <c r="Q373" s="15">
        <v>2397172.0724280286</v>
      </c>
      <c r="R373" s="15">
        <v>5223355.1669504801</v>
      </c>
      <c r="S373" s="15">
        <v>3790335.4552942803</v>
      </c>
      <c r="T373" s="15">
        <v>2406171.9563410664</v>
      </c>
      <c r="U373" s="9">
        <f t="shared" si="5"/>
        <v>54348267.34961167</v>
      </c>
    </row>
    <row r="374" spans="1:21" s="21" customFormat="1" x14ac:dyDescent="0.3">
      <c r="A374" s="7" t="s">
        <v>281</v>
      </c>
      <c r="B374" s="7" t="s">
        <v>755</v>
      </c>
      <c r="C374" s="7">
        <v>1302</v>
      </c>
      <c r="D374" s="7" t="s">
        <v>804</v>
      </c>
      <c r="E374" s="7">
        <v>901</v>
      </c>
      <c r="F374" s="7">
        <v>150020</v>
      </c>
      <c r="G374" s="7" t="s">
        <v>802</v>
      </c>
      <c r="H374" s="8" t="s">
        <v>756</v>
      </c>
      <c r="I374" s="15">
        <v>14284831.239669716</v>
      </c>
      <c r="J374" s="15">
        <v>4700607.2523462856</v>
      </c>
      <c r="K374" s="15">
        <v>7089858.9648657823</v>
      </c>
      <c r="L374" s="15">
        <v>4757932.5968504176</v>
      </c>
      <c r="M374" s="15">
        <v>7205621.5283192787</v>
      </c>
      <c r="N374" s="15">
        <v>7207145.6007723659</v>
      </c>
      <c r="O374" s="15">
        <v>8632478.8072218318</v>
      </c>
      <c r="P374" s="15">
        <v>9628920.1888529919</v>
      </c>
      <c r="Q374" s="15">
        <v>11506425.947654538</v>
      </c>
      <c r="R374" s="15">
        <v>11871261.743069272</v>
      </c>
      <c r="S374" s="15">
        <v>9475838.6382357012</v>
      </c>
      <c r="T374" s="15">
        <v>12030859.781705331</v>
      </c>
      <c r="U374" s="9">
        <f t="shared" si="5"/>
        <v>108391782.28956352</v>
      </c>
    </row>
    <row r="375" spans="1:21" s="21" customFormat="1" x14ac:dyDescent="0.3">
      <c r="A375" s="7" t="s">
        <v>281</v>
      </c>
      <c r="B375" s="7" t="s">
        <v>755</v>
      </c>
      <c r="C375" s="7">
        <v>1302</v>
      </c>
      <c r="D375" s="7" t="s">
        <v>808</v>
      </c>
      <c r="E375" s="7">
        <v>901</v>
      </c>
      <c r="F375" s="7">
        <v>150129</v>
      </c>
      <c r="G375" s="7" t="s">
        <v>802</v>
      </c>
      <c r="H375" s="8" t="s">
        <v>763</v>
      </c>
      <c r="I375" s="15">
        <v>7142415.619834858</v>
      </c>
      <c r="J375" s="15">
        <v>4230546.527111657</v>
      </c>
      <c r="K375" s="15">
        <v>5671887.1718926262</v>
      </c>
      <c r="L375" s="15">
        <v>6185312.3759055426</v>
      </c>
      <c r="M375" s="15">
        <v>7205621.5283192787</v>
      </c>
      <c r="N375" s="15">
        <v>7207145.6007723659</v>
      </c>
      <c r="O375" s="15">
        <v>5754985.8714812212</v>
      </c>
      <c r="P375" s="15">
        <v>7221690.1416397439</v>
      </c>
      <c r="Q375" s="15">
        <v>7191516.2172840862</v>
      </c>
      <c r="R375" s="15">
        <v>7122757.0458415635</v>
      </c>
      <c r="S375" s="15">
        <v>4737919.3191178506</v>
      </c>
      <c r="T375" s="15">
        <v>7218515.8690231992</v>
      </c>
      <c r="U375" s="9">
        <f t="shared" si="5"/>
        <v>76890313.288223997</v>
      </c>
    </row>
    <row r="376" spans="1:21" s="21" customFormat="1" x14ac:dyDescent="0.3">
      <c r="A376" s="7" t="s">
        <v>281</v>
      </c>
      <c r="B376" s="7" t="s">
        <v>755</v>
      </c>
      <c r="C376" s="7">
        <v>1302</v>
      </c>
      <c r="D376" s="7" t="s">
        <v>807</v>
      </c>
      <c r="E376" s="7">
        <v>901</v>
      </c>
      <c r="F376" s="7">
        <v>150040</v>
      </c>
      <c r="G376" s="7" t="s">
        <v>802</v>
      </c>
      <c r="H376" s="8" t="s">
        <v>761</v>
      </c>
      <c r="I376" s="15">
        <v>5237771.4545455631</v>
      </c>
      <c r="J376" s="15">
        <v>3760485.8018770283</v>
      </c>
      <c r="K376" s="15">
        <v>5671887.1718926262</v>
      </c>
      <c r="L376" s="15">
        <v>5709519.1162205013</v>
      </c>
      <c r="M376" s="15">
        <v>4803747.6855461858</v>
      </c>
      <c r="N376" s="15">
        <v>4804763.733848244</v>
      </c>
      <c r="O376" s="15">
        <v>4316239.4036109159</v>
      </c>
      <c r="P376" s="15">
        <v>4814460.094426496</v>
      </c>
      <c r="Q376" s="15">
        <v>7191516.2172840862</v>
      </c>
      <c r="R376" s="15">
        <v>4748504.697227709</v>
      </c>
      <c r="S376" s="15">
        <v>4737919.3191178506</v>
      </c>
      <c r="T376" s="15">
        <v>5774812.6952185594</v>
      </c>
      <c r="U376" s="9">
        <f t="shared" si="5"/>
        <v>61571627.390815765</v>
      </c>
    </row>
    <row r="377" spans="1:21" s="21" customFormat="1" x14ac:dyDescent="0.3">
      <c r="A377" s="7" t="s">
        <v>281</v>
      </c>
      <c r="B377" s="7" t="s">
        <v>755</v>
      </c>
      <c r="C377" s="7">
        <v>1302</v>
      </c>
      <c r="D377" s="7" t="s">
        <v>807</v>
      </c>
      <c r="E377" s="7">
        <v>901</v>
      </c>
      <c r="F377" s="7">
        <v>150041</v>
      </c>
      <c r="G377" s="7" t="s">
        <v>802</v>
      </c>
      <c r="H377" s="8" t="s">
        <v>764</v>
      </c>
      <c r="I377" s="15">
        <v>5237771.4545455631</v>
      </c>
      <c r="J377" s="15">
        <v>3290425.0766423997</v>
      </c>
      <c r="K377" s="15">
        <v>3781258.114595084</v>
      </c>
      <c r="L377" s="15">
        <v>4757932.5968504176</v>
      </c>
      <c r="M377" s="15">
        <v>3362623.3798823301</v>
      </c>
      <c r="N377" s="15">
        <v>3363334.613693771</v>
      </c>
      <c r="O377" s="15">
        <v>3357075.091697379</v>
      </c>
      <c r="P377" s="15">
        <v>2407230.047213248</v>
      </c>
      <c r="Q377" s="15">
        <v>3356040.9013992404</v>
      </c>
      <c r="R377" s="15">
        <v>3323953.2880593962</v>
      </c>
      <c r="S377" s="15">
        <v>3316543.5233824952</v>
      </c>
      <c r="T377" s="15">
        <v>4812343.9126821328</v>
      </c>
      <c r="U377" s="9">
        <f t="shared" si="5"/>
        <v>44366532.000643447</v>
      </c>
    </row>
    <row r="378" spans="1:21" s="21" customFormat="1" x14ac:dyDescent="0.3">
      <c r="A378" s="7" t="s">
        <v>281</v>
      </c>
      <c r="B378" s="7" t="s">
        <v>755</v>
      </c>
      <c r="C378" s="7">
        <v>1302</v>
      </c>
      <c r="D378" s="7" t="s">
        <v>8</v>
      </c>
      <c r="E378" s="7">
        <v>901</v>
      </c>
      <c r="F378" s="7">
        <v>150183</v>
      </c>
      <c r="G378" s="7" t="s">
        <v>802</v>
      </c>
      <c r="H378" s="8" t="s">
        <v>760</v>
      </c>
      <c r="I378" s="15">
        <v>5237771.4545455631</v>
      </c>
      <c r="J378" s="15">
        <v>2820364.3514077715</v>
      </c>
      <c r="K378" s="15">
        <v>2363286.3216219274</v>
      </c>
      <c r="L378" s="15">
        <v>2378966.2984252088</v>
      </c>
      <c r="M378" s="15">
        <v>4803747.6855461858</v>
      </c>
      <c r="N378" s="15">
        <v>2402381.866924122</v>
      </c>
      <c r="O378" s="15">
        <v>2397910.7797838422</v>
      </c>
      <c r="P378" s="15">
        <v>2407230.047213248</v>
      </c>
      <c r="Q378" s="15">
        <v>2397172.0724280286</v>
      </c>
      <c r="R378" s="15">
        <v>2374252.3486138545</v>
      </c>
      <c r="S378" s="15">
        <v>2842751.59147071</v>
      </c>
      <c r="T378" s="15">
        <v>4331109.5214139195</v>
      </c>
      <c r="U378" s="9">
        <f t="shared" si="5"/>
        <v>36756944.339394383</v>
      </c>
    </row>
    <row r="379" spans="1:21" s="21" customFormat="1" x14ac:dyDescent="0.3">
      <c r="A379" s="7" t="s">
        <v>281</v>
      </c>
      <c r="B379" s="7" t="s">
        <v>755</v>
      </c>
      <c r="C379" s="7">
        <v>1302</v>
      </c>
      <c r="D379" s="7" t="s">
        <v>806</v>
      </c>
      <c r="E379" s="7">
        <v>901</v>
      </c>
      <c r="F379" s="7">
        <v>150089</v>
      </c>
      <c r="G379" s="7" t="s">
        <v>802</v>
      </c>
      <c r="H379" s="8" t="s">
        <v>759</v>
      </c>
      <c r="I379" s="15">
        <v>4761610.4132232387</v>
      </c>
      <c r="J379" s="15">
        <v>2350303.6261731428</v>
      </c>
      <c r="K379" s="15">
        <v>2363286.3216219274</v>
      </c>
      <c r="L379" s="15">
        <v>7136898.8952756263</v>
      </c>
      <c r="M379" s="15">
        <v>4803747.6855461858</v>
      </c>
      <c r="N379" s="15">
        <v>480476.37338482443</v>
      </c>
      <c r="O379" s="15">
        <v>479582.15595676843</v>
      </c>
      <c r="P379" s="15">
        <v>481446.00944264961</v>
      </c>
      <c r="Q379" s="15">
        <v>7191516.2172840862</v>
      </c>
      <c r="R379" s="15">
        <v>2374252.3486138545</v>
      </c>
      <c r="S379" s="15">
        <v>2842751.59147071</v>
      </c>
      <c r="T379" s="15">
        <v>4812343.9126821328</v>
      </c>
      <c r="U379" s="9">
        <f t="shared" si="5"/>
        <v>40078215.550675146</v>
      </c>
    </row>
    <row r="380" spans="1:21" s="21" customFormat="1" x14ac:dyDescent="0.3">
      <c r="A380" s="7" t="s">
        <v>281</v>
      </c>
      <c r="B380" s="7" t="s">
        <v>755</v>
      </c>
      <c r="C380" s="7">
        <v>1302</v>
      </c>
      <c r="D380" s="7" t="s">
        <v>806</v>
      </c>
      <c r="E380" s="7">
        <v>901</v>
      </c>
      <c r="F380" s="7">
        <v>150210</v>
      </c>
      <c r="G380" s="7" t="s">
        <v>802</v>
      </c>
      <c r="H380" s="8" t="s">
        <v>758</v>
      </c>
      <c r="I380" s="15">
        <v>2856966.2479339433</v>
      </c>
      <c r="J380" s="15">
        <v>2820364.3514077715</v>
      </c>
      <c r="K380" s="15">
        <v>4726572.6432438549</v>
      </c>
      <c r="L380" s="15">
        <v>3806346.0774803343</v>
      </c>
      <c r="M380" s="15">
        <v>3842998.1484369487</v>
      </c>
      <c r="N380" s="15">
        <v>3843810.9870785954</v>
      </c>
      <c r="O380" s="15">
        <v>3836657.2476541474</v>
      </c>
      <c r="P380" s="15">
        <v>4814460.094426496</v>
      </c>
      <c r="Q380" s="15">
        <v>3835475.3158848458</v>
      </c>
      <c r="R380" s="15">
        <v>4748504.697227709</v>
      </c>
      <c r="S380" s="15">
        <v>3316543.5233824952</v>
      </c>
      <c r="T380" s="15">
        <v>4331109.5214139195</v>
      </c>
      <c r="U380" s="9">
        <f t="shared" si="5"/>
        <v>46779808.855571061</v>
      </c>
    </row>
    <row r="381" spans="1:21" s="21" customFormat="1" x14ac:dyDescent="0.3">
      <c r="A381" s="7" t="s">
        <v>281</v>
      </c>
      <c r="B381" s="7" t="s">
        <v>755</v>
      </c>
      <c r="C381" s="7">
        <v>1302</v>
      </c>
      <c r="D381" s="7" t="s">
        <v>8</v>
      </c>
      <c r="E381" s="7">
        <v>901</v>
      </c>
      <c r="F381" s="7">
        <v>370572</v>
      </c>
      <c r="G381" s="7" t="s">
        <v>802</v>
      </c>
      <c r="H381" s="8" t="s">
        <v>769</v>
      </c>
      <c r="I381" s="15">
        <v>2856966.2479339433</v>
      </c>
      <c r="J381" s="15">
        <v>2350303.6261731428</v>
      </c>
      <c r="K381" s="15">
        <v>3308600.8502706983</v>
      </c>
      <c r="L381" s="15">
        <v>2854759.5581102506</v>
      </c>
      <c r="M381" s="15">
        <v>4803747.6855461858</v>
      </c>
      <c r="N381" s="15">
        <v>1441429.1201544732</v>
      </c>
      <c r="O381" s="15">
        <v>1438746.4678703053</v>
      </c>
      <c r="P381" s="15">
        <v>1444338.0283279489</v>
      </c>
      <c r="Q381" s="15">
        <v>4794344.1448560571</v>
      </c>
      <c r="R381" s="15">
        <v>3323953.2880593962</v>
      </c>
      <c r="S381" s="15">
        <v>3316543.5233824952</v>
      </c>
      <c r="T381" s="15">
        <v>4331109.5214139195</v>
      </c>
      <c r="U381" s="9">
        <f t="shared" si="5"/>
        <v>36264842.062098816</v>
      </c>
    </row>
    <row r="382" spans="1:21" s="21" customFormat="1" x14ac:dyDescent="0.3">
      <c r="A382" s="7" t="s">
        <v>281</v>
      </c>
      <c r="B382" s="7" t="s">
        <v>755</v>
      </c>
      <c r="C382" s="7">
        <v>1302</v>
      </c>
      <c r="D382" s="7" t="s">
        <v>8</v>
      </c>
      <c r="E382" s="7">
        <v>901</v>
      </c>
      <c r="F382" s="7">
        <v>150171</v>
      </c>
      <c r="G382" s="7" t="s">
        <v>802</v>
      </c>
      <c r="H382" s="8" t="s">
        <v>1553</v>
      </c>
      <c r="I382" s="15">
        <v>2380805.2066116193</v>
      </c>
      <c r="J382" s="15">
        <v>1410182.1757038857</v>
      </c>
      <c r="K382" s="15">
        <v>4726572.6432438549</v>
      </c>
      <c r="L382" s="15">
        <v>951586.51937008358</v>
      </c>
      <c r="M382" s="15">
        <v>3362623.3798823301</v>
      </c>
      <c r="N382" s="15">
        <v>2402381.866924122</v>
      </c>
      <c r="O382" s="15">
        <v>0</v>
      </c>
      <c r="P382" s="15">
        <v>0</v>
      </c>
      <c r="Q382" s="15">
        <v>4794344.1448560571</v>
      </c>
      <c r="R382" s="15">
        <v>3323953.2880593962</v>
      </c>
      <c r="S382" s="15">
        <v>4737919.3191178506</v>
      </c>
      <c r="T382" s="15">
        <v>2406171.9563410664</v>
      </c>
      <c r="U382" s="9">
        <f t="shared" si="5"/>
        <v>30496540.500110265</v>
      </c>
    </row>
    <row r="383" spans="1:21" s="21" customFormat="1" x14ac:dyDescent="0.3">
      <c r="A383" s="7" t="s">
        <v>281</v>
      </c>
      <c r="B383" s="7" t="s">
        <v>755</v>
      </c>
      <c r="C383" s="7">
        <v>1302</v>
      </c>
      <c r="D383" s="7" t="s">
        <v>805</v>
      </c>
      <c r="E383" s="7">
        <v>901</v>
      </c>
      <c r="F383" s="7">
        <v>150101</v>
      </c>
      <c r="G383" s="7" t="s">
        <v>802</v>
      </c>
      <c r="H383" s="8" t="s">
        <v>757</v>
      </c>
      <c r="I383" s="15">
        <v>2380805.2066116193</v>
      </c>
      <c r="J383" s="15">
        <v>2350303.6261731428</v>
      </c>
      <c r="K383" s="15">
        <v>2363286.3216219274</v>
      </c>
      <c r="L383" s="15">
        <v>2854759.5581102506</v>
      </c>
      <c r="M383" s="15">
        <v>4323372.9169915672</v>
      </c>
      <c r="N383" s="15">
        <v>2882858.2403089465</v>
      </c>
      <c r="O383" s="15">
        <v>1918328.6238270737</v>
      </c>
      <c r="P383" s="15">
        <v>2888676.0566558978</v>
      </c>
      <c r="Q383" s="15">
        <v>3356040.9013992404</v>
      </c>
      <c r="R383" s="15">
        <v>3323953.2880593962</v>
      </c>
      <c r="S383" s="15">
        <v>3316543.5233824952</v>
      </c>
      <c r="T383" s="15">
        <v>4812343.9126821328</v>
      </c>
      <c r="U383" s="9">
        <f t="shared" si="5"/>
        <v>36771272.175823689</v>
      </c>
    </row>
    <row r="384" spans="1:21" s="21" customFormat="1" x14ac:dyDescent="0.3">
      <c r="A384" s="7" t="s">
        <v>281</v>
      </c>
      <c r="B384" s="7" t="s">
        <v>755</v>
      </c>
      <c r="C384" s="7">
        <v>1302</v>
      </c>
      <c r="D384" s="7" t="s">
        <v>806</v>
      </c>
      <c r="E384" s="7">
        <v>901</v>
      </c>
      <c r="F384" s="7">
        <v>150010</v>
      </c>
      <c r="G384" s="7" t="s">
        <v>802</v>
      </c>
      <c r="H384" s="8" t="s">
        <v>766</v>
      </c>
      <c r="I384" s="15">
        <v>1428483.1239669716</v>
      </c>
      <c r="J384" s="15">
        <v>2350303.6261731428</v>
      </c>
      <c r="K384" s="15">
        <v>1417971.7929731566</v>
      </c>
      <c r="L384" s="15">
        <v>3330552.8177952925</v>
      </c>
      <c r="M384" s="15">
        <v>3362623.3798823301</v>
      </c>
      <c r="N384" s="15">
        <v>3843810.9870785954</v>
      </c>
      <c r="O384" s="15">
        <v>4316239.4036109159</v>
      </c>
      <c r="P384" s="15">
        <v>4333014.0849838462</v>
      </c>
      <c r="Q384" s="15">
        <v>3835475.3158848458</v>
      </c>
      <c r="R384" s="15">
        <v>2374252.3486138545</v>
      </c>
      <c r="S384" s="15">
        <v>2368959.6595589253</v>
      </c>
      <c r="T384" s="15">
        <v>4812343.9126821328</v>
      </c>
      <c r="U384" s="9">
        <f t="shared" si="5"/>
        <v>37774030.453204013</v>
      </c>
    </row>
    <row r="385" spans="1:21" s="21" customFormat="1" x14ac:dyDescent="0.3">
      <c r="A385" s="7" t="s">
        <v>281</v>
      </c>
      <c r="B385" s="7" t="s">
        <v>755</v>
      </c>
      <c r="C385" s="7">
        <v>1302</v>
      </c>
      <c r="D385" s="7" t="s">
        <v>809</v>
      </c>
      <c r="E385" s="7">
        <v>901</v>
      </c>
      <c r="F385" s="7">
        <v>150006</v>
      </c>
      <c r="G385" s="7" t="s">
        <v>802</v>
      </c>
      <c r="H385" s="8" t="s">
        <v>765</v>
      </c>
      <c r="I385" s="15">
        <v>476161.0413223239</v>
      </c>
      <c r="J385" s="15">
        <v>940121.45046925708</v>
      </c>
      <c r="K385" s="15">
        <v>472657.2643243855</v>
      </c>
      <c r="L385" s="15">
        <v>951586.51937008358</v>
      </c>
      <c r="M385" s="15">
        <v>960749.53710923716</v>
      </c>
      <c r="N385" s="15">
        <v>960952.74676964886</v>
      </c>
      <c r="O385" s="15">
        <v>959164.31191353686</v>
      </c>
      <c r="P385" s="15">
        <v>962892.01888529921</v>
      </c>
      <c r="Q385" s="15">
        <v>1438303.2434568172</v>
      </c>
      <c r="R385" s="15">
        <v>949700.93944554182</v>
      </c>
      <c r="S385" s="15">
        <v>1421375.795735355</v>
      </c>
      <c r="T385" s="15">
        <v>1443703.1738046398</v>
      </c>
      <c r="U385" s="9">
        <f t="shared" si="5"/>
        <v>11937368.042606127</v>
      </c>
    </row>
    <row r="386" spans="1:21" s="21" customFormat="1" x14ac:dyDescent="0.3">
      <c r="A386" s="7" t="s">
        <v>281</v>
      </c>
      <c r="B386" s="7" t="s">
        <v>755</v>
      </c>
      <c r="C386" s="7">
        <v>1302</v>
      </c>
      <c r="D386" s="7" t="s">
        <v>8</v>
      </c>
      <c r="E386" s="7">
        <v>901</v>
      </c>
      <c r="F386" s="7">
        <v>150007</v>
      </c>
      <c r="G386" s="7" t="s">
        <v>802</v>
      </c>
      <c r="H386" s="8" t="s">
        <v>771</v>
      </c>
      <c r="I386" s="15">
        <v>1428483.1239669716</v>
      </c>
      <c r="J386" s="15">
        <v>940121.45046925708</v>
      </c>
      <c r="K386" s="15">
        <v>2363286.3216219274</v>
      </c>
      <c r="L386" s="15">
        <v>1427379.7790551253</v>
      </c>
      <c r="M386" s="15">
        <v>960749.53710923716</v>
      </c>
      <c r="N386" s="15">
        <v>960952.74676964886</v>
      </c>
      <c r="O386" s="15">
        <v>479582.15595676843</v>
      </c>
      <c r="P386" s="15">
        <v>481446.00944264961</v>
      </c>
      <c r="Q386" s="15">
        <v>1438303.2434568172</v>
      </c>
      <c r="R386" s="15">
        <v>2374252.3486138545</v>
      </c>
      <c r="S386" s="15">
        <v>947583.86382357008</v>
      </c>
      <c r="T386" s="15">
        <v>1924937.5650728531</v>
      </c>
      <c r="U386" s="9">
        <f t="shared" si="5"/>
        <v>15727078.145358682</v>
      </c>
    </row>
    <row r="387" spans="1:21" s="21" customFormat="1" x14ac:dyDescent="0.3">
      <c r="A387" s="7" t="s">
        <v>281</v>
      </c>
      <c r="B387" s="7" t="s">
        <v>755</v>
      </c>
      <c r="C387" s="7">
        <v>1302</v>
      </c>
      <c r="D387" s="7" t="s">
        <v>811</v>
      </c>
      <c r="E387" s="7">
        <v>901</v>
      </c>
      <c r="F387" s="7">
        <v>150016</v>
      </c>
      <c r="G387" s="7" t="s">
        <v>802</v>
      </c>
      <c r="H387" s="8" t="s">
        <v>773</v>
      </c>
      <c r="I387" s="15">
        <v>2380805.2066116193</v>
      </c>
      <c r="J387" s="15">
        <v>1410182.1757038857</v>
      </c>
      <c r="K387" s="15">
        <v>2363286.3216219274</v>
      </c>
      <c r="L387" s="15">
        <v>2378966.2984252088</v>
      </c>
      <c r="M387" s="15">
        <v>2882248.6113277115</v>
      </c>
      <c r="N387" s="15">
        <v>2882858.2403089465</v>
      </c>
      <c r="O387" s="15">
        <v>959164.31191353686</v>
      </c>
      <c r="P387" s="15">
        <v>962892.01888529921</v>
      </c>
      <c r="Q387" s="15">
        <v>2876606.4869136345</v>
      </c>
      <c r="R387" s="15">
        <v>1424551.4091683128</v>
      </c>
      <c r="S387" s="15">
        <v>1421375.795735355</v>
      </c>
      <c r="T387" s="15">
        <v>4812343.9126821328</v>
      </c>
      <c r="U387" s="9">
        <f t="shared" ref="U387:U450" si="6">SUM(I387:T387)</f>
        <v>26755280.789297573</v>
      </c>
    </row>
    <row r="388" spans="1:21" s="21" customFormat="1" x14ac:dyDescent="0.3">
      <c r="A388" s="7" t="s">
        <v>281</v>
      </c>
      <c r="B388" s="7" t="s">
        <v>755</v>
      </c>
      <c r="C388" s="7">
        <v>1302</v>
      </c>
      <c r="D388" s="7" t="s">
        <v>811</v>
      </c>
      <c r="E388" s="7">
        <v>901</v>
      </c>
      <c r="F388" s="7">
        <v>150177</v>
      </c>
      <c r="G388" s="7" t="s">
        <v>802</v>
      </c>
      <c r="H388" s="8" t="s">
        <v>782</v>
      </c>
      <c r="I388" s="15">
        <v>0</v>
      </c>
      <c r="J388" s="15">
        <v>470060.72523462854</v>
      </c>
      <c r="K388" s="15">
        <v>945314.528648771</v>
      </c>
      <c r="L388" s="15">
        <v>951586.51937008358</v>
      </c>
      <c r="M388" s="15">
        <v>960749.53710923716</v>
      </c>
      <c r="N388" s="15">
        <v>1441429.1201544732</v>
      </c>
      <c r="O388" s="15">
        <v>479582.15595676843</v>
      </c>
      <c r="P388" s="15">
        <v>481446.00944264961</v>
      </c>
      <c r="Q388" s="15">
        <v>479434.41448560572</v>
      </c>
      <c r="R388" s="15">
        <v>474850.46972277091</v>
      </c>
      <c r="S388" s="15">
        <v>473791.93191178504</v>
      </c>
      <c r="T388" s="15">
        <v>481234.39126821328</v>
      </c>
      <c r="U388" s="9">
        <f t="shared" si="6"/>
        <v>7639479.803304987</v>
      </c>
    </row>
    <row r="389" spans="1:21" s="21" customFormat="1" x14ac:dyDescent="0.3">
      <c r="A389" s="7" t="s">
        <v>281</v>
      </c>
      <c r="B389" s="7" t="s">
        <v>755</v>
      </c>
      <c r="C389" s="7">
        <v>1302</v>
      </c>
      <c r="D389" s="7" t="s">
        <v>811</v>
      </c>
      <c r="E389" s="7">
        <v>901</v>
      </c>
      <c r="F389" s="7">
        <v>150085</v>
      </c>
      <c r="G389" s="7" t="s">
        <v>802</v>
      </c>
      <c r="H389" s="8" t="s">
        <v>780</v>
      </c>
      <c r="I389" s="15">
        <v>952322.0826446478</v>
      </c>
      <c r="J389" s="15">
        <v>470060.72523462854</v>
      </c>
      <c r="K389" s="15">
        <v>472657.2643243855</v>
      </c>
      <c r="L389" s="15">
        <v>1427379.7790551253</v>
      </c>
      <c r="M389" s="15">
        <v>1441124.3056638557</v>
      </c>
      <c r="N389" s="15">
        <v>960952.74676964886</v>
      </c>
      <c r="O389" s="15">
        <v>959164.31191353686</v>
      </c>
      <c r="P389" s="15">
        <v>962892.01888529921</v>
      </c>
      <c r="Q389" s="15">
        <v>1438303.2434568172</v>
      </c>
      <c r="R389" s="15">
        <v>1899401.8788910836</v>
      </c>
      <c r="S389" s="15">
        <v>1421375.795735355</v>
      </c>
      <c r="T389" s="15">
        <v>1924937.5650728531</v>
      </c>
      <c r="U389" s="9">
        <f t="shared" si="6"/>
        <v>14330571.71764724</v>
      </c>
    </row>
    <row r="390" spans="1:21" s="21" customFormat="1" x14ac:dyDescent="0.3">
      <c r="A390" s="7" t="s">
        <v>281</v>
      </c>
      <c r="B390" s="7" t="s">
        <v>755</v>
      </c>
      <c r="C390" s="7">
        <v>1302</v>
      </c>
      <c r="D390" s="7" t="s">
        <v>811</v>
      </c>
      <c r="E390" s="7">
        <v>901</v>
      </c>
      <c r="F390" s="7">
        <v>150172</v>
      </c>
      <c r="G390" s="7" t="s">
        <v>802</v>
      </c>
      <c r="H390" s="8" t="s">
        <v>775</v>
      </c>
      <c r="I390" s="15">
        <v>952322.0826446478</v>
      </c>
      <c r="J390" s="15">
        <v>470060.72523462854</v>
      </c>
      <c r="K390" s="15">
        <v>1417971.7929731566</v>
      </c>
      <c r="L390" s="15">
        <v>475793.25968504179</v>
      </c>
      <c r="M390" s="15">
        <v>0</v>
      </c>
      <c r="N390" s="15">
        <v>1441429.1201544732</v>
      </c>
      <c r="O390" s="15">
        <v>0</v>
      </c>
      <c r="P390" s="15">
        <v>0</v>
      </c>
      <c r="Q390" s="15">
        <v>0</v>
      </c>
      <c r="R390" s="15">
        <v>0</v>
      </c>
      <c r="S390" s="15">
        <v>1421375.795735355</v>
      </c>
      <c r="T390" s="15">
        <v>0</v>
      </c>
      <c r="U390" s="9">
        <f t="shared" si="6"/>
        <v>6178952.7764273025</v>
      </c>
    </row>
    <row r="391" spans="1:21" s="21" customFormat="1" x14ac:dyDescent="0.3">
      <c r="A391" s="7"/>
      <c r="B391" s="7"/>
      <c r="C391" s="7"/>
      <c r="D391" s="7"/>
      <c r="E391" s="7"/>
      <c r="F391" s="7"/>
      <c r="G391" s="7"/>
      <c r="H391" s="8"/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34">
        <f>SUM(U332:U390)</f>
        <v>1432707975.5247841</v>
      </c>
    </row>
    <row r="392" spans="1:21" s="21" customFormat="1" x14ac:dyDescent="0.3">
      <c r="A392" s="7" t="s">
        <v>281</v>
      </c>
      <c r="B392" s="7" t="s">
        <v>910</v>
      </c>
      <c r="C392" s="7">
        <v>1303</v>
      </c>
      <c r="D392" s="7" t="s">
        <v>924</v>
      </c>
      <c r="E392" s="7">
        <v>907</v>
      </c>
      <c r="F392" s="7" t="s">
        <v>1686</v>
      </c>
      <c r="G392" s="7" t="s">
        <v>1760</v>
      </c>
      <c r="H392" s="8" t="s">
        <v>829</v>
      </c>
      <c r="I392" s="15">
        <v>22341666.107602395</v>
      </c>
      <c r="J392" s="15">
        <v>22518013.974130929</v>
      </c>
      <c r="K392" s="15">
        <v>40938893.754290849</v>
      </c>
      <c r="L392" s="15">
        <v>37285389.250110216</v>
      </c>
      <c r="M392" s="15">
        <v>46330114.253622338</v>
      </c>
      <c r="N392" s="15">
        <v>48959207.633336946</v>
      </c>
      <c r="O392" s="15">
        <v>25715285.182302475</v>
      </c>
      <c r="P392" s="15">
        <v>45216690.762537457</v>
      </c>
      <c r="Q392" s="15">
        <v>68244403.827623203</v>
      </c>
      <c r="R392" s="15">
        <v>55374737.334109366</v>
      </c>
      <c r="S392" s="15">
        <v>45856115.387599111</v>
      </c>
      <c r="T392" s="15">
        <v>47810943.512919985</v>
      </c>
      <c r="U392" s="9">
        <f t="shared" si="6"/>
        <v>506591460.98018527</v>
      </c>
    </row>
    <row r="393" spans="1:21" s="21" customFormat="1" x14ac:dyDescent="0.3">
      <c r="A393" s="7" t="s">
        <v>281</v>
      </c>
      <c r="B393" s="7" t="s">
        <v>910</v>
      </c>
      <c r="C393" s="7">
        <v>1303</v>
      </c>
      <c r="D393" s="7" t="s">
        <v>924</v>
      </c>
      <c r="E393" s="7">
        <v>901</v>
      </c>
      <c r="F393" s="7" t="s">
        <v>1687</v>
      </c>
      <c r="G393" s="7" t="s">
        <v>1760</v>
      </c>
      <c r="H393" s="8" t="s">
        <v>1559</v>
      </c>
      <c r="I393" s="15">
        <v>0</v>
      </c>
      <c r="J393" s="15">
        <v>4503963.9425814291</v>
      </c>
      <c r="K393" s="15">
        <v>1910715.6303135781</v>
      </c>
      <c r="L393" s="15">
        <v>2728610.2993019046</v>
      </c>
      <c r="M393" s="15">
        <v>3243159.0491982419</v>
      </c>
      <c r="N393" s="15">
        <v>4663004.2167675542</v>
      </c>
      <c r="O393" s="15">
        <v>4675805.1730030552</v>
      </c>
      <c r="P393" s="15">
        <v>7065270.4617087953</v>
      </c>
      <c r="Q393" s="15">
        <v>8300407.6481050067</v>
      </c>
      <c r="R393" s="15">
        <v>9229354.5844187513</v>
      </c>
      <c r="S393" s="15">
        <v>4585749.3869378753</v>
      </c>
      <c r="T393" s="15">
        <v>6896119.1183561943</v>
      </c>
      <c r="U393" s="9">
        <f t="shared" si="6"/>
        <v>57802159.510692388</v>
      </c>
    </row>
    <row r="394" spans="1:21" s="21" customFormat="1" x14ac:dyDescent="0.3">
      <c r="A394" s="7" t="s">
        <v>281</v>
      </c>
      <c r="B394" s="7" t="s">
        <v>910</v>
      </c>
      <c r="C394" s="7">
        <v>1303</v>
      </c>
      <c r="D394" s="7" t="s">
        <v>8</v>
      </c>
      <c r="E394" s="7">
        <v>901</v>
      </c>
      <c r="F394" s="7" t="s">
        <v>1688</v>
      </c>
      <c r="G394" s="7" t="s">
        <v>1760</v>
      </c>
      <c r="H394" s="8" t="s">
        <v>1560</v>
      </c>
      <c r="I394" s="15">
        <v>0</v>
      </c>
      <c r="J394" s="15">
        <v>0</v>
      </c>
      <c r="K394" s="15">
        <v>0</v>
      </c>
      <c r="L394" s="15">
        <v>4547076.4620420057</v>
      </c>
      <c r="M394" s="15">
        <v>4633150.6565749925</v>
      </c>
      <c r="N394" s="15">
        <v>4663004.2167675542</v>
      </c>
      <c r="O394" s="15">
        <v>3740550.2373044826</v>
      </c>
      <c r="P394" s="15">
        <v>4710180.3078058641</v>
      </c>
      <c r="Q394" s="15">
        <v>4611183.3827292379</v>
      </c>
      <c r="R394" s="15">
        <v>0</v>
      </c>
      <c r="S394" s="15">
        <v>0</v>
      </c>
      <c r="T394" s="15">
        <v>4597259.2426410606</v>
      </c>
      <c r="U394" s="9">
        <f t="shared" si="6"/>
        <v>31502404.505865201</v>
      </c>
    </row>
    <row r="395" spans="1:21" s="21" customFormat="1" x14ac:dyDescent="0.3">
      <c r="A395" s="7" t="s">
        <v>281</v>
      </c>
      <c r="B395" s="7" t="s">
        <v>910</v>
      </c>
      <c r="C395" s="7">
        <v>1303</v>
      </c>
      <c r="D395" s="7" t="s">
        <v>1689</v>
      </c>
      <c r="E395" s="7">
        <v>913</v>
      </c>
      <c r="F395" s="7" t="s">
        <v>1690</v>
      </c>
      <c r="G395" s="7" t="s">
        <v>1760</v>
      </c>
      <c r="H395" s="8" t="s">
        <v>1561</v>
      </c>
      <c r="I395" s="15">
        <v>8936845.4126096498</v>
      </c>
      <c r="J395" s="15">
        <v>4503963.9425814291</v>
      </c>
      <c r="K395" s="15">
        <v>13646601.712616438</v>
      </c>
      <c r="L395" s="15">
        <v>11367691.155105013</v>
      </c>
      <c r="M395" s="15">
        <v>13899451.969724977</v>
      </c>
      <c r="N395" s="15">
        <v>11657043.213374412</v>
      </c>
      <c r="O395" s="15">
        <v>18702281.681032605</v>
      </c>
      <c r="P395" s="15">
        <v>14130540.923417591</v>
      </c>
      <c r="Q395" s="15">
        <v>16139141.839552332</v>
      </c>
      <c r="R395" s="15">
        <v>13843800.181227602</v>
      </c>
      <c r="S395" s="15">
        <v>11464373.467344688</v>
      </c>
      <c r="T395" s="15">
        <v>22986296.213205304</v>
      </c>
      <c r="U395" s="9">
        <f t="shared" si="6"/>
        <v>161278031.71179208</v>
      </c>
    </row>
    <row r="396" spans="1:21" s="21" customFormat="1" x14ac:dyDescent="0.3">
      <c r="A396" s="7" t="s">
        <v>281</v>
      </c>
      <c r="B396" s="7" t="s">
        <v>910</v>
      </c>
      <c r="C396" s="7">
        <v>1303</v>
      </c>
      <c r="D396" s="7" t="s">
        <v>925</v>
      </c>
      <c r="E396" s="7">
        <v>901</v>
      </c>
      <c r="F396" s="7" t="s">
        <v>1691</v>
      </c>
      <c r="G396" s="7" t="s">
        <v>1760</v>
      </c>
      <c r="H396" s="8" t="s">
        <v>814</v>
      </c>
      <c r="I396" s="15">
        <v>0</v>
      </c>
      <c r="J396" s="15">
        <v>901063.64933271857</v>
      </c>
      <c r="K396" s="15">
        <v>0</v>
      </c>
      <c r="L396" s="15">
        <v>0</v>
      </c>
      <c r="M396" s="15">
        <v>2779983.2147535016</v>
      </c>
      <c r="N396" s="15">
        <v>1865575.5495426015</v>
      </c>
      <c r="O396" s="15">
        <v>1870509.8713971456</v>
      </c>
      <c r="P396" s="15">
        <v>1884166.6860676939</v>
      </c>
      <c r="Q396" s="15">
        <v>2766802.5493683359</v>
      </c>
      <c r="R396" s="15">
        <v>0</v>
      </c>
      <c r="S396" s="15">
        <v>0</v>
      </c>
      <c r="T396" s="15">
        <v>1839272.1040877891</v>
      </c>
      <c r="U396" s="9">
        <f t="shared" si="6"/>
        <v>13907373.624549787</v>
      </c>
    </row>
    <row r="397" spans="1:21" s="21" customFormat="1" x14ac:dyDescent="0.3">
      <c r="A397" s="7" t="s">
        <v>281</v>
      </c>
      <c r="B397" s="7" t="s">
        <v>910</v>
      </c>
      <c r="C397" s="7">
        <v>1303</v>
      </c>
      <c r="D397" s="7" t="s">
        <v>8</v>
      </c>
      <c r="E397" s="7">
        <v>901</v>
      </c>
      <c r="F397" s="7" t="s">
        <v>1692</v>
      </c>
      <c r="G397" s="7" t="s">
        <v>1760</v>
      </c>
      <c r="H397" s="8" t="s">
        <v>1562</v>
      </c>
      <c r="I397" s="15">
        <v>1072475.1403837653</v>
      </c>
      <c r="J397" s="15">
        <v>1351144.0393050234</v>
      </c>
      <c r="K397" s="15">
        <v>2274813.3619187651</v>
      </c>
      <c r="L397" s="15">
        <v>2273538.2310210029</v>
      </c>
      <c r="M397" s="15">
        <v>2316807.3803087613</v>
      </c>
      <c r="N397" s="15">
        <v>3730683.7705407282</v>
      </c>
      <c r="O397" s="15">
        <v>3740550.2373044826</v>
      </c>
      <c r="P397" s="15">
        <v>3768333.3721353877</v>
      </c>
      <c r="Q397" s="15">
        <v>3689224.2653757697</v>
      </c>
      <c r="R397" s="15">
        <v>3691834.5119277094</v>
      </c>
      <c r="S397" s="15">
        <v>1834299.75477515</v>
      </c>
      <c r="T397" s="15">
        <v>4597259.2426410606</v>
      </c>
      <c r="U397" s="9">
        <f t="shared" si="6"/>
        <v>34340963.30763761</v>
      </c>
    </row>
    <row r="398" spans="1:21" s="21" customFormat="1" x14ac:dyDescent="0.3">
      <c r="A398" s="7" t="s">
        <v>281</v>
      </c>
      <c r="B398" s="7" t="s">
        <v>910</v>
      </c>
      <c r="C398" s="7">
        <v>1303</v>
      </c>
      <c r="D398" s="7" t="s">
        <v>8</v>
      </c>
      <c r="E398" s="7">
        <v>901</v>
      </c>
      <c r="F398" s="7">
        <v>392103</v>
      </c>
      <c r="G398" s="7" t="s">
        <v>1760</v>
      </c>
      <c r="H398" s="8" t="s">
        <v>1563</v>
      </c>
      <c r="I398" s="15">
        <v>893952.99561400211</v>
      </c>
      <c r="J398" s="15">
        <v>901063.64933271857</v>
      </c>
      <c r="K398" s="15">
        <v>910016.48312335217</v>
      </c>
      <c r="L398" s="15">
        <v>1136996.8793084398</v>
      </c>
      <c r="M398" s="15">
        <v>2085219.4630863911</v>
      </c>
      <c r="N398" s="15">
        <v>2098305.1646909518</v>
      </c>
      <c r="O398" s="15">
        <v>2338137.3392464318</v>
      </c>
      <c r="P398" s="15">
        <v>3061948.1703825309</v>
      </c>
      <c r="Q398" s="15">
        <v>3228013.4073720528</v>
      </c>
      <c r="R398" s="15">
        <v>4614908.9876098977</v>
      </c>
      <c r="S398" s="15">
        <v>1972147.9327392143</v>
      </c>
      <c r="T398" s="15">
        <v>4597259.2426410606</v>
      </c>
      <c r="U398" s="9">
        <f t="shared" si="6"/>
        <v>27837969.715147045</v>
      </c>
    </row>
    <row r="399" spans="1:21" s="21" customFormat="1" x14ac:dyDescent="0.3">
      <c r="A399" s="7" t="s">
        <v>281</v>
      </c>
      <c r="B399" s="7" t="s">
        <v>910</v>
      </c>
      <c r="C399" s="7">
        <v>1303</v>
      </c>
      <c r="D399" s="7" t="s">
        <v>930</v>
      </c>
      <c r="E399" s="7">
        <v>901</v>
      </c>
      <c r="F399" s="7" t="s">
        <v>918</v>
      </c>
      <c r="G399" s="7" t="s">
        <v>1760</v>
      </c>
      <c r="H399" s="8" t="s">
        <v>1564</v>
      </c>
      <c r="I399" s="15">
        <v>0</v>
      </c>
      <c r="J399" s="15">
        <v>1801675.8639713826</v>
      </c>
      <c r="K399" s="15">
        <v>455236.08745129133</v>
      </c>
      <c r="L399" s="15">
        <v>455072.06828090199</v>
      </c>
      <c r="M399" s="15">
        <v>1158403.6901543806</v>
      </c>
      <c r="N399" s="15">
        <v>1165984.7184641259</v>
      </c>
      <c r="O399" s="15">
        <v>1169068.6696232159</v>
      </c>
      <c r="P399" s="15">
        <v>1177781.484314837</v>
      </c>
      <c r="Q399" s="15">
        <v>4611183.3827292379</v>
      </c>
      <c r="R399" s="15">
        <v>692305.85676164145</v>
      </c>
      <c r="S399" s="15">
        <v>687862.40804068127</v>
      </c>
      <c r="T399" s="15">
        <v>1379223.823671239</v>
      </c>
      <c r="U399" s="9">
        <f t="shared" si="6"/>
        <v>14753798.053462936</v>
      </c>
    </row>
    <row r="400" spans="1:21" s="21" customFormat="1" x14ac:dyDescent="0.3">
      <c r="A400" s="7" t="s">
        <v>281</v>
      </c>
      <c r="B400" s="7" t="s">
        <v>910</v>
      </c>
      <c r="C400" s="7">
        <v>1303</v>
      </c>
      <c r="D400" s="7" t="s">
        <v>8</v>
      </c>
      <c r="E400" s="7">
        <v>922</v>
      </c>
      <c r="F400" s="7">
        <v>393066</v>
      </c>
      <c r="G400" s="7" t="s">
        <v>1760</v>
      </c>
      <c r="H400" s="8" t="s">
        <v>1565</v>
      </c>
      <c r="I400" s="15">
        <v>1117217.5325566384</v>
      </c>
      <c r="J400" s="15">
        <v>1126329.5616658982</v>
      </c>
      <c r="K400" s="15">
        <v>1364796.8787954128</v>
      </c>
      <c r="L400" s="15">
        <v>1818921.6903359776</v>
      </c>
      <c r="M400" s="15">
        <v>2316807.3803087613</v>
      </c>
      <c r="N400" s="15">
        <v>2331502.1083837771</v>
      </c>
      <c r="O400" s="15">
        <v>2338137.3392464318</v>
      </c>
      <c r="P400" s="15">
        <v>2355090.1539029321</v>
      </c>
      <c r="Q400" s="15">
        <v>2305591.6913646189</v>
      </c>
      <c r="R400" s="15">
        <v>2307686.1892054714</v>
      </c>
      <c r="S400" s="15">
        <v>1375724.8160813625</v>
      </c>
      <c r="T400" s="15">
        <v>2298859.8757151333</v>
      </c>
      <c r="U400" s="9">
        <f t="shared" si="6"/>
        <v>23056665.217562415</v>
      </c>
    </row>
    <row r="401" spans="1:21" s="21" customFormat="1" x14ac:dyDescent="0.3">
      <c r="A401" s="7" t="s">
        <v>281</v>
      </c>
      <c r="B401" s="7" t="s">
        <v>910</v>
      </c>
      <c r="C401" s="7">
        <v>1303</v>
      </c>
      <c r="D401" s="7" t="s">
        <v>924</v>
      </c>
      <c r="E401" s="7">
        <v>907</v>
      </c>
      <c r="F401" s="7" t="s">
        <v>1686</v>
      </c>
      <c r="G401" s="7" t="s">
        <v>1760</v>
      </c>
      <c r="H401" s="8" t="s">
        <v>829</v>
      </c>
      <c r="I401" s="15">
        <v>446976.49780700105</v>
      </c>
      <c r="J401" s="15">
        <v>225265.91233317964</v>
      </c>
      <c r="K401" s="15">
        <v>227845.88961526091</v>
      </c>
      <c r="L401" s="15">
        <v>455072.06828090199</v>
      </c>
      <c r="M401" s="15">
        <v>463639.93848727015</v>
      </c>
      <c r="N401" s="15">
        <v>466393.88738565036</v>
      </c>
      <c r="O401" s="15">
        <v>467627.46784928639</v>
      </c>
      <c r="P401" s="15">
        <v>235934.54864436117</v>
      </c>
      <c r="Q401" s="15">
        <v>230836.72832884124</v>
      </c>
      <c r="R401" s="15">
        <v>230768.61892054716</v>
      </c>
      <c r="S401" s="15">
        <v>229287.46934689375</v>
      </c>
      <c r="T401" s="15">
        <v>919636.05204389454</v>
      </c>
      <c r="U401" s="9">
        <f t="shared" si="6"/>
        <v>4599285.0790430885</v>
      </c>
    </row>
    <row r="402" spans="1:21" s="21" customFormat="1" x14ac:dyDescent="0.3">
      <c r="A402" s="7" t="s">
        <v>281</v>
      </c>
      <c r="B402" s="7" t="s">
        <v>910</v>
      </c>
      <c r="C402" s="7">
        <v>1303</v>
      </c>
      <c r="D402" s="7" t="s">
        <v>8</v>
      </c>
      <c r="E402" s="7">
        <v>901</v>
      </c>
      <c r="F402" s="7">
        <v>150216</v>
      </c>
      <c r="G402" s="7" t="s">
        <v>1760</v>
      </c>
      <c r="H402" s="8" t="s">
        <v>1566</v>
      </c>
      <c r="I402" s="15">
        <v>1340929.4934210032</v>
      </c>
      <c r="J402" s="15">
        <v>2252207.6886377418</v>
      </c>
      <c r="K402" s="15">
        <v>2274813.3619187651</v>
      </c>
      <c r="L402" s="15">
        <v>3637843.3806719552</v>
      </c>
      <c r="M402" s="15">
        <v>3706798.9876855118</v>
      </c>
      <c r="N402" s="15">
        <v>4663004.2167675542</v>
      </c>
      <c r="O402" s="15">
        <v>4675805.1730030552</v>
      </c>
      <c r="P402" s="15">
        <v>4710180.3078058641</v>
      </c>
      <c r="Q402" s="15">
        <v>3689224.2653757697</v>
      </c>
      <c r="R402" s="15">
        <v>3691834.5119277094</v>
      </c>
      <c r="S402" s="15">
        <v>2292874.6934689377</v>
      </c>
      <c r="T402" s="15">
        <v>4597259.2426410606</v>
      </c>
      <c r="U402" s="9">
        <f t="shared" si="6"/>
        <v>41532775.323324926</v>
      </c>
    </row>
    <row r="403" spans="1:21" s="21" customFormat="1" x14ac:dyDescent="0.3">
      <c r="A403" s="7" t="s">
        <v>281</v>
      </c>
      <c r="B403" s="7" t="s">
        <v>910</v>
      </c>
      <c r="C403" s="7">
        <v>1303</v>
      </c>
      <c r="D403" s="7" t="s">
        <v>8</v>
      </c>
      <c r="E403" s="7">
        <v>901</v>
      </c>
      <c r="F403" s="7" t="s">
        <v>1693</v>
      </c>
      <c r="G403" s="7" t="s">
        <v>1760</v>
      </c>
      <c r="H403" s="8" t="s">
        <v>779</v>
      </c>
      <c r="I403" s="15">
        <v>0</v>
      </c>
      <c r="J403" s="15">
        <v>0</v>
      </c>
      <c r="K403" s="15">
        <v>455236.08745129133</v>
      </c>
      <c r="L403" s="15">
        <v>455072.06828090199</v>
      </c>
      <c r="M403" s="15">
        <v>463639.93848727015</v>
      </c>
      <c r="N403" s="15">
        <v>466393.88738565036</v>
      </c>
      <c r="O403" s="15">
        <v>467627.46784928639</v>
      </c>
      <c r="P403" s="15">
        <v>471396.28256198013</v>
      </c>
      <c r="Q403" s="15">
        <v>461210.85800371686</v>
      </c>
      <c r="R403" s="15">
        <v>461537.23784109432</v>
      </c>
      <c r="S403" s="15">
        <v>504524.33134847565</v>
      </c>
      <c r="T403" s="15">
        <v>460048.28041655011</v>
      </c>
      <c r="U403" s="9">
        <f t="shared" si="6"/>
        <v>4666686.4396262178</v>
      </c>
    </row>
    <row r="404" spans="1:21" s="21" customFormat="1" x14ac:dyDescent="0.3">
      <c r="A404" s="7" t="s">
        <v>281</v>
      </c>
      <c r="B404" s="7" t="s">
        <v>910</v>
      </c>
      <c r="C404" s="7">
        <v>1303</v>
      </c>
      <c r="D404" s="7" t="s">
        <v>8</v>
      </c>
      <c r="E404" s="7">
        <v>913</v>
      </c>
      <c r="F404" s="7" t="s">
        <v>1694</v>
      </c>
      <c r="G404" s="7" t="s">
        <v>915</v>
      </c>
      <c r="H404" s="8" t="s">
        <v>874</v>
      </c>
      <c r="I404" s="15">
        <v>10724303.979915924</v>
      </c>
      <c r="J404" s="15">
        <v>10358620.489773829</v>
      </c>
      <c r="K404" s="15">
        <v>15920959.382755972</v>
      </c>
      <c r="L404" s="15">
        <v>16369384.157832045</v>
      </c>
      <c r="M404" s="15">
        <v>16678971.08043595</v>
      </c>
      <c r="N404" s="15">
        <v>17252367.876368791</v>
      </c>
      <c r="O404" s="15">
        <v>15429358.911577409</v>
      </c>
      <c r="P404" s="15">
        <v>17898401.480826236</v>
      </c>
      <c r="Q404" s="15">
        <v>17522311.814909518</v>
      </c>
      <c r="R404" s="15">
        <v>16612560.217473123</v>
      </c>
      <c r="S404" s="15">
        <v>17425388.176437378</v>
      </c>
      <c r="T404" s="15">
        <v>18228319.403131437</v>
      </c>
      <c r="U404" s="9">
        <f t="shared" si="6"/>
        <v>190420946.97143757</v>
      </c>
    </row>
    <row r="405" spans="1:21" s="21" customFormat="1" x14ac:dyDescent="0.3">
      <c r="A405" s="7" t="s">
        <v>281</v>
      </c>
      <c r="B405" s="7" t="s">
        <v>910</v>
      </c>
      <c r="C405" s="7">
        <v>1303</v>
      </c>
      <c r="D405" s="7" t="s">
        <v>8</v>
      </c>
      <c r="E405" s="7">
        <v>913</v>
      </c>
      <c r="F405" s="7" t="s">
        <v>1695</v>
      </c>
      <c r="G405" s="7" t="s">
        <v>915</v>
      </c>
      <c r="H405" s="8" t="s">
        <v>885</v>
      </c>
      <c r="I405" s="15">
        <v>5362375.7019188264</v>
      </c>
      <c r="J405" s="15">
        <v>3602900.2932487112</v>
      </c>
      <c r="K405" s="15">
        <v>7278309.0978698945</v>
      </c>
      <c r="L405" s="15">
        <v>8184919.8427139604</v>
      </c>
      <c r="M405" s="15">
        <v>9266301.3131499849</v>
      </c>
      <c r="N405" s="15">
        <v>10258328.879761934</v>
      </c>
      <c r="O405" s="15">
        <v>11221181.206423638</v>
      </c>
      <c r="P405" s="15">
        <v>9420360.6156117283</v>
      </c>
      <c r="Q405" s="15">
        <v>9222366.7654584758</v>
      </c>
      <c r="R405" s="15">
        <v>9229354.5844187513</v>
      </c>
      <c r="S405" s="15">
        <v>9171498.7738757506</v>
      </c>
      <c r="T405" s="15">
        <v>10114154.537326017</v>
      </c>
      <c r="U405" s="9">
        <f t="shared" si="6"/>
        <v>102332051.61177768</v>
      </c>
    </row>
    <row r="406" spans="1:21" s="21" customFormat="1" x14ac:dyDescent="0.3">
      <c r="A406" s="7" t="s">
        <v>281</v>
      </c>
      <c r="B406" s="7" t="s">
        <v>910</v>
      </c>
      <c r="C406" s="7">
        <v>1303</v>
      </c>
      <c r="D406" s="7" t="s">
        <v>8</v>
      </c>
      <c r="E406" s="7">
        <v>913</v>
      </c>
      <c r="F406" s="7" t="s">
        <v>1696</v>
      </c>
      <c r="G406" s="7" t="s">
        <v>915</v>
      </c>
      <c r="H406" s="8" t="s">
        <v>879</v>
      </c>
      <c r="I406" s="15">
        <v>1787458.5673062755</v>
      </c>
      <c r="J406" s="15">
        <v>901063.64933271857</v>
      </c>
      <c r="K406" s="15">
        <v>2274813.3619187651</v>
      </c>
      <c r="L406" s="15">
        <v>1818921.6903359776</v>
      </c>
      <c r="M406" s="15">
        <v>2779983.2147535016</v>
      </c>
      <c r="N406" s="15">
        <v>2797895.9957694276</v>
      </c>
      <c r="O406" s="15">
        <v>2805295.3016059096</v>
      </c>
      <c r="P406" s="15">
        <v>2826486.4364649118</v>
      </c>
      <c r="Q406" s="15">
        <v>3228013.4073720528</v>
      </c>
      <c r="R406" s="15">
        <v>3230297.2740866151</v>
      </c>
      <c r="S406" s="15">
        <v>3210024.5708565125</v>
      </c>
      <c r="T406" s="15">
        <v>2758447.6473424779</v>
      </c>
      <c r="U406" s="9">
        <f t="shared" si="6"/>
        <v>30418701.117145147</v>
      </c>
    </row>
    <row r="407" spans="1:21" s="21" customFormat="1" x14ac:dyDescent="0.3">
      <c r="A407" s="7" t="s">
        <v>281</v>
      </c>
      <c r="B407" s="7" t="s">
        <v>910</v>
      </c>
      <c r="C407" s="7">
        <v>1303</v>
      </c>
      <c r="D407" s="7" t="s">
        <v>8</v>
      </c>
      <c r="E407" s="7">
        <v>913</v>
      </c>
      <c r="F407" s="7" t="s">
        <v>1697</v>
      </c>
      <c r="G407" s="7" t="s">
        <v>915</v>
      </c>
      <c r="H407" s="8" t="s">
        <v>900</v>
      </c>
      <c r="I407" s="15">
        <v>223711.9608643649</v>
      </c>
      <c r="J407" s="15">
        <v>135430.40821634047</v>
      </c>
      <c r="K407" s="15">
        <v>455236.08745129133</v>
      </c>
      <c r="L407" s="15">
        <v>909688.60896592715</v>
      </c>
      <c r="M407" s="15">
        <v>926815.77293201047</v>
      </c>
      <c r="N407" s="15">
        <v>466393.88738565036</v>
      </c>
      <c r="O407" s="15">
        <v>467627.46784928639</v>
      </c>
      <c r="P407" s="15">
        <v>471396.28256198013</v>
      </c>
      <c r="Q407" s="15">
        <v>922421.71600743372</v>
      </c>
      <c r="R407" s="15">
        <v>923074.47568218864</v>
      </c>
      <c r="S407" s="15">
        <v>917149.87738757499</v>
      </c>
      <c r="T407" s="15">
        <v>919636.05204389454</v>
      </c>
      <c r="U407" s="9">
        <f t="shared" si="6"/>
        <v>7738582.5973479431</v>
      </c>
    </row>
    <row r="408" spans="1:21" s="21" customFormat="1" x14ac:dyDescent="0.3">
      <c r="A408" s="7" t="s">
        <v>281</v>
      </c>
      <c r="B408" s="7" t="s">
        <v>910</v>
      </c>
      <c r="C408" s="7">
        <v>1303</v>
      </c>
      <c r="D408" s="7" t="s">
        <v>8</v>
      </c>
      <c r="E408" s="7">
        <v>913</v>
      </c>
      <c r="F408" s="7" t="s">
        <v>1698</v>
      </c>
      <c r="G408" s="7" t="s">
        <v>915</v>
      </c>
      <c r="H408" s="8" t="s">
        <v>877</v>
      </c>
      <c r="I408" s="15">
        <v>223711.9608643649</v>
      </c>
      <c r="J408" s="15">
        <v>225265.91233317964</v>
      </c>
      <c r="K408" s="15">
        <v>227845.88961526091</v>
      </c>
      <c r="L408" s="15">
        <v>455072.06828090199</v>
      </c>
      <c r="M408" s="15">
        <v>463639.93848727015</v>
      </c>
      <c r="N408" s="15">
        <v>466393.88738565036</v>
      </c>
      <c r="O408" s="15">
        <v>467627.46784928639</v>
      </c>
      <c r="P408" s="15">
        <v>471396.28256198013</v>
      </c>
      <c r="Q408" s="15">
        <v>461210.85800371686</v>
      </c>
      <c r="R408" s="15">
        <v>461537.23784109432</v>
      </c>
      <c r="S408" s="15">
        <v>458574.9386937875</v>
      </c>
      <c r="T408" s="15">
        <v>460048.28041655011</v>
      </c>
      <c r="U408" s="9">
        <f t="shared" si="6"/>
        <v>4842324.7223330438</v>
      </c>
    </row>
    <row r="409" spans="1:21" s="21" customFormat="1" x14ac:dyDescent="0.3">
      <c r="A409" s="7" t="s">
        <v>281</v>
      </c>
      <c r="B409" s="7" t="s">
        <v>910</v>
      </c>
      <c r="C409" s="7">
        <v>1303</v>
      </c>
      <c r="D409" s="7" t="s">
        <v>8</v>
      </c>
      <c r="E409" s="7">
        <v>913</v>
      </c>
      <c r="F409" s="7" t="s">
        <v>1699</v>
      </c>
      <c r="G409" s="7" t="s">
        <v>915</v>
      </c>
      <c r="H409" s="8" t="s">
        <v>883</v>
      </c>
      <c r="I409" s="15">
        <v>0</v>
      </c>
      <c r="J409" s="15">
        <v>0</v>
      </c>
      <c r="K409" s="15">
        <v>227845.88961526091</v>
      </c>
      <c r="L409" s="15">
        <v>227763.79793838938</v>
      </c>
      <c r="M409" s="15">
        <v>232052.02126489996</v>
      </c>
      <c r="N409" s="15">
        <v>233196.94369282518</v>
      </c>
      <c r="O409" s="15">
        <v>233813.73392464319</v>
      </c>
      <c r="P409" s="15">
        <v>0</v>
      </c>
      <c r="Q409" s="15">
        <v>461210.85800371686</v>
      </c>
      <c r="R409" s="15">
        <v>461537.23784109432</v>
      </c>
      <c r="S409" s="15">
        <v>458574.9386937875</v>
      </c>
      <c r="T409" s="15">
        <v>460048.28041655011</v>
      </c>
      <c r="U409" s="9">
        <f t="shared" si="6"/>
        <v>2996043.7013911675</v>
      </c>
    </row>
    <row r="410" spans="1:21" s="21" customFormat="1" x14ac:dyDescent="0.3">
      <c r="A410" s="7" t="s">
        <v>281</v>
      </c>
      <c r="B410" s="7" t="s">
        <v>910</v>
      </c>
      <c r="C410" s="7">
        <v>1303</v>
      </c>
      <c r="D410" s="7" t="s">
        <v>8</v>
      </c>
      <c r="E410" s="7">
        <v>913</v>
      </c>
      <c r="F410" s="7" t="s">
        <v>1700</v>
      </c>
      <c r="G410" s="7" t="s">
        <v>915</v>
      </c>
      <c r="H410" s="8" t="s">
        <v>875</v>
      </c>
      <c r="I410" s="15">
        <v>223711.9608643649</v>
      </c>
      <c r="J410" s="15">
        <v>225265.91233317964</v>
      </c>
      <c r="K410" s="15">
        <v>227845.88961526091</v>
      </c>
      <c r="L410" s="15">
        <v>227763.79793838938</v>
      </c>
      <c r="M410" s="15">
        <v>232052.02126489996</v>
      </c>
      <c r="N410" s="15">
        <v>233196.94369282518</v>
      </c>
      <c r="O410" s="15">
        <v>233813.73392464319</v>
      </c>
      <c r="P410" s="15">
        <v>235934.54864436117</v>
      </c>
      <c r="Q410" s="15">
        <v>230836.72832884124</v>
      </c>
      <c r="R410" s="15">
        <v>230768.61892054716</v>
      </c>
      <c r="S410" s="15">
        <v>229287.46934689375</v>
      </c>
      <c r="T410" s="15">
        <v>230254.39460287793</v>
      </c>
      <c r="U410" s="9">
        <f t="shared" si="6"/>
        <v>2760732.0194770847</v>
      </c>
    </row>
    <row r="411" spans="1:21" s="21" customFormat="1" x14ac:dyDescent="0.3">
      <c r="A411" s="7" t="s">
        <v>281</v>
      </c>
      <c r="B411" s="7" t="s">
        <v>910</v>
      </c>
      <c r="C411" s="7">
        <v>1303</v>
      </c>
      <c r="D411" s="7" t="s">
        <v>8</v>
      </c>
      <c r="E411" s="7">
        <v>913</v>
      </c>
      <c r="F411" s="7">
        <v>110829</v>
      </c>
      <c r="G411" s="7" t="s">
        <v>915</v>
      </c>
      <c r="H411" s="8" t="s">
        <v>872</v>
      </c>
      <c r="I411" s="15">
        <v>223711.9608643649</v>
      </c>
      <c r="J411" s="15">
        <v>135430.40821634047</v>
      </c>
      <c r="K411" s="15">
        <v>136707.53376915655</v>
      </c>
      <c r="L411" s="15">
        <v>455072.06828090199</v>
      </c>
      <c r="M411" s="15">
        <v>463639.93848727015</v>
      </c>
      <c r="N411" s="15">
        <v>140198.56334237987</v>
      </c>
      <c r="O411" s="15">
        <v>140382.14145274763</v>
      </c>
      <c r="P411" s="15">
        <v>141371.60329591983</v>
      </c>
      <c r="Q411" s="15">
        <v>461210.85800371686</v>
      </c>
      <c r="R411" s="15">
        <v>138553.84951253736</v>
      </c>
      <c r="S411" s="15">
        <v>137848.17796406438</v>
      </c>
      <c r="T411" s="15">
        <v>138152.63676172675</v>
      </c>
      <c r="U411" s="9">
        <f t="shared" si="6"/>
        <v>2712279.7399511267</v>
      </c>
    </row>
    <row r="412" spans="1:21" s="21" customFormat="1" x14ac:dyDescent="0.3">
      <c r="A412" s="7" t="s">
        <v>281</v>
      </c>
      <c r="B412" s="7" t="s">
        <v>910</v>
      </c>
      <c r="C412" s="7">
        <v>1303</v>
      </c>
      <c r="D412" s="7" t="s">
        <v>8</v>
      </c>
      <c r="E412" s="7">
        <v>913</v>
      </c>
      <c r="F412" s="7">
        <v>110221</v>
      </c>
      <c r="G412" s="7" t="s">
        <v>915</v>
      </c>
      <c r="H412" s="8" t="s">
        <v>870</v>
      </c>
      <c r="I412" s="15">
        <v>223711.9608643649</v>
      </c>
      <c r="J412" s="15">
        <v>135430.40821634047</v>
      </c>
      <c r="K412" s="15">
        <v>227845.88961526091</v>
      </c>
      <c r="L412" s="15">
        <v>227763.79793838938</v>
      </c>
      <c r="M412" s="15">
        <v>232052.02126489996</v>
      </c>
      <c r="N412" s="15">
        <v>233196.94369282518</v>
      </c>
      <c r="O412" s="15">
        <v>233813.73392464319</v>
      </c>
      <c r="P412" s="15">
        <v>235934.54864436117</v>
      </c>
      <c r="Q412" s="15">
        <v>230836.72832884124</v>
      </c>
      <c r="R412" s="15">
        <v>230768.61892054716</v>
      </c>
      <c r="S412" s="15">
        <v>229287.46934689375</v>
      </c>
      <c r="T412" s="15">
        <v>230254.39460287793</v>
      </c>
      <c r="U412" s="9">
        <f t="shared" si="6"/>
        <v>2670896.5153602455</v>
      </c>
    </row>
    <row r="413" spans="1:21" s="21" customFormat="1" x14ac:dyDescent="0.3">
      <c r="A413" s="7" t="s">
        <v>281</v>
      </c>
      <c r="B413" s="7" t="s">
        <v>910</v>
      </c>
      <c r="C413" s="7">
        <v>1303</v>
      </c>
      <c r="D413" s="7" t="s">
        <v>8</v>
      </c>
      <c r="E413" s="7">
        <v>913</v>
      </c>
      <c r="F413" s="7" t="s">
        <v>1701</v>
      </c>
      <c r="G413" s="7" t="s">
        <v>915</v>
      </c>
      <c r="H413" s="8" t="s">
        <v>1300</v>
      </c>
      <c r="I413" s="15">
        <v>89484.784345745953</v>
      </c>
      <c r="J413" s="15">
        <v>135430.40821634047</v>
      </c>
      <c r="K413" s="15">
        <v>91138.355846104372</v>
      </c>
      <c r="L413" s="15">
        <v>227763.79793838938</v>
      </c>
      <c r="M413" s="15">
        <v>232052.02126489996</v>
      </c>
      <c r="N413" s="15">
        <v>233196.94369282518</v>
      </c>
      <c r="O413" s="15">
        <v>233813.73392464319</v>
      </c>
      <c r="P413" s="15">
        <v>235934.54864436117</v>
      </c>
      <c r="Q413" s="15">
        <v>230836.72832884124</v>
      </c>
      <c r="R413" s="15">
        <v>230768.61892054716</v>
      </c>
      <c r="S413" s="15">
        <v>229287.46934689375</v>
      </c>
      <c r="T413" s="15">
        <v>230254.39460287793</v>
      </c>
      <c r="U413" s="9">
        <f t="shared" si="6"/>
        <v>2399961.8050724701</v>
      </c>
    </row>
    <row r="414" spans="1:21" s="21" customFormat="1" x14ac:dyDescent="0.3">
      <c r="A414" s="7" t="s">
        <v>281</v>
      </c>
      <c r="B414" s="7" t="s">
        <v>910</v>
      </c>
      <c r="C414" s="7">
        <v>1303</v>
      </c>
      <c r="D414" s="7" t="s">
        <v>8</v>
      </c>
      <c r="E414" s="7">
        <v>913</v>
      </c>
      <c r="F414" s="7" t="s">
        <v>1702</v>
      </c>
      <c r="G414" s="7" t="s">
        <v>915</v>
      </c>
      <c r="H414" s="8" t="s">
        <v>893</v>
      </c>
      <c r="I414" s="15">
        <v>89484.784345745953</v>
      </c>
      <c r="J414" s="15">
        <v>90286.93881089364</v>
      </c>
      <c r="K414" s="15">
        <v>91138.355846104372</v>
      </c>
      <c r="L414" s="15">
        <v>91105.519175355759</v>
      </c>
      <c r="M414" s="15">
        <v>92820.808505959983</v>
      </c>
      <c r="N414" s="15">
        <v>93465.70889491991</v>
      </c>
      <c r="O414" s="15">
        <v>93901.097961704101</v>
      </c>
      <c r="P414" s="15">
        <v>94562.945348441353</v>
      </c>
      <c r="Q414" s="15">
        <v>461210.85800371686</v>
      </c>
      <c r="R414" s="15">
        <v>461537.23784109432</v>
      </c>
      <c r="S414" s="15">
        <v>458574.9386937875</v>
      </c>
      <c r="T414" s="15">
        <v>92101.757841151179</v>
      </c>
      <c r="U414" s="9">
        <f t="shared" si="6"/>
        <v>2210190.951268875</v>
      </c>
    </row>
    <row r="415" spans="1:21" s="21" customFormat="1" x14ac:dyDescent="0.3">
      <c r="A415" s="7" t="s">
        <v>281</v>
      </c>
      <c r="B415" s="7" t="s">
        <v>910</v>
      </c>
      <c r="C415" s="7">
        <v>1303</v>
      </c>
      <c r="D415" s="7" t="s">
        <v>8</v>
      </c>
      <c r="E415" s="7">
        <v>913</v>
      </c>
      <c r="F415" s="7">
        <v>111680</v>
      </c>
      <c r="G415" s="7" t="s">
        <v>915</v>
      </c>
      <c r="H415" s="8" t="s">
        <v>1567</v>
      </c>
      <c r="I415" s="15">
        <v>89484.784345745953</v>
      </c>
      <c r="J415" s="15">
        <v>90286.93881089364</v>
      </c>
      <c r="K415" s="15">
        <v>91138.355846104372</v>
      </c>
      <c r="L415" s="15">
        <v>91105.519175355759</v>
      </c>
      <c r="M415" s="15">
        <v>92820.808505959983</v>
      </c>
      <c r="N415" s="15">
        <v>93465.70889491991</v>
      </c>
      <c r="O415" s="15">
        <v>140382.14145274763</v>
      </c>
      <c r="P415" s="15">
        <v>141371.60329591983</v>
      </c>
      <c r="Q415" s="15">
        <v>230836.72832884124</v>
      </c>
      <c r="R415" s="15">
        <v>230768.61892054716</v>
      </c>
      <c r="S415" s="15">
        <v>229287.46934689375</v>
      </c>
      <c r="T415" s="15">
        <v>138152.63676172675</v>
      </c>
      <c r="U415" s="9">
        <f t="shared" si="6"/>
        <v>1659101.3136856561</v>
      </c>
    </row>
    <row r="416" spans="1:21" s="21" customFormat="1" x14ac:dyDescent="0.3">
      <c r="A416" s="7" t="s">
        <v>281</v>
      </c>
      <c r="B416" s="7" t="s">
        <v>910</v>
      </c>
      <c r="C416" s="7">
        <v>1303</v>
      </c>
      <c r="D416" s="7" t="s">
        <v>8</v>
      </c>
      <c r="E416" s="7">
        <v>913</v>
      </c>
      <c r="F416" s="7" t="s">
        <v>1703</v>
      </c>
      <c r="G416" s="7" t="s">
        <v>915</v>
      </c>
      <c r="H416" s="8" t="s">
        <v>880</v>
      </c>
      <c r="I416" s="15">
        <v>89484.784345745953</v>
      </c>
      <c r="J416" s="15">
        <v>90286.93881089364</v>
      </c>
      <c r="K416" s="15">
        <v>455236.08745129133</v>
      </c>
      <c r="L416" s="15">
        <v>227763.79793838938</v>
      </c>
      <c r="M416" s="15">
        <v>139231.21275893998</v>
      </c>
      <c r="N416" s="15">
        <v>140198.56334237987</v>
      </c>
      <c r="O416" s="15">
        <v>140382.14145274763</v>
      </c>
      <c r="P416" s="15">
        <v>141371.60329591983</v>
      </c>
      <c r="Q416" s="15">
        <v>138779.59618968412</v>
      </c>
      <c r="R416" s="15">
        <v>138553.84951253736</v>
      </c>
      <c r="S416" s="15">
        <v>137848.17796406438</v>
      </c>
      <c r="T416" s="15">
        <v>138152.63676172675</v>
      </c>
      <c r="U416" s="9">
        <f t="shared" si="6"/>
        <v>1977289.3898243201</v>
      </c>
    </row>
    <row r="417" spans="1:21" s="21" customFormat="1" x14ac:dyDescent="0.3">
      <c r="A417" s="7" t="s">
        <v>281</v>
      </c>
      <c r="B417" s="7" t="s">
        <v>910</v>
      </c>
      <c r="C417" s="7">
        <v>1303</v>
      </c>
      <c r="D417" s="7" t="s">
        <v>8</v>
      </c>
      <c r="E417" s="7">
        <v>913</v>
      </c>
      <c r="F417" s="7">
        <v>111135</v>
      </c>
      <c r="G417" s="7" t="s">
        <v>915</v>
      </c>
      <c r="H417" s="8" t="s">
        <v>881</v>
      </c>
      <c r="I417" s="15">
        <v>89484.784345745953</v>
      </c>
      <c r="J417" s="15">
        <v>90286.93881089364</v>
      </c>
      <c r="K417" s="15">
        <v>91138.355846104372</v>
      </c>
      <c r="L417" s="15">
        <v>91105.519175355759</v>
      </c>
      <c r="M417" s="15">
        <v>92820.808505959983</v>
      </c>
      <c r="N417" s="15">
        <v>93465.70889491991</v>
      </c>
      <c r="O417" s="15">
        <v>93901.097961704101</v>
      </c>
      <c r="P417" s="15">
        <v>94562.945348441353</v>
      </c>
      <c r="Q417" s="15">
        <v>92519.730793122741</v>
      </c>
      <c r="R417" s="15">
        <v>92678.160209055088</v>
      </c>
      <c r="S417" s="15">
        <v>91898.785309376253</v>
      </c>
      <c r="T417" s="15">
        <v>92101.757841151179</v>
      </c>
      <c r="U417" s="9">
        <f t="shared" si="6"/>
        <v>1105964.5930418305</v>
      </c>
    </row>
    <row r="418" spans="1:21" s="21" customFormat="1" x14ac:dyDescent="0.3">
      <c r="A418" s="7" t="s">
        <v>281</v>
      </c>
      <c r="B418" s="7" t="s">
        <v>910</v>
      </c>
      <c r="C418" s="7">
        <v>1303</v>
      </c>
      <c r="D418" s="7" t="s">
        <v>8</v>
      </c>
      <c r="E418" s="7">
        <v>913</v>
      </c>
      <c r="F418" s="7" t="s">
        <v>1704</v>
      </c>
      <c r="G418" s="7" t="s">
        <v>915</v>
      </c>
      <c r="H418" s="8" t="s">
        <v>871</v>
      </c>
      <c r="I418" s="15">
        <v>89484.784345745953</v>
      </c>
      <c r="J418" s="15">
        <v>90286.93881089364</v>
      </c>
      <c r="K418" s="15">
        <v>91138.355846104372</v>
      </c>
      <c r="L418" s="15">
        <v>91105.519175355759</v>
      </c>
      <c r="M418" s="15">
        <v>92820.808505959983</v>
      </c>
      <c r="N418" s="15">
        <v>93465.70889491991</v>
      </c>
      <c r="O418" s="15">
        <v>93901.097961704101</v>
      </c>
      <c r="P418" s="15">
        <v>94562.945348441353</v>
      </c>
      <c r="Q418" s="15">
        <v>92519.730793122741</v>
      </c>
      <c r="R418" s="15">
        <v>92678.160209055088</v>
      </c>
      <c r="S418" s="15">
        <v>91898.785309376253</v>
      </c>
      <c r="T418" s="15">
        <v>0</v>
      </c>
      <c r="U418" s="9">
        <f t="shared" si="6"/>
        <v>1013862.8352006793</v>
      </c>
    </row>
    <row r="419" spans="1:21" s="21" customFormat="1" x14ac:dyDescent="0.3">
      <c r="A419" s="7" t="s">
        <v>281</v>
      </c>
      <c r="B419" s="7" t="s">
        <v>910</v>
      </c>
      <c r="C419" s="7">
        <v>1303</v>
      </c>
      <c r="D419" s="7" t="s">
        <v>8</v>
      </c>
      <c r="E419" s="7">
        <v>913</v>
      </c>
      <c r="F419" s="7" t="s">
        <v>1705</v>
      </c>
      <c r="G419" s="7" t="s">
        <v>915</v>
      </c>
      <c r="H419" s="8" t="s">
        <v>882</v>
      </c>
      <c r="I419" s="15">
        <v>0</v>
      </c>
      <c r="J419" s="15">
        <v>0</v>
      </c>
      <c r="K419" s="15">
        <v>0</v>
      </c>
      <c r="L419" s="15">
        <v>45552.75958767788</v>
      </c>
      <c r="M419" s="15">
        <v>46410.404252979992</v>
      </c>
      <c r="N419" s="15">
        <v>0</v>
      </c>
      <c r="O419" s="15">
        <v>93901.097961704101</v>
      </c>
      <c r="P419" s="15">
        <v>94562.945348441353</v>
      </c>
      <c r="Q419" s="15">
        <v>46259.86539656137</v>
      </c>
      <c r="R419" s="15">
        <v>46339.080104527544</v>
      </c>
      <c r="S419" s="15">
        <v>45949.392654688127</v>
      </c>
      <c r="T419" s="15">
        <v>92101.757841151179</v>
      </c>
      <c r="U419" s="9">
        <f t="shared" si="6"/>
        <v>511077.30314773158</v>
      </c>
    </row>
    <row r="420" spans="1:21" s="21" customFormat="1" x14ac:dyDescent="0.3">
      <c r="A420" s="7" t="s">
        <v>281</v>
      </c>
      <c r="B420" s="7" t="s">
        <v>910</v>
      </c>
      <c r="C420" s="7">
        <v>1303</v>
      </c>
      <c r="D420" s="7" t="s">
        <v>8</v>
      </c>
      <c r="E420" s="7">
        <v>913</v>
      </c>
      <c r="F420" s="7">
        <v>111203</v>
      </c>
      <c r="G420" s="7" t="s">
        <v>915</v>
      </c>
      <c r="H420" s="8" t="s">
        <v>1568</v>
      </c>
      <c r="I420" s="15">
        <v>223711.9608643649</v>
      </c>
      <c r="J420" s="15">
        <v>135430.40821634047</v>
      </c>
      <c r="K420" s="15">
        <v>637057.10736426956</v>
      </c>
      <c r="L420" s="15">
        <v>636827.57903573674</v>
      </c>
      <c r="M420" s="15">
        <v>926815.77293201047</v>
      </c>
      <c r="N420" s="15">
        <v>652857.97663101554</v>
      </c>
      <c r="O420" s="15">
        <v>654960.15828288603</v>
      </c>
      <c r="P420" s="15">
        <v>942319.75039721804</v>
      </c>
      <c r="Q420" s="15">
        <v>645787.72093599674</v>
      </c>
      <c r="R420" s="15">
        <v>646430.16745815915</v>
      </c>
      <c r="S420" s="15">
        <v>642372.50931253994</v>
      </c>
      <c r="T420" s="15">
        <v>643791.28730964672</v>
      </c>
      <c r="U420" s="9">
        <f t="shared" si="6"/>
        <v>7388362.3987401845</v>
      </c>
    </row>
    <row r="421" spans="1:21" s="21" customFormat="1" x14ac:dyDescent="0.3">
      <c r="A421" s="7" t="s">
        <v>281</v>
      </c>
      <c r="B421" s="7" t="s">
        <v>910</v>
      </c>
      <c r="C421" s="7">
        <v>1303</v>
      </c>
      <c r="D421" s="7" t="s">
        <v>8</v>
      </c>
      <c r="E421" s="7">
        <v>913</v>
      </c>
      <c r="F421" s="7">
        <v>212148</v>
      </c>
      <c r="G421" s="7" t="s">
        <v>915</v>
      </c>
      <c r="H421" s="8" t="s">
        <v>1569</v>
      </c>
      <c r="I421" s="15">
        <v>536461.28215274704</v>
      </c>
      <c r="J421" s="15">
        <v>901063.64933271857</v>
      </c>
      <c r="K421" s="15">
        <v>545918.75151816511</v>
      </c>
      <c r="L421" s="15">
        <v>545722.05986038095</v>
      </c>
      <c r="M421" s="15">
        <v>555996.64295070025</v>
      </c>
      <c r="N421" s="15">
        <v>559859.59628057026</v>
      </c>
      <c r="O421" s="15">
        <v>561059.06032118201</v>
      </c>
      <c r="P421" s="15">
        <v>565486.41318367934</v>
      </c>
      <c r="Q421" s="15">
        <v>553730.58879683958</v>
      </c>
      <c r="R421" s="15">
        <v>553752.00724910409</v>
      </c>
      <c r="S421" s="15">
        <v>550473.72400316375</v>
      </c>
      <c r="T421" s="15">
        <v>551689.52946849552</v>
      </c>
      <c r="U421" s="9">
        <f t="shared" si="6"/>
        <v>6981213.3051177468</v>
      </c>
    </row>
    <row r="422" spans="1:21" s="21" customFormat="1" x14ac:dyDescent="0.3">
      <c r="A422" s="7" t="s">
        <v>281</v>
      </c>
      <c r="B422" s="7" t="s">
        <v>910</v>
      </c>
      <c r="C422" s="7">
        <v>1303</v>
      </c>
      <c r="D422" s="7" t="s">
        <v>8</v>
      </c>
      <c r="E422" s="7">
        <v>913</v>
      </c>
      <c r="F422" s="7">
        <v>111031</v>
      </c>
      <c r="G422" s="7" t="s">
        <v>915</v>
      </c>
      <c r="H422" s="8" t="s">
        <v>1570</v>
      </c>
      <c r="I422" s="15">
        <v>446976.49780700105</v>
      </c>
      <c r="J422" s="15">
        <v>450531.82466635929</v>
      </c>
      <c r="K422" s="15">
        <v>455236.08745129133</v>
      </c>
      <c r="L422" s="15">
        <v>455072.06828090199</v>
      </c>
      <c r="M422" s="15">
        <v>463639.93848727015</v>
      </c>
      <c r="N422" s="15">
        <v>466393.88738565036</v>
      </c>
      <c r="O422" s="15">
        <v>467627.46784928639</v>
      </c>
      <c r="P422" s="15">
        <v>471396.28256198013</v>
      </c>
      <c r="Q422" s="15">
        <v>461210.85800371686</v>
      </c>
      <c r="R422" s="15">
        <v>461537.23784109432</v>
      </c>
      <c r="S422" s="15">
        <v>458574.9386937875</v>
      </c>
      <c r="T422" s="15">
        <v>460048.28041655011</v>
      </c>
      <c r="U422" s="9">
        <f t="shared" si="6"/>
        <v>5518245.3694448899</v>
      </c>
    </row>
    <row r="423" spans="1:21" s="21" customFormat="1" x14ac:dyDescent="0.3">
      <c r="A423" s="7" t="s">
        <v>281</v>
      </c>
      <c r="B423" s="7" t="s">
        <v>910</v>
      </c>
      <c r="C423" s="7">
        <v>1303</v>
      </c>
      <c r="D423" s="7" t="s">
        <v>8</v>
      </c>
      <c r="E423" s="7">
        <v>913</v>
      </c>
      <c r="F423" s="7">
        <v>110002</v>
      </c>
      <c r="G423" s="7" t="s">
        <v>915</v>
      </c>
      <c r="H423" s="8" t="s">
        <v>1571</v>
      </c>
      <c r="I423" s="15">
        <v>446976.49780700105</v>
      </c>
      <c r="J423" s="15">
        <v>225265.91233317964</v>
      </c>
      <c r="K423" s="15">
        <v>455236.08745129133</v>
      </c>
      <c r="L423" s="15">
        <v>455072.06828090199</v>
      </c>
      <c r="M423" s="15">
        <v>463639.93848727015</v>
      </c>
      <c r="N423" s="15">
        <v>466393.88738565036</v>
      </c>
      <c r="O423" s="15">
        <v>467627.46784928639</v>
      </c>
      <c r="P423" s="15">
        <v>471396.28256198013</v>
      </c>
      <c r="Q423" s="15">
        <v>461210.85800371686</v>
      </c>
      <c r="R423" s="15">
        <v>461537.23784109432</v>
      </c>
      <c r="S423" s="15">
        <v>458574.9386937875</v>
      </c>
      <c r="T423" s="15">
        <v>460048.28041655011</v>
      </c>
      <c r="U423" s="9">
        <f t="shared" si="6"/>
        <v>5292979.4571117098</v>
      </c>
    </row>
    <row r="424" spans="1:21" s="21" customFormat="1" x14ac:dyDescent="0.3">
      <c r="A424" s="7" t="s">
        <v>281</v>
      </c>
      <c r="B424" s="7" t="s">
        <v>910</v>
      </c>
      <c r="C424" s="7">
        <v>1303</v>
      </c>
      <c r="D424" s="7" t="s">
        <v>8</v>
      </c>
      <c r="E424" s="7">
        <v>913</v>
      </c>
      <c r="F424" s="7">
        <v>111079</v>
      </c>
      <c r="G424" s="7" t="s">
        <v>915</v>
      </c>
      <c r="H424" s="8" t="s">
        <v>1572</v>
      </c>
      <c r="I424" s="15">
        <v>0</v>
      </c>
      <c r="J424" s="15">
        <v>0</v>
      </c>
      <c r="K424" s="15">
        <v>227845.88961526091</v>
      </c>
      <c r="L424" s="15">
        <v>227763.79793838938</v>
      </c>
      <c r="M424" s="15">
        <v>232052.02126489996</v>
      </c>
      <c r="N424" s="15">
        <v>233196.94369282518</v>
      </c>
      <c r="O424" s="15">
        <v>233813.73392464319</v>
      </c>
      <c r="P424" s="15">
        <v>235934.54864436117</v>
      </c>
      <c r="Q424" s="15">
        <v>230836.72832884124</v>
      </c>
      <c r="R424" s="15">
        <v>230768.61892054716</v>
      </c>
      <c r="S424" s="15">
        <v>229287.46934689375</v>
      </c>
      <c r="T424" s="15">
        <v>230254.39460287793</v>
      </c>
      <c r="U424" s="9">
        <f t="shared" si="6"/>
        <v>2311754.1462795399</v>
      </c>
    </row>
    <row r="425" spans="1:21" s="21" customFormat="1" x14ac:dyDescent="0.3">
      <c r="A425" s="7" t="s">
        <v>281</v>
      </c>
      <c r="B425" s="7" t="s">
        <v>910</v>
      </c>
      <c r="C425" s="7">
        <v>1303</v>
      </c>
      <c r="D425" s="7" t="s">
        <v>8</v>
      </c>
      <c r="E425" s="7">
        <v>913</v>
      </c>
      <c r="F425" s="7">
        <v>111044</v>
      </c>
      <c r="G425" s="7" t="s">
        <v>915</v>
      </c>
      <c r="H425" s="8" t="s">
        <v>1573</v>
      </c>
      <c r="I425" s="15">
        <v>446976.49780700105</v>
      </c>
      <c r="J425" s="15">
        <v>450531.82466635929</v>
      </c>
      <c r="K425" s="15">
        <v>91138.355846104372</v>
      </c>
      <c r="L425" s="15">
        <v>91105.519175355759</v>
      </c>
      <c r="M425" s="15">
        <v>92820.808505959983</v>
      </c>
      <c r="N425" s="15">
        <v>93465.70889491991</v>
      </c>
      <c r="O425" s="15">
        <v>93901.097961704101</v>
      </c>
      <c r="P425" s="15">
        <v>94562.945348441353</v>
      </c>
      <c r="Q425" s="15">
        <v>92519.730793122741</v>
      </c>
      <c r="R425" s="15">
        <v>92678.160209055088</v>
      </c>
      <c r="S425" s="15">
        <v>91898.785309376253</v>
      </c>
      <c r="T425" s="15">
        <v>92101.757841151179</v>
      </c>
      <c r="U425" s="9">
        <f t="shared" si="6"/>
        <v>1823701.1923585508</v>
      </c>
    </row>
    <row r="426" spans="1:21" s="21" customFormat="1" x14ac:dyDescent="0.3">
      <c r="A426" s="7" t="s">
        <v>281</v>
      </c>
      <c r="B426" s="7" t="s">
        <v>910</v>
      </c>
      <c r="C426" s="7">
        <v>1303</v>
      </c>
      <c r="D426" s="7" t="s">
        <v>8</v>
      </c>
      <c r="E426" s="7">
        <v>913</v>
      </c>
      <c r="F426" s="7">
        <v>111465</v>
      </c>
      <c r="G426" s="7" t="s">
        <v>915</v>
      </c>
      <c r="H426" s="8" t="s">
        <v>1574</v>
      </c>
      <c r="I426" s="15">
        <v>134227.17651861894</v>
      </c>
      <c r="J426" s="15">
        <v>90286.93881089364</v>
      </c>
      <c r="K426" s="15">
        <v>91138.355846104372</v>
      </c>
      <c r="L426" s="15">
        <v>91105.519175355759</v>
      </c>
      <c r="M426" s="15">
        <v>92820.808505959983</v>
      </c>
      <c r="N426" s="15">
        <v>93465.70889491991</v>
      </c>
      <c r="O426" s="15">
        <v>93901.097961704101</v>
      </c>
      <c r="P426" s="15">
        <v>94562.945348441353</v>
      </c>
      <c r="Q426" s="15">
        <v>92519.730793122741</v>
      </c>
      <c r="R426" s="15">
        <v>92678.160209055088</v>
      </c>
      <c r="S426" s="15">
        <v>91898.785309376253</v>
      </c>
      <c r="T426" s="15">
        <v>92101.757841151179</v>
      </c>
      <c r="U426" s="9">
        <f t="shared" si="6"/>
        <v>1150706.9852147035</v>
      </c>
    </row>
    <row r="427" spans="1:21" s="21" customFormat="1" x14ac:dyDescent="0.3">
      <c r="A427" s="7" t="s">
        <v>281</v>
      </c>
      <c r="B427" s="7" t="s">
        <v>910</v>
      </c>
      <c r="C427" s="7">
        <v>1303</v>
      </c>
      <c r="D427" s="7" t="s">
        <v>8</v>
      </c>
      <c r="E427" s="7">
        <v>913</v>
      </c>
      <c r="F427" s="7">
        <v>110747</v>
      </c>
      <c r="G427" s="7" t="s">
        <v>915</v>
      </c>
      <c r="H427" s="8" t="s">
        <v>1575</v>
      </c>
      <c r="I427" s="15">
        <v>89484.784345745953</v>
      </c>
      <c r="J427" s="15">
        <v>90286.93881089364</v>
      </c>
      <c r="K427" s="15">
        <v>91138.355846104372</v>
      </c>
      <c r="L427" s="15">
        <v>91105.519175355759</v>
      </c>
      <c r="M427" s="15">
        <v>92820.808505959983</v>
      </c>
      <c r="N427" s="15">
        <v>93465.70889491991</v>
      </c>
      <c r="O427" s="15">
        <v>93901.097961704101</v>
      </c>
      <c r="P427" s="15">
        <v>94562.945348441353</v>
      </c>
      <c r="Q427" s="15">
        <v>92519.730793122741</v>
      </c>
      <c r="R427" s="15">
        <v>92678.160209055088</v>
      </c>
      <c r="S427" s="15">
        <v>91898.785309376253</v>
      </c>
      <c r="T427" s="15">
        <v>92101.757841151179</v>
      </c>
      <c r="U427" s="9">
        <f t="shared" si="6"/>
        <v>1105964.5930418305</v>
      </c>
    </row>
    <row r="428" spans="1:21" s="21" customFormat="1" x14ac:dyDescent="0.3">
      <c r="A428" s="7" t="s">
        <v>281</v>
      </c>
      <c r="B428" s="7" t="s">
        <v>910</v>
      </c>
      <c r="C428" s="7">
        <v>1303</v>
      </c>
      <c r="D428" s="7" t="s">
        <v>8</v>
      </c>
      <c r="E428" s="7">
        <v>913</v>
      </c>
      <c r="F428" s="7">
        <v>111240</v>
      </c>
      <c r="G428" s="7" t="s">
        <v>915</v>
      </c>
      <c r="H428" s="8" t="s">
        <v>1576</v>
      </c>
      <c r="I428" s="15">
        <v>89484.784345745953</v>
      </c>
      <c r="J428" s="15">
        <v>90286.93881089364</v>
      </c>
      <c r="K428" s="15">
        <v>91138.355846104372</v>
      </c>
      <c r="L428" s="15">
        <v>91105.519175355759</v>
      </c>
      <c r="M428" s="15">
        <v>92820.808505959983</v>
      </c>
      <c r="N428" s="15">
        <v>93465.70889491991</v>
      </c>
      <c r="O428" s="15">
        <v>93901.097961704101</v>
      </c>
      <c r="P428" s="15">
        <v>94562.945348441353</v>
      </c>
      <c r="Q428" s="15">
        <v>92519.730793122741</v>
      </c>
      <c r="R428" s="15">
        <v>92678.160209055088</v>
      </c>
      <c r="S428" s="15">
        <v>91898.785309376253</v>
      </c>
      <c r="T428" s="15">
        <v>92101.757841151179</v>
      </c>
      <c r="U428" s="9">
        <f t="shared" si="6"/>
        <v>1105964.5930418305</v>
      </c>
    </row>
    <row r="429" spans="1:21" s="21" customFormat="1" x14ac:dyDescent="0.3">
      <c r="A429" s="7" t="s">
        <v>281</v>
      </c>
      <c r="B429" s="7" t="s">
        <v>910</v>
      </c>
      <c r="C429" s="7">
        <v>1303</v>
      </c>
      <c r="D429" s="7" t="s">
        <v>8</v>
      </c>
      <c r="E429" s="7">
        <v>925</v>
      </c>
      <c r="F429" s="7" t="s">
        <v>1706</v>
      </c>
      <c r="G429" s="7" t="s">
        <v>915</v>
      </c>
      <c r="H429" s="8" t="s">
        <v>1577</v>
      </c>
      <c r="I429" s="15">
        <v>89484.784345745953</v>
      </c>
      <c r="J429" s="15">
        <v>90286.93881089364</v>
      </c>
      <c r="K429" s="15">
        <v>91138.355846104372</v>
      </c>
      <c r="L429" s="15">
        <v>227763.79793838938</v>
      </c>
      <c r="M429" s="15">
        <v>277998.32147535012</v>
      </c>
      <c r="N429" s="15">
        <v>466393.88738565036</v>
      </c>
      <c r="O429" s="15">
        <v>374195.87537739082</v>
      </c>
      <c r="P429" s="15">
        <v>235934.54864436117</v>
      </c>
      <c r="Q429" s="15">
        <v>461210.85800371686</v>
      </c>
      <c r="R429" s="15">
        <v>461537.23784109432</v>
      </c>
      <c r="S429" s="15">
        <v>687862.40804068127</v>
      </c>
      <c r="T429" s="15">
        <v>919636.05204389454</v>
      </c>
      <c r="U429" s="9">
        <f t="shared" si="6"/>
        <v>4383443.0657532727</v>
      </c>
    </row>
    <row r="430" spans="1:21" s="21" customFormat="1" x14ac:dyDescent="0.3">
      <c r="A430" s="7" t="s">
        <v>281</v>
      </c>
      <c r="B430" s="7" t="s">
        <v>910</v>
      </c>
      <c r="C430" s="7">
        <v>1303</v>
      </c>
      <c r="D430" s="7" t="s">
        <v>8</v>
      </c>
      <c r="E430" s="7">
        <v>905</v>
      </c>
      <c r="F430" s="7" t="s">
        <v>1707</v>
      </c>
      <c r="G430" s="7" t="s">
        <v>915</v>
      </c>
      <c r="H430" s="8" t="s">
        <v>1578</v>
      </c>
      <c r="I430" s="15">
        <v>0</v>
      </c>
      <c r="J430" s="15">
        <v>0</v>
      </c>
      <c r="K430" s="15">
        <v>0</v>
      </c>
      <c r="L430" s="15">
        <v>91105.519175355759</v>
      </c>
      <c r="M430" s="15">
        <v>92820.808505959983</v>
      </c>
      <c r="N430" s="15">
        <v>93465.70889491991</v>
      </c>
      <c r="O430" s="15">
        <v>93901.097961704101</v>
      </c>
      <c r="P430" s="15">
        <v>94562.945348441353</v>
      </c>
      <c r="Q430" s="15">
        <v>92519.730793122741</v>
      </c>
      <c r="R430" s="15">
        <v>92678.160209055088</v>
      </c>
      <c r="S430" s="15">
        <v>91898.785309376253</v>
      </c>
      <c r="T430" s="15">
        <v>92101.757841151179</v>
      </c>
      <c r="U430" s="9">
        <f t="shared" si="6"/>
        <v>835054.51403908641</v>
      </c>
    </row>
    <row r="431" spans="1:21" s="21" customFormat="1" x14ac:dyDescent="0.3">
      <c r="A431" s="7" t="s">
        <v>281</v>
      </c>
      <c r="B431" s="7" t="s">
        <v>910</v>
      </c>
      <c r="C431" s="7">
        <v>1303</v>
      </c>
      <c r="D431" s="7" t="s">
        <v>8</v>
      </c>
      <c r="E431" s="7">
        <v>905</v>
      </c>
      <c r="F431" s="7" t="s">
        <v>1708</v>
      </c>
      <c r="G431" s="7" t="s">
        <v>915</v>
      </c>
      <c r="H431" s="8" t="s">
        <v>1579</v>
      </c>
      <c r="I431" s="15">
        <v>0</v>
      </c>
      <c r="J431" s="15">
        <v>0</v>
      </c>
      <c r="K431" s="15">
        <v>45569.177923052186</v>
      </c>
      <c r="L431" s="15">
        <v>45552.75958767788</v>
      </c>
      <c r="M431" s="15">
        <v>46410.404252979992</v>
      </c>
      <c r="N431" s="15">
        <v>46732.854447459955</v>
      </c>
      <c r="O431" s="15">
        <v>46950.548980852051</v>
      </c>
      <c r="P431" s="15">
        <v>47281.472674220677</v>
      </c>
      <c r="Q431" s="15">
        <v>46259.86539656137</v>
      </c>
      <c r="R431" s="15">
        <v>46339.080104527544</v>
      </c>
      <c r="S431" s="15">
        <v>458574.9386937875</v>
      </c>
      <c r="T431" s="15">
        <v>460048.28041655011</v>
      </c>
      <c r="U431" s="9">
        <f t="shared" si="6"/>
        <v>1289719.3824776693</v>
      </c>
    </row>
    <row r="432" spans="1:21" s="21" customFormat="1" x14ac:dyDescent="0.3">
      <c r="A432" s="7" t="s">
        <v>281</v>
      </c>
      <c r="B432" s="7" t="s">
        <v>910</v>
      </c>
      <c r="C432" s="7">
        <v>1303</v>
      </c>
      <c r="D432" s="7" t="s">
        <v>8</v>
      </c>
      <c r="E432" s="7">
        <v>905</v>
      </c>
      <c r="F432" s="7" t="s">
        <v>1709</v>
      </c>
      <c r="G432" s="7" t="s">
        <v>915</v>
      </c>
      <c r="H432" s="8" t="s">
        <v>1580</v>
      </c>
      <c r="I432" s="15">
        <v>0</v>
      </c>
      <c r="J432" s="15">
        <v>0</v>
      </c>
      <c r="K432" s="15">
        <v>91138.355846104372</v>
      </c>
      <c r="L432" s="15">
        <v>45552.75958767788</v>
      </c>
      <c r="M432" s="15">
        <v>46410.404252979992</v>
      </c>
      <c r="N432" s="15">
        <v>46732.854447459955</v>
      </c>
      <c r="O432" s="15">
        <v>46950.548980852051</v>
      </c>
      <c r="P432" s="15">
        <v>47281.472674220677</v>
      </c>
      <c r="Q432" s="15">
        <v>46259.86539656137</v>
      </c>
      <c r="R432" s="15">
        <v>92678.160209055088</v>
      </c>
      <c r="S432" s="15">
        <v>91898.785309376253</v>
      </c>
      <c r="T432" s="15">
        <v>460048.28041655011</v>
      </c>
      <c r="U432" s="9">
        <f t="shared" si="6"/>
        <v>1014951.4871208377</v>
      </c>
    </row>
    <row r="433" spans="1:21" s="21" customFormat="1" x14ac:dyDescent="0.3">
      <c r="A433" s="7" t="s">
        <v>281</v>
      </c>
      <c r="B433" s="7" t="s">
        <v>910</v>
      </c>
      <c r="C433" s="7">
        <v>1303</v>
      </c>
      <c r="D433" s="7" t="s">
        <v>8</v>
      </c>
      <c r="E433" s="7">
        <v>905</v>
      </c>
      <c r="F433" s="7" t="s">
        <v>1710</v>
      </c>
      <c r="G433" s="7" t="s">
        <v>915</v>
      </c>
      <c r="H433" s="8" t="s">
        <v>1581</v>
      </c>
      <c r="I433" s="15">
        <v>446976.49780700105</v>
      </c>
      <c r="J433" s="15">
        <v>225265.91233317964</v>
      </c>
      <c r="K433" s="15">
        <v>455236.08745129133</v>
      </c>
      <c r="L433" s="15">
        <v>455072.06828090199</v>
      </c>
      <c r="M433" s="15">
        <v>463639.93848727015</v>
      </c>
      <c r="N433" s="15">
        <v>466393.88738565036</v>
      </c>
      <c r="O433" s="15">
        <v>467627.46784928639</v>
      </c>
      <c r="P433" s="15">
        <v>235934.54864436117</v>
      </c>
      <c r="Q433" s="15">
        <v>0</v>
      </c>
      <c r="R433" s="15">
        <v>461537.23784109432</v>
      </c>
      <c r="S433" s="15">
        <v>458574.9386937875</v>
      </c>
      <c r="T433" s="15">
        <v>919636.05204389454</v>
      </c>
      <c r="U433" s="9">
        <f t="shared" si="6"/>
        <v>5055894.6368177179</v>
      </c>
    </row>
    <row r="434" spans="1:21" s="21" customFormat="1" x14ac:dyDescent="0.3">
      <c r="A434" s="7" t="s">
        <v>281</v>
      </c>
      <c r="B434" s="7" t="s">
        <v>910</v>
      </c>
      <c r="C434" s="7">
        <v>1303</v>
      </c>
      <c r="D434" s="7" t="s">
        <v>8</v>
      </c>
      <c r="E434" s="7">
        <v>925</v>
      </c>
      <c r="F434" s="7" t="s">
        <v>1711</v>
      </c>
      <c r="G434" s="7" t="s">
        <v>915</v>
      </c>
      <c r="H434" s="8" t="s">
        <v>1582</v>
      </c>
      <c r="I434" s="15">
        <v>223711.9608643649</v>
      </c>
      <c r="J434" s="15">
        <v>90286.93881089364</v>
      </c>
      <c r="K434" s="15">
        <v>910016.48312335217</v>
      </c>
      <c r="L434" s="15">
        <v>227763.79793838938</v>
      </c>
      <c r="M434" s="15">
        <v>232052.02126489996</v>
      </c>
      <c r="N434" s="15">
        <v>233196.94369282518</v>
      </c>
      <c r="O434" s="15">
        <v>233813.73392464319</v>
      </c>
      <c r="P434" s="15">
        <v>235934.54864436117</v>
      </c>
      <c r="Q434" s="15">
        <v>230836.72832884124</v>
      </c>
      <c r="R434" s="15">
        <v>923074.47568218864</v>
      </c>
      <c r="S434" s="15">
        <v>229287.46934689375</v>
      </c>
      <c r="T434" s="15">
        <v>0</v>
      </c>
      <c r="U434" s="9">
        <f t="shared" si="6"/>
        <v>3769975.1016216539</v>
      </c>
    </row>
    <row r="435" spans="1:21" s="21" customFormat="1" x14ac:dyDescent="0.3">
      <c r="A435" s="7" t="s">
        <v>281</v>
      </c>
      <c r="B435" s="7" t="s">
        <v>910</v>
      </c>
      <c r="C435" s="7">
        <v>1303</v>
      </c>
      <c r="D435" s="7" t="s">
        <v>558</v>
      </c>
      <c r="E435" s="7">
        <v>905</v>
      </c>
      <c r="F435" s="7" t="s">
        <v>1712</v>
      </c>
      <c r="G435" s="7" t="s">
        <v>915</v>
      </c>
      <c r="H435" s="8" t="s">
        <v>1583</v>
      </c>
      <c r="I435" s="15">
        <v>134227.17651861894</v>
      </c>
      <c r="J435" s="15">
        <v>135430.40821634047</v>
      </c>
      <c r="K435" s="15">
        <v>136707.53376915655</v>
      </c>
      <c r="L435" s="15">
        <v>136658.27876303362</v>
      </c>
      <c r="M435" s="15">
        <v>139231.21275893998</v>
      </c>
      <c r="N435" s="15">
        <v>140198.56334237987</v>
      </c>
      <c r="O435" s="15">
        <v>140382.14145274763</v>
      </c>
      <c r="P435" s="15">
        <v>141371.60329591983</v>
      </c>
      <c r="Q435" s="15">
        <v>138779.59618968412</v>
      </c>
      <c r="R435" s="15">
        <v>138553.84951253736</v>
      </c>
      <c r="S435" s="15">
        <v>137848.17796406438</v>
      </c>
      <c r="T435" s="15">
        <v>138152.63676172675</v>
      </c>
      <c r="U435" s="9">
        <f t="shared" si="6"/>
        <v>1657541.1785451495</v>
      </c>
    </row>
    <row r="436" spans="1:21" s="21" customFormat="1" x14ac:dyDescent="0.3">
      <c r="A436" s="7" t="s">
        <v>281</v>
      </c>
      <c r="B436" s="7" t="s">
        <v>910</v>
      </c>
      <c r="C436" s="7">
        <v>1303</v>
      </c>
      <c r="D436" s="7" t="s">
        <v>8</v>
      </c>
      <c r="E436" s="7">
        <v>905</v>
      </c>
      <c r="F436" s="7" t="s">
        <v>1713</v>
      </c>
      <c r="G436" s="7" t="s">
        <v>915</v>
      </c>
      <c r="H436" s="8" t="s">
        <v>1584</v>
      </c>
      <c r="I436" s="15">
        <v>446976.49780700105</v>
      </c>
      <c r="J436" s="15">
        <v>0</v>
      </c>
      <c r="K436" s="15">
        <v>227845.88961526091</v>
      </c>
      <c r="L436" s="15">
        <v>455072.06828090199</v>
      </c>
      <c r="M436" s="15">
        <v>232052.02126489996</v>
      </c>
      <c r="N436" s="15">
        <v>233196.94369282518</v>
      </c>
      <c r="O436" s="15">
        <v>467627.46784928639</v>
      </c>
      <c r="P436" s="15">
        <v>235934.54864436117</v>
      </c>
      <c r="Q436" s="15">
        <v>230836.72832884124</v>
      </c>
      <c r="R436" s="15">
        <v>230768.61892054716</v>
      </c>
      <c r="S436" s="15">
        <v>458574.9386937875</v>
      </c>
      <c r="T436" s="15">
        <v>230254.39460287793</v>
      </c>
      <c r="U436" s="9">
        <f t="shared" si="6"/>
        <v>3449140.1177005903</v>
      </c>
    </row>
    <row r="437" spans="1:21" s="21" customFormat="1" x14ac:dyDescent="0.3">
      <c r="A437" s="7" t="s">
        <v>281</v>
      </c>
      <c r="B437" s="7" t="s">
        <v>910</v>
      </c>
      <c r="C437" s="7">
        <v>1303</v>
      </c>
      <c r="D437" s="7" t="s">
        <v>1689</v>
      </c>
      <c r="E437" s="7">
        <v>901</v>
      </c>
      <c r="F437" s="7" t="s">
        <v>1714</v>
      </c>
      <c r="G437" s="7" t="s">
        <v>915</v>
      </c>
      <c r="H437" s="8" t="s">
        <v>1585</v>
      </c>
      <c r="I437" s="15">
        <v>223711.9608643649</v>
      </c>
      <c r="J437" s="15">
        <v>135430.40821634047</v>
      </c>
      <c r="K437" s="15">
        <v>227845.88961526091</v>
      </c>
      <c r="L437" s="15">
        <v>455072.06828090199</v>
      </c>
      <c r="M437" s="15">
        <v>463639.93848727015</v>
      </c>
      <c r="N437" s="15">
        <v>466393.88738565036</v>
      </c>
      <c r="O437" s="15">
        <v>467627.46784928639</v>
      </c>
      <c r="P437" s="15">
        <v>471396.28256198013</v>
      </c>
      <c r="Q437" s="15">
        <v>461210.85800371686</v>
      </c>
      <c r="R437" s="15">
        <v>461537.23784109432</v>
      </c>
      <c r="S437" s="15">
        <v>458574.9386937875</v>
      </c>
      <c r="T437" s="15">
        <v>460048.28041655011</v>
      </c>
      <c r="U437" s="9">
        <f t="shared" si="6"/>
        <v>4752489.2182162041</v>
      </c>
    </row>
    <row r="438" spans="1:21" s="21" customFormat="1" x14ac:dyDescent="0.3">
      <c r="A438" s="7" t="s">
        <v>281</v>
      </c>
      <c r="B438" s="7" t="s">
        <v>910</v>
      </c>
      <c r="C438" s="7">
        <v>1303</v>
      </c>
      <c r="D438" s="7" t="s">
        <v>8</v>
      </c>
      <c r="E438" s="7">
        <v>905</v>
      </c>
      <c r="F438" s="7" t="s">
        <v>1715</v>
      </c>
      <c r="G438" s="7" t="s">
        <v>915</v>
      </c>
      <c r="H438" s="8" t="s">
        <v>1586</v>
      </c>
      <c r="I438" s="15">
        <v>134227.17651861894</v>
      </c>
      <c r="J438" s="15">
        <v>225265.91233317964</v>
      </c>
      <c r="K438" s="15">
        <v>136707.53376915655</v>
      </c>
      <c r="L438" s="15">
        <v>136658.27876303362</v>
      </c>
      <c r="M438" s="15">
        <v>139231.21275893998</v>
      </c>
      <c r="N438" s="15">
        <v>140198.56334237987</v>
      </c>
      <c r="O438" s="15">
        <v>140382.14145274763</v>
      </c>
      <c r="P438" s="15">
        <v>141371.60329591983</v>
      </c>
      <c r="Q438" s="15">
        <v>138779.59618968412</v>
      </c>
      <c r="R438" s="15">
        <v>138553.84951253736</v>
      </c>
      <c r="S438" s="15">
        <v>137848.17796406438</v>
      </c>
      <c r="T438" s="15">
        <v>138152.63676172675</v>
      </c>
      <c r="U438" s="9">
        <f t="shared" si="6"/>
        <v>1747376.6826619888</v>
      </c>
    </row>
    <row r="439" spans="1:21" s="21" customFormat="1" x14ac:dyDescent="0.3">
      <c r="A439" s="7" t="s">
        <v>281</v>
      </c>
      <c r="B439" s="7" t="s">
        <v>910</v>
      </c>
      <c r="C439" s="7">
        <v>1303</v>
      </c>
      <c r="D439" s="7" t="s">
        <v>8</v>
      </c>
      <c r="E439" s="7">
        <v>905</v>
      </c>
      <c r="F439" s="7" t="s">
        <v>1716</v>
      </c>
      <c r="G439" s="7" t="s">
        <v>915</v>
      </c>
      <c r="H439" s="8" t="s">
        <v>1587</v>
      </c>
      <c r="I439" s="15">
        <v>89484.784345745953</v>
      </c>
      <c r="J439" s="15">
        <v>90286.93881089364</v>
      </c>
      <c r="K439" s="15">
        <v>91138.355846104372</v>
      </c>
      <c r="L439" s="15">
        <v>91105.519175355759</v>
      </c>
      <c r="M439" s="15">
        <v>92820.808505959983</v>
      </c>
      <c r="N439" s="15">
        <v>93465.70889491991</v>
      </c>
      <c r="O439" s="15">
        <v>93901.097961704101</v>
      </c>
      <c r="P439" s="15">
        <v>94562.945348441353</v>
      </c>
      <c r="Q439" s="15">
        <v>92519.730793122741</v>
      </c>
      <c r="R439" s="15">
        <v>92678.160209055088</v>
      </c>
      <c r="S439" s="15">
        <v>91898.785309376253</v>
      </c>
      <c r="T439" s="15">
        <v>92101.757841151179</v>
      </c>
      <c r="U439" s="9">
        <f t="shared" si="6"/>
        <v>1105964.5930418305</v>
      </c>
    </row>
    <row r="440" spans="1:21" s="21" customFormat="1" x14ac:dyDescent="0.3">
      <c r="A440" s="7" t="s">
        <v>281</v>
      </c>
      <c r="B440" s="7" t="s">
        <v>910</v>
      </c>
      <c r="C440" s="7">
        <v>1303</v>
      </c>
      <c r="D440" s="7" t="s">
        <v>8</v>
      </c>
      <c r="E440" s="7">
        <v>905</v>
      </c>
      <c r="F440" s="7" t="s">
        <v>1717</v>
      </c>
      <c r="G440" s="7" t="s">
        <v>915</v>
      </c>
      <c r="H440" s="8" t="s">
        <v>1588</v>
      </c>
      <c r="I440" s="15">
        <v>89484.784345745953</v>
      </c>
      <c r="J440" s="15">
        <v>90286.93881089364</v>
      </c>
      <c r="K440" s="15">
        <v>91138.355846104372</v>
      </c>
      <c r="L440" s="15">
        <v>91105.519175355759</v>
      </c>
      <c r="M440" s="15">
        <v>92820.808505959983</v>
      </c>
      <c r="N440" s="15">
        <v>93465.70889491991</v>
      </c>
      <c r="O440" s="15">
        <v>93901.097961704101</v>
      </c>
      <c r="P440" s="15">
        <v>94562.945348441353</v>
      </c>
      <c r="Q440" s="15">
        <v>92519.730793122741</v>
      </c>
      <c r="R440" s="15">
        <v>92678.160209055088</v>
      </c>
      <c r="S440" s="15">
        <v>91898.785309376253</v>
      </c>
      <c r="T440" s="15">
        <v>92101.757841151179</v>
      </c>
      <c r="U440" s="9">
        <f t="shared" si="6"/>
        <v>1105964.5930418305</v>
      </c>
    </row>
    <row r="441" spans="1:21" s="21" customFormat="1" x14ac:dyDescent="0.3">
      <c r="A441" s="7" t="s">
        <v>281</v>
      </c>
      <c r="B441" s="7" t="s">
        <v>910</v>
      </c>
      <c r="C441" s="7">
        <v>1303</v>
      </c>
      <c r="D441" s="7" t="s">
        <v>8</v>
      </c>
      <c r="E441" s="7">
        <v>924</v>
      </c>
      <c r="F441" s="7" t="s">
        <v>1718</v>
      </c>
      <c r="G441" s="7" t="s">
        <v>915</v>
      </c>
      <c r="H441" s="8" t="s">
        <v>1589</v>
      </c>
      <c r="I441" s="15">
        <v>89484.784345745953</v>
      </c>
      <c r="J441" s="15">
        <v>135430.40821634047</v>
      </c>
      <c r="K441" s="15">
        <v>91138.355846104372</v>
      </c>
      <c r="L441" s="15">
        <v>91105.519175355759</v>
      </c>
      <c r="M441" s="15">
        <v>92820.808505959983</v>
      </c>
      <c r="N441" s="15">
        <v>93465.70889491991</v>
      </c>
      <c r="O441" s="15">
        <v>93901.097961704101</v>
      </c>
      <c r="P441" s="15">
        <v>94562.945348441353</v>
      </c>
      <c r="Q441" s="15">
        <v>92519.730793122741</v>
      </c>
      <c r="R441" s="15">
        <v>92678.160209055088</v>
      </c>
      <c r="S441" s="15">
        <v>91898.785309376253</v>
      </c>
      <c r="T441" s="15">
        <v>92101.757841151179</v>
      </c>
      <c r="U441" s="9">
        <f t="shared" si="6"/>
        <v>1151108.0624472771</v>
      </c>
    </row>
    <row r="442" spans="1:21" s="21" customFormat="1" x14ac:dyDescent="0.3">
      <c r="A442" s="7" t="s">
        <v>281</v>
      </c>
      <c r="B442" s="7" t="s">
        <v>910</v>
      </c>
      <c r="C442" s="7">
        <v>1303</v>
      </c>
      <c r="D442" s="7" t="s">
        <v>8</v>
      </c>
      <c r="E442" s="7">
        <v>905</v>
      </c>
      <c r="F442" s="7" t="s">
        <v>1719</v>
      </c>
      <c r="G442" s="7" t="s">
        <v>915</v>
      </c>
      <c r="H442" s="8" t="s">
        <v>1590</v>
      </c>
      <c r="I442" s="15">
        <v>134227.17651861894</v>
      </c>
      <c r="J442" s="15">
        <v>90286.93881089364</v>
      </c>
      <c r="K442" s="15">
        <v>227845.88961526091</v>
      </c>
      <c r="L442" s="15">
        <v>227763.79793838938</v>
      </c>
      <c r="M442" s="15">
        <v>232052.02126489996</v>
      </c>
      <c r="N442" s="15">
        <v>233196.94369282518</v>
      </c>
      <c r="O442" s="15">
        <v>233813.73392464319</v>
      </c>
      <c r="P442" s="15">
        <v>235934.54864436117</v>
      </c>
      <c r="Q442" s="15">
        <v>230836.72832884124</v>
      </c>
      <c r="R442" s="15">
        <v>230768.61892054716</v>
      </c>
      <c r="S442" s="15">
        <v>229287.46934689375</v>
      </c>
      <c r="T442" s="15">
        <v>230254.39460287793</v>
      </c>
      <c r="U442" s="9">
        <f t="shared" si="6"/>
        <v>2536268.2616090528</v>
      </c>
    </row>
    <row r="443" spans="1:21" s="21" customFormat="1" x14ac:dyDescent="0.3">
      <c r="A443" s="7" t="s">
        <v>281</v>
      </c>
      <c r="B443" s="7" t="s">
        <v>910</v>
      </c>
      <c r="C443" s="7">
        <v>1303</v>
      </c>
      <c r="D443" s="7" t="s">
        <v>8</v>
      </c>
      <c r="E443" s="7">
        <v>925</v>
      </c>
      <c r="F443" s="7" t="s">
        <v>1720</v>
      </c>
      <c r="G443" s="7" t="s">
        <v>915</v>
      </c>
      <c r="H443" s="8" t="s">
        <v>1591</v>
      </c>
      <c r="I443" s="15">
        <v>89484.784345745953</v>
      </c>
      <c r="J443" s="15">
        <v>225265.91233317964</v>
      </c>
      <c r="K443" s="15">
        <v>227845.88961526091</v>
      </c>
      <c r="L443" s="15">
        <v>227763.79793838938</v>
      </c>
      <c r="M443" s="15">
        <v>139231.21275893998</v>
      </c>
      <c r="N443" s="15">
        <v>140198.56334237987</v>
      </c>
      <c r="O443" s="15">
        <v>140382.14145274763</v>
      </c>
      <c r="P443" s="15">
        <v>94562.945348441353</v>
      </c>
      <c r="Q443" s="15">
        <v>138779.59618968412</v>
      </c>
      <c r="R443" s="15">
        <v>138553.84951253736</v>
      </c>
      <c r="S443" s="15">
        <v>137848.17796406438</v>
      </c>
      <c r="T443" s="15">
        <v>92101.757841151179</v>
      </c>
      <c r="U443" s="9">
        <f t="shared" si="6"/>
        <v>1792018.6286425218</v>
      </c>
    </row>
    <row r="444" spans="1:21" s="21" customFormat="1" x14ac:dyDescent="0.3">
      <c r="A444" s="7" t="s">
        <v>281</v>
      </c>
      <c r="B444" s="7" t="s">
        <v>910</v>
      </c>
      <c r="C444" s="7">
        <v>1303</v>
      </c>
      <c r="D444" s="7" t="s">
        <v>8</v>
      </c>
      <c r="E444" s="7">
        <v>905</v>
      </c>
      <c r="F444" s="7" t="s">
        <v>1721</v>
      </c>
      <c r="G444" s="7" t="s">
        <v>915</v>
      </c>
      <c r="H444" s="8" t="s">
        <v>1592</v>
      </c>
      <c r="I444" s="15">
        <v>134227.17651861894</v>
      </c>
      <c r="J444" s="15">
        <v>90286.93881089364</v>
      </c>
      <c r="K444" s="15">
        <v>227845.88961526091</v>
      </c>
      <c r="L444" s="15">
        <v>227763.79793838938</v>
      </c>
      <c r="M444" s="15">
        <v>232052.02126489996</v>
      </c>
      <c r="N444" s="15">
        <v>233196.94369282518</v>
      </c>
      <c r="O444" s="15">
        <v>233813.73392464319</v>
      </c>
      <c r="P444" s="15">
        <v>235934.54864436117</v>
      </c>
      <c r="Q444" s="15">
        <v>230836.72832884124</v>
      </c>
      <c r="R444" s="15">
        <v>230768.61892054716</v>
      </c>
      <c r="S444" s="15">
        <v>229287.46934689375</v>
      </c>
      <c r="T444" s="15">
        <v>230254.39460287793</v>
      </c>
      <c r="U444" s="9">
        <f t="shared" si="6"/>
        <v>2536268.2616090528</v>
      </c>
    </row>
    <row r="445" spans="1:21" s="21" customFormat="1" x14ac:dyDescent="0.3">
      <c r="A445" s="7" t="s">
        <v>281</v>
      </c>
      <c r="B445" s="7" t="s">
        <v>910</v>
      </c>
      <c r="C445" s="7">
        <v>1303</v>
      </c>
      <c r="D445" s="7" t="s">
        <v>8</v>
      </c>
      <c r="E445" s="7">
        <v>905</v>
      </c>
      <c r="F445" s="7" t="s">
        <v>1722</v>
      </c>
      <c r="G445" s="7" t="s">
        <v>915</v>
      </c>
      <c r="H445" s="8" t="s">
        <v>1593</v>
      </c>
      <c r="I445" s="15">
        <v>223711.9608643649</v>
      </c>
      <c r="J445" s="15">
        <v>90286.93881089364</v>
      </c>
      <c r="K445" s="15">
        <v>227845.88961526091</v>
      </c>
      <c r="L445" s="15">
        <v>227763.79793838938</v>
      </c>
      <c r="M445" s="15">
        <v>232052.02126489996</v>
      </c>
      <c r="N445" s="15">
        <v>233196.94369282518</v>
      </c>
      <c r="O445" s="15">
        <v>233813.73392464319</v>
      </c>
      <c r="P445" s="15">
        <v>235934.54864436117</v>
      </c>
      <c r="Q445" s="15">
        <v>230836.72832884124</v>
      </c>
      <c r="R445" s="15">
        <v>230768.61892054716</v>
      </c>
      <c r="S445" s="15">
        <v>229287.46934689375</v>
      </c>
      <c r="T445" s="15">
        <v>230254.39460287793</v>
      </c>
      <c r="U445" s="9">
        <f t="shared" si="6"/>
        <v>2625753.0459547983</v>
      </c>
    </row>
    <row r="446" spans="1:21" s="21" customFormat="1" x14ac:dyDescent="0.3">
      <c r="A446" s="7" t="s">
        <v>281</v>
      </c>
      <c r="B446" s="7" t="s">
        <v>910</v>
      </c>
      <c r="C446" s="7">
        <v>1303</v>
      </c>
      <c r="D446" s="7" t="s">
        <v>8</v>
      </c>
      <c r="E446" s="7">
        <v>922</v>
      </c>
      <c r="F446" s="7" t="s">
        <v>1723</v>
      </c>
      <c r="G446" s="7" t="s">
        <v>915</v>
      </c>
      <c r="H446" s="8" t="s">
        <v>1594</v>
      </c>
      <c r="I446" s="15">
        <v>89484.784345745953</v>
      </c>
      <c r="J446" s="15">
        <v>90286.93881089364</v>
      </c>
      <c r="K446" s="15">
        <v>91138.355846104372</v>
      </c>
      <c r="L446" s="15">
        <v>91105.519175355759</v>
      </c>
      <c r="M446" s="15">
        <v>92820.808505959983</v>
      </c>
      <c r="N446" s="15">
        <v>93465.70889491991</v>
      </c>
      <c r="O446" s="15">
        <v>93901.097961704101</v>
      </c>
      <c r="P446" s="15">
        <v>94562.945348441353</v>
      </c>
      <c r="Q446" s="15">
        <v>92519.730793122741</v>
      </c>
      <c r="R446" s="15">
        <v>92678.160209055088</v>
      </c>
      <c r="S446" s="15">
        <v>91898.785309376253</v>
      </c>
      <c r="T446" s="15">
        <v>92101.757841151179</v>
      </c>
      <c r="U446" s="9">
        <f t="shared" si="6"/>
        <v>1105964.5930418305</v>
      </c>
    </row>
    <row r="447" spans="1:21" s="21" customFormat="1" x14ac:dyDescent="0.3">
      <c r="A447" s="7" t="s">
        <v>281</v>
      </c>
      <c r="B447" s="7" t="s">
        <v>910</v>
      </c>
      <c r="C447" s="7">
        <v>1303</v>
      </c>
      <c r="D447" s="7" t="s">
        <v>8</v>
      </c>
      <c r="E447" s="7">
        <v>905</v>
      </c>
      <c r="F447" s="7" t="s">
        <v>1724</v>
      </c>
      <c r="G447" s="7" t="s">
        <v>915</v>
      </c>
      <c r="H447" s="8" t="s">
        <v>1595</v>
      </c>
      <c r="I447" s="15">
        <v>89484.784345745953</v>
      </c>
      <c r="J447" s="15">
        <v>135430.40821634047</v>
      </c>
      <c r="K447" s="15">
        <v>182276.71169220874</v>
      </c>
      <c r="L447" s="15">
        <v>182211.03835071152</v>
      </c>
      <c r="M447" s="15">
        <v>185641.61701191997</v>
      </c>
      <c r="N447" s="15">
        <v>186931.41778983982</v>
      </c>
      <c r="O447" s="15">
        <v>187332.69043359967</v>
      </c>
      <c r="P447" s="15">
        <v>188653.07597014049</v>
      </c>
      <c r="Q447" s="15">
        <v>184576.86293227988</v>
      </c>
      <c r="R447" s="15">
        <v>184892.92961706489</v>
      </c>
      <c r="S447" s="15">
        <v>183797.57061875251</v>
      </c>
      <c r="T447" s="15">
        <v>184203.51568230236</v>
      </c>
      <c r="U447" s="9">
        <f t="shared" si="6"/>
        <v>2075432.6226609065</v>
      </c>
    </row>
    <row r="448" spans="1:21" s="21" customFormat="1" x14ac:dyDescent="0.3">
      <c r="A448" s="7" t="s">
        <v>281</v>
      </c>
      <c r="B448" s="7" t="s">
        <v>910</v>
      </c>
      <c r="C448" s="7">
        <v>1303</v>
      </c>
      <c r="D448" s="7" t="s">
        <v>8</v>
      </c>
      <c r="E448" s="7">
        <v>905</v>
      </c>
      <c r="F448" s="7" t="s">
        <v>1725</v>
      </c>
      <c r="G448" s="7" t="s">
        <v>915</v>
      </c>
      <c r="H448" s="8" t="s">
        <v>1596</v>
      </c>
      <c r="I448" s="15">
        <v>89484.784345745953</v>
      </c>
      <c r="J448" s="15">
        <v>90286.93881089364</v>
      </c>
      <c r="K448" s="15">
        <v>91138.355846104372</v>
      </c>
      <c r="L448" s="15">
        <v>91105.519175355759</v>
      </c>
      <c r="M448" s="15">
        <v>92820.808505959983</v>
      </c>
      <c r="N448" s="15">
        <v>93465.70889491991</v>
      </c>
      <c r="O448" s="15">
        <v>93901.097961704101</v>
      </c>
      <c r="P448" s="15">
        <v>94562.945348441353</v>
      </c>
      <c r="Q448" s="15">
        <v>92519.730793122741</v>
      </c>
      <c r="R448" s="15">
        <v>92678.160209055088</v>
      </c>
      <c r="S448" s="15">
        <v>91898.785309376253</v>
      </c>
      <c r="T448" s="15">
        <v>92101.757841151179</v>
      </c>
      <c r="U448" s="9">
        <f t="shared" si="6"/>
        <v>1105964.5930418305</v>
      </c>
    </row>
    <row r="449" spans="1:21" s="21" customFormat="1" x14ac:dyDescent="0.3">
      <c r="A449" s="7" t="s">
        <v>281</v>
      </c>
      <c r="B449" s="7" t="s">
        <v>910</v>
      </c>
      <c r="C449" s="7">
        <v>1303</v>
      </c>
      <c r="D449" s="7" t="s">
        <v>8</v>
      </c>
      <c r="E449" s="7">
        <v>905</v>
      </c>
      <c r="F449" s="7" t="s">
        <v>1726</v>
      </c>
      <c r="G449" s="7" t="s">
        <v>915</v>
      </c>
      <c r="H449" s="8" t="s">
        <v>1597</v>
      </c>
      <c r="I449" s="15">
        <v>89484.784345745953</v>
      </c>
      <c r="J449" s="15">
        <v>90286.93881089364</v>
      </c>
      <c r="K449" s="15">
        <v>91138.355846104372</v>
      </c>
      <c r="L449" s="15">
        <v>91105.519175355759</v>
      </c>
      <c r="M449" s="15">
        <v>92820.808505959983</v>
      </c>
      <c r="N449" s="15">
        <v>93465.70889491991</v>
      </c>
      <c r="O449" s="15">
        <v>93901.097961704101</v>
      </c>
      <c r="P449" s="15">
        <v>94562.945348441353</v>
      </c>
      <c r="Q449" s="15">
        <v>92519.730793122741</v>
      </c>
      <c r="R449" s="15">
        <v>92678.160209055088</v>
      </c>
      <c r="S449" s="15">
        <v>91898.785309376253</v>
      </c>
      <c r="T449" s="15">
        <v>92101.757841151179</v>
      </c>
      <c r="U449" s="9">
        <f t="shared" si="6"/>
        <v>1105964.5930418305</v>
      </c>
    </row>
    <row r="450" spans="1:21" s="21" customFormat="1" x14ac:dyDescent="0.3">
      <c r="A450" s="7" t="s">
        <v>281</v>
      </c>
      <c r="B450" s="7" t="s">
        <v>910</v>
      </c>
      <c r="C450" s="7">
        <v>1303</v>
      </c>
      <c r="D450" s="7" t="s">
        <v>8</v>
      </c>
      <c r="E450" s="7">
        <v>925</v>
      </c>
      <c r="F450" s="7" t="s">
        <v>1727</v>
      </c>
      <c r="G450" s="7" t="s">
        <v>915</v>
      </c>
      <c r="H450" s="8" t="s">
        <v>1598</v>
      </c>
      <c r="I450" s="15">
        <v>89484.784345745953</v>
      </c>
      <c r="J450" s="15">
        <v>90286.93881089364</v>
      </c>
      <c r="K450" s="15">
        <v>136707.53376915655</v>
      </c>
      <c r="L450" s="15">
        <v>91105.519175355759</v>
      </c>
      <c r="M450" s="15">
        <v>92820.808505959983</v>
      </c>
      <c r="N450" s="15">
        <v>93465.70889491991</v>
      </c>
      <c r="O450" s="15">
        <v>93901.097961704101</v>
      </c>
      <c r="P450" s="15">
        <v>94562.945348441353</v>
      </c>
      <c r="Q450" s="15">
        <v>92519.730793122741</v>
      </c>
      <c r="R450" s="15">
        <v>92678.160209055088</v>
      </c>
      <c r="S450" s="15">
        <v>91898.785309376253</v>
      </c>
      <c r="T450" s="15">
        <v>92101.757841151179</v>
      </c>
      <c r="U450" s="9">
        <f t="shared" si="6"/>
        <v>1151533.7709648826</v>
      </c>
    </row>
    <row r="451" spans="1:21" s="21" customFormat="1" x14ac:dyDescent="0.3">
      <c r="A451" s="7" t="s">
        <v>281</v>
      </c>
      <c r="B451" s="7" t="s">
        <v>910</v>
      </c>
      <c r="C451" s="7">
        <v>1303</v>
      </c>
      <c r="D451" s="7" t="s">
        <v>8</v>
      </c>
      <c r="E451" s="7">
        <v>901</v>
      </c>
      <c r="F451" s="7">
        <v>150197</v>
      </c>
      <c r="G451" s="7" t="s">
        <v>915</v>
      </c>
      <c r="H451" s="8" t="s">
        <v>1599</v>
      </c>
      <c r="I451" s="15">
        <v>4468422.7063048249</v>
      </c>
      <c r="J451" s="15">
        <v>3602900.2932487112</v>
      </c>
      <c r="K451" s="15">
        <v>5458731.8234024215</v>
      </c>
      <c r="L451" s="15">
        <v>4547076.4620420057</v>
      </c>
      <c r="M451" s="15">
        <v>4633150.6565749925</v>
      </c>
      <c r="N451" s="15">
        <v>4663004.2167675542</v>
      </c>
      <c r="O451" s="15">
        <v>5610590.6032118192</v>
      </c>
      <c r="P451" s="15">
        <v>4710180.3078058641</v>
      </c>
      <c r="Q451" s="15">
        <v>4611183.3827292379</v>
      </c>
      <c r="R451" s="15">
        <v>5537520.0724910414</v>
      </c>
      <c r="S451" s="15">
        <v>5502899.2643254502</v>
      </c>
      <c r="T451" s="15">
        <v>5516895.2946849559</v>
      </c>
      <c r="U451" s="9">
        <f t="shared" ref="U451:U513" si="7">SUM(I451:T451)</f>
        <v>58862555.083588876</v>
      </c>
    </row>
    <row r="452" spans="1:21" s="21" customFormat="1" x14ac:dyDescent="0.3">
      <c r="A452" s="7" t="s">
        <v>281</v>
      </c>
      <c r="B452" s="7" t="s">
        <v>910</v>
      </c>
      <c r="C452" s="7">
        <v>1303</v>
      </c>
      <c r="D452" s="7" t="s">
        <v>8</v>
      </c>
      <c r="E452" s="7">
        <v>907</v>
      </c>
      <c r="F452" s="7">
        <v>370443</v>
      </c>
      <c r="G452" s="7" t="s">
        <v>915</v>
      </c>
      <c r="H452" s="8" t="s">
        <v>1600</v>
      </c>
      <c r="I452" s="15">
        <v>446976.49780700105</v>
      </c>
      <c r="J452" s="15">
        <v>225265.91233317964</v>
      </c>
      <c r="K452" s="15">
        <v>455236.08745129133</v>
      </c>
      <c r="L452" s="15">
        <v>455072.06828090199</v>
      </c>
      <c r="M452" s="15">
        <v>463639.93848727015</v>
      </c>
      <c r="N452" s="15">
        <v>466393.88738565036</v>
      </c>
      <c r="O452" s="15">
        <v>233813.73392464319</v>
      </c>
      <c r="P452" s="15">
        <v>235934.54864436117</v>
      </c>
      <c r="Q452" s="15">
        <v>461210.85800371686</v>
      </c>
      <c r="R452" s="15">
        <v>461537.23784109432</v>
      </c>
      <c r="S452" s="15">
        <v>458574.9386937875</v>
      </c>
      <c r="T452" s="15">
        <v>460048.28041655011</v>
      </c>
      <c r="U452" s="9">
        <f t="shared" si="7"/>
        <v>4823703.9892694475</v>
      </c>
    </row>
    <row r="453" spans="1:21" s="21" customFormat="1" x14ac:dyDescent="0.3">
      <c r="A453" s="7" t="s">
        <v>281</v>
      </c>
      <c r="B453" s="7" t="s">
        <v>910</v>
      </c>
      <c r="C453" s="7">
        <v>1303</v>
      </c>
      <c r="D453" s="7" t="s">
        <v>927</v>
      </c>
      <c r="E453" s="7">
        <v>901</v>
      </c>
      <c r="F453" s="7" t="s">
        <v>1728</v>
      </c>
      <c r="G453" s="7" t="s">
        <v>915</v>
      </c>
      <c r="H453" s="8" t="s">
        <v>834</v>
      </c>
      <c r="I453" s="15">
        <v>223711.9608643649</v>
      </c>
      <c r="J453" s="15">
        <v>225265.91233317964</v>
      </c>
      <c r="K453" s="15">
        <v>455236.08745129133</v>
      </c>
      <c r="L453" s="15">
        <v>455072.06828090199</v>
      </c>
      <c r="M453" s="15">
        <v>463639.93848727015</v>
      </c>
      <c r="N453" s="15">
        <v>466393.88738565036</v>
      </c>
      <c r="O453" s="15">
        <v>467627.46784928639</v>
      </c>
      <c r="P453" s="15">
        <v>471396.28256198013</v>
      </c>
      <c r="Q453" s="15">
        <v>461210.85800371686</v>
      </c>
      <c r="R453" s="15">
        <v>461537.23784109432</v>
      </c>
      <c r="S453" s="15">
        <v>458574.9386937875</v>
      </c>
      <c r="T453" s="15">
        <v>460048.28041655011</v>
      </c>
      <c r="U453" s="9">
        <f t="shared" si="7"/>
        <v>5069714.9201690741</v>
      </c>
    </row>
    <row r="454" spans="1:21" s="21" customFormat="1" x14ac:dyDescent="0.3">
      <c r="A454" s="7" t="s">
        <v>281</v>
      </c>
      <c r="B454" s="7" t="s">
        <v>910</v>
      </c>
      <c r="C454" s="7">
        <v>1303</v>
      </c>
      <c r="D454" s="7" t="s">
        <v>8</v>
      </c>
      <c r="E454" s="7">
        <v>913</v>
      </c>
      <c r="F454" s="7">
        <v>110719</v>
      </c>
      <c r="G454" s="7" t="s">
        <v>916</v>
      </c>
      <c r="H454" s="8" t="s">
        <v>1601</v>
      </c>
      <c r="I454" s="15">
        <v>8043339.8409173759</v>
      </c>
      <c r="J454" s="15">
        <v>8106864.2358301403</v>
      </c>
      <c r="K454" s="15">
        <v>14328772.306124529</v>
      </c>
      <c r="L454" s="15">
        <v>12731540.777160089</v>
      </c>
      <c r="M454" s="15">
        <v>11119468.754971476</v>
      </c>
      <c r="N454" s="15">
        <v>12823027.931838537</v>
      </c>
      <c r="O454" s="15">
        <v>11922622.408197569</v>
      </c>
      <c r="P454" s="15">
        <v>12246374.237349898</v>
      </c>
      <c r="Q454" s="15">
        <v>12911128.43218028</v>
      </c>
      <c r="R454" s="15">
        <v>12920725.705545414</v>
      </c>
      <c r="S454" s="15">
        <v>12839638.789499503</v>
      </c>
      <c r="T454" s="15">
        <v>14711413.779967077</v>
      </c>
      <c r="U454" s="9">
        <f t="shared" si="7"/>
        <v>144704917.19958189</v>
      </c>
    </row>
    <row r="455" spans="1:21" s="21" customFormat="1" x14ac:dyDescent="0.3">
      <c r="A455" s="7" t="s">
        <v>281</v>
      </c>
      <c r="B455" s="7" t="s">
        <v>910</v>
      </c>
      <c r="C455" s="7">
        <v>1303</v>
      </c>
      <c r="D455" s="7" t="s">
        <v>8</v>
      </c>
      <c r="E455" s="7">
        <v>913</v>
      </c>
      <c r="F455" s="7">
        <v>111278</v>
      </c>
      <c r="G455" s="7" t="s">
        <v>916</v>
      </c>
      <c r="H455" s="8" t="s">
        <v>1602</v>
      </c>
      <c r="I455" s="15">
        <v>5362375.7019188264</v>
      </c>
      <c r="J455" s="15">
        <v>5404576.1572200935</v>
      </c>
      <c r="K455" s="15">
        <v>9097886.3723373692</v>
      </c>
      <c r="L455" s="15">
        <v>5456765.0710079325</v>
      </c>
      <c r="M455" s="15">
        <v>11119468.754971476</v>
      </c>
      <c r="N455" s="15">
        <v>8393220.6587638073</v>
      </c>
      <c r="O455" s="15">
        <v>5610590.6032118192</v>
      </c>
      <c r="P455" s="15">
        <v>5652500.0582030816</v>
      </c>
      <c r="Q455" s="15">
        <v>10836373.469144501</v>
      </c>
      <c r="R455" s="15">
        <v>8306280.1087365616</v>
      </c>
      <c r="S455" s="15">
        <v>9171498.7738757506</v>
      </c>
      <c r="T455" s="15">
        <v>9194518.4852821212</v>
      </c>
      <c r="U455" s="9">
        <f t="shared" si="7"/>
        <v>93606054.21467334</v>
      </c>
    </row>
    <row r="456" spans="1:21" s="21" customFormat="1" x14ac:dyDescent="0.3">
      <c r="A456" s="7" t="s">
        <v>281</v>
      </c>
      <c r="B456" s="7" t="s">
        <v>910</v>
      </c>
      <c r="C456" s="7">
        <v>1303</v>
      </c>
      <c r="D456" s="7" t="s">
        <v>8</v>
      </c>
      <c r="E456" s="7">
        <v>913</v>
      </c>
      <c r="F456" s="7">
        <v>110844</v>
      </c>
      <c r="G456" s="7" t="s">
        <v>916</v>
      </c>
      <c r="H456" s="8" t="s">
        <v>1603</v>
      </c>
      <c r="I456" s="15">
        <v>178969.56869149191</v>
      </c>
      <c r="J456" s="15">
        <v>180573.87762178728</v>
      </c>
      <c r="K456" s="15">
        <v>182276.71169220874</v>
      </c>
      <c r="L456" s="15">
        <v>682380.33862341463</v>
      </c>
      <c r="M456" s="15">
        <v>277998.32147535012</v>
      </c>
      <c r="N456" s="15">
        <v>699590.83107847546</v>
      </c>
      <c r="O456" s="15">
        <v>280764.28290549526</v>
      </c>
      <c r="P456" s="15">
        <v>706858.01647959906</v>
      </c>
      <c r="Q456" s="15">
        <v>277096.59372540261</v>
      </c>
      <c r="R456" s="15">
        <v>692305.85676164145</v>
      </c>
      <c r="S456" s="15">
        <v>917149.87738757499</v>
      </c>
      <c r="T456" s="15">
        <v>919636.05204389454</v>
      </c>
      <c r="U456" s="9">
        <f t="shared" si="7"/>
        <v>5995600.3284863364</v>
      </c>
    </row>
    <row r="457" spans="1:21" s="21" customFormat="1" x14ac:dyDescent="0.3">
      <c r="A457" s="7" t="s">
        <v>281</v>
      </c>
      <c r="B457" s="7" t="s">
        <v>910</v>
      </c>
      <c r="C457" s="7">
        <v>1303</v>
      </c>
      <c r="D457" s="7" t="s">
        <v>8</v>
      </c>
      <c r="E457" s="7">
        <v>913</v>
      </c>
      <c r="F457" s="7">
        <v>111626</v>
      </c>
      <c r="G457" s="7" t="s">
        <v>916</v>
      </c>
      <c r="H457" s="8" t="s">
        <v>1604</v>
      </c>
      <c r="I457" s="15">
        <v>2681411.5629202775</v>
      </c>
      <c r="J457" s="15">
        <v>1801675.8639713826</v>
      </c>
      <c r="K457" s="15">
        <v>3639154.5489349472</v>
      </c>
      <c r="L457" s="15">
        <v>1818921.6903359776</v>
      </c>
      <c r="M457" s="15">
        <v>3706798.9876855118</v>
      </c>
      <c r="N457" s="15">
        <v>1865575.5495426015</v>
      </c>
      <c r="O457" s="15">
        <v>2805295.3016059096</v>
      </c>
      <c r="P457" s="15">
        <v>3768333.3721353877</v>
      </c>
      <c r="Q457" s="15">
        <v>5533605.0987366717</v>
      </c>
      <c r="R457" s="15">
        <v>5537520.0724910414</v>
      </c>
      <c r="S457" s="15">
        <v>5502899.2643254502</v>
      </c>
      <c r="T457" s="15">
        <v>5516895.2946849559</v>
      </c>
      <c r="U457" s="9">
        <f t="shared" si="7"/>
        <v>44178086.607370116</v>
      </c>
    </row>
    <row r="458" spans="1:21" s="21" customFormat="1" x14ac:dyDescent="0.3">
      <c r="A458" s="7" t="s">
        <v>281</v>
      </c>
      <c r="B458" s="7" t="s">
        <v>910</v>
      </c>
      <c r="C458" s="7">
        <v>1303</v>
      </c>
      <c r="D458" s="7" t="s">
        <v>8</v>
      </c>
      <c r="E458" s="7">
        <v>913</v>
      </c>
      <c r="F458" s="7">
        <v>110490</v>
      </c>
      <c r="G458" s="7" t="s">
        <v>916</v>
      </c>
      <c r="H458" s="8" t="s">
        <v>1605</v>
      </c>
      <c r="I458" s="15">
        <v>268454.35303723789</v>
      </c>
      <c r="J458" s="15">
        <v>135430.40821634047</v>
      </c>
      <c r="K458" s="15">
        <v>91138.355846104372</v>
      </c>
      <c r="L458" s="15">
        <v>455072.06828090199</v>
      </c>
      <c r="M458" s="15">
        <v>370819.12998131017</v>
      </c>
      <c r="N458" s="15">
        <v>373395.50703520502</v>
      </c>
      <c r="O458" s="15">
        <v>701441.20177392953</v>
      </c>
      <c r="P458" s="15">
        <v>565486.41318367934</v>
      </c>
      <c r="Q458" s="15">
        <v>230836.72832884124</v>
      </c>
      <c r="R458" s="15">
        <v>369322.46843308449</v>
      </c>
      <c r="S458" s="15">
        <v>458574.9386937875</v>
      </c>
      <c r="T458" s="15">
        <v>460048.28041655011</v>
      </c>
      <c r="U458" s="9">
        <f t="shared" si="7"/>
        <v>4480019.8532269718</v>
      </c>
    </row>
    <row r="459" spans="1:21" s="21" customFormat="1" x14ac:dyDescent="0.3">
      <c r="A459" s="7" t="s">
        <v>281</v>
      </c>
      <c r="B459" s="7" t="s">
        <v>910</v>
      </c>
      <c r="C459" s="7">
        <v>1303</v>
      </c>
      <c r="D459" s="7" t="s">
        <v>8</v>
      </c>
      <c r="E459" s="7">
        <v>913</v>
      </c>
      <c r="F459" s="7">
        <v>111623</v>
      </c>
      <c r="G459" s="7" t="s">
        <v>916</v>
      </c>
      <c r="H459" s="8" t="s">
        <v>1606</v>
      </c>
      <c r="I459" s="15">
        <v>268454.35303723789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188653.07597014049</v>
      </c>
      <c r="Q459" s="15">
        <v>277096.59372540261</v>
      </c>
      <c r="R459" s="15">
        <v>184892.92961706489</v>
      </c>
      <c r="S459" s="15">
        <v>183797.57061875251</v>
      </c>
      <c r="T459" s="15">
        <v>184203.51568230236</v>
      </c>
      <c r="U459" s="9">
        <f t="shared" si="7"/>
        <v>1287098.0386509008</v>
      </c>
    </row>
    <row r="460" spans="1:21" s="21" customFormat="1" x14ac:dyDescent="0.3">
      <c r="A460" s="7" t="s">
        <v>281</v>
      </c>
      <c r="B460" s="7" t="s">
        <v>910</v>
      </c>
      <c r="C460" s="7">
        <v>1303</v>
      </c>
      <c r="D460" s="7" t="s">
        <v>8</v>
      </c>
      <c r="E460" s="7">
        <v>913</v>
      </c>
      <c r="F460" s="7">
        <v>111300</v>
      </c>
      <c r="G460" s="7" t="s">
        <v>916</v>
      </c>
      <c r="H460" s="8" t="s">
        <v>1607</v>
      </c>
      <c r="I460" s="15">
        <v>442502.25858971378</v>
      </c>
      <c r="J460" s="15">
        <v>0</v>
      </c>
      <c r="K460" s="15">
        <v>86581.438053799153</v>
      </c>
      <c r="L460" s="15">
        <v>86550.243216587973</v>
      </c>
      <c r="M460" s="15">
        <v>129949.13190834397</v>
      </c>
      <c r="N460" s="15">
        <v>130851.99245288788</v>
      </c>
      <c r="O460" s="15">
        <v>462932.4129512012</v>
      </c>
      <c r="P460" s="15">
        <v>0</v>
      </c>
      <c r="Q460" s="15">
        <v>0</v>
      </c>
      <c r="R460" s="15">
        <v>456903.32983064157</v>
      </c>
      <c r="S460" s="15">
        <v>0</v>
      </c>
      <c r="T460" s="15">
        <v>0</v>
      </c>
      <c r="U460" s="9">
        <f t="shared" si="7"/>
        <v>1796270.8070031756</v>
      </c>
    </row>
    <row r="461" spans="1:21" s="21" customFormat="1" x14ac:dyDescent="0.3">
      <c r="A461" s="7" t="s">
        <v>281</v>
      </c>
      <c r="B461" s="7" t="s">
        <v>910</v>
      </c>
      <c r="C461" s="7">
        <v>1303</v>
      </c>
      <c r="D461" s="7" t="s">
        <v>8</v>
      </c>
      <c r="E461" s="7">
        <v>913</v>
      </c>
      <c r="F461" s="7">
        <v>111122</v>
      </c>
      <c r="G461" s="7" t="s">
        <v>916</v>
      </c>
      <c r="H461" s="8" t="s">
        <v>1608</v>
      </c>
      <c r="I461" s="15">
        <v>178969.56869149191</v>
      </c>
      <c r="J461" s="15">
        <v>180573.87762178728</v>
      </c>
      <c r="K461" s="15">
        <v>910016.48312335217</v>
      </c>
      <c r="L461" s="15">
        <v>909688.60896592715</v>
      </c>
      <c r="M461" s="15">
        <v>926815.77293201047</v>
      </c>
      <c r="N461" s="15">
        <v>932787.77477130073</v>
      </c>
      <c r="O461" s="15">
        <v>935254.93569857278</v>
      </c>
      <c r="P461" s="15">
        <v>942319.75039721804</v>
      </c>
      <c r="Q461" s="15">
        <v>830364.58386827668</v>
      </c>
      <c r="R461" s="15">
        <v>553752.00724910409</v>
      </c>
      <c r="S461" s="15">
        <v>1100947.4480063275</v>
      </c>
      <c r="T461" s="15">
        <v>1149429.9378575666</v>
      </c>
      <c r="U461" s="9">
        <f t="shared" si="7"/>
        <v>9550920.7491829358</v>
      </c>
    </row>
    <row r="462" spans="1:21" s="21" customFormat="1" x14ac:dyDescent="0.3">
      <c r="A462" s="7" t="s">
        <v>281</v>
      </c>
      <c r="B462" s="7" t="s">
        <v>910</v>
      </c>
      <c r="C462" s="7">
        <v>1303</v>
      </c>
      <c r="D462" s="7" t="s">
        <v>8</v>
      </c>
      <c r="E462" s="7">
        <v>913</v>
      </c>
      <c r="F462" s="7">
        <v>110894</v>
      </c>
      <c r="G462" s="7" t="s">
        <v>916</v>
      </c>
      <c r="H462" s="8" t="s">
        <v>1609</v>
      </c>
      <c r="I462" s="15">
        <v>178969.56869149191</v>
      </c>
      <c r="J462" s="15">
        <v>180573.87762178728</v>
      </c>
      <c r="K462" s="15">
        <v>91138.355846104372</v>
      </c>
      <c r="L462" s="15">
        <v>182211.03835071152</v>
      </c>
      <c r="M462" s="15">
        <v>185641.61701191997</v>
      </c>
      <c r="N462" s="15">
        <v>279929.79814028513</v>
      </c>
      <c r="O462" s="15">
        <v>374195.87537739082</v>
      </c>
      <c r="P462" s="15">
        <v>188653.07597014049</v>
      </c>
      <c r="Q462" s="15">
        <v>553730.58879683958</v>
      </c>
      <c r="R462" s="15">
        <v>369322.46843308449</v>
      </c>
      <c r="S462" s="15">
        <v>1009048.6626969513</v>
      </c>
      <c r="T462" s="15">
        <v>551689.52946849552</v>
      </c>
      <c r="U462" s="9">
        <f t="shared" si="7"/>
        <v>4145104.4564052019</v>
      </c>
    </row>
    <row r="463" spans="1:21" s="21" customFormat="1" x14ac:dyDescent="0.3">
      <c r="A463" s="7" t="s">
        <v>281</v>
      </c>
      <c r="B463" s="7" t="s">
        <v>910</v>
      </c>
      <c r="C463" s="7">
        <v>1303</v>
      </c>
      <c r="D463" s="7" t="s">
        <v>8</v>
      </c>
      <c r="E463" s="7">
        <v>913</v>
      </c>
      <c r="F463" s="7">
        <v>110889</v>
      </c>
      <c r="G463" s="7" t="s">
        <v>916</v>
      </c>
      <c r="H463" s="8" t="s">
        <v>1610</v>
      </c>
      <c r="I463" s="15">
        <v>178969.56869149191</v>
      </c>
      <c r="J463" s="15">
        <v>135430.40821634047</v>
      </c>
      <c r="K463" s="15">
        <v>182276.71169220874</v>
      </c>
      <c r="L463" s="15">
        <v>182211.03835071152</v>
      </c>
      <c r="M463" s="15">
        <v>277998.32147535012</v>
      </c>
      <c r="N463" s="15">
        <v>279929.79814028513</v>
      </c>
      <c r="O463" s="15">
        <v>187332.69043359967</v>
      </c>
      <c r="P463" s="15">
        <v>188653.07597014049</v>
      </c>
      <c r="Q463" s="15">
        <v>553730.58879683958</v>
      </c>
      <c r="R463" s="15">
        <v>646430.16745815915</v>
      </c>
      <c r="S463" s="15">
        <v>825710.58600474568</v>
      </c>
      <c r="T463" s="15">
        <v>551689.52946849552</v>
      </c>
      <c r="U463" s="9">
        <f t="shared" si="7"/>
        <v>4190362.4846983678</v>
      </c>
    </row>
    <row r="464" spans="1:21" s="21" customFormat="1" x14ac:dyDescent="0.3">
      <c r="A464" s="7" t="s">
        <v>281</v>
      </c>
      <c r="B464" s="7" t="s">
        <v>910</v>
      </c>
      <c r="C464" s="7">
        <v>1303</v>
      </c>
      <c r="D464" s="7" t="s">
        <v>8</v>
      </c>
      <c r="E464" s="7">
        <v>913</v>
      </c>
      <c r="F464" s="7">
        <v>110614</v>
      </c>
      <c r="G464" s="7" t="s">
        <v>916</v>
      </c>
      <c r="H464" s="8" t="s">
        <v>1611</v>
      </c>
      <c r="I464" s="15">
        <v>89484.784345745953</v>
      </c>
      <c r="J464" s="15">
        <v>675797.73699953896</v>
      </c>
      <c r="K464" s="15">
        <v>682626.28528732178</v>
      </c>
      <c r="L464" s="15">
        <v>272861.02993019047</v>
      </c>
      <c r="M464" s="15">
        <v>277998.32147535012</v>
      </c>
      <c r="N464" s="15">
        <v>699590.83107847546</v>
      </c>
      <c r="O464" s="15">
        <v>280764.28290549526</v>
      </c>
      <c r="P464" s="15">
        <v>376833.33721353876</v>
      </c>
      <c r="Q464" s="15">
        <v>2075217.5616897431</v>
      </c>
      <c r="R464" s="15">
        <v>2076917.5702849245</v>
      </c>
      <c r="S464" s="15">
        <v>2063587.2241220437</v>
      </c>
      <c r="T464" s="15">
        <v>2069065.9899014612</v>
      </c>
      <c r="U464" s="9">
        <f t="shared" si="7"/>
        <v>11640744.955233827</v>
      </c>
    </row>
    <row r="465" spans="1:21" s="21" customFormat="1" x14ac:dyDescent="0.3">
      <c r="A465" s="7" t="s">
        <v>281</v>
      </c>
      <c r="B465" s="7" t="s">
        <v>910</v>
      </c>
      <c r="C465" s="7">
        <v>1303</v>
      </c>
      <c r="D465" s="7" t="s">
        <v>8</v>
      </c>
      <c r="E465" s="7">
        <v>913</v>
      </c>
      <c r="F465" s="7">
        <v>111089</v>
      </c>
      <c r="G465" s="7" t="s">
        <v>916</v>
      </c>
      <c r="H465" s="8" t="s">
        <v>1612</v>
      </c>
      <c r="I465" s="15">
        <v>178969.56869149191</v>
      </c>
      <c r="J465" s="15">
        <v>180573.87762178728</v>
      </c>
      <c r="K465" s="15">
        <v>364097.73160518694</v>
      </c>
      <c r="L465" s="15">
        <v>91105.519175355759</v>
      </c>
      <c r="M465" s="15">
        <v>185641.61701191997</v>
      </c>
      <c r="N465" s="15">
        <v>93465.70889491991</v>
      </c>
      <c r="O465" s="15">
        <v>374195.87537739082</v>
      </c>
      <c r="P465" s="15">
        <v>376833.33721353876</v>
      </c>
      <c r="Q465" s="15">
        <v>369153.72586455976</v>
      </c>
      <c r="R465" s="15">
        <v>277107.69902507472</v>
      </c>
      <c r="S465" s="15">
        <v>275236.86200158187</v>
      </c>
      <c r="T465" s="15">
        <v>367946.52257539897</v>
      </c>
      <c r="U465" s="9">
        <f t="shared" si="7"/>
        <v>3134328.0450582067</v>
      </c>
    </row>
    <row r="466" spans="1:21" s="21" customFormat="1" x14ac:dyDescent="0.3">
      <c r="A466" s="7" t="s">
        <v>281</v>
      </c>
      <c r="B466" s="7" t="s">
        <v>910</v>
      </c>
      <c r="C466" s="7">
        <v>1303</v>
      </c>
      <c r="D466" s="7" t="s">
        <v>8</v>
      </c>
      <c r="E466" s="7">
        <v>913</v>
      </c>
      <c r="F466" s="7">
        <v>111058</v>
      </c>
      <c r="G466" s="7" t="s">
        <v>916</v>
      </c>
      <c r="H466" s="8" t="s">
        <v>1613</v>
      </c>
      <c r="I466" s="15">
        <v>134227.17651861894</v>
      </c>
      <c r="J466" s="15">
        <v>180573.87762178728</v>
      </c>
      <c r="K466" s="15">
        <v>136707.53376915655</v>
      </c>
      <c r="L466" s="15">
        <v>136658.27876303362</v>
      </c>
      <c r="M466" s="15">
        <v>185641.61701191997</v>
      </c>
      <c r="N466" s="15">
        <v>559859.59628057026</v>
      </c>
      <c r="O466" s="15">
        <v>561059.06032118201</v>
      </c>
      <c r="P466" s="15">
        <v>376833.33721353876</v>
      </c>
      <c r="Q466" s="15">
        <v>138779.59618968412</v>
      </c>
      <c r="R466" s="15">
        <v>138553.84951253736</v>
      </c>
      <c r="S466" s="15">
        <v>137848.17796406438</v>
      </c>
      <c r="T466" s="15">
        <v>230254.39460287793</v>
      </c>
      <c r="U466" s="9">
        <f t="shared" si="7"/>
        <v>2916996.4957689713</v>
      </c>
    </row>
    <row r="467" spans="1:21" s="21" customFormat="1" x14ac:dyDescent="0.3">
      <c r="A467" s="7" t="s">
        <v>281</v>
      </c>
      <c r="B467" s="7" t="s">
        <v>910</v>
      </c>
      <c r="C467" s="7">
        <v>1303</v>
      </c>
      <c r="D467" s="7" t="s">
        <v>8</v>
      </c>
      <c r="E467" s="7">
        <v>913</v>
      </c>
      <c r="F467" s="7">
        <v>111292</v>
      </c>
      <c r="G467" s="7" t="s">
        <v>916</v>
      </c>
      <c r="H467" s="8" t="s">
        <v>1614</v>
      </c>
      <c r="I467" s="15">
        <v>178969.56869149191</v>
      </c>
      <c r="J467" s="15">
        <v>135430.40821634047</v>
      </c>
      <c r="K467" s="15">
        <v>136707.53376915655</v>
      </c>
      <c r="L467" s="15">
        <v>227763.79793838938</v>
      </c>
      <c r="M467" s="15">
        <v>139231.21275893998</v>
      </c>
      <c r="N467" s="15">
        <v>46732.854447459955</v>
      </c>
      <c r="O467" s="15">
        <v>93901.097961704101</v>
      </c>
      <c r="P467" s="15">
        <v>94562.945348441353</v>
      </c>
      <c r="Q467" s="15">
        <v>369153.72586455976</v>
      </c>
      <c r="R467" s="15">
        <v>184892.92961706489</v>
      </c>
      <c r="S467" s="15">
        <v>229287.46934689375</v>
      </c>
      <c r="T467" s="15">
        <v>275844.76473424776</v>
      </c>
      <c r="U467" s="9">
        <f t="shared" si="7"/>
        <v>2112478.30869469</v>
      </c>
    </row>
    <row r="468" spans="1:21" s="21" customFormat="1" x14ac:dyDescent="0.3">
      <c r="A468" s="7" t="s">
        <v>281</v>
      </c>
      <c r="B468" s="7" t="s">
        <v>910</v>
      </c>
      <c r="C468" s="7">
        <v>1303</v>
      </c>
      <c r="D468" s="7" t="s">
        <v>8</v>
      </c>
      <c r="E468" s="7">
        <v>913</v>
      </c>
      <c r="F468" s="7">
        <v>111338</v>
      </c>
      <c r="G468" s="7" t="s">
        <v>916</v>
      </c>
      <c r="H468" s="8" t="s">
        <v>1615</v>
      </c>
      <c r="I468" s="15">
        <v>89484.784345745953</v>
      </c>
      <c r="J468" s="15">
        <v>45143.46940544682</v>
      </c>
      <c r="K468" s="15">
        <v>45569.177923052186</v>
      </c>
      <c r="L468" s="15">
        <v>45552.75958767788</v>
      </c>
      <c r="M468" s="15">
        <v>92820.808505959983</v>
      </c>
      <c r="N468" s="15">
        <v>46732.854447459955</v>
      </c>
      <c r="O468" s="15">
        <v>46950.548980852051</v>
      </c>
      <c r="P468" s="15">
        <v>94562.945348441353</v>
      </c>
      <c r="Q468" s="15">
        <v>92519.730793122741</v>
      </c>
      <c r="R468" s="15">
        <v>92678.160209055088</v>
      </c>
      <c r="S468" s="15">
        <v>137848.17796406438</v>
      </c>
      <c r="T468" s="15">
        <v>138152.63676172675</v>
      </c>
      <c r="U468" s="9">
        <f t="shared" si="7"/>
        <v>968016.05427260511</v>
      </c>
    </row>
    <row r="469" spans="1:21" s="21" customFormat="1" x14ac:dyDescent="0.3">
      <c r="A469" s="7" t="s">
        <v>281</v>
      </c>
      <c r="B469" s="7" t="s">
        <v>910</v>
      </c>
      <c r="C469" s="7">
        <v>1303</v>
      </c>
      <c r="D469" s="7" t="s">
        <v>8</v>
      </c>
      <c r="E469" s="7">
        <v>913</v>
      </c>
      <c r="F469" s="7">
        <v>111011</v>
      </c>
      <c r="G469" s="7" t="s">
        <v>916</v>
      </c>
      <c r="H469" s="8" t="s">
        <v>1616</v>
      </c>
      <c r="I469" s="15">
        <v>22371.196086436488</v>
      </c>
      <c r="J469" s="15">
        <v>27086.081643268095</v>
      </c>
      <c r="K469" s="15">
        <v>27341.506753831312</v>
      </c>
      <c r="L469" s="15">
        <v>45552.75958767788</v>
      </c>
      <c r="M469" s="15">
        <v>0</v>
      </c>
      <c r="N469" s="15">
        <v>46732.854447459955</v>
      </c>
      <c r="O469" s="15">
        <v>23475.274490426025</v>
      </c>
      <c r="P469" s="15">
        <v>47281.472674220677</v>
      </c>
      <c r="Q469" s="15">
        <v>46259.86539656137</v>
      </c>
      <c r="R469" s="15">
        <v>46339.080104527544</v>
      </c>
      <c r="S469" s="15">
        <v>45949.392654688127</v>
      </c>
      <c r="T469" s="15">
        <v>46050.878920575589</v>
      </c>
      <c r="U469" s="9">
        <f t="shared" si="7"/>
        <v>424440.36275967304</v>
      </c>
    </row>
    <row r="470" spans="1:21" s="21" customFormat="1" x14ac:dyDescent="0.3">
      <c r="A470" s="7" t="s">
        <v>281</v>
      </c>
      <c r="B470" s="7" t="s">
        <v>910</v>
      </c>
      <c r="C470" s="7">
        <v>1303</v>
      </c>
      <c r="D470" s="7" t="s">
        <v>8</v>
      </c>
      <c r="E470" s="7">
        <v>913</v>
      </c>
      <c r="F470" s="7">
        <v>110839</v>
      </c>
      <c r="G470" s="7" t="s">
        <v>916</v>
      </c>
      <c r="H470" s="8" t="s">
        <v>1617</v>
      </c>
      <c r="I470" s="15">
        <v>89484.784345745953</v>
      </c>
      <c r="J470" s="15">
        <v>0</v>
      </c>
      <c r="K470" s="15">
        <v>0</v>
      </c>
      <c r="L470" s="15">
        <v>45552.75958767788</v>
      </c>
      <c r="M470" s="15">
        <v>46410.404252979992</v>
      </c>
      <c r="N470" s="15">
        <v>0</v>
      </c>
      <c r="O470" s="15">
        <v>46950.548980852051</v>
      </c>
      <c r="P470" s="15">
        <v>47281.472674220677</v>
      </c>
      <c r="Q470" s="15">
        <v>92519.730793122741</v>
      </c>
      <c r="R470" s="15">
        <v>46339.080104527544</v>
      </c>
      <c r="S470" s="15">
        <v>45949.392654688127</v>
      </c>
      <c r="T470" s="15">
        <v>46050.878920575589</v>
      </c>
      <c r="U470" s="9">
        <f t="shared" si="7"/>
        <v>506539.05231439054</v>
      </c>
    </row>
    <row r="471" spans="1:21" s="21" customFormat="1" x14ac:dyDescent="0.3">
      <c r="A471" s="7" t="s">
        <v>281</v>
      </c>
      <c r="B471" s="7" t="s">
        <v>910</v>
      </c>
      <c r="C471" s="7">
        <v>1303</v>
      </c>
      <c r="D471" s="7" t="s">
        <v>8</v>
      </c>
      <c r="E471" s="7">
        <v>913</v>
      </c>
      <c r="F471" s="7">
        <v>111239</v>
      </c>
      <c r="G471" s="7" t="s">
        <v>916</v>
      </c>
      <c r="H471" s="8" t="s">
        <v>1618</v>
      </c>
      <c r="I471" s="15">
        <v>44742.392172872977</v>
      </c>
      <c r="J471" s="15">
        <v>45143.46940544682</v>
      </c>
      <c r="K471" s="15">
        <v>45569.177923052186</v>
      </c>
      <c r="L471" s="15">
        <v>0</v>
      </c>
      <c r="M471" s="15">
        <v>0</v>
      </c>
      <c r="N471" s="15">
        <v>46732.854447459955</v>
      </c>
      <c r="O471" s="15">
        <v>187332.69043359967</v>
      </c>
      <c r="P471" s="15">
        <v>94562.945348441353</v>
      </c>
      <c r="Q471" s="15">
        <v>46259.86539656137</v>
      </c>
      <c r="R471" s="15">
        <v>138553.84951253736</v>
      </c>
      <c r="S471" s="15">
        <v>45949.392654688127</v>
      </c>
      <c r="T471" s="15">
        <v>46050.878920575589</v>
      </c>
      <c r="U471" s="9">
        <f t="shared" si="7"/>
        <v>740897.51621523546</v>
      </c>
    </row>
    <row r="472" spans="1:21" s="21" customFormat="1" x14ac:dyDescent="0.3">
      <c r="A472" s="7" t="s">
        <v>281</v>
      </c>
      <c r="B472" s="7" t="s">
        <v>910</v>
      </c>
      <c r="C472" s="7">
        <v>1303</v>
      </c>
      <c r="D472" s="7" t="s">
        <v>8</v>
      </c>
      <c r="E472" s="7">
        <v>913</v>
      </c>
      <c r="F472" s="7">
        <v>110937</v>
      </c>
      <c r="G472" s="7" t="s">
        <v>916</v>
      </c>
      <c r="H472" s="8" t="s">
        <v>1619</v>
      </c>
      <c r="I472" s="15">
        <v>44742.392172872977</v>
      </c>
      <c r="J472" s="15">
        <v>45143.46940544682</v>
      </c>
      <c r="K472" s="15">
        <v>45569.177923052186</v>
      </c>
      <c r="L472" s="15">
        <v>0</v>
      </c>
      <c r="M472" s="15">
        <v>46410.404252979992</v>
      </c>
      <c r="N472" s="15">
        <v>46732.854447459955</v>
      </c>
      <c r="O472" s="15">
        <v>46950.548980852051</v>
      </c>
      <c r="P472" s="15">
        <v>47281.472674220677</v>
      </c>
      <c r="Q472" s="15">
        <v>46259.86539656137</v>
      </c>
      <c r="R472" s="15">
        <v>46339.080104527544</v>
      </c>
      <c r="S472" s="15">
        <v>91898.785309376253</v>
      </c>
      <c r="T472" s="15">
        <v>138152.63676172675</v>
      </c>
      <c r="U472" s="9">
        <f t="shared" si="7"/>
        <v>645480.68742907653</v>
      </c>
    </row>
    <row r="473" spans="1:21" s="21" customFormat="1" x14ac:dyDescent="0.3">
      <c r="A473" s="7" t="s">
        <v>281</v>
      </c>
      <c r="B473" s="7" t="s">
        <v>910</v>
      </c>
      <c r="C473" s="7">
        <v>1303</v>
      </c>
      <c r="D473" s="7" t="s">
        <v>8</v>
      </c>
      <c r="E473" s="7">
        <v>913</v>
      </c>
      <c r="F473" s="7">
        <v>111138</v>
      </c>
      <c r="G473" s="7" t="s">
        <v>916</v>
      </c>
      <c r="H473" s="8" t="s">
        <v>1620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46732.854447459955</v>
      </c>
      <c r="O473" s="15">
        <v>0</v>
      </c>
      <c r="P473" s="15">
        <v>47281.472674220677</v>
      </c>
      <c r="Q473" s="15">
        <v>46259.86539656137</v>
      </c>
      <c r="R473" s="15">
        <v>0</v>
      </c>
      <c r="S473" s="15">
        <v>0</v>
      </c>
      <c r="T473" s="15">
        <v>92101.757841151179</v>
      </c>
      <c r="U473" s="9">
        <f t="shared" si="7"/>
        <v>232375.95035939317</v>
      </c>
    </row>
    <row r="474" spans="1:21" s="21" customFormat="1" x14ac:dyDescent="0.3">
      <c r="A474" s="7" t="s">
        <v>281</v>
      </c>
      <c r="B474" s="7" t="s">
        <v>910</v>
      </c>
      <c r="C474" s="7">
        <v>1303</v>
      </c>
      <c r="D474" s="7" t="s">
        <v>8</v>
      </c>
      <c r="E474" s="7">
        <v>913</v>
      </c>
      <c r="F474" s="7">
        <v>111511</v>
      </c>
      <c r="G474" s="7" t="s">
        <v>916</v>
      </c>
      <c r="H474" s="8" t="s">
        <v>1621</v>
      </c>
      <c r="I474" s="15">
        <v>0</v>
      </c>
      <c r="J474" s="15">
        <v>45143.46940544682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0</v>
      </c>
      <c r="S474" s="15">
        <v>0</v>
      </c>
      <c r="T474" s="15">
        <v>46050.878920575589</v>
      </c>
      <c r="U474" s="9">
        <f t="shared" si="7"/>
        <v>91194.348326022417</v>
      </c>
    </row>
    <row r="475" spans="1:21" s="21" customFormat="1" x14ac:dyDescent="0.3">
      <c r="A475" s="7" t="s">
        <v>281</v>
      </c>
      <c r="B475" s="7" t="s">
        <v>910</v>
      </c>
      <c r="C475" s="7">
        <v>1303</v>
      </c>
      <c r="D475" s="7" t="s">
        <v>8</v>
      </c>
      <c r="E475" s="7">
        <v>913</v>
      </c>
      <c r="F475" s="7">
        <v>110705</v>
      </c>
      <c r="G475" s="7" t="s">
        <v>916</v>
      </c>
      <c r="H475" s="8" t="s">
        <v>1622</v>
      </c>
      <c r="I475" s="15">
        <v>89484.784345745953</v>
      </c>
      <c r="J475" s="15">
        <v>180573.87762178728</v>
      </c>
      <c r="K475" s="15">
        <v>364097.73160518694</v>
      </c>
      <c r="L475" s="15">
        <v>545722.05986038095</v>
      </c>
      <c r="M475" s="15">
        <v>370819.12998131017</v>
      </c>
      <c r="N475" s="15">
        <v>186931.41778983982</v>
      </c>
      <c r="O475" s="15">
        <v>140382.14145274763</v>
      </c>
      <c r="P475" s="15">
        <v>376833.33721353876</v>
      </c>
      <c r="Q475" s="15">
        <v>645787.72093599674</v>
      </c>
      <c r="R475" s="15">
        <v>277107.69902507472</v>
      </c>
      <c r="S475" s="15">
        <v>275236.86200158187</v>
      </c>
      <c r="T475" s="15">
        <v>551689.52946849552</v>
      </c>
      <c r="U475" s="9">
        <f t="shared" si="7"/>
        <v>4004666.2913016863</v>
      </c>
    </row>
    <row r="476" spans="1:21" s="21" customFormat="1" x14ac:dyDescent="0.3">
      <c r="A476" s="7" t="s">
        <v>281</v>
      </c>
      <c r="B476" s="7" t="s">
        <v>910</v>
      </c>
      <c r="C476" s="7">
        <v>1303</v>
      </c>
      <c r="D476" s="7" t="s">
        <v>8</v>
      </c>
      <c r="E476" s="7">
        <v>913</v>
      </c>
      <c r="F476" s="7">
        <v>111716</v>
      </c>
      <c r="G476" s="7" t="s">
        <v>916</v>
      </c>
      <c r="H476" s="8" t="s">
        <v>1623</v>
      </c>
      <c r="I476" s="15">
        <v>0</v>
      </c>
      <c r="J476" s="15">
        <v>135430.40821634047</v>
      </c>
      <c r="K476" s="15">
        <v>136707.53376915655</v>
      </c>
      <c r="L476" s="15">
        <v>0</v>
      </c>
      <c r="M476" s="15">
        <v>0</v>
      </c>
      <c r="N476" s="15">
        <v>0</v>
      </c>
      <c r="O476" s="15">
        <v>280764.28290549526</v>
      </c>
      <c r="P476" s="15">
        <v>141371.60329591983</v>
      </c>
      <c r="Q476" s="15">
        <v>0</v>
      </c>
      <c r="R476" s="15">
        <v>0</v>
      </c>
      <c r="S476" s="15">
        <v>183797.57061875251</v>
      </c>
      <c r="T476" s="15">
        <v>275844.76473424776</v>
      </c>
      <c r="U476" s="9">
        <f t="shared" si="7"/>
        <v>1153916.1635399123</v>
      </c>
    </row>
    <row r="477" spans="1:21" s="21" customFormat="1" x14ac:dyDescent="0.3">
      <c r="A477" s="7" t="s">
        <v>281</v>
      </c>
      <c r="B477" s="7" t="s">
        <v>910</v>
      </c>
      <c r="C477" s="7">
        <v>1303</v>
      </c>
      <c r="D477" s="7" t="s">
        <v>8</v>
      </c>
      <c r="E477" s="7">
        <v>913</v>
      </c>
      <c r="F477" s="7" t="s">
        <v>1729</v>
      </c>
      <c r="G477" s="7" t="s">
        <v>916</v>
      </c>
      <c r="H477" s="8" t="s">
        <v>1624</v>
      </c>
      <c r="I477" s="15">
        <v>134227.17651861894</v>
      </c>
      <c r="J477" s="15">
        <v>90286.93881089364</v>
      </c>
      <c r="K477" s="15">
        <v>136707.53376915655</v>
      </c>
      <c r="L477" s="15">
        <v>45552.75958767788</v>
      </c>
      <c r="M477" s="15">
        <v>46410.404252979992</v>
      </c>
      <c r="N477" s="15">
        <v>46732.854447459955</v>
      </c>
      <c r="O477" s="15">
        <v>46950.548980852051</v>
      </c>
      <c r="P477" s="15">
        <v>47281.472674220677</v>
      </c>
      <c r="Q477" s="15">
        <v>230836.72832884124</v>
      </c>
      <c r="R477" s="15">
        <v>46339.080104527544</v>
      </c>
      <c r="S477" s="15">
        <v>45949.392654688127</v>
      </c>
      <c r="T477" s="15">
        <v>184203.51568230236</v>
      </c>
      <c r="U477" s="9">
        <f t="shared" si="7"/>
        <v>1101478.405812219</v>
      </c>
    </row>
    <row r="478" spans="1:21" s="21" customFormat="1" x14ac:dyDescent="0.3">
      <c r="A478" s="7" t="s">
        <v>281</v>
      </c>
      <c r="B478" s="7" t="s">
        <v>910</v>
      </c>
      <c r="C478" s="7">
        <v>1303</v>
      </c>
      <c r="D478" s="7" t="s">
        <v>8</v>
      </c>
      <c r="E478" s="7">
        <v>913</v>
      </c>
      <c r="F478" s="7">
        <v>111238</v>
      </c>
      <c r="G478" s="7" t="s">
        <v>916</v>
      </c>
      <c r="H478" s="8" t="s">
        <v>1625</v>
      </c>
      <c r="I478" s="15">
        <v>44742.392172872977</v>
      </c>
      <c r="J478" s="15">
        <v>45143.46940544682</v>
      </c>
      <c r="K478" s="15">
        <v>0</v>
      </c>
      <c r="L478" s="15">
        <v>0</v>
      </c>
      <c r="M478" s="15">
        <v>46410.404252979992</v>
      </c>
      <c r="N478" s="15">
        <v>46732.854447459955</v>
      </c>
      <c r="O478" s="15">
        <v>46950.548980852051</v>
      </c>
      <c r="P478" s="15">
        <v>47281.472674220677</v>
      </c>
      <c r="Q478" s="15">
        <v>0</v>
      </c>
      <c r="R478" s="15">
        <v>46339.080104527544</v>
      </c>
      <c r="S478" s="15">
        <v>0</v>
      </c>
      <c r="T478" s="15">
        <v>0</v>
      </c>
      <c r="U478" s="9">
        <f t="shared" si="7"/>
        <v>323600.22203836002</v>
      </c>
    </row>
    <row r="479" spans="1:21" s="21" customFormat="1" x14ac:dyDescent="0.3">
      <c r="A479" s="7" t="s">
        <v>281</v>
      </c>
      <c r="B479" s="7" t="s">
        <v>910</v>
      </c>
      <c r="C479" s="7">
        <v>1303</v>
      </c>
      <c r="D479" s="7" t="s">
        <v>8</v>
      </c>
      <c r="E479" s="7">
        <v>913</v>
      </c>
      <c r="F479" s="7">
        <v>110516</v>
      </c>
      <c r="G479" s="7" t="s">
        <v>916</v>
      </c>
      <c r="H479" s="8" t="s">
        <v>1626</v>
      </c>
      <c r="I479" s="15">
        <v>8948.4784345745957</v>
      </c>
      <c r="J479" s="15">
        <v>0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  <c r="P479" s="15">
        <v>23640.736337110338</v>
      </c>
      <c r="Q479" s="15">
        <v>0</v>
      </c>
      <c r="R479" s="15">
        <v>0</v>
      </c>
      <c r="S479" s="15">
        <v>0</v>
      </c>
      <c r="T479" s="15">
        <v>23025.439460287795</v>
      </c>
      <c r="U479" s="9">
        <f t="shared" si="7"/>
        <v>55614.65423197273</v>
      </c>
    </row>
    <row r="480" spans="1:21" s="21" customFormat="1" x14ac:dyDescent="0.3">
      <c r="A480" s="7" t="s">
        <v>281</v>
      </c>
      <c r="B480" s="7" t="s">
        <v>910</v>
      </c>
      <c r="C480" s="7">
        <v>1303</v>
      </c>
      <c r="D480" s="7" t="s">
        <v>8</v>
      </c>
      <c r="E480" s="7">
        <v>913</v>
      </c>
      <c r="F480" s="7">
        <v>111236</v>
      </c>
      <c r="G480" s="7" t="s">
        <v>916</v>
      </c>
      <c r="H480" s="8" t="s">
        <v>1627</v>
      </c>
      <c r="I480" s="15">
        <v>44742.392172872977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92519.730793122741</v>
      </c>
      <c r="R480" s="15">
        <v>0</v>
      </c>
      <c r="S480" s="15">
        <v>0</v>
      </c>
      <c r="T480" s="15">
        <v>46050.878920575589</v>
      </c>
      <c r="U480" s="9">
        <f t="shared" si="7"/>
        <v>183313.00188657129</v>
      </c>
    </row>
    <row r="481" spans="1:21" s="21" customFormat="1" x14ac:dyDescent="0.3">
      <c r="A481" s="7" t="s">
        <v>281</v>
      </c>
      <c r="B481" s="7" t="s">
        <v>910</v>
      </c>
      <c r="C481" s="7">
        <v>1303</v>
      </c>
      <c r="D481" s="7" t="s">
        <v>8</v>
      </c>
      <c r="E481" s="7">
        <v>913</v>
      </c>
      <c r="F481" s="7">
        <v>111617</v>
      </c>
      <c r="G481" s="7" t="s">
        <v>916</v>
      </c>
      <c r="H481" s="8" t="s">
        <v>1628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140382.14145274763</v>
      </c>
      <c r="P481" s="15">
        <v>94562.945348441353</v>
      </c>
      <c r="Q481" s="15">
        <v>92519.730793122741</v>
      </c>
      <c r="R481" s="15">
        <v>46339.080104527544</v>
      </c>
      <c r="S481" s="15">
        <v>0</v>
      </c>
      <c r="T481" s="15">
        <v>46050.878920575589</v>
      </c>
      <c r="U481" s="9">
        <f t="shared" si="7"/>
        <v>419854.77661941486</v>
      </c>
    </row>
    <row r="482" spans="1:21" s="21" customFormat="1" x14ac:dyDescent="0.3">
      <c r="A482" s="7" t="s">
        <v>281</v>
      </c>
      <c r="B482" s="7" t="s">
        <v>910</v>
      </c>
      <c r="C482" s="7">
        <v>1303</v>
      </c>
      <c r="D482" s="7" t="s">
        <v>8</v>
      </c>
      <c r="E482" s="7">
        <v>913</v>
      </c>
      <c r="F482" s="7">
        <v>111629</v>
      </c>
      <c r="G482" s="7" t="s">
        <v>916</v>
      </c>
      <c r="H482" s="8" t="s">
        <v>1629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47281.472674220677</v>
      </c>
      <c r="Q482" s="15">
        <v>46259.86539656137</v>
      </c>
      <c r="R482" s="15">
        <v>0</v>
      </c>
      <c r="S482" s="15">
        <v>0</v>
      </c>
      <c r="T482" s="15">
        <v>0</v>
      </c>
      <c r="U482" s="9">
        <f t="shared" si="7"/>
        <v>93541.338070782047</v>
      </c>
    </row>
    <row r="483" spans="1:21" s="21" customFormat="1" x14ac:dyDescent="0.3">
      <c r="A483" s="7" t="s">
        <v>281</v>
      </c>
      <c r="B483" s="7" t="s">
        <v>910</v>
      </c>
      <c r="C483" s="7">
        <v>1303</v>
      </c>
      <c r="D483" s="7" t="s">
        <v>8</v>
      </c>
      <c r="E483" s="7">
        <v>913</v>
      </c>
      <c r="F483" s="7">
        <v>111656</v>
      </c>
      <c r="G483" s="7" t="s">
        <v>916</v>
      </c>
      <c r="H483" s="8" t="s">
        <v>908</v>
      </c>
      <c r="I483" s="15">
        <v>0</v>
      </c>
      <c r="J483" s="15">
        <v>90286.93881089364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94562.945348441353</v>
      </c>
      <c r="Q483" s="15">
        <v>0</v>
      </c>
      <c r="R483" s="15">
        <v>0</v>
      </c>
      <c r="S483" s="15">
        <v>0</v>
      </c>
      <c r="T483" s="15">
        <v>0</v>
      </c>
      <c r="U483" s="9">
        <f t="shared" si="7"/>
        <v>184849.88415933499</v>
      </c>
    </row>
    <row r="484" spans="1:21" s="21" customFormat="1" x14ac:dyDescent="0.3">
      <c r="A484" s="7" t="s">
        <v>281</v>
      </c>
      <c r="B484" s="7" t="s">
        <v>910</v>
      </c>
      <c r="C484" s="7">
        <v>1303</v>
      </c>
      <c r="D484" s="7" t="s">
        <v>8</v>
      </c>
      <c r="E484" s="7">
        <v>913</v>
      </c>
      <c r="F484" s="7">
        <v>111462</v>
      </c>
      <c r="G484" s="7" t="s">
        <v>916</v>
      </c>
      <c r="H484" s="8" t="s">
        <v>1630</v>
      </c>
      <c r="I484" s="15">
        <v>268454.35303723789</v>
      </c>
      <c r="J484" s="15">
        <v>901063.64933271857</v>
      </c>
      <c r="K484" s="15">
        <v>455236.08745129133</v>
      </c>
      <c r="L484" s="15">
        <v>455072.06828090199</v>
      </c>
      <c r="M484" s="15">
        <v>1389991.6073767508</v>
      </c>
      <c r="N484" s="15">
        <v>559859.59628057026</v>
      </c>
      <c r="O484" s="15">
        <v>1402882.4035478591</v>
      </c>
      <c r="P484" s="15">
        <v>376833.33721353876</v>
      </c>
      <c r="Q484" s="15">
        <v>1383632.5740111507</v>
      </c>
      <c r="R484" s="15">
        <v>1384611.7135232829</v>
      </c>
      <c r="S484" s="15">
        <v>1375724.8160813625</v>
      </c>
      <c r="T484" s="15">
        <v>1839272.1040877891</v>
      </c>
      <c r="U484" s="9">
        <f t="shared" si="7"/>
        <v>11792634.310224453</v>
      </c>
    </row>
    <row r="485" spans="1:21" s="21" customFormat="1" x14ac:dyDescent="0.3">
      <c r="A485" s="7" t="s">
        <v>281</v>
      </c>
      <c r="B485" s="7" t="s">
        <v>910</v>
      </c>
      <c r="C485" s="7">
        <v>1303</v>
      </c>
      <c r="D485" s="7" t="s">
        <v>8</v>
      </c>
      <c r="E485" s="7">
        <v>913</v>
      </c>
      <c r="F485" s="7">
        <v>111710</v>
      </c>
      <c r="G485" s="7" t="s">
        <v>916</v>
      </c>
      <c r="H485" s="8" t="s">
        <v>1631</v>
      </c>
      <c r="I485" s="15">
        <v>89484.784345745953</v>
      </c>
      <c r="J485" s="15">
        <v>90286.93881089364</v>
      </c>
      <c r="K485" s="15">
        <v>0</v>
      </c>
      <c r="L485" s="15">
        <v>0</v>
      </c>
      <c r="M485" s="15">
        <v>46410.404252979992</v>
      </c>
      <c r="N485" s="15">
        <v>46732.854447459955</v>
      </c>
      <c r="O485" s="15">
        <v>93901.097961704101</v>
      </c>
      <c r="P485" s="15">
        <v>141371.60329591983</v>
      </c>
      <c r="Q485" s="15">
        <v>92519.730793122741</v>
      </c>
      <c r="R485" s="15">
        <v>0</v>
      </c>
      <c r="S485" s="15">
        <v>0</v>
      </c>
      <c r="T485" s="15">
        <v>92101.757841151179</v>
      </c>
      <c r="U485" s="9">
        <f t="shared" si="7"/>
        <v>692809.1717489775</v>
      </c>
    </row>
    <row r="486" spans="1:21" s="21" customFormat="1" x14ac:dyDescent="0.3">
      <c r="A486" s="7" t="s">
        <v>281</v>
      </c>
      <c r="B486" s="7" t="s">
        <v>910</v>
      </c>
      <c r="C486" s="7">
        <v>1303</v>
      </c>
      <c r="D486" s="7" t="s">
        <v>8</v>
      </c>
      <c r="E486" s="7">
        <v>922</v>
      </c>
      <c r="F486" s="7" t="s">
        <v>1730</v>
      </c>
      <c r="G486" s="7" t="s">
        <v>916</v>
      </c>
      <c r="H486" s="8" t="s">
        <v>1632</v>
      </c>
      <c r="I486" s="15">
        <v>268454.35303723789</v>
      </c>
      <c r="J486" s="15">
        <v>270409.38173862646</v>
      </c>
      <c r="K486" s="15">
        <v>272959.37575908256</v>
      </c>
      <c r="L486" s="15">
        <v>363966.54910554626</v>
      </c>
      <c r="M486" s="15">
        <v>277998.32147535012</v>
      </c>
      <c r="N486" s="15">
        <v>279929.79814028513</v>
      </c>
      <c r="O486" s="15">
        <v>280764.28290549526</v>
      </c>
      <c r="P486" s="15">
        <v>282743.20659183967</v>
      </c>
      <c r="Q486" s="15">
        <v>277096.59372540261</v>
      </c>
      <c r="R486" s="15">
        <v>369322.46843308449</v>
      </c>
      <c r="S486" s="15">
        <v>550473.72400316375</v>
      </c>
      <c r="T486" s="15">
        <v>275844.76473424776</v>
      </c>
      <c r="U486" s="9">
        <f t="shared" si="7"/>
        <v>3769962.819649362</v>
      </c>
    </row>
    <row r="487" spans="1:21" s="21" customFormat="1" x14ac:dyDescent="0.3">
      <c r="A487" s="7" t="s">
        <v>281</v>
      </c>
      <c r="B487" s="7" t="s">
        <v>910</v>
      </c>
      <c r="C487" s="7">
        <v>1303</v>
      </c>
      <c r="D487" s="7" t="s">
        <v>8</v>
      </c>
      <c r="E487" s="7">
        <v>925</v>
      </c>
      <c r="F487" s="7" t="s">
        <v>1731</v>
      </c>
      <c r="G487" s="7" t="s">
        <v>916</v>
      </c>
      <c r="H487" s="8" t="s">
        <v>1633</v>
      </c>
      <c r="I487" s="15">
        <v>178969.56869149191</v>
      </c>
      <c r="J487" s="15">
        <v>270409.38173862646</v>
      </c>
      <c r="K487" s="15">
        <v>182276.71169220874</v>
      </c>
      <c r="L487" s="15">
        <v>182211.03835071152</v>
      </c>
      <c r="M487" s="15">
        <v>185641.61701191997</v>
      </c>
      <c r="N487" s="15">
        <v>186931.41778983982</v>
      </c>
      <c r="O487" s="15">
        <v>187332.69043359967</v>
      </c>
      <c r="P487" s="15">
        <v>188653.07597014049</v>
      </c>
      <c r="Q487" s="15">
        <v>184576.86293227988</v>
      </c>
      <c r="R487" s="15">
        <v>184892.92961706489</v>
      </c>
      <c r="S487" s="15">
        <v>183797.57061875251</v>
      </c>
      <c r="T487" s="15">
        <v>184203.51568230236</v>
      </c>
      <c r="U487" s="9">
        <f t="shared" si="7"/>
        <v>2299896.3805289385</v>
      </c>
    </row>
    <row r="488" spans="1:21" s="21" customFormat="1" x14ac:dyDescent="0.3">
      <c r="A488" s="7" t="s">
        <v>281</v>
      </c>
      <c r="B488" s="7" t="s">
        <v>910</v>
      </c>
      <c r="C488" s="7">
        <v>1303</v>
      </c>
      <c r="D488" s="7" t="s">
        <v>8</v>
      </c>
      <c r="E488" s="7">
        <v>905</v>
      </c>
      <c r="F488" s="7" t="s">
        <v>1732</v>
      </c>
      <c r="G488" s="7" t="s">
        <v>916</v>
      </c>
      <c r="H488" s="8" t="s">
        <v>1634</v>
      </c>
      <c r="I488" s="15">
        <v>178969.56869149191</v>
      </c>
      <c r="J488" s="15">
        <v>180573.87762178728</v>
      </c>
      <c r="K488" s="15">
        <v>272959.37575908256</v>
      </c>
      <c r="L488" s="15">
        <v>182211.03835071152</v>
      </c>
      <c r="M488" s="15">
        <v>185641.61701191997</v>
      </c>
      <c r="N488" s="15">
        <v>186931.41778983982</v>
      </c>
      <c r="O488" s="15">
        <v>187332.69043359967</v>
      </c>
      <c r="P488" s="15">
        <v>188653.07597014049</v>
      </c>
      <c r="Q488" s="15">
        <v>369153.72586455976</v>
      </c>
      <c r="R488" s="15">
        <v>369322.46843308449</v>
      </c>
      <c r="S488" s="15">
        <v>183797.57061875251</v>
      </c>
      <c r="T488" s="15">
        <v>551689.52946849552</v>
      </c>
      <c r="U488" s="9">
        <f t="shared" si="7"/>
        <v>3037235.9560134653</v>
      </c>
    </row>
    <row r="489" spans="1:21" s="21" customFormat="1" x14ac:dyDescent="0.3">
      <c r="A489" s="7" t="s">
        <v>281</v>
      </c>
      <c r="B489" s="7" t="s">
        <v>910</v>
      </c>
      <c r="C489" s="7">
        <v>1303</v>
      </c>
      <c r="D489" s="7" t="s">
        <v>8</v>
      </c>
      <c r="E489" s="7">
        <v>925</v>
      </c>
      <c r="F489" s="7" t="s">
        <v>1733</v>
      </c>
      <c r="G489" s="7" t="s">
        <v>916</v>
      </c>
      <c r="H489" s="8" t="s">
        <v>1635</v>
      </c>
      <c r="I489" s="15">
        <v>44742.392172872977</v>
      </c>
      <c r="J489" s="15">
        <v>90286.93881089364</v>
      </c>
      <c r="K489" s="15">
        <v>182276.71169220874</v>
      </c>
      <c r="L489" s="15">
        <v>91105.519175355759</v>
      </c>
      <c r="M489" s="15">
        <v>92820.808505959983</v>
      </c>
      <c r="N489" s="15">
        <v>93465.70889491991</v>
      </c>
      <c r="O489" s="15">
        <v>46950.548980852051</v>
      </c>
      <c r="P489" s="15">
        <v>47281.472674220677</v>
      </c>
      <c r="Q489" s="15">
        <v>184576.86293227988</v>
      </c>
      <c r="R489" s="15">
        <v>184892.92961706489</v>
      </c>
      <c r="S489" s="15">
        <v>229287.46934689375</v>
      </c>
      <c r="T489" s="15">
        <v>275844.76473424776</v>
      </c>
      <c r="U489" s="9">
        <f t="shared" si="7"/>
        <v>1563532.12753777</v>
      </c>
    </row>
    <row r="490" spans="1:21" s="21" customFormat="1" x14ac:dyDescent="0.3">
      <c r="A490" s="7" t="s">
        <v>281</v>
      </c>
      <c r="B490" s="7" t="s">
        <v>910</v>
      </c>
      <c r="C490" s="7">
        <v>1303</v>
      </c>
      <c r="D490" s="7" t="s">
        <v>8</v>
      </c>
      <c r="E490" s="7">
        <v>913</v>
      </c>
      <c r="F490" s="7">
        <v>111316</v>
      </c>
      <c r="G490" s="7" t="s">
        <v>1761</v>
      </c>
      <c r="H490" s="8" t="s">
        <v>1636</v>
      </c>
      <c r="I490" s="15">
        <v>223711.9608643649</v>
      </c>
      <c r="J490" s="15">
        <v>901063.64933271857</v>
      </c>
      <c r="K490" s="15">
        <v>910016.48312335217</v>
      </c>
      <c r="L490" s="15">
        <v>909688.60896592715</v>
      </c>
      <c r="M490" s="15">
        <v>1158403.6901543806</v>
      </c>
      <c r="N490" s="15">
        <v>699590.83107847546</v>
      </c>
      <c r="O490" s="15">
        <v>935254.93569857278</v>
      </c>
      <c r="P490" s="15">
        <v>942319.75039721804</v>
      </c>
      <c r="Q490" s="15">
        <v>1152795.8456823095</v>
      </c>
      <c r="R490" s="15">
        <v>1153843.0946027357</v>
      </c>
      <c r="S490" s="15">
        <v>687862.40804068127</v>
      </c>
      <c r="T490" s="15">
        <v>919636.05204389454</v>
      </c>
      <c r="U490" s="9">
        <f t="shared" si="7"/>
        <v>10594187.309984632</v>
      </c>
    </row>
    <row r="491" spans="1:21" s="21" customFormat="1" x14ac:dyDescent="0.3">
      <c r="A491" s="7" t="s">
        <v>281</v>
      </c>
      <c r="B491" s="7" t="s">
        <v>910</v>
      </c>
      <c r="C491" s="7">
        <v>1303</v>
      </c>
      <c r="D491" s="7" t="s">
        <v>8</v>
      </c>
      <c r="E491" s="7">
        <v>913</v>
      </c>
      <c r="F491" s="7">
        <v>111280</v>
      </c>
      <c r="G491" s="7" t="s">
        <v>1761</v>
      </c>
      <c r="H491" s="8" t="s">
        <v>1637</v>
      </c>
      <c r="I491" s="15">
        <v>670688.45867136598</v>
      </c>
      <c r="J491" s="15">
        <v>901063.64933271857</v>
      </c>
      <c r="K491" s="15">
        <v>682626.28528732178</v>
      </c>
      <c r="L491" s="15">
        <v>1364305.1496509523</v>
      </c>
      <c r="M491" s="15">
        <v>926815.77293201047</v>
      </c>
      <c r="N491" s="15">
        <v>699590.83107847546</v>
      </c>
      <c r="O491" s="15">
        <v>935254.93569857278</v>
      </c>
      <c r="P491" s="15">
        <v>706858.01647959906</v>
      </c>
      <c r="Q491" s="15">
        <v>1152795.8456823095</v>
      </c>
      <c r="R491" s="15">
        <v>1153843.0946027357</v>
      </c>
      <c r="S491" s="15">
        <v>687862.40804068127</v>
      </c>
      <c r="T491" s="15">
        <v>689842.16623022233</v>
      </c>
      <c r="U491" s="9">
        <f t="shared" si="7"/>
        <v>10571546.613686966</v>
      </c>
    </row>
    <row r="492" spans="1:21" s="21" customFormat="1" x14ac:dyDescent="0.3">
      <c r="A492" s="7" t="s">
        <v>281</v>
      </c>
      <c r="B492" s="7" t="s">
        <v>910</v>
      </c>
      <c r="C492" s="7">
        <v>1303</v>
      </c>
      <c r="D492" s="7" t="s">
        <v>8</v>
      </c>
      <c r="E492" s="7">
        <v>913</v>
      </c>
      <c r="F492" s="7">
        <v>111189</v>
      </c>
      <c r="G492" s="7" t="s">
        <v>1761</v>
      </c>
      <c r="H492" s="8" t="s">
        <v>1638</v>
      </c>
      <c r="I492" s="15">
        <v>1340929.4934210032</v>
      </c>
      <c r="J492" s="15">
        <v>901063.64933271857</v>
      </c>
      <c r="K492" s="15">
        <v>1137406.6809593826</v>
      </c>
      <c r="L492" s="15">
        <v>1136996.8793084398</v>
      </c>
      <c r="M492" s="15">
        <v>2316807.3803087613</v>
      </c>
      <c r="N492" s="15">
        <v>1399181.6621569509</v>
      </c>
      <c r="O492" s="15">
        <v>935254.93569857278</v>
      </c>
      <c r="P492" s="15">
        <v>1884166.6860676939</v>
      </c>
      <c r="Q492" s="15">
        <v>1614006.7036860264</v>
      </c>
      <c r="R492" s="15">
        <v>1384611.7135232829</v>
      </c>
      <c r="S492" s="15">
        <v>2751449.6321627251</v>
      </c>
      <c r="T492" s="15">
        <v>919636.05204389454</v>
      </c>
      <c r="U492" s="9">
        <f t="shared" si="7"/>
        <v>17721511.468669455</v>
      </c>
    </row>
    <row r="493" spans="1:21" s="21" customFormat="1" x14ac:dyDescent="0.3">
      <c r="A493" s="7" t="s">
        <v>281</v>
      </c>
      <c r="B493" s="7" t="s">
        <v>910</v>
      </c>
      <c r="C493" s="7">
        <v>1303</v>
      </c>
      <c r="D493" s="7" t="s">
        <v>8</v>
      </c>
      <c r="E493" s="7">
        <v>913</v>
      </c>
      <c r="F493" s="7">
        <v>111574</v>
      </c>
      <c r="G493" s="7" t="s">
        <v>1761</v>
      </c>
      <c r="H493" s="8" t="s">
        <v>1639</v>
      </c>
      <c r="I493" s="15">
        <v>1117217.5325566384</v>
      </c>
      <c r="J493" s="15">
        <v>1126329.5616658982</v>
      </c>
      <c r="K493" s="15">
        <v>1364796.8787954128</v>
      </c>
      <c r="L493" s="15">
        <v>1591613.4199934651</v>
      </c>
      <c r="M493" s="15">
        <v>1389991.6073767508</v>
      </c>
      <c r="N493" s="15">
        <v>1399181.6621569509</v>
      </c>
      <c r="O493" s="15">
        <v>1169068.6696232159</v>
      </c>
      <c r="P493" s="15">
        <v>1648704.952150075</v>
      </c>
      <c r="Q493" s="15">
        <v>1383632.5740111507</v>
      </c>
      <c r="R493" s="15">
        <v>1384611.7135232829</v>
      </c>
      <c r="S493" s="15">
        <v>917149.87738757499</v>
      </c>
      <c r="T493" s="15">
        <v>689842.16623022233</v>
      </c>
      <c r="U493" s="9">
        <f t="shared" si="7"/>
        <v>15182140.615470638</v>
      </c>
    </row>
    <row r="494" spans="1:21" s="21" customFormat="1" x14ac:dyDescent="0.3">
      <c r="A494" s="7" t="s">
        <v>281</v>
      </c>
      <c r="B494" s="7" t="s">
        <v>910</v>
      </c>
      <c r="C494" s="7">
        <v>1303</v>
      </c>
      <c r="D494" s="7" t="s">
        <v>8</v>
      </c>
      <c r="E494" s="7">
        <v>905</v>
      </c>
      <c r="F494" s="7" t="s">
        <v>1734</v>
      </c>
      <c r="G494" s="7" t="s">
        <v>1761</v>
      </c>
      <c r="H494" s="8" t="s">
        <v>1640</v>
      </c>
      <c r="I494" s="15">
        <v>893952.99561400211</v>
      </c>
      <c r="J494" s="15">
        <v>901063.64933271857</v>
      </c>
      <c r="K494" s="15">
        <v>3411764.351098917</v>
      </c>
      <c r="L494" s="15">
        <v>2728610.2993019046</v>
      </c>
      <c r="M494" s="15">
        <v>2316807.3803087613</v>
      </c>
      <c r="N494" s="15">
        <v>3264289.8831550777</v>
      </c>
      <c r="O494" s="15">
        <v>3272922.7694551963</v>
      </c>
      <c r="P494" s="15">
        <v>2826486.4364649118</v>
      </c>
      <c r="Q494" s="15">
        <v>2305591.6913646189</v>
      </c>
      <c r="R494" s="15">
        <v>5999057.3103321353</v>
      </c>
      <c r="S494" s="15">
        <v>5502899.2643254502</v>
      </c>
      <c r="T494" s="15">
        <v>2298859.8757151333</v>
      </c>
      <c r="U494" s="9">
        <f t="shared" si="7"/>
        <v>35722305.906468831</v>
      </c>
    </row>
    <row r="495" spans="1:21" s="21" customFormat="1" x14ac:dyDescent="0.3">
      <c r="A495" s="7" t="s">
        <v>281</v>
      </c>
      <c r="B495" s="7" t="s">
        <v>910</v>
      </c>
      <c r="C495" s="7">
        <v>1303</v>
      </c>
      <c r="D495" s="7" t="s">
        <v>1211</v>
      </c>
      <c r="E495" s="7">
        <v>905</v>
      </c>
      <c r="F495" s="7" t="s">
        <v>499</v>
      </c>
      <c r="G495" s="7" t="s">
        <v>1761</v>
      </c>
      <c r="H495" s="8" t="s">
        <v>1641</v>
      </c>
      <c r="I495" s="15">
        <v>670688.45867136598</v>
      </c>
      <c r="J495" s="15">
        <v>450531.82466635929</v>
      </c>
      <c r="K495" s="15">
        <v>1364796.8787954128</v>
      </c>
      <c r="L495" s="15">
        <v>909688.60896592715</v>
      </c>
      <c r="M495" s="15">
        <v>926815.77293201047</v>
      </c>
      <c r="N495" s="15">
        <v>1399181.6621569509</v>
      </c>
      <c r="O495" s="15">
        <v>1870509.8713971456</v>
      </c>
      <c r="P495" s="15">
        <v>1177781.484314837</v>
      </c>
      <c r="Q495" s="15">
        <v>1383632.5740111507</v>
      </c>
      <c r="R495" s="15">
        <v>2307686.1892054714</v>
      </c>
      <c r="S495" s="15">
        <v>1146437.3467344688</v>
      </c>
      <c r="T495" s="15">
        <v>919636.05204389454</v>
      </c>
      <c r="U495" s="9">
        <f t="shared" si="7"/>
        <v>14527386.723894993</v>
      </c>
    </row>
    <row r="496" spans="1:21" s="21" customFormat="1" x14ac:dyDescent="0.3">
      <c r="A496" s="7" t="s">
        <v>281</v>
      </c>
      <c r="B496" s="7" t="s">
        <v>910</v>
      </c>
      <c r="C496" s="7">
        <v>1303</v>
      </c>
      <c r="D496" s="7" t="s">
        <v>8</v>
      </c>
      <c r="E496" s="7">
        <v>922</v>
      </c>
      <c r="F496" s="7" t="s">
        <v>1735</v>
      </c>
      <c r="G496" s="7" t="s">
        <v>1761</v>
      </c>
      <c r="H496" s="8" t="s">
        <v>1642</v>
      </c>
      <c r="I496" s="15">
        <v>223711.9608643649</v>
      </c>
      <c r="J496" s="15">
        <v>0</v>
      </c>
      <c r="K496" s="15">
        <v>227845.88961526091</v>
      </c>
      <c r="L496" s="15">
        <v>227763.79793838938</v>
      </c>
      <c r="M496" s="15">
        <v>463639.93848727015</v>
      </c>
      <c r="N496" s="15">
        <v>466393.88738565036</v>
      </c>
      <c r="O496" s="15">
        <v>233813.73392464319</v>
      </c>
      <c r="P496" s="15">
        <v>235934.54864436117</v>
      </c>
      <c r="Q496" s="15">
        <v>0</v>
      </c>
      <c r="R496" s="15">
        <v>230768.61892054716</v>
      </c>
      <c r="S496" s="15">
        <v>229287.46934689375</v>
      </c>
      <c r="T496" s="15">
        <v>230254.39460287793</v>
      </c>
      <c r="U496" s="9">
        <f t="shared" si="7"/>
        <v>2769414.2397302589</v>
      </c>
    </row>
    <row r="497" spans="1:21" s="21" customFormat="1" x14ac:dyDescent="0.3">
      <c r="A497" s="7" t="s">
        <v>281</v>
      </c>
      <c r="B497" s="7" t="s">
        <v>910</v>
      </c>
      <c r="C497" s="7">
        <v>1303</v>
      </c>
      <c r="D497" s="7" t="s">
        <v>8</v>
      </c>
      <c r="E497" s="7">
        <v>905</v>
      </c>
      <c r="F497" s="7" t="s">
        <v>1736</v>
      </c>
      <c r="G497" s="7" t="s">
        <v>1761</v>
      </c>
      <c r="H497" s="8" t="s">
        <v>1643</v>
      </c>
      <c r="I497" s="15">
        <v>0</v>
      </c>
      <c r="J497" s="15">
        <v>0</v>
      </c>
      <c r="K497" s="15">
        <v>91138.355846104372</v>
      </c>
      <c r="L497" s="15">
        <v>227763.79793838938</v>
      </c>
      <c r="M497" s="15">
        <v>232052.02126489996</v>
      </c>
      <c r="N497" s="15">
        <v>233196.94369282518</v>
      </c>
      <c r="O497" s="15">
        <v>233813.73392464319</v>
      </c>
      <c r="P497" s="15">
        <v>0</v>
      </c>
      <c r="Q497" s="15">
        <v>230836.72832884124</v>
      </c>
      <c r="R497" s="15">
        <v>0</v>
      </c>
      <c r="S497" s="15">
        <v>0</v>
      </c>
      <c r="T497" s="15">
        <v>0</v>
      </c>
      <c r="U497" s="9">
        <f t="shared" si="7"/>
        <v>1248801.5809957033</v>
      </c>
    </row>
    <row r="498" spans="1:21" s="21" customFormat="1" x14ac:dyDescent="0.3">
      <c r="A498" s="7" t="s">
        <v>281</v>
      </c>
      <c r="B498" s="7" t="s">
        <v>910</v>
      </c>
      <c r="C498" s="7">
        <v>1303</v>
      </c>
      <c r="D498" s="7" t="s">
        <v>8</v>
      </c>
      <c r="E498" s="7">
        <v>905</v>
      </c>
      <c r="F498" s="7" t="s">
        <v>1737</v>
      </c>
      <c r="G498" s="7" t="s">
        <v>1761</v>
      </c>
      <c r="H498" s="8" t="s">
        <v>1644</v>
      </c>
      <c r="I498" s="15">
        <v>223711.9608643649</v>
      </c>
      <c r="J498" s="15">
        <v>225265.91233317964</v>
      </c>
      <c r="K498" s="15">
        <v>455236.08745129133</v>
      </c>
      <c r="L498" s="15">
        <v>0</v>
      </c>
      <c r="M498" s="15">
        <v>463639.93848727015</v>
      </c>
      <c r="N498" s="15">
        <v>233196.94369282518</v>
      </c>
      <c r="O498" s="15">
        <v>233813.73392464319</v>
      </c>
      <c r="P498" s="15">
        <v>0</v>
      </c>
      <c r="Q498" s="15">
        <v>230836.72832884124</v>
      </c>
      <c r="R498" s="15">
        <v>230768.61892054716</v>
      </c>
      <c r="S498" s="15">
        <v>458574.9386937875</v>
      </c>
      <c r="T498" s="15">
        <v>230254.39460287793</v>
      </c>
      <c r="U498" s="9">
        <f t="shared" si="7"/>
        <v>2985299.2572996281</v>
      </c>
    </row>
    <row r="499" spans="1:21" s="21" customFormat="1" x14ac:dyDescent="0.3">
      <c r="A499" s="7" t="s">
        <v>281</v>
      </c>
      <c r="B499" s="7" t="s">
        <v>910</v>
      </c>
      <c r="C499" s="7">
        <v>1303</v>
      </c>
      <c r="D499" s="7" t="s">
        <v>558</v>
      </c>
      <c r="E499" s="7">
        <v>905</v>
      </c>
      <c r="F499" s="7" t="s">
        <v>500</v>
      </c>
      <c r="G499" s="7" t="s">
        <v>1761</v>
      </c>
      <c r="H499" s="8" t="s">
        <v>369</v>
      </c>
      <c r="I499" s="15">
        <v>446976.49780700105</v>
      </c>
      <c r="J499" s="15">
        <v>225265.91233317964</v>
      </c>
      <c r="K499" s="15">
        <v>682626.28528732178</v>
      </c>
      <c r="L499" s="15">
        <v>227763.79793838938</v>
      </c>
      <c r="M499" s="15">
        <v>463639.93848727015</v>
      </c>
      <c r="N499" s="15">
        <v>0</v>
      </c>
      <c r="O499" s="15">
        <v>233813.73392464319</v>
      </c>
      <c r="P499" s="15">
        <v>235934.54864436117</v>
      </c>
      <c r="Q499" s="15">
        <v>230836.72832884124</v>
      </c>
      <c r="R499" s="15">
        <v>461537.23784109432</v>
      </c>
      <c r="S499" s="15">
        <v>458574.9386937875</v>
      </c>
      <c r="T499" s="15">
        <v>230254.39460287793</v>
      </c>
      <c r="U499" s="9">
        <f t="shared" si="7"/>
        <v>3897224.0138887675</v>
      </c>
    </row>
    <row r="500" spans="1:21" s="21" customFormat="1" x14ac:dyDescent="0.3">
      <c r="A500" s="7" t="s">
        <v>281</v>
      </c>
      <c r="B500" s="7" t="s">
        <v>910</v>
      </c>
      <c r="C500" s="7">
        <v>1303</v>
      </c>
      <c r="D500" s="7" t="s">
        <v>8</v>
      </c>
      <c r="E500" s="7">
        <v>905</v>
      </c>
      <c r="F500" s="7" t="s">
        <v>1738</v>
      </c>
      <c r="G500" s="7" t="s">
        <v>1761</v>
      </c>
      <c r="H500" s="8" t="s">
        <v>1645</v>
      </c>
      <c r="I500" s="15">
        <v>0</v>
      </c>
      <c r="J500" s="15">
        <v>0</v>
      </c>
      <c r="K500" s="15">
        <v>227845.88961526091</v>
      </c>
      <c r="L500" s="15">
        <v>227763.79793838938</v>
      </c>
      <c r="M500" s="15">
        <v>0</v>
      </c>
      <c r="N500" s="15">
        <v>233196.94369282518</v>
      </c>
      <c r="O500" s="15">
        <v>233813.73392464319</v>
      </c>
      <c r="P500" s="15">
        <v>235934.54864436117</v>
      </c>
      <c r="Q500" s="15">
        <v>0</v>
      </c>
      <c r="R500" s="15">
        <v>461537.23784109432</v>
      </c>
      <c r="S500" s="15">
        <v>458574.9386937875</v>
      </c>
      <c r="T500" s="15">
        <v>230254.39460287793</v>
      </c>
      <c r="U500" s="9">
        <f t="shared" si="7"/>
        <v>2308921.4849532396</v>
      </c>
    </row>
    <row r="501" spans="1:21" s="21" customFormat="1" x14ac:dyDescent="0.3">
      <c r="A501" s="7" t="s">
        <v>281</v>
      </c>
      <c r="B501" s="7" t="s">
        <v>910</v>
      </c>
      <c r="C501" s="7">
        <v>1303</v>
      </c>
      <c r="D501" s="7" t="s">
        <v>252</v>
      </c>
      <c r="E501" s="7">
        <v>905</v>
      </c>
      <c r="F501" s="7" t="s">
        <v>252</v>
      </c>
      <c r="G501" s="7" t="s">
        <v>1761</v>
      </c>
      <c r="H501" s="8" t="s">
        <v>1646</v>
      </c>
      <c r="I501" s="15">
        <v>0</v>
      </c>
      <c r="J501" s="15">
        <v>0</v>
      </c>
      <c r="K501" s="15">
        <v>2274813.3619187651</v>
      </c>
      <c r="L501" s="15">
        <v>1818921.6903359776</v>
      </c>
      <c r="M501" s="15">
        <v>1853631.5458640209</v>
      </c>
      <c r="N501" s="15">
        <v>1865575.5495426015</v>
      </c>
      <c r="O501" s="15">
        <v>1402882.4035478591</v>
      </c>
      <c r="P501" s="15">
        <v>1413243.2182324559</v>
      </c>
      <c r="Q501" s="15">
        <v>2305591.6913646189</v>
      </c>
      <c r="R501" s="15">
        <v>3230297.2740866151</v>
      </c>
      <c r="S501" s="15">
        <v>2751449.6321627251</v>
      </c>
      <c r="T501" s="15">
        <v>1839272.1040877891</v>
      </c>
      <c r="U501" s="9">
        <f t="shared" si="7"/>
        <v>20755678.471143428</v>
      </c>
    </row>
    <row r="502" spans="1:21" s="21" customFormat="1" x14ac:dyDescent="0.3">
      <c r="A502" s="7" t="s">
        <v>281</v>
      </c>
      <c r="B502" s="7" t="s">
        <v>910</v>
      </c>
      <c r="C502" s="7">
        <v>1303</v>
      </c>
      <c r="D502" s="7" t="s">
        <v>8</v>
      </c>
      <c r="E502" s="7">
        <v>913</v>
      </c>
      <c r="F502" s="7" t="s">
        <v>1739</v>
      </c>
      <c r="G502" s="7" t="s">
        <v>913</v>
      </c>
      <c r="H502" s="8" t="s">
        <v>1647</v>
      </c>
      <c r="I502" s="15">
        <v>893952.99561400211</v>
      </c>
      <c r="J502" s="15">
        <v>901063.64933271857</v>
      </c>
      <c r="K502" s="15">
        <v>1364796.8787954128</v>
      </c>
      <c r="L502" s="15">
        <v>1364305.1496509523</v>
      </c>
      <c r="M502" s="15">
        <v>926815.77293201047</v>
      </c>
      <c r="N502" s="15">
        <v>932787.77477130073</v>
      </c>
      <c r="O502" s="15">
        <v>935254.93569857278</v>
      </c>
      <c r="P502" s="15">
        <v>471396.28256198013</v>
      </c>
      <c r="Q502" s="15">
        <v>2305591.6913646189</v>
      </c>
      <c r="R502" s="15">
        <v>461537.23784109432</v>
      </c>
      <c r="S502" s="15">
        <v>1375724.8160813625</v>
      </c>
      <c r="T502" s="15">
        <v>1839272.1040877891</v>
      </c>
      <c r="U502" s="9">
        <f t="shared" si="7"/>
        <v>13772499.288731813</v>
      </c>
    </row>
    <row r="503" spans="1:21" s="21" customFormat="1" x14ac:dyDescent="0.3">
      <c r="A503" s="7" t="s">
        <v>281</v>
      </c>
      <c r="B503" s="7" t="s">
        <v>910</v>
      </c>
      <c r="C503" s="7">
        <v>1303</v>
      </c>
      <c r="D503" s="7" t="s">
        <v>8</v>
      </c>
      <c r="E503" s="7">
        <v>913</v>
      </c>
      <c r="F503" s="7" t="s">
        <v>1740</v>
      </c>
      <c r="G503" s="7" t="s">
        <v>913</v>
      </c>
      <c r="H503" s="8" t="s">
        <v>1648</v>
      </c>
      <c r="I503" s="15">
        <v>446976.49780700105</v>
      </c>
      <c r="J503" s="15">
        <v>0</v>
      </c>
      <c r="K503" s="15">
        <v>455236.08745129133</v>
      </c>
      <c r="L503" s="15">
        <v>0</v>
      </c>
      <c r="M503" s="15">
        <v>463639.93848727015</v>
      </c>
      <c r="N503" s="15">
        <v>0</v>
      </c>
      <c r="O503" s="15">
        <v>0</v>
      </c>
      <c r="P503" s="15">
        <v>0</v>
      </c>
      <c r="Q503" s="15">
        <v>461210.85800371686</v>
      </c>
      <c r="R503" s="15">
        <v>0</v>
      </c>
      <c r="S503" s="15">
        <v>0</v>
      </c>
      <c r="T503" s="15">
        <v>460048.28041655011</v>
      </c>
      <c r="U503" s="9">
        <f t="shared" si="7"/>
        <v>2287111.6621658294</v>
      </c>
    </row>
    <row r="504" spans="1:21" s="21" customFormat="1" x14ac:dyDescent="0.3">
      <c r="A504" s="7" t="s">
        <v>281</v>
      </c>
      <c r="B504" s="7" t="s">
        <v>910</v>
      </c>
      <c r="C504" s="7">
        <v>1303</v>
      </c>
      <c r="D504" s="7" t="s">
        <v>8</v>
      </c>
      <c r="E504" s="7">
        <v>913</v>
      </c>
      <c r="F504" s="7" t="s">
        <v>1741</v>
      </c>
      <c r="G504" s="7" t="s">
        <v>913</v>
      </c>
      <c r="H504" s="8" t="s">
        <v>1649</v>
      </c>
      <c r="I504" s="15">
        <v>446976.49780700105</v>
      </c>
      <c r="J504" s="15">
        <v>0</v>
      </c>
      <c r="K504" s="15">
        <v>455236.08745129133</v>
      </c>
      <c r="L504" s="15">
        <v>455072.06828090199</v>
      </c>
      <c r="M504" s="15">
        <v>463639.93848727015</v>
      </c>
      <c r="N504" s="15">
        <v>466393.88738565036</v>
      </c>
      <c r="O504" s="15">
        <v>467627.46784928639</v>
      </c>
      <c r="P504" s="15">
        <v>0</v>
      </c>
      <c r="Q504" s="15">
        <v>461210.85800371686</v>
      </c>
      <c r="R504" s="15">
        <v>0</v>
      </c>
      <c r="S504" s="15">
        <v>458574.9386937875</v>
      </c>
      <c r="T504" s="15">
        <v>919636.05204389454</v>
      </c>
      <c r="U504" s="9">
        <f t="shared" si="7"/>
        <v>4594367.7960027996</v>
      </c>
    </row>
    <row r="505" spans="1:21" s="21" customFormat="1" x14ac:dyDescent="0.3">
      <c r="A505" s="7" t="s">
        <v>281</v>
      </c>
      <c r="B505" s="7" t="s">
        <v>910</v>
      </c>
      <c r="C505" s="7">
        <v>1303</v>
      </c>
      <c r="D505" s="7" t="s">
        <v>8</v>
      </c>
      <c r="E505" s="7">
        <v>913</v>
      </c>
      <c r="F505" s="7" t="s">
        <v>1742</v>
      </c>
      <c r="G505" s="7" t="s">
        <v>913</v>
      </c>
      <c r="H505" s="8" t="s">
        <v>1650</v>
      </c>
      <c r="I505" s="15">
        <v>8936845.4126096498</v>
      </c>
      <c r="J505" s="15">
        <v>4503963.9425814291</v>
      </c>
      <c r="K505" s="15">
        <v>9097886.3723373692</v>
      </c>
      <c r="L505" s="15">
        <v>9094152.9240840115</v>
      </c>
      <c r="M505" s="15">
        <v>13899451.969724977</v>
      </c>
      <c r="N505" s="15">
        <v>9326008.4335351083</v>
      </c>
      <c r="O505" s="15">
        <v>9351140.8405163027</v>
      </c>
      <c r="P505" s="15">
        <v>9420360.6156117283</v>
      </c>
      <c r="Q505" s="15">
        <v>9222366.7654584758</v>
      </c>
      <c r="R505" s="15">
        <v>9229354.5844187513</v>
      </c>
      <c r="S505" s="15">
        <v>4585749.3869378753</v>
      </c>
      <c r="T505" s="15">
        <v>9194518.4852821212</v>
      </c>
      <c r="U505" s="9">
        <f t="shared" si="7"/>
        <v>105861799.73309781</v>
      </c>
    </row>
    <row r="506" spans="1:21" s="21" customFormat="1" x14ac:dyDescent="0.3">
      <c r="A506" s="7" t="s">
        <v>281</v>
      </c>
      <c r="B506" s="7" t="s">
        <v>910</v>
      </c>
      <c r="C506" s="7">
        <v>1303</v>
      </c>
      <c r="D506" s="7" t="s">
        <v>8</v>
      </c>
      <c r="E506" s="7">
        <v>913</v>
      </c>
      <c r="F506" s="7" t="s">
        <v>1743</v>
      </c>
      <c r="G506" s="7" t="s">
        <v>913</v>
      </c>
      <c r="H506" s="8" t="s">
        <v>1651</v>
      </c>
      <c r="I506" s="15">
        <v>8936845.4126096498</v>
      </c>
      <c r="J506" s="15">
        <v>4503963.9425814291</v>
      </c>
      <c r="K506" s="15">
        <v>6823528.7021978339</v>
      </c>
      <c r="L506" s="15">
        <v>9094152.9240840115</v>
      </c>
      <c r="M506" s="15">
        <v>9266301.3131499849</v>
      </c>
      <c r="N506" s="15">
        <v>4663004.2167675542</v>
      </c>
      <c r="O506" s="15">
        <v>9351140.8405163027</v>
      </c>
      <c r="P506" s="15">
        <v>4710180.3078058641</v>
      </c>
      <c r="Q506" s="15">
        <v>9222366.7654584758</v>
      </c>
      <c r="R506" s="15">
        <v>4614908.9876098977</v>
      </c>
      <c r="S506" s="15">
        <v>4585749.3869378753</v>
      </c>
      <c r="T506" s="15">
        <v>9194518.4852821212</v>
      </c>
      <c r="U506" s="9">
        <f t="shared" si="7"/>
        <v>84966661.28500101</v>
      </c>
    </row>
    <row r="507" spans="1:21" s="21" customFormat="1" x14ac:dyDescent="0.3">
      <c r="A507" s="7" t="s">
        <v>281</v>
      </c>
      <c r="B507" s="7" t="s">
        <v>910</v>
      </c>
      <c r="C507" s="7">
        <v>1303</v>
      </c>
      <c r="D507" s="7" t="s">
        <v>8</v>
      </c>
      <c r="E507" s="7">
        <v>913</v>
      </c>
      <c r="F507" s="7" t="s">
        <v>1744</v>
      </c>
      <c r="G507" s="7" t="s">
        <v>913</v>
      </c>
      <c r="H507" s="8" t="s">
        <v>1652</v>
      </c>
      <c r="I507" s="15">
        <v>17873690.8252193</v>
      </c>
      <c r="J507" s="15">
        <v>4503963.9425814291</v>
      </c>
      <c r="K507" s="15">
        <v>9097886.3723373692</v>
      </c>
      <c r="L507" s="15">
        <v>9094152.9240840115</v>
      </c>
      <c r="M507" s="15">
        <v>9266301.3131499849</v>
      </c>
      <c r="N507" s="15">
        <v>18651549.538525742</v>
      </c>
      <c r="O507" s="15">
        <v>9351140.8405163027</v>
      </c>
      <c r="P507" s="15">
        <v>4710180.3078058641</v>
      </c>
      <c r="Q507" s="15">
        <v>23055916.913646188</v>
      </c>
      <c r="R507" s="15">
        <v>4614908.9876098977</v>
      </c>
      <c r="S507" s="15">
        <v>9171498.7738757506</v>
      </c>
      <c r="T507" s="15">
        <v>18389036.970564242</v>
      </c>
      <c r="U507" s="9">
        <f t="shared" si="7"/>
        <v>137780227.70991609</v>
      </c>
    </row>
    <row r="508" spans="1:21" s="21" customFormat="1" x14ac:dyDescent="0.3">
      <c r="A508" s="7" t="s">
        <v>281</v>
      </c>
      <c r="B508" s="7" t="s">
        <v>910</v>
      </c>
      <c r="C508" s="7">
        <v>1303</v>
      </c>
      <c r="D508" s="7" t="s">
        <v>8</v>
      </c>
      <c r="E508" s="7">
        <v>907</v>
      </c>
      <c r="F508" s="7" t="s">
        <v>1745</v>
      </c>
      <c r="G508" s="7" t="s">
        <v>913</v>
      </c>
      <c r="H508" s="8" t="s">
        <v>1653</v>
      </c>
      <c r="I508" s="15">
        <v>0</v>
      </c>
      <c r="J508" s="15">
        <v>0</v>
      </c>
      <c r="K508" s="15">
        <v>0</v>
      </c>
      <c r="L508" s="15">
        <v>0</v>
      </c>
      <c r="M508" s="15">
        <v>463639.93848727015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9">
        <f t="shared" si="7"/>
        <v>463639.93848727015</v>
      </c>
    </row>
    <row r="509" spans="1:21" s="21" customFormat="1" x14ac:dyDescent="0.3">
      <c r="A509" s="7" t="s">
        <v>281</v>
      </c>
      <c r="B509" s="7" t="s">
        <v>910</v>
      </c>
      <c r="C509" s="7">
        <v>1303</v>
      </c>
      <c r="D509" s="7" t="s">
        <v>8</v>
      </c>
      <c r="E509" s="7">
        <v>913</v>
      </c>
      <c r="F509" s="7" t="s">
        <v>1746</v>
      </c>
      <c r="G509" s="7" t="s">
        <v>913</v>
      </c>
      <c r="H509" s="8" t="s">
        <v>1654</v>
      </c>
      <c r="I509" s="15">
        <v>17873690.8252193</v>
      </c>
      <c r="J509" s="15">
        <v>9007476.4504688047</v>
      </c>
      <c r="K509" s="15">
        <v>9097886.3723373692</v>
      </c>
      <c r="L509" s="15">
        <v>13641229.386126017</v>
      </c>
      <c r="M509" s="15">
        <v>23165289.178832434</v>
      </c>
      <c r="N509" s="15">
        <v>13988545.321758188</v>
      </c>
      <c r="O509" s="15">
        <v>14026476.508029548</v>
      </c>
      <c r="P509" s="15">
        <v>18840248.416496713</v>
      </c>
      <c r="Q509" s="15">
        <v>18444733.530916952</v>
      </c>
      <c r="R509" s="15">
        <v>13843800.181227602</v>
      </c>
      <c r="S509" s="15">
        <v>13756788.666887078</v>
      </c>
      <c r="T509" s="15">
        <v>18389036.970564242</v>
      </c>
      <c r="U509" s="9">
        <f t="shared" si="7"/>
        <v>184075201.80886424</v>
      </c>
    </row>
    <row r="510" spans="1:21" s="21" customFormat="1" x14ac:dyDescent="0.3">
      <c r="A510" s="7" t="s">
        <v>281</v>
      </c>
      <c r="B510" s="7" t="s">
        <v>910</v>
      </c>
      <c r="C510" s="7">
        <v>1303</v>
      </c>
      <c r="D510" s="7" t="s">
        <v>8</v>
      </c>
      <c r="E510" s="7">
        <v>913</v>
      </c>
      <c r="F510" s="7">
        <v>110072</v>
      </c>
      <c r="G510" s="7" t="s">
        <v>913</v>
      </c>
      <c r="H510" s="8" t="s">
        <v>1655</v>
      </c>
      <c r="I510" s="15">
        <v>446976.49780700105</v>
      </c>
      <c r="J510" s="15">
        <v>0</v>
      </c>
      <c r="K510" s="15">
        <v>0</v>
      </c>
      <c r="L510" s="15">
        <v>455072.06828090199</v>
      </c>
      <c r="M510" s="15">
        <v>0</v>
      </c>
      <c r="N510" s="15">
        <v>0</v>
      </c>
      <c r="O510" s="15">
        <v>0</v>
      </c>
      <c r="P510" s="15">
        <v>471396.28256198013</v>
      </c>
      <c r="Q510" s="15">
        <v>461210.85800371686</v>
      </c>
      <c r="R510" s="15">
        <v>0</v>
      </c>
      <c r="S510" s="15">
        <v>0</v>
      </c>
      <c r="T510" s="15">
        <v>0</v>
      </c>
      <c r="U510" s="9">
        <f t="shared" si="7"/>
        <v>1834655.7066536001</v>
      </c>
    </row>
    <row r="511" spans="1:21" s="21" customFormat="1" x14ac:dyDescent="0.3">
      <c r="A511" s="7" t="s">
        <v>281</v>
      </c>
      <c r="B511" s="7" t="s">
        <v>910</v>
      </c>
      <c r="C511" s="7">
        <v>1303</v>
      </c>
      <c r="D511" s="7" t="s">
        <v>8</v>
      </c>
      <c r="E511" s="7">
        <v>913</v>
      </c>
      <c r="F511" s="7">
        <v>111164</v>
      </c>
      <c r="G511" s="7" t="s">
        <v>913</v>
      </c>
      <c r="H511" s="8" t="s">
        <v>1656</v>
      </c>
      <c r="I511" s="15">
        <v>893952.99561400211</v>
      </c>
      <c r="J511" s="15">
        <v>901063.64933271857</v>
      </c>
      <c r="K511" s="15">
        <v>910016.48312335217</v>
      </c>
      <c r="L511" s="15">
        <v>909688.60896592715</v>
      </c>
      <c r="M511" s="15">
        <v>0</v>
      </c>
      <c r="N511" s="15">
        <v>932787.77477130073</v>
      </c>
      <c r="O511" s="15">
        <v>935254.93569857278</v>
      </c>
      <c r="P511" s="15">
        <v>942319.75039721804</v>
      </c>
      <c r="Q511" s="15">
        <v>1383632.5740111507</v>
      </c>
      <c r="R511" s="15">
        <v>923074.47568218864</v>
      </c>
      <c r="S511" s="15">
        <v>917149.87738757499</v>
      </c>
      <c r="T511" s="15">
        <v>1839272.1040877891</v>
      </c>
      <c r="U511" s="9">
        <f t="shared" si="7"/>
        <v>11488213.229071796</v>
      </c>
    </row>
    <row r="512" spans="1:21" s="21" customFormat="1" x14ac:dyDescent="0.3">
      <c r="A512" s="7" t="s">
        <v>281</v>
      </c>
      <c r="B512" s="7" t="s">
        <v>910</v>
      </c>
      <c r="C512" s="7">
        <v>1303</v>
      </c>
      <c r="D512" s="7" t="s">
        <v>8</v>
      </c>
      <c r="E512" s="7">
        <v>913</v>
      </c>
      <c r="F512" s="7">
        <v>111412</v>
      </c>
      <c r="G512" s="7" t="s">
        <v>913</v>
      </c>
      <c r="H512" s="8" t="s">
        <v>1657</v>
      </c>
      <c r="I512" s="15">
        <v>2234435.0651132767</v>
      </c>
      <c r="J512" s="15">
        <v>1351144.0393050234</v>
      </c>
      <c r="K512" s="15">
        <v>1819577.2744674736</v>
      </c>
      <c r="L512" s="15">
        <v>1818921.6903359776</v>
      </c>
      <c r="M512" s="15">
        <v>2316807.3803087613</v>
      </c>
      <c r="N512" s="15">
        <v>2331502.1083837771</v>
      </c>
      <c r="O512" s="15">
        <v>1402882.4035478591</v>
      </c>
      <c r="P512" s="15">
        <v>1413243.2182324559</v>
      </c>
      <c r="Q512" s="15">
        <v>2305591.6913646189</v>
      </c>
      <c r="R512" s="15">
        <v>1384611.7135232829</v>
      </c>
      <c r="S512" s="15">
        <v>1834299.75477515</v>
      </c>
      <c r="T512" s="15">
        <v>2758447.6473424779</v>
      </c>
      <c r="U512" s="9">
        <f t="shared" si="7"/>
        <v>22971463.986700136</v>
      </c>
    </row>
    <row r="513" spans="1:21" s="21" customFormat="1" x14ac:dyDescent="0.3">
      <c r="A513" s="7" t="s">
        <v>281</v>
      </c>
      <c r="B513" s="7" t="s">
        <v>910</v>
      </c>
      <c r="C513" s="7">
        <v>1303</v>
      </c>
      <c r="D513" s="7" t="s">
        <v>1299</v>
      </c>
      <c r="E513" s="7">
        <v>913</v>
      </c>
      <c r="F513" s="7" t="s">
        <v>1747</v>
      </c>
      <c r="G513" s="7" t="s">
        <v>914</v>
      </c>
      <c r="H513" s="8" t="s">
        <v>1658</v>
      </c>
      <c r="I513" s="15">
        <v>4468422.7063048249</v>
      </c>
      <c r="J513" s="15">
        <v>4053432.1179150702</v>
      </c>
      <c r="K513" s="15">
        <v>5003951.4277303601</v>
      </c>
      <c r="L513" s="15">
        <v>17733233.779887121</v>
      </c>
      <c r="M513" s="15">
        <v>8339485.5402179752</v>
      </c>
      <c r="N513" s="15">
        <v>6528112.4377656812</v>
      </c>
      <c r="O513" s="15">
        <v>7948727.9424582515</v>
      </c>
      <c r="P513" s="15">
        <v>8949437.1477764901</v>
      </c>
      <c r="Q513" s="15">
        <v>5533605.0987366717</v>
      </c>
      <c r="R513" s="15">
        <v>8306280.1087365616</v>
      </c>
      <c r="S513" s="15">
        <v>9630073.7125695366</v>
      </c>
      <c r="T513" s="15">
        <v>8275342.9420274328</v>
      </c>
      <c r="U513" s="9">
        <f t="shared" si="7"/>
        <v>94770104.962125972</v>
      </c>
    </row>
    <row r="514" spans="1:21" s="21" customFormat="1" x14ac:dyDescent="0.3">
      <c r="A514" s="7" t="s">
        <v>281</v>
      </c>
      <c r="B514" s="7" t="s">
        <v>910</v>
      </c>
      <c r="C514" s="7">
        <v>1303</v>
      </c>
      <c r="D514" s="7" t="s">
        <v>8</v>
      </c>
      <c r="E514" s="7">
        <v>913</v>
      </c>
      <c r="F514" s="7" t="s">
        <v>1748</v>
      </c>
      <c r="G514" s="7" t="s">
        <v>914</v>
      </c>
      <c r="H514" s="8" t="s">
        <v>1659</v>
      </c>
      <c r="I514" s="15">
        <v>44742.392172872977</v>
      </c>
      <c r="J514" s="15">
        <v>45143.46940544682</v>
      </c>
      <c r="K514" s="15">
        <v>91138.355846104372</v>
      </c>
      <c r="L514" s="15">
        <v>272861.02993019047</v>
      </c>
      <c r="M514" s="15">
        <v>139231.21275893998</v>
      </c>
      <c r="N514" s="15">
        <v>93465.70889491991</v>
      </c>
      <c r="O514" s="15">
        <v>93901.097961704101</v>
      </c>
      <c r="P514" s="15">
        <v>141371.60329591983</v>
      </c>
      <c r="Q514" s="15">
        <v>92519.730793122741</v>
      </c>
      <c r="R514" s="15">
        <v>138553.84951253736</v>
      </c>
      <c r="S514" s="15">
        <v>137848.17796406438</v>
      </c>
      <c r="T514" s="15">
        <v>138152.63676172675</v>
      </c>
      <c r="U514" s="9">
        <f t="shared" ref="U514:U577" si="8">SUM(I514:T514)</f>
        <v>1428929.2652975498</v>
      </c>
    </row>
    <row r="515" spans="1:21" s="21" customFormat="1" x14ac:dyDescent="0.3">
      <c r="A515" s="7" t="s">
        <v>281</v>
      </c>
      <c r="B515" s="7" t="s">
        <v>910</v>
      </c>
      <c r="C515" s="7">
        <v>1303</v>
      </c>
      <c r="D515" s="7" t="s">
        <v>8</v>
      </c>
      <c r="E515" s="7">
        <v>913</v>
      </c>
      <c r="F515" s="7" t="s">
        <v>1749</v>
      </c>
      <c r="G515" s="7" t="s">
        <v>914</v>
      </c>
      <c r="H515" s="8" t="s">
        <v>1660</v>
      </c>
      <c r="I515" s="15">
        <v>625946.06649849296</v>
      </c>
      <c r="J515" s="15">
        <v>495675.29407180613</v>
      </c>
      <c r="K515" s="15">
        <v>637057.10736426956</v>
      </c>
      <c r="L515" s="15">
        <v>2410196.5097840363</v>
      </c>
      <c r="M515" s="15">
        <v>1111993.2859014005</v>
      </c>
      <c r="N515" s="15">
        <v>886054.92032384069</v>
      </c>
      <c r="O515" s="15">
        <v>1075637.0771513204</v>
      </c>
      <c r="P515" s="15">
        <v>1225062.9569890578</v>
      </c>
      <c r="Q515" s="15">
        <v>737844.85307515389</v>
      </c>
      <c r="R515" s="15">
        <v>1153843.0946027357</v>
      </c>
      <c r="S515" s="15">
        <v>1330234.9173532212</v>
      </c>
      <c r="T515" s="15">
        <v>1149429.9378575666</v>
      </c>
      <c r="U515" s="9">
        <f t="shared" si="8"/>
        <v>12838976.020972902</v>
      </c>
    </row>
    <row r="516" spans="1:21" s="21" customFormat="1" x14ac:dyDescent="0.3">
      <c r="A516" s="7" t="s">
        <v>281</v>
      </c>
      <c r="B516" s="7" t="s">
        <v>910</v>
      </c>
      <c r="C516" s="7">
        <v>1303</v>
      </c>
      <c r="D516" s="7" t="s">
        <v>8</v>
      </c>
      <c r="E516" s="7">
        <v>913</v>
      </c>
      <c r="F516" s="7" t="s">
        <v>1750</v>
      </c>
      <c r="G516" s="7" t="s">
        <v>914</v>
      </c>
      <c r="H516" s="8" t="s">
        <v>1661</v>
      </c>
      <c r="I516" s="15">
        <v>89484.784345745953</v>
      </c>
      <c r="J516" s="15">
        <v>90286.93881089364</v>
      </c>
      <c r="K516" s="15">
        <v>136707.53376915655</v>
      </c>
      <c r="L516" s="15">
        <v>409519.3086932241</v>
      </c>
      <c r="M516" s="15">
        <v>185641.61701191997</v>
      </c>
      <c r="N516" s="15">
        <v>140198.56334237987</v>
      </c>
      <c r="O516" s="15">
        <v>187332.69043359967</v>
      </c>
      <c r="P516" s="15">
        <v>235934.54864436117</v>
      </c>
      <c r="Q516" s="15">
        <v>138779.59618968412</v>
      </c>
      <c r="R516" s="15">
        <v>184892.92961706489</v>
      </c>
      <c r="S516" s="15">
        <v>229287.46934689375</v>
      </c>
      <c r="T516" s="15">
        <v>184203.51568230236</v>
      </c>
      <c r="U516" s="9">
        <f t="shared" si="8"/>
        <v>2212269.495887226</v>
      </c>
    </row>
    <row r="517" spans="1:21" s="21" customFormat="1" x14ac:dyDescent="0.3">
      <c r="A517" s="7" t="s">
        <v>281</v>
      </c>
      <c r="B517" s="7" t="s">
        <v>910</v>
      </c>
      <c r="C517" s="7">
        <v>1303</v>
      </c>
      <c r="D517" s="7" t="s">
        <v>8</v>
      </c>
      <c r="E517" s="7">
        <v>913</v>
      </c>
      <c r="F517" s="7" t="s">
        <v>1751</v>
      </c>
      <c r="G517" s="7" t="s">
        <v>914</v>
      </c>
      <c r="H517" s="8" t="s">
        <v>1662</v>
      </c>
      <c r="I517" s="15">
        <v>1653678.8147093854</v>
      </c>
      <c r="J517" s="15">
        <v>1351144.0393050234</v>
      </c>
      <c r="K517" s="15">
        <v>1774008.0965444215</v>
      </c>
      <c r="L517" s="15">
        <v>6457103.6715533389</v>
      </c>
      <c r="M517" s="15">
        <v>2965160.7277228916</v>
      </c>
      <c r="N517" s="15">
        <v>2378234.9628312369</v>
      </c>
      <c r="O517" s="15">
        <v>2899196.3995676138</v>
      </c>
      <c r="P517" s="15">
        <v>3344218.5622476283</v>
      </c>
      <c r="Q517" s="15">
        <v>1983160.429550586</v>
      </c>
      <c r="R517" s="15">
        <v>3045867.7352705952</v>
      </c>
      <c r="S517" s="15">
        <v>3622650.1168956119</v>
      </c>
      <c r="T517" s="15">
        <v>3080343.2909973012</v>
      </c>
      <c r="U517" s="9">
        <f t="shared" si="8"/>
        <v>34554766.847195633</v>
      </c>
    </row>
    <row r="518" spans="1:21" s="21" customFormat="1" x14ac:dyDescent="0.3">
      <c r="A518" s="7" t="s">
        <v>281</v>
      </c>
      <c r="B518" s="7" t="s">
        <v>910</v>
      </c>
      <c r="C518" s="7">
        <v>1303</v>
      </c>
      <c r="D518" s="7" t="s">
        <v>8</v>
      </c>
      <c r="E518" s="7">
        <v>913</v>
      </c>
      <c r="F518" s="7">
        <v>111328</v>
      </c>
      <c r="G518" s="7" t="s">
        <v>914</v>
      </c>
      <c r="H518" s="8" t="s">
        <v>1663</v>
      </c>
      <c r="I518" s="15">
        <v>670688.45867136598</v>
      </c>
      <c r="J518" s="15">
        <v>540818.76347725291</v>
      </c>
      <c r="K518" s="15">
        <v>728195.46321037388</v>
      </c>
      <c r="L518" s="15">
        <v>2591952.0205388712</v>
      </c>
      <c r="M518" s="15">
        <v>1204814.0944073605</v>
      </c>
      <c r="N518" s="15">
        <v>932787.77477130073</v>
      </c>
      <c r="O518" s="15">
        <v>1169068.6696232159</v>
      </c>
      <c r="P518" s="15">
        <v>1319153.0876107567</v>
      </c>
      <c r="Q518" s="15">
        <v>784104.71847171523</v>
      </c>
      <c r="R518" s="15">
        <v>1200182.1747072632</v>
      </c>
      <c r="S518" s="15">
        <v>1421674.2087360506</v>
      </c>
      <c r="T518" s="15">
        <v>1241531.6956987178</v>
      </c>
      <c r="U518" s="9">
        <f t="shared" si="8"/>
        <v>13804971.129924245</v>
      </c>
    </row>
    <row r="519" spans="1:21" s="21" customFormat="1" x14ac:dyDescent="0.3">
      <c r="A519" s="7" t="s">
        <v>281</v>
      </c>
      <c r="B519" s="7" t="s">
        <v>910</v>
      </c>
      <c r="C519" s="7">
        <v>1303</v>
      </c>
      <c r="D519" s="7" t="s">
        <v>8</v>
      </c>
      <c r="E519" s="7">
        <v>901</v>
      </c>
      <c r="F519" s="7">
        <v>111449</v>
      </c>
      <c r="G519" s="7" t="s">
        <v>914</v>
      </c>
      <c r="H519" s="8" t="s">
        <v>1664</v>
      </c>
      <c r="I519" s="15">
        <v>536461.28215274704</v>
      </c>
      <c r="J519" s="15">
        <v>450531.82466635929</v>
      </c>
      <c r="K519" s="15">
        <v>591487.92944121733</v>
      </c>
      <c r="L519" s="15">
        <v>2137335.4798538461</v>
      </c>
      <c r="M519" s="15">
        <v>973226.17718499049</v>
      </c>
      <c r="N519" s="15">
        <v>793056.53997339541</v>
      </c>
      <c r="O519" s="15">
        <v>982205.48467942479</v>
      </c>
      <c r="P519" s="15">
        <v>1130500.0116406165</v>
      </c>
      <c r="Q519" s="15">
        <v>922421.71600743372</v>
      </c>
      <c r="R519" s="15">
        <v>1015289.2450901985</v>
      </c>
      <c r="S519" s="15">
        <v>1192386.7393891569</v>
      </c>
      <c r="T519" s="15">
        <v>1011737.8098850456</v>
      </c>
      <c r="U519" s="9">
        <f t="shared" si="8"/>
        <v>11736640.239964431</v>
      </c>
    </row>
    <row r="520" spans="1:21" s="21" customFormat="1" x14ac:dyDescent="0.3">
      <c r="A520" s="7" t="s">
        <v>281</v>
      </c>
      <c r="B520" s="7" t="s">
        <v>910</v>
      </c>
      <c r="C520" s="7">
        <v>1303</v>
      </c>
      <c r="D520" s="7" t="s">
        <v>1203</v>
      </c>
      <c r="E520" s="7">
        <v>905</v>
      </c>
      <c r="F520" s="7" t="s">
        <v>1752</v>
      </c>
      <c r="G520" s="7" t="s">
        <v>914</v>
      </c>
      <c r="H520" s="8" t="s">
        <v>1665</v>
      </c>
      <c r="I520" s="15">
        <v>1921685.7438248945</v>
      </c>
      <c r="J520" s="15">
        <v>1576409.9516382031</v>
      </c>
      <c r="K520" s="15">
        <v>2046967.4723035041</v>
      </c>
      <c r="L520" s="15">
        <v>7548092.2636782238</v>
      </c>
      <c r="M520" s="15">
        <v>3475211.0704631419</v>
      </c>
      <c r="N520" s="15">
        <v>2751163.1413219674</v>
      </c>
      <c r="O520" s="15">
        <v>3413304.9109079437</v>
      </c>
      <c r="P520" s="15">
        <v>3909704.9754313077</v>
      </c>
      <c r="Q520" s="15">
        <v>2305591.6913646189</v>
      </c>
      <c r="R520" s="15">
        <v>3553280.662415172</v>
      </c>
      <c r="S520" s="15">
        <v>4219073.2335534636</v>
      </c>
      <c r="T520" s="15">
        <v>3585981.941545221</v>
      </c>
      <c r="U520" s="9">
        <f t="shared" si="8"/>
        <v>40306467.058447659</v>
      </c>
    </row>
    <row r="521" spans="1:21" s="21" customFormat="1" x14ac:dyDescent="0.3">
      <c r="A521" s="7" t="s">
        <v>281</v>
      </c>
      <c r="B521" s="7" t="s">
        <v>910</v>
      </c>
      <c r="C521" s="7">
        <v>1303</v>
      </c>
      <c r="D521" s="7" t="s">
        <v>8</v>
      </c>
      <c r="E521" s="7">
        <v>907</v>
      </c>
      <c r="F521" s="7" t="s">
        <v>1753</v>
      </c>
      <c r="G521" s="7" t="s">
        <v>1762</v>
      </c>
      <c r="H521" s="8" t="s">
        <v>1666</v>
      </c>
      <c r="I521" s="15">
        <v>4468422.7063048249</v>
      </c>
      <c r="J521" s="15">
        <v>2252207.6886377418</v>
      </c>
      <c r="K521" s="15">
        <v>2274813.3619187651</v>
      </c>
      <c r="L521" s="15">
        <v>4547076.4620420057</v>
      </c>
      <c r="M521" s="15">
        <v>2316807.3803087613</v>
      </c>
      <c r="N521" s="15">
        <v>2331502.1083837771</v>
      </c>
      <c r="O521" s="15">
        <v>2338137.3392464318</v>
      </c>
      <c r="P521" s="15">
        <v>2355090.1539029321</v>
      </c>
      <c r="Q521" s="15">
        <v>2305591.6913646189</v>
      </c>
      <c r="R521" s="15">
        <v>2307686.1892054714</v>
      </c>
      <c r="S521" s="15">
        <v>4585749.3869378753</v>
      </c>
      <c r="T521" s="15">
        <v>4597259.2426410606</v>
      </c>
      <c r="U521" s="9">
        <f t="shared" si="8"/>
        <v>36680343.710894272</v>
      </c>
    </row>
    <row r="522" spans="1:21" s="21" customFormat="1" x14ac:dyDescent="0.3">
      <c r="A522" s="7" t="s">
        <v>281</v>
      </c>
      <c r="B522" s="7" t="s">
        <v>910</v>
      </c>
      <c r="C522" s="7">
        <v>1303</v>
      </c>
      <c r="D522" s="7" t="s">
        <v>8</v>
      </c>
      <c r="E522" s="7">
        <v>913</v>
      </c>
      <c r="F522" s="7" t="s">
        <v>1754</v>
      </c>
      <c r="G522" s="7" t="s">
        <v>1762</v>
      </c>
      <c r="H522" s="8" t="s">
        <v>1667</v>
      </c>
      <c r="I522" s="15">
        <v>4468422.7063048249</v>
      </c>
      <c r="J522" s="15">
        <v>2252207.6886377418</v>
      </c>
      <c r="K522" s="15">
        <v>2274813.3619187651</v>
      </c>
      <c r="L522" s="15">
        <v>4547076.4620420057</v>
      </c>
      <c r="M522" s="15">
        <v>4633150.6565749925</v>
      </c>
      <c r="N522" s="15">
        <v>4663004.2167675542</v>
      </c>
      <c r="O522" s="15">
        <v>2338137.3392464318</v>
      </c>
      <c r="P522" s="15">
        <v>2355090.1539029321</v>
      </c>
      <c r="Q522" s="15">
        <v>4611183.3827292379</v>
      </c>
      <c r="R522" s="15">
        <v>2307686.1892054714</v>
      </c>
      <c r="S522" s="15">
        <v>5502899.2643254502</v>
      </c>
      <c r="T522" s="15">
        <v>5976483.0663123</v>
      </c>
      <c r="U522" s="9">
        <f t="shared" si="8"/>
        <v>45930154.487967707</v>
      </c>
    </row>
    <row r="523" spans="1:21" s="21" customFormat="1" x14ac:dyDescent="0.3">
      <c r="A523" s="7" t="s">
        <v>281</v>
      </c>
      <c r="B523" s="7" t="s">
        <v>910</v>
      </c>
      <c r="C523" s="7">
        <v>1303</v>
      </c>
      <c r="D523" s="7" t="s">
        <v>8</v>
      </c>
      <c r="E523" s="7">
        <v>913</v>
      </c>
      <c r="F523" s="7" t="s">
        <v>1755</v>
      </c>
      <c r="G523" s="7" t="s">
        <v>1762</v>
      </c>
      <c r="H523" s="8" t="s">
        <v>1668</v>
      </c>
      <c r="I523" s="15">
        <v>446976.49780700105</v>
      </c>
      <c r="J523" s="15">
        <v>0</v>
      </c>
      <c r="K523" s="15">
        <v>455236.08745129133</v>
      </c>
      <c r="L523" s="15">
        <v>455072.06828090199</v>
      </c>
      <c r="M523" s="15">
        <v>463639.93848727015</v>
      </c>
      <c r="N523" s="15">
        <v>466393.88738565036</v>
      </c>
      <c r="O523" s="15">
        <v>467627.46784928639</v>
      </c>
      <c r="P523" s="15">
        <v>471396.28256198013</v>
      </c>
      <c r="Q523" s="15">
        <v>461210.85800371686</v>
      </c>
      <c r="R523" s="15">
        <v>0</v>
      </c>
      <c r="S523" s="15">
        <v>458574.9386937875</v>
      </c>
      <c r="T523" s="15">
        <v>460048.28041655011</v>
      </c>
      <c r="U523" s="9">
        <f t="shared" si="8"/>
        <v>4606176.3069374356</v>
      </c>
    </row>
    <row r="524" spans="1:21" s="21" customFormat="1" x14ac:dyDescent="0.3">
      <c r="A524" s="7" t="s">
        <v>281</v>
      </c>
      <c r="B524" s="7" t="s">
        <v>910</v>
      </c>
      <c r="C524" s="7">
        <v>1303</v>
      </c>
      <c r="D524" s="7" t="s">
        <v>8</v>
      </c>
      <c r="E524" s="7">
        <v>913</v>
      </c>
      <c r="F524" s="7" t="s">
        <v>1756</v>
      </c>
      <c r="G524" s="7" t="s">
        <v>1762</v>
      </c>
      <c r="H524" s="8" t="s">
        <v>1669</v>
      </c>
      <c r="I524" s="15">
        <v>893952.99561400211</v>
      </c>
      <c r="J524" s="15">
        <v>0</v>
      </c>
      <c r="K524" s="15">
        <v>455236.08745129133</v>
      </c>
      <c r="L524" s="15">
        <v>455072.06828090199</v>
      </c>
      <c r="M524" s="15">
        <v>463639.93848727015</v>
      </c>
      <c r="N524" s="15">
        <v>0</v>
      </c>
      <c r="O524" s="15">
        <v>467627.46784928639</v>
      </c>
      <c r="P524" s="15">
        <v>471396.28256198013</v>
      </c>
      <c r="Q524" s="15">
        <v>461210.85800371686</v>
      </c>
      <c r="R524" s="15">
        <v>461537.23784109432</v>
      </c>
      <c r="S524" s="15">
        <v>0</v>
      </c>
      <c r="T524" s="15">
        <v>460048.28041655011</v>
      </c>
      <c r="U524" s="9">
        <f t="shared" si="8"/>
        <v>4589721.2165060937</v>
      </c>
    </row>
    <row r="525" spans="1:21" s="21" customFormat="1" x14ac:dyDescent="0.3">
      <c r="A525" s="7" t="s">
        <v>281</v>
      </c>
      <c r="B525" s="7" t="s">
        <v>910</v>
      </c>
      <c r="C525" s="7">
        <v>1303</v>
      </c>
      <c r="D525" s="7" t="s">
        <v>8</v>
      </c>
      <c r="E525" s="7">
        <v>913</v>
      </c>
      <c r="F525" s="7" t="s">
        <v>1757</v>
      </c>
      <c r="G525" s="7" t="s">
        <v>1762</v>
      </c>
      <c r="H525" s="8" t="s">
        <v>1670</v>
      </c>
      <c r="I525" s="15">
        <v>446976.49780700105</v>
      </c>
      <c r="J525" s="15">
        <v>0</v>
      </c>
      <c r="K525" s="15">
        <v>0</v>
      </c>
      <c r="L525" s="15">
        <v>455072.06828090199</v>
      </c>
      <c r="M525" s="15">
        <v>463639.93848727015</v>
      </c>
      <c r="N525" s="15">
        <v>466393.88738565036</v>
      </c>
      <c r="O525" s="15">
        <v>467627.46784928639</v>
      </c>
      <c r="P525" s="15">
        <v>471396.28256198013</v>
      </c>
      <c r="Q525" s="15">
        <v>461210.85800371686</v>
      </c>
      <c r="R525" s="15">
        <v>461537.23784109432</v>
      </c>
      <c r="S525" s="15">
        <v>458574.9386937875</v>
      </c>
      <c r="T525" s="15">
        <v>460048.28041655011</v>
      </c>
      <c r="U525" s="9">
        <f t="shared" si="8"/>
        <v>4612477.4573272392</v>
      </c>
    </row>
    <row r="526" spans="1:21" s="21" customFormat="1" x14ac:dyDescent="0.3">
      <c r="A526" s="7" t="s">
        <v>281</v>
      </c>
      <c r="B526" s="7" t="s">
        <v>910</v>
      </c>
      <c r="C526" s="7">
        <v>1303</v>
      </c>
      <c r="D526" s="7" t="s">
        <v>8</v>
      </c>
      <c r="E526" s="7">
        <v>913</v>
      </c>
      <c r="F526" s="7">
        <v>111313</v>
      </c>
      <c r="G526" s="7" t="s">
        <v>1762</v>
      </c>
      <c r="H526" s="8" t="s">
        <v>1671</v>
      </c>
      <c r="I526" s="15">
        <v>446976.49780700105</v>
      </c>
      <c r="J526" s="15">
        <v>0</v>
      </c>
      <c r="K526" s="15">
        <v>0</v>
      </c>
      <c r="L526" s="15">
        <v>455072.06828090199</v>
      </c>
      <c r="M526" s="15">
        <v>463639.93848727015</v>
      </c>
      <c r="N526" s="15">
        <v>0</v>
      </c>
      <c r="O526" s="15">
        <v>0</v>
      </c>
      <c r="P526" s="15">
        <v>0</v>
      </c>
      <c r="Q526" s="15">
        <v>0</v>
      </c>
      <c r="R526" s="15">
        <v>461537.23784109432</v>
      </c>
      <c r="S526" s="15">
        <v>0</v>
      </c>
      <c r="T526" s="15">
        <v>460048.28041655011</v>
      </c>
      <c r="U526" s="9">
        <f t="shared" si="8"/>
        <v>2287274.0228328174</v>
      </c>
    </row>
    <row r="527" spans="1:21" s="21" customFormat="1" x14ac:dyDescent="0.3">
      <c r="A527" s="7" t="s">
        <v>281</v>
      </c>
      <c r="B527" s="7" t="s">
        <v>910</v>
      </c>
      <c r="C527" s="7">
        <v>1303</v>
      </c>
      <c r="D527" s="7" t="s">
        <v>8</v>
      </c>
      <c r="E527" s="7">
        <v>913</v>
      </c>
      <c r="F527" s="7" t="s">
        <v>1758</v>
      </c>
      <c r="G527" s="7" t="s">
        <v>1762</v>
      </c>
      <c r="H527" s="8" t="s">
        <v>1672</v>
      </c>
      <c r="I527" s="15">
        <v>446976.49780700105</v>
      </c>
      <c r="J527" s="15">
        <v>0</v>
      </c>
      <c r="K527" s="15">
        <v>0</v>
      </c>
      <c r="L527" s="15">
        <v>455072.06828090199</v>
      </c>
      <c r="M527" s="15">
        <v>0</v>
      </c>
      <c r="N527" s="15">
        <v>0</v>
      </c>
      <c r="O527" s="15">
        <v>467627.46784928639</v>
      </c>
      <c r="P527" s="15">
        <v>0</v>
      </c>
      <c r="Q527" s="15">
        <v>0</v>
      </c>
      <c r="R527" s="15">
        <v>461537.23784109432</v>
      </c>
      <c r="S527" s="15">
        <v>0</v>
      </c>
      <c r="T527" s="15">
        <v>460048.28041655011</v>
      </c>
      <c r="U527" s="9">
        <f t="shared" si="8"/>
        <v>2291261.5521948338</v>
      </c>
    </row>
    <row r="528" spans="1:21" s="21" customFormat="1" x14ac:dyDescent="0.3">
      <c r="A528" s="7" t="s">
        <v>281</v>
      </c>
      <c r="B528" s="7" t="s">
        <v>910</v>
      </c>
      <c r="C528" s="7">
        <v>1303</v>
      </c>
      <c r="D528" s="7" t="s">
        <v>8</v>
      </c>
      <c r="E528" s="7">
        <v>913</v>
      </c>
      <c r="F528" s="7" t="s">
        <v>1759</v>
      </c>
      <c r="G528" s="7" t="s">
        <v>1762</v>
      </c>
      <c r="H528" s="8" t="s">
        <v>1673</v>
      </c>
      <c r="I528" s="15">
        <v>893952.99561400211</v>
      </c>
      <c r="J528" s="15">
        <v>450531.82466635929</v>
      </c>
      <c r="K528" s="15">
        <v>1364796.8787954128</v>
      </c>
      <c r="L528" s="15">
        <v>455072.06828090199</v>
      </c>
      <c r="M528" s="15">
        <v>1389991.6073767508</v>
      </c>
      <c r="N528" s="15">
        <v>932787.77477130073</v>
      </c>
      <c r="O528" s="15">
        <v>467627.46784928639</v>
      </c>
      <c r="P528" s="15">
        <v>1413243.2182324559</v>
      </c>
      <c r="Q528" s="15">
        <v>1383632.5740111507</v>
      </c>
      <c r="R528" s="15">
        <v>461537.23784109432</v>
      </c>
      <c r="S528" s="15">
        <v>917149.87738757499</v>
      </c>
      <c r="T528" s="15">
        <v>1379223.823671239</v>
      </c>
      <c r="U528" s="9">
        <f t="shared" si="8"/>
        <v>11509547.348497529</v>
      </c>
    </row>
    <row r="529" spans="1:21" s="21" customFormat="1" x14ac:dyDescent="0.3">
      <c r="A529" s="7" t="s">
        <v>281</v>
      </c>
      <c r="B529" s="7" t="s">
        <v>910</v>
      </c>
      <c r="C529" s="7">
        <v>1303</v>
      </c>
      <c r="D529" s="7" t="s">
        <v>8</v>
      </c>
      <c r="E529" s="7">
        <v>913</v>
      </c>
      <c r="F529" s="7">
        <v>111456</v>
      </c>
      <c r="G529" s="7" t="s">
        <v>1762</v>
      </c>
      <c r="H529" s="8" t="s">
        <v>1674</v>
      </c>
      <c r="I529" s="15">
        <v>446976.49780700105</v>
      </c>
      <c r="J529" s="15">
        <v>0</v>
      </c>
      <c r="K529" s="15">
        <v>1364796.8787954128</v>
      </c>
      <c r="L529" s="15">
        <v>909688.60896592715</v>
      </c>
      <c r="M529" s="15">
        <v>926815.77293201047</v>
      </c>
      <c r="N529" s="15">
        <v>0</v>
      </c>
      <c r="O529" s="15">
        <v>935254.93569857278</v>
      </c>
      <c r="P529" s="15">
        <v>942319.75039721804</v>
      </c>
      <c r="Q529" s="15">
        <v>922421.71600743372</v>
      </c>
      <c r="R529" s="15">
        <v>923074.47568218864</v>
      </c>
      <c r="S529" s="15">
        <v>917149.87738757499</v>
      </c>
      <c r="T529" s="15">
        <v>919636.05204389454</v>
      </c>
      <c r="U529" s="9">
        <f t="shared" si="8"/>
        <v>9208134.5657172352</v>
      </c>
    </row>
    <row r="530" spans="1:21" s="21" customFormat="1" x14ac:dyDescent="0.3">
      <c r="A530" s="7" t="s">
        <v>281</v>
      </c>
      <c r="B530" s="7" t="s">
        <v>910</v>
      </c>
      <c r="C530" s="7">
        <v>1303</v>
      </c>
      <c r="D530" s="7" t="s">
        <v>8</v>
      </c>
      <c r="E530" s="7">
        <v>913</v>
      </c>
      <c r="F530" s="7">
        <v>110770</v>
      </c>
      <c r="G530" s="7" t="s">
        <v>1762</v>
      </c>
      <c r="H530" s="8" t="s">
        <v>1675</v>
      </c>
      <c r="I530" s="15">
        <v>1340929.4934210032</v>
      </c>
      <c r="J530" s="15">
        <v>1351144.0393050234</v>
      </c>
      <c r="K530" s="15">
        <v>1364796.8787954128</v>
      </c>
      <c r="L530" s="15">
        <v>1818921.6903359776</v>
      </c>
      <c r="M530" s="15">
        <v>1853631.5458640209</v>
      </c>
      <c r="N530" s="15">
        <v>1399181.6621569509</v>
      </c>
      <c r="O530" s="15">
        <v>935254.93569857278</v>
      </c>
      <c r="P530" s="15">
        <v>942319.75039721804</v>
      </c>
      <c r="Q530" s="15">
        <v>1383632.5740111507</v>
      </c>
      <c r="R530" s="15">
        <v>1384611.7135232829</v>
      </c>
      <c r="S530" s="15">
        <v>917149.87738757499</v>
      </c>
      <c r="T530" s="15">
        <v>1379223.823671239</v>
      </c>
      <c r="U530" s="9">
        <f t="shared" si="8"/>
        <v>16070797.984567428</v>
      </c>
    </row>
    <row r="531" spans="1:21" s="21" customFormat="1" x14ac:dyDescent="0.3">
      <c r="A531" s="7" t="s">
        <v>281</v>
      </c>
      <c r="B531" s="7" t="s">
        <v>910</v>
      </c>
      <c r="C531" s="7">
        <v>1303</v>
      </c>
      <c r="D531" s="7" t="s">
        <v>8</v>
      </c>
      <c r="E531" s="7">
        <v>913</v>
      </c>
      <c r="F531" s="7">
        <v>110025</v>
      </c>
      <c r="G531" s="7" t="s">
        <v>1760</v>
      </c>
      <c r="H531" s="8" t="s">
        <v>1676</v>
      </c>
      <c r="I531" s="15">
        <v>2681411.5629202775</v>
      </c>
      <c r="J531" s="15">
        <v>4503963.9425814291</v>
      </c>
      <c r="K531" s="15">
        <v>5913512.2190744821</v>
      </c>
      <c r="L531" s="15">
        <v>8184919.8427139604</v>
      </c>
      <c r="M531" s="15">
        <v>8339485.5402179752</v>
      </c>
      <c r="N531" s="15">
        <v>11657043.213374412</v>
      </c>
      <c r="O531" s="15">
        <v>14026476.508029548</v>
      </c>
      <c r="P531" s="15">
        <v>14130540.923417591</v>
      </c>
      <c r="Q531" s="15">
        <v>13833550.148187714</v>
      </c>
      <c r="R531" s="15">
        <v>13843800.181227602</v>
      </c>
      <c r="S531" s="15">
        <v>11464373.467344688</v>
      </c>
      <c r="T531" s="15">
        <v>16090637.603638316</v>
      </c>
      <c r="U531" s="9">
        <f t="shared" si="8"/>
        <v>124669715.15272801</v>
      </c>
    </row>
    <row r="532" spans="1:21" s="21" customFormat="1" x14ac:dyDescent="0.3">
      <c r="A532" s="7" t="s">
        <v>281</v>
      </c>
      <c r="B532" s="7" t="s">
        <v>910</v>
      </c>
      <c r="C532" s="7">
        <v>1303</v>
      </c>
      <c r="D532" s="7" t="s">
        <v>8</v>
      </c>
      <c r="E532" s="7">
        <v>913</v>
      </c>
      <c r="F532" s="7">
        <v>110925</v>
      </c>
      <c r="G532" s="7" t="s">
        <v>1760</v>
      </c>
      <c r="H532" s="8" t="s">
        <v>1677</v>
      </c>
      <c r="I532" s="15">
        <v>178969.56869149191</v>
      </c>
      <c r="J532" s="15">
        <v>225265.91233317964</v>
      </c>
      <c r="K532" s="15">
        <v>227845.88961526091</v>
      </c>
      <c r="L532" s="15">
        <v>363966.54910554626</v>
      </c>
      <c r="M532" s="15">
        <v>370819.12998131017</v>
      </c>
      <c r="N532" s="15">
        <v>932787.77477130073</v>
      </c>
      <c r="O532" s="15">
        <v>935254.93569857278</v>
      </c>
      <c r="P532" s="15">
        <v>942319.75039721804</v>
      </c>
      <c r="Q532" s="15">
        <v>922421.71600743372</v>
      </c>
      <c r="R532" s="15">
        <v>923074.47568218864</v>
      </c>
      <c r="S532" s="15">
        <v>504524.33134847565</v>
      </c>
      <c r="T532" s="15">
        <v>460048.28041655011</v>
      </c>
      <c r="U532" s="9">
        <f t="shared" si="8"/>
        <v>6987298.3140485287</v>
      </c>
    </row>
    <row r="533" spans="1:21" s="21" customFormat="1" x14ac:dyDescent="0.3">
      <c r="A533" s="7" t="s">
        <v>281</v>
      </c>
      <c r="B533" s="7" t="s">
        <v>910</v>
      </c>
      <c r="C533" s="7">
        <v>1303</v>
      </c>
      <c r="D533" s="7" t="s">
        <v>8</v>
      </c>
      <c r="E533" s="7">
        <v>913</v>
      </c>
      <c r="F533" s="7">
        <v>111159</v>
      </c>
      <c r="G533" s="7" t="s">
        <v>1760</v>
      </c>
      <c r="H533" s="8" t="s">
        <v>1678</v>
      </c>
      <c r="I533" s="15">
        <v>893952.99561400211</v>
      </c>
      <c r="J533" s="15">
        <v>901063.64933271857</v>
      </c>
      <c r="K533" s="15">
        <v>910016.48312335217</v>
      </c>
      <c r="L533" s="15">
        <v>909688.60896592715</v>
      </c>
      <c r="M533" s="15">
        <v>1529222.8201356907</v>
      </c>
      <c r="N533" s="15">
        <v>1538912.8969548563</v>
      </c>
      <c r="O533" s="15">
        <v>1636696.1374725024</v>
      </c>
      <c r="P533" s="15">
        <v>1884166.6860676939</v>
      </c>
      <c r="Q533" s="15">
        <v>1844843.4320148674</v>
      </c>
      <c r="R533" s="15">
        <v>1846148.9513643773</v>
      </c>
      <c r="S533" s="15">
        <v>1009048.6626969513</v>
      </c>
      <c r="T533" s="15">
        <v>1149429.9378575666</v>
      </c>
      <c r="U533" s="9">
        <f t="shared" si="8"/>
        <v>16053191.261600507</v>
      </c>
    </row>
    <row r="534" spans="1:21" s="21" customFormat="1" x14ac:dyDescent="0.3">
      <c r="A534" s="7" t="s">
        <v>281</v>
      </c>
      <c r="B534" s="7" t="s">
        <v>910</v>
      </c>
      <c r="C534" s="7">
        <v>1303</v>
      </c>
      <c r="D534" s="7" t="s">
        <v>8</v>
      </c>
      <c r="E534" s="7">
        <v>913</v>
      </c>
      <c r="F534" s="7">
        <v>110775</v>
      </c>
      <c r="G534" s="7" t="s">
        <v>1760</v>
      </c>
      <c r="H534" s="8" t="s">
        <v>1679</v>
      </c>
      <c r="I534" s="15">
        <v>178969.56869149191</v>
      </c>
      <c r="J534" s="15">
        <v>180573.87762178728</v>
      </c>
      <c r="K534" s="15">
        <v>182276.71169220874</v>
      </c>
      <c r="L534" s="15">
        <v>227763.79793838938</v>
      </c>
      <c r="M534" s="15">
        <v>463639.93848727015</v>
      </c>
      <c r="N534" s="15">
        <v>466393.88738565036</v>
      </c>
      <c r="O534" s="15">
        <v>935254.93569857278</v>
      </c>
      <c r="P534" s="15">
        <v>942319.75039721804</v>
      </c>
      <c r="Q534" s="15">
        <v>922421.71600743372</v>
      </c>
      <c r="R534" s="15">
        <v>923074.47568218864</v>
      </c>
      <c r="S534" s="15">
        <v>458574.9386937875</v>
      </c>
      <c r="T534" s="15">
        <v>460048.28041655011</v>
      </c>
      <c r="U534" s="9">
        <f t="shared" si="8"/>
        <v>6341311.8787125489</v>
      </c>
    </row>
    <row r="535" spans="1:21" s="21" customFormat="1" x14ac:dyDescent="0.3">
      <c r="A535" s="7" t="s">
        <v>281</v>
      </c>
      <c r="B535" s="7" t="s">
        <v>910</v>
      </c>
      <c r="C535" s="7">
        <v>1303</v>
      </c>
      <c r="D535" s="7" t="s">
        <v>8</v>
      </c>
      <c r="E535" s="7">
        <v>913</v>
      </c>
      <c r="F535" s="7">
        <v>110996</v>
      </c>
      <c r="G535" s="7" t="s">
        <v>1760</v>
      </c>
      <c r="H535" s="8" t="s">
        <v>1680</v>
      </c>
      <c r="I535" s="15">
        <v>1117217.5325566384</v>
      </c>
      <c r="J535" s="15">
        <v>1126329.5616658982</v>
      </c>
      <c r="K535" s="15">
        <v>1592187.0766314433</v>
      </c>
      <c r="L535" s="15">
        <v>2273538.2310210029</v>
      </c>
      <c r="M535" s="15">
        <v>2316807.3803087613</v>
      </c>
      <c r="N535" s="15">
        <v>2331502.1083837771</v>
      </c>
      <c r="O535" s="15">
        <v>2711863.7091340143</v>
      </c>
      <c r="P535" s="15">
        <v>3721051.8994611674</v>
      </c>
      <c r="Q535" s="15">
        <v>3689224.2653757697</v>
      </c>
      <c r="R535" s="15">
        <v>2584330.4974295008</v>
      </c>
      <c r="S535" s="15">
        <v>1467623.6013907387</v>
      </c>
      <c r="T535" s="15">
        <v>1379223.823671239</v>
      </c>
      <c r="U535" s="9">
        <f t="shared" si="8"/>
        <v>26310899.687029954</v>
      </c>
    </row>
    <row r="536" spans="1:21" s="21" customFormat="1" x14ac:dyDescent="0.3">
      <c r="A536" s="7" t="s">
        <v>281</v>
      </c>
      <c r="B536" s="7" t="s">
        <v>910</v>
      </c>
      <c r="C536" s="7">
        <v>1303</v>
      </c>
      <c r="D536" s="7" t="s">
        <v>8</v>
      </c>
      <c r="E536" s="7">
        <v>913</v>
      </c>
      <c r="F536" s="7">
        <v>110841</v>
      </c>
      <c r="G536" s="7" t="s">
        <v>1760</v>
      </c>
      <c r="H536" s="8" t="s">
        <v>1681</v>
      </c>
      <c r="I536" s="15">
        <v>491718.88997987407</v>
      </c>
      <c r="J536" s="15">
        <v>540818.76347725291</v>
      </c>
      <c r="K536" s="15">
        <v>682626.28528732178</v>
      </c>
      <c r="L536" s="15">
        <v>682380.33862341463</v>
      </c>
      <c r="M536" s="15">
        <v>695227.85570964031</v>
      </c>
      <c r="N536" s="15">
        <v>1399181.6621569509</v>
      </c>
      <c r="O536" s="15">
        <v>2338137.3392464318</v>
      </c>
      <c r="P536" s="15">
        <v>2355090.1539029321</v>
      </c>
      <c r="Q536" s="15">
        <v>1383632.5740111507</v>
      </c>
      <c r="R536" s="15">
        <v>1384611.7135232829</v>
      </c>
      <c r="S536" s="15">
        <v>917149.87738757499</v>
      </c>
      <c r="T536" s="15">
        <v>919636.05204389454</v>
      </c>
      <c r="U536" s="9">
        <f t="shared" si="8"/>
        <v>13790211.505349724</v>
      </c>
    </row>
    <row r="537" spans="1:21" s="21" customFormat="1" x14ac:dyDescent="0.3">
      <c r="A537" s="7" t="s">
        <v>281</v>
      </c>
      <c r="B537" s="7" t="s">
        <v>910</v>
      </c>
      <c r="C537" s="7">
        <v>1303</v>
      </c>
      <c r="D537" s="7" t="s">
        <v>8</v>
      </c>
      <c r="E537" s="7">
        <v>913</v>
      </c>
      <c r="F537" s="7">
        <v>111471</v>
      </c>
      <c r="G537" s="7" t="s">
        <v>1760</v>
      </c>
      <c r="H537" s="8" t="s">
        <v>1682</v>
      </c>
      <c r="I537" s="15">
        <v>670688.45867136598</v>
      </c>
      <c r="J537" s="15">
        <v>675797.73699953896</v>
      </c>
      <c r="K537" s="15">
        <v>910016.48312335217</v>
      </c>
      <c r="L537" s="15">
        <v>909688.60896592715</v>
      </c>
      <c r="M537" s="15">
        <v>1158403.6901543806</v>
      </c>
      <c r="N537" s="15">
        <v>1399181.6621569509</v>
      </c>
      <c r="O537" s="15">
        <v>1870509.8713971456</v>
      </c>
      <c r="P537" s="15">
        <v>1884166.6860676939</v>
      </c>
      <c r="Q537" s="15">
        <v>1383632.5740111507</v>
      </c>
      <c r="R537" s="15">
        <v>1384611.7135232829</v>
      </c>
      <c r="S537" s="15">
        <v>917149.87738757499</v>
      </c>
      <c r="T537" s="15">
        <v>460048.28041655011</v>
      </c>
      <c r="U537" s="9">
        <f t="shared" si="8"/>
        <v>13623895.642874917</v>
      </c>
    </row>
    <row r="538" spans="1:21" s="21" customFormat="1" x14ac:dyDescent="0.3">
      <c r="A538" s="7" t="s">
        <v>281</v>
      </c>
      <c r="B538" s="7" t="s">
        <v>910</v>
      </c>
      <c r="C538" s="7">
        <v>1303</v>
      </c>
      <c r="D538" s="7" t="s">
        <v>8</v>
      </c>
      <c r="E538" s="7">
        <v>913</v>
      </c>
      <c r="F538" s="7">
        <v>111498</v>
      </c>
      <c r="G538" s="7" t="s">
        <v>1760</v>
      </c>
      <c r="H538" s="8" t="s">
        <v>1683</v>
      </c>
      <c r="I538" s="15">
        <v>134227.17651861894</v>
      </c>
      <c r="J538" s="15">
        <v>135430.40821634047</v>
      </c>
      <c r="K538" s="15">
        <v>136707.53376915655</v>
      </c>
      <c r="L538" s="15">
        <v>227763.79793838938</v>
      </c>
      <c r="M538" s="15">
        <v>232052.02126489996</v>
      </c>
      <c r="N538" s="15">
        <v>466393.88738565036</v>
      </c>
      <c r="O538" s="15">
        <v>935254.93569857278</v>
      </c>
      <c r="P538" s="15">
        <v>942319.75039721804</v>
      </c>
      <c r="Q538" s="15">
        <v>922421.71600743372</v>
      </c>
      <c r="R538" s="15">
        <v>230768.61892054716</v>
      </c>
      <c r="S538" s="15">
        <v>137848.17796406438</v>
      </c>
      <c r="T538" s="15">
        <v>230254.39460287793</v>
      </c>
      <c r="U538" s="9">
        <f t="shared" si="8"/>
        <v>4731442.4186837701</v>
      </c>
    </row>
    <row r="539" spans="1:21" s="21" customFormat="1" x14ac:dyDescent="0.3">
      <c r="A539" s="7" t="s">
        <v>281</v>
      </c>
      <c r="B539" s="7" t="s">
        <v>910</v>
      </c>
      <c r="C539" s="7">
        <v>1303</v>
      </c>
      <c r="D539" s="7" t="s">
        <v>8</v>
      </c>
      <c r="E539" s="7">
        <v>913</v>
      </c>
      <c r="F539" s="7">
        <v>111455</v>
      </c>
      <c r="G539" s="7" t="s">
        <v>1760</v>
      </c>
      <c r="H539" s="8" t="s">
        <v>1684</v>
      </c>
      <c r="I539" s="15">
        <v>219237.72164707759</v>
      </c>
      <c r="J539" s="15">
        <v>135430.40821634047</v>
      </c>
      <c r="K539" s="15">
        <v>136707.53376915655</v>
      </c>
      <c r="L539" s="15">
        <v>227763.79793838938</v>
      </c>
      <c r="M539" s="15">
        <v>232052.02126489996</v>
      </c>
      <c r="N539" s="15">
        <v>466393.88738565036</v>
      </c>
      <c r="O539" s="15">
        <v>935254.93569857278</v>
      </c>
      <c r="P539" s="15">
        <v>942319.75039721804</v>
      </c>
      <c r="Q539" s="15">
        <v>922421.71600743372</v>
      </c>
      <c r="R539" s="15">
        <v>230768.61892054716</v>
      </c>
      <c r="S539" s="15">
        <v>137848.17796406438</v>
      </c>
      <c r="T539" s="15">
        <v>230254.39460287793</v>
      </c>
      <c r="U539" s="9">
        <f t="shared" si="8"/>
        <v>4816452.9638122274</v>
      </c>
    </row>
    <row r="540" spans="1:21" s="21" customFormat="1" x14ac:dyDescent="0.3">
      <c r="A540" s="7" t="s">
        <v>281</v>
      </c>
      <c r="B540" s="7" t="s">
        <v>910</v>
      </c>
      <c r="C540" s="7">
        <v>1303</v>
      </c>
      <c r="D540" s="7" t="s">
        <v>8</v>
      </c>
      <c r="E540" s="7">
        <v>913</v>
      </c>
      <c r="F540" s="7">
        <v>110093</v>
      </c>
      <c r="G540" s="7" t="s">
        <v>1760</v>
      </c>
      <c r="H540" s="8" t="s">
        <v>1685</v>
      </c>
      <c r="I540" s="15">
        <v>804468.21126825619</v>
      </c>
      <c r="J540" s="15">
        <v>684826.43088062829</v>
      </c>
      <c r="K540" s="15">
        <v>664398.61411810084</v>
      </c>
      <c r="L540" s="15">
        <v>527500.95602530986</v>
      </c>
      <c r="M540" s="15">
        <v>792689.70464089827</v>
      </c>
      <c r="N540" s="15">
        <v>1226737.4292458238</v>
      </c>
      <c r="O540" s="15">
        <v>1697262.3456578015</v>
      </c>
      <c r="P540" s="15">
        <v>2011353.8475613475</v>
      </c>
      <c r="Q540" s="15">
        <v>1688022.4883205246</v>
      </c>
      <c r="R540" s="15">
        <v>1043092.693152915</v>
      </c>
      <c r="S540" s="15">
        <v>715432.04363349418</v>
      </c>
      <c r="T540" s="15">
        <v>1655068.5884054867</v>
      </c>
      <c r="U540" s="9">
        <f t="shared" si="8"/>
        <v>13510853.352910586</v>
      </c>
    </row>
    <row r="541" spans="1:21" s="21" customFormat="1" x14ac:dyDescent="0.3">
      <c r="A541" s="7"/>
      <c r="B541" s="7"/>
      <c r="C541" s="7"/>
      <c r="D541" s="7"/>
      <c r="E541" s="7"/>
      <c r="F541" s="7"/>
      <c r="G541" s="7"/>
      <c r="H541" s="8"/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  <c r="P541" s="15">
        <v>0</v>
      </c>
      <c r="Q541" s="15">
        <v>0</v>
      </c>
      <c r="R541" s="15">
        <v>0</v>
      </c>
      <c r="S541" s="15">
        <v>0</v>
      </c>
      <c r="T541" s="15">
        <v>0</v>
      </c>
      <c r="U541" s="34">
        <f>SUM(U392:U540)</f>
        <v>3085107615.3947444</v>
      </c>
    </row>
    <row r="542" spans="1:21" s="21" customFormat="1" x14ac:dyDescent="0.3">
      <c r="A542" s="7" t="s">
        <v>281</v>
      </c>
      <c r="B542" s="7" t="s">
        <v>1047</v>
      </c>
      <c r="C542" s="7">
        <v>1310</v>
      </c>
      <c r="D542" s="7" t="s">
        <v>1050</v>
      </c>
      <c r="E542" s="7">
        <v>915</v>
      </c>
      <c r="F542" s="7" t="s">
        <v>1787</v>
      </c>
      <c r="G542" s="7" t="s">
        <v>989</v>
      </c>
      <c r="H542" s="8" t="s">
        <v>1048</v>
      </c>
      <c r="I542" s="15">
        <v>4290411.0148163624</v>
      </c>
      <c r="J542" s="15">
        <v>8631389.977556916</v>
      </c>
      <c r="K542" s="15">
        <v>13124564.064502543</v>
      </c>
      <c r="L542" s="15">
        <v>8650581.0471908171</v>
      </c>
      <c r="M542" s="15">
        <v>21713450.082408987</v>
      </c>
      <c r="N542" s="15">
        <v>6391302.894843881</v>
      </c>
      <c r="O542" s="15">
        <v>6594034.1830969136</v>
      </c>
      <c r="P542" s="15">
        <v>4376554.5565501554</v>
      </c>
      <c r="Q542" s="15">
        <v>8589315.4199476019</v>
      </c>
      <c r="R542" s="15">
        <v>10773247.947289864</v>
      </c>
      <c r="S542" s="15">
        <v>10848313.455297545</v>
      </c>
      <c r="T542" s="15">
        <v>12991017.692746643</v>
      </c>
      <c r="U542" s="9">
        <f t="shared" si="8"/>
        <v>116974182.33624825</v>
      </c>
    </row>
    <row r="543" spans="1:21" s="21" customFormat="1" x14ac:dyDescent="0.3">
      <c r="A543" s="7" t="s">
        <v>281</v>
      </c>
      <c r="B543" s="7" t="s">
        <v>1047</v>
      </c>
      <c r="C543" s="7">
        <v>1310</v>
      </c>
      <c r="D543" s="7" t="s">
        <v>1198</v>
      </c>
      <c r="E543" s="7">
        <v>923</v>
      </c>
      <c r="F543" s="7" t="s">
        <v>1788</v>
      </c>
      <c r="G543" s="7" t="s">
        <v>989</v>
      </c>
      <c r="H543" s="8" t="s">
        <v>1763</v>
      </c>
      <c r="I543" s="15">
        <v>6435616.5222245436</v>
      </c>
      <c r="J543" s="15">
        <v>6473542.4831676865</v>
      </c>
      <c r="K543" s="15">
        <v>10937136.720418787</v>
      </c>
      <c r="L543" s="15">
        <v>8650581.0471908171</v>
      </c>
      <c r="M543" s="15">
        <v>13028070.049445391</v>
      </c>
      <c r="N543" s="15">
        <v>10652171.491406469</v>
      </c>
      <c r="O543" s="15">
        <v>8792045.5774625521</v>
      </c>
      <c r="P543" s="15">
        <v>10941386.391375389</v>
      </c>
      <c r="Q543" s="15">
        <v>10736644.274934502</v>
      </c>
      <c r="R543" s="15">
        <v>12927897.536747837</v>
      </c>
      <c r="S543" s="15">
        <v>13017976.146357052</v>
      </c>
      <c r="T543" s="15">
        <v>17321356.923662189</v>
      </c>
      <c r="U543" s="9">
        <f t="shared" si="8"/>
        <v>129914425.16439322</v>
      </c>
    </row>
    <row r="544" spans="1:21" s="21" customFormat="1" x14ac:dyDescent="0.3">
      <c r="A544" s="7" t="s">
        <v>281</v>
      </c>
      <c r="B544" s="7" t="s">
        <v>1047</v>
      </c>
      <c r="C544" s="7">
        <v>1310</v>
      </c>
      <c r="D544" s="7" t="s">
        <v>8</v>
      </c>
      <c r="E544" s="7">
        <v>907</v>
      </c>
      <c r="F544" s="7">
        <v>370571</v>
      </c>
      <c r="G544" s="7" t="s">
        <v>989</v>
      </c>
      <c r="H544" s="8" t="s">
        <v>1764</v>
      </c>
      <c r="I544" s="15">
        <v>8580822.0296327248</v>
      </c>
      <c r="J544" s="15">
        <v>4315694.988778458</v>
      </c>
      <c r="K544" s="15">
        <v>13124564.064502543</v>
      </c>
      <c r="L544" s="15">
        <v>8650581.0471908171</v>
      </c>
      <c r="M544" s="15">
        <v>10856725.041204493</v>
      </c>
      <c r="N544" s="15">
        <v>8521737.1931251753</v>
      </c>
      <c r="O544" s="15">
        <v>8792045.5774625521</v>
      </c>
      <c r="P544" s="15">
        <v>13129663.669650467</v>
      </c>
      <c r="Q544" s="15">
        <v>10736644.274934502</v>
      </c>
      <c r="R544" s="15">
        <v>10773247.947289864</v>
      </c>
      <c r="S544" s="15">
        <v>13017976.146357052</v>
      </c>
      <c r="T544" s="15">
        <v>15156187.308204416</v>
      </c>
      <c r="U544" s="9">
        <f t="shared" si="8"/>
        <v>125655889.28833306</v>
      </c>
    </row>
    <row r="545" spans="1:21" s="21" customFormat="1" x14ac:dyDescent="0.3">
      <c r="A545" s="7" t="s">
        <v>281</v>
      </c>
      <c r="B545" s="7" t="s">
        <v>1047</v>
      </c>
      <c r="C545" s="7">
        <v>1310</v>
      </c>
      <c r="D545" s="7" t="s">
        <v>1198</v>
      </c>
      <c r="E545" s="7">
        <v>923</v>
      </c>
      <c r="F545" s="7" t="s">
        <v>995</v>
      </c>
      <c r="G545" s="7" t="s">
        <v>989</v>
      </c>
      <c r="H545" s="8" t="s">
        <v>1765</v>
      </c>
      <c r="I545" s="15">
        <v>4290411.0148163624</v>
      </c>
      <c r="J545" s="15">
        <v>3452555.9910227666</v>
      </c>
      <c r="K545" s="15">
        <v>4374854.6881675143</v>
      </c>
      <c r="L545" s="15">
        <v>3460232.4188763271</v>
      </c>
      <c r="M545" s="15">
        <v>4342690.0164817972</v>
      </c>
      <c r="N545" s="15">
        <v>4260868.5965625877</v>
      </c>
      <c r="O545" s="15">
        <v>3516818.2309850208</v>
      </c>
      <c r="P545" s="15">
        <v>3501243.6452401243</v>
      </c>
      <c r="Q545" s="15">
        <v>3435726.1679790406</v>
      </c>
      <c r="R545" s="15">
        <v>3447439.3431327567</v>
      </c>
      <c r="S545" s="15">
        <v>4339325.3821190177</v>
      </c>
      <c r="T545" s="15">
        <v>5196407.0770986574</v>
      </c>
      <c r="U545" s="9">
        <f t="shared" si="8"/>
        <v>47618572.572481975</v>
      </c>
    </row>
    <row r="546" spans="1:21" s="21" customFormat="1" x14ac:dyDescent="0.3">
      <c r="A546" s="7" t="s">
        <v>281</v>
      </c>
      <c r="B546" s="7" t="s">
        <v>1047</v>
      </c>
      <c r="C546" s="7">
        <v>1310</v>
      </c>
      <c r="D546" s="7" t="s">
        <v>997</v>
      </c>
      <c r="E546" s="7">
        <v>925</v>
      </c>
      <c r="F546" s="7" t="s">
        <v>997</v>
      </c>
      <c r="G546" s="7" t="s">
        <v>989</v>
      </c>
      <c r="H546" s="8" t="s">
        <v>951</v>
      </c>
      <c r="I546" s="15">
        <v>4290411.0148163624</v>
      </c>
      <c r="J546" s="15">
        <v>4315694.988778458</v>
      </c>
      <c r="K546" s="15">
        <v>8749709.3763350286</v>
      </c>
      <c r="L546" s="15">
        <v>5190348.6283144904</v>
      </c>
      <c r="M546" s="15">
        <v>6514035.0247226954</v>
      </c>
      <c r="N546" s="15">
        <v>6391302.894843881</v>
      </c>
      <c r="O546" s="15">
        <v>4396022.7887312761</v>
      </c>
      <c r="P546" s="15">
        <v>4376554.5565501554</v>
      </c>
      <c r="Q546" s="15">
        <v>4294657.7099738009</v>
      </c>
      <c r="R546" s="15">
        <v>5602088.9325907296</v>
      </c>
      <c r="S546" s="15">
        <v>6508988.073178526</v>
      </c>
      <c r="T546" s="15">
        <v>8660678.4618310947</v>
      </c>
      <c r="U546" s="9">
        <f t="shared" si="8"/>
        <v>69290492.450666487</v>
      </c>
    </row>
    <row r="547" spans="1:21" s="21" customFormat="1" x14ac:dyDescent="0.3">
      <c r="A547" s="7" t="s">
        <v>281</v>
      </c>
      <c r="B547" s="7" t="s">
        <v>1047</v>
      </c>
      <c r="C547" s="7">
        <v>1310</v>
      </c>
      <c r="D547" s="7" t="s">
        <v>996</v>
      </c>
      <c r="E547" s="7">
        <v>922</v>
      </c>
      <c r="F547" s="7" t="s">
        <v>1789</v>
      </c>
      <c r="G547" s="7" t="s">
        <v>989</v>
      </c>
      <c r="H547" s="8" t="s">
        <v>1766</v>
      </c>
      <c r="I547" s="15">
        <v>3432328.8118530898</v>
      </c>
      <c r="J547" s="15">
        <v>3452555.9910227666</v>
      </c>
      <c r="K547" s="15">
        <v>4374854.6881675143</v>
      </c>
      <c r="L547" s="15">
        <v>3460232.4188763271</v>
      </c>
      <c r="M547" s="15">
        <v>4342690.0164817972</v>
      </c>
      <c r="N547" s="15">
        <v>4260868.5965625877</v>
      </c>
      <c r="O547" s="15">
        <v>3516818.2309850208</v>
      </c>
      <c r="P547" s="15">
        <v>3501243.6452401243</v>
      </c>
      <c r="Q547" s="15">
        <v>3435726.1679790406</v>
      </c>
      <c r="R547" s="15">
        <v>4309299.1789159458</v>
      </c>
      <c r="S547" s="15">
        <v>4339325.3821190177</v>
      </c>
      <c r="T547" s="15">
        <v>5196407.0770986574</v>
      </c>
      <c r="U547" s="9">
        <f t="shared" si="8"/>
        <v>47622350.205301888</v>
      </c>
    </row>
    <row r="548" spans="1:21" s="21" customFormat="1" x14ac:dyDescent="0.3">
      <c r="A548" s="7" t="s">
        <v>281</v>
      </c>
      <c r="B548" s="7" t="s">
        <v>1047</v>
      </c>
      <c r="C548" s="7">
        <v>1310</v>
      </c>
      <c r="D548" s="7" t="s">
        <v>8</v>
      </c>
      <c r="E548" s="7">
        <v>922</v>
      </c>
      <c r="F548" s="7" t="s">
        <v>1790</v>
      </c>
      <c r="G548" s="7" t="s">
        <v>989</v>
      </c>
      <c r="H548" s="8" t="s">
        <v>1767</v>
      </c>
      <c r="I548" s="15">
        <v>2145205.5074081812</v>
      </c>
      <c r="J548" s="15">
        <v>1294708.4966335373</v>
      </c>
      <c r="K548" s="15">
        <v>2187427.3440837571</v>
      </c>
      <c r="L548" s="15">
        <v>2162645.2617977043</v>
      </c>
      <c r="M548" s="15">
        <v>2171345.0082408986</v>
      </c>
      <c r="N548" s="15">
        <v>2130434.2982812938</v>
      </c>
      <c r="O548" s="15">
        <v>3077215.9521118929</v>
      </c>
      <c r="P548" s="15">
        <v>3063588.1895851088</v>
      </c>
      <c r="Q548" s="15">
        <v>2147328.8549869005</v>
      </c>
      <c r="R548" s="15">
        <v>2154649.5894579729</v>
      </c>
      <c r="S548" s="15">
        <v>3471460.3056952138</v>
      </c>
      <c r="T548" s="15">
        <v>4330339.2309155473</v>
      </c>
      <c r="U548" s="9">
        <f t="shared" si="8"/>
        <v>30336348.039198011</v>
      </c>
    </row>
    <row r="549" spans="1:21" s="21" customFormat="1" x14ac:dyDescent="0.3">
      <c r="A549" s="7" t="s">
        <v>281</v>
      </c>
      <c r="B549" s="7" t="s">
        <v>1047</v>
      </c>
      <c r="C549" s="7">
        <v>1310</v>
      </c>
      <c r="D549" s="7" t="s">
        <v>1216</v>
      </c>
      <c r="E549" s="7">
        <v>922</v>
      </c>
      <c r="F549" s="7" t="s">
        <v>1791</v>
      </c>
      <c r="G549" s="7" t="s">
        <v>989</v>
      </c>
      <c r="H549" s="8" t="s">
        <v>1303</v>
      </c>
      <c r="I549" s="15">
        <v>858082.20296327246</v>
      </c>
      <c r="J549" s="15">
        <v>431569.49887784582</v>
      </c>
      <c r="K549" s="15">
        <v>1312456.4064502544</v>
      </c>
      <c r="L549" s="15">
        <v>1297587.1570786226</v>
      </c>
      <c r="M549" s="15">
        <v>1302807.0049445392</v>
      </c>
      <c r="N549" s="15">
        <v>1278260.5789687762</v>
      </c>
      <c r="O549" s="15">
        <v>2198011.394365638</v>
      </c>
      <c r="P549" s="15">
        <v>2188277.2782750777</v>
      </c>
      <c r="Q549" s="15">
        <v>858931.54199476016</v>
      </c>
      <c r="R549" s="15">
        <v>2154649.5894579729</v>
      </c>
      <c r="S549" s="15">
        <v>3471460.3056952138</v>
      </c>
      <c r="T549" s="15">
        <v>4330339.2309155473</v>
      </c>
      <c r="U549" s="9">
        <f t="shared" si="8"/>
        <v>21682432.189987522</v>
      </c>
    </row>
    <row r="550" spans="1:21" s="21" customFormat="1" x14ac:dyDescent="0.3">
      <c r="A550" s="7" t="s">
        <v>281</v>
      </c>
      <c r="B550" s="7" t="s">
        <v>1047</v>
      </c>
      <c r="C550" s="7">
        <v>1310</v>
      </c>
      <c r="D550" s="7" t="s">
        <v>8</v>
      </c>
      <c r="E550" s="7">
        <v>922</v>
      </c>
      <c r="F550" s="7" t="s">
        <v>1792</v>
      </c>
      <c r="G550" s="7" t="s">
        <v>989</v>
      </c>
      <c r="H550" s="8" t="s">
        <v>1768</v>
      </c>
      <c r="I550" s="15">
        <v>2145205.5074081812</v>
      </c>
      <c r="J550" s="15">
        <v>1294708.4966335373</v>
      </c>
      <c r="K550" s="15">
        <v>2187427.3440837571</v>
      </c>
      <c r="L550" s="15">
        <v>2162645.2617977043</v>
      </c>
      <c r="M550" s="15">
        <v>2171345.0082408986</v>
      </c>
      <c r="N550" s="15">
        <v>2130434.2982812938</v>
      </c>
      <c r="O550" s="15">
        <v>3077215.9521118929</v>
      </c>
      <c r="P550" s="15">
        <v>3063588.1895851088</v>
      </c>
      <c r="Q550" s="15">
        <v>2147328.8549869005</v>
      </c>
      <c r="R550" s="15">
        <v>2154649.5894579729</v>
      </c>
      <c r="S550" s="15">
        <v>3471460.3056952138</v>
      </c>
      <c r="T550" s="15">
        <v>4330339.2309155473</v>
      </c>
      <c r="U550" s="9">
        <f t="shared" si="8"/>
        <v>30336348.039198011</v>
      </c>
    </row>
    <row r="551" spans="1:21" s="21" customFormat="1" x14ac:dyDescent="0.3">
      <c r="A551" s="7" t="s">
        <v>281</v>
      </c>
      <c r="B551" s="7" t="s">
        <v>1047</v>
      </c>
      <c r="C551" s="7">
        <v>1310</v>
      </c>
      <c r="D551" s="7" t="s">
        <v>558</v>
      </c>
      <c r="E551" s="7">
        <v>915</v>
      </c>
      <c r="F551" s="7" t="s">
        <v>1793</v>
      </c>
      <c r="G551" s="7" t="s">
        <v>989</v>
      </c>
      <c r="H551" s="8" t="s">
        <v>1769</v>
      </c>
      <c r="I551" s="15">
        <v>0</v>
      </c>
      <c r="J551" s="15">
        <v>0</v>
      </c>
      <c r="K551" s="15">
        <v>4374854.6881675143</v>
      </c>
      <c r="L551" s="15">
        <v>2162645.2617977043</v>
      </c>
      <c r="M551" s="15">
        <v>2171345.0082408986</v>
      </c>
      <c r="N551" s="15">
        <v>2130434.2982812938</v>
      </c>
      <c r="O551" s="15">
        <v>0</v>
      </c>
      <c r="P551" s="15">
        <v>0</v>
      </c>
      <c r="Q551" s="15">
        <v>4294657.7099738009</v>
      </c>
      <c r="R551" s="15">
        <v>2154649.5894579729</v>
      </c>
      <c r="S551" s="15">
        <v>4339325.3821190177</v>
      </c>
      <c r="T551" s="15">
        <v>0</v>
      </c>
      <c r="U551" s="9">
        <f t="shared" si="8"/>
        <v>21627911.938038204</v>
      </c>
    </row>
    <row r="552" spans="1:21" s="21" customFormat="1" x14ac:dyDescent="0.3">
      <c r="A552" s="7" t="s">
        <v>281</v>
      </c>
      <c r="B552" s="7" t="s">
        <v>1047</v>
      </c>
      <c r="C552" s="7">
        <v>1310</v>
      </c>
      <c r="D552" s="7" t="s">
        <v>1334</v>
      </c>
      <c r="E552" s="7">
        <v>922</v>
      </c>
      <c r="F552" s="7" t="s">
        <v>1794</v>
      </c>
      <c r="G552" s="7" t="s">
        <v>989</v>
      </c>
      <c r="H552" s="8" t="s">
        <v>1770</v>
      </c>
      <c r="I552" s="15">
        <v>858082.20296327246</v>
      </c>
      <c r="J552" s="15">
        <v>431569.49887784582</v>
      </c>
      <c r="K552" s="15">
        <v>1312456.4064502544</v>
      </c>
      <c r="L552" s="15">
        <v>1297587.1570786226</v>
      </c>
      <c r="M552" s="15">
        <v>1302807.0049445392</v>
      </c>
      <c r="N552" s="15">
        <v>1278260.5789687762</v>
      </c>
      <c r="O552" s="15">
        <v>2198011.394365638</v>
      </c>
      <c r="P552" s="15">
        <v>2188277.2782750777</v>
      </c>
      <c r="Q552" s="15">
        <v>858931.54199476016</v>
      </c>
      <c r="R552" s="15">
        <v>2154649.5894579729</v>
      </c>
      <c r="S552" s="15">
        <v>3471460.3056952138</v>
      </c>
      <c r="T552" s="15">
        <v>4330339.2309155473</v>
      </c>
      <c r="U552" s="9">
        <f t="shared" si="8"/>
        <v>21682432.189987522</v>
      </c>
    </row>
    <row r="553" spans="1:21" s="21" customFormat="1" x14ac:dyDescent="0.3">
      <c r="A553" s="7" t="s">
        <v>281</v>
      </c>
      <c r="B553" s="7" t="s">
        <v>1047</v>
      </c>
      <c r="C553" s="7">
        <v>1310</v>
      </c>
      <c r="D553" s="7" t="s">
        <v>1795</v>
      </c>
      <c r="E553" s="7">
        <v>922</v>
      </c>
      <c r="F553" s="7" t="s">
        <v>1796</v>
      </c>
      <c r="G553" s="7" t="s">
        <v>989</v>
      </c>
      <c r="H553" s="8" t="s">
        <v>1771</v>
      </c>
      <c r="I553" s="15">
        <v>2145205.5074081812</v>
      </c>
      <c r="J553" s="15">
        <v>1294708.4966335373</v>
      </c>
      <c r="K553" s="15">
        <v>2187427.3440837571</v>
      </c>
      <c r="L553" s="15">
        <v>2162645.2617977043</v>
      </c>
      <c r="M553" s="15">
        <v>2171345.0082408986</v>
      </c>
      <c r="N553" s="15">
        <v>2130434.2982812938</v>
      </c>
      <c r="O553" s="15">
        <v>3077215.9521118929</v>
      </c>
      <c r="P553" s="15">
        <v>3063588.1895851088</v>
      </c>
      <c r="Q553" s="15">
        <v>2147328.8549869005</v>
      </c>
      <c r="R553" s="15">
        <v>2585579.5073495675</v>
      </c>
      <c r="S553" s="15">
        <v>3471460.3056952138</v>
      </c>
      <c r="T553" s="15">
        <v>3897305.3078239928</v>
      </c>
      <c r="U553" s="9">
        <f t="shared" si="8"/>
        <v>30334244.03399805</v>
      </c>
    </row>
    <row r="554" spans="1:21" s="21" customFormat="1" x14ac:dyDescent="0.3">
      <c r="A554" s="7" t="s">
        <v>281</v>
      </c>
      <c r="B554" s="7" t="s">
        <v>1047</v>
      </c>
      <c r="C554" s="7">
        <v>1310</v>
      </c>
      <c r="D554" s="7" t="s">
        <v>8</v>
      </c>
      <c r="E554" s="7">
        <v>925</v>
      </c>
      <c r="F554" s="7" t="s">
        <v>1797</v>
      </c>
      <c r="G554" s="7" t="s">
        <v>989</v>
      </c>
      <c r="H554" s="8" t="s">
        <v>1302</v>
      </c>
      <c r="I554" s="15">
        <v>858082.20296327246</v>
      </c>
      <c r="J554" s="15">
        <v>431569.49887784582</v>
      </c>
      <c r="K554" s="15">
        <v>1312456.4064502544</v>
      </c>
      <c r="L554" s="15">
        <v>1297587.1570786226</v>
      </c>
      <c r="M554" s="15">
        <v>1302807.0049445392</v>
      </c>
      <c r="N554" s="15">
        <v>1278260.5789687762</v>
      </c>
      <c r="O554" s="15">
        <v>2198011.394365638</v>
      </c>
      <c r="P554" s="15">
        <v>2188277.2782750777</v>
      </c>
      <c r="Q554" s="15">
        <v>1288397.3129921402</v>
      </c>
      <c r="R554" s="15">
        <v>2154649.5894579729</v>
      </c>
      <c r="S554" s="15">
        <v>3471460.3056952138</v>
      </c>
      <c r="T554" s="15">
        <v>3897305.3078239928</v>
      </c>
      <c r="U554" s="9">
        <f t="shared" si="8"/>
        <v>21678864.037893347</v>
      </c>
    </row>
    <row r="555" spans="1:21" s="21" customFormat="1" x14ac:dyDescent="0.3">
      <c r="A555" s="7" t="s">
        <v>281</v>
      </c>
      <c r="B555" s="7" t="s">
        <v>1047</v>
      </c>
      <c r="C555" s="7">
        <v>1310</v>
      </c>
      <c r="D555" s="7" t="s">
        <v>8</v>
      </c>
      <c r="E555" s="7">
        <v>926</v>
      </c>
      <c r="F555" s="7" t="s">
        <v>1798</v>
      </c>
      <c r="G555" s="7" t="s">
        <v>989</v>
      </c>
      <c r="H555" s="8" t="s">
        <v>1772</v>
      </c>
      <c r="I555" s="15">
        <v>1287123.3044449086</v>
      </c>
      <c r="J555" s="15">
        <v>431569.49887784582</v>
      </c>
      <c r="K555" s="15">
        <v>2187427.3440837571</v>
      </c>
      <c r="L555" s="15">
        <v>1297587.1570786226</v>
      </c>
      <c r="M555" s="15">
        <v>1302807.0049445392</v>
      </c>
      <c r="N555" s="15">
        <v>1278260.5789687762</v>
      </c>
      <c r="O555" s="15">
        <v>2198011.394365638</v>
      </c>
      <c r="P555" s="15">
        <v>2188277.2782750777</v>
      </c>
      <c r="Q555" s="15">
        <v>858931.54199476016</v>
      </c>
      <c r="R555" s="15">
        <v>2154649.5894579729</v>
      </c>
      <c r="S555" s="15">
        <v>3037527.7674833122</v>
      </c>
      <c r="T555" s="15">
        <v>3464271.3847324378</v>
      </c>
      <c r="U555" s="9">
        <f t="shared" si="8"/>
        <v>21686443.844707649</v>
      </c>
    </row>
    <row r="556" spans="1:21" s="21" customFormat="1" x14ac:dyDescent="0.3">
      <c r="A556" s="7" t="s">
        <v>281</v>
      </c>
      <c r="B556" s="7" t="s">
        <v>1047</v>
      </c>
      <c r="C556" s="7">
        <v>1310</v>
      </c>
      <c r="D556" s="7" t="s">
        <v>1223</v>
      </c>
      <c r="E556" s="7">
        <v>923</v>
      </c>
      <c r="F556" s="7" t="s">
        <v>1223</v>
      </c>
      <c r="G556" s="7" t="s">
        <v>989</v>
      </c>
      <c r="H556" s="8" t="s">
        <v>1773</v>
      </c>
      <c r="I556" s="15">
        <v>2145205.5074081812</v>
      </c>
      <c r="J556" s="15">
        <v>1294708.4966335373</v>
      </c>
      <c r="K556" s="15">
        <v>2187427.3440837571</v>
      </c>
      <c r="L556" s="15">
        <v>2162645.2617977043</v>
      </c>
      <c r="M556" s="15">
        <v>2171345.0082408986</v>
      </c>
      <c r="N556" s="15">
        <v>2130434.2982812938</v>
      </c>
      <c r="O556" s="15">
        <v>3077215.9521118929</v>
      </c>
      <c r="P556" s="15">
        <v>3063588.1895851088</v>
      </c>
      <c r="Q556" s="15">
        <v>2147328.8549869005</v>
      </c>
      <c r="R556" s="15">
        <v>2154649.5894579729</v>
      </c>
      <c r="S556" s="15">
        <v>3471460.3056952138</v>
      </c>
      <c r="T556" s="15">
        <v>4330339.2309155473</v>
      </c>
      <c r="U556" s="9">
        <f t="shared" si="8"/>
        <v>30336348.039198011</v>
      </c>
    </row>
    <row r="557" spans="1:21" s="21" customFormat="1" x14ac:dyDescent="0.3">
      <c r="A557" s="7" t="s">
        <v>281</v>
      </c>
      <c r="B557" s="7" t="s">
        <v>1047</v>
      </c>
      <c r="C557" s="7">
        <v>1310</v>
      </c>
      <c r="D557" s="7" t="s">
        <v>247</v>
      </c>
      <c r="E557" s="7">
        <v>925</v>
      </c>
      <c r="F557" s="7" t="s">
        <v>1799</v>
      </c>
      <c r="G557" s="7" t="s">
        <v>989</v>
      </c>
      <c r="H557" s="8" t="s">
        <v>1774</v>
      </c>
      <c r="I557" s="15">
        <v>2145205.5074081812</v>
      </c>
      <c r="J557" s="15">
        <v>1294708.4966335373</v>
      </c>
      <c r="K557" s="15">
        <v>2187427.3440837571</v>
      </c>
      <c r="L557" s="15">
        <v>2162645.2617977043</v>
      </c>
      <c r="M557" s="15">
        <v>2171345.0082408986</v>
      </c>
      <c r="N557" s="15">
        <v>2130434.2982812938</v>
      </c>
      <c r="O557" s="15">
        <v>3077215.9521118929</v>
      </c>
      <c r="P557" s="15">
        <v>3063588.1895851088</v>
      </c>
      <c r="Q557" s="15">
        <v>2147328.8549869005</v>
      </c>
      <c r="R557" s="15">
        <v>2154649.5894579729</v>
      </c>
      <c r="S557" s="15">
        <v>3471460.3056952138</v>
      </c>
      <c r="T557" s="15">
        <v>4330339.2309155473</v>
      </c>
      <c r="U557" s="9">
        <f t="shared" si="8"/>
        <v>30336348.039198011</v>
      </c>
    </row>
    <row r="558" spans="1:21" s="21" customFormat="1" x14ac:dyDescent="0.3">
      <c r="A558" s="7" t="s">
        <v>281</v>
      </c>
      <c r="B558" s="7" t="s">
        <v>1047</v>
      </c>
      <c r="C558" s="7">
        <v>1310</v>
      </c>
      <c r="D558" s="7" t="s">
        <v>8</v>
      </c>
      <c r="E558" s="7">
        <v>925</v>
      </c>
      <c r="F558" s="7" t="s">
        <v>1800</v>
      </c>
      <c r="G558" s="7" t="s">
        <v>989</v>
      </c>
      <c r="H558" s="8" t="s">
        <v>1775</v>
      </c>
      <c r="I558" s="15">
        <v>858082.20296327246</v>
      </c>
      <c r="J558" s="15">
        <v>431569.49887784582</v>
      </c>
      <c r="K558" s="15">
        <v>1312456.4064502544</v>
      </c>
      <c r="L558" s="15">
        <v>1297587.1570786226</v>
      </c>
      <c r="M558" s="15">
        <v>1302807.0049445392</v>
      </c>
      <c r="N558" s="15">
        <v>1278260.5789687762</v>
      </c>
      <c r="O558" s="15">
        <v>2198011.394365638</v>
      </c>
      <c r="P558" s="15">
        <v>2188277.2782750777</v>
      </c>
      <c r="Q558" s="15">
        <v>858931.54199476016</v>
      </c>
      <c r="R558" s="15">
        <v>2154649.5894579729</v>
      </c>
      <c r="S558" s="15">
        <v>3471460.3056952138</v>
      </c>
      <c r="T558" s="15">
        <v>4330339.2309155473</v>
      </c>
      <c r="U558" s="9">
        <f t="shared" si="8"/>
        <v>21682432.189987522</v>
      </c>
    </row>
    <row r="559" spans="1:21" s="21" customFormat="1" x14ac:dyDescent="0.3">
      <c r="A559" s="7" t="s">
        <v>281</v>
      </c>
      <c r="B559" s="7" t="s">
        <v>1047</v>
      </c>
      <c r="C559" s="7">
        <v>1310</v>
      </c>
      <c r="D559" s="7" t="s">
        <v>8</v>
      </c>
      <c r="E559" s="7">
        <v>922</v>
      </c>
      <c r="F559" s="7" t="s">
        <v>1801</v>
      </c>
      <c r="G559" s="7" t="s">
        <v>989</v>
      </c>
      <c r="H559" s="8" t="s">
        <v>1298</v>
      </c>
      <c r="I559" s="15">
        <v>1287123.3044449086</v>
      </c>
      <c r="J559" s="15">
        <v>431569.49887784582</v>
      </c>
      <c r="K559" s="15">
        <v>2187427.3440837571</v>
      </c>
      <c r="L559" s="15">
        <v>1297587.1570786226</v>
      </c>
      <c r="M559" s="15">
        <v>1302807.0049445392</v>
      </c>
      <c r="N559" s="15">
        <v>1278260.5789687762</v>
      </c>
      <c r="O559" s="15">
        <v>2198011.394365638</v>
      </c>
      <c r="P559" s="15">
        <v>2188277.2782750777</v>
      </c>
      <c r="Q559" s="15">
        <v>858931.54199476016</v>
      </c>
      <c r="R559" s="15">
        <v>2154649.5894579729</v>
      </c>
      <c r="S559" s="15">
        <v>3037527.7674833122</v>
      </c>
      <c r="T559" s="15">
        <v>3464271.3847324378</v>
      </c>
      <c r="U559" s="9">
        <f t="shared" si="8"/>
        <v>21686443.844707649</v>
      </c>
    </row>
    <row r="560" spans="1:21" s="21" customFormat="1" x14ac:dyDescent="0.3">
      <c r="A560" s="7" t="s">
        <v>281</v>
      </c>
      <c r="B560" s="7" t="s">
        <v>1047</v>
      </c>
      <c r="C560" s="7">
        <v>1310</v>
      </c>
      <c r="D560" s="7" t="s">
        <v>1198</v>
      </c>
      <c r="E560" s="7">
        <v>925</v>
      </c>
      <c r="F560" s="7" t="s">
        <v>1802</v>
      </c>
      <c r="G560" s="7" t="s">
        <v>989</v>
      </c>
      <c r="H560" s="8" t="s">
        <v>1776</v>
      </c>
      <c r="I560" s="15">
        <v>3432328.8118530898</v>
      </c>
      <c r="J560" s="15">
        <v>3884125.4899006123</v>
      </c>
      <c r="K560" s="15">
        <v>4374854.6881675143</v>
      </c>
      <c r="L560" s="15">
        <v>3892761.4712358676</v>
      </c>
      <c r="M560" s="15">
        <v>3908421.0148336175</v>
      </c>
      <c r="N560" s="15">
        <v>3834781.7369063287</v>
      </c>
      <c r="O560" s="15">
        <v>4835625.067604403</v>
      </c>
      <c r="P560" s="15">
        <v>4814210.0122051714</v>
      </c>
      <c r="Q560" s="15">
        <v>4294657.7099738009</v>
      </c>
      <c r="R560" s="15">
        <v>4309299.1789159458</v>
      </c>
      <c r="S560" s="15">
        <v>5207190.458542821</v>
      </c>
      <c r="T560" s="15">
        <v>5196407.0770986574</v>
      </c>
      <c r="U560" s="9">
        <f t="shared" si="8"/>
        <v>51984662.717237838</v>
      </c>
    </row>
    <row r="561" spans="1:21" s="21" customFormat="1" x14ac:dyDescent="0.3">
      <c r="A561" s="7" t="s">
        <v>281</v>
      </c>
      <c r="B561" s="7" t="s">
        <v>1047</v>
      </c>
      <c r="C561" s="7">
        <v>1310</v>
      </c>
      <c r="D561" s="7" t="s">
        <v>8</v>
      </c>
      <c r="E561" s="7">
        <v>999</v>
      </c>
      <c r="F561" s="7" t="s">
        <v>8</v>
      </c>
      <c r="G561" s="7" t="s">
        <v>989</v>
      </c>
      <c r="H561" s="8" t="s">
        <v>1777</v>
      </c>
      <c r="I561" s="15">
        <v>18877808.465191994</v>
      </c>
      <c r="J561" s="15">
        <v>20715335.946136598</v>
      </c>
      <c r="K561" s="15">
        <v>20999302.50320407</v>
      </c>
      <c r="L561" s="15">
        <v>23789097.879774749</v>
      </c>
      <c r="M561" s="15">
        <v>21713450.082408987</v>
      </c>
      <c r="N561" s="15">
        <v>21304342.982812937</v>
      </c>
      <c r="O561" s="15">
        <v>28574148.126753293</v>
      </c>
      <c r="P561" s="15">
        <v>28447604.617576011</v>
      </c>
      <c r="Q561" s="15">
        <v>27915275.114829704</v>
      </c>
      <c r="R561" s="15">
        <v>28010444.662953649</v>
      </c>
      <c r="S561" s="15">
        <v>28205614.983773615</v>
      </c>
      <c r="T561" s="15">
        <v>30312374.616408832</v>
      </c>
      <c r="U561" s="9">
        <f t="shared" si="8"/>
        <v>298864799.98182446</v>
      </c>
    </row>
    <row r="562" spans="1:21" s="21" customFormat="1" x14ac:dyDescent="0.3">
      <c r="A562" s="7" t="s">
        <v>281</v>
      </c>
      <c r="B562" s="7" t="s">
        <v>1047</v>
      </c>
      <c r="C562" s="7">
        <v>1310</v>
      </c>
      <c r="D562" s="7" t="s">
        <v>1204</v>
      </c>
      <c r="E562" s="7">
        <v>907</v>
      </c>
      <c r="F562" s="7" t="s">
        <v>1803</v>
      </c>
      <c r="G562" s="7" t="s">
        <v>1304</v>
      </c>
      <c r="H562" s="8" t="s">
        <v>1309</v>
      </c>
      <c r="I562" s="15">
        <v>6435616.5222245436</v>
      </c>
      <c r="J562" s="15">
        <v>8631389.977556916</v>
      </c>
      <c r="K562" s="15">
        <v>8749709.3763350286</v>
      </c>
      <c r="L562" s="15">
        <v>8650581.0471908171</v>
      </c>
      <c r="M562" s="15">
        <v>8685380.0329635944</v>
      </c>
      <c r="N562" s="15">
        <v>8521737.1931251753</v>
      </c>
      <c r="O562" s="15">
        <v>6594034.1830969136</v>
      </c>
      <c r="P562" s="15">
        <v>6564831.8348252336</v>
      </c>
      <c r="Q562" s="15">
        <v>8589315.4199476019</v>
      </c>
      <c r="R562" s="15">
        <v>15082547.126205809</v>
      </c>
      <c r="S562" s="15">
        <v>15187638.837416561</v>
      </c>
      <c r="T562" s="15">
        <v>15156187.308204416</v>
      </c>
      <c r="U562" s="9">
        <f t="shared" si="8"/>
        <v>116848968.85909259</v>
      </c>
    </row>
    <row r="563" spans="1:21" s="21" customFormat="1" x14ac:dyDescent="0.3">
      <c r="A563" s="7" t="s">
        <v>281</v>
      </c>
      <c r="B563" s="7" t="s">
        <v>1047</v>
      </c>
      <c r="C563" s="7">
        <v>1310</v>
      </c>
      <c r="D563" s="7" t="s">
        <v>1201</v>
      </c>
      <c r="E563" s="7">
        <v>907</v>
      </c>
      <c r="F563" s="7" t="s">
        <v>1804</v>
      </c>
      <c r="G563" s="7" t="s">
        <v>1304</v>
      </c>
      <c r="H563" s="8" t="s">
        <v>1306</v>
      </c>
      <c r="I563" s="15">
        <v>6435616.5222245436</v>
      </c>
      <c r="J563" s="15">
        <v>8631389.977556916</v>
      </c>
      <c r="K563" s="15">
        <v>8749709.3763350286</v>
      </c>
      <c r="L563" s="15">
        <v>8650581.0471908171</v>
      </c>
      <c r="M563" s="15">
        <v>8685380.0329635944</v>
      </c>
      <c r="N563" s="15">
        <v>8521737.1931251753</v>
      </c>
      <c r="O563" s="15">
        <v>6594034.1830969136</v>
      </c>
      <c r="P563" s="15">
        <v>6564831.8348252336</v>
      </c>
      <c r="Q563" s="15">
        <v>12883973.129921403</v>
      </c>
      <c r="R563" s="15">
        <v>12927897.536747837</v>
      </c>
      <c r="S563" s="15">
        <v>13017976.146357052</v>
      </c>
      <c r="T563" s="15">
        <v>12991017.692746643</v>
      </c>
      <c r="U563" s="9">
        <f t="shared" si="8"/>
        <v>114654144.67309117</v>
      </c>
    </row>
    <row r="564" spans="1:21" s="21" customFormat="1" x14ac:dyDescent="0.3">
      <c r="A564" s="7" t="s">
        <v>281</v>
      </c>
      <c r="B564" s="7" t="s">
        <v>1047</v>
      </c>
      <c r="C564" s="7">
        <v>1310</v>
      </c>
      <c r="D564" s="7" t="s">
        <v>1205</v>
      </c>
      <c r="E564" s="7">
        <v>907</v>
      </c>
      <c r="F564" s="7" t="s">
        <v>1805</v>
      </c>
      <c r="G564" s="7" t="s">
        <v>1304</v>
      </c>
      <c r="H564" s="8" t="s">
        <v>966</v>
      </c>
      <c r="I564" s="15">
        <v>2145205.5074081812</v>
      </c>
      <c r="J564" s="15">
        <v>4315694.988778458</v>
      </c>
      <c r="K564" s="15">
        <v>4374854.6881675143</v>
      </c>
      <c r="L564" s="15">
        <v>4325290.5235954085</v>
      </c>
      <c r="M564" s="15">
        <v>4342690.0164817972</v>
      </c>
      <c r="N564" s="15">
        <v>3408694.8772500702</v>
      </c>
      <c r="O564" s="15">
        <v>3516818.2309850208</v>
      </c>
      <c r="P564" s="15">
        <v>3501243.6452401243</v>
      </c>
      <c r="Q564" s="15">
        <v>4294657.7099738009</v>
      </c>
      <c r="R564" s="15">
        <v>4309299.1789159458</v>
      </c>
      <c r="S564" s="15">
        <v>4339325.3821190177</v>
      </c>
      <c r="T564" s="15">
        <v>4330339.2309155473</v>
      </c>
      <c r="U564" s="9">
        <f t="shared" si="8"/>
        <v>47204113.979830883</v>
      </c>
    </row>
    <row r="565" spans="1:21" s="21" customFormat="1" x14ac:dyDescent="0.3">
      <c r="A565" s="7" t="s">
        <v>281</v>
      </c>
      <c r="B565" s="7" t="s">
        <v>1047</v>
      </c>
      <c r="C565" s="7">
        <v>1310</v>
      </c>
      <c r="D565" s="7" t="s">
        <v>930</v>
      </c>
      <c r="E565" s="7">
        <v>925</v>
      </c>
      <c r="F565" s="7" t="s">
        <v>1018</v>
      </c>
      <c r="G565" s="7" t="s">
        <v>1304</v>
      </c>
      <c r="H565" s="8" t="s">
        <v>847</v>
      </c>
      <c r="I565" s="15">
        <v>1287123.3044449086</v>
      </c>
      <c r="J565" s="15">
        <v>1294708.4966335373</v>
      </c>
      <c r="K565" s="15">
        <v>874970.93763350288</v>
      </c>
      <c r="L565" s="15">
        <v>2162645.2617977043</v>
      </c>
      <c r="M565" s="15">
        <v>2171345.0082408986</v>
      </c>
      <c r="N565" s="15">
        <v>2130434.2982812938</v>
      </c>
      <c r="O565" s="15">
        <v>2637613.6732387654</v>
      </c>
      <c r="P565" s="15">
        <v>4376554.5565501554</v>
      </c>
      <c r="Q565" s="15">
        <v>4294657.7099738009</v>
      </c>
      <c r="R565" s="15">
        <v>4309299.1789159458</v>
      </c>
      <c r="S565" s="15">
        <v>2603595.2292714105</v>
      </c>
      <c r="T565" s="15">
        <v>2165169.6154577737</v>
      </c>
      <c r="U565" s="9">
        <f t="shared" si="8"/>
        <v>30308117.270439699</v>
      </c>
    </row>
    <row r="566" spans="1:21" s="21" customFormat="1" x14ac:dyDescent="0.3">
      <c r="A566" s="7" t="s">
        <v>281</v>
      </c>
      <c r="B566" s="7" t="s">
        <v>1047</v>
      </c>
      <c r="C566" s="7">
        <v>1310</v>
      </c>
      <c r="D566" s="7" t="s">
        <v>1202</v>
      </c>
      <c r="E566" s="7">
        <v>922</v>
      </c>
      <c r="F566" s="7" t="s">
        <v>1016</v>
      </c>
      <c r="G566" s="7" t="s">
        <v>1304</v>
      </c>
      <c r="H566" s="8" t="s">
        <v>963</v>
      </c>
      <c r="I566" s="15">
        <v>3003287.7103714533</v>
      </c>
      <c r="J566" s="15">
        <v>3020986.4921449204</v>
      </c>
      <c r="K566" s="15">
        <v>2624912.8129005088</v>
      </c>
      <c r="L566" s="15">
        <v>2595174.3141572452</v>
      </c>
      <c r="M566" s="15">
        <v>3039883.011537258</v>
      </c>
      <c r="N566" s="15">
        <v>2982608.0175938113</v>
      </c>
      <c r="O566" s="15">
        <v>2198011.394365638</v>
      </c>
      <c r="P566" s="15">
        <v>2188277.2782750777</v>
      </c>
      <c r="Q566" s="15">
        <v>3006260.3969816607</v>
      </c>
      <c r="R566" s="15">
        <v>3016509.4252411621</v>
      </c>
      <c r="S566" s="15">
        <v>4339325.3821190177</v>
      </c>
      <c r="T566" s="15">
        <v>4330339.2309155473</v>
      </c>
      <c r="U566" s="9">
        <f t="shared" si="8"/>
        <v>36345575.466603301</v>
      </c>
    </row>
    <row r="567" spans="1:21" s="21" customFormat="1" x14ac:dyDescent="0.3">
      <c r="A567" s="7" t="s">
        <v>281</v>
      </c>
      <c r="B567" s="7" t="s">
        <v>1047</v>
      </c>
      <c r="C567" s="7">
        <v>1310</v>
      </c>
      <c r="D567" s="7" t="s">
        <v>1212</v>
      </c>
      <c r="E567" s="7">
        <v>925</v>
      </c>
      <c r="F567" s="7" t="s">
        <v>1019</v>
      </c>
      <c r="G567" s="7" t="s">
        <v>1304</v>
      </c>
      <c r="H567" s="8" t="s">
        <v>1308</v>
      </c>
      <c r="I567" s="15">
        <v>3432328.8118530898</v>
      </c>
      <c r="J567" s="15">
        <v>3452555.9910227666</v>
      </c>
      <c r="K567" s="15">
        <v>3499883.7505340115</v>
      </c>
      <c r="L567" s="15">
        <v>2162645.2617977043</v>
      </c>
      <c r="M567" s="15">
        <v>2171345.0082408986</v>
      </c>
      <c r="N567" s="15">
        <v>2130434.2982812938</v>
      </c>
      <c r="O567" s="15">
        <v>2198011.394365638</v>
      </c>
      <c r="P567" s="15">
        <v>2188277.2782750777</v>
      </c>
      <c r="Q567" s="15">
        <v>3435726.1679790406</v>
      </c>
      <c r="R567" s="15">
        <v>4309299.1789159458</v>
      </c>
      <c r="S567" s="15">
        <v>4339325.3821190177</v>
      </c>
      <c r="T567" s="15">
        <v>4330339.2309155473</v>
      </c>
      <c r="U567" s="9">
        <f t="shared" si="8"/>
        <v>37650171.754300036</v>
      </c>
    </row>
    <row r="568" spans="1:21" s="21" customFormat="1" x14ac:dyDescent="0.3">
      <c r="A568" s="7" t="s">
        <v>281</v>
      </c>
      <c r="B568" s="7" t="s">
        <v>1047</v>
      </c>
      <c r="C568" s="7">
        <v>1310</v>
      </c>
      <c r="D568" s="7" t="s">
        <v>8</v>
      </c>
      <c r="E568" s="7">
        <v>922</v>
      </c>
      <c r="F568" s="7">
        <v>370545</v>
      </c>
      <c r="G568" s="7" t="s">
        <v>1304</v>
      </c>
      <c r="H568" s="8" t="s">
        <v>1778</v>
      </c>
      <c r="I568" s="15">
        <v>3432328.8118530898</v>
      </c>
      <c r="J568" s="15">
        <v>3452555.9910227666</v>
      </c>
      <c r="K568" s="15">
        <v>2624912.8129005088</v>
      </c>
      <c r="L568" s="15">
        <v>2595174.3141572452</v>
      </c>
      <c r="M568" s="15">
        <v>2605614.0098890783</v>
      </c>
      <c r="N568" s="15">
        <v>4260868.5965625877</v>
      </c>
      <c r="O568" s="15">
        <v>3077215.9521118929</v>
      </c>
      <c r="P568" s="15">
        <v>3063588.1895851088</v>
      </c>
      <c r="Q568" s="15">
        <v>4294657.7099738009</v>
      </c>
      <c r="R568" s="15">
        <v>5171159.014699135</v>
      </c>
      <c r="S568" s="15">
        <v>6508988.073178526</v>
      </c>
      <c r="T568" s="15">
        <v>6495508.8463733215</v>
      </c>
      <c r="U568" s="9">
        <f t="shared" si="8"/>
        <v>47582572.322307065</v>
      </c>
    </row>
    <row r="569" spans="1:21" s="21" customFormat="1" x14ac:dyDescent="0.3">
      <c r="A569" s="7" t="s">
        <v>281</v>
      </c>
      <c r="B569" s="7" t="s">
        <v>1047</v>
      </c>
      <c r="C569" s="7">
        <v>1310</v>
      </c>
      <c r="D569" s="7" t="s">
        <v>1333</v>
      </c>
      <c r="E569" s="7">
        <v>925</v>
      </c>
      <c r="F569" s="7" t="s">
        <v>1011</v>
      </c>
      <c r="G569" s="7" t="s">
        <v>1304</v>
      </c>
      <c r="H569" s="8" t="s">
        <v>957</v>
      </c>
      <c r="I569" s="15">
        <v>2145205.5074081812</v>
      </c>
      <c r="J569" s="15">
        <v>2157847.494389229</v>
      </c>
      <c r="K569" s="15">
        <v>2187427.3440837571</v>
      </c>
      <c r="L569" s="15">
        <v>2162645.2617977043</v>
      </c>
      <c r="M569" s="15">
        <v>2171345.0082408986</v>
      </c>
      <c r="N569" s="15">
        <v>2130434.2982812938</v>
      </c>
      <c r="O569" s="15">
        <v>2198011.394365638</v>
      </c>
      <c r="P569" s="15">
        <v>2188277.2782750777</v>
      </c>
      <c r="Q569" s="15">
        <v>2576794.6259842804</v>
      </c>
      <c r="R569" s="15">
        <v>3447439.3431327567</v>
      </c>
      <c r="S569" s="15">
        <v>3471460.3056952138</v>
      </c>
      <c r="T569" s="15">
        <v>3464271.3847324378</v>
      </c>
      <c r="U569" s="9">
        <f t="shared" si="8"/>
        <v>30301159.246386468</v>
      </c>
    </row>
    <row r="570" spans="1:21" s="21" customFormat="1" x14ac:dyDescent="0.3">
      <c r="A570" s="7" t="s">
        <v>281</v>
      </c>
      <c r="B570" s="7" t="s">
        <v>1047</v>
      </c>
      <c r="C570" s="7">
        <v>1310</v>
      </c>
      <c r="D570" s="7" t="s">
        <v>8</v>
      </c>
      <c r="E570" s="7">
        <v>925</v>
      </c>
      <c r="F570" s="7" t="s">
        <v>1806</v>
      </c>
      <c r="G570" s="7" t="s">
        <v>1304</v>
      </c>
      <c r="H570" s="8" t="s">
        <v>1779</v>
      </c>
      <c r="I570" s="15">
        <v>3003287.7103714533</v>
      </c>
      <c r="J570" s="15">
        <v>3020986.4921449204</v>
      </c>
      <c r="K570" s="15">
        <v>3062398.2817172599</v>
      </c>
      <c r="L570" s="15">
        <v>2162645.2617977043</v>
      </c>
      <c r="M570" s="15">
        <v>2171345.0082408986</v>
      </c>
      <c r="N570" s="15">
        <v>2130434.2982812938</v>
      </c>
      <c r="O570" s="15">
        <v>2198011.394365638</v>
      </c>
      <c r="P570" s="15">
        <v>2188277.2782750777</v>
      </c>
      <c r="Q570" s="15">
        <v>3006260.3969816607</v>
      </c>
      <c r="R570" s="15">
        <v>3447439.3431327567</v>
      </c>
      <c r="S570" s="15">
        <v>3471460.3056952138</v>
      </c>
      <c r="T570" s="15">
        <v>3464271.3847324378</v>
      </c>
      <c r="U570" s="9">
        <f t="shared" si="8"/>
        <v>33326817.155736309</v>
      </c>
    </row>
    <row r="571" spans="1:21" s="21" customFormat="1" x14ac:dyDescent="0.3">
      <c r="A571" s="7" t="s">
        <v>281</v>
      </c>
      <c r="B571" s="7" t="s">
        <v>1047</v>
      </c>
      <c r="C571" s="7">
        <v>1310</v>
      </c>
      <c r="D571" s="7" t="s">
        <v>8</v>
      </c>
      <c r="E571" s="7">
        <v>922</v>
      </c>
      <c r="F571" s="7" t="s">
        <v>1807</v>
      </c>
      <c r="G571" s="7" t="s">
        <v>1304</v>
      </c>
      <c r="H571" s="8" t="s">
        <v>1780</v>
      </c>
      <c r="I571" s="15">
        <v>1716164.4059265449</v>
      </c>
      <c r="J571" s="15">
        <v>1726277.9955113833</v>
      </c>
      <c r="K571" s="15">
        <v>1749941.8752670058</v>
      </c>
      <c r="L571" s="15">
        <v>2162645.2617977043</v>
      </c>
      <c r="M571" s="15">
        <v>2171345.0082408986</v>
      </c>
      <c r="N571" s="15">
        <v>1704347.4386250351</v>
      </c>
      <c r="O571" s="15">
        <v>1758409.1154925104</v>
      </c>
      <c r="P571" s="15">
        <v>1750621.8226200622</v>
      </c>
      <c r="Q571" s="15">
        <v>2147328.8549869005</v>
      </c>
      <c r="R571" s="15">
        <v>2154649.5894579729</v>
      </c>
      <c r="S571" s="15">
        <v>3471460.3056952138</v>
      </c>
      <c r="T571" s="15">
        <v>3464271.3847324378</v>
      </c>
      <c r="U571" s="9">
        <f t="shared" si="8"/>
        <v>25977463.058353666</v>
      </c>
    </row>
    <row r="572" spans="1:21" s="21" customFormat="1" x14ac:dyDescent="0.3">
      <c r="A572" s="7" t="s">
        <v>281</v>
      </c>
      <c r="B572" s="7" t="s">
        <v>1047</v>
      </c>
      <c r="C572" s="7">
        <v>1310</v>
      </c>
      <c r="D572" s="7" t="s">
        <v>8</v>
      </c>
      <c r="E572" s="7">
        <v>922</v>
      </c>
      <c r="F572" s="7" t="s">
        <v>1808</v>
      </c>
      <c r="G572" s="7" t="s">
        <v>1304</v>
      </c>
      <c r="H572" s="8" t="s">
        <v>1307</v>
      </c>
      <c r="I572" s="15">
        <v>1716164.4059265449</v>
      </c>
      <c r="J572" s="15">
        <v>1726277.9955113833</v>
      </c>
      <c r="K572" s="15">
        <v>1749941.8752670058</v>
      </c>
      <c r="L572" s="15">
        <v>2162645.2617977043</v>
      </c>
      <c r="M572" s="15">
        <v>2171345.0082408986</v>
      </c>
      <c r="N572" s="15">
        <v>1704347.4386250351</v>
      </c>
      <c r="O572" s="15">
        <v>1758409.1154925104</v>
      </c>
      <c r="P572" s="15">
        <v>1750621.8226200622</v>
      </c>
      <c r="Q572" s="15">
        <v>2147328.8549869005</v>
      </c>
      <c r="R572" s="15">
        <v>2154649.5894579729</v>
      </c>
      <c r="S572" s="15">
        <v>3471460.3056952138</v>
      </c>
      <c r="T572" s="15">
        <v>3464271.3847324378</v>
      </c>
      <c r="U572" s="9">
        <f t="shared" si="8"/>
        <v>25977463.058353666</v>
      </c>
    </row>
    <row r="573" spans="1:21" s="21" customFormat="1" x14ac:dyDescent="0.3">
      <c r="A573" s="7" t="s">
        <v>281</v>
      </c>
      <c r="B573" s="7" t="s">
        <v>1047</v>
      </c>
      <c r="C573" s="7">
        <v>1310</v>
      </c>
      <c r="D573" s="7" t="s">
        <v>1044</v>
      </c>
      <c r="E573" s="7">
        <v>922</v>
      </c>
      <c r="F573" s="7" t="s">
        <v>1044</v>
      </c>
      <c r="G573" s="7" t="s">
        <v>1304</v>
      </c>
      <c r="H573" s="8" t="s">
        <v>1781</v>
      </c>
      <c r="I573" s="15">
        <v>2145205.5074081812</v>
      </c>
      <c r="J573" s="15">
        <v>2157847.494389229</v>
      </c>
      <c r="K573" s="15">
        <v>2187427.3440837571</v>
      </c>
      <c r="L573" s="15">
        <v>2162645.2617977043</v>
      </c>
      <c r="M573" s="15">
        <v>2171345.0082408986</v>
      </c>
      <c r="N573" s="15">
        <v>1704347.4386250351</v>
      </c>
      <c r="O573" s="15">
        <v>1758409.1154925104</v>
      </c>
      <c r="P573" s="15">
        <v>1750621.8226200622</v>
      </c>
      <c r="Q573" s="15">
        <v>3006260.3969816607</v>
      </c>
      <c r="R573" s="15">
        <v>3447439.3431327567</v>
      </c>
      <c r="S573" s="15">
        <v>3905392.843907116</v>
      </c>
      <c r="T573" s="15">
        <v>3897305.3078239928</v>
      </c>
      <c r="U573" s="9">
        <f t="shared" si="8"/>
        <v>30294246.884502903</v>
      </c>
    </row>
    <row r="574" spans="1:21" s="21" customFormat="1" x14ac:dyDescent="0.3">
      <c r="A574" s="7" t="s">
        <v>281</v>
      </c>
      <c r="B574" s="7" t="s">
        <v>1047</v>
      </c>
      <c r="C574" s="7">
        <v>1310</v>
      </c>
      <c r="D574" s="7" t="s">
        <v>8</v>
      </c>
      <c r="E574" s="7">
        <v>925</v>
      </c>
      <c r="F574" s="7" t="s">
        <v>1809</v>
      </c>
      <c r="G574" s="7" t="s">
        <v>1304</v>
      </c>
      <c r="H574" s="8" t="s">
        <v>1782</v>
      </c>
      <c r="I574" s="15">
        <v>1716164.4059265449</v>
      </c>
      <c r="J574" s="15">
        <v>1726277.9955113833</v>
      </c>
      <c r="K574" s="15">
        <v>1749941.8752670058</v>
      </c>
      <c r="L574" s="15">
        <v>1730116.2094381636</v>
      </c>
      <c r="M574" s="15">
        <v>2171345.0082408986</v>
      </c>
      <c r="N574" s="15">
        <v>1704347.4386250351</v>
      </c>
      <c r="O574" s="15">
        <v>1758409.1154925104</v>
      </c>
      <c r="P574" s="15">
        <v>1750621.8226200622</v>
      </c>
      <c r="Q574" s="15">
        <v>2147328.8549869005</v>
      </c>
      <c r="R574" s="15">
        <v>2154649.5894579729</v>
      </c>
      <c r="S574" s="15">
        <v>2603595.2292714105</v>
      </c>
      <c r="T574" s="15">
        <v>2598203.5385493287</v>
      </c>
      <c r="U574" s="9">
        <f t="shared" si="8"/>
        <v>23811001.083387218</v>
      </c>
    </row>
    <row r="575" spans="1:21" s="21" customFormat="1" x14ac:dyDescent="0.3">
      <c r="A575" s="7" t="s">
        <v>281</v>
      </c>
      <c r="B575" s="7" t="s">
        <v>1047</v>
      </c>
      <c r="C575" s="7">
        <v>1310</v>
      </c>
      <c r="D575" s="7" t="s">
        <v>1810</v>
      </c>
      <c r="E575" s="7">
        <v>922</v>
      </c>
      <c r="F575" s="7" t="s">
        <v>1037</v>
      </c>
      <c r="G575" s="7" t="s">
        <v>1304</v>
      </c>
      <c r="H575" s="8" t="s">
        <v>1783</v>
      </c>
      <c r="I575" s="15">
        <v>1716164.4059265449</v>
      </c>
      <c r="J575" s="15">
        <v>1726277.9955113833</v>
      </c>
      <c r="K575" s="15">
        <v>1749941.8752670058</v>
      </c>
      <c r="L575" s="15">
        <v>1730116.2094381636</v>
      </c>
      <c r="M575" s="15">
        <v>1737076.0065927189</v>
      </c>
      <c r="N575" s="15">
        <v>1278260.5789687762</v>
      </c>
      <c r="O575" s="15">
        <v>1318806.8366193827</v>
      </c>
      <c r="P575" s="15">
        <v>1312966.3669650466</v>
      </c>
      <c r="Q575" s="15">
        <v>2147328.8549869005</v>
      </c>
      <c r="R575" s="15">
        <v>3016509.4252411621</v>
      </c>
      <c r="S575" s="15">
        <v>3037527.7674833122</v>
      </c>
      <c r="T575" s="15">
        <v>3031237.4616408832</v>
      </c>
      <c r="U575" s="9">
        <f t="shared" si="8"/>
        <v>23802213.784641281</v>
      </c>
    </row>
    <row r="576" spans="1:21" s="21" customFormat="1" x14ac:dyDescent="0.3">
      <c r="A576" s="7" t="s">
        <v>281</v>
      </c>
      <c r="B576" s="7" t="s">
        <v>1047</v>
      </c>
      <c r="C576" s="7">
        <v>1310</v>
      </c>
      <c r="D576" s="7" t="s">
        <v>1201</v>
      </c>
      <c r="E576" s="7">
        <v>922</v>
      </c>
      <c r="F576" s="7" t="s">
        <v>1013</v>
      </c>
      <c r="G576" s="7" t="s">
        <v>1304</v>
      </c>
      <c r="H576" s="8" t="s">
        <v>959</v>
      </c>
      <c r="I576" s="15">
        <v>1716164.4059265449</v>
      </c>
      <c r="J576" s="15">
        <v>1726277.9955113833</v>
      </c>
      <c r="K576" s="15">
        <v>1749941.8752670058</v>
      </c>
      <c r="L576" s="15">
        <v>1730116.2094381636</v>
      </c>
      <c r="M576" s="15">
        <v>1737076.0065927189</v>
      </c>
      <c r="N576" s="15">
        <v>1704347.4386250351</v>
      </c>
      <c r="O576" s="15">
        <v>1318806.8366193827</v>
      </c>
      <c r="P576" s="15">
        <v>1312966.3669650466</v>
      </c>
      <c r="Q576" s="15">
        <v>1717863.0839895203</v>
      </c>
      <c r="R576" s="15">
        <v>1723719.6715663783</v>
      </c>
      <c r="S576" s="15">
        <v>2169662.6910595088</v>
      </c>
      <c r="T576" s="15">
        <v>2165169.6154577737</v>
      </c>
      <c r="U576" s="9">
        <f t="shared" si="8"/>
        <v>20772112.197018459</v>
      </c>
    </row>
    <row r="577" spans="1:21" s="21" customFormat="1" x14ac:dyDescent="0.3">
      <c r="A577" s="7" t="s">
        <v>281</v>
      </c>
      <c r="B577" s="7" t="s">
        <v>1047</v>
      </c>
      <c r="C577" s="7">
        <v>1310</v>
      </c>
      <c r="D577" s="7" t="s">
        <v>8</v>
      </c>
      <c r="E577" s="7">
        <v>922</v>
      </c>
      <c r="F577" s="7" t="s">
        <v>1811</v>
      </c>
      <c r="G577" s="7" t="s">
        <v>1304</v>
      </c>
      <c r="H577" s="8" t="s">
        <v>1784</v>
      </c>
      <c r="I577" s="15">
        <v>1716164.4059265449</v>
      </c>
      <c r="J577" s="15">
        <v>1726277.9955113833</v>
      </c>
      <c r="K577" s="15">
        <v>1749941.8752670058</v>
      </c>
      <c r="L577" s="15">
        <v>1730116.2094381636</v>
      </c>
      <c r="M577" s="15">
        <v>1737076.0065927189</v>
      </c>
      <c r="N577" s="15">
        <v>1704347.4386250351</v>
      </c>
      <c r="O577" s="15">
        <v>1318806.8366193827</v>
      </c>
      <c r="P577" s="15">
        <v>1312966.3669650466</v>
      </c>
      <c r="Q577" s="15">
        <v>1717863.0839895203</v>
      </c>
      <c r="R577" s="15">
        <v>1723719.6715663783</v>
      </c>
      <c r="S577" s="15">
        <v>2169662.6910595088</v>
      </c>
      <c r="T577" s="15">
        <v>2165169.6154577737</v>
      </c>
      <c r="U577" s="9">
        <f t="shared" si="8"/>
        <v>20772112.197018459</v>
      </c>
    </row>
    <row r="578" spans="1:21" s="21" customFormat="1" x14ac:dyDescent="0.3">
      <c r="A578" s="7" t="s">
        <v>281</v>
      </c>
      <c r="B578" s="7" t="s">
        <v>1047</v>
      </c>
      <c r="C578" s="7">
        <v>1310</v>
      </c>
      <c r="D578" s="7" t="s">
        <v>8</v>
      </c>
      <c r="E578" s="7">
        <v>922</v>
      </c>
      <c r="F578" s="7" t="s">
        <v>1812</v>
      </c>
      <c r="G578" s="7" t="s">
        <v>1304</v>
      </c>
      <c r="H578" s="8" t="s">
        <v>1785</v>
      </c>
      <c r="I578" s="15">
        <v>1716164.4059265449</v>
      </c>
      <c r="J578" s="15">
        <v>1726277.9955113833</v>
      </c>
      <c r="K578" s="15">
        <v>1749941.8752670058</v>
      </c>
      <c r="L578" s="15">
        <v>1730116.2094381636</v>
      </c>
      <c r="M578" s="15">
        <v>1737076.0065927189</v>
      </c>
      <c r="N578" s="15">
        <v>1704347.4386250351</v>
      </c>
      <c r="O578" s="15">
        <v>1318806.8366193827</v>
      </c>
      <c r="P578" s="15">
        <v>1312966.3669650466</v>
      </c>
      <c r="Q578" s="15">
        <v>1717863.0839895203</v>
      </c>
      <c r="R578" s="15">
        <v>1723719.6715663783</v>
      </c>
      <c r="S578" s="15">
        <v>2169662.6910595088</v>
      </c>
      <c r="T578" s="15">
        <v>2165169.6154577737</v>
      </c>
      <c r="U578" s="9">
        <f t="shared" ref="U578:U641" si="9">SUM(I578:T578)</f>
        <v>20772112.197018459</v>
      </c>
    </row>
    <row r="579" spans="1:21" s="21" customFormat="1" x14ac:dyDescent="0.3">
      <c r="A579" s="7" t="s">
        <v>281</v>
      </c>
      <c r="B579" s="7" t="s">
        <v>1047</v>
      </c>
      <c r="C579" s="7">
        <v>1310</v>
      </c>
      <c r="D579" s="7" t="s">
        <v>8</v>
      </c>
      <c r="E579" s="7">
        <v>922</v>
      </c>
      <c r="F579" s="7" t="s">
        <v>1813</v>
      </c>
      <c r="G579" s="7" t="s">
        <v>1304</v>
      </c>
      <c r="H579" s="8" t="s">
        <v>1312</v>
      </c>
      <c r="I579" s="15">
        <v>1716164.4059265449</v>
      </c>
      <c r="J579" s="15">
        <v>1726277.9955113833</v>
      </c>
      <c r="K579" s="15">
        <v>1749941.8752670058</v>
      </c>
      <c r="L579" s="15">
        <v>1730116.2094381636</v>
      </c>
      <c r="M579" s="15">
        <v>1737076.0065927189</v>
      </c>
      <c r="N579" s="15">
        <v>1704347.4386250351</v>
      </c>
      <c r="O579" s="15">
        <v>1318806.8366193827</v>
      </c>
      <c r="P579" s="15">
        <v>1312966.3669650466</v>
      </c>
      <c r="Q579" s="15">
        <v>1717863.0839895203</v>
      </c>
      <c r="R579" s="15">
        <v>1723719.6715663783</v>
      </c>
      <c r="S579" s="15">
        <v>2169662.6910595088</v>
      </c>
      <c r="T579" s="15">
        <v>2165169.6154577737</v>
      </c>
      <c r="U579" s="9">
        <f t="shared" si="9"/>
        <v>20772112.197018459</v>
      </c>
    </row>
    <row r="580" spans="1:21" s="21" customFormat="1" x14ac:dyDescent="0.3">
      <c r="A580" s="7" t="s">
        <v>281</v>
      </c>
      <c r="B580" s="7" t="s">
        <v>1047</v>
      </c>
      <c r="C580" s="7">
        <v>1310</v>
      </c>
      <c r="D580" s="7" t="s">
        <v>1198</v>
      </c>
      <c r="E580" s="7">
        <v>922</v>
      </c>
      <c r="F580" s="7" t="s">
        <v>1012</v>
      </c>
      <c r="G580" s="7" t="s">
        <v>1304</v>
      </c>
      <c r="H580" s="8" t="s">
        <v>958</v>
      </c>
      <c r="I580" s="15">
        <v>1716164.4059265449</v>
      </c>
      <c r="J580" s="15">
        <v>1726277.9955113833</v>
      </c>
      <c r="K580" s="15">
        <v>1749941.8752670058</v>
      </c>
      <c r="L580" s="15">
        <v>1297587.1570786226</v>
      </c>
      <c r="M580" s="15">
        <v>1302807.0049445392</v>
      </c>
      <c r="N580" s="15">
        <v>1278260.5789687762</v>
      </c>
      <c r="O580" s="15">
        <v>879204.55774625519</v>
      </c>
      <c r="P580" s="15">
        <v>875310.91131003108</v>
      </c>
      <c r="Q580" s="15">
        <v>1717863.0839895203</v>
      </c>
      <c r="R580" s="15">
        <v>1723719.6715663783</v>
      </c>
      <c r="S580" s="15">
        <v>2603595.2292714105</v>
      </c>
      <c r="T580" s="15">
        <v>2598203.5385493287</v>
      </c>
      <c r="U580" s="9">
        <f t="shared" si="9"/>
        <v>19468936.010129798</v>
      </c>
    </row>
    <row r="581" spans="1:21" s="21" customFormat="1" x14ac:dyDescent="0.3">
      <c r="A581" s="7" t="s">
        <v>281</v>
      </c>
      <c r="B581" s="7" t="s">
        <v>1047</v>
      </c>
      <c r="C581" s="7">
        <v>1310</v>
      </c>
      <c r="D581" s="7" t="s">
        <v>1311</v>
      </c>
      <c r="E581" s="7">
        <v>907</v>
      </c>
      <c r="F581" s="7" t="s">
        <v>1814</v>
      </c>
      <c r="G581" s="7" t="s">
        <v>1304</v>
      </c>
      <c r="H581" s="8" t="s">
        <v>1310</v>
      </c>
      <c r="I581" s="15">
        <v>858082.20296327246</v>
      </c>
      <c r="J581" s="15">
        <v>2157847.494389229</v>
      </c>
      <c r="K581" s="15">
        <v>1312456.4064502544</v>
      </c>
      <c r="L581" s="15">
        <v>2162645.2617977043</v>
      </c>
      <c r="M581" s="15">
        <v>868538.00329635944</v>
      </c>
      <c r="N581" s="15">
        <v>852173.71931251755</v>
      </c>
      <c r="O581" s="15">
        <v>879204.55774625519</v>
      </c>
      <c r="P581" s="15">
        <v>875310.91131003108</v>
      </c>
      <c r="Q581" s="15">
        <v>2147328.8549869005</v>
      </c>
      <c r="R581" s="15">
        <v>861859.83578318916</v>
      </c>
      <c r="S581" s="15">
        <v>2169662.6910595088</v>
      </c>
      <c r="T581" s="15">
        <v>2165169.6154577737</v>
      </c>
      <c r="U581" s="9">
        <f t="shared" si="9"/>
        <v>17310279.554552998</v>
      </c>
    </row>
    <row r="582" spans="1:21" s="21" customFormat="1" x14ac:dyDescent="0.3">
      <c r="A582" s="7" t="s">
        <v>281</v>
      </c>
      <c r="B582" s="7" t="s">
        <v>1047</v>
      </c>
      <c r="C582" s="7">
        <v>1310</v>
      </c>
      <c r="D582" s="7" t="s">
        <v>1198</v>
      </c>
      <c r="E582" s="7">
        <v>922</v>
      </c>
      <c r="F582" s="7" t="s">
        <v>1017</v>
      </c>
      <c r="G582" s="7" t="s">
        <v>1304</v>
      </c>
      <c r="H582" s="8" t="s">
        <v>965</v>
      </c>
      <c r="I582" s="15">
        <v>2145205.5074081812</v>
      </c>
      <c r="J582" s="15">
        <v>2157847.494389229</v>
      </c>
      <c r="K582" s="15">
        <v>2187427.3440837571</v>
      </c>
      <c r="L582" s="15">
        <v>2162645.2617977043</v>
      </c>
      <c r="M582" s="15">
        <v>2171345.0082408986</v>
      </c>
      <c r="N582" s="15">
        <v>1704347.4386250351</v>
      </c>
      <c r="O582" s="15">
        <v>1758409.1154925104</v>
      </c>
      <c r="P582" s="15">
        <v>1750621.8226200622</v>
      </c>
      <c r="Q582" s="15">
        <v>1717863.0839895203</v>
      </c>
      <c r="R582" s="15">
        <v>3447439.3431327567</v>
      </c>
      <c r="S582" s="15">
        <v>3471460.3056952138</v>
      </c>
      <c r="T582" s="15">
        <v>3464271.3847324378</v>
      </c>
      <c r="U582" s="9">
        <f t="shared" si="9"/>
        <v>28138883.110207304</v>
      </c>
    </row>
    <row r="583" spans="1:21" s="21" customFormat="1" x14ac:dyDescent="0.3">
      <c r="A583" s="7" t="s">
        <v>281</v>
      </c>
      <c r="B583" s="7" t="s">
        <v>1047</v>
      </c>
      <c r="C583" s="7">
        <v>1310</v>
      </c>
      <c r="D583" s="7" t="s">
        <v>8</v>
      </c>
      <c r="E583" s="7">
        <v>922</v>
      </c>
      <c r="F583" s="7" t="s">
        <v>1815</v>
      </c>
      <c r="G583" s="7" t="s">
        <v>1304</v>
      </c>
      <c r="H583" s="8" t="s">
        <v>970</v>
      </c>
      <c r="I583" s="15">
        <v>858082.20296327246</v>
      </c>
      <c r="J583" s="15">
        <v>863138.99775569164</v>
      </c>
      <c r="K583" s="15">
        <v>874970.93763350288</v>
      </c>
      <c r="L583" s="15">
        <v>865058.10471908178</v>
      </c>
      <c r="M583" s="15">
        <v>434269.00164817972</v>
      </c>
      <c r="N583" s="15">
        <v>852173.71931251755</v>
      </c>
      <c r="O583" s="15">
        <v>439602.27887312759</v>
      </c>
      <c r="P583" s="15">
        <v>437655.45565501554</v>
      </c>
      <c r="Q583" s="15">
        <v>1288397.3129921402</v>
      </c>
      <c r="R583" s="15">
        <v>1292789.7536747837</v>
      </c>
      <c r="S583" s="15">
        <v>1735730.1528476069</v>
      </c>
      <c r="T583" s="15">
        <v>1732135.6923662189</v>
      </c>
      <c r="U583" s="9">
        <f t="shared" si="9"/>
        <v>11674003.610441139</v>
      </c>
    </row>
    <row r="584" spans="1:21" s="21" customFormat="1" x14ac:dyDescent="0.3">
      <c r="A584" s="7" t="s">
        <v>281</v>
      </c>
      <c r="B584" s="7" t="s">
        <v>1047</v>
      </c>
      <c r="C584" s="7">
        <v>1310</v>
      </c>
      <c r="D584" s="7" t="s">
        <v>8</v>
      </c>
      <c r="E584" s="7">
        <v>922</v>
      </c>
      <c r="F584" s="7" t="s">
        <v>1816</v>
      </c>
      <c r="G584" s="7" t="s">
        <v>1304</v>
      </c>
      <c r="H584" s="8" t="s">
        <v>973</v>
      </c>
      <c r="I584" s="15">
        <v>858082.20296327246</v>
      </c>
      <c r="J584" s="15">
        <v>863138.99775569164</v>
      </c>
      <c r="K584" s="15">
        <v>874970.93763350288</v>
      </c>
      <c r="L584" s="15">
        <v>865058.10471908178</v>
      </c>
      <c r="M584" s="15">
        <v>868538.00329635944</v>
      </c>
      <c r="N584" s="15">
        <v>426086.85965625878</v>
      </c>
      <c r="O584" s="15">
        <v>439602.27887312759</v>
      </c>
      <c r="P584" s="15">
        <v>437655.45565501554</v>
      </c>
      <c r="Q584" s="15">
        <v>858931.54199476016</v>
      </c>
      <c r="R584" s="15">
        <v>1292789.7536747837</v>
      </c>
      <c r="S584" s="15">
        <v>1735730.1528476069</v>
      </c>
      <c r="T584" s="15">
        <v>1299101.7692746643</v>
      </c>
      <c r="U584" s="9">
        <f t="shared" si="9"/>
        <v>10819686.058344126</v>
      </c>
    </row>
    <row r="585" spans="1:21" s="21" customFormat="1" x14ac:dyDescent="0.3">
      <c r="A585" s="7" t="s">
        <v>281</v>
      </c>
      <c r="B585" s="7" t="s">
        <v>1047</v>
      </c>
      <c r="C585" s="7">
        <v>1310</v>
      </c>
      <c r="D585" s="7" t="s">
        <v>8</v>
      </c>
      <c r="E585" s="7">
        <v>922</v>
      </c>
      <c r="F585" s="7" t="s">
        <v>1817</v>
      </c>
      <c r="G585" s="7" t="s">
        <v>1304</v>
      </c>
      <c r="H585" s="8" t="s">
        <v>1786</v>
      </c>
      <c r="I585" s="15">
        <v>858082.20296327246</v>
      </c>
      <c r="J585" s="15">
        <v>863138.99775569164</v>
      </c>
      <c r="K585" s="15">
        <v>874970.93763350288</v>
      </c>
      <c r="L585" s="15">
        <v>865058.10471908178</v>
      </c>
      <c r="M585" s="15">
        <v>868538.00329635944</v>
      </c>
      <c r="N585" s="15">
        <v>426086.85965625878</v>
      </c>
      <c r="O585" s="15">
        <v>439602.27887312759</v>
      </c>
      <c r="P585" s="15">
        <v>437655.45565501554</v>
      </c>
      <c r="Q585" s="15">
        <v>858931.54199476016</v>
      </c>
      <c r="R585" s="15">
        <v>1292789.7536747837</v>
      </c>
      <c r="S585" s="15">
        <v>1735730.1528476069</v>
      </c>
      <c r="T585" s="15">
        <v>1299101.7692746643</v>
      </c>
      <c r="U585" s="9">
        <f t="shared" si="9"/>
        <v>10819686.058344126</v>
      </c>
    </row>
    <row r="586" spans="1:21" s="21" customFormat="1" x14ac:dyDescent="0.3">
      <c r="A586" s="7" t="s">
        <v>281</v>
      </c>
      <c r="B586" s="7" t="s">
        <v>1047</v>
      </c>
      <c r="C586" s="7">
        <v>1310</v>
      </c>
      <c r="D586" s="7" t="s">
        <v>8</v>
      </c>
      <c r="E586" s="7">
        <v>922</v>
      </c>
      <c r="F586" s="7" t="s">
        <v>1818</v>
      </c>
      <c r="G586" s="7" t="s">
        <v>1304</v>
      </c>
      <c r="H586" s="8" t="s">
        <v>1305</v>
      </c>
      <c r="I586" s="15">
        <v>1287123.3044449086</v>
      </c>
      <c r="J586" s="15">
        <v>863138.99775569164</v>
      </c>
      <c r="K586" s="15">
        <v>874970.93763350288</v>
      </c>
      <c r="L586" s="15">
        <v>865058.10471908178</v>
      </c>
      <c r="M586" s="15">
        <v>868538.00329635944</v>
      </c>
      <c r="N586" s="15">
        <v>426086.85965625878</v>
      </c>
      <c r="O586" s="15">
        <v>439602.27887312759</v>
      </c>
      <c r="P586" s="15">
        <v>437655.45565501554</v>
      </c>
      <c r="Q586" s="15">
        <v>858931.54199476016</v>
      </c>
      <c r="R586" s="15">
        <v>1723719.6715663783</v>
      </c>
      <c r="S586" s="15">
        <v>2169662.6910595088</v>
      </c>
      <c r="T586" s="15">
        <v>1732135.6923662189</v>
      </c>
      <c r="U586" s="9">
        <f t="shared" si="9"/>
        <v>12546623.539020812</v>
      </c>
    </row>
    <row r="587" spans="1:21" s="21" customFormat="1" x14ac:dyDescent="0.3">
      <c r="A587" s="7" t="s">
        <v>281</v>
      </c>
      <c r="B587" s="7" t="s">
        <v>1047</v>
      </c>
      <c r="C587" s="7">
        <v>1310</v>
      </c>
      <c r="D587" s="7" t="s">
        <v>1201</v>
      </c>
      <c r="E587" s="7">
        <v>922</v>
      </c>
      <c r="F587" s="7" t="s">
        <v>1024</v>
      </c>
      <c r="G587" s="7" t="s">
        <v>1304</v>
      </c>
      <c r="H587" s="8" t="s">
        <v>1313</v>
      </c>
      <c r="I587" s="15">
        <v>1287123.3044449086</v>
      </c>
      <c r="J587" s="15">
        <v>1294708.4966335373</v>
      </c>
      <c r="K587" s="15">
        <v>874970.93763350288</v>
      </c>
      <c r="L587" s="15">
        <v>865058.10471908178</v>
      </c>
      <c r="M587" s="15">
        <v>868538.00329635944</v>
      </c>
      <c r="N587" s="15">
        <v>426086.85965625878</v>
      </c>
      <c r="O587" s="15">
        <v>439602.27887312759</v>
      </c>
      <c r="P587" s="15">
        <v>437655.45565501554</v>
      </c>
      <c r="Q587" s="15">
        <v>858931.54199476016</v>
      </c>
      <c r="R587" s="15">
        <v>1723719.6715663783</v>
      </c>
      <c r="S587" s="15">
        <v>2169662.6910595088</v>
      </c>
      <c r="T587" s="15">
        <v>1732135.6923662189</v>
      </c>
      <c r="U587" s="9">
        <f t="shared" si="9"/>
        <v>12978193.037898658</v>
      </c>
    </row>
    <row r="588" spans="1:21" s="21" customFormat="1" x14ac:dyDescent="0.3">
      <c r="A588" s="7" t="s">
        <v>281</v>
      </c>
      <c r="B588" s="7" t="s">
        <v>1047</v>
      </c>
      <c r="C588" s="7">
        <v>1310</v>
      </c>
      <c r="D588" s="7" t="s">
        <v>1206</v>
      </c>
      <c r="E588" s="7">
        <v>922</v>
      </c>
      <c r="F588" s="7" t="s">
        <v>1022</v>
      </c>
      <c r="G588" s="7" t="s">
        <v>1304</v>
      </c>
      <c r="H588" s="8" t="s">
        <v>1170</v>
      </c>
      <c r="I588" s="15">
        <v>1287123.3044449086</v>
      </c>
      <c r="J588" s="15">
        <v>1294708.4966335373</v>
      </c>
      <c r="K588" s="15">
        <v>874970.93763350288</v>
      </c>
      <c r="L588" s="15">
        <v>865058.10471908178</v>
      </c>
      <c r="M588" s="15">
        <v>868538.00329635944</v>
      </c>
      <c r="N588" s="15">
        <v>426086.85965625878</v>
      </c>
      <c r="O588" s="15">
        <v>439602.27887312759</v>
      </c>
      <c r="P588" s="15">
        <v>437655.45565501554</v>
      </c>
      <c r="Q588" s="15">
        <v>858931.54199476016</v>
      </c>
      <c r="R588" s="15">
        <v>1723719.6715663783</v>
      </c>
      <c r="S588" s="15">
        <v>2169662.6910595088</v>
      </c>
      <c r="T588" s="15">
        <v>1732135.6923662189</v>
      </c>
      <c r="U588" s="9">
        <f t="shared" si="9"/>
        <v>12978193.037898658</v>
      </c>
    </row>
    <row r="589" spans="1:21" s="21" customFormat="1" x14ac:dyDescent="0.3">
      <c r="A589" s="7" t="s">
        <v>281</v>
      </c>
      <c r="B589" s="7" t="s">
        <v>1047</v>
      </c>
      <c r="C589" s="7">
        <v>1310</v>
      </c>
      <c r="D589" s="7" t="s">
        <v>8</v>
      </c>
      <c r="E589" s="7">
        <v>999</v>
      </c>
      <c r="F589" s="7" t="s">
        <v>8</v>
      </c>
      <c r="G589" s="7" t="s">
        <v>1304</v>
      </c>
      <c r="H589" s="8" t="s">
        <v>1777</v>
      </c>
      <c r="I589" s="15">
        <v>42904110.148163624</v>
      </c>
      <c r="J589" s="15">
        <v>38841254.899006121</v>
      </c>
      <c r="K589" s="15">
        <v>41123634.068774633</v>
      </c>
      <c r="L589" s="15">
        <v>48010724.811909035</v>
      </c>
      <c r="M589" s="15">
        <v>46466783.176355228</v>
      </c>
      <c r="N589" s="15">
        <v>43034772.825282134</v>
      </c>
      <c r="O589" s="15">
        <v>48356250.676044032</v>
      </c>
      <c r="P589" s="15">
        <v>48142100.122051716</v>
      </c>
      <c r="Q589" s="15">
        <v>48100166.351706572</v>
      </c>
      <c r="R589" s="15">
        <v>49987870.475424968</v>
      </c>
      <c r="S589" s="15">
        <v>51204039.509004407</v>
      </c>
      <c r="T589" s="15">
        <v>56727443.924993671</v>
      </c>
      <c r="U589" s="9">
        <f t="shared" si="9"/>
        <v>562899150.98871613</v>
      </c>
    </row>
    <row r="590" spans="1:21" s="21" customFormat="1" x14ac:dyDescent="0.3">
      <c r="A590" s="7"/>
      <c r="B590" s="7"/>
      <c r="C590" s="7"/>
      <c r="D590" s="7"/>
      <c r="E590" s="7"/>
      <c r="F590" s="7"/>
      <c r="G590" s="7"/>
      <c r="H590" s="8"/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0</v>
      </c>
      <c r="S590" s="15">
        <v>0</v>
      </c>
      <c r="T590" s="15">
        <v>0</v>
      </c>
      <c r="U590" s="34">
        <f>SUM(U542:U589)</f>
        <v>2598138083.5332403</v>
      </c>
    </row>
    <row r="591" spans="1:21" x14ac:dyDescent="0.3">
      <c r="A591" s="7" t="s">
        <v>281</v>
      </c>
      <c r="B591" s="7" t="s">
        <v>1116</v>
      </c>
      <c r="C591" s="7">
        <v>1301</v>
      </c>
      <c r="D591" s="7" t="s">
        <v>1198</v>
      </c>
      <c r="E591" s="7">
        <v>913</v>
      </c>
      <c r="F591" s="7">
        <v>110262</v>
      </c>
      <c r="G591" s="7" t="s">
        <v>1191</v>
      </c>
      <c r="H591" s="8" t="s">
        <v>1819</v>
      </c>
      <c r="I591" s="15">
        <v>31824262.85595737</v>
      </c>
      <c r="J591" s="15">
        <v>36305607.058472954</v>
      </c>
      <c r="K591" s="15">
        <v>45785523.921495959</v>
      </c>
      <c r="L591" s="15">
        <v>45589612.88797316</v>
      </c>
      <c r="M591" s="15">
        <v>45533617.414696768</v>
      </c>
      <c r="N591" s="15">
        <v>45513013.264902905</v>
      </c>
      <c r="O591" s="15">
        <v>45447489.749680966</v>
      </c>
      <c r="P591" s="15">
        <v>45098360.144206077</v>
      </c>
      <c r="Q591" s="15">
        <v>45510481.822604179</v>
      </c>
      <c r="R591" s="15">
        <v>49782531.380242161</v>
      </c>
      <c r="S591" s="15">
        <v>54257543.707943492</v>
      </c>
      <c r="T591" s="15">
        <v>54163430.063454844</v>
      </c>
      <c r="U591" s="9">
        <f t="shared" si="9"/>
        <v>544811474.27163076</v>
      </c>
    </row>
    <row r="592" spans="1:21" x14ac:dyDescent="0.3">
      <c r="A592" s="7" t="s">
        <v>281</v>
      </c>
      <c r="B592" s="7" t="s">
        <v>1116</v>
      </c>
      <c r="C592" s="7">
        <v>1301</v>
      </c>
      <c r="D592" s="7" t="s">
        <v>1201</v>
      </c>
      <c r="E592" s="7">
        <v>913</v>
      </c>
      <c r="F592" s="7">
        <v>110065</v>
      </c>
      <c r="G592" s="7" t="s">
        <v>1193</v>
      </c>
      <c r="H592" s="8" t="s">
        <v>1164</v>
      </c>
      <c r="I592" s="15">
        <v>22731616.325683836</v>
      </c>
      <c r="J592" s="15">
        <v>27229205.293854713</v>
      </c>
      <c r="K592" s="15">
        <v>22892761.96074798</v>
      </c>
      <c r="L592" s="15">
        <v>22338910.31510685</v>
      </c>
      <c r="M592" s="15">
        <v>22311472.533201419</v>
      </c>
      <c r="N592" s="15">
        <v>31859109.285432037</v>
      </c>
      <c r="O592" s="15">
        <v>36357991.799744777</v>
      </c>
      <c r="P592" s="15">
        <v>31568852.100944255</v>
      </c>
      <c r="Q592" s="15">
        <v>36408385.458083346</v>
      </c>
      <c r="R592" s="15">
        <v>40731162.038379952</v>
      </c>
      <c r="S592" s="15">
        <v>36171695.805295661</v>
      </c>
      <c r="T592" s="15">
        <v>40622572.547591135</v>
      </c>
      <c r="U592" s="9">
        <f t="shared" si="9"/>
        <v>371223735.46406597</v>
      </c>
    </row>
    <row r="593" spans="1:21" s="21" customFormat="1" x14ac:dyDescent="0.3">
      <c r="A593" s="7" t="s">
        <v>281</v>
      </c>
      <c r="B593" s="7" t="s">
        <v>1116</v>
      </c>
      <c r="C593" s="7">
        <v>1301</v>
      </c>
      <c r="D593" s="7" t="s">
        <v>1203</v>
      </c>
      <c r="E593" s="7">
        <v>913</v>
      </c>
      <c r="F593" s="7">
        <v>110796</v>
      </c>
      <c r="G593" s="7" t="s">
        <v>1193</v>
      </c>
      <c r="H593" s="8" t="s">
        <v>1166</v>
      </c>
      <c r="I593" s="15">
        <v>40916909.386230908</v>
      </c>
      <c r="J593" s="15">
        <v>40843807.94078207</v>
      </c>
      <c r="K593" s="15">
        <v>41206971.529346362</v>
      </c>
      <c r="L593" s="15">
        <v>48780885.790131286</v>
      </c>
      <c r="M593" s="15">
        <v>40980255.673227094</v>
      </c>
      <c r="N593" s="15">
        <v>45513013.264902905</v>
      </c>
      <c r="O593" s="15">
        <v>54536987.699617162</v>
      </c>
      <c r="P593" s="15">
        <v>54118032.173047297</v>
      </c>
      <c r="Q593" s="15">
        <v>54612578.18712502</v>
      </c>
      <c r="R593" s="15">
        <v>54308216.051173262</v>
      </c>
      <c r="S593" s="15">
        <v>49736081.732281536</v>
      </c>
      <c r="T593" s="15">
        <v>49649810.891500272</v>
      </c>
      <c r="U593" s="9">
        <f t="shared" si="9"/>
        <v>575203550.31936514</v>
      </c>
    </row>
    <row r="594" spans="1:21" s="21" customFormat="1" x14ac:dyDescent="0.3">
      <c r="A594" s="7" t="s">
        <v>281</v>
      </c>
      <c r="B594" s="7" t="s">
        <v>1116</v>
      </c>
      <c r="C594" s="7">
        <v>1301</v>
      </c>
      <c r="D594" s="7" t="s">
        <v>1202</v>
      </c>
      <c r="E594" s="7">
        <v>913</v>
      </c>
      <c r="F594" s="7">
        <v>110476</v>
      </c>
      <c r="G594" s="7" t="s">
        <v>1193</v>
      </c>
      <c r="H594" s="8" t="s">
        <v>1165</v>
      </c>
      <c r="I594" s="15">
        <v>31824262.85595737</v>
      </c>
      <c r="J594" s="15">
        <v>36305607.058472954</v>
      </c>
      <c r="K594" s="15">
        <v>32049866.745047171</v>
      </c>
      <c r="L594" s="15">
        <v>39207067.083656922</v>
      </c>
      <c r="M594" s="15">
        <v>32784204.538581673</v>
      </c>
      <c r="N594" s="15">
        <v>40961711.938412614</v>
      </c>
      <c r="O594" s="15">
        <v>40902740.774712875</v>
      </c>
      <c r="P594" s="15">
        <v>40588524.129785471</v>
      </c>
      <c r="Q594" s="15">
        <v>40959433.640343763</v>
      </c>
      <c r="R594" s="15">
        <v>40731162.038379952</v>
      </c>
      <c r="S594" s="15">
        <v>40693157.780957624</v>
      </c>
      <c r="T594" s="15">
        <v>45136191.719545707</v>
      </c>
      <c r="U594" s="9">
        <f t="shared" si="9"/>
        <v>462143930.30385417</v>
      </c>
    </row>
    <row r="595" spans="1:21" s="21" customFormat="1" x14ac:dyDescent="0.3">
      <c r="A595" s="7" t="s">
        <v>281</v>
      </c>
      <c r="B595" s="7" t="s">
        <v>1116</v>
      </c>
      <c r="C595" s="7">
        <v>1301</v>
      </c>
      <c r="D595" s="7" t="s">
        <v>1204</v>
      </c>
      <c r="E595" s="7">
        <v>913</v>
      </c>
      <c r="F595" s="7">
        <v>110118</v>
      </c>
      <c r="G595" s="7" t="s">
        <v>1193</v>
      </c>
      <c r="H595" s="8" t="s">
        <v>1167</v>
      </c>
      <c r="I595" s="15">
        <v>13638969.795410302</v>
      </c>
      <c r="J595" s="15">
        <v>18152803.529236477</v>
      </c>
      <c r="K595" s="15">
        <v>17856354.329383422</v>
      </c>
      <c r="L595" s="15">
        <v>18235845.155189265</v>
      </c>
      <c r="M595" s="15">
        <v>18213446.965878706</v>
      </c>
      <c r="N595" s="15">
        <v>20935986.101855338</v>
      </c>
      <c r="O595" s="15">
        <v>27268493.849808581</v>
      </c>
      <c r="P595" s="15">
        <v>20745245.666334797</v>
      </c>
      <c r="Q595" s="15">
        <v>20934821.638397925</v>
      </c>
      <c r="R595" s="15">
        <v>22628423.354655527</v>
      </c>
      <c r="S595" s="15">
        <v>22607309.87830979</v>
      </c>
      <c r="T595" s="15">
        <v>24824905.445750136</v>
      </c>
      <c r="U595" s="9">
        <f t="shared" si="9"/>
        <v>246042605.71021029</v>
      </c>
    </row>
    <row r="596" spans="1:21" s="21" customFormat="1" x14ac:dyDescent="0.3">
      <c r="A596" s="7" t="s">
        <v>281</v>
      </c>
      <c r="B596" s="7" t="s">
        <v>1116</v>
      </c>
      <c r="C596" s="7">
        <v>1301</v>
      </c>
      <c r="D596" s="7" t="s">
        <v>8</v>
      </c>
      <c r="E596" s="7">
        <v>913</v>
      </c>
      <c r="F596" s="7">
        <v>110510</v>
      </c>
      <c r="G596" s="7" t="s">
        <v>1193</v>
      </c>
      <c r="H596" s="8" t="s">
        <v>1316</v>
      </c>
      <c r="I596" s="15">
        <v>1363896.9795410302</v>
      </c>
      <c r="J596" s="15">
        <v>2269100.4411545596</v>
      </c>
      <c r="K596" s="15">
        <v>1831420.9568598382</v>
      </c>
      <c r="L596" s="15">
        <v>2735376.7732783896</v>
      </c>
      <c r="M596" s="15">
        <v>2732017.0448818062</v>
      </c>
      <c r="N596" s="15">
        <v>2730780.7958941744</v>
      </c>
      <c r="O596" s="15">
        <v>2726849.3849808583</v>
      </c>
      <c r="P596" s="15">
        <v>2705901.6086523649</v>
      </c>
      <c r="Q596" s="15">
        <v>2730628.9093562509</v>
      </c>
      <c r="R596" s="15">
        <v>2715410.8025586633</v>
      </c>
      <c r="S596" s="15">
        <v>2712877.1853971747</v>
      </c>
      <c r="T596" s="15">
        <v>2708171.5031727422</v>
      </c>
      <c r="U596" s="9">
        <f t="shared" si="9"/>
        <v>29962432.385727853</v>
      </c>
    </row>
    <row r="597" spans="1:21" s="21" customFormat="1" x14ac:dyDescent="0.3">
      <c r="A597" s="7" t="s">
        <v>281</v>
      </c>
      <c r="B597" s="7" t="s">
        <v>1116</v>
      </c>
      <c r="C597" s="7">
        <v>1301</v>
      </c>
      <c r="D597" s="7" t="s">
        <v>8</v>
      </c>
      <c r="E597" s="7">
        <v>913</v>
      </c>
      <c r="F597" s="7">
        <v>110192</v>
      </c>
      <c r="G597" s="7" t="s">
        <v>1193</v>
      </c>
      <c r="H597" s="8" t="s">
        <v>1820</v>
      </c>
      <c r="I597" s="15">
        <v>1363896.9795410302</v>
      </c>
      <c r="J597" s="15">
        <v>1361460.2646927356</v>
      </c>
      <c r="K597" s="15">
        <v>915710.47842991911</v>
      </c>
      <c r="L597" s="15">
        <v>1367688.3866391948</v>
      </c>
      <c r="M597" s="15">
        <v>1366008.5224409031</v>
      </c>
      <c r="N597" s="15">
        <v>1365390.3979470872</v>
      </c>
      <c r="O597" s="15">
        <v>1363424.6924904292</v>
      </c>
      <c r="P597" s="15">
        <v>1352950.8043261825</v>
      </c>
      <c r="Q597" s="15">
        <v>1365314.4546781254</v>
      </c>
      <c r="R597" s="15">
        <v>1357705.4012793317</v>
      </c>
      <c r="S597" s="15">
        <v>2260730.9878309788</v>
      </c>
      <c r="T597" s="15">
        <v>2256809.5859772852</v>
      </c>
      <c r="U597" s="9">
        <f t="shared" si="9"/>
        <v>17697090.956273202</v>
      </c>
    </row>
    <row r="598" spans="1:21" s="21" customFormat="1" x14ac:dyDescent="0.3">
      <c r="A598" s="7" t="s">
        <v>281</v>
      </c>
      <c r="B598" s="7" t="s">
        <v>1116</v>
      </c>
      <c r="C598" s="7">
        <v>1301</v>
      </c>
      <c r="D598" s="7" t="s">
        <v>1205</v>
      </c>
      <c r="E598" s="7">
        <v>913</v>
      </c>
      <c r="F598" s="7">
        <v>111315</v>
      </c>
      <c r="G598" s="7" t="s">
        <v>1193</v>
      </c>
      <c r="H598" s="8" t="s">
        <v>1168</v>
      </c>
      <c r="I598" s="15">
        <v>4546323.2651367672</v>
      </c>
      <c r="J598" s="15">
        <v>4538200.8823091192</v>
      </c>
      <c r="K598" s="15">
        <v>4120697.152934636</v>
      </c>
      <c r="L598" s="15">
        <v>4558961.2887973161</v>
      </c>
      <c r="M598" s="15">
        <v>4553361.7414696766</v>
      </c>
      <c r="N598" s="15">
        <v>4551301.3264902905</v>
      </c>
      <c r="O598" s="15">
        <v>4544748.9749680972</v>
      </c>
      <c r="P598" s="15">
        <v>4509836.0144206081</v>
      </c>
      <c r="Q598" s="15">
        <v>4551048.1822604183</v>
      </c>
      <c r="R598" s="15">
        <v>4525684.6709311055</v>
      </c>
      <c r="S598" s="15">
        <v>4521461.9756619576</v>
      </c>
      <c r="T598" s="15">
        <v>4513619.1719545703</v>
      </c>
      <c r="U598" s="9">
        <f t="shared" si="9"/>
        <v>54035244.647334568</v>
      </c>
    </row>
    <row r="599" spans="1:21" s="21" customFormat="1" x14ac:dyDescent="0.3">
      <c r="A599" s="7" t="s">
        <v>281</v>
      </c>
      <c r="B599" s="7" t="s">
        <v>1116</v>
      </c>
      <c r="C599" s="7">
        <v>1301</v>
      </c>
      <c r="D599" s="7" t="s">
        <v>8</v>
      </c>
      <c r="E599" s="7">
        <v>907</v>
      </c>
      <c r="F599" s="7">
        <v>131794</v>
      </c>
      <c r="G599" s="7" t="s">
        <v>1193</v>
      </c>
      <c r="H599" s="8" t="s">
        <v>1318</v>
      </c>
      <c r="I599" s="15">
        <v>18185293.060547069</v>
      </c>
      <c r="J599" s="15">
        <v>22691004.411545597</v>
      </c>
      <c r="K599" s="15">
        <v>22434906.721533019</v>
      </c>
      <c r="L599" s="15">
        <v>22794806.44398658</v>
      </c>
      <c r="M599" s="15">
        <v>22766808.707348384</v>
      </c>
      <c r="N599" s="15">
        <v>22756506.632451452</v>
      </c>
      <c r="O599" s="15">
        <v>27268493.849808581</v>
      </c>
      <c r="P599" s="15">
        <v>27059016.086523648</v>
      </c>
      <c r="Q599" s="15">
        <v>27306289.09356251</v>
      </c>
      <c r="R599" s="15">
        <v>31679792.696517739</v>
      </c>
      <c r="S599" s="15">
        <v>31650233.829633705</v>
      </c>
      <c r="T599" s="15">
        <v>31143972.286486536</v>
      </c>
      <c r="U599" s="9">
        <f t="shared" si="9"/>
        <v>307737123.81994486</v>
      </c>
    </row>
    <row r="600" spans="1:21" s="21" customFormat="1" x14ac:dyDescent="0.3">
      <c r="A600" s="7" t="s">
        <v>281</v>
      </c>
      <c r="B600" s="7" t="s">
        <v>1116</v>
      </c>
      <c r="C600" s="7">
        <v>1301</v>
      </c>
      <c r="D600" s="7" t="s">
        <v>8</v>
      </c>
      <c r="E600" s="7">
        <v>913</v>
      </c>
      <c r="F600" s="7" t="s">
        <v>8</v>
      </c>
      <c r="G600" s="7" t="s">
        <v>1193</v>
      </c>
      <c r="H600" s="8" t="s">
        <v>1777</v>
      </c>
      <c r="I600" s="15">
        <v>2273161.6325683836</v>
      </c>
      <c r="J600" s="15">
        <v>4538200.8823091192</v>
      </c>
      <c r="K600" s="15">
        <v>4120697.152934636</v>
      </c>
      <c r="L600" s="15">
        <v>4558961.2887973161</v>
      </c>
      <c r="M600" s="15">
        <v>4553361.7414696766</v>
      </c>
      <c r="N600" s="15">
        <v>4551301.3264902905</v>
      </c>
      <c r="O600" s="15">
        <v>4544748.9749680972</v>
      </c>
      <c r="P600" s="15">
        <v>4509836.0144206081</v>
      </c>
      <c r="Q600" s="15">
        <v>4551048.1822604183</v>
      </c>
      <c r="R600" s="15">
        <v>4525684.6709311055</v>
      </c>
      <c r="S600" s="15">
        <v>4521461.9756619576</v>
      </c>
      <c r="T600" s="15">
        <v>4513619.1719545703</v>
      </c>
      <c r="U600" s="9">
        <f t="shared" si="9"/>
        <v>51762083.014766179</v>
      </c>
    </row>
    <row r="601" spans="1:21" s="21" customFormat="1" x14ac:dyDescent="0.3">
      <c r="A601" s="7" t="s">
        <v>281</v>
      </c>
      <c r="B601" s="7" t="s">
        <v>1116</v>
      </c>
      <c r="C601" s="7">
        <v>1301</v>
      </c>
      <c r="D601" s="7" t="s">
        <v>252</v>
      </c>
      <c r="E601" s="7">
        <v>913</v>
      </c>
      <c r="F601" s="7" t="s">
        <v>252</v>
      </c>
      <c r="G601" s="7" t="s">
        <v>1193</v>
      </c>
      <c r="H601" s="8" t="s">
        <v>290</v>
      </c>
      <c r="I601" s="15">
        <v>9092646.5302735344</v>
      </c>
      <c r="J601" s="15">
        <v>13614602.646927357</v>
      </c>
      <c r="K601" s="15">
        <v>8699249.5450842325</v>
      </c>
      <c r="L601" s="15">
        <v>9117922.5775946323</v>
      </c>
      <c r="M601" s="15">
        <v>9106723.4829393532</v>
      </c>
      <c r="N601" s="15">
        <v>13653903.979470871</v>
      </c>
      <c r="O601" s="15">
        <v>22723744.874840483</v>
      </c>
      <c r="P601" s="15">
        <v>13529508.043261824</v>
      </c>
      <c r="Q601" s="15">
        <v>13653144.546781255</v>
      </c>
      <c r="R601" s="15">
        <v>13577054.012793316</v>
      </c>
      <c r="S601" s="15">
        <v>13564385.926985873</v>
      </c>
      <c r="T601" s="15">
        <v>13540857.515863711</v>
      </c>
      <c r="U601" s="9">
        <f t="shared" si="9"/>
        <v>153873743.68281645</v>
      </c>
    </row>
    <row r="602" spans="1:21" s="21" customFormat="1" x14ac:dyDescent="0.3">
      <c r="A602" s="7" t="s">
        <v>281</v>
      </c>
      <c r="B602" s="7" t="s">
        <v>1116</v>
      </c>
      <c r="C602" s="7">
        <v>1301</v>
      </c>
      <c r="D602" s="7" t="s">
        <v>1319</v>
      </c>
      <c r="E602" s="7">
        <v>913</v>
      </c>
      <c r="F602" s="7">
        <v>110433</v>
      </c>
      <c r="G602" s="7" t="s">
        <v>1194</v>
      </c>
      <c r="H602" s="8" t="s">
        <v>1821</v>
      </c>
      <c r="I602" s="15">
        <v>29551101.223388989</v>
      </c>
      <c r="J602" s="15">
        <v>26775385.205623802</v>
      </c>
      <c r="K602" s="15">
        <v>27013459.113682617</v>
      </c>
      <c r="L602" s="15">
        <v>28721456.119423091</v>
      </c>
      <c r="M602" s="15">
        <v>28686178.971258964</v>
      </c>
      <c r="N602" s="15">
        <v>27307807.958941743</v>
      </c>
      <c r="O602" s="15">
        <v>24996119.362324532</v>
      </c>
      <c r="P602" s="15">
        <v>38333606.122575164</v>
      </c>
      <c r="Q602" s="15">
        <v>27306289.09356251</v>
      </c>
      <c r="R602" s="15">
        <v>36205477.367448844</v>
      </c>
      <c r="S602" s="15">
        <v>27128771.853971746</v>
      </c>
      <c r="T602" s="15">
        <v>27081715.031727422</v>
      </c>
      <c r="U602" s="9">
        <f t="shared" si="9"/>
        <v>349107367.42392939</v>
      </c>
    </row>
    <row r="603" spans="1:21" s="21" customFormat="1" x14ac:dyDescent="0.3">
      <c r="A603" s="7" t="s">
        <v>281</v>
      </c>
      <c r="B603" s="7" t="s">
        <v>1116</v>
      </c>
      <c r="C603" s="7">
        <v>1301</v>
      </c>
      <c r="D603" s="7" t="s">
        <v>1211</v>
      </c>
      <c r="E603" s="7">
        <v>913</v>
      </c>
      <c r="F603" s="7">
        <v>110908</v>
      </c>
      <c r="G603" s="7" t="s">
        <v>1194</v>
      </c>
      <c r="H603" s="8" t="s">
        <v>1172</v>
      </c>
      <c r="I603" s="15">
        <v>12729705.14238295</v>
      </c>
      <c r="J603" s="15">
        <v>11799322.29400371</v>
      </c>
      <c r="K603" s="15">
        <v>12362091.458803909</v>
      </c>
      <c r="L603" s="15">
        <v>14588676.124151412</v>
      </c>
      <c r="M603" s="15">
        <v>10017395.831233289</v>
      </c>
      <c r="N603" s="15">
        <v>13653903.979470871</v>
      </c>
      <c r="O603" s="15">
        <v>12725297.129910672</v>
      </c>
      <c r="P603" s="15">
        <v>12627540.840377701</v>
      </c>
      <c r="Q603" s="15">
        <v>18204192.729041673</v>
      </c>
      <c r="R603" s="15">
        <v>18102738.683724422</v>
      </c>
      <c r="S603" s="15">
        <v>18085847.902647831</v>
      </c>
      <c r="T603" s="15">
        <v>18054476.687818281</v>
      </c>
      <c r="U603" s="9">
        <f t="shared" si="9"/>
        <v>172951188.80356675</v>
      </c>
    </row>
    <row r="604" spans="1:21" s="21" customFormat="1" x14ac:dyDescent="0.3">
      <c r="A604" s="7" t="s">
        <v>281</v>
      </c>
      <c r="B604" s="7" t="s">
        <v>1116</v>
      </c>
      <c r="C604" s="7">
        <v>1301</v>
      </c>
      <c r="D604" s="7" t="s">
        <v>8</v>
      </c>
      <c r="E604" s="7">
        <v>913</v>
      </c>
      <c r="F604" s="7">
        <v>111510</v>
      </c>
      <c r="G604" s="7" t="s">
        <v>1194</v>
      </c>
      <c r="H604" s="8" t="s">
        <v>1179</v>
      </c>
      <c r="I604" s="15">
        <v>8183381.8772461815</v>
      </c>
      <c r="J604" s="15">
        <v>7714941.4999255026</v>
      </c>
      <c r="K604" s="15">
        <v>7783539.0666543124</v>
      </c>
      <c r="L604" s="15">
        <v>9117922.5775946323</v>
      </c>
      <c r="M604" s="15">
        <v>9106723.4829393532</v>
      </c>
      <c r="N604" s="15">
        <v>9102602.6529805809</v>
      </c>
      <c r="O604" s="15">
        <v>8180548.1549425749</v>
      </c>
      <c r="P604" s="15">
        <v>7666721.224515033</v>
      </c>
      <c r="Q604" s="15">
        <v>11377620.455651045</v>
      </c>
      <c r="R604" s="15">
        <v>11314211.677327763</v>
      </c>
      <c r="S604" s="15">
        <v>11303654.939154895</v>
      </c>
      <c r="T604" s="15">
        <v>13540857.515863711</v>
      </c>
      <c r="U604" s="9">
        <f t="shared" si="9"/>
        <v>114392725.1247956</v>
      </c>
    </row>
    <row r="605" spans="1:21" s="21" customFormat="1" x14ac:dyDescent="0.3">
      <c r="A605" s="7" t="s">
        <v>281</v>
      </c>
      <c r="B605" s="7" t="s">
        <v>1116</v>
      </c>
      <c r="C605" s="7">
        <v>1301</v>
      </c>
      <c r="D605" s="7" t="s">
        <v>1321</v>
      </c>
      <c r="E605" s="7">
        <v>913</v>
      </c>
      <c r="F605" s="7">
        <v>110233</v>
      </c>
      <c r="G605" s="7" t="s">
        <v>1194</v>
      </c>
      <c r="H605" s="8" t="s">
        <v>1320</v>
      </c>
      <c r="I605" s="15">
        <v>9547278.8567872122</v>
      </c>
      <c r="J605" s="15">
        <v>4538200.8823091192</v>
      </c>
      <c r="K605" s="15">
        <v>6867828.5882243933</v>
      </c>
      <c r="L605" s="15">
        <v>10941507.093113558</v>
      </c>
      <c r="M605" s="15">
        <v>10928068.179527225</v>
      </c>
      <c r="N605" s="15">
        <v>10012862.91827864</v>
      </c>
      <c r="O605" s="15">
        <v>9543972.8474330027</v>
      </c>
      <c r="P605" s="15">
        <v>9470655.6302832775</v>
      </c>
      <c r="Q605" s="15">
        <v>13653144.546781255</v>
      </c>
      <c r="R605" s="15">
        <v>13577054.012793316</v>
      </c>
      <c r="S605" s="15">
        <v>13564385.926985873</v>
      </c>
      <c r="T605" s="15">
        <v>16249029.019036453</v>
      </c>
      <c r="U605" s="9">
        <f t="shared" si="9"/>
        <v>128893988.50155333</v>
      </c>
    </row>
    <row r="606" spans="1:21" s="21" customFormat="1" x14ac:dyDescent="0.3">
      <c r="A606" s="7" t="s">
        <v>281</v>
      </c>
      <c r="B606" s="7" t="s">
        <v>1116</v>
      </c>
      <c r="C606" s="7">
        <v>1301</v>
      </c>
      <c r="D606" s="7" t="s">
        <v>1210</v>
      </c>
      <c r="E606" s="7">
        <v>913</v>
      </c>
      <c r="F606" s="7">
        <v>110743</v>
      </c>
      <c r="G606" s="7" t="s">
        <v>1194</v>
      </c>
      <c r="H606" s="8" t="s">
        <v>1171</v>
      </c>
      <c r="I606" s="15">
        <v>9547278.8567872122</v>
      </c>
      <c r="J606" s="15">
        <v>8622581.6763873268</v>
      </c>
      <c r="K606" s="15">
        <v>6867828.5882243933</v>
      </c>
      <c r="L606" s="15">
        <v>10941507.093113558</v>
      </c>
      <c r="M606" s="15">
        <v>10928068.179527225</v>
      </c>
      <c r="N606" s="15">
        <v>10012862.91827864</v>
      </c>
      <c r="O606" s="15">
        <v>31813242.824776679</v>
      </c>
      <c r="P606" s="15">
        <v>9470655.6302832775</v>
      </c>
      <c r="Q606" s="15">
        <v>22755240.91130209</v>
      </c>
      <c r="R606" s="15">
        <v>13577054.012793316</v>
      </c>
      <c r="S606" s="15">
        <v>13564385.926985873</v>
      </c>
      <c r="T606" s="15">
        <v>16249029.019036453</v>
      </c>
      <c r="U606" s="9">
        <f t="shared" si="9"/>
        <v>164349735.63749602</v>
      </c>
    </row>
    <row r="607" spans="1:21" s="21" customFormat="1" x14ac:dyDescent="0.3">
      <c r="A607" s="7" t="s">
        <v>281</v>
      </c>
      <c r="B607" s="7" t="s">
        <v>1116</v>
      </c>
      <c r="C607" s="7">
        <v>1301</v>
      </c>
      <c r="D607" s="7" t="s">
        <v>1213</v>
      </c>
      <c r="E607" s="7">
        <v>913</v>
      </c>
      <c r="F607" s="7">
        <v>110858</v>
      </c>
      <c r="G607" s="7" t="s">
        <v>1194</v>
      </c>
      <c r="H607" s="8" t="s">
        <v>1175</v>
      </c>
      <c r="I607" s="15">
        <v>9547278.8567872122</v>
      </c>
      <c r="J607" s="15">
        <v>8622581.6763873268</v>
      </c>
      <c r="K607" s="15">
        <v>9157104.7842991911</v>
      </c>
      <c r="L607" s="15">
        <v>10941507.093113558</v>
      </c>
      <c r="M607" s="15">
        <v>6374706.4380575474</v>
      </c>
      <c r="N607" s="15">
        <v>10923123.183576697</v>
      </c>
      <c r="O607" s="15">
        <v>9543972.8474330027</v>
      </c>
      <c r="P607" s="15">
        <v>9470655.6302832775</v>
      </c>
      <c r="Q607" s="15">
        <v>4551048.1822604183</v>
      </c>
      <c r="R607" s="15">
        <v>13577054.012793316</v>
      </c>
      <c r="S607" s="15">
        <v>4521461.9756619576</v>
      </c>
      <c r="T607" s="15">
        <v>16249029.019036453</v>
      </c>
      <c r="U607" s="9">
        <f t="shared" si="9"/>
        <v>113479523.69968997</v>
      </c>
    </row>
    <row r="608" spans="1:21" s="21" customFormat="1" x14ac:dyDescent="0.3">
      <c r="A608" s="7" t="s">
        <v>281</v>
      </c>
      <c r="B608" s="7" t="s">
        <v>1116</v>
      </c>
      <c r="C608" s="7">
        <v>1301</v>
      </c>
      <c r="D608" s="7" t="s">
        <v>8</v>
      </c>
      <c r="E608" s="7">
        <v>907</v>
      </c>
      <c r="F608" s="7">
        <v>131828</v>
      </c>
      <c r="G608" s="7" t="s">
        <v>1194</v>
      </c>
      <c r="H608" s="8" t="s">
        <v>1127</v>
      </c>
      <c r="I608" s="15">
        <v>4091690.9386230907</v>
      </c>
      <c r="J608" s="15">
        <v>3176740.6176163834</v>
      </c>
      <c r="K608" s="15">
        <v>3662841.9137196764</v>
      </c>
      <c r="L608" s="15">
        <v>4558961.2887973161</v>
      </c>
      <c r="M608" s="15">
        <v>4553361.7414696766</v>
      </c>
      <c r="N608" s="15">
        <v>4551301.3264902905</v>
      </c>
      <c r="O608" s="15">
        <v>4090274.0774712875</v>
      </c>
      <c r="P608" s="15">
        <v>4058852.4129785472</v>
      </c>
      <c r="Q608" s="15">
        <v>6371467.4551645853</v>
      </c>
      <c r="R608" s="15">
        <v>5883390.0722104367</v>
      </c>
      <c r="S608" s="15">
        <v>6330046.7659267411</v>
      </c>
      <c r="T608" s="15">
        <v>7221790.6751273125</v>
      </c>
      <c r="U608" s="9">
        <f t="shared" si="9"/>
        <v>58550719.285595343</v>
      </c>
    </row>
    <row r="609" spans="1:21" s="21" customFormat="1" x14ac:dyDescent="0.3">
      <c r="A609" s="7" t="s">
        <v>281</v>
      </c>
      <c r="B609" s="7" t="s">
        <v>1116</v>
      </c>
      <c r="C609" s="7">
        <v>1301</v>
      </c>
      <c r="D609" s="7" t="s">
        <v>8</v>
      </c>
      <c r="E609" s="7">
        <v>913</v>
      </c>
      <c r="F609" s="7">
        <v>110253</v>
      </c>
      <c r="G609" s="7" t="s">
        <v>1194</v>
      </c>
      <c r="H609" s="8" t="s">
        <v>1323</v>
      </c>
      <c r="I609" s="15">
        <v>6364852.5711914748</v>
      </c>
      <c r="J609" s="15">
        <v>5899661.1470018551</v>
      </c>
      <c r="K609" s="15">
        <v>4578552.3921495955</v>
      </c>
      <c r="L609" s="15">
        <v>7294338.0620757062</v>
      </c>
      <c r="M609" s="15">
        <v>7285378.7863514833</v>
      </c>
      <c r="N609" s="15">
        <v>7282082.1223844653</v>
      </c>
      <c r="O609" s="15">
        <v>9089497.9499361943</v>
      </c>
      <c r="P609" s="15">
        <v>6313770.4201888507</v>
      </c>
      <c r="Q609" s="15">
        <v>9102096.3645208366</v>
      </c>
      <c r="R609" s="15">
        <v>9051369.341862211</v>
      </c>
      <c r="S609" s="15">
        <v>9042923.9513239153</v>
      </c>
      <c r="T609" s="15">
        <v>9027238.3439091407</v>
      </c>
      <c r="U609" s="9">
        <f t="shared" si="9"/>
        <v>90331761.452895731</v>
      </c>
    </row>
    <row r="610" spans="1:21" s="21" customFormat="1" x14ac:dyDescent="0.3">
      <c r="A610" s="7" t="s">
        <v>281</v>
      </c>
      <c r="B610" s="7" t="s">
        <v>1116</v>
      </c>
      <c r="C610" s="7">
        <v>1301</v>
      </c>
      <c r="D610" s="7" t="s">
        <v>1324</v>
      </c>
      <c r="E610" s="7">
        <v>913</v>
      </c>
      <c r="F610" s="7">
        <v>111297</v>
      </c>
      <c r="G610" s="7" t="s">
        <v>1194</v>
      </c>
      <c r="H610" s="8" t="s">
        <v>1178</v>
      </c>
      <c r="I610" s="15">
        <v>5455587.918164121</v>
      </c>
      <c r="J610" s="15">
        <v>4992020.9705400309</v>
      </c>
      <c r="K610" s="15">
        <v>4578552.3921495955</v>
      </c>
      <c r="L610" s="15">
        <v>6382545.8043162432</v>
      </c>
      <c r="M610" s="15">
        <v>6374706.4380575474</v>
      </c>
      <c r="N610" s="15">
        <v>6371821.857086407</v>
      </c>
      <c r="O610" s="15">
        <v>9089497.9499361943</v>
      </c>
      <c r="P610" s="15">
        <v>5862786.8187467903</v>
      </c>
      <c r="Q610" s="15">
        <v>8646991.5462947953</v>
      </c>
      <c r="R610" s="15">
        <v>8146232.4076759899</v>
      </c>
      <c r="S610" s="15">
        <v>8590777.7537577208</v>
      </c>
      <c r="T610" s="15">
        <v>9929962.1783000547</v>
      </c>
      <c r="U610" s="9">
        <f t="shared" si="9"/>
        <v>84421484.035025477</v>
      </c>
    </row>
    <row r="611" spans="1:21" s="21" customFormat="1" x14ac:dyDescent="0.3">
      <c r="A611" s="7" t="s">
        <v>281</v>
      </c>
      <c r="B611" s="7" t="s">
        <v>1116</v>
      </c>
      <c r="C611" s="7">
        <v>1301</v>
      </c>
      <c r="D611" s="7" t="s">
        <v>1214</v>
      </c>
      <c r="E611" s="7">
        <v>913</v>
      </c>
      <c r="F611" s="7">
        <v>110560</v>
      </c>
      <c r="G611" s="7" t="s">
        <v>1194</v>
      </c>
      <c r="H611" s="8" t="s">
        <v>1176</v>
      </c>
      <c r="I611" s="15">
        <v>3182426.2855957374</v>
      </c>
      <c r="J611" s="15">
        <v>2722920.5293854713</v>
      </c>
      <c r="K611" s="15">
        <v>2289276.1960747978</v>
      </c>
      <c r="L611" s="15">
        <v>3647169.0310378531</v>
      </c>
      <c r="M611" s="15">
        <v>3642689.3931757417</v>
      </c>
      <c r="N611" s="15">
        <v>3641041.0611922326</v>
      </c>
      <c r="O611" s="15">
        <v>3181324.282477668</v>
      </c>
      <c r="P611" s="15">
        <v>3156885.2100944254</v>
      </c>
      <c r="Q611" s="15">
        <v>4551048.1822604183</v>
      </c>
      <c r="R611" s="15">
        <v>4525684.6709311055</v>
      </c>
      <c r="S611" s="15">
        <v>4521461.9756619576</v>
      </c>
      <c r="T611" s="15">
        <v>4513619.1719545703</v>
      </c>
      <c r="U611" s="9">
        <f t="shared" si="9"/>
        <v>43575545.989841983</v>
      </c>
    </row>
    <row r="612" spans="1:21" s="21" customFormat="1" x14ac:dyDescent="0.3">
      <c r="A612" s="7" t="s">
        <v>281</v>
      </c>
      <c r="B612" s="7" t="s">
        <v>1116</v>
      </c>
      <c r="C612" s="7">
        <v>1301</v>
      </c>
      <c r="D612" s="7" t="s">
        <v>8</v>
      </c>
      <c r="E612" s="7">
        <v>913</v>
      </c>
      <c r="F612" s="7">
        <v>110470</v>
      </c>
      <c r="G612" s="7" t="s">
        <v>1194</v>
      </c>
      <c r="H612" s="8" t="s">
        <v>1177</v>
      </c>
      <c r="I612" s="15">
        <v>2273161.6325683836</v>
      </c>
      <c r="J612" s="15">
        <v>2269100.4411545596</v>
      </c>
      <c r="K612" s="15">
        <v>1373565.7176448787</v>
      </c>
      <c r="L612" s="15">
        <v>2735376.7732783896</v>
      </c>
      <c r="M612" s="15">
        <v>2732017.0448818062</v>
      </c>
      <c r="N612" s="15">
        <v>2730780.7958941744</v>
      </c>
      <c r="O612" s="15">
        <v>2726849.3849808583</v>
      </c>
      <c r="P612" s="15">
        <v>2705901.6086523649</v>
      </c>
      <c r="Q612" s="15">
        <v>4095943.3640343766</v>
      </c>
      <c r="R612" s="15">
        <v>3620547.7367448844</v>
      </c>
      <c r="S612" s="15">
        <v>4069315.7780957622</v>
      </c>
      <c r="T612" s="15">
        <v>4513619.1719545703</v>
      </c>
      <c r="U612" s="9">
        <f t="shared" si="9"/>
        <v>35846179.449885011</v>
      </c>
    </row>
    <row r="613" spans="1:21" s="21" customFormat="1" x14ac:dyDescent="0.3">
      <c r="A613" s="7" t="s">
        <v>281</v>
      </c>
      <c r="B613" s="7" t="s">
        <v>1116</v>
      </c>
      <c r="C613" s="7">
        <v>1301</v>
      </c>
      <c r="D613" s="7" t="s">
        <v>1898</v>
      </c>
      <c r="E613" s="7">
        <v>913</v>
      </c>
      <c r="F613" s="7">
        <v>110709</v>
      </c>
      <c r="G613" s="7" t="s">
        <v>1194</v>
      </c>
      <c r="H613" s="8" t="s">
        <v>1822</v>
      </c>
      <c r="I613" s="15">
        <v>2273161.6325683836</v>
      </c>
      <c r="J613" s="15">
        <v>2269100.4411545596</v>
      </c>
      <c r="K613" s="15">
        <v>1373565.7176448787</v>
      </c>
      <c r="L613" s="15">
        <v>3191272.9021581216</v>
      </c>
      <c r="M613" s="15">
        <v>3187353.2190287737</v>
      </c>
      <c r="N613" s="15">
        <v>3185910.9285432035</v>
      </c>
      <c r="O613" s="15">
        <v>2726849.3849808583</v>
      </c>
      <c r="P613" s="15">
        <v>2705901.6086523649</v>
      </c>
      <c r="Q613" s="15">
        <v>3640838.5458083344</v>
      </c>
      <c r="R613" s="15">
        <v>3620547.7367448844</v>
      </c>
      <c r="S613" s="15">
        <v>3617169.5805295664</v>
      </c>
      <c r="T613" s="15">
        <v>4062257.2547591133</v>
      </c>
      <c r="U613" s="9">
        <f t="shared" si="9"/>
        <v>35853928.952573039</v>
      </c>
    </row>
    <row r="614" spans="1:21" s="21" customFormat="1" x14ac:dyDescent="0.3">
      <c r="A614" s="7" t="s">
        <v>281</v>
      </c>
      <c r="B614" s="7" t="s">
        <v>1116</v>
      </c>
      <c r="C614" s="7">
        <v>1301</v>
      </c>
      <c r="D614" s="7" t="s">
        <v>8</v>
      </c>
      <c r="E614" s="7">
        <v>999</v>
      </c>
      <c r="F614" s="7">
        <v>110845</v>
      </c>
      <c r="G614" s="7" t="s">
        <v>1194</v>
      </c>
      <c r="H614" s="8" t="s">
        <v>1823</v>
      </c>
      <c r="I614" s="15">
        <v>1818529.3060547069</v>
      </c>
      <c r="J614" s="15">
        <v>1815280.3529236477</v>
      </c>
      <c r="K614" s="15">
        <v>915710.47842991911</v>
      </c>
      <c r="L614" s="15">
        <v>2735376.7732783896</v>
      </c>
      <c r="M614" s="15">
        <v>2732017.0448818062</v>
      </c>
      <c r="N614" s="15">
        <v>2730780.7958941744</v>
      </c>
      <c r="O614" s="15">
        <v>2272374.4874840486</v>
      </c>
      <c r="P614" s="15">
        <v>2254918.007210304</v>
      </c>
      <c r="Q614" s="15">
        <v>3640838.5458083344</v>
      </c>
      <c r="R614" s="15">
        <v>3620547.7367448844</v>
      </c>
      <c r="S614" s="15">
        <v>3617169.5805295664</v>
      </c>
      <c r="T614" s="15">
        <v>4513619.1719545703</v>
      </c>
      <c r="U614" s="9">
        <f t="shared" si="9"/>
        <v>32667162.281194352</v>
      </c>
    </row>
    <row r="615" spans="1:21" s="21" customFormat="1" x14ac:dyDescent="0.3">
      <c r="A615" s="7" t="s">
        <v>281</v>
      </c>
      <c r="B615" s="7" t="s">
        <v>1116</v>
      </c>
      <c r="C615" s="7">
        <v>1301</v>
      </c>
      <c r="D615" s="7" t="s">
        <v>1322</v>
      </c>
      <c r="E615" s="7">
        <v>913</v>
      </c>
      <c r="F615" s="7">
        <v>111026</v>
      </c>
      <c r="G615" s="7" t="s">
        <v>1194</v>
      </c>
      <c r="H615" s="8" t="s">
        <v>1824</v>
      </c>
      <c r="I615" s="15">
        <v>4546323.2651367672</v>
      </c>
      <c r="J615" s="15">
        <v>4538200.8823091192</v>
      </c>
      <c r="K615" s="15">
        <v>3662841.9137196764</v>
      </c>
      <c r="L615" s="15">
        <v>5470753.5465567792</v>
      </c>
      <c r="M615" s="15">
        <v>5464034.0897636125</v>
      </c>
      <c r="N615" s="15">
        <v>5461561.5917883487</v>
      </c>
      <c r="O615" s="15">
        <v>4544748.9749680972</v>
      </c>
      <c r="P615" s="15">
        <v>4509836.0144206081</v>
      </c>
      <c r="Q615" s="15">
        <v>7281677.0916166687</v>
      </c>
      <c r="R615" s="15">
        <v>7241095.4734897688</v>
      </c>
      <c r="S615" s="15">
        <v>7234339.1610591328</v>
      </c>
      <c r="T615" s="15">
        <v>8124514.5095182266</v>
      </c>
      <c r="U615" s="9">
        <f t="shared" si="9"/>
        <v>68079926.514346793</v>
      </c>
    </row>
    <row r="616" spans="1:21" s="21" customFormat="1" x14ac:dyDescent="0.3">
      <c r="A616" s="7" t="s">
        <v>281</v>
      </c>
      <c r="B616" s="7" t="s">
        <v>1116</v>
      </c>
      <c r="C616" s="7">
        <v>1301</v>
      </c>
      <c r="D616" s="7" t="s">
        <v>252</v>
      </c>
      <c r="E616" s="7">
        <v>913</v>
      </c>
      <c r="F616" s="7" t="s">
        <v>252</v>
      </c>
      <c r="G616" s="7" t="s">
        <v>1194</v>
      </c>
      <c r="H616" s="8" t="s">
        <v>290</v>
      </c>
      <c r="I616" s="15">
        <v>5000955.5916504441</v>
      </c>
      <c r="J616" s="15">
        <v>4992020.9705400309</v>
      </c>
      <c r="K616" s="15">
        <v>3204986.6745047169</v>
      </c>
      <c r="L616" s="15">
        <v>6382545.8043162432</v>
      </c>
      <c r="M616" s="15">
        <v>6374706.4380575474</v>
      </c>
      <c r="N616" s="15">
        <v>10923123.183576697</v>
      </c>
      <c r="O616" s="15">
        <v>4999223.8724649064</v>
      </c>
      <c r="P616" s="15">
        <v>9470655.6302832775</v>
      </c>
      <c r="Q616" s="15">
        <v>6826572.2733906275</v>
      </c>
      <c r="R616" s="15">
        <v>11314211.677327763</v>
      </c>
      <c r="S616" s="15">
        <v>6782192.9634929365</v>
      </c>
      <c r="T616" s="15">
        <v>9027238.3439091407</v>
      </c>
      <c r="U616" s="9">
        <f t="shared" si="9"/>
        <v>85298433.423514336</v>
      </c>
    </row>
    <row r="617" spans="1:21" s="21" customFormat="1" x14ac:dyDescent="0.3">
      <c r="A617" s="7" t="s">
        <v>281</v>
      </c>
      <c r="B617" s="7" t="s">
        <v>1116</v>
      </c>
      <c r="C617" s="7">
        <v>1301</v>
      </c>
      <c r="D617" s="7" t="s">
        <v>930</v>
      </c>
      <c r="E617" s="7">
        <v>913</v>
      </c>
      <c r="F617" s="7">
        <v>110431</v>
      </c>
      <c r="G617" s="7" t="s">
        <v>1894</v>
      </c>
      <c r="H617" s="8" t="s">
        <v>847</v>
      </c>
      <c r="I617" s="15">
        <v>6819484.8977051508</v>
      </c>
      <c r="J617" s="15">
        <v>4084380.7940782071</v>
      </c>
      <c r="K617" s="15">
        <v>4120697.152934636</v>
      </c>
      <c r="L617" s="15">
        <v>9117922.5775946323</v>
      </c>
      <c r="M617" s="15">
        <v>9106723.4829393532</v>
      </c>
      <c r="N617" s="15">
        <v>11378253.316225726</v>
      </c>
      <c r="O617" s="15">
        <v>9089497.9499361943</v>
      </c>
      <c r="P617" s="15">
        <v>9019672.0288412161</v>
      </c>
      <c r="Q617" s="15">
        <v>9102096.3645208366</v>
      </c>
      <c r="R617" s="15">
        <v>9051369.341862211</v>
      </c>
      <c r="S617" s="15">
        <v>9042923.9513239153</v>
      </c>
      <c r="T617" s="15">
        <v>9027238.3439091407</v>
      </c>
      <c r="U617" s="9">
        <f t="shared" si="9"/>
        <v>98960260.201871216</v>
      </c>
    </row>
    <row r="618" spans="1:21" s="21" customFormat="1" x14ac:dyDescent="0.3">
      <c r="A618" s="7" t="s">
        <v>281</v>
      </c>
      <c r="B618" s="7" t="s">
        <v>1116</v>
      </c>
      <c r="C618" s="7">
        <v>1301</v>
      </c>
      <c r="D618" s="7" t="s">
        <v>1206</v>
      </c>
      <c r="E618" s="7">
        <v>913</v>
      </c>
      <c r="F618" s="7">
        <v>110301</v>
      </c>
      <c r="G618" s="7" t="s">
        <v>1894</v>
      </c>
      <c r="H618" s="8" t="s">
        <v>1170</v>
      </c>
      <c r="I618" s="15">
        <v>4546323.2651367672</v>
      </c>
      <c r="J618" s="15">
        <v>4084380.7940782071</v>
      </c>
      <c r="K618" s="15">
        <v>3662841.9137196764</v>
      </c>
      <c r="L618" s="15">
        <v>4558961.2887973161</v>
      </c>
      <c r="M618" s="15">
        <v>4553361.7414696766</v>
      </c>
      <c r="N618" s="15">
        <v>6826951.9897354357</v>
      </c>
      <c r="O618" s="15">
        <v>9089497.9499361943</v>
      </c>
      <c r="P618" s="15">
        <v>9019672.0288412161</v>
      </c>
      <c r="Q618" s="15">
        <v>4551048.1822604183</v>
      </c>
      <c r="R618" s="15">
        <v>11314211.677327763</v>
      </c>
      <c r="S618" s="15">
        <v>4521461.9756619576</v>
      </c>
      <c r="T618" s="15">
        <v>9027238.3439091407</v>
      </c>
      <c r="U618" s="9">
        <f t="shared" si="9"/>
        <v>75755951.150873765</v>
      </c>
    </row>
    <row r="619" spans="1:21" s="21" customFormat="1" x14ac:dyDescent="0.3">
      <c r="A619" s="7" t="s">
        <v>281</v>
      </c>
      <c r="B619" s="7" t="s">
        <v>1116</v>
      </c>
      <c r="C619" s="7">
        <v>1301</v>
      </c>
      <c r="D619" s="7" t="s">
        <v>1330</v>
      </c>
      <c r="E619" s="7">
        <v>913</v>
      </c>
      <c r="F619" s="7">
        <v>111377</v>
      </c>
      <c r="G619" s="7" t="s">
        <v>1894</v>
      </c>
      <c r="H619" s="8" t="s">
        <v>1825</v>
      </c>
      <c r="I619" s="15">
        <v>2273161.6325683836</v>
      </c>
      <c r="J619" s="15">
        <v>2269100.4411545596</v>
      </c>
      <c r="K619" s="15">
        <v>2289276.1960747978</v>
      </c>
      <c r="L619" s="15">
        <v>4558961.2887973161</v>
      </c>
      <c r="M619" s="15">
        <v>4553361.7414696766</v>
      </c>
      <c r="N619" s="15">
        <v>6826951.9897354357</v>
      </c>
      <c r="O619" s="15">
        <v>9089497.9499361943</v>
      </c>
      <c r="P619" s="15">
        <v>4509836.0144206081</v>
      </c>
      <c r="Q619" s="15">
        <v>4551048.1822604183</v>
      </c>
      <c r="R619" s="15">
        <v>6788527.0063966578</v>
      </c>
      <c r="S619" s="15">
        <v>4521461.9756619576</v>
      </c>
      <c r="T619" s="15">
        <v>6770428.7579318555</v>
      </c>
      <c r="U619" s="9">
        <f t="shared" si="9"/>
        <v>59001613.176407859</v>
      </c>
    </row>
    <row r="620" spans="1:21" s="21" customFormat="1" x14ac:dyDescent="0.3">
      <c r="A620" s="7" t="s">
        <v>281</v>
      </c>
      <c r="B620" s="7" t="s">
        <v>1116</v>
      </c>
      <c r="C620" s="7">
        <v>1301</v>
      </c>
      <c r="D620" s="7" t="s">
        <v>926</v>
      </c>
      <c r="E620" s="7">
        <v>913</v>
      </c>
      <c r="F620" s="7">
        <v>111156</v>
      </c>
      <c r="G620" s="7" t="s">
        <v>1894</v>
      </c>
      <c r="H620" s="8" t="s">
        <v>815</v>
      </c>
      <c r="I620" s="15">
        <v>2273161.6325683836</v>
      </c>
      <c r="J620" s="15">
        <v>2269100.4411545596</v>
      </c>
      <c r="K620" s="15">
        <v>1831420.9568598382</v>
      </c>
      <c r="L620" s="15">
        <v>2279480.6443986581</v>
      </c>
      <c r="M620" s="15">
        <v>2276680.8707348383</v>
      </c>
      <c r="N620" s="15">
        <v>4551301.3264902905</v>
      </c>
      <c r="O620" s="15">
        <v>9089497.9499361943</v>
      </c>
      <c r="P620" s="15">
        <v>2254918.007210304</v>
      </c>
      <c r="Q620" s="15">
        <v>4551048.1822604183</v>
      </c>
      <c r="R620" s="15">
        <v>4525684.6709311055</v>
      </c>
      <c r="S620" s="15">
        <v>4521461.9756619576</v>
      </c>
      <c r="T620" s="15">
        <v>4513619.1719545703</v>
      </c>
      <c r="U620" s="9">
        <f t="shared" si="9"/>
        <v>44937375.830161124</v>
      </c>
    </row>
    <row r="621" spans="1:21" s="21" customFormat="1" x14ac:dyDescent="0.3">
      <c r="A621" s="7" t="s">
        <v>281</v>
      </c>
      <c r="B621" s="7" t="s">
        <v>1116</v>
      </c>
      <c r="C621" s="7">
        <v>1301</v>
      </c>
      <c r="D621" s="7" t="s">
        <v>1333</v>
      </c>
      <c r="E621" s="7">
        <v>913</v>
      </c>
      <c r="F621" s="7">
        <v>110180</v>
      </c>
      <c r="G621" s="7" t="s">
        <v>1894</v>
      </c>
      <c r="H621" s="8" t="s">
        <v>1826</v>
      </c>
      <c r="I621" s="15">
        <v>2273161.6325683836</v>
      </c>
      <c r="J621" s="15">
        <v>2269100.4411545596</v>
      </c>
      <c r="K621" s="15">
        <v>1831420.9568598382</v>
      </c>
      <c r="L621" s="15">
        <v>2279480.6443986581</v>
      </c>
      <c r="M621" s="15">
        <v>2276680.8707348383</v>
      </c>
      <c r="N621" s="15">
        <v>2275650.6632451452</v>
      </c>
      <c r="O621" s="15">
        <v>2272374.4874840486</v>
      </c>
      <c r="P621" s="15">
        <v>2254918.007210304</v>
      </c>
      <c r="Q621" s="15">
        <v>2275524.0911302092</v>
      </c>
      <c r="R621" s="15">
        <v>2262842.3354655528</v>
      </c>
      <c r="S621" s="15">
        <v>2260730.9878309788</v>
      </c>
      <c r="T621" s="15">
        <v>2256809.5859772852</v>
      </c>
      <c r="U621" s="9">
        <f t="shared" si="9"/>
        <v>26788694.704059802</v>
      </c>
    </row>
    <row r="622" spans="1:21" s="21" customFormat="1" x14ac:dyDescent="0.3">
      <c r="A622" s="7" t="s">
        <v>281</v>
      </c>
      <c r="B622" s="7" t="s">
        <v>1116</v>
      </c>
      <c r="C622" s="7">
        <v>1301</v>
      </c>
      <c r="D622" s="7" t="s">
        <v>8</v>
      </c>
      <c r="E622" s="7">
        <v>913</v>
      </c>
      <c r="F622" s="7">
        <v>111366</v>
      </c>
      <c r="G622" s="7" t="s">
        <v>1894</v>
      </c>
      <c r="H622" s="8" t="s">
        <v>1827</v>
      </c>
      <c r="I622" s="15">
        <v>4546323.2651367672</v>
      </c>
      <c r="J622" s="15">
        <v>4538200.8823091192</v>
      </c>
      <c r="K622" s="15">
        <v>4578552.3921495955</v>
      </c>
      <c r="L622" s="15">
        <v>4558961.2887973161</v>
      </c>
      <c r="M622" s="15">
        <v>4553361.7414696766</v>
      </c>
      <c r="N622" s="15">
        <v>11378253.316225726</v>
      </c>
      <c r="O622" s="15">
        <v>11361872.437420242</v>
      </c>
      <c r="P622" s="15">
        <v>11274590.036051519</v>
      </c>
      <c r="Q622" s="15">
        <v>4551048.1822604183</v>
      </c>
      <c r="R622" s="15">
        <v>11314211.677327763</v>
      </c>
      <c r="S622" s="15">
        <v>4521461.9756619576</v>
      </c>
      <c r="T622" s="15">
        <v>9027238.3439091407</v>
      </c>
      <c r="U622" s="9">
        <f t="shared" si="9"/>
        <v>86204075.538719252</v>
      </c>
    </row>
    <row r="623" spans="1:21" s="21" customFormat="1" x14ac:dyDescent="0.3">
      <c r="A623" s="7" t="s">
        <v>281</v>
      </c>
      <c r="B623" s="7" t="s">
        <v>1116</v>
      </c>
      <c r="C623" s="7">
        <v>1301</v>
      </c>
      <c r="D623" s="7" t="s">
        <v>8</v>
      </c>
      <c r="E623" s="7">
        <v>913</v>
      </c>
      <c r="F623" s="7">
        <v>110398</v>
      </c>
      <c r="G623" s="7" t="s">
        <v>1894</v>
      </c>
      <c r="H623" s="8" t="s">
        <v>1828</v>
      </c>
      <c r="I623" s="15">
        <v>2273161.6325683836</v>
      </c>
      <c r="J623" s="15">
        <v>2269100.4411545596</v>
      </c>
      <c r="K623" s="15">
        <v>4120697.152934636</v>
      </c>
      <c r="L623" s="15">
        <v>4103065.1599175846</v>
      </c>
      <c r="M623" s="15">
        <v>4098025.5673227091</v>
      </c>
      <c r="N623" s="15">
        <v>4551301.3264902905</v>
      </c>
      <c r="O623" s="15">
        <v>4544748.9749680972</v>
      </c>
      <c r="P623" s="15">
        <v>4509836.0144206081</v>
      </c>
      <c r="Q623" s="15">
        <v>4551048.1822604183</v>
      </c>
      <c r="R623" s="15">
        <v>4525684.6709311055</v>
      </c>
      <c r="S623" s="15">
        <v>4521461.9756619576</v>
      </c>
      <c r="T623" s="15">
        <v>4513619.1719545703</v>
      </c>
      <c r="U623" s="9">
        <f t="shared" si="9"/>
        <v>48581750.270584926</v>
      </c>
    </row>
    <row r="624" spans="1:21" s="21" customFormat="1" x14ac:dyDescent="0.3">
      <c r="A624" s="7" t="s">
        <v>281</v>
      </c>
      <c r="B624" s="7" t="s">
        <v>1116</v>
      </c>
      <c r="C624" s="7">
        <v>1301</v>
      </c>
      <c r="D624" s="7" t="s">
        <v>1810</v>
      </c>
      <c r="E624" s="7">
        <v>913</v>
      </c>
      <c r="F624" s="7">
        <v>110019</v>
      </c>
      <c r="G624" s="7" t="s">
        <v>1894</v>
      </c>
      <c r="H624" s="8" t="s">
        <v>1829</v>
      </c>
      <c r="I624" s="15">
        <v>2273161.6325683836</v>
      </c>
      <c r="J624" s="15">
        <v>2269100.4411545596</v>
      </c>
      <c r="K624" s="15">
        <v>4120697.152934636</v>
      </c>
      <c r="L624" s="15">
        <v>4103065.1599175846</v>
      </c>
      <c r="M624" s="15">
        <v>4098025.5673227091</v>
      </c>
      <c r="N624" s="15">
        <v>2275650.6632451452</v>
      </c>
      <c r="O624" s="15">
        <v>2272374.4874840486</v>
      </c>
      <c r="P624" s="15">
        <v>4509836.0144206081</v>
      </c>
      <c r="Q624" s="15">
        <v>2275524.0911302092</v>
      </c>
      <c r="R624" s="15">
        <v>6788527.0063966578</v>
      </c>
      <c r="S624" s="15">
        <v>2260730.9878309788</v>
      </c>
      <c r="T624" s="15">
        <v>6770428.7579318555</v>
      </c>
      <c r="U624" s="9">
        <f t="shared" si="9"/>
        <v>44017121.962337382</v>
      </c>
    </row>
    <row r="625" spans="1:21" s="21" customFormat="1" x14ac:dyDescent="0.3">
      <c r="A625" s="7" t="s">
        <v>281</v>
      </c>
      <c r="B625" s="7" t="s">
        <v>1116</v>
      </c>
      <c r="C625" s="7">
        <v>1301</v>
      </c>
      <c r="D625" s="7" t="s">
        <v>1212</v>
      </c>
      <c r="E625" s="7">
        <v>913</v>
      </c>
      <c r="F625" s="7">
        <v>110436</v>
      </c>
      <c r="G625" s="7" t="s">
        <v>1894</v>
      </c>
      <c r="H625" s="8" t="s">
        <v>1830</v>
      </c>
      <c r="I625" s="15">
        <v>4546323.2651367672</v>
      </c>
      <c r="J625" s="15">
        <v>4538200.8823091192</v>
      </c>
      <c r="K625" s="15">
        <v>4120697.152934636</v>
      </c>
      <c r="L625" s="15">
        <v>4558961.2887973161</v>
      </c>
      <c r="M625" s="15">
        <v>4553361.7414696766</v>
      </c>
      <c r="N625" s="15">
        <v>9102602.6529805809</v>
      </c>
      <c r="O625" s="15">
        <v>11361872.437420242</v>
      </c>
      <c r="P625" s="15">
        <v>9019672.0288412161</v>
      </c>
      <c r="Q625" s="15">
        <v>4551048.1822604183</v>
      </c>
      <c r="R625" s="15">
        <v>13577054.012793316</v>
      </c>
      <c r="S625" s="15">
        <v>4521461.9756619576</v>
      </c>
      <c r="T625" s="15">
        <v>9027238.3439091407</v>
      </c>
      <c r="U625" s="9">
        <f t="shared" si="9"/>
        <v>83478493.96451439</v>
      </c>
    </row>
    <row r="626" spans="1:21" s="21" customFormat="1" x14ac:dyDescent="0.3">
      <c r="A626" s="7" t="s">
        <v>281</v>
      </c>
      <c r="B626" s="7" t="s">
        <v>1116</v>
      </c>
      <c r="C626" s="7">
        <v>1301</v>
      </c>
      <c r="D626" s="7" t="s">
        <v>252</v>
      </c>
      <c r="E626" s="7">
        <v>913</v>
      </c>
      <c r="F626" s="7" t="s">
        <v>252</v>
      </c>
      <c r="G626" s="7" t="s">
        <v>1894</v>
      </c>
      <c r="H626" s="8" t="s">
        <v>1831</v>
      </c>
      <c r="I626" s="15">
        <v>4546323.2651367672</v>
      </c>
      <c r="J626" s="15">
        <v>4538200.8823091192</v>
      </c>
      <c r="K626" s="15">
        <v>4120697.152934636</v>
      </c>
      <c r="L626" s="15">
        <v>4558961.2887973161</v>
      </c>
      <c r="M626" s="15">
        <v>4553361.7414696766</v>
      </c>
      <c r="N626" s="15">
        <v>9102602.6529805809</v>
      </c>
      <c r="O626" s="15">
        <v>4544748.9749680972</v>
      </c>
      <c r="P626" s="15">
        <v>9019672.0288412161</v>
      </c>
      <c r="Q626" s="15">
        <v>4551048.1822604183</v>
      </c>
      <c r="R626" s="15">
        <v>9051369.341862211</v>
      </c>
      <c r="S626" s="15">
        <v>4521461.9756619576</v>
      </c>
      <c r="T626" s="15">
        <v>4513619.1719545703</v>
      </c>
      <c r="U626" s="9">
        <f t="shared" si="9"/>
        <v>67622066.659176558</v>
      </c>
    </row>
    <row r="627" spans="1:21" s="21" customFormat="1" x14ac:dyDescent="0.3">
      <c r="A627" s="7" t="s">
        <v>281</v>
      </c>
      <c r="B627" s="7" t="s">
        <v>1116</v>
      </c>
      <c r="C627" s="7">
        <v>1301</v>
      </c>
      <c r="D627" s="7" t="s">
        <v>1218</v>
      </c>
      <c r="E627" s="7">
        <v>913</v>
      </c>
      <c r="F627" s="7">
        <v>110896</v>
      </c>
      <c r="G627" s="7" t="s">
        <v>1329</v>
      </c>
      <c r="H627" s="8" t="s">
        <v>1832</v>
      </c>
      <c r="I627" s="15">
        <v>4546323.2651367672</v>
      </c>
      <c r="J627" s="15">
        <v>4538200.8823091192</v>
      </c>
      <c r="K627" s="15">
        <v>9157104.7842991911</v>
      </c>
      <c r="L627" s="15">
        <v>10941507.093113558</v>
      </c>
      <c r="M627" s="15">
        <v>10928068.179527225</v>
      </c>
      <c r="N627" s="15">
        <v>10923123.183576697</v>
      </c>
      <c r="O627" s="15">
        <v>10907397.539923433</v>
      </c>
      <c r="P627" s="15">
        <v>10823606.43460946</v>
      </c>
      <c r="Q627" s="15">
        <v>11377620.455651045</v>
      </c>
      <c r="R627" s="15">
        <v>11314211.677327763</v>
      </c>
      <c r="S627" s="15">
        <v>11303654.939154895</v>
      </c>
      <c r="T627" s="15">
        <v>11284047.929886427</v>
      </c>
      <c r="U627" s="9">
        <f t="shared" si="9"/>
        <v>118044866.36451559</v>
      </c>
    </row>
    <row r="628" spans="1:21" s="21" customFormat="1" x14ac:dyDescent="0.3">
      <c r="A628" s="7" t="s">
        <v>281</v>
      </c>
      <c r="B628" s="7" t="s">
        <v>1116</v>
      </c>
      <c r="C628" s="7">
        <v>1301</v>
      </c>
      <c r="D628" s="7" t="s">
        <v>1331</v>
      </c>
      <c r="E628" s="7">
        <v>913</v>
      </c>
      <c r="F628" s="7">
        <v>111193</v>
      </c>
      <c r="G628" s="7" t="s">
        <v>1329</v>
      </c>
      <c r="H628" s="8" t="s">
        <v>1833</v>
      </c>
      <c r="I628" s="15">
        <v>4546323.2651367672</v>
      </c>
      <c r="J628" s="15">
        <v>4084380.7940782071</v>
      </c>
      <c r="K628" s="15">
        <v>3662841.9137196764</v>
      </c>
      <c r="L628" s="15">
        <v>4558961.2887973161</v>
      </c>
      <c r="M628" s="15">
        <v>4553361.7414696766</v>
      </c>
      <c r="N628" s="15">
        <v>4551301.3264902905</v>
      </c>
      <c r="O628" s="15">
        <v>4544748.9749680972</v>
      </c>
      <c r="P628" s="15">
        <v>4509836.0144206081</v>
      </c>
      <c r="Q628" s="15">
        <v>4551048.1822604183</v>
      </c>
      <c r="R628" s="15">
        <v>4525684.6709311055</v>
      </c>
      <c r="S628" s="15">
        <v>4521461.9756619576</v>
      </c>
      <c r="T628" s="15">
        <v>4513619.1719545703</v>
      </c>
      <c r="U628" s="9">
        <f t="shared" si="9"/>
        <v>53123569.319888696</v>
      </c>
    </row>
    <row r="629" spans="1:21" s="21" customFormat="1" x14ac:dyDescent="0.3">
      <c r="A629" s="7" t="s">
        <v>281</v>
      </c>
      <c r="B629" s="7" t="s">
        <v>1116</v>
      </c>
      <c r="C629" s="7">
        <v>1301</v>
      </c>
      <c r="D629" s="7" t="s">
        <v>1219</v>
      </c>
      <c r="E629" s="7">
        <v>913</v>
      </c>
      <c r="F629" s="7">
        <v>110831</v>
      </c>
      <c r="G629" s="7" t="s">
        <v>1329</v>
      </c>
      <c r="H629" s="8" t="s">
        <v>1182</v>
      </c>
      <c r="I629" s="15">
        <v>6364852.5711914748</v>
      </c>
      <c r="J629" s="15">
        <v>6353481.2352327667</v>
      </c>
      <c r="K629" s="15">
        <v>5494262.8705795147</v>
      </c>
      <c r="L629" s="15">
        <v>6382545.8043162432</v>
      </c>
      <c r="M629" s="15">
        <v>6374706.4380575474</v>
      </c>
      <c r="N629" s="15">
        <v>6371821.857086407</v>
      </c>
      <c r="O629" s="15">
        <v>6362648.564955336</v>
      </c>
      <c r="P629" s="15">
        <v>6313770.4201888507</v>
      </c>
      <c r="Q629" s="15">
        <v>6371467.4551645853</v>
      </c>
      <c r="R629" s="15">
        <v>6335958.5393035477</v>
      </c>
      <c r="S629" s="15">
        <v>6330046.7659267411</v>
      </c>
      <c r="T629" s="15">
        <v>6319066.8407363985</v>
      </c>
      <c r="U629" s="9">
        <f t="shared" si="9"/>
        <v>75374629.362739429</v>
      </c>
    </row>
    <row r="630" spans="1:21" s="21" customFormat="1" x14ac:dyDescent="0.3">
      <c r="A630" s="7" t="s">
        <v>281</v>
      </c>
      <c r="B630" s="7" t="s">
        <v>1116</v>
      </c>
      <c r="C630" s="7">
        <v>1301</v>
      </c>
      <c r="D630" s="7" t="s">
        <v>8</v>
      </c>
      <c r="E630" s="7">
        <v>913</v>
      </c>
      <c r="F630" s="7">
        <v>110891</v>
      </c>
      <c r="G630" s="7" t="s">
        <v>1329</v>
      </c>
      <c r="H630" s="8" t="s">
        <v>1834</v>
      </c>
      <c r="I630" s="15">
        <v>2273161.6325683836</v>
      </c>
      <c r="J630" s="15">
        <v>2269100.4411545596</v>
      </c>
      <c r="K630" s="15">
        <v>1831420.9568598382</v>
      </c>
      <c r="L630" s="15">
        <v>2279480.6443986581</v>
      </c>
      <c r="M630" s="15">
        <v>2276680.8707348383</v>
      </c>
      <c r="N630" s="15">
        <v>2275650.6632451452</v>
      </c>
      <c r="O630" s="15">
        <v>2272374.4874840486</v>
      </c>
      <c r="P630" s="15">
        <v>2254918.007210304</v>
      </c>
      <c r="Q630" s="15">
        <v>2275524.0911302092</v>
      </c>
      <c r="R630" s="15">
        <v>2262842.3354655528</v>
      </c>
      <c r="S630" s="15">
        <v>2260730.9878309788</v>
      </c>
      <c r="T630" s="15">
        <v>2256809.5859772852</v>
      </c>
      <c r="U630" s="9">
        <f t="shared" si="9"/>
        <v>26788694.704059802</v>
      </c>
    </row>
    <row r="631" spans="1:21" s="21" customFormat="1" x14ac:dyDescent="0.3">
      <c r="A631" s="7" t="s">
        <v>281</v>
      </c>
      <c r="B631" s="7" t="s">
        <v>1116</v>
      </c>
      <c r="C631" s="7">
        <v>1301</v>
      </c>
      <c r="D631" s="7" t="s">
        <v>1899</v>
      </c>
      <c r="E631" s="7">
        <v>913</v>
      </c>
      <c r="F631" s="7">
        <v>110998</v>
      </c>
      <c r="G631" s="7" t="s">
        <v>1329</v>
      </c>
      <c r="H631" s="8" t="s">
        <v>1835</v>
      </c>
      <c r="I631" s="15">
        <v>4546323.2651367672</v>
      </c>
      <c r="J631" s="15">
        <v>6807301.3234636784</v>
      </c>
      <c r="K631" s="15">
        <v>4120697.152934636</v>
      </c>
      <c r="L631" s="15">
        <v>8206130.3198351692</v>
      </c>
      <c r="M631" s="15">
        <v>4553361.7414696766</v>
      </c>
      <c r="N631" s="15">
        <v>8192342.3876825236</v>
      </c>
      <c r="O631" s="15">
        <v>8180548.1549425749</v>
      </c>
      <c r="P631" s="15">
        <v>8117704.8259570943</v>
      </c>
      <c r="Q631" s="15">
        <v>6826572.2733906275</v>
      </c>
      <c r="R631" s="15">
        <v>8146232.4076759899</v>
      </c>
      <c r="S631" s="15">
        <v>6782192.9634929365</v>
      </c>
      <c r="T631" s="15">
        <v>8124514.5095182266</v>
      </c>
      <c r="U631" s="9">
        <f t="shared" si="9"/>
        <v>82603921.325499892</v>
      </c>
    </row>
    <row r="632" spans="1:21" s="21" customFormat="1" x14ac:dyDescent="0.3">
      <c r="A632" s="7" t="s">
        <v>281</v>
      </c>
      <c r="B632" s="7" t="s">
        <v>1116</v>
      </c>
      <c r="C632" s="7">
        <v>1301</v>
      </c>
      <c r="D632" s="7" t="s">
        <v>1332</v>
      </c>
      <c r="E632" s="7">
        <v>913</v>
      </c>
      <c r="F632" s="7">
        <v>110173</v>
      </c>
      <c r="G632" s="7" t="s">
        <v>1329</v>
      </c>
      <c r="H632" s="8" t="s">
        <v>1836</v>
      </c>
      <c r="I632" s="15">
        <v>2727793.9590820605</v>
      </c>
      <c r="J632" s="15">
        <v>2269100.4411545596</v>
      </c>
      <c r="K632" s="15">
        <v>2289276.1960747978</v>
      </c>
      <c r="L632" s="15">
        <v>2735376.7732783896</v>
      </c>
      <c r="M632" s="15">
        <v>2732017.0448818062</v>
      </c>
      <c r="N632" s="15">
        <v>2730780.7958941744</v>
      </c>
      <c r="O632" s="15">
        <v>2726849.3849808583</v>
      </c>
      <c r="P632" s="15">
        <v>2705901.6086523649</v>
      </c>
      <c r="Q632" s="15">
        <v>2730628.9093562509</v>
      </c>
      <c r="R632" s="15">
        <v>2715410.8025586633</v>
      </c>
      <c r="S632" s="15">
        <v>2712877.1853971747</v>
      </c>
      <c r="T632" s="15">
        <v>2708171.5031727422</v>
      </c>
      <c r="U632" s="9">
        <f t="shared" si="9"/>
        <v>31784184.604483843</v>
      </c>
    </row>
    <row r="633" spans="1:21" s="21" customFormat="1" x14ac:dyDescent="0.3">
      <c r="A633" s="7" t="s">
        <v>281</v>
      </c>
      <c r="B633" s="7" t="s">
        <v>1116</v>
      </c>
      <c r="C633" s="7">
        <v>1301</v>
      </c>
      <c r="D633" s="7" t="s">
        <v>8</v>
      </c>
      <c r="E633" s="7">
        <v>913</v>
      </c>
      <c r="F633" s="7">
        <v>110310</v>
      </c>
      <c r="G633" s="7" t="s">
        <v>1329</v>
      </c>
      <c r="H633" s="8" t="s">
        <v>1837</v>
      </c>
      <c r="I633" s="15">
        <v>1363896.9795410302</v>
      </c>
      <c r="J633" s="15">
        <v>1361460.2646927356</v>
      </c>
      <c r="K633" s="15">
        <v>915710.47842991911</v>
      </c>
      <c r="L633" s="15">
        <v>1823584.5155189265</v>
      </c>
      <c r="M633" s="15">
        <v>1821344.6965878708</v>
      </c>
      <c r="N633" s="15">
        <v>910260.26529805816</v>
      </c>
      <c r="O633" s="15">
        <v>1817899.5899872389</v>
      </c>
      <c r="P633" s="15">
        <v>2705901.6086523649</v>
      </c>
      <c r="Q633" s="15">
        <v>1820419.2729041672</v>
      </c>
      <c r="R633" s="15">
        <v>905136.9341862211</v>
      </c>
      <c r="S633" s="15">
        <v>1808584.7902647832</v>
      </c>
      <c r="T633" s="15">
        <v>1805447.6687818281</v>
      </c>
      <c r="U633" s="9">
        <f t="shared" si="9"/>
        <v>19059647.064845141</v>
      </c>
    </row>
    <row r="634" spans="1:21" s="21" customFormat="1" x14ac:dyDescent="0.3">
      <c r="A634" s="7" t="s">
        <v>281</v>
      </c>
      <c r="B634" s="7" t="s">
        <v>1116</v>
      </c>
      <c r="C634" s="7">
        <v>1301</v>
      </c>
      <c r="D634" s="7" t="s">
        <v>8</v>
      </c>
      <c r="E634" s="7">
        <v>913</v>
      </c>
      <c r="F634" s="7">
        <v>110758</v>
      </c>
      <c r="G634" s="7" t="s">
        <v>1329</v>
      </c>
      <c r="H634" s="8" t="s">
        <v>1838</v>
      </c>
      <c r="I634" s="15">
        <v>454632.32651367673</v>
      </c>
      <c r="J634" s="15">
        <v>453820.08823091193</v>
      </c>
      <c r="K634" s="15">
        <v>457855.23921495955</v>
      </c>
      <c r="L634" s="15">
        <v>911792.25775946327</v>
      </c>
      <c r="M634" s="15">
        <v>910672.34829393541</v>
      </c>
      <c r="N634" s="15">
        <v>910260.26529805816</v>
      </c>
      <c r="O634" s="15">
        <v>454474.89749680972</v>
      </c>
      <c r="P634" s="15">
        <v>450983.60144206078</v>
      </c>
      <c r="Q634" s="15">
        <v>910209.63645208359</v>
      </c>
      <c r="R634" s="15">
        <v>452568.46709311055</v>
      </c>
      <c r="S634" s="15">
        <v>904292.3951323916</v>
      </c>
      <c r="T634" s="15">
        <v>451361.91719545703</v>
      </c>
      <c r="U634" s="9">
        <f t="shared" si="9"/>
        <v>7722923.4401229173</v>
      </c>
    </row>
    <row r="635" spans="1:21" s="21" customFormat="1" x14ac:dyDescent="0.3">
      <c r="A635" s="7" t="s">
        <v>281</v>
      </c>
      <c r="B635" s="7" t="s">
        <v>1116</v>
      </c>
      <c r="C635" s="7">
        <v>1301</v>
      </c>
      <c r="D635" s="7" t="s">
        <v>8</v>
      </c>
      <c r="E635" s="7">
        <v>913</v>
      </c>
      <c r="F635" s="7">
        <v>111477</v>
      </c>
      <c r="G635" s="7" t="s">
        <v>1329</v>
      </c>
      <c r="H635" s="8" t="s">
        <v>1839</v>
      </c>
      <c r="I635" s="15">
        <v>454632.32651367673</v>
      </c>
      <c r="J635" s="15">
        <v>907640.17646182387</v>
      </c>
      <c r="K635" s="15">
        <v>457855.23921495955</v>
      </c>
      <c r="L635" s="15">
        <v>911792.25775946327</v>
      </c>
      <c r="M635" s="15">
        <v>910672.34829393541</v>
      </c>
      <c r="N635" s="15">
        <v>1820520.5305961163</v>
      </c>
      <c r="O635" s="15">
        <v>1817899.5899872389</v>
      </c>
      <c r="P635" s="15">
        <v>1803934.4057682431</v>
      </c>
      <c r="Q635" s="15">
        <v>910209.63645208359</v>
      </c>
      <c r="R635" s="15">
        <v>452568.46709311055</v>
      </c>
      <c r="S635" s="15">
        <v>904292.3951323916</v>
      </c>
      <c r="T635" s="15">
        <v>451361.91719545703</v>
      </c>
      <c r="U635" s="9">
        <f t="shared" si="9"/>
        <v>11803379.290468499</v>
      </c>
    </row>
    <row r="636" spans="1:21" s="21" customFormat="1" x14ac:dyDescent="0.3">
      <c r="A636" s="7" t="s">
        <v>281</v>
      </c>
      <c r="B636" s="7" t="s">
        <v>1116</v>
      </c>
      <c r="C636" s="7">
        <v>1301</v>
      </c>
      <c r="D636" s="7" t="s">
        <v>8</v>
      </c>
      <c r="E636" s="7">
        <v>913</v>
      </c>
      <c r="F636" s="7">
        <v>110132</v>
      </c>
      <c r="G636" s="7" t="s">
        <v>1329</v>
      </c>
      <c r="H636" s="8" t="s">
        <v>1840</v>
      </c>
      <c r="I636" s="15">
        <v>909264.65302735346</v>
      </c>
      <c r="J636" s="15">
        <v>907640.17646182387</v>
      </c>
      <c r="K636" s="15">
        <v>457855.23921495955</v>
      </c>
      <c r="L636" s="15">
        <v>911792.25775946327</v>
      </c>
      <c r="M636" s="15">
        <v>910672.34829393541</v>
      </c>
      <c r="N636" s="15">
        <v>910260.26529805816</v>
      </c>
      <c r="O636" s="15">
        <v>908949.79499361943</v>
      </c>
      <c r="P636" s="15">
        <v>901967.20288412157</v>
      </c>
      <c r="Q636" s="15">
        <v>910209.63645208359</v>
      </c>
      <c r="R636" s="15">
        <v>905136.9341862211</v>
      </c>
      <c r="S636" s="15">
        <v>904292.3951323916</v>
      </c>
      <c r="T636" s="15">
        <v>451361.91719545703</v>
      </c>
      <c r="U636" s="9">
        <f t="shared" si="9"/>
        <v>9989402.8208994865</v>
      </c>
    </row>
    <row r="637" spans="1:21" s="21" customFormat="1" x14ac:dyDescent="0.3">
      <c r="A637" s="7" t="s">
        <v>281</v>
      </c>
      <c r="B637" s="7" t="s">
        <v>1116</v>
      </c>
      <c r="C637" s="7">
        <v>1301</v>
      </c>
      <c r="D637" s="7" t="s">
        <v>8</v>
      </c>
      <c r="E637" s="7">
        <v>913</v>
      </c>
      <c r="F637" s="7">
        <v>111230</v>
      </c>
      <c r="G637" s="7" t="s">
        <v>1329</v>
      </c>
      <c r="H637" s="8" t="s">
        <v>1841</v>
      </c>
      <c r="I637" s="15">
        <v>909264.65302735346</v>
      </c>
      <c r="J637" s="15">
        <v>907640.17646182387</v>
      </c>
      <c r="K637" s="15">
        <v>457855.23921495955</v>
      </c>
      <c r="L637" s="15">
        <v>911792.25775946327</v>
      </c>
      <c r="M637" s="15">
        <v>910672.34829393541</v>
      </c>
      <c r="N637" s="15">
        <v>910260.26529805816</v>
      </c>
      <c r="O637" s="15">
        <v>908949.79499361943</v>
      </c>
      <c r="P637" s="15">
        <v>901967.20288412157</v>
      </c>
      <c r="Q637" s="15">
        <v>910209.63645208359</v>
      </c>
      <c r="R637" s="15">
        <v>905136.9341862211</v>
      </c>
      <c r="S637" s="15">
        <v>904292.3951323916</v>
      </c>
      <c r="T637" s="15">
        <v>451361.91719545703</v>
      </c>
      <c r="U637" s="9">
        <f t="shared" si="9"/>
        <v>9989402.8208994865</v>
      </c>
    </row>
    <row r="638" spans="1:21" s="21" customFormat="1" x14ac:dyDescent="0.3">
      <c r="A638" s="7" t="s">
        <v>281</v>
      </c>
      <c r="B638" s="7" t="s">
        <v>1116</v>
      </c>
      <c r="C638" s="7">
        <v>1301</v>
      </c>
      <c r="D638" s="7" t="s">
        <v>8</v>
      </c>
      <c r="E638" s="7">
        <v>913</v>
      </c>
      <c r="F638" s="7">
        <v>111019</v>
      </c>
      <c r="G638" s="7" t="s">
        <v>1329</v>
      </c>
      <c r="H638" s="8" t="s">
        <v>1842</v>
      </c>
      <c r="I638" s="15">
        <v>454632.32651367673</v>
      </c>
      <c r="J638" s="15">
        <v>907640.17646182387</v>
      </c>
      <c r="K638" s="15">
        <v>457855.23921495955</v>
      </c>
      <c r="L638" s="15">
        <v>455896.12887973164</v>
      </c>
      <c r="M638" s="15">
        <v>455336.17414696771</v>
      </c>
      <c r="N638" s="15">
        <v>455130.13264902908</v>
      </c>
      <c r="O638" s="15">
        <v>454474.89749680972</v>
      </c>
      <c r="P638" s="15">
        <v>901967.20288412157</v>
      </c>
      <c r="Q638" s="15">
        <v>455104.8182260418</v>
      </c>
      <c r="R638" s="15">
        <v>452568.46709311055</v>
      </c>
      <c r="S638" s="15">
        <v>452146.1975661958</v>
      </c>
      <c r="T638" s="15">
        <v>451361.91719545703</v>
      </c>
      <c r="U638" s="9">
        <f t="shared" si="9"/>
        <v>6354113.6783279255</v>
      </c>
    </row>
    <row r="639" spans="1:21" s="21" customFormat="1" x14ac:dyDescent="0.3">
      <c r="A639" s="7" t="s">
        <v>281</v>
      </c>
      <c r="B639" s="7" t="s">
        <v>1116</v>
      </c>
      <c r="C639" s="7">
        <v>1301</v>
      </c>
      <c r="D639" s="7" t="s">
        <v>8</v>
      </c>
      <c r="E639" s="7">
        <v>913</v>
      </c>
      <c r="F639" s="7">
        <v>111147</v>
      </c>
      <c r="G639" s="7" t="s">
        <v>1329</v>
      </c>
      <c r="H639" s="8" t="s">
        <v>1843</v>
      </c>
      <c r="I639" s="15">
        <v>909264.65302735346</v>
      </c>
      <c r="J639" s="15">
        <v>907640.17646182387</v>
      </c>
      <c r="K639" s="15">
        <v>457855.23921495955</v>
      </c>
      <c r="L639" s="15">
        <v>911792.25775946327</v>
      </c>
      <c r="M639" s="15">
        <v>910672.34829393541</v>
      </c>
      <c r="N639" s="15">
        <v>910260.26529805816</v>
      </c>
      <c r="O639" s="15">
        <v>908949.79499361943</v>
      </c>
      <c r="P639" s="15">
        <v>901967.20288412157</v>
      </c>
      <c r="Q639" s="15">
        <v>910209.63645208359</v>
      </c>
      <c r="R639" s="15">
        <v>905136.9341862211</v>
      </c>
      <c r="S639" s="15">
        <v>904292.3951323916</v>
      </c>
      <c r="T639" s="15">
        <v>451361.91719545703</v>
      </c>
      <c r="U639" s="9">
        <f t="shared" si="9"/>
        <v>9989402.8208994865</v>
      </c>
    </row>
    <row r="640" spans="1:21" s="21" customFormat="1" x14ac:dyDescent="0.3">
      <c r="A640" s="7" t="s">
        <v>281</v>
      </c>
      <c r="B640" s="7" t="s">
        <v>1116</v>
      </c>
      <c r="C640" s="7">
        <v>1301</v>
      </c>
      <c r="D640" s="7" t="s">
        <v>1221</v>
      </c>
      <c r="E640" s="7">
        <v>913</v>
      </c>
      <c r="F640" s="7">
        <v>111334</v>
      </c>
      <c r="G640" s="7" t="s">
        <v>1329</v>
      </c>
      <c r="H640" s="8" t="s">
        <v>1149</v>
      </c>
      <c r="I640" s="15">
        <v>3637058.6121094138</v>
      </c>
      <c r="J640" s="15">
        <v>3630560.7058472955</v>
      </c>
      <c r="K640" s="15">
        <v>1373565.7176448787</v>
      </c>
      <c r="L640" s="15">
        <v>3191272.9021581216</v>
      </c>
      <c r="M640" s="15">
        <v>3187353.2190287737</v>
      </c>
      <c r="N640" s="15">
        <v>3185910.9285432035</v>
      </c>
      <c r="O640" s="15">
        <v>3181324.282477668</v>
      </c>
      <c r="P640" s="15">
        <v>3607868.8115364863</v>
      </c>
      <c r="Q640" s="15">
        <v>3640838.5458083344</v>
      </c>
      <c r="R640" s="15">
        <v>3620547.7367448844</v>
      </c>
      <c r="S640" s="15">
        <v>3617169.5805295664</v>
      </c>
      <c r="T640" s="15">
        <v>3159533.4203681992</v>
      </c>
      <c r="U640" s="9">
        <f t="shared" si="9"/>
        <v>39033004.46279683</v>
      </c>
    </row>
    <row r="641" spans="1:21" s="21" customFormat="1" x14ac:dyDescent="0.3">
      <c r="A641" s="7" t="s">
        <v>281</v>
      </c>
      <c r="B641" s="7" t="s">
        <v>1116</v>
      </c>
      <c r="C641" s="7">
        <v>1301</v>
      </c>
      <c r="D641" s="7" t="s">
        <v>1334</v>
      </c>
      <c r="E641" s="7">
        <v>905</v>
      </c>
      <c r="F641" s="7">
        <v>250157</v>
      </c>
      <c r="G641" s="7" t="s">
        <v>1329</v>
      </c>
      <c r="H641" s="8" t="s">
        <v>1844</v>
      </c>
      <c r="I641" s="15">
        <v>3637058.6121094138</v>
      </c>
      <c r="J641" s="15">
        <v>3630560.7058472955</v>
      </c>
      <c r="K641" s="15">
        <v>1373565.7176448787</v>
      </c>
      <c r="L641" s="15">
        <v>3191272.9021581216</v>
      </c>
      <c r="M641" s="15">
        <v>3187353.2190287737</v>
      </c>
      <c r="N641" s="15">
        <v>3641041.0611922326</v>
      </c>
      <c r="O641" s="15">
        <v>3181324.282477668</v>
      </c>
      <c r="P641" s="15">
        <v>3156885.2100944254</v>
      </c>
      <c r="Q641" s="15">
        <v>3640838.5458083344</v>
      </c>
      <c r="R641" s="15">
        <v>3620547.7367448844</v>
      </c>
      <c r="S641" s="15">
        <v>3617169.5805295664</v>
      </c>
      <c r="T641" s="15">
        <v>3159533.4203681992</v>
      </c>
      <c r="U641" s="9">
        <f t="shared" si="9"/>
        <v>39037150.994003795</v>
      </c>
    </row>
    <row r="642" spans="1:21" s="21" customFormat="1" x14ac:dyDescent="0.3">
      <c r="A642" s="7" t="s">
        <v>281</v>
      </c>
      <c r="B642" s="7" t="s">
        <v>1116</v>
      </c>
      <c r="C642" s="7">
        <v>1301</v>
      </c>
      <c r="D642" s="7" t="s">
        <v>8</v>
      </c>
      <c r="E642" s="7">
        <v>905</v>
      </c>
      <c r="F642" s="7">
        <v>370381</v>
      </c>
      <c r="G642" s="7" t="s">
        <v>1329</v>
      </c>
      <c r="H642" s="8" t="s">
        <v>1845</v>
      </c>
      <c r="I642" s="15">
        <v>1818529.3060547069</v>
      </c>
      <c r="J642" s="15">
        <v>1815280.3529236477</v>
      </c>
      <c r="K642" s="15">
        <v>457855.23921495955</v>
      </c>
      <c r="L642" s="15">
        <v>1367688.3866391948</v>
      </c>
      <c r="M642" s="15">
        <v>1366008.5224409031</v>
      </c>
      <c r="N642" s="15">
        <v>1820520.5305961163</v>
      </c>
      <c r="O642" s="15">
        <v>1817899.5899872389</v>
      </c>
      <c r="P642" s="15">
        <v>1352950.8043261825</v>
      </c>
      <c r="Q642" s="15">
        <v>1820419.2729041672</v>
      </c>
      <c r="R642" s="15">
        <v>1810273.8683724422</v>
      </c>
      <c r="S642" s="15">
        <v>1808584.7902647832</v>
      </c>
      <c r="T642" s="15">
        <v>1354085.7515863711</v>
      </c>
      <c r="U642" s="9">
        <f t="shared" ref="U642:U705" si="10">SUM(I642:T642)</f>
        <v>18610096.415310711</v>
      </c>
    </row>
    <row r="643" spans="1:21" s="21" customFormat="1" x14ac:dyDescent="0.3">
      <c r="A643" s="7" t="s">
        <v>281</v>
      </c>
      <c r="B643" s="7" t="s">
        <v>1116</v>
      </c>
      <c r="C643" s="7">
        <v>1301</v>
      </c>
      <c r="D643" s="7" t="s">
        <v>8</v>
      </c>
      <c r="E643" s="7">
        <v>913</v>
      </c>
      <c r="F643" s="7">
        <v>131475</v>
      </c>
      <c r="G643" s="7" t="s">
        <v>1329</v>
      </c>
      <c r="H643" s="8" t="s">
        <v>1163</v>
      </c>
      <c r="I643" s="15">
        <v>454632.32651367673</v>
      </c>
      <c r="J643" s="15">
        <v>453820.08823091193</v>
      </c>
      <c r="K643" s="15">
        <v>457855.23921495955</v>
      </c>
      <c r="L643" s="15">
        <v>1367688.3866391948</v>
      </c>
      <c r="M643" s="15">
        <v>1366008.5224409031</v>
      </c>
      <c r="N643" s="15">
        <v>455130.13264902908</v>
      </c>
      <c r="O643" s="15">
        <v>454474.89749680972</v>
      </c>
      <c r="P643" s="15">
        <v>1352950.8043261825</v>
      </c>
      <c r="Q643" s="15">
        <v>1365314.4546781254</v>
      </c>
      <c r="R643" s="15">
        <v>452568.46709311055</v>
      </c>
      <c r="S643" s="15">
        <v>1356438.5926985873</v>
      </c>
      <c r="T643" s="15">
        <v>451361.91719545703</v>
      </c>
      <c r="U643" s="9">
        <f t="shared" si="10"/>
        <v>9988243.8291769475</v>
      </c>
    </row>
    <row r="644" spans="1:21" s="21" customFormat="1" x14ac:dyDescent="0.3">
      <c r="A644" s="7" t="s">
        <v>281</v>
      </c>
      <c r="B644" s="7" t="s">
        <v>1116</v>
      </c>
      <c r="C644" s="7">
        <v>1301</v>
      </c>
      <c r="D644" s="7" t="s">
        <v>8</v>
      </c>
      <c r="E644" s="7">
        <v>913</v>
      </c>
      <c r="F644" s="7">
        <v>111547</v>
      </c>
      <c r="G644" s="7" t="s">
        <v>1329</v>
      </c>
      <c r="H644" s="8" t="s">
        <v>1846</v>
      </c>
      <c r="I644" s="15">
        <v>909264.65302735346</v>
      </c>
      <c r="J644" s="15">
        <v>453820.08823091193</v>
      </c>
      <c r="K644" s="15">
        <v>457855.23921495955</v>
      </c>
      <c r="L644" s="15">
        <v>455896.12887973164</v>
      </c>
      <c r="M644" s="15">
        <v>455336.17414696771</v>
      </c>
      <c r="N644" s="15">
        <v>455130.13264902908</v>
      </c>
      <c r="O644" s="15">
        <v>454474.89749680972</v>
      </c>
      <c r="P644" s="15">
        <v>450983.60144206078</v>
      </c>
      <c r="Q644" s="15">
        <v>910209.63645208359</v>
      </c>
      <c r="R644" s="15">
        <v>905136.9341862211</v>
      </c>
      <c r="S644" s="15">
        <v>904292.3951323916</v>
      </c>
      <c r="T644" s="15">
        <v>902723.83439091407</v>
      </c>
      <c r="U644" s="9">
        <f t="shared" si="10"/>
        <v>7715123.715249435</v>
      </c>
    </row>
    <row r="645" spans="1:21" s="21" customFormat="1" x14ac:dyDescent="0.3">
      <c r="A645" s="7" t="s">
        <v>281</v>
      </c>
      <c r="B645" s="7" t="s">
        <v>1116</v>
      </c>
      <c r="C645" s="7">
        <v>1301</v>
      </c>
      <c r="D645" s="7" t="s">
        <v>1220</v>
      </c>
      <c r="E645" s="7">
        <v>905</v>
      </c>
      <c r="F645" s="7">
        <v>250015</v>
      </c>
      <c r="G645" s="7" t="s">
        <v>1329</v>
      </c>
      <c r="H645" s="8" t="s">
        <v>1147</v>
      </c>
      <c r="I645" s="15">
        <v>909264.65302735346</v>
      </c>
      <c r="J645" s="15">
        <v>907640.17646182387</v>
      </c>
      <c r="K645" s="15">
        <v>457855.23921495955</v>
      </c>
      <c r="L645" s="15">
        <v>911792.25775946327</v>
      </c>
      <c r="M645" s="15">
        <v>910672.34829393541</v>
      </c>
      <c r="N645" s="15">
        <v>910260.26529805816</v>
      </c>
      <c r="O645" s="15">
        <v>908949.79499361943</v>
      </c>
      <c r="P645" s="15">
        <v>901967.20288412157</v>
      </c>
      <c r="Q645" s="15">
        <v>910209.63645208359</v>
      </c>
      <c r="R645" s="15">
        <v>905136.9341862211</v>
      </c>
      <c r="S645" s="15">
        <v>904292.3951323916</v>
      </c>
      <c r="T645" s="15">
        <v>902723.83439091407</v>
      </c>
      <c r="U645" s="9">
        <f t="shared" si="10"/>
        <v>10440764.738094945</v>
      </c>
    </row>
    <row r="646" spans="1:21" s="21" customFormat="1" x14ac:dyDescent="0.3">
      <c r="A646" s="7" t="s">
        <v>281</v>
      </c>
      <c r="B646" s="7" t="s">
        <v>1116</v>
      </c>
      <c r="C646" s="7">
        <v>1301</v>
      </c>
      <c r="D646" s="7" t="s">
        <v>1222</v>
      </c>
      <c r="E646" s="7">
        <v>905</v>
      </c>
      <c r="F646" s="7" t="s">
        <v>1190</v>
      </c>
      <c r="G646" s="7" t="s">
        <v>1329</v>
      </c>
      <c r="H646" s="8" t="s">
        <v>1151</v>
      </c>
      <c r="I646" s="15">
        <v>4546323.2651367672</v>
      </c>
      <c r="J646" s="15">
        <v>5899661.1470018551</v>
      </c>
      <c r="K646" s="15">
        <v>3662841.9137196764</v>
      </c>
      <c r="L646" s="15">
        <v>4558961.2887973161</v>
      </c>
      <c r="M646" s="15">
        <v>4553361.7414696766</v>
      </c>
      <c r="N646" s="15">
        <v>5916691.7244373783</v>
      </c>
      <c r="O646" s="15">
        <v>5908173.6674585259</v>
      </c>
      <c r="P646" s="15">
        <v>5862786.8187467903</v>
      </c>
      <c r="Q646" s="15">
        <v>6826572.2733906275</v>
      </c>
      <c r="R646" s="15">
        <v>6788527.0063966578</v>
      </c>
      <c r="S646" s="15">
        <v>6782192.9634929365</v>
      </c>
      <c r="T646" s="15">
        <v>6770428.7579318555</v>
      </c>
      <c r="U646" s="9">
        <f t="shared" si="10"/>
        <v>68076522.567980066</v>
      </c>
    </row>
    <row r="647" spans="1:21" s="21" customFormat="1" x14ac:dyDescent="0.3">
      <c r="A647" s="7" t="s">
        <v>281</v>
      </c>
      <c r="B647" s="7" t="s">
        <v>1116</v>
      </c>
      <c r="C647" s="7">
        <v>1301</v>
      </c>
      <c r="D647" s="7" t="s">
        <v>8</v>
      </c>
      <c r="E647" s="7">
        <v>903</v>
      </c>
      <c r="F647" s="7">
        <v>250286</v>
      </c>
      <c r="G647" s="7" t="s">
        <v>1329</v>
      </c>
      <c r="H647" s="8" t="s">
        <v>1847</v>
      </c>
      <c r="I647" s="15">
        <v>1363896.9795410302</v>
      </c>
      <c r="J647" s="15">
        <v>907640.17646182387</v>
      </c>
      <c r="K647" s="15">
        <v>457855.23921495955</v>
      </c>
      <c r="L647" s="15">
        <v>455896.12887973164</v>
      </c>
      <c r="M647" s="15">
        <v>455336.17414696771</v>
      </c>
      <c r="N647" s="15">
        <v>1365390.3979470872</v>
      </c>
      <c r="O647" s="15">
        <v>1363424.6924904292</v>
      </c>
      <c r="P647" s="15">
        <v>901967.20288412157</v>
      </c>
      <c r="Q647" s="15">
        <v>1365314.4546781254</v>
      </c>
      <c r="R647" s="15">
        <v>905136.9341862211</v>
      </c>
      <c r="S647" s="15">
        <v>1356438.5926985873</v>
      </c>
      <c r="T647" s="15">
        <v>1354085.7515863711</v>
      </c>
      <c r="U647" s="9">
        <f t="shared" si="10"/>
        <v>12252382.724715456</v>
      </c>
    </row>
    <row r="648" spans="1:21" s="21" customFormat="1" x14ac:dyDescent="0.3">
      <c r="A648" s="7" t="s">
        <v>281</v>
      </c>
      <c r="B648" s="7" t="s">
        <v>1116</v>
      </c>
      <c r="C648" s="7">
        <v>1301</v>
      </c>
      <c r="D648" s="7" t="s">
        <v>1216</v>
      </c>
      <c r="E648" s="7">
        <v>905</v>
      </c>
      <c r="F648" s="7">
        <v>110218</v>
      </c>
      <c r="G648" s="7" t="s">
        <v>1895</v>
      </c>
      <c r="H648" s="8" t="s">
        <v>1180</v>
      </c>
      <c r="I648" s="15">
        <v>10911175.836328242</v>
      </c>
      <c r="J648" s="15">
        <v>10891682.117541885</v>
      </c>
      <c r="K648" s="15">
        <v>8241394.305869272</v>
      </c>
      <c r="L648" s="15">
        <v>9117922.5775946323</v>
      </c>
      <c r="M648" s="15">
        <v>9106723.4829393532</v>
      </c>
      <c r="N648" s="15">
        <v>10923123.183576697</v>
      </c>
      <c r="O648" s="15">
        <v>10907397.539923433</v>
      </c>
      <c r="P648" s="15">
        <v>10823606.43460946</v>
      </c>
      <c r="Q648" s="15">
        <v>10467410.819198962</v>
      </c>
      <c r="R648" s="15">
        <v>12219348.611513985</v>
      </c>
      <c r="S648" s="15">
        <v>10399362.544022502</v>
      </c>
      <c r="T648" s="15">
        <v>9027238.3439091407</v>
      </c>
      <c r="U648" s="9">
        <f t="shared" si="10"/>
        <v>123036385.79702757</v>
      </c>
    </row>
    <row r="649" spans="1:21" s="21" customFormat="1" x14ac:dyDescent="0.3">
      <c r="A649" s="7" t="s">
        <v>281</v>
      </c>
      <c r="B649" s="7" t="s">
        <v>1116</v>
      </c>
      <c r="C649" s="7">
        <v>1301</v>
      </c>
      <c r="D649" s="7" t="s">
        <v>8</v>
      </c>
      <c r="E649" s="7">
        <v>913</v>
      </c>
      <c r="F649" s="7">
        <v>110125</v>
      </c>
      <c r="G649" s="7" t="s">
        <v>1895</v>
      </c>
      <c r="H649" s="8" t="s">
        <v>1848</v>
      </c>
      <c r="I649" s="15">
        <v>6364852.5711914748</v>
      </c>
      <c r="J649" s="15">
        <v>6353481.2352327667</v>
      </c>
      <c r="K649" s="15">
        <v>4578552.3921495955</v>
      </c>
      <c r="L649" s="15">
        <v>4558961.2887973161</v>
      </c>
      <c r="M649" s="15">
        <v>4553361.7414696766</v>
      </c>
      <c r="N649" s="15">
        <v>8192342.3876825236</v>
      </c>
      <c r="O649" s="15">
        <v>9089497.9499361943</v>
      </c>
      <c r="P649" s="15">
        <v>6764754.0216309121</v>
      </c>
      <c r="Q649" s="15">
        <v>7281677.0916166687</v>
      </c>
      <c r="R649" s="15">
        <v>8146232.4076759899</v>
      </c>
      <c r="S649" s="15">
        <v>7234339.1610591328</v>
      </c>
      <c r="T649" s="15">
        <v>7673152.5923227696</v>
      </c>
      <c r="U649" s="9">
        <f t="shared" si="10"/>
        <v>80791204.840765014</v>
      </c>
    </row>
    <row r="650" spans="1:21" s="21" customFormat="1" x14ac:dyDescent="0.3">
      <c r="A650" s="7" t="s">
        <v>281</v>
      </c>
      <c r="B650" s="7" t="s">
        <v>1116</v>
      </c>
      <c r="C650" s="7">
        <v>1301</v>
      </c>
      <c r="D650" s="7" t="s">
        <v>8</v>
      </c>
      <c r="E650" s="7">
        <v>913</v>
      </c>
      <c r="F650" s="7">
        <v>110874</v>
      </c>
      <c r="G650" s="7" t="s">
        <v>1895</v>
      </c>
      <c r="H650" s="8" t="s">
        <v>1849</v>
      </c>
      <c r="I650" s="15">
        <v>909264.65302735346</v>
      </c>
      <c r="J650" s="15">
        <v>907640.17646182387</v>
      </c>
      <c r="K650" s="15">
        <v>915710.47842991911</v>
      </c>
      <c r="L650" s="15">
        <v>1367688.3866391948</v>
      </c>
      <c r="M650" s="15">
        <v>1366008.5224409031</v>
      </c>
      <c r="N650" s="15">
        <v>910260.26529805816</v>
      </c>
      <c r="O650" s="15">
        <v>2272374.4874840486</v>
      </c>
      <c r="P650" s="15">
        <v>901967.20288412157</v>
      </c>
      <c r="Q650" s="15">
        <v>910209.63645208359</v>
      </c>
      <c r="R650" s="15">
        <v>1357705.4012793317</v>
      </c>
      <c r="S650" s="15">
        <v>904292.3951323916</v>
      </c>
      <c r="T650" s="15">
        <v>1354085.7515863711</v>
      </c>
      <c r="U650" s="9">
        <f t="shared" si="10"/>
        <v>14077207.3571156</v>
      </c>
    </row>
    <row r="651" spans="1:21" s="21" customFormat="1" x14ac:dyDescent="0.3">
      <c r="A651" s="7" t="s">
        <v>281</v>
      </c>
      <c r="B651" s="7" t="s">
        <v>1116</v>
      </c>
      <c r="C651" s="7">
        <v>1301</v>
      </c>
      <c r="D651" s="7" t="s">
        <v>8</v>
      </c>
      <c r="E651" s="7">
        <v>913</v>
      </c>
      <c r="F651" s="7" t="s">
        <v>444</v>
      </c>
      <c r="G651" s="16" t="s">
        <v>1895</v>
      </c>
      <c r="H651" s="8" t="s">
        <v>1850</v>
      </c>
      <c r="I651" s="15">
        <v>3637058.6121094138</v>
      </c>
      <c r="J651" s="15">
        <v>3630560.7058472955</v>
      </c>
      <c r="K651" s="15">
        <v>4120697.152934636</v>
      </c>
      <c r="L651" s="15">
        <v>4558961.2887973161</v>
      </c>
      <c r="M651" s="15">
        <v>4553361.7414696766</v>
      </c>
      <c r="N651" s="15">
        <v>4551301.3264902905</v>
      </c>
      <c r="O651" s="15">
        <v>4544748.9749680972</v>
      </c>
      <c r="P651" s="15">
        <v>3607868.8115364863</v>
      </c>
      <c r="Q651" s="15">
        <v>5461257.8187125018</v>
      </c>
      <c r="R651" s="15">
        <v>4978253.1380242156</v>
      </c>
      <c r="S651" s="15">
        <v>5425754.3707943494</v>
      </c>
      <c r="T651" s="15">
        <v>4513619.1719545703</v>
      </c>
      <c r="U651" s="9">
        <f t="shared" si="10"/>
        <v>53583443.113638856</v>
      </c>
    </row>
    <row r="652" spans="1:21" s="21" customFormat="1" x14ac:dyDescent="0.3">
      <c r="A652" s="7" t="s">
        <v>281</v>
      </c>
      <c r="B652" s="7" t="s">
        <v>1116</v>
      </c>
      <c r="C652" s="7">
        <v>1301</v>
      </c>
      <c r="D652" s="7" t="s">
        <v>8</v>
      </c>
      <c r="E652" s="7">
        <v>999</v>
      </c>
      <c r="F652" s="7" t="s">
        <v>8</v>
      </c>
      <c r="G652" s="16" t="s">
        <v>1895</v>
      </c>
      <c r="H652" s="8" t="s">
        <v>1777</v>
      </c>
      <c r="I652" s="15">
        <v>4546323.2651367672</v>
      </c>
      <c r="J652" s="15">
        <v>4538200.8823091192</v>
      </c>
      <c r="K652" s="15">
        <v>4578552.3921495955</v>
      </c>
      <c r="L652" s="15">
        <v>4558961.2887973161</v>
      </c>
      <c r="M652" s="15">
        <v>4553361.7414696766</v>
      </c>
      <c r="N652" s="15">
        <v>10012862.91827864</v>
      </c>
      <c r="O652" s="15">
        <v>12725297.129910672</v>
      </c>
      <c r="P652" s="15">
        <v>9470655.6302832775</v>
      </c>
      <c r="Q652" s="15">
        <v>10922515.637425004</v>
      </c>
      <c r="R652" s="15">
        <v>12219348.611513985</v>
      </c>
      <c r="S652" s="15">
        <v>10851508.741588699</v>
      </c>
      <c r="T652" s="15">
        <v>10832686.012690969</v>
      </c>
      <c r="U652" s="9">
        <f t="shared" si="10"/>
        <v>99810274.251553714</v>
      </c>
    </row>
    <row r="653" spans="1:21" s="21" customFormat="1" x14ac:dyDescent="0.3">
      <c r="A653" s="7" t="s">
        <v>281</v>
      </c>
      <c r="B653" s="7" t="s">
        <v>1116</v>
      </c>
      <c r="C653" s="7">
        <v>1301</v>
      </c>
      <c r="D653" s="7" t="s">
        <v>252</v>
      </c>
      <c r="E653" s="7">
        <v>913</v>
      </c>
      <c r="F653" s="7" t="s">
        <v>252</v>
      </c>
      <c r="G653" s="16" t="s">
        <v>1895</v>
      </c>
      <c r="H653" s="8" t="s">
        <v>1831</v>
      </c>
      <c r="I653" s="15">
        <v>4546323.2651367672</v>
      </c>
      <c r="J653" s="15">
        <v>4538200.8823091192</v>
      </c>
      <c r="K653" s="15">
        <v>4578552.3921495955</v>
      </c>
      <c r="L653" s="15">
        <v>4558961.2887973161</v>
      </c>
      <c r="M653" s="15">
        <v>4553361.7414696766</v>
      </c>
      <c r="N653" s="15">
        <v>4551301.3264902905</v>
      </c>
      <c r="O653" s="15">
        <v>9089497.9499361943</v>
      </c>
      <c r="P653" s="15">
        <v>4509836.0144206081</v>
      </c>
      <c r="Q653" s="15">
        <v>4551048.1822604183</v>
      </c>
      <c r="R653" s="15">
        <v>4525684.6709311055</v>
      </c>
      <c r="S653" s="15">
        <v>4521461.9756619576</v>
      </c>
      <c r="T653" s="15">
        <v>4513619.1719545703</v>
      </c>
      <c r="U653" s="9">
        <f t="shared" si="10"/>
        <v>59037848.861517623</v>
      </c>
    </row>
    <row r="654" spans="1:21" s="21" customFormat="1" x14ac:dyDescent="0.3">
      <c r="A654" s="7" t="s">
        <v>281</v>
      </c>
      <c r="B654" s="7" t="s">
        <v>1116</v>
      </c>
      <c r="C654" s="7">
        <v>1301</v>
      </c>
      <c r="D654" s="7" t="s">
        <v>1208</v>
      </c>
      <c r="E654" s="7">
        <v>907</v>
      </c>
      <c r="F654" s="7" t="s">
        <v>1208</v>
      </c>
      <c r="G654" s="16" t="s">
        <v>1896</v>
      </c>
      <c r="H654" s="8" t="s">
        <v>1851</v>
      </c>
      <c r="I654" s="15">
        <v>68194848.977051511</v>
      </c>
      <c r="J654" s="15">
        <v>45382008.823091194</v>
      </c>
      <c r="K654" s="15">
        <v>45785523.921495959</v>
      </c>
      <c r="L654" s="15">
        <v>45589612.88797316</v>
      </c>
      <c r="M654" s="15">
        <v>50086979.156166449</v>
      </c>
      <c r="N654" s="15">
        <v>50064314.591393195</v>
      </c>
      <c r="O654" s="15">
        <v>49537763.82715226</v>
      </c>
      <c r="P654" s="15">
        <v>59980818.991794087</v>
      </c>
      <c r="Q654" s="15">
        <v>68265722.733906269</v>
      </c>
      <c r="R654" s="15">
        <v>67885270.063966587</v>
      </c>
      <c r="S654" s="15">
        <v>90429239.51323916</v>
      </c>
      <c r="T654" s="15">
        <v>108326860.12690969</v>
      </c>
      <c r="U654" s="9">
        <f t="shared" si="10"/>
        <v>749528963.61413956</v>
      </c>
    </row>
    <row r="655" spans="1:21" s="21" customFormat="1" x14ac:dyDescent="0.3">
      <c r="A655" s="7" t="s">
        <v>281</v>
      </c>
      <c r="B655" s="7" t="s">
        <v>1116</v>
      </c>
      <c r="C655" s="7">
        <v>1301</v>
      </c>
      <c r="D655" s="7" t="s">
        <v>8</v>
      </c>
      <c r="E655" s="7">
        <v>907</v>
      </c>
      <c r="F655" s="7">
        <v>131886</v>
      </c>
      <c r="G655" s="16" t="s">
        <v>1896</v>
      </c>
      <c r="H655" s="8" t="s">
        <v>1852</v>
      </c>
      <c r="I655" s="15">
        <v>4546323.2651367672</v>
      </c>
      <c r="J655" s="15">
        <v>3176740.6176163834</v>
      </c>
      <c r="K655" s="15">
        <v>3662841.9137196764</v>
      </c>
      <c r="L655" s="15">
        <v>3647169.0310378531</v>
      </c>
      <c r="M655" s="15">
        <v>5008697.9156166445</v>
      </c>
      <c r="N655" s="15">
        <v>4551301.3264902905</v>
      </c>
      <c r="O655" s="15">
        <v>3181324.282477668</v>
      </c>
      <c r="P655" s="15">
        <v>3607868.8115364863</v>
      </c>
      <c r="Q655" s="15">
        <v>5461257.8187125018</v>
      </c>
      <c r="R655" s="15">
        <v>5430821.6051173266</v>
      </c>
      <c r="S655" s="15">
        <v>5425754.3707943494</v>
      </c>
      <c r="T655" s="15">
        <v>6319066.8407363985</v>
      </c>
      <c r="U655" s="9">
        <f t="shared" si="10"/>
        <v>54019167.798992343</v>
      </c>
    </row>
    <row r="656" spans="1:21" s="21" customFormat="1" x14ac:dyDescent="0.3">
      <c r="A656" s="7" t="s">
        <v>281</v>
      </c>
      <c r="B656" s="7" t="s">
        <v>1116</v>
      </c>
      <c r="C656" s="7">
        <v>1301</v>
      </c>
      <c r="D656" s="7" t="s">
        <v>1795</v>
      </c>
      <c r="E656" s="7">
        <v>913</v>
      </c>
      <c r="F656" s="7" t="s">
        <v>1900</v>
      </c>
      <c r="G656" s="16" t="s">
        <v>1896</v>
      </c>
      <c r="H656" s="8" t="s">
        <v>1853</v>
      </c>
      <c r="I656" s="15">
        <v>4546323.2651367672</v>
      </c>
      <c r="J656" s="15">
        <v>3176740.6176163834</v>
      </c>
      <c r="K656" s="15">
        <v>3662841.9137196764</v>
      </c>
      <c r="L656" s="15">
        <v>3647169.0310378531</v>
      </c>
      <c r="M656" s="15">
        <v>5008697.9156166445</v>
      </c>
      <c r="N656" s="15">
        <v>4551301.3264902905</v>
      </c>
      <c r="O656" s="15">
        <v>3181324.282477668</v>
      </c>
      <c r="P656" s="15">
        <v>3607868.8115364863</v>
      </c>
      <c r="Q656" s="15">
        <v>5461257.8187125018</v>
      </c>
      <c r="R656" s="15">
        <v>5430821.6051173266</v>
      </c>
      <c r="S656" s="15">
        <v>5425754.3707943494</v>
      </c>
      <c r="T656" s="15">
        <v>6319066.8407363985</v>
      </c>
      <c r="U656" s="9">
        <f t="shared" si="10"/>
        <v>54019167.798992343</v>
      </c>
    </row>
    <row r="657" spans="1:21" s="21" customFormat="1" x14ac:dyDescent="0.3">
      <c r="A657" s="7" t="s">
        <v>281</v>
      </c>
      <c r="B657" s="7" t="s">
        <v>1116</v>
      </c>
      <c r="C657" s="7">
        <v>1301</v>
      </c>
      <c r="D657" s="7" t="s">
        <v>1328</v>
      </c>
      <c r="E657" s="7">
        <v>907</v>
      </c>
      <c r="F657" s="7">
        <v>131799</v>
      </c>
      <c r="G657" s="16" t="s">
        <v>1896</v>
      </c>
      <c r="H657" s="8" t="s">
        <v>1854</v>
      </c>
      <c r="I657" s="15">
        <v>2273161.6325683836</v>
      </c>
      <c r="J657" s="15">
        <v>1815280.3529236477</v>
      </c>
      <c r="K657" s="15">
        <v>2289276.1960747978</v>
      </c>
      <c r="L657" s="15">
        <v>2279480.6443986581</v>
      </c>
      <c r="M657" s="15">
        <v>2732017.0448818062</v>
      </c>
      <c r="N657" s="15">
        <v>2275650.6632451452</v>
      </c>
      <c r="O657" s="15">
        <v>1817899.5899872389</v>
      </c>
      <c r="P657" s="15">
        <v>2254918.007210304</v>
      </c>
      <c r="Q657" s="15">
        <v>3185733.7275822926</v>
      </c>
      <c r="R657" s="15">
        <v>3167979.2696517739</v>
      </c>
      <c r="S657" s="15">
        <v>3165023.3829633705</v>
      </c>
      <c r="T657" s="15">
        <v>3610895.3375636563</v>
      </c>
      <c r="U657" s="9">
        <f t="shared" si="10"/>
        <v>30867315.849051073</v>
      </c>
    </row>
    <row r="658" spans="1:21" s="21" customFormat="1" x14ac:dyDescent="0.3">
      <c r="A658" s="7" t="s">
        <v>281</v>
      </c>
      <c r="B658" s="7" t="s">
        <v>1116</v>
      </c>
      <c r="C658" s="7">
        <v>1301</v>
      </c>
      <c r="D658" s="7" t="s">
        <v>1209</v>
      </c>
      <c r="E658" s="7">
        <v>907</v>
      </c>
      <c r="F658" s="7">
        <v>131432</v>
      </c>
      <c r="G658" s="16" t="s">
        <v>1896</v>
      </c>
      <c r="H658" s="8" t="s">
        <v>1855</v>
      </c>
      <c r="I658" s="15">
        <v>1363896.9795410302</v>
      </c>
      <c r="J658" s="15">
        <v>907640.17646182387</v>
      </c>
      <c r="K658" s="15">
        <v>1373565.7176448787</v>
      </c>
      <c r="L658" s="15">
        <v>1367688.3866391948</v>
      </c>
      <c r="M658" s="15">
        <v>1821344.6965878708</v>
      </c>
      <c r="N658" s="15">
        <v>1365390.3979470872</v>
      </c>
      <c r="O658" s="15">
        <v>908949.79499361943</v>
      </c>
      <c r="P658" s="15">
        <v>1352950.8043261825</v>
      </c>
      <c r="Q658" s="15">
        <v>1820419.2729041672</v>
      </c>
      <c r="R658" s="15">
        <v>1810273.8683724422</v>
      </c>
      <c r="S658" s="15">
        <v>1808584.7902647832</v>
      </c>
      <c r="T658" s="15">
        <v>2256809.5859772852</v>
      </c>
      <c r="U658" s="9">
        <f t="shared" si="10"/>
        <v>18157514.471660364</v>
      </c>
    </row>
    <row r="659" spans="1:21" s="21" customFormat="1" x14ac:dyDescent="0.3">
      <c r="A659" s="7" t="s">
        <v>281</v>
      </c>
      <c r="B659" s="7" t="s">
        <v>1116</v>
      </c>
      <c r="C659" s="7">
        <v>1301</v>
      </c>
      <c r="D659" s="7" t="s">
        <v>295</v>
      </c>
      <c r="E659" s="7">
        <v>921</v>
      </c>
      <c r="F659" s="7" t="s">
        <v>295</v>
      </c>
      <c r="G659" s="16" t="s">
        <v>1896</v>
      </c>
      <c r="H659" s="8" t="s">
        <v>288</v>
      </c>
      <c r="I659" s="15">
        <v>9092646.5302735344</v>
      </c>
      <c r="J659" s="15">
        <v>9076401.7646182384</v>
      </c>
      <c r="K659" s="15">
        <v>9157104.7842991911</v>
      </c>
      <c r="L659" s="15">
        <v>11397403.22199329</v>
      </c>
      <c r="M659" s="15">
        <v>11383404.353674192</v>
      </c>
      <c r="N659" s="15">
        <v>9102602.6529805809</v>
      </c>
      <c r="O659" s="15">
        <v>9089497.9499361943</v>
      </c>
      <c r="P659" s="15">
        <v>9019672.0288412161</v>
      </c>
      <c r="Q659" s="15">
        <v>13653144.546781255</v>
      </c>
      <c r="R659" s="15">
        <v>13577054.012793316</v>
      </c>
      <c r="S659" s="15">
        <v>13564385.926985873</v>
      </c>
      <c r="T659" s="15">
        <v>18054476.687818281</v>
      </c>
      <c r="U659" s="9">
        <f t="shared" si="10"/>
        <v>136167794.46099517</v>
      </c>
    </row>
    <row r="660" spans="1:21" s="21" customFormat="1" x14ac:dyDescent="0.3">
      <c r="A660" s="7" t="s">
        <v>281</v>
      </c>
      <c r="B660" s="7" t="s">
        <v>1116</v>
      </c>
      <c r="C660" s="7">
        <v>1301</v>
      </c>
      <c r="D660" s="7" t="s">
        <v>292</v>
      </c>
      <c r="E660" s="7">
        <v>921</v>
      </c>
      <c r="F660" s="7" t="s">
        <v>292</v>
      </c>
      <c r="G660" s="16" t="s">
        <v>1896</v>
      </c>
      <c r="H660" s="8" t="s">
        <v>1856</v>
      </c>
      <c r="I660" s="15">
        <v>4546323.2651367672</v>
      </c>
      <c r="J660" s="15">
        <v>5445841.0587709425</v>
      </c>
      <c r="K660" s="15">
        <v>6409973.3490094338</v>
      </c>
      <c r="L660" s="15">
        <v>6382545.8043162432</v>
      </c>
      <c r="M660" s="15">
        <v>8196051.1346454183</v>
      </c>
      <c r="N660" s="15">
        <v>7282082.1223844653</v>
      </c>
      <c r="O660" s="15">
        <v>5453698.7699617166</v>
      </c>
      <c r="P660" s="15">
        <v>6313770.4201888507</v>
      </c>
      <c r="Q660" s="15">
        <v>9102096.3645208366</v>
      </c>
      <c r="R660" s="15">
        <v>9051369.341862211</v>
      </c>
      <c r="S660" s="15">
        <v>9042923.9513239153</v>
      </c>
      <c r="T660" s="15">
        <v>10832686.012690969</v>
      </c>
      <c r="U660" s="9">
        <f t="shared" si="10"/>
        <v>88059361.594811767</v>
      </c>
    </row>
    <row r="661" spans="1:21" s="21" customFormat="1" x14ac:dyDescent="0.3">
      <c r="A661" s="7" t="s">
        <v>281</v>
      </c>
      <c r="B661" s="7" t="s">
        <v>1116</v>
      </c>
      <c r="C661" s="7">
        <v>1301</v>
      </c>
      <c r="D661" s="7" t="s">
        <v>8</v>
      </c>
      <c r="E661" s="7">
        <v>921</v>
      </c>
      <c r="F661" s="7" t="s">
        <v>8</v>
      </c>
      <c r="G661" s="16" t="s">
        <v>1896</v>
      </c>
      <c r="H661" s="8" t="s">
        <v>1857</v>
      </c>
      <c r="I661" s="15">
        <v>4546323.2651367672</v>
      </c>
      <c r="J661" s="15">
        <v>4084380.7940782071</v>
      </c>
      <c r="K661" s="15">
        <v>4578552.3921495955</v>
      </c>
      <c r="L661" s="15">
        <v>4558961.2887973161</v>
      </c>
      <c r="M661" s="15">
        <v>6374706.4380575474</v>
      </c>
      <c r="N661" s="15">
        <v>5461561.5917883487</v>
      </c>
      <c r="O661" s="15">
        <v>4090274.0774712875</v>
      </c>
      <c r="P661" s="15">
        <v>4960819.6158626685</v>
      </c>
      <c r="Q661" s="15">
        <v>6826572.2733906275</v>
      </c>
      <c r="R661" s="15">
        <v>6788527.0063966578</v>
      </c>
      <c r="S661" s="15">
        <v>6782192.9634929365</v>
      </c>
      <c r="T661" s="15">
        <v>8124514.5095182266</v>
      </c>
      <c r="U661" s="9">
        <f t="shared" si="10"/>
        <v>67177386.216140181</v>
      </c>
    </row>
    <row r="662" spans="1:21" s="21" customFormat="1" x14ac:dyDescent="0.3">
      <c r="A662" s="7" t="s">
        <v>281</v>
      </c>
      <c r="B662" s="7" t="s">
        <v>1116</v>
      </c>
      <c r="C662" s="7">
        <v>1301</v>
      </c>
      <c r="D662" s="7" t="s">
        <v>8</v>
      </c>
      <c r="E662" s="7">
        <v>921</v>
      </c>
      <c r="F662" s="7" t="s">
        <v>8</v>
      </c>
      <c r="G662" s="16" t="s">
        <v>1896</v>
      </c>
      <c r="H662" s="8" t="s">
        <v>287</v>
      </c>
      <c r="I662" s="15">
        <v>4546323.2651367672</v>
      </c>
      <c r="J662" s="15">
        <v>4084380.7940782071</v>
      </c>
      <c r="K662" s="15">
        <v>4578552.3921495955</v>
      </c>
      <c r="L662" s="15">
        <v>4558961.2887973161</v>
      </c>
      <c r="M662" s="15">
        <v>6374706.4380575474</v>
      </c>
      <c r="N662" s="15">
        <v>5461561.5917883487</v>
      </c>
      <c r="O662" s="15">
        <v>4090274.0774712875</v>
      </c>
      <c r="P662" s="15">
        <v>4960819.6158626685</v>
      </c>
      <c r="Q662" s="15">
        <v>6826572.2733906275</v>
      </c>
      <c r="R662" s="15">
        <v>6788527.0063966578</v>
      </c>
      <c r="S662" s="15">
        <v>6782192.9634929365</v>
      </c>
      <c r="T662" s="15">
        <v>8124514.5095182266</v>
      </c>
      <c r="U662" s="9">
        <f t="shared" si="10"/>
        <v>67177386.216140181</v>
      </c>
    </row>
    <row r="663" spans="1:21" s="21" customFormat="1" x14ac:dyDescent="0.3">
      <c r="A663" s="7" t="s">
        <v>281</v>
      </c>
      <c r="B663" s="7" t="s">
        <v>1116</v>
      </c>
      <c r="C663" s="7">
        <v>1301</v>
      </c>
      <c r="D663" s="7" t="s">
        <v>293</v>
      </c>
      <c r="E663" s="7">
        <v>907</v>
      </c>
      <c r="F663" s="7" t="s">
        <v>293</v>
      </c>
      <c r="G663" s="7" t="s">
        <v>1896</v>
      </c>
      <c r="H663" s="8" t="s">
        <v>1858</v>
      </c>
      <c r="I663" s="15">
        <v>13638969.795410302</v>
      </c>
      <c r="J663" s="15">
        <v>6807301.3234636784</v>
      </c>
      <c r="K663" s="15">
        <v>13735657.176448787</v>
      </c>
      <c r="L663" s="15">
        <v>15956364.510790607</v>
      </c>
      <c r="M663" s="15">
        <v>15936766.09514387</v>
      </c>
      <c r="N663" s="15">
        <v>13653903.979470871</v>
      </c>
      <c r="O663" s="15">
        <v>13634246.924904291</v>
      </c>
      <c r="P663" s="15">
        <v>15784426.050472127</v>
      </c>
      <c r="Q663" s="15">
        <v>18204192.729041673</v>
      </c>
      <c r="R663" s="15">
        <v>18102738.683724422</v>
      </c>
      <c r="S663" s="15">
        <v>22607309.87830979</v>
      </c>
      <c r="T663" s="15">
        <v>27081715.031727422</v>
      </c>
      <c r="U663" s="9">
        <f t="shared" si="10"/>
        <v>195143592.17890787</v>
      </c>
    </row>
    <row r="664" spans="1:21" s="21" customFormat="1" x14ac:dyDescent="0.3">
      <c r="A664" s="7" t="s">
        <v>281</v>
      </c>
      <c r="B664" s="7" t="s">
        <v>1116</v>
      </c>
      <c r="C664" s="7">
        <v>1301</v>
      </c>
      <c r="D664" s="7" t="s">
        <v>8</v>
      </c>
      <c r="E664" s="7">
        <v>913</v>
      </c>
      <c r="F664" s="7">
        <v>111630</v>
      </c>
      <c r="G664" s="7" t="s">
        <v>1195</v>
      </c>
      <c r="H664" s="8" t="s">
        <v>1315</v>
      </c>
      <c r="I664" s="15">
        <v>4546323.2651367672</v>
      </c>
      <c r="J664" s="15">
        <v>4992020.9705400309</v>
      </c>
      <c r="K664" s="15">
        <v>6867828.5882243933</v>
      </c>
      <c r="L664" s="15">
        <v>6838441.9331959747</v>
      </c>
      <c r="M664" s="15">
        <v>6830042.6122045154</v>
      </c>
      <c r="N664" s="15">
        <v>6826951.9897354357</v>
      </c>
      <c r="O664" s="15">
        <v>6817123.4624521453</v>
      </c>
      <c r="P664" s="15">
        <v>6313770.4201888507</v>
      </c>
      <c r="Q664" s="15">
        <v>9102096.3645208366</v>
      </c>
      <c r="R664" s="15">
        <v>9503937.8089553211</v>
      </c>
      <c r="S664" s="15">
        <v>9042923.9513239153</v>
      </c>
      <c r="T664" s="15">
        <v>9027238.3439091407</v>
      </c>
      <c r="U664" s="9">
        <f t="shared" si="10"/>
        <v>86708699.710387334</v>
      </c>
    </row>
    <row r="665" spans="1:21" s="21" customFormat="1" x14ac:dyDescent="0.3">
      <c r="A665" s="7" t="s">
        <v>281</v>
      </c>
      <c r="B665" s="7" t="s">
        <v>1116</v>
      </c>
      <c r="C665" s="7">
        <v>1301</v>
      </c>
      <c r="D665" s="7" t="s">
        <v>8</v>
      </c>
      <c r="E665" s="7">
        <v>907</v>
      </c>
      <c r="F665" s="7">
        <v>132025</v>
      </c>
      <c r="G665" s="7" t="s">
        <v>1195</v>
      </c>
      <c r="H665" s="8" t="s">
        <v>1859</v>
      </c>
      <c r="I665" s="15">
        <v>1818529.3060547069</v>
      </c>
      <c r="J665" s="15">
        <v>1361460.2646927356</v>
      </c>
      <c r="K665" s="15">
        <v>1831420.9568598382</v>
      </c>
      <c r="L665" s="15">
        <v>911792.25775946327</v>
      </c>
      <c r="M665" s="15">
        <v>1366008.5224409031</v>
      </c>
      <c r="N665" s="15">
        <v>1820520.5305961163</v>
      </c>
      <c r="O665" s="15">
        <v>1817899.5899872389</v>
      </c>
      <c r="P665" s="15">
        <v>1803934.4057682431</v>
      </c>
      <c r="Q665" s="15">
        <v>2730628.9093562509</v>
      </c>
      <c r="R665" s="15">
        <v>3167979.2696517739</v>
      </c>
      <c r="S665" s="15">
        <v>4069315.7780957622</v>
      </c>
      <c r="T665" s="15">
        <v>4513619.1719545703</v>
      </c>
      <c r="U665" s="9">
        <f t="shared" si="10"/>
        <v>27213108.963217601</v>
      </c>
    </row>
    <row r="666" spans="1:21" s="21" customFormat="1" x14ac:dyDescent="0.3">
      <c r="A666" s="7" t="s">
        <v>281</v>
      </c>
      <c r="B666" s="7" t="s">
        <v>1116</v>
      </c>
      <c r="C666" s="7">
        <v>1301</v>
      </c>
      <c r="D666" s="7" t="s">
        <v>8</v>
      </c>
      <c r="E666" s="7">
        <v>907</v>
      </c>
      <c r="F666" s="7">
        <v>132022</v>
      </c>
      <c r="G666" s="7" t="s">
        <v>1195</v>
      </c>
      <c r="H666" s="8" t="s">
        <v>1860</v>
      </c>
      <c r="I666" s="15">
        <v>454632.32651367673</v>
      </c>
      <c r="J666" s="15">
        <v>453820.08823091193</v>
      </c>
      <c r="K666" s="15">
        <v>457855.23921495955</v>
      </c>
      <c r="L666" s="15">
        <v>455896.12887973164</v>
      </c>
      <c r="M666" s="15">
        <v>455336.17414696771</v>
      </c>
      <c r="N666" s="15">
        <v>910260.26529805816</v>
      </c>
      <c r="O666" s="15">
        <v>454474.89749680972</v>
      </c>
      <c r="P666" s="15">
        <v>450983.60144206078</v>
      </c>
      <c r="Q666" s="15">
        <v>1365314.4546781254</v>
      </c>
      <c r="R666" s="15">
        <v>1357705.4012793317</v>
      </c>
      <c r="S666" s="15">
        <v>1356438.5926985873</v>
      </c>
      <c r="T666" s="15">
        <v>1354085.7515863711</v>
      </c>
      <c r="U666" s="9">
        <f t="shared" si="10"/>
        <v>9526802.9214655906</v>
      </c>
    </row>
    <row r="667" spans="1:21" s="21" customFormat="1" x14ac:dyDescent="0.3">
      <c r="A667" s="7" t="s">
        <v>281</v>
      </c>
      <c r="B667" s="7" t="s">
        <v>1116</v>
      </c>
      <c r="C667" s="7">
        <v>1301</v>
      </c>
      <c r="D667" s="7" t="s">
        <v>8</v>
      </c>
      <c r="E667" s="7">
        <v>907</v>
      </c>
      <c r="F667" s="7">
        <v>132023</v>
      </c>
      <c r="G667" s="7" t="s">
        <v>1195</v>
      </c>
      <c r="H667" s="8" t="s">
        <v>1861</v>
      </c>
      <c r="I667" s="15">
        <v>454632.32651367673</v>
      </c>
      <c r="J667" s="15">
        <v>453820.08823091193</v>
      </c>
      <c r="K667" s="15">
        <v>915710.47842991911</v>
      </c>
      <c r="L667" s="15">
        <v>911792.25775946327</v>
      </c>
      <c r="M667" s="15">
        <v>1366008.5224409031</v>
      </c>
      <c r="N667" s="15">
        <v>1365390.3979470872</v>
      </c>
      <c r="O667" s="15">
        <v>1363424.6924904292</v>
      </c>
      <c r="P667" s="15">
        <v>1352950.8043261825</v>
      </c>
      <c r="Q667" s="15">
        <v>1365314.4546781254</v>
      </c>
      <c r="R667" s="15">
        <v>1810273.8683724422</v>
      </c>
      <c r="S667" s="15">
        <v>1808584.7902647832</v>
      </c>
      <c r="T667" s="15">
        <v>1805447.6687818281</v>
      </c>
      <c r="U667" s="9">
        <f t="shared" si="10"/>
        <v>14973350.350235751</v>
      </c>
    </row>
    <row r="668" spans="1:21" s="21" customFormat="1" x14ac:dyDescent="0.3">
      <c r="A668" s="7" t="s">
        <v>281</v>
      </c>
      <c r="B668" s="7" t="s">
        <v>1116</v>
      </c>
      <c r="C668" s="7">
        <v>1301</v>
      </c>
      <c r="D668" s="7" t="s">
        <v>8</v>
      </c>
      <c r="E668" s="7">
        <v>907</v>
      </c>
      <c r="F668" s="7">
        <v>132099</v>
      </c>
      <c r="G668" s="7" t="s">
        <v>1195</v>
      </c>
      <c r="H668" s="8" t="s">
        <v>1862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452568.46709311055</v>
      </c>
      <c r="S668" s="15">
        <v>452146.1975661958</v>
      </c>
      <c r="T668" s="15">
        <v>451361.91719545703</v>
      </c>
      <c r="U668" s="9">
        <f t="shared" si="10"/>
        <v>1356076.5818547634</v>
      </c>
    </row>
    <row r="669" spans="1:21" s="21" customFormat="1" x14ac:dyDescent="0.3">
      <c r="A669" s="7" t="s">
        <v>281</v>
      </c>
      <c r="B669" s="7" t="s">
        <v>1116</v>
      </c>
      <c r="C669" s="7">
        <v>1301</v>
      </c>
      <c r="D669" s="7" t="s">
        <v>8</v>
      </c>
      <c r="E669" s="7">
        <v>907</v>
      </c>
      <c r="F669" s="7">
        <v>132026</v>
      </c>
      <c r="G669" s="7" t="s">
        <v>1195</v>
      </c>
      <c r="H669" s="8" t="s">
        <v>1863</v>
      </c>
      <c r="I669" s="15">
        <v>909264.65302735346</v>
      </c>
      <c r="J669" s="15">
        <v>907640.17646182387</v>
      </c>
      <c r="K669" s="15">
        <v>915710.47842991911</v>
      </c>
      <c r="L669" s="15">
        <v>1367688.3866391948</v>
      </c>
      <c r="M669" s="15">
        <v>1366008.5224409031</v>
      </c>
      <c r="N669" s="15">
        <v>1820520.5305961163</v>
      </c>
      <c r="O669" s="15">
        <v>1817899.5899872389</v>
      </c>
      <c r="P669" s="15">
        <v>1803934.4057682431</v>
      </c>
      <c r="Q669" s="15">
        <v>1820419.2729041672</v>
      </c>
      <c r="R669" s="15">
        <v>1810273.8683724422</v>
      </c>
      <c r="S669" s="15">
        <v>2260730.9878309788</v>
      </c>
      <c r="T669" s="15">
        <v>2256809.5859772852</v>
      </c>
      <c r="U669" s="9">
        <f t="shared" si="10"/>
        <v>19056900.458435666</v>
      </c>
    </row>
    <row r="670" spans="1:21" s="21" customFormat="1" x14ac:dyDescent="0.3">
      <c r="A670" s="7" t="s">
        <v>281</v>
      </c>
      <c r="B670" s="7" t="s">
        <v>1116</v>
      </c>
      <c r="C670" s="7">
        <v>1301</v>
      </c>
      <c r="D670" s="7" t="s">
        <v>8</v>
      </c>
      <c r="E670" s="7">
        <v>907</v>
      </c>
      <c r="F670" s="7">
        <v>132028</v>
      </c>
      <c r="G670" s="7" t="s">
        <v>1195</v>
      </c>
      <c r="H670" s="8" t="s">
        <v>1864</v>
      </c>
      <c r="I670" s="15">
        <v>454632.32651367673</v>
      </c>
      <c r="J670" s="15">
        <v>453820.08823091193</v>
      </c>
      <c r="K670" s="15">
        <v>457855.23921495955</v>
      </c>
      <c r="L670" s="15">
        <v>455896.12887973164</v>
      </c>
      <c r="M670" s="15">
        <v>455336.17414696771</v>
      </c>
      <c r="N670" s="15">
        <v>455130.13264902908</v>
      </c>
      <c r="O670" s="15">
        <v>454474.89749680972</v>
      </c>
      <c r="P670" s="15">
        <v>450983.60144206078</v>
      </c>
      <c r="Q670" s="15">
        <v>910209.63645208359</v>
      </c>
      <c r="R670" s="15">
        <v>905136.9341862211</v>
      </c>
      <c r="S670" s="15">
        <v>904292.3951323916</v>
      </c>
      <c r="T670" s="15">
        <v>902723.83439091407</v>
      </c>
      <c r="U670" s="9">
        <f t="shared" si="10"/>
        <v>7260491.3887357581</v>
      </c>
    </row>
    <row r="671" spans="1:21" s="21" customFormat="1" x14ac:dyDescent="0.3">
      <c r="A671" s="7" t="s">
        <v>281</v>
      </c>
      <c r="B671" s="7" t="s">
        <v>1116</v>
      </c>
      <c r="C671" s="7">
        <v>1301</v>
      </c>
      <c r="D671" s="7" t="s">
        <v>1325</v>
      </c>
      <c r="E671" s="7">
        <v>907</v>
      </c>
      <c r="F671" s="7">
        <v>131430</v>
      </c>
      <c r="G671" s="7" t="s">
        <v>1195</v>
      </c>
      <c r="H671" s="8" t="s">
        <v>1130</v>
      </c>
      <c r="I671" s="15">
        <v>4546323.2651367672</v>
      </c>
      <c r="J671" s="15">
        <v>6807301.3234636784</v>
      </c>
      <c r="K671" s="15">
        <v>8699249.5450842325</v>
      </c>
      <c r="L671" s="15">
        <v>8662026.4487149008</v>
      </c>
      <c r="M671" s="15">
        <v>8651387.3087923862</v>
      </c>
      <c r="N671" s="15">
        <v>8647472.5203315523</v>
      </c>
      <c r="O671" s="15">
        <v>7726073.2574457647</v>
      </c>
      <c r="P671" s="15">
        <v>7666721.224515033</v>
      </c>
      <c r="Q671" s="15">
        <v>10012306.000972919</v>
      </c>
      <c r="R671" s="15">
        <v>9956506.2760484312</v>
      </c>
      <c r="S671" s="15">
        <v>9947216.3464563079</v>
      </c>
      <c r="T671" s="15">
        <v>9929962.1783000547</v>
      </c>
      <c r="U671" s="9">
        <f t="shared" si="10"/>
        <v>101252545.69526204</v>
      </c>
    </row>
    <row r="672" spans="1:21" s="21" customFormat="1" x14ac:dyDescent="0.3">
      <c r="A672" s="7" t="s">
        <v>281</v>
      </c>
      <c r="B672" s="7" t="s">
        <v>1116</v>
      </c>
      <c r="C672" s="7">
        <v>1301</v>
      </c>
      <c r="D672" s="7" t="s">
        <v>1325</v>
      </c>
      <c r="E672" s="7">
        <v>907</v>
      </c>
      <c r="F672" s="7">
        <v>131506</v>
      </c>
      <c r="G672" s="7" t="s">
        <v>1195</v>
      </c>
      <c r="H672" s="8" t="s">
        <v>1865</v>
      </c>
      <c r="I672" s="15">
        <v>1818529.3060547069</v>
      </c>
      <c r="J672" s="15">
        <v>1361460.2646927356</v>
      </c>
      <c r="K672" s="15">
        <v>2289276.1960747978</v>
      </c>
      <c r="L672" s="15">
        <v>2279480.6443986581</v>
      </c>
      <c r="M672" s="15">
        <v>2732017.0448818062</v>
      </c>
      <c r="N672" s="15">
        <v>2275650.6632451452</v>
      </c>
      <c r="O672" s="15">
        <v>2272374.4874840486</v>
      </c>
      <c r="P672" s="15">
        <v>2254918.007210304</v>
      </c>
      <c r="Q672" s="15">
        <v>3185733.7275822926</v>
      </c>
      <c r="R672" s="15">
        <v>2715410.8025586633</v>
      </c>
      <c r="S672" s="15">
        <v>3165023.3829633705</v>
      </c>
      <c r="T672" s="15">
        <v>3159533.4203681992</v>
      </c>
      <c r="U672" s="9">
        <f t="shared" si="10"/>
        <v>29509407.947514731</v>
      </c>
    </row>
    <row r="673" spans="1:21" s="21" customFormat="1" x14ac:dyDescent="0.3">
      <c r="A673" s="7" t="s">
        <v>281</v>
      </c>
      <c r="B673" s="7" t="s">
        <v>1116</v>
      </c>
      <c r="C673" s="7">
        <v>1301</v>
      </c>
      <c r="D673" s="7" t="s">
        <v>1217</v>
      </c>
      <c r="E673" s="7">
        <v>907</v>
      </c>
      <c r="F673" s="7">
        <v>130516</v>
      </c>
      <c r="G673" s="7" t="s">
        <v>1195</v>
      </c>
      <c r="H673" s="8" t="s">
        <v>1142</v>
      </c>
      <c r="I673" s="15">
        <v>1818529.3060547069</v>
      </c>
      <c r="J673" s="15">
        <v>907640.17646182387</v>
      </c>
      <c r="K673" s="15">
        <v>1831420.9568598382</v>
      </c>
      <c r="L673" s="15">
        <v>1823584.5155189265</v>
      </c>
      <c r="M673" s="15">
        <v>1821344.6965878708</v>
      </c>
      <c r="N673" s="15">
        <v>910260.26529805816</v>
      </c>
      <c r="O673" s="15">
        <v>908949.79499361943</v>
      </c>
      <c r="P673" s="15">
        <v>1352950.8043261825</v>
      </c>
      <c r="Q673" s="15">
        <v>2730628.9093562509</v>
      </c>
      <c r="R673" s="15">
        <v>2715410.8025586633</v>
      </c>
      <c r="S673" s="15">
        <v>2712877.1853971747</v>
      </c>
      <c r="T673" s="15">
        <v>2708171.5031727422</v>
      </c>
      <c r="U673" s="9">
        <f t="shared" si="10"/>
        <v>22241768.916585855</v>
      </c>
    </row>
    <row r="674" spans="1:21" s="21" customFormat="1" x14ac:dyDescent="0.3">
      <c r="A674" s="7" t="s">
        <v>281</v>
      </c>
      <c r="B674" s="7" t="s">
        <v>1116</v>
      </c>
      <c r="C674" s="7">
        <v>1301</v>
      </c>
      <c r="D674" s="7" t="s">
        <v>1217</v>
      </c>
      <c r="E674" s="7">
        <v>907</v>
      </c>
      <c r="F674" s="7">
        <v>130685</v>
      </c>
      <c r="G674" s="7" t="s">
        <v>1195</v>
      </c>
      <c r="H674" s="8" t="s">
        <v>1141</v>
      </c>
      <c r="I674" s="15">
        <v>909264.65302735346</v>
      </c>
      <c r="J674" s="15">
        <v>907640.17646182387</v>
      </c>
      <c r="K674" s="15">
        <v>915710.47842991911</v>
      </c>
      <c r="L674" s="15">
        <v>911792.25775946327</v>
      </c>
      <c r="M674" s="15">
        <v>910672.34829393541</v>
      </c>
      <c r="N674" s="15">
        <v>910260.26529805816</v>
      </c>
      <c r="O674" s="15">
        <v>908949.79499361943</v>
      </c>
      <c r="P674" s="15">
        <v>1352950.8043261825</v>
      </c>
      <c r="Q674" s="15">
        <v>1365314.4546781254</v>
      </c>
      <c r="R674" s="15">
        <v>1357705.4012793317</v>
      </c>
      <c r="S674" s="15">
        <v>1356438.5926985873</v>
      </c>
      <c r="T674" s="15">
        <v>1354085.7515863711</v>
      </c>
      <c r="U674" s="9">
        <f t="shared" si="10"/>
        <v>13160784.97883277</v>
      </c>
    </row>
    <row r="675" spans="1:21" s="21" customFormat="1" x14ac:dyDescent="0.3">
      <c r="A675" s="7" t="s">
        <v>281</v>
      </c>
      <c r="B675" s="7" t="s">
        <v>1116</v>
      </c>
      <c r="C675" s="7">
        <v>1301</v>
      </c>
      <c r="D675" s="7" t="s">
        <v>1217</v>
      </c>
      <c r="E675" s="7">
        <v>907</v>
      </c>
      <c r="F675" s="7">
        <v>130469</v>
      </c>
      <c r="G675" s="7" t="s">
        <v>1195</v>
      </c>
      <c r="H675" s="8" t="s">
        <v>1140</v>
      </c>
      <c r="I675" s="15">
        <v>1363896.9795410302</v>
      </c>
      <c r="J675" s="15">
        <v>907640.17646182387</v>
      </c>
      <c r="K675" s="15">
        <v>1373565.7176448787</v>
      </c>
      <c r="L675" s="15">
        <v>911792.25775946327</v>
      </c>
      <c r="M675" s="15">
        <v>910672.34829393541</v>
      </c>
      <c r="N675" s="15">
        <v>910260.26529805816</v>
      </c>
      <c r="O675" s="15">
        <v>908949.79499361943</v>
      </c>
      <c r="P675" s="15">
        <v>1352950.8043261825</v>
      </c>
      <c r="Q675" s="15">
        <v>1365314.4546781254</v>
      </c>
      <c r="R675" s="15">
        <v>1357705.4012793317</v>
      </c>
      <c r="S675" s="15">
        <v>1356438.5926985873</v>
      </c>
      <c r="T675" s="15">
        <v>1805447.6687818281</v>
      </c>
      <c r="U675" s="9">
        <f t="shared" si="10"/>
        <v>14524634.461756865</v>
      </c>
    </row>
    <row r="676" spans="1:21" s="21" customFormat="1" x14ac:dyDescent="0.3">
      <c r="A676" s="7" t="s">
        <v>281</v>
      </c>
      <c r="B676" s="7" t="s">
        <v>1116</v>
      </c>
      <c r="C676" s="7">
        <v>1301</v>
      </c>
      <c r="D676" s="7" t="s">
        <v>8</v>
      </c>
      <c r="E676" s="7">
        <v>907</v>
      </c>
      <c r="F676" s="7">
        <v>131963</v>
      </c>
      <c r="G676" s="7" t="s">
        <v>1195</v>
      </c>
      <c r="H676" s="8" t="s">
        <v>1866</v>
      </c>
      <c r="I676" s="15">
        <v>6819484.8977051508</v>
      </c>
      <c r="J676" s="15">
        <v>6353481.2352327667</v>
      </c>
      <c r="K676" s="15">
        <v>7325683.8274393529</v>
      </c>
      <c r="L676" s="15">
        <v>6838441.9331959747</v>
      </c>
      <c r="M676" s="15">
        <v>6374706.4380575474</v>
      </c>
      <c r="N676" s="15">
        <v>6826951.9897354357</v>
      </c>
      <c r="O676" s="15">
        <v>4999223.8724649064</v>
      </c>
      <c r="P676" s="15">
        <v>5411803.2173047299</v>
      </c>
      <c r="Q676" s="15">
        <v>6826572.2733906275</v>
      </c>
      <c r="R676" s="15">
        <v>7241095.4734897688</v>
      </c>
      <c r="S676" s="15">
        <v>8138631.5561915245</v>
      </c>
      <c r="T676" s="15">
        <v>9027238.3439091407</v>
      </c>
      <c r="U676" s="9">
        <f t="shared" si="10"/>
        <v>82183315.058116928</v>
      </c>
    </row>
    <row r="677" spans="1:21" s="21" customFormat="1" x14ac:dyDescent="0.3">
      <c r="A677" s="7" t="s">
        <v>281</v>
      </c>
      <c r="B677" s="7" t="s">
        <v>1116</v>
      </c>
      <c r="C677" s="7">
        <v>1301</v>
      </c>
      <c r="D677" s="7" t="s">
        <v>8</v>
      </c>
      <c r="E677" s="7">
        <v>907</v>
      </c>
      <c r="F677" s="7">
        <v>131964</v>
      </c>
      <c r="G677" s="7" t="s">
        <v>1195</v>
      </c>
      <c r="H677" s="8" t="s">
        <v>1867</v>
      </c>
      <c r="I677" s="15">
        <v>1818529.3060547069</v>
      </c>
      <c r="J677" s="15">
        <v>907640.17646182387</v>
      </c>
      <c r="K677" s="15">
        <v>1373565.7176448787</v>
      </c>
      <c r="L677" s="15">
        <v>1367688.3866391948</v>
      </c>
      <c r="M677" s="15">
        <v>1366008.5224409031</v>
      </c>
      <c r="N677" s="15">
        <v>1365390.3979470872</v>
      </c>
      <c r="O677" s="15">
        <v>908949.79499361943</v>
      </c>
      <c r="P677" s="15">
        <v>901967.20288412157</v>
      </c>
      <c r="Q677" s="15">
        <v>2275524.0911302092</v>
      </c>
      <c r="R677" s="15">
        <v>3167979.2696517739</v>
      </c>
      <c r="S677" s="15">
        <v>3617169.5805295664</v>
      </c>
      <c r="T677" s="15">
        <v>4062257.2547591133</v>
      </c>
      <c r="U677" s="9">
        <f t="shared" si="10"/>
        <v>23132669.701136999</v>
      </c>
    </row>
    <row r="678" spans="1:21" s="21" customFormat="1" x14ac:dyDescent="0.3">
      <c r="A678" s="7" t="s">
        <v>281</v>
      </c>
      <c r="B678" s="7" t="s">
        <v>1116</v>
      </c>
      <c r="C678" s="7">
        <v>1301</v>
      </c>
      <c r="D678" s="7" t="s">
        <v>8</v>
      </c>
      <c r="E678" s="7">
        <v>907</v>
      </c>
      <c r="F678" s="7">
        <v>132104</v>
      </c>
      <c r="G678" s="7" t="s">
        <v>1195</v>
      </c>
      <c r="H678" s="8" t="s">
        <v>1868</v>
      </c>
      <c r="I678" s="15">
        <v>454632.32651367673</v>
      </c>
      <c r="J678" s="15">
        <v>453820.08823091193</v>
      </c>
      <c r="K678" s="15">
        <v>457855.23921495955</v>
      </c>
      <c r="L678" s="15">
        <v>455896.12887973164</v>
      </c>
      <c r="M678" s="15">
        <v>455336.17414696771</v>
      </c>
      <c r="N678" s="15">
        <v>455130.13264902908</v>
      </c>
      <c r="O678" s="15">
        <v>454474.89749680972</v>
      </c>
      <c r="P678" s="15">
        <v>450983.60144206078</v>
      </c>
      <c r="Q678" s="15">
        <v>455104.8182260418</v>
      </c>
      <c r="R678" s="15">
        <v>905136.9341862211</v>
      </c>
      <c r="S678" s="15">
        <v>904292.3951323916</v>
      </c>
      <c r="T678" s="15">
        <v>902723.83439091407</v>
      </c>
      <c r="U678" s="9">
        <f t="shared" si="10"/>
        <v>6805386.5705097159</v>
      </c>
    </row>
    <row r="679" spans="1:21" s="21" customFormat="1" x14ac:dyDescent="0.3">
      <c r="A679" s="7" t="s">
        <v>281</v>
      </c>
      <c r="B679" s="7" t="s">
        <v>1116</v>
      </c>
      <c r="C679" s="7">
        <v>1301</v>
      </c>
      <c r="D679" s="7" t="s">
        <v>8</v>
      </c>
      <c r="E679" s="7">
        <v>907</v>
      </c>
      <c r="F679" s="7">
        <v>131883</v>
      </c>
      <c r="G679" s="7" t="s">
        <v>1195</v>
      </c>
      <c r="H679" s="8" t="s">
        <v>1869</v>
      </c>
      <c r="I679" s="15">
        <v>10001911.183300888</v>
      </c>
      <c r="J679" s="15">
        <v>7714941.4999255026</v>
      </c>
      <c r="K679" s="15">
        <v>9614960.0235141516</v>
      </c>
      <c r="L679" s="15">
        <v>9573818.7064743638</v>
      </c>
      <c r="M679" s="15">
        <v>9562059.6570863221</v>
      </c>
      <c r="N679" s="15">
        <v>8192342.3876825236</v>
      </c>
      <c r="O679" s="15">
        <v>8180548.1549425749</v>
      </c>
      <c r="P679" s="15">
        <v>7215737.6230729725</v>
      </c>
      <c r="Q679" s="15">
        <v>10012306.000972919</v>
      </c>
      <c r="R679" s="15">
        <v>9503937.8089553211</v>
      </c>
      <c r="S679" s="15">
        <v>10399362.544022502</v>
      </c>
      <c r="T679" s="15">
        <v>12186771.764277341</v>
      </c>
      <c r="U679" s="9">
        <f t="shared" si="10"/>
        <v>112158697.35422738</v>
      </c>
    </row>
    <row r="680" spans="1:21" s="21" customFormat="1" x14ac:dyDescent="0.3">
      <c r="A680" s="7" t="s">
        <v>281</v>
      </c>
      <c r="B680" s="7" t="s">
        <v>1116</v>
      </c>
      <c r="C680" s="7">
        <v>1301</v>
      </c>
      <c r="D680" s="7" t="s">
        <v>8</v>
      </c>
      <c r="E680" s="7">
        <v>907</v>
      </c>
      <c r="F680" s="7">
        <v>131815</v>
      </c>
      <c r="G680" s="7" t="s">
        <v>1195</v>
      </c>
      <c r="H680" s="8" t="s">
        <v>1134</v>
      </c>
      <c r="I680" s="15">
        <v>3637058.6121094138</v>
      </c>
      <c r="J680" s="15">
        <v>1815280.3529236477</v>
      </c>
      <c r="K680" s="15">
        <v>2289276.1960747978</v>
      </c>
      <c r="L680" s="15">
        <v>2279480.6443986581</v>
      </c>
      <c r="M680" s="15">
        <v>3187353.2190287737</v>
      </c>
      <c r="N680" s="15">
        <v>3185910.9285432035</v>
      </c>
      <c r="O680" s="15">
        <v>1817899.5899872389</v>
      </c>
      <c r="P680" s="15">
        <v>1803934.4057682431</v>
      </c>
      <c r="Q680" s="15">
        <v>4095943.3640343766</v>
      </c>
      <c r="R680" s="15">
        <v>4073116.203837995</v>
      </c>
      <c r="S680" s="15">
        <v>4521461.9756619576</v>
      </c>
      <c r="T680" s="15">
        <v>4513619.1719545703</v>
      </c>
      <c r="U680" s="9">
        <f t="shared" si="10"/>
        <v>37220334.664322875</v>
      </c>
    </row>
    <row r="681" spans="1:21" s="21" customFormat="1" x14ac:dyDescent="0.3">
      <c r="A681" s="7" t="s">
        <v>281</v>
      </c>
      <c r="B681" s="7" t="s">
        <v>1116</v>
      </c>
      <c r="C681" s="7">
        <v>1301</v>
      </c>
      <c r="D681" s="7" t="s">
        <v>8</v>
      </c>
      <c r="E681" s="7">
        <v>907</v>
      </c>
      <c r="F681" s="7">
        <v>131813</v>
      </c>
      <c r="G681" s="7" t="s">
        <v>1195</v>
      </c>
      <c r="H681" s="8" t="s">
        <v>1132</v>
      </c>
      <c r="I681" s="15">
        <v>6364852.5711914748</v>
      </c>
      <c r="J681" s="15">
        <v>6353481.2352327667</v>
      </c>
      <c r="K681" s="15">
        <v>5952118.1097944742</v>
      </c>
      <c r="L681" s="15">
        <v>6382545.8043162432</v>
      </c>
      <c r="M681" s="15">
        <v>6830042.6122045154</v>
      </c>
      <c r="N681" s="15">
        <v>6826951.9897354357</v>
      </c>
      <c r="O681" s="15">
        <v>6362648.564955336</v>
      </c>
      <c r="P681" s="15">
        <v>6313770.4201888507</v>
      </c>
      <c r="Q681" s="15">
        <v>6826572.2733906275</v>
      </c>
      <c r="R681" s="15">
        <v>6335958.5393035477</v>
      </c>
      <c r="S681" s="15">
        <v>6782192.9634929365</v>
      </c>
      <c r="T681" s="15">
        <v>6770428.7579318555</v>
      </c>
      <c r="U681" s="9">
        <f t="shared" si="10"/>
        <v>78101563.841738075</v>
      </c>
    </row>
    <row r="682" spans="1:21" s="21" customFormat="1" x14ac:dyDescent="0.3">
      <c r="A682" s="7" t="s">
        <v>281</v>
      </c>
      <c r="B682" s="7" t="s">
        <v>1116</v>
      </c>
      <c r="C682" s="7">
        <v>1301</v>
      </c>
      <c r="D682" s="7" t="s">
        <v>8</v>
      </c>
      <c r="E682" s="7">
        <v>907</v>
      </c>
      <c r="F682" s="7">
        <v>132050</v>
      </c>
      <c r="G682" s="7" t="s">
        <v>1195</v>
      </c>
      <c r="H682" s="8" t="s">
        <v>1870</v>
      </c>
      <c r="I682" s="15">
        <v>4091690.9386230907</v>
      </c>
      <c r="J682" s="15">
        <v>4992020.9705400309</v>
      </c>
      <c r="K682" s="15">
        <v>4120697.152934636</v>
      </c>
      <c r="L682" s="15">
        <v>4558961.2887973161</v>
      </c>
      <c r="M682" s="15">
        <v>4553361.7414696766</v>
      </c>
      <c r="N682" s="15">
        <v>3641041.0611922326</v>
      </c>
      <c r="O682" s="15">
        <v>3181324.282477668</v>
      </c>
      <c r="P682" s="15">
        <v>3156885.2100944254</v>
      </c>
      <c r="Q682" s="15">
        <v>6371467.4551645853</v>
      </c>
      <c r="R682" s="15">
        <v>6788527.0063966578</v>
      </c>
      <c r="S682" s="15">
        <v>7234339.1610591328</v>
      </c>
      <c r="T682" s="15">
        <v>9027238.3439091407</v>
      </c>
      <c r="U682" s="9">
        <f t="shared" si="10"/>
        <v>61717554.612658605</v>
      </c>
    </row>
    <row r="683" spans="1:21" s="21" customFormat="1" x14ac:dyDescent="0.3">
      <c r="A683" s="7" t="s">
        <v>281</v>
      </c>
      <c r="B683" s="7" t="s">
        <v>1116</v>
      </c>
      <c r="C683" s="7">
        <v>1301</v>
      </c>
      <c r="D683" s="7" t="s">
        <v>8</v>
      </c>
      <c r="E683" s="7">
        <v>907</v>
      </c>
      <c r="F683" s="7">
        <v>131829</v>
      </c>
      <c r="G683" s="7" t="s">
        <v>1195</v>
      </c>
      <c r="H683" s="8" t="s">
        <v>1129</v>
      </c>
      <c r="I683" s="15">
        <v>3637058.6121094138</v>
      </c>
      <c r="J683" s="15">
        <v>4538200.8823091192</v>
      </c>
      <c r="K683" s="15">
        <v>3662841.9137196764</v>
      </c>
      <c r="L683" s="15">
        <v>3647169.0310378531</v>
      </c>
      <c r="M683" s="15">
        <v>3642689.3931757417</v>
      </c>
      <c r="N683" s="15">
        <v>3641041.0611922326</v>
      </c>
      <c r="O683" s="15">
        <v>3635799.1799744777</v>
      </c>
      <c r="P683" s="15">
        <v>3607868.8115364863</v>
      </c>
      <c r="Q683" s="15">
        <v>4551048.1822604183</v>
      </c>
      <c r="R683" s="15">
        <v>4978253.1380242156</v>
      </c>
      <c r="S683" s="15">
        <v>5877900.5683605447</v>
      </c>
      <c r="T683" s="15">
        <v>6770428.7579318555</v>
      </c>
      <c r="U683" s="9">
        <f t="shared" si="10"/>
        <v>52190299.531632043</v>
      </c>
    </row>
    <row r="684" spans="1:21" s="21" customFormat="1" x14ac:dyDescent="0.3">
      <c r="A684" s="7" t="s">
        <v>281</v>
      </c>
      <c r="B684" s="7" t="s">
        <v>1116</v>
      </c>
      <c r="C684" s="7">
        <v>1301</v>
      </c>
      <c r="D684" s="7" t="s">
        <v>8</v>
      </c>
      <c r="E684" s="7">
        <v>907</v>
      </c>
      <c r="F684" s="7">
        <v>131716</v>
      </c>
      <c r="G684" s="7" t="s">
        <v>1195</v>
      </c>
      <c r="H684" s="8" t="s">
        <v>1317</v>
      </c>
      <c r="I684" s="15">
        <v>1818529.3060547069</v>
      </c>
      <c r="J684" s="15">
        <v>1361460.2646927356</v>
      </c>
      <c r="K684" s="15">
        <v>1373565.7176448787</v>
      </c>
      <c r="L684" s="15">
        <v>1367688.3866391948</v>
      </c>
      <c r="M684" s="15">
        <v>1366008.5224409031</v>
      </c>
      <c r="N684" s="15">
        <v>1365390.3979470872</v>
      </c>
      <c r="O684" s="15">
        <v>1363424.6924904292</v>
      </c>
      <c r="P684" s="15">
        <v>1352950.8043261825</v>
      </c>
      <c r="Q684" s="15">
        <v>1820419.2729041672</v>
      </c>
      <c r="R684" s="15">
        <v>2262842.3354655528</v>
      </c>
      <c r="S684" s="15">
        <v>2712877.1853971747</v>
      </c>
      <c r="T684" s="15">
        <v>2708171.5031727422</v>
      </c>
      <c r="U684" s="9">
        <f t="shared" si="10"/>
        <v>20873328.38917575</v>
      </c>
    </row>
    <row r="685" spans="1:21" s="21" customFormat="1" x14ac:dyDescent="0.3">
      <c r="A685" s="7" t="s">
        <v>281</v>
      </c>
      <c r="B685" s="7" t="s">
        <v>1116</v>
      </c>
      <c r="C685" s="7">
        <v>1301</v>
      </c>
      <c r="D685" s="7" t="s">
        <v>8</v>
      </c>
      <c r="E685" s="7">
        <v>907</v>
      </c>
      <c r="F685" s="7">
        <v>131635</v>
      </c>
      <c r="G685" s="7" t="s">
        <v>1195</v>
      </c>
      <c r="H685" s="8" t="s">
        <v>1133</v>
      </c>
      <c r="I685" s="15">
        <v>4091690.9386230907</v>
      </c>
      <c r="J685" s="15">
        <v>4538200.8823091192</v>
      </c>
      <c r="K685" s="15">
        <v>5494262.8705795147</v>
      </c>
      <c r="L685" s="15">
        <v>4558961.2887973161</v>
      </c>
      <c r="M685" s="15">
        <v>5008697.9156166445</v>
      </c>
      <c r="N685" s="15">
        <v>4096171.1938412618</v>
      </c>
      <c r="O685" s="15">
        <v>4999223.8724649064</v>
      </c>
      <c r="P685" s="15">
        <v>4509836.0144206081</v>
      </c>
      <c r="Q685" s="15">
        <v>4551048.1822604183</v>
      </c>
      <c r="R685" s="15">
        <v>5430821.6051173266</v>
      </c>
      <c r="S685" s="15">
        <v>5877900.5683605447</v>
      </c>
      <c r="T685" s="15">
        <v>5867704.9235409414</v>
      </c>
      <c r="U685" s="9">
        <f t="shared" si="10"/>
        <v>59024520.255931698</v>
      </c>
    </row>
    <row r="686" spans="1:21" s="21" customFormat="1" x14ac:dyDescent="0.3">
      <c r="A686" s="7" t="s">
        <v>281</v>
      </c>
      <c r="B686" s="7" t="s">
        <v>1116</v>
      </c>
      <c r="C686" s="7">
        <v>1301</v>
      </c>
      <c r="D686" s="7" t="s">
        <v>8</v>
      </c>
      <c r="E686" s="7">
        <v>907</v>
      </c>
      <c r="F686" s="7">
        <v>132199</v>
      </c>
      <c r="G686" s="7" t="s">
        <v>1195</v>
      </c>
      <c r="H686" s="8" t="s">
        <v>1871</v>
      </c>
      <c r="I686" s="15">
        <v>3182426.2855957374</v>
      </c>
      <c r="J686" s="15">
        <v>1361460.2646927356</v>
      </c>
      <c r="K686" s="15">
        <v>2747131.4352897573</v>
      </c>
      <c r="L686" s="15">
        <v>2735376.7732783896</v>
      </c>
      <c r="M686" s="15">
        <v>2732017.0448818062</v>
      </c>
      <c r="N686" s="15">
        <v>3185910.9285432035</v>
      </c>
      <c r="O686" s="15">
        <v>1817899.5899872389</v>
      </c>
      <c r="P686" s="15">
        <v>1352950.8043261825</v>
      </c>
      <c r="Q686" s="15">
        <v>3640838.5458083344</v>
      </c>
      <c r="R686" s="15">
        <v>5430821.6051173266</v>
      </c>
      <c r="S686" s="15">
        <v>6330046.7659267411</v>
      </c>
      <c r="T686" s="15">
        <v>6770428.7579318555</v>
      </c>
      <c r="U686" s="9">
        <f t="shared" si="10"/>
        <v>41287308.801379308</v>
      </c>
    </row>
    <row r="687" spans="1:21" s="21" customFormat="1" x14ac:dyDescent="0.3">
      <c r="A687" s="7" t="s">
        <v>281</v>
      </c>
      <c r="B687" s="7" t="s">
        <v>1116</v>
      </c>
      <c r="C687" s="7">
        <v>1301</v>
      </c>
      <c r="D687" s="7" t="s">
        <v>8</v>
      </c>
      <c r="E687" s="7">
        <v>907</v>
      </c>
      <c r="F687" s="7">
        <v>131985</v>
      </c>
      <c r="G687" s="7" t="s">
        <v>1195</v>
      </c>
      <c r="H687" s="8" t="s">
        <v>1872</v>
      </c>
      <c r="I687" s="15">
        <v>3637058.6121094138</v>
      </c>
      <c r="J687" s="15">
        <v>2722920.5293854713</v>
      </c>
      <c r="K687" s="15">
        <v>3662841.9137196764</v>
      </c>
      <c r="L687" s="15">
        <v>3647169.0310378531</v>
      </c>
      <c r="M687" s="15">
        <v>3642689.3931757417</v>
      </c>
      <c r="N687" s="15">
        <v>3641041.0611922326</v>
      </c>
      <c r="O687" s="15">
        <v>2726849.3849808583</v>
      </c>
      <c r="P687" s="15">
        <v>2705901.6086523649</v>
      </c>
      <c r="Q687" s="15">
        <v>5916362.636938544</v>
      </c>
      <c r="R687" s="15">
        <v>6335958.5393035477</v>
      </c>
      <c r="S687" s="15">
        <v>6782192.9634929365</v>
      </c>
      <c r="T687" s="15">
        <v>8124514.5095182266</v>
      </c>
      <c r="U687" s="9">
        <f t="shared" si="10"/>
        <v>53545500.183506869</v>
      </c>
    </row>
    <row r="688" spans="1:21" s="21" customFormat="1" x14ac:dyDescent="0.3">
      <c r="A688" s="7" t="s">
        <v>281</v>
      </c>
      <c r="B688" s="7" t="s">
        <v>1116</v>
      </c>
      <c r="C688" s="7">
        <v>1301</v>
      </c>
      <c r="D688" s="7" t="s">
        <v>8</v>
      </c>
      <c r="E688" s="7">
        <v>907</v>
      </c>
      <c r="F688" s="7">
        <v>131992</v>
      </c>
      <c r="G688" s="7" t="s">
        <v>1195</v>
      </c>
      <c r="H688" s="8" t="s">
        <v>1873</v>
      </c>
      <c r="I688" s="15">
        <v>909264.65302735346</v>
      </c>
      <c r="J688" s="15">
        <v>453820.08823091193</v>
      </c>
      <c r="K688" s="15">
        <v>915710.47842991911</v>
      </c>
      <c r="L688" s="15">
        <v>911792.25775946327</v>
      </c>
      <c r="M688" s="15">
        <v>910672.34829393541</v>
      </c>
      <c r="N688" s="15">
        <v>455130.13264902908</v>
      </c>
      <c r="O688" s="15">
        <v>454474.89749680972</v>
      </c>
      <c r="P688" s="15">
        <v>450983.60144206078</v>
      </c>
      <c r="Q688" s="15">
        <v>1365314.4546781254</v>
      </c>
      <c r="R688" s="15">
        <v>1357705.4012793317</v>
      </c>
      <c r="S688" s="15">
        <v>1356438.5926985873</v>
      </c>
      <c r="T688" s="15">
        <v>1354085.7515863711</v>
      </c>
      <c r="U688" s="9">
        <f t="shared" si="10"/>
        <v>10895392.657571897</v>
      </c>
    </row>
    <row r="689" spans="1:21" x14ac:dyDescent="0.3">
      <c r="A689" s="7" t="s">
        <v>281</v>
      </c>
      <c r="B689" s="7" t="s">
        <v>1116</v>
      </c>
      <c r="C689" s="7">
        <v>1301</v>
      </c>
      <c r="D689" s="7" t="s">
        <v>8</v>
      </c>
      <c r="E689" s="7">
        <v>907</v>
      </c>
      <c r="F689" s="7">
        <v>131945</v>
      </c>
      <c r="G689" s="7" t="s">
        <v>1195</v>
      </c>
      <c r="H689" s="8" t="s">
        <v>1874</v>
      </c>
      <c r="I689" s="15">
        <v>454632.32651367673</v>
      </c>
      <c r="J689" s="15">
        <v>0</v>
      </c>
      <c r="K689" s="15">
        <v>457855.23921495955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>
        <v>455104.8182260418</v>
      </c>
      <c r="R689" s="15">
        <v>452568.46709311055</v>
      </c>
      <c r="S689" s="15">
        <v>452146.1975661958</v>
      </c>
      <c r="T689" s="15">
        <v>451361.91719545703</v>
      </c>
      <c r="U689" s="9">
        <f t="shared" si="10"/>
        <v>2723668.9658094412</v>
      </c>
    </row>
    <row r="690" spans="1:21" x14ac:dyDescent="0.3">
      <c r="A690" s="7" t="s">
        <v>281</v>
      </c>
      <c r="B690" s="7" t="s">
        <v>1116</v>
      </c>
      <c r="C690" s="7">
        <v>1301</v>
      </c>
      <c r="D690" s="7" t="s">
        <v>8</v>
      </c>
      <c r="E690" s="7">
        <v>907</v>
      </c>
      <c r="F690" s="7">
        <v>131839</v>
      </c>
      <c r="G690" s="7" t="s">
        <v>1195</v>
      </c>
      <c r="H690" s="8" t="s">
        <v>1143</v>
      </c>
      <c r="I690" s="15">
        <v>454632.32651367673</v>
      </c>
      <c r="J690" s="15">
        <v>0</v>
      </c>
      <c r="K690" s="15">
        <v>457855.23921495955</v>
      </c>
      <c r="L690" s="15">
        <v>455896.12887973164</v>
      </c>
      <c r="M690" s="15">
        <v>455336.17414696771</v>
      </c>
      <c r="N690" s="15">
        <v>455130.13264902908</v>
      </c>
      <c r="O690" s="15">
        <v>0</v>
      </c>
      <c r="P690" s="15">
        <v>450983.60144206078</v>
      </c>
      <c r="Q690" s="15">
        <v>910209.63645208359</v>
      </c>
      <c r="R690" s="15">
        <v>905136.9341862211</v>
      </c>
      <c r="S690" s="15">
        <v>904292.3951323916</v>
      </c>
      <c r="T690" s="15">
        <v>902723.83439091407</v>
      </c>
      <c r="U690" s="9">
        <f t="shared" si="10"/>
        <v>6352196.4030080354</v>
      </c>
    </row>
    <row r="691" spans="1:21" x14ac:dyDescent="0.3">
      <c r="A691" s="7" t="s">
        <v>281</v>
      </c>
      <c r="B691" s="7" t="s">
        <v>1116</v>
      </c>
      <c r="C691" s="7">
        <v>1301</v>
      </c>
      <c r="D691" s="2" t="s">
        <v>1215</v>
      </c>
      <c r="E691" s="2">
        <v>907</v>
      </c>
      <c r="F691" s="2">
        <v>130024</v>
      </c>
      <c r="G691" s="2" t="s">
        <v>1195</v>
      </c>
      <c r="H691" s="8" t="s">
        <v>1136</v>
      </c>
      <c r="I691" s="15">
        <v>1363896.9795410302</v>
      </c>
      <c r="J691" s="15">
        <v>907640.17646182387</v>
      </c>
      <c r="K691" s="15">
        <v>1373565.7176448787</v>
      </c>
      <c r="L691" s="15">
        <v>911792.25775946327</v>
      </c>
      <c r="M691" s="15">
        <v>910672.34829393541</v>
      </c>
      <c r="N691" s="15">
        <v>910260.26529805816</v>
      </c>
      <c r="O691" s="15">
        <v>908949.79499361943</v>
      </c>
      <c r="P691" s="15">
        <v>1352950.8043261825</v>
      </c>
      <c r="Q691" s="15">
        <v>1365314.4546781254</v>
      </c>
      <c r="R691" s="15">
        <v>1357705.4012793317</v>
      </c>
      <c r="S691" s="15">
        <v>1356438.5926985873</v>
      </c>
      <c r="T691" s="15">
        <v>1354085.7515863711</v>
      </c>
      <c r="U691" s="9">
        <f t="shared" si="10"/>
        <v>14073272.544561408</v>
      </c>
    </row>
    <row r="692" spans="1:21" s="21" customFormat="1" x14ac:dyDescent="0.3">
      <c r="A692" s="7" t="s">
        <v>281</v>
      </c>
      <c r="B692" s="7" t="s">
        <v>1116</v>
      </c>
      <c r="C692" s="7">
        <v>1301</v>
      </c>
      <c r="D692" s="6" t="s">
        <v>8</v>
      </c>
      <c r="E692" s="7">
        <v>907</v>
      </c>
      <c r="F692" s="6" t="s">
        <v>1327</v>
      </c>
      <c r="G692" s="7" t="s">
        <v>1195</v>
      </c>
      <c r="H692" s="13" t="s">
        <v>1326</v>
      </c>
      <c r="I692" s="15">
        <v>4546323.2651367672</v>
      </c>
      <c r="J692" s="15">
        <v>10891682.117541885</v>
      </c>
      <c r="K692" s="15">
        <v>12819946.698018868</v>
      </c>
      <c r="L692" s="15">
        <v>13220987.737512218</v>
      </c>
      <c r="M692" s="15">
        <v>17758110.791731741</v>
      </c>
      <c r="N692" s="15">
        <v>17750075.173312135</v>
      </c>
      <c r="O692" s="15">
        <v>17724521.002375577</v>
      </c>
      <c r="P692" s="15">
        <v>17588360.456240371</v>
      </c>
      <c r="Q692" s="15">
        <v>17749087.91081563</v>
      </c>
      <c r="R692" s="15">
        <v>17650170.216631312</v>
      </c>
      <c r="S692" s="15">
        <v>17633701.705081634</v>
      </c>
      <c r="T692" s="15">
        <v>17603114.770622823</v>
      </c>
      <c r="U692" s="9">
        <f t="shared" si="10"/>
        <v>182936081.84502095</v>
      </c>
    </row>
    <row r="693" spans="1:21" x14ac:dyDescent="0.3">
      <c r="A693" s="7" t="s">
        <v>281</v>
      </c>
      <c r="B693" s="7" t="s">
        <v>1116</v>
      </c>
      <c r="C693" s="7">
        <v>1301</v>
      </c>
      <c r="D693" s="2" t="s">
        <v>8</v>
      </c>
      <c r="E693" s="2">
        <v>907</v>
      </c>
      <c r="F693" s="2" t="s">
        <v>1901</v>
      </c>
      <c r="G693" s="2" t="s">
        <v>1195</v>
      </c>
      <c r="H693" s="8" t="s">
        <v>1875</v>
      </c>
      <c r="I693" s="15">
        <v>1363896.9795410302</v>
      </c>
      <c r="J693" s="15">
        <v>1815280.3529236477</v>
      </c>
      <c r="K693" s="15">
        <v>1373565.7176448787</v>
      </c>
      <c r="L693" s="15">
        <v>1823584.5155189265</v>
      </c>
      <c r="M693" s="15">
        <v>1366008.5224409031</v>
      </c>
      <c r="N693" s="15">
        <v>1365390.3979470872</v>
      </c>
      <c r="O693" s="15">
        <v>1817899.5899872389</v>
      </c>
      <c r="P693" s="15">
        <v>1352950.8043261825</v>
      </c>
      <c r="Q693" s="15">
        <v>1820419.2729041672</v>
      </c>
      <c r="R693" s="15">
        <v>1357705.4012793317</v>
      </c>
      <c r="S693" s="15">
        <v>2260730.9878309788</v>
      </c>
      <c r="T693" s="15">
        <v>2708171.5031727422</v>
      </c>
      <c r="U693" s="9">
        <f t="shared" si="10"/>
        <v>20425604.045517117</v>
      </c>
    </row>
    <row r="694" spans="1:21" x14ac:dyDescent="0.3">
      <c r="A694" s="7" t="s">
        <v>281</v>
      </c>
      <c r="B694" s="7" t="s">
        <v>1116</v>
      </c>
      <c r="C694" s="7">
        <v>1301</v>
      </c>
      <c r="D694" s="2" t="s">
        <v>8</v>
      </c>
      <c r="E694" s="2">
        <v>999</v>
      </c>
      <c r="F694" s="2" t="s">
        <v>8</v>
      </c>
      <c r="G694" s="2" t="s">
        <v>1195</v>
      </c>
      <c r="H694" s="8" t="s">
        <v>1876</v>
      </c>
      <c r="I694" s="15">
        <v>909264.65302735346</v>
      </c>
      <c r="J694" s="15">
        <v>0</v>
      </c>
      <c r="K694" s="15">
        <v>457855.23921495955</v>
      </c>
      <c r="L694" s="15">
        <v>0</v>
      </c>
      <c r="M694" s="15">
        <v>0</v>
      </c>
      <c r="N694" s="15">
        <v>0</v>
      </c>
      <c r="O694" s="15">
        <v>0</v>
      </c>
      <c r="P694" s="15">
        <v>0</v>
      </c>
      <c r="Q694" s="15">
        <v>910209.63645208359</v>
      </c>
      <c r="R694" s="15">
        <v>905136.9341862211</v>
      </c>
      <c r="S694" s="15">
        <v>904292.3951323916</v>
      </c>
      <c r="T694" s="15">
        <v>1354085.7515863711</v>
      </c>
      <c r="U694" s="9">
        <f t="shared" si="10"/>
        <v>5440844.6095993798</v>
      </c>
    </row>
    <row r="695" spans="1:21" x14ac:dyDescent="0.3">
      <c r="A695" s="7" t="s">
        <v>281</v>
      </c>
      <c r="B695" s="7" t="s">
        <v>1116</v>
      </c>
      <c r="C695" s="7">
        <v>1301</v>
      </c>
      <c r="D695" s="2" t="s">
        <v>927</v>
      </c>
      <c r="E695" s="2">
        <v>901</v>
      </c>
      <c r="F695" s="2">
        <v>111400</v>
      </c>
      <c r="G695" s="2" t="s">
        <v>1195</v>
      </c>
      <c r="H695" s="8" t="s">
        <v>1877</v>
      </c>
      <c r="I695" s="15">
        <v>454632.32651367673</v>
      </c>
      <c r="J695" s="15">
        <v>453820.08823091193</v>
      </c>
      <c r="K695" s="15">
        <v>457855.23921495955</v>
      </c>
      <c r="L695" s="15">
        <v>455896.12887973164</v>
      </c>
      <c r="M695" s="15">
        <v>455336.17414696771</v>
      </c>
      <c r="N695" s="15">
        <v>910260.26529805816</v>
      </c>
      <c r="O695" s="15">
        <v>908949.79499361943</v>
      </c>
      <c r="P695" s="15">
        <v>901967.20288412157</v>
      </c>
      <c r="Q695" s="15">
        <v>910209.63645208359</v>
      </c>
      <c r="R695" s="15">
        <v>905136.9341862211</v>
      </c>
      <c r="S695" s="15">
        <v>904292.3951323916</v>
      </c>
      <c r="T695" s="15">
        <v>1354085.7515863711</v>
      </c>
      <c r="U695" s="9">
        <f t="shared" si="10"/>
        <v>9072441.9375191145</v>
      </c>
    </row>
    <row r="696" spans="1:21" x14ac:dyDescent="0.3">
      <c r="A696" s="7" t="s">
        <v>281</v>
      </c>
      <c r="B696" s="7" t="s">
        <v>1116</v>
      </c>
      <c r="C696" s="7">
        <v>1301</v>
      </c>
      <c r="D696" s="2" t="s">
        <v>927</v>
      </c>
      <c r="E696" s="2">
        <v>901</v>
      </c>
      <c r="F696" s="2">
        <v>111398</v>
      </c>
      <c r="G696" s="2" t="s">
        <v>1195</v>
      </c>
      <c r="H696" s="8" t="s">
        <v>1878</v>
      </c>
      <c r="I696" s="15">
        <v>454632.32651367673</v>
      </c>
      <c r="J696" s="15">
        <v>453820.08823091193</v>
      </c>
      <c r="K696" s="15">
        <v>457855.23921495955</v>
      </c>
      <c r="L696" s="15">
        <v>455896.12887973164</v>
      </c>
      <c r="M696" s="15">
        <v>455336.17414696771</v>
      </c>
      <c r="N696" s="15">
        <v>455130.13264902908</v>
      </c>
      <c r="O696" s="15">
        <v>454474.89749680972</v>
      </c>
      <c r="P696" s="15">
        <v>450983.60144206078</v>
      </c>
      <c r="Q696" s="15">
        <v>455104.8182260418</v>
      </c>
      <c r="R696" s="15">
        <v>452568.46709311055</v>
      </c>
      <c r="S696" s="15">
        <v>452146.1975661958</v>
      </c>
      <c r="T696" s="15">
        <v>902723.83439091407</v>
      </c>
      <c r="U696" s="9">
        <f t="shared" si="10"/>
        <v>5900671.9058504095</v>
      </c>
    </row>
    <row r="697" spans="1:21" x14ac:dyDescent="0.3">
      <c r="A697" s="7" t="s">
        <v>281</v>
      </c>
      <c r="B697" s="7" t="s">
        <v>1116</v>
      </c>
      <c r="C697" s="7">
        <v>1301</v>
      </c>
      <c r="D697" s="2" t="s">
        <v>927</v>
      </c>
      <c r="E697" s="2">
        <v>901</v>
      </c>
      <c r="F697" s="2">
        <v>111397</v>
      </c>
      <c r="G697" s="2" t="s">
        <v>1195</v>
      </c>
      <c r="H697" s="8" t="s">
        <v>1879</v>
      </c>
      <c r="I697" s="15">
        <v>909264.65302735346</v>
      </c>
      <c r="J697" s="15">
        <v>453820.08823091193</v>
      </c>
      <c r="K697" s="15">
        <v>915710.47842991911</v>
      </c>
      <c r="L697" s="15">
        <v>455896.12887973164</v>
      </c>
      <c r="M697" s="15">
        <v>455336.17414696771</v>
      </c>
      <c r="N697" s="15">
        <v>455130.13264902908</v>
      </c>
      <c r="O697" s="15">
        <v>454474.89749680972</v>
      </c>
      <c r="P697" s="15">
        <v>450983.60144206078</v>
      </c>
      <c r="Q697" s="15">
        <v>910209.63645208359</v>
      </c>
      <c r="R697" s="15">
        <v>905136.9341862211</v>
      </c>
      <c r="S697" s="15">
        <v>904292.3951323916</v>
      </c>
      <c r="T697" s="15">
        <v>902723.83439091407</v>
      </c>
      <c r="U697" s="9">
        <f t="shared" si="10"/>
        <v>8172978.9544643937</v>
      </c>
    </row>
    <row r="698" spans="1:21" x14ac:dyDescent="0.3">
      <c r="A698" s="7" t="s">
        <v>281</v>
      </c>
      <c r="B698" s="7" t="s">
        <v>1116</v>
      </c>
      <c r="C698" s="7">
        <v>1301</v>
      </c>
      <c r="D698" s="2" t="s">
        <v>927</v>
      </c>
      <c r="E698" s="2">
        <v>901</v>
      </c>
      <c r="F698" s="2">
        <v>111452</v>
      </c>
      <c r="G698" s="2" t="s">
        <v>1195</v>
      </c>
      <c r="H698" s="8" t="s">
        <v>1880</v>
      </c>
      <c r="I698" s="15">
        <v>2727793.9590820605</v>
      </c>
      <c r="J698" s="15">
        <v>2722920.5293854713</v>
      </c>
      <c r="K698" s="15">
        <v>2747131.4352897573</v>
      </c>
      <c r="L698" s="15">
        <v>2735376.7732783896</v>
      </c>
      <c r="M698" s="15">
        <v>2732017.0448818062</v>
      </c>
      <c r="N698" s="15">
        <v>2730780.7958941744</v>
      </c>
      <c r="O698" s="15">
        <v>2726849.3849808583</v>
      </c>
      <c r="P698" s="15">
        <v>2705901.6086523649</v>
      </c>
      <c r="Q698" s="15">
        <v>2730628.9093562509</v>
      </c>
      <c r="R698" s="15">
        <v>3167979.2696517739</v>
      </c>
      <c r="S698" s="15">
        <v>3165023.3829633705</v>
      </c>
      <c r="T698" s="15">
        <v>3159533.4203681992</v>
      </c>
      <c r="U698" s="9">
        <f t="shared" si="10"/>
        <v>34051936.513784476</v>
      </c>
    </row>
    <row r="699" spans="1:21" x14ac:dyDescent="0.3">
      <c r="A699" s="7" t="s">
        <v>281</v>
      </c>
      <c r="B699" s="7" t="s">
        <v>1116</v>
      </c>
      <c r="C699" s="7">
        <v>1301</v>
      </c>
      <c r="D699" s="2" t="s">
        <v>927</v>
      </c>
      <c r="E699" s="2">
        <v>901</v>
      </c>
      <c r="F699" s="2">
        <v>111395</v>
      </c>
      <c r="G699" s="2" t="s">
        <v>1195</v>
      </c>
      <c r="H699" s="8" t="s">
        <v>1881</v>
      </c>
      <c r="I699" s="15">
        <v>2727793.9590820605</v>
      </c>
      <c r="J699" s="15">
        <v>2722920.5293854713</v>
      </c>
      <c r="K699" s="15">
        <v>2747131.4352897573</v>
      </c>
      <c r="L699" s="15">
        <v>2735376.7732783896</v>
      </c>
      <c r="M699" s="15">
        <v>2732017.0448818062</v>
      </c>
      <c r="N699" s="15">
        <v>2730780.7958941744</v>
      </c>
      <c r="O699" s="15">
        <v>2726849.3849808583</v>
      </c>
      <c r="P699" s="15">
        <v>3607868.8115364863</v>
      </c>
      <c r="Q699" s="15">
        <v>3640838.5458083344</v>
      </c>
      <c r="R699" s="15">
        <v>3620547.7367448844</v>
      </c>
      <c r="S699" s="15">
        <v>3165023.3829633705</v>
      </c>
      <c r="T699" s="15">
        <v>3159533.4203681992</v>
      </c>
      <c r="U699" s="9">
        <f t="shared" si="10"/>
        <v>36316681.820213795</v>
      </c>
    </row>
    <row r="700" spans="1:21" x14ac:dyDescent="0.3">
      <c r="A700" s="7" t="s">
        <v>281</v>
      </c>
      <c r="B700" s="7" t="s">
        <v>1116</v>
      </c>
      <c r="C700" s="7">
        <v>1301</v>
      </c>
      <c r="D700" s="2" t="s">
        <v>927</v>
      </c>
      <c r="E700" s="2">
        <v>901</v>
      </c>
      <c r="F700" s="2">
        <v>111083</v>
      </c>
      <c r="G700" s="2" t="s">
        <v>1195</v>
      </c>
      <c r="H700" s="8" t="s">
        <v>1882</v>
      </c>
      <c r="I700" s="15">
        <v>3637058.6121094138</v>
      </c>
      <c r="J700" s="15">
        <v>3630560.7058472955</v>
      </c>
      <c r="K700" s="15">
        <v>3204986.6745047169</v>
      </c>
      <c r="L700" s="15">
        <v>3191272.9021581216</v>
      </c>
      <c r="M700" s="15">
        <v>3187353.2190287737</v>
      </c>
      <c r="N700" s="15">
        <v>4096171.1938412618</v>
      </c>
      <c r="O700" s="15">
        <v>4090274.0774712875</v>
      </c>
      <c r="P700" s="15">
        <v>4058852.4129785472</v>
      </c>
      <c r="Q700" s="15">
        <v>3185733.7275822926</v>
      </c>
      <c r="R700" s="15">
        <v>3167979.2696517739</v>
      </c>
      <c r="S700" s="15">
        <v>3617169.5805295664</v>
      </c>
      <c r="T700" s="15">
        <v>3610895.3375636563</v>
      </c>
      <c r="U700" s="9">
        <f t="shared" si="10"/>
        <v>42678307.713266701</v>
      </c>
    </row>
    <row r="701" spans="1:21" x14ac:dyDescent="0.3">
      <c r="A701" s="7" t="s">
        <v>281</v>
      </c>
      <c r="B701" s="7" t="s">
        <v>1116</v>
      </c>
      <c r="C701" s="7">
        <v>1301</v>
      </c>
      <c r="D701" s="2" t="s">
        <v>927</v>
      </c>
      <c r="E701" s="2">
        <v>901</v>
      </c>
      <c r="F701" s="2">
        <v>111394</v>
      </c>
      <c r="G701" s="2" t="s">
        <v>1195</v>
      </c>
      <c r="H701" s="8" t="s">
        <v>1883</v>
      </c>
      <c r="I701" s="15">
        <v>2727793.9590820605</v>
      </c>
      <c r="J701" s="15">
        <v>2269100.4411545596</v>
      </c>
      <c r="K701" s="15">
        <v>2289276.1960747978</v>
      </c>
      <c r="L701" s="15">
        <v>2735376.7732783896</v>
      </c>
      <c r="M701" s="15">
        <v>2732017.0448818062</v>
      </c>
      <c r="N701" s="15">
        <v>2730780.7958941744</v>
      </c>
      <c r="O701" s="15">
        <v>2726849.3849808583</v>
      </c>
      <c r="P701" s="15">
        <v>2705901.6086523649</v>
      </c>
      <c r="Q701" s="15">
        <v>2275524.0911302092</v>
      </c>
      <c r="R701" s="15">
        <v>2262842.3354655528</v>
      </c>
      <c r="S701" s="15">
        <v>2260730.9878309788</v>
      </c>
      <c r="T701" s="15">
        <v>2708171.5031727422</v>
      </c>
      <c r="U701" s="9">
        <f t="shared" si="10"/>
        <v>30424365.12159849</v>
      </c>
    </row>
    <row r="702" spans="1:21" x14ac:dyDescent="0.3">
      <c r="A702" s="7" t="s">
        <v>281</v>
      </c>
      <c r="B702" s="7" t="s">
        <v>1116</v>
      </c>
      <c r="C702" s="7">
        <v>1301</v>
      </c>
      <c r="D702" s="2" t="s">
        <v>927</v>
      </c>
      <c r="E702" s="2">
        <v>901</v>
      </c>
      <c r="F702" s="2">
        <v>111016</v>
      </c>
      <c r="G702" s="2" t="s">
        <v>1195</v>
      </c>
      <c r="H702" s="8" t="s">
        <v>1884</v>
      </c>
      <c r="I702" s="15">
        <v>909264.65302735346</v>
      </c>
      <c r="J702" s="15">
        <v>907640.17646182387</v>
      </c>
      <c r="K702" s="15">
        <v>1831420.9568598382</v>
      </c>
      <c r="L702" s="15">
        <v>2735376.7732783896</v>
      </c>
      <c r="M702" s="15">
        <v>3187353.2190287737</v>
      </c>
      <c r="N702" s="15">
        <v>3641041.0611922326</v>
      </c>
      <c r="O702" s="15">
        <v>3635799.1799744777</v>
      </c>
      <c r="P702" s="15">
        <v>3607868.8115364863</v>
      </c>
      <c r="Q702" s="15">
        <v>3185733.7275822926</v>
      </c>
      <c r="R702" s="15">
        <v>3167979.2696517739</v>
      </c>
      <c r="S702" s="15">
        <v>3165023.3829633705</v>
      </c>
      <c r="T702" s="15">
        <v>3610895.3375636563</v>
      </c>
      <c r="U702" s="9">
        <f t="shared" si="10"/>
        <v>33585396.549120471</v>
      </c>
    </row>
    <row r="703" spans="1:21" x14ac:dyDescent="0.3">
      <c r="A703" s="7" t="s">
        <v>281</v>
      </c>
      <c r="B703" s="7" t="s">
        <v>1116</v>
      </c>
      <c r="C703" s="7">
        <v>1301</v>
      </c>
      <c r="D703" s="2" t="s">
        <v>927</v>
      </c>
      <c r="E703" s="2">
        <v>901</v>
      </c>
      <c r="F703" s="2">
        <v>111568</v>
      </c>
      <c r="G703" s="2" t="s">
        <v>1195</v>
      </c>
      <c r="H703" s="8" t="s">
        <v>1885</v>
      </c>
      <c r="I703" s="15">
        <v>454632.32651367673</v>
      </c>
      <c r="J703" s="15">
        <v>0</v>
      </c>
      <c r="K703" s="15">
        <v>457855.23921495955</v>
      </c>
      <c r="L703" s="15">
        <v>455896.12887973164</v>
      </c>
      <c r="M703" s="15">
        <v>455336.17414696771</v>
      </c>
      <c r="N703" s="15">
        <v>455130.13264902908</v>
      </c>
      <c r="O703" s="15">
        <v>454474.89749680972</v>
      </c>
      <c r="P703" s="15">
        <v>450983.60144206078</v>
      </c>
      <c r="Q703" s="15">
        <v>455104.8182260418</v>
      </c>
      <c r="R703" s="15">
        <v>452568.46709311055</v>
      </c>
      <c r="S703" s="15">
        <v>452146.1975661958</v>
      </c>
      <c r="T703" s="15">
        <v>451361.91719545703</v>
      </c>
      <c r="U703" s="9">
        <f t="shared" si="10"/>
        <v>4995489.9004240399</v>
      </c>
    </row>
    <row r="704" spans="1:21" x14ac:dyDescent="0.3">
      <c r="A704" s="7" t="s">
        <v>281</v>
      </c>
      <c r="B704" s="7" t="s">
        <v>1116</v>
      </c>
      <c r="C704" s="7">
        <v>1301</v>
      </c>
      <c r="D704" s="2" t="s">
        <v>927</v>
      </c>
      <c r="E704" s="2">
        <v>901</v>
      </c>
      <c r="F704" s="2">
        <v>131392</v>
      </c>
      <c r="G704" s="2" t="s">
        <v>1195</v>
      </c>
      <c r="H704" s="8" t="s">
        <v>1886</v>
      </c>
      <c r="I704" s="15">
        <v>454632.32651367673</v>
      </c>
      <c r="J704" s="15">
        <v>453820.08823091193</v>
      </c>
      <c r="K704" s="15">
        <v>0</v>
      </c>
      <c r="L704" s="15">
        <v>0</v>
      </c>
      <c r="M704" s="15">
        <v>0</v>
      </c>
      <c r="N704" s="15">
        <v>455130.13264902908</v>
      </c>
      <c r="O704" s="15">
        <v>454474.89749680972</v>
      </c>
      <c r="P704" s="15">
        <v>450983.60144206078</v>
      </c>
      <c r="Q704" s="15">
        <v>455104.8182260418</v>
      </c>
      <c r="R704" s="15">
        <v>452568.46709311055</v>
      </c>
      <c r="S704" s="15">
        <v>452146.1975661958</v>
      </c>
      <c r="T704" s="15">
        <v>451361.91719545703</v>
      </c>
      <c r="U704" s="9">
        <f t="shared" si="10"/>
        <v>4080222.4464132935</v>
      </c>
    </row>
    <row r="705" spans="1:21" x14ac:dyDescent="0.3">
      <c r="A705" s="7" t="s">
        <v>281</v>
      </c>
      <c r="B705" s="7" t="s">
        <v>1116</v>
      </c>
      <c r="C705" s="7">
        <v>1301</v>
      </c>
      <c r="D705" s="2" t="s">
        <v>927</v>
      </c>
      <c r="E705" s="2">
        <v>901</v>
      </c>
      <c r="F705" s="2">
        <v>111496</v>
      </c>
      <c r="G705" s="2" t="s">
        <v>1195</v>
      </c>
      <c r="H705" s="8" t="s">
        <v>1887</v>
      </c>
      <c r="I705" s="15">
        <v>454632.32651367673</v>
      </c>
      <c r="J705" s="15">
        <v>453820.08823091193</v>
      </c>
      <c r="K705" s="15">
        <v>0</v>
      </c>
      <c r="L705" s="15">
        <v>0</v>
      </c>
      <c r="M705" s="15">
        <v>0</v>
      </c>
      <c r="N705" s="15">
        <v>455130.13264902908</v>
      </c>
      <c r="O705" s="15">
        <v>454474.89749680972</v>
      </c>
      <c r="P705" s="15">
        <v>450983.60144206078</v>
      </c>
      <c r="Q705" s="15">
        <v>455104.8182260418</v>
      </c>
      <c r="R705" s="15">
        <v>452568.46709311055</v>
      </c>
      <c r="S705" s="15">
        <v>452146.1975661958</v>
      </c>
      <c r="T705" s="15">
        <v>451361.91719545703</v>
      </c>
      <c r="U705" s="9">
        <f t="shared" si="10"/>
        <v>4080222.4464132935</v>
      </c>
    </row>
    <row r="706" spans="1:21" x14ac:dyDescent="0.3">
      <c r="A706" s="7" t="s">
        <v>281</v>
      </c>
      <c r="B706" s="7" t="s">
        <v>1116</v>
      </c>
      <c r="C706" s="7">
        <v>1301</v>
      </c>
      <c r="D706" s="2" t="s">
        <v>8</v>
      </c>
      <c r="E706" s="2">
        <v>907</v>
      </c>
      <c r="F706" s="2">
        <v>131754</v>
      </c>
      <c r="G706" s="2" t="s">
        <v>1897</v>
      </c>
      <c r="H706" s="8" t="s">
        <v>1888</v>
      </c>
      <c r="I706" s="15">
        <v>909264.65302735346</v>
      </c>
      <c r="J706" s="15">
        <v>907640.17646182387</v>
      </c>
      <c r="K706" s="15">
        <v>915710.47842991911</v>
      </c>
      <c r="L706" s="15">
        <v>911792.25775946327</v>
      </c>
      <c r="M706" s="15">
        <v>1366008.5224409031</v>
      </c>
      <c r="N706" s="15">
        <v>1365390.3979470872</v>
      </c>
      <c r="O706" s="15">
        <v>1363424.6924904292</v>
      </c>
      <c r="P706" s="15">
        <v>1352950.8043261825</v>
      </c>
      <c r="Q706" s="15">
        <v>1365314.4546781254</v>
      </c>
      <c r="R706" s="15">
        <v>1357705.4012793317</v>
      </c>
      <c r="S706" s="15">
        <v>904292.3951323916</v>
      </c>
      <c r="T706" s="15">
        <v>1354085.7515863711</v>
      </c>
      <c r="U706" s="9">
        <f t="shared" ref="U706:U769" si="11">SUM(I706:T706)</f>
        <v>14073579.985559382</v>
      </c>
    </row>
    <row r="707" spans="1:21" x14ac:dyDescent="0.3">
      <c r="A707" s="7" t="s">
        <v>281</v>
      </c>
      <c r="B707" s="7" t="s">
        <v>1116</v>
      </c>
      <c r="C707" s="7">
        <v>1301</v>
      </c>
      <c r="D707" s="2" t="s">
        <v>8</v>
      </c>
      <c r="E707" s="2">
        <v>907</v>
      </c>
      <c r="F707" s="2">
        <v>131818</v>
      </c>
      <c r="G707" s="2" t="s">
        <v>1897</v>
      </c>
      <c r="H707" s="8" t="s">
        <v>1145</v>
      </c>
      <c r="I707" s="15">
        <v>909264.65302735346</v>
      </c>
      <c r="J707" s="15">
        <v>907640.17646182387</v>
      </c>
      <c r="K707" s="15">
        <v>915710.47842991911</v>
      </c>
      <c r="L707" s="15">
        <v>911792.25775946327</v>
      </c>
      <c r="M707" s="15">
        <v>910672.34829393541</v>
      </c>
      <c r="N707" s="15">
        <v>910260.26529805816</v>
      </c>
      <c r="O707" s="15">
        <v>908949.79499361943</v>
      </c>
      <c r="P707" s="15">
        <v>901967.20288412157</v>
      </c>
      <c r="Q707" s="15">
        <v>910209.63645208359</v>
      </c>
      <c r="R707" s="15">
        <v>905136.9341862211</v>
      </c>
      <c r="S707" s="15">
        <v>904292.3951323916</v>
      </c>
      <c r="T707" s="15">
        <v>902723.83439091407</v>
      </c>
      <c r="U707" s="9">
        <f t="shared" si="11"/>
        <v>10898619.977309905</v>
      </c>
    </row>
    <row r="708" spans="1:21" x14ac:dyDescent="0.3">
      <c r="A708" s="7" t="s">
        <v>281</v>
      </c>
      <c r="B708" s="7" t="s">
        <v>1116</v>
      </c>
      <c r="C708" s="7">
        <v>1301</v>
      </c>
      <c r="D708" s="2" t="s">
        <v>8</v>
      </c>
      <c r="E708" s="2">
        <v>907</v>
      </c>
      <c r="F708" s="2">
        <v>131789</v>
      </c>
      <c r="G708" s="2" t="s">
        <v>1897</v>
      </c>
      <c r="H708" s="8" t="s">
        <v>1122</v>
      </c>
      <c r="I708" s="15">
        <v>1363896.9795410302</v>
      </c>
      <c r="J708" s="15">
        <v>907640.17646182387</v>
      </c>
      <c r="K708" s="15">
        <v>1373565.7176448787</v>
      </c>
      <c r="L708" s="15">
        <v>1367688.3866391948</v>
      </c>
      <c r="M708" s="15">
        <v>1366008.5224409031</v>
      </c>
      <c r="N708" s="15">
        <v>1820520.5305961163</v>
      </c>
      <c r="O708" s="15">
        <v>1363424.6924904292</v>
      </c>
      <c r="P708" s="15">
        <v>1352950.8043261825</v>
      </c>
      <c r="Q708" s="15">
        <v>2275524.0911302092</v>
      </c>
      <c r="R708" s="15">
        <v>2262842.3354655528</v>
      </c>
      <c r="S708" s="15">
        <v>904292.3951323916</v>
      </c>
      <c r="T708" s="15">
        <v>2256809.5859772852</v>
      </c>
      <c r="U708" s="9">
        <f t="shared" si="11"/>
        <v>18615164.217845995</v>
      </c>
    </row>
    <row r="709" spans="1:21" x14ac:dyDescent="0.3">
      <c r="A709" s="7" t="s">
        <v>281</v>
      </c>
      <c r="B709" s="7" t="s">
        <v>1116</v>
      </c>
      <c r="C709" s="7">
        <v>1301</v>
      </c>
      <c r="D709" s="2" t="s">
        <v>8</v>
      </c>
      <c r="E709" s="2">
        <v>907</v>
      </c>
      <c r="F709" s="2">
        <v>131585</v>
      </c>
      <c r="G709" s="2" t="s">
        <v>1897</v>
      </c>
      <c r="H709" s="8" t="s">
        <v>1889</v>
      </c>
      <c r="I709" s="15">
        <v>2273161.6325683836</v>
      </c>
      <c r="J709" s="15">
        <v>2269100.4411545596</v>
      </c>
      <c r="K709" s="15">
        <v>3204986.6745047169</v>
      </c>
      <c r="L709" s="15">
        <v>3647169.0310378531</v>
      </c>
      <c r="M709" s="15">
        <v>4098025.5673227091</v>
      </c>
      <c r="N709" s="15">
        <v>4096171.1938412618</v>
      </c>
      <c r="O709" s="15">
        <v>4090274.0774712875</v>
      </c>
      <c r="P709" s="15">
        <v>4058852.4129785472</v>
      </c>
      <c r="Q709" s="15">
        <v>4095943.3640343766</v>
      </c>
      <c r="R709" s="15">
        <v>4525684.6709311055</v>
      </c>
      <c r="S709" s="15">
        <v>3165023.3829633705</v>
      </c>
      <c r="T709" s="15">
        <v>3610895.3375636563</v>
      </c>
      <c r="U709" s="9">
        <f t="shared" si="11"/>
        <v>43135287.786371835</v>
      </c>
    </row>
    <row r="710" spans="1:21" x14ac:dyDescent="0.3">
      <c r="A710" s="7" t="s">
        <v>281</v>
      </c>
      <c r="B710" s="7" t="s">
        <v>1116</v>
      </c>
      <c r="C710" s="7">
        <v>1301</v>
      </c>
      <c r="D710" s="2" t="s">
        <v>8</v>
      </c>
      <c r="E710" s="2">
        <v>907</v>
      </c>
      <c r="F710" s="2">
        <v>131675</v>
      </c>
      <c r="G710" s="2" t="s">
        <v>1897</v>
      </c>
      <c r="H710" s="8" t="s">
        <v>1118</v>
      </c>
      <c r="I710" s="15">
        <v>4546323.2651367672</v>
      </c>
      <c r="J710" s="15">
        <v>4538200.8823091192</v>
      </c>
      <c r="K710" s="15">
        <v>5036407.6313645551</v>
      </c>
      <c r="L710" s="15">
        <v>5014857.4176770477</v>
      </c>
      <c r="M710" s="15">
        <v>6830042.6122045154</v>
      </c>
      <c r="N710" s="15">
        <v>6826951.9897354357</v>
      </c>
      <c r="O710" s="15">
        <v>6817123.4624521453</v>
      </c>
      <c r="P710" s="15">
        <v>6764754.0216309121</v>
      </c>
      <c r="Q710" s="15">
        <v>6826572.2733906275</v>
      </c>
      <c r="R710" s="15">
        <v>6788527.0063966578</v>
      </c>
      <c r="S710" s="15">
        <v>4521461.9756619576</v>
      </c>
      <c r="T710" s="15">
        <v>6770428.7579318555</v>
      </c>
      <c r="U710" s="9">
        <f t="shared" si="11"/>
        <v>71281651.295891598</v>
      </c>
    </row>
    <row r="711" spans="1:21" x14ac:dyDescent="0.3">
      <c r="A711" s="7" t="s">
        <v>281</v>
      </c>
      <c r="B711" s="7" t="s">
        <v>1116</v>
      </c>
      <c r="C711" s="7">
        <v>1301</v>
      </c>
      <c r="D711" s="2" t="s">
        <v>8</v>
      </c>
      <c r="E711" s="2">
        <v>907</v>
      </c>
      <c r="F711" s="2">
        <v>131519</v>
      </c>
      <c r="G711" s="2" t="s">
        <v>1897</v>
      </c>
      <c r="H711" s="8" t="s">
        <v>1890</v>
      </c>
      <c r="I711" s="15">
        <v>1818529.3060547069</v>
      </c>
      <c r="J711" s="15">
        <v>1815280.3529236477</v>
      </c>
      <c r="K711" s="15">
        <v>1831420.9568598382</v>
      </c>
      <c r="L711" s="15">
        <v>1823584.5155189265</v>
      </c>
      <c r="M711" s="15">
        <v>1821344.6965878708</v>
      </c>
      <c r="N711" s="15">
        <v>1820520.5305961163</v>
      </c>
      <c r="O711" s="15">
        <v>1817899.5899872389</v>
      </c>
      <c r="P711" s="15">
        <v>1803934.4057682431</v>
      </c>
      <c r="Q711" s="15">
        <v>1820419.2729041672</v>
      </c>
      <c r="R711" s="15">
        <v>1810273.8683724422</v>
      </c>
      <c r="S711" s="15">
        <v>1356438.5926985873</v>
      </c>
      <c r="T711" s="15">
        <v>1805447.6687818281</v>
      </c>
      <c r="U711" s="9">
        <f t="shared" si="11"/>
        <v>21345093.757053617</v>
      </c>
    </row>
    <row r="712" spans="1:21" x14ac:dyDescent="0.3">
      <c r="A712" s="7" t="s">
        <v>281</v>
      </c>
      <c r="B712" s="7" t="s">
        <v>1116</v>
      </c>
      <c r="C712" s="7">
        <v>1301</v>
      </c>
      <c r="D712" s="2" t="s">
        <v>8</v>
      </c>
      <c r="E712" s="2">
        <v>907</v>
      </c>
      <c r="F712" s="2">
        <v>132107</v>
      </c>
      <c r="G712" s="2" t="s">
        <v>1897</v>
      </c>
      <c r="H712" s="8" t="s">
        <v>1891</v>
      </c>
      <c r="I712" s="15">
        <v>1818529.3060547069</v>
      </c>
      <c r="J712" s="15">
        <v>1815280.3529236477</v>
      </c>
      <c r="K712" s="15">
        <v>2289276.1960747978</v>
      </c>
      <c r="L712" s="15">
        <v>2279480.6443986581</v>
      </c>
      <c r="M712" s="15">
        <v>2276680.8707348383</v>
      </c>
      <c r="N712" s="15">
        <v>2275650.6632451452</v>
      </c>
      <c r="O712" s="15">
        <v>2272374.4874840486</v>
      </c>
      <c r="P712" s="15">
        <v>2254918.007210304</v>
      </c>
      <c r="Q712" s="15">
        <v>3185733.7275822926</v>
      </c>
      <c r="R712" s="15">
        <v>2262842.3354655528</v>
      </c>
      <c r="S712" s="15">
        <v>1808584.7902647832</v>
      </c>
      <c r="T712" s="15">
        <v>1805447.6687818281</v>
      </c>
      <c r="U712" s="9">
        <f t="shared" si="11"/>
        <v>26344799.050220605</v>
      </c>
    </row>
    <row r="713" spans="1:21" x14ac:dyDescent="0.3">
      <c r="A713" s="7" t="s">
        <v>281</v>
      </c>
      <c r="B713" s="7" t="s">
        <v>1116</v>
      </c>
      <c r="C713" s="7">
        <v>1301</v>
      </c>
      <c r="D713" s="2" t="s">
        <v>8</v>
      </c>
      <c r="E713" s="2">
        <v>907</v>
      </c>
      <c r="F713" s="2">
        <v>132134</v>
      </c>
      <c r="G713" s="2" t="s">
        <v>1897</v>
      </c>
      <c r="H713" s="8" t="s">
        <v>1892</v>
      </c>
      <c r="I713" s="15">
        <v>1818529.3060547069</v>
      </c>
      <c r="J713" s="15">
        <v>1361460.2646927356</v>
      </c>
      <c r="K713" s="15">
        <v>1831420.9568598382</v>
      </c>
      <c r="L713" s="15">
        <v>1823584.5155189265</v>
      </c>
      <c r="M713" s="15">
        <v>2276680.8707348383</v>
      </c>
      <c r="N713" s="15">
        <v>1820520.5305961163</v>
      </c>
      <c r="O713" s="15">
        <v>1817899.5899872389</v>
      </c>
      <c r="P713" s="15">
        <v>2254918.007210304</v>
      </c>
      <c r="Q713" s="15">
        <v>2730628.9093562509</v>
      </c>
      <c r="R713" s="15">
        <v>2715410.8025586633</v>
      </c>
      <c r="S713" s="15">
        <v>1356438.5926985873</v>
      </c>
      <c r="T713" s="15">
        <v>2708171.5031727422</v>
      </c>
      <c r="U713" s="9">
        <f t="shared" si="11"/>
        <v>24515663.849440955</v>
      </c>
    </row>
    <row r="714" spans="1:21" x14ac:dyDescent="0.3">
      <c r="A714" s="7" t="s">
        <v>281</v>
      </c>
      <c r="B714" s="7" t="s">
        <v>1116</v>
      </c>
      <c r="C714" s="7">
        <v>1301</v>
      </c>
      <c r="D714" s="2" t="s">
        <v>8</v>
      </c>
      <c r="E714" s="2">
        <v>907</v>
      </c>
      <c r="F714" s="2" t="s">
        <v>8</v>
      </c>
      <c r="G714" s="2" t="s">
        <v>1897</v>
      </c>
      <c r="H714" s="8" t="s">
        <v>1893</v>
      </c>
      <c r="I714" s="15">
        <v>2273161.6325683836</v>
      </c>
      <c r="J714" s="15">
        <v>2269100.4411545596</v>
      </c>
      <c r="K714" s="15">
        <v>2747131.4352897573</v>
      </c>
      <c r="L714" s="15">
        <v>2735376.7732783896</v>
      </c>
      <c r="M714" s="15">
        <v>2732017.0448818062</v>
      </c>
      <c r="N714" s="15">
        <v>2730780.7958941744</v>
      </c>
      <c r="O714" s="15">
        <v>2726849.3849808583</v>
      </c>
      <c r="P714" s="15">
        <v>2705901.6086523649</v>
      </c>
      <c r="Q714" s="15">
        <v>2730628.9093562509</v>
      </c>
      <c r="R714" s="15">
        <v>2715410.8025586633</v>
      </c>
      <c r="S714" s="15">
        <v>2712877.1853971747</v>
      </c>
      <c r="T714" s="15">
        <v>2708171.5031727422</v>
      </c>
      <c r="U714" s="9">
        <f t="shared" si="11"/>
        <v>31787407.517185122</v>
      </c>
    </row>
    <row r="715" spans="1:21" x14ac:dyDescent="0.3">
      <c r="A715" s="7" t="s">
        <v>281</v>
      </c>
      <c r="B715" s="7" t="s">
        <v>1116</v>
      </c>
      <c r="C715" s="7">
        <v>1301</v>
      </c>
      <c r="D715" s="2" t="s">
        <v>252</v>
      </c>
      <c r="E715" s="2">
        <v>907</v>
      </c>
      <c r="F715" s="2" t="s">
        <v>252</v>
      </c>
      <c r="G715" s="2" t="s">
        <v>1897</v>
      </c>
      <c r="H715" s="8" t="s">
        <v>290</v>
      </c>
      <c r="I715" s="15">
        <v>1363896.9795410302</v>
      </c>
      <c r="J715" s="15">
        <v>2269100.4411545596</v>
      </c>
      <c r="K715" s="15">
        <v>2289276.1960747978</v>
      </c>
      <c r="L715" s="15">
        <v>2279480.6443986581</v>
      </c>
      <c r="M715" s="15">
        <v>2276680.8707348383</v>
      </c>
      <c r="N715" s="15">
        <v>2275650.6632451452</v>
      </c>
      <c r="O715" s="15">
        <v>2272374.4874840486</v>
      </c>
      <c r="P715" s="15">
        <v>2254918.007210304</v>
      </c>
      <c r="Q715" s="15">
        <v>2275524.0911302092</v>
      </c>
      <c r="R715" s="15">
        <v>2262842.3354655528</v>
      </c>
      <c r="S715" s="15">
        <v>2260730.9878309788</v>
      </c>
      <c r="T715" s="15">
        <v>2256809.5859772852</v>
      </c>
      <c r="U715" s="9">
        <f t="shared" si="11"/>
        <v>26337285.290247411</v>
      </c>
    </row>
    <row r="716" spans="1:21" x14ac:dyDescent="0.3">
      <c r="A716" s="7"/>
      <c r="B716" s="7"/>
      <c r="C716" s="7"/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0</v>
      </c>
      <c r="S716" s="15">
        <v>0</v>
      </c>
      <c r="T716" s="15">
        <v>0</v>
      </c>
      <c r="U716" s="9">
        <f>SUM(U591:U715)</f>
        <v>9305640910.5429268</v>
      </c>
    </row>
    <row r="717" spans="1:21" x14ac:dyDescent="0.3">
      <c r="A717" s="7" t="s">
        <v>281</v>
      </c>
      <c r="B717" s="7" t="s">
        <v>557</v>
      </c>
      <c r="C717" s="7">
        <v>1308</v>
      </c>
      <c r="D717" s="6" t="s">
        <v>558</v>
      </c>
      <c r="E717" s="7">
        <v>999</v>
      </c>
      <c r="F717" s="6" t="s">
        <v>558</v>
      </c>
      <c r="H717" s="13" t="s">
        <v>2488</v>
      </c>
      <c r="I717" s="1">
        <v>29017348.929144457</v>
      </c>
      <c r="J717" s="1">
        <v>30732275.788718496</v>
      </c>
      <c r="K717" s="1">
        <v>26660349.793760829</v>
      </c>
      <c r="L717" s="1">
        <v>27543704.542931963</v>
      </c>
      <c r="M717" s="1">
        <v>26945183.080002517</v>
      </c>
      <c r="N717" s="1">
        <v>26916893.826729048</v>
      </c>
      <c r="O717" s="1">
        <v>28903794.343582533</v>
      </c>
      <c r="P717" s="1">
        <v>26931293.582025722</v>
      </c>
      <c r="Q717" s="1">
        <v>30482491.428626794</v>
      </c>
      <c r="R717" s="1">
        <v>28841695.480688494</v>
      </c>
      <c r="S717" s="1">
        <v>29324555.145322967</v>
      </c>
      <c r="T717" s="1">
        <v>29165698.850711256</v>
      </c>
      <c r="U717" s="9">
        <f t="shared" si="11"/>
        <v>341465284.79224515</v>
      </c>
    </row>
    <row r="718" spans="1:21" x14ac:dyDescent="0.3">
      <c r="A718" s="7"/>
      <c r="B718" s="7"/>
      <c r="C718" s="7"/>
      <c r="D718" s="6"/>
      <c r="E718" s="7"/>
      <c r="F718" s="6"/>
      <c r="H718" s="13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1" x14ac:dyDescent="0.3">
      <c r="A719" s="7" t="s">
        <v>281</v>
      </c>
      <c r="B719" s="7" t="s">
        <v>659</v>
      </c>
      <c r="C719" s="7">
        <v>1312</v>
      </c>
      <c r="D719" s="6" t="s">
        <v>8</v>
      </c>
      <c r="E719" s="7">
        <v>923</v>
      </c>
      <c r="F719" s="2" t="s">
        <v>1189</v>
      </c>
      <c r="G719" s="2" t="s">
        <v>2484</v>
      </c>
      <c r="H719" s="8" t="s">
        <v>1902</v>
      </c>
      <c r="I719" s="1">
        <v>9796379.0560411345</v>
      </c>
      <c r="J719" s="1">
        <v>11419706.478467045</v>
      </c>
      <c r="K719" s="1">
        <v>13193889.393514387</v>
      </c>
      <c r="L719" s="1">
        <v>9009287.6403775457</v>
      </c>
      <c r="M719" s="1">
        <v>12225600.847965838</v>
      </c>
      <c r="N719" s="1">
        <v>13321510.223285304</v>
      </c>
      <c r="O719" s="1">
        <v>13907278.948566278</v>
      </c>
      <c r="P719" s="1">
        <v>13760915.715968968</v>
      </c>
      <c r="Q719" s="1">
        <v>7956681.3161978871</v>
      </c>
      <c r="R719" s="1">
        <v>8580805.209194487</v>
      </c>
      <c r="S719" s="1">
        <v>8561232.2128616665</v>
      </c>
      <c r="T719" s="1">
        <v>10647903.755293382</v>
      </c>
      <c r="U719" s="9">
        <f t="shared" si="11"/>
        <v>132381190.79773392</v>
      </c>
    </row>
    <row r="720" spans="1:21" x14ac:dyDescent="0.3">
      <c r="A720" s="7" t="s">
        <v>281</v>
      </c>
      <c r="B720" s="7" t="s">
        <v>659</v>
      </c>
      <c r="C720" s="7">
        <v>1312</v>
      </c>
      <c r="D720" s="2" t="s">
        <v>8</v>
      </c>
      <c r="E720" s="2">
        <v>923</v>
      </c>
      <c r="F720" s="2" t="s">
        <v>2224</v>
      </c>
      <c r="G720" s="2" t="s">
        <v>2484</v>
      </c>
      <c r="H720" s="8" t="s">
        <v>1903</v>
      </c>
      <c r="I720" s="1">
        <v>515598.89768637548</v>
      </c>
      <c r="J720" s="1">
        <v>2076310.2688121903</v>
      </c>
      <c r="K720" s="1">
        <v>2111022.3029623022</v>
      </c>
      <c r="L720" s="1">
        <v>2119832.3859711871</v>
      </c>
      <c r="M720" s="1">
        <v>3189287.1777302185</v>
      </c>
      <c r="N720" s="1">
        <v>3197162.4535884731</v>
      </c>
      <c r="O720" s="1">
        <v>3744267.4092293829</v>
      </c>
      <c r="P720" s="1">
        <v>3704861.9235301069</v>
      </c>
      <c r="Q720" s="1">
        <v>2652227.1053992957</v>
      </c>
      <c r="R720" s="1">
        <v>2681501.6278732773</v>
      </c>
      <c r="S720" s="1">
        <v>2675385.0665192707</v>
      </c>
      <c r="T720" s="1">
        <v>3194371.1265880144</v>
      </c>
      <c r="U720" s="9">
        <f t="shared" si="11"/>
        <v>31861827.745890088</v>
      </c>
    </row>
    <row r="721" spans="1:21" x14ac:dyDescent="0.3">
      <c r="A721" s="7" t="s">
        <v>281</v>
      </c>
      <c r="B721" s="7" t="s">
        <v>659</v>
      </c>
      <c r="C721" s="7">
        <v>1312</v>
      </c>
      <c r="D721" s="2" t="s">
        <v>8</v>
      </c>
      <c r="E721" s="2">
        <v>917</v>
      </c>
      <c r="F721" s="2" t="s">
        <v>2225</v>
      </c>
      <c r="G721" s="2" t="s">
        <v>2484</v>
      </c>
      <c r="H721" s="8" t="s">
        <v>1904</v>
      </c>
      <c r="I721" s="1">
        <v>515598.89768637548</v>
      </c>
      <c r="J721" s="1">
        <v>1038155.1344060951</v>
      </c>
      <c r="K721" s="1">
        <v>1055511.1514811511</v>
      </c>
      <c r="L721" s="1">
        <v>1589874.2894783905</v>
      </c>
      <c r="M721" s="1">
        <v>2126191.4518201458</v>
      </c>
      <c r="N721" s="1">
        <v>2131441.6357256486</v>
      </c>
      <c r="O721" s="1">
        <v>2139581.3767025047</v>
      </c>
      <c r="P721" s="1">
        <v>2117063.956302918</v>
      </c>
      <c r="Q721" s="1">
        <v>1591336.2632395774</v>
      </c>
      <c r="R721" s="1">
        <v>1608900.9767239664</v>
      </c>
      <c r="S721" s="1">
        <v>1605231.0399115626</v>
      </c>
      <c r="T721" s="1">
        <v>1597185.5632940072</v>
      </c>
      <c r="U721" s="9">
        <f t="shared" si="11"/>
        <v>19116071.736772344</v>
      </c>
    </row>
    <row r="722" spans="1:21" x14ac:dyDescent="0.3">
      <c r="A722" s="7" t="s">
        <v>281</v>
      </c>
      <c r="B722" s="7" t="s">
        <v>659</v>
      </c>
      <c r="C722" s="7">
        <v>1312</v>
      </c>
      <c r="D722" s="2" t="s">
        <v>8</v>
      </c>
      <c r="E722" s="2">
        <v>917</v>
      </c>
      <c r="F722" s="2" t="s">
        <v>2226</v>
      </c>
      <c r="G722" s="2" t="s">
        <v>2484</v>
      </c>
      <c r="H722" s="8" t="s">
        <v>1905</v>
      </c>
      <c r="I722" s="1">
        <v>3609192.2838046281</v>
      </c>
      <c r="J722" s="1">
        <v>4152620.5376243806</v>
      </c>
      <c r="K722" s="1">
        <v>6333066.9088869067</v>
      </c>
      <c r="L722" s="1">
        <v>7419413.3508991553</v>
      </c>
      <c r="M722" s="1">
        <v>8504765.8072805833</v>
      </c>
      <c r="N722" s="1">
        <v>8525766.5429025944</v>
      </c>
      <c r="O722" s="1">
        <v>8558325.5068100188</v>
      </c>
      <c r="P722" s="1">
        <v>8468255.8252116721</v>
      </c>
      <c r="Q722" s="1">
        <v>7426235.8951180279</v>
      </c>
      <c r="R722" s="1">
        <v>7508204.5580451768</v>
      </c>
      <c r="S722" s="1">
        <v>3745539.0931269792</v>
      </c>
      <c r="T722" s="1">
        <v>5323951.8776466912</v>
      </c>
      <c r="U722" s="9">
        <f t="shared" si="11"/>
        <v>79575338.187356815</v>
      </c>
    </row>
    <row r="723" spans="1:21" x14ac:dyDescent="0.3">
      <c r="A723" s="7" t="s">
        <v>281</v>
      </c>
      <c r="B723" s="7" t="s">
        <v>659</v>
      </c>
      <c r="C723" s="7">
        <v>1312</v>
      </c>
      <c r="D723" s="2" t="s">
        <v>8</v>
      </c>
      <c r="E723" s="2">
        <v>917</v>
      </c>
      <c r="F723" s="2" t="s">
        <v>2227</v>
      </c>
      <c r="G723" s="2" t="s">
        <v>2484</v>
      </c>
      <c r="H723" s="8" t="s">
        <v>1906</v>
      </c>
      <c r="I723" s="1">
        <v>1031197.795372751</v>
      </c>
      <c r="J723" s="1">
        <v>1038155.1344060951</v>
      </c>
      <c r="K723" s="1">
        <v>1583266.7272217267</v>
      </c>
      <c r="L723" s="1">
        <v>1589874.2894783905</v>
      </c>
      <c r="M723" s="1">
        <v>1063095.7259100729</v>
      </c>
      <c r="N723" s="1">
        <v>1598581.2267942366</v>
      </c>
      <c r="O723" s="1">
        <v>1604686.0325268784</v>
      </c>
      <c r="P723" s="1">
        <v>1058531.978151459</v>
      </c>
      <c r="Q723" s="1">
        <v>1591336.2632395774</v>
      </c>
      <c r="R723" s="1">
        <v>1608900.9767239664</v>
      </c>
      <c r="S723" s="1">
        <v>1070154.0266077083</v>
      </c>
      <c r="T723" s="1">
        <v>1597185.5632940072</v>
      </c>
      <c r="U723" s="9">
        <f t="shared" si="11"/>
        <v>16434965.739726869</v>
      </c>
    </row>
    <row r="724" spans="1:21" x14ac:dyDescent="0.3">
      <c r="A724" s="7" t="s">
        <v>281</v>
      </c>
      <c r="B724" s="7" t="s">
        <v>659</v>
      </c>
      <c r="C724" s="7">
        <v>1312</v>
      </c>
      <c r="D724" s="2" t="s">
        <v>8</v>
      </c>
      <c r="E724" s="2">
        <v>917</v>
      </c>
      <c r="F724" s="2" t="s">
        <v>2228</v>
      </c>
      <c r="G724" s="2" t="s">
        <v>2484</v>
      </c>
      <c r="H724" s="8" t="s">
        <v>1907</v>
      </c>
      <c r="I724" s="1">
        <v>0</v>
      </c>
      <c r="J724" s="1">
        <v>0</v>
      </c>
      <c r="K724" s="1">
        <v>527755.57574057556</v>
      </c>
      <c r="L724" s="1">
        <v>1059916.1929855936</v>
      </c>
      <c r="M724" s="1">
        <v>1594643.5888651093</v>
      </c>
      <c r="N724" s="1">
        <v>1065720.8178628243</v>
      </c>
      <c r="O724" s="1">
        <v>1069790.6883512523</v>
      </c>
      <c r="P724" s="1">
        <v>1058531.978151459</v>
      </c>
      <c r="Q724" s="1">
        <v>1591336.2632395774</v>
      </c>
      <c r="R724" s="1">
        <v>2145201.3022986217</v>
      </c>
      <c r="S724" s="1">
        <v>1070154.0266077083</v>
      </c>
      <c r="T724" s="1">
        <v>1597185.5632940072</v>
      </c>
      <c r="U724" s="9">
        <f t="shared" si="11"/>
        <v>12780235.997396728</v>
      </c>
    </row>
    <row r="725" spans="1:21" x14ac:dyDescent="0.3">
      <c r="A725" s="7" t="s">
        <v>281</v>
      </c>
      <c r="B725" s="7" t="s">
        <v>659</v>
      </c>
      <c r="C725" s="7">
        <v>1312</v>
      </c>
      <c r="D725" s="2" t="s">
        <v>8</v>
      </c>
      <c r="E725" s="2">
        <v>917</v>
      </c>
      <c r="F725" s="2" t="s">
        <v>2229</v>
      </c>
      <c r="G725" s="2" t="s">
        <v>2484</v>
      </c>
      <c r="H725" s="8" t="s">
        <v>1908</v>
      </c>
      <c r="I725" s="1">
        <v>515598.89768637548</v>
      </c>
      <c r="J725" s="1">
        <v>1038155.1344060951</v>
      </c>
      <c r="K725" s="1">
        <v>527755.57574057556</v>
      </c>
      <c r="L725" s="1">
        <v>1059916.1929855936</v>
      </c>
      <c r="M725" s="1">
        <v>1594643.5888651093</v>
      </c>
      <c r="N725" s="1">
        <v>1598581.2267942366</v>
      </c>
      <c r="O725" s="1">
        <v>1604686.0325268784</v>
      </c>
      <c r="P725" s="1">
        <v>1587797.9672271886</v>
      </c>
      <c r="Q725" s="1">
        <v>1591336.2632395774</v>
      </c>
      <c r="R725" s="1">
        <v>1608900.9767239664</v>
      </c>
      <c r="S725" s="1">
        <v>535077.01330385415</v>
      </c>
      <c r="T725" s="1">
        <v>1597185.5632940072</v>
      </c>
      <c r="U725" s="9">
        <f t="shared" si="11"/>
        <v>14859634.432793457</v>
      </c>
    </row>
    <row r="726" spans="1:21" x14ac:dyDescent="0.3">
      <c r="A726" s="7" t="s">
        <v>281</v>
      </c>
      <c r="B726" s="7" t="s">
        <v>659</v>
      </c>
      <c r="C726" s="7">
        <v>1312</v>
      </c>
      <c r="D726" s="2" t="s">
        <v>8</v>
      </c>
      <c r="E726" s="2">
        <v>917</v>
      </c>
      <c r="F726" s="2" t="s">
        <v>2230</v>
      </c>
      <c r="G726" s="2" t="s">
        <v>2484</v>
      </c>
      <c r="H726" s="8" t="s">
        <v>1909</v>
      </c>
      <c r="I726" s="1">
        <v>0</v>
      </c>
      <c r="J726" s="1">
        <v>0</v>
      </c>
      <c r="K726" s="1">
        <v>1055511.1514811511</v>
      </c>
      <c r="L726" s="1">
        <v>1059916.1929855936</v>
      </c>
      <c r="M726" s="1">
        <v>1063095.7259100729</v>
      </c>
      <c r="N726" s="1">
        <v>1598581.2267942366</v>
      </c>
      <c r="O726" s="1">
        <v>1069790.6883512523</v>
      </c>
      <c r="P726" s="1">
        <v>1058531.978151459</v>
      </c>
      <c r="Q726" s="1">
        <v>1591336.2632395774</v>
      </c>
      <c r="R726" s="1">
        <v>1072600.6511493109</v>
      </c>
      <c r="S726" s="1">
        <v>535077.01330385415</v>
      </c>
      <c r="T726" s="1">
        <v>2661975.9388233456</v>
      </c>
      <c r="U726" s="9">
        <f t="shared" si="11"/>
        <v>12766416.830189854</v>
      </c>
    </row>
    <row r="727" spans="1:21" x14ac:dyDescent="0.3">
      <c r="A727" s="7" t="s">
        <v>281</v>
      </c>
      <c r="B727" s="7" t="s">
        <v>659</v>
      </c>
      <c r="C727" s="7">
        <v>1312</v>
      </c>
      <c r="D727" s="2" t="s">
        <v>8</v>
      </c>
      <c r="E727" s="2">
        <v>917</v>
      </c>
      <c r="F727" s="2" t="s">
        <v>2231</v>
      </c>
      <c r="G727" s="2" t="s">
        <v>2484</v>
      </c>
      <c r="H727" s="8" t="s">
        <v>1910</v>
      </c>
      <c r="I727" s="1">
        <v>0</v>
      </c>
      <c r="J727" s="1">
        <v>0</v>
      </c>
      <c r="K727" s="1">
        <v>0</v>
      </c>
      <c r="L727" s="1">
        <v>529958.09649279679</v>
      </c>
      <c r="M727" s="1">
        <v>531547.86295503646</v>
      </c>
      <c r="N727" s="1">
        <v>1065720.8178628243</v>
      </c>
      <c r="O727" s="1">
        <v>534895.34417562617</v>
      </c>
      <c r="P727" s="1">
        <v>529265.98907572951</v>
      </c>
      <c r="Q727" s="1">
        <v>530445.42107985914</v>
      </c>
      <c r="R727" s="1">
        <v>1072600.6511493109</v>
      </c>
      <c r="S727" s="1">
        <v>535077.01330385415</v>
      </c>
      <c r="T727" s="1">
        <v>1064790.3755293381</v>
      </c>
      <c r="U727" s="9">
        <f t="shared" si="11"/>
        <v>6394301.5716243759</v>
      </c>
    </row>
    <row r="728" spans="1:21" x14ac:dyDescent="0.3">
      <c r="A728" s="7" t="s">
        <v>281</v>
      </c>
      <c r="B728" s="7" t="s">
        <v>659</v>
      </c>
      <c r="C728" s="7">
        <v>1312</v>
      </c>
      <c r="D728" s="2" t="s">
        <v>8</v>
      </c>
      <c r="E728" s="2">
        <v>917</v>
      </c>
      <c r="F728" s="2" t="s">
        <v>2232</v>
      </c>
      <c r="G728" s="2" t="s">
        <v>2484</v>
      </c>
      <c r="H728" s="8" t="s">
        <v>1911</v>
      </c>
      <c r="I728" s="1">
        <v>0</v>
      </c>
      <c r="J728" s="1">
        <v>0</v>
      </c>
      <c r="K728" s="1">
        <v>0</v>
      </c>
      <c r="L728" s="1">
        <v>529958.09649279679</v>
      </c>
      <c r="M728" s="1">
        <v>531547.86295503646</v>
      </c>
      <c r="N728" s="1">
        <v>532860.40893141215</v>
      </c>
      <c r="O728" s="1">
        <v>534895.34417562617</v>
      </c>
      <c r="P728" s="1">
        <v>529265.98907572951</v>
      </c>
      <c r="Q728" s="1">
        <v>530445.42107985914</v>
      </c>
      <c r="R728" s="1">
        <v>536300.32557465544</v>
      </c>
      <c r="S728" s="1">
        <v>535077.01330385415</v>
      </c>
      <c r="T728" s="1">
        <v>532395.18776466907</v>
      </c>
      <c r="U728" s="9">
        <f t="shared" si="11"/>
        <v>4792745.6493536392</v>
      </c>
    </row>
    <row r="729" spans="1:21" x14ac:dyDescent="0.3">
      <c r="A729" s="7" t="s">
        <v>281</v>
      </c>
      <c r="B729" s="7" t="s">
        <v>659</v>
      </c>
      <c r="C729" s="7">
        <v>1312</v>
      </c>
      <c r="D729" s="2" t="s">
        <v>8</v>
      </c>
      <c r="E729" s="2">
        <v>917</v>
      </c>
      <c r="F729" s="2" t="s">
        <v>2233</v>
      </c>
      <c r="G729" s="2" t="s">
        <v>2484</v>
      </c>
      <c r="H729" s="8" t="s">
        <v>1912</v>
      </c>
      <c r="I729" s="1">
        <v>515598.89768637548</v>
      </c>
      <c r="J729" s="1">
        <v>0</v>
      </c>
      <c r="K729" s="1">
        <v>0</v>
      </c>
      <c r="L729" s="1">
        <v>529958.09649279679</v>
      </c>
      <c r="M729" s="1">
        <v>0</v>
      </c>
      <c r="N729" s="1">
        <v>0</v>
      </c>
      <c r="O729" s="1">
        <v>534895.34417562617</v>
      </c>
      <c r="P729" s="1">
        <v>0</v>
      </c>
      <c r="Q729" s="1">
        <v>0</v>
      </c>
      <c r="R729" s="1">
        <v>0</v>
      </c>
      <c r="S729" s="1">
        <v>535077.01330385415</v>
      </c>
      <c r="T729" s="1">
        <v>0</v>
      </c>
      <c r="U729" s="9">
        <f t="shared" si="11"/>
        <v>2115529.3516586525</v>
      </c>
    </row>
    <row r="730" spans="1:21" x14ac:dyDescent="0.3">
      <c r="A730" s="7" t="s">
        <v>281</v>
      </c>
      <c r="B730" s="7" t="s">
        <v>659</v>
      </c>
      <c r="C730" s="7">
        <v>1312</v>
      </c>
      <c r="D730" s="2" t="s">
        <v>8</v>
      </c>
      <c r="E730" s="2">
        <v>917</v>
      </c>
      <c r="F730" s="2" t="s">
        <v>2234</v>
      </c>
      <c r="G730" s="2" t="s">
        <v>2484</v>
      </c>
      <c r="H730" s="8" t="s">
        <v>1913</v>
      </c>
      <c r="I730" s="1">
        <v>0</v>
      </c>
      <c r="J730" s="1">
        <v>0</v>
      </c>
      <c r="K730" s="1">
        <v>0</v>
      </c>
      <c r="L730" s="1">
        <v>529958.09649279679</v>
      </c>
      <c r="M730" s="1">
        <v>0</v>
      </c>
      <c r="N730" s="1">
        <v>0</v>
      </c>
      <c r="O730" s="1">
        <v>534895.34417562617</v>
      </c>
      <c r="P730" s="1">
        <v>0</v>
      </c>
      <c r="Q730" s="1">
        <v>0</v>
      </c>
      <c r="R730" s="1">
        <v>536300.32557465544</v>
      </c>
      <c r="S730" s="1">
        <v>0</v>
      </c>
      <c r="T730" s="1">
        <v>532395.18776466907</v>
      </c>
      <c r="U730" s="9">
        <f t="shared" si="11"/>
        <v>2133548.9540077476</v>
      </c>
    </row>
    <row r="731" spans="1:21" x14ac:dyDescent="0.3">
      <c r="A731" s="7" t="s">
        <v>281</v>
      </c>
      <c r="B731" s="7" t="s">
        <v>659</v>
      </c>
      <c r="C731" s="7">
        <v>1312</v>
      </c>
      <c r="D731" s="2" t="s">
        <v>8</v>
      </c>
      <c r="E731" s="2">
        <v>917</v>
      </c>
      <c r="F731" s="2" t="s">
        <v>2235</v>
      </c>
      <c r="G731" s="2" t="s">
        <v>2484</v>
      </c>
      <c r="H731" s="8" t="s">
        <v>1914</v>
      </c>
      <c r="I731" s="1">
        <v>0</v>
      </c>
      <c r="J731" s="1">
        <v>0</v>
      </c>
      <c r="K731" s="1">
        <v>0</v>
      </c>
      <c r="L731" s="1">
        <v>0</v>
      </c>
      <c r="M731" s="1">
        <v>531547.86295503646</v>
      </c>
      <c r="N731" s="1">
        <v>0</v>
      </c>
      <c r="O731" s="1">
        <v>0</v>
      </c>
      <c r="P731" s="1">
        <v>529265.98907572951</v>
      </c>
      <c r="Q731" s="1">
        <v>0</v>
      </c>
      <c r="R731" s="1">
        <v>0</v>
      </c>
      <c r="S731" s="1">
        <v>535077.01330385415</v>
      </c>
      <c r="T731" s="1">
        <v>0</v>
      </c>
      <c r="U731" s="9">
        <f t="shared" si="11"/>
        <v>1595890.8653346202</v>
      </c>
    </row>
    <row r="732" spans="1:21" x14ac:dyDescent="0.3">
      <c r="A732" s="7" t="s">
        <v>281</v>
      </c>
      <c r="B732" s="7" t="s">
        <v>659</v>
      </c>
      <c r="C732" s="7">
        <v>1312</v>
      </c>
      <c r="D732" s="2" t="s">
        <v>8</v>
      </c>
      <c r="E732" s="2">
        <v>917</v>
      </c>
      <c r="F732" s="2" t="s">
        <v>2236</v>
      </c>
      <c r="G732" s="2" t="s">
        <v>2484</v>
      </c>
      <c r="H732" s="8" t="s">
        <v>1915</v>
      </c>
      <c r="I732" s="1">
        <v>0</v>
      </c>
      <c r="J732" s="1">
        <v>519077.56720304757</v>
      </c>
      <c r="K732" s="1">
        <v>0</v>
      </c>
      <c r="L732" s="1">
        <v>529958.09649279679</v>
      </c>
      <c r="M732" s="1">
        <v>0</v>
      </c>
      <c r="N732" s="1">
        <v>0</v>
      </c>
      <c r="O732" s="1">
        <v>534895.34417562617</v>
      </c>
      <c r="P732" s="1">
        <v>0</v>
      </c>
      <c r="Q732" s="1">
        <v>0</v>
      </c>
      <c r="R732" s="1">
        <v>536300.32557465544</v>
      </c>
      <c r="S732" s="1">
        <v>0</v>
      </c>
      <c r="T732" s="1">
        <v>0</v>
      </c>
      <c r="U732" s="9">
        <f t="shared" si="11"/>
        <v>2120231.333446126</v>
      </c>
    </row>
    <row r="733" spans="1:21" x14ac:dyDescent="0.3">
      <c r="A733" s="7" t="s">
        <v>281</v>
      </c>
      <c r="B733" s="7" t="s">
        <v>659</v>
      </c>
      <c r="C733" s="7">
        <v>1312</v>
      </c>
      <c r="D733" s="2" t="s">
        <v>8</v>
      </c>
      <c r="E733" s="2">
        <v>917</v>
      </c>
      <c r="F733" s="2" t="s">
        <v>2237</v>
      </c>
      <c r="G733" s="2" t="s">
        <v>2484</v>
      </c>
      <c r="H733" s="8" t="s">
        <v>1916</v>
      </c>
      <c r="I733" s="1">
        <v>0</v>
      </c>
      <c r="J733" s="1">
        <v>0</v>
      </c>
      <c r="K733" s="1">
        <v>527755.57574057556</v>
      </c>
      <c r="L733" s="1">
        <v>0</v>
      </c>
      <c r="M733" s="1">
        <v>531547.86295503646</v>
      </c>
      <c r="N733" s="1">
        <v>0</v>
      </c>
      <c r="O733" s="1">
        <v>534895.34417562617</v>
      </c>
      <c r="P733" s="1">
        <v>529265.98907572951</v>
      </c>
      <c r="Q733" s="1">
        <v>0</v>
      </c>
      <c r="R733" s="1">
        <v>536300.32557465544</v>
      </c>
      <c r="S733" s="1">
        <v>0</v>
      </c>
      <c r="T733" s="1">
        <v>532395.18776466907</v>
      </c>
      <c r="U733" s="9">
        <f t="shared" si="11"/>
        <v>3192160.2852862924</v>
      </c>
    </row>
    <row r="734" spans="1:21" x14ac:dyDescent="0.3">
      <c r="A734" s="7" t="s">
        <v>281</v>
      </c>
      <c r="B734" s="7" t="s">
        <v>659</v>
      </c>
      <c r="C734" s="7">
        <v>1312</v>
      </c>
      <c r="D734" s="2" t="s">
        <v>8</v>
      </c>
      <c r="E734" s="2">
        <v>917</v>
      </c>
      <c r="F734" s="2" t="s">
        <v>2238</v>
      </c>
      <c r="G734" s="2" t="s">
        <v>2484</v>
      </c>
      <c r="H734" s="8" t="s">
        <v>1917</v>
      </c>
      <c r="I734" s="1">
        <v>2577994.4884318775</v>
      </c>
      <c r="J734" s="1">
        <v>2595387.8360152375</v>
      </c>
      <c r="K734" s="1">
        <v>7916333.6361086331</v>
      </c>
      <c r="L734" s="1">
        <v>13248952.412319919</v>
      </c>
      <c r="M734" s="1">
        <v>15946435.888651093</v>
      </c>
      <c r="N734" s="1">
        <v>18650114.312599428</v>
      </c>
      <c r="O734" s="1">
        <v>18721337.046146914</v>
      </c>
      <c r="P734" s="1">
        <v>21170639.563029181</v>
      </c>
      <c r="Q734" s="1">
        <v>21217816.843194366</v>
      </c>
      <c r="R734" s="1">
        <v>24133514.650859494</v>
      </c>
      <c r="S734" s="1">
        <v>21403080.532154165</v>
      </c>
      <c r="T734" s="1">
        <v>21295807.510586765</v>
      </c>
      <c r="U734" s="9">
        <f t="shared" si="11"/>
        <v>188877414.72009709</v>
      </c>
    </row>
    <row r="735" spans="1:21" x14ac:dyDescent="0.3">
      <c r="A735" s="7" t="s">
        <v>281</v>
      </c>
      <c r="B735" s="7" t="s">
        <v>659</v>
      </c>
      <c r="C735" s="7">
        <v>1312</v>
      </c>
      <c r="D735" s="2" t="s">
        <v>252</v>
      </c>
      <c r="E735" s="2">
        <v>999</v>
      </c>
      <c r="F735" s="2" t="s">
        <v>252</v>
      </c>
      <c r="G735" s="2" t="s">
        <v>2484</v>
      </c>
      <c r="H735" s="8" t="s">
        <v>1777</v>
      </c>
      <c r="I735" s="1">
        <v>2577994.4884318775</v>
      </c>
      <c r="J735" s="1">
        <v>7786163.5080457134</v>
      </c>
      <c r="K735" s="1">
        <v>10555111.51481151</v>
      </c>
      <c r="L735" s="1">
        <v>21198323.859711871</v>
      </c>
      <c r="M735" s="1">
        <v>26577393.147751819</v>
      </c>
      <c r="N735" s="1">
        <v>34635926.58054179</v>
      </c>
      <c r="O735" s="1">
        <v>40117150.81317196</v>
      </c>
      <c r="P735" s="1">
        <v>37048619.23530107</v>
      </c>
      <c r="Q735" s="1">
        <v>29174498.159392253</v>
      </c>
      <c r="R735" s="1">
        <v>37541022.790225878</v>
      </c>
      <c r="S735" s="1">
        <v>40130775.997789063</v>
      </c>
      <c r="T735" s="1">
        <v>31943711.265880145</v>
      </c>
      <c r="U735" s="9">
        <f t="shared" si="11"/>
        <v>319286691.36105502</v>
      </c>
    </row>
    <row r="736" spans="1:21" x14ac:dyDescent="0.3">
      <c r="A736" s="7" t="s">
        <v>281</v>
      </c>
      <c r="B736" s="7" t="s">
        <v>659</v>
      </c>
      <c r="C736" s="7">
        <v>1312</v>
      </c>
      <c r="D736" s="2" t="s">
        <v>8</v>
      </c>
      <c r="E736" s="2">
        <v>917</v>
      </c>
      <c r="F736" s="2" t="s">
        <v>673</v>
      </c>
      <c r="G736" s="2" t="s">
        <v>654</v>
      </c>
      <c r="H736" s="8" t="s">
        <v>572</v>
      </c>
      <c r="I736" s="1">
        <v>154679.66930591263</v>
      </c>
      <c r="J736" s="1">
        <v>155723.27016091425</v>
      </c>
      <c r="K736" s="1">
        <v>263877.78787028778</v>
      </c>
      <c r="L736" s="1">
        <v>529958.09649279679</v>
      </c>
      <c r="M736" s="1">
        <v>265773.93147751823</v>
      </c>
      <c r="N736" s="1">
        <v>266430.20446570608</v>
      </c>
      <c r="O736" s="1">
        <v>267447.67208781309</v>
      </c>
      <c r="P736" s="1">
        <v>793898.98361359432</v>
      </c>
      <c r="Q736" s="1">
        <v>1060890.8421597183</v>
      </c>
      <c r="R736" s="1">
        <v>1340750.8139366386</v>
      </c>
      <c r="S736" s="1">
        <v>1070154.0266077083</v>
      </c>
      <c r="T736" s="1">
        <v>1330987.9694116728</v>
      </c>
      <c r="U736" s="9">
        <f t="shared" si="11"/>
        <v>7500573.2675902816</v>
      </c>
    </row>
    <row r="737" spans="1:21" x14ac:dyDescent="0.3">
      <c r="A737" s="7" t="s">
        <v>281</v>
      </c>
      <c r="B737" s="7" t="s">
        <v>659</v>
      </c>
      <c r="C737" s="7">
        <v>1312</v>
      </c>
      <c r="D737" s="2" t="s">
        <v>8</v>
      </c>
      <c r="E737" s="2">
        <v>917</v>
      </c>
      <c r="F737" s="2" t="s">
        <v>681</v>
      </c>
      <c r="G737" s="2" t="s">
        <v>654</v>
      </c>
      <c r="H737" s="8" t="s">
        <v>580</v>
      </c>
      <c r="I737" s="1">
        <v>51559.889768637542</v>
      </c>
      <c r="J737" s="1">
        <v>51907.756720304751</v>
      </c>
      <c r="K737" s="1">
        <v>52775.557574057551</v>
      </c>
      <c r="L737" s="1">
        <v>52995.809649279676</v>
      </c>
      <c r="M737" s="1">
        <v>53154.78629550364</v>
      </c>
      <c r="N737" s="1">
        <v>53286.040893141217</v>
      </c>
      <c r="O737" s="1">
        <v>53489.534417562609</v>
      </c>
      <c r="P737" s="1">
        <v>52926.598907572952</v>
      </c>
      <c r="Q737" s="1">
        <v>53044.542107985915</v>
      </c>
      <c r="R737" s="1">
        <v>53630.032557465544</v>
      </c>
      <c r="S737" s="1">
        <v>53507.701330385418</v>
      </c>
      <c r="T737" s="1">
        <v>53239.51877646691</v>
      </c>
      <c r="U737" s="9">
        <f t="shared" si="11"/>
        <v>635517.76899836375</v>
      </c>
    </row>
    <row r="738" spans="1:21" x14ac:dyDescent="0.3">
      <c r="A738" s="7" t="s">
        <v>281</v>
      </c>
      <c r="B738" s="7" t="s">
        <v>659</v>
      </c>
      <c r="C738" s="7">
        <v>1312</v>
      </c>
      <c r="D738" s="2" t="s">
        <v>8</v>
      </c>
      <c r="E738" s="2">
        <v>917</v>
      </c>
      <c r="F738" s="2" t="s">
        <v>2239</v>
      </c>
      <c r="G738" s="2" t="s">
        <v>654</v>
      </c>
      <c r="H738" s="8" t="s">
        <v>1918</v>
      </c>
      <c r="I738" s="1">
        <v>51559.889768637542</v>
      </c>
      <c r="J738" s="1">
        <v>51907.756720304751</v>
      </c>
      <c r="K738" s="1">
        <v>52775.557574057551</v>
      </c>
      <c r="L738" s="1">
        <v>52995.809649279676</v>
      </c>
      <c r="M738" s="1">
        <v>53154.78629550364</v>
      </c>
      <c r="N738" s="1">
        <v>53286.040893141217</v>
      </c>
      <c r="O738" s="1">
        <v>53489.534417562609</v>
      </c>
      <c r="P738" s="1">
        <v>52926.598907572952</v>
      </c>
      <c r="Q738" s="1">
        <v>53044.542107985915</v>
      </c>
      <c r="R738" s="1">
        <v>53630.032557465544</v>
      </c>
      <c r="S738" s="1">
        <v>53507.701330385418</v>
      </c>
      <c r="T738" s="1">
        <v>53239.51877646691</v>
      </c>
      <c r="U738" s="9">
        <f t="shared" si="11"/>
        <v>635517.76899836375</v>
      </c>
    </row>
    <row r="739" spans="1:21" x14ac:dyDescent="0.3">
      <c r="A739" s="7" t="s">
        <v>281</v>
      </c>
      <c r="B739" s="7" t="s">
        <v>659</v>
      </c>
      <c r="C739" s="7">
        <v>1312</v>
      </c>
      <c r="D739" s="2" t="s">
        <v>8</v>
      </c>
      <c r="E739" s="2">
        <v>917</v>
      </c>
      <c r="F739" s="2" t="s">
        <v>2240</v>
      </c>
      <c r="G739" s="2" t="s">
        <v>654</v>
      </c>
      <c r="H739" s="8" t="s">
        <v>1919</v>
      </c>
      <c r="I739" s="1">
        <v>51559.889768637542</v>
      </c>
      <c r="J739" s="1">
        <v>51907.756720304751</v>
      </c>
      <c r="K739" s="1">
        <v>52775.557574057551</v>
      </c>
      <c r="L739" s="1">
        <v>52995.809649279676</v>
      </c>
      <c r="M739" s="1">
        <v>265773.93147751823</v>
      </c>
      <c r="N739" s="1">
        <v>53286.040893141217</v>
      </c>
      <c r="O739" s="1">
        <v>53489.534417562609</v>
      </c>
      <c r="P739" s="1">
        <v>52926.598907572952</v>
      </c>
      <c r="Q739" s="1">
        <v>53044.542107985915</v>
      </c>
      <c r="R739" s="1">
        <v>53630.032557465544</v>
      </c>
      <c r="S739" s="1">
        <v>53507.701330385418</v>
      </c>
      <c r="T739" s="1">
        <v>53239.51877646691</v>
      </c>
      <c r="U739" s="9">
        <f t="shared" si="11"/>
        <v>848136.91418037831</v>
      </c>
    </row>
    <row r="740" spans="1:21" x14ac:dyDescent="0.3">
      <c r="A740" s="7" t="s">
        <v>281</v>
      </c>
      <c r="B740" s="7" t="s">
        <v>659</v>
      </c>
      <c r="C740" s="7">
        <v>1312</v>
      </c>
      <c r="D740" s="2" t="s">
        <v>8</v>
      </c>
      <c r="E740" s="2">
        <v>917</v>
      </c>
      <c r="F740" s="2" t="s">
        <v>677</v>
      </c>
      <c r="G740" s="2" t="s">
        <v>654</v>
      </c>
      <c r="H740" s="8" t="s">
        <v>1920</v>
      </c>
      <c r="I740" s="1">
        <v>51559.889768637542</v>
      </c>
      <c r="J740" s="1">
        <v>51907.756720304751</v>
      </c>
      <c r="K740" s="1">
        <v>105551.1151481151</v>
      </c>
      <c r="L740" s="1">
        <v>105991.61929855935</v>
      </c>
      <c r="M740" s="1">
        <v>212619.14518201456</v>
      </c>
      <c r="N740" s="1">
        <v>106572.08178628243</v>
      </c>
      <c r="O740" s="1">
        <v>106979.06883512522</v>
      </c>
      <c r="P740" s="1">
        <v>105853.1978151459</v>
      </c>
      <c r="Q740" s="1">
        <v>106089.08421597183</v>
      </c>
      <c r="R740" s="1">
        <v>107260.06511493109</v>
      </c>
      <c r="S740" s="1">
        <v>107015.40266077084</v>
      </c>
      <c r="T740" s="1">
        <v>106479.03755293382</v>
      </c>
      <c r="U740" s="9">
        <f t="shared" si="11"/>
        <v>1273877.4640987928</v>
      </c>
    </row>
    <row r="741" spans="1:21" x14ac:dyDescent="0.3">
      <c r="A741" s="7" t="s">
        <v>281</v>
      </c>
      <c r="B741" s="7" t="s">
        <v>659</v>
      </c>
      <c r="C741" s="7">
        <v>1312</v>
      </c>
      <c r="D741" s="2" t="s">
        <v>8</v>
      </c>
      <c r="E741" s="2">
        <v>917</v>
      </c>
      <c r="F741" s="2" t="s">
        <v>2241</v>
      </c>
      <c r="G741" s="2" t="s">
        <v>654</v>
      </c>
      <c r="H741" s="8" t="s">
        <v>1921</v>
      </c>
      <c r="I741" s="1">
        <v>51559.889768637542</v>
      </c>
      <c r="J741" s="1">
        <v>51907.756720304751</v>
      </c>
      <c r="K741" s="1">
        <v>52775.557574057551</v>
      </c>
      <c r="L741" s="1">
        <v>52995.809649279676</v>
      </c>
      <c r="M741" s="1">
        <v>159464.35888651092</v>
      </c>
      <c r="N741" s="1">
        <v>53286.040893141217</v>
      </c>
      <c r="O741" s="1">
        <v>53489.534417562609</v>
      </c>
      <c r="P741" s="1">
        <v>52926.598907572952</v>
      </c>
      <c r="Q741" s="1">
        <v>53044.542107985915</v>
      </c>
      <c r="R741" s="1">
        <v>107260.06511493109</v>
      </c>
      <c r="S741" s="1">
        <v>107015.40266077084</v>
      </c>
      <c r="T741" s="1">
        <v>106479.03755293382</v>
      </c>
      <c r="U741" s="9">
        <f t="shared" si="11"/>
        <v>902204.59425368882</v>
      </c>
    </row>
    <row r="742" spans="1:21" x14ac:dyDescent="0.3">
      <c r="A742" s="7" t="s">
        <v>281</v>
      </c>
      <c r="B742" s="7" t="s">
        <v>659</v>
      </c>
      <c r="C742" s="7">
        <v>1312</v>
      </c>
      <c r="D742" s="2" t="s">
        <v>8</v>
      </c>
      <c r="E742" s="2">
        <v>917</v>
      </c>
      <c r="F742" s="2" t="s">
        <v>2242</v>
      </c>
      <c r="G742" s="2" t="s">
        <v>654</v>
      </c>
      <c r="H742" s="8" t="s">
        <v>1922</v>
      </c>
      <c r="I742" s="1">
        <v>51559.889768637542</v>
      </c>
      <c r="J742" s="1">
        <v>51907.756720304751</v>
      </c>
      <c r="K742" s="1">
        <v>52775.557574057551</v>
      </c>
      <c r="L742" s="1">
        <v>52995.809649279676</v>
      </c>
      <c r="M742" s="1">
        <v>53154.78629550364</v>
      </c>
      <c r="N742" s="1">
        <v>53286.040893141217</v>
      </c>
      <c r="O742" s="1">
        <v>53489.534417562609</v>
      </c>
      <c r="P742" s="1">
        <v>52926.598907572952</v>
      </c>
      <c r="Q742" s="1">
        <v>53044.542107985915</v>
      </c>
      <c r="R742" s="1">
        <v>53630.032557465544</v>
      </c>
      <c r="S742" s="1">
        <v>53507.701330385418</v>
      </c>
      <c r="T742" s="1">
        <v>53239.51877646691</v>
      </c>
      <c r="U742" s="9">
        <f t="shared" si="11"/>
        <v>635517.76899836375</v>
      </c>
    </row>
    <row r="743" spans="1:21" x14ac:dyDescent="0.3">
      <c r="A743" s="7" t="s">
        <v>281</v>
      </c>
      <c r="B743" s="7" t="s">
        <v>659</v>
      </c>
      <c r="C743" s="7">
        <v>1312</v>
      </c>
      <c r="D743" s="2" t="s">
        <v>8</v>
      </c>
      <c r="E743" s="2">
        <v>917</v>
      </c>
      <c r="F743" s="2" t="s">
        <v>663</v>
      </c>
      <c r="G743" s="2" t="s">
        <v>654</v>
      </c>
      <c r="H743" s="8" t="s">
        <v>1923</v>
      </c>
      <c r="I743" s="1">
        <v>51559.889768637542</v>
      </c>
      <c r="J743" s="1">
        <v>51907.756720304751</v>
      </c>
      <c r="K743" s="1">
        <v>52775.557574057551</v>
      </c>
      <c r="L743" s="1">
        <v>52995.809649279676</v>
      </c>
      <c r="M743" s="1">
        <v>159464.35888651092</v>
      </c>
      <c r="N743" s="1">
        <v>53286.040893141217</v>
      </c>
      <c r="O743" s="1">
        <v>53489.534417562609</v>
      </c>
      <c r="P743" s="1">
        <v>52926.598907572952</v>
      </c>
      <c r="Q743" s="1">
        <v>53044.542107985915</v>
      </c>
      <c r="R743" s="1">
        <v>53630.032557465544</v>
      </c>
      <c r="S743" s="1">
        <v>53507.701330385418</v>
      </c>
      <c r="T743" s="1">
        <v>53239.51877646691</v>
      </c>
      <c r="U743" s="9">
        <f t="shared" si="11"/>
        <v>741827.34158937109</v>
      </c>
    </row>
    <row r="744" spans="1:21" x14ac:dyDescent="0.3">
      <c r="A744" s="7" t="s">
        <v>281</v>
      </c>
      <c r="B744" s="7" t="s">
        <v>659</v>
      </c>
      <c r="C744" s="7">
        <v>1312</v>
      </c>
      <c r="D744" s="2" t="s">
        <v>8</v>
      </c>
      <c r="E744" s="2">
        <v>917</v>
      </c>
      <c r="F744" s="2" t="s">
        <v>683</v>
      </c>
      <c r="G744" s="2" t="s">
        <v>654</v>
      </c>
      <c r="H744" s="8" t="s">
        <v>582</v>
      </c>
      <c r="I744" s="1">
        <v>51559.889768637542</v>
      </c>
      <c r="J744" s="1">
        <v>103815.5134406095</v>
      </c>
      <c r="K744" s="1">
        <v>105551.1151481151</v>
      </c>
      <c r="L744" s="1">
        <v>264979.04824639839</v>
      </c>
      <c r="M744" s="1">
        <v>159464.35888651092</v>
      </c>
      <c r="N744" s="1">
        <v>213144.16357256487</v>
      </c>
      <c r="O744" s="1">
        <v>213958.13767025043</v>
      </c>
      <c r="P744" s="1">
        <v>211706.39563029181</v>
      </c>
      <c r="Q744" s="1">
        <v>265222.71053992957</v>
      </c>
      <c r="R744" s="1">
        <v>268150.16278732772</v>
      </c>
      <c r="S744" s="1">
        <v>267538.50665192708</v>
      </c>
      <c r="T744" s="1">
        <v>266197.59388233454</v>
      </c>
      <c r="U744" s="9">
        <f t="shared" si="11"/>
        <v>2391287.5962248975</v>
      </c>
    </row>
    <row r="745" spans="1:21" x14ac:dyDescent="0.3">
      <c r="A745" s="7" t="s">
        <v>281</v>
      </c>
      <c r="B745" s="7" t="s">
        <v>659</v>
      </c>
      <c r="C745" s="7">
        <v>1312</v>
      </c>
      <c r="D745" s="2" t="s">
        <v>8</v>
      </c>
      <c r="E745" s="2">
        <v>917</v>
      </c>
      <c r="F745" s="2" t="s">
        <v>669</v>
      </c>
      <c r="G745" s="2" t="s">
        <v>654</v>
      </c>
      <c r="H745" s="8" t="s">
        <v>568</v>
      </c>
      <c r="I745" s="1">
        <v>103119.77953727508</v>
      </c>
      <c r="J745" s="1">
        <v>103815.5134406095</v>
      </c>
      <c r="K745" s="1">
        <v>158326.67272217266</v>
      </c>
      <c r="L745" s="1">
        <v>158987.42894783904</v>
      </c>
      <c r="M745" s="1">
        <v>106309.57259100728</v>
      </c>
      <c r="N745" s="1">
        <v>159858.12267942366</v>
      </c>
      <c r="O745" s="1">
        <v>160468.60325268784</v>
      </c>
      <c r="P745" s="1">
        <v>158779.79672271886</v>
      </c>
      <c r="Q745" s="1">
        <v>265222.71053992957</v>
      </c>
      <c r="R745" s="1">
        <v>375410.2279022588</v>
      </c>
      <c r="S745" s="1">
        <v>535077.01330385415</v>
      </c>
      <c r="T745" s="1">
        <v>532395.18776466907</v>
      </c>
      <c r="U745" s="9">
        <f t="shared" si="11"/>
        <v>2817770.6294044452</v>
      </c>
    </row>
    <row r="746" spans="1:21" x14ac:dyDescent="0.3">
      <c r="A746" s="7" t="s">
        <v>281</v>
      </c>
      <c r="B746" s="7" t="s">
        <v>659</v>
      </c>
      <c r="C746" s="7">
        <v>1312</v>
      </c>
      <c r="D746" s="2" t="s">
        <v>8</v>
      </c>
      <c r="E746" s="2">
        <v>917</v>
      </c>
      <c r="F746" s="2" t="s">
        <v>2243</v>
      </c>
      <c r="G746" s="2" t="s">
        <v>654</v>
      </c>
      <c r="H746" s="8" t="s">
        <v>1924</v>
      </c>
      <c r="I746" s="1">
        <v>103119.77953727508</v>
      </c>
      <c r="J746" s="1">
        <v>103815.5134406095</v>
      </c>
      <c r="K746" s="1">
        <v>105551.1151481151</v>
      </c>
      <c r="L746" s="1">
        <v>105991.61929855935</v>
      </c>
      <c r="M746" s="1">
        <v>159464.35888651092</v>
      </c>
      <c r="N746" s="1">
        <v>266430.20446570608</v>
      </c>
      <c r="O746" s="1">
        <v>267447.67208781309</v>
      </c>
      <c r="P746" s="1">
        <v>158779.79672271886</v>
      </c>
      <c r="Q746" s="1">
        <v>530445.42107985914</v>
      </c>
      <c r="R746" s="1">
        <v>536300.32557465544</v>
      </c>
      <c r="S746" s="1">
        <v>535077.01330385415</v>
      </c>
      <c r="T746" s="1">
        <v>532395.18776466907</v>
      </c>
      <c r="U746" s="9">
        <f t="shared" si="11"/>
        <v>3404818.0073103458</v>
      </c>
    </row>
    <row r="747" spans="1:21" x14ac:dyDescent="0.3">
      <c r="A747" s="7" t="s">
        <v>281</v>
      </c>
      <c r="B747" s="7" t="s">
        <v>659</v>
      </c>
      <c r="C747" s="7">
        <v>1312</v>
      </c>
      <c r="D747" s="2" t="s">
        <v>8</v>
      </c>
      <c r="E747" s="2">
        <v>917</v>
      </c>
      <c r="F747" s="2" t="s">
        <v>2244</v>
      </c>
      <c r="G747" s="2" t="s">
        <v>654</v>
      </c>
      <c r="H747" s="8" t="s">
        <v>1925</v>
      </c>
      <c r="I747" s="1">
        <v>51559.889768637542</v>
      </c>
      <c r="J747" s="1">
        <v>51907.756720304751</v>
      </c>
      <c r="K747" s="1">
        <v>52775.557574057551</v>
      </c>
      <c r="L747" s="1">
        <v>52995.809649279676</v>
      </c>
      <c r="M747" s="1">
        <v>53154.78629550364</v>
      </c>
      <c r="N747" s="1">
        <v>53286.040893141217</v>
      </c>
      <c r="O747" s="1">
        <v>53489.534417562609</v>
      </c>
      <c r="P747" s="1">
        <v>52926.598907572952</v>
      </c>
      <c r="Q747" s="1">
        <v>53044.542107985915</v>
      </c>
      <c r="R747" s="1">
        <v>53630.032557465544</v>
      </c>
      <c r="S747" s="1">
        <v>53507.701330385418</v>
      </c>
      <c r="T747" s="1">
        <v>53239.51877646691</v>
      </c>
      <c r="U747" s="9">
        <f t="shared" si="11"/>
        <v>635517.76899836375</v>
      </c>
    </row>
    <row r="748" spans="1:21" x14ac:dyDescent="0.3">
      <c r="A748" s="7" t="s">
        <v>281</v>
      </c>
      <c r="B748" s="7" t="s">
        <v>659</v>
      </c>
      <c r="C748" s="7">
        <v>1312</v>
      </c>
      <c r="D748" s="2" t="s">
        <v>8</v>
      </c>
      <c r="E748" s="2">
        <v>917</v>
      </c>
      <c r="F748" s="2" t="s">
        <v>2245</v>
      </c>
      <c r="G748" s="2" t="s">
        <v>654</v>
      </c>
      <c r="H748" s="8" t="s">
        <v>1926</v>
      </c>
      <c r="I748" s="1">
        <v>51559.889768637542</v>
      </c>
      <c r="J748" s="1">
        <v>51907.756720304751</v>
      </c>
      <c r="K748" s="1">
        <v>52775.557574057551</v>
      </c>
      <c r="L748" s="1">
        <v>52995.809649279676</v>
      </c>
      <c r="M748" s="1">
        <v>53154.78629550364</v>
      </c>
      <c r="N748" s="1">
        <v>53286.040893141217</v>
      </c>
      <c r="O748" s="1">
        <v>53489.534417562609</v>
      </c>
      <c r="P748" s="1">
        <v>52926.598907572952</v>
      </c>
      <c r="Q748" s="1">
        <v>53044.542107985915</v>
      </c>
      <c r="R748" s="1">
        <v>53630.032557465544</v>
      </c>
      <c r="S748" s="1">
        <v>53507.701330385418</v>
      </c>
      <c r="T748" s="1">
        <v>53239.51877646691</v>
      </c>
      <c r="U748" s="9">
        <f t="shared" si="11"/>
        <v>635517.76899836375</v>
      </c>
    </row>
    <row r="749" spans="1:21" x14ac:dyDescent="0.3">
      <c r="A749" s="7" t="s">
        <v>281</v>
      </c>
      <c r="B749" s="7" t="s">
        <v>659</v>
      </c>
      <c r="C749" s="7">
        <v>1312</v>
      </c>
      <c r="D749" s="2" t="s">
        <v>8</v>
      </c>
      <c r="E749" s="2">
        <v>917</v>
      </c>
      <c r="F749" s="2" t="s">
        <v>672</v>
      </c>
      <c r="G749" s="2" t="s">
        <v>654</v>
      </c>
      <c r="H749" s="8" t="s">
        <v>1927</v>
      </c>
      <c r="I749" s="1">
        <v>51559.889768637542</v>
      </c>
      <c r="J749" s="1">
        <v>51907.756720304751</v>
      </c>
      <c r="K749" s="1">
        <v>52775.557574057551</v>
      </c>
      <c r="L749" s="1">
        <v>52995.809649279676</v>
      </c>
      <c r="M749" s="1">
        <v>53154.78629550364</v>
      </c>
      <c r="N749" s="1">
        <v>53286.040893141217</v>
      </c>
      <c r="O749" s="1">
        <v>53489.534417562609</v>
      </c>
      <c r="P749" s="1">
        <v>52926.598907572952</v>
      </c>
      <c r="Q749" s="1">
        <v>53044.542107985915</v>
      </c>
      <c r="R749" s="1">
        <v>107260.06511493109</v>
      </c>
      <c r="S749" s="1">
        <v>107015.40266077084</v>
      </c>
      <c r="T749" s="1">
        <v>106479.03755293382</v>
      </c>
      <c r="U749" s="9">
        <f t="shared" si="11"/>
        <v>795895.02166268148</v>
      </c>
    </row>
    <row r="750" spans="1:21" x14ac:dyDescent="0.3">
      <c r="A750" s="7" t="s">
        <v>281</v>
      </c>
      <c r="B750" s="7" t="s">
        <v>659</v>
      </c>
      <c r="C750" s="7">
        <v>1312</v>
      </c>
      <c r="D750" s="2" t="s">
        <v>8</v>
      </c>
      <c r="E750" s="2">
        <v>917</v>
      </c>
      <c r="F750" s="2" t="s">
        <v>2246</v>
      </c>
      <c r="G750" s="2" t="s">
        <v>654</v>
      </c>
      <c r="H750" s="8" t="s">
        <v>1928</v>
      </c>
      <c r="I750" s="1">
        <v>51559.889768637542</v>
      </c>
      <c r="J750" s="1">
        <v>103815.5134406095</v>
      </c>
      <c r="K750" s="1">
        <v>105551.1151481151</v>
      </c>
      <c r="L750" s="1">
        <v>264979.04824639839</v>
      </c>
      <c r="M750" s="1">
        <v>265773.93147751823</v>
      </c>
      <c r="N750" s="1">
        <v>213144.16357256487</v>
      </c>
      <c r="O750" s="1">
        <v>213958.13767025043</v>
      </c>
      <c r="P750" s="1">
        <v>211706.39563029181</v>
      </c>
      <c r="Q750" s="1">
        <v>265222.71053992957</v>
      </c>
      <c r="R750" s="1">
        <v>268150.16278732772</v>
      </c>
      <c r="S750" s="1">
        <v>267538.50665192708</v>
      </c>
      <c r="T750" s="1">
        <v>266197.59388233454</v>
      </c>
      <c r="U750" s="9">
        <f t="shared" si="11"/>
        <v>2497597.1688159048</v>
      </c>
    </row>
    <row r="751" spans="1:21" x14ac:dyDescent="0.3">
      <c r="A751" s="7" t="s">
        <v>281</v>
      </c>
      <c r="B751" s="7" t="s">
        <v>659</v>
      </c>
      <c r="C751" s="7">
        <v>1312</v>
      </c>
      <c r="D751" s="2" t="s">
        <v>8</v>
      </c>
      <c r="E751" s="2">
        <v>917</v>
      </c>
      <c r="F751" s="2" t="s">
        <v>2247</v>
      </c>
      <c r="G751" s="2" t="s">
        <v>654</v>
      </c>
      <c r="H751" s="8" t="s">
        <v>1929</v>
      </c>
      <c r="I751" s="1">
        <v>515598.89768637548</v>
      </c>
      <c r="J751" s="1">
        <v>519077.56720304757</v>
      </c>
      <c r="K751" s="1">
        <v>1055511.1514811511</v>
      </c>
      <c r="L751" s="1">
        <v>1059916.1929855936</v>
      </c>
      <c r="M751" s="1">
        <v>1063095.7259100729</v>
      </c>
      <c r="N751" s="1">
        <v>1332151.0223285304</v>
      </c>
      <c r="O751" s="1">
        <v>1604686.0325268784</v>
      </c>
      <c r="P751" s="1">
        <v>2117063.956302918</v>
      </c>
      <c r="Q751" s="1">
        <v>1591336.2632395774</v>
      </c>
      <c r="R751" s="1">
        <v>2145201.3022986217</v>
      </c>
      <c r="S751" s="1">
        <v>1605231.0399115626</v>
      </c>
      <c r="T751" s="1">
        <v>1064790.3755293381</v>
      </c>
      <c r="U751" s="9">
        <f t="shared" si="11"/>
        <v>15673659.527403668</v>
      </c>
    </row>
    <row r="752" spans="1:21" x14ac:dyDescent="0.3">
      <c r="A752" s="7" t="s">
        <v>281</v>
      </c>
      <c r="B752" s="7" t="s">
        <v>659</v>
      </c>
      <c r="C752" s="7">
        <v>1312</v>
      </c>
      <c r="D752" s="2" t="s">
        <v>8</v>
      </c>
      <c r="E752" s="2">
        <v>917</v>
      </c>
      <c r="F752" s="2" t="s">
        <v>682</v>
      </c>
      <c r="G752" s="2" t="s">
        <v>654</v>
      </c>
      <c r="H752" s="8" t="s">
        <v>581</v>
      </c>
      <c r="I752" s="1">
        <v>51559.889768637542</v>
      </c>
      <c r="J752" s="1">
        <v>51907.756720304751</v>
      </c>
      <c r="K752" s="1">
        <v>52775.557574057551</v>
      </c>
      <c r="L752" s="1">
        <v>52995.809649279676</v>
      </c>
      <c r="M752" s="1">
        <v>53154.78629550364</v>
      </c>
      <c r="N752" s="1">
        <v>53286.040893141217</v>
      </c>
      <c r="O752" s="1">
        <v>53489.534417562609</v>
      </c>
      <c r="P752" s="1">
        <v>52926.598907572952</v>
      </c>
      <c r="Q752" s="1">
        <v>53044.542107985915</v>
      </c>
      <c r="R752" s="1">
        <v>53630.032557465544</v>
      </c>
      <c r="S752" s="1">
        <v>53507.701330385418</v>
      </c>
      <c r="T752" s="1">
        <v>53239.51877646691</v>
      </c>
      <c r="U752" s="9">
        <f t="shared" si="11"/>
        <v>635517.76899836375</v>
      </c>
    </row>
    <row r="753" spans="1:21" x14ac:dyDescent="0.3">
      <c r="A753" s="7" t="s">
        <v>281</v>
      </c>
      <c r="B753" s="7" t="s">
        <v>659</v>
      </c>
      <c r="C753" s="7">
        <v>1312</v>
      </c>
      <c r="D753" s="2" t="s">
        <v>8</v>
      </c>
      <c r="E753" s="2">
        <v>917</v>
      </c>
      <c r="F753" s="2" t="s">
        <v>668</v>
      </c>
      <c r="G753" s="2" t="s">
        <v>654</v>
      </c>
      <c r="H753" s="8" t="s">
        <v>567</v>
      </c>
      <c r="I753" s="1">
        <v>51559.889768637542</v>
      </c>
      <c r="J753" s="1">
        <v>51907.756720304751</v>
      </c>
      <c r="K753" s="1">
        <v>105551.1151481151</v>
      </c>
      <c r="L753" s="1">
        <v>105991.61929855935</v>
      </c>
      <c r="M753" s="1">
        <v>106309.57259100728</v>
      </c>
      <c r="N753" s="1">
        <v>53286.040893141217</v>
      </c>
      <c r="O753" s="1">
        <v>53489.534417562609</v>
      </c>
      <c r="P753" s="1">
        <v>52926.598907572952</v>
      </c>
      <c r="Q753" s="1">
        <v>53044.542107985915</v>
      </c>
      <c r="R753" s="1">
        <v>107260.06511493109</v>
      </c>
      <c r="S753" s="1">
        <v>107015.40266077084</v>
      </c>
      <c r="T753" s="1">
        <v>106479.03755293382</v>
      </c>
      <c r="U753" s="9">
        <f t="shared" si="11"/>
        <v>954821.1751815225</v>
      </c>
    </row>
    <row r="754" spans="1:21" x14ac:dyDescent="0.3">
      <c r="A754" s="7" t="s">
        <v>281</v>
      </c>
      <c r="B754" s="7" t="s">
        <v>659</v>
      </c>
      <c r="C754" s="7">
        <v>1312</v>
      </c>
      <c r="D754" s="2" t="s">
        <v>8</v>
      </c>
      <c r="E754" s="2">
        <v>917</v>
      </c>
      <c r="F754" s="2" t="s">
        <v>2248</v>
      </c>
      <c r="G754" s="2" t="s">
        <v>654</v>
      </c>
      <c r="H754" s="8" t="s">
        <v>1930</v>
      </c>
      <c r="I754" s="1">
        <v>51559.889768637542</v>
      </c>
      <c r="J754" s="1">
        <v>51907.756720304751</v>
      </c>
      <c r="K754" s="1">
        <v>52775.557574057551</v>
      </c>
      <c r="L754" s="1">
        <v>52995.809649279676</v>
      </c>
      <c r="M754" s="1">
        <v>53154.78629550364</v>
      </c>
      <c r="N754" s="1">
        <v>53286.040893141217</v>
      </c>
      <c r="O754" s="1">
        <v>53489.534417562609</v>
      </c>
      <c r="P754" s="1">
        <v>52926.598907572952</v>
      </c>
      <c r="Q754" s="1">
        <v>159133.62632395775</v>
      </c>
      <c r="R754" s="1">
        <v>53630.032557465544</v>
      </c>
      <c r="S754" s="1">
        <v>53507.701330385418</v>
      </c>
      <c r="T754" s="1">
        <v>53239.51877646691</v>
      </c>
      <c r="U754" s="9">
        <f t="shared" si="11"/>
        <v>741606.85321433551</v>
      </c>
    </row>
    <row r="755" spans="1:21" x14ac:dyDescent="0.3">
      <c r="A755" s="7" t="s">
        <v>281</v>
      </c>
      <c r="B755" s="7" t="s">
        <v>659</v>
      </c>
      <c r="C755" s="7">
        <v>1312</v>
      </c>
      <c r="D755" s="2" t="s">
        <v>8</v>
      </c>
      <c r="E755" s="2">
        <v>917</v>
      </c>
      <c r="F755" s="2" t="s">
        <v>2249</v>
      </c>
      <c r="G755" s="2" t="s">
        <v>654</v>
      </c>
      <c r="H755" s="8" t="s">
        <v>1931</v>
      </c>
      <c r="I755" s="1">
        <v>51559.889768637542</v>
      </c>
      <c r="J755" s="1">
        <v>51907.756720304751</v>
      </c>
      <c r="K755" s="1">
        <v>52775.557574057551</v>
      </c>
      <c r="L755" s="1">
        <v>52995.809649279676</v>
      </c>
      <c r="M755" s="1">
        <v>53154.78629550364</v>
      </c>
      <c r="N755" s="1">
        <v>53286.040893141217</v>
      </c>
      <c r="O755" s="1">
        <v>53489.534417562609</v>
      </c>
      <c r="P755" s="1">
        <v>52926.598907572952</v>
      </c>
      <c r="Q755" s="1">
        <v>53044.542107985915</v>
      </c>
      <c r="R755" s="1">
        <v>107260.06511493109</v>
      </c>
      <c r="S755" s="1">
        <v>107015.40266077084</v>
      </c>
      <c r="T755" s="1">
        <v>106479.03755293382</v>
      </c>
      <c r="U755" s="9">
        <f t="shared" si="11"/>
        <v>795895.02166268148</v>
      </c>
    </row>
    <row r="756" spans="1:21" x14ac:dyDescent="0.3">
      <c r="A756" s="7" t="s">
        <v>281</v>
      </c>
      <c r="B756" s="7" t="s">
        <v>659</v>
      </c>
      <c r="C756" s="7">
        <v>1312</v>
      </c>
      <c r="D756" s="2" t="s">
        <v>8</v>
      </c>
      <c r="E756" s="2">
        <v>917</v>
      </c>
      <c r="F756" s="2" t="s">
        <v>2250</v>
      </c>
      <c r="G756" s="2" t="s">
        <v>654</v>
      </c>
      <c r="H756" s="8" t="s">
        <v>1932</v>
      </c>
      <c r="I756" s="1">
        <v>51559.889768637542</v>
      </c>
      <c r="J756" s="1">
        <v>51907.756720304751</v>
      </c>
      <c r="K756" s="1">
        <v>105551.1151481151</v>
      </c>
      <c r="L756" s="1">
        <v>105991.61929855935</v>
      </c>
      <c r="M756" s="1">
        <v>106309.57259100728</v>
      </c>
      <c r="N756" s="1">
        <v>106572.08178628243</v>
      </c>
      <c r="O756" s="1">
        <v>106979.06883512522</v>
      </c>
      <c r="P756" s="1">
        <v>105853.1978151459</v>
      </c>
      <c r="Q756" s="1">
        <v>265222.71053992957</v>
      </c>
      <c r="R756" s="1">
        <v>107260.06511493109</v>
      </c>
      <c r="S756" s="1">
        <v>160523.10399115624</v>
      </c>
      <c r="T756" s="1">
        <v>159718.55632940072</v>
      </c>
      <c r="U756" s="9">
        <f t="shared" si="11"/>
        <v>1433448.7379385952</v>
      </c>
    </row>
    <row r="757" spans="1:21" x14ac:dyDescent="0.3">
      <c r="A757" s="7" t="s">
        <v>281</v>
      </c>
      <c r="B757" s="7" t="s">
        <v>659</v>
      </c>
      <c r="C757" s="7">
        <v>1312</v>
      </c>
      <c r="D757" s="2" t="s">
        <v>8</v>
      </c>
      <c r="E757" s="2">
        <v>917</v>
      </c>
      <c r="F757" s="2" t="s">
        <v>674</v>
      </c>
      <c r="G757" s="2" t="s">
        <v>654</v>
      </c>
      <c r="H757" s="8" t="s">
        <v>1933</v>
      </c>
      <c r="I757" s="1">
        <v>51559.889768637542</v>
      </c>
      <c r="J757" s="1">
        <v>51907.756720304751</v>
      </c>
      <c r="K757" s="1">
        <v>105551.1151481151</v>
      </c>
      <c r="L757" s="1">
        <v>105991.61929855935</v>
      </c>
      <c r="M757" s="1">
        <v>106309.57259100728</v>
      </c>
      <c r="N757" s="1">
        <v>106572.08178628243</v>
      </c>
      <c r="O757" s="1">
        <v>106979.06883512522</v>
      </c>
      <c r="P757" s="1">
        <v>105853.1978151459</v>
      </c>
      <c r="Q757" s="1">
        <v>106089.08421597183</v>
      </c>
      <c r="R757" s="1">
        <v>107260.06511493109</v>
      </c>
      <c r="S757" s="1">
        <v>160523.10399115624</v>
      </c>
      <c r="T757" s="1">
        <v>159718.55632940072</v>
      </c>
      <c r="U757" s="9">
        <f t="shared" si="11"/>
        <v>1274315.1116146375</v>
      </c>
    </row>
    <row r="758" spans="1:21" x14ac:dyDescent="0.3">
      <c r="A758" s="7" t="s">
        <v>281</v>
      </c>
      <c r="B758" s="7" t="s">
        <v>659</v>
      </c>
      <c r="C758" s="7">
        <v>1312</v>
      </c>
      <c r="D758" s="2" t="s">
        <v>8</v>
      </c>
      <c r="E758" s="2">
        <v>917</v>
      </c>
      <c r="F758" s="2" t="s">
        <v>2251</v>
      </c>
      <c r="G758" s="2" t="s">
        <v>654</v>
      </c>
      <c r="H758" s="8" t="s">
        <v>1934</v>
      </c>
      <c r="I758" s="1">
        <v>51559.889768637542</v>
      </c>
      <c r="J758" s="1">
        <v>51907.756720304751</v>
      </c>
      <c r="K758" s="1">
        <v>105551.1151481151</v>
      </c>
      <c r="L758" s="1">
        <v>105991.61929855935</v>
      </c>
      <c r="M758" s="1">
        <v>106309.57259100728</v>
      </c>
      <c r="N758" s="1">
        <v>106572.08178628243</v>
      </c>
      <c r="O758" s="1">
        <v>106979.06883512522</v>
      </c>
      <c r="P758" s="1">
        <v>105853.1978151459</v>
      </c>
      <c r="Q758" s="1">
        <v>106089.08421597183</v>
      </c>
      <c r="R758" s="1">
        <v>107260.06511493109</v>
      </c>
      <c r="S758" s="1">
        <v>160523.10399115624</v>
      </c>
      <c r="T758" s="1">
        <v>266197.59388233454</v>
      </c>
      <c r="U758" s="9">
        <f t="shared" si="11"/>
        <v>1380794.1491675712</v>
      </c>
    </row>
    <row r="759" spans="1:21" x14ac:dyDescent="0.3">
      <c r="A759" s="7" t="s">
        <v>281</v>
      </c>
      <c r="B759" s="7" t="s">
        <v>659</v>
      </c>
      <c r="C759" s="7">
        <v>1312</v>
      </c>
      <c r="D759" s="2" t="s">
        <v>8</v>
      </c>
      <c r="E759" s="2">
        <v>917</v>
      </c>
      <c r="F759" s="2" t="s">
        <v>2252</v>
      </c>
      <c r="G759" s="2" t="s">
        <v>654</v>
      </c>
      <c r="H759" s="8" t="s">
        <v>1935</v>
      </c>
      <c r="I759" s="1">
        <v>51559.889768637542</v>
      </c>
      <c r="J759" s="1">
        <v>103815.5134406095</v>
      </c>
      <c r="K759" s="1">
        <v>158326.67272217266</v>
      </c>
      <c r="L759" s="1">
        <v>158987.42894783904</v>
      </c>
      <c r="M759" s="1">
        <v>159464.35888651092</v>
      </c>
      <c r="N759" s="1">
        <v>159858.12267942366</v>
      </c>
      <c r="O759" s="1">
        <v>53489.534417562609</v>
      </c>
      <c r="P759" s="1">
        <v>158779.79672271886</v>
      </c>
      <c r="Q759" s="1">
        <v>265222.71053992957</v>
      </c>
      <c r="R759" s="1">
        <v>160890.09767239663</v>
      </c>
      <c r="S759" s="1">
        <v>160523.10399115624</v>
      </c>
      <c r="T759" s="1">
        <v>266197.59388233454</v>
      </c>
      <c r="U759" s="9">
        <f t="shared" si="11"/>
        <v>1857114.8236712916</v>
      </c>
    </row>
    <row r="760" spans="1:21" x14ac:dyDescent="0.3">
      <c r="A760" s="7" t="s">
        <v>281</v>
      </c>
      <c r="B760" s="7" t="s">
        <v>659</v>
      </c>
      <c r="C760" s="7">
        <v>1312</v>
      </c>
      <c r="D760" s="2" t="s">
        <v>8</v>
      </c>
      <c r="E760" s="2">
        <v>917</v>
      </c>
      <c r="F760" s="2" t="s">
        <v>2253</v>
      </c>
      <c r="G760" s="2" t="s">
        <v>654</v>
      </c>
      <c r="H760" s="8" t="s">
        <v>1936</v>
      </c>
      <c r="I760" s="1">
        <v>51559.889768637542</v>
      </c>
      <c r="J760" s="1">
        <v>51907.756720304751</v>
      </c>
      <c r="K760" s="1">
        <v>52775.557574057551</v>
      </c>
      <c r="L760" s="1">
        <v>52995.809649279676</v>
      </c>
      <c r="M760" s="1">
        <v>53154.78629550364</v>
      </c>
      <c r="N760" s="1">
        <v>53286.040893141217</v>
      </c>
      <c r="O760" s="1">
        <v>53489.534417562609</v>
      </c>
      <c r="P760" s="1">
        <v>52926.598907572952</v>
      </c>
      <c r="Q760" s="1">
        <v>53044.542107985915</v>
      </c>
      <c r="R760" s="1">
        <v>53630.032557465544</v>
      </c>
      <c r="S760" s="1">
        <v>53507.701330385418</v>
      </c>
      <c r="T760" s="1">
        <v>53239.51877646691</v>
      </c>
      <c r="U760" s="9">
        <f t="shared" si="11"/>
        <v>635517.76899836375</v>
      </c>
    </row>
    <row r="761" spans="1:21" x14ac:dyDescent="0.3">
      <c r="A761" s="7" t="s">
        <v>281</v>
      </c>
      <c r="B761" s="7" t="s">
        <v>659</v>
      </c>
      <c r="C761" s="7">
        <v>1312</v>
      </c>
      <c r="D761" s="2" t="s">
        <v>8</v>
      </c>
      <c r="E761" s="2">
        <v>917</v>
      </c>
      <c r="F761" s="2" t="s">
        <v>667</v>
      </c>
      <c r="G761" s="2" t="s">
        <v>654</v>
      </c>
      <c r="H761" s="8" t="s">
        <v>566</v>
      </c>
      <c r="I761" s="1">
        <v>51559.889768637542</v>
      </c>
      <c r="J761" s="1">
        <v>51907.756720304751</v>
      </c>
      <c r="K761" s="1">
        <v>52775.557574057551</v>
      </c>
      <c r="L761" s="1">
        <v>52995.809649279676</v>
      </c>
      <c r="M761" s="1">
        <v>106309.57259100728</v>
      </c>
      <c r="N761" s="1">
        <v>53286.040893141217</v>
      </c>
      <c r="O761" s="1">
        <v>53489.534417562609</v>
      </c>
      <c r="P761" s="1">
        <v>52926.598907572952</v>
      </c>
      <c r="Q761" s="1">
        <v>53044.542107985915</v>
      </c>
      <c r="R761" s="1">
        <v>53630.032557465544</v>
      </c>
      <c r="S761" s="1">
        <v>107015.40266077084</v>
      </c>
      <c r="T761" s="1">
        <v>106479.03755293382</v>
      </c>
      <c r="U761" s="9">
        <f t="shared" si="11"/>
        <v>795419.77540071972</v>
      </c>
    </row>
    <row r="762" spans="1:21" x14ac:dyDescent="0.3">
      <c r="A762" s="7" t="s">
        <v>281</v>
      </c>
      <c r="B762" s="7" t="s">
        <v>659</v>
      </c>
      <c r="C762" s="7">
        <v>1312</v>
      </c>
      <c r="D762" s="2" t="s">
        <v>8</v>
      </c>
      <c r="E762" s="2">
        <v>917</v>
      </c>
      <c r="F762" s="2" t="s">
        <v>2254</v>
      </c>
      <c r="G762" s="2" t="s">
        <v>654</v>
      </c>
      <c r="H762" s="8" t="s">
        <v>1937</v>
      </c>
      <c r="I762" s="1">
        <v>51559.889768637542</v>
      </c>
      <c r="J762" s="1">
        <v>51907.756720304751</v>
      </c>
      <c r="K762" s="1">
        <v>52775.557574057551</v>
      </c>
      <c r="L762" s="1">
        <v>52995.809649279676</v>
      </c>
      <c r="M762" s="1">
        <v>53154.78629550364</v>
      </c>
      <c r="N762" s="1">
        <v>53286.040893141217</v>
      </c>
      <c r="O762" s="1">
        <v>53489.534417562609</v>
      </c>
      <c r="P762" s="1">
        <v>52926.598907572952</v>
      </c>
      <c r="Q762" s="1">
        <v>265222.71053992957</v>
      </c>
      <c r="R762" s="1">
        <v>53630.032557465544</v>
      </c>
      <c r="S762" s="1">
        <v>53507.701330385418</v>
      </c>
      <c r="T762" s="1">
        <v>53239.51877646691</v>
      </c>
      <c r="U762" s="9">
        <f t="shared" si="11"/>
        <v>847695.93743030739</v>
      </c>
    </row>
    <row r="763" spans="1:21" x14ac:dyDescent="0.3">
      <c r="A763" s="7" t="s">
        <v>281</v>
      </c>
      <c r="B763" s="7" t="s">
        <v>659</v>
      </c>
      <c r="C763" s="7">
        <v>1312</v>
      </c>
      <c r="D763" s="2" t="s">
        <v>8</v>
      </c>
      <c r="E763" s="2">
        <v>917</v>
      </c>
      <c r="F763" s="2" t="s">
        <v>2255</v>
      </c>
      <c r="G763" s="2" t="s">
        <v>654</v>
      </c>
      <c r="H763" s="8" t="s">
        <v>1938</v>
      </c>
      <c r="I763" s="1">
        <v>51559.889768637542</v>
      </c>
      <c r="J763" s="1">
        <v>51907.756720304751</v>
      </c>
      <c r="K763" s="1">
        <v>52775.557574057551</v>
      </c>
      <c r="L763" s="1">
        <v>52995.809649279676</v>
      </c>
      <c r="M763" s="1">
        <v>53154.78629550364</v>
      </c>
      <c r="N763" s="1">
        <v>53286.040893141217</v>
      </c>
      <c r="O763" s="1">
        <v>53489.534417562609</v>
      </c>
      <c r="P763" s="1">
        <v>52926.598907572952</v>
      </c>
      <c r="Q763" s="1">
        <v>53044.542107985915</v>
      </c>
      <c r="R763" s="1">
        <v>53630.032557465544</v>
      </c>
      <c r="S763" s="1">
        <v>53507.701330385418</v>
      </c>
      <c r="T763" s="1">
        <v>53239.51877646691</v>
      </c>
      <c r="U763" s="9">
        <f t="shared" si="11"/>
        <v>635517.76899836375</v>
      </c>
    </row>
    <row r="764" spans="1:21" x14ac:dyDescent="0.3">
      <c r="A764" s="7" t="s">
        <v>281</v>
      </c>
      <c r="B764" s="7" t="s">
        <v>659</v>
      </c>
      <c r="C764" s="7">
        <v>1312</v>
      </c>
      <c r="D764" s="2" t="s">
        <v>8</v>
      </c>
      <c r="E764" s="2">
        <v>917</v>
      </c>
      <c r="F764" s="2" t="s">
        <v>664</v>
      </c>
      <c r="G764" s="2" t="s">
        <v>654</v>
      </c>
      <c r="H764" s="8" t="s">
        <v>1939</v>
      </c>
      <c r="I764" s="1">
        <v>51559.889768637542</v>
      </c>
      <c r="J764" s="1">
        <v>103815.5134406095</v>
      </c>
      <c r="K764" s="1">
        <v>158326.67272217266</v>
      </c>
      <c r="L764" s="1">
        <v>158987.42894783904</v>
      </c>
      <c r="M764" s="1">
        <v>106309.57259100728</v>
      </c>
      <c r="N764" s="1">
        <v>159858.12267942366</v>
      </c>
      <c r="O764" s="1">
        <v>53489.534417562609</v>
      </c>
      <c r="P764" s="1">
        <v>158779.79672271886</v>
      </c>
      <c r="Q764" s="1">
        <v>159133.62632395775</v>
      </c>
      <c r="R764" s="1">
        <v>160890.09767239663</v>
      </c>
      <c r="S764" s="1">
        <v>160523.10399115624</v>
      </c>
      <c r="T764" s="1">
        <v>266197.59388233454</v>
      </c>
      <c r="U764" s="9">
        <f t="shared" si="11"/>
        <v>1697870.9531598161</v>
      </c>
    </row>
    <row r="765" spans="1:21" x14ac:dyDescent="0.3">
      <c r="A765" s="7" t="s">
        <v>281</v>
      </c>
      <c r="B765" s="7" t="s">
        <v>659</v>
      </c>
      <c r="C765" s="7">
        <v>1312</v>
      </c>
      <c r="D765" s="2" t="s">
        <v>8</v>
      </c>
      <c r="E765" s="2">
        <v>917</v>
      </c>
      <c r="F765" s="2" t="s">
        <v>661</v>
      </c>
      <c r="G765" s="2" t="s">
        <v>654</v>
      </c>
      <c r="H765" s="8" t="s">
        <v>1940</v>
      </c>
      <c r="I765" s="1">
        <v>51559.889768637542</v>
      </c>
      <c r="J765" s="1">
        <v>51907.756720304751</v>
      </c>
      <c r="K765" s="1">
        <v>52775.557574057551</v>
      </c>
      <c r="L765" s="1">
        <v>52995.809649279676</v>
      </c>
      <c r="M765" s="1">
        <v>53154.78629550364</v>
      </c>
      <c r="N765" s="1">
        <v>53286.040893141217</v>
      </c>
      <c r="O765" s="1">
        <v>53489.534417562609</v>
      </c>
      <c r="P765" s="1">
        <v>52926.598907572952</v>
      </c>
      <c r="Q765" s="1">
        <v>53044.542107985915</v>
      </c>
      <c r="R765" s="1">
        <v>53630.032557465544</v>
      </c>
      <c r="S765" s="1">
        <v>53507.701330385418</v>
      </c>
      <c r="T765" s="1">
        <v>53239.51877646691</v>
      </c>
      <c r="U765" s="9">
        <f t="shared" si="11"/>
        <v>635517.76899836375</v>
      </c>
    </row>
    <row r="766" spans="1:21" x14ac:dyDescent="0.3">
      <c r="A766" s="7" t="s">
        <v>281</v>
      </c>
      <c r="B766" s="7" t="s">
        <v>659</v>
      </c>
      <c r="C766" s="7">
        <v>1312</v>
      </c>
      <c r="D766" s="2" t="s">
        <v>8</v>
      </c>
      <c r="E766" s="2">
        <v>917</v>
      </c>
      <c r="F766" s="2" t="s">
        <v>2256</v>
      </c>
      <c r="G766" s="2" t="s">
        <v>654</v>
      </c>
      <c r="H766" s="8" t="s">
        <v>1941</v>
      </c>
      <c r="I766" s="1">
        <v>51559.889768637542</v>
      </c>
      <c r="J766" s="1">
        <v>51907.756720304751</v>
      </c>
      <c r="K766" s="1">
        <v>52775.557574057551</v>
      </c>
      <c r="L766" s="1">
        <v>52995.809649279676</v>
      </c>
      <c r="M766" s="1">
        <v>53154.78629550364</v>
      </c>
      <c r="N766" s="1">
        <v>53286.040893141217</v>
      </c>
      <c r="O766" s="1">
        <v>53489.534417562609</v>
      </c>
      <c r="P766" s="1">
        <v>52926.598907572952</v>
      </c>
      <c r="Q766" s="1">
        <v>53044.542107985915</v>
      </c>
      <c r="R766" s="1">
        <v>53630.032557465544</v>
      </c>
      <c r="S766" s="1">
        <v>53507.701330385418</v>
      </c>
      <c r="T766" s="1">
        <v>53239.51877646691</v>
      </c>
      <c r="U766" s="9">
        <f t="shared" si="11"/>
        <v>635517.76899836375</v>
      </c>
    </row>
    <row r="767" spans="1:21" x14ac:dyDescent="0.3">
      <c r="A767" s="7" t="s">
        <v>281</v>
      </c>
      <c r="B767" s="7" t="s">
        <v>659</v>
      </c>
      <c r="C767" s="7">
        <v>1312</v>
      </c>
      <c r="D767" s="2" t="s">
        <v>8</v>
      </c>
      <c r="E767" s="2">
        <v>917</v>
      </c>
      <c r="F767" s="2" t="s">
        <v>2257</v>
      </c>
      <c r="G767" s="2" t="s">
        <v>654</v>
      </c>
      <c r="H767" s="8" t="s">
        <v>1942</v>
      </c>
      <c r="I767" s="1">
        <v>51559.889768637542</v>
      </c>
      <c r="J767" s="1">
        <v>51907.756720304751</v>
      </c>
      <c r="K767" s="1">
        <v>52775.557574057551</v>
      </c>
      <c r="L767" s="1">
        <v>52995.809649279676</v>
      </c>
      <c r="M767" s="1">
        <v>53154.78629550364</v>
      </c>
      <c r="N767" s="1">
        <v>53286.040893141217</v>
      </c>
      <c r="O767" s="1">
        <v>53489.534417562609</v>
      </c>
      <c r="P767" s="1">
        <v>52926.598907572952</v>
      </c>
      <c r="Q767" s="1">
        <v>53044.542107985915</v>
      </c>
      <c r="R767" s="1">
        <v>53630.032557465544</v>
      </c>
      <c r="S767" s="1">
        <v>53507.701330385418</v>
      </c>
      <c r="T767" s="1">
        <v>53239.51877646691</v>
      </c>
      <c r="U767" s="9">
        <f t="shared" si="11"/>
        <v>635517.76899836375</v>
      </c>
    </row>
    <row r="768" spans="1:21" x14ac:dyDescent="0.3">
      <c r="A768" s="7" t="s">
        <v>281</v>
      </c>
      <c r="B768" s="7" t="s">
        <v>659</v>
      </c>
      <c r="C768" s="7">
        <v>1312</v>
      </c>
      <c r="D768" s="2" t="s">
        <v>8</v>
      </c>
      <c r="E768" s="2">
        <v>917</v>
      </c>
      <c r="F768" s="2" t="s">
        <v>2258</v>
      </c>
      <c r="G768" s="2" t="s">
        <v>654</v>
      </c>
      <c r="H768" s="8" t="s">
        <v>1943</v>
      </c>
      <c r="I768" s="1">
        <v>51559.889768637542</v>
      </c>
      <c r="J768" s="1">
        <v>51907.756720304751</v>
      </c>
      <c r="K768" s="1">
        <v>52775.557574057551</v>
      </c>
      <c r="L768" s="1">
        <v>52995.809649279676</v>
      </c>
      <c r="M768" s="1">
        <v>106309.57259100728</v>
      </c>
      <c r="N768" s="1">
        <v>106572.08178628243</v>
      </c>
      <c r="O768" s="1">
        <v>106979.06883512522</v>
      </c>
      <c r="P768" s="1">
        <v>105853.1978151459</v>
      </c>
      <c r="Q768" s="1">
        <v>106089.08421597183</v>
      </c>
      <c r="R768" s="1">
        <v>53630.032557465544</v>
      </c>
      <c r="S768" s="1">
        <v>53507.701330385418</v>
      </c>
      <c r="T768" s="1">
        <v>53239.51877646691</v>
      </c>
      <c r="U768" s="9">
        <f t="shared" si="11"/>
        <v>901419.27162013005</v>
      </c>
    </row>
    <row r="769" spans="1:21" x14ac:dyDescent="0.3">
      <c r="A769" s="7" t="s">
        <v>281</v>
      </c>
      <c r="B769" s="7" t="s">
        <v>659</v>
      </c>
      <c r="C769" s="7">
        <v>1312</v>
      </c>
      <c r="D769" s="2" t="s">
        <v>8</v>
      </c>
      <c r="E769" s="2">
        <v>917</v>
      </c>
      <c r="F769" s="2" t="s">
        <v>2259</v>
      </c>
      <c r="G769" s="2" t="s">
        <v>654</v>
      </c>
      <c r="H769" s="8" t="s">
        <v>1944</v>
      </c>
      <c r="I769" s="1">
        <v>51559.889768637542</v>
      </c>
      <c r="J769" s="1">
        <v>51907.756720304751</v>
      </c>
      <c r="K769" s="1">
        <v>52775.557574057551</v>
      </c>
      <c r="L769" s="1">
        <v>52995.809649279676</v>
      </c>
      <c r="M769" s="1">
        <v>53154.78629550364</v>
      </c>
      <c r="N769" s="1">
        <v>106572.08178628243</v>
      </c>
      <c r="O769" s="1">
        <v>106979.06883512522</v>
      </c>
      <c r="P769" s="1">
        <v>105853.1978151459</v>
      </c>
      <c r="Q769" s="1">
        <v>53044.542107985915</v>
      </c>
      <c r="R769" s="1">
        <v>53630.032557465544</v>
      </c>
      <c r="S769" s="1">
        <v>53507.701330385418</v>
      </c>
      <c r="T769" s="1">
        <v>53239.51877646691</v>
      </c>
      <c r="U769" s="9">
        <f t="shared" si="11"/>
        <v>795219.94321664062</v>
      </c>
    </row>
    <row r="770" spans="1:21" x14ac:dyDescent="0.3">
      <c r="A770" s="7" t="s">
        <v>281</v>
      </c>
      <c r="B770" s="7" t="s">
        <v>659</v>
      </c>
      <c r="C770" s="7">
        <v>1312</v>
      </c>
      <c r="D770" s="2" t="s">
        <v>8</v>
      </c>
      <c r="E770" s="2">
        <v>917</v>
      </c>
      <c r="F770" s="2" t="s">
        <v>675</v>
      </c>
      <c r="G770" s="2" t="s">
        <v>654</v>
      </c>
      <c r="H770" s="8" t="s">
        <v>574</v>
      </c>
      <c r="I770" s="1">
        <v>51559.889768637542</v>
      </c>
      <c r="J770" s="1">
        <v>51907.756720304751</v>
      </c>
      <c r="K770" s="1">
        <v>52775.557574057551</v>
      </c>
      <c r="L770" s="1">
        <v>52995.809649279676</v>
      </c>
      <c r="M770" s="1">
        <v>53154.78629550364</v>
      </c>
      <c r="N770" s="1">
        <v>53286.040893141217</v>
      </c>
      <c r="O770" s="1">
        <v>53489.534417562609</v>
      </c>
      <c r="P770" s="1">
        <v>52926.598907572952</v>
      </c>
      <c r="Q770" s="1">
        <v>53044.542107985915</v>
      </c>
      <c r="R770" s="1">
        <v>53630.032557465544</v>
      </c>
      <c r="S770" s="1">
        <v>53507.701330385418</v>
      </c>
      <c r="T770" s="1">
        <v>53239.51877646691</v>
      </c>
      <c r="U770" s="9">
        <f t="shared" ref="U770:U833" si="12">SUM(I770:T770)</f>
        <v>635517.76899836375</v>
      </c>
    </row>
    <row r="771" spans="1:21" x14ac:dyDescent="0.3">
      <c r="A771" s="7" t="s">
        <v>281</v>
      </c>
      <c r="B771" s="7" t="s">
        <v>659</v>
      </c>
      <c r="C771" s="7">
        <v>1312</v>
      </c>
      <c r="D771" s="2" t="s">
        <v>8</v>
      </c>
      <c r="E771" s="2">
        <v>917</v>
      </c>
      <c r="F771" s="2" t="s">
        <v>2260</v>
      </c>
      <c r="G771" s="2" t="s">
        <v>654</v>
      </c>
      <c r="H771" s="8" t="s">
        <v>1945</v>
      </c>
      <c r="I771" s="1">
        <v>154679.66930591263</v>
      </c>
      <c r="J771" s="1">
        <v>155723.27016091425</v>
      </c>
      <c r="K771" s="1">
        <v>158326.67272217266</v>
      </c>
      <c r="L771" s="1">
        <v>370970.66754495777</v>
      </c>
      <c r="M771" s="1">
        <v>53154.78629550364</v>
      </c>
      <c r="N771" s="1">
        <v>159858.12267942366</v>
      </c>
      <c r="O771" s="1">
        <v>374426.74092293828</v>
      </c>
      <c r="P771" s="1">
        <v>529265.98907572951</v>
      </c>
      <c r="Q771" s="1">
        <v>530445.42107985914</v>
      </c>
      <c r="R771" s="1">
        <v>536300.32557465544</v>
      </c>
      <c r="S771" s="1">
        <v>802615.51995578129</v>
      </c>
      <c r="T771" s="1">
        <v>532395.18776466907</v>
      </c>
      <c r="U771" s="9">
        <f t="shared" si="12"/>
        <v>4358162.3730825176</v>
      </c>
    </row>
    <row r="772" spans="1:21" x14ac:dyDescent="0.3">
      <c r="A772" s="7" t="s">
        <v>281</v>
      </c>
      <c r="B772" s="7" t="s">
        <v>659</v>
      </c>
      <c r="C772" s="7">
        <v>1312</v>
      </c>
      <c r="D772" s="2" t="s">
        <v>8</v>
      </c>
      <c r="E772" s="2">
        <v>917</v>
      </c>
      <c r="F772" s="2" t="s">
        <v>678</v>
      </c>
      <c r="G772" s="2" t="s">
        <v>654</v>
      </c>
      <c r="H772" s="8" t="s">
        <v>1946</v>
      </c>
      <c r="I772" s="1">
        <v>51559.889768637542</v>
      </c>
      <c r="J772" s="1">
        <v>51907.756720304751</v>
      </c>
      <c r="K772" s="1">
        <v>52775.557574057551</v>
      </c>
      <c r="L772" s="1">
        <v>52995.809649279676</v>
      </c>
      <c r="M772" s="1">
        <v>106309.57259100728</v>
      </c>
      <c r="N772" s="1">
        <v>53286.040893141217</v>
      </c>
      <c r="O772" s="1">
        <v>53489.534417562609</v>
      </c>
      <c r="P772" s="1">
        <v>52926.598907572952</v>
      </c>
      <c r="Q772" s="1">
        <v>53044.542107985915</v>
      </c>
      <c r="R772" s="1">
        <v>53630.032557465544</v>
      </c>
      <c r="S772" s="1">
        <v>107015.40266077084</v>
      </c>
      <c r="T772" s="1">
        <v>106479.03755293382</v>
      </c>
      <c r="U772" s="9">
        <f t="shared" si="12"/>
        <v>795419.77540071972</v>
      </c>
    </row>
    <row r="773" spans="1:21" x14ac:dyDescent="0.3">
      <c r="A773" s="7" t="s">
        <v>281</v>
      </c>
      <c r="B773" s="7" t="s">
        <v>659</v>
      </c>
      <c r="C773" s="7">
        <v>1312</v>
      </c>
      <c r="D773" s="2" t="s">
        <v>8</v>
      </c>
      <c r="E773" s="2">
        <v>917</v>
      </c>
      <c r="F773" s="2" t="s">
        <v>666</v>
      </c>
      <c r="G773" s="2" t="s">
        <v>654</v>
      </c>
      <c r="H773" s="8" t="s">
        <v>565</v>
      </c>
      <c r="I773" s="1">
        <v>51559.889768637542</v>
      </c>
      <c r="J773" s="1">
        <v>103815.5134406095</v>
      </c>
      <c r="K773" s="1">
        <v>211102.23029623021</v>
      </c>
      <c r="L773" s="1">
        <v>211983.2385971187</v>
      </c>
      <c r="M773" s="1">
        <v>159464.35888651092</v>
      </c>
      <c r="N773" s="1">
        <v>213144.16357256487</v>
      </c>
      <c r="O773" s="1">
        <v>160468.60325268784</v>
      </c>
      <c r="P773" s="1">
        <v>158779.79672271886</v>
      </c>
      <c r="Q773" s="1">
        <v>265222.71053992957</v>
      </c>
      <c r="R773" s="1">
        <v>375410.2279022588</v>
      </c>
      <c r="S773" s="1">
        <v>374553.90931269788</v>
      </c>
      <c r="T773" s="1">
        <v>532395.18776466907</v>
      </c>
      <c r="U773" s="9">
        <f t="shared" si="12"/>
        <v>2817899.8300566338</v>
      </c>
    </row>
    <row r="774" spans="1:21" x14ac:dyDescent="0.3">
      <c r="A774" s="7" t="s">
        <v>281</v>
      </c>
      <c r="B774" s="7" t="s">
        <v>659</v>
      </c>
      <c r="C774" s="7">
        <v>1312</v>
      </c>
      <c r="D774" s="2" t="s">
        <v>8</v>
      </c>
      <c r="E774" s="2">
        <v>917</v>
      </c>
      <c r="F774" s="2" t="s">
        <v>2261</v>
      </c>
      <c r="G774" s="2" t="s">
        <v>654</v>
      </c>
      <c r="H774" s="8" t="s">
        <v>1947</v>
      </c>
      <c r="I774" s="1">
        <v>51559.889768637542</v>
      </c>
      <c r="J774" s="1">
        <v>103815.5134406095</v>
      </c>
      <c r="K774" s="1">
        <v>211102.23029623021</v>
      </c>
      <c r="L774" s="1">
        <v>211983.2385971187</v>
      </c>
      <c r="M774" s="1">
        <v>159464.35888651092</v>
      </c>
      <c r="N774" s="1">
        <v>213144.16357256487</v>
      </c>
      <c r="O774" s="1">
        <v>213958.13767025043</v>
      </c>
      <c r="P774" s="1">
        <v>211706.39563029181</v>
      </c>
      <c r="Q774" s="1">
        <v>265222.71053992957</v>
      </c>
      <c r="R774" s="1">
        <v>375410.2279022588</v>
      </c>
      <c r="S774" s="1">
        <v>374553.90931269788</v>
      </c>
      <c r="T774" s="1">
        <v>372676.63143526838</v>
      </c>
      <c r="U774" s="9">
        <f t="shared" si="12"/>
        <v>2764597.4070523689</v>
      </c>
    </row>
    <row r="775" spans="1:21" x14ac:dyDescent="0.3">
      <c r="A775" s="7" t="s">
        <v>281</v>
      </c>
      <c r="B775" s="7" t="s">
        <v>659</v>
      </c>
      <c r="C775" s="7">
        <v>1312</v>
      </c>
      <c r="D775" s="2" t="s">
        <v>8</v>
      </c>
      <c r="E775" s="2">
        <v>917</v>
      </c>
      <c r="F775" s="2" t="s">
        <v>676</v>
      </c>
      <c r="G775" s="2" t="s">
        <v>654</v>
      </c>
      <c r="H775" s="8" t="s">
        <v>575</v>
      </c>
      <c r="I775" s="1">
        <v>154679.66930591263</v>
      </c>
      <c r="J775" s="1">
        <v>155723.27016091425</v>
      </c>
      <c r="K775" s="1">
        <v>263877.78787028778</v>
      </c>
      <c r="L775" s="1">
        <v>317974.85789567808</v>
      </c>
      <c r="M775" s="1">
        <v>159464.35888651092</v>
      </c>
      <c r="N775" s="1">
        <v>159858.12267942366</v>
      </c>
      <c r="O775" s="1">
        <v>267447.67208781309</v>
      </c>
      <c r="P775" s="1">
        <v>529265.98907572951</v>
      </c>
      <c r="Q775" s="1">
        <v>530445.42107985914</v>
      </c>
      <c r="R775" s="1">
        <v>536300.32557465544</v>
      </c>
      <c r="S775" s="1">
        <v>535077.01330385415</v>
      </c>
      <c r="T775" s="1">
        <v>532395.18776466907</v>
      </c>
      <c r="U775" s="9">
        <f t="shared" si="12"/>
        <v>4142509.675685307</v>
      </c>
    </row>
    <row r="776" spans="1:21" x14ac:dyDescent="0.3">
      <c r="A776" s="7" t="s">
        <v>281</v>
      </c>
      <c r="B776" s="7" t="s">
        <v>659</v>
      </c>
      <c r="C776" s="7">
        <v>1312</v>
      </c>
      <c r="D776" s="2" t="s">
        <v>8</v>
      </c>
      <c r="E776" s="2">
        <v>917</v>
      </c>
      <c r="F776" s="2" t="s">
        <v>665</v>
      </c>
      <c r="G776" s="2" t="s">
        <v>654</v>
      </c>
      <c r="H776" s="8" t="s">
        <v>1948</v>
      </c>
      <c r="I776" s="1">
        <v>51559.889768637542</v>
      </c>
      <c r="J776" s="1">
        <v>51907.756720304751</v>
      </c>
      <c r="K776" s="1">
        <v>105551.1151481151</v>
      </c>
      <c r="L776" s="1">
        <v>105991.61929855935</v>
      </c>
      <c r="M776" s="1">
        <v>106309.57259100728</v>
      </c>
      <c r="N776" s="1">
        <v>106572.08178628243</v>
      </c>
      <c r="O776" s="1">
        <v>106979.06883512522</v>
      </c>
      <c r="P776" s="1">
        <v>105853.1978151459</v>
      </c>
      <c r="Q776" s="1">
        <v>106089.08421597183</v>
      </c>
      <c r="R776" s="1">
        <v>107260.06511493109</v>
      </c>
      <c r="S776" s="1">
        <v>160523.10399115624</v>
      </c>
      <c r="T776" s="1">
        <v>266197.59388233454</v>
      </c>
      <c r="U776" s="9">
        <f t="shared" si="12"/>
        <v>1380794.1491675712</v>
      </c>
    </row>
    <row r="777" spans="1:21" x14ac:dyDescent="0.3">
      <c r="A777" s="7" t="s">
        <v>281</v>
      </c>
      <c r="B777" s="7" t="s">
        <v>659</v>
      </c>
      <c r="C777" s="7">
        <v>1312</v>
      </c>
      <c r="D777" s="2" t="s">
        <v>8</v>
      </c>
      <c r="E777" s="2">
        <v>917</v>
      </c>
      <c r="F777" s="2" t="s">
        <v>2262</v>
      </c>
      <c r="G777" s="2" t="s">
        <v>654</v>
      </c>
      <c r="H777" s="8" t="s">
        <v>1949</v>
      </c>
      <c r="I777" s="1">
        <v>51559.889768637542</v>
      </c>
      <c r="J777" s="1">
        <v>51907.756720304751</v>
      </c>
      <c r="K777" s="1">
        <v>105551.1151481151</v>
      </c>
      <c r="L777" s="1">
        <v>105991.61929855935</v>
      </c>
      <c r="M777" s="1">
        <v>106309.57259100728</v>
      </c>
      <c r="N777" s="1">
        <v>106572.08178628243</v>
      </c>
      <c r="O777" s="1">
        <v>106979.06883512522</v>
      </c>
      <c r="P777" s="1">
        <v>105853.1978151459</v>
      </c>
      <c r="Q777" s="1">
        <v>106089.08421597183</v>
      </c>
      <c r="R777" s="1">
        <v>107260.06511493109</v>
      </c>
      <c r="S777" s="1">
        <v>160523.10399115624</v>
      </c>
      <c r="T777" s="1">
        <v>266197.59388233454</v>
      </c>
      <c r="U777" s="9">
        <f t="shared" si="12"/>
        <v>1380794.1491675712</v>
      </c>
    </row>
    <row r="778" spans="1:21" x14ac:dyDescent="0.3">
      <c r="A778" s="7" t="s">
        <v>281</v>
      </c>
      <c r="B778" s="7" t="s">
        <v>659</v>
      </c>
      <c r="C778" s="7">
        <v>1312</v>
      </c>
      <c r="D778" s="2" t="s">
        <v>8</v>
      </c>
      <c r="E778" s="2">
        <v>917</v>
      </c>
      <c r="F778" s="2" t="s">
        <v>2263</v>
      </c>
      <c r="G778" s="2" t="s">
        <v>654</v>
      </c>
      <c r="H778" s="8" t="s">
        <v>1950</v>
      </c>
      <c r="I778" s="1">
        <v>51559.889768637542</v>
      </c>
      <c r="J778" s="1">
        <v>51907.756720304751</v>
      </c>
      <c r="K778" s="1">
        <v>52775.557574057551</v>
      </c>
      <c r="L778" s="1">
        <v>52995.809649279676</v>
      </c>
      <c r="M778" s="1">
        <v>53154.78629550364</v>
      </c>
      <c r="N778" s="1">
        <v>53286.040893141217</v>
      </c>
      <c r="O778" s="1">
        <v>53489.534417562609</v>
      </c>
      <c r="P778" s="1">
        <v>52926.598907572952</v>
      </c>
      <c r="Q778" s="1">
        <v>53044.542107985915</v>
      </c>
      <c r="R778" s="1">
        <v>53630.032557465544</v>
      </c>
      <c r="S778" s="1">
        <v>53507.701330385418</v>
      </c>
      <c r="T778" s="1">
        <v>53239.51877646691</v>
      </c>
      <c r="U778" s="9">
        <f t="shared" si="12"/>
        <v>635517.76899836375</v>
      </c>
    </row>
    <row r="779" spans="1:21" x14ac:dyDescent="0.3">
      <c r="A779" s="7" t="s">
        <v>281</v>
      </c>
      <c r="B779" s="7" t="s">
        <v>659</v>
      </c>
      <c r="C779" s="7">
        <v>1312</v>
      </c>
      <c r="D779" s="2" t="s">
        <v>8</v>
      </c>
      <c r="E779" s="2">
        <v>917</v>
      </c>
      <c r="F779" s="2" t="s">
        <v>2264</v>
      </c>
      <c r="G779" s="2" t="s">
        <v>654</v>
      </c>
      <c r="H779" s="8" t="s">
        <v>1951</v>
      </c>
      <c r="I779" s="1">
        <v>51559.889768637542</v>
      </c>
      <c r="J779" s="1">
        <v>51907.756720304751</v>
      </c>
      <c r="K779" s="1">
        <v>52775.557574057551</v>
      </c>
      <c r="L779" s="1">
        <v>52995.809649279676</v>
      </c>
      <c r="M779" s="1">
        <v>106309.57259100728</v>
      </c>
      <c r="N779" s="1">
        <v>53286.040893141217</v>
      </c>
      <c r="O779" s="1">
        <v>53489.534417562609</v>
      </c>
      <c r="P779" s="1">
        <v>52926.598907572952</v>
      </c>
      <c r="Q779" s="1">
        <v>53044.542107985915</v>
      </c>
      <c r="R779" s="1">
        <v>53630.032557465544</v>
      </c>
      <c r="S779" s="1">
        <v>107015.40266077084</v>
      </c>
      <c r="T779" s="1">
        <v>106479.03755293382</v>
      </c>
      <c r="U779" s="9">
        <f t="shared" si="12"/>
        <v>795419.77540071972</v>
      </c>
    </row>
    <row r="780" spans="1:21" x14ac:dyDescent="0.3">
      <c r="A780" s="7" t="s">
        <v>281</v>
      </c>
      <c r="B780" s="7" t="s">
        <v>659</v>
      </c>
      <c r="C780" s="7">
        <v>1312</v>
      </c>
      <c r="D780" s="2" t="s">
        <v>8</v>
      </c>
      <c r="E780" s="2">
        <v>917</v>
      </c>
      <c r="F780" s="2" t="s">
        <v>2265</v>
      </c>
      <c r="G780" s="2" t="s">
        <v>654</v>
      </c>
      <c r="H780" s="8" t="s">
        <v>1952</v>
      </c>
      <c r="I780" s="1">
        <v>51559.889768637542</v>
      </c>
      <c r="J780" s="1">
        <v>51907.756720304751</v>
      </c>
      <c r="K780" s="1">
        <v>52775.557574057551</v>
      </c>
      <c r="L780" s="1">
        <v>52995.809649279676</v>
      </c>
      <c r="M780" s="1">
        <v>106309.57259100728</v>
      </c>
      <c r="N780" s="1">
        <v>53286.040893141217</v>
      </c>
      <c r="O780" s="1">
        <v>53489.534417562609</v>
      </c>
      <c r="P780" s="1">
        <v>52926.598907572952</v>
      </c>
      <c r="Q780" s="1">
        <v>53044.542107985915</v>
      </c>
      <c r="R780" s="1">
        <v>53630.032557465544</v>
      </c>
      <c r="S780" s="1">
        <v>107015.40266077084</v>
      </c>
      <c r="T780" s="1">
        <v>111802.98943058051</v>
      </c>
      <c r="U780" s="9">
        <f t="shared" si="12"/>
        <v>800743.72727836645</v>
      </c>
    </row>
    <row r="781" spans="1:21" x14ac:dyDescent="0.3">
      <c r="A781" s="7" t="s">
        <v>281</v>
      </c>
      <c r="B781" s="7" t="s">
        <v>659</v>
      </c>
      <c r="C781" s="7">
        <v>1312</v>
      </c>
      <c r="D781" s="2" t="s">
        <v>252</v>
      </c>
      <c r="E781" s="2">
        <v>999</v>
      </c>
      <c r="F781" s="2" t="s">
        <v>252</v>
      </c>
      <c r="G781" s="2" t="s">
        <v>654</v>
      </c>
      <c r="H781" s="8" t="s">
        <v>1777</v>
      </c>
      <c r="I781" s="1">
        <v>979637.90560411336</v>
      </c>
      <c r="J781" s="1">
        <v>1557232.7016091426</v>
      </c>
      <c r="K781" s="1">
        <v>2638777.8787028776</v>
      </c>
      <c r="L781" s="1">
        <v>2119832.3859711871</v>
      </c>
      <c r="M781" s="1">
        <v>2657739.3147751819</v>
      </c>
      <c r="N781" s="1">
        <v>2131441.6357256486</v>
      </c>
      <c r="O781" s="1">
        <v>2139581.3767025047</v>
      </c>
      <c r="P781" s="1">
        <v>2117063.956302918</v>
      </c>
      <c r="Q781" s="1">
        <v>1591336.2632395774</v>
      </c>
      <c r="R781" s="1">
        <v>1072600.6511493109</v>
      </c>
      <c r="S781" s="1">
        <v>1011295.5551442844</v>
      </c>
      <c r="T781" s="1">
        <v>1011550.8567528713</v>
      </c>
      <c r="U781" s="9">
        <f t="shared" si="12"/>
        <v>21028090.481679618</v>
      </c>
    </row>
    <row r="782" spans="1:21" x14ac:dyDescent="0.3">
      <c r="A782" s="7" t="s">
        <v>281</v>
      </c>
      <c r="B782" s="7" t="s">
        <v>659</v>
      </c>
      <c r="C782" s="7">
        <v>1312</v>
      </c>
      <c r="D782" s="2" t="s">
        <v>8</v>
      </c>
      <c r="E782" s="2">
        <v>917</v>
      </c>
      <c r="F782" s="2" t="s">
        <v>700</v>
      </c>
      <c r="G782" s="2" t="s">
        <v>655</v>
      </c>
      <c r="H782" s="8" t="s">
        <v>1953</v>
      </c>
      <c r="I782" s="1">
        <v>515598.89768637548</v>
      </c>
      <c r="J782" s="1">
        <v>51907.756720304751</v>
      </c>
      <c r="K782" s="1">
        <v>52775.557574057551</v>
      </c>
      <c r="L782" s="1">
        <v>264979.04824639839</v>
      </c>
      <c r="M782" s="1">
        <v>797321.79443255463</v>
      </c>
      <c r="N782" s="1">
        <v>1065720.8178628243</v>
      </c>
      <c r="O782" s="1">
        <v>53489.534417562609</v>
      </c>
      <c r="P782" s="1">
        <v>264632.99453786475</v>
      </c>
      <c r="Q782" s="1">
        <v>1060890.8421597183</v>
      </c>
      <c r="R782" s="1">
        <v>1072600.6511493109</v>
      </c>
      <c r="S782" s="1">
        <v>267538.50665192708</v>
      </c>
      <c r="T782" s="1">
        <v>1064790.3755293381</v>
      </c>
      <c r="U782" s="9">
        <f t="shared" si="12"/>
        <v>6532246.776968237</v>
      </c>
    </row>
    <row r="783" spans="1:21" x14ac:dyDescent="0.3">
      <c r="A783" s="7" t="s">
        <v>281</v>
      </c>
      <c r="B783" s="7" t="s">
        <v>659</v>
      </c>
      <c r="C783" s="7">
        <v>1312</v>
      </c>
      <c r="D783" s="2" t="s">
        <v>8</v>
      </c>
      <c r="E783" s="2">
        <v>917</v>
      </c>
      <c r="F783" s="2" t="s">
        <v>689</v>
      </c>
      <c r="G783" s="2" t="s">
        <v>655</v>
      </c>
      <c r="H783" s="8" t="s">
        <v>588</v>
      </c>
      <c r="I783" s="1">
        <v>51559.889768637542</v>
      </c>
      <c r="J783" s="1">
        <v>0</v>
      </c>
      <c r="K783" s="1">
        <v>52775.557574057551</v>
      </c>
      <c r="L783" s="1">
        <v>264979.04824639839</v>
      </c>
      <c r="M783" s="1">
        <v>265773.93147751823</v>
      </c>
      <c r="N783" s="1">
        <v>266430.20446570608</v>
      </c>
      <c r="O783" s="1">
        <v>0</v>
      </c>
      <c r="P783" s="1">
        <v>264632.99453786475</v>
      </c>
      <c r="Q783" s="1">
        <v>265222.71053992957</v>
      </c>
      <c r="R783" s="1">
        <v>268150.16278732772</v>
      </c>
      <c r="S783" s="1">
        <v>267538.50665192708</v>
      </c>
      <c r="T783" s="1">
        <v>266197.59388233454</v>
      </c>
      <c r="U783" s="9">
        <f t="shared" si="12"/>
        <v>2233260.5999317016</v>
      </c>
    </row>
    <row r="784" spans="1:21" x14ac:dyDescent="0.3">
      <c r="A784" s="7" t="s">
        <v>281</v>
      </c>
      <c r="B784" s="7" t="s">
        <v>659</v>
      </c>
      <c r="C784" s="7">
        <v>1312</v>
      </c>
      <c r="D784" s="2" t="s">
        <v>8</v>
      </c>
      <c r="E784" s="2">
        <v>917</v>
      </c>
      <c r="F784" s="2" t="s">
        <v>2266</v>
      </c>
      <c r="G784" s="2" t="s">
        <v>655</v>
      </c>
      <c r="H784" s="8" t="s">
        <v>1954</v>
      </c>
      <c r="I784" s="1">
        <v>103119.77953727508</v>
      </c>
      <c r="J784" s="1">
        <v>103815.5134406095</v>
      </c>
      <c r="K784" s="1">
        <v>105551.1151481151</v>
      </c>
      <c r="L784" s="1">
        <v>264979.04824639839</v>
      </c>
      <c r="M784" s="1">
        <v>265773.93147751823</v>
      </c>
      <c r="N784" s="1">
        <v>266430.20446570608</v>
      </c>
      <c r="O784" s="1">
        <v>106979.06883512522</v>
      </c>
      <c r="P784" s="1">
        <v>264632.99453786475</v>
      </c>
      <c r="Q784" s="1">
        <v>265222.71053992957</v>
      </c>
      <c r="R784" s="1">
        <v>268150.16278732772</v>
      </c>
      <c r="S784" s="1">
        <v>267538.50665192708</v>
      </c>
      <c r="T784" s="1">
        <v>266197.59388233454</v>
      </c>
      <c r="U784" s="9">
        <f t="shared" si="12"/>
        <v>2548390.6295501315</v>
      </c>
    </row>
    <row r="785" spans="1:21" x14ac:dyDescent="0.3">
      <c r="A785" s="7" t="s">
        <v>281</v>
      </c>
      <c r="B785" s="7" t="s">
        <v>659</v>
      </c>
      <c r="C785" s="7">
        <v>1312</v>
      </c>
      <c r="D785" s="2" t="s">
        <v>8</v>
      </c>
      <c r="E785" s="2">
        <v>917</v>
      </c>
      <c r="F785" s="2" t="s">
        <v>2267</v>
      </c>
      <c r="G785" s="2" t="s">
        <v>655</v>
      </c>
      <c r="H785" s="8" t="s">
        <v>1955</v>
      </c>
      <c r="I785" s="1">
        <v>51559.889768637542</v>
      </c>
      <c r="J785" s="1">
        <v>103815.5134406095</v>
      </c>
      <c r="K785" s="1">
        <v>52775.557574057551</v>
      </c>
      <c r="L785" s="1">
        <v>264979.04824639839</v>
      </c>
      <c r="M785" s="1">
        <v>265773.93147751823</v>
      </c>
      <c r="N785" s="1">
        <v>0</v>
      </c>
      <c r="O785" s="1">
        <v>106979.06883512522</v>
      </c>
      <c r="P785" s="1">
        <v>264632.99453786475</v>
      </c>
      <c r="Q785" s="1">
        <v>265222.71053992957</v>
      </c>
      <c r="R785" s="1">
        <v>268150.16278732772</v>
      </c>
      <c r="S785" s="1">
        <v>267538.50665192708</v>
      </c>
      <c r="T785" s="1">
        <v>266197.59388233454</v>
      </c>
      <c r="U785" s="9">
        <f t="shared" si="12"/>
        <v>2177624.9777417299</v>
      </c>
    </row>
    <row r="786" spans="1:21" x14ac:dyDescent="0.3">
      <c r="A786" s="7" t="s">
        <v>281</v>
      </c>
      <c r="B786" s="7" t="s">
        <v>659</v>
      </c>
      <c r="C786" s="7">
        <v>1312</v>
      </c>
      <c r="D786" s="2" t="s">
        <v>8</v>
      </c>
      <c r="E786" s="2">
        <v>917</v>
      </c>
      <c r="F786" s="2" t="s">
        <v>2268</v>
      </c>
      <c r="G786" s="2" t="s">
        <v>655</v>
      </c>
      <c r="H786" s="8" t="s">
        <v>1956</v>
      </c>
      <c r="I786" s="1">
        <v>103119.77953727508</v>
      </c>
      <c r="J786" s="1">
        <v>103815.5134406095</v>
      </c>
      <c r="K786" s="1">
        <v>105551.1151481151</v>
      </c>
      <c r="L786" s="1">
        <v>264979.04824639839</v>
      </c>
      <c r="M786" s="1">
        <v>106309.57259100728</v>
      </c>
      <c r="N786" s="1">
        <v>0</v>
      </c>
      <c r="O786" s="1">
        <v>106979.06883512522</v>
      </c>
      <c r="P786" s="1">
        <v>264632.99453786475</v>
      </c>
      <c r="Q786" s="1">
        <v>265222.71053992957</v>
      </c>
      <c r="R786" s="1">
        <v>0</v>
      </c>
      <c r="S786" s="1">
        <v>267538.50665192708</v>
      </c>
      <c r="T786" s="1">
        <v>266197.59388233454</v>
      </c>
      <c r="U786" s="9">
        <f t="shared" si="12"/>
        <v>1854345.9034105865</v>
      </c>
    </row>
    <row r="787" spans="1:21" x14ac:dyDescent="0.3">
      <c r="A787" s="7" t="s">
        <v>281</v>
      </c>
      <c r="B787" s="7" t="s">
        <v>659</v>
      </c>
      <c r="C787" s="7">
        <v>1312</v>
      </c>
      <c r="D787" s="2" t="s">
        <v>8</v>
      </c>
      <c r="E787" s="2">
        <v>917</v>
      </c>
      <c r="F787" s="2" t="s">
        <v>2269</v>
      </c>
      <c r="G787" s="2" t="s">
        <v>655</v>
      </c>
      <c r="H787" s="8" t="s">
        <v>1957</v>
      </c>
      <c r="I787" s="1">
        <v>103119.77953727508</v>
      </c>
      <c r="J787" s="1">
        <v>0</v>
      </c>
      <c r="K787" s="1">
        <v>105551.1151481151</v>
      </c>
      <c r="L787" s="1">
        <v>264979.04824639839</v>
      </c>
      <c r="M787" s="1">
        <v>265773.93147751823</v>
      </c>
      <c r="N787" s="1">
        <v>266430.20446570608</v>
      </c>
      <c r="O787" s="1">
        <v>0</v>
      </c>
      <c r="P787" s="1">
        <v>264632.99453786475</v>
      </c>
      <c r="Q787" s="1">
        <v>0</v>
      </c>
      <c r="R787" s="1">
        <v>268150.16278732772</v>
      </c>
      <c r="S787" s="1">
        <v>267538.50665192708</v>
      </c>
      <c r="T787" s="1">
        <v>266197.59388233454</v>
      </c>
      <c r="U787" s="9">
        <f t="shared" si="12"/>
        <v>2072373.3367344672</v>
      </c>
    </row>
    <row r="788" spans="1:21" x14ac:dyDescent="0.3">
      <c r="A788" s="7" t="s">
        <v>281</v>
      </c>
      <c r="B788" s="7" t="s">
        <v>659</v>
      </c>
      <c r="C788" s="7">
        <v>1312</v>
      </c>
      <c r="D788" s="2" t="s">
        <v>8</v>
      </c>
      <c r="E788" s="2">
        <v>917</v>
      </c>
      <c r="F788" s="2" t="s">
        <v>2270</v>
      </c>
      <c r="G788" s="2" t="s">
        <v>655</v>
      </c>
      <c r="H788" s="8" t="s">
        <v>1958</v>
      </c>
      <c r="I788" s="1">
        <v>0</v>
      </c>
      <c r="J788" s="1">
        <v>207631.026881219</v>
      </c>
      <c r="K788" s="1">
        <v>211102.23029623021</v>
      </c>
      <c r="L788" s="1">
        <v>529958.09649279679</v>
      </c>
      <c r="M788" s="1">
        <v>265773.93147751823</v>
      </c>
      <c r="N788" s="1">
        <v>532860.40893141215</v>
      </c>
      <c r="O788" s="1">
        <v>213958.13767025043</v>
      </c>
      <c r="P788" s="1">
        <v>529265.98907572951</v>
      </c>
      <c r="Q788" s="1">
        <v>0</v>
      </c>
      <c r="R788" s="1">
        <v>0</v>
      </c>
      <c r="S788" s="1">
        <v>535077.01330385415</v>
      </c>
      <c r="T788" s="1">
        <v>0</v>
      </c>
      <c r="U788" s="9">
        <f t="shared" si="12"/>
        <v>3025626.8341290103</v>
      </c>
    </row>
    <row r="789" spans="1:21" x14ac:dyDescent="0.3">
      <c r="A789" s="7" t="s">
        <v>281</v>
      </c>
      <c r="B789" s="7" t="s">
        <v>659</v>
      </c>
      <c r="C789" s="7">
        <v>1312</v>
      </c>
      <c r="D789" s="2" t="s">
        <v>8</v>
      </c>
      <c r="E789" s="2">
        <v>917</v>
      </c>
      <c r="F789" s="2" t="s">
        <v>2271</v>
      </c>
      <c r="G789" s="2" t="s">
        <v>655</v>
      </c>
      <c r="H789" s="8" t="s">
        <v>1959</v>
      </c>
      <c r="I789" s="1">
        <v>103119.77953727508</v>
      </c>
      <c r="J789" s="1">
        <v>103815.5134406095</v>
      </c>
      <c r="K789" s="1">
        <v>105551.1151481151</v>
      </c>
      <c r="L789" s="1">
        <v>105991.61929855935</v>
      </c>
      <c r="M789" s="1">
        <v>265773.93147751823</v>
      </c>
      <c r="N789" s="1">
        <v>106572.08178628243</v>
      </c>
      <c r="O789" s="1">
        <v>106979.06883512522</v>
      </c>
      <c r="P789" s="1">
        <v>105853.1978151459</v>
      </c>
      <c r="Q789" s="1">
        <v>106089.08421597183</v>
      </c>
      <c r="R789" s="1">
        <v>107260.06511493109</v>
      </c>
      <c r="S789" s="1">
        <v>107015.40266077084</v>
      </c>
      <c r="T789" s="1">
        <v>159718.55632940072</v>
      </c>
      <c r="U789" s="9">
        <f t="shared" si="12"/>
        <v>1483739.4156597052</v>
      </c>
    </row>
    <row r="790" spans="1:21" x14ac:dyDescent="0.3">
      <c r="A790" s="7" t="s">
        <v>281</v>
      </c>
      <c r="B790" s="7" t="s">
        <v>659</v>
      </c>
      <c r="C790" s="7">
        <v>1312</v>
      </c>
      <c r="D790" s="2" t="s">
        <v>8</v>
      </c>
      <c r="E790" s="2">
        <v>917</v>
      </c>
      <c r="F790" s="2" t="s">
        <v>2272</v>
      </c>
      <c r="G790" s="2" t="s">
        <v>655</v>
      </c>
      <c r="H790" s="8" t="s">
        <v>1960</v>
      </c>
      <c r="I790" s="1">
        <v>0</v>
      </c>
      <c r="J790" s="1">
        <v>0</v>
      </c>
      <c r="K790" s="1">
        <v>52775.557574057551</v>
      </c>
      <c r="L790" s="1">
        <v>529958.09649279679</v>
      </c>
      <c r="M790" s="1">
        <v>265773.93147751823</v>
      </c>
      <c r="N790" s="1">
        <v>532860.40893141215</v>
      </c>
      <c r="O790" s="1">
        <v>0</v>
      </c>
      <c r="P790" s="1">
        <v>529265.98907572951</v>
      </c>
      <c r="Q790" s="1">
        <v>530445.42107985914</v>
      </c>
      <c r="R790" s="1">
        <v>536300.32557465544</v>
      </c>
      <c r="S790" s="1">
        <v>535077.01330385415</v>
      </c>
      <c r="T790" s="1">
        <v>0</v>
      </c>
      <c r="U790" s="9">
        <f t="shared" si="12"/>
        <v>3512456.7435098831</v>
      </c>
    </row>
    <row r="791" spans="1:21" x14ac:dyDescent="0.3">
      <c r="A791" s="7" t="s">
        <v>281</v>
      </c>
      <c r="B791" s="7" t="s">
        <v>659</v>
      </c>
      <c r="C791" s="7">
        <v>1312</v>
      </c>
      <c r="D791" s="2" t="s">
        <v>8</v>
      </c>
      <c r="E791" s="2">
        <v>917</v>
      </c>
      <c r="F791" s="2" t="s">
        <v>691</v>
      </c>
      <c r="G791" s="2" t="s">
        <v>655</v>
      </c>
      <c r="H791" s="8" t="s">
        <v>1961</v>
      </c>
      <c r="I791" s="1">
        <v>51559.889768637542</v>
      </c>
      <c r="J791" s="1">
        <v>51907.756720304751</v>
      </c>
      <c r="K791" s="1">
        <v>52775.557574057551</v>
      </c>
      <c r="L791" s="1">
        <v>52995.809649279676</v>
      </c>
      <c r="M791" s="1">
        <v>265773.93147751823</v>
      </c>
      <c r="N791" s="1">
        <v>53286.040893141217</v>
      </c>
      <c r="O791" s="1">
        <v>53489.534417562609</v>
      </c>
      <c r="P791" s="1">
        <v>52926.598907572952</v>
      </c>
      <c r="Q791" s="1">
        <v>53044.542107985915</v>
      </c>
      <c r="R791" s="1">
        <v>53630.032557465544</v>
      </c>
      <c r="S791" s="1">
        <v>53507.701330385418</v>
      </c>
      <c r="T791" s="1">
        <v>532395.18776466907</v>
      </c>
      <c r="U791" s="9">
        <f t="shared" si="12"/>
        <v>1327292.5831685804</v>
      </c>
    </row>
    <row r="792" spans="1:21" x14ac:dyDescent="0.3">
      <c r="A792" s="7" t="s">
        <v>281</v>
      </c>
      <c r="B792" s="7" t="s">
        <v>659</v>
      </c>
      <c r="C792" s="7">
        <v>1312</v>
      </c>
      <c r="D792" s="2" t="s">
        <v>8</v>
      </c>
      <c r="E792" s="2">
        <v>917</v>
      </c>
      <c r="F792" s="2" t="s">
        <v>697</v>
      </c>
      <c r="G792" s="2" t="s">
        <v>655</v>
      </c>
      <c r="H792" s="8" t="s">
        <v>1962</v>
      </c>
      <c r="I792" s="1">
        <v>103119.77953727508</v>
      </c>
      <c r="J792" s="1">
        <v>103815.5134406095</v>
      </c>
      <c r="K792" s="1">
        <v>105551.1151481151</v>
      </c>
      <c r="L792" s="1">
        <v>105991.61929855935</v>
      </c>
      <c r="M792" s="1">
        <v>0</v>
      </c>
      <c r="N792" s="1">
        <v>106572.08178628243</v>
      </c>
      <c r="O792" s="1">
        <v>106979.06883512522</v>
      </c>
      <c r="P792" s="1">
        <v>529265.98907572951</v>
      </c>
      <c r="Q792" s="1">
        <v>106089.08421597183</v>
      </c>
      <c r="R792" s="1">
        <v>107260.06511493109</v>
      </c>
      <c r="S792" s="1">
        <v>535077.01330385415</v>
      </c>
      <c r="T792" s="1">
        <v>53239.51877646691</v>
      </c>
      <c r="U792" s="9">
        <f t="shared" si="12"/>
        <v>1962960.84853292</v>
      </c>
    </row>
    <row r="793" spans="1:21" x14ac:dyDescent="0.3">
      <c r="A793" s="7" t="s">
        <v>281</v>
      </c>
      <c r="B793" s="7" t="s">
        <v>659</v>
      </c>
      <c r="C793" s="7">
        <v>1312</v>
      </c>
      <c r="D793" s="2" t="s">
        <v>8</v>
      </c>
      <c r="E793" s="2">
        <v>917</v>
      </c>
      <c r="F793" s="2" t="s">
        <v>694</v>
      </c>
      <c r="G793" s="2" t="s">
        <v>655</v>
      </c>
      <c r="H793" s="8" t="s">
        <v>1963</v>
      </c>
      <c r="I793" s="1">
        <v>51559.889768637542</v>
      </c>
      <c r="J793" s="1">
        <v>0</v>
      </c>
      <c r="K793" s="1">
        <v>52775.557574057551</v>
      </c>
      <c r="L793" s="1">
        <v>52995.809649279676</v>
      </c>
      <c r="M793" s="1">
        <v>53154.78629550364</v>
      </c>
      <c r="N793" s="1">
        <v>53286.040893141217</v>
      </c>
      <c r="O793" s="1">
        <v>0</v>
      </c>
      <c r="P793" s="1">
        <v>52926.598907572952</v>
      </c>
      <c r="Q793" s="1">
        <v>53044.542107985915</v>
      </c>
      <c r="R793" s="1">
        <v>53630.032557465544</v>
      </c>
      <c r="S793" s="1">
        <v>53507.701330385418</v>
      </c>
      <c r="T793" s="1">
        <v>1064790.3755293381</v>
      </c>
      <c r="U793" s="9">
        <f t="shared" si="12"/>
        <v>1541671.3346133677</v>
      </c>
    </row>
    <row r="794" spans="1:21" x14ac:dyDescent="0.3">
      <c r="A794" s="7" t="s">
        <v>281</v>
      </c>
      <c r="B794" s="7" t="s">
        <v>659</v>
      </c>
      <c r="C794" s="7">
        <v>1312</v>
      </c>
      <c r="D794" s="2" t="s">
        <v>8</v>
      </c>
      <c r="E794" s="2">
        <v>917</v>
      </c>
      <c r="F794" s="2" t="s">
        <v>2273</v>
      </c>
      <c r="G794" s="2" t="s">
        <v>655</v>
      </c>
      <c r="H794" s="8" t="s">
        <v>1964</v>
      </c>
      <c r="I794" s="1">
        <v>51559.889768637542</v>
      </c>
      <c r="J794" s="1">
        <v>51907.756720304751</v>
      </c>
      <c r="K794" s="1">
        <v>52775.557574057551</v>
      </c>
      <c r="L794" s="1">
        <v>52995.809649279676</v>
      </c>
      <c r="M794" s="1">
        <v>265773.93147751823</v>
      </c>
      <c r="N794" s="1">
        <v>53286.040893141217</v>
      </c>
      <c r="O794" s="1">
        <v>53489.534417562609</v>
      </c>
      <c r="P794" s="1">
        <v>529265.98907572951</v>
      </c>
      <c r="Q794" s="1">
        <v>53044.542107985915</v>
      </c>
      <c r="R794" s="1">
        <v>53630.032557465544</v>
      </c>
      <c r="S794" s="1">
        <v>535077.01330385415</v>
      </c>
      <c r="T794" s="1">
        <v>53239.51877646691</v>
      </c>
      <c r="U794" s="9">
        <f t="shared" si="12"/>
        <v>1806045.6163220035</v>
      </c>
    </row>
    <row r="795" spans="1:21" x14ac:dyDescent="0.3">
      <c r="A795" s="7" t="s">
        <v>281</v>
      </c>
      <c r="B795" s="7" t="s">
        <v>659</v>
      </c>
      <c r="C795" s="7">
        <v>1312</v>
      </c>
      <c r="D795" s="2" t="s">
        <v>8</v>
      </c>
      <c r="E795" s="2">
        <v>917</v>
      </c>
      <c r="F795" s="2" t="s">
        <v>2274</v>
      </c>
      <c r="G795" s="2" t="s">
        <v>655</v>
      </c>
      <c r="H795" s="8" t="s">
        <v>1965</v>
      </c>
      <c r="I795" s="1">
        <v>103119.77953727508</v>
      </c>
      <c r="J795" s="1">
        <v>0</v>
      </c>
      <c r="K795" s="1">
        <v>105551.1151481151</v>
      </c>
      <c r="L795" s="1">
        <v>529958.09649279679</v>
      </c>
      <c r="M795" s="1">
        <v>265773.93147751823</v>
      </c>
      <c r="N795" s="1">
        <v>532860.40893141215</v>
      </c>
      <c r="O795" s="1">
        <v>0</v>
      </c>
      <c r="P795" s="1">
        <v>529265.98907572951</v>
      </c>
      <c r="Q795" s="1">
        <v>530445.42107985914</v>
      </c>
      <c r="R795" s="1">
        <v>536300.32557465544</v>
      </c>
      <c r="S795" s="1">
        <v>535077.01330385415</v>
      </c>
      <c r="T795" s="1">
        <v>532395.18776466907</v>
      </c>
      <c r="U795" s="9">
        <f t="shared" si="12"/>
        <v>4200747.2683858844</v>
      </c>
    </row>
    <row r="796" spans="1:21" x14ac:dyDescent="0.3">
      <c r="A796" s="7" t="s">
        <v>281</v>
      </c>
      <c r="B796" s="7" t="s">
        <v>659</v>
      </c>
      <c r="C796" s="7">
        <v>1312</v>
      </c>
      <c r="D796" s="2" t="s">
        <v>8</v>
      </c>
      <c r="E796" s="2">
        <v>917</v>
      </c>
      <c r="F796" s="2" t="s">
        <v>2275</v>
      </c>
      <c r="G796" s="2" t="s">
        <v>655</v>
      </c>
      <c r="H796" s="8" t="s">
        <v>1966</v>
      </c>
      <c r="I796" s="1">
        <v>51559.889768637542</v>
      </c>
      <c r="J796" s="1">
        <v>51907.756720304751</v>
      </c>
      <c r="K796" s="1">
        <v>52775.557574057551</v>
      </c>
      <c r="L796" s="1">
        <v>529958.09649279679</v>
      </c>
      <c r="M796" s="1">
        <v>265773.93147751823</v>
      </c>
      <c r="N796" s="1">
        <v>532860.40893141215</v>
      </c>
      <c r="O796" s="1">
        <v>53489.534417562609</v>
      </c>
      <c r="P796" s="1">
        <v>529265.98907572951</v>
      </c>
      <c r="Q796" s="1">
        <v>530445.42107985914</v>
      </c>
      <c r="R796" s="1">
        <v>536300.32557465544</v>
      </c>
      <c r="S796" s="1">
        <v>535077.01330385415</v>
      </c>
      <c r="T796" s="1">
        <v>532395.18776466907</v>
      </c>
      <c r="U796" s="9">
        <f t="shared" si="12"/>
        <v>4201809.1121810572</v>
      </c>
    </row>
    <row r="797" spans="1:21" x14ac:dyDescent="0.3">
      <c r="A797" s="7" t="s">
        <v>281</v>
      </c>
      <c r="B797" s="7" t="s">
        <v>659</v>
      </c>
      <c r="C797" s="7">
        <v>1312</v>
      </c>
      <c r="D797" s="2" t="s">
        <v>8</v>
      </c>
      <c r="E797" s="2">
        <v>917</v>
      </c>
      <c r="F797" s="2" t="s">
        <v>2276</v>
      </c>
      <c r="G797" s="2" t="s">
        <v>655</v>
      </c>
      <c r="H797" s="8" t="s">
        <v>1967</v>
      </c>
      <c r="I797" s="1">
        <v>309359.33861182525</v>
      </c>
      <c r="J797" s="1">
        <v>0</v>
      </c>
      <c r="K797" s="1">
        <v>316653.34544434532</v>
      </c>
      <c r="L797" s="1">
        <v>105991.61929855935</v>
      </c>
      <c r="M797" s="1">
        <v>318928.71777302184</v>
      </c>
      <c r="N797" s="1">
        <v>106572.08178628243</v>
      </c>
      <c r="O797" s="1">
        <v>0</v>
      </c>
      <c r="P797" s="1">
        <v>105853.1978151459</v>
      </c>
      <c r="Q797" s="1">
        <v>106089.08421597183</v>
      </c>
      <c r="R797" s="1">
        <v>107260.06511493109</v>
      </c>
      <c r="S797" s="1">
        <v>107015.40266077084</v>
      </c>
      <c r="T797" s="1">
        <v>106479.03755293382</v>
      </c>
      <c r="U797" s="9">
        <f t="shared" si="12"/>
        <v>1690201.8902737878</v>
      </c>
    </row>
    <row r="798" spans="1:21" x14ac:dyDescent="0.3">
      <c r="A798" s="7" t="s">
        <v>281</v>
      </c>
      <c r="B798" s="7" t="s">
        <v>659</v>
      </c>
      <c r="C798" s="7">
        <v>1312</v>
      </c>
      <c r="D798" s="2" t="s">
        <v>8</v>
      </c>
      <c r="E798" s="2">
        <v>917</v>
      </c>
      <c r="F798" s="2" t="s">
        <v>2277</v>
      </c>
      <c r="G798" s="2" t="s">
        <v>655</v>
      </c>
      <c r="H798" s="8" t="s">
        <v>1968</v>
      </c>
      <c r="I798" s="1">
        <v>0</v>
      </c>
      <c r="J798" s="1">
        <v>51907.756720304751</v>
      </c>
      <c r="K798" s="1">
        <v>52775.557574057551</v>
      </c>
      <c r="L798" s="1">
        <v>52995.809649279676</v>
      </c>
      <c r="M798" s="1">
        <v>53154.78629550364</v>
      </c>
      <c r="N798" s="1">
        <v>53286.040893141217</v>
      </c>
      <c r="O798" s="1">
        <v>53489.534417562609</v>
      </c>
      <c r="P798" s="1">
        <v>52926.598907572952</v>
      </c>
      <c r="Q798" s="1">
        <v>53044.542107985915</v>
      </c>
      <c r="R798" s="1">
        <v>53630.032557465544</v>
      </c>
      <c r="S798" s="1">
        <v>53507.701330385418</v>
      </c>
      <c r="T798" s="1">
        <v>532395.18776466907</v>
      </c>
      <c r="U798" s="9">
        <f t="shared" si="12"/>
        <v>1063113.5482179285</v>
      </c>
    </row>
    <row r="799" spans="1:21" x14ac:dyDescent="0.3">
      <c r="A799" s="7" t="s">
        <v>281</v>
      </c>
      <c r="B799" s="7" t="s">
        <v>659</v>
      </c>
      <c r="C799" s="7">
        <v>1312</v>
      </c>
      <c r="D799" s="2" t="s">
        <v>8</v>
      </c>
      <c r="E799" s="2">
        <v>917</v>
      </c>
      <c r="F799" s="2" t="s">
        <v>2278</v>
      </c>
      <c r="G799" s="2" t="s">
        <v>655</v>
      </c>
      <c r="H799" s="8" t="s">
        <v>1969</v>
      </c>
      <c r="I799" s="1">
        <v>103119.77953727508</v>
      </c>
      <c r="J799" s="1">
        <v>51907.756720304751</v>
      </c>
      <c r="K799" s="1">
        <v>105551.1151481151</v>
      </c>
      <c r="L799" s="1">
        <v>105991.61929855935</v>
      </c>
      <c r="M799" s="1">
        <v>106309.57259100728</v>
      </c>
      <c r="N799" s="1">
        <v>106572.08178628243</v>
      </c>
      <c r="O799" s="1">
        <v>53489.534417562609</v>
      </c>
      <c r="P799" s="1">
        <v>105853.1978151459</v>
      </c>
      <c r="Q799" s="1">
        <v>106089.08421597183</v>
      </c>
      <c r="R799" s="1">
        <v>107260.06511493109</v>
      </c>
      <c r="S799" s="1">
        <v>107015.40266077084</v>
      </c>
      <c r="T799" s="1">
        <v>106479.03755293382</v>
      </c>
      <c r="U799" s="9">
        <f t="shared" si="12"/>
        <v>1165638.2468588604</v>
      </c>
    </row>
    <row r="800" spans="1:21" x14ac:dyDescent="0.3">
      <c r="A800" s="7" t="s">
        <v>281</v>
      </c>
      <c r="B800" s="7" t="s">
        <v>659</v>
      </c>
      <c r="C800" s="7">
        <v>1312</v>
      </c>
      <c r="D800" s="2" t="s">
        <v>8</v>
      </c>
      <c r="E800" s="2">
        <v>917</v>
      </c>
      <c r="F800" s="2" t="s">
        <v>703</v>
      </c>
      <c r="G800" s="2" t="s">
        <v>655</v>
      </c>
      <c r="H800" s="8" t="s">
        <v>1970</v>
      </c>
      <c r="I800" s="1">
        <v>51559.889768637542</v>
      </c>
      <c r="J800" s="1">
        <v>0</v>
      </c>
      <c r="K800" s="1">
        <v>52775.557574057551</v>
      </c>
      <c r="L800" s="1">
        <v>52995.809649279676</v>
      </c>
      <c r="M800" s="1">
        <v>53154.78629550364</v>
      </c>
      <c r="N800" s="1">
        <v>53286.040893141217</v>
      </c>
      <c r="O800" s="1">
        <v>267447.67208781309</v>
      </c>
      <c r="P800" s="1">
        <v>52926.598907572952</v>
      </c>
      <c r="Q800" s="1">
        <v>530445.42107985914</v>
      </c>
      <c r="R800" s="1">
        <v>53630.032557465544</v>
      </c>
      <c r="S800" s="1">
        <v>535077.01330385415</v>
      </c>
      <c r="T800" s="1">
        <v>532395.18776466907</v>
      </c>
      <c r="U800" s="9">
        <f t="shared" si="12"/>
        <v>2235694.0098818531</v>
      </c>
    </row>
    <row r="801" spans="1:21" x14ac:dyDescent="0.3">
      <c r="A801" s="7" t="s">
        <v>281</v>
      </c>
      <c r="B801" s="7" t="s">
        <v>659</v>
      </c>
      <c r="C801" s="7">
        <v>1312</v>
      </c>
      <c r="D801" s="2" t="s">
        <v>8</v>
      </c>
      <c r="E801" s="2">
        <v>917</v>
      </c>
      <c r="F801" s="2" t="s">
        <v>2279</v>
      </c>
      <c r="G801" s="2" t="s">
        <v>655</v>
      </c>
      <c r="H801" s="8" t="s">
        <v>1971</v>
      </c>
      <c r="I801" s="1">
        <v>0</v>
      </c>
      <c r="J801" s="1">
        <v>51907.756720304751</v>
      </c>
      <c r="K801" s="1">
        <v>52775.557574057551</v>
      </c>
      <c r="L801" s="1">
        <v>52995.809649279676</v>
      </c>
      <c r="M801" s="1">
        <v>53154.78629550364</v>
      </c>
      <c r="N801" s="1">
        <v>53286.040893141217</v>
      </c>
      <c r="O801" s="1">
        <v>374426.74092293828</v>
      </c>
      <c r="P801" s="1">
        <v>52926.598907572952</v>
      </c>
      <c r="Q801" s="1">
        <v>53044.542107985915</v>
      </c>
      <c r="R801" s="1">
        <v>53630.032557465544</v>
      </c>
      <c r="S801" s="1">
        <v>53507.701330385418</v>
      </c>
      <c r="T801" s="1">
        <v>53239.51877646691</v>
      </c>
      <c r="U801" s="9">
        <f t="shared" si="12"/>
        <v>904895.08573510183</v>
      </c>
    </row>
    <row r="802" spans="1:21" x14ac:dyDescent="0.3">
      <c r="A802" s="7" t="s">
        <v>281</v>
      </c>
      <c r="B802" s="7" t="s">
        <v>659</v>
      </c>
      <c r="C802" s="7">
        <v>1312</v>
      </c>
      <c r="D802" s="2" t="s">
        <v>8</v>
      </c>
      <c r="E802" s="2">
        <v>917</v>
      </c>
      <c r="F802" s="2" t="s">
        <v>2280</v>
      </c>
      <c r="G802" s="2" t="s">
        <v>655</v>
      </c>
      <c r="H802" s="8" t="s">
        <v>1972</v>
      </c>
      <c r="I802" s="1">
        <v>51559.889768637542</v>
      </c>
      <c r="J802" s="1">
        <v>51907.756720304751</v>
      </c>
      <c r="K802" s="1">
        <v>52775.557574057551</v>
      </c>
      <c r="L802" s="1">
        <v>0</v>
      </c>
      <c r="M802" s="1">
        <v>53154.78629550364</v>
      </c>
      <c r="N802" s="1">
        <v>0</v>
      </c>
      <c r="O802" s="1">
        <v>53489.534417562609</v>
      </c>
      <c r="P802" s="1">
        <v>0</v>
      </c>
      <c r="Q802" s="1">
        <v>106089.08421597183</v>
      </c>
      <c r="R802" s="1">
        <v>0</v>
      </c>
      <c r="S802" s="1">
        <v>107015.40266077084</v>
      </c>
      <c r="T802" s="1">
        <v>266197.59388233454</v>
      </c>
      <c r="U802" s="9">
        <f t="shared" si="12"/>
        <v>742189.60553514329</v>
      </c>
    </row>
    <row r="803" spans="1:21" x14ac:dyDescent="0.3">
      <c r="A803" s="7" t="s">
        <v>281</v>
      </c>
      <c r="B803" s="7" t="s">
        <v>659</v>
      </c>
      <c r="C803" s="7">
        <v>1312</v>
      </c>
      <c r="D803" s="2" t="s">
        <v>8</v>
      </c>
      <c r="E803" s="2">
        <v>917</v>
      </c>
      <c r="F803" s="2" t="s">
        <v>2281</v>
      </c>
      <c r="G803" s="2" t="s">
        <v>655</v>
      </c>
      <c r="H803" s="8" t="s">
        <v>1973</v>
      </c>
      <c r="I803" s="1">
        <v>103119.77953727508</v>
      </c>
      <c r="J803" s="1">
        <v>103815.5134406095</v>
      </c>
      <c r="K803" s="1">
        <v>105551.1151481151</v>
      </c>
      <c r="L803" s="1">
        <v>105991.61929855935</v>
      </c>
      <c r="M803" s="1">
        <v>106309.57259100728</v>
      </c>
      <c r="N803" s="1">
        <v>106572.08178628243</v>
      </c>
      <c r="O803" s="1">
        <v>0</v>
      </c>
      <c r="P803" s="1">
        <v>105853.1978151459</v>
      </c>
      <c r="Q803" s="1">
        <v>0</v>
      </c>
      <c r="R803" s="1">
        <v>107260.06511493109</v>
      </c>
      <c r="S803" s="1">
        <v>0</v>
      </c>
      <c r="T803" s="1">
        <v>106479.03755293382</v>
      </c>
      <c r="U803" s="9">
        <f t="shared" si="12"/>
        <v>950951.98228485952</v>
      </c>
    </row>
    <row r="804" spans="1:21" x14ac:dyDescent="0.3">
      <c r="A804" s="7" t="s">
        <v>281</v>
      </c>
      <c r="B804" s="7" t="s">
        <v>659</v>
      </c>
      <c r="C804" s="7">
        <v>1312</v>
      </c>
      <c r="D804" s="2" t="s">
        <v>8</v>
      </c>
      <c r="E804" s="2">
        <v>917</v>
      </c>
      <c r="F804" s="2" t="s">
        <v>2282</v>
      </c>
      <c r="G804" s="2" t="s">
        <v>655</v>
      </c>
      <c r="H804" s="8" t="s">
        <v>1974</v>
      </c>
      <c r="I804" s="1">
        <v>51559.889768637542</v>
      </c>
      <c r="J804" s="1">
        <v>0</v>
      </c>
      <c r="K804" s="1">
        <v>52775.557574057551</v>
      </c>
      <c r="L804" s="1">
        <v>105991.61929855935</v>
      </c>
      <c r="M804" s="1">
        <v>53154.78629550364</v>
      </c>
      <c r="N804" s="1">
        <v>106572.08178628243</v>
      </c>
      <c r="O804" s="1">
        <v>267447.67208781309</v>
      </c>
      <c r="P804" s="1">
        <v>105853.1978151459</v>
      </c>
      <c r="Q804" s="1">
        <v>106089.08421597183</v>
      </c>
      <c r="R804" s="1">
        <v>107260.06511493109</v>
      </c>
      <c r="S804" s="1">
        <v>107015.40266077084</v>
      </c>
      <c r="T804" s="1">
        <v>106479.03755293382</v>
      </c>
      <c r="U804" s="9">
        <f t="shared" si="12"/>
        <v>1170198.3941706072</v>
      </c>
    </row>
    <row r="805" spans="1:21" x14ac:dyDescent="0.3">
      <c r="A805" s="7" t="s">
        <v>281</v>
      </c>
      <c r="B805" s="7" t="s">
        <v>659</v>
      </c>
      <c r="C805" s="7">
        <v>1312</v>
      </c>
      <c r="D805" s="2" t="s">
        <v>8</v>
      </c>
      <c r="E805" s="2">
        <v>917</v>
      </c>
      <c r="F805" s="2" t="s">
        <v>2283</v>
      </c>
      <c r="G805" s="2" t="s">
        <v>655</v>
      </c>
      <c r="H805" s="8" t="s">
        <v>1975</v>
      </c>
      <c r="I805" s="1">
        <v>0</v>
      </c>
      <c r="J805" s="1">
        <v>103815.5134406095</v>
      </c>
      <c r="K805" s="1">
        <v>52775.557574057551</v>
      </c>
      <c r="L805" s="1">
        <v>0</v>
      </c>
      <c r="M805" s="1">
        <v>53154.78629550364</v>
      </c>
      <c r="N805" s="1">
        <v>0</v>
      </c>
      <c r="O805" s="1">
        <v>53489.534417562609</v>
      </c>
      <c r="P805" s="1">
        <v>0</v>
      </c>
      <c r="Q805" s="1">
        <v>0</v>
      </c>
      <c r="R805" s="1">
        <v>536300.32557465544</v>
      </c>
      <c r="S805" s="1">
        <v>535077.01330385415</v>
      </c>
      <c r="T805" s="1">
        <v>0</v>
      </c>
      <c r="U805" s="9">
        <f t="shared" si="12"/>
        <v>1334612.730606243</v>
      </c>
    </row>
    <row r="806" spans="1:21" x14ac:dyDescent="0.3">
      <c r="A806" s="7" t="s">
        <v>281</v>
      </c>
      <c r="B806" s="7" t="s">
        <v>659</v>
      </c>
      <c r="C806" s="7">
        <v>1312</v>
      </c>
      <c r="D806" s="2" t="s">
        <v>8</v>
      </c>
      <c r="E806" s="2">
        <v>917</v>
      </c>
      <c r="F806" s="2" t="s">
        <v>686</v>
      </c>
      <c r="G806" s="2" t="s">
        <v>655</v>
      </c>
      <c r="H806" s="8" t="s">
        <v>585</v>
      </c>
      <c r="I806" s="1">
        <v>51559.889768637542</v>
      </c>
      <c r="J806" s="1">
        <v>51907.756720304751</v>
      </c>
      <c r="K806" s="1">
        <v>52775.557574057551</v>
      </c>
      <c r="L806" s="1">
        <v>52995.809649279676</v>
      </c>
      <c r="M806" s="1">
        <v>53154.78629550364</v>
      </c>
      <c r="N806" s="1">
        <v>53286.040893141217</v>
      </c>
      <c r="O806" s="1">
        <v>53489.534417562609</v>
      </c>
      <c r="P806" s="1">
        <v>52926.598907572952</v>
      </c>
      <c r="Q806" s="1">
        <v>53044.542107985915</v>
      </c>
      <c r="R806" s="1">
        <v>53630.032557465544</v>
      </c>
      <c r="S806" s="1">
        <v>53507.701330385418</v>
      </c>
      <c r="T806" s="1">
        <v>53239.51877646691</v>
      </c>
      <c r="U806" s="9">
        <f t="shared" si="12"/>
        <v>635517.76899836375</v>
      </c>
    </row>
    <row r="807" spans="1:21" x14ac:dyDescent="0.3">
      <c r="A807" s="7" t="s">
        <v>281</v>
      </c>
      <c r="B807" s="7" t="s">
        <v>659</v>
      </c>
      <c r="C807" s="7">
        <v>1312</v>
      </c>
      <c r="D807" s="2" t="s">
        <v>8</v>
      </c>
      <c r="E807" s="2">
        <v>917</v>
      </c>
      <c r="F807" s="2" t="s">
        <v>2284</v>
      </c>
      <c r="G807" s="2" t="s">
        <v>655</v>
      </c>
      <c r="H807" s="8" t="s">
        <v>1976</v>
      </c>
      <c r="I807" s="1">
        <v>51559.889768637542</v>
      </c>
      <c r="J807" s="1">
        <v>51907.756720304751</v>
      </c>
      <c r="K807" s="1">
        <v>52775.557574057551</v>
      </c>
      <c r="L807" s="1">
        <v>0</v>
      </c>
      <c r="M807" s="1">
        <v>53154.78629550364</v>
      </c>
      <c r="N807" s="1">
        <v>0</v>
      </c>
      <c r="O807" s="1">
        <v>53489.534417562609</v>
      </c>
      <c r="P807" s="1">
        <v>0</v>
      </c>
      <c r="Q807" s="1">
        <v>0</v>
      </c>
      <c r="R807" s="1">
        <v>53630.032557465544</v>
      </c>
      <c r="S807" s="1">
        <v>0</v>
      </c>
      <c r="T807" s="1">
        <v>532395.18776466907</v>
      </c>
      <c r="U807" s="9">
        <f t="shared" si="12"/>
        <v>848912.74509820063</v>
      </c>
    </row>
    <row r="808" spans="1:21" x14ac:dyDescent="0.3">
      <c r="A808" s="7" t="s">
        <v>281</v>
      </c>
      <c r="B808" s="7" t="s">
        <v>659</v>
      </c>
      <c r="C808" s="7">
        <v>1312</v>
      </c>
      <c r="D808" s="2" t="s">
        <v>8</v>
      </c>
      <c r="E808" s="2">
        <v>917</v>
      </c>
      <c r="F808" s="2" t="s">
        <v>2285</v>
      </c>
      <c r="G808" s="2" t="s">
        <v>655</v>
      </c>
      <c r="H808" s="8" t="s">
        <v>1977</v>
      </c>
      <c r="I808" s="1">
        <v>103119.77953727508</v>
      </c>
      <c r="J808" s="1">
        <v>103815.5134406095</v>
      </c>
      <c r="K808" s="1">
        <v>105551.1151481151</v>
      </c>
      <c r="L808" s="1">
        <v>105991.61929855935</v>
      </c>
      <c r="M808" s="1">
        <v>106309.57259100728</v>
      </c>
      <c r="N808" s="1">
        <v>106572.08178628243</v>
      </c>
      <c r="O808" s="1">
        <v>0</v>
      </c>
      <c r="P808" s="1">
        <v>105853.1978151459</v>
      </c>
      <c r="Q808" s="1">
        <v>106089.08421597183</v>
      </c>
      <c r="R808" s="1">
        <v>107260.06511493109</v>
      </c>
      <c r="S808" s="1">
        <v>107015.40266077084</v>
      </c>
      <c r="T808" s="1">
        <v>0</v>
      </c>
      <c r="U808" s="9">
        <f t="shared" si="12"/>
        <v>1057577.4316086685</v>
      </c>
    </row>
    <row r="809" spans="1:21" x14ac:dyDescent="0.3">
      <c r="A809" s="7" t="s">
        <v>281</v>
      </c>
      <c r="B809" s="7" t="s">
        <v>659</v>
      </c>
      <c r="C809" s="7">
        <v>1312</v>
      </c>
      <c r="D809" s="2" t="s">
        <v>8</v>
      </c>
      <c r="E809" s="2">
        <v>917</v>
      </c>
      <c r="F809" s="2" t="s">
        <v>2286</v>
      </c>
      <c r="G809" s="2" t="s">
        <v>655</v>
      </c>
      <c r="H809" s="8" t="s">
        <v>1978</v>
      </c>
      <c r="I809" s="1">
        <v>51559.889768637542</v>
      </c>
      <c r="J809" s="1">
        <v>0</v>
      </c>
      <c r="K809" s="1">
        <v>52775.557574057551</v>
      </c>
      <c r="L809" s="1">
        <v>52995.809649279676</v>
      </c>
      <c r="M809" s="1">
        <v>53154.78629550364</v>
      </c>
      <c r="N809" s="1">
        <v>53286.040893141217</v>
      </c>
      <c r="O809" s="1">
        <v>0</v>
      </c>
      <c r="P809" s="1">
        <v>52926.598907572952</v>
      </c>
      <c r="Q809" s="1">
        <v>53044.542107985915</v>
      </c>
      <c r="R809" s="1">
        <v>53630.032557465544</v>
      </c>
      <c r="S809" s="1">
        <v>53507.701330385418</v>
      </c>
      <c r="T809" s="1">
        <v>532395.18776466907</v>
      </c>
      <c r="U809" s="9">
        <f t="shared" si="12"/>
        <v>1009276.1468486986</v>
      </c>
    </row>
    <row r="810" spans="1:21" x14ac:dyDescent="0.3">
      <c r="A810" s="7" t="s">
        <v>281</v>
      </c>
      <c r="B810" s="7" t="s">
        <v>659</v>
      </c>
      <c r="C810" s="7">
        <v>1312</v>
      </c>
      <c r="D810" s="2" t="s">
        <v>8</v>
      </c>
      <c r="E810" s="2">
        <v>917</v>
      </c>
      <c r="F810" s="2" t="s">
        <v>714</v>
      </c>
      <c r="G810" s="2" t="s">
        <v>655</v>
      </c>
      <c r="H810" s="8" t="s">
        <v>1979</v>
      </c>
      <c r="I810" s="1">
        <v>51559.889768637542</v>
      </c>
      <c r="J810" s="1">
        <v>0</v>
      </c>
      <c r="K810" s="1">
        <v>105551.1151481151</v>
      </c>
      <c r="L810" s="1">
        <v>105991.61929855935</v>
      </c>
      <c r="M810" s="1">
        <v>106309.57259100728</v>
      </c>
      <c r="N810" s="1">
        <v>106572.08178628243</v>
      </c>
      <c r="O810" s="1">
        <v>0</v>
      </c>
      <c r="P810" s="1">
        <v>105853.1978151459</v>
      </c>
      <c r="Q810" s="1">
        <v>106089.08421597183</v>
      </c>
      <c r="R810" s="1">
        <v>107260.06511493109</v>
      </c>
      <c r="S810" s="1">
        <v>107015.40266077084</v>
      </c>
      <c r="T810" s="1">
        <v>0</v>
      </c>
      <c r="U810" s="9">
        <f t="shared" si="12"/>
        <v>902202.02839942137</v>
      </c>
    </row>
    <row r="811" spans="1:21" x14ac:dyDescent="0.3">
      <c r="A811" s="7" t="s">
        <v>281</v>
      </c>
      <c r="B811" s="7" t="s">
        <v>659</v>
      </c>
      <c r="C811" s="7">
        <v>1312</v>
      </c>
      <c r="D811" s="2" t="s">
        <v>8</v>
      </c>
      <c r="E811" s="2">
        <v>917</v>
      </c>
      <c r="F811" s="2" t="s">
        <v>2287</v>
      </c>
      <c r="G811" s="2" t="s">
        <v>655</v>
      </c>
      <c r="H811" s="8" t="s">
        <v>1980</v>
      </c>
      <c r="I811" s="1">
        <v>103119.77953727508</v>
      </c>
      <c r="J811" s="1">
        <v>0</v>
      </c>
      <c r="K811" s="1">
        <v>105551.1151481151</v>
      </c>
      <c r="L811" s="1">
        <v>105991.61929855935</v>
      </c>
      <c r="M811" s="1">
        <v>106309.57259100728</v>
      </c>
      <c r="N811" s="1">
        <v>106572.08178628243</v>
      </c>
      <c r="O811" s="1">
        <v>0</v>
      </c>
      <c r="P811" s="1">
        <v>105853.1978151459</v>
      </c>
      <c r="Q811" s="1">
        <v>106089.08421597183</v>
      </c>
      <c r="R811" s="1">
        <v>107260.06511493109</v>
      </c>
      <c r="S811" s="1">
        <v>107015.40266077084</v>
      </c>
      <c r="T811" s="1">
        <v>53239.51877646691</v>
      </c>
      <c r="U811" s="9">
        <f t="shared" si="12"/>
        <v>1007001.4369445259</v>
      </c>
    </row>
    <row r="812" spans="1:21" x14ac:dyDescent="0.3">
      <c r="A812" s="7" t="s">
        <v>281</v>
      </c>
      <c r="B812" s="7" t="s">
        <v>659</v>
      </c>
      <c r="C812" s="7">
        <v>1312</v>
      </c>
      <c r="D812" s="2" t="s">
        <v>8</v>
      </c>
      <c r="E812" s="2">
        <v>917</v>
      </c>
      <c r="F812" s="2" t="s">
        <v>2288</v>
      </c>
      <c r="G812" s="2" t="s">
        <v>655</v>
      </c>
      <c r="H812" s="8" t="s">
        <v>1981</v>
      </c>
      <c r="I812" s="1">
        <v>103119.77953727508</v>
      </c>
      <c r="J812" s="1">
        <v>103815.5134406095</v>
      </c>
      <c r="K812" s="1">
        <v>105551.1151481151</v>
      </c>
      <c r="L812" s="1">
        <v>105991.61929855935</v>
      </c>
      <c r="M812" s="1">
        <v>106309.57259100728</v>
      </c>
      <c r="N812" s="1">
        <v>106572.08178628243</v>
      </c>
      <c r="O812" s="1">
        <v>267447.67208781309</v>
      </c>
      <c r="P812" s="1">
        <v>105853.1978151459</v>
      </c>
      <c r="Q812" s="1">
        <v>106089.08421597183</v>
      </c>
      <c r="R812" s="1">
        <v>107260.06511493109</v>
      </c>
      <c r="S812" s="1">
        <v>107015.40266077084</v>
      </c>
      <c r="T812" s="1">
        <v>106479.03755293382</v>
      </c>
      <c r="U812" s="9">
        <f t="shared" si="12"/>
        <v>1431504.1412494152</v>
      </c>
    </row>
    <row r="813" spans="1:21" x14ac:dyDescent="0.3">
      <c r="A813" s="7" t="s">
        <v>281</v>
      </c>
      <c r="B813" s="7" t="s">
        <v>659</v>
      </c>
      <c r="C813" s="7">
        <v>1312</v>
      </c>
      <c r="D813" s="2" t="s">
        <v>8</v>
      </c>
      <c r="E813" s="2">
        <v>917</v>
      </c>
      <c r="F813" s="2" t="s">
        <v>704</v>
      </c>
      <c r="G813" s="2" t="s">
        <v>655</v>
      </c>
      <c r="H813" s="8" t="s">
        <v>603</v>
      </c>
      <c r="I813" s="1">
        <v>51559.889768637542</v>
      </c>
      <c r="J813" s="1">
        <v>51907.756720304751</v>
      </c>
      <c r="K813" s="1">
        <v>52775.557574057551</v>
      </c>
      <c r="L813" s="1">
        <v>0</v>
      </c>
      <c r="M813" s="1">
        <v>53154.78629550364</v>
      </c>
      <c r="N813" s="1">
        <v>0</v>
      </c>
      <c r="O813" s="1">
        <v>53489.534417562609</v>
      </c>
      <c r="P813" s="1">
        <v>264632.99453786475</v>
      </c>
      <c r="Q813" s="1">
        <v>0</v>
      </c>
      <c r="R813" s="1">
        <v>53630.032557465544</v>
      </c>
      <c r="S813" s="1">
        <v>0</v>
      </c>
      <c r="T813" s="1">
        <v>53239.51877646691</v>
      </c>
      <c r="U813" s="9">
        <f t="shared" si="12"/>
        <v>634390.07064786332</v>
      </c>
    </row>
    <row r="814" spans="1:21" x14ac:dyDescent="0.3">
      <c r="A814" s="7" t="s">
        <v>281</v>
      </c>
      <c r="B814" s="7" t="s">
        <v>659</v>
      </c>
      <c r="C814" s="7">
        <v>1312</v>
      </c>
      <c r="D814" s="2" t="s">
        <v>8</v>
      </c>
      <c r="E814" s="2">
        <v>917</v>
      </c>
      <c r="F814" s="2" t="s">
        <v>2289</v>
      </c>
      <c r="G814" s="2" t="s">
        <v>655</v>
      </c>
      <c r="H814" s="8" t="s">
        <v>1982</v>
      </c>
      <c r="I814" s="1">
        <v>51559.889768637542</v>
      </c>
      <c r="J814" s="1">
        <v>51907.756720304751</v>
      </c>
      <c r="K814" s="1">
        <v>52775.557574057551</v>
      </c>
      <c r="L814" s="1">
        <v>52995.809649279676</v>
      </c>
      <c r="M814" s="1">
        <v>53154.78629550364</v>
      </c>
      <c r="N814" s="1">
        <v>53286.040893141217</v>
      </c>
      <c r="O814" s="1">
        <v>53489.534417562609</v>
      </c>
      <c r="P814" s="1">
        <v>52926.598907572952</v>
      </c>
      <c r="Q814" s="1">
        <v>53044.542107985915</v>
      </c>
      <c r="R814" s="1">
        <v>53630.032557465544</v>
      </c>
      <c r="S814" s="1">
        <v>53507.701330385418</v>
      </c>
      <c r="T814" s="1">
        <v>53239.51877646691</v>
      </c>
      <c r="U814" s="9">
        <f t="shared" si="12"/>
        <v>635517.76899836375</v>
      </c>
    </row>
    <row r="815" spans="1:21" x14ac:dyDescent="0.3">
      <c r="A815" s="7" t="s">
        <v>281</v>
      </c>
      <c r="B815" s="7" t="s">
        <v>659</v>
      </c>
      <c r="C815" s="7">
        <v>1312</v>
      </c>
      <c r="D815" s="2" t="s">
        <v>8</v>
      </c>
      <c r="E815" s="2">
        <v>917</v>
      </c>
      <c r="F815" s="2" t="s">
        <v>702</v>
      </c>
      <c r="G815" s="2" t="s">
        <v>655</v>
      </c>
      <c r="H815" s="8" t="s">
        <v>601</v>
      </c>
      <c r="I815" s="1">
        <v>51559.889768637542</v>
      </c>
      <c r="J815" s="1">
        <v>0</v>
      </c>
      <c r="K815" s="1">
        <v>52775.557574057551</v>
      </c>
      <c r="L815" s="1">
        <v>52995.809649279676</v>
      </c>
      <c r="M815" s="1">
        <v>53154.78629550364</v>
      </c>
      <c r="N815" s="1">
        <v>53286.040893141217</v>
      </c>
      <c r="O815" s="1">
        <v>53489.534417562609</v>
      </c>
      <c r="P815" s="1">
        <v>52926.598907572952</v>
      </c>
      <c r="Q815" s="1">
        <v>53044.542107985915</v>
      </c>
      <c r="R815" s="1">
        <v>53630.032557465544</v>
      </c>
      <c r="S815" s="1">
        <v>53507.701330385418</v>
      </c>
      <c r="T815" s="1">
        <v>53239.51877646691</v>
      </c>
      <c r="U815" s="9">
        <f t="shared" si="12"/>
        <v>583610.01227805903</v>
      </c>
    </row>
    <row r="816" spans="1:21" x14ac:dyDescent="0.3">
      <c r="A816" s="7" t="s">
        <v>281</v>
      </c>
      <c r="B816" s="7" t="s">
        <v>659</v>
      </c>
      <c r="C816" s="7">
        <v>1312</v>
      </c>
      <c r="D816" s="2" t="s">
        <v>8</v>
      </c>
      <c r="E816" s="2">
        <v>917</v>
      </c>
      <c r="F816" s="2" t="s">
        <v>693</v>
      </c>
      <c r="G816" s="2" t="s">
        <v>655</v>
      </c>
      <c r="H816" s="8" t="s">
        <v>1983</v>
      </c>
      <c r="I816" s="1">
        <v>51559.889768637542</v>
      </c>
      <c r="J816" s="1">
        <v>51907.756720304751</v>
      </c>
      <c r="K816" s="1">
        <v>52775.557574057551</v>
      </c>
      <c r="L816" s="1">
        <v>0</v>
      </c>
      <c r="M816" s="1">
        <v>53154.78629550364</v>
      </c>
      <c r="N816" s="1">
        <v>0</v>
      </c>
      <c r="O816" s="1">
        <v>267447.67208781309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9">
        <f t="shared" si="12"/>
        <v>476845.66244631656</v>
      </c>
    </row>
    <row r="817" spans="1:21" x14ac:dyDescent="0.3">
      <c r="A817" s="7" t="s">
        <v>281</v>
      </c>
      <c r="B817" s="7" t="s">
        <v>659</v>
      </c>
      <c r="C817" s="7">
        <v>1312</v>
      </c>
      <c r="D817" s="2" t="s">
        <v>8</v>
      </c>
      <c r="E817" s="2">
        <v>917</v>
      </c>
      <c r="F817" s="2" t="s">
        <v>2290</v>
      </c>
      <c r="G817" s="2" t="s">
        <v>655</v>
      </c>
      <c r="H817" s="8" t="s">
        <v>1984</v>
      </c>
      <c r="I817" s="1">
        <v>257799.44884318774</v>
      </c>
      <c r="J817" s="1">
        <v>0</v>
      </c>
      <c r="K817" s="1">
        <v>263877.78787028778</v>
      </c>
      <c r="L817" s="1">
        <v>105991.61929855935</v>
      </c>
      <c r="M817" s="1">
        <v>0</v>
      </c>
      <c r="N817" s="1">
        <v>106572.08178628243</v>
      </c>
      <c r="O817" s="1">
        <v>0</v>
      </c>
      <c r="P817" s="1">
        <v>105853.1978151459</v>
      </c>
      <c r="Q817" s="1">
        <v>106089.08421597183</v>
      </c>
      <c r="R817" s="1">
        <v>107260.06511493109</v>
      </c>
      <c r="S817" s="1">
        <v>107015.40266077084</v>
      </c>
      <c r="T817" s="1">
        <v>106479.03755293382</v>
      </c>
      <c r="U817" s="9">
        <f t="shared" si="12"/>
        <v>1266937.7251580709</v>
      </c>
    </row>
    <row r="818" spans="1:21" x14ac:dyDescent="0.3">
      <c r="A818" s="7" t="s">
        <v>281</v>
      </c>
      <c r="B818" s="7" t="s">
        <v>659</v>
      </c>
      <c r="C818" s="7">
        <v>1312</v>
      </c>
      <c r="D818" s="2" t="s">
        <v>8</v>
      </c>
      <c r="E818" s="2">
        <v>917</v>
      </c>
      <c r="F818" s="2" t="s">
        <v>2291</v>
      </c>
      <c r="G818" s="2" t="s">
        <v>655</v>
      </c>
      <c r="H818" s="8" t="s">
        <v>1985</v>
      </c>
      <c r="I818" s="1">
        <v>51559.889768637542</v>
      </c>
      <c r="J818" s="1">
        <v>103815.5134406095</v>
      </c>
      <c r="K818" s="1">
        <v>52775.557574057551</v>
      </c>
      <c r="L818" s="1">
        <v>0</v>
      </c>
      <c r="M818" s="1">
        <v>53154.78629550364</v>
      </c>
      <c r="N818" s="1">
        <v>0</v>
      </c>
      <c r="O818" s="1">
        <v>267447.67208781309</v>
      </c>
      <c r="P818" s="1">
        <v>0</v>
      </c>
      <c r="Q818" s="1">
        <v>0</v>
      </c>
      <c r="R818" s="1">
        <v>0</v>
      </c>
      <c r="S818" s="1">
        <v>0</v>
      </c>
      <c r="T818" s="1">
        <v>532395.18776466907</v>
      </c>
      <c r="U818" s="9">
        <f t="shared" si="12"/>
        <v>1061148.6069312904</v>
      </c>
    </row>
    <row r="819" spans="1:21" x14ac:dyDescent="0.3">
      <c r="A819" s="7" t="s">
        <v>281</v>
      </c>
      <c r="B819" s="7" t="s">
        <v>659</v>
      </c>
      <c r="C819" s="7">
        <v>1312</v>
      </c>
      <c r="D819" s="2" t="s">
        <v>8</v>
      </c>
      <c r="E819" s="2">
        <v>917</v>
      </c>
      <c r="F819" s="2" t="s">
        <v>2292</v>
      </c>
      <c r="G819" s="2" t="s">
        <v>655</v>
      </c>
      <c r="H819" s="8" t="s">
        <v>1986</v>
      </c>
      <c r="I819" s="1">
        <v>51559.889768637542</v>
      </c>
      <c r="J819" s="1">
        <v>0</v>
      </c>
      <c r="K819" s="1">
        <v>52775.557574057551</v>
      </c>
      <c r="L819" s="1">
        <v>52995.809649279676</v>
      </c>
      <c r="M819" s="1">
        <v>53154.78629550364</v>
      </c>
      <c r="N819" s="1">
        <v>53286.040893141217</v>
      </c>
      <c r="O819" s="1">
        <v>267447.67208781309</v>
      </c>
      <c r="P819" s="1">
        <v>52926.598907572952</v>
      </c>
      <c r="Q819" s="1">
        <v>53044.542107985915</v>
      </c>
      <c r="R819" s="1">
        <v>53630.032557465544</v>
      </c>
      <c r="S819" s="1">
        <v>53507.701330385418</v>
      </c>
      <c r="T819" s="1">
        <v>53239.51877646691</v>
      </c>
      <c r="U819" s="9">
        <f t="shared" si="12"/>
        <v>797568.14994830952</v>
      </c>
    </row>
    <row r="820" spans="1:21" x14ac:dyDescent="0.3">
      <c r="A820" s="7" t="s">
        <v>281</v>
      </c>
      <c r="B820" s="7" t="s">
        <v>659</v>
      </c>
      <c r="C820" s="7">
        <v>1312</v>
      </c>
      <c r="D820" s="2" t="s">
        <v>8</v>
      </c>
      <c r="E820" s="2">
        <v>917</v>
      </c>
      <c r="F820" s="2" t="s">
        <v>695</v>
      </c>
      <c r="G820" s="2" t="s">
        <v>655</v>
      </c>
      <c r="H820" s="8" t="s">
        <v>1987</v>
      </c>
      <c r="I820" s="1">
        <v>103119.77953727508</v>
      </c>
      <c r="J820" s="1">
        <v>103815.5134406095</v>
      </c>
      <c r="K820" s="1">
        <v>105551.1151481151</v>
      </c>
      <c r="L820" s="1">
        <v>0</v>
      </c>
      <c r="M820" s="1">
        <v>106309.57259100728</v>
      </c>
      <c r="N820" s="1">
        <v>0</v>
      </c>
      <c r="O820" s="1">
        <v>267447.67208781309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9">
        <f t="shared" si="12"/>
        <v>686243.6528048201</v>
      </c>
    </row>
    <row r="821" spans="1:21" x14ac:dyDescent="0.3">
      <c r="A821" s="7" t="s">
        <v>281</v>
      </c>
      <c r="B821" s="7" t="s">
        <v>659</v>
      </c>
      <c r="C821" s="7">
        <v>1312</v>
      </c>
      <c r="D821" s="2" t="s">
        <v>8</v>
      </c>
      <c r="E821" s="2">
        <v>917</v>
      </c>
      <c r="F821" s="2" t="s">
        <v>698</v>
      </c>
      <c r="G821" s="2" t="s">
        <v>655</v>
      </c>
      <c r="H821" s="8" t="s">
        <v>1988</v>
      </c>
      <c r="I821" s="1">
        <v>51559.889768637542</v>
      </c>
      <c r="J821" s="1">
        <v>0</v>
      </c>
      <c r="K821" s="1">
        <v>52775.557574057551</v>
      </c>
      <c r="L821" s="1">
        <v>52995.809649279676</v>
      </c>
      <c r="M821" s="1">
        <v>53154.78629550364</v>
      </c>
      <c r="N821" s="1">
        <v>53286.040893141217</v>
      </c>
      <c r="O821" s="1">
        <v>267447.67208781309</v>
      </c>
      <c r="P821" s="1">
        <v>52926.598907572952</v>
      </c>
      <c r="Q821" s="1">
        <v>53044.542107985915</v>
      </c>
      <c r="R821" s="1">
        <v>53630.032557465544</v>
      </c>
      <c r="S821" s="1">
        <v>53507.701330385418</v>
      </c>
      <c r="T821" s="1">
        <v>53239.51877646691</v>
      </c>
      <c r="U821" s="9">
        <f t="shared" si="12"/>
        <v>797568.14994830952</v>
      </c>
    </row>
    <row r="822" spans="1:21" x14ac:dyDescent="0.3">
      <c r="A822" s="7" t="s">
        <v>281</v>
      </c>
      <c r="B822" s="7" t="s">
        <v>659</v>
      </c>
      <c r="C822" s="7">
        <v>1312</v>
      </c>
      <c r="D822" s="2" t="s">
        <v>8</v>
      </c>
      <c r="E822" s="2">
        <v>917</v>
      </c>
      <c r="F822" s="2" t="s">
        <v>2293</v>
      </c>
      <c r="G822" s="2" t="s">
        <v>655</v>
      </c>
      <c r="H822" s="8" t="s">
        <v>1989</v>
      </c>
      <c r="I822" s="1">
        <v>103119.77953727508</v>
      </c>
      <c r="J822" s="1">
        <v>0</v>
      </c>
      <c r="K822" s="1">
        <v>105551.1151481151</v>
      </c>
      <c r="L822" s="1">
        <v>105991.61929855935</v>
      </c>
      <c r="M822" s="1">
        <v>106309.57259100728</v>
      </c>
      <c r="N822" s="1">
        <v>106572.08178628243</v>
      </c>
      <c r="O822" s="1">
        <v>267447.67208781309</v>
      </c>
      <c r="P822" s="1">
        <v>105853.1978151459</v>
      </c>
      <c r="Q822" s="1">
        <v>106089.08421597183</v>
      </c>
      <c r="R822" s="1">
        <v>107260.06511493109</v>
      </c>
      <c r="S822" s="1">
        <v>107015.40266077084</v>
      </c>
      <c r="T822" s="1">
        <v>106479.03755293382</v>
      </c>
      <c r="U822" s="9">
        <f t="shared" si="12"/>
        <v>1327688.627808806</v>
      </c>
    </row>
    <row r="823" spans="1:21" x14ac:dyDescent="0.3">
      <c r="A823" s="7" t="s">
        <v>281</v>
      </c>
      <c r="B823" s="7" t="s">
        <v>659</v>
      </c>
      <c r="C823" s="7">
        <v>1312</v>
      </c>
      <c r="D823" s="2" t="s">
        <v>8</v>
      </c>
      <c r="E823" s="2">
        <v>917</v>
      </c>
      <c r="F823" s="2" t="s">
        <v>2294</v>
      </c>
      <c r="G823" s="2" t="s">
        <v>655</v>
      </c>
      <c r="H823" s="8" t="s">
        <v>1990</v>
      </c>
      <c r="I823" s="1">
        <v>103119.77953727508</v>
      </c>
      <c r="J823" s="1">
        <v>103815.5134406095</v>
      </c>
      <c r="K823" s="1">
        <v>105551.1151481151</v>
      </c>
      <c r="L823" s="1">
        <v>0</v>
      </c>
      <c r="M823" s="1">
        <v>106309.57259100728</v>
      </c>
      <c r="N823" s="1">
        <v>0</v>
      </c>
      <c r="O823" s="1">
        <v>588384.87859318871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9">
        <f t="shared" si="12"/>
        <v>1007180.8593101957</v>
      </c>
    </row>
    <row r="824" spans="1:21" x14ac:dyDescent="0.3">
      <c r="A824" s="7" t="s">
        <v>281</v>
      </c>
      <c r="B824" s="7" t="s">
        <v>659</v>
      </c>
      <c r="C824" s="7">
        <v>1312</v>
      </c>
      <c r="D824" s="2" t="s">
        <v>8</v>
      </c>
      <c r="E824" s="2">
        <v>917</v>
      </c>
      <c r="F824" s="2" t="s">
        <v>696</v>
      </c>
      <c r="G824" s="2" t="s">
        <v>655</v>
      </c>
      <c r="H824" s="8" t="s">
        <v>1991</v>
      </c>
      <c r="I824" s="1">
        <v>51559.889768637542</v>
      </c>
      <c r="J824" s="1">
        <v>103815.5134406095</v>
      </c>
      <c r="K824" s="1">
        <v>52775.557574057551</v>
      </c>
      <c r="L824" s="1">
        <v>52995.809649279676</v>
      </c>
      <c r="M824" s="1">
        <v>53154.78629550364</v>
      </c>
      <c r="N824" s="1">
        <v>53286.040893141217</v>
      </c>
      <c r="O824" s="1">
        <v>534895.34417562617</v>
      </c>
      <c r="P824" s="1">
        <v>52926.598907572952</v>
      </c>
      <c r="Q824" s="1">
        <v>53044.542107985915</v>
      </c>
      <c r="R824" s="1">
        <v>53630.032557465544</v>
      </c>
      <c r="S824" s="1">
        <v>53507.701330385418</v>
      </c>
      <c r="T824" s="1">
        <v>53239.51877646691</v>
      </c>
      <c r="U824" s="9">
        <f t="shared" si="12"/>
        <v>1168831.3354767319</v>
      </c>
    </row>
    <row r="825" spans="1:21" x14ac:dyDescent="0.3">
      <c r="A825" s="7" t="s">
        <v>281</v>
      </c>
      <c r="B825" s="7" t="s">
        <v>659</v>
      </c>
      <c r="C825" s="7">
        <v>1312</v>
      </c>
      <c r="D825" s="2" t="s">
        <v>8</v>
      </c>
      <c r="E825" s="2">
        <v>917</v>
      </c>
      <c r="F825" s="2" t="s">
        <v>2295</v>
      </c>
      <c r="G825" s="2" t="s">
        <v>655</v>
      </c>
      <c r="H825" s="8" t="s">
        <v>1992</v>
      </c>
      <c r="I825" s="1">
        <v>51559.889768637542</v>
      </c>
      <c r="J825" s="1">
        <v>0</v>
      </c>
      <c r="K825" s="1">
        <v>52775.557574057551</v>
      </c>
      <c r="L825" s="1">
        <v>0</v>
      </c>
      <c r="M825" s="1">
        <v>53154.78629550364</v>
      </c>
      <c r="N825" s="1">
        <v>0</v>
      </c>
      <c r="O825" s="1">
        <v>267447.67208781309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9">
        <f t="shared" si="12"/>
        <v>424937.90572601184</v>
      </c>
    </row>
    <row r="826" spans="1:21" x14ac:dyDescent="0.3">
      <c r="A826" s="7" t="s">
        <v>281</v>
      </c>
      <c r="B826" s="7" t="s">
        <v>659</v>
      </c>
      <c r="C826" s="7">
        <v>1312</v>
      </c>
      <c r="D826" s="2" t="s">
        <v>8</v>
      </c>
      <c r="E826" s="2">
        <v>917</v>
      </c>
      <c r="F826" s="2" t="s">
        <v>2296</v>
      </c>
      <c r="G826" s="2" t="s">
        <v>655</v>
      </c>
      <c r="H826" s="8" t="s">
        <v>1993</v>
      </c>
      <c r="I826" s="1">
        <v>0</v>
      </c>
      <c r="J826" s="1">
        <v>51907.756720304751</v>
      </c>
      <c r="K826" s="1">
        <v>0</v>
      </c>
      <c r="L826" s="1">
        <v>105991.61929855935</v>
      </c>
      <c r="M826" s="1">
        <v>0</v>
      </c>
      <c r="N826" s="1">
        <v>106572.08178628243</v>
      </c>
      <c r="O826" s="1">
        <v>160468.60325268784</v>
      </c>
      <c r="P826" s="1">
        <v>105853.1978151459</v>
      </c>
      <c r="Q826" s="1">
        <v>106089.08421597183</v>
      </c>
      <c r="R826" s="1">
        <v>107260.06511493109</v>
      </c>
      <c r="S826" s="1">
        <v>107015.40266077084</v>
      </c>
      <c r="T826" s="1">
        <v>106479.03755293382</v>
      </c>
      <c r="U826" s="9">
        <f t="shared" si="12"/>
        <v>957636.84841758781</v>
      </c>
    </row>
    <row r="827" spans="1:21" x14ac:dyDescent="0.3">
      <c r="A827" s="7" t="s">
        <v>281</v>
      </c>
      <c r="B827" s="7" t="s">
        <v>659</v>
      </c>
      <c r="C827" s="7">
        <v>1312</v>
      </c>
      <c r="D827" s="2" t="s">
        <v>8</v>
      </c>
      <c r="E827" s="2">
        <v>917</v>
      </c>
      <c r="F827" s="2" t="s">
        <v>2297</v>
      </c>
      <c r="G827" s="2" t="s">
        <v>655</v>
      </c>
      <c r="H827" s="8" t="s">
        <v>1994</v>
      </c>
      <c r="I827" s="1">
        <v>0</v>
      </c>
      <c r="J827" s="1">
        <v>0</v>
      </c>
      <c r="K827" s="1">
        <v>0</v>
      </c>
      <c r="L827" s="1">
        <v>105991.61929855935</v>
      </c>
      <c r="M827" s="1">
        <v>0</v>
      </c>
      <c r="N827" s="1">
        <v>106572.08178628243</v>
      </c>
      <c r="O827" s="1">
        <v>53489.534417562609</v>
      </c>
      <c r="P827" s="1">
        <v>105853.1978151459</v>
      </c>
      <c r="Q827" s="1">
        <v>106089.08421597183</v>
      </c>
      <c r="R827" s="1">
        <v>107260.06511493109</v>
      </c>
      <c r="S827" s="1">
        <v>107015.40266077084</v>
      </c>
      <c r="T827" s="1">
        <v>53239.51877646691</v>
      </c>
      <c r="U827" s="9">
        <f t="shared" si="12"/>
        <v>745510.50408569095</v>
      </c>
    </row>
    <row r="828" spans="1:21" x14ac:dyDescent="0.3">
      <c r="A828" s="7" t="s">
        <v>281</v>
      </c>
      <c r="B828" s="7" t="s">
        <v>659</v>
      </c>
      <c r="C828" s="7">
        <v>1312</v>
      </c>
      <c r="D828" s="2" t="s">
        <v>8</v>
      </c>
      <c r="E828" s="2">
        <v>917</v>
      </c>
      <c r="F828" s="2" t="s">
        <v>2298</v>
      </c>
      <c r="G828" s="2" t="s">
        <v>655</v>
      </c>
      <c r="H828" s="8" t="s">
        <v>1995</v>
      </c>
      <c r="I828" s="1">
        <v>51559.889768637542</v>
      </c>
      <c r="J828" s="1">
        <v>51907.756720304751</v>
      </c>
      <c r="K828" s="1">
        <v>52775.557574057551</v>
      </c>
      <c r="L828" s="1">
        <v>52995.809649279676</v>
      </c>
      <c r="M828" s="1">
        <v>53154.78629550364</v>
      </c>
      <c r="N828" s="1">
        <v>53286.040893141217</v>
      </c>
      <c r="O828" s="1">
        <v>53489.534417562609</v>
      </c>
      <c r="P828" s="1">
        <v>52926.598907572952</v>
      </c>
      <c r="Q828" s="1">
        <v>53044.542107985915</v>
      </c>
      <c r="R828" s="1">
        <v>53630.032557465544</v>
      </c>
      <c r="S828" s="1">
        <v>53507.701330385418</v>
      </c>
      <c r="T828" s="1">
        <v>53239.51877646691</v>
      </c>
      <c r="U828" s="9">
        <f t="shared" si="12"/>
        <v>635517.76899836375</v>
      </c>
    </row>
    <row r="829" spans="1:21" x14ac:dyDescent="0.3">
      <c r="A829" s="7" t="s">
        <v>281</v>
      </c>
      <c r="B829" s="7" t="s">
        <v>659</v>
      </c>
      <c r="C829" s="7">
        <v>1312</v>
      </c>
      <c r="D829" s="2" t="s">
        <v>8</v>
      </c>
      <c r="E829" s="2">
        <v>917</v>
      </c>
      <c r="F829" s="2" t="s">
        <v>2299</v>
      </c>
      <c r="G829" s="2" t="s">
        <v>655</v>
      </c>
      <c r="H829" s="8" t="s">
        <v>1996</v>
      </c>
      <c r="I829" s="1">
        <v>51559.889768637542</v>
      </c>
      <c r="J829" s="1">
        <v>0</v>
      </c>
      <c r="K829" s="1">
        <v>52775.557574057551</v>
      </c>
      <c r="L829" s="1">
        <v>0</v>
      </c>
      <c r="M829" s="1">
        <v>53154.78629550364</v>
      </c>
      <c r="N829" s="1">
        <v>0</v>
      </c>
      <c r="O829" s="1">
        <v>267447.67208781309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9">
        <f t="shared" si="12"/>
        <v>424937.90572601184</v>
      </c>
    </row>
    <row r="830" spans="1:21" x14ac:dyDescent="0.3">
      <c r="A830" s="7" t="s">
        <v>281</v>
      </c>
      <c r="B830" s="7" t="s">
        <v>659</v>
      </c>
      <c r="C830" s="7">
        <v>1312</v>
      </c>
      <c r="D830" s="2" t="s">
        <v>8</v>
      </c>
      <c r="E830" s="2">
        <v>917</v>
      </c>
      <c r="F830" s="2" t="s">
        <v>713</v>
      </c>
      <c r="G830" s="2" t="s">
        <v>655</v>
      </c>
      <c r="H830" s="8" t="s">
        <v>612</v>
      </c>
      <c r="I830" s="1">
        <v>51559.889768637542</v>
      </c>
      <c r="J830" s="1">
        <v>51907.756720304751</v>
      </c>
      <c r="K830" s="1">
        <v>52775.557574057551</v>
      </c>
      <c r="L830" s="1">
        <v>52995.809649279676</v>
      </c>
      <c r="M830" s="1">
        <v>53154.78629550364</v>
      </c>
      <c r="N830" s="1">
        <v>53286.040893141217</v>
      </c>
      <c r="O830" s="1">
        <v>160468.60325268784</v>
      </c>
      <c r="P830" s="1">
        <v>52926.598907572952</v>
      </c>
      <c r="Q830" s="1">
        <v>53044.542107985915</v>
      </c>
      <c r="R830" s="1">
        <v>53630.032557465544</v>
      </c>
      <c r="S830" s="1">
        <v>53507.701330385418</v>
      </c>
      <c r="T830" s="1">
        <v>53239.51877646691</v>
      </c>
      <c r="U830" s="9">
        <f t="shared" si="12"/>
        <v>742496.83783348894</v>
      </c>
    </row>
    <row r="831" spans="1:21" x14ac:dyDescent="0.3">
      <c r="A831" s="7" t="s">
        <v>281</v>
      </c>
      <c r="B831" s="7" t="s">
        <v>659</v>
      </c>
      <c r="C831" s="7">
        <v>1312</v>
      </c>
      <c r="D831" s="2" t="s">
        <v>8</v>
      </c>
      <c r="E831" s="2">
        <v>917</v>
      </c>
      <c r="F831" s="2" t="s">
        <v>709</v>
      </c>
      <c r="G831" s="2" t="s">
        <v>655</v>
      </c>
      <c r="H831" s="8" t="s">
        <v>608</v>
      </c>
      <c r="I831" s="1">
        <v>51559.889768637542</v>
      </c>
      <c r="J831" s="1">
        <v>103815.5134406095</v>
      </c>
      <c r="K831" s="1">
        <v>52775.557574057551</v>
      </c>
      <c r="L831" s="1">
        <v>529958.09649279679</v>
      </c>
      <c r="M831" s="1">
        <v>53154.78629550364</v>
      </c>
      <c r="N831" s="1">
        <v>532860.40893141215</v>
      </c>
      <c r="O831" s="1">
        <v>267447.67208781309</v>
      </c>
      <c r="P831" s="1">
        <v>52926.598907572952</v>
      </c>
      <c r="Q831" s="1">
        <v>530445.42107985914</v>
      </c>
      <c r="R831" s="1">
        <v>536300.32557465544</v>
      </c>
      <c r="S831" s="1">
        <v>53507.701330385418</v>
      </c>
      <c r="T831" s="1">
        <v>53239.51877646691</v>
      </c>
      <c r="U831" s="9">
        <f t="shared" si="12"/>
        <v>2817991.4902597703</v>
      </c>
    </row>
    <row r="832" spans="1:21" x14ac:dyDescent="0.3">
      <c r="A832" s="7" t="s">
        <v>281</v>
      </c>
      <c r="B832" s="7" t="s">
        <v>659</v>
      </c>
      <c r="C832" s="7">
        <v>1312</v>
      </c>
      <c r="D832" s="2" t="s">
        <v>8</v>
      </c>
      <c r="E832" s="2">
        <v>917</v>
      </c>
      <c r="F832" s="2" t="s">
        <v>706</v>
      </c>
      <c r="G832" s="2" t="s">
        <v>655</v>
      </c>
      <c r="H832" s="8" t="s">
        <v>1997</v>
      </c>
      <c r="I832" s="1">
        <v>0</v>
      </c>
      <c r="J832" s="1">
        <v>0</v>
      </c>
      <c r="K832" s="1">
        <v>0</v>
      </c>
      <c r="L832" s="1">
        <v>105991.61929855935</v>
      </c>
      <c r="M832" s="1">
        <v>0</v>
      </c>
      <c r="N832" s="1">
        <v>106572.08178628243</v>
      </c>
      <c r="O832" s="1">
        <v>160468.60325268784</v>
      </c>
      <c r="P832" s="1">
        <v>0</v>
      </c>
      <c r="Q832" s="1">
        <v>106089.08421597183</v>
      </c>
      <c r="R832" s="1">
        <v>107260.06511493109</v>
      </c>
      <c r="S832" s="1">
        <v>0</v>
      </c>
      <c r="T832" s="1">
        <v>0</v>
      </c>
      <c r="U832" s="9">
        <f t="shared" si="12"/>
        <v>586381.45366843254</v>
      </c>
    </row>
    <row r="833" spans="1:21" x14ac:dyDescent="0.3">
      <c r="A833" s="7" t="s">
        <v>281</v>
      </c>
      <c r="B833" s="7" t="s">
        <v>659</v>
      </c>
      <c r="C833" s="7">
        <v>1312</v>
      </c>
      <c r="D833" s="2" t="s">
        <v>8</v>
      </c>
      <c r="E833" s="2">
        <v>917</v>
      </c>
      <c r="F833" s="2" t="s">
        <v>2300</v>
      </c>
      <c r="G833" s="2" t="s">
        <v>655</v>
      </c>
      <c r="H833" s="8" t="s">
        <v>1998</v>
      </c>
      <c r="I833" s="1">
        <v>0</v>
      </c>
      <c r="J833" s="1">
        <v>103815.5134406095</v>
      </c>
      <c r="K833" s="1">
        <v>0</v>
      </c>
      <c r="L833" s="1">
        <v>105991.61929855935</v>
      </c>
      <c r="M833" s="1">
        <v>0</v>
      </c>
      <c r="N833" s="1">
        <v>106572.08178628243</v>
      </c>
      <c r="O833" s="1">
        <v>160468.60325268784</v>
      </c>
      <c r="P833" s="1">
        <v>0</v>
      </c>
      <c r="Q833" s="1">
        <v>106089.08421597183</v>
      </c>
      <c r="R833" s="1">
        <v>107260.06511493109</v>
      </c>
      <c r="S833" s="1">
        <v>0</v>
      </c>
      <c r="T833" s="1">
        <v>0</v>
      </c>
      <c r="U833" s="9">
        <f t="shared" si="12"/>
        <v>690196.9671090421</v>
      </c>
    </row>
    <row r="834" spans="1:21" x14ac:dyDescent="0.3">
      <c r="A834" s="7" t="s">
        <v>281</v>
      </c>
      <c r="B834" s="7" t="s">
        <v>659</v>
      </c>
      <c r="C834" s="7">
        <v>1312</v>
      </c>
      <c r="D834" s="2" t="s">
        <v>8</v>
      </c>
      <c r="E834" s="2">
        <v>917</v>
      </c>
      <c r="F834" s="2" t="s">
        <v>2301</v>
      </c>
      <c r="G834" s="2" t="s">
        <v>655</v>
      </c>
      <c r="H834" s="8" t="s">
        <v>1999</v>
      </c>
      <c r="I834" s="1">
        <v>51559.889768637542</v>
      </c>
      <c r="J834" s="1">
        <v>51907.756720304751</v>
      </c>
      <c r="K834" s="1">
        <v>52775.557574057551</v>
      </c>
      <c r="L834" s="1">
        <v>529958.09649279679</v>
      </c>
      <c r="M834" s="1">
        <v>53154.78629550364</v>
      </c>
      <c r="N834" s="1">
        <v>532860.40893141215</v>
      </c>
      <c r="O834" s="1">
        <v>267447.67208781309</v>
      </c>
      <c r="P834" s="1">
        <v>52926.598907572952</v>
      </c>
      <c r="Q834" s="1">
        <v>530445.42107985914</v>
      </c>
      <c r="R834" s="1">
        <v>536300.32557465544</v>
      </c>
      <c r="S834" s="1">
        <v>53507.701330385418</v>
      </c>
      <c r="T834" s="1">
        <v>53239.51877646691</v>
      </c>
      <c r="U834" s="9">
        <f t="shared" ref="U834:U897" si="13">SUM(I834:T834)</f>
        <v>2766083.7335394658</v>
      </c>
    </row>
    <row r="835" spans="1:21" x14ac:dyDescent="0.3">
      <c r="A835" s="7" t="s">
        <v>281</v>
      </c>
      <c r="B835" s="7" t="s">
        <v>659</v>
      </c>
      <c r="C835" s="7">
        <v>1312</v>
      </c>
      <c r="D835" s="2" t="s">
        <v>8</v>
      </c>
      <c r="E835" s="2">
        <v>917</v>
      </c>
      <c r="F835" s="2" t="s">
        <v>2302</v>
      </c>
      <c r="G835" s="2" t="s">
        <v>655</v>
      </c>
      <c r="H835" s="8" t="s">
        <v>2000</v>
      </c>
      <c r="I835" s="1">
        <v>51559.889768637542</v>
      </c>
      <c r="J835" s="1">
        <v>0</v>
      </c>
      <c r="K835" s="1">
        <v>52775.557574057551</v>
      </c>
      <c r="L835" s="1">
        <v>0</v>
      </c>
      <c r="M835" s="1">
        <v>53154.78629550364</v>
      </c>
      <c r="N835" s="1">
        <v>0</v>
      </c>
      <c r="O835" s="1">
        <v>267447.67208781309</v>
      </c>
      <c r="P835" s="1">
        <v>52926.598907572952</v>
      </c>
      <c r="Q835" s="1">
        <v>0</v>
      </c>
      <c r="R835" s="1">
        <v>0</v>
      </c>
      <c r="S835" s="1">
        <v>53507.701330385418</v>
      </c>
      <c r="T835" s="1">
        <v>53239.51877646691</v>
      </c>
      <c r="U835" s="9">
        <f t="shared" si="13"/>
        <v>584611.72474043723</v>
      </c>
    </row>
    <row r="836" spans="1:21" x14ac:dyDescent="0.3">
      <c r="A836" s="7" t="s">
        <v>281</v>
      </c>
      <c r="B836" s="7" t="s">
        <v>659</v>
      </c>
      <c r="C836" s="7">
        <v>1312</v>
      </c>
      <c r="D836" s="2" t="s">
        <v>8</v>
      </c>
      <c r="E836" s="2">
        <v>917</v>
      </c>
      <c r="F836" s="2" t="s">
        <v>687</v>
      </c>
      <c r="G836" s="2" t="s">
        <v>655</v>
      </c>
      <c r="H836" s="8" t="s">
        <v>2001</v>
      </c>
      <c r="I836" s="1">
        <v>51559.889768637542</v>
      </c>
      <c r="J836" s="1">
        <v>51907.756720304751</v>
      </c>
      <c r="K836" s="1">
        <v>52775.557574057551</v>
      </c>
      <c r="L836" s="1">
        <v>52995.809649279676</v>
      </c>
      <c r="M836" s="1">
        <v>53154.78629550364</v>
      </c>
      <c r="N836" s="1">
        <v>53286.040893141217</v>
      </c>
      <c r="O836" s="1">
        <v>53489.534417562609</v>
      </c>
      <c r="P836" s="1">
        <v>52926.598907572952</v>
      </c>
      <c r="Q836" s="1">
        <v>53044.542107985915</v>
      </c>
      <c r="R836" s="1">
        <v>53630.032557465544</v>
      </c>
      <c r="S836" s="1">
        <v>53507.701330385418</v>
      </c>
      <c r="T836" s="1">
        <v>53239.51877646691</v>
      </c>
      <c r="U836" s="9">
        <f t="shared" si="13"/>
        <v>635517.76899836375</v>
      </c>
    </row>
    <row r="837" spans="1:21" x14ac:dyDescent="0.3">
      <c r="A837" s="7" t="s">
        <v>281</v>
      </c>
      <c r="B837" s="7" t="s">
        <v>659</v>
      </c>
      <c r="C837" s="7">
        <v>1312</v>
      </c>
      <c r="D837" s="2" t="s">
        <v>8</v>
      </c>
      <c r="E837" s="2">
        <v>917</v>
      </c>
      <c r="F837" s="2" t="s">
        <v>2303</v>
      </c>
      <c r="G837" s="2" t="s">
        <v>655</v>
      </c>
      <c r="H837" s="8" t="s">
        <v>2002</v>
      </c>
      <c r="I837" s="1">
        <v>103119.77953727508</v>
      </c>
      <c r="J837" s="1">
        <v>103815.5134406095</v>
      </c>
      <c r="K837" s="1">
        <v>105551.1151481151</v>
      </c>
      <c r="L837" s="1">
        <v>105991.61929855935</v>
      </c>
      <c r="M837" s="1">
        <v>106309.57259100728</v>
      </c>
      <c r="N837" s="1">
        <v>106572.08178628243</v>
      </c>
      <c r="O837" s="1">
        <v>53489.534417562609</v>
      </c>
      <c r="P837" s="1">
        <v>105853.1978151459</v>
      </c>
      <c r="Q837" s="1">
        <v>106089.08421597183</v>
      </c>
      <c r="R837" s="1">
        <v>107260.06511493109</v>
      </c>
      <c r="S837" s="1">
        <v>107015.40266077084</v>
      </c>
      <c r="T837" s="1">
        <v>53239.51877646691</v>
      </c>
      <c r="U837" s="9">
        <f t="shared" si="13"/>
        <v>1164306.484802698</v>
      </c>
    </row>
    <row r="838" spans="1:21" x14ac:dyDescent="0.3">
      <c r="A838" s="7" t="s">
        <v>281</v>
      </c>
      <c r="B838" s="7" t="s">
        <v>659</v>
      </c>
      <c r="C838" s="7">
        <v>1312</v>
      </c>
      <c r="D838" s="2" t="s">
        <v>8</v>
      </c>
      <c r="E838" s="2">
        <v>917</v>
      </c>
      <c r="F838" s="2" t="s">
        <v>688</v>
      </c>
      <c r="G838" s="2" t="s">
        <v>655</v>
      </c>
      <c r="H838" s="8" t="s">
        <v>2003</v>
      </c>
      <c r="I838" s="1">
        <v>51559.889768637542</v>
      </c>
      <c r="J838" s="1">
        <v>51907.756720304751</v>
      </c>
      <c r="K838" s="1">
        <v>52775.557574057551</v>
      </c>
      <c r="L838" s="1">
        <v>0</v>
      </c>
      <c r="M838" s="1">
        <v>53154.78629550364</v>
      </c>
      <c r="N838" s="1">
        <v>0</v>
      </c>
      <c r="O838" s="1">
        <v>53489.534417562609</v>
      </c>
      <c r="P838" s="1">
        <v>52926.598907572952</v>
      </c>
      <c r="Q838" s="1">
        <v>0</v>
      </c>
      <c r="R838" s="1">
        <v>0</v>
      </c>
      <c r="S838" s="1">
        <v>53507.701330385418</v>
      </c>
      <c r="T838" s="1">
        <v>53239.51877646691</v>
      </c>
      <c r="U838" s="9">
        <f t="shared" si="13"/>
        <v>422561.34379049134</v>
      </c>
    </row>
    <row r="839" spans="1:21" x14ac:dyDescent="0.3">
      <c r="A839" s="7" t="s">
        <v>281</v>
      </c>
      <c r="B839" s="7" t="s">
        <v>659</v>
      </c>
      <c r="C839" s="7">
        <v>1312</v>
      </c>
      <c r="D839" s="2" t="s">
        <v>8</v>
      </c>
      <c r="E839" s="2">
        <v>917</v>
      </c>
      <c r="F839" s="2" t="s">
        <v>692</v>
      </c>
      <c r="G839" s="2" t="s">
        <v>655</v>
      </c>
      <c r="H839" s="8" t="s">
        <v>2004</v>
      </c>
      <c r="I839" s="1">
        <v>103119.77953727508</v>
      </c>
      <c r="J839" s="1">
        <v>103815.5134406095</v>
      </c>
      <c r="K839" s="1">
        <v>105551.1151481151</v>
      </c>
      <c r="L839" s="1">
        <v>0</v>
      </c>
      <c r="M839" s="1">
        <v>106309.57259100728</v>
      </c>
      <c r="N839" s="1">
        <v>0</v>
      </c>
      <c r="O839" s="1">
        <v>53489.534417562609</v>
      </c>
      <c r="P839" s="1">
        <v>105853.1978151459</v>
      </c>
      <c r="Q839" s="1">
        <v>0</v>
      </c>
      <c r="R839" s="1">
        <v>0</v>
      </c>
      <c r="S839" s="1">
        <v>107015.40266077084</v>
      </c>
      <c r="T839" s="1">
        <v>53239.51877646691</v>
      </c>
      <c r="U839" s="9">
        <f t="shared" si="13"/>
        <v>738393.6343869532</v>
      </c>
    </row>
    <row r="840" spans="1:21" x14ac:dyDescent="0.3">
      <c r="A840" s="7" t="s">
        <v>281</v>
      </c>
      <c r="B840" s="7" t="s">
        <v>659</v>
      </c>
      <c r="C840" s="7">
        <v>1312</v>
      </c>
      <c r="D840" s="2" t="s">
        <v>8</v>
      </c>
      <c r="E840" s="2">
        <v>917</v>
      </c>
      <c r="F840" s="2" t="s">
        <v>2304</v>
      </c>
      <c r="G840" s="2" t="s">
        <v>655</v>
      </c>
      <c r="H840" s="8" t="s">
        <v>2005</v>
      </c>
      <c r="I840" s="1">
        <v>103119.77953727508</v>
      </c>
      <c r="J840" s="1">
        <v>103815.5134406095</v>
      </c>
      <c r="K840" s="1">
        <v>105551.1151481151</v>
      </c>
      <c r="L840" s="1">
        <v>0</v>
      </c>
      <c r="M840" s="1">
        <v>106309.57259100728</v>
      </c>
      <c r="N840" s="1">
        <v>0</v>
      </c>
      <c r="O840" s="1">
        <v>53489.534417562609</v>
      </c>
      <c r="P840" s="1">
        <v>105853.1978151459</v>
      </c>
      <c r="Q840" s="1">
        <v>0</v>
      </c>
      <c r="R840" s="1">
        <v>0</v>
      </c>
      <c r="S840" s="1">
        <v>107015.40266077084</v>
      </c>
      <c r="T840" s="1">
        <v>53239.51877646691</v>
      </c>
      <c r="U840" s="9">
        <f t="shared" si="13"/>
        <v>738393.6343869532</v>
      </c>
    </row>
    <row r="841" spans="1:21" x14ac:dyDescent="0.3">
      <c r="A841" s="7" t="s">
        <v>281</v>
      </c>
      <c r="B841" s="7" t="s">
        <v>659</v>
      </c>
      <c r="C841" s="7">
        <v>1312</v>
      </c>
      <c r="D841" s="2" t="s">
        <v>8</v>
      </c>
      <c r="E841" s="2">
        <v>917</v>
      </c>
      <c r="F841" s="2" t="s">
        <v>2305</v>
      </c>
      <c r="G841" s="2" t="s">
        <v>655</v>
      </c>
      <c r="H841" s="8" t="s">
        <v>2006</v>
      </c>
      <c r="I841" s="1">
        <v>0</v>
      </c>
      <c r="J841" s="1">
        <v>103815.5134406095</v>
      </c>
      <c r="K841" s="1">
        <v>52775.557574057551</v>
      </c>
      <c r="L841" s="1">
        <v>52995.809649279676</v>
      </c>
      <c r="M841" s="1">
        <v>53154.78629550364</v>
      </c>
      <c r="N841" s="1">
        <v>53286.040893141217</v>
      </c>
      <c r="O841" s="1">
        <v>267447.67208781309</v>
      </c>
      <c r="P841" s="1">
        <v>52926.598907572952</v>
      </c>
      <c r="Q841" s="1">
        <v>53044.542107985915</v>
      </c>
      <c r="R841" s="1">
        <v>53630.032557465544</v>
      </c>
      <c r="S841" s="1">
        <v>53507.701330385418</v>
      </c>
      <c r="T841" s="1">
        <v>53239.51877646691</v>
      </c>
      <c r="U841" s="9">
        <f t="shared" si="13"/>
        <v>849823.77362028148</v>
      </c>
    </row>
    <row r="842" spans="1:21" x14ac:dyDescent="0.3">
      <c r="A842" s="7" t="s">
        <v>281</v>
      </c>
      <c r="B842" s="7" t="s">
        <v>659</v>
      </c>
      <c r="C842" s="7">
        <v>1312</v>
      </c>
      <c r="D842" s="2" t="s">
        <v>8</v>
      </c>
      <c r="E842" s="2">
        <v>917</v>
      </c>
      <c r="F842" s="2" t="s">
        <v>2306</v>
      </c>
      <c r="G842" s="2" t="s">
        <v>655</v>
      </c>
      <c r="H842" s="8" t="s">
        <v>2007</v>
      </c>
      <c r="I842" s="1">
        <v>206239.55907455017</v>
      </c>
      <c r="J842" s="1">
        <v>51907.756720304751</v>
      </c>
      <c r="K842" s="1">
        <v>211102.23029623021</v>
      </c>
      <c r="L842" s="1">
        <v>211983.2385971187</v>
      </c>
      <c r="M842" s="1">
        <v>265773.93147751823</v>
      </c>
      <c r="N842" s="1">
        <v>213144.16357256487</v>
      </c>
      <c r="O842" s="1">
        <v>267447.67208781309</v>
      </c>
      <c r="P842" s="1">
        <v>0</v>
      </c>
      <c r="Q842" s="1">
        <v>212178.16843194366</v>
      </c>
      <c r="R842" s="1">
        <v>214520.13022986217</v>
      </c>
      <c r="S842" s="1">
        <v>214030.80532154167</v>
      </c>
      <c r="T842" s="1">
        <v>212958.07510586764</v>
      </c>
      <c r="U842" s="9">
        <f t="shared" si="13"/>
        <v>2281285.7309153154</v>
      </c>
    </row>
    <row r="843" spans="1:21" x14ac:dyDescent="0.3">
      <c r="A843" s="7" t="s">
        <v>281</v>
      </c>
      <c r="B843" s="7" t="s">
        <v>659</v>
      </c>
      <c r="C843" s="7">
        <v>1312</v>
      </c>
      <c r="D843" s="2" t="s">
        <v>8</v>
      </c>
      <c r="E843" s="2">
        <v>917</v>
      </c>
      <c r="F843" s="2" t="s">
        <v>2307</v>
      </c>
      <c r="G843" s="2" t="s">
        <v>655</v>
      </c>
      <c r="H843" s="8" t="s">
        <v>2008</v>
      </c>
      <c r="I843" s="1">
        <v>0</v>
      </c>
      <c r="J843" s="1">
        <v>0</v>
      </c>
      <c r="K843" s="1">
        <v>105551.1151481151</v>
      </c>
      <c r="L843" s="1">
        <v>105991.61929855935</v>
      </c>
      <c r="M843" s="1">
        <v>265773.93147751823</v>
      </c>
      <c r="N843" s="1">
        <v>106572.08178628243</v>
      </c>
      <c r="O843" s="1">
        <v>0</v>
      </c>
      <c r="P843" s="1">
        <v>0</v>
      </c>
      <c r="Q843" s="1">
        <v>106089.08421597183</v>
      </c>
      <c r="R843" s="1">
        <v>107260.06511493109</v>
      </c>
      <c r="S843" s="1">
        <v>0</v>
      </c>
      <c r="T843" s="1">
        <v>0</v>
      </c>
      <c r="U843" s="9">
        <f t="shared" si="13"/>
        <v>797237.89704137808</v>
      </c>
    </row>
    <row r="844" spans="1:21" x14ac:dyDescent="0.3">
      <c r="A844" s="7" t="s">
        <v>281</v>
      </c>
      <c r="B844" s="7" t="s">
        <v>659</v>
      </c>
      <c r="C844" s="7">
        <v>1312</v>
      </c>
      <c r="D844" s="2" t="s">
        <v>8</v>
      </c>
      <c r="E844" s="2">
        <v>917</v>
      </c>
      <c r="F844" s="2" t="s">
        <v>712</v>
      </c>
      <c r="G844" s="2" t="s">
        <v>655</v>
      </c>
      <c r="H844" s="8" t="s">
        <v>2009</v>
      </c>
      <c r="I844" s="1">
        <v>51559.889768637542</v>
      </c>
      <c r="J844" s="1">
        <v>51907.756720304751</v>
      </c>
      <c r="K844" s="1">
        <v>52775.557574057551</v>
      </c>
      <c r="L844" s="1">
        <v>52995.809649279676</v>
      </c>
      <c r="M844" s="1">
        <v>265773.93147751823</v>
      </c>
      <c r="N844" s="1">
        <v>53286.040893141217</v>
      </c>
      <c r="O844" s="1">
        <v>267447.67208781309</v>
      </c>
      <c r="P844" s="1">
        <v>52926.598907572952</v>
      </c>
      <c r="Q844" s="1">
        <v>53044.542107985915</v>
      </c>
      <c r="R844" s="1">
        <v>53630.032557465544</v>
      </c>
      <c r="S844" s="1">
        <v>53507.701330385418</v>
      </c>
      <c r="T844" s="1">
        <v>53239.51877646691</v>
      </c>
      <c r="U844" s="9">
        <f t="shared" si="13"/>
        <v>1062095.0518506286</v>
      </c>
    </row>
    <row r="845" spans="1:21" x14ac:dyDescent="0.3">
      <c r="A845" s="7" t="s">
        <v>281</v>
      </c>
      <c r="B845" s="7" t="s">
        <v>659</v>
      </c>
      <c r="C845" s="7">
        <v>1312</v>
      </c>
      <c r="D845" s="2" t="s">
        <v>8</v>
      </c>
      <c r="E845" s="2">
        <v>917</v>
      </c>
      <c r="F845" s="2" t="s">
        <v>2308</v>
      </c>
      <c r="G845" s="2" t="s">
        <v>655</v>
      </c>
      <c r="H845" s="8" t="s">
        <v>2010</v>
      </c>
      <c r="I845" s="1">
        <v>51559.889768637542</v>
      </c>
      <c r="J845" s="1">
        <v>51907.756720304751</v>
      </c>
      <c r="K845" s="1">
        <v>52775.557574057551</v>
      </c>
      <c r="L845" s="1">
        <v>0</v>
      </c>
      <c r="M845" s="1">
        <v>53154.78629550364</v>
      </c>
      <c r="N845" s="1">
        <v>0</v>
      </c>
      <c r="O845" s="1">
        <v>160468.60325268784</v>
      </c>
      <c r="P845" s="1">
        <v>52926.598907572952</v>
      </c>
      <c r="Q845" s="1">
        <v>0</v>
      </c>
      <c r="R845" s="1">
        <v>0</v>
      </c>
      <c r="S845" s="1">
        <v>53507.701330385418</v>
      </c>
      <c r="T845" s="1">
        <v>53239.51877646691</v>
      </c>
      <c r="U845" s="9">
        <f t="shared" si="13"/>
        <v>529540.41262561665</v>
      </c>
    </row>
    <row r="846" spans="1:21" x14ac:dyDescent="0.3">
      <c r="A846" s="7" t="s">
        <v>281</v>
      </c>
      <c r="B846" s="7" t="s">
        <v>659</v>
      </c>
      <c r="C846" s="7">
        <v>1312</v>
      </c>
      <c r="D846" s="2" t="s">
        <v>8</v>
      </c>
      <c r="E846" s="2">
        <v>917</v>
      </c>
      <c r="F846" s="2" t="s">
        <v>2309</v>
      </c>
      <c r="G846" s="2" t="s">
        <v>655</v>
      </c>
      <c r="H846" s="8" t="s">
        <v>2011</v>
      </c>
      <c r="I846" s="1">
        <v>0</v>
      </c>
      <c r="J846" s="1">
        <v>0</v>
      </c>
      <c r="K846" s="1">
        <v>52775.557574057551</v>
      </c>
      <c r="L846" s="1">
        <v>52995.809649279676</v>
      </c>
      <c r="M846" s="1">
        <v>53154.78629550364</v>
      </c>
      <c r="N846" s="1">
        <v>53286.040893141217</v>
      </c>
      <c r="O846" s="1">
        <v>53489.534417562609</v>
      </c>
      <c r="P846" s="1">
        <v>52926.598907572952</v>
      </c>
      <c r="Q846" s="1">
        <v>53044.542107985915</v>
      </c>
      <c r="R846" s="1">
        <v>53630.032557465544</v>
      </c>
      <c r="S846" s="1">
        <v>53507.701330385418</v>
      </c>
      <c r="T846" s="1">
        <v>53239.51877646691</v>
      </c>
      <c r="U846" s="9">
        <f t="shared" si="13"/>
        <v>532050.12250942143</v>
      </c>
    </row>
    <row r="847" spans="1:21" x14ac:dyDescent="0.3">
      <c r="A847" s="7" t="s">
        <v>281</v>
      </c>
      <c r="B847" s="7" t="s">
        <v>659</v>
      </c>
      <c r="C847" s="7">
        <v>1312</v>
      </c>
      <c r="D847" s="2" t="s">
        <v>8</v>
      </c>
      <c r="E847" s="2">
        <v>917</v>
      </c>
      <c r="F847" s="2" t="s">
        <v>2310</v>
      </c>
      <c r="G847" s="2" t="s">
        <v>655</v>
      </c>
      <c r="H847" s="8" t="s">
        <v>2012</v>
      </c>
      <c r="I847" s="1">
        <v>51559.889768637542</v>
      </c>
      <c r="J847" s="1">
        <v>51907.756720304751</v>
      </c>
      <c r="K847" s="1">
        <v>52775.557574057551</v>
      </c>
      <c r="L847" s="1">
        <v>52995.809649279676</v>
      </c>
      <c r="M847" s="1">
        <v>53154.78629550364</v>
      </c>
      <c r="N847" s="1">
        <v>266430.20446570608</v>
      </c>
      <c r="O847" s="1">
        <v>160468.60325268784</v>
      </c>
      <c r="P847" s="1">
        <v>52926.598907572952</v>
      </c>
      <c r="Q847" s="1">
        <v>53044.542107985915</v>
      </c>
      <c r="R847" s="1">
        <v>53630.032557465544</v>
      </c>
      <c r="S847" s="1">
        <v>53507.701330385418</v>
      </c>
      <c r="T847" s="1">
        <v>53239.51877646691</v>
      </c>
      <c r="U847" s="9">
        <f t="shared" si="13"/>
        <v>955641.0014060539</v>
      </c>
    </row>
    <row r="848" spans="1:21" x14ac:dyDescent="0.3">
      <c r="A848" s="7" t="s">
        <v>281</v>
      </c>
      <c r="B848" s="7" t="s">
        <v>659</v>
      </c>
      <c r="C848" s="7">
        <v>1312</v>
      </c>
      <c r="D848" s="2" t="s">
        <v>8</v>
      </c>
      <c r="E848" s="2">
        <v>917</v>
      </c>
      <c r="F848" s="2" t="s">
        <v>2311</v>
      </c>
      <c r="G848" s="2" t="s">
        <v>655</v>
      </c>
      <c r="H848" s="8" t="s">
        <v>2013</v>
      </c>
      <c r="I848" s="1">
        <v>51559.889768637542</v>
      </c>
      <c r="J848" s="1">
        <v>0</v>
      </c>
      <c r="K848" s="1">
        <v>52775.557574057551</v>
      </c>
      <c r="L848" s="1">
        <v>52995.809649279676</v>
      </c>
      <c r="M848" s="1">
        <v>53154.78629550364</v>
      </c>
      <c r="N848" s="1">
        <v>266430.20446570608</v>
      </c>
      <c r="O848" s="1">
        <v>267447.67208781309</v>
      </c>
      <c r="P848" s="1">
        <v>52926.598907572952</v>
      </c>
      <c r="Q848" s="1">
        <v>53044.542107985915</v>
      </c>
      <c r="R848" s="1">
        <v>53630.032557465544</v>
      </c>
      <c r="S848" s="1">
        <v>53507.701330385418</v>
      </c>
      <c r="T848" s="1">
        <v>53239.51877646691</v>
      </c>
      <c r="U848" s="9">
        <f t="shared" si="13"/>
        <v>1010712.3135208742</v>
      </c>
    </row>
    <row r="849" spans="1:21" x14ac:dyDescent="0.3">
      <c r="A849" s="7" t="s">
        <v>281</v>
      </c>
      <c r="B849" s="7" t="s">
        <v>659</v>
      </c>
      <c r="C849" s="7">
        <v>1312</v>
      </c>
      <c r="D849" s="2" t="s">
        <v>8</v>
      </c>
      <c r="E849" s="2">
        <v>917</v>
      </c>
      <c r="F849" s="2" t="s">
        <v>2312</v>
      </c>
      <c r="G849" s="2" t="s">
        <v>655</v>
      </c>
      <c r="H849" s="8" t="s">
        <v>2014</v>
      </c>
      <c r="I849" s="1">
        <v>0</v>
      </c>
      <c r="J849" s="1">
        <v>51907.756720304751</v>
      </c>
      <c r="K849" s="1">
        <v>0</v>
      </c>
      <c r="L849" s="1">
        <v>105991.61929855935</v>
      </c>
      <c r="M849" s="1">
        <v>0</v>
      </c>
      <c r="N849" s="1">
        <v>106572.08178628243</v>
      </c>
      <c r="O849" s="1">
        <v>0</v>
      </c>
      <c r="P849" s="1">
        <v>0</v>
      </c>
      <c r="Q849" s="1">
        <v>106089.08421597183</v>
      </c>
      <c r="R849" s="1">
        <v>107260.06511493109</v>
      </c>
      <c r="S849" s="1">
        <v>0</v>
      </c>
      <c r="T849" s="1">
        <v>0</v>
      </c>
      <c r="U849" s="9">
        <f t="shared" si="13"/>
        <v>477820.60713604942</v>
      </c>
    </row>
    <row r="850" spans="1:21" x14ac:dyDescent="0.3">
      <c r="A850" s="7" t="s">
        <v>281</v>
      </c>
      <c r="B850" s="7" t="s">
        <v>659</v>
      </c>
      <c r="C850" s="7">
        <v>1312</v>
      </c>
      <c r="D850" s="2" t="s">
        <v>8</v>
      </c>
      <c r="E850" s="2">
        <v>917</v>
      </c>
      <c r="F850" s="2" t="s">
        <v>711</v>
      </c>
      <c r="G850" s="2" t="s">
        <v>655</v>
      </c>
      <c r="H850" s="8" t="s">
        <v>2015</v>
      </c>
      <c r="I850" s="1">
        <v>0</v>
      </c>
      <c r="J850" s="1">
        <v>51907.756720304751</v>
      </c>
      <c r="K850" s="1">
        <v>52775.557574057551</v>
      </c>
      <c r="L850" s="1">
        <v>52995.809649279676</v>
      </c>
      <c r="M850" s="1">
        <v>53154.78629550364</v>
      </c>
      <c r="N850" s="1">
        <v>53286.040893141217</v>
      </c>
      <c r="O850" s="1">
        <v>0</v>
      </c>
      <c r="P850" s="1">
        <v>529265.98907572951</v>
      </c>
      <c r="Q850" s="1">
        <v>53044.542107985915</v>
      </c>
      <c r="R850" s="1">
        <v>53630.032557465544</v>
      </c>
      <c r="S850" s="1">
        <v>535077.01330385415</v>
      </c>
      <c r="T850" s="1">
        <v>53239.51877646691</v>
      </c>
      <c r="U850" s="9">
        <f t="shared" si="13"/>
        <v>1488377.0469537887</v>
      </c>
    </row>
    <row r="851" spans="1:21" x14ac:dyDescent="0.3">
      <c r="A851" s="7" t="s">
        <v>281</v>
      </c>
      <c r="B851" s="7" t="s">
        <v>659</v>
      </c>
      <c r="C851" s="7">
        <v>1312</v>
      </c>
      <c r="D851" s="2" t="s">
        <v>8</v>
      </c>
      <c r="E851" s="2">
        <v>917</v>
      </c>
      <c r="F851" s="2" t="s">
        <v>690</v>
      </c>
      <c r="G851" s="2" t="s">
        <v>655</v>
      </c>
      <c r="H851" s="8" t="s">
        <v>2016</v>
      </c>
      <c r="I851" s="1">
        <v>0</v>
      </c>
      <c r="J851" s="1">
        <v>51907.756720304751</v>
      </c>
      <c r="K851" s="1">
        <v>105551.1151481151</v>
      </c>
      <c r="L851" s="1">
        <v>0</v>
      </c>
      <c r="M851" s="1">
        <v>106309.57259100728</v>
      </c>
      <c r="N851" s="1">
        <v>0</v>
      </c>
      <c r="O851" s="1">
        <v>53489.534417562609</v>
      </c>
      <c r="P851" s="1">
        <v>0</v>
      </c>
      <c r="Q851" s="1">
        <v>0</v>
      </c>
      <c r="R851" s="1">
        <v>536300.32557465544</v>
      </c>
      <c r="S851" s="1">
        <v>0</v>
      </c>
      <c r="T851" s="1">
        <v>53239.51877646691</v>
      </c>
      <c r="U851" s="9">
        <f t="shared" si="13"/>
        <v>906797.82322811207</v>
      </c>
    </row>
    <row r="852" spans="1:21" x14ac:dyDescent="0.3">
      <c r="A852" s="7" t="s">
        <v>281</v>
      </c>
      <c r="B852" s="7" t="s">
        <v>659</v>
      </c>
      <c r="C852" s="7">
        <v>1312</v>
      </c>
      <c r="D852" s="2" t="s">
        <v>8</v>
      </c>
      <c r="E852" s="2">
        <v>917</v>
      </c>
      <c r="F852" s="2" t="s">
        <v>2313</v>
      </c>
      <c r="G852" s="2" t="s">
        <v>655</v>
      </c>
      <c r="H852" s="8" t="s">
        <v>2017</v>
      </c>
      <c r="I852" s="1">
        <v>0</v>
      </c>
      <c r="J852" s="1">
        <v>51907.756720304751</v>
      </c>
      <c r="K852" s="1">
        <v>105551.1151481151</v>
      </c>
      <c r="L852" s="1">
        <v>105991.61929855935</v>
      </c>
      <c r="M852" s="1">
        <v>106309.57259100728</v>
      </c>
      <c r="N852" s="1">
        <v>106572.08178628243</v>
      </c>
      <c r="O852" s="1">
        <v>53489.534417562609</v>
      </c>
      <c r="P852" s="1">
        <v>0</v>
      </c>
      <c r="Q852" s="1">
        <v>106089.08421597183</v>
      </c>
      <c r="R852" s="1">
        <v>107260.06511493109</v>
      </c>
      <c r="S852" s="1">
        <v>0</v>
      </c>
      <c r="T852" s="1">
        <v>53239.51877646691</v>
      </c>
      <c r="U852" s="9">
        <f t="shared" si="13"/>
        <v>796410.34806920146</v>
      </c>
    </row>
    <row r="853" spans="1:21" x14ac:dyDescent="0.3">
      <c r="A853" s="7" t="s">
        <v>281</v>
      </c>
      <c r="B853" s="7" t="s">
        <v>659</v>
      </c>
      <c r="C853" s="7">
        <v>1312</v>
      </c>
      <c r="D853" s="2" t="s">
        <v>8</v>
      </c>
      <c r="E853" s="2">
        <v>917</v>
      </c>
      <c r="F853" s="2" t="s">
        <v>2314</v>
      </c>
      <c r="G853" s="2" t="s">
        <v>655</v>
      </c>
      <c r="H853" s="8" t="s">
        <v>2018</v>
      </c>
      <c r="I853" s="1">
        <v>51559.889768637542</v>
      </c>
      <c r="J853" s="1">
        <v>0</v>
      </c>
      <c r="K853" s="1">
        <v>52775.557574057551</v>
      </c>
      <c r="L853" s="1">
        <v>52995.809649279676</v>
      </c>
      <c r="M853" s="1">
        <v>53154.78629550364</v>
      </c>
      <c r="N853" s="1">
        <v>266430.20446570608</v>
      </c>
      <c r="O853" s="1">
        <v>53489.534417562609</v>
      </c>
      <c r="P853" s="1">
        <v>52926.598907572952</v>
      </c>
      <c r="Q853" s="1">
        <v>53044.542107985915</v>
      </c>
      <c r="R853" s="1">
        <v>0</v>
      </c>
      <c r="S853" s="1">
        <v>53507.701330385418</v>
      </c>
      <c r="T853" s="1">
        <v>53239.51877646691</v>
      </c>
      <c r="U853" s="9">
        <f t="shared" si="13"/>
        <v>743124.14329315838</v>
      </c>
    </row>
    <row r="854" spans="1:21" x14ac:dyDescent="0.3">
      <c r="A854" s="7" t="s">
        <v>281</v>
      </c>
      <c r="B854" s="7" t="s">
        <v>659</v>
      </c>
      <c r="C854" s="7">
        <v>1312</v>
      </c>
      <c r="D854" s="2" t="s">
        <v>8</v>
      </c>
      <c r="E854" s="2">
        <v>917</v>
      </c>
      <c r="F854" s="2" t="s">
        <v>2315</v>
      </c>
      <c r="G854" s="2" t="s">
        <v>655</v>
      </c>
      <c r="H854" s="8" t="s">
        <v>2019</v>
      </c>
      <c r="I854" s="1">
        <v>0</v>
      </c>
      <c r="J854" s="1">
        <v>51907.756720304751</v>
      </c>
      <c r="K854" s="1">
        <v>105551.1151481151</v>
      </c>
      <c r="L854" s="1">
        <v>52995.809649279676</v>
      </c>
      <c r="M854" s="1">
        <v>265773.93147751823</v>
      </c>
      <c r="N854" s="1">
        <v>0</v>
      </c>
      <c r="O854" s="1">
        <v>0</v>
      </c>
      <c r="P854" s="1">
        <v>0</v>
      </c>
      <c r="Q854" s="1">
        <v>53044.542107985915</v>
      </c>
      <c r="R854" s="1">
        <v>53630.032557465544</v>
      </c>
      <c r="S854" s="1">
        <v>0</v>
      </c>
      <c r="T854" s="1">
        <v>0</v>
      </c>
      <c r="U854" s="9">
        <f t="shared" si="13"/>
        <v>582903.18766066921</v>
      </c>
    </row>
    <row r="855" spans="1:21" x14ac:dyDescent="0.3">
      <c r="A855" s="7" t="s">
        <v>281</v>
      </c>
      <c r="B855" s="7" t="s">
        <v>659</v>
      </c>
      <c r="C855" s="7">
        <v>1312</v>
      </c>
      <c r="D855" s="2" t="s">
        <v>252</v>
      </c>
      <c r="E855" s="2">
        <v>999</v>
      </c>
      <c r="F855" s="2" t="s">
        <v>252</v>
      </c>
      <c r="G855" s="2" t="s">
        <v>655</v>
      </c>
      <c r="H855" s="8" t="s">
        <v>1777</v>
      </c>
      <c r="I855" s="1">
        <v>515598.89768637548</v>
      </c>
      <c r="J855" s="1">
        <v>1557232.7016091426</v>
      </c>
      <c r="K855" s="1">
        <v>2111022.3029623022</v>
      </c>
      <c r="L855" s="1">
        <v>2119832.3859711871</v>
      </c>
      <c r="M855" s="1">
        <v>2126191.4518201458</v>
      </c>
      <c r="N855" s="1">
        <v>1598581.2267942366</v>
      </c>
      <c r="O855" s="1">
        <v>1604686.0325268784</v>
      </c>
      <c r="P855" s="1">
        <v>2117063.956302918</v>
      </c>
      <c r="Q855" s="1">
        <v>1591336.2632395774</v>
      </c>
      <c r="R855" s="1">
        <v>1072600.6511493109</v>
      </c>
      <c r="S855" s="1">
        <v>1070154.0266077083</v>
      </c>
      <c r="T855" s="1">
        <v>2129580.7510586763</v>
      </c>
      <c r="U855" s="9">
        <f t="shared" si="13"/>
        <v>19613880.647728458</v>
      </c>
    </row>
    <row r="856" spans="1:21" x14ac:dyDescent="0.3">
      <c r="A856" s="7" t="s">
        <v>281</v>
      </c>
      <c r="B856" s="7" t="s">
        <v>659</v>
      </c>
      <c r="C856" s="7">
        <v>1312</v>
      </c>
      <c r="D856" s="2" t="s">
        <v>8</v>
      </c>
      <c r="E856" s="2">
        <v>917</v>
      </c>
      <c r="F856" s="2" t="s">
        <v>735</v>
      </c>
      <c r="G856" s="2" t="s">
        <v>657</v>
      </c>
      <c r="H856" s="8" t="s">
        <v>2020</v>
      </c>
      <c r="I856" s="1">
        <v>10311.97795372751</v>
      </c>
      <c r="J856" s="1">
        <v>5190.7756720304751</v>
      </c>
      <c r="K856" s="1">
        <v>5277.5557574057548</v>
      </c>
      <c r="L856" s="1">
        <v>5299.5809649279681</v>
      </c>
      <c r="M856" s="1">
        <v>5315.4786295503645</v>
      </c>
      <c r="N856" s="1">
        <v>5328.6040893141217</v>
      </c>
      <c r="O856" s="1">
        <v>5348.9534417562609</v>
      </c>
      <c r="P856" s="1">
        <v>5292.6598907572952</v>
      </c>
      <c r="Q856" s="1">
        <v>5304.4542107985917</v>
      </c>
      <c r="R856" s="1">
        <v>5363.0032557465547</v>
      </c>
      <c r="S856" s="1">
        <v>5350.7701330385416</v>
      </c>
      <c r="T856" s="1">
        <v>745353.26287053677</v>
      </c>
      <c r="U856" s="9">
        <f t="shared" si="13"/>
        <v>808737.07686959021</v>
      </c>
    </row>
    <row r="857" spans="1:21" x14ac:dyDescent="0.3">
      <c r="A857" s="7" t="s">
        <v>281</v>
      </c>
      <c r="B857" s="7" t="s">
        <v>659</v>
      </c>
      <c r="C857" s="7">
        <v>1312</v>
      </c>
      <c r="D857" s="2" t="s">
        <v>8</v>
      </c>
      <c r="E857" s="2">
        <v>917</v>
      </c>
      <c r="F857" s="2" t="s">
        <v>743</v>
      </c>
      <c r="G857" s="2" t="s">
        <v>657</v>
      </c>
      <c r="H857" s="8" t="s">
        <v>2021</v>
      </c>
      <c r="I857" s="1">
        <v>5155.9889768637549</v>
      </c>
      <c r="J857" s="1">
        <v>5190.7756720304751</v>
      </c>
      <c r="K857" s="1">
        <v>5277.5557574057548</v>
      </c>
      <c r="L857" s="1">
        <v>5299.5809649279681</v>
      </c>
      <c r="M857" s="1">
        <v>5315.4786295503645</v>
      </c>
      <c r="N857" s="1">
        <v>5328.6040893141217</v>
      </c>
      <c r="O857" s="1">
        <v>5348.9534417562609</v>
      </c>
      <c r="P857" s="1">
        <v>5292.6598907572952</v>
      </c>
      <c r="Q857" s="1">
        <v>5304.4542107985917</v>
      </c>
      <c r="R857" s="1">
        <v>5363.0032557465547</v>
      </c>
      <c r="S857" s="1">
        <v>5350.7701330385416</v>
      </c>
      <c r="T857" s="1">
        <v>745353.26287053677</v>
      </c>
      <c r="U857" s="9">
        <f t="shared" si="13"/>
        <v>803581.08789272641</v>
      </c>
    </row>
    <row r="858" spans="1:21" x14ac:dyDescent="0.3">
      <c r="A858" s="7" t="s">
        <v>281</v>
      </c>
      <c r="B858" s="7" t="s">
        <v>659</v>
      </c>
      <c r="C858" s="7">
        <v>1312</v>
      </c>
      <c r="D858" s="2" t="s">
        <v>8</v>
      </c>
      <c r="E858" s="2">
        <v>917</v>
      </c>
      <c r="F858" s="2" t="s">
        <v>740</v>
      </c>
      <c r="G858" s="2" t="s">
        <v>657</v>
      </c>
      <c r="H858" s="8" t="s">
        <v>2022</v>
      </c>
      <c r="I858" s="1">
        <v>0</v>
      </c>
      <c r="J858" s="1">
        <v>5190.7756720304751</v>
      </c>
      <c r="K858" s="1">
        <v>5277.5557574057548</v>
      </c>
      <c r="L858" s="1">
        <v>5299.5809649279681</v>
      </c>
      <c r="M858" s="1">
        <v>5315.4786295503645</v>
      </c>
      <c r="N858" s="1">
        <v>5328.6040893141217</v>
      </c>
      <c r="O858" s="1">
        <v>5348.9534417562609</v>
      </c>
      <c r="P858" s="1">
        <v>5292.6598907572952</v>
      </c>
      <c r="Q858" s="1">
        <v>5304.4542107985917</v>
      </c>
      <c r="R858" s="1">
        <v>5363.0032557465547</v>
      </c>
      <c r="S858" s="1">
        <v>5350.7701330385416</v>
      </c>
      <c r="T858" s="1">
        <v>479155.66898820217</v>
      </c>
      <c r="U858" s="9">
        <f t="shared" si="13"/>
        <v>532227.50503352808</v>
      </c>
    </row>
    <row r="859" spans="1:21" x14ac:dyDescent="0.3">
      <c r="A859" s="7" t="s">
        <v>281</v>
      </c>
      <c r="B859" s="7" t="s">
        <v>659</v>
      </c>
      <c r="C859" s="7">
        <v>1312</v>
      </c>
      <c r="D859" s="2" t="s">
        <v>8</v>
      </c>
      <c r="E859" s="2">
        <v>917</v>
      </c>
      <c r="F859" s="2" t="s">
        <v>739</v>
      </c>
      <c r="G859" s="2" t="s">
        <v>657</v>
      </c>
      <c r="H859" s="8" t="s">
        <v>638</v>
      </c>
      <c r="I859" s="1">
        <v>61871.867722365052</v>
      </c>
      <c r="J859" s="1">
        <v>5190.7756720304751</v>
      </c>
      <c r="K859" s="1">
        <v>5277.5557574057548</v>
      </c>
      <c r="L859" s="1">
        <v>5299.5809649279681</v>
      </c>
      <c r="M859" s="1">
        <v>5315.4786295503645</v>
      </c>
      <c r="N859" s="1">
        <v>5328.6040893141217</v>
      </c>
      <c r="O859" s="1">
        <v>5348.9534417562609</v>
      </c>
      <c r="P859" s="1">
        <v>5292.6598907572952</v>
      </c>
      <c r="Q859" s="1">
        <v>5304.4542107985917</v>
      </c>
      <c r="R859" s="1">
        <v>5363.0032557465547</v>
      </c>
      <c r="S859" s="1">
        <v>5350.7701330385416</v>
      </c>
      <c r="T859" s="1">
        <v>212958.07510586764</v>
      </c>
      <c r="U859" s="9">
        <f t="shared" si="13"/>
        <v>327901.77887355862</v>
      </c>
    </row>
    <row r="860" spans="1:21" x14ac:dyDescent="0.3">
      <c r="A860" s="7" t="s">
        <v>281</v>
      </c>
      <c r="B860" s="7" t="s">
        <v>659</v>
      </c>
      <c r="C860" s="7">
        <v>1312</v>
      </c>
      <c r="D860" s="2" t="s">
        <v>8</v>
      </c>
      <c r="E860" s="2">
        <v>917</v>
      </c>
      <c r="F860" s="2" t="s">
        <v>741</v>
      </c>
      <c r="G860" s="2" t="s">
        <v>657</v>
      </c>
      <c r="H860" s="8" t="s">
        <v>640</v>
      </c>
      <c r="I860" s="1">
        <v>46403.900791773791</v>
      </c>
      <c r="J860" s="1">
        <v>46716.981048274276</v>
      </c>
      <c r="K860" s="1">
        <v>47498.001816651798</v>
      </c>
      <c r="L860" s="1">
        <v>47696.228684351714</v>
      </c>
      <c r="M860" s="1">
        <v>47839.307665953274</v>
      </c>
      <c r="N860" s="1">
        <v>47957.436803827099</v>
      </c>
      <c r="O860" s="1">
        <v>48140.580975806348</v>
      </c>
      <c r="P860" s="1">
        <v>47633.939016815661</v>
      </c>
      <c r="Q860" s="1">
        <v>47740.087897187324</v>
      </c>
      <c r="R860" s="1">
        <v>48267.029301718991</v>
      </c>
      <c r="S860" s="1">
        <v>48156.931197346872</v>
      </c>
      <c r="T860" s="1">
        <v>372676.63143526838</v>
      </c>
      <c r="U860" s="9">
        <f t="shared" si="13"/>
        <v>896727.0566349756</v>
      </c>
    </row>
    <row r="861" spans="1:21" x14ac:dyDescent="0.3">
      <c r="A861" s="7" t="s">
        <v>281</v>
      </c>
      <c r="B861" s="7" t="s">
        <v>659</v>
      </c>
      <c r="C861" s="7">
        <v>1312</v>
      </c>
      <c r="D861" s="2" t="s">
        <v>8</v>
      </c>
      <c r="E861" s="2">
        <v>917</v>
      </c>
      <c r="F861" s="2" t="s">
        <v>737</v>
      </c>
      <c r="G861" s="2" t="s">
        <v>657</v>
      </c>
      <c r="H861" s="8" t="s">
        <v>636</v>
      </c>
      <c r="I861" s="1">
        <v>0</v>
      </c>
      <c r="J861" s="1">
        <v>0</v>
      </c>
      <c r="K861" s="1">
        <v>0</v>
      </c>
      <c r="L861" s="1">
        <v>370970.66754495777</v>
      </c>
      <c r="M861" s="1">
        <v>372083.50406852551</v>
      </c>
      <c r="N861" s="1">
        <v>373002.28625198855</v>
      </c>
      <c r="O861" s="1">
        <v>481405.80975806352</v>
      </c>
      <c r="P861" s="1">
        <v>476339.39016815659</v>
      </c>
      <c r="Q861" s="1">
        <v>477400.87897187326</v>
      </c>
      <c r="R861" s="1">
        <v>482670.29301718989</v>
      </c>
      <c r="S861" s="1">
        <v>481569.31197346875</v>
      </c>
      <c r="T861" s="1">
        <v>851832.30042347056</v>
      </c>
      <c r="U861" s="9">
        <f t="shared" si="13"/>
        <v>4367274.4421776943</v>
      </c>
    </row>
    <row r="862" spans="1:21" x14ac:dyDescent="0.3">
      <c r="A862" s="7" t="s">
        <v>281</v>
      </c>
      <c r="B862" s="7" t="s">
        <v>659</v>
      </c>
      <c r="C862" s="7">
        <v>1312</v>
      </c>
      <c r="D862" s="2" t="s">
        <v>8</v>
      </c>
      <c r="E862" s="2">
        <v>917</v>
      </c>
      <c r="F862" s="2" t="s">
        <v>731</v>
      </c>
      <c r="G862" s="2" t="s">
        <v>657</v>
      </c>
      <c r="H862" s="8" t="s">
        <v>630</v>
      </c>
      <c r="I862" s="1">
        <v>154679.66930591263</v>
      </c>
      <c r="J862" s="1">
        <v>155723.27016091425</v>
      </c>
      <c r="K862" s="1">
        <v>158326.67272217266</v>
      </c>
      <c r="L862" s="1">
        <v>158987.42894783904</v>
      </c>
      <c r="M862" s="1">
        <v>159464.35888651092</v>
      </c>
      <c r="N862" s="1">
        <v>159858.12267942366</v>
      </c>
      <c r="O862" s="1">
        <v>160468.60325268784</v>
      </c>
      <c r="P862" s="1">
        <v>158779.79672271886</v>
      </c>
      <c r="Q862" s="1">
        <v>159133.62632395775</v>
      </c>
      <c r="R862" s="1">
        <v>160890.09767239663</v>
      </c>
      <c r="S862" s="1">
        <v>160523.10399115624</v>
      </c>
      <c r="T862" s="1">
        <v>159718.55632940072</v>
      </c>
      <c r="U862" s="9">
        <f t="shared" si="13"/>
        <v>1906553.3069950913</v>
      </c>
    </row>
    <row r="863" spans="1:21" x14ac:dyDescent="0.3">
      <c r="A863" s="7" t="s">
        <v>281</v>
      </c>
      <c r="B863" s="7" t="s">
        <v>659</v>
      </c>
      <c r="C863" s="7">
        <v>1312</v>
      </c>
      <c r="D863" s="2" t="s">
        <v>8</v>
      </c>
      <c r="E863" s="2">
        <v>917</v>
      </c>
      <c r="F863" s="2" t="s">
        <v>744</v>
      </c>
      <c r="G863" s="2" t="s">
        <v>657</v>
      </c>
      <c r="H863" s="8" t="s">
        <v>643</v>
      </c>
      <c r="I863" s="1">
        <v>0</v>
      </c>
      <c r="J863" s="1">
        <v>62289.308064365701</v>
      </c>
      <c r="K863" s="1">
        <v>63330.669088869065</v>
      </c>
      <c r="L863" s="1">
        <v>63594.971579135614</v>
      </c>
      <c r="M863" s="1">
        <v>63785.743554604371</v>
      </c>
      <c r="N863" s="1">
        <v>63943.24907176946</v>
      </c>
      <c r="O863" s="1">
        <v>64187.441301075138</v>
      </c>
      <c r="P863" s="1">
        <v>63511.918689087543</v>
      </c>
      <c r="Q863" s="1">
        <v>63653.450529583097</v>
      </c>
      <c r="R863" s="1">
        <v>64356.039068958657</v>
      </c>
      <c r="S863" s="1">
        <v>64209.241596462496</v>
      </c>
      <c r="T863" s="1">
        <v>63887.42253176029</v>
      </c>
      <c r="U863" s="9">
        <f t="shared" si="13"/>
        <v>700749.45507567143</v>
      </c>
    </row>
    <row r="864" spans="1:21" x14ac:dyDescent="0.3">
      <c r="A864" s="7" t="s">
        <v>281</v>
      </c>
      <c r="B864" s="7" t="s">
        <v>659</v>
      </c>
      <c r="C864" s="7">
        <v>1312</v>
      </c>
      <c r="D864" s="2" t="s">
        <v>8</v>
      </c>
      <c r="E864" s="2">
        <v>917</v>
      </c>
      <c r="F864" s="2" t="s">
        <v>2316</v>
      </c>
      <c r="G864" s="2" t="s">
        <v>657</v>
      </c>
      <c r="H864" s="8" t="s">
        <v>2023</v>
      </c>
      <c r="I864" s="1">
        <v>61871.867722365052</v>
      </c>
      <c r="J864" s="1">
        <v>0</v>
      </c>
      <c r="K864" s="1">
        <v>52775.557574057551</v>
      </c>
      <c r="L864" s="1">
        <v>0</v>
      </c>
      <c r="M864" s="1">
        <v>0</v>
      </c>
      <c r="N864" s="1">
        <v>0</v>
      </c>
      <c r="O864" s="1">
        <v>427916.27534050087</v>
      </c>
      <c r="P864" s="1">
        <v>423412.79126058362</v>
      </c>
      <c r="Q864" s="1">
        <v>424356.33686388732</v>
      </c>
      <c r="R864" s="1">
        <v>429040.26045972435</v>
      </c>
      <c r="S864" s="1">
        <v>428061.61064308335</v>
      </c>
      <c r="T864" s="1">
        <v>0</v>
      </c>
      <c r="U864" s="9">
        <f t="shared" si="13"/>
        <v>2247434.6998642022</v>
      </c>
    </row>
    <row r="865" spans="1:21" x14ac:dyDescent="0.3">
      <c r="A865" s="7" t="s">
        <v>281</v>
      </c>
      <c r="B865" s="7" t="s">
        <v>659</v>
      </c>
      <c r="C865" s="7">
        <v>1312</v>
      </c>
      <c r="D865" s="2" t="s">
        <v>8</v>
      </c>
      <c r="E865" s="2">
        <v>917</v>
      </c>
      <c r="F865" s="2" t="s">
        <v>745</v>
      </c>
      <c r="G865" s="2" t="s">
        <v>657</v>
      </c>
      <c r="H865" s="8" t="s">
        <v>644</v>
      </c>
      <c r="I865" s="1">
        <v>103119.77953727508</v>
      </c>
      <c r="J865" s="1">
        <v>0</v>
      </c>
      <c r="K865" s="1">
        <v>52775.557574057551</v>
      </c>
      <c r="L865" s="1">
        <v>0</v>
      </c>
      <c r="M865" s="1">
        <v>0</v>
      </c>
      <c r="N865" s="1">
        <v>0</v>
      </c>
      <c r="O865" s="1">
        <v>320937.20650537568</v>
      </c>
      <c r="P865" s="1">
        <v>317559.59344543773</v>
      </c>
      <c r="Q865" s="1">
        <v>318267.25264791551</v>
      </c>
      <c r="R865" s="1">
        <v>321780.19534479326</v>
      </c>
      <c r="S865" s="1">
        <v>321046.20798231248</v>
      </c>
      <c r="T865" s="1">
        <v>0</v>
      </c>
      <c r="U865" s="9">
        <f t="shared" si="13"/>
        <v>1755485.7930371673</v>
      </c>
    </row>
    <row r="866" spans="1:21" x14ac:dyDescent="0.3">
      <c r="A866" s="7" t="s">
        <v>281</v>
      </c>
      <c r="B866" s="7" t="s">
        <v>659</v>
      </c>
      <c r="C866" s="7">
        <v>1312</v>
      </c>
      <c r="D866" s="2" t="s">
        <v>8</v>
      </c>
      <c r="E866" s="2">
        <v>917</v>
      </c>
      <c r="F866" s="2" t="s">
        <v>2317</v>
      </c>
      <c r="G866" s="2" t="s">
        <v>657</v>
      </c>
      <c r="H866" s="8" t="s">
        <v>2024</v>
      </c>
      <c r="I866" s="1">
        <v>0</v>
      </c>
      <c r="J866" s="1">
        <v>155723.27016091425</v>
      </c>
      <c r="K866" s="1">
        <v>158326.67272217266</v>
      </c>
      <c r="L866" s="1">
        <v>158987.42894783904</v>
      </c>
      <c r="M866" s="1">
        <v>159464.35888651092</v>
      </c>
      <c r="N866" s="1">
        <v>159858.12267942366</v>
      </c>
      <c r="O866" s="1">
        <v>160468.60325268784</v>
      </c>
      <c r="P866" s="1">
        <v>158779.79672271886</v>
      </c>
      <c r="Q866" s="1">
        <v>159133.62632395775</v>
      </c>
      <c r="R866" s="1">
        <v>160890.09767239663</v>
      </c>
      <c r="S866" s="1">
        <v>160523.10399115624</v>
      </c>
      <c r="T866" s="1">
        <v>159718.55632940072</v>
      </c>
      <c r="U866" s="9">
        <f t="shared" si="13"/>
        <v>1751873.6376891786</v>
      </c>
    </row>
    <row r="867" spans="1:21" x14ac:dyDescent="0.3">
      <c r="A867" s="7" t="s">
        <v>281</v>
      </c>
      <c r="B867" s="7" t="s">
        <v>659</v>
      </c>
      <c r="C867" s="7">
        <v>1312</v>
      </c>
      <c r="D867" s="2" t="s">
        <v>8</v>
      </c>
      <c r="E867" s="2">
        <v>917</v>
      </c>
      <c r="F867" s="2" t="s">
        <v>2318</v>
      </c>
      <c r="G867" s="2" t="s">
        <v>657</v>
      </c>
      <c r="H867" s="8" t="s">
        <v>2025</v>
      </c>
      <c r="I867" s="1">
        <v>567158.78745501302</v>
      </c>
      <c r="J867" s="1">
        <v>622893.08064365701</v>
      </c>
      <c r="K867" s="1">
        <v>633306.69088869065</v>
      </c>
      <c r="L867" s="1">
        <v>847932.95438847481</v>
      </c>
      <c r="M867" s="1">
        <v>850476.58072805824</v>
      </c>
      <c r="N867" s="1">
        <v>852576.65429025947</v>
      </c>
      <c r="O867" s="1">
        <v>641874.41301075136</v>
      </c>
      <c r="P867" s="1">
        <v>635119.18689087545</v>
      </c>
      <c r="Q867" s="1">
        <v>636534.50529583101</v>
      </c>
      <c r="R867" s="1">
        <v>643560.39068958652</v>
      </c>
      <c r="S867" s="1">
        <v>642092.41596462496</v>
      </c>
      <c r="T867" s="1">
        <v>638874.22531760286</v>
      </c>
      <c r="U867" s="9">
        <f t="shared" si="13"/>
        <v>8212399.8855634248</v>
      </c>
    </row>
    <row r="868" spans="1:21" x14ac:dyDescent="0.3">
      <c r="A868" s="7" t="s">
        <v>281</v>
      </c>
      <c r="B868" s="7" t="s">
        <v>659</v>
      </c>
      <c r="C868" s="7">
        <v>1312</v>
      </c>
      <c r="D868" s="2" t="s">
        <v>8</v>
      </c>
      <c r="E868" s="2">
        <v>917</v>
      </c>
      <c r="F868" s="2" t="s">
        <v>2319</v>
      </c>
      <c r="G868" s="2" t="s">
        <v>657</v>
      </c>
      <c r="H868" s="8" t="s">
        <v>2026</v>
      </c>
      <c r="I868" s="1">
        <v>61871.867722365052</v>
      </c>
      <c r="J868" s="1">
        <v>62289.308064365701</v>
      </c>
      <c r="K868" s="1">
        <v>63330.669088869065</v>
      </c>
      <c r="L868" s="1">
        <v>63594.971579135614</v>
      </c>
      <c r="M868" s="1">
        <v>63785.743554604371</v>
      </c>
      <c r="N868" s="1">
        <v>63943.24907176946</v>
      </c>
      <c r="O868" s="1">
        <v>64187.441301075138</v>
      </c>
      <c r="P868" s="1">
        <v>63511.918689087543</v>
      </c>
      <c r="Q868" s="1">
        <v>63653.450529583097</v>
      </c>
      <c r="R868" s="1">
        <v>64356.039068958657</v>
      </c>
      <c r="S868" s="1">
        <v>64209.241596462496</v>
      </c>
      <c r="T868" s="1">
        <v>63887.42253176029</v>
      </c>
      <c r="U868" s="9">
        <f t="shared" si="13"/>
        <v>762621.3227980365</v>
      </c>
    </row>
    <row r="869" spans="1:21" x14ac:dyDescent="0.3">
      <c r="A869" s="7" t="s">
        <v>281</v>
      </c>
      <c r="B869" s="7" t="s">
        <v>659</v>
      </c>
      <c r="C869" s="7">
        <v>1312</v>
      </c>
      <c r="D869" s="2" t="s">
        <v>8</v>
      </c>
      <c r="E869" s="2">
        <v>917</v>
      </c>
      <c r="F869" s="2" t="s">
        <v>2320</v>
      </c>
      <c r="G869" s="2" t="s">
        <v>657</v>
      </c>
      <c r="H869" s="8" t="s">
        <v>2027</v>
      </c>
      <c r="I869" s="1">
        <v>0</v>
      </c>
      <c r="J869" s="1">
        <v>155723.27016091425</v>
      </c>
      <c r="K869" s="1">
        <v>158326.67272217266</v>
      </c>
      <c r="L869" s="1">
        <v>158987.42894783904</v>
      </c>
      <c r="M869" s="1">
        <v>159464.35888651092</v>
      </c>
      <c r="N869" s="1">
        <v>159858.12267942366</v>
      </c>
      <c r="O869" s="1">
        <v>160468.60325268784</v>
      </c>
      <c r="P869" s="1">
        <v>158779.79672271886</v>
      </c>
      <c r="Q869" s="1">
        <v>159133.62632395775</v>
      </c>
      <c r="R869" s="1">
        <v>160890.09767239663</v>
      </c>
      <c r="S869" s="1">
        <v>160523.10399115624</v>
      </c>
      <c r="T869" s="1">
        <v>159718.55632940072</v>
      </c>
      <c r="U869" s="9">
        <f t="shared" si="13"/>
        <v>1751873.6376891786</v>
      </c>
    </row>
    <row r="870" spans="1:21" x14ac:dyDescent="0.3">
      <c r="A870" s="7" t="s">
        <v>281</v>
      </c>
      <c r="B870" s="7" t="s">
        <v>659</v>
      </c>
      <c r="C870" s="7">
        <v>1312</v>
      </c>
      <c r="D870" s="2" t="s">
        <v>8</v>
      </c>
      <c r="E870" s="2">
        <v>917</v>
      </c>
      <c r="F870" s="2" t="s">
        <v>2321</v>
      </c>
      <c r="G870" s="2" t="s">
        <v>657</v>
      </c>
      <c r="H870" s="8" t="s">
        <v>2028</v>
      </c>
      <c r="I870" s="1">
        <v>257799.44884318774</v>
      </c>
      <c r="J870" s="1">
        <v>259538.78360152378</v>
      </c>
      <c r="K870" s="1">
        <v>263877.78787028778</v>
      </c>
      <c r="L870" s="1">
        <v>264979.04824639839</v>
      </c>
      <c r="M870" s="1">
        <v>265773.93147751823</v>
      </c>
      <c r="N870" s="1">
        <v>266430.20446570608</v>
      </c>
      <c r="O870" s="1">
        <v>267447.67208781309</v>
      </c>
      <c r="P870" s="1">
        <v>264632.99453786475</v>
      </c>
      <c r="Q870" s="1">
        <v>265222.71053992957</v>
      </c>
      <c r="R870" s="1">
        <v>268150.16278732772</v>
      </c>
      <c r="S870" s="1">
        <v>267538.50665192708</v>
      </c>
      <c r="T870" s="1">
        <v>266197.59388233454</v>
      </c>
      <c r="U870" s="9">
        <f t="shared" si="13"/>
        <v>3177588.8449918185</v>
      </c>
    </row>
    <row r="871" spans="1:21" x14ac:dyDescent="0.3">
      <c r="A871" s="7" t="s">
        <v>281</v>
      </c>
      <c r="B871" s="7" t="s">
        <v>659</v>
      </c>
      <c r="C871" s="7">
        <v>1312</v>
      </c>
      <c r="D871" s="2" t="s">
        <v>8</v>
      </c>
      <c r="E871" s="2">
        <v>917</v>
      </c>
      <c r="F871" s="2" t="s">
        <v>2322</v>
      </c>
      <c r="G871" s="2" t="s">
        <v>657</v>
      </c>
      <c r="H871" s="8" t="s">
        <v>2029</v>
      </c>
      <c r="I871" s="1">
        <v>154679.66930591263</v>
      </c>
      <c r="J871" s="1">
        <v>155723.27016091425</v>
      </c>
      <c r="K871" s="1">
        <v>158326.67272217266</v>
      </c>
      <c r="L871" s="1">
        <v>158987.42894783904</v>
      </c>
      <c r="M871" s="1">
        <v>159464.35888651092</v>
      </c>
      <c r="N871" s="1">
        <v>159858.12267942366</v>
      </c>
      <c r="O871" s="1">
        <v>160468.60325268784</v>
      </c>
      <c r="P871" s="1">
        <v>158779.79672271886</v>
      </c>
      <c r="Q871" s="1">
        <v>159133.62632395775</v>
      </c>
      <c r="R871" s="1">
        <v>160890.09767239663</v>
      </c>
      <c r="S871" s="1">
        <v>160523.10399115624</v>
      </c>
      <c r="T871" s="1">
        <v>159718.55632940072</v>
      </c>
      <c r="U871" s="9">
        <f t="shared" si="13"/>
        <v>1906553.3069950913</v>
      </c>
    </row>
    <row r="872" spans="1:21" x14ac:dyDescent="0.3">
      <c r="A872" s="7" t="s">
        <v>281</v>
      </c>
      <c r="B872" s="7" t="s">
        <v>659</v>
      </c>
      <c r="C872" s="7">
        <v>1312</v>
      </c>
      <c r="D872" s="2" t="s">
        <v>8</v>
      </c>
      <c r="E872" s="2">
        <v>917</v>
      </c>
      <c r="F872" s="2" t="s">
        <v>2323</v>
      </c>
      <c r="G872" s="2" t="s">
        <v>657</v>
      </c>
      <c r="H872" s="8" t="s">
        <v>2030</v>
      </c>
      <c r="I872" s="1">
        <v>567158.78745501302</v>
      </c>
      <c r="J872" s="1">
        <v>622893.08064365701</v>
      </c>
      <c r="K872" s="1">
        <v>633306.69088869065</v>
      </c>
      <c r="L872" s="1">
        <v>1112912.0026348734</v>
      </c>
      <c r="M872" s="1">
        <v>1116250.5122055765</v>
      </c>
      <c r="N872" s="1">
        <v>1119006.8587559655</v>
      </c>
      <c r="O872" s="1">
        <v>641874.41301075136</v>
      </c>
      <c r="P872" s="1">
        <v>635119.18689087545</v>
      </c>
      <c r="Q872" s="1">
        <v>636534.50529583101</v>
      </c>
      <c r="R872" s="1">
        <v>643560.39068958652</v>
      </c>
      <c r="S872" s="1">
        <v>642092.41596462496</v>
      </c>
      <c r="T872" s="1">
        <v>638874.22531760286</v>
      </c>
      <c r="U872" s="9">
        <f t="shared" si="13"/>
        <v>9009583.0697530471</v>
      </c>
    </row>
    <row r="873" spans="1:21" x14ac:dyDescent="0.3">
      <c r="A873" s="7" t="s">
        <v>281</v>
      </c>
      <c r="B873" s="7" t="s">
        <v>659</v>
      </c>
      <c r="C873" s="7">
        <v>1312</v>
      </c>
      <c r="D873" s="2" t="s">
        <v>8</v>
      </c>
      <c r="E873" s="2">
        <v>917</v>
      </c>
      <c r="F873" s="2" t="s">
        <v>2323</v>
      </c>
      <c r="G873" s="2" t="s">
        <v>657</v>
      </c>
      <c r="H873" s="8" t="s">
        <v>2031</v>
      </c>
      <c r="I873" s="1">
        <v>154679.66930591263</v>
      </c>
      <c r="J873" s="1">
        <v>155723.27016091425</v>
      </c>
      <c r="K873" s="1">
        <v>158326.67272217266</v>
      </c>
      <c r="L873" s="1">
        <v>158987.42894783904</v>
      </c>
      <c r="M873" s="1">
        <v>159464.35888651092</v>
      </c>
      <c r="N873" s="1">
        <v>159858.12267942366</v>
      </c>
      <c r="O873" s="1">
        <v>160468.60325268784</v>
      </c>
      <c r="P873" s="1">
        <v>158779.79672271886</v>
      </c>
      <c r="Q873" s="1">
        <v>159133.62632395775</v>
      </c>
      <c r="R873" s="1">
        <v>160890.09767239663</v>
      </c>
      <c r="S873" s="1">
        <v>160523.10399115624</v>
      </c>
      <c r="T873" s="1">
        <v>159718.55632940072</v>
      </c>
      <c r="U873" s="9">
        <f t="shared" si="13"/>
        <v>1906553.3069950913</v>
      </c>
    </row>
    <row r="874" spans="1:21" x14ac:dyDescent="0.3">
      <c r="A874" s="7" t="s">
        <v>281</v>
      </c>
      <c r="B874" s="7" t="s">
        <v>659</v>
      </c>
      <c r="C874" s="7">
        <v>1312</v>
      </c>
      <c r="D874" s="2" t="s">
        <v>8</v>
      </c>
      <c r="E874" s="2">
        <v>917</v>
      </c>
      <c r="F874" s="2" t="s">
        <v>2749</v>
      </c>
      <c r="G874" s="2" t="s">
        <v>657</v>
      </c>
      <c r="H874" s="8" t="s">
        <v>2032</v>
      </c>
      <c r="I874" s="1">
        <v>154679.66930591263</v>
      </c>
      <c r="J874" s="1">
        <v>155723.27016091425</v>
      </c>
      <c r="K874" s="1">
        <v>158326.67272217266</v>
      </c>
      <c r="L874" s="1">
        <v>158987.42894783904</v>
      </c>
      <c r="M874" s="1">
        <v>159464.35888651092</v>
      </c>
      <c r="N874" s="1">
        <v>159858.12267942366</v>
      </c>
      <c r="O874" s="1">
        <v>160468.60325268784</v>
      </c>
      <c r="P874" s="1">
        <v>158779.79672271886</v>
      </c>
      <c r="Q874" s="1">
        <v>159133.62632395775</v>
      </c>
      <c r="R874" s="1">
        <v>160890.09767239663</v>
      </c>
      <c r="S874" s="1">
        <v>160523.10399115624</v>
      </c>
      <c r="T874" s="1">
        <v>159718.55632940072</v>
      </c>
      <c r="U874" s="9">
        <f t="shared" si="13"/>
        <v>1906553.3069950913</v>
      </c>
    </row>
    <row r="875" spans="1:21" x14ac:dyDescent="0.3">
      <c r="A875" s="7" t="s">
        <v>281</v>
      </c>
      <c r="B875" s="7" t="s">
        <v>659</v>
      </c>
      <c r="C875" s="7">
        <v>1312</v>
      </c>
      <c r="D875" s="2" t="s">
        <v>8</v>
      </c>
      <c r="E875" s="2">
        <v>917</v>
      </c>
      <c r="F875" s="2" t="s">
        <v>2324</v>
      </c>
      <c r="G875" s="2" t="s">
        <v>657</v>
      </c>
      <c r="H875" s="8" t="s">
        <v>2033</v>
      </c>
      <c r="I875" s="1">
        <v>103119.77953727508</v>
      </c>
      <c r="J875" s="1">
        <v>0</v>
      </c>
      <c r="K875" s="1">
        <v>52775.557574057551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9">
        <f t="shared" si="13"/>
        <v>155895.33711133263</v>
      </c>
    </row>
    <row r="876" spans="1:21" x14ac:dyDescent="0.3">
      <c r="A876" s="7" t="s">
        <v>281</v>
      </c>
      <c r="B876" s="7" t="s">
        <v>659</v>
      </c>
      <c r="C876" s="7">
        <v>1312</v>
      </c>
      <c r="D876" s="2" t="s">
        <v>8</v>
      </c>
      <c r="E876" s="2">
        <v>917</v>
      </c>
      <c r="F876" s="2" t="s">
        <v>2325</v>
      </c>
      <c r="G876" s="2" t="s">
        <v>657</v>
      </c>
      <c r="H876" s="8" t="s">
        <v>2034</v>
      </c>
      <c r="I876" s="1">
        <v>103119.77953727508</v>
      </c>
      <c r="J876" s="1">
        <v>0</v>
      </c>
      <c r="K876" s="1">
        <v>52775.557574057551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9">
        <f t="shared" si="13"/>
        <v>155895.33711133263</v>
      </c>
    </row>
    <row r="877" spans="1:21" x14ac:dyDescent="0.3">
      <c r="A877" s="7" t="s">
        <v>281</v>
      </c>
      <c r="B877" s="7" t="s">
        <v>659</v>
      </c>
      <c r="C877" s="7">
        <v>1312</v>
      </c>
      <c r="D877" s="2" t="s">
        <v>8</v>
      </c>
      <c r="E877" s="2">
        <v>917</v>
      </c>
      <c r="F877" s="2" t="s">
        <v>2326</v>
      </c>
      <c r="G877" s="2" t="s">
        <v>657</v>
      </c>
      <c r="H877" s="8" t="s">
        <v>2035</v>
      </c>
      <c r="I877" s="1">
        <v>103119.77953727508</v>
      </c>
      <c r="J877" s="1">
        <v>103815.5134406095</v>
      </c>
      <c r="K877" s="1">
        <v>105551.1151481151</v>
      </c>
      <c r="L877" s="1">
        <v>105991.61929855935</v>
      </c>
      <c r="M877" s="1">
        <v>106309.57259100728</v>
      </c>
      <c r="N877" s="1">
        <v>106572.08178628243</v>
      </c>
      <c r="O877" s="1">
        <v>160468.60325268784</v>
      </c>
      <c r="P877" s="1">
        <v>158779.79672271886</v>
      </c>
      <c r="Q877" s="1">
        <v>159133.62632395775</v>
      </c>
      <c r="R877" s="1">
        <v>160890.09767239663</v>
      </c>
      <c r="S877" s="1">
        <v>160523.10399115624</v>
      </c>
      <c r="T877" s="1">
        <v>106479.03755293382</v>
      </c>
      <c r="U877" s="9">
        <f t="shared" si="13"/>
        <v>1537633.9473176999</v>
      </c>
    </row>
    <row r="878" spans="1:21" x14ac:dyDescent="0.3">
      <c r="A878" s="7" t="s">
        <v>281</v>
      </c>
      <c r="B878" s="7" t="s">
        <v>659</v>
      </c>
      <c r="C878" s="7">
        <v>1312</v>
      </c>
      <c r="D878" s="2" t="s">
        <v>8</v>
      </c>
      <c r="E878" s="2">
        <v>917</v>
      </c>
      <c r="F878" s="2" t="s">
        <v>2327</v>
      </c>
      <c r="G878" s="2" t="s">
        <v>657</v>
      </c>
      <c r="H878" s="8" t="s">
        <v>2036</v>
      </c>
      <c r="I878" s="1">
        <v>92807.801583547582</v>
      </c>
      <c r="J878" s="1">
        <v>93433.962096548552</v>
      </c>
      <c r="K878" s="1">
        <v>94996.003633303597</v>
      </c>
      <c r="L878" s="1">
        <v>95392.457368703428</v>
      </c>
      <c r="M878" s="1">
        <v>95678.615331906549</v>
      </c>
      <c r="N878" s="1">
        <v>95914.873607654197</v>
      </c>
      <c r="O878" s="1">
        <v>320937.20650537568</v>
      </c>
      <c r="P878" s="1">
        <v>317559.59344543773</v>
      </c>
      <c r="Q878" s="1">
        <v>318267.25264791551</v>
      </c>
      <c r="R878" s="1">
        <v>321780.19534479326</v>
      </c>
      <c r="S878" s="1">
        <v>321046.20798231248</v>
      </c>
      <c r="T878" s="1">
        <v>95831.133797640432</v>
      </c>
      <c r="U878" s="9">
        <f t="shared" si="13"/>
        <v>2263645.3033451387</v>
      </c>
    </row>
    <row r="879" spans="1:21" x14ac:dyDescent="0.3">
      <c r="A879" s="7" t="s">
        <v>281</v>
      </c>
      <c r="B879" s="7" t="s">
        <v>659</v>
      </c>
      <c r="C879" s="7">
        <v>1312</v>
      </c>
      <c r="D879" s="2" t="s">
        <v>8</v>
      </c>
      <c r="E879" s="2">
        <v>917</v>
      </c>
      <c r="F879" s="2" t="s">
        <v>2750</v>
      </c>
      <c r="G879" s="2" t="s">
        <v>657</v>
      </c>
      <c r="H879" s="8" t="s">
        <v>2037</v>
      </c>
      <c r="I879" s="1">
        <v>154679.66930591263</v>
      </c>
      <c r="J879" s="1">
        <v>155723.27016091425</v>
      </c>
      <c r="K879" s="1">
        <v>158326.67272217266</v>
      </c>
      <c r="L879" s="1">
        <v>370970.66754495777</v>
      </c>
      <c r="M879" s="1">
        <v>372083.50406852551</v>
      </c>
      <c r="N879" s="1">
        <v>373002.28625198855</v>
      </c>
      <c r="O879" s="1">
        <v>160468.60325268784</v>
      </c>
      <c r="P879" s="1">
        <v>158779.79672271886</v>
      </c>
      <c r="Q879" s="1">
        <v>159133.62632395775</v>
      </c>
      <c r="R879" s="1">
        <v>160890.09767239663</v>
      </c>
      <c r="S879" s="1">
        <v>160523.10399115624</v>
      </c>
      <c r="T879" s="1">
        <v>319437.11265880143</v>
      </c>
      <c r="U879" s="9">
        <f t="shared" si="13"/>
        <v>2704018.4106761902</v>
      </c>
    </row>
    <row r="880" spans="1:21" x14ac:dyDescent="0.3">
      <c r="A880" s="7" t="s">
        <v>281</v>
      </c>
      <c r="B880" s="7" t="s">
        <v>659</v>
      </c>
      <c r="C880" s="7">
        <v>1312</v>
      </c>
      <c r="D880" s="2" t="s">
        <v>8</v>
      </c>
      <c r="E880" s="2">
        <v>917</v>
      </c>
      <c r="F880" s="2" t="s">
        <v>2328</v>
      </c>
      <c r="G880" s="2" t="s">
        <v>657</v>
      </c>
      <c r="H880" s="8" t="s">
        <v>2038</v>
      </c>
      <c r="I880" s="1">
        <v>5155.9889768637549</v>
      </c>
      <c r="J880" s="1">
        <v>5190.7756720304751</v>
      </c>
      <c r="K880" s="1">
        <v>5277.5557574057548</v>
      </c>
      <c r="L880" s="1">
        <v>5299.5809649279681</v>
      </c>
      <c r="M880" s="1">
        <v>5315.4786295503645</v>
      </c>
      <c r="N880" s="1">
        <v>5328.6040893141217</v>
      </c>
      <c r="O880" s="1">
        <v>5348.9534417562609</v>
      </c>
      <c r="P880" s="1">
        <v>5292.6598907572952</v>
      </c>
      <c r="Q880" s="1">
        <v>5304.4542107985917</v>
      </c>
      <c r="R880" s="1">
        <v>5363.0032557465547</v>
      </c>
      <c r="S880" s="1">
        <v>5350.7701330385416</v>
      </c>
      <c r="T880" s="1">
        <v>5323.9518776466912</v>
      </c>
      <c r="U880" s="9">
        <f t="shared" si="13"/>
        <v>63551.776899836368</v>
      </c>
    </row>
    <row r="881" spans="1:21" x14ac:dyDescent="0.3">
      <c r="A881" s="7" t="s">
        <v>281</v>
      </c>
      <c r="B881" s="7" t="s">
        <v>659</v>
      </c>
      <c r="C881" s="7">
        <v>1312</v>
      </c>
      <c r="D881" s="2" t="s">
        <v>8</v>
      </c>
      <c r="E881" s="2">
        <v>917</v>
      </c>
      <c r="F881" s="2" t="s">
        <v>2329</v>
      </c>
      <c r="G881" s="2" t="s">
        <v>657</v>
      </c>
      <c r="H881" s="8" t="s">
        <v>2039</v>
      </c>
      <c r="I881" s="1">
        <v>0</v>
      </c>
      <c r="J881" s="1">
        <v>5190.7756720304751</v>
      </c>
      <c r="K881" s="1">
        <v>5277.5557574057548</v>
      </c>
      <c r="L881" s="1">
        <v>52995.809649279676</v>
      </c>
      <c r="M881" s="1">
        <v>53154.78629550364</v>
      </c>
      <c r="N881" s="1">
        <v>53286.040893141217</v>
      </c>
      <c r="O881" s="1">
        <v>10697.906883512522</v>
      </c>
      <c r="P881" s="1">
        <v>10585.31978151459</v>
      </c>
      <c r="Q881" s="1">
        <v>10608.908421597183</v>
      </c>
      <c r="R881" s="1">
        <v>10726.006511493109</v>
      </c>
      <c r="S881" s="1">
        <v>10701.540266077083</v>
      </c>
      <c r="T881" s="1">
        <v>585634.70654113602</v>
      </c>
      <c r="U881" s="9">
        <f t="shared" si="13"/>
        <v>808859.3566726913</v>
      </c>
    </row>
    <row r="882" spans="1:21" x14ac:dyDescent="0.3">
      <c r="A882" s="7" t="s">
        <v>281</v>
      </c>
      <c r="B882" s="7" t="s">
        <v>659</v>
      </c>
      <c r="C882" s="7">
        <v>1312</v>
      </c>
      <c r="D882" s="2" t="s">
        <v>8</v>
      </c>
      <c r="E882" s="2">
        <v>917</v>
      </c>
      <c r="F882" s="2" t="s">
        <v>2330</v>
      </c>
      <c r="G882" s="2" t="s">
        <v>657</v>
      </c>
      <c r="H882" s="8" t="s">
        <v>2040</v>
      </c>
      <c r="I882" s="1">
        <v>5155.9889768637549</v>
      </c>
      <c r="J882" s="1">
        <v>5190.7756720304751</v>
      </c>
      <c r="K882" s="1">
        <v>5277.5557574057548</v>
      </c>
      <c r="L882" s="1">
        <v>5299.5809649279681</v>
      </c>
      <c r="M882" s="1">
        <v>5315.4786295503645</v>
      </c>
      <c r="N882" s="1">
        <v>5328.6040893141217</v>
      </c>
      <c r="O882" s="1">
        <v>588384.87859318871</v>
      </c>
      <c r="P882" s="1">
        <v>582192.58798330242</v>
      </c>
      <c r="Q882" s="1">
        <v>583489.96318784507</v>
      </c>
      <c r="R882" s="1">
        <v>589930.35813212104</v>
      </c>
      <c r="S882" s="1">
        <v>588584.71463423956</v>
      </c>
      <c r="T882" s="1">
        <v>5323.9518776466912</v>
      </c>
      <c r="U882" s="9">
        <f t="shared" si="13"/>
        <v>2969474.438498436</v>
      </c>
    </row>
    <row r="883" spans="1:21" x14ac:dyDescent="0.3">
      <c r="A883" s="7" t="s">
        <v>281</v>
      </c>
      <c r="B883" s="7" t="s">
        <v>659</v>
      </c>
      <c r="C883" s="7">
        <v>1312</v>
      </c>
      <c r="D883" s="2" t="s">
        <v>8</v>
      </c>
      <c r="E883" s="2">
        <v>917</v>
      </c>
      <c r="F883" s="2" t="s">
        <v>2331</v>
      </c>
      <c r="G883" s="2" t="s">
        <v>657</v>
      </c>
      <c r="H883" s="8" t="s">
        <v>2041</v>
      </c>
      <c r="I883" s="1">
        <v>5155.9889768637549</v>
      </c>
      <c r="J883" s="1">
        <v>5190.7756720304751</v>
      </c>
      <c r="K883" s="1">
        <v>5277.5557574057548</v>
      </c>
      <c r="L883" s="1">
        <v>317974.85789567808</v>
      </c>
      <c r="M883" s="1">
        <v>318928.71777302184</v>
      </c>
      <c r="N883" s="1">
        <v>319716.24535884731</v>
      </c>
      <c r="O883" s="1">
        <v>10697.906883512522</v>
      </c>
      <c r="P883" s="1">
        <v>10585.31978151459</v>
      </c>
      <c r="Q883" s="1">
        <v>10608.908421597183</v>
      </c>
      <c r="R883" s="1">
        <v>10726.006511493109</v>
      </c>
      <c r="S883" s="1">
        <v>10701.540266077083</v>
      </c>
      <c r="T883" s="1">
        <v>5323.9518776466912</v>
      </c>
      <c r="U883" s="9">
        <f t="shared" si="13"/>
        <v>1030887.7751756883</v>
      </c>
    </row>
    <row r="884" spans="1:21" x14ac:dyDescent="0.3">
      <c r="A884" s="7" t="s">
        <v>281</v>
      </c>
      <c r="B884" s="7" t="s">
        <v>659</v>
      </c>
      <c r="C884" s="7">
        <v>1312</v>
      </c>
      <c r="D884" s="2" t="s">
        <v>8</v>
      </c>
      <c r="E884" s="2">
        <v>917</v>
      </c>
      <c r="F884" s="2" t="s">
        <v>2332</v>
      </c>
      <c r="G884" s="2" t="s">
        <v>657</v>
      </c>
      <c r="H884" s="8" t="s">
        <v>2042</v>
      </c>
      <c r="I884" s="1">
        <v>5155.9889768637549</v>
      </c>
      <c r="J884" s="1">
        <v>5190.7756720304751</v>
      </c>
      <c r="K884" s="1">
        <v>5277.5557574057548</v>
      </c>
      <c r="L884" s="1">
        <v>582953.90614207648</v>
      </c>
      <c r="M884" s="1">
        <v>584702.64925054007</v>
      </c>
      <c r="N884" s="1">
        <v>586146.44982455345</v>
      </c>
      <c r="O884" s="1">
        <v>588384.87859318871</v>
      </c>
      <c r="P884" s="1">
        <v>582192.58798330242</v>
      </c>
      <c r="Q884" s="1">
        <v>583489.96318784507</v>
      </c>
      <c r="R884" s="1">
        <v>589930.35813212104</v>
      </c>
      <c r="S884" s="1">
        <v>588584.71463423956</v>
      </c>
      <c r="T884" s="1">
        <v>585634.70654113602</v>
      </c>
      <c r="U884" s="9">
        <f t="shared" si="13"/>
        <v>5287644.5346953021</v>
      </c>
    </row>
    <row r="885" spans="1:21" x14ac:dyDescent="0.3">
      <c r="A885" s="7" t="s">
        <v>281</v>
      </c>
      <c r="B885" s="7" t="s">
        <v>659</v>
      </c>
      <c r="C885" s="7">
        <v>1312</v>
      </c>
      <c r="D885" s="2" t="s">
        <v>8</v>
      </c>
      <c r="E885" s="2">
        <v>917</v>
      </c>
      <c r="F885" s="2" t="s">
        <v>2333</v>
      </c>
      <c r="G885" s="2" t="s">
        <v>657</v>
      </c>
      <c r="H885" s="8" t="s">
        <v>2043</v>
      </c>
      <c r="I885" s="1">
        <v>5155.9889768637549</v>
      </c>
      <c r="J885" s="1">
        <v>155723.27016091425</v>
      </c>
      <c r="K885" s="1">
        <v>158326.67272217266</v>
      </c>
      <c r="L885" s="1">
        <v>158987.42894783904</v>
      </c>
      <c r="M885" s="1">
        <v>159464.35888651092</v>
      </c>
      <c r="N885" s="1">
        <v>159858.12267942366</v>
      </c>
      <c r="O885" s="1">
        <v>16046.860325268784</v>
      </c>
      <c r="P885" s="1">
        <v>15877.979672271886</v>
      </c>
      <c r="Q885" s="1">
        <v>15913.362632395774</v>
      </c>
      <c r="R885" s="1">
        <v>16089.009767239664</v>
      </c>
      <c r="S885" s="1">
        <v>16052.310399115624</v>
      </c>
      <c r="T885" s="1">
        <v>159718.55632940072</v>
      </c>
      <c r="U885" s="9">
        <f t="shared" si="13"/>
        <v>1037213.9214994169</v>
      </c>
    </row>
    <row r="886" spans="1:21" x14ac:dyDescent="0.3">
      <c r="A886" s="7" t="s">
        <v>281</v>
      </c>
      <c r="B886" s="7" t="s">
        <v>659</v>
      </c>
      <c r="C886" s="7">
        <v>1312</v>
      </c>
      <c r="D886" s="2" t="s">
        <v>8</v>
      </c>
      <c r="E886" s="2">
        <v>917</v>
      </c>
      <c r="F886" s="2" t="s">
        <v>2334</v>
      </c>
      <c r="G886" s="2" t="s">
        <v>657</v>
      </c>
      <c r="H886" s="8" t="s">
        <v>2044</v>
      </c>
      <c r="I886" s="1">
        <v>257799.44884318774</v>
      </c>
      <c r="J886" s="1">
        <v>103815.5134406095</v>
      </c>
      <c r="K886" s="1">
        <v>580531.13331463304</v>
      </c>
      <c r="L886" s="1">
        <v>317974.85789567808</v>
      </c>
      <c r="M886" s="1">
        <v>318928.71777302184</v>
      </c>
      <c r="N886" s="1">
        <v>149200.91450079542</v>
      </c>
      <c r="O886" s="1">
        <v>106979.06883512522</v>
      </c>
      <c r="P886" s="1">
        <v>105853.1978151459</v>
      </c>
      <c r="Q886" s="1">
        <v>106089.08421597183</v>
      </c>
      <c r="R886" s="1">
        <v>107260.06511493109</v>
      </c>
      <c r="S886" s="1">
        <v>107015.40266077084</v>
      </c>
      <c r="T886" s="1">
        <v>319437.11265880143</v>
      </c>
      <c r="U886" s="9">
        <f t="shared" si="13"/>
        <v>2580884.517068672</v>
      </c>
    </row>
    <row r="887" spans="1:21" x14ac:dyDescent="0.3">
      <c r="A887" s="7" t="s">
        <v>281</v>
      </c>
      <c r="B887" s="7" t="s">
        <v>659</v>
      </c>
      <c r="C887" s="7">
        <v>1312</v>
      </c>
      <c r="D887" s="2" t="s">
        <v>252</v>
      </c>
      <c r="E887" s="2">
        <v>999</v>
      </c>
      <c r="F887" s="2" t="s">
        <v>252</v>
      </c>
      <c r="G887" s="2" t="s">
        <v>657</v>
      </c>
      <c r="H887" s="8" t="s">
        <v>1777</v>
      </c>
      <c r="I887" s="1">
        <v>257799.44884318774</v>
      </c>
      <c r="J887" s="1">
        <v>674800.83736396185</v>
      </c>
      <c r="K887" s="1">
        <v>1055511.1514811511</v>
      </c>
      <c r="L887" s="1">
        <v>2119832.3859711871</v>
      </c>
      <c r="M887" s="1">
        <v>2126191.4518201458</v>
      </c>
      <c r="N887" s="1">
        <v>2131441.6357256486</v>
      </c>
      <c r="O887" s="1">
        <v>3744267.4092293829</v>
      </c>
      <c r="P887" s="1">
        <v>3704861.9235301069</v>
      </c>
      <c r="Q887" s="1">
        <v>3713117.947559014</v>
      </c>
      <c r="R887" s="1">
        <v>3754102.2790225884</v>
      </c>
      <c r="S887" s="1">
        <v>3745539.0931269792</v>
      </c>
      <c r="T887" s="1">
        <v>3247610.6453644815</v>
      </c>
      <c r="U887" s="9">
        <f t="shared" si="13"/>
        <v>30275076.209037837</v>
      </c>
    </row>
    <row r="888" spans="1:21" x14ac:dyDescent="0.3">
      <c r="A888" s="7" t="s">
        <v>281</v>
      </c>
      <c r="B888" s="7" t="s">
        <v>659</v>
      </c>
      <c r="C888" s="7">
        <v>1312</v>
      </c>
      <c r="D888" s="2" t="s">
        <v>8</v>
      </c>
      <c r="E888" s="2">
        <v>917</v>
      </c>
      <c r="F888" s="2" t="s">
        <v>2335</v>
      </c>
      <c r="G888" s="2" t="s">
        <v>656</v>
      </c>
      <c r="H888" s="8" t="s">
        <v>2045</v>
      </c>
      <c r="I888" s="1">
        <v>51559.889768637542</v>
      </c>
      <c r="J888" s="1">
        <v>51907.756720304751</v>
      </c>
      <c r="K888" s="1">
        <v>52775.557574057551</v>
      </c>
      <c r="L888" s="1">
        <v>52995.809649279676</v>
      </c>
      <c r="M888" s="1">
        <v>53154.78629550364</v>
      </c>
      <c r="N888" s="1">
        <v>53286.040893141217</v>
      </c>
      <c r="O888" s="1">
        <v>160468.60325268784</v>
      </c>
      <c r="P888" s="1">
        <v>158779.79672271886</v>
      </c>
      <c r="Q888" s="1">
        <v>159133.62632395775</v>
      </c>
      <c r="R888" s="1">
        <v>160890.09767239663</v>
      </c>
      <c r="S888" s="1">
        <v>160523.10399115624</v>
      </c>
      <c r="T888" s="1">
        <v>159718.55632940072</v>
      </c>
      <c r="U888" s="9">
        <f t="shared" si="13"/>
        <v>1275193.6251932422</v>
      </c>
    </row>
    <row r="889" spans="1:21" x14ac:dyDescent="0.3">
      <c r="A889" s="7" t="s">
        <v>281</v>
      </c>
      <c r="B889" s="7" t="s">
        <v>659</v>
      </c>
      <c r="C889" s="7">
        <v>1312</v>
      </c>
      <c r="D889" s="2" t="s">
        <v>8</v>
      </c>
      <c r="E889" s="2">
        <v>917</v>
      </c>
      <c r="F889" s="2" t="s">
        <v>2336</v>
      </c>
      <c r="G889" s="2" t="s">
        <v>656</v>
      </c>
      <c r="H889" s="8" t="s">
        <v>2046</v>
      </c>
      <c r="I889" s="1">
        <v>103119.77953727508</v>
      </c>
      <c r="J889" s="1">
        <v>62289.308064365701</v>
      </c>
      <c r="K889" s="1">
        <v>63330.669088869065</v>
      </c>
      <c r="L889" s="1">
        <v>63594.971579135614</v>
      </c>
      <c r="M889" s="1">
        <v>63785.743554604371</v>
      </c>
      <c r="N889" s="1">
        <v>63943.24907176946</v>
      </c>
      <c r="O889" s="1">
        <v>160468.60325268784</v>
      </c>
      <c r="P889" s="1">
        <v>158779.79672271886</v>
      </c>
      <c r="Q889" s="1">
        <v>159133.62632395775</v>
      </c>
      <c r="R889" s="1">
        <v>160890.09767239663</v>
      </c>
      <c r="S889" s="1">
        <v>160523.10399115624</v>
      </c>
      <c r="T889" s="1">
        <v>159718.55632940072</v>
      </c>
      <c r="U889" s="9">
        <f t="shared" si="13"/>
        <v>1379577.5051883373</v>
      </c>
    </row>
    <row r="890" spans="1:21" x14ac:dyDescent="0.3">
      <c r="A890" s="7" t="s">
        <v>281</v>
      </c>
      <c r="B890" s="7" t="s">
        <v>659</v>
      </c>
      <c r="C890" s="7">
        <v>1312</v>
      </c>
      <c r="D890" s="2" t="s">
        <v>8</v>
      </c>
      <c r="E890" s="2">
        <v>917</v>
      </c>
      <c r="F890" s="2" t="s">
        <v>2337</v>
      </c>
      <c r="G890" s="2" t="s">
        <v>656</v>
      </c>
      <c r="H890" s="8" t="s">
        <v>2047</v>
      </c>
      <c r="I890" s="1">
        <v>51559.889768637542</v>
      </c>
      <c r="J890" s="1">
        <v>51907.756720304751</v>
      </c>
      <c r="K890" s="1">
        <v>52775.557574057551</v>
      </c>
      <c r="L890" s="1">
        <v>79493.714473919521</v>
      </c>
      <c r="M890" s="1">
        <v>79732.17944325546</v>
      </c>
      <c r="N890" s="1">
        <v>79929.061339711829</v>
      </c>
      <c r="O890" s="1">
        <v>106979.06883512522</v>
      </c>
      <c r="P890" s="1">
        <v>105853.1978151459</v>
      </c>
      <c r="Q890" s="1">
        <v>106089.08421597183</v>
      </c>
      <c r="R890" s="1">
        <v>160890.09767239663</v>
      </c>
      <c r="S890" s="1">
        <v>160523.10399115624</v>
      </c>
      <c r="T890" s="1">
        <v>159718.55632940072</v>
      </c>
      <c r="U890" s="9">
        <f t="shared" si="13"/>
        <v>1195451.2681790832</v>
      </c>
    </row>
    <row r="891" spans="1:21" x14ac:dyDescent="0.3">
      <c r="A891" s="7" t="s">
        <v>281</v>
      </c>
      <c r="B891" s="7" t="s">
        <v>659</v>
      </c>
      <c r="C891" s="7">
        <v>1312</v>
      </c>
      <c r="D891" s="2" t="s">
        <v>8</v>
      </c>
      <c r="E891" s="2">
        <v>917</v>
      </c>
      <c r="F891" s="2" t="s">
        <v>2338</v>
      </c>
      <c r="G891" s="2" t="s">
        <v>656</v>
      </c>
      <c r="H891" s="8" t="s">
        <v>2048</v>
      </c>
      <c r="I891" s="1">
        <v>51559.889768637542</v>
      </c>
      <c r="J891" s="1">
        <v>51907.756720304751</v>
      </c>
      <c r="K891" s="1">
        <v>79163.336361086331</v>
      </c>
      <c r="L891" s="1">
        <v>105991.61929855935</v>
      </c>
      <c r="M891" s="1">
        <v>106309.57259100728</v>
      </c>
      <c r="N891" s="1">
        <v>106572.08178628243</v>
      </c>
      <c r="O891" s="1">
        <v>160468.60325268784</v>
      </c>
      <c r="P891" s="1">
        <v>158779.79672271886</v>
      </c>
      <c r="Q891" s="1">
        <v>159133.62632395775</v>
      </c>
      <c r="R891" s="1">
        <v>214520.13022986217</v>
      </c>
      <c r="S891" s="1">
        <v>214030.80532154167</v>
      </c>
      <c r="T891" s="1">
        <v>212958.07510586764</v>
      </c>
      <c r="U891" s="9">
        <f t="shared" si="13"/>
        <v>1621395.2934825134</v>
      </c>
    </row>
    <row r="892" spans="1:21" x14ac:dyDescent="0.3">
      <c r="A892" s="7" t="s">
        <v>281</v>
      </c>
      <c r="B892" s="7" t="s">
        <v>659</v>
      </c>
      <c r="C892" s="7">
        <v>1312</v>
      </c>
      <c r="D892" s="2" t="s">
        <v>8</v>
      </c>
      <c r="E892" s="2">
        <v>917</v>
      </c>
      <c r="F892" s="2" t="s">
        <v>2339</v>
      </c>
      <c r="G892" s="2" t="s">
        <v>656</v>
      </c>
      <c r="H892" s="8" t="s">
        <v>2049</v>
      </c>
      <c r="I892" s="1">
        <v>103119.77953727508</v>
      </c>
      <c r="J892" s="1">
        <v>103815.5134406095</v>
      </c>
      <c r="K892" s="1">
        <v>105551.1151481151</v>
      </c>
      <c r="L892" s="1">
        <v>105991.61929855935</v>
      </c>
      <c r="M892" s="1">
        <v>106309.57259100728</v>
      </c>
      <c r="N892" s="1">
        <v>106572.08178628243</v>
      </c>
      <c r="O892" s="1">
        <v>160468.60325268784</v>
      </c>
      <c r="P892" s="1">
        <v>158779.79672271886</v>
      </c>
      <c r="Q892" s="1">
        <v>159133.62632395775</v>
      </c>
      <c r="R892" s="1">
        <v>187705.1139511294</v>
      </c>
      <c r="S892" s="1">
        <v>187276.95465634894</v>
      </c>
      <c r="T892" s="1">
        <v>186338.31571763419</v>
      </c>
      <c r="U892" s="9">
        <f t="shared" si="13"/>
        <v>1671062.0924263259</v>
      </c>
    </row>
    <row r="893" spans="1:21" x14ac:dyDescent="0.3">
      <c r="A893" s="7" t="s">
        <v>281</v>
      </c>
      <c r="B893" s="7" t="s">
        <v>659</v>
      </c>
      <c r="C893" s="7">
        <v>1312</v>
      </c>
      <c r="D893" s="2" t="s">
        <v>8</v>
      </c>
      <c r="E893" s="2">
        <v>917</v>
      </c>
      <c r="F893" s="2" t="s">
        <v>715</v>
      </c>
      <c r="G893" s="2" t="s">
        <v>656</v>
      </c>
      <c r="H893" s="8" t="s">
        <v>2050</v>
      </c>
      <c r="I893" s="1">
        <v>51559.889768637542</v>
      </c>
      <c r="J893" s="1">
        <v>155723.27016091425</v>
      </c>
      <c r="K893" s="1">
        <v>211102.23029623021</v>
      </c>
      <c r="L893" s="1">
        <v>264979.04824639839</v>
      </c>
      <c r="M893" s="1">
        <v>265773.93147751823</v>
      </c>
      <c r="N893" s="1">
        <v>266430.20446570608</v>
      </c>
      <c r="O893" s="1">
        <v>267447.67208781309</v>
      </c>
      <c r="P893" s="1">
        <v>264632.99453786475</v>
      </c>
      <c r="Q893" s="1">
        <v>265222.71053992957</v>
      </c>
      <c r="R893" s="1">
        <v>321780.19534479326</v>
      </c>
      <c r="S893" s="1">
        <v>267538.50665192708</v>
      </c>
      <c r="T893" s="1">
        <v>319437.11265880143</v>
      </c>
      <c r="U893" s="9">
        <f t="shared" si="13"/>
        <v>2921627.7662365343</v>
      </c>
    </row>
    <row r="894" spans="1:21" x14ac:dyDescent="0.3">
      <c r="A894" s="7" t="s">
        <v>281</v>
      </c>
      <c r="B894" s="7" t="s">
        <v>659</v>
      </c>
      <c r="C894" s="7">
        <v>1312</v>
      </c>
      <c r="D894" s="2" t="s">
        <v>8</v>
      </c>
      <c r="E894" s="2">
        <v>917</v>
      </c>
      <c r="F894" s="2" t="s">
        <v>730</v>
      </c>
      <c r="G894" s="2" t="s">
        <v>656</v>
      </c>
      <c r="H894" s="8" t="s">
        <v>2051</v>
      </c>
      <c r="I894" s="1">
        <v>51559.889768637542</v>
      </c>
      <c r="J894" s="1">
        <v>25953.878360152376</v>
      </c>
      <c r="K894" s="1">
        <v>52775.557574057551</v>
      </c>
      <c r="L894" s="1">
        <v>105991.61929855935</v>
      </c>
      <c r="M894" s="1">
        <v>106309.57259100728</v>
      </c>
      <c r="N894" s="1">
        <v>106572.08178628243</v>
      </c>
      <c r="O894" s="1">
        <v>160468.60325268784</v>
      </c>
      <c r="P894" s="1">
        <v>158779.79672271886</v>
      </c>
      <c r="Q894" s="1">
        <v>159133.62632395775</v>
      </c>
      <c r="R894" s="1">
        <v>53630.032557465544</v>
      </c>
      <c r="S894" s="1">
        <v>53507.701330385418</v>
      </c>
      <c r="T894" s="1">
        <v>53239.51877646691</v>
      </c>
      <c r="U894" s="9">
        <f t="shared" si="13"/>
        <v>1087921.8783423789</v>
      </c>
    </row>
    <row r="895" spans="1:21" x14ac:dyDescent="0.3">
      <c r="A895" s="7" t="s">
        <v>281</v>
      </c>
      <c r="B895" s="7" t="s">
        <v>659</v>
      </c>
      <c r="C895" s="7">
        <v>1312</v>
      </c>
      <c r="D895" s="2" t="s">
        <v>8</v>
      </c>
      <c r="E895" s="2">
        <v>917</v>
      </c>
      <c r="F895" s="2" t="s">
        <v>2340</v>
      </c>
      <c r="G895" s="2" t="s">
        <v>656</v>
      </c>
      <c r="H895" s="8" t="s">
        <v>2052</v>
      </c>
      <c r="I895" s="1">
        <v>103119.77953727508</v>
      </c>
      <c r="J895" s="1">
        <v>103815.5134406095</v>
      </c>
      <c r="K895" s="1">
        <v>211102.23029623021</v>
      </c>
      <c r="L895" s="1">
        <v>211983.2385971187</v>
      </c>
      <c r="M895" s="1">
        <v>212619.14518201456</v>
      </c>
      <c r="N895" s="1">
        <v>213144.16357256487</v>
      </c>
      <c r="O895" s="1">
        <v>213958.13767025043</v>
      </c>
      <c r="P895" s="1">
        <v>211706.39563029181</v>
      </c>
      <c r="Q895" s="1">
        <v>212178.16843194366</v>
      </c>
      <c r="R895" s="1">
        <v>214520.13022986217</v>
      </c>
      <c r="S895" s="1">
        <v>160523.10399115624</v>
      </c>
      <c r="T895" s="1">
        <v>212958.07510586764</v>
      </c>
      <c r="U895" s="9">
        <f t="shared" si="13"/>
        <v>2281628.081685185</v>
      </c>
    </row>
    <row r="896" spans="1:21" x14ac:dyDescent="0.3">
      <c r="A896" s="7" t="s">
        <v>281</v>
      </c>
      <c r="B896" s="7" t="s">
        <v>659</v>
      </c>
      <c r="C896" s="7">
        <v>1312</v>
      </c>
      <c r="D896" s="2" t="s">
        <v>8</v>
      </c>
      <c r="E896" s="2">
        <v>917</v>
      </c>
      <c r="F896" s="2" t="s">
        <v>2341</v>
      </c>
      <c r="G896" s="2" t="s">
        <v>656</v>
      </c>
      <c r="H896" s="8" t="s">
        <v>2053</v>
      </c>
      <c r="I896" s="1">
        <v>103119.77953727508</v>
      </c>
      <c r="J896" s="1">
        <v>103815.5134406095</v>
      </c>
      <c r="K896" s="1">
        <v>105551.1151481151</v>
      </c>
      <c r="L896" s="1">
        <v>105991.61929855935</v>
      </c>
      <c r="M896" s="1">
        <v>106309.57259100728</v>
      </c>
      <c r="N896" s="1">
        <v>106572.08178628243</v>
      </c>
      <c r="O896" s="1">
        <v>213958.13767025043</v>
      </c>
      <c r="P896" s="1">
        <v>211706.39563029181</v>
      </c>
      <c r="Q896" s="1">
        <v>212178.16843194366</v>
      </c>
      <c r="R896" s="1">
        <v>214520.13022986217</v>
      </c>
      <c r="S896" s="1">
        <v>160523.10399115624</v>
      </c>
      <c r="T896" s="1">
        <v>212958.07510586764</v>
      </c>
      <c r="U896" s="9">
        <f t="shared" si="13"/>
        <v>1857203.6928612208</v>
      </c>
    </row>
    <row r="897" spans="1:21" x14ac:dyDescent="0.3">
      <c r="A897" s="7" t="s">
        <v>281</v>
      </c>
      <c r="B897" s="7" t="s">
        <v>659</v>
      </c>
      <c r="C897" s="7">
        <v>1312</v>
      </c>
      <c r="D897" s="2" t="s">
        <v>8</v>
      </c>
      <c r="E897" s="2">
        <v>917</v>
      </c>
      <c r="F897" s="2" t="s">
        <v>720</v>
      </c>
      <c r="G897" s="2" t="s">
        <v>656</v>
      </c>
      <c r="H897" s="8" t="s">
        <v>619</v>
      </c>
      <c r="I897" s="1">
        <v>51559.889768637542</v>
      </c>
      <c r="J897" s="1">
        <v>103815.5134406095</v>
      </c>
      <c r="K897" s="1">
        <v>158326.67272217266</v>
      </c>
      <c r="L897" s="1">
        <v>211983.2385971187</v>
      </c>
      <c r="M897" s="1">
        <v>212619.14518201456</v>
      </c>
      <c r="N897" s="1">
        <v>213144.16357256487</v>
      </c>
      <c r="O897" s="1">
        <v>213958.13767025043</v>
      </c>
      <c r="P897" s="1">
        <v>211706.39563029181</v>
      </c>
      <c r="Q897" s="1">
        <v>212178.16843194366</v>
      </c>
      <c r="R897" s="1">
        <v>214520.13022986217</v>
      </c>
      <c r="S897" s="1">
        <v>214030.80532154167</v>
      </c>
      <c r="T897" s="1">
        <v>212958.07510586764</v>
      </c>
      <c r="U897" s="9">
        <f t="shared" si="13"/>
        <v>2230800.3356728754</v>
      </c>
    </row>
    <row r="898" spans="1:21" x14ac:dyDescent="0.3">
      <c r="A898" s="7" t="s">
        <v>281</v>
      </c>
      <c r="B898" s="7" t="s">
        <v>659</v>
      </c>
      <c r="C898" s="7">
        <v>1312</v>
      </c>
      <c r="D898" s="2" t="s">
        <v>8</v>
      </c>
      <c r="E898" s="2">
        <v>917</v>
      </c>
      <c r="F898" s="2" t="s">
        <v>2342</v>
      </c>
      <c r="G898" s="2" t="s">
        <v>656</v>
      </c>
      <c r="H898" s="8" t="s">
        <v>2054</v>
      </c>
      <c r="I898" s="1">
        <v>103119.77953727508</v>
      </c>
      <c r="J898" s="1">
        <v>103815.5134406095</v>
      </c>
      <c r="K898" s="1">
        <v>105551.1151481151</v>
      </c>
      <c r="L898" s="1">
        <v>105991.61929855935</v>
      </c>
      <c r="M898" s="1">
        <v>106309.57259100728</v>
      </c>
      <c r="N898" s="1">
        <v>106572.08178628243</v>
      </c>
      <c r="O898" s="1">
        <v>160468.60325268784</v>
      </c>
      <c r="P898" s="1">
        <v>158779.79672271886</v>
      </c>
      <c r="Q898" s="1">
        <v>159133.62632395775</v>
      </c>
      <c r="R898" s="1">
        <v>214520.13022986217</v>
      </c>
      <c r="S898" s="1">
        <v>214030.80532154167</v>
      </c>
      <c r="T898" s="1">
        <v>212958.07510586764</v>
      </c>
      <c r="U898" s="9">
        <f t="shared" ref="U898:U961" si="14">SUM(I898:T898)</f>
        <v>1751250.7187584846</v>
      </c>
    </row>
    <row r="899" spans="1:21" x14ac:dyDescent="0.3">
      <c r="A899" s="7" t="s">
        <v>281</v>
      </c>
      <c r="B899" s="7" t="s">
        <v>659</v>
      </c>
      <c r="C899" s="7">
        <v>1312</v>
      </c>
      <c r="D899" s="2" t="s">
        <v>8</v>
      </c>
      <c r="E899" s="2">
        <v>917</v>
      </c>
      <c r="F899" s="2" t="s">
        <v>2343</v>
      </c>
      <c r="G899" s="2" t="s">
        <v>656</v>
      </c>
      <c r="H899" s="8" t="s">
        <v>2055</v>
      </c>
      <c r="I899" s="1">
        <v>51559.889768637542</v>
      </c>
      <c r="J899" s="1">
        <v>103815.5134406095</v>
      </c>
      <c r="K899" s="1">
        <v>158326.67272217266</v>
      </c>
      <c r="L899" s="1">
        <v>158987.42894783904</v>
      </c>
      <c r="M899" s="1">
        <v>159464.35888651092</v>
      </c>
      <c r="N899" s="1">
        <v>159858.12267942366</v>
      </c>
      <c r="O899" s="1">
        <v>160468.60325268784</v>
      </c>
      <c r="P899" s="1">
        <v>158779.79672271886</v>
      </c>
      <c r="Q899" s="1">
        <v>159133.62632395775</v>
      </c>
      <c r="R899" s="1">
        <v>160890.09767239663</v>
      </c>
      <c r="S899" s="1">
        <v>160523.10399115624</v>
      </c>
      <c r="T899" s="1">
        <v>159718.55632940072</v>
      </c>
      <c r="U899" s="9">
        <f t="shared" si="14"/>
        <v>1751525.7707375113</v>
      </c>
    </row>
    <row r="900" spans="1:21" x14ac:dyDescent="0.3">
      <c r="A900" s="7" t="s">
        <v>281</v>
      </c>
      <c r="B900" s="7" t="s">
        <v>659</v>
      </c>
      <c r="C900" s="7">
        <v>1312</v>
      </c>
      <c r="D900" s="2" t="s">
        <v>8</v>
      </c>
      <c r="E900" s="2">
        <v>917</v>
      </c>
      <c r="F900" s="2" t="s">
        <v>719</v>
      </c>
      <c r="G900" s="2" t="s">
        <v>656</v>
      </c>
      <c r="H900" s="8" t="s">
        <v>618</v>
      </c>
      <c r="I900" s="1">
        <v>51559.889768637542</v>
      </c>
      <c r="J900" s="1">
        <v>51907.756720304751</v>
      </c>
      <c r="K900" s="1">
        <v>52775.557574057551</v>
      </c>
      <c r="L900" s="1">
        <v>52995.809649279676</v>
      </c>
      <c r="M900" s="1">
        <v>53154.78629550364</v>
      </c>
      <c r="N900" s="1">
        <v>53286.040893141217</v>
      </c>
      <c r="O900" s="1">
        <v>106979.06883512522</v>
      </c>
      <c r="P900" s="1">
        <v>105853.1978151459</v>
      </c>
      <c r="Q900" s="1">
        <v>106089.08421597183</v>
      </c>
      <c r="R900" s="1">
        <v>160890.09767239663</v>
      </c>
      <c r="S900" s="1">
        <v>160523.10399115624</v>
      </c>
      <c r="T900" s="1">
        <v>159718.55632940072</v>
      </c>
      <c r="U900" s="9">
        <f t="shared" si="14"/>
        <v>1115732.9497601211</v>
      </c>
    </row>
    <row r="901" spans="1:21" x14ac:dyDescent="0.3">
      <c r="A901" s="7" t="s">
        <v>281</v>
      </c>
      <c r="B901" s="7" t="s">
        <v>659</v>
      </c>
      <c r="C901" s="7">
        <v>1312</v>
      </c>
      <c r="D901" s="2" t="s">
        <v>8</v>
      </c>
      <c r="E901" s="2">
        <v>917</v>
      </c>
      <c r="F901" s="2" t="s">
        <v>718</v>
      </c>
      <c r="G901" s="2" t="s">
        <v>656</v>
      </c>
      <c r="H901" s="8" t="s">
        <v>2056</v>
      </c>
      <c r="I901" s="1">
        <v>51559.889768637542</v>
      </c>
      <c r="J901" s="1">
        <v>103815.5134406095</v>
      </c>
      <c r="K901" s="1">
        <v>105551.1151481151</v>
      </c>
      <c r="L901" s="1">
        <v>105991.61929855935</v>
      </c>
      <c r="M901" s="1">
        <v>106309.57259100728</v>
      </c>
      <c r="N901" s="1">
        <v>106572.08178628243</v>
      </c>
      <c r="O901" s="1">
        <v>160468.60325268784</v>
      </c>
      <c r="P901" s="1">
        <v>158779.79672271886</v>
      </c>
      <c r="Q901" s="1">
        <v>159133.62632395775</v>
      </c>
      <c r="R901" s="1">
        <v>160890.09767239663</v>
      </c>
      <c r="S901" s="1">
        <v>160523.10399115624</v>
      </c>
      <c r="T901" s="1">
        <v>159718.55632940072</v>
      </c>
      <c r="U901" s="9">
        <f t="shared" si="14"/>
        <v>1539313.5763255293</v>
      </c>
    </row>
    <row r="902" spans="1:21" x14ac:dyDescent="0.3">
      <c r="A902" s="7" t="s">
        <v>281</v>
      </c>
      <c r="B902" s="7" t="s">
        <v>659</v>
      </c>
      <c r="C902" s="7">
        <v>1312</v>
      </c>
      <c r="D902" s="2" t="s">
        <v>8</v>
      </c>
      <c r="E902" s="2">
        <v>917</v>
      </c>
      <c r="F902" s="2" t="s">
        <v>721</v>
      </c>
      <c r="G902" s="2" t="s">
        <v>656</v>
      </c>
      <c r="H902" s="8" t="s">
        <v>2057</v>
      </c>
      <c r="I902" s="1">
        <v>51559.889768637542</v>
      </c>
      <c r="J902" s="1">
        <v>51907.756720304751</v>
      </c>
      <c r="K902" s="1">
        <v>52775.557574057551</v>
      </c>
      <c r="L902" s="1">
        <v>52995.809649279676</v>
      </c>
      <c r="M902" s="1">
        <v>53154.78629550364</v>
      </c>
      <c r="N902" s="1">
        <v>53286.040893141217</v>
      </c>
      <c r="O902" s="1">
        <v>106979.06883512522</v>
      </c>
      <c r="P902" s="1">
        <v>105853.1978151459</v>
      </c>
      <c r="Q902" s="1">
        <v>106089.08421597183</v>
      </c>
      <c r="R902" s="1">
        <v>107260.06511493109</v>
      </c>
      <c r="S902" s="1">
        <v>107015.40266077084</v>
      </c>
      <c r="T902" s="1">
        <v>106479.03755293382</v>
      </c>
      <c r="U902" s="9">
        <f t="shared" si="14"/>
        <v>955355.6970958031</v>
      </c>
    </row>
    <row r="903" spans="1:21" x14ac:dyDescent="0.3">
      <c r="A903" s="7" t="s">
        <v>281</v>
      </c>
      <c r="B903" s="7" t="s">
        <v>659</v>
      </c>
      <c r="C903" s="7">
        <v>1312</v>
      </c>
      <c r="D903" s="2" t="s">
        <v>8</v>
      </c>
      <c r="E903" s="2">
        <v>917</v>
      </c>
      <c r="F903" s="2" t="s">
        <v>2344</v>
      </c>
      <c r="G903" s="2" t="s">
        <v>656</v>
      </c>
      <c r="H903" s="8" t="s">
        <v>2058</v>
      </c>
      <c r="I903" s="1">
        <v>51559.889768637542</v>
      </c>
      <c r="J903" s="1">
        <v>103815.5134406095</v>
      </c>
      <c r="K903" s="1">
        <v>105551.1151481151</v>
      </c>
      <c r="L903" s="1">
        <v>105991.61929855935</v>
      </c>
      <c r="M903" s="1">
        <v>106309.57259100728</v>
      </c>
      <c r="N903" s="1">
        <v>106572.08178628243</v>
      </c>
      <c r="O903" s="1">
        <v>106979.06883512522</v>
      </c>
      <c r="P903" s="1">
        <v>105853.1978151459</v>
      </c>
      <c r="Q903" s="1">
        <v>106089.08421597183</v>
      </c>
      <c r="R903" s="1">
        <v>107260.06511493109</v>
      </c>
      <c r="S903" s="1">
        <v>107015.40266077084</v>
      </c>
      <c r="T903" s="1">
        <v>106479.03755293382</v>
      </c>
      <c r="U903" s="9">
        <f t="shared" si="14"/>
        <v>1219475.64822809</v>
      </c>
    </row>
    <row r="904" spans="1:21" x14ac:dyDescent="0.3">
      <c r="A904" s="7" t="s">
        <v>281</v>
      </c>
      <c r="B904" s="7" t="s">
        <v>659</v>
      </c>
      <c r="C904" s="7">
        <v>1312</v>
      </c>
      <c r="D904" s="2" t="s">
        <v>8</v>
      </c>
      <c r="E904" s="2">
        <v>917</v>
      </c>
      <c r="F904" s="2" t="s">
        <v>2345</v>
      </c>
      <c r="G904" s="2" t="s">
        <v>656</v>
      </c>
      <c r="H904" s="8" t="s">
        <v>2059</v>
      </c>
      <c r="I904" s="1">
        <v>103119.77953727508</v>
      </c>
      <c r="J904" s="1">
        <v>103815.5134406095</v>
      </c>
      <c r="K904" s="1">
        <v>158326.67272217266</v>
      </c>
      <c r="L904" s="1">
        <v>211983.2385971187</v>
      </c>
      <c r="M904" s="1">
        <v>212619.14518201456</v>
      </c>
      <c r="N904" s="1">
        <v>213144.16357256487</v>
      </c>
      <c r="O904" s="1">
        <v>267447.67208781309</v>
      </c>
      <c r="P904" s="1">
        <v>264632.99453786475</v>
      </c>
      <c r="Q904" s="1">
        <v>265222.71053992957</v>
      </c>
      <c r="R904" s="1">
        <v>268150.16278732772</v>
      </c>
      <c r="S904" s="1">
        <v>267538.50665192708</v>
      </c>
      <c r="T904" s="1">
        <v>266197.59388233454</v>
      </c>
      <c r="U904" s="9">
        <f t="shared" si="14"/>
        <v>2602198.1535389521</v>
      </c>
    </row>
    <row r="905" spans="1:21" x14ac:dyDescent="0.3">
      <c r="A905" s="7" t="s">
        <v>281</v>
      </c>
      <c r="B905" s="7" t="s">
        <v>659</v>
      </c>
      <c r="C905" s="7">
        <v>1312</v>
      </c>
      <c r="D905" s="2" t="s">
        <v>8</v>
      </c>
      <c r="E905" s="2">
        <v>917</v>
      </c>
      <c r="F905" s="2" t="s">
        <v>2346</v>
      </c>
      <c r="G905" s="2" t="s">
        <v>656</v>
      </c>
      <c r="H905" s="8" t="s">
        <v>2060</v>
      </c>
      <c r="I905" s="1">
        <v>103119.77953727508</v>
      </c>
      <c r="J905" s="1">
        <v>103815.5134406095</v>
      </c>
      <c r="K905" s="1">
        <v>158326.67272217266</v>
      </c>
      <c r="L905" s="1">
        <v>211983.2385971187</v>
      </c>
      <c r="M905" s="1">
        <v>212619.14518201456</v>
      </c>
      <c r="N905" s="1">
        <v>213144.16357256487</v>
      </c>
      <c r="O905" s="1">
        <v>213958.13767025043</v>
      </c>
      <c r="P905" s="1">
        <v>211706.39563029181</v>
      </c>
      <c r="Q905" s="1">
        <v>212178.16843194366</v>
      </c>
      <c r="R905" s="1">
        <v>268150.16278732772</v>
      </c>
      <c r="S905" s="1">
        <v>267538.50665192708</v>
      </c>
      <c r="T905" s="1">
        <v>266197.59388233454</v>
      </c>
      <c r="U905" s="9">
        <f t="shared" si="14"/>
        <v>2442737.4781058305</v>
      </c>
    </row>
    <row r="906" spans="1:21" x14ac:dyDescent="0.3">
      <c r="A906" s="7" t="s">
        <v>281</v>
      </c>
      <c r="B906" s="7" t="s">
        <v>659</v>
      </c>
      <c r="C906" s="7">
        <v>1312</v>
      </c>
      <c r="D906" s="2" t="s">
        <v>8</v>
      </c>
      <c r="E906" s="2">
        <v>917</v>
      </c>
      <c r="F906" s="2" t="s">
        <v>716</v>
      </c>
      <c r="G906" s="2" t="s">
        <v>656</v>
      </c>
      <c r="H906" s="8" t="s">
        <v>615</v>
      </c>
      <c r="I906" s="1">
        <v>103119.77953727508</v>
      </c>
      <c r="J906" s="1">
        <v>103815.5134406095</v>
      </c>
      <c r="K906" s="1">
        <v>105551.1151481151</v>
      </c>
      <c r="L906" s="1">
        <v>211983.2385971187</v>
      </c>
      <c r="M906" s="1">
        <v>212619.14518201456</v>
      </c>
      <c r="N906" s="1">
        <v>213144.16357256487</v>
      </c>
      <c r="O906" s="1">
        <v>160468.60325268784</v>
      </c>
      <c r="P906" s="1">
        <v>158779.79672271886</v>
      </c>
      <c r="Q906" s="1">
        <v>159133.62632395775</v>
      </c>
      <c r="R906" s="1">
        <v>160890.09767239663</v>
      </c>
      <c r="S906" s="1">
        <v>160523.10399115624</v>
      </c>
      <c r="T906" s="1">
        <v>159718.55632940072</v>
      </c>
      <c r="U906" s="9">
        <f t="shared" si="14"/>
        <v>1909746.7397700159</v>
      </c>
    </row>
    <row r="907" spans="1:21" x14ac:dyDescent="0.3">
      <c r="A907" s="7" t="s">
        <v>281</v>
      </c>
      <c r="B907" s="7" t="s">
        <v>659</v>
      </c>
      <c r="C907" s="7">
        <v>1312</v>
      </c>
      <c r="D907" s="2" t="s">
        <v>8</v>
      </c>
      <c r="E907" s="2">
        <v>917</v>
      </c>
      <c r="F907" s="2" t="s">
        <v>2347</v>
      </c>
      <c r="G907" s="2" t="s">
        <v>656</v>
      </c>
      <c r="H907" s="8" t="s">
        <v>2061</v>
      </c>
      <c r="I907" s="1">
        <v>51559.889768637542</v>
      </c>
      <c r="J907" s="1">
        <v>51907.756720304751</v>
      </c>
      <c r="K907" s="1">
        <v>52775.557574057551</v>
      </c>
      <c r="L907" s="1">
        <v>105991.61929855935</v>
      </c>
      <c r="M907" s="1">
        <v>106309.57259100728</v>
      </c>
      <c r="N907" s="1">
        <v>106572.08178628243</v>
      </c>
      <c r="O907" s="1">
        <v>160468.60325268784</v>
      </c>
      <c r="P907" s="1">
        <v>158779.79672271886</v>
      </c>
      <c r="Q907" s="1">
        <v>159133.62632395775</v>
      </c>
      <c r="R907" s="1">
        <v>160890.09767239663</v>
      </c>
      <c r="S907" s="1">
        <v>160523.10399115624</v>
      </c>
      <c r="T907" s="1">
        <v>159718.55632940072</v>
      </c>
      <c r="U907" s="9">
        <f t="shared" si="14"/>
        <v>1434630.2620311668</v>
      </c>
    </row>
    <row r="908" spans="1:21" x14ac:dyDescent="0.3">
      <c r="A908" s="7" t="s">
        <v>281</v>
      </c>
      <c r="B908" s="7" t="s">
        <v>659</v>
      </c>
      <c r="C908" s="7">
        <v>1312</v>
      </c>
      <c r="D908" s="2" t="s">
        <v>8</v>
      </c>
      <c r="E908" s="2">
        <v>917</v>
      </c>
      <c r="F908" s="2" t="s">
        <v>2348</v>
      </c>
      <c r="G908" s="2" t="s">
        <v>656</v>
      </c>
      <c r="H908" s="8" t="s">
        <v>2062</v>
      </c>
      <c r="I908" s="1">
        <v>51559.889768637542</v>
      </c>
      <c r="J908" s="1">
        <v>51907.756720304751</v>
      </c>
      <c r="K908" s="1">
        <v>52775.557574057551</v>
      </c>
      <c r="L908" s="1">
        <v>105991.61929855935</v>
      </c>
      <c r="M908" s="1">
        <v>106309.57259100728</v>
      </c>
      <c r="N908" s="1">
        <v>106572.08178628243</v>
      </c>
      <c r="O908" s="1">
        <v>160468.60325268784</v>
      </c>
      <c r="P908" s="1">
        <v>158779.79672271886</v>
      </c>
      <c r="Q908" s="1">
        <v>159133.62632395775</v>
      </c>
      <c r="R908" s="1">
        <v>160890.09767239663</v>
      </c>
      <c r="S908" s="1">
        <v>160523.10399115624</v>
      </c>
      <c r="T908" s="1">
        <v>159718.55632940072</v>
      </c>
      <c r="U908" s="9">
        <f t="shared" si="14"/>
        <v>1434630.2620311668</v>
      </c>
    </row>
    <row r="909" spans="1:21" x14ac:dyDescent="0.3">
      <c r="A909" s="7" t="s">
        <v>281</v>
      </c>
      <c r="B909" s="7" t="s">
        <v>659</v>
      </c>
      <c r="C909" s="7">
        <v>1312</v>
      </c>
      <c r="D909" s="2" t="s">
        <v>8</v>
      </c>
      <c r="E909" s="2">
        <v>917</v>
      </c>
      <c r="F909" s="2" t="s">
        <v>2349</v>
      </c>
      <c r="G909" s="2" t="s">
        <v>656</v>
      </c>
      <c r="H909" s="8" t="s">
        <v>2063</v>
      </c>
      <c r="I909" s="1">
        <v>51559.889768637542</v>
      </c>
      <c r="J909" s="1">
        <v>51907.756720304751</v>
      </c>
      <c r="K909" s="1">
        <v>52775.557574057551</v>
      </c>
      <c r="L909" s="1">
        <v>105991.61929855935</v>
      </c>
      <c r="M909" s="1">
        <v>106309.57259100728</v>
      </c>
      <c r="N909" s="1">
        <v>106572.08178628243</v>
      </c>
      <c r="O909" s="1">
        <v>160468.60325268784</v>
      </c>
      <c r="P909" s="1">
        <v>158779.79672271886</v>
      </c>
      <c r="Q909" s="1">
        <v>159133.62632395775</v>
      </c>
      <c r="R909" s="1">
        <v>53630.032557465544</v>
      </c>
      <c r="S909" s="1">
        <v>53507.701330385418</v>
      </c>
      <c r="T909" s="1">
        <v>53239.51877646691</v>
      </c>
      <c r="U909" s="9">
        <f t="shared" si="14"/>
        <v>1113875.7567025311</v>
      </c>
    </row>
    <row r="910" spans="1:21" x14ac:dyDescent="0.3">
      <c r="A910" s="7" t="s">
        <v>281</v>
      </c>
      <c r="B910" s="7" t="s">
        <v>659</v>
      </c>
      <c r="C910" s="7">
        <v>1312</v>
      </c>
      <c r="D910" s="2" t="s">
        <v>8</v>
      </c>
      <c r="E910" s="2">
        <v>917</v>
      </c>
      <c r="F910" s="2" t="s">
        <v>2350</v>
      </c>
      <c r="G910" s="2" t="s">
        <v>656</v>
      </c>
      <c r="H910" s="8" t="s">
        <v>2064</v>
      </c>
      <c r="I910" s="1">
        <v>51559.889768637542</v>
      </c>
      <c r="J910" s="1">
        <v>51907.756720304751</v>
      </c>
      <c r="K910" s="1">
        <v>52775.557574057551</v>
      </c>
      <c r="L910" s="1">
        <v>52995.809649279676</v>
      </c>
      <c r="M910" s="1">
        <v>53154.78629550364</v>
      </c>
      <c r="N910" s="1">
        <v>53286.040893141217</v>
      </c>
      <c r="O910" s="1">
        <v>106979.06883512522</v>
      </c>
      <c r="P910" s="1">
        <v>105853.1978151459</v>
      </c>
      <c r="Q910" s="1">
        <v>106089.08421597183</v>
      </c>
      <c r="R910" s="1">
        <v>53630.032557465544</v>
      </c>
      <c r="S910" s="1">
        <v>53507.701330385418</v>
      </c>
      <c r="T910" s="1">
        <v>53239.51877646691</v>
      </c>
      <c r="U910" s="9">
        <f t="shared" si="14"/>
        <v>794978.44443148526</v>
      </c>
    </row>
    <row r="911" spans="1:21" x14ac:dyDescent="0.3">
      <c r="A911" s="7" t="s">
        <v>281</v>
      </c>
      <c r="B911" s="7" t="s">
        <v>659</v>
      </c>
      <c r="C911" s="7">
        <v>1312</v>
      </c>
      <c r="D911" s="2" t="s">
        <v>8</v>
      </c>
      <c r="E911" s="2">
        <v>917</v>
      </c>
      <c r="F911" s="2" t="s">
        <v>2351</v>
      </c>
      <c r="G911" s="2" t="s">
        <v>656</v>
      </c>
      <c r="H911" s="8" t="s">
        <v>2065</v>
      </c>
      <c r="I911" s="1">
        <v>51559.889768637542</v>
      </c>
      <c r="J911" s="1">
        <v>103815.5134406095</v>
      </c>
      <c r="K911" s="1">
        <v>105551.1151481151</v>
      </c>
      <c r="L911" s="1">
        <v>158987.42894783904</v>
      </c>
      <c r="M911" s="1">
        <v>159464.35888651092</v>
      </c>
      <c r="N911" s="1">
        <v>159858.12267942366</v>
      </c>
      <c r="O911" s="1">
        <v>106979.06883512522</v>
      </c>
      <c r="P911" s="1">
        <v>105853.1978151459</v>
      </c>
      <c r="Q911" s="1">
        <v>106089.08421597183</v>
      </c>
      <c r="R911" s="1">
        <v>160890.09767239663</v>
      </c>
      <c r="S911" s="1">
        <v>160523.10399115624</v>
      </c>
      <c r="T911" s="1">
        <v>159718.55632940072</v>
      </c>
      <c r="U911" s="9">
        <f t="shared" si="14"/>
        <v>1539289.5377303322</v>
      </c>
    </row>
    <row r="912" spans="1:21" x14ac:dyDescent="0.3">
      <c r="A912" s="7" t="s">
        <v>281</v>
      </c>
      <c r="B912" s="7" t="s">
        <v>659</v>
      </c>
      <c r="C912" s="7">
        <v>1312</v>
      </c>
      <c r="D912" s="2" t="s">
        <v>8</v>
      </c>
      <c r="E912" s="2">
        <v>917</v>
      </c>
      <c r="F912" s="2" t="s">
        <v>2352</v>
      </c>
      <c r="G912" s="2" t="s">
        <v>656</v>
      </c>
      <c r="H912" s="8" t="s">
        <v>2066</v>
      </c>
      <c r="I912" s="1">
        <v>51559.889768637542</v>
      </c>
      <c r="J912" s="1">
        <v>103815.5134406095</v>
      </c>
      <c r="K912" s="1">
        <v>158326.67272217266</v>
      </c>
      <c r="L912" s="1">
        <v>158987.42894783904</v>
      </c>
      <c r="M912" s="1">
        <v>159464.35888651092</v>
      </c>
      <c r="N912" s="1">
        <v>159858.12267942366</v>
      </c>
      <c r="O912" s="1">
        <v>160468.60325268784</v>
      </c>
      <c r="P912" s="1">
        <v>158779.79672271886</v>
      </c>
      <c r="Q912" s="1">
        <v>159133.62632395775</v>
      </c>
      <c r="R912" s="1">
        <v>160890.09767239663</v>
      </c>
      <c r="S912" s="1">
        <v>160523.10399115624</v>
      </c>
      <c r="T912" s="1">
        <v>159718.55632940072</v>
      </c>
      <c r="U912" s="9">
        <f t="shared" si="14"/>
        <v>1751525.7707375113</v>
      </c>
    </row>
    <row r="913" spans="1:21" x14ac:dyDescent="0.3">
      <c r="A913" s="7" t="s">
        <v>281</v>
      </c>
      <c r="B913" s="7" t="s">
        <v>659</v>
      </c>
      <c r="C913" s="7">
        <v>1312</v>
      </c>
      <c r="D913" s="2" t="s">
        <v>8</v>
      </c>
      <c r="E913" s="2">
        <v>917</v>
      </c>
      <c r="F913" s="2" t="s">
        <v>725</v>
      </c>
      <c r="G913" s="2" t="s">
        <v>656</v>
      </c>
      <c r="H913" s="8" t="s">
        <v>2067</v>
      </c>
      <c r="I913" s="1">
        <v>51559.889768637542</v>
      </c>
      <c r="J913" s="1">
        <v>103815.5134406095</v>
      </c>
      <c r="K913" s="1">
        <v>105551.1151481151</v>
      </c>
      <c r="L913" s="1">
        <v>158987.42894783904</v>
      </c>
      <c r="M913" s="1">
        <v>159464.35888651092</v>
      </c>
      <c r="N913" s="1">
        <v>159858.12267942366</v>
      </c>
      <c r="O913" s="1">
        <v>106979.06883512522</v>
      </c>
      <c r="P913" s="1">
        <v>105853.1978151459</v>
      </c>
      <c r="Q913" s="1">
        <v>106089.08421597183</v>
      </c>
      <c r="R913" s="1">
        <v>107260.06511493109</v>
      </c>
      <c r="S913" s="1">
        <v>107015.40266077084</v>
      </c>
      <c r="T913" s="1">
        <v>106479.03755293382</v>
      </c>
      <c r="U913" s="9">
        <f t="shared" si="14"/>
        <v>1378912.2850660144</v>
      </c>
    </row>
    <row r="914" spans="1:21" x14ac:dyDescent="0.3">
      <c r="A914" s="7" t="s">
        <v>281</v>
      </c>
      <c r="B914" s="7" t="s">
        <v>659</v>
      </c>
      <c r="C914" s="7">
        <v>1312</v>
      </c>
      <c r="D914" s="2" t="s">
        <v>8</v>
      </c>
      <c r="E914" s="2">
        <v>917</v>
      </c>
      <c r="F914" s="2" t="s">
        <v>2353</v>
      </c>
      <c r="G914" s="2" t="s">
        <v>656</v>
      </c>
      <c r="H914" s="8" t="s">
        <v>2068</v>
      </c>
      <c r="I914" s="1">
        <v>51559.889768637542</v>
      </c>
      <c r="J914" s="1">
        <v>103815.5134406095</v>
      </c>
      <c r="K914" s="1">
        <v>105551.1151481151</v>
      </c>
      <c r="L914" s="1">
        <v>105991.61929855935</v>
      </c>
      <c r="M914" s="1">
        <v>106309.57259100728</v>
      </c>
      <c r="N914" s="1">
        <v>106572.08178628243</v>
      </c>
      <c r="O914" s="1">
        <v>106979.06883512522</v>
      </c>
      <c r="P914" s="1">
        <v>105853.1978151459</v>
      </c>
      <c r="Q914" s="1">
        <v>106089.08421597183</v>
      </c>
      <c r="R914" s="1">
        <v>107260.06511493109</v>
      </c>
      <c r="S914" s="1">
        <v>107015.40266077084</v>
      </c>
      <c r="T914" s="1">
        <v>106479.03755293382</v>
      </c>
      <c r="U914" s="9">
        <f t="shared" si="14"/>
        <v>1219475.64822809</v>
      </c>
    </row>
    <row r="915" spans="1:21" x14ac:dyDescent="0.3">
      <c r="A915" s="7" t="s">
        <v>281</v>
      </c>
      <c r="B915" s="7" t="s">
        <v>659</v>
      </c>
      <c r="C915" s="7">
        <v>1312</v>
      </c>
      <c r="D915" s="2" t="s">
        <v>8</v>
      </c>
      <c r="E915" s="2">
        <v>917</v>
      </c>
      <c r="F915" s="2" t="s">
        <v>2354</v>
      </c>
      <c r="G915" s="2" t="s">
        <v>656</v>
      </c>
      <c r="H915" s="8" t="s">
        <v>2069</v>
      </c>
      <c r="I915" s="1">
        <v>51559.889768637542</v>
      </c>
      <c r="J915" s="1">
        <v>51907.756720304751</v>
      </c>
      <c r="K915" s="1">
        <v>105551.1151481151</v>
      </c>
      <c r="L915" s="1">
        <v>158987.42894783904</v>
      </c>
      <c r="M915" s="1">
        <v>159464.35888651092</v>
      </c>
      <c r="N915" s="1">
        <v>106572.08178628243</v>
      </c>
      <c r="O915" s="1">
        <v>106979.06883512522</v>
      </c>
      <c r="P915" s="1">
        <v>105853.1978151459</v>
      </c>
      <c r="Q915" s="1">
        <v>106089.08421597183</v>
      </c>
      <c r="R915" s="1">
        <v>53630.032557465544</v>
      </c>
      <c r="S915" s="1">
        <v>53507.701330385418</v>
      </c>
      <c r="T915" s="1">
        <v>53239.51877646691</v>
      </c>
      <c r="U915" s="9">
        <f t="shared" si="14"/>
        <v>1113341.2347882506</v>
      </c>
    </row>
    <row r="916" spans="1:21" x14ac:dyDescent="0.3">
      <c r="A916" s="7" t="s">
        <v>281</v>
      </c>
      <c r="B916" s="7" t="s">
        <v>659</v>
      </c>
      <c r="C916" s="7">
        <v>1312</v>
      </c>
      <c r="D916" s="2" t="s">
        <v>8</v>
      </c>
      <c r="E916" s="2">
        <v>917</v>
      </c>
      <c r="F916" s="2" t="s">
        <v>2355</v>
      </c>
      <c r="G916" s="2" t="s">
        <v>656</v>
      </c>
      <c r="H916" s="8" t="s">
        <v>2070</v>
      </c>
      <c r="I916" s="1">
        <v>51559.889768637542</v>
      </c>
      <c r="J916" s="1">
        <v>51907.756720304751</v>
      </c>
      <c r="K916" s="1">
        <v>52775.557574057551</v>
      </c>
      <c r="L916" s="1">
        <v>105991.61929855935</v>
      </c>
      <c r="M916" s="1">
        <v>106309.57259100728</v>
      </c>
      <c r="N916" s="1">
        <v>106572.08178628243</v>
      </c>
      <c r="O916" s="1">
        <v>106979.06883512522</v>
      </c>
      <c r="P916" s="1">
        <v>105853.1978151459</v>
      </c>
      <c r="Q916" s="1">
        <v>53044.542107985915</v>
      </c>
      <c r="R916" s="1">
        <v>53630.032557465544</v>
      </c>
      <c r="S916" s="1">
        <v>53507.701330385418</v>
      </c>
      <c r="T916" s="1">
        <v>53239.51877646691</v>
      </c>
      <c r="U916" s="9">
        <f t="shared" si="14"/>
        <v>901370.5391614238</v>
      </c>
    </row>
    <row r="917" spans="1:21" x14ac:dyDescent="0.3">
      <c r="A917" s="7" t="s">
        <v>281</v>
      </c>
      <c r="B917" s="7" t="s">
        <v>659</v>
      </c>
      <c r="C917" s="7">
        <v>1312</v>
      </c>
      <c r="D917" s="2" t="s">
        <v>8</v>
      </c>
      <c r="E917" s="2">
        <v>917</v>
      </c>
      <c r="F917" s="2" t="s">
        <v>2356</v>
      </c>
      <c r="G917" s="2" t="s">
        <v>656</v>
      </c>
      <c r="H917" s="8" t="s">
        <v>2071</v>
      </c>
      <c r="I917" s="1">
        <v>51559.889768637542</v>
      </c>
      <c r="J917" s="1">
        <v>51907.756720304751</v>
      </c>
      <c r="K917" s="1">
        <v>52775.557574057551</v>
      </c>
      <c r="L917" s="1">
        <v>105991.61929855935</v>
      </c>
      <c r="M917" s="1">
        <v>106309.57259100728</v>
      </c>
      <c r="N917" s="1">
        <v>106572.08178628243</v>
      </c>
      <c r="O917" s="1">
        <v>53489.534417562609</v>
      </c>
      <c r="P917" s="1">
        <v>52926.598907572952</v>
      </c>
      <c r="Q917" s="1">
        <v>53044.542107985915</v>
      </c>
      <c r="R917" s="1">
        <v>53630.032557465544</v>
      </c>
      <c r="S917" s="1">
        <v>53507.701330385418</v>
      </c>
      <c r="T917" s="1">
        <v>53239.51877646691</v>
      </c>
      <c r="U917" s="9">
        <f t="shared" si="14"/>
        <v>794954.40583628824</v>
      </c>
    </row>
    <row r="918" spans="1:21" x14ac:dyDescent="0.3">
      <c r="A918" s="7" t="s">
        <v>281</v>
      </c>
      <c r="B918" s="7" t="s">
        <v>659</v>
      </c>
      <c r="C918" s="7">
        <v>1312</v>
      </c>
      <c r="D918" s="2" t="s">
        <v>8</v>
      </c>
      <c r="E918" s="2">
        <v>917</v>
      </c>
      <c r="F918" s="2" t="s">
        <v>2357</v>
      </c>
      <c r="G918" s="2" t="s">
        <v>656</v>
      </c>
      <c r="H918" s="8" t="s">
        <v>2072</v>
      </c>
      <c r="I918" s="1">
        <v>51559.889768637542</v>
      </c>
      <c r="J918" s="1">
        <v>51907.756720304751</v>
      </c>
      <c r="K918" s="1">
        <v>52775.557574057551</v>
      </c>
      <c r="L918" s="1">
        <v>52995.809649279676</v>
      </c>
      <c r="M918" s="1">
        <v>53154.78629550364</v>
      </c>
      <c r="N918" s="1">
        <v>106572.08178628243</v>
      </c>
      <c r="O918" s="1">
        <v>53489.534417562609</v>
      </c>
      <c r="P918" s="1">
        <v>52926.598907572952</v>
      </c>
      <c r="Q918" s="1">
        <v>53044.542107985915</v>
      </c>
      <c r="R918" s="1">
        <v>53630.032557465544</v>
      </c>
      <c r="S918" s="1">
        <v>53507.701330385418</v>
      </c>
      <c r="T918" s="1">
        <v>53239.51877646691</v>
      </c>
      <c r="U918" s="9">
        <f t="shared" si="14"/>
        <v>688803.80989150482</v>
      </c>
    </row>
    <row r="919" spans="1:21" x14ac:dyDescent="0.3">
      <c r="A919" s="7" t="s">
        <v>281</v>
      </c>
      <c r="B919" s="7" t="s">
        <v>659</v>
      </c>
      <c r="C919" s="7">
        <v>1312</v>
      </c>
      <c r="D919" s="2" t="s">
        <v>8</v>
      </c>
      <c r="E919" s="2">
        <v>917</v>
      </c>
      <c r="F919" s="2" t="s">
        <v>2358</v>
      </c>
      <c r="G919" s="2" t="s">
        <v>656</v>
      </c>
      <c r="H919" s="8" t="s">
        <v>2073</v>
      </c>
      <c r="I919" s="1">
        <v>51559.889768637542</v>
      </c>
      <c r="J919" s="1">
        <v>51907.756720304751</v>
      </c>
      <c r="K919" s="1">
        <v>52775.557574057551</v>
      </c>
      <c r="L919" s="1">
        <v>105991.61929855935</v>
      </c>
      <c r="M919" s="1">
        <v>106309.57259100728</v>
      </c>
      <c r="N919" s="1">
        <v>106572.08178628243</v>
      </c>
      <c r="O919" s="1">
        <v>53489.534417562609</v>
      </c>
      <c r="P919" s="1">
        <v>52926.598907572952</v>
      </c>
      <c r="Q919" s="1">
        <v>53044.542107985915</v>
      </c>
      <c r="R919" s="1">
        <v>53630.032557465544</v>
      </c>
      <c r="S919" s="1">
        <v>53507.701330385418</v>
      </c>
      <c r="T919" s="1">
        <v>53239.51877646691</v>
      </c>
      <c r="U919" s="9">
        <f t="shared" si="14"/>
        <v>794954.40583628824</v>
      </c>
    </row>
    <row r="920" spans="1:21" x14ac:dyDescent="0.3">
      <c r="A920" s="7" t="s">
        <v>281</v>
      </c>
      <c r="B920" s="7" t="s">
        <v>659</v>
      </c>
      <c r="C920" s="7">
        <v>1312</v>
      </c>
      <c r="D920" s="2" t="s">
        <v>8</v>
      </c>
      <c r="E920" s="2">
        <v>917</v>
      </c>
      <c r="F920" s="2" t="s">
        <v>2359</v>
      </c>
      <c r="G920" s="2" t="s">
        <v>656</v>
      </c>
      <c r="H920" s="8" t="s">
        <v>2074</v>
      </c>
      <c r="I920" s="1">
        <v>51559.889768637542</v>
      </c>
      <c r="J920" s="1">
        <v>51907.756720304751</v>
      </c>
      <c r="K920" s="1">
        <v>52775.557574057551</v>
      </c>
      <c r="L920" s="1">
        <v>105991.61929855935</v>
      </c>
      <c r="M920" s="1">
        <v>53154.78629550364</v>
      </c>
      <c r="N920" s="1">
        <v>53286.040893141217</v>
      </c>
      <c r="O920" s="1">
        <v>53489.534417562609</v>
      </c>
      <c r="P920" s="1">
        <v>52926.598907572952</v>
      </c>
      <c r="Q920" s="1">
        <v>53044.542107985915</v>
      </c>
      <c r="R920" s="1">
        <v>53630.032557465544</v>
      </c>
      <c r="S920" s="1">
        <v>53507.701330385418</v>
      </c>
      <c r="T920" s="1">
        <v>53239.51877646691</v>
      </c>
      <c r="U920" s="9">
        <f t="shared" si="14"/>
        <v>688513.57864764344</v>
      </c>
    </row>
    <row r="921" spans="1:21" x14ac:dyDescent="0.3">
      <c r="A921" s="7" t="s">
        <v>281</v>
      </c>
      <c r="B921" s="7" t="s">
        <v>659</v>
      </c>
      <c r="C921" s="7">
        <v>1312</v>
      </c>
      <c r="D921" s="2" t="s">
        <v>8</v>
      </c>
      <c r="E921" s="2">
        <v>917</v>
      </c>
      <c r="F921" s="2" t="s">
        <v>2360</v>
      </c>
      <c r="G921" s="2" t="s">
        <v>656</v>
      </c>
      <c r="H921" s="8" t="s">
        <v>2075</v>
      </c>
      <c r="I921" s="1">
        <v>51559.889768637542</v>
      </c>
      <c r="J921" s="1">
        <v>51907.756720304751</v>
      </c>
      <c r="K921" s="1">
        <v>52775.557574057551</v>
      </c>
      <c r="L921" s="1">
        <v>158987.42894783904</v>
      </c>
      <c r="M921" s="1">
        <v>159464.35888651092</v>
      </c>
      <c r="N921" s="1">
        <v>106572.08178628243</v>
      </c>
      <c r="O921" s="1">
        <v>53489.534417562609</v>
      </c>
      <c r="P921" s="1">
        <v>52926.598907572952</v>
      </c>
      <c r="Q921" s="1">
        <v>53044.542107985915</v>
      </c>
      <c r="R921" s="1">
        <v>53630.032557465544</v>
      </c>
      <c r="S921" s="1">
        <v>53507.701330385418</v>
      </c>
      <c r="T921" s="1">
        <v>53239.51877646691</v>
      </c>
      <c r="U921" s="9">
        <f t="shared" si="14"/>
        <v>901105.00178107165</v>
      </c>
    </row>
    <row r="922" spans="1:21" x14ac:dyDescent="0.3">
      <c r="A922" s="7" t="s">
        <v>281</v>
      </c>
      <c r="B922" s="7" t="s">
        <v>659</v>
      </c>
      <c r="C922" s="7">
        <v>1312</v>
      </c>
      <c r="D922" s="2" t="s">
        <v>8</v>
      </c>
      <c r="E922" s="2">
        <v>917</v>
      </c>
      <c r="F922" s="2" t="s">
        <v>726</v>
      </c>
      <c r="G922" s="2" t="s">
        <v>656</v>
      </c>
      <c r="H922" s="8" t="s">
        <v>2076</v>
      </c>
      <c r="I922" s="1">
        <v>51559.889768637542</v>
      </c>
      <c r="J922" s="1">
        <v>103815.5134406095</v>
      </c>
      <c r="K922" s="1">
        <v>105551.1151481151</v>
      </c>
      <c r="L922" s="1">
        <v>105991.61929855935</v>
      </c>
      <c r="M922" s="1">
        <v>106309.57259100728</v>
      </c>
      <c r="N922" s="1">
        <v>106572.08178628243</v>
      </c>
      <c r="O922" s="1">
        <v>106979.06883512522</v>
      </c>
      <c r="P922" s="1">
        <v>105853.1978151459</v>
      </c>
      <c r="Q922" s="1">
        <v>106089.08421597183</v>
      </c>
      <c r="R922" s="1">
        <v>160890.09767239663</v>
      </c>
      <c r="S922" s="1">
        <v>160523.10399115624</v>
      </c>
      <c r="T922" s="1">
        <v>106479.03755293382</v>
      </c>
      <c r="U922" s="9">
        <f t="shared" si="14"/>
        <v>1326613.382115941</v>
      </c>
    </row>
    <row r="923" spans="1:21" x14ac:dyDescent="0.3">
      <c r="A923" s="7" t="s">
        <v>281</v>
      </c>
      <c r="B923" s="7" t="s">
        <v>659</v>
      </c>
      <c r="C923" s="7">
        <v>1312</v>
      </c>
      <c r="D923" s="2" t="s">
        <v>8</v>
      </c>
      <c r="E923" s="2">
        <v>917</v>
      </c>
      <c r="F923" s="2" t="s">
        <v>729</v>
      </c>
      <c r="G923" s="2" t="s">
        <v>656</v>
      </c>
      <c r="H923" s="8" t="s">
        <v>2077</v>
      </c>
      <c r="I923" s="1">
        <v>51559.889768637542</v>
      </c>
      <c r="J923" s="1">
        <v>103815.5134406095</v>
      </c>
      <c r="K923" s="1">
        <v>105551.1151481151</v>
      </c>
      <c r="L923" s="1">
        <v>105991.61929855935</v>
      </c>
      <c r="M923" s="1">
        <v>106309.57259100728</v>
      </c>
      <c r="N923" s="1">
        <v>106572.08178628243</v>
      </c>
      <c r="O923" s="1">
        <v>106979.06883512522</v>
      </c>
      <c r="P923" s="1">
        <v>105853.1978151459</v>
      </c>
      <c r="Q923" s="1">
        <v>106089.08421597183</v>
      </c>
      <c r="R923" s="1">
        <v>160890.09767239663</v>
      </c>
      <c r="S923" s="1">
        <v>160523.10399115624</v>
      </c>
      <c r="T923" s="1">
        <v>53239.51877646691</v>
      </c>
      <c r="U923" s="9">
        <f t="shared" si="14"/>
        <v>1273373.863339474</v>
      </c>
    </row>
    <row r="924" spans="1:21" x14ac:dyDescent="0.3">
      <c r="A924" s="7" t="s">
        <v>281</v>
      </c>
      <c r="B924" s="7" t="s">
        <v>659</v>
      </c>
      <c r="C924" s="7">
        <v>1312</v>
      </c>
      <c r="D924" s="2" t="s">
        <v>8</v>
      </c>
      <c r="E924" s="2">
        <v>917</v>
      </c>
      <c r="F924" s="2" t="s">
        <v>2361</v>
      </c>
      <c r="G924" s="2" t="s">
        <v>656</v>
      </c>
      <c r="H924" s="8" t="s">
        <v>2078</v>
      </c>
      <c r="I924" s="1">
        <v>51559.889768637542</v>
      </c>
      <c r="J924" s="1">
        <v>51907.756720304751</v>
      </c>
      <c r="K924" s="1">
        <v>52775.557574057551</v>
      </c>
      <c r="L924" s="1">
        <v>105991.61929855935</v>
      </c>
      <c r="M924" s="1">
        <v>106309.57259100728</v>
      </c>
      <c r="N924" s="1">
        <v>106572.08178628243</v>
      </c>
      <c r="O924" s="1">
        <v>53489.534417562609</v>
      </c>
      <c r="P924" s="1">
        <v>52926.598907572952</v>
      </c>
      <c r="Q924" s="1">
        <v>53044.542107985915</v>
      </c>
      <c r="R924" s="1">
        <v>160890.09767239663</v>
      </c>
      <c r="S924" s="1">
        <v>53507.701330385418</v>
      </c>
      <c r="T924" s="1">
        <v>106479.03755293382</v>
      </c>
      <c r="U924" s="9">
        <f t="shared" si="14"/>
        <v>955453.98972768628</v>
      </c>
    </row>
    <row r="925" spans="1:21" x14ac:dyDescent="0.3">
      <c r="A925" s="7" t="s">
        <v>281</v>
      </c>
      <c r="B925" s="7" t="s">
        <v>659</v>
      </c>
      <c r="C925" s="7">
        <v>1312</v>
      </c>
      <c r="D925" s="2" t="s">
        <v>8</v>
      </c>
      <c r="E925" s="2">
        <v>917</v>
      </c>
      <c r="F925" s="2" t="s">
        <v>2362</v>
      </c>
      <c r="G925" s="2" t="s">
        <v>656</v>
      </c>
      <c r="H925" s="8" t="s">
        <v>2079</v>
      </c>
      <c r="I925" s="1">
        <v>51559.889768637542</v>
      </c>
      <c r="J925" s="1">
        <v>51907.756720304751</v>
      </c>
      <c r="K925" s="1">
        <v>52775.557574057551</v>
      </c>
      <c r="L925" s="1">
        <v>158987.42894783904</v>
      </c>
      <c r="M925" s="1">
        <v>159464.35888651092</v>
      </c>
      <c r="N925" s="1">
        <v>106572.08178628243</v>
      </c>
      <c r="O925" s="1">
        <v>53489.534417562609</v>
      </c>
      <c r="P925" s="1">
        <v>52926.598907572952</v>
      </c>
      <c r="Q925" s="1">
        <v>53044.542107985915</v>
      </c>
      <c r="R925" s="1">
        <v>107260.06511493109</v>
      </c>
      <c r="S925" s="1">
        <v>53507.701330385418</v>
      </c>
      <c r="T925" s="1">
        <v>53239.51877646691</v>
      </c>
      <c r="U925" s="9">
        <f t="shared" si="14"/>
        <v>954735.03433853725</v>
      </c>
    </row>
    <row r="926" spans="1:21" x14ac:dyDescent="0.3">
      <c r="A926" s="7" t="s">
        <v>281</v>
      </c>
      <c r="B926" s="7" t="s">
        <v>659</v>
      </c>
      <c r="C926" s="7">
        <v>1312</v>
      </c>
      <c r="D926" s="2" t="s">
        <v>8</v>
      </c>
      <c r="E926" s="2">
        <v>917</v>
      </c>
      <c r="F926" s="2" t="s">
        <v>2363</v>
      </c>
      <c r="G926" s="2" t="s">
        <v>656</v>
      </c>
      <c r="H926" s="8" t="s">
        <v>2080</v>
      </c>
      <c r="I926" s="1">
        <v>51559.889768637542</v>
      </c>
      <c r="J926" s="1">
        <v>51907.756720304751</v>
      </c>
      <c r="K926" s="1">
        <v>52775.557574057551</v>
      </c>
      <c r="L926" s="1">
        <v>105991.61929855935</v>
      </c>
      <c r="M926" s="1">
        <v>106309.57259100728</v>
      </c>
      <c r="N926" s="1">
        <v>106572.08178628243</v>
      </c>
      <c r="O926" s="1">
        <v>53489.534417562609</v>
      </c>
      <c r="P926" s="1">
        <v>52926.598907572952</v>
      </c>
      <c r="Q926" s="1">
        <v>53044.542107985915</v>
      </c>
      <c r="R926" s="1">
        <v>53630.032557465544</v>
      </c>
      <c r="S926" s="1">
        <v>53507.701330385418</v>
      </c>
      <c r="T926" s="1">
        <v>106479.03755293382</v>
      </c>
      <c r="U926" s="9">
        <f t="shared" si="14"/>
        <v>848193.92461275507</v>
      </c>
    </row>
    <row r="927" spans="1:21" x14ac:dyDescent="0.3">
      <c r="A927" s="7" t="s">
        <v>281</v>
      </c>
      <c r="B927" s="7" t="s">
        <v>659</v>
      </c>
      <c r="C927" s="7">
        <v>1312</v>
      </c>
      <c r="D927" s="2" t="s">
        <v>8</v>
      </c>
      <c r="E927" s="2">
        <v>917</v>
      </c>
      <c r="F927" s="2" t="s">
        <v>2364</v>
      </c>
      <c r="G927" s="2" t="s">
        <v>656</v>
      </c>
      <c r="H927" s="8" t="s">
        <v>2081</v>
      </c>
      <c r="I927" s="1">
        <v>51559.889768637542</v>
      </c>
      <c r="J927" s="1">
        <v>103815.5134406095</v>
      </c>
      <c r="K927" s="1">
        <v>211102.23029623021</v>
      </c>
      <c r="L927" s="1">
        <v>264979.04824639839</v>
      </c>
      <c r="M927" s="1">
        <v>372083.50406852551</v>
      </c>
      <c r="N927" s="1">
        <v>266430.20446570608</v>
      </c>
      <c r="O927" s="1">
        <v>427916.27534050087</v>
      </c>
      <c r="P927" s="1">
        <v>423412.79126058362</v>
      </c>
      <c r="Q927" s="1">
        <v>106089.08421597183</v>
      </c>
      <c r="R927" s="1">
        <v>429040.26045972435</v>
      </c>
      <c r="S927" s="1">
        <v>428061.61064308335</v>
      </c>
      <c r="T927" s="1">
        <v>425916.15021173528</v>
      </c>
      <c r="U927" s="9">
        <f t="shared" si="14"/>
        <v>3510406.5624177065</v>
      </c>
    </row>
    <row r="928" spans="1:21" x14ac:dyDescent="0.3">
      <c r="A928" s="7" t="s">
        <v>281</v>
      </c>
      <c r="B928" s="7" t="s">
        <v>659</v>
      </c>
      <c r="C928" s="7">
        <v>1312</v>
      </c>
      <c r="D928" s="2" t="s">
        <v>8</v>
      </c>
      <c r="E928" s="2">
        <v>917</v>
      </c>
      <c r="F928" s="2" t="s">
        <v>724</v>
      </c>
      <c r="G928" s="2" t="s">
        <v>656</v>
      </c>
      <c r="H928" s="8" t="s">
        <v>623</v>
      </c>
      <c r="I928" s="1">
        <v>51559.889768637542</v>
      </c>
      <c r="J928" s="1">
        <v>51907.756720304751</v>
      </c>
      <c r="K928" s="1">
        <v>105551.1151481151</v>
      </c>
      <c r="L928" s="1">
        <v>105991.61929855935</v>
      </c>
      <c r="M928" s="1">
        <v>106309.57259100728</v>
      </c>
      <c r="N928" s="1">
        <v>106572.08178628243</v>
      </c>
      <c r="O928" s="1">
        <v>106979.06883512522</v>
      </c>
      <c r="P928" s="1">
        <v>105853.1978151459</v>
      </c>
      <c r="Q928" s="1">
        <v>477400.87897187326</v>
      </c>
      <c r="R928" s="1">
        <v>160890.09767239663</v>
      </c>
      <c r="S928" s="1">
        <v>107015.40266077084</v>
      </c>
      <c r="T928" s="1">
        <v>106479.03755293382</v>
      </c>
      <c r="U928" s="9">
        <f t="shared" si="14"/>
        <v>1592509.7188211521</v>
      </c>
    </row>
    <row r="929" spans="1:21" x14ac:dyDescent="0.3">
      <c r="A929" s="7" t="s">
        <v>281</v>
      </c>
      <c r="B929" s="7" t="s">
        <v>659</v>
      </c>
      <c r="C929" s="7">
        <v>1312</v>
      </c>
      <c r="D929" s="2" t="s">
        <v>8</v>
      </c>
      <c r="E929" s="2">
        <v>917</v>
      </c>
      <c r="F929" s="2" t="s">
        <v>2365</v>
      </c>
      <c r="G929" s="2" t="s">
        <v>656</v>
      </c>
      <c r="H929" s="8" t="s">
        <v>2082</v>
      </c>
      <c r="I929" s="1">
        <v>51559.889768637542</v>
      </c>
      <c r="J929" s="1">
        <v>51907.756720304751</v>
      </c>
      <c r="K929" s="1">
        <v>52775.557574057551</v>
      </c>
      <c r="L929" s="1">
        <v>105991.61929855935</v>
      </c>
      <c r="M929" s="1">
        <v>106309.57259100728</v>
      </c>
      <c r="N929" s="1">
        <v>106572.08178628243</v>
      </c>
      <c r="O929" s="1">
        <v>53489.534417562609</v>
      </c>
      <c r="P929" s="1">
        <v>52926.598907572952</v>
      </c>
      <c r="Q929" s="1">
        <v>53044.542107985915</v>
      </c>
      <c r="R929" s="1">
        <v>53630.032557465544</v>
      </c>
      <c r="S929" s="1">
        <v>107015.40266077084</v>
      </c>
      <c r="T929" s="1">
        <v>106479.03755293382</v>
      </c>
      <c r="U929" s="9">
        <f t="shared" si="14"/>
        <v>901701.62594314048</v>
      </c>
    </row>
    <row r="930" spans="1:21" x14ac:dyDescent="0.3">
      <c r="A930" s="7" t="s">
        <v>281</v>
      </c>
      <c r="B930" s="7" t="s">
        <v>659</v>
      </c>
      <c r="C930" s="7">
        <v>1312</v>
      </c>
      <c r="D930" s="2" t="s">
        <v>8</v>
      </c>
      <c r="E930" s="2">
        <v>917</v>
      </c>
      <c r="F930" s="2" t="s">
        <v>722</v>
      </c>
      <c r="G930" s="2" t="s">
        <v>656</v>
      </c>
      <c r="H930" s="8" t="s">
        <v>621</v>
      </c>
      <c r="I930" s="1">
        <v>51559.889768637542</v>
      </c>
      <c r="J930" s="1">
        <v>51907.756720304751</v>
      </c>
      <c r="K930" s="1">
        <v>158326.67272217266</v>
      </c>
      <c r="L930" s="1">
        <v>264979.04824639839</v>
      </c>
      <c r="M930" s="1">
        <v>265773.93147751823</v>
      </c>
      <c r="N930" s="1">
        <v>213144.16357256487</v>
      </c>
      <c r="O930" s="1">
        <v>160468.60325268784</v>
      </c>
      <c r="P930" s="1">
        <v>158779.79672271886</v>
      </c>
      <c r="Q930" s="1">
        <v>318267.25264791551</v>
      </c>
      <c r="R930" s="1">
        <v>482670.29301718989</v>
      </c>
      <c r="S930" s="1">
        <v>160523.10399115624</v>
      </c>
      <c r="T930" s="1">
        <v>319437.11265880143</v>
      </c>
      <c r="U930" s="9">
        <f t="shared" si="14"/>
        <v>2605837.6247980664</v>
      </c>
    </row>
    <row r="931" spans="1:21" x14ac:dyDescent="0.3">
      <c r="A931" s="7" t="s">
        <v>281</v>
      </c>
      <c r="B931" s="7" t="s">
        <v>659</v>
      </c>
      <c r="C931" s="7">
        <v>1312</v>
      </c>
      <c r="D931" s="2" t="s">
        <v>8</v>
      </c>
      <c r="E931" s="2">
        <v>917</v>
      </c>
      <c r="F931" s="2" t="s">
        <v>723</v>
      </c>
      <c r="G931" s="2" t="s">
        <v>656</v>
      </c>
      <c r="H931" s="8" t="s">
        <v>622</v>
      </c>
      <c r="I931" s="1">
        <v>51559.889768637542</v>
      </c>
      <c r="J931" s="1">
        <v>51907.756720304751</v>
      </c>
      <c r="K931" s="1">
        <v>52775.557574057551</v>
      </c>
      <c r="L931" s="1">
        <v>370970.66754495777</v>
      </c>
      <c r="M931" s="1">
        <v>106309.57259100728</v>
      </c>
      <c r="N931" s="1">
        <v>53286.040893141217</v>
      </c>
      <c r="O931" s="1">
        <v>53489.534417562609</v>
      </c>
      <c r="P931" s="1">
        <v>52926.598907572952</v>
      </c>
      <c r="Q931" s="1">
        <v>53044.542107985915</v>
      </c>
      <c r="R931" s="1">
        <v>160890.09767239663</v>
      </c>
      <c r="S931" s="1">
        <v>53507.701330385418</v>
      </c>
      <c r="T931" s="1">
        <v>202310.17135057427</v>
      </c>
      <c r="U931" s="9">
        <f t="shared" si="14"/>
        <v>1262978.130878584</v>
      </c>
    </row>
    <row r="932" spans="1:21" x14ac:dyDescent="0.3">
      <c r="A932" s="7" t="s">
        <v>281</v>
      </c>
      <c r="B932" s="7" t="s">
        <v>659</v>
      </c>
      <c r="C932" s="7">
        <v>1312</v>
      </c>
      <c r="D932" s="2" t="s">
        <v>8</v>
      </c>
      <c r="E932" s="2">
        <v>917</v>
      </c>
      <c r="F932" s="2" t="s">
        <v>2366</v>
      </c>
      <c r="G932" s="2" t="s">
        <v>656</v>
      </c>
      <c r="H932" s="8" t="s">
        <v>2083</v>
      </c>
      <c r="I932" s="1">
        <v>103119.77953727508</v>
      </c>
      <c r="J932" s="1">
        <v>51907.756720304751</v>
      </c>
      <c r="K932" s="1">
        <v>158326.67272217266</v>
      </c>
      <c r="L932" s="1">
        <v>370970.66754495777</v>
      </c>
      <c r="M932" s="1">
        <v>212619.14518201456</v>
      </c>
      <c r="N932" s="1">
        <v>106572.08178628243</v>
      </c>
      <c r="O932" s="1">
        <v>106979.06883512522</v>
      </c>
      <c r="P932" s="1">
        <v>211706.39563029181</v>
      </c>
      <c r="Q932" s="1">
        <v>212178.16843194366</v>
      </c>
      <c r="R932" s="1">
        <v>160890.09767239663</v>
      </c>
      <c r="S932" s="1">
        <v>214030.80532154167</v>
      </c>
      <c r="T932" s="1">
        <v>212958.07510586764</v>
      </c>
      <c r="U932" s="9">
        <f t="shared" si="14"/>
        <v>2122258.7144901743</v>
      </c>
    </row>
    <row r="933" spans="1:21" x14ac:dyDescent="0.3">
      <c r="A933" s="7" t="s">
        <v>281</v>
      </c>
      <c r="B933" s="7" t="s">
        <v>659</v>
      </c>
      <c r="C933" s="7">
        <v>1312</v>
      </c>
      <c r="D933" s="2" t="s">
        <v>252</v>
      </c>
      <c r="E933" s="2">
        <v>999</v>
      </c>
      <c r="F933" s="2" t="s">
        <v>252</v>
      </c>
      <c r="G933" s="2" t="s">
        <v>656</v>
      </c>
      <c r="H933" s="8" t="s">
        <v>1777</v>
      </c>
      <c r="I933" s="1">
        <v>257799.44884318774</v>
      </c>
      <c r="J933" s="1">
        <v>570985.32392335229</v>
      </c>
      <c r="K933" s="1">
        <v>1055511.1514811511</v>
      </c>
      <c r="L933" s="1">
        <v>1854853.3377247888</v>
      </c>
      <c r="M933" s="1">
        <v>1860417.5203426275</v>
      </c>
      <c r="N933" s="1">
        <v>2611016.0037639197</v>
      </c>
      <c r="O933" s="1">
        <v>3316351.1338888821</v>
      </c>
      <c r="P933" s="1">
        <v>3239107.8531434648</v>
      </c>
      <c r="Q933" s="1">
        <v>3288761.6106951269</v>
      </c>
      <c r="R933" s="1">
        <v>3378692.0511203292</v>
      </c>
      <c r="S933" s="1">
        <v>3478000.5864750519</v>
      </c>
      <c r="T933" s="1">
        <v>3992963.9082350181</v>
      </c>
      <c r="U933" s="9">
        <f t="shared" si="14"/>
        <v>28904459.929636899</v>
      </c>
    </row>
    <row r="934" spans="1:21" x14ac:dyDescent="0.3">
      <c r="A934" s="7" t="s">
        <v>281</v>
      </c>
      <c r="B934" s="7" t="s">
        <v>659</v>
      </c>
      <c r="C934" s="7">
        <v>1312</v>
      </c>
      <c r="D934" s="2" t="s">
        <v>8</v>
      </c>
      <c r="E934" s="2">
        <v>917</v>
      </c>
      <c r="F934" s="2" t="s">
        <v>2367</v>
      </c>
      <c r="G934" s="2" t="s">
        <v>658</v>
      </c>
      <c r="H934" s="8" t="s">
        <v>2084</v>
      </c>
      <c r="I934" s="1">
        <v>20623.95590745502</v>
      </c>
      <c r="J934" s="1">
        <v>20763.1026881219</v>
      </c>
      <c r="K934" s="1">
        <v>21110.223029623019</v>
      </c>
      <c r="L934" s="1">
        <v>21198.323859711873</v>
      </c>
      <c r="M934" s="1">
        <v>21261.914518201458</v>
      </c>
      <c r="N934" s="1">
        <v>21314.416357256487</v>
      </c>
      <c r="O934" s="1">
        <v>21395.813767025043</v>
      </c>
      <c r="P934" s="1">
        <v>21170.639563029181</v>
      </c>
      <c r="Q934" s="1">
        <v>21217.816843194367</v>
      </c>
      <c r="R934" s="1">
        <v>5363.0032557465547</v>
      </c>
      <c r="S934" s="1">
        <v>21403.080532154167</v>
      </c>
      <c r="T934" s="1">
        <v>21295.807510586765</v>
      </c>
      <c r="U934" s="9">
        <f t="shared" si="14"/>
        <v>238118.09783210582</v>
      </c>
    </row>
    <row r="935" spans="1:21" x14ac:dyDescent="0.3">
      <c r="A935" s="7" t="s">
        <v>281</v>
      </c>
      <c r="B935" s="7" t="s">
        <v>659</v>
      </c>
      <c r="C935" s="7">
        <v>1312</v>
      </c>
      <c r="D935" s="2" t="s">
        <v>8</v>
      </c>
      <c r="E935" s="2">
        <v>917</v>
      </c>
      <c r="F935" s="2" t="s">
        <v>2368</v>
      </c>
      <c r="G935" s="2" t="s">
        <v>658</v>
      </c>
      <c r="H935" s="8" t="s">
        <v>2085</v>
      </c>
      <c r="I935" s="1">
        <v>10311.97795372751</v>
      </c>
      <c r="J935" s="1">
        <v>10381.55134406095</v>
      </c>
      <c r="K935" s="1">
        <v>10555.11151481151</v>
      </c>
      <c r="L935" s="1">
        <v>10599.161929855936</v>
      </c>
      <c r="M935" s="1">
        <v>10630.957259100729</v>
      </c>
      <c r="N935" s="1">
        <v>10657.208178628243</v>
      </c>
      <c r="O935" s="1">
        <v>10697.906883512522</v>
      </c>
      <c r="P935" s="1">
        <v>10585.31978151459</v>
      </c>
      <c r="Q935" s="1">
        <v>10608.908421597183</v>
      </c>
      <c r="R935" s="1">
        <v>5363.0032557465547</v>
      </c>
      <c r="S935" s="1">
        <v>10701.540266077083</v>
      </c>
      <c r="T935" s="1">
        <v>10647.903755293382</v>
      </c>
      <c r="U935" s="9">
        <f t="shared" si="14"/>
        <v>121740.55054392619</v>
      </c>
    </row>
    <row r="936" spans="1:21" x14ac:dyDescent="0.3">
      <c r="A936" s="7" t="s">
        <v>281</v>
      </c>
      <c r="B936" s="7" t="s">
        <v>659</v>
      </c>
      <c r="C936" s="7">
        <v>1312</v>
      </c>
      <c r="D936" s="2" t="s">
        <v>8</v>
      </c>
      <c r="E936" s="2">
        <v>917</v>
      </c>
      <c r="F936" s="2" t="s">
        <v>2369</v>
      </c>
      <c r="G936" s="2" t="s">
        <v>658</v>
      </c>
      <c r="H936" s="8" t="s">
        <v>2086</v>
      </c>
      <c r="I936" s="1">
        <v>15467.966930591263</v>
      </c>
      <c r="J936" s="1">
        <v>15572.327016091425</v>
      </c>
      <c r="K936" s="1">
        <v>15832.667272217266</v>
      </c>
      <c r="L936" s="1">
        <v>15898.742894783903</v>
      </c>
      <c r="M936" s="1">
        <v>15946.435888651093</v>
      </c>
      <c r="N936" s="1">
        <v>15985.812267942365</v>
      </c>
      <c r="O936" s="1">
        <v>16046.860325268784</v>
      </c>
      <c r="P936" s="1">
        <v>15877.979672271886</v>
      </c>
      <c r="Q936" s="1">
        <v>15913.362632395774</v>
      </c>
      <c r="R936" s="1">
        <v>16089.009767239664</v>
      </c>
      <c r="S936" s="1">
        <v>16052.310399115624</v>
      </c>
      <c r="T936" s="1">
        <v>15971.855632940073</v>
      </c>
      <c r="U936" s="9">
        <f t="shared" si="14"/>
        <v>190655.33069950913</v>
      </c>
    </row>
    <row r="937" spans="1:21" x14ac:dyDescent="0.3">
      <c r="A937" s="7" t="s">
        <v>281</v>
      </c>
      <c r="B937" s="7" t="s">
        <v>659</v>
      </c>
      <c r="C937" s="7">
        <v>1312</v>
      </c>
      <c r="D937" s="2" t="s">
        <v>8</v>
      </c>
      <c r="E937" s="2">
        <v>917</v>
      </c>
      <c r="F937" s="2" t="s">
        <v>2370</v>
      </c>
      <c r="G937" s="2" t="s">
        <v>658</v>
      </c>
      <c r="H937" s="8" t="s">
        <v>2087</v>
      </c>
      <c r="I937" s="1">
        <v>51559.889768637542</v>
      </c>
      <c r="J937" s="1">
        <v>51907.756720304751</v>
      </c>
      <c r="K937" s="1">
        <v>52775.557574057551</v>
      </c>
      <c r="L937" s="1">
        <v>52995.809649279676</v>
      </c>
      <c r="M937" s="1">
        <v>53154.78629550364</v>
      </c>
      <c r="N937" s="1">
        <v>106572.08178628243</v>
      </c>
      <c r="O937" s="1">
        <v>106979.06883512522</v>
      </c>
      <c r="P937" s="1">
        <v>105853.1978151459</v>
      </c>
      <c r="Q937" s="1">
        <v>106089.08421597183</v>
      </c>
      <c r="R937" s="1">
        <v>107260.06511493109</v>
      </c>
      <c r="S937" s="1">
        <v>535077.01330385415</v>
      </c>
      <c r="T937" s="1">
        <v>532395.18776466907</v>
      </c>
      <c r="U937" s="9">
        <f t="shared" si="14"/>
        <v>1862619.4988437628</v>
      </c>
    </row>
    <row r="938" spans="1:21" x14ac:dyDescent="0.3">
      <c r="A938" s="7" t="s">
        <v>281</v>
      </c>
      <c r="B938" s="7" t="s">
        <v>659</v>
      </c>
      <c r="C938" s="7">
        <v>1312</v>
      </c>
      <c r="D938" s="2" t="s">
        <v>8</v>
      </c>
      <c r="E938" s="2">
        <v>917</v>
      </c>
      <c r="F938" s="2" t="s">
        <v>2751</v>
      </c>
      <c r="G938" s="2" t="s">
        <v>658</v>
      </c>
      <c r="H938" s="8" t="s">
        <v>2088</v>
      </c>
      <c r="I938" s="1">
        <v>257799.44884318774</v>
      </c>
      <c r="J938" s="1">
        <v>259538.78360152378</v>
      </c>
      <c r="K938" s="1">
        <v>263877.78787028778</v>
      </c>
      <c r="L938" s="1">
        <v>264979.04824639839</v>
      </c>
      <c r="M938" s="1">
        <v>265773.93147751823</v>
      </c>
      <c r="N938" s="1">
        <v>1065720.8178628243</v>
      </c>
      <c r="O938" s="1">
        <v>1069790.6883512523</v>
      </c>
      <c r="P938" s="1">
        <v>1058531.978151459</v>
      </c>
      <c r="Q938" s="1">
        <v>530445.42107985914</v>
      </c>
      <c r="R938" s="1">
        <v>536300.32557465544</v>
      </c>
      <c r="S938" s="1">
        <v>535077.01330385415</v>
      </c>
      <c r="T938" s="1">
        <v>532395.18776466907</v>
      </c>
      <c r="U938" s="9">
        <f t="shared" si="14"/>
        <v>6640230.4321274897</v>
      </c>
    </row>
    <row r="939" spans="1:21" x14ac:dyDescent="0.3">
      <c r="A939" s="7" t="s">
        <v>281</v>
      </c>
      <c r="B939" s="7" t="s">
        <v>659</v>
      </c>
      <c r="C939" s="7">
        <v>1312</v>
      </c>
      <c r="D939" s="2" t="s">
        <v>8</v>
      </c>
      <c r="E939" s="2">
        <v>917</v>
      </c>
      <c r="F939" s="2" t="s">
        <v>2371</v>
      </c>
      <c r="G939" s="2" t="s">
        <v>658</v>
      </c>
      <c r="H939" s="8" t="s">
        <v>2089</v>
      </c>
      <c r="I939" s="1">
        <v>15467.966930591263</v>
      </c>
      <c r="J939" s="1">
        <v>15572.327016091425</v>
      </c>
      <c r="K939" s="1">
        <v>15832.667272217266</v>
      </c>
      <c r="L939" s="1">
        <v>15898.742894783903</v>
      </c>
      <c r="M939" s="1">
        <v>15946.435888651093</v>
      </c>
      <c r="N939" s="1">
        <v>53286.040893141217</v>
      </c>
      <c r="O939" s="1">
        <v>53489.534417562609</v>
      </c>
      <c r="P939" s="1">
        <v>52926.598907572952</v>
      </c>
      <c r="Q939" s="1">
        <v>53044.542107985915</v>
      </c>
      <c r="R939" s="1">
        <v>48267.029301718991</v>
      </c>
      <c r="S939" s="1">
        <v>53507.701330385418</v>
      </c>
      <c r="T939" s="1">
        <v>53239.51877646691</v>
      </c>
      <c r="U939" s="9">
        <f t="shared" si="14"/>
        <v>446479.10573716892</v>
      </c>
    </row>
    <row r="940" spans="1:21" x14ac:dyDescent="0.3">
      <c r="A940" s="7" t="s">
        <v>281</v>
      </c>
      <c r="B940" s="7" t="s">
        <v>659</v>
      </c>
      <c r="C940" s="7">
        <v>1312</v>
      </c>
      <c r="D940" s="2" t="s">
        <v>8</v>
      </c>
      <c r="E940" s="2">
        <v>917</v>
      </c>
      <c r="F940" s="2" t="s">
        <v>2372</v>
      </c>
      <c r="G940" s="2" t="s">
        <v>658</v>
      </c>
      <c r="H940" s="8" t="s">
        <v>2090</v>
      </c>
      <c r="I940" s="1">
        <v>51559.889768637542</v>
      </c>
      <c r="J940" s="1">
        <v>51907.756720304751</v>
      </c>
      <c r="K940" s="1">
        <v>52775.557574057551</v>
      </c>
      <c r="L940" s="1">
        <v>52995.809649279676</v>
      </c>
      <c r="M940" s="1">
        <v>53154.78629550364</v>
      </c>
      <c r="N940" s="1">
        <v>266430.20446570608</v>
      </c>
      <c r="O940" s="1">
        <v>267447.67208781309</v>
      </c>
      <c r="P940" s="1">
        <v>264632.99453786475</v>
      </c>
      <c r="Q940" s="1">
        <v>265222.71053992957</v>
      </c>
      <c r="R940" s="1">
        <v>53630.032557465544</v>
      </c>
      <c r="S940" s="1">
        <v>5350.7701330385416</v>
      </c>
      <c r="T940" s="1">
        <v>5323.9518776466912</v>
      </c>
      <c r="U940" s="9">
        <f t="shared" si="14"/>
        <v>1390432.1362072474</v>
      </c>
    </row>
    <row r="941" spans="1:21" x14ac:dyDescent="0.3">
      <c r="A941" s="7" t="s">
        <v>281</v>
      </c>
      <c r="B941" s="7" t="s">
        <v>659</v>
      </c>
      <c r="C941" s="7">
        <v>1312</v>
      </c>
      <c r="D941" s="2" t="s">
        <v>8</v>
      </c>
      <c r="E941" s="2">
        <v>917</v>
      </c>
      <c r="F941" s="2" t="s">
        <v>749</v>
      </c>
      <c r="G941" s="2" t="s">
        <v>658</v>
      </c>
      <c r="H941" s="8" t="s">
        <v>2091</v>
      </c>
      <c r="I941" s="1">
        <v>51559.889768637542</v>
      </c>
      <c r="J941" s="1">
        <v>51907.756720304751</v>
      </c>
      <c r="K941" s="1">
        <v>52775.557574057551</v>
      </c>
      <c r="L941" s="1">
        <v>52995.809649279676</v>
      </c>
      <c r="M941" s="1">
        <v>26577.39314775182</v>
      </c>
      <c r="N941" s="1">
        <v>106572.08178628243</v>
      </c>
      <c r="O941" s="1">
        <v>106979.06883512522</v>
      </c>
      <c r="P941" s="1">
        <v>105853.1978151459</v>
      </c>
      <c r="Q941" s="1">
        <v>106089.08421597183</v>
      </c>
      <c r="R941" s="1">
        <v>48267.029301718991</v>
      </c>
      <c r="S941" s="1">
        <v>160523.10399115624</v>
      </c>
      <c r="T941" s="1">
        <v>159718.55632940072</v>
      </c>
      <c r="U941" s="9">
        <f t="shared" si="14"/>
        <v>1029818.5291348328</v>
      </c>
    </row>
    <row r="942" spans="1:21" x14ac:dyDescent="0.3">
      <c r="A942" s="7" t="s">
        <v>281</v>
      </c>
      <c r="B942" s="7" t="s">
        <v>659</v>
      </c>
      <c r="C942" s="7">
        <v>1312</v>
      </c>
      <c r="D942" s="2" t="s">
        <v>8</v>
      </c>
      <c r="E942" s="2">
        <v>917</v>
      </c>
      <c r="F942" s="2" t="s">
        <v>2752</v>
      </c>
      <c r="G942" s="2" t="s">
        <v>658</v>
      </c>
      <c r="H942" s="8" t="s">
        <v>2092</v>
      </c>
      <c r="I942" s="1">
        <v>46403.900791773791</v>
      </c>
      <c r="J942" s="1">
        <v>46716.981048274276</v>
      </c>
      <c r="K942" s="1">
        <v>52775.557574057551</v>
      </c>
      <c r="L942" s="1">
        <v>52995.809649279676</v>
      </c>
      <c r="M942" s="1">
        <v>53154.78629550364</v>
      </c>
      <c r="N942" s="1">
        <v>159858.12267942366</v>
      </c>
      <c r="O942" s="1">
        <v>160468.60325268784</v>
      </c>
      <c r="P942" s="1">
        <v>158779.79672271886</v>
      </c>
      <c r="Q942" s="1">
        <v>53044.542107985915</v>
      </c>
      <c r="R942" s="1">
        <v>53630.032557465544</v>
      </c>
      <c r="S942" s="1">
        <v>53507.701330385418</v>
      </c>
      <c r="T942" s="1">
        <v>53239.51877646691</v>
      </c>
      <c r="U942" s="9">
        <f t="shared" si="14"/>
        <v>944575.35278602305</v>
      </c>
    </row>
    <row r="943" spans="1:21" x14ac:dyDescent="0.3">
      <c r="A943" s="7" t="s">
        <v>281</v>
      </c>
      <c r="B943" s="7" t="s">
        <v>659</v>
      </c>
      <c r="C943" s="7">
        <v>1312</v>
      </c>
      <c r="D943" s="2" t="s">
        <v>8</v>
      </c>
      <c r="E943" s="2">
        <v>917</v>
      </c>
      <c r="F943" s="2" t="s">
        <v>2754</v>
      </c>
      <c r="G943" s="2" t="s">
        <v>658</v>
      </c>
      <c r="H943" s="8" t="s">
        <v>2093</v>
      </c>
      <c r="I943" s="1">
        <v>25779.944884318771</v>
      </c>
      <c r="J943" s="1">
        <v>25953.878360152376</v>
      </c>
      <c r="K943" s="1">
        <v>26387.778787028776</v>
      </c>
      <c r="L943" s="1">
        <v>26497.904824639838</v>
      </c>
      <c r="M943" s="1">
        <v>26577.39314775182</v>
      </c>
      <c r="N943" s="1">
        <v>26643.020446570608</v>
      </c>
      <c r="O943" s="1">
        <v>26744.767208781304</v>
      </c>
      <c r="P943" s="1">
        <v>26463.299453786476</v>
      </c>
      <c r="Q943" s="1">
        <v>26522.271053992958</v>
      </c>
      <c r="R943" s="1">
        <v>26815.016278732772</v>
      </c>
      <c r="S943" s="1">
        <v>5350.7701330385416</v>
      </c>
      <c r="T943" s="1">
        <v>5323.9518776466912</v>
      </c>
      <c r="U943" s="9">
        <f t="shared" si="14"/>
        <v>275059.99645644089</v>
      </c>
    </row>
    <row r="944" spans="1:21" x14ac:dyDescent="0.3">
      <c r="A944" s="7" t="s">
        <v>281</v>
      </c>
      <c r="B944" s="7" t="s">
        <v>659</v>
      </c>
      <c r="C944" s="7">
        <v>1312</v>
      </c>
      <c r="D944" s="2" t="s">
        <v>8</v>
      </c>
      <c r="E944" s="2">
        <v>917</v>
      </c>
      <c r="F944" s="2" t="s">
        <v>2753</v>
      </c>
      <c r="G944" s="2" t="s">
        <v>658</v>
      </c>
      <c r="H944" s="8" t="s">
        <v>2094</v>
      </c>
      <c r="I944" s="1">
        <v>10311.97795372751</v>
      </c>
      <c r="J944" s="1">
        <v>10381.55134406095</v>
      </c>
      <c r="K944" s="1">
        <v>10555.11151481151</v>
      </c>
      <c r="L944" s="1">
        <v>10599.161929855936</v>
      </c>
      <c r="M944" s="1">
        <v>10630.957259100729</v>
      </c>
      <c r="N944" s="1">
        <v>10657.208178628243</v>
      </c>
      <c r="O944" s="1">
        <v>10697.906883512522</v>
      </c>
      <c r="P944" s="1">
        <v>10585.31978151459</v>
      </c>
      <c r="Q944" s="1">
        <v>10608.908421597183</v>
      </c>
      <c r="R944" s="1">
        <v>10726.006511493109</v>
      </c>
      <c r="S944" s="1">
        <v>10701.540266077083</v>
      </c>
      <c r="T944" s="1">
        <v>10647.903755293382</v>
      </c>
      <c r="U944" s="9">
        <f t="shared" si="14"/>
        <v>127103.55379967274</v>
      </c>
    </row>
    <row r="945" spans="1:21" x14ac:dyDescent="0.3">
      <c r="A945" s="7" t="s">
        <v>281</v>
      </c>
      <c r="B945" s="7" t="s">
        <v>659</v>
      </c>
      <c r="C945" s="7">
        <v>1312</v>
      </c>
      <c r="D945" s="2" t="s">
        <v>8</v>
      </c>
      <c r="E945" s="2">
        <v>917</v>
      </c>
      <c r="F945" s="2" t="s">
        <v>2373</v>
      </c>
      <c r="G945" s="2" t="s">
        <v>658</v>
      </c>
      <c r="H945" s="8" t="s">
        <v>2095</v>
      </c>
      <c r="I945" s="1">
        <v>46403.900791773791</v>
      </c>
      <c r="J945" s="1">
        <v>46716.981048274276</v>
      </c>
      <c r="K945" s="1">
        <v>47498.001816651798</v>
      </c>
      <c r="L945" s="1">
        <v>47696.228684351714</v>
      </c>
      <c r="M945" s="1">
        <v>10630.957259100729</v>
      </c>
      <c r="N945" s="1">
        <v>53286.040893141217</v>
      </c>
      <c r="O945" s="1">
        <v>53489.534417562609</v>
      </c>
      <c r="P945" s="1">
        <v>52926.598907572952</v>
      </c>
      <c r="Q945" s="1">
        <v>53044.542107985915</v>
      </c>
      <c r="R945" s="1">
        <v>53630.032557465544</v>
      </c>
      <c r="S945" s="1">
        <v>53507.701330385418</v>
      </c>
      <c r="T945" s="1">
        <v>53239.51877646691</v>
      </c>
      <c r="U945" s="9">
        <f t="shared" si="14"/>
        <v>572070.03859073285</v>
      </c>
    </row>
    <row r="946" spans="1:21" x14ac:dyDescent="0.3">
      <c r="A946" s="7" t="s">
        <v>281</v>
      </c>
      <c r="B946" s="7" t="s">
        <v>659</v>
      </c>
      <c r="C946" s="7">
        <v>1312</v>
      </c>
      <c r="D946" s="2" t="s">
        <v>8</v>
      </c>
      <c r="E946" s="2">
        <v>917</v>
      </c>
      <c r="F946" s="2" t="s">
        <v>2754</v>
      </c>
      <c r="G946" s="2" t="s">
        <v>658</v>
      </c>
      <c r="H946" s="8" t="s">
        <v>2096</v>
      </c>
      <c r="I946" s="1">
        <v>51559.889768637542</v>
      </c>
      <c r="J946" s="1">
        <v>51907.756720304751</v>
      </c>
      <c r="K946" s="1">
        <v>527755.57574057556</v>
      </c>
      <c r="L946" s="1">
        <v>529958.09649279679</v>
      </c>
      <c r="M946" s="1">
        <v>531547.86295503646</v>
      </c>
      <c r="N946" s="1">
        <v>1065720.8178628243</v>
      </c>
      <c r="O946" s="1">
        <v>1069790.6883512523</v>
      </c>
      <c r="P946" s="1">
        <v>1058531.978151459</v>
      </c>
      <c r="Q946" s="1">
        <v>1060890.8421597183</v>
      </c>
      <c r="R946" s="1">
        <v>1072600.6511493109</v>
      </c>
      <c r="S946" s="1">
        <v>1070154.0266077083</v>
      </c>
      <c r="T946" s="1">
        <v>1064790.3755293381</v>
      </c>
      <c r="U946" s="9">
        <f t="shared" si="14"/>
        <v>9155208.5614889618</v>
      </c>
    </row>
    <row r="947" spans="1:21" x14ac:dyDescent="0.3">
      <c r="A947" s="7" t="s">
        <v>281</v>
      </c>
      <c r="B947" s="7" t="s">
        <v>659</v>
      </c>
      <c r="C947" s="7">
        <v>1312</v>
      </c>
      <c r="D947" s="2" t="s">
        <v>8</v>
      </c>
      <c r="E947" s="2">
        <v>917</v>
      </c>
      <c r="F947" s="2" t="s">
        <v>2374</v>
      </c>
      <c r="G947" s="2" t="s">
        <v>658</v>
      </c>
      <c r="H947" s="8" t="s">
        <v>2097</v>
      </c>
      <c r="I947" s="1">
        <v>51559.889768637542</v>
      </c>
      <c r="J947" s="1">
        <v>51907.756720304751</v>
      </c>
      <c r="K947" s="1">
        <v>21110.223029623019</v>
      </c>
      <c r="L947" s="1">
        <v>52995.809649279676</v>
      </c>
      <c r="M947" s="1">
        <v>5315.4786295503645</v>
      </c>
      <c r="N947" s="1">
        <v>53286.040893141217</v>
      </c>
      <c r="O947" s="1">
        <v>53489.534417562609</v>
      </c>
      <c r="P947" s="1">
        <v>52926.598907572952</v>
      </c>
      <c r="Q947" s="1">
        <v>53044.542107985915</v>
      </c>
      <c r="R947" s="1">
        <v>53630.032557465544</v>
      </c>
      <c r="S947" s="1">
        <v>53507.701330385418</v>
      </c>
      <c r="T947" s="1">
        <v>53239.51877646691</v>
      </c>
      <c r="U947" s="9">
        <f t="shared" si="14"/>
        <v>556013.12678797601</v>
      </c>
    </row>
    <row r="948" spans="1:21" x14ac:dyDescent="0.3">
      <c r="A948" s="7" t="s">
        <v>281</v>
      </c>
      <c r="B948" s="7" t="s">
        <v>659</v>
      </c>
      <c r="C948" s="7">
        <v>1312</v>
      </c>
      <c r="D948" s="2" t="s">
        <v>8</v>
      </c>
      <c r="E948" s="2">
        <v>917</v>
      </c>
      <c r="F948" s="2" t="s">
        <v>2755</v>
      </c>
      <c r="G948" s="2" t="s">
        <v>658</v>
      </c>
      <c r="H948" s="8" t="s">
        <v>2098</v>
      </c>
      <c r="I948" s="1">
        <v>5155.9889768637549</v>
      </c>
      <c r="J948" s="1">
        <v>5190.7756720304751</v>
      </c>
      <c r="K948" s="1">
        <v>10555.11151481151</v>
      </c>
      <c r="L948" s="1">
        <v>10599.161929855936</v>
      </c>
      <c r="M948" s="1">
        <v>5315.4786295503645</v>
      </c>
      <c r="N948" s="1">
        <v>10657.208178628243</v>
      </c>
      <c r="O948" s="1">
        <v>10697.906883512522</v>
      </c>
      <c r="P948" s="1">
        <v>10585.31978151459</v>
      </c>
      <c r="Q948" s="1">
        <v>10608.908421597183</v>
      </c>
      <c r="R948" s="1">
        <v>10726.006511493109</v>
      </c>
      <c r="S948" s="1">
        <v>10701.540266077083</v>
      </c>
      <c r="T948" s="1">
        <v>10647.903755293382</v>
      </c>
      <c r="U948" s="9">
        <f t="shared" si="14"/>
        <v>111441.31052122815</v>
      </c>
    </row>
    <row r="949" spans="1:21" x14ac:dyDescent="0.3">
      <c r="A949" s="7" t="s">
        <v>281</v>
      </c>
      <c r="B949" s="7" t="s">
        <v>659</v>
      </c>
      <c r="C949" s="7">
        <v>1312</v>
      </c>
      <c r="D949" s="2" t="s">
        <v>8</v>
      </c>
      <c r="E949" s="2">
        <v>917</v>
      </c>
      <c r="F949" s="2" t="s">
        <v>752</v>
      </c>
      <c r="G949" s="2" t="s">
        <v>658</v>
      </c>
      <c r="H949" s="8" t="s">
        <v>2099</v>
      </c>
      <c r="I949" s="1">
        <v>51559.889768637542</v>
      </c>
      <c r="J949" s="1">
        <v>51907.756720304751</v>
      </c>
      <c r="K949" s="1">
        <v>211102.23029623021</v>
      </c>
      <c r="L949" s="1">
        <v>52995.809649279676</v>
      </c>
      <c r="M949" s="1">
        <v>53154.78629550364</v>
      </c>
      <c r="N949" s="1">
        <v>213144.16357256487</v>
      </c>
      <c r="O949" s="1">
        <v>213958.13767025043</v>
      </c>
      <c r="P949" s="1">
        <v>105853.1978151459</v>
      </c>
      <c r="Q949" s="1">
        <v>212178.16843194366</v>
      </c>
      <c r="R949" s="1">
        <v>107260.06511493109</v>
      </c>
      <c r="S949" s="1">
        <v>267538.50665192708</v>
      </c>
      <c r="T949" s="1">
        <v>212958.07510586764</v>
      </c>
      <c r="U949" s="9">
        <f t="shared" si="14"/>
        <v>1753610.7870925865</v>
      </c>
    </row>
    <row r="950" spans="1:21" x14ac:dyDescent="0.3">
      <c r="A950" s="7" t="s">
        <v>281</v>
      </c>
      <c r="B950" s="7" t="s">
        <v>659</v>
      </c>
      <c r="C950" s="7">
        <v>1312</v>
      </c>
      <c r="D950" s="2" t="s">
        <v>8</v>
      </c>
      <c r="E950" s="2">
        <v>917</v>
      </c>
      <c r="F950" s="2" t="s">
        <v>2375</v>
      </c>
      <c r="G950" s="2" t="s">
        <v>658</v>
      </c>
      <c r="H950" s="8" t="s">
        <v>2100</v>
      </c>
      <c r="I950" s="1">
        <v>206239.55907455017</v>
      </c>
      <c r="J950" s="1">
        <v>51907.756720304751</v>
      </c>
      <c r="K950" s="1">
        <v>105551.1151481151</v>
      </c>
      <c r="L950" s="1">
        <v>52995.809649279676</v>
      </c>
      <c r="M950" s="1">
        <v>53154.78629550364</v>
      </c>
      <c r="N950" s="1">
        <v>213144.16357256487</v>
      </c>
      <c r="O950" s="1">
        <v>213958.13767025043</v>
      </c>
      <c r="P950" s="1">
        <v>105853.1978151459</v>
      </c>
      <c r="Q950" s="1">
        <v>212178.16843194366</v>
      </c>
      <c r="R950" s="1">
        <v>107260.06511493109</v>
      </c>
      <c r="S950" s="1">
        <v>267538.50665192708</v>
      </c>
      <c r="T950" s="1">
        <v>212958.07510586764</v>
      </c>
      <c r="U950" s="9">
        <f t="shared" si="14"/>
        <v>1802739.3412503838</v>
      </c>
    </row>
    <row r="951" spans="1:21" x14ac:dyDescent="0.3">
      <c r="A951" s="7" t="s">
        <v>281</v>
      </c>
      <c r="B951" s="7" t="s">
        <v>659</v>
      </c>
      <c r="C951" s="7">
        <v>1312</v>
      </c>
      <c r="D951" s="2" t="s">
        <v>8</v>
      </c>
      <c r="E951" s="2">
        <v>917</v>
      </c>
      <c r="F951" s="2" t="s">
        <v>747</v>
      </c>
      <c r="G951" s="2" t="s">
        <v>658</v>
      </c>
      <c r="H951" s="8" t="s">
        <v>2101</v>
      </c>
      <c r="I951" s="1">
        <v>51559.889768637542</v>
      </c>
      <c r="J951" s="1">
        <v>51907.756720304751</v>
      </c>
      <c r="K951" s="1">
        <v>105551.1151481151</v>
      </c>
      <c r="L951" s="1">
        <v>52995.809649279676</v>
      </c>
      <c r="M951" s="1">
        <v>53154.78629550364</v>
      </c>
      <c r="N951" s="1">
        <v>213144.16357256487</v>
      </c>
      <c r="O951" s="1">
        <v>213958.13767025043</v>
      </c>
      <c r="P951" s="1">
        <v>105853.1978151459</v>
      </c>
      <c r="Q951" s="1">
        <v>212178.16843194366</v>
      </c>
      <c r="R951" s="1">
        <v>107260.06511493109</v>
      </c>
      <c r="S951" s="1">
        <v>267538.50665192708</v>
      </c>
      <c r="T951" s="1">
        <v>212958.07510586764</v>
      </c>
      <c r="U951" s="9">
        <f t="shared" si="14"/>
        <v>1648059.6719444711</v>
      </c>
    </row>
    <row r="952" spans="1:21" x14ac:dyDescent="0.3">
      <c r="A952" s="7" t="s">
        <v>281</v>
      </c>
      <c r="B952" s="7" t="s">
        <v>659</v>
      </c>
      <c r="C952" s="7">
        <v>1312</v>
      </c>
      <c r="D952" s="2" t="s">
        <v>8</v>
      </c>
      <c r="E952" s="2">
        <v>917</v>
      </c>
      <c r="F952" s="2" t="s">
        <v>2376</v>
      </c>
      <c r="G952" s="2" t="s">
        <v>658</v>
      </c>
      <c r="H952" s="8" t="s">
        <v>2102</v>
      </c>
      <c r="I952" s="1">
        <v>206239.55907455017</v>
      </c>
      <c r="J952" s="1">
        <v>51907.756720304751</v>
      </c>
      <c r="K952" s="1">
        <v>105551.1151481151</v>
      </c>
      <c r="L952" s="1">
        <v>52995.809649279676</v>
      </c>
      <c r="M952" s="1">
        <v>53154.78629550364</v>
      </c>
      <c r="N952" s="1">
        <v>213144.16357256487</v>
      </c>
      <c r="O952" s="1">
        <v>213958.13767025043</v>
      </c>
      <c r="P952" s="1">
        <v>105853.1978151459</v>
      </c>
      <c r="Q952" s="1">
        <v>212178.16843194366</v>
      </c>
      <c r="R952" s="1">
        <v>107260.06511493109</v>
      </c>
      <c r="S952" s="1">
        <v>267538.50665192708</v>
      </c>
      <c r="T952" s="1">
        <v>212958.07510586764</v>
      </c>
      <c r="U952" s="9">
        <f t="shared" si="14"/>
        <v>1802739.3412503838</v>
      </c>
    </row>
    <row r="953" spans="1:21" x14ac:dyDescent="0.3">
      <c r="A953" s="7" t="s">
        <v>281</v>
      </c>
      <c r="B953" s="7" t="s">
        <v>659</v>
      </c>
      <c r="C953" s="7">
        <v>1312</v>
      </c>
      <c r="D953" s="2" t="s">
        <v>8</v>
      </c>
      <c r="E953" s="2">
        <v>917</v>
      </c>
      <c r="F953" s="2" t="s">
        <v>2377</v>
      </c>
      <c r="G953" s="2" t="s">
        <v>658</v>
      </c>
      <c r="H953" s="8" t="s">
        <v>2103</v>
      </c>
      <c r="I953" s="1">
        <v>51559.889768637542</v>
      </c>
      <c r="J953" s="1">
        <v>51907.756720304751</v>
      </c>
      <c r="K953" s="1">
        <v>0</v>
      </c>
      <c r="L953" s="1">
        <v>0</v>
      </c>
      <c r="M953" s="1">
        <v>0</v>
      </c>
      <c r="N953" s="1">
        <v>53286.040893141217</v>
      </c>
      <c r="O953" s="1">
        <v>53489.534417562609</v>
      </c>
      <c r="P953" s="1">
        <v>52926.598907572952</v>
      </c>
      <c r="Q953" s="1">
        <v>53044.542107985915</v>
      </c>
      <c r="R953" s="1">
        <v>53630.032557465544</v>
      </c>
      <c r="S953" s="1">
        <v>5350.7701330385416</v>
      </c>
      <c r="T953" s="1">
        <v>5323.9518776466912</v>
      </c>
      <c r="U953" s="9">
        <f t="shared" si="14"/>
        <v>380519.11738335574</v>
      </c>
    </row>
    <row r="954" spans="1:21" x14ac:dyDescent="0.3">
      <c r="A954" s="7" t="s">
        <v>281</v>
      </c>
      <c r="B954" s="7" t="s">
        <v>659</v>
      </c>
      <c r="C954" s="7">
        <v>1312</v>
      </c>
      <c r="D954" s="2" t="s">
        <v>8</v>
      </c>
      <c r="E954" s="2">
        <v>917</v>
      </c>
      <c r="F954" s="2" t="s">
        <v>2378</v>
      </c>
      <c r="G954" s="2" t="s">
        <v>658</v>
      </c>
      <c r="H954" s="8" t="s">
        <v>2104</v>
      </c>
      <c r="I954" s="1">
        <v>25779.944884318771</v>
      </c>
      <c r="J954" s="1">
        <v>25953.878360152376</v>
      </c>
      <c r="K954" s="1">
        <v>52775.557574057551</v>
      </c>
      <c r="L954" s="1">
        <v>52995.809649279676</v>
      </c>
      <c r="M954" s="1">
        <v>5315.4786295503645</v>
      </c>
      <c r="N954" s="1">
        <v>53286.040893141217</v>
      </c>
      <c r="O954" s="1">
        <v>53489.534417562609</v>
      </c>
      <c r="P954" s="1">
        <v>52926.598907572952</v>
      </c>
      <c r="Q954" s="1">
        <v>53044.542107985915</v>
      </c>
      <c r="R954" s="1">
        <v>53630.032557465544</v>
      </c>
      <c r="S954" s="1">
        <v>5350.7701330385416</v>
      </c>
      <c r="T954" s="1">
        <v>5323.9518776466912</v>
      </c>
      <c r="U954" s="9">
        <f t="shared" si="14"/>
        <v>439872.13999177224</v>
      </c>
    </row>
    <row r="955" spans="1:21" x14ac:dyDescent="0.3">
      <c r="A955" s="7" t="s">
        <v>281</v>
      </c>
      <c r="B955" s="7" t="s">
        <v>659</v>
      </c>
      <c r="C955" s="7">
        <v>1312</v>
      </c>
      <c r="D955" s="2" t="s">
        <v>8</v>
      </c>
      <c r="E955" s="2">
        <v>917</v>
      </c>
      <c r="F955" s="2" t="s">
        <v>2379</v>
      </c>
      <c r="G955" s="2" t="s">
        <v>658</v>
      </c>
      <c r="H955" s="8" t="s">
        <v>2105</v>
      </c>
      <c r="I955" s="1">
        <v>5155.9889768637549</v>
      </c>
      <c r="J955" s="1">
        <v>5190.7756720304751</v>
      </c>
      <c r="K955" s="1">
        <v>47498.001816651798</v>
      </c>
      <c r="L955" s="1">
        <v>15898.742894783903</v>
      </c>
      <c r="M955" s="1">
        <v>15946.435888651093</v>
      </c>
      <c r="N955" s="1">
        <v>15985.812267942365</v>
      </c>
      <c r="O955" s="1">
        <v>16046.860325268784</v>
      </c>
      <c r="P955" s="1">
        <v>15877.979672271886</v>
      </c>
      <c r="Q955" s="1">
        <v>15913.362632395774</v>
      </c>
      <c r="R955" s="1">
        <v>16089.009767239664</v>
      </c>
      <c r="S955" s="1">
        <v>5350.7701330385416</v>
      </c>
      <c r="T955" s="1">
        <v>5323.9518776466912</v>
      </c>
      <c r="U955" s="9">
        <f t="shared" si="14"/>
        <v>180277.69192478474</v>
      </c>
    </row>
    <row r="956" spans="1:21" x14ac:dyDescent="0.3">
      <c r="A956" s="7" t="s">
        <v>281</v>
      </c>
      <c r="B956" s="7" t="s">
        <v>659</v>
      </c>
      <c r="C956" s="7">
        <v>1312</v>
      </c>
      <c r="D956" s="2" t="s">
        <v>8</v>
      </c>
      <c r="E956" s="2">
        <v>917</v>
      </c>
      <c r="F956" s="2" t="s">
        <v>2380</v>
      </c>
      <c r="G956" s="2" t="s">
        <v>658</v>
      </c>
      <c r="H956" s="8" t="s">
        <v>2106</v>
      </c>
      <c r="I956" s="1">
        <v>5155.9889768637549</v>
      </c>
      <c r="J956" s="1">
        <v>5190.7756720304751</v>
      </c>
      <c r="K956" s="1">
        <v>105551.1151481151</v>
      </c>
      <c r="L956" s="1">
        <v>47696.228684351714</v>
      </c>
      <c r="M956" s="1">
        <v>47839.307665953274</v>
      </c>
      <c r="N956" s="1">
        <v>106572.08178628243</v>
      </c>
      <c r="O956" s="1">
        <v>106979.06883512522</v>
      </c>
      <c r="P956" s="1">
        <v>105853.1978151459</v>
      </c>
      <c r="Q956" s="1">
        <v>106089.08421597183</v>
      </c>
      <c r="R956" s="1">
        <v>107260.06511493109</v>
      </c>
      <c r="S956" s="1">
        <v>107015.40266077084</v>
      </c>
      <c r="T956" s="1">
        <v>106479.03755293382</v>
      </c>
      <c r="U956" s="9">
        <f t="shared" si="14"/>
        <v>957681.35412847542</v>
      </c>
    </row>
    <row r="957" spans="1:21" x14ac:dyDescent="0.3">
      <c r="A957" s="7" t="s">
        <v>281</v>
      </c>
      <c r="B957" s="7" t="s">
        <v>659</v>
      </c>
      <c r="C957" s="7">
        <v>1312</v>
      </c>
      <c r="D957" s="2" t="s">
        <v>8</v>
      </c>
      <c r="E957" s="2">
        <v>917</v>
      </c>
      <c r="F957" s="2" t="s">
        <v>2756</v>
      </c>
      <c r="G957" s="2" t="s">
        <v>658</v>
      </c>
      <c r="H957" s="8" t="s">
        <v>2107</v>
      </c>
      <c r="I957" s="1">
        <v>25779.944884318771</v>
      </c>
      <c r="J957" s="1">
        <v>25953.878360152376</v>
      </c>
      <c r="K957" s="1">
        <v>0</v>
      </c>
      <c r="L957" s="1">
        <v>0</v>
      </c>
      <c r="M957" s="1">
        <v>0</v>
      </c>
      <c r="N957" s="1">
        <v>53286.040893141217</v>
      </c>
      <c r="O957" s="1">
        <v>0</v>
      </c>
      <c r="P957" s="1">
        <v>0</v>
      </c>
      <c r="Q957" s="1">
        <v>0</v>
      </c>
      <c r="R957" s="1">
        <v>53630.032557465544</v>
      </c>
      <c r="S957" s="1">
        <v>5350.7701330385416</v>
      </c>
      <c r="T957" s="1">
        <v>5323.9518776466912</v>
      </c>
      <c r="U957" s="9">
        <f t="shared" si="14"/>
        <v>169324.61870576316</v>
      </c>
    </row>
    <row r="958" spans="1:21" x14ac:dyDescent="0.3">
      <c r="A958" s="7" t="s">
        <v>281</v>
      </c>
      <c r="B958" s="7" t="s">
        <v>659</v>
      </c>
      <c r="C958" s="7">
        <v>1312</v>
      </c>
      <c r="D958" s="2" t="s">
        <v>8</v>
      </c>
      <c r="E958" s="2">
        <v>917</v>
      </c>
      <c r="F958" s="2" t="s">
        <v>2381</v>
      </c>
      <c r="G958" s="2" t="s">
        <v>658</v>
      </c>
      <c r="H958" s="8" t="s">
        <v>2108</v>
      </c>
      <c r="I958" s="1">
        <v>103119.77953727508</v>
      </c>
      <c r="J958" s="1">
        <v>259538.78360152378</v>
      </c>
      <c r="K958" s="1">
        <v>105551.1151481151</v>
      </c>
      <c r="L958" s="1">
        <v>105991.61929855935</v>
      </c>
      <c r="M958" s="1">
        <v>106309.57259100728</v>
      </c>
      <c r="N958" s="1">
        <v>106572.08178628243</v>
      </c>
      <c r="O958" s="1">
        <v>106979.06883512522</v>
      </c>
      <c r="P958" s="1">
        <v>105853.1978151459</v>
      </c>
      <c r="Q958" s="1">
        <v>106089.08421597183</v>
      </c>
      <c r="R958" s="1">
        <v>268150.16278732772</v>
      </c>
      <c r="S958" s="1">
        <v>267538.50665192708</v>
      </c>
      <c r="T958" s="1">
        <v>266197.59388233454</v>
      </c>
      <c r="U958" s="9">
        <f t="shared" si="14"/>
        <v>1907890.5661505954</v>
      </c>
    </row>
    <row r="959" spans="1:21" x14ac:dyDescent="0.3">
      <c r="A959" s="7" t="s">
        <v>281</v>
      </c>
      <c r="B959" s="7" t="s">
        <v>659</v>
      </c>
      <c r="C959" s="7">
        <v>1312</v>
      </c>
      <c r="D959" s="2" t="s">
        <v>8</v>
      </c>
      <c r="E959" s="2">
        <v>917</v>
      </c>
      <c r="F959" s="2" t="s">
        <v>2382</v>
      </c>
      <c r="G959" s="2" t="s">
        <v>658</v>
      </c>
      <c r="H959" s="8" t="s">
        <v>2109</v>
      </c>
      <c r="I959" s="1">
        <v>103119.77953727508</v>
      </c>
      <c r="J959" s="1">
        <v>103815.5134406095</v>
      </c>
      <c r="K959" s="1">
        <v>158326.67272217266</v>
      </c>
      <c r="L959" s="1">
        <v>158987.42894783904</v>
      </c>
      <c r="M959" s="1">
        <v>159464.35888651092</v>
      </c>
      <c r="N959" s="1">
        <v>159858.12267942366</v>
      </c>
      <c r="O959" s="1">
        <v>160468.60325268784</v>
      </c>
      <c r="P959" s="1">
        <v>158779.79672271886</v>
      </c>
      <c r="Q959" s="1">
        <v>159133.62632395775</v>
      </c>
      <c r="R959" s="1">
        <v>107260.06511493109</v>
      </c>
      <c r="S959" s="1">
        <v>53507.701330385418</v>
      </c>
      <c r="T959" s="1">
        <v>53239.51877646691</v>
      </c>
      <c r="U959" s="9">
        <f t="shared" si="14"/>
        <v>1535961.1877349787</v>
      </c>
    </row>
    <row r="960" spans="1:21" x14ac:dyDescent="0.3">
      <c r="A960" s="7" t="s">
        <v>281</v>
      </c>
      <c r="B960" s="7" t="s">
        <v>659</v>
      </c>
      <c r="C960" s="7">
        <v>1312</v>
      </c>
      <c r="D960" s="2" t="s">
        <v>8</v>
      </c>
      <c r="E960" s="2">
        <v>917</v>
      </c>
      <c r="F960" s="2" t="s">
        <v>2383</v>
      </c>
      <c r="G960" s="2" t="s">
        <v>658</v>
      </c>
      <c r="H960" s="8" t="s">
        <v>2110</v>
      </c>
      <c r="I960" s="1">
        <v>51559.889768637542</v>
      </c>
      <c r="J960" s="1">
        <v>51907.756720304751</v>
      </c>
      <c r="K960" s="1">
        <v>105551.1151481151</v>
      </c>
      <c r="L960" s="1">
        <v>52995.809649279676</v>
      </c>
      <c r="M960" s="1">
        <v>106309.57259100728</v>
      </c>
      <c r="N960" s="1">
        <v>106572.08178628243</v>
      </c>
      <c r="O960" s="1">
        <v>106979.06883512522</v>
      </c>
      <c r="P960" s="1">
        <v>105853.1978151459</v>
      </c>
      <c r="Q960" s="1">
        <v>106089.08421597183</v>
      </c>
      <c r="R960" s="1">
        <v>107260.06511493109</v>
      </c>
      <c r="S960" s="1">
        <v>53507.701330385418</v>
      </c>
      <c r="T960" s="1">
        <v>53239.51877646691</v>
      </c>
      <c r="U960" s="9">
        <f t="shared" si="14"/>
        <v>1007824.8617516533</v>
      </c>
    </row>
    <row r="961" spans="1:21" x14ac:dyDescent="0.3">
      <c r="A961" s="7" t="s">
        <v>281</v>
      </c>
      <c r="B961" s="7" t="s">
        <v>659</v>
      </c>
      <c r="C961" s="7">
        <v>1312</v>
      </c>
      <c r="D961" s="2" t="s">
        <v>8</v>
      </c>
      <c r="E961" s="2">
        <v>917</v>
      </c>
      <c r="F961" s="2" t="s">
        <v>753</v>
      </c>
      <c r="G961" s="2" t="s">
        <v>658</v>
      </c>
      <c r="H961" s="8" t="s">
        <v>2111</v>
      </c>
      <c r="I961" s="1">
        <v>103119.77953727508</v>
      </c>
      <c r="J961" s="1">
        <v>103815.5134406095</v>
      </c>
      <c r="K961" s="1">
        <v>105551.1151481151</v>
      </c>
      <c r="L961" s="1">
        <v>52995.809649279676</v>
      </c>
      <c r="M961" s="1">
        <v>106309.57259100728</v>
      </c>
      <c r="N961" s="1">
        <v>106572.08178628243</v>
      </c>
      <c r="O961" s="1">
        <v>106979.06883512522</v>
      </c>
      <c r="P961" s="1">
        <v>105853.1978151459</v>
      </c>
      <c r="Q961" s="1">
        <v>106089.08421597183</v>
      </c>
      <c r="R961" s="1">
        <v>214520.13022986217</v>
      </c>
      <c r="S961" s="1">
        <v>214030.80532154167</v>
      </c>
      <c r="T961" s="1">
        <v>212958.07510586764</v>
      </c>
      <c r="U961" s="9">
        <f t="shared" si="14"/>
        <v>1538794.2336760836</v>
      </c>
    </row>
    <row r="962" spans="1:21" x14ac:dyDescent="0.3">
      <c r="A962" s="7" t="s">
        <v>281</v>
      </c>
      <c r="B962" s="7" t="s">
        <v>659</v>
      </c>
      <c r="C962" s="7">
        <v>1312</v>
      </c>
      <c r="D962" s="2" t="s">
        <v>8</v>
      </c>
      <c r="E962" s="2">
        <v>917</v>
      </c>
      <c r="F962" s="2" t="s">
        <v>2757</v>
      </c>
      <c r="G962" s="2" t="s">
        <v>658</v>
      </c>
      <c r="H962" s="8" t="s">
        <v>2112</v>
      </c>
      <c r="I962" s="1">
        <v>154679.66930591263</v>
      </c>
      <c r="J962" s="1">
        <v>155723.27016091425</v>
      </c>
      <c r="K962" s="1">
        <v>527755.57574057556</v>
      </c>
      <c r="L962" s="1">
        <v>105991.61929855935</v>
      </c>
      <c r="M962" s="1">
        <v>159464.35888651092</v>
      </c>
      <c r="N962" s="1">
        <v>532860.40893141215</v>
      </c>
      <c r="O962" s="1">
        <v>534895.34417562617</v>
      </c>
      <c r="P962" s="1">
        <v>529265.98907572951</v>
      </c>
      <c r="Q962" s="1">
        <v>530445.42107985914</v>
      </c>
      <c r="R962" s="1">
        <v>160890.09767239663</v>
      </c>
      <c r="S962" s="1">
        <v>535077.01330385415</v>
      </c>
      <c r="T962" s="1">
        <v>532395.18776466907</v>
      </c>
      <c r="U962" s="9">
        <f t="shared" ref="U962:U1025" si="15">SUM(I962:T962)</f>
        <v>4459443.9553960199</v>
      </c>
    </row>
    <row r="963" spans="1:21" x14ac:dyDescent="0.3">
      <c r="A963" s="7" t="s">
        <v>281</v>
      </c>
      <c r="B963" s="7" t="s">
        <v>659</v>
      </c>
      <c r="C963" s="7">
        <v>1312</v>
      </c>
      <c r="D963" s="2" t="s">
        <v>8</v>
      </c>
      <c r="E963" s="2">
        <v>917</v>
      </c>
      <c r="F963" s="2" t="s">
        <v>2388</v>
      </c>
      <c r="G963" s="2" t="s">
        <v>658</v>
      </c>
      <c r="H963" s="8" t="s">
        <v>2113</v>
      </c>
      <c r="I963" s="1">
        <v>25779.944884318771</v>
      </c>
      <c r="J963" s="1">
        <v>25953.878360152376</v>
      </c>
      <c r="K963" s="1">
        <v>26387.778787028776</v>
      </c>
      <c r="L963" s="1">
        <v>158987.42894783904</v>
      </c>
      <c r="M963" s="1">
        <v>47839.307665953274</v>
      </c>
      <c r="N963" s="1">
        <v>266430.20446570608</v>
      </c>
      <c r="O963" s="1">
        <v>267447.67208781309</v>
      </c>
      <c r="P963" s="1">
        <v>264632.99453786475</v>
      </c>
      <c r="Q963" s="1">
        <v>265222.71053992957</v>
      </c>
      <c r="R963" s="1">
        <v>160890.09767239663</v>
      </c>
      <c r="S963" s="1">
        <v>267538.50665192708</v>
      </c>
      <c r="T963" s="1">
        <v>266197.59388233454</v>
      </c>
      <c r="U963" s="9">
        <f t="shared" si="15"/>
        <v>2043308.118483264</v>
      </c>
    </row>
    <row r="964" spans="1:21" x14ac:dyDescent="0.3">
      <c r="A964" s="7" t="s">
        <v>281</v>
      </c>
      <c r="B964" s="7" t="s">
        <v>659</v>
      </c>
      <c r="C964" s="7">
        <v>1312</v>
      </c>
      <c r="D964" s="2" t="s">
        <v>8</v>
      </c>
      <c r="E964" s="2">
        <v>917</v>
      </c>
      <c r="F964" s="2" t="s">
        <v>2758</v>
      </c>
      <c r="G964" s="2" t="s">
        <v>658</v>
      </c>
      <c r="H964" s="8" t="s">
        <v>2114</v>
      </c>
      <c r="I964" s="1">
        <v>257799.44884318774</v>
      </c>
      <c r="J964" s="1">
        <v>259538.78360152378</v>
      </c>
      <c r="K964" s="1">
        <v>263877.78787028778</v>
      </c>
      <c r="L964" s="1">
        <v>105991.61929855935</v>
      </c>
      <c r="M964" s="1">
        <v>47839.307665953274</v>
      </c>
      <c r="N964" s="1">
        <v>266430.20446570608</v>
      </c>
      <c r="O964" s="1">
        <v>267447.67208781309</v>
      </c>
      <c r="P964" s="1">
        <v>264632.99453786475</v>
      </c>
      <c r="Q964" s="1">
        <v>265222.71053992957</v>
      </c>
      <c r="R964" s="1">
        <v>160890.09767239663</v>
      </c>
      <c r="S964" s="1">
        <v>267538.50665192708</v>
      </c>
      <c r="T964" s="1">
        <v>266197.59388233454</v>
      </c>
      <c r="U964" s="9">
        <f t="shared" si="15"/>
        <v>2693406.727117484</v>
      </c>
    </row>
    <row r="965" spans="1:21" x14ac:dyDescent="0.3">
      <c r="A965" s="7" t="s">
        <v>281</v>
      </c>
      <c r="B965" s="7" t="s">
        <v>659</v>
      </c>
      <c r="C965" s="7">
        <v>1312</v>
      </c>
      <c r="D965" s="2" t="s">
        <v>8</v>
      </c>
      <c r="E965" s="2">
        <v>917</v>
      </c>
      <c r="F965" s="2" t="s">
        <v>2761</v>
      </c>
      <c r="G965" s="2" t="s">
        <v>658</v>
      </c>
      <c r="H965" s="8" t="s">
        <v>2115</v>
      </c>
      <c r="I965" s="1">
        <v>51559.889768637542</v>
      </c>
      <c r="J965" s="1">
        <v>51907.756720304751</v>
      </c>
      <c r="K965" s="1">
        <v>0</v>
      </c>
      <c r="L965" s="1">
        <v>0</v>
      </c>
      <c r="M965" s="1">
        <v>53154.78629550364</v>
      </c>
      <c r="N965" s="1">
        <v>53286.040893141217</v>
      </c>
      <c r="O965" s="1">
        <v>0</v>
      </c>
      <c r="P965" s="1">
        <v>0</v>
      </c>
      <c r="Q965" s="1">
        <v>0</v>
      </c>
      <c r="R965" s="1">
        <v>0</v>
      </c>
      <c r="S965" s="1">
        <v>53507.701330385418</v>
      </c>
      <c r="T965" s="1">
        <v>53239.51877646691</v>
      </c>
      <c r="U965" s="9">
        <f t="shared" si="15"/>
        <v>316655.69378443947</v>
      </c>
    </row>
    <row r="966" spans="1:21" x14ac:dyDescent="0.3">
      <c r="A966" s="7" t="s">
        <v>281</v>
      </c>
      <c r="B966" s="7" t="s">
        <v>659</v>
      </c>
      <c r="C966" s="7">
        <v>1312</v>
      </c>
      <c r="D966" s="2" t="s">
        <v>8</v>
      </c>
      <c r="E966" s="2">
        <v>917</v>
      </c>
      <c r="F966" s="2" t="s">
        <v>754</v>
      </c>
      <c r="G966" s="2" t="s">
        <v>658</v>
      </c>
      <c r="H966" s="8" t="s">
        <v>2116</v>
      </c>
      <c r="I966" s="1">
        <v>103119.77953727508</v>
      </c>
      <c r="J966" s="1">
        <v>103815.5134406095</v>
      </c>
      <c r="K966" s="1">
        <v>158326.67272217266</v>
      </c>
      <c r="L966" s="1">
        <v>158987.42894783904</v>
      </c>
      <c r="M966" s="1">
        <v>106309.57259100728</v>
      </c>
      <c r="N966" s="1">
        <v>159858.12267942366</v>
      </c>
      <c r="O966" s="1">
        <v>53489.534417562609</v>
      </c>
      <c r="P966" s="1">
        <v>52926.598907572952</v>
      </c>
      <c r="Q966" s="1">
        <v>53044.542107985915</v>
      </c>
      <c r="R966" s="1">
        <v>53630.032557465544</v>
      </c>
      <c r="S966" s="1">
        <v>53507.701330385418</v>
      </c>
      <c r="T966" s="1">
        <v>159718.55632940072</v>
      </c>
      <c r="U966" s="9">
        <f t="shared" si="15"/>
        <v>1216734.0555687004</v>
      </c>
    </row>
    <row r="967" spans="1:21" x14ac:dyDescent="0.3">
      <c r="A967" s="7" t="s">
        <v>281</v>
      </c>
      <c r="B967" s="7" t="s">
        <v>659</v>
      </c>
      <c r="C967" s="7">
        <v>1312</v>
      </c>
      <c r="D967" s="2" t="s">
        <v>8</v>
      </c>
      <c r="E967" s="2">
        <v>917</v>
      </c>
      <c r="F967" s="2" t="s">
        <v>751</v>
      </c>
      <c r="G967" s="2" t="s">
        <v>658</v>
      </c>
      <c r="H967" s="8" t="s">
        <v>2117</v>
      </c>
      <c r="I967" s="1">
        <v>51559.889768637542</v>
      </c>
      <c r="J967" s="1">
        <v>51907.756720304751</v>
      </c>
      <c r="K967" s="1">
        <v>52775.557574057551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53044.542107985915</v>
      </c>
      <c r="R967" s="1">
        <v>53630.032557465544</v>
      </c>
      <c r="S967" s="1">
        <v>5350.7701330385416</v>
      </c>
      <c r="T967" s="1">
        <v>5323.9518776466912</v>
      </c>
      <c r="U967" s="9">
        <f t="shared" si="15"/>
        <v>273592.50073913648</v>
      </c>
    </row>
    <row r="968" spans="1:21" x14ac:dyDescent="0.3">
      <c r="A968" s="7" t="s">
        <v>281</v>
      </c>
      <c r="B968" s="7" t="s">
        <v>659</v>
      </c>
      <c r="C968" s="7">
        <v>1312</v>
      </c>
      <c r="D968" s="2" t="s">
        <v>8</v>
      </c>
      <c r="E968" s="2">
        <v>917</v>
      </c>
      <c r="F968" s="2" t="s">
        <v>2384</v>
      </c>
      <c r="G968" s="2" t="s">
        <v>658</v>
      </c>
      <c r="H968" s="8" t="s">
        <v>647</v>
      </c>
      <c r="I968" s="1">
        <v>257799.44884318774</v>
      </c>
      <c r="J968" s="1">
        <v>259538.78360152378</v>
      </c>
      <c r="K968" s="1">
        <v>105551.1151481151</v>
      </c>
      <c r="L968" s="1">
        <v>264979.04824639839</v>
      </c>
      <c r="M968" s="1">
        <v>159464.35888651092</v>
      </c>
      <c r="N968" s="1">
        <v>266430.20446570608</v>
      </c>
      <c r="O968" s="1">
        <v>267447.67208781309</v>
      </c>
      <c r="P968" s="1">
        <v>264632.99453786475</v>
      </c>
      <c r="Q968" s="1">
        <v>265222.71053992957</v>
      </c>
      <c r="R968" s="1">
        <v>536300.32557465544</v>
      </c>
      <c r="S968" s="1">
        <v>535077.01330385415</v>
      </c>
      <c r="T968" s="1">
        <v>532395.18776466907</v>
      </c>
      <c r="U968" s="9">
        <f t="shared" si="15"/>
        <v>3714838.8630002281</v>
      </c>
    </row>
    <row r="969" spans="1:21" x14ac:dyDescent="0.3">
      <c r="A969" s="7" t="s">
        <v>281</v>
      </c>
      <c r="B969" s="7" t="s">
        <v>659</v>
      </c>
      <c r="C969" s="7">
        <v>1312</v>
      </c>
      <c r="D969" s="2" t="s">
        <v>8</v>
      </c>
      <c r="E969" s="2">
        <v>917</v>
      </c>
      <c r="F969" s="2" t="s">
        <v>2385</v>
      </c>
      <c r="G969" s="2" t="s">
        <v>658</v>
      </c>
      <c r="H969" s="8" t="s">
        <v>2118</v>
      </c>
      <c r="I969" s="1">
        <v>51559.889768637542</v>
      </c>
      <c r="J969" s="1">
        <v>51907.756720304751</v>
      </c>
      <c r="K969" s="1">
        <v>0</v>
      </c>
      <c r="L969" s="1">
        <v>0</v>
      </c>
      <c r="M969" s="1">
        <v>53154.78629550364</v>
      </c>
      <c r="N969" s="1">
        <v>53286.040893141217</v>
      </c>
      <c r="O969" s="1">
        <v>53489.534417562609</v>
      </c>
      <c r="P969" s="1">
        <v>0</v>
      </c>
      <c r="Q969" s="1">
        <v>0</v>
      </c>
      <c r="R969" s="1">
        <v>0</v>
      </c>
      <c r="S969" s="1">
        <v>53507.701330385418</v>
      </c>
      <c r="T969" s="1">
        <v>53239.51877646691</v>
      </c>
      <c r="U969" s="9">
        <f t="shared" si="15"/>
        <v>370145.22820200206</v>
      </c>
    </row>
    <row r="970" spans="1:21" x14ac:dyDescent="0.3">
      <c r="A970" s="7" t="s">
        <v>281</v>
      </c>
      <c r="B970" s="7" t="s">
        <v>659</v>
      </c>
      <c r="C970" s="7">
        <v>1312</v>
      </c>
      <c r="D970" s="2" t="s">
        <v>8</v>
      </c>
      <c r="E970" s="2">
        <v>917</v>
      </c>
      <c r="F970" s="2" t="s">
        <v>2386</v>
      </c>
      <c r="G970" s="2" t="s">
        <v>658</v>
      </c>
      <c r="H970" s="8" t="s">
        <v>2119</v>
      </c>
      <c r="I970" s="1">
        <v>5155.9889768637549</v>
      </c>
      <c r="J970" s="1">
        <v>5190.7756720304751</v>
      </c>
      <c r="K970" s="1">
        <v>105551.1151481151</v>
      </c>
      <c r="L970" s="1">
        <v>5299.5809649279681</v>
      </c>
      <c r="M970" s="1">
        <v>106309.57259100728</v>
      </c>
      <c r="N970" s="1">
        <v>159858.12267942366</v>
      </c>
      <c r="O970" s="1">
        <v>53489.534417562609</v>
      </c>
      <c r="P970" s="1">
        <v>52926.598907572952</v>
      </c>
      <c r="Q970" s="1">
        <v>53044.542107985915</v>
      </c>
      <c r="R970" s="1">
        <v>107260.06511493109</v>
      </c>
      <c r="S970" s="1">
        <v>107015.40266077084</v>
      </c>
      <c r="T970" s="1">
        <v>159718.55632940072</v>
      </c>
      <c r="U970" s="9">
        <f t="shared" si="15"/>
        <v>920819.85557059234</v>
      </c>
    </row>
    <row r="971" spans="1:21" x14ac:dyDescent="0.3">
      <c r="A971" s="7" t="s">
        <v>281</v>
      </c>
      <c r="B971" s="7" t="s">
        <v>659</v>
      </c>
      <c r="C971" s="7">
        <v>1312</v>
      </c>
      <c r="D971" s="2" t="s">
        <v>8</v>
      </c>
      <c r="E971" s="2">
        <v>917</v>
      </c>
      <c r="F971" s="2" t="s">
        <v>2759</v>
      </c>
      <c r="G971" s="2" t="s">
        <v>658</v>
      </c>
      <c r="H971" s="8" t="s">
        <v>2120</v>
      </c>
      <c r="I971" s="1">
        <v>5155.9889768637549</v>
      </c>
      <c r="J971" s="1">
        <v>155723.27016091425</v>
      </c>
      <c r="K971" s="1">
        <v>52775.557574057551</v>
      </c>
      <c r="L971" s="1">
        <v>0</v>
      </c>
      <c r="M971" s="1">
        <v>0</v>
      </c>
      <c r="N971" s="1">
        <v>0</v>
      </c>
      <c r="O971" s="1">
        <v>0</v>
      </c>
      <c r="P971" s="1">
        <v>52926.598907572952</v>
      </c>
      <c r="Q971" s="1">
        <v>0</v>
      </c>
      <c r="R971" s="1">
        <v>0</v>
      </c>
      <c r="S971" s="1">
        <v>0</v>
      </c>
      <c r="T971" s="1">
        <v>0</v>
      </c>
      <c r="U971" s="9">
        <f t="shared" si="15"/>
        <v>266581.41561940854</v>
      </c>
    </row>
    <row r="972" spans="1:21" x14ac:dyDescent="0.3">
      <c r="A972" s="7" t="s">
        <v>281</v>
      </c>
      <c r="B972" s="7" t="s">
        <v>659</v>
      </c>
      <c r="C972" s="7">
        <v>1312</v>
      </c>
      <c r="D972" s="2" t="s">
        <v>8</v>
      </c>
      <c r="E972" s="2">
        <v>917</v>
      </c>
      <c r="F972" s="2" t="s">
        <v>2760</v>
      </c>
      <c r="G972" s="2" t="s">
        <v>658</v>
      </c>
      <c r="H972" s="8" t="s">
        <v>2121</v>
      </c>
      <c r="I972" s="1">
        <v>103119.77953727508</v>
      </c>
      <c r="J972" s="1">
        <v>103815.5134406095</v>
      </c>
      <c r="K972" s="1">
        <v>105551.1151481151</v>
      </c>
      <c r="L972" s="1">
        <v>105991.61929855935</v>
      </c>
      <c r="M972" s="1">
        <v>53154.78629550364</v>
      </c>
      <c r="N972" s="1">
        <v>106572.08178628243</v>
      </c>
      <c r="O972" s="1">
        <v>106979.06883512522</v>
      </c>
      <c r="P972" s="1">
        <v>105853.1978151459</v>
      </c>
      <c r="Q972" s="1">
        <v>106089.08421597183</v>
      </c>
      <c r="R972" s="1">
        <v>536300.32557465544</v>
      </c>
      <c r="S972" s="1">
        <v>535077.01330385415</v>
      </c>
      <c r="T972" s="1">
        <v>532395.18776466907</v>
      </c>
      <c r="U972" s="9">
        <f t="shared" si="15"/>
        <v>2500898.7730157664</v>
      </c>
    </row>
    <row r="973" spans="1:21" x14ac:dyDescent="0.3">
      <c r="A973" s="7" t="s">
        <v>281</v>
      </c>
      <c r="B973" s="7" t="s">
        <v>659</v>
      </c>
      <c r="C973" s="7">
        <v>1312</v>
      </c>
      <c r="D973" s="2" t="s">
        <v>8</v>
      </c>
      <c r="E973" s="2">
        <v>917</v>
      </c>
      <c r="F973" s="2" t="s">
        <v>2387</v>
      </c>
      <c r="G973" s="2" t="s">
        <v>658</v>
      </c>
      <c r="H973" s="8" t="s">
        <v>2122</v>
      </c>
      <c r="I973" s="1">
        <v>25779.944884318771</v>
      </c>
      <c r="J973" s="1">
        <v>25953.878360152376</v>
      </c>
      <c r="K973" s="1">
        <v>5277.5557574057548</v>
      </c>
      <c r="L973" s="1">
        <v>5299.5809649279681</v>
      </c>
      <c r="M973" s="1">
        <v>5315.4786295503645</v>
      </c>
      <c r="N973" s="1">
        <v>5328.6040893141217</v>
      </c>
      <c r="O973" s="1">
        <v>5348.9534417562609</v>
      </c>
      <c r="P973" s="1">
        <v>5292.6598907572952</v>
      </c>
      <c r="Q973" s="1">
        <v>5304.4542107985917</v>
      </c>
      <c r="R973" s="1">
        <v>5363.0032557465547</v>
      </c>
      <c r="S973" s="1">
        <v>5350.7701330385416</v>
      </c>
      <c r="T973" s="1">
        <v>5323.9518776466912</v>
      </c>
      <c r="U973" s="9">
        <f t="shared" si="15"/>
        <v>104938.83549541328</v>
      </c>
    </row>
    <row r="974" spans="1:21" x14ac:dyDescent="0.3">
      <c r="A974" s="7" t="s">
        <v>281</v>
      </c>
      <c r="B974" s="7" t="s">
        <v>659</v>
      </c>
      <c r="C974" s="7">
        <v>1312</v>
      </c>
      <c r="D974" s="2" t="s">
        <v>8</v>
      </c>
      <c r="E974" s="2">
        <v>917</v>
      </c>
      <c r="F974" s="2" t="s">
        <v>2388</v>
      </c>
      <c r="G974" s="2" t="s">
        <v>658</v>
      </c>
      <c r="H974" s="8" t="s">
        <v>2123</v>
      </c>
      <c r="I974" s="1">
        <v>51559.889768637542</v>
      </c>
      <c r="J974" s="1">
        <v>51907.756720304751</v>
      </c>
      <c r="K974" s="1">
        <v>158326.67272217266</v>
      </c>
      <c r="L974" s="1">
        <v>158987.42894783904</v>
      </c>
      <c r="M974" s="1">
        <v>159464.35888651092</v>
      </c>
      <c r="N974" s="1">
        <v>159858.12267942366</v>
      </c>
      <c r="O974" s="1">
        <v>160468.60325268784</v>
      </c>
      <c r="P974" s="1">
        <v>158779.79672271886</v>
      </c>
      <c r="Q974" s="1">
        <v>159133.62632395775</v>
      </c>
      <c r="R974" s="1">
        <v>160890.09767239663</v>
      </c>
      <c r="S974" s="1">
        <v>74910.781862539588</v>
      </c>
      <c r="T974" s="1">
        <v>106479.03755293382</v>
      </c>
      <c r="U974" s="9">
        <f t="shared" si="15"/>
        <v>1560766.173112123</v>
      </c>
    </row>
    <row r="975" spans="1:21" x14ac:dyDescent="0.3">
      <c r="A975" s="7" t="s">
        <v>281</v>
      </c>
      <c r="B975" s="7" t="s">
        <v>659</v>
      </c>
      <c r="C975" s="7">
        <v>1312</v>
      </c>
      <c r="D975" s="2" t="s">
        <v>8</v>
      </c>
      <c r="E975" s="2">
        <v>917</v>
      </c>
      <c r="F975" s="2" t="s">
        <v>2389</v>
      </c>
      <c r="G975" s="2" t="s">
        <v>658</v>
      </c>
      <c r="H975" s="8" t="s">
        <v>2124</v>
      </c>
      <c r="I975" s="1">
        <v>51559.889768637542</v>
      </c>
      <c r="J975" s="1">
        <v>51907.756720304751</v>
      </c>
      <c r="K975" s="1">
        <v>52775.557574057551</v>
      </c>
      <c r="L975" s="1">
        <v>52995.809649279676</v>
      </c>
      <c r="M975" s="1">
        <v>53154.78629550364</v>
      </c>
      <c r="N975" s="1">
        <v>53286.040893141217</v>
      </c>
      <c r="O975" s="1">
        <v>53489.534417562609</v>
      </c>
      <c r="P975" s="1">
        <v>52926.598907572952</v>
      </c>
      <c r="Q975" s="1">
        <v>53044.542107985915</v>
      </c>
      <c r="R975" s="1">
        <v>53630.032557465544</v>
      </c>
      <c r="S975" s="1">
        <v>53507.701330385418</v>
      </c>
      <c r="T975" s="1">
        <v>106479.03755293382</v>
      </c>
      <c r="U975" s="9">
        <f t="shared" si="15"/>
        <v>688757.28777483059</v>
      </c>
    </row>
    <row r="976" spans="1:21" x14ac:dyDescent="0.3">
      <c r="A976" s="7" t="s">
        <v>281</v>
      </c>
      <c r="B976" s="7" t="s">
        <v>659</v>
      </c>
      <c r="C976" s="7">
        <v>1312</v>
      </c>
      <c r="D976" s="2" t="s">
        <v>8</v>
      </c>
      <c r="E976" s="2">
        <v>917</v>
      </c>
      <c r="F976" s="2" t="s">
        <v>2761</v>
      </c>
      <c r="G976" s="2" t="s">
        <v>658</v>
      </c>
      <c r="H976" s="8" t="s">
        <v>2125</v>
      </c>
      <c r="I976" s="1">
        <v>226863.5149820052</v>
      </c>
      <c r="J976" s="1">
        <v>103815.5134406095</v>
      </c>
      <c r="K976" s="1">
        <v>105551.1151481151</v>
      </c>
      <c r="L976" s="1">
        <v>105991.61929855935</v>
      </c>
      <c r="M976" s="1">
        <v>53154.78629550364</v>
      </c>
      <c r="N976" s="1">
        <v>106572.08178628243</v>
      </c>
      <c r="O976" s="1">
        <v>106979.06883512522</v>
      </c>
      <c r="P976" s="1">
        <v>105853.1978151459</v>
      </c>
      <c r="Q976" s="1">
        <v>106089.08421597183</v>
      </c>
      <c r="R976" s="1">
        <v>268150.16278732772</v>
      </c>
      <c r="S976" s="1">
        <v>267538.50665192708</v>
      </c>
      <c r="T976" s="1">
        <v>266197.59388233454</v>
      </c>
      <c r="U976" s="9">
        <f t="shared" si="15"/>
        <v>1822756.2451389073</v>
      </c>
    </row>
    <row r="977" spans="1:21" x14ac:dyDescent="0.3">
      <c r="A977" s="7" t="s">
        <v>281</v>
      </c>
      <c r="B977" s="7" t="s">
        <v>659</v>
      </c>
      <c r="C977" s="7">
        <v>1312</v>
      </c>
      <c r="D977" s="2" t="s">
        <v>8</v>
      </c>
      <c r="E977" s="2">
        <v>917</v>
      </c>
      <c r="F977" s="2" t="s">
        <v>2390</v>
      </c>
      <c r="G977" s="2" t="s">
        <v>658</v>
      </c>
      <c r="H977" s="8" t="s">
        <v>2126</v>
      </c>
      <c r="I977" s="1">
        <v>51559.889768637542</v>
      </c>
      <c r="J977" s="1">
        <v>155723.27016091425</v>
      </c>
      <c r="K977" s="1">
        <v>158326.67272217266</v>
      </c>
      <c r="L977" s="1">
        <v>158987.42894783904</v>
      </c>
      <c r="M977" s="1">
        <v>159464.35888651092</v>
      </c>
      <c r="N977" s="1">
        <v>159858.12267942366</v>
      </c>
      <c r="O977" s="1">
        <v>160468.60325268784</v>
      </c>
      <c r="P977" s="1">
        <v>158779.79672271886</v>
      </c>
      <c r="Q977" s="1">
        <v>159133.62632395775</v>
      </c>
      <c r="R977" s="1">
        <v>160890.09767239663</v>
      </c>
      <c r="S977" s="1">
        <v>107015.40266077084</v>
      </c>
      <c r="T977" s="1">
        <v>106479.03755293382</v>
      </c>
      <c r="U977" s="9">
        <f t="shared" si="15"/>
        <v>1696686.3073509638</v>
      </c>
    </row>
    <row r="978" spans="1:21" x14ac:dyDescent="0.3">
      <c r="A978" s="7" t="s">
        <v>281</v>
      </c>
      <c r="B978" s="7" t="s">
        <v>659</v>
      </c>
      <c r="C978" s="7">
        <v>1312</v>
      </c>
      <c r="D978" s="2" t="s">
        <v>8</v>
      </c>
      <c r="E978" s="2">
        <v>917</v>
      </c>
      <c r="F978" s="2" t="s">
        <v>751</v>
      </c>
      <c r="G978" s="2" t="s">
        <v>658</v>
      </c>
      <c r="H978" s="8" t="s">
        <v>2127</v>
      </c>
      <c r="I978" s="1">
        <v>51559.889768637542</v>
      </c>
      <c r="J978" s="1">
        <v>51907.756720304751</v>
      </c>
      <c r="K978" s="1">
        <v>52775.557574057551</v>
      </c>
      <c r="L978" s="1">
        <v>52995.809649279676</v>
      </c>
      <c r="M978" s="1">
        <v>106309.57259100728</v>
      </c>
      <c r="N978" s="1">
        <v>106572.08178628243</v>
      </c>
      <c r="O978" s="1">
        <v>106979.06883512522</v>
      </c>
      <c r="P978" s="1">
        <v>158779.79672271886</v>
      </c>
      <c r="Q978" s="1">
        <v>159133.62632395775</v>
      </c>
      <c r="R978" s="1">
        <v>53630.032557465544</v>
      </c>
      <c r="S978" s="1">
        <v>53507.701330385418</v>
      </c>
      <c r="T978" s="1">
        <v>53239.51877646691</v>
      </c>
      <c r="U978" s="9">
        <f t="shared" si="15"/>
        <v>1007390.412635689</v>
      </c>
    </row>
    <row r="979" spans="1:21" x14ac:dyDescent="0.3">
      <c r="A979" s="7" t="s">
        <v>281</v>
      </c>
      <c r="B979" s="7" t="s">
        <v>659</v>
      </c>
      <c r="C979" s="7">
        <v>1312</v>
      </c>
      <c r="D979" s="2" t="s">
        <v>8</v>
      </c>
      <c r="E979" s="2">
        <v>917</v>
      </c>
      <c r="F979" s="2" t="s">
        <v>748</v>
      </c>
      <c r="G979" s="2" t="s">
        <v>658</v>
      </c>
      <c r="H979" s="8" t="s">
        <v>2128</v>
      </c>
      <c r="I979" s="1">
        <v>51559.889768637542</v>
      </c>
      <c r="J979" s="1">
        <v>51907.756720304751</v>
      </c>
      <c r="K979" s="1">
        <v>52775.557574057551</v>
      </c>
      <c r="L979" s="1">
        <v>52995.809649279676</v>
      </c>
      <c r="M979" s="1">
        <v>212619.14518201456</v>
      </c>
      <c r="N979" s="1">
        <v>213144.16357256487</v>
      </c>
      <c r="O979" s="1">
        <v>267447.67208781309</v>
      </c>
      <c r="P979" s="1">
        <v>105853.1978151459</v>
      </c>
      <c r="Q979" s="1">
        <v>106089.08421597183</v>
      </c>
      <c r="R979" s="1">
        <v>107260.06511493109</v>
      </c>
      <c r="S979" s="1">
        <v>107015.40266077084</v>
      </c>
      <c r="T979" s="1">
        <v>106479.03755293382</v>
      </c>
      <c r="U979" s="9">
        <f t="shared" si="15"/>
        <v>1435146.7819144253</v>
      </c>
    </row>
    <row r="980" spans="1:21" x14ac:dyDescent="0.3">
      <c r="A980" s="7" t="s">
        <v>281</v>
      </c>
      <c r="B980" s="7" t="s">
        <v>659</v>
      </c>
      <c r="C980" s="7">
        <v>1312</v>
      </c>
      <c r="D980" s="2" t="s">
        <v>8</v>
      </c>
      <c r="E980" s="2">
        <v>917</v>
      </c>
      <c r="F980" s="2" t="s">
        <v>2391</v>
      </c>
      <c r="G980" s="2" t="s">
        <v>658</v>
      </c>
      <c r="H980" s="8" t="s">
        <v>2129</v>
      </c>
      <c r="I980" s="1">
        <v>51559.889768637542</v>
      </c>
      <c r="J980" s="1">
        <v>51907.756720304751</v>
      </c>
      <c r="K980" s="1">
        <v>105551.1151481151</v>
      </c>
      <c r="L980" s="1">
        <v>52995.809649279676</v>
      </c>
      <c r="M980" s="1">
        <v>159464.35888651092</v>
      </c>
      <c r="N980" s="1">
        <v>159858.12267942366</v>
      </c>
      <c r="O980" s="1">
        <v>160468.60325268784</v>
      </c>
      <c r="P980" s="1">
        <v>158779.79672271886</v>
      </c>
      <c r="Q980" s="1">
        <v>159133.62632395775</v>
      </c>
      <c r="R980" s="1">
        <v>160890.09767239663</v>
      </c>
      <c r="S980" s="1">
        <v>160523.10399115624</v>
      </c>
      <c r="T980" s="1">
        <v>159718.55632940072</v>
      </c>
      <c r="U980" s="9">
        <f t="shared" si="15"/>
        <v>1540850.8371445898</v>
      </c>
    </row>
    <row r="981" spans="1:21" x14ac:dyDescent="0.3">
      <c r="A981" s="7" t="s">
        <v>281</v>
      </c>
      <c r="B981" s="7" t="s">
        <v>659</v>
      </c>
      <c r="C981" s="7">
        <v>1312</v>
      </c>
      <c r="D981" s="2" t="s">
        <v>252</v>
      </c>
      <c r="E981" s="2">
        <v>999</v>
      </c>
      <c r="F981" s="2" t="s">
        <v>252</v>
      </c>
      <c r="G981" s="2" t="s">
        <v>658</v>
      </c>
      <c r="H981" s="8" t="s">
        <v>1777</v>
      </c>
      <c r="I981" s="1">
        <v>515598.89768637548</v>
      </c>
      <c r="J981" s="1">
        <v>519077.56720304757</v>
      </c>
      <c r="K981" s="1">
        <v>1055511.1514811511</v>
      </c>
      <c r="L981" s="1">
        <v>1589874.2894783905</v>
      </c>
      <c r="M981" s="1">
        <v>1594643.5888651093</v>
      </c>
      <c r="N981" s="1">
        <v>2131441.6357256486</v>
      </c>
      <c r="O981" s="1">
        <v>3209372.0650537568</v>
      </c>
      <c r="P981" s="1">
        <v>3704861.9235301069</v>
      </c>
      <c r="Q981" s="1">
        <v>4243563.3686388731</v>
      </c>
      <c r="R981" s="1">
        <v>3217801.9534479328</v>
      </c>
      <c r="S981" s="1">
        <v>3210462.0798231252</v>
      </c>
      <c r="T981" s="1">
        <v>3194371.1265880144</v>
      </c>
      <c r="U981" s="9">
        <f t="shared" si="15"/>
        <v>28186579.647521533</v>
      </c>
    </row>
    <row r="982" spans="1:21" x14ac:dyDescent="0.3">
      <c r="A982" s="7" t="s">
        <v>281</v>
      </c>
      <c r="B982" s="7" t="s">
        <v>659</v>
      </c>
      <c r="C982" s="7">
        <v>1312</v>
      </c>
      <c r="D982" s="2" t="s">
        <v>8</v>
      </c>
      <c r="E982" s="2">
        <v>917</v>
      </c>
      <c r="F982" s="2" t="s">
        <v>2392</v>
      </c>
      <c r="G982" s="2" t="s">
        <v>2485</v>
      </c>
      <c r="H982" s="8" t="s">
        <v>2130</v>
      </c>
      <c r="I982" s="1">
        <v>154679.66930591263</v>
      </c>
      <c r="J982" s="1">
        <v>155723.27016091425</v>
      </c>
      <c r="K982" s="1">
        <v>158326.67272217266</v>
      </c>
      <c r="L982" s="1">
        <v>211983.2385971187</v>
      </c>
      <c r="M982" s="1">
        <v>212619.14518201456</v>
      </c>
      <c r="N982" s="1">
        <v>213144.16357256487</v>
      </c>
      <c r="O982" s="1">
        <v>213958.13767025043</v>
      </c>
      <c r="P982" s="1">
        <v>211706.39563029181</v>
      </c>
      <c r="Q982" s="1">
        <v>212178.16843194366</v>
      </c>
      <c r="R982" s="1">
        <v>482670.29301718989</v>
      </c>
      <c r="S982" s="1">
        <v>481569.31197346875</v>
      </c>
      <c r="T982" s="1">
        <v>1064790.3755293381</v>
      </c>
      <c r="U982" s="9">
        <f t="shared" si="15"/>
        <v>3773348.8417931804</v>
      </c>
    </row>
    <row r="983" spans="1:21" x14ac:dyDescent="0.3">
      <c r="A983" s="7" t="s">
        <v>281</v>
      </c>
      <c r="B983" s="7" t="s">
        <v>659</v>
      </c>
      <c r="C983" s="7">
        <v>1312</v>
      </c>
      <c r="D983" s="2" t="s">
        <v>8</v>
      </c>
      <c r="E983" s="2">
        <v>917</v>
      </c>
      <c r="F983" s="2" t="s">
        <v>2762</v>
      </c>
      <c r="G983" s="2" t="s">
        <v>2485</v>
      </c>
      <c r="H983" s="8" t="s">
        <v>2131</v>
      </c>
      <c r="I983" s="1">
        <v>51559.889768637542</v>
      </c>
      <c r="J983" s="1">
        <v>51907.756720304751</v>
      </c>
      <c r="K983" s="1">
        <v>52775.557574057551</v>
      </c>
      <c r="L983" s="1">
        <v>52995.809649279676</v>
      </c>
      <c r="M983" s="1">
        <v>53154.78629550364</v>
      </c>
      <c r="N983" s="1">
        <v>53286.040893141217</v>
      </c>
      <c r="O983" s="1">
        <v>53489.534417562609</v>
      </c>
      <c r="P983" s="1">
        <v>52926.598907572952</v>
      </c>
      <c r="Q983" s="1">
        <v>53044.542107985915</v>
      </c>
      <c r="R983" s="1">
        <v>53630.032557465544</v>
      </c>
      <c r="S983" s="1">
        <v>53507.701330385418</v>
      </c>
      <c r="T983" s="1">
        <v>532395.18776466907</v>
      </c>
      <c r="U983" s="9">
        <f t="shared" si="15"/>
        <v>1114673.4379865658</v>
      </c>
    </row>
    <row r="984" spans="1:21" x14ac:dyDescent="0.3">
      <c r="A984" s="7" t="s">
        <v>281</v>
      </c>
      <c r="B984" s="7" t="s">
        <v>659</v>
      </c>
      <c r="C984" s="7">
        <v>1312</v>
      </c>
      <c r="D984" s="2" t="s">
        <v>8</v>
      </c>
      <c r="E984" s="2">
        <v>917</v>
      </c>
      <c r="F984" s="2" t="s">
        <v>2765</v>
      </c>
      <c r="G984" s="2" t="s">
        <v>2485</v>
      </c>
      <c r="H984" s="8" t="s">
        <v>2132</v>
      </c>
      <c r="I984" s="1">
        <v>103119.77953727508</v>
      </c>
      <c r="J984" s="1">
        <v>103815.5134406095</v>
      </c>
      <c r="K984" s="1">
        <v>105551.1151481151</v>
      </c>
      <c r="L984" s="1">
        <v>211983.2385971187</v>
      </c>
      <c r="M984" s="1">
        <v>212619.14518201456</v>
      </c>
      <c r="N984" s="1">
        <v>213144.16357256487</v>
      </c>
      <c r="O984" s="1">
        <v>106979.06883512522</v>
      </c>
      <c r="P984" s="1">
        <v>105853.1978151459</v>
      </c>
      <c r="Q984" s="1">
        <v>106089.08421597183</v>
      </c>
      <c r="R984" s="1">
        <v>107260.06511493109</v>
      </c>
      <c r="S984" s="1">
        <v>107015.40266077084</v>
      </c>
      <c r="T984" s="1">
        <v>106479.03755293382</v>
      </c>
      <c r="U984" s="9">
        <f t="shared" si="15"/>
        <v>1589908.8116725765</v>
      </c>
    </row>
    <row r="985" spans="1:21" x14ac:dyDescent="0.3">
      <c r="A985" s="7" t="s">
        <v>281</v>
      </c>
      <c r="B985" s="7" t="s">
        <v>659</v>
      </c>
      <c r="C985" s="7">
        <v>1312</v>
      </c>
      <c r="D985" s="2" t="s">
        <v>8</v>
      </c>
      <c r="E985" s="2">
        <v>917</v>
      </c>
      <c r="F985" s="2" t="s">
        <v>750</v>
      </c>
      <c r="G985" s="2" t="s">
        <v>2485</v>
      </c>
      <c r="H985" s="8" t="s">
        <v>2133</v>
      </c>
      <c r="I985" s="1">
        <v>154679.66930591263</v>
      </c>
      <c r="J985" s="1">
        <v>155723.27016091425</v>
      </c>
      <c r="K985" s="1">
        <v>158326.67272217266</v>
      </c>
      <c r="L985" s="1">
        <v>476962.2868435171</v>
      </c>
      <c r="M985" s="1">
        <v>265773.93147751823</v>
      </c>
      <c r="N985" s="1">
        <v>266430.20446570608</v>
      </c>
      <c r="O985" s="1">
        <v>160468.60325268784</v>
      </c>
      <c r="P985" s="1">
        <v>158779.79672271886</v>
      </c>
      <c r="Q985" s="1">
        <v>159133.62632395775</v>
      </c>
      <c r="R985" s="1">
        <v>160890.09767239663</v>
      </c>
      <c r="S985" s="1">
        <v>160523.10399115624</v>
      </c>
      <c r="T985" s="1">
        <v>532395.18776466907</v>
      </c>
      <c r="U985" s="9">
        <f t="shared" si="15"/>
        <v>2810086.4507033275</v>
      </c>
    </row>
    <row r="986" spans="1:21" x14ac:dyDescent="0.3">
      <c r="A986" s="7" t="s">
        <v>281</v>
      </c>
      <c r="B986" s="7" t="s">
        <v>659</v>
      </c>
      <c r="C986" s="7">
        <v>1312</v>
      </c>
      <c r="D986" s="2" t="s">
        <v>8</v>
      </c>
      <c r="E986" s="2">
        <v>917</v>
      </c>
      <c r="F986" s="2" t="s">
        <v>746</v>
      </c>
      <c r="G986" s="2" t="s">
        <v>2485</v>
      </c>
      <c r="H986" s="8" t="s">
        <v>2134</v>
      </c>
      <c r="I986" s="1">
        <v>154679.66930591263</v>
      </c>
      <c r="J986" s="1">
        <v>259538.78360152378</v>
      </c>
      <c r="K986" s="1">
        <v>263877.78787028778</v>
      </c>
      <c r="L986" s="1">
        <v>264979.04824639839</v>
      </c>
      <c r="M986" s="1">
        <v>531547.86295503646</v>
      </c>
      <c r="N986" s="1">
        <v>532860.40893141215</v>
      </c>
      <c r="O986" s="1">
        <v>802343.0162634392</v>
      </c>
      <c r="P986" s="1">
        <v>793898.98361359432</v>
      </c>
      <c r="Q986" s="1">
        <v>795668.13161978871</v>
      </c>
      <c r="R986" s="1">
        <v>536300.32557465544</v>
      </c>
      <c r="S986" s="1">
        <v>535077.01330385415</v>
      </c>
      <c r="T986" s="1">
        <v>532395.18776466907</v>
      </c>
      <c r="U986" s="9">
        <f t="shared" si="15"/>
        <v>6003166.2190505723</v>
      </c>
    </row>
    <row r="987" spans="1:21" x14ac:dyDescent="0.3">
      <c r="A987" s="7" t="s">
        <v>281</v>
      </c>
      <c r="B987" s="7" t="s">
        <v>659</v>
      </c>
      <c r="C987" s="7">
        <v>1312</v>
      </c>
      <c r="D987" s="2" t="s">
        <v>8</v>
      </c>
      <c r="E987" s="2">
        <v>917</v>
      </c>
      <c r="F987" s="2" t="s">
        <v>2393</v>
      </c>
      <c r="G987" s="2" t="s">
        <v>2485</v>
      </c>
      <c r="H987" s="8" t="s">
        <v>2135</v>
      </c>
      <c r="I987" s="1">
        <v>51559.889768637542</v>
      </c>
      <c r="J987" s="1">
        <v>103815.5134406095</v>
      </c>
      <c r="K987" s="1">
        <v>105551.1151481151</v>
      </c>
      <c r="L987" s="1">
        <v>105991.61929855935</v>
      </c>
      <c r="M987" s="1">
        <v>106309.57259100728</v>
      </c>
      <c r="N987" s="1">
        <v>106572.08178628243</v>
      </c>
      <c r="O987" s="1">
        <v>106979.06883512522</v>
      </c>
      <c r="P987" s="1">
        <v>105853.1978151459</v>
      </c>
      <c r="Q987" s="1">
        <v>106089.08421597183</v>
      </c>
      <c r="R987" s="1">
        <v>107260.06511493109</v>
      </c>
      <c r="S987" s="1">
        <v>107015.40266077084</v>
      </c>
      <c r="T987" s="1">
        <v>532395.18776466907</v>
      </c>
      <c r="U987" s="9">
        <f t="shared" si="15"/>
        <v>1645391.7984398252</v>
      </c>
    </row>
    <row r="988" spans="1:21" x14ac:dyDescent="0.3">
      <c r="A988" s="7" t="s">
        <v>281</v>
      </c>
      <c r="B988" s="7" t="s">
        <v>659</v>
      </c>
      <c r="C988" s="7">
        <v>1312</v>
      </c>
      <c r="D988" s="2" t="s">
        <v>8</v>
      </c>
      <c r="E988" s="2">
        <v>917</v>
      </c>
      <c r="F988" s="2" t="s">
        <v>2394</v>
      </c>
      <c r="G988" s="2" t="s">
        <v>2485</v>
      </c>
      <c r="H988" s="8" t="s">
        <v>2136</v>
      </c>
      <c r="I988" s="1">
        <v>103119.77953727508</v>
      </c>
      <c r="J988" s="1">
        <v>103815.5134406095</v>
      </c>
      <c r="K988" s="1">
        <v>105551.1151481151</v>
      </c>
      <c r="L988" s="1">
        <v>158987.42894783904</v>
      </c>
      <c r="M988" s="1">
        <v>159464.35888651092</v>
      </c>
      <c r="N988" s="1">
        <v>159858.12267942366</v>
      </c>
      <c r="O988" s="1">
        <v>106979.06883512522</v>
      </c>
      <c r="P988" s="1">
        <v>105853.1978151459</v>
      </c>
      <c r="Q988" s="1">
        <v>106089.08421597183</v>
      </c>
      <c r="R988" s="1">
        <v>107260.06511493109</v>
      </c>
      <c r="S988" s="1">
        <v>107015.40266077084</v>
      </c>
      <c r="T988" s="1">
        <v>532395.18776466907</v>
      </c>
      <c r="U988" s="9">
        <f t="shared" si="15"/>
        <v>1856388.3250463873</v>
      </c>
    </row>
    <row r="989" spans="1:21" x14ac:dyDescent="0.3">
      <c r="A989" s="7" t="s">
        <v>281</v>
      </c>
      <c r="B989" s="7" t="s">
        <v>659</v>
      </c>
      <c r="C989" s="7">
        <v>1312</v>
      </c>
      <c r="D989" s="2" t="s">
        <v>8</v>
      </c>
      <c r="E989" s="2">
        <v>917</v>
      </c>
      <c r="F989" s="2" t="s">
        <v>2763</v>
      </c>
      <c r="G989" s="2" t="s">
        <v>2485</v>
      </c>
      <c r="H989" s="8" t="s">
        <v>2137</v>
      </c>
      <c r="I989" s="1">
        <v>102088.58174190234</v>
      </c>
      <c r="J989" s="1">
        <v>102777.35830620342</v>
      </c>
      <c r="K989" s="1">
        <v>104495.60399663396</v>
      </c>
      <c r="L989" s="1">
        <v>104931.70310557376</v>
      </c>
      <c r="M989" s="1">
        <v>105246.47686509721</v>
      </c>
      <c r="N989" s="1">
        <v>105506.36096841961</v>
      </c>
      <c r="O989" s="1">
        <v>105909.27814677397</v>
      </c>
      <c r="P989" s="1">
        <v>104794.66583699445</v>
      </c>
      <c r="Q989" s="1">
        <v>105028.19337381212</v>
      </c>
      <c r="R989" s="1">
        <v>106187.46446378178</v>
      </c>
      <c r="S989" s="1">
        <v>105945.24863416312</v>
      </c>
      <c r="T989" s="1">
        <v>105414.24717740448</v>
      </c>
      <c r="U989" s="9">
        <f t="shared" si="15"/>
        <v>1258325.1826167603</v>
      </c>
    </row>
    <row r="990" spans="1:21" x14ac:dyDescent="0.3">
      <c r="A990" s="7" t="s">
        <v>281</v>
      </c>
      <c r="B990" s="7" t="s">
        <v>659</v>
      </c>
      <c r="C990" s="7">
        <v>1312</v>
      </c>
      <c r="D990" s="2" t="s">
        <v>8</v>
      </c>
      <c r="E990" s="2">
        <v>917</v>
      </c>
      <c r="F990" s="2" t="s">
        <v>2395</v>
      </c>
      <c r="G990" s="2" t="s">
        <v>2485</v>
      </c>
      <c r="H990" s="8" t="s">
        <v>2138</v>
      </c>
      <c r="I990" s="1">
        <v>51559.889768637542</v>
      </c>
      <c r="J990" s="1">
        <v>51907.756720304751</v>
      </c>
      <c r="K990" s="1">
        <v>52775.557574057551</v>
      </c>
      <c r="L990" s="1">
        <v>52995.809649279676</v>
      </c>
      <c r="M990" s="1">
        <v>53154.78629550364</v>
      </c>
      <c r="N990" s="1">
        <v>53286.040893141217</v>
      </c>
      <c r="O990" s="1">
        <v>53489.534417562609</v>
      </c>
      <c r="P990" s="1">
        <v>52926.598907572952</v>
      </c>
      <c r="Q990" s="1">
        <v>53044.542107985915</v>
      </c>
      <c r="R990" s="1">
        <v>53630.032557465544</v>
      </c>
      <c r="S990" s="1">
        <v>53507.701330385418</v>
      </c>
      <c r="T990" s="1">
        <v>532395.18776466907</v>
      </c>
      <c r="U990" s="9">
        <f t="shared" si="15"/>
        <v>1114673.4379865658</v>
      </c>
    </row>
    <row r="991" spans="1:21" x14ac:dyDescent="0.3">
      <c r="A991" s="7" t="s">
        <v>281</v>
      </c>
      <c r="B991" s="7" t="s">
        <v>659</v>
      </c>
      <c r="C991" s="7">
        <v>1312</v>
      </c>
      <c r="D991" s="2" t="s">
        <v>8</v>
      </c>
      <c r="E991" s="2">
        <v>917</v>
      </c>
      <c r="F991" s="2" t="s">
        <v>2396</v>
      </c>
      <c r="G991" s="2" t="s">
        <v>2485</v>
      </c>
      <c r="H991" s="8" t="s">
        <v>2139</v>
      </c>
      <c r="I991" s="1">
        <v>103119.77953727508</v>
      </c>
      <c r="J991" s="1">
        <v>103815.5134406095</v>
      </c>
      <c r="K991" s="1">
        <v>105551.1151481151</v>
      </c>
      <c r="L991" s="1">
        <v>105991.61929855935</v>
      </c>
      <c r="M991" s="1">
        <v>106309.57259100728</v>
      </c>
      <c r="N991" s="1">
        <v>106572.08178628243</v>
      </c>
      <c r="O991" s="1">
        <v>106979.06883512522</v>
      </c>
      <c r="P991" s="1">
        <v>105853.1978151459</v>
      </c>
      <c r="Q991" s="1">
        <v>106089.08421597183</v>
      </c>
      <c r="R991" s="1">
        <v>107260.06511493109</v>
      </c>
      <c r="S991" s="1">
        <v>107015.40266077084</v>
      </c>
      <c r="T991" s="1">
        <v>106479.03755293382</v>
      </c>
      <c r="U991" s="9">
        <f t="shared" si="15"/>
        <v>1271035.5379967275</v>
      </c>
    </row>
    <row r="992" spans="1:21" x14ac:dyDescent="0.3">
      <c r="A992" s="7" t="s">
        <v>281</v>
      </c>
      <c r="B992" s="7" t="s">
        <v>659</v>
      </c>
      <c r="C992" s="7">
        <v>1312</v>
      </c>
      <c r="D992" s="2" t="s">
        <v>8</v>
      </c>
      <c r="E992" s="2">
        <v>917</v>
      </c>
      <c r="F992" s="2" t="s">
        <v>2764</v>
      </c>
      <c r="G992" s="2" t="s">
        <v>2485</v>
      </c>
      <c r="H992" s="8" t="s">
        <v>2140</v>
      </c>
      <c r="I992" s="1">
        <v>77339.834652956313</v>
      </c>
      <c r="J992" s="1">
        <v>155723.27016091425</v>
      </c>
      <c r="K992" s="1">
        <v>158326.67272217266</v>
      </c>
      <c r="L992" s="1">
        <v>158987.42894783904</v>
      </c>
      <c r="M992" s="1">
        <v>159464.35888651092</v>
      </c>
      <c r="N992" s="1">
        <v>159858.12267942366</v>
      </c>
      <c r="O992" s="1">
        <v>160468.60325268784</v>
      </c>
      <c r="P992" s="1">
        <v>158779.79672271886</v>
      </c>
      <c r="Q992" s="1">
        <v>159133.62632395775</v>
      </c>
      <c r="R992" s="1">
        <v>160890.09767239663</v>
      </c>
      <c r="S992" s="1">
        <v>160523.10399115624</v>
      </c>
      <c r="T992" s="1">
        <v>159718.55632940072</v>
      </c>
      <c r="U992" s="9">
        <f t="shared" si="15"/>
        <v>1829213.4723421347</v>
      </c>
    </row>
    <row r="993" spans="1:21" x14ac:dyDescent="0.3">
      <c r="A993" s="7" t="s">
        <v>281</v>
      </c>
      <c r="B993" s="7" t="s">
        <v>659</v>
      </c>
      <c r="C993" s="7">
        <v>1312</v>
      </c>
      <c r="D993" s="2" t="s">
        <v>8</v>
      </c>
      <c r="E993" s="2">
        <v>917</v>
      </c>
      <c r="F993" s="2" t="s">
        <v>2397</v>
      </c>
      <c r="G993" s="2" t="s">
        <v>2485</v>
      </c>
      <c r="H993" s="8" t="s">
        <v>2141</v>
      </c>
      <c r="I993" s="1">
        <v>103119.77953727508</v>
      </c>
      <c r="J993" s="1">
        <v>103815.5134406095</v>
      </c>
      <c r="K993" s="1">
        <v>105551.1151481151</v>
      </c>
      <c r="L993" s="1">
        <v>158987.42894783904</v>
      </c>
      <c r="M993" s="1">
        <v>159464.35888651092</v>
      </c>
      <c r="N993" s="1">
        <v>159858.12267942366</v>
      </c>
      <c r="O993" s="1">
        <v>106979.06883512522</v>
      </c>
      <c r="P993" s="1">
        <v>105853.1978151459</v>
      </c>
      <c r="Q993" s="1">
        <v>106089.08421597183</v>
      </c>
      <c r="R993" s="1">
        <v>107260.06511493109</v>
      </c>
      <c r="S993" s="1">
        <v>107015.40266077084</v>
      </c>
      <c r="T993" s="1">
        <v>106479.03755293382</v>
      </c>
      <c r="U993" s="9">
        <f t="shared" si="15"/>
        <v>1430472.1748346521</v>
      </c>
    </row>
    <row r="994" spans="1:21" x14ac:dyDescent="0.3">
      <c r="A994" s="7" t="s">
        <v>281</v>
      </c>
      <c r="B994" s="7" t="s">
        <v>659</v>
      </c>
      <c r="C994" s="7">
        <v>1312</v>
      </c>
      <c r="D994" s="2" t="s">
        <v>8</v>
      </c>
      <c r="E994" s="2">
        <v>917</v>
      </c>
      <c r="F994" s="2" t="s">
        <v>2398</v>
      </c>
      <c r="G994" s="2" t="s">
        <v>2485</v>
      </c>
      <c r="H994" s="8" t="s">
        <v>2142</v>
      </c>
      <c r="I994" s="1">
        <v>154679.66930591263</v>
      </c>
      <c r="J994" s="1">
        <v>155723.27016091425</v>
      </c>
      <c r="K994" s="1">
        <v>158326.67272217266</v>
      </c>
      <c r="L994" s="1">
        <v>158987.42894783904</v>
      </c>
      <c r="M994" s="1">
        <v>159464.35888651092</v>
      </c>
      <c r="N994" s="1">
        <v>159858.12267942366</v>
      </c>
      <c r="O994" s="1">
        <v>160468.60325268784</v>
      </c>
      <c r="P994" s="1">
        <v>158779.79672271886</v>
      </c>
      <c r="Q994" s="1">
        <v>159133.62632395775</v>
      </c>
      <c r="R994" s="1">
        <v>160890.09767239663</v>
      </c>
      <c r="S994" s="1">
        <v>160523.10399115624</v>
      </c>
      <c r="T994" s="1">
        <v>266197.59388233454</v>
      </c>
      <c r="U994" s="9">
        <f t="shared" si="15"/>
        <v>2013032.3445480252</v>
      </c>
    </row>
    <row r="995" spans="1:21" x14ac:dyDescent="0.3">
      <c r="A995" s="7" t="s">
        <v>281</v>
      </c>
      <c r="B995" s="7" t="s">
        <v>659</v>
      </c>
      <c r="C995" s="7">
        <v>1312</v>
      </c>
      <c r="D995" s="2" t="s">
        <v>8</v>
      </c>
      <c r="E995" s="2">
        <v>917</v>
      </c>
      <c r="F995" s="2" t="s">
        <v>2408</v>
      </c>
      <c r="G995" s="2" t="s">
        <v>2485</v>
      </c>
      <c r="H995" s="8" t="s">
        <v>2143</v>
      </c>
      <c r="I995" s="1">
        <v>51559.889768637542</v>
      </c>
      <c r="J995" s="1">
        <v>51907.756720304751</v>
      </c>
      <c r="K995" s="1">
        <v>52775.557574057551</v>
      </c>
      <c r="L995" s="1">
        <v>105991.61929855935</v>
      </c>
      <c r="M995" s="1">
        <v>106309.57259100728</v>
      </c>
      <c r="N995" s="1">
        <v>106572.08178628243</v>
      </c>
      <c r="O995" s="1">
        <v>53489.534417562609</v>
      </c>
      <c r="P995" s="1">
        <v>52926.598907572952</v>
      </c>
      <c r="Q995" s="1">
        <v>53044.542107985915</v>
      </c>
      <c r="R995" s="1">
        <v>53630.032557465544</v>
      </c>
      <c r="S995" s="1">
        <v>53507.701330385418</v>
      </c>
      <c r="T995" s="1">
        <v>266197.59388233454</v>
      </c>
      <c r="U995" s="9">
        <f t="shared" si="15"/>
        <v>1007912.4809421558</v>
      </c>
    </row>
    <row r="996" spans="1:21" x14ac:dyDescent="0.3">
      <c r="A996" s="7" t="s">
        <v>281</v>
      </c>
      <c r="B996" s="7" t="s">
        <v>659</v>
      </c>
      <c r="C996" s="7">
        <v>1312</v>
      </c>
      <c r="D996" s="2" t="s">
        <v>8</v>
      </c>
      <c r="E996" s="2">
        <v>917</v>
      </c>
      <c r="F996" s="2" t="s">
        <v>2409</v>
      </c>
      <c r="G996" s="2" t="s">
        <v>2485</v>
      </c>
      <c r="H996" s="8" t="s">
        <v>2144</v>
      </c>
      <c r="I996" s="1">
        <v>103119.77953727508</v>
      </c>
      <c r="J996" s="1">
        <v>103815.5134406095</v>
      </c>
      <c r="K996" s="1">
        <v>105551.1151481151</v>
      </c>
      <c r="L996" s="1">
        <v>105991.61929855935</v>
      </c>
      <c r="M996" s="1">
        <v>106309.57259100728</v>
      </c>
      <c r="N996" s="1">
        <v>106572.08178628243</v>
      </c>
      <c r="O996" s="1">
        <v>106979.06883512522</v>
      </c>
      <c r="P996" s="1">
        <v>105853.1978151459</v>
      </c>
      <c r="Q996" s="1">
        <v>106089.08421597183</v>
      </c>
      <c r="R996" s="1">
        <v>107260.06511493109</v>
      </c>
      <c r="S996" s="1">
        <v>107015.40266077084</v>
      </c>
      <c r="T996" s="1">
        <v>266197.59388233454</v>
      </c>
      <c r="U996" s="9">
        <f t="shared" si="15"/>
        <v>1430754.0943261283</v>
      </c>
    </row>
    <row r="997" spans="1:21" x14ac:dyDescent="0.3">
      <c r="A997" s="7" t="s">
        <v>281</v>
      </c>
      <c r="B997" s="7" t="s">
        <v>659</v>
      </c>
      <c r="C997" s="7">
        <v>1312</v>
      </c>
      <c r="D997" s="2" t="s">
        <v>8</v>
      </c>
      <c r="E997" s="2">
        <v>917</v>
      </c>
      <c r="F997" s="2" t="s">
        <v>2410</v>
      </c>
      <c r="G997" s="2" t="s">
        <v>2485</v>
      </c>
      <c r="H997" s="8" t="s">
        <v>2145</v>
      </c>
      <c r="I997" s="1">
        <v>51559.889768637542</v>
      </c>
      <c r="J997" s="1">
        <v>51907.756720304751</v>
      </c>
      <c r="K997" s="1">
        <v>52775.557574057551</v>
      </c>
      <c r="L997" s="1">
        <v>52995.809649279676</v>
      </c>
      <c r="M997" s="1">
        <v>53154.78629550364</v>
      </c>
      <c r="N997" s="1">
        <v>53286.040893141217</v>
      </c>
      <c r="O997" s="1">
        <v>53489.534417562609</v>
      </c>
      <c r="P997" s="1">
        <v>52926.598907572952</v>
      </c>
      <c r="Q997" s="1">
        <v>53044.542107985915</v>
      </c>
      <c r="R997" s="1">
        <v>53630.032557465544</v>
      </c>
      <c r="S997" s="1">
        <v>53507.701330385418</v>
      </c>
      <c r="T997" s="1">
        <v>53239.51877646691</v>
      </c>
      <c r="U997" s="9">
        <f t="shared" si="15"/>
        <v>635517.76899836375</v>
      </c>
    </row>
    <row r="998" spans="1:21" x14ac:dyDescent="0.3">
      <c r="A998" s="7" t="s">
        <v>281</v>
      </c>
      <c r="B998" s="7" t="s">
        <v>659</v>
      </c>
      <c r="C998" s="7">
        <v>1312</v>
      </c>
      <c r="D998" s="2" t="s">
        <v>8</v>
      </c>
      <c r="E998" s="2">
        <v>917</v>
      </c>
      <c r="F998" s="2" t="s">
        <v>2411</v>
      </c>
      <c r="G998" s="2" t="s">
        <v>2485</v>
      </c>
      <c r="H998" s="8" t="s">
        <v>2146</v>
      </c>
      <c r="I998" s="1">
        <v>103119.77953727508</v>
      </c>
      <c r="J998" s="1">
        <v>103815.5134406095</v>
      </c>
      <c r="K998" s="1">
        <v>105551.1151481151</v>
      </c>
      <c r="L998" s="1">
        <v>105991.61929855935</v>
      </c>
      <c r="M998" s="1">
        <v>106309.57259100728</v>
      </c>
      <c r="N998" s="1">
        <v>106572.08178628243</v>
      </c>
      <c r="O998" s="1">
        <v>106979.06883512522</v>
      </c>
      <c r="P998" s="1">
        <v>105853.1978151459</v>
      </c>
      <c r="Q998" s="1">
        <v>106089.08421597183</v>
      </c>
      <c r="R998" s="1">
        <v>107260.06511493109</v>
      </c>
      <c r="S998" s="1">
        <v>107015.40266077084</v>
      </c>
      <c r="T998" s="1">
        <v>106479.03755293382</v>
      </c>
      <c r="U998" s="9">
        <f t="shared" si="15"/>
        <v>1271035.5379967275</v>
      </c>
    </row>
    <row r="999" spans="1:21" x14ac:dyDescent="0.3">
      <c r="A999" s="7" t="s">
        <v>281</v>
      </c>
      <c r="B999" s="7" t="s">
        <v>659</v>
      </c>
      <c r="C999" s="7">
        <v>1312</v>
      </c>
      <c r="D999" s="2" t="s">
        <v>8</v>
      </c>
      <c r="E999" s="2">
        <v>917</v>
      </c>
      <c r="F999" s="2" t="s">
        <v>2412</v>
      </c>
      <c r="G999" s="2" t="s">
        <v>2485</v>
      </c>
      <c r="H999" s="8" t="s">
        <v>2147</v>
      </c>
      <c r="I999" s="1">
        <v>51559.889768637542</v>
      </c>
      <c r="J999" s="1">
        <v>51907.756720304751</v>
      </c>
      <c r="K999" s="1">
        <v>52775.557574057551</v>
      </c>
      <c r="L999" s="1">
        <v>52995.809649279676</v>
      </c>
      <c r="M999" s="1">
        <v>53154.78629550364</v>
      </c>
      <c r="N999" s="1">
        <v>53286.040893141217</v>
      </c>
      <c r="O999" s="1">
        <v>53489.534417562609</v>
      </c>
      <c r="P999" s="1">
        <v>52926.598907572952</v>
      </c>
      <c r="Q999" s="1">
        <v>53044.542107985915</v>
      </c>
      <c r="R999" s="1">
        <v>53630.032557465544</v>
      </c>
      <c r="S999" s="1">
        <v>53507.701330385418</v>
      </c>
      <c r="T999" s="1">
        <v>53239.51877646691</v>
      </c>
      <c r="U999" s="9">
        <f t="shared" si="15"/>
        <v>635517.76899836375</v>
      </c>
    </row>
    <row r="1000" spans="1:21" x14ac:dyDescent="0.3">
      <c r="A1000" s="7" t="s">
        <v>281</v>
      </c>
      <c r="B1000" s="7" t="s">
        <v>659</v>
      </c>
      <c r="C1000" s="7">
        <v>1312</v>
      </c>
      <c r="D1000" s="2" t="s">
        <v>8</v>
      </c>
      <c r="E1000" s="2">
        <v>917</v>
      </c>
      <c r="F1000" s="2" t="s">
        <v>2413</v>
      </c>
      <c r="G1000" s="2" t="s">
        <v>2485</v>
      </c>
      <c r="H1000" s="8" t="s">
        <v>2148</v>
      </c>
      <c r="I1000" s="1">
        <v>51559.889768637542</v>
      </c>
      <c r="J1000" s="1">
        <v>51907.756720304751</v>
      </c>
      <c r="K1000" s="1">
        <v>52775.557574057551</v>
      </c>
      <c r="L1000" s="1">
        <v>52995.809649279676</v>
      </c>
      <c r="M1000" s="1">
        <v>53154.78629550364</v>
      </c>
      <c r="N1000" s="1">
        <v>53286.040893141217</v>
      </c>
      <c r="O1000" s="1">
        <v>53489.534417562609</v>
      </c>
      <c r="P1000" s="1">
        <v>52926.598907572952</v>
      </c>
      <c r="Q1000" s="1">
        <v>53044.542107985915</v>
      </c>
      <c r="R1000" s="1">
        <v>53630.032557465544</v>
      </c>
      <c r="S1000" s="1">
        <v>53507.701330385418</v>
      </c>
      <c r="T1000" s="1">
        <v>53239.51877646691</v>
      </c>
      <c r="U1000" s="9">
        <f t="shared" si="15"/>
        <v>635517.76899836375</v>
      </c>
    </row>
    <row r="1001" spans="1:21" x14ac:dyDescent="0.3">
      <c r="A1001" s="7" t="s">
        <v>281</v>
      </c>
      <c r="B1001" s="7" t="s">
        <v>659</v>
      </c>
      <c r="C1001" s="7">
        <v>1312</v>
      </c>
      <c r="D1001" s="2" t="s">
        <v>8</v>
      </c>
      <c r="E1001" s="2">
        <v>917</v>
      </c>
      <c r="F1001" s="2" t="s">
        <v>2414</v>
      </c>
      <c r="G1001" s="2" t="s">
        <v>2485</v>
      </c>
      <c r="H1001" s="8" t="s">
        <v>2149</v>
      </c>
      <c r="I1001" s="1">
        <v>92807.801583547582</v>
      </c>
      <c r="J1001" s="1">
        <v>93433.962096548552</v>
      </c>
      <c r="K1001" s="1">
        <v>94996.003633303597</v>
      </c>
      <c r="L1001" s="1">
        <v>95392.457368703428</v>
      </c>
      <c r="M1001" s="1">
        <v>95678.615331906549</v>
      </c>
      <c r="N1001" s="1">
        <v>95914.873607654197</v>
      </c>
      <c r="O1001" s="1">
        <v>96281.161951612696</v>
      </c>
      <c r="P1001" s="1">
        <v>95267.878033631321</v>
      </c>
      <c r="Q1001" s="1">
        <v>95480.175794374649</v>
      </c>
      <c r="R1001" s="1">
        <v>96534.058603437981</v>
      </c>
      <c r="S1001" s="1">
        <v>96313.862394693744</v>
      </c>
      <c r="T1001" s="1">
        <v>266197.59388233454</v>
      </c>
      <c r="U1001" s="9">
        <f t="shared" si="15"/>
        <v>1314298.444281749</v>
      </c>
    </row>
    <row r="1002" spans="1:21" x14ac:dyDescent="0.3">
      <c r="A1002" s="7" t="s">
        <v>281</v>
      </c>
      <c r="B1002" s="7" t="s">
        <v>659</v>
      </c>
      <c r="C1002" s="7">
        <v>1312</v>
      </c>
      <c r="D1002" s="2" t="s">
        <v>8</v>
      </c>
      <c r="E1002" s="2">
        <v>917</v>
      </c>
      <c r="F1002" s="2" t="s">
        <v>2415</v>
      </c>
      <c r="G1002" s="2" t="s">
        <v>2485</v>
      </c>
      <c r="H1002" s="8" t="s">
        <v>2150</v>
      </c>
      <c r="I1002" s="1">
        <v>102088.58174190234</v>
      </c>
      <c r="J1002" s="1">
        <v>102777.35830620342</v>
      </c>
      <c r="K1002" s="1">
        <v>104495.60399663396</v>
      </c>
      <c r="L1002" s="1">
        <v>104931.70310557376</v>
      </c>
      <c r="M1002" s="1">
        <v>105246.47686509721</v>
      </c>
      <c r="N1002" s="1">
        <v>105506.36096841961</v>
      </c>
      <c r="O1002" s="1">
        <v>105909.27814677397</v>
      </c>
      <c r="P1002" s="1">
        <v>104794.66583699445</v>
      </c>
      <c r="Q1002" s="1">
        <v>105028.19337381212</v>
      </c>
      <c r="R1002" s="1">
        <v>106187.46446378178</v>
      </c>
      <c r="S1002" s="1">
        <v>105945.24863416312</v>
      </c>
      <c r="T1002" s="1">
        <v>105414.24717740448</v>
      </c>
      <c r="U1002" s="9">
        <f t="shared" si="15"/>
        <v>1258325.1826167603</v>
      </c>
    </row>
    <row r="1003" spans="1:21" x14ac:dyDescent="0.3">
      <c r="A1003" s="7" t="s">
        <v>281</v>
      </c>
      <c r="B1003" s="7" t="s">
        <v>659</v>
      </c>
      <c r="C1003" s="7">
        <v>1312</v>
      </c>
      <c r="D1003" s="2" t="s">
        <v>8</v>
      </c>
      <c r="E1003" s="2">
        <v>917</v>
      </c>
      <c r="F1003" s="2" t="s">
        <v>2416</v>
      </c>
      <c r="G1003" s="2" t="s">
        <v>2485</v>
      </c>
      <c r="H1003" s="8" t="s">
        <v>2151</v>
      </c>
      <c r="I1003" s="1">
        <v>51559.889768637542</v>
      </c>
      <c r="J1003" s="1">
        <v>51907.756720304751</v>
      </c>
      <c r="K1003" s="1">
        <v>52775.557574057551</v>
      </c>
      <c r="L1003" s="1">
        <v>52995.809649279676</v>
      </c>
      <c r="M1003" s="1">
        <v>53154.78629550364</v>
      </c>
      <c r="N1003" s="1">
        <v>53286.040893141217</v>
      </c>
      <c r="O1003" s="1">
        <v>53489.534417562609</v>
      </c>
      <c r="P1003" s="1">
        <v>52926.598907572952</v>
      </c>
      <c r="Q1003" s="1">
        <v>53044.542107985915</v>
      </c>
      <c r="R1003" s="1">
        <v>53630.032557465544</v>
      </c>
      <c r="S1003" s="1">
        <v>53507.701330385418</v>
      </c>
      <c r="T1003" s="1">
        <v>53239.51877646691</v>
      </c>
      <c r="U1003" s="9">
        <f t="shared" si="15"/>
        <v>635517.76899836375</v>
      </c>
    </row>
    <row r="1004" spans="1:21" x14ac:dyDescent="0.3">
      <c r="A1004" s="7" t="s">
        <v>281</v>
      </c>
      <c r="B1004" s="7" t="s">
        <v>659</v>
      </c>
      <c r="C1004" s="7">
        <v>1312</v>
      </c>
      <c r="D1004" s="2" t="s">
        <v>8</v>
      </c>
      <c r="E1004" s="2">
        <v>917</v>
      </c>
      <c r="F1004" s="2" t="s">
        <v>2417</v>
      </c>
      <c r="G1004" s="2" t="s">
        <v>2485</v>
      </c>
      <c r="H1004" s="8" t="s">
        <v>2152</v>
      </c>
      <c r="I1004" s="1">
        <v>77339.834652956313</v>
      </c>
      <c r="J1004" s="1">
        <v>102777.35830620342</v>
      </c>
      <c r="K1004" s="1">
        <v>104495.60399663396</v>
      </c>
      <c r="L1004" s="1">
        <v>104931.70310557376</v>
      </c>
      <c r="M1004" s="1">
        <v>105246.47686509721</v>
      </c>
      <c r="N1004" s="1">
        <v>105506.36096841961</v>
      </c>
      <c r="O1004" s="1">
        <v>105909.27814677397</v>
      </c>
      <c r="P1004" s="1">
        <v>104794.66583699445</v>
      </c>
      <c r="Q1004" s="1">
        <v>105028.19337381212</v>
      </c>
      <c r="R1004" s="1">
        <v>106187.46446378178</v>
      </c>
      <c r="S1004" s="1">
        <v>105945.24863416312</v>
      </c>
      <c r="T1004" s="1">
        <v>105414.24717740448</v>
      </c>
      <c r="U1004" s="9">
        <f t="shared" si="15"/>
        <v>1233576.4355278143</v>
      </c>
    </row>
    <row r="1005" spans="1:21" x14ac:dyDescent="0.3">
      <c r="A1005" s="7" t="s">
        <v>281</v>
      </c>
      <c r="B1005" s="7" t="s">
        <v>659</v>
      </c>
      <c r="C1005" s="7">
        <v>1312</v>
      </c>
      <c r="D1005" s="2" t="s">
        <v>8</v>
      </c>
      <c r="E1005" s="2">
        <v>917</v>
      </c>
      <c r="F1005" s="2" t="s">
        <v>2418</v>
      </c>
      <c r="G1005" s="2" t="s">
        <v>2485</v>
      </c>
      <c r="H1005" s="8" t="s">
        <v>2153</v>
      </c>
      <c r="I1005" s="1">
        <v>51559.889768637542</v>
      </c>
      <c r="J1005" s="1">
        <v>51907.756720304751</v>
      </c>
      <c r="K1005" s="1">
        <v>52775.557574057551</v>
      </c>
      <c r="L1005" s="1">
        <v>52995.809649279676</v>
      </c>
      <c r="M1005" s="1">
        <v>53154.78629550364</v>
      </c>
      <c r="N1005" s="1">
        <v>53286.040893141217</v>
      </c>
      <c r="O1005" s="1">
        <v>53489.534417562609</v>
      </c>
      <c r="P1005" s="1">
        <v>52926.598907572952</v>
      </c>
      <c r="Q1005" s="1">
        <v>53044.542107985915</v>
      </c>
      <c r="R1005" s="1">
        <v>53630.032557465544</v>
      </c>
      <c r="S1005" s="1">
        <v>53507.701330385418</v>
      </c>
      <c r="T1005" s="1">
        <v>53239.51877646691</v>
      </c>
      <c r="U1005" s="9">
        <f t="shared" si="15"/>
        <v>635517.76899836375</v>
      </c>
    </row>
    <row r="1006" spans="1:21" x14ac:dyDescent="0.3">
      <c r="A1006" s="7" t="s">
        <v>281</v>
      </c>
      <c r="B1006" s="7" t="s">
        <v>659</v>
      </c>
      <c r="C1006" s="7">
        <v>1312</v>
      </c>
      <c r="D1006" s="2" t="s">
        <v>8</v>
      </c>
      <c r="E1006" s="2">
        <v>917</v>
      </c>
      <c r="F1006" s="2" t="s">
        <v>2419</v>
      </c>
      <c r="G1006" s="2" t="s">
        <v>2485</v>
      </c>
      <c r="H1006" s="8" t="s">
        <v>2154</v>
      </c>
      <c r="I1006" s="1">
        <v>25779.944884318771</v>
      </c>
      <c r="J1006" s="1">
        <v>25953.878360152376</v>
      </c>
      <c r="K1006" s="1">
        <v>26387.778787028776</v>
      </c>
      <c r="L1006" s="1">
        <v>26497.904824639838</v>
      </c>
      <c r="M1006" s="1">
        <v>26577.39314775182</v>
      </c>
      <c r="N1006" s="1">
        <v>26643.020446570608</v>
      </c>
      <c r="O1006" s="1">
        <v>26744.767208781304</v>
      </c>
      <c r="P1006" s="1">
        <v>26463.299453786476</v>
      </c>
      <c r="Q1006" s="1">
        <v>26522.271053992958</v>
      </c>
      <c r="R1006" s="1">
        <v>26815.016278732772</v>
      </c>
      <c r="S1006" s="1">
        <v>26753.850665192709</v>
      </c>
      <c r="T1006" s="1">
        <v>266197.59388233454</v>
      </c>
      <c r="U1006" s="9">
        <f t="shared" si="15"/>
        <v>557336.71899328288</v>
      </c>
    </row>
    <row r="1007" spans="1:21" x14ac:dyDescent="0.3">
      <c r="A1007" s="7" t="s">
        <v>281</v>
      </c>
      <c r="B1007" s="7" t="s">
        <v>659</v>
      </c>
      <c r="C1007" s="7">
        <v>1312</v>
      </c>
      <c r="D1007" s="2" t="s">
        <v>8</v>
      </c>
      <c r="E1007" s="2">
        <v>917</v>
      </c>
      <c r="F1007" s="2" t="s">
        <v>2420</v>
      </c>
      <c r="G1007" s="2" t="s">
        <v>2485</v>
      </c>
      <c r="H1007" s="8" t="s">
        <v>2155</v>
      </c>
      <c r="I1007" s="1">
        <v>25779.944884318771</v>
      </c>
      <c r="J1007" s="1">
        <v>25953.878360152376</v>
      </c>
      <c r="K1007" s="1">
        <v>26387.778787028776</v>
      </c>
      <c r="L1007" s="1">
        <v>26497.904824639838</v>
      </c>
      <c r="M1007" s="1">
        <v>26577.39314775182</v>
      </c>
      <c r="N1007" s="1">
        <v>26643.020446570608</v>
      </c>
      <c r="O1007" s="1">
        <v>26744.767208781304</v>
      </c>
      <c r="P1007" s="1">
        <v>26463.299453786476</v>
      </c>
      <c r="Q1007" s="1">
        <v>26522.271053992958</v>
      </c>
      <c r="R1007" s="1">
        <v>26815.016278732772</v>
      </c>
      <c r="S1007" s="1">
        <v>26753.850665192709</v>
      </c>
      <c r="T1007" s="1">
        <v>26619.759388233455</v>
      </c>
      <c r="U1007" s="9">
        <f t="shared" si="15"/>
        <v>317758.88449918188</v>
      </c>
    </row>
    <row r="1008" spans="1:21" x14ac:dyDescent="0.3">
      <c r="A1008" s="7" t="s">
        <v>281</v>
      </c>
      <c r="B1008" s="7" t="s">
        <v>659</v>
      </c>
      <c r="C1008" s="7">
        <v>1312</v>
      </c>
      <c r="D1008" s="2" t="s">
        <v>8</v>
      </c>
      <c r="E1008" s="2">
        <v>917</v>
      </c>
      <c r="F1008" s="2" t="s">
        <v>2766</v>
      </c>
      <c r="G1008" s="2" t="s">
        <v>2485</v>
      </c>
      <c r="H1008" s="8" t="s">
        <v>2156</v>
      </c>
      <c r="I1008" s="1">
        <v>51559.889768637542</v>
      </c>
      <c r="J1008" s="1">
        <v>51907.756720304751</v>
      </c>
      <c r="K1008" s="1">
        <v>52775.557574057551</v>
      </c>
      <c r="L1008" s="1">
        <v>52995.809649279676</v>
      </c>
      <c r="M1008" s="1">
        <v>53154.78629550364</v>
      </c>
      <c r="N1008" s="1">
        <v>53286.040893141217</v>
      </c>
      <c r="O1008" s="1">
        <v>53489.534417562609</v>
      </c>
      <c r="P1008" s="1">
        <v>52926.598907572952</v>
      </c>
      <c r="Q1008" s="1">
        <v>53044.542107985915</v>
      </c>
      <c r="R1008" s="1">
        <v>53630.032557465544</v>
      </c>
      <c r="S1008" s="1">
        <v>53507.701330385418</v>
      </c>
      <c r="T1008" s="1">
        <v>53239.51877646691</v>
      </c>
      <c r="U1008" s="9">
        <f t="shared" si="15"/>
        <v>635517.76899836375</v>
      </c>
    </row>
    <row r="1009" spans="1:21" x14ac:dyDescent="0.3">
      <c r="A1009" s="7" t="s">
        <v>281</v>
      </c>
      <c r="B1009" s="7" t="s">
        <v>659</v>
      </c>
      <c r="C1009" s="7">
        <v>1312</v>
      </c>
      <c r="D1009" s="2" t="s">
        <v>8</v>
      </c>
      <c r="E1009" s="2">
        <v>917</v>
      </c>
      <c r="F1009" s="2" t="s">
        <v>2421</v>
      </c>
      <c r="G1009" s="2" t="s">
        <v>2485</v>
      </c>
      <c r="H1009" s="8" t="s">
        <v>2157</v>
      </c>
      <c r="I1009" s="1">
        <v>51559.889768637542</v>
      </c>
      <c r="J1009" s="1">
        <v>51907.756720304751</v>
      </c>
      <c r="K1009" s="1">
        <v>52775.557574057551</v>
      </c>
      <c r="L1009" s="1">
        <v>52995.809649279676</v>
      </c>
      <c r="M1009" s="1">
        <v>159464.35888651092</v>
      </c>
      <c r="N1009" s="1">
        <v>53286.040893141217</v>
      </c>
      <c r="O1009" s="1">
        <v>53489.534417562609</v>
      </c>
      <c r="P1009" s="1">
        <v>52926.598907572952</v>
      </c>
      <c r="Q1009" s="1">
        <v>53044.542107985915</v>
      </c>
      <c r="R1009" s="1">
        <v>53630.032557465544</v>
      </c>
      <c r="S1009" s="1">
        <v>53507.701330385418</v>
      </c>
      <c r="T1009" s="1">
        <v>53239.51877646691</v>
      </c>
      <c r="U1009" s="9">
        <f t="shared" si="15"/>
        <v>741827.34158937109</v>
      </c>
    </row>
    <row r="1010" spans="1:21" x14ac:dyDescent="0.3">
      <c r="A1010" s="7" t="s">
        <v>281</v>
      </c>
      <c r="B1010" s="7" t="s">
        <v>659</v>
      </c>
      <c r="C1010" s="7">
        <v>1312</v>
      </c>
      <c r="D1010" s="2" t="s">
        <v>8</v>
      </c>
      <c r="E1010" s="2">
        <v>917</v>
      </c>
      <c r="F1010" s="2" t="s">
        <v>2422</v>
      </c>
      <c r="G1010" s="2" t="s">
        <v>2485</v>
      </c>
      <c r="H1010" s="8" t="s">
        <v>2158</v>
      </c>
      <c r="I1010" s="1">
        <v>46403.900791773791</v>
      </c>
      <c r="J1010" s="1">
        <v>46716.981048274276</v>
      </c>
      <c r="K1010" s="1">
        <v>47498.001816651798</v>
      </c>
      <c r="L1010" s="1">
        <v>47696.228684351714</v>
      </c>
      <c r="M1010" s="1">
        <v>47839.307665953274</v>
      </c>
      <c r="N1010" s="1">
        <v>47957.436803827099</v>
      </c>
      <c r="O1010" s="1">
        <v>48140.580975806348</v>
      </c>
      <c r="P1010" s="1">
        <v>47633.939016815661</v>
      </c>
      <c r="Q1010" s="1">
        <v>47740.087897187324</v>
      </c>
      <c r="R1010" s="1">
        <v>48267.029301718991</v>
      </c>
      <c r="S1010" s="1">
        <v>48156.931197346872</v>
      </c>
      <c r="T1010" s="1">
        <v>47915.566898820216</v>
      </c>
      <c r="U1010" s="9">
        <f t="shared" si="15"/>
        <v>571965.99209852738</v>
      </c>
    </row>
    <row r="1011" spans="1:21" x14ac:dyDescent="0.3">
      <c r="A1011" s="7" t="s">
        <v>281</v>
      </c>
      <c r="B1011" s="7" t="s">
        <v>659</v>
      </c>
      <c r="C1011" s="7">
        <v>1312</v>
      </c>
      <c r="D1011" s="2" t="s">
        <v>8</v>
      </c>
      <c r="E1011" s="2">
        <v>917</v>
      </c>
      <c r="F1011" s="2" t="s">
        <v>2423</v>
      </c>
      <c r="G1011" s="2" t="s">
        <v>2485</v>
      </c>
      <c r="H1011" s="8" t="s">
        <v>2159</v>
      </c>
      <c r="I1011" s="1">
        <v>51559.889768637542</v>
      </c>
      <c r="J1011" s="1">
        <v>102777.35830620342</v>
      </c>
      <c r="K1011" s="1">
        <v>104495.60399663396</v>
      </c>
      <c r="L1011" s="1">
        <v>104931.70310557376</v>
      </c>
      <c r="M1011" s="1">
        <v>105246.47686509721</v>
      </c>
      <c r="N1011" s="1">
        <v>105506.36096841961</v>
      </c>
      <c r="O1011" s="1">
        <v>105909.27814677397</v>
      </c>
      <c r="P1011" s="1">
        <v>104794.66583699445</v>
      </c>
      <c r="Q1011" s="1">
        <v>105028.19337381212</v>
      </c>
      <c r="R1011" s="1">
        <v>106187.46446378178</v>
      </c>
      <c r="S1011" s="1">
        <v>105945.24863416312</v>
      </c>
      <c r="T1011" s="1">
        <v>105414.24717740448</v>
      </c>
      <c r="U1011" s="9">
        <f t="shared" si="15"/>
        <v>1207796.4906434955</v>
      </c>
    </row>
    <row r="1012" spans="1:21" x14ac:dyDescent="0.3">
      <c r="A1012" s="7" t="s">
        <v>281</v>
      </c>
      <c r="B1012" s="7" t="s">
        <v>659</v>
      </c>
      <c r="C1012" s="7">
        <v>1312</v>
      </c>
      <c r="D1012" s="2" t="s">
        <v>8</v>
      </c>
      <c r="E1012" s="2">
        <v>917</v>
      </c>
      <c r="F1012" s="2" t="s">
        <v>2424</v>
      </c>
      <c r="G1012" s="2" t="s">
        <v>2485</v>
      </c>
      <c r="H1012" s="8" t="s">
        <v>2160</v>
      </c>
      <c r="I1012" s="1">
        <v>51559.889768637542</v>
      </c>
      <c r="J1012" s="1">
        <v>102777.35830620342</v>
      </c>
      <c r="K1012" s="1">
        <v>104495.60399663396</v>
      </c>
      <c r="L1012" s="1">
        <v>104931.70310557376</v>
      </c>
      <c r="M1012" s="1">
        <v>105246.47686509721</v>
      </c>
      <c r="N1012" s="1">
        <v>105506.36096841961</v>
      </c>
      <c r="O1012" s="1">
        <v>105909.27814677397</v>
      </c>
      <c r="P1012" s="1">
        <v>104794.66583699445</v>
      </c>
      <c r="Q1012" s="1">
        <v>105028.19337381212</v>
      </c>
      <c r="R1012" s="1">
        <v>106187.46446378178</v>
      </c>
      <c r="S1012" s="1">
        <v>105945.24863416312</v>
      </c>
      <c r="T1012" s="1">
        <v>105414.24717740448</v>
      </c>
      <c r="U1012" s="9">
        <f t="shared" si="15"/>
        <v>1207796.4906434955</v>
      </c>
    </row>
    <row r="1013" spans="1:21" x14ac:dyDescent="0.3">
      <c r="A1013" s="7" t="s">
        <v>281</v>
      </c>
      <c r="B1013" s="7" t="s">
        <v>659</v>
      </c>
      <c r="C1013" s="7">
        <v>1312</v>
      </c>
      <c r="D1013" s="2" t="s">
        <v>8</v>
      </c>
      <c r="E1013" s="2">
        <v>917</v>
      </c>
      <c r="F1013" s="2" t="s">
        <v>528</v>
      </c>
      <c r="G1013" s="2" t="s">
        <v>2485</v>
      </c>
      <c r="H1013" s="8" t="s">
        <v>1508</v>
      </c>
      <c r="I1013" s="1">
        <v>30935.933861182526</v>
      </c>
      <c r="J1013" s="1">
        <v>31144.654032182851</v>
      </c>
      <c r="K1013" s="1">
        <v>31665.334544434532</v>
      </c>
      <c r="L1013" s="1">
        <v>31797.485789567807</v>
      </c>
      <c r="M1013" s="1">
        <v>159464.35888651092</v>
      </c>
      <c r="N1013" s="1">
        <v>31971.62453588473</v>
      </c>
      <c r="O1013" s="1">
        <v>32093.720650537569</v>
      </c>
      <c r="P1013" s="1">
        <v>31755.959344543771</v>
      </c>
      <c r="Q1013" s="1">
        <v>31826.725264791548</v>
      </c>
      <c r="R1013" s="1">
        <v>32178.019534479328</v>
      </c>
      <c r="S1013" s="1">
        <v>32104.620798231248</v>
      </c>
      <c r="T1013" s="1">
        <v>31943.711265880145</v>
      </c>
      <c r="U1013" s="9">
        <f t="shared" si="15"/>
        <v>508882.14850822696</v>
      </c>
    </row>
    <row r="1014" spans="1:21" x14ac:dyDescent="0.3">
      <c r="A1014" s="7" t="s">
        <v>281</v>
      </c>
      <c r="B1014" s="7" t="s">
        <v>659</v>
      </c>
      <c r="C1014" s="7">
        <v>1312</v>
      </c>
      <c r="D1014" s="2" t="s">
        <v>8</v>
      </c>
      <c r="E1014" s="2">
        <v>917</v>
      </c>
      <c r="F1014" s="2" t="s">
        <v>2425</v>
      </c>
      <c r="G1014" s="2" t="s">
        <v>2485</v>
      </c>
      <c r="H1014" s="8" t="s">
        <v>2161</v>
      </c>
      <c r="I1014" s="1">
        <v>51559.889768637542</v>
      </c>
      <c r="J1014" s="1">
        <v>51907.756720304751</v>
      </c>
      <c r="K1014" s="1">
        <v>52775.557574057551</v>
      </c>
      <c r="L1014" s="1">
        <v>52995.809649279676</v>
      </c>
      <c r="M1014" s="1">
        <v>53154.78629550364</v>
      </c>
      <c r="N1014" s="1">
        <v>53286.040893141217</v>
      </c>
      <c r="O1014" s="1">
        <v>53489.534417562609</v>
      </c>
      <c r="P1014" s="1">
        <v>52926.598907572952</v>
      </c>
      <c r="Q1014" s="1">
        <v>53044.542107985915</v>
      </c>
      <c r="R1014" s="1">
        <v>53630.032557465544</v>
      </c>
      <c r="S1014" s="1">
        <v>53507.701330385418</v>
      </c>
      <c r="T1014" s="1">
        <v>53239.51877646691</v>
      </c>
      <c r="U1014" s="9">
        <f t="shared" si="15"/>
        <v>635517.76899836375</v>
      </c>
    </row>
    <row r="1015" spans="1:21" x14ac:dyDescent="0.3">
      <c r="A1015" s="7" t="s">
        <v>281</v>
      </c>
      <c r="B1015" s="7" t="s">
        <v>659</v>
      </c>
      <c r="C1015" s="7">
        <v>1312</v>
      </c>
      <c r="D1015" s="2" t="s">
        <v>8</v>
      </c>
      <c r="E1015" s="2">
        <v>917</v>
      </c>
      <c r="F1015" s="2" t="s">
        <v>2426</v>
      </c>
      <c r="G1015" s="2" t="s">
        <v>2485</v>
      </c>
      <c r="H1015" s="8" t="s">
        <v>2162</v>
      </c>
      <c r="I1015" s="1">
        <v>51559.889768637542</v>
      </c>
      <c r="J1015" s="1">
        <v>103815.5134406095</v>
      </c>
      <c r="K1015" s="1">
        <v>105551.1151481151</v>
      </c>
      <c r="L1015" s="1">
        <v>105991.61929855935</v>
      </c>
      <c r="M1015" s="1">
        <v>106309.57259100728</v>
      </c>
      <c r="N1015" s="1">
        <v>106572.08178628243</v>
      </c>
      <c r="O1015" s="1">
        <v>106979.06883512522</v>
      </c>
      <c r="P1015" s="1">
        <v>105853.1978151459</v>
      </c>
      <c r="Q1015" s="1">
        <v>106089.08421597183</v>
      </c>
      <c r="R1015" s="1">
        <v>107260.06511493109</v>
      </c>
      <c r="S1015" s="1">
        <v>107015.40266077084</v>
      </c>
      <c r="T1015" s="1">
        <v>106479.03755293382</v>
      </c>
      <c r="U1015" s="9">
        <f t="shared" si="15"/>
        <v>1219475.64822809</v>
      </c>
    </row>
    <row r="1016" spans="1:21" x14ac:dyDescent="0.3">
      <c r="A1016" s="7" t="s">
        <v>281</v>
      </c>
      <c r="B1016" s="7" t="s">
        <v>659</v>
      </c>
      <c r="C1016" s="7">
        <v>1312</v>
      </c>
      <c r="D1016" s="2" t="s">
        <v>8</v>
      </c>
      <c r="E1016" s="2">
        <v>917</v>
      </c>
      <c r="F1016" s="2" t="s">
        <v>2427</v>
      </c>
      <c r="G1016" s="2" t="s">
        <v>2485</v>
      </c>
      <c r="H1016" s="8" t="s">
        <v>2163</v>
      </c>
      <c r="I1016" s="1">
        <v>51559.889768637542</v>
      </c>
      <c r="J1016" s="1">
        <v>102777.35830620342</v>
      </c>
      <c r="K1016" s="1">
        <v>104495.60399663396</v>
      </c>
      <c r="L1016" s="1">
        <v>104931.70310557376</v>
      </c>
      <c r="M1016" s="1">
        <v>105246.47686509721</v>
      </c>
      <c r="N1016" s="1">
        <v>105506.36096841961</v>
      </c>
      <c r="O1016" s="1">
        <v>105909.27814677397</v>
      </c>
      <c r="P1016" s="1">
        <v>104794.66583699445</v>
      </c>
      <c r="Q1016" s="1">
        <v>105028.19337381212</v>
      </c>
      <c r="R1016" s="1">
        <v>106187.46446378178</v>
      </c>
      <c r="S1016" s="1">
        <v>105945.24863416312</v>
      </c>
      <c r="T1016" s="1">
        <v>105414.24717740448</v>
      </c>
      <c r="U1016" s="9">
        <f t="shared" si="15"/>
        <v>1207796.4906434955</v>
      </c>
    </row>
    <row r="1017" spans="1:21" x14ac:dyDescent="0.3">
      <c r="A1017" s="7" t="s">
        <v>281</v>
      </c>
      <c r="B1017" s="7" t="s">
        <v>659</v>
      </c>
      <c r="C1017" s="7">
        <v>1312</v>
      </c>
      <c r="D1017" s="2" t="s">
        <v>8</v>
      </c>
      <c r="E1017" s="2">
        <v>917</v>
      </c>
      <c r="F1017" s="2" t="s">
        <v>2428</v>
      </c>
      <c r="G1017" s="2" t="s">
        <v>2485</v>
      </c>
      <c r="H1017" s="8" t="s">
        <v>2164</v>
      </c>
      <c r="I1017" s="1">
        <v>51559.889768637542</v>
      </c>
      <c r="J1017" s="1">
        <v>102777.35830620342</v>
      </c>
      <c r="K1017" s="1">
        <v>104495.60399663396</v>
      </c>
      <c r="L1017" s="1">
        <v>211983.2385971187</v>
      </c>
      <c r="M1017" s="1">
        <v>212619.14518201456</v>
      </c>
      <c r="N1017" s="1">
        <v>213144.16357256487</v>
      </c>
      <c r="O1017" s="1">
        <v>267447.67208781309</v>
      </c>
      <c r="P1017" s="1">
        <v>264632.99453786475</v>
      </c>
      <c r="Q1017" s="1">
        <v>265222.71053992957</v>
      </c>
      <c r="R1017" s="1">
        <v>268150.16278732772</v>
      </c>
      <c r="S1017" s="1">
        <v>267538.50665192708</v>
      </c>
      <c r="T1017" s="1">
        <v>532395.18776466907</v>
      </c>
      <c r="U1017" s="9">
        <f t="shared" si="15"/>
        <v>2761966.6337927049</v>
      </c>
    </row>
    <row r="1018" spans="1:21" x14ac:dyDescent="0.3">
      <c r="A1018" s="7" t="s">
        <v>281</v>
      </c>
      <c r="B1018" s="7" t="s">
        <v>659</v>
      </c>
      <c r="C1018" s="7">
        <v>1312</v>
      </c>
      <c r="D1018" s="2" t="s">
        <v>8</v>
      </c>
      <c r="E1018" s="2">
        <v>917</v>
      </c>
      <c r="F1018" s="2" t="s">
        <v>2429</v>
      </c>
      <c r="G1018" s="2" t="s">
        <v>2485</v>
      </c>
      <c r="H1018" s="8" t="s">
        <v>2165</v>
      </c>
      <c r="I1018" s="1">
        <v>51559.889768637542</v>
      </c>
      <c r="J1018" s="1">
        <v>155723.27016091425</v>
      </c>
      <c r="K1018" s="1">
        <v>158326.67272217266</v>
      </c>
      <c r="L1018" s="1">
        <v>158987.42894783904</v>
      </c>
      <c r="M1018" s="1">
        <v>159464.35888651092</v>
      </c>
      <c r="N1018" s="1">
        <v>159858.12267942366</v>
      </c>
      <c r="O1018" s="1">
        <v>160468.60325268784</v>
      </c>
      <c r="P1018" s="1">
        <v>158779.79672271886</v>
      </c>
      <c r="Q1018" s="1">
        <v>159133.62632395775</v>
      </c>
      <c r="R1018" s="1">
        <v>160890.09767239663</v>
      </c>
      <c r="S1018" s="1">
        <v>267538.50665192708</v>
      </c>
      <c r="T1018" s="1">
        <v>266197.59388233454</v>
      </c>
      <c r="U1018" s="9">
        <f t="shared" si="15"/>
        <v>2016927.9676715205</v>
      </c>
    </row>
    <row r="1019" spans="1:21" x14ac:dyDescent="0.3">
      <c r="A1019" s="7" t="s">
        <v>281</v>
      </c>
      <c r="B1019" s="7" t="s">
        <v>659</v>
      </c>
      <c r="C1019" s="7">
        <v>1312</v>
      </c>
      <c r="D1019" s="2" t="s">
        <v>8</v>
      </c>
      <c r="E1019" s="2">
        <v>917</v>
      </c>
      <c r="F1019" s="2" t="s">
        <v>2430</v>
      </c>
      <c r="G1019" s="2" t="s">
        <v>2485</v>
      </c>
      <c r="H1019" s="8" t="s">
        <v>2166</v>
      </c>
      <c r="I1019" s="1">
        <v>102088.58174190234</v>
      </c>
      <c r="J1019" s="1">
        <v>102777.35830620342</v>
      </c>
      <c r="K1019" s="1">
        <v>104495.60399663396</v>
      </c>
      <c r="L1019" s="1">
        <v>104931.70310557376</v>
      </c>
      <c r="M1019" s="1">
        <v>105246.47686509721</v>
      </c>
      <c r="N1019" s="1">
        <v>105506.36096841961</v>
      </c>
      <c r="O1019" s="1">
        <v>105909.27814677397</v>
      </c>
      <c r="P1019" s="1">
        <v>104794.66583699445</v>
      </c>
      <c r="Q1019" s="1">
        <v>105028.19337381212</v>
      </c>
      <c r="R1019" s="1">
        <v>106187.46446378178</v>
      </c>
      <c r="S1019" s="1">
        <v>105945.24863416312</v>
      </c>
      <c r="T1019" s="1">
        <v>105414.24717740448</v>
      </c>
      <c r="U1019" s="9">
        <f t="shared" si="15"/>
        <v>1258325.1826167603</v>
      </c>
    </row>
    <row r="1020" spans="1:21" x14ac:dyDescent="0.3">
      <c r="A1020" s="7" t="s">
        <v>281</v>
      </c>
      <c r="B1020" s="7" t="s">
        <v>659</v>
      </c>
      <c r="C1020" s="7">
        <v>1312</v>
      </c>
      <c r="D1020" s="2" t="s">
        <v>8</v>
      </c>
      <c r="E1020" s="2">
        <v>917</v>
      </c>
      <c r="F1020" s="2" t="s">
        <v>2431</v>
      </c>
      <c r="G1020" s="2" t="s">
        <v>2485</v>
      </c>
      <c r="H1020" s="8" t="s">
        <v>2167</v>
      </c>
      <c r="I1020" s="1">
        <v>102088.58174190234</v>
      </c>
      <c r="J1020" s="1">
        <v>102777.35830620342</v>
      </c>
      <c r="K1020" s="1">
        <v>104495.60399663396</v>
      </c>
      <c r="L1020" s="1">
        <v>104931.70310557376</v>
      </c>
      <c r="M1020" s="1">
        <v>105246.47686509721</v>
      </c>
      <c r="N1020" s="1">
        <v>105506.36096841961</v>
      </c>
      <c r="O1020" s="1">
        <v>160468.60325268784</v>
      </c>
      <c r="P1020" s="1">
        <v>158779.79672271886</v>
      </c>
      <c r="Q1020" s="1">
        <v>159133.62632395775</v>
      </c>
      <c r="R1020" s="1">
        <v>160890.09767239663</v>
      </c>
      <c r="S1020" s="1">
        <v>160523.10399115624</v>
      </c>
      <c r="T1020" s="1">
        <v>105414.24717740448</v>
      </c>
      <c r="U1020" s="9">
        <f t="shared" si="15"/>
        <v>1530255.5601241521</v>
      </c>
    </row>
    <row r="1021" spans="1:21" x14ac:dyDescent="0.3">
      <c r="A1021" s="7" t="s">
        <v>281</v>
      </c>
      <c r="B1021" s="7" t="s">
        <v>659</v>
      </c>
      <c r="C1021" s="7">
        <v>1312</v>
      </c>
      <c r="D1021" s="2" t="s">
        <v>8</v>
      </c>
      <c r="E1021" s="2">
        <v>917</v>
      </c>
      <c r="F1021" s="2" t="s">
        <v>2767</v>
      </c>
      <c r="G1021" s="2" t="s">
        <v>2485</v>
      </c>
      <c r="H1021" s="8" t="s">
        <v>2168</v>
      </c>
      <c r="I1021" s="1">
        <v>103119.77953727508</v>
      </c>
      <c r="J1021" s="1">
        <v>207631.026881219</v>
      </c>
      <c r="K1021" s="1">
        <v>211102.23029623021</v>
      </c>
      <c r="L1021" s="1">
        <v>211983.2385971187</v>
      </c>
      <c r="M1021" s="1">
        <v>212619.14518201456</v>
      </c>
      <c r="N1021" s="1">
        <v>213144.16357256487</v>
      </c>
      <c r="O1021" s="1">
        <v>855832.55068100174</v>
      </c>
      <c r="P1021" s="1">
        <v>846825.58252116723</v>
      </c>
      <c r="Q1021" s="1">
        <v>1060890.8421597183</v>
      </c>
      <c r="R1021" s="1">
        <v>858080.5209194487</v>
      </c>
      <c r="S1021" s="1">
        <v>856123.22128616669</v>
      </c>
      <c r="T1021" s="1">
        <v>212958.07510586764</v>
      </c>
      <c r="U1021" s="9">
        <f t="shared" si="15"/>
        <v>5850310.3767397916</v>
      </c>
    </row>
    <row r="1022" spans="1:21" x14ac:dyDescent="0.3">
      <c r="A1022" s="7" t="s">
        <v>281</v>
      </c>
      <c r="B1022" s="7" t="s">
        <v>659</v>
      </c>
      <c r="C1022" s="7">
        <v>1312</v>
      </c>
      <c r="D1022" s="2" t="s">
        <v>8</v>
      </c>
      <c r="E1022" s="2">
        <v>917</v>
      </c>
      <c r="F1022" s="2" t="s">
        <v>2432</v>
      </c>
      <c r="G1022" s="2" t="s">
        <v>2485</v>
      </c>
      <c r="H1022" s="8" t="s">
        <v>2169</v>
      </c>
      <c r="I1022" s="1">
        <v>257799.44884318774</v>
      </c>
      <c r="J1022" s="1">
        <v>259538.78360152378</v>
      </c>
      <c r="K1022" s="1">
        <v>263877.78787028778</v>
      </c>
      <c r="L1022" s="1">
        <v>264979.04824639839</v>
      </c>
      <c r="M1022" s="1">
        <v>265773.93147751823</v>
      </c>
      <c r="N1022" s="1">
        <v>266430.20446570608</v>
      </c>
      <c r="O1022" s="1">
        <v>1604686.0325268784</v>
      </c>
      <c r="P1022" s="1">
        <v>1587797.9672271886</v>
      </c>
      <c r="Q1022" s="1">
        <v>1591336.2632395774</v>
      </c>
      <c r="R1022" s="1">
        <v>1608900.9767239664</v>
      </c>
      <c r="S1022" s="1">
        <v>1605231.0399115626</v>
      </c>
      <c r="T1022" s="1">
        <v>266197.59388233454</v>
      </c>
      <c r="U1022" s="9">
        <f t="shared" si="15"/>
        <v>9842549.0780161303</v>
      </c>
    </row>
    <row r="1023" spans="1:21" x14ac:dyDescent="0.3">
      <c r="A1023" s="7" t="s">
        <v>281</v>
      </c>
      <c r="B1023" s="7" t="s">
        <v>659</v>
      </c>
      <c r="C1023" s="7">
        <v>1312</v>
      </c>
      <c r="D1023" s="2" t="s">
        <v>8</v>
      </c>
      <c r="E1023" s="2">
        <v>917</v>
      </c>
      <c r="F1023" s="2" t="s">
        <v>2433</v>
      </c>
      <c r="G1023" s="2" t="s">
        <v>2485</v>
      </c>
      <c r="H1023" s="8" t="s">
        <v>2170</v>
      </c>
      <c r="I1023" s="1">
        <v>103119.77953727508</v>
      </c>
      <c r="J1023" s="1">
        <v>103815.5134406095</v>
      </c>
      <c r="K1023" s="1">
        <v>105551.1151481151</v>
      </c>
      <c r="L1023" s="1">
        <v>211983.2385971187</v>
      </c>
      <c r="M1023" s="1">
        <v>106309.57259100728</v>
      </c>
      <c r="N1023" s="1">
        <v>106572.08178628243</v>
      </c>
      <c r="O1023" s="1">
        <v>57768.697170967622</v>
      </c>
      <c r="P1023" s="1">
        <v>105853.1978151459</v>
      </c>
      <c r="Q1023" s="1">
        <v>106089.08421597183</v>
      </c>
      <c r="R1023" s="1">
        <v>107260.06511493109</v>
      </c>
      <c r="S1023" s="1">
        <v>107015.40266077084</v>
      </c>
      <c r="T1023" s="1">
        <v>106479.03755293382</v>
      </c>
      <c r="U1023" s="9">
        <f t="shared" si="15"/>
        <v>1327816.7856311293</v>
      </c>
    </row>
    <row r="1024" spans="1:21" x14ac:dyDescent="0.3">
      <c r="A1024" s="7" t="s">
        <v>281</v>
      </c>
      <c r="B1024" s="7" t="s">
        <v>659</v>
      </c>
      <c r="C1024" s="7">
        <v>1312</v>
      </c>
      <c r="D1024" s="2" t="s">
        <v>252</v>
      </c>
      <c r="E1024" s="2">
        <v>999</v>
      </c>
      <c r="F1024" s="2" t="s">
        <v>252</v>
      </c>
      <c r="G1024" s="2" t="s">
        <v>2485</v>
      </c>
      <c r="H1024" s="8" t="s">
        <v>1777</v>
      </c>
      <c r="I1024" s="1">
        <v>206239.55907455017</v>
      </c>
      <c r="J1024" s="1">
        <v>207631.026881219</v>
      </c>
      <c r="K1024" s="1">
        <v>1002735.5939070935</v>
      </c>
      <c r="L1024" s="1">
        <v>2649790.4824639838</v>
      </c>
      <c r="M1024" s="1">
        <v>2657739.3147751819</v>
      </c>
      <c r="N1024" s="1">
        <v>2664302.0446570609</v>
      </c>
      <c r="O1024" s="1">
        <v>2674476.7208781308</v>
      </c>
      <c r="P1024" s="1">
        <v>2646329.9453786477</v>
      </c>
      <c r="Q1024" s="1">
        <v>2121781.6843194366</v>
      </c>
      <c r="R1024" s="1">
        <v>2681501.6278732773</v>
      </c>
      <c r="S1024" s="1">
        <v>2675385.0665192707</v>
      </c>
      <c r="T1024" s="1">
        <v>1597185.5632940072</v>
      </c>
      <c r="U1024" s="9">
        <f t="shared" si="15"/>
        <v>23785098.630021866</v>
      </c>
    </row>
    <row r="1025" spans="1:21" x14ac:dyDescent="0.3">
      <c r="A1025" s="7" t="s">
        <v>281</v>
      </c>
      <c r="B1025" s="7" t="s">
        <v>659</v>
      </c>
      <c r="C1025" s="7">
        <v>1312</v>
      </c>
      <c r="D1025" s="2" t="s">
        <v>8</v>
      </c>
      <c r="E1025" s="2">
        <v>917</v>
      </c>
      <c r="F1025" s="2" t="s">
        <v>2434</v>
      </c>
      <c r="G1025" s="2" t="s">
        <v>2486</v>
      </c>
      <c r="H1025" s="8" t="s">
        <v>2171</v>
      </c>
      <c r="I1025" s="1">
        <v>206239.55907455017</v>
      </c>
      <c r="J1025" s="1">
        <v>207631.026881219</v>
      </c>
      <c r="K1025" s="1">
        <v>211102.23029623021</v>
      </c>
      <c r="L1025" s="1">
        <v>264979.04824639839</v>
      </c>
      <c r="M1025" s="1">
        <v>265773.93147751823</v>
      </c>
      <c r="N1025" s="1">
        <v>266430.20446570608</v>
      </c>
      <c r="O1025" s="1">
        <v>267447.67208781309</v>
      </c>
      <c r="P1025" s="1">
        <v>264632.99453786475</v>
      </c>
      <c r="Q1025" s="1">
        <v>265222.71053992957</v>
      </c>
      <c r="R1025" s="1">
        <v>268150.16278732772</v>
      </c>
      <c r="S1025" s="1">
        <v>267538.50665192708</v>
      </c>
      <c r="T1025" s="1">
        <v>266197.59388233454</v>
      </c>
      <c r="U1025" s="9">
        <f t="shared" si="15"/>
        <v>3021345.6409288188</v>
      </c>
    </row>
    <row r="1026" spans="1:21" x14ac:dyDescent="0.3">
      <c r="A1026" s="7" t="s">
        <v>281</v>
      </c>
      <c r="B1026" s="7" t="s">
        <v>659</v>
      </c>
      <c r="C1026" s="7">
        <v>1312</v>
      </c>
      <c r="D1026" s="2" t="s">
        <v>8</v>
      </c>
      <c r="E1026" s="2">
        <v>917</v>
      </c>
      <c r="F1026" s="2" t="s">
        <v>2435</v>
      </c>
      <c r="G1026" s="2" t="s">
        <v>2486</v>
      </c>
      <c r="H1026" s="8" t="s">
        <v>2172</v>
      </c>
      <c r="I1026" s="1">
        <v>103119.77953727508</v>
      </c>
      <c r="J1026" s="1">
        <v>103815.5134406095</v>
      </c>
      <c r="K1026" s="1">
        <v>105551.1151481151</v>
      </c>
      <c r="L1026" s="1">
        <v>211983.2385971187</v>
      </c>
      <c r="M1026" s="1">
        <v>212619.14518201456</v>
      </c>
      <c r="N1026" s="1">
        <v>213144.16357256487</v>
      </c>
      <c r="O1026" s="1">
        <v>213958.13767025043</v>
      </c>
      <c r="P1026" s="1">
        <v>211706.39563029181</v>
      </c>
      <c r="Q1026" s="1">
        <v>212178.16843194366</v>
      </c>
      <c r="R1026" s="1">
        <v>268150.16278732772</v>
      </c>
      <c r="S1026" s="1">
        <v>267538.50665192708</v>
      </c>
      <c r="T1026" s="1">
        <v>266197.59388233454</v>
      </c>
      <c r="U1026" s="9">
        <f t="shared" ref="U1026:U1089" si="16">SUM(I1026:T1026)</f>
        <v>2389961.920531773</v>
      </c>
    </row>
    <row r="1027" spans="1:21" x14ac:dyDescent="0.3">
      <c r="A1027" s="7" t="s">
        <v>281</v>
      </c>
      <c r="B1027" s="7" t="s">
        <v>659</v>
      </c>
      <c r="C1027" s="7">
        <v>1312</v>
      </c>
      <c r="D1027" s="2" t="s">
        <v>8</v>
      </c>
      <c r="E1027" s="2">
        <v>917</v>
      </c>
      <c r="F1027" s="2" t="s">
        <v>2436</v>
      </c>
      <c r="G1027" s="2" t="s">
        <v>2486</v>
      </c>
      <c r="H1027" s="8" t="s">
        <v>2173</v>
      </c>
      <c r="I1027" s="1">
        <v>103119.77953727508</v>
      </c>
      <c r="J1027" s="1">
        <v>103815.5134406095</v>
      </c>
      <c r="K1027" s="1">
        <v>105551.1151481151</v>
      </c>
      <c r="L1027" s="1">
        <v>211983.2385971187</v>
      </c>
      <c r="M1027" s="1">
        <v>212619.14518201456</v>
      </c>
      <c r="N1027" s="1">
        <v>213144.16357256487</v>
      </c>
      <c r="O1027" s="1">
        <v>213958.13767025043</v>
      </c>
      <c r="P1027" s="1">
        <v>211706.39563029181</v>
      </c>
      <c r="Q1027" s="1">
        <v>212178.16843194366</v>
      </c>
      <c r="R1027" s="1">
        <v>268150.16278732772</v>
      </c>
      <c r="S1027" s="1">
        <v>267538.50665192708</v>
      </c>
      <c r="T1027" s="1">
        <v>266197.59388233454</v>
      </c>
      <c r="U1027" s="9">
        <f t="shared" si="16"/>
        <v>2389961.920531773</v>
      </c>
    </row>
    <row r="1028" spans="1:21" x14ac:dyDescent="0.3">
      <c r="A1028" s="7" t="s">
        <v>281</v>
      </c>
      <c r="B1028" s="7" t="s">
        <v>659</v>
      </c>
      <c r="C1028" s="7">
        <v>1312</v>
      </c>
      <c r="D1028" s="2" t="s">
        <v>8</v>
      </c>
      <c r="E1028" s="2">
        <v>917</v>
      </c>
      <c r="F1028" s="2" t="s">
        <v>2437</v>
      </c>
      <c r="G1028" s="2" t="s">
        <v>2486</v>
      </c>
      <c r="H1028" s="8" t="s">
        <v>2174</v>
      </c>
      <c r="I1028" s="1">
        <v>103119.77953727508</v>
      </c>
      <c r="J1028" s="1">
        <v>103815.5134406095</v>
      </c>
      <c r="K1028" s="1">
        <v>105551.1151481151</v>
      </c>
      <c r="L1028" s="1">
        <v>211983.2385971187</v>
      </c>
      <c r="M1028" s="1">
        <v>212619.14518201456</v>
      </c>
      <c r="N1028" s="1">
        <v>213144.16357256487</v>
      </c>
      <c r="O1028" s="1">
        <v>213958.13767025043</v>
      </c>
      <c r="P1028" s="1">
        <v>211706.39563029181</v>
      </c>
      <c r="Q1028" s="1">
        <v>212178.16843194366</v>
      </c>
      <c r="R1028" s="1">
        <v>268150.16278732772</v>
      </c>
      <c r="S1028" s="1">
        <v>267538.50665192708</v>
      </c>
      <c r="T1028" s="1">
        <v>266197.59388233454</v>
      </c>
      <c r="U1028" s="9">
        <f t="shared" si="16"/>
        <v>2389961.920531773</v>
      </c>
    </row>
    <row r="1029" spans="1:21" x14ac:dyDescent="0.3">
      <c r="A1029" s="7" t="s">
        <v>281</v>
      </c>
      <c r="B1029" s="7" t="s">
        <v>659</v>
      </c>
      <c r="C1029" s="7">
        <v>1312</v>
      </c>
      <c r="D1029" s="2" t="s">
        <v>8</v>
      </c>
      <c r="E1029" s="2">
        <v>917</v>
      </c>
      <c r="F1029" s="2" t="s">
        <v>2438</v>
      </c>
      <c r="G1029" s="2" t="s">
        <v>2486</v>
      </c>
      <c r="H1029" s="8" t="s">
        <v>2175</v>
      </c>
      <c r="I1029" s="1">
        <v>103119.77953727508</v>
      </c>
      <c r="J1029" s="1">
        <v>103815.5134406095</v>
      </c>
      <c r="K1029" s="1">
        <v>105551.1151481151</v>
      </c>
      <c r="L1029" s="1">
        <v>105991.61929855935</v>
      </c>
      <c r="M1029" s="1">
        <v>106309.57259100728</v>
      </c>
      <c r="N1029" s="1">
        <v>213144.16357256487</v>
      </c>
      <c r="O1029" s="1">
        <v>213958.13767025043</v>
      </c>
      <c r="P1029" s="1">
        <v>211706.39563029181</v>
      </c>
      <c r="Q1029" s="1">
        <v>212178.16843194366</v>
      </c>
      <c r="R1029" s="1">
        <v>160890.09767239663</v>
      </c>
      <c r="S1029" s="1">
        <v>160523.10399115624</v>
      </c>
      <c r="T1029" s="1">
        <v>159718.55632940072</v>
      </c>
      <c r="U1029" s="9">
        <f t="shared" si="16"/>
        <v>1856906.2233135707</v>
      </c>
    </row>
    <row r="1030" spans="1:21" x14ac:dyDescent="0.3">
      <c r="A1030" s="7" t="s">
        <v>281</v>
      </c>
      <c r="B1030" s="7" t="s">
        <v>659</v>
      </c>
      <c r="C1030" s="7">
        <v>1312</v>
      </c>
      <c r="D1030" s="2" t="s">
        <v>8</v>
      </c>
      <c r="E1030" s="2">
        <v>917</v>
      </c>
      <c r="F1030" s="2" t="s">
        <v>2439</v>
      </c>
      <c r="G1030" s="2" t="s">
        <v>2486</v>
      </c>
      <c r="H1030" s="8" t="s">
        <v>2176</v>
      </c>
      <c r="I1030" s="1">
        <v>103119.77953727508</v>
      </c>
      <c r="J1030" s="1">
        <v>103815.5134406095</v>
      </c>
      <c r="K1030" s="1">
        <v>105551.1151481151</v>
      </c>
      <c r="L1030" s="1">
        <v>211983.2385971187</v>
      </c>
      <c r="M1030" s="1">
        <v>212619.14518201456</v>
      </c>
      <c r="N1030" s="1">
        <v>213144.16357256487</v>
      </c>
      <c r="O1030" s="1">
        <v>213958.13767025043</v>
      </c>
      <c r="P1030" s="1">
        <v>211706.39563029181</v>
      </c>
      <c r="Q1030" s="1">
        <v>212178.16843194366</v>
      </c>
      <c r="R1030" s="1">
        <v>268150.16278732772</v>
      </c>
      <c r="S1030" s="1">
        <v>267538.50665192708</v>
      </c>
      <c r="T1030" s="1">
        <v>266197.59388233454</v>
      </c>
      <c r="U1030" s="9">
        <f t="shared" si="16"/>
        <v>2389961.920531773</v>
      </c>
    </row>
    <row r="1031" spans="1:21" x14ac:dyDescent="0.3">
      <c r="A1031" s="7" t="s">
        <v>281</v>
      </c>
      <c r="B1031" s="7" t="s">
        <v>659</v>
      </c>
      <c r="C1031" s="7">
        <v>1312</v>
      </c>
      <c r="D1031" s="2" t="s">
        <v>8</v>
      </c>
      <c r="E1031" s="2">
        <v>917</v>
      </c>
      <c r="F1031" s="2" t="s">
        <v>2440</v>
      </c>
      <c r="G1031" s="2" t="s">
        <v>2486</v>
      </c>
      <c r="H1031" s="8" t="s">
        <v>2177</v>
      </c>
      <c r="I1031" s="1">
        <v>128899.72442159387</v>
      </c>
      <c r="J1031" s="1">
        <v>129769.39180076189</v>
      </c>
      <c r="K1031" s="1">
        <v>131938.89393514389</v>
      </c>
      <c r="L1031" s="1">
        <v>132489.5241231992</v>
      </c>
      <c r="M1031" s="1">
        <v>132886.96573875911</v>
      </c>
      <c r="N1031" s="1">
        <v>159858.12267942366</v>
      </c>
      <c r="O1031" s="1">
        <v>160468.60325268784</v>
      </c>
      <c r="P1031" s="1">
        <v>158779.79672271886</v>
      </c>
      <c r="Q1031" s="1">
        <v>132611.35526996478</v>
      </c>
      <c r="R1031" s="1">
        <v>268150.16278732772</v>
      </c>
      <c r="S1031" s="1">
        <v>267538.50665192708</v>
      </c>
      <c r="T1031" s="1">
        <v>266197.59388233454</v>
      </c>
      <c r="U1031" s="9">
        <f t="shared" si="16"/>
        <v>2069588.6412658426</v>
      </c>
    </row>
    <row r="1032" spans="1:21" x14ac:dyDescent="0.3">
      <c r="A1032" s="7" t="s">
        <v>281</v>
      </c>
      <c r="B1032" s="7" t="s">
        <v>659</v>
      </c>
      <c r="C1032" s="7">
        <v>1312</v>
      </c>
      <c r="D1032" s="2" t="s">
        <v>8</v>
      </c>
      <c r="E1032" s="2">
        <v>917</v>
      </c>
      <c r="F1032" s="2" t="s">
        <v>2441</v>
      </c>
      <c r="G1032" s="2" t="s">
        <v>2486</v>
      </c>
      <c r="H1032" s="8" t="s">
        <v>2178</v>
      </c>
      <c r="I1032" s="1">
        <v>103119.77953727508</v>
      </c>
      <c r="J1032" s="1">
        <v>103815.5134406095</v>
      </c>
      <c r="K1032" s="1">
        <v>105551.1151481151</v>
      </c>
      <c r="L1032" s="1">
        <v>105991.61929855935</v>
      </c>
      <c r="M1032" s="1">
        <v>106309.57259100728</v>
      </c>
      <c r="N1032" s="1">
        <v>106572.08178628243</v>
      </c>
      <c r="O1032" s="1">
        <v>106979.06883512522</v>
      </c>
      <c r="P1032" s="1">
        <v>105853.1978151459</v>
      </c>
      <c r="Q1032" s="1">
        <v>106089.08421597183</v>
      </c>
      <c r="R1032" s="1">
        <v>160890.09767239663</v>
      </c>
      <c r="S1032" s="1">
        <v>214030.80532154167</v>
      </c>
      <c r="T1032" s="1">
        <v>212958.07510586764</v>
      </c>
      <c r="U1032" s="9">
        <f t="shared" si="16"/>
        <v>1538160.0107678976</v>
      </c>
    </row>
    <row r="1033" spans="1:21" x14ac:dyDescent="0.3">
      <c r="A1033" s="7" t="s">
        <v>281</v>
      </c>
      <c r="B1033" s="7" t="s">
        <v>659</v>
      </c>
      <c r="C1033" s="7">
        <v>1312</v>
      </c>
      <c r="D1033" s="2" t="s">
        <v>8</v>
      </c>
      <c r="E1033" s="2">
        <v>917</v>
      </c>
      <c r="F1033" s="2" t="s">
        <v>2442</v>
      </c>
      <c r="G1033" s="2" t="s">
        <v>2486</v>
      </c>
      <c r="H1033" s="8" t="s">
        <v>2179</v>
      </c>
      <c r="I1033" s="1">
        <v>103119.77953727508</v>
      </c>
      <c r="J1033" s="1">
        <v>103815.5134406095</v>
      </c>
      <c r="K1033" s="1">
        <v>105551.1151481151</v>
      </c>
      <c r="L1033" s="1">
        <v>105991.61929855935</v>
      </c>
      <c r="M1033" s="1">
        <v>106309.57259100728</v>
      </c>
      <c r="N1033" s="1">
        <v>106572.08178628243</v>
      </c>
      <c r="O1033" s="1">
        <v>106979.06883512522</v>
      </c>
      <c r="P1033" s="1">
        <v>105853.1978151459</v>
      </c>
      <c r="Q1033" s="1">
        <v>106089.08421597183</v>
      </c>
      <c r="R1033" s="1">
        <v>107260.06511493109</v>
      </c>
      <c r="S1033" s="1">
        <v>107015.40266077084</v>
      </c>
      <c r="T1033" s="1">
        <v>106479.03755293382</v>
      </c>
      <c r="U1033" s="9">
        <f t="shared" si="16"/>
        <v>1271035.5379967275</v>
      </c>
    </row>
    <row r="1034" spans="1:21" x14ac:dyDescent="0.3">
      <c r="A1034" s="7" t="s">
        <v>281</v>
      </c>
      <c r="B1034" s="7" t="s">
        <v>659</v>
      </c>
      <c r="C1034" s="7">
        <v>1312</v>
      </c>
      <c r="D1034" s="2" t="s">
        <v>8</v>
      </c>
      <c r="E1034" s="2">
        <v>917</v>
      </c>
      <c r="F1034" s="2" t="s">
        <v>2443</v>
      </c>
      <c r="G1034" s="2" t="s">
        <v>2486</v>
      </c>
      <c r="H1034" s="8" t="s">
        <v>2180</v>
      </c>
      <c r="I1034" s="1">
        <v>103119.77953727508</v>
      </c>
      <c r="J1034" s="1">
        <v>103815.5134406095</v>
      </c>
      <c r="K1034" s="1">
        <v>105551.1151481151</v>
      </c>
      <c r="L1034" s="1">
        <v>105991.61929855935</v>
      </c>
      <c r="M1034" s="1">
        <v>106309.57259100728</v>
      </c>
      <c r="N1034" s="1">
        <v>106572.08178628243</v>
      </c>
      <c r="O1034" s="1">
        <v>106979.06883512522</v>
      </c>
      <c r="P1034" s="1">
        <v>105853.1978151459</v>
      </c>
      <c r="Q1034" s="1">
        <v>106089.08421597183</v>
      </c>
      <c r="R1034" s="1">
        <v>107260.06511493109</v>
      </c>
      <c r="S1034" s="1">
        <v>107015.40266077084</v>
      </c>
      <c r="T1034" s="1">
        <v>106479.03755293382</v>
      </c>
      <c r="U1034" s="9">
        <f t="shared" si="16"/>
        <v>1271035.5379967275</v>
      </c>
    </row>
    <row r="1035" spans="1:21" x14ac:dyDescent="0.3">
      <c r="A1035" s="7" t="s">
        <v>281</v>
      </c>
      <c r="B1035" s="7" t="s">
        <v>659</v>
      </c>
      <c r="C1035" s="7">
        <v>1312</v>
      </c>
      <c r="D1035" s="2" t="s">
        <v>8</v>
      </c>
      <c r="E1035" s="2">
        <v>917</v>
      </c>
      <c r="F1035" s="2" t="s">
        <v>2444</v>
      </c>
      <c r="G1035" s="2" t="s">
        <v>2486</v>
      </c>
      <c r="H1035" s="8" t="s">
        <v>2181</v>
      </c>
      <c r="I1035" s="1">
        <v>360919.2283804628</v>
      </c>
      <c r="J1035" s="1">
        <v>103815.5134406095</v>
      </c>
      <c r="K1035" s="1">
        <v>105551.1151481151</v>
      </c>
      <c r="L1035" s="1">
        <v>105991.61929855935</v>
      </c>
      <c r="M1035" s="1">
        <v>106309.57259100728</v>
      </c>
      <c r="N1035" s="1">
        <v>106572.08178628243</v>
      </c>
      <c r="O1035" s="1">
        <v>106979.06883512522</v>
      </c>
      <c r="P1035" s="1">
        <v>105853.1978151459</v>
      </c>
      <c r="Q1035" s="1">
        <v>106089.08421597183</v>
      </c>
      <c r="R1035" s="1">
        <v>107260.06511493109</v>
      </c>
      <c r="S1035" s="1">
        <v>107015.40266077084</v>
      </c>
      <c r="T1035" s="1">
        <v>106479.03755293382</v>
      </c>
      <c r="U1035" s="9">
        <f t="shared" si="16"/>
        <v>1528834.9868399154</v>
      </c>
    </row>
    <row r="1036" spans="1:21" x14ac:dyDescent="0.3">
      <c r="A1036" s="7" t="s">
        <v>281</v>
      </c>
      <c r="B1036" s="7" t="s">
        <v>659</v>
      </c>
      <c r="C1036" s="7">
        <v>1312</v>
      </c>
      <c r="D1036" s="2" t="s">
        <v>8</v>
      </c>
      <c r="E1036" s="2">
        <v>917</v>
      </c>
      <c r="F1036" s="2" t="s">
        <v>2445</v>
      </c>
      <c r="G1036" s="2" t="s">
        <v>2486</v>
      </c>
      <c r="H1036" s="8" t="s">
        <v>2182</v>
      </c>
      <c r="I1036" s="1">
        <v>103119.77953727508</v>
      </c>
      <c r="J1036" s="1">
        <v>103815.5134406095</v>
      </c>
      <c r="K1036" s="1">
        <v>105551.1151481151</v>
      </c>
      <c r="L1036" s="1">
        <v>105991.61929855935</v>
      </c>
      <c r="M1036" s="1">
        <v>106309.57259100728</v>
      </c>
      <c r="N1036" s="1">
        <v>138543.70632216716</v>
      </c>
      <c r="O1036" s="1">
        <v>106979.06883512522</v>
      </c>
      <c r="P1036" s="1">
        <v>105853.1978151459</v>
      </c>
      <c r="Q1036" s="1">
        <v>106089.08421597183</v>
      </c>
      <c r="R1036" s="1">
        <v>107260.06511493109</v>
      </c>
      <c r="S1036" s="1">
        <v>107015.40266077084</v>
      </c>
      <c r="T1036" s="1">
        <v>106479.03755293382</v>
      </c>
      <c r="U1036" s="9">
        <f t="shared" si="16"/>
        <v>1303007.1625326122</v>
      </c>
    </row>
    <row r="1037" spans="1:21" x14ac:dyDescent="0.3">
      <c r="A1037" s="7" t="s">
        <v>281</v>
      </c>
      <c r="B1037" s="7" t="s">
        <v>659</v>
      </c>
      <c r="C1037" s="7">
        <v>1312</v>
      </c>
      <c r="D1037" s="2" t="s">
        <v>8</v>
      </c>
      <c r="E1037" s="2">
        <v>917</v>
      </c>
      <c r="F1037" s="2" t="s">
        <v>2446</v>
      </c>
      <c r="G1037" s="2" t="s">
        <v>2486</v>
      </c>
      <c r="H1037" s="8" t="s">
        <v>2183</v>
      </c>
      <c r="I1037" s="1">
        <v>51559.889768637542</v>
      </c>
      <c r="J1037" s="1">
        <v>51907.756720304751</v>
      </c>
      <c r="K1037" s="1">
        <v>52775.557574057551</v>
      </c>
      <c r="L1037" s="1">
        <v>52995.809649279676</v>
      </c>
      <c r="M1037" s="1">
        <v>79732.17944325546</v>
      </c>
      <c r="N1037" s="1">
        <v>79929.061339711829</v>
      </c>
      <c r="O1037" s="1">
        <v>80234.30162634392</v>
      </c>
      <c r="P1037" s="1">
        <v>79389.898361359432</v>
      </c>
      <c r="Q1037" s="1">
        <v>106089.08421597183</v>
      </c>
      <c r="R1037" s="1">
        <v>107260.06511493109</v>
      </c>
      <c r="S1037" s="1">
        <v>107015.40266077084</v>
      </c>
      <c r="T1037" s="1">
        <v>106479.03755293382</v>
      </c>
      <c r="U1037" s="9">
        <f t="shared" si="16"/>
        <v>955368.04402755771</v>
      </c>
    </row>
    <row r="1038" spans="1:21" x14ac:dyDescent="0.3">
      <c r="A1038" s="7" t="s">
        <v>281</v>
      </c>
      <c r="B1038" s="7" t="s">
        <v>659</v>
      </c>
      <c r="C1038" s="7">
        <v>1312</v>
      </c>
      <c r="D1038" s="2" t="s">
        <v>8</v>
      </c>
      <c r="E1038" s="2">
        <v>917</v>
      </c>
      <c r="F1038" s="2" t="s">
        <v>2447</v>
      </c>
      <c r="G1038" s="2" t="s">
        <v>2486</v>
      </c>
      <c r="H1038" s="8" t="s">
        <v>2184</v>
      </c>
      <c r="I1038" s="1">
        <v>51559.889768637542</v>
      </c>
      <c r="J1038" s="1">
        <v>51907.756720304751</v>
      </c>
      <c r="K1038" s="1">
        <v>52775.557574057551</v>
      </c>
      <c r="L1038" s="1">
        <v>52995.809649279676</v>
      </c>
      <c r="M1038" s="1">
        <v>79732.17944325546</v>
      </c>
      <c r="N1038" s="1">
        <v>79929.061339711829</v>
      </c>
      <c r="O1038" s="1">
        <v>80234.30162634392</v>
      </c>
      <c r="P1038" s="1">
        <v>79389.898361359432</v>
      </c>
      <c r="Q1038" s="1">
        <v>106089.08421597183</v>
      </c>
      <c r="R1038" s="1">
        <v>107260.06511493109</v>
      </c>
      <c r="S1038" s="1">
        <v>107015.40266077084</v>
      </c>
      <c r="T1038" s="1">
        <v>106479.03755293382</v>
      </c>
      <c r="U1038" s="9">
        <f t="shared" si="16"/>
        <v>955368.04402755771</v>
      </c>
    </row>
    <row r="1039" spans="1:21" x14ac:dyDescent="0.3">
      <c r="A1039" s="7" t="s">
        <v>281</v>
      </c>
      <c r="B1039" s="7" t="s">
        <v>659</v>
      </c>
      <c r="C1039" s="7">
        <v>1312</v>
      </c>
      <c r="D1039" s="2" t="s">
        <v>8</v>
      </c>
      <c r="E1039" s="2">
        <v>917</v>
      </c>
      <c r="F1039" s="2" t="s">
        <v>2448</v>
      </c>
      <c r="G1039" s="2" t="s">
        <v>2486</v>
      </c>
      <c r="H1039" s="8" t="s">
        <v>2185</v>
      </c>
      <c r="I1039" s="1">
        <v>51559.889768637542</v>
      </c>
      <c r="J1039" s="1">
        <v>51907.756720304751</v>
      </c>
      <c r="K1039" s="1">
        <v>52775.557574057551</v>
      </c>
      <c r="L1039" s="1">
        <v>105991.61929855935</v>
      </c>
      <c r="M1039" s="1">
        <v>106309.57259100728</v>
      </c>
      <c r="N1039" s="1">
        <v>106572.08178628243</v>
      </c>
      <c r="O1039" s="1">
        <v>106979.06883512522</v>
      </c>
      <c r="P1039" s="1">
        <v>105853.1978151459</v>
      </c>
      <c r="Q1039" s="1">
        <v>106089.08421597183</v>
      </c>
      <c r="R1039" s="1">
        <v>107260.06511493109</v>
      </c>
      <c r="S1039" s="1">
        <v>107015.40266077084</v>
      </c>
      <c r="T1039" s="1">
        <v>106479.03755293382</v>
      </c>
      <c r="U1039" s="9">
        <f t="shared" si="16"/>
        <v>1114792.3339337276</v>
      </c>
    </row>
    <row r="1040" spans="1:21" x14ac:dyDescent="0.3">
      <c r="A1040" s="7" t="s">
        <v>281</v>
      </c>
      <c r="B1040" s="7" t="s">
        <v>659</v>
      </c>
      <c r="C1040" s="7">
        <v>1312</v>
      </c>
      <c r="D1040" s="2" t="s">
        <v>8</v>
      </c>
      <c r="E1040" s="2">
        <v>917</v>
      </c>
      <c r="F1040" s="2" t="s">
        <v>2449</v>
      </c>
      <c r="G1040" s="2" t="s">
        <v>2486</v>
      </c>
      <c r="H1040" s="8" t="s">
        <v>2186</v>
      </c>
      <c r="I1040" s="1">
        <v>51559.889768637542</v>
      </c>
      <c r="J1040" s="1">
        <v>51907.756720304751</v>
      </c>
      <c r="K1040" s="1">
        <v>52775.557574057551</v>
      </c>
      <c r="L1040" s="1">
        <v>52995.809649279676</v>
      </c>
      <c r="M1040" s="1">
        <v>79732.17944325546</v>
      </c>
      <c r="N1040" s="1">
        <v>79929.061339711829</v>
      </c>
      <c r="O1040" s="1">
        <v>80234.30162634392</v>
      </c>
      <c r="P1040" s="1">
        <v>79389.898361359432</v>
      </c>
      <c r="Q1040" s="1">
        <v>106089.08421597183</v>
      </c>
      <c r="R1040" s="1">
        <v>107260.06511493109</v>
      </c>
      <c r="S1040" s="1">
        <v>107015.40266077084</v>
      </c>
      <c r="T1040" s="1">
        <v>106479.03755293382</v>
      </c>
      <c r="U1040" s="9">
        <f t="shared" si="16"/>
        <v>955368.04402755771</v>
      </c>
    </row>
    <row r="1041" spans="1:21" x14ac:dyDescent="0.3">
      <c r="A1041" s="7" t="s">
        <v>281</v>
      </c>
      <c r="B1041" s="7" t="s">
        <v>659</v>
      </c>
      <c r="C1041" s="7">
        <v>1312</v>
      </c>
      <c r="D1041" s="2" t="s">
        <v>8</v>
      </c>
      <c r="E1041" s="2">
        <v>917</v>
      </c>
      <c r="F1041" s="2" t="s">
        <v>2450</v>
      </c>
      <c r="G1041" s="2" t="s">
        <v>2486</v>
      </c>
      <c r="H1041" s="8" t="s">
        <v>2187</v>
      </c>
      <c r="I1041" s="1">
        <v>77339.834652956313</v>
      </c>
      <c r="J1041" s="1">
        <v>51907.756720304751</v>
      </c>
      <c r="K1041" s="1">
        <v>52775.557574057551</v>
      </c>
      <c r="L1041" s="1">
        <v>52995.809649279676</v>
      </c>
      <c r="M1041" s="1">
        <v>79732.17944325546</v>
      </c>
      <c r="N1041" s="1">
        <v>79929.061339711829</v>
      </c>
      <c r="O1041" s="1">
        <v>80234.30162634392</v>
      </c>
      <c r="P1041" s="1">
        <v>79389.898361359432</v>
      </c>
      <c r="Q1041" s="1">
        <v>106089.08421597183</v>
      </c>
      <c r="R1041" s="1">
        <v>107260.06511493109</v>
      </c>
      <c r="S1041" s="1">
        <v>107015.40266077084</v>
      </c>
      <c r="T1041" s="1">
        <v>106479.03755293382</v>
      </c>
      <c r="U1041" s="9">
        <f t="shared" si="16"/>
        <v>981147.98891187645</v>
      </c>
    </row>
    <row r="1042" spans="1:21" x14ac:dyDescent="0.3">
      <c r="A1042" s="7" t="s">
        <v>281</v>
      </c>
      <c r="B1042" s="7" t="s">
        <v>659</v>
      </c>
      <c r="C1042" s="7">
        <v>1312</v>
      </c>
      <c r="D1042" s="2" t="s">
        <v>8</v>
      </c>
      <c r="E1042" s="2">
        <v>917</v>
      </c>
      <c r="F1042" s="2" t="s">
        <v>2451</v>
      </c>
      <c r="G1042" s="2" t="s">
        <v>2486</v>
      </c>
      <c r="H1042" s="8" t="s">
        <v>2188</v>
      </c>
      <c r="I1042" s="1">
        <v>51559.889768637542</v>
      </c>
      <c r="J1042" s="1">
        <v>51907.756720304751</v>
      </c>
      <c r="K1042" s="1">
        <v>52775.557574057551</v>
      </c>
      <c r="L1042" s="1">
        <v>105991.61929855935</v>
      </c>
      <c r="M1042" s="1">
        <v>106309.57259100728</v>
      </c>
      <c r="N1042" s="1">
        <v>106572.08178628243</v>
      </c>
      <c r="O1042" s="1">
        <v>106979.06883512522</v>
      </c>
      <c r="P1042" s="1">
        <v>105853.1978151459</v>
      </c>
      <c r="Q1042" s="1">
        <v>106089.08421597183</v>
      </c>
      <c r="R1042" s="1">
        <v>107260.06511493109</v>
      </c>
      <c r="S1042" s="1">
        <v>107015.40266077084</v>
      </c>
      <c r="T1042" s="1">
        <v>106479.03755293382</v>
      </c>
      <c r="U1042" s="9">
        <f t="shared" si="16"/>
        <v>1114792.3339337276</v>
      </c>
    </row>
    <row r="1043" spans="1:21" x14ac:dyDescent="0.3">
      <c r="A1043" s="7" t="s">
        <v>281</v>
      </c>
      <c r="B1043" s="7" t="s">
        <v>659</v>
      </c>
      <c r="C1043" s="7">
        <v>1312</v>
      </c>
      <c r="D1043" s="2" t="s">
        <v>8</v>
      </c>
      <c r="E1043" s="2">
        <v>917</v>
      </c>
      <c r="F1043" s="2" t="s">
        <v>2452</v>
      </c>
      <c r="G1043" s="2" t="s">
        <v>2486</v>
      </c>
      <c r="H1043" s="8" t="s">
        <v>2189</v>
      </c>
      <c r="I1043" s="1">
        <v>36091.922838046281</v>
      </c>
      <c r="J1043" s="1">
        <v>36335.429704213326</v>
      </c>
      <c r="K1043" s="1">
        <v>36942.890301840285</v>
      </c>
      <c r="L1043" s="1">
        <v>26497.904824639838</v>
      </c>
      <c r="M1043" s="1">
        <v>53154.78629550364</v>
      </c>
      <c r="N1043" s="1">
        <v>53286.040893141217</v>
      </c>
      <c r="O1043" s="1">
        <v>53489.534417562609</v>
      </c>
      <c r="P1043" s="1">
        <v>52926.598907572952</v>
      </c>
      <c r="Q1043" s="1">
        <v>53044.542107985915</v>
      </c>
      <c r="R1043" s="1">
        <v>53630.032557465544</v>
      </c>
      <c r="S1043" s="1">
        <v>53507.701330385418</v>
      </c>
      <c r="T1043" s="1">
        <v>53239.51877646691</v>
      </c>
      <c r="U1043" s="9">
        <f t="shared" si="16"/>
        <v>562146.90295482404</v>
      </c>
    </row>
    <row r="1044" spans="1:21" x14ac:dyDescent="0.3">
      <c r="A1044" s="7" t="s">
        <v>281</v>
      </c>
      <c r="B1044" s="7" t="s">
        <v>659</v>
      </c>
      <c r="C1044" s="7">
        <v>1312</v>
      </c>
      <c r="D1044" s="2" t="s">
        <v>8</v>
      </c>
      <c r="E1044" s="2">
        <v>917</v>
      </c>
      <c r="F1044" s="2" t="s">
        <v>2453</v>
      </c>
      <c r="G1044" s="2" t="s">
        <v>2486</v>
      </c>
      <c r="H1044" s="8" t="s">
        <v>2190</v>
      </c>
      <c r="I1044" s="1">
        <v>25779.944884318771</v>
      </c>
      <c r="J1044" s="1">
        <v>25953.878360152376</v>
      </c>
      <c r="K1044" s="1">
        <v>26387.778787028776</v>
      </c>
      <c r="L1044" s="1">
        <v>26497.904824639838</v>
      </c>
      <c r="M1044" s="1">
        <v>26577.39314775182</v>
      </c>
      <c r="N1044" s="1">
        <v>53286.040893141217</v>
      </c>
      <c r="O1044" s="1">
        <v>53489.534417562609</v>
      </c>
      <c r="P1044" s="1">
        <v>52926.598907572952</v>
      </c>
      <c r="Q1044" s="1">
        <v>53044.542107985915</v>
      </c>
      <c r="R1044" s="1">
        <v>107260.06511493109</v>
      </c>
      <c r="S1044" s="1">
        <v>107015.40266077084</v>
      </c>
      <c r="T1044" s="1">
        <v>106479.03755293382</v>
      </c>
      <c r="U1044" s="9">
        <f t="shared" si="16"/>
        <v>664698.12165879004</v>
      </c>
    </row>
    <row r="1045" spans="1:21" x14ac:dyDescent="0.3">
      <c r="A1045" s="7" t="s">
        <v>281</v>
      </c>
      <c r="B1045" s="7" t="s">
        <v>659</v>
      </c>
      <c r="C1045" s="7">
        <v>1312</v>
      </c>
      <c r="D1045" s="2" t="s">
        <v>8</v>
      </c>
      <c r="E1045" s="2">
        <v>917</v>
      </c>
      <c r="F1045" s="2" t="s">
        <v>2454</v>
      </c>
      <c r="G1045" s="2" t="s">
        <v>2486</v>
      </c>
      <c r="H1045" s="8" t="s">
        <v>2191</v>
      </c>
      <c r="I1045" s="1">
        <v>25779.944884318771</v>
      </c>
      <c r="J1045" s="1">
        <v>25953.878360152376</v>
      </c>
      <c r="K1045" s="1">
        <v>26387.778787028776</v>
      </c>
      <c r="L1045" s="1">
        <v>26497.904824639838</v>
      </c>
      <c r="M1045" s="1">
        <v>26577.39314775182</v>
      </c>
      <c r="N1045" s="1">
        <v>53286.040893141217</v>
      </c>
      <c r="O1045" s="1">
        <v>53489.534417562609</v>
      </c>
      <c r="P1045" s="1">
        <v>52926.598907572952</v>
      </c>
      <c r="Q1045" s="1">
        <v>53044.542107985915</v>
      </c>
      <c r="R1045" s="1">
        <v>107260.06511493109</v>
      </c>
      <c r="S1045" s="1">
        <v>107015.40266077084</v>
      </c>
      <c r="T1045" s="1">
        <v>106479.03755293382</v>
      </c>
      <c r="U1045" s="9">
        <f t="shared" si="16"/>
        <v>664698.12165879004</v>
      </c>
    </row>
    <row r="1046" spans="1:21" x14ac:dyDescent="0.3">
      <c r="A1046" s="7" t="s">
        <v>281</v>
      </c>
      <c r="B1046" s="7" t="s">
        <v>659</v>
      </c>
      <c r="C1046" s="7">
        <v>1312</v>
      </c>
      <c r="D1046" s="2" t="s">
        <v>8</v>
      </c>
      <c r="E1046" s="2">
        <v>917</v>
      </c>
      <c r="F1046" s="2" t="s">
        <v>2455</v>
      </c>
      <c r="G1046" s="2" t="s">
        <v>2486</v>
      </c>
      <c r="H1046" s="8" t="s">
        <v>2192</v>
      </c>
      <c r="I1046" s="1">
        <v>25779.944884318771</v>
      </c>
      <c r="J1046" s="1">
        <v>25953.878360152376</v>
      </c>
      <c r="K1046" s="1">
        <v>26387.778787028776</v>
      </c>
      <c r="L1046" s="1">
        <v>26497.904824639838</v>
      </c>
      <c r="M1046" s="1">
        <v>26577.39314775182</v>
      </c>
      <c r="N1046" s="1">
        <v>53286.040893141217</v>
      </c>
      <c r="O1046" s="1">
        <v>53489.534417562609</v>
      </c>
      <c r="P1046" s="1">
        <v>52926.598907572952</v>
      </c>
      <c r="Q1046" s="1">
        <v>53044.542107985915</v>
      </c>
      <c r="R1046" s="1">
        <v>107260.06511493109</v>
      </c>
      <c r="S1046" s="1">
        <v>107015.40266077084</v>
      </c>
      <c r="T1046" s="1">
        <v>106479.03755293382</v>
      </c>
      <c r="U1046" s="9">
        <f t="shared" si="16"/>
        <v>664698.12165879004</v>
      </c>
    </row>
    <row r="1047" spans="1:21" x14ac:dyDescent="0.3">
      <c r="A1047" s="7" t="s">
        <v>281</v>
      </c>
      <c r="B1047" s="7" t="s">
        <v>659</v>
      </c>
      <c r="C1047" s="7">
        <v>1312</v>
      </c>
      <c r="D1047" s="2" t="s">
        <v>8</v>
      </c>
      <c r="E1047" s="2">
        <v>917</v>
      </c>
      <c r="F1047" s="2" t="s">
        <v>2456</v>
      </c>
      <c r="G1047" s="2" t="s">
        <v>2486</v>
      </c>
      <c r="H1047" s="8" t="s">
        <v>2193</v>
      </c>
      <c r="I1047" s="1">
        <v>25779.944884318771</v>
      </c>
      <c r="J1047" s="1">
        <v>25953.878360152376</v>
      </c>
      <c r="K1047" s="1">
        <v>26387.778787028776</v>
      </c>
      <c r="L1047" s="1">
        <v>26497.904824639838</v>
      </c>
      <c r="M1047" s="1">
        <v>26577.39314775182</v>
      </c>
      <c r="N1047" s="1">
        <v>53286.040893141217</v>
      </c>
      <c r="O1047" s="1">
        <v>53489.534417562609</v>
      </c>
      <c r="P1047" s="1">
        <v>52926.598907572952</v>
      </c>
      <c r="Q1047" s="1">
        <v>53044.542107985915</v>
      </c>
      <c r="R1047" s="1">
        <v>107260.06511493109</v>
      </c>
      <c r="S1047" s="1">
        <v>107015.40266077084</v>
      </c>
      <c r="T1047" s="1">
        <v>106479.03755293382</v>
      </c>
      <c r="U1047" s="9">
        <f t="shared" si="16"/>
        <v>664698.12165879004</v>
      </c>
    </row>
    <row r="1048" spans="1:21" x14ac:dyDescent="0.3">
      <c r="A1048" s="7" t="s">
        <v>281</v>
      </c>
      <c r="B1048" s="7" t="s">
        <v>659</v>
      </c>
      <c r="C1048" s="7">
        <v>1312</v>
      </c>
      <c r="D1048" s="2" t="s">
        <v>8</v>
      </c>
      <c r="E1048" s="2">
        <v>917</v>
      </c>
      <c r="F1048" s="2" t="s">
        <v>2457</v>
      </c>
      <c r="G1048" s="2" t="s">
        <v>2486</v>
      </c>
      <c r="H1048" s="8" t="s">
        <v>2194</v>
      </c>
      <c r="I1048" s="1">
        <v>25779.944884318771</v>
      </c>
      <c r="J1048" s="1">
        <v>25953.878360152376</v>
      </c>
      <c r="K1048" s="1">
        <v>26387.778787028776</v>
      </c>
      <c r="L1048" s="1">
        <v>26497.904824639838</v>
      </c>
      <c r="M1048" s="1">
        <v>26577.39314775182</v>
      </c>
      <c r="N1048" s="1">
        <v>53286.040893141217</v>
      </c>
      <c r="O1048" s="1">
        <v>53489.534417562609</v>
      </c>
      <c r="P1048" s="1">
        <v>52926.598907572952</v>
      </c>
      <c r="Q1048" s="1">
        <v>53044.542107985915</v>
      </c>
      <c r="R1048" s="1">
        <v>107260.06511493109</v>
      </c>
      <c r="S1048" s="1">
        <v>107015.40266077084</v>
      </c>
      <c r="T1048" s="1">
        <v>106479.03755293382</v>
      </c>
      <c r="U1048" s="9">
        <f t="shared" si="16"/>
        <v>664698.12165879004</v>
      </c>
    </row>
    <row r="1049" spans="1:21" x14ac:dyDescent="0.3">
      <c r="A1049" s="7" t="s">
        <v>281</v>
      </c>
      <c r="B1049" s="7" t="s">
        <v>659</v>
      </c>
      <c r="C1049" s="7">
        <v>1312</v>
      </c>
      <c r="D1049" s="2" t="s">
        <v>8</v>
      </c>
      <c r="E1049" s="2">
        <v>917</v>
      </c>
      <c r="F1049" s="2" t="s">
        <v>2458</v>
      </c>
      <c r="G1049" s="2" t="s">
        <v>2486</v>
      </c>
      <c r="H1049" s="8" t="s">
        <v>2195</v>
      </c>
      <c r="I1049" s="1">
        <v>25779.944884318771</v>
      </c>
      <c r="J1049" s="1">
        <v>25953.878360152376</v>
      </c>
      <c r="K1049" s="1">
        <v>26387.778787028776</v>
      </c>
      <c r="L1049" s="1">
        <v>26497.904824639838</v>
      </c>
      <c r="M1049" s="1">
        <v>26577.39314775182</v>
      </c>
      <c r="N1049" s="1">
        <v>53286.040893141217</v>
      </c>
      <c r="O1049" s="1">
        <v>53489.534417562609</v>
      </c>
      <c r="P1049" s="1">
        <v>52926.598907572952</v>
      </c>
      <c r="Q1049" s="1">
        <v>53044.542107985915</v>
      </c>
      <c r="R1049" s="1">
        <v>107260.06511493109</v>
      </c>
      <c r="S1049" s="1">
        <v>107015.40266077084</v>
      </c>
      <c r="T1049" s="1">
        <v>106479.03755293382</v>
      </c>
      <c r="U1049" s="9">
        <f t="shared" si="16"/>
        <v>664698.12165879004</v>
      </c>
    </row>
    <row r="1050" spans="1:21" x14ac:dyDescent="0.3">
      <c r="A1050" s="7" t="s">
        <v>281</v>
      </c>
      <c r="B1050" s="7" t="s">
        <v>659</v>
      </c>
      <c r="C1050" s="7">
        <v>1312</v>
      </c>
      <c r="D1050" s="2" t="s">
        <v>8</v>
      </c>
      <c r="E1050" s="2">
        <v>917</v>
      </c>
      <c r="F1050" s="2" t="s">
        <v>2459</v>
      </c>
      <c r="G1050" s="2" t="s">
        <v>2486</v>
      </c>
      <c r="H1050" s="8" t="s">
        <v>2196</v>
      </c>
      <c r="I1050" s="1">
        <v>25779.944884318771</v>
      </c>
      <c r="J1050" s="1">
        <v>25953.878360152376</v>
      </c>
      <c r="K1050" s="1">
        <v>26387.778787028776</v>
      </c>
      <c r="L1050" s="1">
        <v>26497.904824639838</v>
      </c>
      <c r="M1050" s="1">
        <v>37208.350406852551</v>
      </c>
      <c r="N1050" s="1">
        <v>37300.228625198855</v>
      </c>
      <c r="O1050" s="1">
        <v>37442.674092293826</v>
      </c>
      <c r="P1050" s="1">
        <v>37048.61923530107</v>
      </c>
      <c r="Q1050" s="1">
        <v>37131.179475590143</v>
      </c>
      <c r="R1050" s="1">
        <v>37541.022790225885</v>
      </c>
      <c r="S1050" s="1">
        <v>37455.390931269794</v>
      </c>
      <c r="T1050" s="1">
        <v>37267.663143526835</v>
      </c>
      <c r="U1050" s="9">
        <f t="shared" si="16"/>
        <v>403014.63555639866</v>
      </c>
    </row>
    <row r="1051" spans="1:21" x14ac:dyDescent="0.3">
      <c r="A1051" s="7" t="s">
        <v>281</v>
      </c>
      <c r="B1051" s="7" t="s">
        <v>659</v>
      </c>
      <c r="C1051" s="7">
        <v>1312</v>
      </c>
      <c r="D1051" s="2" t="s">
        <v>8</v>
      </c>
      <c r="E1051" s="2">
        <v>917</v>
      </c>
      <c r="F1051" s="2" t="s">
        <v>2460</v>
      </c>
      <c r="G1051" s="2" t="s">
        <v>2486</v>
      </c>
      <c r="H1051" s="8" t="s">
        <v>2197</v>
      </c>
      <c r="I1051" s="1">
        <v>51559.889768637542</v>
      </c>
      <c r="J1051" s="1">
        <v>51907.756720304751</v>
      </c>
      <c r="K1051" s="1">
        <v>52775.557574057551</v>
      </c>
      <c r="L1051" s="1">
        <v>52995.809649279676</v>
      </c>
      <c r="M1051" s="1">
        <v>53154.78629550364</v>
      </c>
      <c r="N1051" s="1">
        <v>53286.040893141217</v>
      </c>
      <c r="O1051" s="1">
        <v>53489.534417562609</v>
      </c>
      <c r="P1051" s="1">
        <v>52926.598907572952</v>
      </c>
      <c r="Q1051" s="1">
        <v>53044.542107985915</v>
      </c>
      <c r="R1051" s="1">
        <v>53630.032557465544</v>
      </c>
      <c r="S1051" s="1">
        <v>53507.701330385418</v>
      </c>
      <c r="T1051" s="1">
        <v>53239.51877646691</v>
      </c>
      <c r="U1051" s="9">
        <f t="shared" si="16"/>
        <v>635517.76899836375</v>
      </c>
    </row>
    <row r="1052" spans="1:21" x14ac:dyDescent="0.3">
      <c r="A1052" s="7" t="s">
        <v>281</v>
      </c>
      <c r="B1052" s="7" t="s">
        <v>659</v>
      </c>
      <c r="C1052" s="7">
        <v>1312</v>
      </c>
      <c r="D1052" s="2" t="s">
        <v>8</v>
      </c>
      <c r="E1052" s="2">
        <v>917</v>
      </c>
      <c r="F1052" s="2" t="s">
        <v>2461</v>
      </c>
      <c r="G1052" s="2" t="s">
        <v>2486</v>
      </c>
      <c r="H1052" s="8" t="s">
        <v>2198</v>
      </c>
      <c r="I1052" s="1">
        <v>20623.95590745502</v>
      </c>
      <c r="J1052" s="1">
        <v>20763.1026881219</v>
      </c>
      <c r="K1052" s="1">
        <v>21110.223029623019</v>
      </c>
      <c r="L1052" s="1">
        <v>21198.323859711873</v>
      </c>
      <c r="M1052" s="1">
        <v>47839.307665953274</v>
      </c>
      <c r="N1052" s="1">
        <v>47957.436803827099</v>
      </c>
      <c r="O1052" s="1">
        <v>48140.580975806348</v>
      </c>
      <c r="P1052" s="1">
        <v>47633.939016815661</v>
      </c>
      <c r="Q1052" s="1">
        <v>47740.087897187324</v>
      </c>
      <c r="R1052" s="1">
        <v>48267.029301718991</v>
      </c>
      <c r="S1052" s="1">
        <v>48156.931197346872</v>
      </c>
      <c r="T1052" s="1">
        <v>47915.566898820216</v>
      </c>
      <c r="U1052" s="9">
        <f t="shared" si="16"/>
        <v>467346.48524238763</v>
      </c>
    </row>
    <row r="1053" spans="1:21" x14ac:dyDescent="0.3">
      <c r="A1053" s="7" t="s">
        <v>281</v>
      </c>
      <c r="B1053" s="7" t="s">
        <v>659</v>
      </c>
      <c r="C1053" s="7">
        <v>1312</v>
      </c>
      <c r="D1053" s="2" t="s">
        <v>8</v>
      </c>
      <c r="E1053" s="2">
        <v>917</v>
      </c>
      <c r="F1053" s="2" t="s">
        <v>2462</v>
      </c>
      <c r="G1053" s="2" t="s">
        <v>2486</v>
      </c>
      <c r="H1053" s="8" t="s">
        <v>2199</v>
      </c>
      <c r="I1053" s="1">
        <v>20623.95590745502</v>
      </c>
      <c r="J1053" s="1">
        <v>20763.1026881219</v>
      </c>
      <c r="K1053" s="1">
        <v>21110.223029623019</v>
      </c>
      <c r="L1053" s="1">
        <v>21198.323859711873</v>
      </c>
      <c r="M1053" s="1">
        <v>47839.307665953274</v>
      </c>
      <c r="N1053" s="1">
        <v>47957.436803827099</v>
      </c>
      <c r="O1053" s="1">
        <v>48140.580975806348</v>
      </c>
      <c r="P1053" s="1">
        <v>47633.939016815661</v>
      </c>
      <c r="Q1053" s="1">
        <v>47740.087897187324</v>
      </c>
      <c r="R1053" s="1">
        <v>48267.029301718991</v>
      </c>
      <c r="S1053" s="1">
        <v>48156.931197346872</v>
      </c>
      <c r="T1053" s="1">
        <v>47915.566898820216</v>
      </c>
      <c r="U1053" s="9">
        <f t="shared" si="16"/>
        <v>467346.48524238763</v>
      </c>
    </row>
    <row r="1054" spans="1:21" x14ac:dyDescent="0.3">
      <c r="A1054" s="7" t="s">
        <v>281</v>
      </c>
      <c r="B1054" s="7" t="s">
        <v>659</v>
      </c>
      <c r="C1054" s="7">
        <v>1312</v>
      </c>
      <c r="D1054" s="2" t="s">
        <v>8</v>
      </c>
      <c r="E1054" s="2">
        <v>917</v>
      </c>
      <c r="F1054" s="2" t="s">
        <v>2463</v>
      </c>
      <c r="G1054" s="2" t="s">
        <v>2486</v>
      </c>
      <c r="H1054" s="8" t="s">
        <v>2200</v>
      </c>
      <c r="I1054" s="1">
        <v>15467.966930591263</v>
      </c>
      <c r="J1054" s="1">
        <v>15572.327016091425</v>
      </c>
      <c r="K1054" s="1">
        <v>15832.667272217266</v>
      </c>
      <c r="L1054" s="1">
        <v>15898.742894783903</v>
      </c>
      <c r="M1054" s="1">
        <v>15946.435888651093</v>
      </c>
      <c r="N1054" s="1">
        <v>26643.020446570608</v>
      </c>
      <c r="O1054" s="1">
        <v>26744.767208781304</v>
      </c>
      <c r="P1054" s="1">
        <v>26463.299453786476</v>
      </c>
      <c r="Q1054" s="1">
        <v>15913.362632395774</v>
      </c>
      <c r="R1054" s="1">
        <v>16089.009767239664</v>
      </c>
      <c r="S1054" s="1">
        <v>16052.310399115624</v>
      </c>
      <c r="T1054" s="1">
        <v>15971.855632940073</v>
      </c>
      <c r="U1054" s="9">
        <f t="shared" si="16"/>
        <v>222595.76554316445</v>
      </c>
    </row>
    <row r="1055" spans="1:21" x14ac:dyDescent="0.3">
      <c r="A1055" s="7" t="s">
        <v>281</v>
      </c>
      <c r="B1055" s="7" t="s">
        <v>659</v>
      </c>
      <c r="C1055" s="7">
        <v>1312</v>
      </c>
      <c r="D1055" s="2" t="s">
        <v>8</v>
      </c>
      <c r="E1055" s="2">
        <v>917</v>
      </c>
      <c r="F1055" s="2" t="s">
        <v>2464</v>
      </c>
      <c r="G1055" s="2" t="s">
        <v>2486</v>
      </c>
      <c r="H1055" s="8" t="s">
        <v>2201</v>
      </c>
      <c r="I1055" s="1">
        <v>10311.97795372751</v>
      </c>
      <c r="J1055" s="1">
        <v>10381.55134406095</v>
      </c>
      <c r="K1055" s="1">
        <v>10555.11151481151</v>
      </c>
      <c r="L1055" s="1">
        <v>26497.904824639838</v>
      </c>
      <c r="M1055" s="1">
        <v>26577.39314775182</v>
      </c>
      <c r="N1055" s="1">
        <v>26643.020446570608</v>
      </c>
      <c r="O1055" s="1">
        <v>26744.767208781304</v>
      </c>
      <c r="P1055" s="1">
        <v>26463.299453786476</v>
      </c>
      <c r="Q1055" s="1">
        <v>26522.271053992958</v>
      </c>
      <c r="R1055" s="1">
        <v>53630.032557465544</v>
      </c>
      <c r="S1055" s="1">
        <v>53507.701330385418</v>
      </c>
      <c r="T1055" s="1">
        <v>53239.51877646691</v>
      </c>
      <c r="U1055" s="9">
        <f t="shared" si="16"/>
        <v>351074.54961244087</v>
      </c>
    </row>
    <row r="1056" spans="1:21" x14ac:dyDescent="0.3">
      <c r="A1056" s="7" t="s">
        <v>281</v>
      </c>
      <c r="B1056" s="7" t="s">
        <v>659</v>
      </c>
      <c r="C1056" s="7">
        <v>1312</v>
      </c>
      <c r="D1056" s="2" t="s">
        <v>8</v>
      </c>
      <c r="E1056" s="2">
        <v>917</v>
      </c>
      <c r="F1056" s="2" t="s">
        <v>2465</v>
      </c>
      <c r="G1056" s="2" t="s">
        <v>2486</v>
      </c>
      <c r="H1056" s="8" t="s">
        <v>2202</v>
      </c>
      <c r="I1056" s="1">
        <v>10311.97795372751</v>
      </c>
      <c r="J1056" s="1">
        <v>10381.55134406095</v>
      </c>
      <c r="K1056" s="1">
        <v>10555.11151481151</v>
      </c>
      <c r="L1056" s="1">
        <v>15898.742894783903</v>
      </c>
      <c r="M1056" s="1">
        <v>15946.435888651093</v>
      </c>
      <c r="N1056" s="1">
        <v>15985.812267942365</v>
      </c>
      <c r="O1056" s="1">
        <v>16046.860325268784</v>
      </c>
      <c r="P1056" s="1">
        <v>15877.979672271886</v>
      </c>
      <c r="Q1056" s="1">
        <v>15913.362632395774</v>
      </c>
      <c r="R1056" s="1">
        <v>32178.019534479328</v>
      </c>
      <c r="S1056" s="1">
        <v>32104.620798231248</v>
      </c>
      <c r="T1056" s="1">
        <v>31943.711265880145</v>
      </c>
      <c r="U1056" s="9">
        <f t="shared" si="16"/>
        <v>223144.1860925045</v>
      </c>
    </row>
    <row r="1057" spans="1:21" x14ac:dyDescent="0.3">
      <c r="A1057" s="7" t="s">
        <v>281</v>
      </c>
      <c r="B1057" s="7" t="s">
        <v>659</v>
      </c>
      <c r="C1057" s="7">
        <v>1312</v>
      </c>
      <c r="D1057" s="2" t="s">
        <v>8</v>
      </c>
      <c r="E1057" s="2">
        <v>917</v>
      </c>
      <c r="F1057" s="2" t="s">
        <v>2466</v>
      </c>
      <c r="G1057" s="2" t="s">
        <v>2486</v>
      </c>
      <c r="H1057" s="8" t="s">
        <v>2203</v>
      </c>
      <c r="I1057" s="1">
        <v>10311.97795372751</v>
      </c>
      <c r="J1057" s="1">
        <v>10381.55134406095</v>
      </c>
      <c r="K1057" s="1">
        <v>10555.11151481151</v>
      </c>
      <c r="L1057" s="1">
        <v>15898.742894783903</v>
      </c>
      <c r="M1057" s="1">
        <v>15946.435888651093</v>
      </c>
      <c r="N1057" s="1">
        <v>15985.812267942365</v>
      </c>
      <c r="O1057" s="1">
        <v>16046.860325268784</v>
      </c>
      <c r="P1057" s="1">
        <v>15877.979672271886</v>
      </c>
      <c r="Q1057" s="1">
        <v>15913.362632395774</v>
      </c>
      <c r="R1057" s="1">
        <v>32178.019534479328</v>
      </c>
      <c r="S1057" s="1">
        <v>32104.620798231248</v>
      </c>
      <c r="T1057" s="1">
        <v>31943.711265880145</v>
      </c>
      <c r="U1057" s="9">
        <f t="shared" si="16"/>
        <v>223144.1860925045</v>
      </c>
    </row>
    <row r="1058" spans="1:21" x14ac:dyDescent="0.3">
      <c r="A1058" s="7" t="s">
        <v>281</v>
      </c>
      <c r="B1058" s="7" t="s">
        <v>659</v>
      </c>
      <c r="C1058" s="7">
        <v>1312</v>
      </c>
      <c r="D1058" s="2" t="s">
        <v>8</v>
      </c>
      <c r="E1058" s="2">
        <v>917</v>
      </c>
      <c r="F1058" s="2" t="s">
        <v>2467</v>
      </c>
      <c r="G1058" s="2" t="s">
        <v>2486</v>
      </c>
      <c r="H1058" s="8" t="s">
        <v>2204</v>
      </c>
      <c r="I1058" s="1">
        <v>5155.9889768637549</v>
      </c>
      <c r="J1058" s="1">
        <v>5190.7756720304751</v>
      </c>
      <c r="K1058" s="1">
        <v>5277.5557574057548</v>
      </c>
      <c r="L1058" s="1">
        <v>5299.5809649279681</v>
      </c>
      <c r="M1058" s="1">
        <v>5315.4786295503645</v>
      </c>
      <c r="N1058" s="1">
        <v>10657.208178628243</v>
      </c>
      <c r="O1058" s="1">
        <v>10697.906883512522</v>
      </c>
      <c r="P1058" s="1">
        <v>10585.31978151459</v>
      </c>
      <c r="Q1058" s="1">
        <v>10608.908421597183</v>
      </c>
      <c r="R1058" s="1">
        <v>10726.006511493109</v>
      </c>
      <c r="S1058" s="1">
        <v>10701.540266077083</v>
      </c>
      <c r="T1058" s="1">
        <v>10647.903755293382</v>
      </c>
      <c r="U1058" s="9">
        <f t="shared" si="16"/>
        <v>100864.17379889444</v>
      </c>
    </row>
    <row r="1059" spans="1:21" x14ac:dyDescent="0.3">
      <c r="A1059" s="7" t="s">
        <v>281</v>
      </c>
      <c r="B1059" s="7" t="s">
        <v>659</v>
      </c>
      <c r="C1059" s="7">
        <v>1312</v>
      </c>
      <c r="D1059" s="2" t="s">
        <v>8</v>
      </c>
      <c r="E1059" s="2">
        <v>917</v>
      </c>
      <c r="F1059" s="2" t="s">
        <v>2468</v>
      </c>
      <c r="G1059" s="2" t="s">
        <v>2486</v>
      </c>
      <c r="H1059" s="8" t="s">
        <v>2205</v>
      </c>
      <c r="I1059" s="1">
        <v>10311.97795372751</v>
      </c>
      <c r="J1059" s="1">
        <v>5190.7756720304751</v>
      </c>
      <c r="K1059" s="1">
        <v>5277.5557574057548</v>
      </c>
      <c r="L1059" s="1">
        <v>5299.5809649279681</v>
      </c>
      <c r="M1059" s="1">
        <v>5315.4786295503645</v>
      </c>
      <c r="N1059" s="1">
        <v>10657.208178628243</v>
      </c>
      <c r="O1059" s="1">
        <v>10697.906883512522</v>
      </c>
      <c r="P1059" s="1">
        <v>10585.31978151459</v>
      </c>
      <c r="Q1059" s="1">
        <v>10608.908421597183</v>
      </c>
      <c r="R1059" s="1">
        <v>10726.006511493109</v>
      </c>
      <c r="S1059" s="1">
        <v>10701.540266077083</v>
      </c>
      <c r="T1059" s="1">
        <v>10647.903755293382</v>
      </c>
      <c r="U1059" s="9">
        <f t="shared" si="16"/>
        <v>106020.16277575819</v>
      </c>
    </row>
    <row r="1060" spans="1:21" x14ac:dyDescent="0.3">
      <c r="A1060" s="7" t="s">
        <v>281</v>
      </c>
      <c r="B1060" s="7" t="s">
        <v>659</v>
      </c>
      <c r="C1060" s="7">
        <v>1312</v>
      </c>
      <c r="D1060" s="2" t="s">
        <v>252</v>
      </c>
      <c r="E1060" s="2">
        <v>999</v>
      </c>
      <c r="F1060" s="2" t="s">
        <v>252</v>
      </c>
      <c r="G1060" s="2" t="s">
        <v>2486</v>
      </c>
      <c r="H1060" s="8" t="s">
        <v>1777</v>
      </c>
      <c r="I1060" s="1">
        <v>1031197.795372751</v>
      </c>
      <c r="J1060" s="1">
        <v>1038155.1344060951</v>
      </c>
      <c r="K1060" s="1">
        <v>1055511.1514811511</v>
      </c>
      <c r="L1060" s="1">
        <v>1589874.2894783905</v>
      </c>
      <c r="M1060" s="1">
        <v>1594643.5888651093</v>
      </c>
      <c r="N1060" s="1">
        <v>1598581.2267942366</v>
      </c>
      <c r="O1060" s="1">
        <v>1604686.0325268784</v>
      </c>
      <c r="P1060" s="1">
        <v>2117063.956302918</v>
      </c>
      <c r="Q1060" s="1">
        <v>3713117.947559014</v>
      </c>
      <c r="R1060" s="1">
        <v>3217801.9534479328</v>
      </c>
      <c r="S1060" s="1">
        <v>3745539.0931269792</v>
      </c>
      <c r="T1060" s="1">
        <v>4152682.4645644189</v>
      </c>
      <c r="U1060" s="9">
        <f t="shared" si="16"/>
        <v>26458854.633925874</v>
      </c>
    </row>
    <row r="1061" spans="1:21" x14ac:dyDescent="0.3">
      <c r="A1061" s="7" t="s">
        <v>281</v>
      </c>
      <c r="B1061" s="7" t="s">
        <v>659</v>
      </c>
      <c r="C1061" s="7">
        <v>1312</v>
      </c>
      <c r="D1061" s="2" t="s">
        <v>8</v>
      </c>
      <c r="E1061" s="2">
        <v>917</v>
      </c>
      <c r="F1061" s="2" t="s">
        <v>2469</v>
      </c>
      <c r="G1061" s="2" t="s">
        <v>2487</v>
      </c>
      <c r="H1061" s="8" t="s">
        <v>2206</v>
      </c>
      <c r="I1061" s="1">
        <v>46403.900791773791</v>
      </c>
      <c r="J1061" s="1">
        <v>46716.981048274276</v>
      </c>
      <c r="K1061" s="1">
        <v>47498.001816651798</v>
      </c>
      <c r="L1061" s="1">
        <v>47696.228684351714</v>
      </c>
      <c r="M1061" s="1">
        <v>47839.307665953274</v>
      </c>
      <c r="N1061" s="1">
        <v>47957.436803827099</v>
      </c>
      <c r="O1061" s="1">
        <v>48140.580975806348</v>
      </c>
      <c r="P1061" s="1">
        <v>47633.939016815661</v>
      </c>
      <c r="Q1061" s="1">
        <v>47740.087897187324</v>
      </c>
      <c r="R1061" s="1">
        <v>48267.029301718991</v>
      </c>
      <c r="S1061" s="1">
        <v>48156.931197346872</v>
      </c>
      <c r="T1061" s="1">
        <v>143746.70069646067</v>
      </c>
      <c r="U1061" s="9">
        <f t="shared" si="16"/>
        <v>667797.12589616782</v>
      </c>
    </row>
    <row r="1062" spans="1:21" x14ac:dyDescent="0.3">
      <c r="A1062" s="7" t="s">
        <v>281</v>
      </c>
      <c r="B1062" s="7" t="s">
        <v>659</v>
      </c>
      <c r="C1062" s="7">
        <v>1312</v>
      </c>
      <c r="D1062" s="2" t="s">
        <v>8</v>
      </c>
      <c r="E1062" s="2">
        <v>917</v>
      </c>
      <c r="F1062" s="2" t="s">
        <v>2470</v>
      </c>
      <c r="G1062" s="2" t="s">
        <v>2487</v>
      </c>
      <c r="H1062" s="8" t="s">
        <v>2207</v>
      </c>
      <c r="I1062" s="1">
        <v>28873.538270437024</v>
      </c>
      <c r="J1062" s="1">
        <v>29068.343763370664</v>
      </c>
      <c r="K1062" s="1">
        <v>29554.312241472227</v>
      </c>
      <c r="L1062" s="1">
        <v>29677.653403596622</v>
      </c>
      <c r="M1062" s="1">
        <v>29766.680325482041</v>
      </c>
      <c r="N1062" s="1">
        <v>29840.182900159081</v>
      </c>
      <c r="O1062" s="1">
        <v>29954.139273835062</v>
      </c>
      <c r="P1062" s="1">
        <v>29638.895388240853</v>
      </c>
      <c r="Q1062" s="1">
        <v>29704.943580472111</v>
      </c>
      <c r="R1062" s="1">
        <v>30032.818232180707</v>
      </c>
      <c r="S1062" s="1">
        <v>29964.312745015832</v>
      </c>
      <c r="T1062" s="1">
        <v>29814.130514821471</v>
      </c>
      <c r="U1062" s="9">
        <f t="shared" si="16"/>
        <v>355889.95063908369</v>
      </c>
    </row>
    <row r="1063" spans="1:21" x14ac:dyDescent="0.3">
      <c r="A1063" s="7" t="s">
        <v>281</v>
      </c>
      <c r="B1063" s="7" t="s">
        <v>659</v>
      </c>
      <c r="C1063" s="7">
        <v>1312</v>
      </c>
      <c r="D1063" s="2" t="s">
        <v>8</v>
      </c>
      <c r="E1063" s="2">
        <v>917</v>
      </c>
      <c r="F1063" s="2" t="s">
        <v>2471</v>
      </c>
      <c r="G1063" s="2" t="s">
        <v>2487</v>
      </c>
      <c r="H1063" s="8" t="s">
        <v>2208</v>
      </c>
      <c r="I1063" s="1">
        <v>112658.35914447304</v>
      </c>
      <c r="J1063" s="1">
        <v>113418.44843386589</v>
      </c>
      <c r="K1063" s="1">
        <v>115314.59329931575</v>
      </c>
      <c r="L1063" s="1">
        <v>115795.8440836761</v>
      </c>
      <c r="M1063" s="1">
        <v>116143.20805567545</v>
      </c>
      <c r="N1063" s="1">
        <v>116429.99935151356</v>
      </c>
      <c r="O1063" s="1">
        <v>116874.63270237431</v>
      </c>
      <c r="P1063" s="1">
        <v>115644.6186130469</v>
      </c>
      <c r="Q1063" s="1">
        <v>115902.32450594922</v>
      </c>
      <c r="R1063" s="1">
        <v>117181.62113806221</v>
      </c>
      <c r="S1063" s="1">
        <v>116914.32740689213</v>
      </c>
      <c r="T1063" s="1">
        <v>266197.59388233454</v>
      </c>
      <c r="U1063" s="9">
        <f t="shared" si="16"/>
        <v>1538475.5706171789</v>
      </c>
    </row>
    <row r="1064" spans="1:21" x14ac:dyDescent="0.3">
      <c r="A1064" s="7" t="s">
        <v>281</v>
      </c>
      <c r="B1064" s="7" t="s">
        <v>659</v>
      </c>
      <c r="C1064" s="7">
        <v>1312</v>
      </c>
      <c r="D1064" s="2" t="s">
        <v>8</v>
      </c>
      <c r="E1064" s="2">
        <v>917</v>
      </c>
      <c r="F1064" s="2" t="s">
        <v>2472</v>
      </c>
      <c r="G1064" s="2" t="s">
        <v>2487</v>
      </c>
      <c r="H1064" s="8" t="s">
        <v>2209</v>
      </c>
      <c r="I1064" s="1">
        <v>46403.900791773791</v>
      </c>
      <c r="J1064" s="1">
        <v>25953.878360152376</v>
      </c>
      <c r="K1064" s="1">
        <v>47498.001816651798</v>
      </c>
      <c r="L1064" s="1">
        <v>47696.228684351714</v>
      </c>
      <c r="M1064" s="1">
        <v>95678.615331906549</v>
      </c>
      <c r="N1064" s="1">
        <v>95914.873607654197</v>
      </c>
      <c r="O1064" s="1">
        <v>96281.161951612696</v>
      </c>
      <c r="P1064" s="1">
        <v>95267.878033631321</v>
      </c>
      <c r="Q1064" s="1">
        <v>95480.175794374649</v>
      </c>
      <c r="R1064" s="1">
        <v>48267.029301718991</v>
      </c>
      <c r="S1064" s="1">
        <v>48156.931197346872</v>
      </c>
      <c r="T1064" s="1">
        <v>47915.566898820216</v>
      </c>
      <c r="U1064" s="9">
        <f t="shared" si="16"/>
        <v>790514.24176999519</v>
      </c>
    </row>
    <row r="1065" spans="1:21" x14ac:dyDescent="0.3">
      <c r="A1065" s="7" t="s">
        <v>281</v>
      </c>
      <c r="B1065" s="7" t="s">
        <v>659</v>
      </c>
      <c r="C1065" s="7">
        <v>1312</v>
      </c>
      <c r="D1065" s="2" t="s">
        <v>8</v>
      </c>
      <c r="E1065" s="2">
        <v>917</v>
      </c>
      <c r="F1065" s="2" t="s">
        <v>2473</v>
      </c>
      <c r="G1065" s="2" t="s">
        <v>2487</v>
      </c>
      <c r="H1065" s="8" t="s">
        <v>2210</v>
      </c>
      <c r="I1065" s="1">
        <v>79453.790133470451</v>
      </c>
      <c r="J1065" s="1">
        <v>79989.85310598962</v>
      </c>
      <c r="K1065" s="1">
        <v>52775.557574057551</v>
      </c>
      <c r="L1065" s="1">
        <v>81666.54266953998</v>
      </c>
      <c r="M1065" s="1">
        <v>159464.35888651092</v>
      </c>
      <c r="N1065" s="1">
        <v>82113.789016330615</v>
      </c>
      <c r="O1065" s="1">
        <v>82427.372537463991</v>
      </c>
      <c r="P1065" s="1">
        <v>81559.888916569922</v>
      </c>
      <c r="Q1065" s="1">
        <v>424356.33686388732</v>
      </c>
      <c r="R1065" s="1">
        <v>82643.880171054407</v>
      </c>
      <c r="S1065" s="1">
        <v>82455.367750123929</v>
      </c>
      <c r="T1065" s="1">
        <v>82042.09843453551</v>
      </c>
      <c r="U1065" s="9">
        <f t="shared" si="16"/>
        <v>1370948.8360595342</v>
      </c>
    </row>
    <row r="1066" spans="1:21" x14ac:dyDescent="0.3">
      <c r="A1066" s="7" t="s">
        <v>281</v>
      </c>
      <c r="B1066" s="7" t="s">
        <v>659</v>
      </c>
      <c r="C1066" s="7">
        <v>1312</v>
      </c>
      <c r="D1066" s="2" t="s">
        <v>8</v>
      </c>
      <c r="E1066" s="2">
        <v>917</v>
      </c>
      <c r="F1066" s="2" t="s">
        <v>2474</v>
      </c>
      <c r="G1066" s="2" t="s">
        <v>2487</v>
      </c>
      <c r="H1066" s="8" t="s">
        <v>2211</v>
      </c>
      <c r="I1066" s="1">
        <v>111678.72123886892</v>
      </c>
      <c r="J1066" s="1">
        <v>112432.2010561801</v>
      </c>
      <c r="K1066" s="1">
        <v>52775.557574057551</v>
      </c>
      <c r="L1066" s="1">
        <v>114788.92370033979</v>
      </c>
      <c r="M1066" s="1">
        <v>159464.35888651092</v>
      </c>
      <c r="N1066" s="1">
        <v>115417.56457454388</v>
      </c>
      <c r="O1066" s="1">
        <v>115858.33154844062</v>
      </c>
      <c r="P1066" s="1">
        <v>114639.01323380301</v>
      </c>
      <c r="Q1066" s="1">
        <v>53044.542107985915</v>
      </c>
      <c r="R1066" s="1">
        <v>116162.65051947038</v>
      </c>
      <c r="S1066" s="1">
        <v>115897.68108161481</v>
      </c>
      <c r="T1066" s="1">
        <v>115316.79766982733</v>
      </c>
      <c r="U1066" s="9">
        <f t="shared" si="16"/>
        <v>1297476.343191643</v>
      </c>
    </row>
    <row r="1067" spans="1:21" x14ac:dyDescent="0.3">
      <c r="A1067" s="7" t="s">
        <v>281</v>
      </c>
      <c r="B1067" s="7" t="s">
        <v>659</v>
      </c>
      <c r="C1067" s="7">
        <v>1312</v>
      </c>
      <c r="D1067" s="2" t="s">
        <v>8</v>
      </c>
      <c r="E1067" s="2">
        <v>917</v>
      </c>
      <c r="F1067" s="2" t="s">
        <v>2475</v>
      </c>
      <c r="G1067" s="2" t="s">
        <v>2487</v>
      </c>
      <c r="H1067" s="8" t="s">
        <v>2212</v>
      </c>
      <c r="I1067" s="1">
        <v>87187.773598766085</v>
      </c>
      <c r="J1067" s="1">
        <v>25953.878360152376</v>
      </c>
      <c r="K1067" s="1">
        <v>89243.467857731317</v>
      </c>
      <c r="L1067" s="1">
        <v>89615.914116931934</v>
      </c>
      <c r="M1067" s="1">
        <v>89884.743625696661</v>
      </c>
      <c r="N1067" s="1">
        <v>90106.695150301806</v>
      </c>
      <c r="O1067" s="1">
        <v>90450.802700098371</v>
      </c>
      <c r="P1067" s="1">
        <v>89498.878752705859</v>
      </c>
      <c r="Q1067" s="1">
        <v>89698.320704604179</v>
      </c>
      <c r="R1067" s="1">
        <v>90688.385054674232</v>
      </c>
      <c r="S1067" s="1">
        <v>90481.522949681734</v>
      </c>
      <c r="T1067" s="1">
        <v>90028.026251005547</v>
      </c>
      <c r="U1067" s="9">
        <f t="shared" si="16"/>
        <v>1012838.40912235</v>
      </c>
    </row>
    <row r="1068" spans="1:21" x14ac:dyDescent="0.3">
      <c r="A1068" s="7" t="s">
        <v>281</v>
      </c>
      <c r="B1068" s="7" t="s">
        <v>659</v>
      </c>
      <c r="C1068" s="7">
        <v>1312</v>
      </c>
      <c r="D1068" s="2" t="s">
        <v>8</v>
      </c>
      <c r="E1068" s="2">
        <v>917</v>
      </c>
      <c r="F1068" s="2" t="s">
        <v>2476</v>
      </c>
      <c r="G1068" s="2" t="s">
        <v>2487</v>
      </c>
      <c r="H1068" s="8" t="s">
        <v>2213</v>
      </c>
      <c r="I1068" s="1">
        <v>79247.550574395907</v>
      </c>
      <c r="J1068" s="1">
        <v>79782.222079108411</v>
      </c>
      <c r="K1068" s="1">
        <v>81116.031991326454</v>
      </c>
      <c r="L1068" s="1">
        <v>81454.559430942871</v>
      </c>
      <c r="M1068" s="1">
        <v>81698.906536189097</v>
      </c>
      <c r="N1068" s="1">
        <v>81900.644852758051</v>
      </c>
      <c r="O1068" s="1">
        <v>82213.414399793735</v>
      </c>
      <c r="P1068" s="1">
        <v>81348.182520939634</v>
      </c>
      <c r="Q1068" s="1">
        <v>81529.461219974357</v>
      </c>
      <c r="R1068" s="1">
        <v>82429.36004082454</v>
      </c>
      <c r="S1068" s="1">
        <v>82241.336944802388</v>
      </c>
      <c r="T1068" s="1">
        <v>81829.140359429643</v>
      </c>
      <c r="U1068" s="9">
        <f t="shared" si="16"/>
        <v>976790.81095048506</v>
      </c>
    </row>
    <row r="1069" spans="1:21" x14ac:dyDescent="0.3">
      <c r="A1069" s="7" t="s">
        <v>281</v>
      </c>
      <c r="B1069" s="7" t="s">
        <v>659</v>
      </c>
      <c r="C1069" s="7">
        <v>1312</v>
      </c>
      <c r="D1069" s="2" t="s">
        <v>8</v>
      </c>
      <c r="E1069" s="2">
        <v>917</v>
      </c>
      <c r="F1069" s="2" t="s">
        <v>2768</v>
      </c>
      <c r="G1069" s="2" t="s">
        <v>2487</v>
      </c>
      <c r="H1069" s="8" t="s">
        <v>2214</v>
      </c>
      <c r="I1069" s="1">
        <v>138696.10347763498</v>
      </c>
      <c r="J1069" s="1">
        <v>103815.5134406095</v>
      </c>
      <c r="K1069" s="1">
        <v>147243.80563162058</v>
      </c>
      <c r="L1069" s="1">
        <v>147858.3089214903</v>
      </c>
      <c r="M1069" s="1">
        <v>212619.14518201456</v>
      </c>
      <c r="N1069" s="1">
        <v>148668.054091864</v>
      </c>
      <c r="O1069" s="1">
        <v>149235.80102499967</v>
      </c>
      <c r="P1069" s="1">
        <v>147665.21095212855</v>
      </c>
      <c r="Q1069" s="1">
        <v>147994.2724812807</v>
      </c>
      <c r="R1069" s="1">
        <v>149627.79083532887</v>
      </c>
      <c r="S1069" s="1">
        <v>149286.4867117753</v>
      </c>
      <c r="T1069" s="1">
        <v>266197.59388233454</v>
      </c>
      <c r="U1069" s="9">
        <f t="shared" si="16"/>
        <v>1908908.0866330815</v>
      </c>
    </row>
    <row r="1070" spans="1:21" x14ac:dyDescent="0.3">
      <c r="A1070" s="7" t="s">
        <v>281</v>
      </c>
      <c r="B1070" s="7" t="s">
        <v>659</v>
      </c>
      <c r="C1070" s="7">
        <v>1312</v>
      </c>
      <c r="D1070" s="2" t="s">
        <v>8</v>
      </c>
      <c r="E1070" s="2">
        <v>917</v>
      </c>
      <c r="F1070" s="2" t="s">
        <v>2769</v>
      </c>
      <c r="G1070" s="2" t="s">
        <v>2487</v>
      </c>
      <c r="H1070" s="8" t="s">
        <v>2215</v>
      </c>
      <c r="I1070" s="1">
        <v>78113.232999485888</v>
      </c>
      <c r="J1070" s="1">
        <v>51907.756720304751</v>
      </c>
      <c r="K1070" s="1">
        <v>79954.969724697192</v>
      </c>
      <c r="L1070" s="1">
        <v>80288.651618658711</v>
      </c>
      <c r="M1070" s="1">
        <v>159464.35888651092</v>
      </c>
      <c r="N1070" s="1">
        <v>80728.351953108941</v>
      </c>
      <c r="O1070" s="1">
        <v>81036.644642607353</v>
      </c>
      <c r="P1070" s="1">
        <v>80183.79734497302</v>
      </c>
      <c r="Q1070" s="1">
        <v>53044.542107985915</v>
      </c>
      <c r="R1070" s="1">
        <v>81249.499324560296</v>
      </c>
      <c r="S1070" s="1">
        <v>81064.167515533903</v>
      </c>
      <c r="T1070" s="1">
        <v>80657.870946347364</v>
      </c>
      <c r="U1070" s="9">
        <f t="shared" si="16"/>
        <v>987693.84378477419</v>
      </c>
    </row>
    <row r="1071" spans="1:21" x14ac:dyDescent="0.3">
      <c r="A1071" s="7" t="s">
        <v>281</v>
      </c>
      <c r="B1071" s="7" t="s">
        <v>659</v>
      </c>
      <c r="C1071" s="7">
        <v>1312</v>
      </c>
      <c r="D1071" s="2" t="s">
        <v>8</v>
      </c>
      <c r="E1071" s="2">
        <v>917</v>
      </c>
      <c r="F1071" s="2" t="s">
        <v>2477</v>
      </c>
      <c r="G1071" s="2" t="s">
        <v>2487</v>
      </c>
      <c r="H1071" s="8" t="s">
        <v>2216</v>
      </c>
      <c r="I1071" s="1">
        <v>60325.071029305931</v>
      </c>
      <c r="J1071" s="1">
        <v>60732.075362756565</v>
      </c>
      <c r="K1071" s="1">
        <v>61747.402361647335</v>
      </c>
      <c r="L1071" s="1">
        <v>62005.097289657228</v>
      </c>
      <c r="M1071" s="1">
        <v>159464.35888651092</v>
      </c>
      <c r="N1071" s="1">
        <v>62344.667844975222</v>
      </c>
      <c r="O1071" s="1">
        <v>62582.755268548259</v>
      </c>
      <c r="P1071" s="1">
        <v>61924.120721860352</v>
      </c>
      <c r="Q1071" s="1">
        <v>62062.114266343517</v>
      </c>
      <c r="R1071" s="1">
        <v>62747.138092234687</v>
      </c>
      <c r="S1071" s="1">
        <v>62604.010556550937</v>
      </c>
      <c r="T1071" s="1">
        <v>62290.236968466284</v>
      </c>
      <c r="U1071" s="9">
        <f t="shared" si="16"/>
        <v>840829.04864885728</v>
      </c>
    </row>
    <row r="1072" spans="1:21" x14ac:dyDescent="0.3">
      <c r="A1072" s="7" t="s">
        <v>281</v>
      </c>
      <c r="B1072" s="7" t="s">
        <v>659</v>
      </c>
      <c r="C1072" s="7">
        <v>1312</v>
      </c>
      <c r="D1072" s="2" t="s">
        <v>8</v>
      </c>
      <c r="E1072" s="2">
        <v>917</v>
      </c>
      <c r="F1072" s="2" t="s">
        <v>2478</v>
      </c>
      <c r="G1072" s="2" t="s">
        <v>2487</v>
      </c>
      <c r="H1072" s="8" t="s">
        <v>2217</v>
      </c>
      <c r="I1072" s="1">
        <v>182831.36911958875</v>
      </c>
      <c r="J1072" s="1">
        <v>132157.1486098959</v>
      </c>
      <c r="K1072" s="1">
        <v>131938.89393514389</v>
      </c>
      <c r="L1072" s="1">
        <v>187923.14101634573</v>
      </c>
      <c r="M1072" s="1">
        <v>188486.87220385592</v>
      </c>
      <c r="N1072" s="1">
        <v>188952.30100707876</v>
      </c>
      <c r="O1072" s="1">
        <v>189673.88904467702</v>
      </c>
      <c r="P1072" s="1">
        <v>187677.71972625368</v>
      </c>
      <c r="Q1072" s="1">
        <v>106089.08421597183</v>
      </c>
      <c r="R1072" s="1">
        <v>190172.09544877283</v>
      </c>
      <c r="S1072" s="1">
        <v>189738.30891754667</v>
      </c>
      <c r="T1072" s="1">
        <v>188787.33358135168</v>
      </c>
      <c r="U1072" s="9">
        <f t="shared" si="16"/>
        <v>2064428.1568264829</v>
      </c>
    </row>
    <row r="1073" spans="1:21" x14ac:dyDescent="0.3">
      <c r="A1073" s="7" t="s">
        <v>281</v>
      </c>
      <c r="B1073" s="7" t="s">
        <v>659</v>
      </c>
      <c r="C1073" s="7">
        <v>1312</v>
      </c>
      <c r="D1073" s="2" t="s">
        <v>8</v>
      </c>
      <c r="E1073" s="2">
        <v>917</v>
      </c>
      <c r="F1073" s="2" t="s">
        <v>2479</v>
      </c>
      <c r="G1073" s="2" t="s">
        <v>2487</v>
      </c>
      <c r="H1073" s="8" t="s">
        <v>2218</v>
      </c>
      <c r="I1073" s="1">
        <v>46403.900791773791</v>
      </c>
      <c r="J1073" s="1">
        <v>25953.878360152376</v>
      </c>
      <c r="K1073" s="1">
        <v>47498.001816651798</v>
      </c>
      <c r="L1073" s="1">
        <v>95392.457368703428</v>
      </c>
      <c r="M1073" s="1">
        <v>95678.615331906549</v>
      </c>
      <c r="N1073" s="1">
        <v>143872.31041148127</v>
      </c>
      <c r="O1073" s="1">
        <v>144421.74292741905</v>
      </c>
      <c r="P1073" s="1">
        <v>142901.81705044696</v>
      </c>
      <c r="Q1073" s="1">
        <v>53044.542107985915</v>
      </c>
      <c r="R1073" s="1">
        <v>96534.058603437981</v>
      </c>
      <c r="S1073" s="1">
        <v>96313.862394693744</v>
      </c>
      <c r="T1073" s="1">
        <v>191662.26759528086</v>
      </c>
      <c r="U1073" s="9">
        <f t="shared" si="16"/>
        <v>1179677.4547599338</v>
      </c>
    </row>
    <row r="1074" spans="1:21" x14ac:dyDescent="0.3">
      <c r="A1074" s="7" t="s">
        <v>281</v>
      </c>
      <c r="B1074" s="7" t="s">
        <v>659</v>
      </c>
      <c r="C1074" s="7">
        <v>1312</v>
      </c>
      <c r="D1074" s="2" t="s">
        <v>8</v>
      </c>
      <c r="E1074" s="2">
        <v>917</v>
      </c>
      <c r="F1074" s="2" t="s">
        <v>2480</v>
      </c>
      <c r="G1074" s="2" t="s">
        <v>2487</v>
      </c>
      <c r="H1074" s="8" t="s">
        <v>2219</v>
      </c>
      <c r="I1074" s="1">
        <v>71668.246778406188</v>
      </c>
      <c r="J1074" s="1">
        <v>72151.781841223608</v>
      </c>
      <c r="K1074" s="1">
        <v>52775.557574057551</v>
      </c>
      <c r="L1074" s="1">
        <v>73664.175412498749</v>
      </c>
      <c r="M1074" s="1">
        <v>159464.35888651092</v>
      </c>
      <c r="N1074" s="1">
        <v>74067.596841466293</v>
      </c>
      <c r="O1074" s="1">
        <v>74350.452840412036</v>
      </c>
      <c r="P1074" s="1">
        <v>73567.972481526405</v>
      </c>
      <c r="Q1074" s="1">
        <v>73731.913530100428</v>
      </c>
      <c r="R1074" s="1">
        <v>74545.745254877111</v>
      </c>
      <c r="S1074" s="1">
        <v>74375.704849235728</v>
      </c>
      <c r="T1074" s="1">
        <v>266197.59388233454</v>
      </c>
      <c r="U1074" s="9">
        <f t="shared" si="16"/>
        <v>1140561.1001726496</v>
      </c>
    </row>
    <row r="1075" spans="1:21" x14ac:dyDescent="0.3">
      <c r="A1075" s="7" t="s">
        <v>281</v>
      </c>
      <c r="B1075" s="7" t="s">
        <v>659</v>
      </c>
      <c r="C1075" s="7">
        <v>1312</v>
      </c>
      <c r="D1075" s="2" t="s">
        <v>8</v>
      </c>
      <c r="E1075" s="2">
        <v>917</v>
      </c>
      <c r="F1075" s="2" t="s">
        <v>2481</v>
      </c>
      <c r="G1075" s="2" t="s">
        <v>2487</v>
      </c>
      <c r="H1075" s="8" t="s">
        <v>2220</v>
      </c>
      <c r="I1075" s="1">
        <v>169116.43844113115</v>
      </c>
      <c r="J1075" s="1">
        <v>103815.5134406095</v>
      </c>
      <c r="K1075" s="1">
        <v>105551.1151481151</v>
      </c>
      <c r="L1075" s="1">
        <v>173826.25564963734</v>
      </c>
      <c r="M1075" s="1">
        <v>174347.69904925194</v>
      </c>
      <c r="N1075" s="1">
        <v>174778.21412950321</v>
      </c>
      <c r="O1075" s="1">
        <v>175445.67288960537</v>
      </c>
      <c r="P1075" s="1">
        <v>173599.2444168393</v>
      </c>
      <c r="Q1075" s="1">
        <v>79566.813161978876</v>
      </c>
      <c r="R1075" s="1">
        <v>175906.50678848699</v>
      </c>
      <c r="S1075" s="1">
        <v>175505.26036366416</v>
      </c>
      <c r="T1075" s="1">
        <v>479155.66898820217</v>
      </c>
      <c r="U1075" s="9">
        <f t="shared" si="16"/>
        <v>2160614.4024670254</v>
      </c>
    </row>
    <row r="1076" spans="1:21" x14ac:dyDescent="0.3">
      <c r="A1076" s="7" t="s">
        <v>281</v>
      </c>
      <c r="B1076" s="7" t="s">
        <v>659</v>
      </c>
      <c r="C1076" s="7">
        <v>1312</v>
      </c>
      <c r="D1076" s="2" t="s">
        <v>8</v>
      </c>
      <c r="E1076" s="2">
        <v>917</v>
      </c>
      <c r="F1076" s="2" t="s">
        <v>2482</v>
      </c>
      <c r="G1076" s="2" t="s">
        <v>2487</v>
      </c>
      <c r="H1076" s="8" t="s">
        <v>2221</v>
      </c>
      <c r="I1076" s="1">
        <v>206239.55907455017</v>
      </c>
      <c r="J1076" s="1">
        <v>259538.78360152378</v>
      </c>
      <c r="K1076" s="1">
        <v>263877.78787028778</v>
      </c>
      <c r="L1076" s="1">
        <v>572354.74421222054</v>
      </c>
      <c r="M1076" s="1">
        <v>526232.38432548603</v>
      </c>
      <c r="N1076" s="1">
        <v>527531.80484209803</v>
      </c>
      <c r="O1076" s="1">
        <v>625827.55268548254</v>
      </c>
      <c r="P1076" s="1">
        <v>619241.20721860358</v>
      </c>
      <c r="Q1076" s="1">
        <v>429660.79107468593</v>
      </c>
      <c r="R1076" s="1">
        <v>482670.29301718989</v>
      </c>
      <c r="S1076" s="1">
        <v>1070154.0266077083</v>
      </c>
      <c r="T1076" s="1">
        <v>1597185.5632940072</v>
      </c>
      <c r="U1076" s="9">
        <f t="shared" si="16"/>
        <v>7180514.4978238437</v>
      </c>
    </row>
    <row r="1077" spans="1:21" x14ac:dyDescent="0.3">
      <c r="A1077" s="7" t="s">
        <v>281</v>
      </c>
      <c r="B1077" s="7" t="s">
        <v>659</v>
      </c>
      <c r="C1077" s="7">
        <v>1312</v>
      </c>
      <c r="D1077" s="2" t="s">
        <v>8</v>
      </c>
      <c r="E1077" s="2">
        <v>917</v>
      </c>
      <c r="F1077" s="2" t="s">
        <v>2483</v>
      </c>
      <c r="G1077" s="2" t="s">
        <v>2487</v>
      </c>
      <c r="H1077" s="8" t="s">
        <v>2222</v>
      </c>
      <c r="I1077" s="1">
        <v>46403.900791773791</v>
      </c>
      <c r="J1077" s="1">
        <v>25953.878360152376</v>
      </c>
      <c r="K1077" s="1">
        <v>47498.001816651798</v>
      </c>
      <c r="L1077" s="1">
        <v>47696.228684351714</v>
      </c>
      <c r="M1077" s="1">
        <v>95678.615331906549</v>
      </c>
      <c r="N1077" s="1">
        <v>47957.436803827099</v>
      </c>
      <c r="O1077" s="1">
        <v>48140.580975806348</v>
      </c>
      <c r="P1077" s="1">
        <v>47633.939016815661</v>
      </c>
      <c r="Q1077" s="1">
        <v>47740.087897187324</v>
      </c>
      <c r="R1077" s="1">
        <v>48267.029301718991</v>
      </c>
      <c r="S1077" s="1">
        <v>48156.931197346872</v>
      </c>
      <c r="T1077" s="1">
        <v>47915.566898820216</v>
      </c>
      <c r="U1077" s="9">
        <f t="shared" si="16"/>
        <v>599042.19707635872</v>
      </c>
    </row>
    <row r="1078" spans="1:21" x14ac:dyDescent="0.3">
      <c r="A1078" s="7" t="s">
        <v>281</v>
      </c>
      <c r="B1078" s="7" t="s">
        <v>659</v>
      </c>
      <c r="C1078" s="7">
        <v>1312</v>
      </c>
      <c r="D1078" s="2" t="s">
        <v>8</v>
      </c>
      <c r="E1078" s="2">
        <v>917</v>
      </c>
      <c r="F1078" s="2" t="s">
        <v>2770</v>
      </c>
      <c r="G1078" s="2" t="s">
        <v>2487</v>
      </c>
      <c r="H1078" s="8" t="s">
        <v>2223</v>
      </c>
      <c r="I1078" s="1">
        <v>46403.900791773791</v>
      </c>
      <c r="J1078" s="1">
        <v>46716.981048274276</v>
      </c>
      <c r="K1078" s="1">
        <v>47498.001816651798</v>
      </c>
      <c r="L1078" s="1">
        <v>37627.024850988571</v>
      </c>
      <c r="M1078" s="1">
        <v>95678.615331906549</v>
      </c>
      <c r="N1078" s="1">
        <v>47957.436803827099</v>
      </c>
      <c r="O1078" s="1">
        <v>48140.580975806348</v>
      </c>
      <c r="P1078" s="1">
        <v>47633.939016815661</v>
      </c>
      <c r="Q1078" s="1">
        <v>47740.087897187324</v>
      </c>
      <c r="R1078" s="1">
        <v>48267.029301718991</v>
      </c>
      <c r="S1078" s="1">
        <v>48156.931197346872</v>
      </c>
      <c r="T1078" s="1">
        <v>48022.04593637315</v>
      </c>
      <c r="U1078" s="9">
        <f t="shared" si="16"/>
        <v>609842.57496867049</v>
      </c>
    </row>
    <row r="1079" spans="1:21" x14ac:dyDescent="0.3">
      <c r="A1079" s="7" t="s">
        <v>281</v>
      </c>
      <c r="B1079" s="7" t="s">
        <v>659</v>
      </c>
      <c r="C1079" s="7">
        <v>1312</v>
      </c>
      <c r="D1079" s="2" t="s">
        <v>252</v>
      </c>
      <c r="E1079" s="2">
        <v>999</v>
      </c>
      <c r="F1079" s="2" t="s">
        <v>252</v>
      </c>
      <c r="G1079" s="2" t="s">
        <v>2487</v>
      </c>
      <c r="H1079" s="8" t="s">
        <v>1777</v>
      </c>
      <c r="I1079" s="1">
        <v>2010835.7009768642</v>
      </c>
      <c r="J1079" s="1">
        <v>2543480.079294933</v>
      </c>
      <c r="K1079" s="1">
        <v>2586002.3211288201</v>
      </c>
      <c r="L1079" s="1">
        <v>3179748.578956781</v>
      </c>
      <c r="M1079" s="1">
        <v>3189287.1777302185</v>
      </c>
      <c r="N1079" s="1">
        <v>4262883.2714512972</v>
      </c>
      <c r="O1079" s="1">
        <v>5348953.4417562615</v>
      </c>
      <c r="P1079" s="1">
        <v>5292659.8907572953</v>
      </c>
      <c r="Q1079" s="1">
        <v>5834899.6318784505</v>
      </c>
      <c r="R1079" s="1">
        <v>5899303.5813212097</v>
      </c>
      <c r="S1079" s="1">
        <v>6420924.1596462503</v>
      </c>
      <c r="T1079" s="1">
        <v>6388742.2531760288</v>
      </c>
      <c r="U1079" s="9">
        <f t="shared" si="16"/>
        <v>52957720.088074416</v>
      </c>
    </row>
    <row r="1080" spans="1:21" x14ac:dyDescent="0.3">
      <c r="A1080" s="7"/>
      <c r="B1080" s="7"/>
      <c r="C1080" s="7"/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9">
        <f>SUM(U719:U1079)</f>
        <v>1593673155.0796556</v>
      </c>
    </row>
    <row r="1081" spans="1:21" x14ac:dyDescent="0.3">
      <c r="A1081" s="2" t="s">
        <v>2491</v>
      </c>
      <c r="B1081" s="2" t="s">
        <v>2490</v>
      </c>
      <c r="C1081" s="2">
        <v>2506</v>
      </c>
      <c r="D1081" s="2" t="s">
        <v>8</v>
      </c>
      <c r="E1081" s="2">
        <v>901</v>
      </c>
      <c r="F1081" s="2" t="s">
        <v>2617</v>
      </c>
      <c r="G1081" s="2" t="s">
        <v>2741</v>
      </c>
      <c r="H1081" s="8" t="s">
        <v>2492</v>
      </c>
      <c r="I1081" s="1">
        <v>1714485.6133995589</v>
      </c>
      <c r="J1081" s="1">
        <v>2085438.780600724</v>
      </c>
      <c r="K1081" s="1">
        <v>2698839.2219874267</v>
      </c>
      <c r="L1081" s="1">
        <v>3779369.1591311311</v>
      </c>
      <c r="M1081" s="1">
        <v>5230780.384355111</v>
      </c>
      <c r="N1081" s="1">
        <v>5577960.3948776182</v>
      </c>
      <c r="O1081" s="1">
        <v>5918313.3468089597</v>
      </c>
      <c r="P1081" s="1">
        <v>6280834.7354691736</v>
      </c>
      <c r="Q1081" s="1">
        <v>6756403.7272915505</v>
      </c>
      <c r="R1081" s="1">
        <v>5183828.2843215102</v>
      </c>
      <c r="S1081" s="1">
        <v>4074910.2069649273</v>
      </c>
      <c r="T1081" s="1">
        <v>3662886.9998626718</v>
      </c>
      <c r="U1081" s="9">
        <f t="shared" si="16"/>
        <v>52964050.85507036</v>
      </c>
    </row>
    <row r="1082" spans="1:21" x14ac:dyDescent="0.3">
      <c r="A1082" s="2" t="s">
        <v>2491</v>
      </c>
      <c r="B1082" s="2" t="s">
        <v>2490</v>
      </c>
      <c r="C1082" s="2">
        <v>2506</v>
      </c>
      <c r="D1082" s="2" t="s">
        <v>8</v>
      </c>
      <c r="E1082" s="2">
        <v>915</v>
      </c>
      <c r="F1082" s="2" t="s">
        <v>2618</v>
      </c>
      <c r="G1082" s="2" t="s">
        <v>2741</v>
      </c>
      <c r="H1082" s="8" t="s">
        <v>2493</v>
      </c>
      <c r="I1082" s="1">
        <v>1018694.3673785134</v>
      </c>
      <c r="J1082" s="1">
        <v>1238719.2756951668</v>
      </c>
      <c r="K1082" s="1">
        <v>1603412.9318854075</v>
      </c>
      <c r="L1082" s="1">
        <v>2245139.3049082668</v>
      </c>
      <c r="M1082" s="1">
        <v>3444468.8830978409</v>
      </c>
      <c r="N1082" s="1">
        <v>3313567.9145756718</v>
      </c>
      <c r="O1082" s="1">
        <v>3515306.5220305342</v>
      </c>
      <c r="P1082" s="1">
        <v>3730970.3701029536</v>
      </c>
      <c r="Q1082" s="1">
        <v>4013305.9363305555</v>
      </c>
      <c r="R1082" s="1">
        <v>3079139.9529993148</v>
      </c>
      <c r="S1082" s="1">
        <v>2420568.6141781383</v>
      </c>
      <c r="T1082" s="1">
        <v>2175810.5001417389</v>
      </c>
      <c r="U1082" s="9">
        <f t="shared" si="16"/>
        <v>31799104.573324107</v>
      </c>
    </row>
    <row r="1083" spans="1:21" x14ac:dyDescent="0.3">
      <c r="A1083" s="2" t="s">
        <v>2491</v>
      </c>
      <c r="B1083" s="2" t="s">
        <v>2490</v>
      </c>
      <c r="C1083" s="2">
        <v>2506</v>
      </c>
      <c r="D1083" s="2" t="s">
        <v>8</v>
      </c>
      <c r="E1083" s="2">
        <v>915</v>
      </c>
      <c r="F1083" s="2" t="s">
        <v>919</v>
      </c>
      <c r="G1083" s="2" t="s">
        <v>2741</v>
      </c>
      <c r="H1083" s="8" t="s">
        <v>844</v>
      </c>
      <c r="I1083" s="1">
        <v>1036189.1185356517</v>
      </c>
      <c r="J1083" s="1">
        <v>1260769.2628020823</v>
      </c>
      <c r="K1083" s="1">
        <v>1631093.3341622015</v>
      </c>
      <c r="L1083" s="1">
        <v>2284149.4985920866</v>
      </c>
      <c r="M1083" s="1">
        <v>3504622.8575179246</v>
      </c>
      <c r="N1083" s="1">
        <v>3371163.5986530124</v>
      </c>
      <c r="O1083" s="1">
        <v>3577042.817550642</v>
      </c>
      <c r="P1083" s="1">
        <v>3796149.3396567386</v>
      </c>
      <c r="Q1083" s="1">
        <v>4083342.4756742404</v>
      </c>
      <c r="R1083" s="1">
        <v>3133187.8406616673</v>
      </c>
      <c r="S1083" s="1">
        <v>2462987.6293777996</v>
      </c>
      <c r="T1083" s="1">
        <v>2213982.6141793132</v>
      </c>
      <c r="U1083" s="9">
        <f t="shared" si="16"/>
        <v>32354680.387363363</v>
      </c>
    </row>
    <row r="1084" spans="1:21" x14ac:dyDescent="0.3">
      <c r="A1084" s="2" t="s">
        <v>2491</v>
      </c>
      <c r="B1084" s="2" t="s">
        <v>2490</v>
      </c>
      <c r="C1084" s="2">
        <v>2506</v>
      </c>
      <c r="D1084" s="2" t="s">
        <v>8</v>
      </c>
      <c r="E1084" s="2">
        <v>915</v>
      </c>
      <c r="F1084" s="2" t="s">
        <v>2619</v>
      </c>
      <c r="G1084" s="2" t="s">
        <v>2741</v>
      </c>
      <c r="H1084" s="8" t="s">
        <v>2494</v>
      </c>
      <c r="I1084" s="1">
        <v>747275.79942633829</v>
      </c>
      <c r="J1084" s="1">
        <v>908949.46851840767</v>
      </c>
      <c r="K1084" s="1">
        <v>1175904.4967215871</v>
      </c>
      <c r="L1084" s="1">
        <v>1646640.8070749245</v>
      </c>
      <c r="M1084" s="1">
        <v>2526466.925643519</v>
      </c>
      <c r="N1084" s="1">
        <v>2430434.092056443</v>
      </c>
      <c r="O1084" s="1">
        <v>2578798.3103272067</v>
      </c>
      <c r="P1084" s="1">
        <v>2736465.4475564915</v>
      </c>
      <c r="Q1084" s="1">
        <v>2943656.971808821</v>
      </c>
      <c r="R1084" s="1">
        <v>2258353.894283786</v>
      </c>
      <c r="S1084" s="1">
        <v>1775692.1932313894</v>
      </c>
      <c r="T1084" s="1">
        <v>1596139.6826854311</v>
      </c>
      <c r="U1084" s="9">
        <f t="shared" si="16"/>
        <v>23324778.089334343</v>
      </c>
    </row>
    <row r="1085" spans="1:21" x14ac:dyDescent="0.3">
      <c r="A1085" s="2" t="s">
        <v>2491</v>
      </c>
      <c r="B1085" s="2" t="s">
        <v>2490</v>
      </c>
      <c r="C1085" s="2">
        <v>2506</v>
      </c>
      <c r="D1085" s="2" t="s">
        <v>8</v>
      </c>
      <c r="E1085" s="2">
        <v>915</v>
      </c>
      <c r="F1085" s="2" t="s">
        <v>920</v>
      </c>
      <c r="G1085" s="2" t="s">
        <v>2741</v>
      </c>
      <c r="H1085" s="8" t="s">
        <v>2495</v>
      </c>
      <c r="I1085" s="1">
        <v>740277.89896348305</v>
      </c>
      <c r="J1085" s="1">
        <v>900129.47367564146</v>
      </c>
      <c r="K1085" s="1">
        <v>1165139.8958361673</v>
      </c>
      <c r="L1085" s="1">
        <v>1631242.0464102586</v>
      </c>
      <c r="M1085" s="1">
        <v>2502928.413913921</v>
      </c>
      <c r="N1085" s="1">
        <v>2407603.3704402</v>
      </c>
      <c r="O1085" s="1">
        <v>2554208.4299081811</v>
      </c>
      <c r="P1085" s="1">
        <v>2711234.8786969618</v>
      </c>
      <c r="Q1085" s="1">
        <v>2916066.8199461568</v>
      </c>
      <c r="R1085" s="1">
        <v>2237688.5254717101</v>
      </c>
      <c r="S1085" s="1">
        <v>1759046.7568872184</v>
      </c>
      <c r="T1085" s="1">
        <v>1580870.8370704013</v>
      </c>
      <c r="U1085" s="9">
        <f t="shared" si="16"/>
        <v>23106437.347220302</v>
      </c>
    </row>
    <row r="1086" spans="1:21" x14ac:dyDescent="0.3">
      <c r="A1086" s="2" t="s">
        <v>2491</v>
      </c>
      <c r="B1086" s="2" t="s">
        <v>2490</v>
      </c>
      <c r="C1086" s="2">
        <v>2506</v>
      </c>
      <c r="D1086" s="2" t="s">
        <v>8</v>
      </c>
      <c r="E1086" s="2">
        <v>915</v>
      </c>
      <c r="F1086" s="2" t="s">
        <v>2620</v>
      </c>
      <c r="G1086" s="2" t="s">
        <v>2741</v>
      </c>
      <c r="H1086" s="8" t="s">
        <v>2496</v>
      </c>
      <c r="I1086" s="1">
        <v>699790.04628553428</v>
      </c>
      <c r="J1086" s="1">
        <v>851129.50232694019</v>
      </c>
      <c r="K1086" s="1">
        <v>1101577.4906079734</v>
      </c>
      <c r="L1086" s="1">
        <v>1542442.5265773528</v>
      </c>
      <c r="M1086" s="1">
        <v>2366405.0458822525</v>
      </c>
      <c r="N1086" s="1">
        <v>2276326.721146801</v>
      </c>
      <c r="O1086" s="1">
        <v>2415040.1705153962</v>
      </c>
      <c r="P1086" s="1">
        <v>2563530.9234984652</v>
      </c>
      <c r="Q1086" s="1">
        <v>2757423.4467358403</v>
      </c>
      <c r="R1086" s="1">
        <v>2115815.8376056212</v>
      </c>
      <c r="S1086" s="1">
        <v>1662932.785738619</v>
      </c>
      <c r="T1086" s="1">
        <v>1494710.9225284478</v>
      </c>
      <c r="U1086" s="9">
        <f t="shared" si="16"/>
        <v>21847125.419449244</v>
      </c>
    </row>
    <row r="1087" spans="1:21" x14ac:dyDescent="0.3">
      <c r="A1087" s="2" t="s">
        <v>2491</v>
      </c>
      <c r="B1087" s="2" t="s">
        <v>2490</v>
      </c>
      <c r="C1087" s="2">
        <v>2506</v>
      </c>
      <c r="D1087" s="2" t="s">
        <v>8</v>
      </c>
      <c r="E1087" s="2">
        <v>915</v>
      </c>
      <c r="F1087" s="2" t="s">
        <v>2621</v>
      </c>
      <c r="G1087" s="2" t="s">
        <v>2741</v>
      </c>
      <c r="H1087" s="8" t="s">
        <v>2497</v>
      </c>
      <c r="I1087" s="1">
        <v>720783.74767410022</v>
      </c>
      <c r="J1087" s="1">
        <v>876609.48742826481</v>
      </c>
      <c r="K1087" s="1">
        <v>1134383.893306396</v>
      </c>
      <c r="L1087" s="1">
        <v>1588125.5165491945</v>
      </c>
      <c r="M1087" s="1">
        <v>2437020.5810710466</v>
      </c>
      <c r="N1087" s="1">
        <v>2344300.0059587979</v>
      </c>
      <c r="O1087" s="1">
        <v>2487240.2449372169</v>
      </c>
      <c r="P1087" s="1">
        <v>2639748.2669282942</v>
      </c>
      <c r="Q1087" s="1">
        <v>2839132.7426368059</v>
      </c>
      <c r="R1087" s="1">
        <v>2178341.8252934408</v>
      </c>
      <c r="S1087" s="1">
        <v>1712869.0947711316</v>
      </c>
      <c r="T1087" s="1">
        <v>1539426.827543892</v>
      </c>
      <c r="U1087" s="9">
        <f t="shared" si="16"/>
        <v>22497982.23409858</v>
      </c>
    </row>
    <row r="1088" spans="1:21" x14ac:dyDescent="0.3">
      <c r="A1088" s="2" t="s">
        <v>2491</v>
      </c>
      <c r="B1088" s="2" t="s">
        <v>2490</v>
      </c>
      <c r="C1088" s="2">
        <v>2506</v>
      </c>
      <c r="D1088" s="2" t="s">
        <v>8</v>
      </c>
      <c r="E1088" s="2">
        <v>915</v>
      </c>
      <c r="F1088" s="2" t="s">
        <v>2622</v>
      </c>
      <c r="G1088" s="2" t="s">
        <v>2741</v>
      </c>
      <c r="H1088" s="8" t="s">
        <v>2498</v>
      </c>
      <c r="I1088" s="1">
        <v>667799.64416962408</v>
      </c>
      <c r="J1088" s="1">
        <v>812419.5249614662</v>
      </c>
      <c r="K1088" s="1">
        <v>1050830.0864338507</v>
      </c>
      <c r="L1088" s="1">
        <v>1471608.2275198903</v>
      </c>
      <c r="M1088" s="1">
        <v>2258127.8919261014</v>
      </c>
      <c r="N1088" s="1">
        <v>2172031.8337635081</v>
      </c>
      <c r="O1088" s="1">
        <v>2615944.7254282888</v>
      </c>
      <c r="P1088" s="1">
        <v>2445788.2688206597</v>
      </c>
      <c r="Q1088" s="1">
        <v>2630614.8641362893</v>
      </c>
      <c r="R1088" s="1">
        <v>2018317.6873127501</v>
      </c>
      <c r="S1088" s="1">
        <v>1586685.9482911266</v>
      </c>
      <c r="T1088" s="1">
        <v>1426546.4331756365</v>
      </c>
      <c r="U1088" s="9">
        <f t="shared" si="16"/>
        <v>21156715.135939188</v>
      </c>
    </row>
    <row r="1089" spans="1:21" x14ac:dyDescent="0.3">
      <c r="A1089" s="2" t="s">
        <v>2491</v>
      </c>
      <c r="B1089" s="2" t="s">
        <v>2490</v>
      </c>
      <c r="C1089" s="2">
        <v>2506</v>
      </c>
      <c r="D1089" s="2" t="s">
        <v>8</v>
      </c>
      <c r="E1089" s="2">
        <v>915</v>
      </c>
      <c r="F1089" s="2" t="s">
        <v>917</v>
      </c>
      <c r="G1089" s="2" t="s">
        <v>2741</v>
      </c>
      <c r="H1089" s="8" t="s">
        <v>2499</v>
      </c>
      <c r="I1089" s="1">
        <v>639808.04231820267</v>
      </c>
      <c r="J1089" s="1">
        <v>778119.54501737538</v>
      </c>
      <c r="K1089" s="1">
        <v>1006746.4828078453</v>
      </c>
      <c r="L1089" s="1">
        <v>1410013.1848612274</v>
      </c>
      <c r="M1089" s="1">
        <v>2163450.7669692743</v>
      </c>
      <c r="N1089" s="1">
        <v>2080708.9472985349</v>
      </c>
      <c r="O1089" s="1">
        <v>2207857.3482614756</v>
      </c>
      <c r="P1089" s="1">
        <v>2628184.2562010097</v>
      </c>
      <c r="Q1089" s="1">
        <v>2520254.2566856341</v>
      </c>
      <c r="R1089" s="1">
        <v>1934066.5683096712</v>
      </c>
      <c r="S1089" s="1">
        <v>1520104.2029144431</v>
      </c>
      <c r="T1089" s="1">
        <v>1366561.6825451623</v>
      </c>
      <c r="U1089" s="9">
        <f t="shared" si="16"/>
        <v>20255875.284189858</v>
      </c>
    </row>
    <row r="1090" spans="1:21" x14ac:dyDescent="0.3">
      <c r="A1090" s="2" t="s">
        <v>2491</v>
      </c>
      <c r="B1090" s="2" t="s">
        <v>2490</v>
      </c>
      <c r="C1090" s="2">
        <v>2506</v>
      </c>
      <c r="D1090" s="2" t="s">
        <v>8</v>
      </c>
      <c r="E1090" s="2">
        <v>915</v>
      </c>
      <c r="F1090" s="2" t="s">
        <v>2623</v>
      </c>
      <c r="G1090" s="2" t="s">
        <v>2741</v>
      </c>
      <c r="H1090" s="8" t="s">
        <v>2500</v>
      </c>
      <c r="I1090" s="1">
        <v>611316.59043372027</v>
      </c>
      <c r="J1090" s="1">
        <v>743819.56507328455</v>
      </c>
      <c r="K1090" s="1">
        <v>962662.87918183987</v>
      </c>
      <c r="L1090" s="1">
        <v>1347904.8501804087</v>
      </c>
      <c r="M1090" s="1">
        <v>2067727.4859355756</v>
      </c>
      <c r="N1090" s="1">
        <v>1988867.1807968288</v>
      </c>
      <c r="O1090" s="1">
        <v>2110544.2044755435</v>
      </c>
      <c r="P1090" s="1">
        <v>2239738.6231345008</v>
      </c>
      <c r="Q1090" s="1">
        <v>2409363.0693914662</v>
      </c>
      <c r="R1090" s="1">
        <v>1848755.6868034091</v>
      </c>
      <c r="S1090" s="1">
        <v>1452985.5079782703</v>
      </c>
      <c r="T1090" s="1">
        <v>1306031.6159998658</v>
      </c>
      <c r="U1090" s="9">
        <f t="shared" ref="U1090:U1153" si="17">SUM(I1090:T1090)</f>
        <v>19089717.259384714</v>
      </c>
    </row>
    <row r="1091" spans="1:21" x14ac:dyDescent="0.3">
      <c r="A1091" s="2" t="s">
        <v>2491</v>
      </c>
      <c r="B1091" s="2" t="s">
        <v>2490</v>
      </c>
      <c r="C1091" s="2">
        <v>2506</v>
      </c>
      <c r="D1091" s="2" t="s">
        <v>8</v>
      </c>
      <c r="E1091" s="2">
        <v>915</v>
      </c>
      <c r="F1091" s="2" t="s">
        <v>2624</v>
      </c>
      <c r="G1091" s="2" t="s">
        <v>2741</v>
      </c>
      <c r="H1091" s="8" t="s">
        <v>2501</v>
      </c>
      <c r="I1091" s="1">
        <v>537838.63557373919</v>
      </c>
      <c r="J1091" s="1">
        <v>654639.61721864832</v>
      </c>
      <c r="K1091" s="1">
        <v>846815.26965303486</v>
      </c>
      <c r="L1091" s="1">
        <v>1539876.0664665753</v>
      </c>
      <c r="M1091" s="1">
        <v>1819265.4176787077</v>
      </c>
      <c r="N1091" s="1">
        <v>1750182.3638997402</v>
      </c>
      <c r="O1091" s="1">
        <v>1856797.5661089993</v>
      </c>
      <c r="P1091" s="1">
        <v>1970612.5552995172</v>
      </c>
      <c r="Q1091" s="1">
        <v>2119666.4748334964</v>
      </c>
      <c r="R1091" s="1">
        <v>1626735.4423864905</v>
      </c>
      <c r="S1091" s="1">
        <v>1278476.9011442207</v>
      </c>
      <c r="T1091" s="1">
        <v>1149525.9484458109</v>
      </c>
      <c r="U1091" s="9">
        <f t="shared" si="17"/>
        <v>17150432.25870898</v>
      </c>
    </row>
    <row r="1092" spans="1:21" x14ac:dyDescent="0.3">
      <c r="A1092" s="2" t="s">
        <v>2491</v>
      </c>
      <c r="B1092" s="2" t="s">
        <v>2490</v>
      </c>
      <c r="C1092" s="2">
        <v>2506</v>
      </c>
      <c r="D1092" s="2" t="s">
        <v>8</v>
      </c>
      <c r="E1092" s="2">
        <v>915</v>
      </c>
      <c r="F1092" s="2" t="s">
        <v>2625</v>
      </c>
      <c r="G1092" s="2" t="s">
        <v>2741</v>
      </c>
      <c r="H1092" s="8" t="s">
        <v>2502</v>
      </c>
      <c r="I1092" s="1">
        <v>468359.48097824684</v>
      </c>
      <c r="J1092" s="1">
        <v>569379.66707190825</v>
      </c>
      <c r="K1092" s="1">
        <v>736606.26058802125</v>
      </c>
      <c r="L1092" s="1">
        <v>1031716.9645326054</v>
      </c>
      <c r="M1092" s="1">
        <v>1582834.1443058567</v>
      </c>
      <c r="N1092" s="1">
        <v>1522394.0277740401</v>
      </c>
      <c r="O1092" s="1">
        <v>1615607.4624245111</v>
      </c>
      <c r="P1092" s="1">
        <v>1714627.4087455389</v>
      </c>
      <c r="Q1092" s="1">
        <v>1844295.5360503716</v>
      </c>
      <c r="R1092" s="1">
        <v>1415312.8230014059</v>
      </c>
      <c r="S1092" s="1">
        <v>1112559.4872620015</v>
      </c>
      <c r="T1092" s="1">
        <v>1000109.3877844485</v>
      </c>
      <c r="U1092" s="9">
        <f t="shared" si="17"/>
        <v>14613802.650518954</v>
      </c>
    </row>
    <row r="1093" spans="1:21" x14ac:dyDescent="0.3">
      <c r="A1093" s="2" t="s">
        <v>2491</v>
      </c>
      <c r="B1093" s="2" t="s">
        <v>2490</v>
      </c>
      <c r="C1093" s="2">
        <v>2506</v>
      </c>
      <c r="D1093" s="2" t="s">
        <v>8</v>
      </c>
      <c r="E1093" s="2">
        <v>915</v>
      </c>
      <c r="F1093" s="2" t="s">
        <v>2626</v>
      </c>
      <c r="G1093" s="2" t="s">
        <v>2741</v>
      </c>
      <c r="H1093" s="8" t="s">
        <v>2503</v>
      </c>
      <c r="I1093" s="1">
        <v>378386.4750272496</v>
      </c>
      <c r="J1093" s="1">
        <v>460599.73067779146</v>
      </c>
      <c r="K1093" s="1">
        <v>595641.24899323634</v>
      </c>
      <c r="L1093" s="1">
        <v>834099.53600272816</v>
      </c>
      <c r="M1093" s="1">
        <v>1279971.9600516958</v>
      </c>
      <c r="N1093" s="1">
        <v>1231302.3271669385</v>
      </c>
      <c r="O1093" s="1">
        <v>1306402.7958788874</v>
      </c>
      <c r="P1093" s="1">
        <v>1386630.0135716528</v>
      </c>
      <c r="Q1093" s="1">
        <v>1491459.9401143827</v>
      </c>
      <c r="R1093" s="1">
        <v>1144543.503438052</v>
      </c>
      <c r="S1093" s="1">
        <v>899390.51214471646</v>
      </c>
      <c r="T1093" s="1">
        <v>808703.50168175413</v>
      </c>
      <c r="U1093" s="9">
        <f t="shared" si="17"/>
        <v>11817131.544749085</v>
      </c>
    </row>
    <row r="1094" spans="1:21" x14ac:dyDescent="0.3">
      <c r="A1094" s="2" t="s">
        <v>2491</v>
      </c>
      <c r="B1094" s="2" t="s">
        <v>2490</v>
      </c>
      <c r="C1094" s="2">
        <v>2506</v>
      </c>
      <c r="D1094" s="2" t="s">
        <v>8</v>
      </c>
      <c r="E1094" s="2">
        <v>915</v>
      </c>
      <c r="F1094" s="2" t="s">
        <v>2627</v>
      </c>
      <c r="G1094" s="2" t="s">
        <v>2741</v>
      </c>
      <c r="H1094" s="8" t="s">
        <v>2504</v>
      </c>
      <c r="I1094" s="1">
        <v>330400.87185338436</v>
      </c>
      <c r="J1094" s="1">
        <v>401799.76505935</v>
      </c>
      <c r="K1094" s="1">
        <v>519776.442753134</v>
      </c>
      <c r="L1094" s="1">
        <v>727848.08741653454</v>
      </c>
      <c r="M1094" s="1">
        <v>1116771.6120598163</v>
      </c>
      <c r="N1094" s="1">
        <v>1074081.6760368994</v>
      </c>
      <c r="O1094" s="1">
        <v>1139505.5223965626</v>
      </c>
      <c r="P1094" s="1">
        <v>1209490.3947037049</v>
      </c>
      <c r="Q1094" s="1">
        <v>1300981.7762933001</v>
      </c>
      <c r="R1094" s="1">
        <v>998296.27799874533</v>
      </c>
      <c r="S1094" s="1">
        <v>785020.25597347785</v>
      </c>
      <c r="T1094" s="1">
        <v>705638.79378030333</v>
      </c>
      <c r="U1094" s="9">
        <f t="shared" si="17"/>
        <v>10309611.476325212</v>
      </c>
    </row>
    <row r="1095" spans="1:21" x14ac:dyDescent="0.3">
      <c r="A1095" s="2" t="s">
        <v>2491</v>
      </c>
      <c r="B1095" s="2" t="s">
        <v>2490</v>
      </c>
      <c r="C1095" s="2">
        <v>2506</v>
      </c>
      <c r="D1095" s="2" t="s">
        <v>8</v>
      </c>
      <c r="E1095" s="2">
        <v>915</v>
      </c>
      <c r="F1095" s="2" t="s">
        <v>921</v>
      </c>
      <c r="G1095" s="2" t="s">
        <v>2741</v>
      </c>
      <c r="H1095" s="8" t="s">
        <v>2505</v>
      </c>
      <c r="I1095" s="1">
        <v>292412.2693407411</v>
      </c>
      <c r="J1095" s="1">
        <v>355249.79227808386</v>
      </c>
      <c r="K1095" s="1">
        <v>459802.23782008007</v>
      </c>
      <c r="L1095" s="1">
        <v>644181.48780518398</v>
      </c>
      <c r="M1095" s="1">
        <v>988094.41460468061</v>
      </c>
      <c r="N1095" s="1">
        <v>950069.34725775989</v>
      </c>
      <c r="O1095" s="1">
        <v>1008185.0971800624</v>
      </c>
      <c r="P1095" s="1">
        <v>1070196.6291250512</v>
      </c>
      <c r="Q1095" s="1">
        <v>1150827.6805791876</v>
      </c>
      <c r="R1095" s="1">
        <v>883312.04640334845</v>
      </c>
      <c r="S1095" s="1">
        <v>694275.78041977214</v>
      </c>
      <c r="T1095" s="1">
        <v>624386.7224717522</v>
      </c>
      <c r="U1095" s="9">
        <f t="shared" si="17"/>
        <v>9120993.5052857026</v>
      </c>
    </row>
    <row r="1096" spans="1:21" x14ac:dyDescent="0.3">
      <c r="A1096" s="2" t="s">
        <v>2491</v>
      </c>
      <c r="B1096" s="2" t="s">
        <v>2490</v>
      </c>
      <c r="C1096" s="2">
        <v>2506</v>
      </c>
      <c r="D1096" s="2" t="s">
        <v>8</v>
      </c>
      <c r="E1096" s="2">
        <v>905</v>
      </c>
      <c r="F1096" s="2" t="s">
        <v>2628</v>
      </c>
      <c r="G1096" s="2" t="s">
        <v>2741</v>
      </c>
      <c r="H1096" s="8" t="s">
        <v>2506</v>
      </c>
      <c r="I1096" s="1">
        <v>249925.01653054793</v>
      </c>
      <c r="J1096" s="1">
        <v>303799.82236194756</v>
      </c>
      <c r="K1096" s="1">
        <v>393164.23233890906</v>
      </c>
      <c r="L1096" s="1">
        <v>550762.33977287833</v>
      </c>
      <c r="M1096" s="1">
        <v>844771.03207335051</v>
      </c>
      <c r="N1096" s="1">
        <v>812566.13752356742</v>
      </c>
      <c r="O1096" s="1">
        <v>862215.38150116394</v>
      </c>
      <c r="P1096" s="1">
        <v>915133.7580091916</v>
      </c>
      <c r="Q1096" s="1">
        <v>984225.60971617932</v>
      </c>
      <c r="R1096" s="1">
        <v>755080.7835181593</v>
      </c>
      <c r="S1096" s="1">
        <v>593866.21279525757</v>
      </c>
      <c r="T1096" s="1">
        <v>533864.28061121865</v>
      </c>
      <c r="U1096" s="9">
        <f t="shared" si="17"/>
        <v>7799374.6067523714</v>
      </c>
    </row>
    <row r="1097" spans="1:21" x14ac:dyDescent="0.3">
      <c r="A1097" s="2" t="s">
        <v>2491</v>
      </c>
      <c r="B1097" s="2" t="s">
        <v>2490</v>
      </c>
      <c r="C1097" s="2">
        <v>2506</v>
      </c>
      <c r="D1097" s="2" t="s">
        <v>8</v>
      </c>
      <c r="E1097" s="2">
        <v>915</v>
      </c>
      <c r="F1097" s="2" t="s">
        <v>2629</v>
      </c>
      <c r="G1097" s="2" t="s">
        <v>2741</v>
      </c>
      <c r="H1097" s="8" t="s">
        <v>2507</v>
      </c>
      <c r="I1097" s="1">
        <v>215435.36424933231</v>
      </c>
      <c r="J1097" s="1">
        <v>262149.84671555151</v>
      </c>
      <c r="K1097" s="1">
        <v>339341.2279118094</v>
      </c>
      <c r="L1097" s="1">
        <v>474795.12049386068</v>
      </c>
      <c r="M1097" s="1">
        <v>728647.70754066703</v>
      </c>
      <c r="N1097" s="1">
        <v>701006.92962601513</v>
      </c>
      <c r="O1097" s="1">
        <v>743451.49096671958</v>
      </c>
      <c r="P1097" s="1">
        <v>788980.91371154319</v>
      </c>
      <c r="Q1097" s="1">
        <v>848927.74962042412</v>
      </c>
      <c r="R1097" s="1">
        <v>651224.05820618791</v>
      </c>
      <c r="S1097" s="1">
        <v>512249.87975287135</v>
      </c>
      <c r="T1097" s="1">
        <v>460246.63211018237</v>
      </c>
      <c r="U1097" s="9">
        <f t="shared" si="17"/>
        <v>6726456.9209051644</v>
      </c>
    </row>
    <row r="1098" spans="1:21" x14ac:dyDescent="0.3">
      <c r="A1098" s="2" t="s">
        <v>2491</v>
      </c>
      <c r="B1098" s="2" t="s">
        <v>2490</v>
      </c>
      <c r="C1098" s="2">
        <v>2506</v>
      </c>
      <c r="D1098" s="2" t="s">
        <v>8</v>
      </c>
      <c r="E1098" s="2">
        <v>922</v>
      </c>
      <c r="F1098" s="2" t="s">
        <v>2630</v>
      </c>
      <c r="G1098" s="2" t="s">
        <v>2741</v>
      </c>
      <c r="H1098" s="8" t="s">
        <v>2508</v>
      </c>
      <c r="I1098" s="1">
        <v>427371.77826723695</v>
      </c>
      <c r="J1098" s="1">
        <v>519399.69629623293</v>
      </c>
      <c r="K1098" s="1">
        <v>672531.25531766447</v>
      </c>
      <c r="L1098" s="1">
        <v>941377.56863323296</v>
      </c>
      <c r="M1098" s="1">
        <v>1444218.4641204462</v>
      </c>
      <c r="N1098" s="1">
        <v>1389560.738370443</v>
      </c>
      <c r="O1098" s="1">
        <v>1474346.4472513834</v>
      </c>
      <c r="P1098" s="1">
        <v>1564295.2692908412</v>
      </c>
      <c r="Q1098" s="1">
        <v>1682999.2636224909</v>
      </c>
      <c r="R1098" s="1">
        <v>1291320.6101289503</v>
      </c>
      <c r="S1098" s="1">
        <v>1014834.6674349337</v>
      </c>
      <c r="T1098" s="1">
        <v>912313.52549802745</v>
      </c>
      <c r="U1098" s="9">
        <f t="shared" si="17"/>
        <v>13334569.284231883</v>
      </c>
    </row>
    <row r="1099" spans="1:21" x14ac:dyDescent="0.3">
      <c r="A1099" s="2" t="s">
        <v>2491</v>
      </c>
      <c r="B1099" s="2" t="s">
        <v>2490</v>
      </c>
      <c r="C1099" s="2">
        <v>2506</v>
      </c>
      <c r="D1099" s="2" t="s">
        <v>8</v>
      </c>
      <c r="E1099" s="2">
        <v>915</v>
      </c>
      <c r="F1099" s="2" t="s">
        <v>2631</v>
      </c>
      <c r="G1099" s="2" t="s">
        <v>2741</v>
      </c>
      <c r="H1099" s="8" t="s">
        <v>2509</v>
      </c>
      <c r="I1099" s="1">
        <v>158452.46048036739</v>
      </c>
      <c r="J1099" s="1">
        <v>192569.88740039579</v>
      </c>
      <c r="K1099" s="1">
        <v>249123.62049114707</v>
      </c>
      <c r="L1099" s="1">
        <v>348525.28304360149</v>
      </c>
      <c r="M1099" s="1">
        <v>534585.75528109237</v>
      </c>
      <c r="N1099" s="1">
        <v>514210.11640220648</v>
      </c>
      <c r="O1099" s="1">
        <v>545686.06972434104</v>
      </c>
      <c r="P1099" s="1">
        <v>579251.81006670254</v>
      </c>
      <c r="Q1099" s="1">
        <v>622900.73628398625</v>
      </c>
      <c r="R1099" s="1">
        <v>477952.88893570506</v>
      </c>
      <c r="S1099" s="1">
        <v>375864.69164256804</v>
      </c>
      <c r="T1099" s="1">
        <v>337550.55127512192</v>
      </c>
      <c r="U1099" s="9">
        <f t="shared" si="17"/>
        <v>4936673.8710272359</v>
      </c>
    </row>
    <row r="1100" spans="1:21" x14ac:dyDescent="0.3">
      <c r="A1100" s="2" t="s">
        <v>2491</v>
      </c>
      <c r="B1100" s="2" t="s">
        <v>2490</v>
      </c>
      <c r="C1100" s="2">
        <v>2506</v>
      </c>
      <c r="D1100" s="2" t="s">
        <v>8</v>
      </c>
      <c r="E1100" s="2">
        <v>915</v>
      </c>
      <c r="F1100" s="2" t="s">
        <v>2632</v>
      </c>
      <c r="G1100" s="2" t="s">
        <v>2741</v>
      </c>
      <c r="H1100" s="8" t="s">
        <v>2510</v>
      </c>
      <c r="I1100" s="1">
        <v>144456.65955465671</v>
      </c>
      <c r="J1100" s="1">
        <v>175419.89742835038</v>
      </c>
      <c r="K1100" s="1">
        <v>227081.81867814434</v>
      </c>
      <c r="L1100" s="1">
        <v>317727.76171426999</v>
      </c>
      <c r="M1100" s="1">
        <v>487508.73182189639</v>
      </c>
      <c r="N1100" s="1">
        <v>469067.55320645275</v>
      </c>
      <c r="O1100" s="1">
        <v>497552.6867764605</v>
      </c>
      <c r="P1100" s="1">
        <v>528265.035496403</v>
      </c>
      <c r="Q1100" s="1">
        <v>568251.01240217139</v>
      </c>
      <c r="R1100" s="1">
        <v>436092.27005996148</v>
      </c>
      <c r="S1100" s="1">
        <v>342573.81895422633</v>
      </c>
      <c r="T1100" s="1">
        <v>308103.4918747074</v>
      </c>
      <c r="U1100" s="9">
        <f t="shared" si="17"/>
        <v>4502100.7379676998</v>
      </c>
    </row>
    <row r="1101" spans="1:21" x14ac:dyDescent="0.3">
      <c r="A1101" s="2" t="s">
        <v>2491</v>
      </c>
      <c r="B1101" s="2" t="s">
        <v>2490</v>
      </c>
      <c r="C1101" s="2">
        <v>2506</v>
      </c>
      <c r="D1101" s="2" t="s">
        <v>8</v>
      </c>
      <c r="E1101" s="2">
        <v>915</v>
      </c>
      <c r="F1101" s="2" t="s">
        <v>2633</v>
      </c>
      <c r="G1101" s="2" t="s">
        <v>2741</v>
      </c>
      <c r="H1101" s="8" t="s">
        <v>2511</v>
      </c>
      <c r="I1101" s="1">
        <v>128461.45849670164</v>
      </c>
      <c r="J1101" s="1">
        <v>155819.90888886989</v>
      </c>
      <c r="K1101" s="1">
        <v>201964.4166121645</v>
      </c>
      <c r="L1101" s="1">
        <v>282823.90420769429</v>
      </c>
      <c r="M1101" s="1">
        <v>433631.69386303873</v>
      </c>
      <c r="N1101" s="1">
        <v>417179.54953317257</v>
      </c>
      <c r="O1101" s="1">
        <v>442617.84754246642</v>
      </c>
      <c r="P1101" s="1">
        <v>469393.70815750037</v>
      </c>
      <c r="Q1101" s="1">
        <v>505112.01102415239</v>
      </c>
      <c r="R1101" s="1">
        <v>387343.19491352595</v>
      </c>
      <c r="S1101" s="1">
        <v>304450.40023048013</v>
      </c>
      <c r="T1101" s="1">
        <v>273748.58924089046</v>
      </c>
      <c r="U1101" s="9">
        <f t="shared" si="17"/>
        <v>4002546.6827106574</v>
      </c>
    </row>
    <row r="1102" spans="1:21" x14ac:dyDescent="0.3">
      <c r="A1102" s="2" t="s">
        <v>2491</v>
      </c>
      <c r="B1102" s="2" t="s">
        <v>2490</v>
      </c>
      <c r="C1102" s="2">
        <v>2506</v>
      </c>
      <c r="D1102" s="2" t="s">
        <v>8</v>
      </c>
      <c r="E1102" s="2">
        <v>915</v>
      </c>
      <c r="F1102" s="2" t="s">
        <v>2634</v>
      </c>
      <c r="G1102" s="2" t="s">
        <v>2741</v>
      </c>
      <c r="H1102" s="8" t="s">
        <v>2512</v>
      </c>
      <c r="I1102" s="1">
        <v>89473.155917936165</v>
      </c>
      <c r="J1102" s="1">
        <v>108779.93639411671</v>
      </c>
      <c r="K1102" s="1">
        <v>140452.41155262201</v>
      </c>
      <c r="L1102" s="1">
        <v>197104.13650772162</v>
      </c>
      <c r="M1102" s="1">
        <v>301816.02817728993</v>
      </c>
      <c r="N1102" s="1">
        <v>290572.82057036896</v>
      </c>
      <c r="O1102" s="1">
        <v>308158.28865545237</v>
      </c>
      <c r="P1102" s="1">
        <v>326946.12147140561</v>
      </c>
      <c r="Q1102" s="1">
        <v>351774.43624896329</v>
      </c>
      <c r="R1102" s="1">
        <v>270239.43831176229</v>
      </c>
      <c r="S1102" s="1">
        <v>212095.07599830627</v>
      </c>
      <c r="T1102" s="1">
        <v>190860.57018787184</v>
      </c>
      <c r="U1102" s="9">
        <f t="shared" si="17"/>
        <v>2788272.4199938169</v>
      </c>
    </row>
    <row r="1103" spans="1:21" x14ac:dyDescent="0.3">
      <c r="A1103" s="2" t="s">
        <v>2491</v>
      </c>
      <c r="B1103" s="2" t="s">
        <v>2490</v>
      </c>
      <c r="C1103" s="2">
        <v>2506</v>
      </c>
      <c r="D1103" s="2" t="s">
        <v>8</v>
      </c>
      <c r="E1103" s="2">
        <v>915</v>
      </c>
      <c r="F1103" s="2" t="s">
        <v>2635</v>
      </c>
      <c r="G1103" s="2" t="s">
        <v>2741</v>
      </c>
      <c r="H1103" s="8" t="s">
        <v>2513</v>
      </c>
      <c r="I1103" s="1">
        <v>70978.704694675616</v>
      </c>
      <c r="J1103" s="1">
        <v>86239.949573714155</v>
      </c>
      <c r="K1103" s="1">
        <v>111234.20914933932</v>
      </c>
      <c r="L1103" s="1">
        <v>156040.77473527961</v>
      </c>
      <c r="M1103" s="1">
        <v>239046.6635650286</v>
      </c>
      <c r="N1103" s="1">
        <v>229863.85627263115</v>
      </c>
      <c r="O1103" s="1">
        <v>243806.04840991649</v>
      </c>
      <c r="P1103" s="1">
        <v>258613.33081017938</v>
      </c>
      <c r="Q1103" s="1">
        <v>278554.41784420167</v>
      </c>
      <c r="R1103" s="1">
        <v>213542.14439145138</v>
      </c>
      <c r="S1103" s="1">
        <v>168065.21212017688</v>
      </c>
      <c r="T1103" s="1">
        <v>151052.50840583001</v>
      </c>
      <c r="U1103" s="9">
        <f t="shared" si="17"/>
        <v>2207037.8199724238</v>
      </c>
    </row>
    <row r="1104" spans="1:21" x14ac:dyDescent="0.3">
      <c r="A1104" s="2" t="s">
        <v>2491</v>
      </c>
      <c r="B1104" s="2" t="s">
        <v>2490</v>
      </c>
      <c r="C1104" s="2">
        <v>2506</v>
      </c>
      <c r="D1104" s="2" t="s">
        <v>8</v>
      </c>
      <c r="E1104" s="2">
        <v>915</v>
      </c>
      <c r="F1104" s="2" t="s">
        <v>2636</v>
      </c>
      <c r="G1104" s="2" t="s">
        <v>2741</v>
      </c>
      <c r="H1104" s="8" t="s">
        <v>2514</v>
      </c>
      <c r="I1104" s="1">
        <v>64480.65426488137</v>
      </c>
      <c r="J1104" s="1">
        <v>78399.954157921951</v>
      </c>
      <c r="K1104" s="1">
        <v>100982.20830608225</v>
      </c>
      <c r="L1104" s="1">
        <v>141668.59811492491</v>
      </c>
      <c r="M1104" s="1">
        <v>217077.38595073714</v>
      </c>
      <c r="N1104" s="1">
        <v>209108.65480331908</v>
      </c>
      <c r="O1104" s="1">
        <v>221832.11271631886</v>
      </c>
      <c r="P1104" s="1">
        <v>235485.30935561049</v>
      </c>
      <c r="Q1104" s="1">
        <v>253086.58535558896</v>
      </c>
      <c r="R1104" s="1">
        <v>194466.4193341505</v>
      </c>
      <c r="S1104" s="1">
        <v>152493.67489498475</v>
      </c>
      <c r="T1104" s="1">
        <v>137419.61053526774</v>
      </c>
      <c r="U1104" s="9">
        <f t="shared" si="17"/>
        <v>2006501.167789788</v>
      </c>
    </row>
    <row r="1105" spans="1:21" x14ac:dyDescent="0.3">
      <c r="A1105" s="2" t="s">
        <v>2491</v>
      </c>
      <c r="B1105" s="2" t="s">
        <v>2490</v>
      </c>
      <c r="C1105" s="2">
        <v>2506</v>
      </c>
      <c r="D1105" s="2" t="s">
        <v>8</v>
      </c>
      <c r="E1105" s="2">
        <v>915</v>
      </c>
      <c r="F1105" s="2" t="s">
        <v>920</v>
      </c>
      <c r="G1105" s="2" t="s">
        <v>2741</v>
      </c>
      <c r="H1105" s="8" t="s">
        <v>2495</v>
      </c>
      <c r="I1105" s="1">
        <v>55483.353669781645</v>
      </c>
      <c r="J1105" s="1">
        <v>67619.96046120768</v>
      </c>
      <c r="K1105" s="1">
        <v>87142.00716768518</v>
      </c>
      <c r="L1105" s="1">
        <v>122163.50127301496</v>
      </c>
      <c r="M1105" s="1">
        <v>187261.93775991298</v>
      </c>
      <c r="N1105" s="1">
        <v>180051.3727462822</v>
      </c>
      <c r="O1105" s="1">
        <v>191487.15390135071</v>
      </c>
      <c r="P1105" s="1">
        <v>202895.82457871796</v>
      </c>
      <c r="Q1105" s="1">
        <v>218598.89552725921</v>
      </c>
      <c r="R1105" s="1">
        <v>167442.47550297427</v>
      </c>
      <c r="S1105" s="1">
        <v>131552.64207489882</v>
      </c>
      <c r="T1105" s="1">
        <v>118333.55351648055</v>
      </c>
      <c r="U1105" s="9">
        <f t="shared" si="17"/>
        <v>1730032.6781795663</v>
      </c>
    </row>
    <row r="1106" spans="1:21" x14ac:dyDescent="0.3">
      <c r="A1106" s="2" t="s">
        <v>2491</v>
      </c>
      <c r="B1106" s="2" t="s">
        <v>2490</v>
      </c>
      <c r="C1106" s="2">
        <v>2506</v>
      </c>
      <c r="D1106" s="2" t="s">
        <v>8</v>
      </c>
      <c r="E1106" s="2">
        <v>915</v>
      </c>
      <c r="F1106" s="2" t="s">
        <v>2637</v>
      </c>
      <c r="G1106" s="2" t="s">
        <v>2741</v>
      </c>
      <c r="H1106" s="8" t="s">
        <v>2515</v>
      </c>
      <c r="I1106" s="1">
        <v>50484.853339170681</v>
      </c>
      <c r="J1106" s="1">
        <v>61249.964185876524</v>
      </c>
      <c r="K1106" s="1">
        <v>78940.406493079528</v>
      </c>
      <c r="L1106" s="1">
        <v>110357.78476343788</v>
      </c>
      <c r="M1106" s="1">
        <v>169477.28445310562</v>
      </c>
      <c r="N1106" s="1">
        <v>162928.33153409974</v>
      </c>
      <c r="O1106" s="1">
        <v>172652.35187826704</v>
      </c>
      <c r="P1106" s="1">
        <v>183447.26108283049</v>
      </c>
      <c r="Q1106" s="1">
        <v>197375.70178674863</v>
      </c>
      <c r="R1106" s="1">
        <v>151546.03795522355</v>
      </c>
      <c r="S1106" s="1">
        <v>119202.80220664301</v>
      </c>
      <c r="T1106" s="1">
        <v>106881.91930520823</v>
      </c>
      <c r="U1106" s="9">
        <f t="shared" si="17"/>
        <v>1564544.6989836907</v>
      </c>
    </row>
    <row r="1107" spans="1:21" x14ac:dyDescent="0.3">
      <c r="A1107" s="2" t="s">
        <v>2491</v>
      </c>
      <c r="B1107" s="2" t="s">
        <v>2490</v>
      </c>
      <c r="C1107" s="2">
        <v>2506</v>
      </c>
      <c r="D1107" s="2" t="s">
        <v>8</v>
      </c>
      <c r="E1107" s="2">
        <v>915</v>
      </c>
      <c r="F1107" s="2" t="s">
        <v>2638</v>
      </c>
      <c r="G1107" s="2" t="s">
        <v>2741</v>
      </c>
      <c r="H1107" s="8" t="s">
        <v>2516</v>
      </c>
      <c r="I1107" s="1">
        <v>37488.752479582188</v>
      </c>
      <c r="J1107" s="1">
        <v>45079.973640805125</v>
      </c>
      <c r="K1107" s="1">
        <v>58436.404806565362</v>
      </c>
      <c r="L1107" s="1">
        <v>81613.431522728482</v>
      </c>
      <c r="M1107" s="1">
        <v>125538.72922452267</v>
      </c>
      <c r="N1107" s="1">
        <v>120380.16852200999</v>
      </c>
      <c r="O1107" s="1">
        <v>128181.29154598614</v>
      </c>
      <c r="P1107" s="1">
        <v>135614.30761997213</v>
      </c>
      <c r="Q1107" s="1">
        <v>145909.45696601042</v>
      </c>
      <c r="R1107" s="1">
        <v>112334.82533743844</v>
      </c>
      <c r="S1107" s="1">
        <v>88059.727756258799</v>
      </c>
      <c r="T1107" s="1">
        <v>79070.807649261187</v>
      </c>
      <c r="U1107" s="9">
        <f t="shared" si="17"/>
        <v>1157707.8770711408</v>
      </c>
    </row>
    <row r="1108" spans="1:21" x14ac:dyDescent="0.3">
      <c r="A1108" s="2" t="s">
        <v>2491</v>
      </c>
      <c r="B1108" s="2" t="s">
        <v>2490</v>
      </c>
      <c r="C1108" s="2">
        <v>2506</v>
      </c>
      <c r="D1108" s="2" t="s">
        <v>8</v>
      </c>
      <c r="E1108" s="2">
        <v>915</v>
      </c>
      <c r="F1108" s="2" t="s">
        <v>919</v>
      </c>
      <c r="G1108" s="2" t="s">
        <v>2741</v>
      </c>
      <c r="H1108" s="8" t="s">
        <v>844</v>
      </c>
      <c r="I1108" s="1">
        <v>34989.50231427671</v>
      </c>
      <c r="J1108" s="1">
        <v>42629.975073370064</v>
      </c>
      <c r="K1108" s="1">
        <v>55360.804553588234</v>
      </c>
      <c r="L1108" s="1">
        <v>76993.803323328757</v>
      </c>
      <c r="M1108" s="1">
        <v>118215.63668642553</v>
      </c>
      <c r="N1108" s="1">
        <v>113634.72804448358</v>
      </c>
      <c r="O1108" s="1">
        <v>120856.64631478694</v>
      </c>
      <c r="P1108" s="1">
        <v>128255.39170260928</v>
      </c>
      <c r="Q1108" s="1">
        <v>137950.75931331894</v>
      </c>
      <c r="R1108" s="1">
        <v>105976.25031833815</v>
      </c>
      <c r="S1108" s="1">
        <v>83227.181720854351</v>
      </c>
      <c r="T1108" s="1">
        <v>74708.280330681257</v>
      </c>
      <c r="U1108" s="9">
        <f t="shared" si="17"/>
        <v>1092798.9596960619</v>
      </c>
    </row>
    <row r="1109" spans="1:21" x14ac:dyDescent="0.3">
      <c r="A1109" s="2" t="s">
        <v>2491</v>
      </c>
      <c r="B1109" s="2" t="s">
        <v>2490</v>
      </c>
      <c r="C1109" s="2">
        <v>2506</v>
      </c>
      <c r="D1109" s="2" t="s">
        <v>8</v>
      </c>
      <c r="E1109" s="2">
        <v>915</v>
      </c>
      <c r="F1109" s="2" t="s">
        <v>2623</v>
      </c>
      <c r="G1109" s="2" t="s">
        <v>2741</v>
      </c>
      <c r="H1109" s="8" t="s">
        <v>2500</v>
      </c>
      <c r="I1109" s="1">
        <v>25992.201719176985</v>
      </c>
      <c r="J1109" s="1">
        <v>31359.981663168783</v>
      </c>
      <c r="K1109" s="1">
        <v>40495.403330865469</v>
      </c>
      <c r="L1109" s="1">
        <v>56975.41445926328</v>
      </c>
      <c r="M1109" s="1">
        <v>86830.954380294846</v>
      </c>
      <c r="N1109" s="1">
        <v>83539.685913981069</v>
      </c>
      <c r="O1109" s="1">
        <v>88942.120664561808</v>
      </c>
      <c r="P1109" s="1">
        <v>94088.996371996152</v>
      </c>
      <c r="Q1109" s="1">
        <v>101340.75011093814</v>
      </c>
      <c r="R1109" s="1">
        <v>77892.543983978539</v>
      </c>
      <c r="S1109" s="1">
        <v>61212.249781789658</v>
      </c>
      <c r="T1109" s="1">
        <v>55076.907397071591</v>
      </c>
      <c r="U1109" s="9">
        <f t="shared" si="17"/>
        <v>803747.20977708627</v>
      </c>
    </row>
    <row r="1110" spans="1:21" x14ac:dyDescent="0.3">
      <c r="A1110" s="2" t="s">
        <v>2491</v>
      </c>
      <c r="B1110" s="2" t="s">
        <v>2490</v>
      </c>
      <c r="C1110" s="2">
        <v>2506</v>
      </c>
      <c r="D1110" s="2" t="s">
        <v>8</v>
      </c>
      <c r="E1110" s="2">
        <v>915</v>
      </c>
      <c r="F1110" s="2" t="s">
        <v>2639</v>
      </c>
      <c r="G1110" s="2" t="s">
        <v>2741</v>
      </c>
      <c r="H1110" s="8" t="s">
        <v>2517</v>
      </c>
      <c r="I1110" s="1">
        <v>21993.401454688217</v>
      </c>
      <c r="J1110" s="1">
        <v>26949.984241785671</v>
      </c>
      <c r="K1110" s="1">
        <v>34344.202824911219</v>
      </c>
      <c r="L1110" s="1">
        <v>48249.450082619354</v>
      </c>
      <c r="M1110" s="1">
        <v>73754.003419407076</v>
      </c>
      <c r="N1110" s="1">
        <v>71086.565032393832</v>
      </c>
      <c r="O1110" s="1">
        <v>75339.208092334709</v>
      </c>
      <c r="P1110" s="1">
        <v>79896.801388510707</v>
      </c>
      <c r="Q1110" s="1">
        <v>85953.934649067945</v>
      </c>
      <c r="R1110" s="1">
        <v>66235.156448961337</v>
      </c>
      <c r="S1110" s="1">
        <v>52084.107270470144</v>
      </c>
      <c r="T1110" s="1">
        <v>46897.168674734225</v>
      </c>
      <c r="U1110" s="9">
        <f t="shared" si="17"/>
        <v>682783.9835798844</v>
      </c>
    </row>
    <row r="1111" spans="1:21" x14ac:dyDescent="0.3">
      <c r="A1111" s="2" t="s">
        <v>2491</v>
      </c>
      <c r="B1111" s="2" t="s">
        <v>2490</v>
      </c>
      <c r="C1111" s="2">
        <v>2506</v>
      </c>
      <c r="D1111" s="2" t="s">
        <v>8</v>
      </c>
      <c r="E1111" s="2">
        <v>915</v>
      </c>
      <c r="F1111" s="2" t="s">
        <v>2640</v>
      </c>
      <c r="G1111" s="2" t="s">
        <v>2741</v>
      </c>
      <c r="H1111" s="8" t="s">
        <v>2518</v>
      </c>
      <c r="I1111" s="1">
        <v>20493.851355504932</v>
      </c>
      <c r="J1111" s="1">
        <v>24499.98567435061</v>
      </c>
      <c r="K1111" s="1">
        <v>31781.20261409695</v>
      </c>
      <c r="L1111" s="1">
        <v>44656.405927530679</v>
      </c>
      <c r="M1111" s="1">
        <v>68523.223035051968</v>
      </c>
      <c r="N1111" s="1">
        <v>65897.764665065813</v>
      </c>
      <c r="O1111" s="1">
        <v>69584.129696392483</v>
      </c>
      <c r="P1111" s="1">
        <v>74114.796024868483</v>
      </c>
      <c r="Q1111" s="1">
        <v>79586.976526914761</v>
      </c>
      <c r="R1111" s="1">
        <v>60936.343933044438</v>
      </c>
      <c r="S1111" s="1">
        <v>48325.460354044466</v>
      </c>
      <c r="T1111" s="1">
        <v>43079.957270976789</v>
      </c>
      <c r="U1111" s="9">
        <f t="shared" si="17"/>
        <v>631480.09707784234</v>
      </c>
    </row>
    <row r="1112" spans="1:21" x14ac:dyDescent="0.3">
      <c r="A1112" s="2" t="s">
        <v>2491</v>
      </c>
      <c r="B1112" s="2" t="s">
        <v>2490</v>
      </c>
      <c r="C1112" s="2">
        <v>2506</v>
      </c>
      <c r="D1112" s="2" t="s">
        <v>8</v>
      </c>
      <c r="E1112" s="2">
        <v>901</v>
      </c>
      <c r="F1112" s="2" t="s">
        <v>2617</v>
      </c>
      <c r="G1112" s="2" t="s">
        <v>2741</v>
      </c>
      <c r="H1112" s="8" t="s">
        <v>2492</v>
      </c>
      <c r="I1112" s="1">
        <v>15495.351024893973</v>
      </c>
      <c r="J1112" s="1">
        <v>19109.988825993478</v>
      </c>
      <c r="K1112" s="1">
        <v>24604.802023816996</v>
      </c>
      <c r="L1112" s="1">
        <v>33877.273462264653</v>
      </c>
      <c r="M1112" s="1">
        <v>52307.803843551112</v>
      </c>
      <c r="N1112" s="1">
        <v>50331.363563081766</v>
      </c>
      <c r="O1112" s="1">
        <v>53365.272398737085</v>
      </c>
      <c r="P1112" s="1">
        <v>56243.143082701616</v>
      </c>
      <c r="Q1112" s="1">
        <v>60486.102160455222</v>
      </c>
      <c r="R1112" s="1">
        <v>46629.550140068786</v>
      </c>
      <c r="S1112" s="1">
        <v>36512.570045278037</v>
      </c>
      <c r="T1112" s="1">
        <v>33264.270804171952</v>
      </c>
      <c r="U1112" s="9">
        <f t="shared" si="17"/>
        <v>482227.49137501477</v>
      </c>
    </row>
    <row r="1113" spans="1:21" x14ac:dyDescent="0.3">
      <c r="A1113" s="2" t="s">
        <v>2491</v>
      </c>
      <c r="B1113" s="2" t="s">
        <v>2490</v>
      </c>
      <c r="C1113" s="2">
        <v>2506</v>
      </c>
      <c r="D1113" s="2" t="s">
        <v>8</v>
      </c>
      <c r="E1113" s="2">
        <v>915</v>
      </c>
      <c r="F1113" s="2" t="s">
        <v>2641</v>
      </c>
      <c r="G1113" s="2" t="s">
        <v>2741</v>
      </c>
      <c r="H1113" s="8" t="s">
        <v>2519</v>
      </c>
      <c r="I1113" s="1">
        <v>15495.351024893973</v>
      </c>
      <c r="J1113" s="1">
        <v>18619.989112506464</v>
      </c>
      <c r="K1113" s="1">
        <v>24092.20198165414</v>
      </c>
      <c r="L1113" s="1">
        <v>33877.273462264653</v>
      </c>
      <c r="M1113" s="1">
        <v>51784.725805115602</v>
      </c>
      <c r="N1113" s="1">
        <v>49812.483526348966</v>
      </c>
      <c r="O1113" s="1">
        <v>52842.08345365143</v>
      </c>
      <c r="P1113" s="1">
        <v>56243.143082701616</v>
      </c>
      <c r="Q1113" s="1">
        <v>60486.102160455222</v>
      </c>
      <c r="R1113" s="1">
        <v>46629.550140068786</v>
      </c>
      <c r="S1113" s="1">
        <v>36512.570045278037</v>
      </c>
      <c r="T1113" s="1">
        <v>32718.954889349458</v>
      </c>
      <c r="U1113" s="9">
        <f t="shared" si="17"/>
        <v>479114.4286842884</v>
      </c>
    </row>
    <row r="1114" spans="1:21" x14ac:dyDescent="0.3">
      <c r="A1114" s="2" t="s">
        <v>2491</v>
      </c>
      <c r="B1114" s="2" t="s">
        <v>2490</v>
      </c>
      <c r="C1114" s="2">
        <v>2506</v>
      </c>
      <c r="D1114" s="2" t="s">
        <v>8</v>
      </c>
      <c r="E1114" s="2">
        <v>915</v>
      </c>
      <c r="F1114" s="2" t="s">
        <v>2642</v>
      </c>
      <c r="G1114" s="2" t="s">
        <v>2741</v>
      </c>
      <c r="H1114" s="8" t="s">
        <v>2520</v>
      </c>
      <c r="I1114" s="1">
        <v>40987.702711009864</v>
      </c>
      <c r="J1114" s="1">
        <v>49979.970775675247</v>
      </c>
      <c r="K1114" s="1">
        <v>64587.605312519612</v>
      </c>
      <c r="L1114" s="1">
        <v>90339.395899372408</v>
      </c>
      <c r="M1114" s="1">
        <v>138092.60214697494</v>
      </c>
      <c r="N1114" s="1">
        <v>132833.28940359724</v>
      </c>
      <c r="O1114" s="1">
        <v>141261.01517312758</v>
      </c>
      <c r="P1114" s="1">
        <v>149806.50260345757</v>
      </c>
      <c r="Q1114" s="1">
        <v>160765.69258436782</v>
      </c>
      <c r="R1114" s="1">
        <v>123462.33162086394</v>
      </c>
      <c r="S1114" s="1">
        <v>97187.870267578313</v>
      </c>
      <c r="T1114" s="1">
        <v>87250.546371598553</v>
      </c>
      <c r="U1114" s="9">
        <f t="shared" si="17"/>
        <v>1276554.524870143</v>
      </c>
    </row>
    <row r="1115" spans="1:21" x14ac:dyDescent="0.3">
      <c r="A1115" s="2" t="s">
        <v>2491</v>
      </c>
      <c r="B1115" s="2" t="s">
        <v>2490</v>
      </c>
      <c r="C1115" s="2">
        <v>2506</v>
      </c>
      <c r="D1115" s="2" t="s">
        <v>8</v>
      </c>
      <c r="E1115" s="2">
        <v>901</v>
      </c>
      <c r="F1115" s="2" t="s">
        <v>2643</v>
      </c>
      <c r="G1115" s="2" t="s">
        <v>2741</v>
      </c>
      <c r="H1115" s="8" t="s">
        <v>2521</v>
      </c>
      <c r="I1115" s="1">
        <v>13995.800925710684</v>
      </c>
      <c r="J1115" s="1">
        <v>17149.989972045427</v>
      </c>
      <c r="K1115" s="1">
        <v>22041.801813002723</v>
      </c>
      <c r="L1115" s="1">
        <v>30797.521329331503</v>
      </c>
      <c r="M1115" s="1">
        <v>47077.023459196003</v>
      </c>
      <c r="N1115" s="1">
        <v>45142.563195753748</v>
      </c>
      <c r="O1115" s="1">
        <v>48133.382947880513</v>
      </c>
      <c r="P1115" s="1">
        <v>50986.774570299589</v>
      </c>
      <c r="Q1115" s="1">
        <v>54649.723881814803</v>
      </c>
      <c r="R1115" s="1">
        <v>42390.500127335261</v>
      </c>
      <c r="S1115" s="1">
        <v>33290.87268834174</v>
      </c>
      <c r="T1115" s="1">
        <v>29992.375315237005</v>
      </c>
      <c r="U1115" s="9">
        <f t="shared" si="17"/>
        <v>435648.33022594894</v>
      </c>
    </row>
    <row r="1116" spans="1:21" x14ac:dyDescent="0.3">
      <c r="A1116" s="2" t="s">
        <v>2491</v>
      </c>
      <c r="B1116" s="2" t="s">
        <v>2490</v>
      </c>
      <c r="C1116" s="2">
        <v>2506</v>
      </c>
      <c r="D1116" s="2" t="s">
        <v>8</v>
      </c>
      <c r="E1116" s="2">
        <v>915</v>
      </c>
      <c r="F1116" s="2" t="s">
        <v>2644</v>
      </c>
      <c r="G1116" s="2" t="s">
        <v>2741</v>
      </c>
      <c r="H1116" s="8" t="s">
        <v>2522</v>
      </c>
      <c r="I1116" s="1">
        <v>13495.950892649589</v>
      </c>
      <c r="J1116" s="1">
        <v>16169.990545071403</v>
      </c>
      <c r="K1116" s="1">
        <v>21016.601728677015</v>
      </c>
      <c r="L1116" s="1">
        <v>29257.645262864928</v>
      </c>
      <c r="M1116" s="1">
        <v>44461.633267018449</v>
      </c>
      <c r="N1116" s="1">
        <v>43067.043048822539</v>
      </c>
      <c r="O1116" s="1">
        <v>45517.43822245222</v>
      </c>
      <c r="P1116" s="1">
        <v>48358.590314098583</v>
      </c>
      <c r="Q1116" s="1">
        <v>51996.824664250977</v>
      </c>
      <c r="R1116" s="1">
        <v>39741.093869376804</v>
      </c>
      <c r="S1116" s="1">
        <v>31143.074450384211</v>
      </c>
      <c r="T1116" s="1">
        <v>28356.427570769531</v>
      </c>
      <c r="U1116" s="9">
        <f t="shared" si="17"/>
        <v>412582.31383643619</v>
      </c>
    </row>
    <row r="1117" spans="1:21" x14ac:dyDescent="0.3">
      <c r="A1117" s="2" t="s">
        <v>2491</v>
      </c>
      <c r="B1117" s="2" t="s">
        <v>2490</v>
      </c>
      <c r="C1117" s="2">
        <v>2506</v>
      </c>
      <c r="D1117" s="2" t="s">
        <v>8</v>
      </c>
      <c r="E1117" s="2">
        <v>901</v>
      </c>
      <c r="F1117" s="2" t="s">
        <v>2645</v>
      </c>
      <c r="G1117" s="2" t="s">
        <v>2741</v>
      </c>
      <c r="H1117" s="8" t="s">
        <v>2523</v>
      </c>
      <c r="I1117" s="1">
        <v>13495.950892649589</v>
      </c>
      <c r="J1117" s="1">
        <v>16169.990545071403</v>
      </c>
      <c r="K1117" s="1">
        <v>21016.601728677015</v>
      </c>
      <c r="L1117" s="1">
        <v>29257.645262864928</v>
      </c>
      <c r="M1117" s="1">
        <v>44461.633267018449</v>
      </c>
      <c r="N1117" s="1">
        <v>42548.163012089739</v>
      </c>
      <c r="O1117" s="1">
        <v>45517.43822245222</v>
      </c>
      <c r="P1117" s="1">
        <v>47832.953462858379</v>
      </c>
      <c r="Q1117" s="1">
        <v>51466.244820738219</v>
      </c>
      <c r="R1117" s="1">
        <v>39741.093869376804</v>
      </c>
      <c r="S1117" s="1">
        <v>31143.074450384211</v>
      </c>
      <c r="T1117" s="1">
        <v>28356.427570769531</v>
      </c>
      <c r="U1117" s="9">
        <f t="shared" si="17"/>
        <v>411007.2171049504</v>
      </c>
    </row>
    <row r="1118" spans="1:21" x14ac:dyDescent="0.3">
      <c r="A1118" s="2" t="s">
        <v>2491</v>
      </c>
      <c r="B1118" s="2" t="s">
        <v>2490</v>
      </c>
      <c r="C1118" s="2">
        <v>2506</v>
      </c>
      <c r="D1118" s="2" t="s">
        <v>8</v>
      </c>
      <c r="E1118" s="2">
        <v>915</v>
      </c>
      <c r="F1118" s="2" t="s">
        <v>2619</v>
      </c>
      <c r="G1118" s="2" t="s">
        <v>2741</v>
      </c>
      <c r="H1118" s="8" t="s">
        <v>2494</v>
      </c>
      <c r="I1118" s="1">
        <v>38488.452545704386</v>
      </c>
      <c r="J1118" s="1">
        <v>46549.972781266159</v>
      </c>
      <c r="K1118" s="1">
        <v>60486.804975216779</v>
      </c>
      <c r="L1118" s="1">
        <v>84693.183655661633</v>
      </c>
      <c r="M1118" s="1">
        <v>129723.35353200676</v>
      </c>
      <c r="N1118" s="1">
        <v>124531.20881587241</v>
      </c>
      <c r="O1118" s="1">
        <v>132366.8031066714</v>
      </c>
      <c r="P1118" s="1">
        <v>140345.03928113394</v>
      </c>
      <c r="Q1118" s="1">
        <v>150684.67555762528</v>
      </c>
      <c r="R1118" s="1">
        <v>116043.99409858027</v>
      </c>
      <c r="S1118" s="1">
        <v>91281.425113195102</v>
      </c>
      <c r="T1118" s="1">
        <v>81797.387223373647</v>
      </c>
      <c r="U1118" s="9">
        <f t="shared" si="17"/>
        <v>1196992.3006863077</v>
      </c>
    </row>
    <row r="1119" spans="1:21" x14ac:dyDescent="0.3">
      <c r="A1119" s="2" t="s">
        <v>2491</v>
      </c>
      <c r="B1119" s="2" t="s">
        <v>2490</v>
      </c>
      <c r="C1119" s="2">
        <v>2506</v>
      </c>
      <c r="D1119" s="2" t="s">
        <v>8</v>
      </c>
      <c r="E1119" s="2">
        <v>915</v>
      </c>
      <c r="F1119" s="2" t="s">
        <v>2634</v>
      </c>
      <c r="G1119" s="2" t="s">
        <v>2741</v>
      </c>
      <c r="H1119" s="8" t="s">
        <v>2512</v>
      </c>
      <c r="I1119" s="1">
        <v>7997.6005289775339</v>
      </c>
      <c r="J1119" s="1">
        <v>9799.9942697402439</v>
      </c>
      <c r="K1119" s="1">
        <v>12302.401011908498</v>
      </c>
      <c r="L1119" s="1">
        <v>17451.928753287852</v>
      </c>
      <c r="M1119" s="1">
        <v>26676.979960211069</v>
      </c>
      <c r="N1119" s="1">
        <v>25425.121799907283</v>
      </c>
      <c r="O1119" s="1">
        <v>27205.8251444542</v>
      </c>
      <c r="P1119" s="1">
        <v>28910.02681821111</v>
      </c>
      <c r="Q1119" s="1">
        <v>31304.210767253142</v>
      </c>
      <c r="R1119" s="1">
        <v>23844.656321626084</v>
      </c>
      <c r="S1119" s="1">
        <v>18793.234582128403</v>
      </c>
      <c r="T1119" s="1">
        <v>16904.79335949722</v>
      </c>
      <c r="U1119" s="9">
        <f t="shared" si="17"/>
        <v>246616.77331720263</v>
      </c>
    </row>
    <row r="1120" spans="1:21" x14ac:dyDescent="0.3">
      <c r="A1120" s="2" t="s">
        <v>2491</v>
      </c>
      <c r="B1120" s="2" t="s">
        <v>2490</v>
      </c>
      <c r="C1120" s="2">
        <v>2506</v>
      </c>
      <c r="D1120" s="2" t="s">
        <v>8</v>
      </c>
      <c r="E1120" s="2">
        <v>915</v>
      </c>
      <c r="F1120" s="2" t="s">
        <v>2646</v>
      </c>
      <c r="G1120" s="2" t="s">
        <v>2741</v>
      </c>
      <c r="H1120" s="8" t="s">
        <v>2524</v>
      </c>
      <c r="I1120" s="1">
        <v>7997.6005289775339</v>
      </c>
      <c r="J1120" s="1">
        <v>9309.9945562532321</v>
      </c>
      <c r="K1120" s="1">
        <v>12302.401011908498</v>
      </c>
      <c r="L1120" s="1">
        <v>16938.636731132327</v>
      </c>
      <c r="M1120" s="1">
        <v>26153.901921775556</v>
      </c>
      <c r="N1120" s="1">
        <v>24906.241763174483</v>
      </c>
      <c r="O1120" s="1">
        <v>26682.636199368542</v>
      </c>
      <c r="P1120" s="1">
        <v>28384.389966970906</v>
      </c>
      <c r="Q1120" s="1">
        <v>30243.051080227611</v>
      </c>
      <c r="R1120" s="1">
        <v>23314.775070034393</v>
      </c>
      <c r="S1120" s="1">
        <v>18256.285022639018</v>
      </c>
      <c r="T1120" s="1">
        <v>16359.477444674729</v>
      </c>
      <c r="U1120" s="9">
        <f t="shared" si="17"/>
        <v>240849.39129713684</v>
      </c>
    </row>
    <row r="1121" spans="1:21" x14ac:dyDescent="0.3">
      <c r="A1121" s="2" t="s">
        <v>2491</v>
      </c>
      <c r="B1121" s="2" t="s">
        <v>2490</v>
      </c>
      <c r="C1121" s="2">
        <v>2506</v>
      </c>
      <c r="D1121" s="2" t="s">
        <v>8</v>
      </c>
      <c r="E1121" s="2">
        <v>901</v>
      </c>
      <c r="F1121" s="2" t="s">
        <v>2645</v>
      </c>
      <c r="G1121" s="2" t="s">
        <v>2741</v>
      </c>
      <c r="H1121" s="8" t="s">
        <v>2523</v>
      </c>
      <c r="I1121" s="1">
        <v>7497.750495916438</v>
      </c>
      <c r="J1121" s="1">
        <v>9309.9945562532321</v>
      </c>
      <c r="K1121" s="1">
        <v>11789.800969745644</v>
      </c>
      <c r="L1121" s="1">
        <v>16425.344708976801</v>
      </c>
      <c r="M1121" s="1">
        <v>25107.745844904533</v>
      </c>
      <c r="N1121" s="1">
        <v>23868.481689708879</v>
      </c>
      <c r="O1121" s="1">
        <v>25636.258309197226</v>
      </c>
      <c r="P1121" s="1">
        <v>27333.116264490502</v>
      </c>
      <c r="Q1121" s="1">
        <v>29181.891393202081</v>
      </c>
      <c r="R1121" s="1">
        <v>22255.012566851012</v>
      </c>
      <c r="S1121" s="1">
        <v>17719.335463149637</v>
      </c>
      <c r="T1121" s="1">
        <v>15814.161529852237</v>
      </c>
      <c r="U1121" s="9">
        <f t="shared" si="17"/>
        <v>231938.89379224821</v>
      </c>
    </row>
    <row r="1122" spans="1:21" x14ac:dyDescent="0.3">
      <c r="A1122" s="2" t="s">
        <v>2491</v>
      </c>
      <c r="B1122" s="2" t="s">
        <v>2490</v>
      </c>
      <c r="C1122" s="2">
        <v>2506</v>
      </c>
      <c r="D1122" s="2" t="s">
        <v>8</v>
      </c>
      <c r="E1122" s="2">
        <v>915</v>
      </c>
      <c r="F1122" s="2" t="s">
        <v>2647</v>
      </c>
      <c r="G1122" s="2" t="s">
        <v>2741</v>
      </c>
      <c r="H1122" s="8" t="s">
        <v>2525</v>
      </c>
      <c r="I1122" s="1">
        <v>5998.2003967331502</v>
      </c>
      <c r="J1122" s="1">
        <v>7349.9957023051829</v>
      </c>
      <c r="K1122" s="1">
        <v>9226.8007589313729</v>
      </c>
      <c r="L1122" s="1">
        <v>12832.300553888126</v>
      </c>
      <c r="M1122" s="1">
        <v>19876.965460549425</v>
      </c>
      <c r="N1122" s="1">
        <v>19198.561359113664</v>
      </c>
      <c r="O1122" s="1">
        <v>20404.368858340651</v>
      </c>
      <c r="P1122" s="1">
        <v>21551.110900848282</v>
      </c>
      <c r="Q1122" s="1">
        <v>23345.513114561665</v>
      </c>
      <c r="R1122" s="1">
        <v>18015.962554117486</v>
      </c>
      <c r="S1122" s="1">
        <v>13960.688546723957</v>
      </c>
      <c r="T1122" s="1">
        <v>12542.266040917293</v>
      </c>
      <c r="U1122" s="9">
        <f t="shared" si="17"/>
        <v>184302.73424703025</v>
      </c>
    </row>
    <row r="1123" spans="1:21" x14ac:dyDescent="0.3">
      <c r="A1123" s="2" t="s">
        <v>2491</v>
      </c>
      <c r="B1123" s="2" t="s">
        <v>2490</v>
      </c>
      <c r="C1123" s="2">
        <v>2506</v>
      </c>
      <c r="D1123" s="2" t="s">
        <v>8</v>
      </c>
      <c r="E1123" s="2">
        <v>915</v>
      </c>
      <c r="F1123" s="2" t="s">
        <v>2632</v>
      </c>
      <c r="G1123" s="2" t="s">
        <v>2741</v>
      </c>
      <c r="H1123" s="8" t="s">
        <v>2510</v>
      </c>
      <c r="I1123" s="1">
        <v>3498.950231427671</v>
      </c>
      <c r="J1123" s="1">
        <v>3919.9977078960978</v>
      </c>
      <c r="K1123" s="1">
        <v>5126.0004216285406</v>
      </c>
      <c r="L1123" s="1">
        <v>6672.7962880218256</v>
      </c>
      <c r="M1123" s="1">
        <v>10461.560768710224</v>
      </c>
      <c r="N1123" s="1">
        <v>9858.7206979232324</v>
      </c>
      <c r="O1123" s="1">
        <v>10463.778901713154</v>
      </c>
      <c r="P1123" s="1">
        <v>11564.010727284443</v>
      </c>
      <c r="Q1123" s="1">
        <v>12203.336400793598</v>
      </c>
      <c r="R1123" s="1">
        <v>9537.8625286504339</v>
      </c>
      <c r="S1123" s="1">
        <v>7517.293832851361</v>
      </c>
      <c r="T1123" s="1">
        <v>6543.7909778698913</v>
      </c>
      <c r="U1123" s="9">
        <f t="shared" si="17"/>
        <v>97368.099484770486</v>
      </c>
    </row>
    <row r="1124" spans="1:21" x14ac:dyDescent="0.3">
      <c r="A1124" s="2" t="s">
        <v>2491</v>
      </c>
      <c r="B1124" s="2" t="s">
        <v>2490</v>
      </c>
      <c r="C1124" s="2">
        <v>2506</v>
      </c>
      <c r="D1124" s="2" t="s">
        <v>8</v>
      </c>
      <c r="E1124" s="2">
        <v>915</v>
      </c>
      <c r="F1124" s="2" t="s">
        <v>2648</v>
      </c>
      <c r="G1124" s="2" t="s">
        <v>2741</v>
      </c>
      <c r="H1124" s="8" t="s">
        <v>2526</v>
      </c>
      <c r="I1124" s="1">
        <v>3498.950231427671</v>
      </c>
      <c r="J1124" s="1">
        <v>3919.9977078960978</v>
      </c>
      <c r="K1124" s="1">
        <v>5126.0004216285406</v>
      </c>
      <c r="L1124" s="1">
        <v>6672.7962880218256</v>
      </c>
      <c r="M1124" s="1">
        <v>10461.560768710224</v>
      </c>
      <c r="N1124" s="1">
        <v>9858.7206979232324</v>
      </c>
      <c r="O1124" s="1">
        <v>10463.778901713154</v>
      </c>
      <c r="P1124" s="1">
        <v>11564.010727284443</v>
      </c>
      <c r="Q1124" s="1">
        <v>12203.336400793598</v>
      </c>
      <c r="R1124" s="1">
        <v>9537.8625286504339</v>
      </c>
      <c r="S1124" s="1">
        <v>7517.293832851361</v>
      </c>
      <c r="T1124" s="1">
        <v>6543.7909778698913</v>
      </c>
      <c r="U1124" s="9">
        <f t="shared" si="17"/>
        <v>97368.099484770486</v>
      </c>
    </row>
    <row r="1125" spans="1:21" x14ac:dyDescent="0.3">
      <c r="A1125" s="2" t="s">
        <v>2491</v>
      </c>
      <c r="B1125" s="2" t="s">
        <v>2490</v>
      </c>
      <c r="C1125" s="2">
        <v>2506</v>
      </c>
      <c r="D1125" s="2" t="s">
        <v>8</v>
      </c>
      <c r="E1125" s="2">
        <v>915</v>
      </c>
      <c r="F1125" s="2" t="s">
        <v>2650</v>
      </c>
      <c r="G1125" s="2" t="s">
        <v>2741</v>
      </c>
      <c r="H1125" s="8" t="s">
        <v>2528</v>
      </c>
      <c r="I1125" s="1">
        <v>1000699.766188314</v>
      </c>
      <c r="J1125" s="1">
        <v>1217649.2880152254</v>
      </c>
      <c r="K1125" s="1">
        <v>1575732.5296086133</v>
      </c>
      <c r="L1125" s="1">
        <v>2206129.1112244464</v>
      </c>
      <c r="M1125" s="1">
        <v>3384837.9867161927</v>
      </c>
      <c r="N1125" s="1">
        <v>3255972.2304983307</v>
      </c>
      <c r="O1125" s="1">
        <v>3454616.604400598</v>
      </c>
      <c r="P1125" s="1">
        <v>3666842.6742516491</v>
      </c>
      <c r="Q1125" s="1">
        <v>3943799.9768303828</v>
      </c>
      <c r="R1125" s="1">
        <v>3026151.8278401457</v>
      </c>
      <c r="S1125" s="1">
        <v>2378686.5485379663</v>
      </c>
      <c r="T1125" s="1">
        <v>2138183.7020189869</v>
      </c>
      <c r="U1125" s="9">
        <f t="shared" si="17"/>
        <v>31249302.24613085</v>
      </c>
    </row>
    <row r="1126" spans="1:21" x14ac:dyDescent="0.3">
      <c r="A1126" s="2" t="s">
        <v>2491</v>
      </c>
      <c r="B1126" s="2" t="s">
        <v>2490</v>
      </c>
      <c r="C1126" s="2">
        <v>2506</v>
      </c>
      <c r="D1126" s="2" t="s">
        <v>8</v>
      </c>
      <c r="E1126" s="2">
        <v>901</v>
      </c>
      <c r="F1126" s="2" t="s">
        <v>2651</v>
      </c>
      <c r="G1126" s="2" t="s">
        <v>2741</v>
      </c>
      <c r="H1126" s="8" t="s">
        <v>2529</v>
      </c>
      <c r="I1126" s="1">
        <v>118964.30786854083</v>
      </c>
      <c r="J1126" s="1">
        <v>144549.91547866861</v>
      </c>
      <c r="K1126" s="1">
        <v>187099.01538944172</v>
      </c>
      <c r="L1126" s="1">
        <v>261778.93129931777</v>
      </c>
      <c r="M1126" s="1">
        <v>401200.85548003705</v>
      </c>
      <c r="N1126" s="1">
        <v>386046.74732920446</v>
      </c>
      <c r="O1126" s="1">
        <v>409656.94400207</v>
      </c>
      <c r="P1126" s="1">
        <v>434701.67597564706</v>
      </c>
      <c r="Q1126" s="1">
        <v>467440.84213474608</v>
      </c>
      <c r="R1126" s="1">
        <v>358729.60732757463</v>
      </c>
      <c r="S1126" s="1">
        <v>281898.51873192604</v>
      </c>
      <c r="T1126" s="1">
        <v>253571.90039245831</v>
      </c>
      <c r="U1126" s="9">
        <f t="shared" si="17"/>
        <v>3705639.2614096329</v>
      </c>
    </row>
    <row r="1127" spans="1:21" x14ac:dyDescent="0.3">
      <c r="A1127" s="2" t="s">
        <v>2491</v>
      </c>
      <c r="B1127" s="2" t="s">
        <v>2490</v>
      </c>
      <c r="C1127" s="2">
        <v>2506</v>
      </c>
      <c r="D1127" s="2" t="s">
        <v>8</v>
      </c>
      <c r="E1127" s="2">
        <v>915</v>
      </c>
      <c r="F1127" s="2" t="s">
        <v>2652</v>
      </c>
      <c r="G1127" s="2" t="s">
        <v>2741</v>
      </c>
      <c r="H1127" s="8" t="s">
        <v>762</v>
      </c>
      <c r="I1127" s="1">
        <v>49485.153273048491</v>
      </c>
      <c r="J1127" s="1">
        <v>60269.964758902504</v>
      </c>
      <c r="K1127" s="1">
        <v>77915.206408753817</v>
      </c>
      <c r="L1127" s="1">
        <v>109331.20071912683</v>
      </c>
      <c r="M1127" s="1">
        <v>167384.97229936358</v>
      </c>
      <c r="N1127" s="1">
        <v>160852.81138716853</v>
      </c>
      <c r="O1127" s="1">
        <v>170559.59609792443</v>
      </c>
      <c r="P1127" s="1">
        <v>181344.71367786967</v>
      </c>
      <c r="Q1127" s="1">
        <v>194722.8025691848</v>
      </c>
      <c r="R1127" s="1">
        <v>149426.51294885681</v>
      </c>
      <c r="S1127" s="1">
        <v>117591.95352817487</v>
      </c>
      <c r="T1127" s="1">
        <v>105791.28747556325</v>
      </c>
      <c r="U1127" s="9">
        <f t="shared" si="17"/>
        <v>1544676.1751439376</v>
      </c>
    </row>
    <row r="1128" spans="1:21" x14ac:dyDescent="0.3">
      <c r="A1128" s="2" t="s">
        <v>2491</v>
      </c>
      <c r="B1128" s="2" t="s">
        <v>2490</v>
      </c>
      <c r="C1128" s="2">
        <v>2506</v>
      </c>
      <c r="D1128" s="2" t="s">
        <v>8</v>
      </c>
      <c r="E1128" s="2">
        <v>915</v>
      </c>
      <c r="F1128" s="2" t="s">
        <v>2654</v>
      </c>
      <c r="G1128" s="2" t="s">
        <v>2741</v>
      </c>
      <c r="H1128" s="8" t="s">
        <v>2531</v>
      </c>
      <c r="I1128" s="1">
        <v>15995.201057955068</v>
      </c>
      <c r="J1128" s="1">
        <v>19599.988539480488</v>
      </c>
      <c r="K1128" s="1">
        <v>25117.402065979848</v>
      </c>
      <c r="L1128" s="1">
        <v>34903.857506575703</v>
      </c>
      <c r="M1128" s="1">
        <v>53353.959920422138</v>
      </c>
      <c r="N1128" s="1">
        <v>51369.123636547367</v>
      </c>
      <c r="O1128" s="1">
        <v>54411.6502889084</v>
      </c>
      <c r="P1128" s="1">
        <v>57820.053636422221</v>
      </c>
      <c r="Q1128" s="1">
        <v>62077.841690993519</v>
      </c>
      <c r="R1128" s="1">
        <v>47689.312643252168</v>
      </c>
      <c r="S1128" s="1">
        <v>37586.469164256807</v>
      </c>
      <c r="T1128" s="1">
        <v>33809.58671899444</v>
      </c>
      <c r="U1128" s="9">
        <f t="shared" si="17"/>
        <v>493734.44686978811</v>
      </c>
    </row>
    <row r="1129" spans="1:21" x14ac:dyDescent="0.3">
      <c r="A1129" s="2" t="s">
        <v>2491</v>
      </c>
      <c r="B1129" s="2" t="s">
        <v>2490</v>
      </c>
      <c r="C1129" s="2">
        <v>2506</v>
      </c>
      <c r="D1129" s="2" t="s">
        <v>252</v>
      </c>
      <c r="E1129" s="2">
        <v>999</v>
      </c>
      <c r="F1129" s="2" t="s">
        <v>252</v>
      </c>
      <c r="G1129" s="2" t="s">
        <v>2741</v>
      </c>
      <c r="H1129" s="8" t="s">
        <v>1502</v>
      </c>
      <c r="I1129" s="1">
        <v>5930220.7922368413</v>
      </c>
      <c r="J1129" s="1">
        <v>7214755.7813827675</v>
      </c>
      <c r="K1129" s="1">
        <v>9336497.1679542232</v>
      </c>
      <c r="L1129" s="1">
        <v>13073547.804301223</v>
      </c>
      <c r="M1129" s="1">
        <v>20060042.774001852</v>
      </c>
      <c r="N1129" s="1">
        <v>19296110.806019429</v>
      </c>
      <c r="O1129" s="1">
        <v>20473429.799091958</v>
      </c>
      <c r="P1129" s="1">
        <v>21728776.156567469</v>
      </c>
      <c r="Q1129" s="1">
        <v>23372572.686580814</v>
      </c>
      <c r="R1129" s="1">
        <v>17932771.19761759</v>
      </c>
      <c r="S1129" s="1">
        <v>14096536.78527477</v>
      </c>
      <c r="T1129" s="1">
        <v>12670960.5968154</v>
      </c>
      <c r="U1129" s="9">
        <f t="shared" si="17"/>
        <v>185186222.34784436</v>
      </c>
    </row>
    <row r="1130" spans="1:21" x14ac:dyDescent="0.3">
      <c r="A1130" s="2" t="s">
        <v>2491</v>
      </c>
      <c r="B1130" s="2" t="s">
        <v>2490</v>
      </c>
      <c r="C1130" s="2">
        <v>2506</v>
      </c>
      <c r="D1130" s="2" t="s">
        <v>8</v>
      </c>
      <c r="E1130" s="2">
        <v>905</v>
      </c>
      <c r="F1130" s="2" t="s">
        <v>2656</v>
      </c>
      <c r="G1130" s="2" t="s">
        <v>2742</v>
      </c>
      <c r="H1130" s="8" t="s">
        <v>2535</v>
      </c>
      <c r="I1130" s="1">
        <v>1655503.3094983494</v>
      </c>
      <c r="J1130" s="1">
        <v>2013898.8224316202</v>
      </c>
      <c r="K1130" s="1">
        <v>2606058.6143559502</v>
      </c>
      <c r="L1130" s="1">
        <v>3648992.9855036275</v>
      </c>
      <c r="M1130" s="1">
        <v>5598504.2453752756</v>
      </c>
      <c r="N1130" s="1">
        <v>5385455.9012497487</v>
      </c>
      <c r="O1130" s="1">
        <v>5714269.658225554</v>
      </c>
      <c r="P1130" s="1">
        <v>6064272.3527582102</v>
      </c>
      <c r="Q1130" s="1">
        <v>6522948.5961459344</v>
      </c>
      <c r="R1130" s="1">
        <v>5005258.3025351111</v>
      </c>
      <c r="S1130" s="1">
        <v>3934229.4223787086</v>
      </c>
      <c r="T1130" s="1">
        <v>3536373.7076238538</v>
      </c>
      <c r="U1130" s="9">
        <f t="shared" si="17"/>
        <v>51685765.918081947</v>
      </c>
    </row>
    <row r="1131" spans="1:21" x14ac:dyDescent="0.3">
      <c r="A1131" s="2" t="s">
        <v>2491</v>
      </c>
      <c r="B1131" s="2" t="s">
        <v>2490</v>
      </c>
      <c r="C1131" s="2">
        <v>2506</v>
      </c>
      <c r="D1131" s="2" t="s">
        <v>8</v>
      </c>
      <c r="E1131" s="2">
        <v>924</v>
      </c>
      <c r="F1131" s="2" t="s">
        <v>2657</v>
      </c>
      <c r="G1131" s="2" t="s">
        <v>2742</v>
      </c>
      <c r="H1131" s="8" t="s">
        <v>2536</v>
      </c>
      <c r="I1131" s="1">
        <v>402879.12664724328</v>
      </c>
      <c r="J1131" s="1">
        <v>490489.71320049925</v>
      </c>
      <c r="K1131" s="1">
        <v>634598.85219761333</v>
      </c>
      <c r="L1131" s="1">
        <v>887995.19832905836</v>
      </c>
      <c r="M1131" s="1">
        <v>1362618.2901245065</v>
      </c>
      <c r="N1131" s="1">
        <v>1310690.972787057</v>
      </c>
      <c r="O1131" s="1">
        <v>1390636.2160376783</v>
      </c>
      <c r="P1131" s="1">
        <v>1475988.2782824871</v>
      </c>
      <c r="Q1131" s="1">
        <v>1588025.471633706</v>
      </c>
      <c r="R1131" s="1">
        <v>1218196.9974092969</v>
      </c>
      <c r="S1131" s="1">
        <v>957918.01412905916</v>
      </c>
      <c r="T1131" s="1">
        <v>861053.8295047133</v>
      </c>
      <c r="U1131" s="9">
        <f t="shared" si="17"/>
        <v>12581090.960282918</v>
      </c>
    </row>
    <row r="1132" spans="1:21" x14ac:dyDescent="0.3">
      <c r="A1132" s="2" t="s">
        <v>2491</v>
      </c>
      <c r="B1132" s="2" t="s">
        <v>2490</v>
      </c>
      <c r="C1132" s="2">
        <v>2506</v>
      </c>
      <c r="D1132" s="2" t="s">
        <v>8</v>
      </c>
      <c r="E1132" s="2">
        <v>905</v>
      </c>
      <c r="F1132" s="2" t="s">
        <v>2658</v>
      </c>
      <c r="G1132" s="2" t="s">
        <v>2742</v>
      </c>
      <c r="H1132" s="8" t="s">
        <v>2537</v>
      </c>
      <c r="I1132" s="1">
        <v>338898.322415423</v>
      </c>
      <c r="J1132" s="1">
        <v>412089.75904257729</v>
      </c>
      <c r="K1132" s="1">
        <v>533104.04384936823</v>
      </c>
      <c r="L1132" s="1">
        <v>746839.89223628899</v>
      </c>
      <c r="M1132" s="1">
        <v>1145540.9041737695</v>
      </c>
      <c r="N1132" s="1">
        <v>1102101.1980204708</v>
      </c>
      <c r="O1132" s="1">
        <v>1169327.292266445</v>
      </c>
      <c r="P1132" s="1">
        <v>1241028.605778117</v>
      </c>
      <c r="Q1132" s="1">
        <v>1334938.8862781171</v>
      </c>
      <c r="R1132" s="1">
        <v>1024260.4593267383</v>
      </c>
      <c r="S1132" s="1">
        <v>804887.38967458508</v>
      </c>
      <c r="T1132" s="1">
        <v>723634.21896944556</v>
      </c>
      <c r="U1132" s="9">
        <f t="shared" si="17"/>
        <v>10576650.972031346</v>
      </c>
    </row>
    <row r="1133" spans="1:21" x14ac:dyDescent="0.3">
      <c r="A1133" s="2" t="s">
        <v>2491</v>
      </c>
      <c r="B1133" s="2" t="s">
        <v>2490</v>
      </c>
      <c r="C1133" s="2">
        <v>2506</v>
      </c>
      <c r="D1133" s="2" t="s">
        <v>8</v>
      </c>
      <c r="E1133" s="2">
        <v>924</v>
      </c>
      <c r="F1133" s="2" t="s">
        <v>2659</v>
      </c>
      <c r="G1133" s="2" t="s">
        <v>2742</v>
      </c>
      <c r="H1133" s="8" t="s">
        <v>2538</v>
      </c>
      <c r="I1133" s="1">
        <v>607817.64020229259</v>
      </c>
      <c r="J1133" s="1">
        <v>739409.56765190139</v>
      </c>
      <c r="K1133" s="1">
        <v>957024.27871804847</v>
      </c>
      <c r="L1133" s="1">
        <v>1339692.1778259203</v>
      </c>
      <c r="M1133" s="1">
        <v>2055696.6910515588</v>
      </c>
      <c r="N1133" s="1">
        <v>1977451.8199887073</v>
      </c>
      <c r="O1133" s="1">
        <v>2098510.8587385733</v>
      </c>
      <c r="P1133" s="1">
        <v>2227123.338704736</v>
      </c>
      <c r="Q1133" s="1">
        <v>2395567.9934601346</v>
      </c>
      <c r="R1133" s="1">
        <v>1838158.0617715751</v>
      </c>
      <c r="S1133" s="1">
        <v>1444931.2645859295</v>
      </c>
      <c r="T1133" s="1">
        <v>1298942.5091071734</v>
      </c>
      <c r="U1133" s="9">
        <f t="shared" si="17"/>
        <v>18980326.201806549</v>
      </c>
    </row>
    <row r="1134" spans="1:21" x14ac:dyDescent="0.3">
      <c r="A1134" s="2" t="s">
        <v>2491</v>
      </c>
      <c r="B1134" s="2" t="s">
        <v>2490</v>
      </c>
      <c r="C1134" s="2">
        <v>2506</v>
      </c>
      <c r="D1134" s="2" t="s">
        <v>8</v>
      </c>
      <c r="E1134" s="2">
        <v>905</v>
      </c>
      <c r="F1134" s="2" t="s">
        <v>2660</v>
      </c>
      <c r="G1134" s="2" t="s">
        <v>2742</v>
      </c>
      <c r="H1134" s="8" t="s">
        <v>2539</v>
      </c>
      <c r="I1134" s="1">
        <v>178446.46180281122</v>
      </c>
      <c r="J1134" s="1">
        <v>217069.8730747464</v>
      </c>
      <c r="K1134" s="1">
        <v>280904.82310524402</v>
      </c>
      <c r="L1134" s="1">
        <v>393181.68897113221</v>
      </c>
      <c r="M1134" s="1">
        <v>603108.97831614432</v>
      </c>
      <c r="N1134" s="1">
        <v>580107.88106727228</v>
      </c>
      <c r="O1134" s="1">
        <v>615793.38836581912</v>
      </c>
      <c r="P1134" s="1">
        <v>653366.60609157104</v>
      </c>
      <c r="Q1134" s="1">
        <v>702487.71281090099</v>
      </c>
      <c r="R1134" s="1">
        <v>539419.11412034114</v>
      </c>
      <c r="S1134" s="1">
        <v>424190.15199661255</v>
      </c>
      <c r="T1134" s="1">
        <v>381175.82446092117</v>
      </c>
      <c r="U1134" s="9">
        <f t="shared" si="17"/>
        <v>5569252.5041835159</v>
      </c>
    </row>
    <row r="1135" spans="1:21" x14ac:dyDescent="0.3">
      <c r="A1135" s="2" t="s">
        <v>2491</v>
      </c>
      <c r="B1135" s="2" t="s">
        <v>2490</v>
      </c>
      <c r="C1135" s="2">
        <v>2506</v>
      </c>
      <c r="D1135" s="2" t="s">
        <v>8</v>
      </c>
      <c r="E1135" s="2">
        <v>905</v>
      </c>
      <c r="F1135" s="2" t="s">
        <v>2660</v>
      </c>
      <c r="G1135" s="2" t="s">
        <v>2742</v>
      </c>
      <c r="H1135" s="8" t="s">
        <v>2539</v>
      </c>
      <c r="I1135" s="1">
        <v>175947.21163750574</v>
      </c>
      <c r="J1135" s="1">
        <v>214129.87479382433</v>
      </c>
      <c r="K1135" s="1">
        <v>277316.62281010405</v>
      </c>
      <c r="L1135" s="1">
        <v>388048.76874957694</v>
      </c>
      <c r="M1135" s="1">
        <v>595262.80773961172</v>
      </c>
      <c r="N1135" s="1">
        <v>572843.56055301311</v>
      </c>
      <c r="O1135" s="1">
        <v>607422.36524444865</v>
      </c>
      <c r="P1135" s="1">
        <v>644956.41647172789</v>
      </c>
      <c r="Q1135" s="1">
        <v>693467.85547118401</v>
      </c>
      <c r="R1135" s="1">
        <v>532000.77659805748</v>
      </c>
      <c r="S1135" s="1">
        <v>418283.70684222929</v>
      </c>
      <c r="T1135" s="1">
        <v>376267.98122751876</v>
      </c>
      <c r="U1135" s="9">
        <f t="shared" si="17"/>
        <v>5495947.9481388023</v>
      </c>
    </row>
    <row r="1136" spans="1:21" x14ac:dyDescent="0.3">
      <c r="A1136" s="2" t="s">
        <v>2491</v>
      </c>
      <c r="B1136" s="2" t="s">
        <v>2490</v>
      </c>
      <c r="C1136" s="2">
        <v>2506</v>
      </c>
      <c r="D1136" s="2" t="s">
        <v>8</v>
      </c>
      <c r="E1136" s="2">
        <v>905</v>
      </c>
      <c r="F1136" s="2" t="s">
        <v>2661</v>
      </c>
      <c r="G1136" s="2" t="s">
        <v>2742</v>
      </c>
      <c r="H1136" s="8" t="s">
        <v>2540</v>
      </c>
      <c r="I1136" s="1">
        <v>134459.6588934348</v>
      </c>
      <c r="J1136" s="1">
        <v>163659.90430466208</v>
      </c>
      <c r="K1136" s="1">
        <v>211703.81741325872</v>
      </c>
      <c r="L1136" s="1">
        <v>296169.49678373797</v>
      </c>
      <c r="M1136" s="1">
        <v>454554.81540045916</v>
      </c>
      <c r="N1136" s="1">
        <v>436896.99092901906</v>
      </c>
      <c r="O1136" s="1">
        <v>463545.40534589277</v>
      </c>
      <c r="P1136" s="1">
        <v>491996.09276082908</v>
      </c>
      <c r="Q1136" s="1">
        <v>529518.68382573954</v>
      </c>
      <c r="R1136" s="1">
        <v>406418.91997082683</v>
      </c>
      <c r="S1136" s="1">
        <v>319484.98789618287</v>
      </c>
      <c r="T1136" s="1">
        <v>286836.17119663028</v>
      </c>
      <c r="U1136" s="9">
        <f t="shared" si="17"/>
        <v>4195244.9447206734</v>
      </c>
    </row>
    <row r="1137" spans="1:21" x14ac:dyDescent="0.3">
      <c r="A1137" s="2" t="s">
        <v>2491</v>
      </c>
      <c r="B1137" s="2" t="s">
        <v>2490</v>
      </c>
      <c r="C1137" s="2">
        <v>2506</v>
      </c>
      <c r="D1137" s="2" t="s">
        <v>8</v>
      </c>
      <c r="E1137" s="2">
        <v>905</v>
      </c>
      <c r="F1137" s="2" t="s">
        <v>2662</v>
      </c>
      <c r="G1137" s="2" t="s">
        <v>2742</v>
      </c>
      <c r="H1137" s="8" t="s">
        <v>2541</v>
      </c>
      <c r="I1137" s="1">
        <v>121463.5580338463</v>
      </c>
      <c r="J1137" s="1">
        <v>147979.9134730777</v>
      </c>
      <c r="K1137" s="1">
        <v>191199.81572674456</v>
      </c>
      <c r="L1137" s="1">
        <v>267425.14354302856</v>
      </c>
      <c r="M1137" s="1">
        <v>410616.26017187623</v>
      </c>
      <c r="N1137" s="1">
        <v>394867.70795366209</v>
      </c>
      <c r="O1137" s="1">
        <v>419074.34501361183</v>
      </c>
      <c r="P1137" s="1">
        <v>444688.77614921087</v>
      </c>
      <c r="Q1137" s="1">
        <v>478052.43900500133</v>
      </c>
      <c r="R1137" s="1">
        <v>367207.70735304168</v>
      </c>
      <c r="S1137" s="1">
        <v>288341.91344579862</v>
      </c>
      <c r="T1137" s="1">
        <v>259570.37545550571</v>
      </c>
      <c r="U1137" s="9">
        <f t="shared" si="17"/>
        <v>3790487.9553244058</v>
      </c>
    </row>
    <row r="1138" spans="1:21" x14ac:dyDescent="0.3">
      <c r="A1138" s="2" t="s">
        <v>2491</v>
      </c>
      <c r="B1138" s="2" t="s">
        <v>2490</v>
      </c>
      <c r="C1138" s="2">
        <v>2506</v>
      </c>
      <c r="D1138" s="2" t="s">
        <v>8</v>
      </c>
      <c r="E1138" s="2">
        <v>922</v>
      </c>
      <c r="F1138" s="2" t="s">
        <v>2663</v>
      </c>
      <c r="G1138" s="2" t="s">
        <v>2742</v>
      </c>
      <c r="H1138" s="8" t="s">
        <v>2542</v>
      </c>
      <c r="I1138" s="1">
        <v>119464.15790160191</v>
      </c>
      <c r="J1138" s="1">
        <v>145039.9151921556</v>
      </c>
      <c r="K1138" s="1">
        <v>187611.61543160459</v>
      </c>
      <c r="L1138" s="1">
        <v>262805.51534362882</v>
      </c>
      <c r="M1138" s="1">
        <v>402770.08959534357</v>
      </c>
      <c r="N1138" s="1">
        <v>387603.38743940287</v>
      </c>
      <c r="O1138" s="1">
        <v>411226.51083732699</v>
      </c>
      <c r="P1138" s="1">
        <v>436278.58652936766</v>
      </c>
      <c r="Q1138" s="1">
        <v>469563.16150879714</v>
      </c>
      <c r="R1138" s="1">
        <v>360319.25108234969</v>
      </c>
      <c r="S1138" s="1">
        <v>283509.36741039419</v>
      </c>
      <c r="T1138" s="1">
        <v>254662.5322221033</v>
      </c>
      <c r="U1138" s="9">
        <f t="shared" si="17"/>
        <v>3720854.0904940767</v>
      </c>
    </row>
    <row r="1139" spans="1:21" x14ac:dyDescent="0.3">
      <c r="A1139" s="2" t="s">
        <v>2491</v>
      </c>
      <c r="B1139" s="2" t="s">
        <v>2490</v>
      </c>
      <c r="C1139" s="2">
        <v>2506</v>
      </c>
      <c r="D1139" s="2" t="s">
        <v>8</v>
      </c>
      <c r="E1139" s="2">
        <v>905</v>
      </c>
      <c r="F1139" s="2" t="s">
        <v>2664</v>
      </c>
      <c r="G1139" s="2" t="s">
        <v>2742</v>
      </c>
      <c r="H1139" s="8" t="s">
        <v>2543</v>
      </c>
      <c r="I1139" s="1">
        <v>103468.95684364684</v>
      </c>
      <c r="J1139" s="1">
        <v>125439.92665267513</v>
      </c>
      <c r="K1139" s="1">
        <v>162494.21336562472</v>
      </c>
      <c r="L1139" s="1">
        <v>227388.36581489761</v>
      </c>
      <c r="M1139" s="1">
        <v>348893.05163648596</v>
      </c>
      <c r="N1139" s="1">
        <v>335715.38376612269</v>
      </c>
      <c r="O1139" s="1">
        <v>355768.48265824723</v>
      </c>
      <c r="P1139" s="1">
        <v>377932.89604170521</v>
      </c>
      <c r="Q1139" s="1">
        <v>406424.16013077809</v>
      </c>
      <c r="R1139" s="1">
        <v>311570.17593591416</v>
      </c>
      <c r="S1139" s="1">
        <v>245385.94868664801</v>
      </c>
      <c r="T1139" s="1">
        <v>220307.62958828636</v>
      </c>
      <c r="U1139" s="9">
        <f t="shared" si="17"/>
        <v>3220789.1911210325</v>
      </c>
    </row>
    <row r="1140" spans="1:21" x14ac:dyDescent="0.3">
      <c r="A1140" s="2" t="s">
        <v>2491</v>
      </c>
      <c r="B1140" s="2" t="s">
        <v>2490</v>
      </c>
      <c r="C1140" s="2">
        <v>2506</v>
      </c>
      <c r="D1140" s="2" t="s">
        <v>8</v>
      </c>
      <c r="E1140" s="2">
        <v>905</v>
      </c>
      <c r="F1140" s="2" t="s">
        <v>2665</v>
      </c>
      <c r="G1140" s="2" t="s">
        <v>2742</v>
      </c>
      <c r="H1140" s="8" t="s">
        <v>2544</v>
      </c>
      <c r="I1140" s="1">
        <v>66480.054397125758</v>
      </c>
      <c r="J1140" s="1">
        <v>80849.952725357012</v>
      </c>
      <c r="K1140" s="1">
        <v>104570.40860122223</v>
      </c>
      <c r="L1140" s="1">
        <v>146801.51833648016</v>
      </c>
      <c r="M1140" s="1">
        <v>224923.5565272698</v>
      </c>
      <c r="N1140" s="1">
        <v>216372.9753175783</v>
      </c>
      <c r="O1140" s="1">
        <v>229679.94689260374</v>
      </c>
      <c r="P1140" s="1">
        <v>243369.86212421351</v>
      </c>
      <c r="Q1140" s="1">
        <v>262106.44269530597</v>
      </c>
      <c r="R1140" s="1">
        <v>200824.9943532508</v>
      </c>
      <c r="S1140" s="1">
        <v>157863.1704898786</v>
      </c>
      <c r="T1140" s="1">
        <v>142327.45376867015</v>
      </c>
      <c r="U1140" s="9">
        <f t="shared" si="17"/>
        <v>2076170.3362289558</v>
      </c>
    </row>
    <row r="1141" spans="1:21" x14ac:dyDescent="0.3">
      <c r="A1141" s="2" t="s">
        <v>2491</v>
      </c>
      <c r="B1141" s="2" t="s">
        <v>2490</v>
      </c>
      <c r="C1141" s="2">
        <v>2506</v>
      </c>
      <c r="D1141" s="2" t="s">
        <v>8</v>
      </c>
      <c r="E1141" s="2">
        <v>905</v>
      </c>
      <c r="F1141" s="2" t="s">
        <v>2666</v>
      </c>
      <c r="G1141" s="2" t="s">
        <v>2742</v>
      </c>
      <c r="H1141" s="8" t="s">
        <v>2545</v>
      </c>
      <c r="I1141" s="1">
        <v>57982.603835087124</v>
      </c>
      <c r="J1141" s="1">
        <v>70559.958742129762</v>
      </c>
      <c r="K1141" s="1">
        <v>91242.807504988014</v>
      </c>
      <c r="L1141" s="1">
        <v>127809.71351672574</v>
      </c>
      <c r="M1141" s="1">
        <v>196154.26441331668</v>
      </c>
      <c r="N1141" s="1">
        <v>188353.453334007</v>
      </c>
      <c r="O1141" s="1">
        <v>199858.17702272124</v>
      </c>
      <c r="P1141" s="1">
        <v>212357.28790104159</v>
      </c>
      <c r="Q1141" s="1">
        <v>228149.33271048899</v>
      </c>
      <c r="R1141" s="1">
        <v>175390.69427684965</v>
      </c>
      <c r="S1141" s="1">
        <v>137996.03678877142</v>
      </c>
      <c r="T1141" s="1">
        <v>123786.71266470545</v>
      </c>
      <c r="U1141" s="9">
        <f t="shared" si="17"/>
        <v>1809641.0427108328</v>
      </c>
    </row>
    <row r="1142" spans="1:21" x14ac:dyDescent="0.3">
      <c r="A1142" s="2" t="s">
        <v>2491</v>
      </c>
      <c r="B1142" s="2" t="s">
        <v>2490</v>
      </c>
      <c r="C1142" s="2">
        <v>2506</v>
      </c>
      <c r="D1142" s="2" t="s">
        <v>8</v>
      </c>
      <c r="E1142" s="2">
        <v>905</v>
      </c>
      <c r="F1142" s="2" t="s">
        <v>2667</v>
      </c>
      <c r="G1142" s="2" t="s">
        <v>2742</v>
      </c>
      <c r="H1142" s="8" t="s">
        <v>2546</v>
      </c>
      <c r="I1142" s="1">
        <v>53983.803570598357</v>
      </c>
      <c r="J1142" s="1">
        <v>65659.96160725964</v>
      </c>
      <c r="K1142" s="1">
        <v>85091.606999033771</v>
      </c>
      <c r="L1142" s="1">
        <v>119083.74914008181</v>
      </c>
      <c r="M1142" s="1">
        <v>182554.23541399339</v>
      </c>
      <c r="N1142" s="1">
        <v>175381.45241568697</v>
      </c>
      <c r="O1142" s="1">
        <v>186255.26445049414</v>
      </c>
      <c r="P1142" s="1">
        <v>197639.45606631594</v>
      </c>
      <c r="Q1142" s="1">
        <v>212762.51724861879</v>
      </c>
      <c r="R1142" s="1">
        <v>163203.42549024074</v>
      </c>
      <c r="S1142" s="1">
        <v>128330.94471796253</v>
      </c>
      <c r="T1142" s="1">
        <v>115606.97394236809</v>
      </c>
      <c r="U1142" s="9">
        <f t="shared" si="17"/>
        <v>1685553.3910626543</v>
      </c>
    </row>
    <row r="1143" spans="1:21" x14ac:dyDescent="0.3">
      <c r="A1143" s="2" t="s">
        <v>2491</v>
      </c>
      <c r="B1143" s="2" t="s">
        <v>2490</v>
      </c>
      <c r="C1143" s="2">
        <v>2506</v>
      </c>
      <c r="D1143" s="2" t="s">
        <v>8</v>
      </c>
      <c r="E1143" s="2">
        <v>905</v>
      </c>
      <c r="F1143" s="2" t="s">
        <v>2668</v>
      </c>
      <c r="G1143" s="2" t="s">
        <v>2742</v>
      </c>
      <c r="H1143" s="8" t="s">
        <v>2547</v>
      </c>
      <c r="I1143" s="1">
        <v>51984.403438353969</v>
      </c>
      <c r="J1143" s="1">
        <v>63209.963039824572</v>
      </c>
      <c r="K1143" s="1">
        <v>81503.406703893794</v>
      </c>
      <c r="L1143" s="1">
        <v>113950.82891852656</v>
      </c>
      <c r="M1143" s="1">
        <v>174708.06483746073</v>
      </c>
      <c r="N1143" s="1">
        <v>168117.13190142775</v>
      </c>
      <c r="O1143" s="1">
        <v>178407.43027420927</v>
      </c>
      <c r="P1143" s="1">
        <v>189754.90329771291</v>
      </c>
      <c r="Q1143" s="1">
        <v>203742.65990890181</v>
      </c>
      <c r="R1143" s="1">
        <v>156314.96921954877</v>
      </c>
      <c r="S1143" s="1">
        <v>122961.4491230687</v>
      </c>
      <c r="T1143" s="1">
        <v>110699.13070896566</v>
      </c>
      <c r="U1143" s="9">
        <f t="shared" si="17"/>
        <v>1615354.3413718946</v>
      </c>
    </row>
    <row r="1144" spans="1:21" x14ac:dyDescent="0.3">
      <c r="A1144" s="2" t="s">
        <v>2491</v>
      </c>
      <c r="B1144" s="2" t="s">
        <v>2490</v>
      </c>
      <c r="C1144" s="2">
        <v>2506</v>
      </c>
      <c r="D1144" s="2" t="s">
        <v>8</v>
      </c>
      <c r="E1144" s="2">
        <v>905</v>
      </c>
      <c r="F1144" s="2" t="s">
        <v>2669</v>
      </c>
      <c r="G1144" s="2" t="s">
        <v>2742</v>
      </c>
      <c r="H1144" s="8" t="s">
        <v>2548</v>
      </c>
      <c r="I1144" s="1">
        <v>51484.553405292878</v>
      </c>
      <c r="J1144" s="1">
        <v>62719.963326337565</v>
      </c>
      <c r="K1144" s="1">
        <v>80990.806661730938</v>
      </c>
      <c r="L1144" s="1">
        <v>113437.53689637104</v>
      </c>
      <c r="M1144" s="1">
        <v>173661.90876058969</v>
      </c>
      <c r="N1144" s="1">
        <v>167079.37182796214</v>
      </c>
      <c r="O1144" s="1">
        <v>177361.05238403796</v>
      </c>
      <c r="P1144" s="1">
        <v>188177.9927439923</v>
      </c>
      <c r="Q1144" s="1">
        <v>202681.50022187628</v>
      </c>
      <c r="R1144" s="1">
        <v>155255.20671636538</v>
      </c>
      <c r="S1144" s="1">
        <v>122424.49956357932</v>
      </c>
      <c r="T1144" s="1">
        <v>110153.81479414318</v>
      </c>
      <c r="U1144" s="9">
        <f t="shared" si="17"/>
        <v>1605428.2073022786</v>
      </c>
    </row>
    <row r="1145" spans="1:21" x14ac:dyDescent="0.3">
      <c r="A1145" s="2" t="s">
        <v>2491</v>
      </c>
      <c r="B1145" s="2" t="s">
        <v>2490</v>
      </c>
      <c r="C1145" s="2">
        <v>2506</v>
      </c>
      <c r="D1145" s="2" t="s">
        <v>8</v>
      </c>
      <c r="E1145" s="2">
        <v>905</v>
      </c>
      <c r="F1145" s="2" t="s">
        <v>2670</v>
      </c>
      <c r="G1145" s="2" t="s">
        <v>2742</v>
      </c>
      <c r="H1145" s="8" t="s">
        <v>2549</v>
      </c>
      <c r="I1145" s="1">
        <v>51484.553405292878</v>
      </c>
      <c r="J1145" s="1">
        <v>62719.963326337565</v>
      </c>
      <c r="K1145" s="1">
        <v>80990.806661730938</v>
      </c>
      <c r="L1145" s="1">
        <v>112924.24487421551</v>
      </c>
      <c r="M1145" s="1">
        <v>173138.83072215418</v>
      </c>
      <c r="N1145" s="1">
        <v>166560.49179122935</v>
      </c>
      <c r="O1145" s="1">
        <v>176837.86343895231</v>
      </c>
      <c r="P1145" s="1">
        <v>187652.35589275212</v>
      </c>
      <c r="Q1145" s="1">
        <v>202150.92037836352</v>
      </c>
      <c r="R1145" s="1">
        <v>155255.20671636538</v>
      </c>
      <c r="S1145" s="1">
        <v>121887.55000408994</v>
      </c>
      <c r="T1145" s="1">
        <v>109608.49887932069</v>
      </c>
      <c r="U1145" s="9">
        <f t="shared" si="17"/>
        <v>1601211.2860908043</v>
      </c>
    </row>
    <row r="1146" spans="1:21" x14ac:dyDescent="0.3">
      <c r="A1146" s="2" t="s">
        <v>2491</v>
      </c>
      <c r="B1146" s="2" t="s">
        <v>2490</v>
      </c>
      <c r="C1146" s="2">
        <v>2506</v>
      </c>
      <c r="D1146" s="2" t="s">
        <v>8</v>
      </c>
      <c r="E1146" s="2">
        <v>905</v>
      </c>
      <c r="F1146" s="2" t="s">
        <v>2671</v>
      </c>
      <c r="G1146" s="2" t="s">
        <v>2742</v>
      </c>
      <c r="H1146" s="8" t="s">
        <v>2550</v>
      </c>
      <c r="I1146" s="1">
        <v>42487.252810193153</v>
      </c>
      <c r="J1146" s="1">
        <v>51449.969916136281</v>
      </c>
      <c r="K1146" s="1">
        <v>66638.005481171029</v>
      </c>
      <c r="L1146" s="1">
        <v>93419.148032305558</v>
      </c>
      <c r="M1146" s="1">
        <v>143323.38253133005</v>
      </c>
      <c r="N1146" s="1">
        <v>137503.20973419244</v>
      </c>
      <c r="O1146" s="1">
        <v>145969.7156788985</v>
      </c>
      <c r="P1146" s="1">
        <v>155062.8711158596</v>
      </c>
      <c r="Q1146" s="1">
        <v>166602.07086300824</v>
      </c>
      <c r="R1146" s="1">
        <v>128231.26288518916</v>
      </c>
      <c r="S1146" s="1">
        <v>100946.517184004</v>
      </c>
      <c r="T1146" s="1">
        <v>90522.441860533509</v>
      </c>
      <c r="U1146" s="9">
        <f t="shared" si="17"/>
        <v>1322155.8480928217</v>
      </c>
    </row>
    <row r="1147" spans="1:21" x14ac:dyDescent="0.3">
      <c r="A1147" s="2" t="s">
        <v>2491</v>
      </c>
      <c r="B1147" s="2" t="s">
        <v>2490</v>
      </c>
      <c r="C1147" s="2">
        <v>2506</v>
      </c>
      <c r="D1147" s="2" t="s">
        <v>8</v>
      </c>
      <c r="E1147" s="2">
        <v>905</v>
      </c>
      <c r="F1147" s="2" t="s">
        <v>2672</v>
      </c>
      <c r="G1147" s="2" t="s">
        <v>2742</v>
      </c>
      <c r="H1147" s="8" t="s">
        <v>2551</v>
      </c>
      <c r="I1147" s="1">
        <v>33489.952215093421</v>
      </c>
      <c r="J1147" s="1">
        <v>40669.976219422017</v>
      </c>
      <c r="K1147" s="1">
        <v>52797.804342773969</v>
      </c>
      <c r="L1147" s="1">
        <v>73914.051190395607</v>
      </c>
      <c r="M1147" s="1">
        <v>112984.8563020704</v>
      </c>
      <c r="N1147" s="1">
        <v>108964.80771388835</v>
      </c>
      <c r="O1147" s="1">
        <v>115624.75686393035</v>
      </c>
      <c r="P1147" s="1">
        <v>122473.38633896706</v>
      </c>
      <c r="Q1147" s="1">
        <v>131583.80119116575</v>
      </c>
      <c r="R1147" s="1">
        <v>101207.31905401293</v>
      </c>
      <c r="S1147" s="1">
        <v>79468.53480442868</v>
      </c>
      <c r="T1147" s="1">
        <v>71436.384841746316</v>
      </c>
      <c r="U1147" s="9">
        <f t="shared" si="17"/>
        <v>1044615.6310778948</v>
      </c>
    </row>
    <row r="1148" spans="1:21" x14ac:dyDescent="0.3">
      <c r="A1148" s="2" t="s">
        <v>2491</v>
      </c>
      <c r="B1148" s="2" t="s">
        <v>2490</v>
      </c>
      <c r="C1148" s="2">
        <v>2506</v>
      </c>
      <c r="D1148" s="2" t="s">
        <v>8</v>
      </c>
      <c r="E1148" s="2">
        <v>905</v>
      </c>
      <c r="F1148" s="2" t="s">
        <v>2673</v>
      </c>
      <c r="G1148" s="2" t="s">
        <v>2742</v>
      </c>
      <c r="H1148" s="8" t="s">
        <v>2552</v>
      </c>
      <c r="I1148" s="1">
        <v>31490.552082849041</v>
      </c>
      <c r="J1148" s="1">
        <v>38219.977651986956</v>
      </c>
      <c r="K1148" s="1">
        <v>49209.604047633991</v>
      </c>
      <c r="L1148" s="1">
        <v>68781.130968840356</v>
      </c>
      <c r="M1148" s="1">
        <v>105138.68572553774</v>
      </c>
      <c r="N1148" s="1">
        <v>101181.60716289633</v>
      </c>
      <c r="O1148" s="1">
        <v>107253.73374255984</v>
      </c>
      <c r="P1148" s="1">
        <v>114063.19671912384</v>
      </c>
      <c r="Q1148" s="1">
        <v>122563.94385144874</v>
      </c>
      <c r="R1148" s="1">
        <v>94318.862783320947</v>
      </c>
      <c r="S1148" s="1">
        <v>74099.039209534851</v>
      </c>
      <c r="T1148" s="1">
        <v>66528.541608343905</v>
      </c>
      <c r="U1148" s="9">
        <f t="shared" si="17"/>
        <v>972848.87555407651</v>
      </c>
    </row>
    <row r="1149" spans="1:21" x14ac:dyDescent="0.3">
      <c r="A1149" s="2" t="s">
        <v>2491</v>
      </c>
      <c r="B1149" s="2" t="s">
        <v>2490</v>
      </c>
      <c r="C1149" s="2">
        <v>2506</v>
      </c>
      <c r="D1149" s="2" t="s">
        <v>8</v>
      </c>
      <c r="E1149" s="2">
        <v>905</v>
      </c>
      <c r="F1149" s="2" t="s">
        <v>2674</v>
      </c>
      <c r="G1149" s="2" t="s">
        <v>2742</v>
      </c>
      <c r="H1149" s="8" t="s">
        <v>2553</v>
      </c>
      <c r="I1149" s="1">
        <v>29991.001983665752</v>
      </c>
      <c r="J1149" s="1">
        <v>36259.978798038901</v>
      </c>
      <c r="K1149" s="1">
        <v>47159.203878982575</v>
      </c>
      <c r="L1149" s="1">
        <v>65701.378835907206</v>
      </c>
      <c r="M1149" s="1">
        <v>100430.98337961813</v>
      </c>
      <c r="N1149" s="1">
        <v>97030.566869033923</v>
      </c>
      <c r="O1149" s="1">
        <v>102545.03323678891</v>
      </c>
      <c r="P1149" s="1">
        <v>108806.82820672181</v>
      </c>
      <c r="Q1149" s="1">
        <v>117258.14541632109</v>
      </c>
      <c r="R1149" s="1">
        <v>90079.812770587421</v>
      </c>
      <c r="S1149" s="1">
        <v>70877.341852598547</v>
      </c>
      <c r="T1149" s="1">
        <v>63801.962034231445</v>
      </c>
      <c r="U1149" s="9">
        <f t="shared" si="17"/>
        <v>929942.23726249568</v>
      </c>
    </row>
    <row r="1150" spans="1:21" x14ac:dyDescent="0.3">
      <c r="A1150" s="2" t="s">
        <v>2491</v>
      </c>
      <c r="B1150" s="2" t="s">
        <v>2490</v>
      </c>
      <c r="C1150" s="2">
        <v>2506</v>
      </c>
      <c r="D1150" s="2" t="s">
        <v>8</v>
      </c>
      <c r="E1150" s="2">
        <v>924</v>
      </c>
      <c r="F1150" s="2" t="s">
        <v>2675</v>
      </c>
      <c r="G1150" s="2" t="s">
        <v>2742</v>
      </c>
      <c r="H1150" s="8" t="s">
        <v>2554</v>
      </c>
      <c r="I1150" s="1">
        <v>24492.6516199937</v>
      </c>
      <c r="J1150" s="1">
        <v>29889.982522707745</v>
      </c>
      <c r="K1150" s="1">
        <v>38957.603204376908</v>
      </c>
      <c r="L1150" s="1">
        <v>54408.954348485655</v>
      </c>
      <c r="M1150" s="1">
        <v>83169.408111246274</v>
      </c>
      <c r="N1150" s="1">
        <v>79907.52565685146</v>
      </c>
      <c r="O1150" s="1">
        <v>84756.609103876544</v>
      </c>
      <c r="P1150" s="1">
        <v>89883.901562074534</v>
      </c>
      <c r="Q1150" s="1">
        <v>96565.531519323253</v>
      </c>
      <c r="R1150" s="1">
        <v>74183.375222836708</v>
      </c>
      <c r="S1150" s="1">
        <v>58527.501984342744</v>
      </c>
      <c r="T1150" s="1">
        <v>52350.327822959131</v>
      </c>
      <c r="U1150" s="9">
        <f t="shared" si="17"/>
        <v>767093.37267907464</v>
      </c>
    </row>
    <row r="1151" spans="1:21" x14ac:dyDescent="0.3">
      <c r="A1151" s="2" t="s">
        <v>2491</v>
      </c>
      <c r="B1151" s="2" t="s">
        <v>2490</v>
      </c>
      <c r="C1151" s="2">
        <v>2506</v>
      </c>
      <c r="D1151" s="2" t="s">
        <v>8</v>
      </c>
      <c r="E1151" s="2">
        <v>905</v>
      </c>
      <c r="F1151" s="2" t="s">
        <v>2676</v>
      </c>
      <c r="G1151" s="2" t="s">
        <v>2742</v>
      </c>
      <c r="H1151" s="8" t="s">
        <v>2555</v>
      </c>
      <c r="I1151" s="1">
        <v>24492.6516199937</v>
      </c>
      <c r="J1151" s="1">
        <v>29399.982809220732</v>
      </c>
      <c r="K1151" s="1">
        <v>38445.003162214052</v>
      </c>
      <c r="L1151" s="1">
        <v>53382.370304174605</v>
      </c>
      <c r="M1151" s="1">
        <v>82123.252034375255</v>
      </c>
      <c r="N1151" s="1">
        <v>78869.765583385859</v>
      </c>
      <c r="O1151" s="1">
        <v>83710.231213705236</v>
      </c>
      <c r="P1151" s="1">
        <v>88832.62785959414</v>
      </c>
      <c r="Q1151" s="1">
        <v>95504.371832297722</v>
      </c>
      <c r="R1151" s="1">
        <v>73123.61271965332</v>
      </c>
      <c r="S1151" s="1">
        <v>57453.602865363973</v>
      </c>
      <c r="T1151" s="1">
        <v>51805.011908136643</v>
      </c>
      <c r="U1151" s="9">
        <f t="shared" si="17"/>
        <v>757142.48391211522</v>
      </c>
    </row>
    <row r="1152" spans="1:21" x14ac:dyDescent="0.3">
      <c r="A1152" s="2" t="s">
        <v>2491</v>
      </c>
      <c r="B1152" s="2" t="s">
        <v>2490</v>
      </c>
      <c r="C1152" s="2">
        <v>2506</v>
      </c>
      <c r="D1152" s="2" t="s">
        <v>8</v>
      </c>
      <c r="E1152" s="2">
        <v>905</v>
      </c>
      <c r="F1152" s="2" t="s">
        <v>2677</v>
      </c>
      <c r="G1152" s="2" t="s">
        <v>2742</v>
      </c>
      <c r="H1152" s="8" t="s">
        <v>2556</v>
      </c>
      <c r="I1152" s="1">
        <v>23992.801586932601</v>
      </c>
      <c r="J1152" s="1">
        <v>29399.982809220732</v>
      </c>
      <c r="K1152" s="1">
        <v>37932.403120051196</v>
      </c>
      <c r="L1152" s="1">
        <v>52869.07828201908</v>
      </c>
      <c r="M1152" s="1">
        <v>81600.173995939738</v>
      </c>
      <c r="N1152" s="1">
        <v>78350.885546653051</v>
      </c>
      <c r="O1152" s="1">
        <v>83187.042268619582</v>
      </c>
      <c r="P1152" s="1">
        <v>88306.991008353929</v>
      </c>
      <c r="Q1152" s="1">
        <v>94973.791988784957</v>
      </c>
      <c r="R1152" s="1">
        <v>72593.731468061625</v>
      </c>
      <c r="S1152" s="1">
        <v>57453.602865363973</v>
      </c>
      <c r="T1152" s="1">
        <v>51259.695993314155</v>
      </c>
      <c r="U1152" s="9">
        <f t="shared" si="17"/>
        <v>751920.18093331449</v>
      </c>
    </row>
    <row r="1153" spans="1:21" x14ac:dyDescent="0.3">
      <c r="A1153" s="2" t="s">
        <v>2491</v>
      </c>
      <c r="B1153" s="2" t="s">
        <v>2490</v>
      </c>
      <c r="C1153" s="2">
        <v>2506</v>
      </c>
      <c r="D1153" s="2" t="s">
        <v>8</v>
      </c>
      <c r="E1153" s="2">
        <v>905</v>
      </c>
      <c r="F1153" s="2" t="s">
        <v>2678</v>
      </c>
      <c r="G1153" s="2" t="s">
        <v>2742</v>
      </c>
      <c r="H1153" s="8" t="s">
        <v>2557</v>
      </c>
      <c r="I1153" s="1">
        <v>40987.702711009864</v>
      </c>
      <c r="J1153" s="1">
        <v>49489.971062188233</v>
      </c>
      <c r="K1153" s="1">
        <v>64075.005270356756</v>
      </c>
      <c r="L1153" s="1">
        <v>89826.103877216883</v>
      </c>
      <c r="M1153" s="1">
        <v>137569.52410853942</v>
      </c>
      <c r="N1153" s="1">
        <v>132314.40936686442</v>
      </c>
      <c r="O1153" s="1">
        <v>140214.63728295628</v>
      </c>
      <c r="P1153" s="1">
        <v>148755.22890097715</v>
      </c>
      <c r="Q1153" s="1">
        <v>160235.11274085505</v>
      </c>
      <c r="R1153" s="1">
        <v>122932.45036927225</v>
      </c>
      <c r="S1153" s="1">
        <v>96650.920708088932</v>
      </c>
      <c r="T1153" s="1">
        <v>86705.230456776058</v>
      </c>
      <c r="U1153" s="9">
        <f t="shared" si="17"/>
        <v>1269756.2968551014</v>
      </c>
    </row>
    <row r="1154" spans="1:21" x14ac:dyDescent="0.3">
      <c r="A1154" s="2" t="s">
        <v>2491</v>
      </c>
      <c r="B1154" s="2" t="s">
        <v>2490</v>
      </c>
      <c r="C1154" s="2">
        <v>2506</v>
      </c>
      <c r="D1154" s="2" t="s">
        <v>8</v>
      </c>
      <c r="E1154" s="2">
        <v>905</v>
      </c>
      <c r="F1154" s="2" t="s">
        <v>2679</v>
      </c>
      <c r="G1154" s="2" t="s">
        <v>2742</v>
      </c>
      <c r="H1154" s="8" t="s">
        <v>2558</v>
      </c>
      <c r="I1154" s="1">
        <v>21493.551421627122</v>
      </c>
      <c r="J1154" s="1">
        <v>25969.984814811647</v>
      </c>
      <c r="K1154" s="1">
        <v>33319.002740585514</v>
      </c>
      <c r="L1154" s="1">
        <v>46709.574016152779</v>
      </c>
      <c r="M1154" s="1">
        <v>71661.691265665024</v>
      </c>
      <c r="N1154" s="1">
        <v>69011.04488546263</v>
      </c>
      <c r="O1154" s="1">
        <v>73246.452311992078</v>
      </c>
      <c r="P1154" s="1">
        <v>77794.25398354989</v>
      </c>
      <c r="Q1154" s="1">
        <v>83301.035431504119</v>
      </c>
      <c r="R1154" s="1">
        <v>64115.631442594582</v>
      </c>
      <c r="S1154" s="1">
        <v>50473.258592001999</v>
      </c>
      <c r="T1154" s="1">
        <v>45261.220930266754</v>
      </c>
      <c r="U1154" s="9">
        <f t="shared" ref="U1154:U1209" si="18">SUM(I1154:T1154)</f>
        <v>662356.70183621417</v>
      </c>
    </row>
    <row r="1155" spans="1:21" x14ac:dyDescent="0.3">
      <c r="A1155" s="2" t="s">
        <v>2491</v>
      </c>
      <c r="B1155" s="2" t="s">
        <v>2490</v>
      </c>
      <c r="C1155" s="2">
        <v>2506</v>
      </c>
      <c r="D1155" s="2" t="s">
        <v>8</v>
      </c>
      <c r="E1155" s="2">
        <v>905</v>
      </c>
      <c r="F1155" s="2" t="s">
        <v>2660</v>
      </c>
      <c r="G1155" s="2" t="s">
        <v>2742</v>
      </c>
      <c r="H1155" s="8" t="s">
        <v>2539</v>
      </c>
      <c r="I1155" s="1">
        <v>19994.001322443833</v>
      </c>
      <c r="J1155" s="1">
        <v>24499.98567435061</v>
      </c>
      <c r="K1155" s="1">
        <v>31268.602571934098</v>
      </c>
      <c r="L1155" s="1">
        <v>43629.821883219629</v>
      </c>
      <c r="M1155" s="1">
        <v>66953.988919745432</v>
      </c>
      <c r="N1155" s="1">
        <v>64860.004591600213</v>
      </c>
      <c r="O1155" s="1">
        <v>68537.75180622116</v>
      </c>
      <c r="P1155" s="1">
        <v>72537.885471147878</v>
      </c>
      <c r="Q1155" s="1">
        <v>77995.236996376465</v>
      </c>
      <c r="R1155" s="1">
        <v>59876.581429861057</v>
      </c>
      <c r="S1155" s="1">
        <v>47251.561235065696</v>
      </c>
      <c r="T1155" s="1">
        <v>42534.641356154294</v>
      </c>
      <c r="U1155" s="9">
        <f t="shared" si="18"/>
        <v>619940.06325812044</v>
      </c>
    </row>
    <row r="1156" spans="1:21" x14ac:dyDescent="0.3">
      <c r="A1156" s="2" t="s">
        <v>2491</v>
      </c>
      <c r="B1156" s="2" t="s">
        <v>2490</v>
      </c>
      <c r="C1156" s="2">
        <v>2506</v>
      </c>
      <c r="D1156" s="2" t="s">
        <v>8</v>
      </c>
      <c r="E1156" s="2">
        <v>905</v>
      </c>
      <c r="F1156" s="2" t="s">
        <v>2669</v>
      </c>
      <c r="G1156" s="2" t="s">
        <v>2742</v>
      </c>
      <c r="H1156" s="8" t="s">
        <v>2548</v>
      </c>
      <c r="I1156" s="1">
        <v>18994.301256321643</v>
      </c>
      <c r="J1156" s="1">
        <v>23029.986533889572</v>
      </c>
      <c r="K1156" s="1">
        <v>29730.802445445534</v>
      </c>
      <c r="L1156" s="1">
        <v>41576.653794597529</v>
      </c>
      <c r="M1156" s="1">
        <v>63815.520689132361</v>
      </c>
      <c r="N1156" s="1">
        <v>61227.844334470603</v>
      </c>
      <c r="O1156" s="1">
        <v>64875.429190621559</v>
      </c>
      <c r="P1156" s="1">
        <v>68858.427512466456</v>
      </c>
      <c r="Q1156" s="1">
        <v>74281.178091787107</v>
      </c>
      <c r="R1156" s="1">
        <v>57227.1751719026</v>
      </c>
      <c r="S1156" s="1">
        <v>45103.76299710817</v>
      </c>
      <c r="T1156" s="1">
        <v>40353.377696864329</v>
      </c>
      <c r="U1156" s="9">
        <f t="shared" si="18"/>
        <v>589074.45971460745</v>
      </c>
    </row>
    <row r="1157" spans="1:21" x14ac:dyDescent="0.3">
      <c r="A1157" s="2" t="s">
        <v>2491</v>
      </c>
      <c r="B1157" s="2" t="s">
        <v>2490</v>
      </c>
      <c r="C1157" s="2">
        <v>2506</v>
      </c>
      <c r="D1157" s="2" t="s">
        <v>8</v>
      </c>
      <c r="E1157" s="2">
        <v>905</v>
      </c>
      <c r="F1157" s="2" t="s">
        <v>2680</v>
      </c>
      <c r="G1157" s="2" t="s">
        <v>2742</v>
      </c>
      <c r="H1157" s="8" t="s">
        <v>2559</v>
      </c>
      <c r="I1157" s="1">
        <v>18994.301256321643</v>
      </c>
      <c r="J1157" s="1">
        <v>23029.986533889572</v>
      </c>
      <c r="K1157" s="1">
        <v>29730.802445445534</v>
      </c>
      <c r="L1157" s="1">
        <v>41576.653794597529</v>
      </c>
      <c r="M1157" s="1">
        <v>63815.520689132361</v>
      </c>
      <c r="N1157" s="1">
        <v>61227.844334470603</v>
      </c>
      <c r="O1157" s="1">
        <v>64875.429190621559</v>
      </c>
      <c r="P1157" s="1">
        <v>68858.427512466456</v>
      </c>
      <c r="Q1157" s="1">
        <v>74281.178091787107</v>
      </c>
      <c r="R1157" s="1">
        <v>57227.1751719026</v>
      </c>
      <c r="S1157" s="1">
        <v>45103.76299710817</v>
      </c>
      <c r="T1157" s="1">
        <v>40353.377696864329</v>
      </c>
      <c r="U1157" s="9">
        <f t="shared" si="18"/>
        <v>589074.45971460745</v>
      </c>
    </row>
    <row r="1158" spans="1:21" x14ac:dyDescent="0.3">
      <c r="A1158" s="2" t="s">
        <v>2491</v>
      </c>
      <c r="B1158" s="2" t="s">
        <v>2490</v>
      </c>
      <c r="C1158" s="2">
        <v>2506</v>
      </c>
      <c r="D1158" s="2" t="s">
        <v>8</v>
      </c>
      <c r="E1158" s="2">
        <v>905</v>
      </c>
      <c r="F1158" s="2" t="s">
        <v>2681</v>
      </c>
      <c r="G1158" s="2" t="s">
        <v>2742</v>
      </c>
      <c r="H1158" s="8" t="s">
        <v>2560</v>
      </c>
      <c r="I1158" s="1">
        <v>16495.051091016165</v>
      </c>
      <c r="J1158" s="1">
        <v>20089.988252967501</v>
      </c>
      <c r="K1158" s="1">
        <v>26142.602150305556</v>
      </c>
      <c r="L1158" s="1">
        <v>36443.733573042278</v>
      </c>
      <c r="M1158" s="1">
        <v>55969.350112599692</v>
      </c>
      <c r="N1158" s="1">
        <v>53963.523820211376</v>
      </c>
      <c r="O1158" s="1">
        <v>57027.595014336694</v>
      </c>
      <c r="P1158" s="1">
        <v>60448.237892623227</v>
      </c>
      <c r="Q1158" s="1">
        <v>65261.320752070111</v>
      </c>
      <c r="R1158" s="1">
        <v>49808.83764961893</v>
      </c>
      <c r="S1158" s="1">
        <v>39197.317842724951</v>
      </c>
      <c r="T1158" s="1">
        <v>35445.53446346191</v>
      </c>
      <c r="U1158" s="9">
        <f t="shared" si="18"/>
        <v>516293.09261497838</v>
      </c>
    </row>
    <row r="1159" spans="1:21" x14ac:dyDescent="0.3">
      <c r="A1159" s="2" t="s">
        <v>2491</v>
      </c>
      <c r="B1159" s="2" t="s">
        <v>2490</v>
      </c>
      <c r="C1159" s="2">
        <v>2506</v>
      </c>
      <c r="D1159" s="2" t="s">
        <v>8</v>
      </c>
      <c r="E1159" s="2">
        <v>905</v>
      </c>
      <c r="F1159" s="2" t="s">
        <v>2682</v>
      </c>
      <c r="G1159" s="2" t="s">
        <v>2742</v>
      </c>
      <c r="H1159" s="8" t="s">
        <v>2561</v>
      </c>
      <c r="I1159" s="1">
        <v>16495.051091016165</v>
      </c>
      <c r="J1159" s="1">
        <v>20089.988252967501</v>
      </c>
      <c r="K1159" s="1">
        <v>26142.602150305556</v>
      </c>
      <c r="L1159" s="1">
        <v>36443.733573042278</v>
      </c>
      <c r="M1159" s="1">
        <v>55969.350112599692</v>
      </c>
      <c r="N1159" s="1">
        <v>53963.523820211376</v>
      </c>
      <c r="O1159" s="1">
        <v>57027.595014336694</v>
      </c>
      <c r="P1159" s="1">
        <v>60448.237892623227</v>
      </c>
      <c r="Q1159" s="1">
        <v>65261.320752070111</v>
      </c>
      <c r="R1159" s="1">
        <v>49808.83764961893</v>
      </c>
      <c r="S1159" s="1">
        <v>39197.317842724951</v>
      </c>
      <c r="T1159" s="1">
        <v>35445.53446346191</v>
      </c>
      <c r="U1159" s="9">
        <f t="shared" si="18"/>
        <v>516293.09261497838</v>
      </c>
    </row>
    <row r="1160" spans="1:21" x14ac:dyDescent="0.3">
      <c r="A1160" s="2" t="s">
        <v>2491</v>
      </c>
      <c r="B1160" s="2" t="s">
        <v>2490</v>
      </c>
      <c r="C1160" s="2">
        <v>2506</v>
      </c>
      <c r="D1160" s="2" t="s">
        <v>8</v>
      </c>
      <c r="E1160" s="2">
        <v>905</v>
      </c>
      <c r="F1160" s="2" t="s">
        <v>2683</v>
      </c>
      <c r="G1160" s="2" t="s">
        <v>2742</v>
      </c>
      <c r="H1160" s="8" t="s">
        <v>2562</v>
      </c>
      <c r="I1160" s="1">
        <v>16495.051091016165</v>
      </c>
      <c r="J1160" s="1">
        <v>20089.988252967501</v>
      </c>
      <c r="K1160" s="1">
        <v>26142.602150305556</v>
      </c>
      <c r="L1160" s="1">
        <v>36443.733573042278</v>
      </c>
      <c r="M1160" s="1">
        <v>55446.272074164182</v>
      </c>
      <c r="N1160" s="1">
        <v>53444.643783478576</v>
      </c>
      <c r="O1160" s="1">
        <v>56504.406069251032</v>
      </c>
      <c r="P1160" s="1">
        <v>59922.60104138303</v>
      </c>
      <c r="Q1160" s="1">
        <v>64730.740908557345</v>
      </c>
      <c r="R1160" s="1">
        <v>49808.83764961893</v>
      </c>
      <c r="S1160" s="1">
        <v>39197.317842724951</v>
      </c>
      <c r="T1160" s="1">
        <v>34900.218548639423</v>
      </c>
      <c r="U1160" s="9">
        <f t="shared" si="18"/>
        <v>513126.41298514901</v>
      </c>
    </row>
    <row r="1161" spans="1:21" x14ac:dyDescent="0.3">
      <c r="A1161" s="2" t="s">
        <v>2491</v>
      </c>
      <c r="B1161" s="2" t="s">
        <v>2490</v>
      </c>
      <c r="C1161" s="2">
        <v>2506</v>
      </c>
      <c r="D1161" s="2" t="s">
        <v>8</v>
      </c>
      <c r="E1161" s="2">
        <v>905</v>
      </c>
      <c r="F1161" s="2" t="s">
        <v>2684</v>
      </c>
      <c r="G1161" s="2" t="s">
        <v>2742</v>
      </c>
      <c r="H1161" s="8" t="s">
        <v>2563</v>
      </c>
      <c r="I1161" s="1">
        <v>14495.650958771781</v>
      </c>
      <c r="J1161" s="1">
        <v>17639.98968553244</v>
      </c>
      <c r="K1161" s="1">
        <v>23067.001897328431</v>
      </c>
      <c r="L1161" s="1">
        <v>31824.105373642553</v>
      </c>
      <c r="M1161" s="1">
        <v>48646.257574502539</v>
      </c>
      <c r="N1161" s="1">
        <v>46699.203305952156</v>
      </c>
      <c r="O1161" s="1">
        <v>49702.949783137483</v>
      </c>
      <c r="P1161" s="1">
        <v>52563.685124020201</v>
      </c>
      <c r="Q1161" s="1">
        <v>56772.043255865865</v>
      </c>
      <c r="R1161" s="1">
        <v>43450.262630518642</v>
      </c>
      <c r="S1161" s="1">
        <v>34364.771807320511</v>
      </c>
      <c r="T1161" s="1">
        <v>31083.007144881987</v>
      </c>
      <c r="U1161" s="9">
        <f t="shared" si="18"/>
        <v>450308.92854147463</v>
      </c>
    </row>
    <row r="1162" spans="1:21" x14ac:dyDescent="0.3">
      <c r="A1162" s="2" t="s">
        <v>2491</v>
      </c>
      <c r="B1162" s="2" t="s">
        <v>2490</v>
      </c>
      <c r="C1162" s="2">
        <v>2506</v>
      </c>
      <c r="D1162" s="2" t="s">
        <v>8</v>
      </c>
      <c r="E1162" s="2">
        <v>905</v>
      </c>
      <c r="F1162" s="2" t="s">
        <v>2685</v>
      </c>
      <c r="G1162" s="2" t="s">
        <v>2742</v>
      </c>
      <c r="H1162" s="8" t="s">
        <v>2564</v>
      </c>
      <c r="I1162" s="1">
        <v>14495.650958771781</v>
      </c>
      <c r="J1162" s="1">
        <v>17639.98968553244</v>
      </c>
      <c r="K1162" s="1">
        <v>23067.001897328431</v>
      </c>
      <c r="L1162" s="1">
        <v>31824.105373642553</v>
      </c>
      <c r="M1162" s="1">
        <v>48646.257574502539</v>
      </c>
      <c r="N1162" s="1">
        <v>46699.203305952156</v>
      </c>
      <c r="O1162" s="1">
        <v>49702.949783137483</v>
      </c>
      <c r="P1162" s="1">
        <v>52563.685124020201</v>
      </c>
      <c r="Q1162" s="1">
        <v>56772.043255865865</v>
      </c>
      <c r="R1162" s="1">
        <v>43450.262630518642</v>
      </c>
      <c r="S1162" s="1">
        <v>34364.771807320511</v>
      </c>
      <c r="T1162" s="1">
        <v>31083.007144881987</v>
      </c>
      <c r="U1162" s="9">
        <f t="shared" si="18"/>
        <v>450308.92854147463</v>
      </c>
    </row>
    <row r="1163" spans="1:21" x14ac:dyDescent="0.3">
      <c r="A1163" s="2" t="s">
        <v>2491</v>
      </c>
      <c r="B1163" s="2" t="s">
        <v>2490</v>
      </c>
      <c r="C1163" s="2">
        <v>2506</v>
      </c>
      <c r="D1163" s="2" t="s">
        <v>8</v>
      </c>
      <c r="E1163" s="2">
        <v>905</v>
      </c>
      <c r="F1163" s="2" t="s">
        <v>2686</v>
      </c>
      <c r="G1163" s="2" t="s">
        <v>2742</v>
      </c>
      <c r="H1163" s="8" t="s">
        <v>2565</v>
      </c>
      <c r="I1163" s="1">
        <v>14495.650958771781</v>
      </c>
      <c r="J1163" s="1">
        <v>17149.989972045427</v>
      </c>
      <c r="K1163" s="1">
        <v>22554.401855165579</v>
      </c>
      <c r="L1163" s="1">
        <v>31310.813351487028</v>
      </c>
      <c r="M1163" s="1">
        <v>48123.179536067029</v>
      </c>
      <c r="N1163" s="1">
        <v>46180.323269219349</v>
      </c>
      <c r="O1163" s="1">
        <v>48656.571892966167</v>
      </c>
      <c r="P1163" s="1">
        <v>52038.048272779997</v>
      </c>
      <c r="Q1163" s="1">
        <v>55710.883568840334</v>
      </c>
      <c r="R1163" s="1">
        <v>42920.381378926948</v>
      </c>
      <c r="S1163" s="1">
        <v>33827.822247831129</v>
      </c>
      <c r="T1163" s="1">
        <v>30537.691230059496</v>
      </c>
      <c r="U1163" s="9">
        <f t="shared" si="18"/>
        <v>443505.75753416028</v>
      </c>
    </row>
    <row r="1164" spans="1:21" x14ac:dyDescent="0.3">
      <c r="A1164" s="2" t="s">
        <v>2491</v>
      </c>
      <c r="B1164" s="2" t="s">
        <v>2490</v>
      </c>
      <c r="C1164" s="2">
        <v>2506</v>
      </c>
      <c r="D1164" s="2" t="s">
        <v>8</v>
      </c>
      <c r="E1164" s="2">
        <v>922</v>
      </c>
      <c r="F1164" s="2" t="s">
        <v>2687</v>
      </c>
      <c r="G1164" s="2" t="s">
        <v>2742</v>
      </c>
      <c r="H1164" s="8" t="s">
        <v>2566</v>
      </c>
      <c r="I1164" s="1">
        <v>14495.650958771781</v>
      </c>
      <c r="J1164" s="1">
        <v>17149.989972045427</v>
      </c>
      <c r="K1164" s="1">
        <v>22554.401855165579</v>
      </c>
      <c r="L1164" s="1">
        <v>31310.813351487028</v>
      </c>
      <c r="M1164" s="1">
        <v>48123.179536067029</v>
      </c>
      <c r="N1164" s="1">
        <v>46180.323269219349</v>
      </c>
      <c r="O1164" s="1">
        <v>48656.571892966167</v>
      </c>
      <c r="P1164" s="1">
        <v>52038.048272779997</v>
      </c>
      <c r="Q1164" s="1">
        <v>55710.883568840334</v>
      </c>
      <c r="R1164" s="1">
        <v>42920.381378926948</v>
      </c>
      <c r="S1164" s="1">
        <v>33827.822247831129</v>
      </c>
      <c r="T1164" s="1">
        <v>30537.691230059496</v>
      </c>
      <c r="U1164" s="9">
        <f t="shared" si="18"/>
        <v>443505.75753416028</v>
      </c>
    </row>
    <row r="1165" spans="1:21" x14ac:dyDescent="0.3">
      <c r="A1165" s="2" t="s">
        <v>2491</v>
      </c>
      <c r="B1165" s="2" t="s">
        <v>2490</v>
      </c>
      <c r="C1165" s="2">
        <v>2506</v>
      </c>
      <c r="D1165" s="2" t="s">
        <v>8</v>
      </c>
      <c r="E1165" s="2">
        <v>905</v>
      </c>
      <c r="F1165" s="2" t="s">
        <v>2656</v>
      </c>
      <c r="G1165" s="2" t="s">
        <v>2742</v>
      </c>
      <c r="H1165" s="8" t="s">
        <v>2535</v>
      </c>
      <c r="I1165" s="1">
        <v>14495.650958771781</v>
      </c>
      <c r="J1165" s="1">
        <v>17149.989972045427</v>
      </c>
      <c r="K1165" s="1">
        <v>22554.401855165579</v>
      </c>
      <c r="L1165" s="1">
        <v>31310.813351487028</v>
      </c>
      <c r="M1165" s="1">
        <v>48123.179536067029</v>
      </c>
      <c r="N1165" s="1">
        <v>46180.323269219349</v>
      </c>
      <c r="O1165" s="1">
        <v>48656.571892966167</v>
      </c>
      <c r="P1165" s="1">
        <v>52038.048272779997</v>
      </c>
      <c r="Q1165" s="1">
        <v>55710.883568840334</v>
      </c>
      <c r="R1165" s="1">
        <v>42920.381378926948</v>
      </c>
      <c r="S1165" s="1">
        <v>33827.822247831129</v>
      </c>
      <c r="T1165" s="1">
        <v>30537.691230059496</v>
      </c>
      <c r="U1165" s="9">
        <f t="shared" si="18"/>
        <v>443505.75753416028</v>
      </c>
    </row>
    <row r="1166" spans="1:21" x14ac:dyDescent="0.3">
      <c r="A1166" s="2" t="s">
        <v>2491</v>
      </c>
      <c r="B1166" s="2" t="s">
        <v>2490</v>
      </c>
      <c r="C1166" s="2">
        <v>2506</v>
      </c>
      <c r="D1166" s="2" t="s">
        <v>8</v>
      </c>
      <c r="E1166" s="2">
        <v>905</v>
      </c>
      <c r="F1166" s="2" t="s">
        <v>2656</v>
      </c>
      <c r="G1166" s="2" t="s">
        <v>2742</v>
      </c>
      <c r="H1166" s="8" t="s">
        <v>2535</v>
      </c>
      <c r="I1166" s="1">
        <v>12996.100859588492</v>
      </c>
      <c r="J1166" s="1">
        <v>15679.990831584391</v>
      </c>
      <c r="K1166" s="1">
        <v>20504.001686514162</v>
      </c>
      <c r="L1166" s="1">
        <v>28231.061218553878</v>
      </c>
      <c r="M1166" s="1">
        <v>43415.477190147423</v>
      </c>
      <c r="N1166" s="1">
        <v>41510.402938624138</v>
      </c>
      <c r="O1166" s="1">
        <v>44471.060332280904</v>
      </c>
      <c r="P1166" s="1">
        <v>46781.679760377978</v>
      </c>
      <c r="Q1166" s="1">
        <v>50405.085133712688</v>
      </c>
      <c r="R1166" s="1">
        <v>38681.331366193423</v>
      </c>
      <c r="S1166" s="1">
        <v>30606.124890894829</v>
      </c>
      <c r="T1166" s="1">
        <v>27265.795741124548</v>
      </c>
      <c r="U1166" s="9">
        <f t="shared" si="18"/>
        <v>400548.11194959685</v>
      </c>
    </row>
    <row r="1167" spans="1:21" x14ac:dyDescent="0.3">
      <c r="A1167" s="2" t="s">
        <v>2491</v>
      </c>
      <c r="B1167" s="2" t="s">
        <v>2490</v>
      </c>
      <c r="C1167" s="2">
        <v>2506</v>
      </c>
      <c r="D1167" s="2" t="s">
        <v>8</v>
      </c>
      <c r="E1167" s="2">
        <v>905</v>
      </c>
      <c r="F1167" s="2" t="s">
        <v>2688</v>
      </c>
      <c r="G1167" s="2" t="s">
        <v>2742</v>
      </c>
      <c r="H1167" s="8" t="s">
        <v>2567</v>
      </c>
      <c r="I1167" s="1">
        <v>11996.4007934663</v>
      </c>
      <c r="J1167" s="1">
        <v>14699.991404610366</v>
      </c>
      <c r="K1167" s="1">
        <v>18966.201560025598</v>
      </c>
      <c r="L1167" s="1">
        <v>26177.893129931777</v>
      </c>
      <c r="M1167" s="1">
        <v>39753.93092109885</v>
      </c>
      <c r="N1167" s="1">
        <v>38397.122718227329</v>
      </c>
      <c r="O1167" s="1">
        <v>40808.737716681302</v>
      </c>
      <c r="P1167" s="1">
        <v>43102.221801696563</v>
      </c>
      <c r="Q1167" s="1">
        <v>46691.02622912333</v>
      </c>
      <c r="R1167" s="1">
        <v>35502.043856643279</v>
      </c>
      <c r="S1167" s="1">
        <v>27921.377093447914</v>
      </c>
      <c r="T1167" s="1">
        <v>25084.532081834586</v>
      </c>
      <c r="U1167" s="9">
        <f t="shared" si="18"/>
        <v>369101.47930678714</v>
      </c>
    </row>
    <row r="1168" spans="1:21" x14ac:dyDescent="0.3">
      <c r="A1168" s="2" t="s">
        <v>2491</v>
      </c>
      <c r="B1168" s="2" t="s">
        <v>2490</v>
      </c>
      <c r="C1168" s="2">
        <v>2506</v>
      </c>
      <c r="D1168" s="2" t="s">
        <v>8</v>
      </c>
      <c r="E1168" s="2">
        <v>905</v>
      </c>
      <c r="F1168" s="2" t="s">
        <v>2689</v>
      </c>
      <c r="G1168" s="2" t="s">
        <v>2742</v>
      </c>
      <c r="H1168" s="8" t="s">
        <v>2568</v>
      </c>
      <c r="I1168" s="1">
        <v>11996.4007934663</v>
      </c>
      <c r="J1168" s="1">
        <v>14699.991404610366</v>
      </c>
      <c r="K1168" s="1">
        <v>18966.201560025598</v>
      </c>
      <c r="L1168" s="1">
        <v>26177.893129931777</v>
      </c>
      <c r="M1168" s="1">
        <v>39753.93092109885</v>
      </c>
      <c r="N1168" s="1">
        <v>38397.122718227329</v>
      </c>
      <c r="O1168" s="1">
        <v>40808.737716681302</v>
      </c>
      <c r="P1168" s="1">
        <v>43102.221801696563</v>
      </c>
      <c r="Q1168" s="1">
        <v>46691.02622912333</v>
      </c>
      <c r="R1168" s="1">
        <v>35502.043856643279</v>
      </c>
      <c r="S1168" s="1">
        <v>27921.377093447914</v>
      </c>
      <c r="T1168" s="1">
        <v>25084.532081834586</v>
      </c>
      <c r="U1168" s="9">
        <f t="shared" si="18"/>
        <v>369101.47930678714</v>
      </c>
    </row>
    <row r="1169" spans="1:21" x14ac:dyDescent="0.3">
      <c r="A1169" s="2" t="s">
        <v>2491</v>
      </c>
      <c r="B1169" s="2" t="s">
        <v>2490</v>
      </c>
      <c r="C1169" s="2">
        <v>2506</v>
      </c>
      <c r="D1169" s="2" t="s">
        <v>8</v>
      </c>
      <c r="E1169" s="2">
        <v>901</v>
      </c>
      <c r="F1169" s="2" t="s">
        <v>2690</v>
      </c>
      <c r="G1169" s="2" t="s">
        <v>2742</v>
      </c>
      <c r="H1169" s="8" t="s">
        <v>2569</v>
      </c>
      <c r="I1169" s="1">
        <v>10496.850694283014</v>
      </c>
      <c r="J1169" s="1">
        <v>12249.992837175305</v>
      </c>
      <c r="K1169" s="1">
        <v>15890.601307048475</v>
      </c>
      <c r="L1169" s="1">
        <v>22584.848974843102</v>
      </c>
      <c r="M1169" s="1">
        <v>34523.150536743735</v>
      </c>
      <c r="N1169" s="1">
        <v>33208.322350899311</v>
      </c>
      <c r="O1169" s="1">
        <v>35053.659320739069</v>
      </c>
      <c r="P1169" s="1">
        <v>37320.21643805434</v>
      </c>
      <c r="Q1169" s="1">
        <v>39793.488263457381</v>
      </c>
      <c r="R1169" s="1">
        <v>30733.112592318063</v>
      </c>
      <c r="S1169" s="1">
        <v>24162.730177022233</v>
      </c>
      <c r="T1169" s="1">
        <v>21812.636592899638</v>
      </c>
      <c r="U1169" s="9">
        <f t="shared" si="18"/>
        <v>317829.61008548364</v>
      </c>
    </row>
    <row r="1170" spans="1:21" x14ac:dyDescent="0.3">
      <c r="A1170" s="2" t="s">
        <v>2491</v>
      </c>
      <c r="B1170" s="2" t="s">
        <v>2490</v>
      </c>
      <c r="C1170" s="2">
        <v>2506</v>
      </c>
      <c r="D1170" s="2" t="s">
        <v>8</v>
      </c>
      <c r="E1170" s="2">
        <v>905</v>
      </c>
      <c r="F1170" s="2" t="s">
        <v>2691</v>
      </c>
      <c r="G1170" s="2" t="s">
        <v>2742</v>
      </c>
      <c r="H1170" s="8" t="s">
        <v>2570</v>
      </c>
      <c r="I1170" s="1">
        <v>9497.1506281608217</v>
      </c>
      <c r="J1170" s="1">
        <v>11759.993123688293</v>
      </c>
      <c r="K1170" s="1">
        <v>14865.401222722767</v>
      </c>
      <c r="L1170" s="1">
        <v>21044.972908376527</v>
      </c>
      <c r="M1170" s="1">
        <v>31907.760344566181</v>
      </c>
      <c r="N1170" s="1">
        <v>30613.922167235301</v>
      </c>
      <c r="O1170" s="1">
        <v>32437.714595310779</v>
      </c>
      <c r="P1170" s="1">
        <v>34692.032181853334</v>
      </c>
      <c r="Q1170" s="1">
        <v>37140.589045893554</v>
      </c>
      <c r="R1170" s="1">
        <v>28613.5875859513</v>
      </c>
      <c r="S1170" s="1">
        <v>22551.881498554085</v>
      </c>
      <c r="T1170" s="1">
        <v>20176.688848432164</v>
      </c>
      <c r="U1170" s="9">
        <f t="shared" si="18"/>
        <v>295301.69415074511</v>
      </c>
    </row>
    <row r="1171" spans="1:21" x14ac:dyDescent="0.3">
      <c r="A1171" s="2" t="s">
        <v>2491</v>
      </c>
      <c r="B1171" s="2" t="s">
        <v>2490</v>
      </c>
      <c r="C1171" s="2">
        <v>2506</v>
      </c>
      <c r="D1171" s="2" t="s">
        <v>8</v>
      </c>
      <c r="E1171" s="2">
        <v>901</v>
      </c>
      <c r="F1171" s="2" t="s">
        <v>2692</v>
      </c>
      <c r="G1171" s="2" t="s">
        <v>2742</v>
      </c>
      <c r="H1171" s="8" t="s">
        <v>2571</v>
      </c>
      <c r="I1171" s="1">
        <v>8497.4505620386299</v>
      </c>
      <c r="J1171" s="1">
        <v>9799.9942697402439</v>
      </c>
      <c r="K1171" s="1">
        <v>12815.00105407135</v>
      </c>
      <c r="L1171" s="1">
        <v>17965.220775443377</v>
      </c>
      <c r="M1171" s="1">
        <v>27723.136037082091</v>
      </c>
      <c r="N1171" s="1">
        <v>26462.881873372888</v>
      </c>
      <c r="O1171" s="1">
        <v>28252.203034625516</v>
      </c>
      <c r="P1171" s="1">
        <v>29961.300520691515</v>
      </c>
      <c r="Q1171" s="1">
        <v>31834.790610765907</v>
      </c>
      <c r="R1171" s="1">
        <v>24374.537573217774</v>
      </c>
      <c r="S1171" s="1">
        <v>19330.184141617785</v>
      </c>
      <c r="T1171" s="1">
        <v>17450.109274319711</v>
      </c>
      <c r="U1171" s="9">
        <f t="shared" si="18"/>
        <v>254466.8097269868</v>
      </c>
    </row>
    <row r="1172" spans="1:21" x14ac:dyDescent="0.3">
      <c r="A1172" s="2" t="s">
        <v>2491</v>
      </c>
      <c r="B1172" s="2" t="s">
        <v>2490</v>
      </c>
      <c r="C1172" s="2">
        <v>2506</v>
      </c>
      <c r="D1172" s="2" t="s">
        <v>8</v>
      </c>
      <c r="E1172" s="2">
        <v>922</v>
      </c>
      <c r="F1172" s="2" t="s">
        <v>2693</v>
      </c>
      <c r="G1172" s="2" t="s">
        <v>2742</v>
      </c>
      <c r="H1172" s="8" t="s">
        <v>2572</v>
      </c>
      <c r="I1172" s="1">
        <v>7997.6005289775339</v>
      </c>
      <c r="J1172" s="1">
        <v>9799.9942697402439</v>
      </c>
      <c r="K1172" s="1">
        <v>12302.401011908498</v>
      </c>
      <c r="L1172" s="1">
        <v>17451.928753287852</v>
      </c>
      <c r="M1172" s="1">
        <v>26153.901921775556</v>
      </c>
      <c r="N1172" s="1">
        <v>25425.121799907283</v>
      </c>
      <c r="O1172" s="1">
        <v>26682.636199368542</v>
      </c>
      <c r="P1172" s="1">
        <v>28384.389966970906</v>
      </c>
      <c r="Q1172" s="1">
        <v>30773.630923740377</v>
      </c>
      <c r="R1172" s="1">
        <v>23844.656321626084</v>
      </c>
      <c r="S1172" s="1">
        <v>18793.234582128403</v>
      </c>
      <c r="T1172" s="1">
        <v>16904.79335949722</v>
      </c>
      <c r="U1172" s="9">
        <f t="shared" si="18"/>
        <v>244514.28963892855</v>
      </c>
    </row>
    <row r="1173" spans="1:21" x14ac:dyDescent="0.3">
      <c r="A1173" s="2" t="s">
        <v>2491</v>
      </c>
      <c r="B1173" s="2" t="s">
        <v>2490</v>
      </c>
      <c r="C1173" s="2">
        <v>2506</v>
      </c>
      <c r="D1173" s="2" t="s">
        <v>8</v>
      </c>
      <c r="E1173" s="2">
        <v>905</v>
      </c>
      <c r="F1173" s="2" t="s">
        <v>2694</v>
      </c>
      <c r="G1173" s="2" t="s">
        <v>2742</v>
      </c>
      <c r="H1173" s="8" t="s">
        <v>2573</v>
      </c>
      <c r="I1173" s="1">
        <v>7497.750495916438</v>
      </c>
      <c r="J1173" s="1">
        <v>8819.9948427662202</v>
      </c>
      <c r="K1173" s="1">
        <v>11277.20092758279</v>
      </c>
      <c r="L1173" s="1">
        <v>15912.052686821276</v>
      </c>
      <c r="M1173" s="1">
        <v>24061.589768033515</v>
      </c>
      <c r="N1173" s="1">
        <v>23349.601652976078</v>
      </c>
      <c r="O1173" s="1">
        <v>24589.880419025914</v>
      </c>
      <c r="P1173" s="1">
        <v>26281.842562010101</v>
      </c>
      <c r="Q1173" s="1">
        <v>28120.73170617655</v>
      </c>
      <c r="R1173" s="1">
        <v>21725.131315259321</v>
      </c>
      <c r="S1173" s="1">
        <v>17182.385903660255</v>
      </c>
      <c r="T1173" s="1">
        <v>15268.845615029748</v>
      </c>
      <c r="U1173" s="9">
        <f t="shared" si="18"/>
        <v>224087.0078952582</v>
      </c>
    </row>
    <row r="1174" spans="1:21" x14ac:dyDescent="0.3">
      <c r="A1174" s="2" t="s">
        <v>2491</v>
      </c>
      <c r="B1174" s="2" t="s">
        <v>2490</v>
      </c>
      <c r="C1174" s="2">
        <v>2506</v>
      </c>
      <c r="D1174" s="2" t="s">
        <v>8</v>
      </c>
      <c r="E1174" s="2">
        <v>905</v>
      </c>
      <c r="F1174" s="2" t="s">
        <v>2695</v>
      </c>
      <c r="G1174" s="2" t="s">
        <v>2742</v>
      </c>
      <c r="H1174" s="8" t="s">
        <v>1296</v>
      </c>
      <c r="I1174" s="1">
        <v>7497.750495916438</v>
      </c>
      <c r="J1174" s="1">
        <v>8819.9948427662202</v>
      </c>
      <c r="K1174" s="1">
        <v>11277.20092758279</v>
      </c>
      <c r="L1174" s="1">
        <v>15912.052686821276</v>
      </c>
      <c r="M1174" s="1">
        <v>24061.589768033515</v>
      </c>
      <c r="N1174" s="1">
        <v>23349.601652976078</v>
      </c>
      <c r="O1174" s="1">
        <v>24589.880419025914</v>
      </c>
      <c r="P1174" s="1">
        <v>26281.842562010101</v>
      </c>
      <c r="Q1174" s="1">
        <v>28120.73170617655</v>
      </c>
      <c r="R1174" s="1">
        <v>21725.131315259321</v>
      </c>
      <c r="S1174" s="1">
        <v>17182.385903660255</v>
      </c>
      <c r="T1174" s="1">
        <v>15268.845615029748</v>
      </c>
      <c r="U1174" s="9">
        <f t="shared" si="18"/>
        <v>224087.0078952582</v>
      </c>
    </row>
    <row r="1175" spans="1:21" x14ac:dyDescent="0.3">
      <c r="A1175" s="2" t="s">
        <v>2491</v>
      </c>
      <c r="B1175" s="2" t="s">
        <v>2490</v>
      </c>
      <c r="C1175" s="2">
        <v>2506</v>
      </c>
      <c r="D1175" s="2" t="s">
        <v>8</v>
      </c>
      <c r="E1175" s="2">
        <v>905</v>
      </c>
      <c r="F1175" s="2" t="s">
        <v>2696</v>
      </c>
      <c r="G1175" s="2" t="s">
        <v>2742</v>
      </c>
      <c r="H1175" s="8" t="s">
        <v>1294</v>
      </c>
      <c r="I1175" s="1">
        <v>5498.3503636720543</v>
      </c>
      <c r="J1175" s="1">
        <v>6369.9962753311584</v>
      </c>
      <c r="K1175" s="1">
        <v>8201.6006746056646</v>
      </c>
      <c r="L1175" s="1">
        <v>11292.424487421551</v>
      </c>
      <c r="M1175" s="1">
        <v>17261.575268371867</v>
      </c>
      <c r="N1175" s="1">
        <v>16604.161175449655</v>
      </c>
      <c r="O1175" s="1">
        <v>17788.424132912362</v>
      </c>
      <c r="P1175" s="1">
        <v>18922.926644647272</v>
      </c>
      <c r="Q1175" s="1">
        <v>20162.034053485073</v>
      </c>
      <c r="R1175" s="1">
        <v>15366.556296159031</v>
      </c>
      <c r="S1175" s="1">
        <v>12349.839868255807</v>
      </c>
      <c r="T1175" s="1">
        <v>10906.318296449819</v>
      </c>
      <c r="U1175" s="9">
        <f t="shared" si="18"/>
        <v>160724.2075367613</v>
      </c>
    </row>
    <row r="1176" spans="1:21" x14ac:dyDescent="0.3">
      <c r="A1176" s="2" t="s">
        <v>2491</v>
      </c>
      <c r="B1176" s="2" t="s">
        <v>2490</v>
      </c>
      <c r="C1176" s="2">
        <v>2506</v>
      </c>
      <c r="D1176" s="2" t="s">
        <v>8</v>
      </c>
      <c r="E1176" s="2">
        <v>905</v>
      </c>
      <c r="F1176" s="2" t="s">
        <v>2697</v>
      </c>
      <c r="G1176" s="2" t="s">
        <v>2742</v>
      </c>
      <c r="H1176" s="8" t="s">
        <v>2574</v>
      </c>
      <c r="I1176" s="1">
        <v>5498.3503636720543</v>
      </c>
      <c r="J1176" s="1">
        <v>6369.9962753311584</v>
      </c>
      <c r="K1176" s="1">
        <v>8201.6006746056646</v>
      </c>
      <c r="L1176" s="1">
        <v>11292.424487421551</v>
      </c>
      <c r="M1176" s="1">
        <v>17261.575268371867</v>
      </c>
      <c r="N1176" s="1">
        <v>16604.161175449655</v>
      </c>
      <c r="O1176" s="1">
        <v>17788.424132912362</v>
      </c>
      <c r="P1176" s="1">
        <v>18922.926644647272</v>
      </c>
      <c r="Q1176" s="1">
        <v>20162.034053485073</v>
      </c>
      <c r="R1176" s="1">
        <v>15366.556296159031</v>
      </c>
      <c r="S1176" s="1">
        <v>12349.839868255807</v>
      </c>
      <c r="T1176" s="1">
        <v>10906.318296449819</v>
      </c>
      <c r="U1176" s="9">
        <f t="shared" si="18"/>
        <v>160724.2075367613</v>
      </c>
    </row>
    <row r="1177" spans="1:21" x14ac:dyDescent="0.3">
      <c r="A1177" s="2" t="s">
        <v>2491</v>
      </c>
      <c r="B1177" s="2" t="s">
        <v>2490</v>
      </c>
      <c r="C1177" s="2">
        <v>2506</v>
      </c>
      <c r="D1177" s="2" t="s">
        <v>8</v>
      </c>
      <c r="E1177" s="2">
        <v>905</v>
      </c>
      <c r="F1177" s="2" t="s">
        <v>2698</v>
      </c>
      <c r="G1177" s="2" t="s">
        <v>2742</v>
      </c>
      <c r="H1177" s="8" t="s">
        <v>1295</v>
      </c>
      <c r="I1177" s="1">
        <v>5498.3503636720543</v>
      </c>
      <c r="J1177" s="1">
        <v>6369.9962753311584</v>
      </c>
      <c r="K1177" s="1">
        <v>8201.6006746056646</v>
      </c>
      <c r="L1177" s="1">
        <v>11292.424487421551</v>
      </c>
      <c r="M1177" s="1">
        <v>17261.575268371867</v>
      </c>
      <c r="N1177" s="1">
        <v>16604.161175449655</v>
      </c>
      <c r="O1177" s="1">
        <v>17788.424132912362</v>
      </c>
      <c r="P1177" s="1">
        <v>18922.926644647272</v>
      </c>
      <c r="Q1177" s="1">
        <v>20162.034053485073</v>
      </c>
      <c r="R1177" s="1">
        <v>15366.556296159031</v>
      </c>
      <c r="S1177" s="1">
        <v>12349.839868255807</v>
      </c>
      <c r="T1177" s="1">
        <v>10906.318296449819</v>
      </c>
      <c r="U1177" s="9">
        <f t="shared" si="18"/>
        <v>160724.2075367613</v>
      </c>
    </row>
    <row r="1178" spans="1:21" x14ac:dyDescent="0.3">
      <c r="A1178" s="2" t="s">
        <v>2491</v>
      </c>
      <c r="B1178" s="2" t="s">
        <v>2490</v>
      </c>
      <c r="C1178" s="2">
        <v>2506</v>
      </c>
      <c r="D1178" s="2" t="s">
        <v>8</v>
      </c>
      <c r="E1178" s="2">
        <v>905</v>
      </c>
      <c r="F1178" s="2" t="s">
        <v>2699</v>
      </c>
      <c r="G1178" s="2" t="s">
        <v>2742</v>
      </c>
      <c r="H1178" s="8" t="s">
        <v>2575</v>
      </c>
      <c r="I1178" s="1">
        <v>5498.3503636720543</v>
      </c>
      <c r="J1178" s="1">
        <v>6369.9962753311584</v>
      </c>
      <c r="K1178" s="1">
        <v>8201.6006746056646</v>
      </c>
      <c r="L1178" s="1">
        <v>11292.424487421551</v>
      </c>
      <c r="M1178" s="1">
        <v>17261.575268371867</v>
      </c>
      <c r="N1178" s="1">
        <v>16604.161175449655</v>
      </c>
      <c r="O1178" s="1">
        <v>17788.424132912362</v>
      </c>
      <c r="P1178" s="1">
        <v>18922.926644647272</v>
      </c>
      <c r="Q1178" s="1">
        <v>20162.034053485073</v>
      </c>
      <c r="R1178" s="1">
        <v>15366.556296159031</v>
      </c>
      <c r="S1178" s="1">
        <v>12349.839868255807</v>
      </c>
      <c r="T1178" s="1">
        <v>10906.318296449819</v>
      </c>
      <c r="U1178" s="9">
        <f t="shared" si="18"/>
        <v>160724.2075367613</v>
      </c>
    </row>
    <row r="1179" spans="1:21" x14ac:dyDescent="0.3">
      <c r="A1179" s="2" t="s">
        <v>2491</v>
      </c>
      <c r="B1179" s="2" t="s">
        <v>2490</v>
      </c>
      <c r="C1179" s="2">
        <v>2506</v>
      </c>
      <c r="D1179" s="2" t="s">
        <v>8</v>
      </c>
      <c r="E1179" s="2">
        <v>905</v>
      </c>
      <c r="F1179" s="2" t="s">
        <v>2700</v>
      </c>
      <c r="G1179" s="2" t="s">
        <v>2742</v>
      </c>
      <c r="H1179" s="8" t="s">
        <v>2576</v>
      </c>
      <c r="I1179" s="1">
        <v>4998.5003306109584</v>
      </c>
      <c r="J1179" s="1">
        <v>5879.9965618441465</v>
      </c>
      <c r="K1179" s="1">
        <v>7689.0006324428105</v>
      </c>
      <c r="L1179" s="1">
        <v>10779.132465266026</v>
      </c>
      <c r="M1179" s="1">
        <v>16215.419191500845</v>
      </c>
      <c r="N1179" s="1">
        <v>15566.401101984051</v>
      </c>
      <c r="O1179" s="1">
        <v>16218.85729765539</v>
      </c>
      <c r="P1179" s="1">
        <v>17346.016090926667</v>
      </c>
      <c r="Q1179" s="1">
        <v>18570.294522946777</v>
      </c>
      <c r="R1179" s="1">
        <v>14306.79379297565</v>
      </c>
      <c r="S1179" s="1">
        <v>11275.940749277042</v>
      </c>
      <c r="T1179" s="1">
        <v>10361.002381627328</v>
      </c>
      <c r="U1179" s="9">
        <f t="shared" si="18"/>
        <v>149207.3551190577</v>
      </c>
    </row>
    <row r="1180" spans="1:21" x14ac:dyDescent="0.3">
      <c r="A1180" s="2" t="s">
        <v>2491</v>
      </c>
      <c r="B1180" s="2" t="s">
        <v>2490</v>
      </c>
      <c r="C1180" s="2">
        <v>2506</v>
      </c>
      <c r="D1180" s="2" t="s">
        <v>8</v>
      </c>
      <c r="E1180" s="2">
        <v>905</v>
      </c>
      <c r="F1180" s="2" t="s">
        <v>2701</v>
      </c>
      <c r="G1180" s="2" t="s">
        <v>2742</v>
      </c>
      <c r="H1180" s="8" t="s">
        <v>2577</v>
      </c>
      <c r="I1180" s="1">
        <v>4998.5003306109584</v>
      </c>
      <c r="J1180" s="1">
        <v>5879.9965618441465</v>
      </c>
      <c r="K1180" s="1">
        <v>7689.0006324428105</v>
      </c>
      <c r="L1180" s="1">
        <v>10779.132465266026</v>
      </c>
      <c r="M1180" s="1">
        <v>16215.419191500845</v>
      </c>
      <c r="N1180" s="1">
        <v>15566.401101984051</v>
      </c>
      <c r="O1180" s="1">
        <v>16218.85729765539</v>
      </c>
      <c r="P1180" s="1">
        <v>17346.016090926667</v>
      </c>
      <c r="Q1180" s="1">
        <v>18570.294522946777</v>
      </c>
      <c r="R1180" s="1">
        <v>14306.79379297565</v>
      </c>
      <c r="S1180" s="1">
        <v>11275.940749277042</v>
      </c>
      <c r="T1180" s="1">
        <v>10361.002381627328</v>
      </c>
      <c r="U1180" s="9">
        <f t="shared" si="18"/>
        <v>149207.3551190577</v>
      </c>
    </row>
    <row r="1181" spans="1:21" x14ac:dyDescent="0.3">
      <c r="A1181" s="2" t="s">
        <v>2491</v>
      </c>
      <c r="B1181" s="2" t="s">
        <v>2490</v>
      </c>
      <c r="C1181" s="2">
        <v>2506</v>
      </c>
      <c r="D1181" s="2" t="s">
        <v>8</v>
      </c>
      <c r="E1181" s="2">
        <v>905</v>
      </c>
      <c r="F1181" s="2" t="s">
        <v>2702</v>
      </c>
      <c r="G1181" s="2" t="s">
        <v>2742</v>
      </c>
      <c r="H1181" s="8" t="s">
        <v>1297</v>
      </c>
      <c r="I1181" s="1">
        <v>4998.5003306109584</v>
      </c>
      <c r="J1181" s="1">
        <v>5879.9965618441465</v>
      </c>
      <c r="K1181" s="1">
        <v>7689.0006324428105</v>
      </c>
      <c r="L1181" s="1">
        <v>10779.132465266026</v>
      </c>
      <c r="M1181" s="1">
        <v>16215.419191500845</v>
      </c>
      <c r="N1181" s="1">
        <v>15566.401101984051</v>
      </c>
      <c r="O1181" s="1">
        <v>16218.85729765539</v>
      </c>
      <c r="P1181" s="1">
        <v>17346.016090926667</v>
      </c>
      <c r="Q1181" s="1">
        <v>18570.294522946777</v>
      </c>
      <c r="R1181" s="1">
        <v>14306.79379297565</v>
      </c>
      <c r="S1181" s="1">
        <v>11275.940749277042</v>
      </c>
      <c r="T1181" s="1">
        <v>10361.002381627328</v>
      </c>
      <c r="U1181" s="9">
        <f t="shared" si="18"/>
        <v>149207.3551190577</v>
      </c>
    </row>
    <row r="1182" spans="1:21" x14ac:dyDescent="0.3">
      <c r="A1182" s="2" t="s">
        <v>2491</v>
      </c>
      <c r="B1182" s="2" t="s">
        <v>2490</v>
      </c>
      <c r="C1182" s="2">
        <v>2506</v>
      </c>
      <c r="D1182" s="2" t="s">
        <v>8</v>
      </c>
      <c r="E1182" s="2">
        <v>905</v>
      </c>
      <c r="F1182" s="2" t="s">
        <v>2703</v>
      </c>
      <c r="G1182" s="2" t="s">
        <v>2742</v>
      </c>
      <c r="H1182" s="8" t="s">
        <v>2578</v>
      </c>
      <c r="I1182" s="1">
        <v>4998.5003306109584</v>
      </c>
      <c r="J1182" s="1">
        <v>5879.9965618441465</v>
      </c>
      <c r="K1182" s="1">
        <v>7689.0006324428105</v>
      </c>
      <c r="L1182" s="1">
        <v>10779.132465266026</v>
      </c>
      <c r="M1182" s="1">
        <v>16215.419191500845</v>
      </c>
      <c r="N1182" s="1">
        <v>15566.401101984051</v>
      </c>
      <c r="O1182" s="1">
        <v>16218.85729765539</v>
      </c>
      <c r="P1182" s="1">
        <v>17346.016090926667</v>
      </c>
      <c r="Q1182" s="1">
        <v>18570.294522946777</v>
      </c>
      <c r="R1182" s="1">
        <v>14306.79379297565</v>
      </c>
      <c r="S1182" s="1">
        <v>11275.940749277042</v>
      </c>
      <c r="T1182" s="1">
        <v>10361.002381627328</v>
      </c>
      <c r="U1182" s="9">
        <f t="shared" si="18"/>
        <v>149207.3551190577</v>
      </c>
    </row>
    <row r="1183" spans="1:21" x14ac:dyDescent="0.3">
      <c r="A1183" s="2" t="s">
        <v>2491</v>
      </c>
      <c r="B1183" s="2" t="s">
        <v>2490</v>
      </c>
      <c r="C1183" s="2">
        <v>2506</v>
      </c>
      <c r="D1183" s="2" t="s">
        <v>8</v>
      </c>
      <c r="E1183" s="2">
        <v>905</v>
      </c>
      <c r="F1183" s="2" t="s">
        <v>2704</v>
      </c>
      <c r="G1183" s="2" t="s">
        <v>2742</v>
      </c>
      <c r="H1183" s="8" t="s">
        <v>2579</v>
      </c>
      <c r="I1183" s="1">
        <v>4498.6502975498624</v>
      </c>
      <c r="J1183" s="1">
        <v>4899.997134870122</v>
      </c>
      <c r="K1183" s="1">
        <v>6663.8005481171022</v>
      </c>
      <c r="L1183" s="1">
        <v>9239.2563987994508</v>
      </c>
      <c r="M1183" s="1">
        <v>14123.1070377588</v>
      </c>
      <c r="N1183" s="1">
        <v>13490.880955052844</v>
      </c>
      <c r="O1183" s="1">
        <v>14126.101517312758</v>
      </c>
      <c r="P1183" s="1">
        <v>15243.468685965858</v>
      </c>
      <c r="Q1183" s="1">
        <v>15917.395305382954</v>
      </c>
      <c r="R1183" s="1">
        <v>12187.268786608887</v>
      </c>
      <c r="S1183" s="1">
        <v>9665.0920708088925</v>
      </c>
      <c r="T1183" s="1">
        <v>8725.0546371598557</v>
      </c>
      <c r="U1183" s="9">
        <f t="shared" si="18"/>
        <v>128780.07337538738</v>
      </c>
    </row>
    <row r="1184" spans="1:21" x14ac:dyDescent="0.3">
      <c r="A1184" s="2" t="s">
        <v>2491</v>
      </c>
      <c r="B1184" s="2" t="s">
        <v>2490</v>
      </c>
      <c r="C1184" s="2">
        <v>2506</v>
      </c>
      <c r="D1184" s="2" t="s">
        <v>8</v>
      </c>
      <c r="E1184" s="2">
        <v>905</v>
      </c>
      <c r="F1184" s="2" t="s">
        <v>2705</v>
      </c>
      <c r="G1184" s="2" t="s">
        <v>2742</v>
      </c>
      <c r="H1184" s="8" t="s">
        <v>2580</v>
      </c>
      <c r="I1184" s="1">
        <v>3498.950231427671</v>
      </c>
      <c r="J1184" s="1">
        <v>4409.9974213831101</v>
      </c>
      <c r="K1184" s="1">
        <v>5638.6004637913948</v>
      </c>
      <c r="L1184" s="1">
        <v>7699.3803323328757</v>
      </c>
      <c r="M1184" s="1">
        <v>12030.794884016757</v>
      </c>
      <c r="N1184" s="1">
        <v>11415.360808121637</v>
      </c>
      <c r="O1184" s="1">
        <v>12033.345736970128</v>
      </c>
      <c r="P1184" s="1">
        <v>12615.284429764848</v>
      </c>
      <c r="Q1184" s="1">
        <v>13795.075931331892</v>
      </c>
      <c r="R1184" s="1">
        <v>10597.625031833815</v>
      </c>
      <c r="S1184" s="1">
        <v>8591.1929518301276</v>
      </c>
      <c r="T1184" s="1">
        <v>7634.422807514874</v>
      </c>
      <c r="U1184" s="9">
        <f t="shared" si="18"/>
        <v>109960.03103031912</v>
      </c>
    </row>
    <row r="1185" spans="1:21" x14ac:dyDescent="0.3">
      <c r="A1185" s="2" t="s">
        <v>2491</v>
      </c>
      <c r="B1185" s="2" t="s">
        <v>2490</v>
      </c>
      <c r="C1185" s="2">
        <v>2506</v>
      </c>
      <c r="D1185" s="2" t="s">
        <v>8</v>
      </c>
      <c r="E1185" s="2">
        <v>905</v>
      </c>
      <c r="F1185" s="2">
        <v>111651</v>
      </c>
      <c r="G1185" s="2" t="s">
        <v>2742</v>
      </c>
      <c r="H1185" s="8" t="s">
        <v>2581</v>
      </c>
      <c r="I1185" s="1">
        <v>3498.950231427671</v>
      </c>
      <c r="J1185" s="1">
        <v>3919.9977078960978</v>
      </c>
      <c r="K1185" s="1">
        <v>5126.0004216285406</v>
      </c>
      <c r="L1185" s="1">
        <v>6672.7962880218256</v>
      </c>
      <c r="M1185" s="1">
        <v>10461.560768710224</v>
      </c>
      <c r="N1185" s="1">
        <v>9858.7206979232324</v>
      </c>
      <c r="O1185" s="1">
        <v>10463.778901713154</v>
      </c>
      <c r="P1185" s="1">
        <v>11564.010727284443</v>
      </c>
      <c r="Q1185" s="1">
        <v>12203.336400793598</v>
      </c>
      <c r="R1185" s="1">
        <v>9537.8625286504339</v>
      </c>
      <c r="S1185" s="1">
        <v>7517.293832851361</v>
      </c>
      <c r="T1185" s="1">
        <v>6543.7909778698913</v>
      </c>
      <c r="U1185" s="9">
        <f t="shared" si="18"/>
        <v>97368.099484770486</v>
      </c>
    </row>
    <row r="1186" spans="1:21" x14ac:dyDescent="0.3">
      <c r="A1186" s="2" t="s">
        <v>2491</v>
      </c>
      <c r="B1186" s="2" t="s">
        <v>2490</v>
      </c>
      <c r="C1186" s="2">
        <v>2506</v>
      </c>
      <c r="D1186" s="2" t="s">
        <v>8</v>
      </c>
      <c r="E1186" s="2">
        <v>905</v>
      </c>
      <c r="F1186" s="2" t="s">
        <v>2703</v>
      </c>
      <c r="G1186" s="2" t="s">
        <v>2742</v>
      </c>
      <c r="H1186" s="8" t="s">
        <v>2578</v>
      </c>
      <c r="I1186" s="1">
        <v>3498.950231427671</v>
      </c>
      <c r="J1186" s="1">
        <v>3919.9977078960978</v>
      </c>
      <c r="K1186" s="1">
        <v>5126.0004216285406</v>
      </c>
      <c r="L1186" s="1">
        <v>6672.7962880218256</v>
      </c>
      <c r="M1186" s="1">
        <v>10461.560768710224</v>
      </c>
      <c r="N1186" s="1">
        <v>9858.7206979232324</v>
      </c>
      <c r="O1186" s="1">
        <v>10463.778901713154</v>
      </c>
      <c r="P1186" s="1">
        <v>11564.010727284443</v>
      </c>
      <c r="Q1186" s="1">
        <v>12203.336400793598</v>
      </c>
      <c r="R1186" s="1">
        <v>9537.8625286504339</v>
      </c>
      <c r="S1186" s="1">
        <v>7517.293832851361</v>
      </c>
      <c r="T1186" s="1">
        <v>6543.7909778698913</v>
      </c>
      <c r="U1186" s="9">
        <f t="shared" si="18"/>
        <v>97368.099484770486</v>
      </c>
    </row>
    <row r="1187" spans="1:21" x14ac:dyDescent="0.3">
      <c r="A1187" s="2" t="s">
        <v>2491</v>
      </c>
      <c r="B1187" s="2" t="s">
        <v>2490</v>
      </c>
      <c r="C1187" s="2">
        <v>2506</v>
      </c>
      <c r="D1187" s="2" t="s">
        <v>8</v>
      </c>
      <c r="E1187" s="2">
        <v>913</v>
      </c>
      <c r="F1187" s="2" t="s">
        <v>2706</v>
      </c>
      <c r="G1187" s="2" t="s">
        <v>2742</v>
      </c>
      <c r="H1187" s="8" t="s">
        <v>2582</v>
      </c>
      <c r="I1187" s="1">
        <v>2999.1001983665751</v>
      </c>
      <c r="J1187" s="1">
        <v>3429.9979944090855</v>
      </c>
      <c r="K1187" s="1">
        <v>4100.8003373028323</v>
      </c>
      <c r="L1187" s="1">
        <v>5646.2122437107755</v>
      </c>
      <c r="M1187" s="1">
        <v>8892.3266534036902</v>
      </c>
      <c r="N1187" s="1">
        <v>8302.0805877248276</v>
      </c>
      <c r="O1187" s="1">
        <v>8894.2120664561808</v>
      </c>
      <c r="P1187" s="1">
        <v>9461.463322323636</v>
      </c>
      <c r="Q1187" s="1">
        <v>10081.017026742536</v>
      </c>
      <c r="R1187" s="1">
        <v>7948.218773875361</v>
      </c>
      <c r="S1187" s="1">
        <v>6443.3947138725953</v>
      </c>
      <c r="T1187" s="1">
        <v>5453.1591482249096</v>
      </c>
      <c r="U1187" s="9">
        <f t="shared" si="18"/>
        <v>81651.983066412999</v>
      </c>
    </row>
    <row r="1188" spans="1:21" x14ac:dyDescent="0.3">
      <c r="A1188" s="2" t="s">
        <v>2491</v>
      </c>
      <c r="B1188" s="2" t="s">
        <v>2490</v>
      </c>
      <c r="C1188" s="2">
        <v>2506</v>
      </c>
      <c r="D1188" s="2" t="s">
        <v>8</v>
      </c>
      <c r="E1188" s="2">
        <v>913</v>
      </c>
      <c r="F1188" s="2" t="s">
        <v>2707</v>
      </c>
      <c r="G1188" s="2" t="s">
        <v>2742</v>
      </c>
      <c r="H1188" s="8" t="s">
        <v>2583</v>
      </c>
      <c r="I1188" s="1">
        <v>2999.1001983665751</v>
      </c>
      <c r="J1188" s="1">
        <v>3429.9979944090855</v>
      </c>
      <c r="K1188" s="1">
        <v>4100.8003373028323</v>
      </c>
      <c r="L1188" s="1">
        <v>5646.2122437107755</v>
      </c>
      <c r="M1188" s="1">
        <v>8892.3266534036902</v>
      </c>
      <c r="N1188" s="1">
        <v>8302.0805877248276</v>
      </c>
      <c r="O1188" s="1">
        <v>8894.2120664561808</v>
      </c>
      <c r="P1188" s="1">
        <v>9461.463322323636</v>
      </c>
      <c r="Q1188" s="1">
        <v>10081.017026742536</v>
      </c>
      <c r="R1188" s="1">
        <v>7948.218773875361</v>
      </c>
      <c r="S1188" s="1">
        <v>6443.3947138725953</v>
      </c>
      <c r="T1188" s="1">
        <v>5453.1591482249096</v>
      </c>
      <c r="U1188" s="9">
        <f t="shared" si="18"/>
        <v>81651.983066412999</v>
      </c>
    </row>
    <row r="1189" spans="1:21" x14ac:dyDescent="0.3">
      <c r="A1189" s="2" t="s">
        <v>2491</v>
      </c>
      <c r="B1189" s="2" t="s">
        <v>2490</v>
      </c>
      <c r="C1189" s="2">
        <v>2506</v>
      </c>
      <c r="D1189" s="2" t="s">
        <v>8</v>
      </c>
      <c r="E1189" s="2">
        <v>913</v>
      </c>
      <c r="F1189" s="2" t="s">
        <v>2708</v>
      </c>
      <c r="G1189" s="2" t="s">
        <v>2742</v>
      </c>
      <c r="H1189" s="8" t="s">
        <v>2584</v>
      </c>
      <c r="I1189" s="1">
        <v>2499.2501653054792</v>
      </c>
      <c r="J1189" s="1">
        <v>2939.9982809220733</v>
      </c>
      <c r="K1189" s="1">
        <v>4100.8003373028323</v>
      </c>
      <c r="L1189" s="1">
        <v>5646.2122437107755</v>
      </c>
      <c r="M1189" s="1">
        <v>8369.248614968179</v>
      </c>
      <c r="N1189" s="1">
        <v>7783.2005509920255</v>
      </c>
      <c r="O1189" s="1">
        <v>8371.0231213705229</v>
      </c>
      <c r="P1189" s="1">
        <v>8935.8264710834337</v>
      </c>
      <c r="Q1189" s="1">
        <v>9550.4371832297711</v>
      </c>
      <c r="R1189" s="1">
        <v>7418.3375222836703</v>
      </c>
      <c r="S1189" s="1">
        <v>5906.445154383212</v>
      </c>
      <c r="T1189" s="1">
        <v>5453.1591482249096</v>
      </c>
      <c r="U1189" s="9">
        <f t="shared" si="18"/>
        <v>76973.938793776877</v>
      </c>
    </row>
    <row r="1190" spans="1:21" x14ac:dyDescent="0.3">
      <c r="A1190" s="2" t="s">
        <v>2491</v>
      </c>
      <c r="B1190" s="2" t="s">
        <v>2490</v>
      </c>
      <c r="C1190" s="2">
        <v>2506</v>
      </c>
      <c r="D1190" s="2" t="s">
        <v>8</v>
      </c>
      <c r="E1190" s="2">
        <v>913</v>
      </c>
      <c r="F1190" s="2" t="s">
        <v>2709</v>
      </c>
      <c r="G1190" s="2" t="s">
        <v>2742</v>
      </c>
      <c r="H1190" s="8" t="s">
        <v>2585</v>
      </c>
      <c r="I1190" s="1">
        <v>2499.2501653054792</v>
      </c>
      <c r="J1190" s="1">
        <v>2939.9982809220733</v>
      </c>
      <c r="K1190" s="1">
        <v>4100.8003373028323</v>
      </c>
      <c r="L1190" s="1">
        <v>5646.2122437107755</v>
      </c>
      <c r="M1190" s="1">
        <v>8369.248614968179</v>
      </c>
      <c r="N1190" s="1">
        <v>7783.2005509920255</v>
      </c>
      <c r="O1190" s="1">
        <v>8371.0231213705229</v>
      </c>
      <c r="P1190" s="1">
        <v>8935.8264710834337</v>
      </c>
      <c r="Q1190" s="1">
        <v>9550.4371832297711</v>
      </c>
      <c r="R1190" s="1">
        <v>7418.3375222836703</v>
      </c>
      <c r="S1190" s="1">
        <v>5906.445154383212</v>
      </c>
      <c r="T1190" s="1">
        <v>5453.1591482249096</v>
      </c>
      <c r="U1190" s="9">
        <f t="shared" si="18"/>
        <v>76973.938793776877</v>
      </c>
    </row>
    <row r="1191" spans="1:21" x14ac:dyDescent="0.3">
      <c r="A1191" s="2" t="s">
        <v>2491</v>
      </c>
      <c r="B1191" s="2" t="s">
        <v>2490</v>
      </c>
      <c r="C1191" s="2">
        <v>2506</v>
      </c>
      <c r="D1191" s="2" t="s">
        <v>252</v>
      </c>
      <c r="E1191" s="2">
        <v>999</v>
      </c>
      <c r="F1191" s="2" t="s">
        <v>252</v>
      </c>
      <c r="G1191" s="2" t="s">
        <v>2742</v>
      </c>
      <c r="H1191" s="8" t="s">
        <v>1502</v>
      </c>
      <c r="I1191" s="1">
        <v>14096770.632389026</v>
      </c>
      <c r="J1191" s="1">
        <v>17149009.972618453</v>
      </c>
      <c r="K1191" s="1">
        <v>22193018.825440764</v>
      </c>
      <c r="L1191" s="1">
        <v>31076238.897361953</v>
      </c>
      <c r="M1191" s="1">
        <v>47683793.983781196</v>
      </c>
      <c r="N1191" s="1">
        <v>45867438.60706947</v>
      </c>
      <c r="O1191" s="1">
        <v>48666512.482922792</v>
      </c>
      <c r="P1191" s="1">
        <v>51650128.276564725</v>
      </c>
      <c r="Q1191" s="1">
        <v>55557545.994065143</v>
      </c>
      <c r="R1191" s="1">
        <v>42626827.165545151</v>
      </c>
      <c r="S1191" s="1">
        <v>33508337.259934943</v>
      </c>
      <c r="T1191" s="1">
        <v>30119433.923390646</v>
      </c>
      <c r="U1191" s="9">
        <f t="shared" si="18"/>
        <v>440195056.02108431</v>
      </c>
    </row>
    <row r="1192" spans="1:21" x14ac:dyDescent="0.3">
      <c r="A1192" s="2" t="s">
        <v>2491</v>
      </c>
      <c r="B1192" s="2" t="s">
        <v>2490</v>
      </c>
      <c r="C1192" s="2">
        <v>2506</v>
      </c>
      <c r="D1192" s="2" t="s">
        <v>8</v>
      </c>
      <c r="E1192" s="2">
        <v>905</v>
      </c>
      <c r="F1192" s="2" t="s">
        <v>2710</v>
      </c>
      <c r="G1192" s="2" t="s">
        <v>2743</v>
      </c>
      <c r="H1192" s="8" t="s">
        <v>2586</v>
      </c>
      <c r="I1192" s="1">
        <v>2499.2501653054792</v>
      </c>
      <c r="J1192" s="1">
        <v>2449.998567435061</v>
      </c>
      <c r="K1192" s="1">
        <v>3588.2002951399782</v>
      </c>
      <c r="L1192" s="1">
        <v>4619.6281993997254</v>
      </c>
      <c r="M1192" s="1">
        <v>7323.0925380971557</v>
      </c>
      <c r="N1192" s="1">
        <v>6745.440477526422</v>
      </c>
      <c r="O1192" s="1">
        <v>7324.645231199208</v>
      </c>
      <c r="P1192" s="1">
        <v>7884.55276860303</v>
      </c>
      <c r="Q1192" s="1">
        <v>7958.6976526914768</v>
      </c>
      <c r="R1192" s="1">
        <v>6358.575019100289</v>
      </c>
      <c r="S1192" s="1">
        <v>4832.5460354044462</v>
      </c>
      <c r="T1192" s="1">
        <v>4362.5273185799279</v>
      </c>
      <c r="U1192" s="9">
        <f t="shared" si="18"/>
        <v>65947.154268482205</v>
      </c>
    </row>
    <row r="1193" spans="1:21" x14ac:dyDescent="0.3">
      <c r="A1193" s="2" t="s">
        <v>2491</v>
      </c>
      <c r="B1193" s="2" t="s">
        <v>2490</v>
      </c>
      <c r="C1193" s="2">
        <v>2506</v>
      </c>
      <c r="D1193" s="2" t="s">
        <v>8</v>
      </c>
      <c r="E1193" s="2">
        <v>922</v>
      </c>
      <c r="F1193" s="2" t="s">
        <v>2711</v>
      </c>
      <c r="G1193" s="2" t="s">
        <v>2743</v>
      </c>
      <c r="H1193" s="8" t="s">
        <v>2587</v>
      </c>
      <c r="I1193" s="1">
        <v>1499.5500991832876</v>
      </c>
      <c r="J1193" s="1">
        <v>1469.9991404610366</v>
      </c>
      <c r="K1193" s="1">
        <v>2050.4001686514162</v>
      </c>
      <c r="L1193" s="1">
        <v>2566.4601107776252</v>
      </c>
      <c r="M1193" s="1">
        <v>3661.5462690485779</v>
      </c>
      <c r="N1193" s="1">
        <v>3632.1602571296121</v>
      </c>
      <c r="O1193" s="1">
        <v>3662.322615599604</v>
      </c>
      <c r="P1193" s="1">
        <v>4205.0948099216157</v>
      </c>
      <c r="Q1193" s="1">
        <v>4244.6387481021211</v>
      </c>
      <c r="R1193" s="1">
        <v>3179.2875095501445</v>
      </c>
      <c r="S1193" s="1">
        <v>2684.7477974469148</v>
      </c>
      <c r="T1193" s="1">
        <v>2181.2636592899639</v>
      </c>
      <c r="U1193" s="9">
        <f t="shared" si="18"/>
        <v>35037.471185161921</v>
      </c>
    </row>
    <row r="1194" spans="1:21" x14ac:dyDescent="0.3">
      <c r="A1194" s="2" t="s">
        <v>2491</v>
      </c>
      <c r="B1194" s="2" t="s">
        <v>2490</v>
      </c>
      <c r="C1194" s="2">
        <v>2506</v>
      </c>
      <c r="D1194" s="2" t="s">
        <v>8</v>
      </c>
      <c r="E1194" s="2">
        <v>922</v>
      </c>
      <c r="F1194" s="2" t="s">
        <v>2712</v>
      </c>
      <c r="G1194" s="2" t="s">
        <v>2743</v>
      </c>
      <c r="H1194" s="8" t="s">
        <v>2588</v>
      </c>
      <c r="I1194" s="1">
        <v>1499.5500991832876</v>
      </c>
      <c r="J1194" s="1">
        <v>1469.9991404610366</v>
      </c>
      <c r="K1194" s="1">
        <v>2050.4001686514162</v>
      </c>
      <c r="L1194" s="1">
        <v>2566.4601107776252</v>
      </c>
      <c r="M1194" s="1">
        <v>3661.5462690485779</v>
      </c>
      <c r="N1194" s="1">
        <v>3632.1602571296121</v>
      </c>
      <c r="O1194" s="1">
        <v>3662.322615599604</v>
      </c>
      <c r="P1194" s="1">
        <v>4205.0948099216157</v>
      </c>
      <c r="Q1194" s="1">
        <v>4244.6387481021211</v>
      </c>
      <c r="R1194" s="1">
        <v>3179.2875095501445</v>
      </c>
      <c r="S1194" s="1">
        <v>2684.7477974469148</v>
      </c>
      <c r="T1194" s="1">
        <v>2181.2636592899639</v>
      </c>
      <c r="U1194" s="9">
        <f t="shared" si="18"/>
        <v>35037.471185161921</v>
      </c>
    </row>
    <row r="1195" spans="1:21" x14ac:dyDescent="0.3">
      <c r="A1195" s="2" t="s">
        <v>2491</v>
      </c>
      <c r="B1195" s="2" t="s">
        <v>2490</v>
      </c>
      <c r="C1195" s="2">
        <v>2506</v>
      </c>
      <c r="D1195" s="2" t="s">
        <v>8</v>
      </c>
      <c r="E1195" s="2">
        <v>905</v>
      </c>
      <c r="F1195" s="2" t="s">
        <v>2713</v>
      </c>
      <c r="G1195" s="2" t="s">
        <v>2743</v>
      </c>
      <c r="H1195" s="8" t="s">
        <v>2589</v>
      </c>
      <c r="I1195" s="1">
        <v>999.70006612219174</v>
      </c>
      <c r="J1195" s="1">
        <v>979.99942697402446</v>
      </c>
      <c r="K1195" s="1">
        <v>1025.2000843257081</v>
      </c>
      <c r="L1195" s="1">
        <v>1539.8760664665751</v>
      </c>
      <c r="M1195" s="1">
        <v>2092.3121537420448</v>
      </c>
      <c r="N1195" s="1">
        <v>2075.5201469312069</v>
      </c>
      <c r="O1195" s="1">
        <v>2092.7557803426307</v>
      </c>
      <c r="P1195" s="1">
        <v>2102.5474049608079</v>
      </c>
      <c r="Q1195" s="1">
        <v>2122.3193740510605</v>
      </c>
      <c r="R1195" s="1">
        <v>1589.6437547750722</v>
      </c>
      <c r="S1195" s="1">
        <v>1610.8486784681488</v>
      </c>
      <c r="T1195" s="1">
        <v>1090.631829644982</v>
      </c>
      <c r="U1195" s="9">
        <f t="shared" si="18"/>
        <v>19321.354766804452</v>
      </c>
    </row>
    <row r="1196" spans="1:21" x14ac:dyDescent="0.3">
      <c r="A1196" s="2" t="s">
        <v>2491</v>
      </c>
      <c r="B1196" s="2" t="s">
        <v>2490</v>
      </c>
      <c r="C1196" s="2">
        <v>2506</v>
      </c>
      <c r="D1196" s="2" t="s">
        <v>8</v>
      </c>
      <c r="E1196" s="2">
        <v>905</v>
      </c>
      <c r="F1196" s="2" t="s">
        <v>2710</v>
      </c>
      <c r="G1196" s="2" t="s">
        <v>2743</v>
      </c>
      <c r="H1196" s="8" t="s">
        <v>2586</v>
      </c>
      <c r="I1196" s="1">
        <v>997700.66598994739</v>
      </c>
      <c r="J1196" s="1">
        <v>1213729.2903073293</v>
      </c>
      <c r="K1196" s="1">
        <v>1570606.5291869848</v>
      </c>
      <c r="L1196" s="1">
        <v>2566460.1107776253</v>
      </c>
      <c r="M1196" s="1">
        <v>3374376.4259474822</v>
      </c>
      <c r="N1196" s="1">
        <v>3246113.5098004076</v>
      </c>
      <c r="O1196" s="1">
        <v>3444152.8254988845</v>
      </c>
      <c r="P1196" s="1">
        <v>3655278.6635243646</v>
      </c>
      <c r="Q1196" s="1">
        <v>3931596.6404295894</v>
      </c>
      <c r="R1196" s="1">
        <v>3016613.9653114956</v>
      </c>
      <c r="S1196" s="1">
        <v>2371169.2547051152</v>
      </c>
      <c r="T1196" s="1">
        <v>2131639.9110411173</v>
      </c>
      <c r="U1196" s="9">
        <f t="shared" si="18"/>
        <v>31519437.792520344</v>
      </c>
    </row>
    <row r="1197" spans="1:21" x14ac:dyDescent="0.3">
      <c r="A1197" s="2" t="s">
        <v>2491</v>
      </c>
      <c r="B1197" s="2" t="s">
        <v>2490</v>
      </c>
      <c r="C1197" s="2">
        <v>2506</v>
      </c>
      <c r="D1197" s="2" t="s">
        <v>8</v>
      </c>
      <c r="E1197" s="2">
        <v>905</v>
      </c>
      <c r="F1197" s="2" t="s">
        <v>2727</v>
      </c>
      <c r="G1197" s="2" t="s">
        <v>2743</v>
      </c>
      <c r="H1197" s="8" t="s">
        <v>2603</v>
      </c>
      <c r="I1197" s="1">
        <v>645806.24271493591</v>
      </c>
      <c r="J1197" s="1">
        <v>785959.5404331676</v>
      </c>
      <c r="K1197" s="1">
        <v>1016998.4836511024</v>
      </c>
      <c r="L1197" s="1">
        <v>2053168.0886221002</v>
      </c>
      <c r="M1197" s="1">
        <v>2184373.8885066947</v>
      </c>
      <c r="N1197" s="1">
        <v>2101464.1487678471</v>
      </c>
      <c r="O1197" s="1">
        <v>2229831.283955073</v>
      </c>
      <c r="P1197" s="1">
        <v>2366417.1042833892</v>
      </c>
      <c r="Q1197" s="1">
        <v>2545191.5093307341</v>
      </c>
      <c r="R1197" s="1">
        <v>1953142.2933669721</v>
      </c>
      <c r="S1197" s="1">
        <v>1535138.7905801458</v>
      </c>
      <c r="T1197" s="1">
        <v>1380194.5804157248</v>
      </c>
      <c r="U1197" s="9">
        <f t="shared" si="18"/>
        <v>20797685.954627886</v>
      </c>
    </row>
    <row r="1198" spans="1:21" x14ac:dyDescent="0.3">
      <c r="A1198" s="2" t="s">
        <v>2491</v>
      </c>
      <c r="B1198" s="2" t="s">
        <v>2490</v>
      </c>
      <c r="C1198" s="2">
        <v>2506</v>
      </c>
      <c r="D1198" s="2" t="s">
        <v>8</v>
      </c>
      <c r="E1198" s="2">
        <v>905</v>
      </c>
      <c r="F1198" s="2" t="s">
        <v>2719</v>
      </c>
      <c r="G1198" s="2" t="s">
        <v>2743</v>
      </c>
      <c r="H1198" s="8" t="s">
        <v>2595</v>
      </c>
      <c r="I1198" s="1">
        <v>221433.56464606547</v>
      </c>
      <c r="J1198" s="1">
        <v>269009.84270436969</v>
      </c>
      <c r="K1198" s="1">
        <v>348055.42862857791</v>
      </c>
      <c r="L1198" s="1">
        <v>487627.42104774882</v>
      </c>
      <c r="M1198" s="1">
        <v>748001.59496278095</v>
      </c>
      <c r="N1198" s="1">
        <v>719167.73091166315</v>
      </c>
      <c r="O1198" s="1">
        <v>763332.67087997461</v>
      </c>
      <c r="P1198" s="1">
        <v>810006.3877611513</v>
      </c>
      <c r="Q1198" s="1">
        <v>871212.10304796032</v>
      </c>
      <c r="R1198" s="1">
        <v>668710.13950871374</v>
      </c>
      <c r="S1198" s="1">
        <v>525673.61874010589</v>
      </c>
      <c r="T1198" s="1">
        <v>472243.58223627717</v>
      </c>
      <c r="U1198" s="9">
        <f t="shared" si="18"/>
        <v>6904474.0850753887</v>
      </c>
    </row>
    <row r="1199" spans="1:21" x14ac:dyDescent="0.3">
      <c r="A1199" s="2" t="s">
        <v>2491</v>
      </c>
      <c r="B1199" s="2" t="s">
        <v>2490</v>
      </c>
      <c r="C1199" s="2">
        <v>2506</v>
      </c>
      <c r="D1199" s="2" t="s">
        <v>8</v>
      </c>
      <c r="E1199" s="2">
        <v>905</v>
      </c>
      <c r="F1199" s="2" t="s">
        <v>2728</v>
      </c>
      <c r="G1199" s="2" t="s">
        <v>2743</v>
      </c>
      <c r="H1199" s="8" t="s">
        <v>2604</v>
      </c>
      <c r="I1199" s="1">
        <v>231430.56530728738</v>
      </c>
      <c r="J1199" s="1">
        <v>281259.83554154501</v>
      </c>
      <c r="K1199" s="1">
        <v>363946.02993562637</v>
      </c>
      <c r="L1199" s="1">
        <v>509698.97800043639</v>
      </c>
      <c r="M1199" s="1">
        <v>782001.66746108921</v>
      </c>
      <c r="N1199" s="1">
        <v>751857.17322582961</v>
      </c>
      <c r="O1199" s="1">
        <v>797863.14125562797</v>
      </c>
      <c r="P1199" s="1">
        <v>846800.96734796534</v>
      </c>
      <c r="Q1199" s="1">
        <v>911005.59131141764</v>
      </c>
      <c r="R1199" s="1">
        <v>698913.37084944011</v>
      </c>
      <c r="S1199" s="1">
        <v>549299.39935763879</v>
      </c>
      <c r="T1199" s="1">
        <v>494056.2188291768</v>
      </c>
      <c r="U1199" s="9">
        <f t="shared" si="18"/>
        <v>7218132.9384230794</v>
      </c>
    </row>
    <row r="1200" spans="1:21" x14ac:dyDescent="0.3">
      <c r="A1200" s="2" t="s">
        <v>2491</v>
      </c>
      <c r="B1200" s="2" t="s">
        <v>2490</v>
      </c>
      <c r="C1200" s="2">
        <v>2506</v>
      </c>
      <c r="D1200" s="2" t="s">
        <v>8</v>
      </c>
      <c r="E1200" s="2">
        <v>905</v>
      </c>
      <c r="F1200" s="2" t="s">
        <v>2729</v>
      </c>
      <c r="G1200" s="2" t="s">
        <v>2743</v>
      </c>
      <c r="H1200" s="8" t="s">
        <v>2605</v>
      </c>
      <c r="I1200" s="1">
        <v>220933.71461300438</v>
      </c>
      <c r="J1200" s="1">
        <v>268519.84299088269</v>
      </c>
      <c r="K1200" s="1">
        <v>347542.82858641504</v>
      </c>
      <c r="L1200" s="1">
        <v>486600.83700343774</v>
      </c>
      <c r="M1200" s="1">
        <v>746955.43888590997</v>
      </c>
      <c r="N1200" s="1">
        <v>718648.85087493039</v>
      </c>
      <c r="O1200" s="1">
        <v>762286.29298980325</v>
      </c>
      <c r="P1200" s="1">
        <v>808955.11405867082</v>
      </c>
      <c r="Q1200" s="1">
        <v>870150.94336093473</v>
      </c>
      <c r="R1200" s="1">
        <v>667650.37700553029</v>
      </c>
      <c r="S1200" s="1">
        <v>525136.6691806165</v>
      </c>
      <c r="T1200" s="1">
        <v>471698.26632145472</v>
      </c>
      <c r="U1200" s="9">
        <f t="shared" si="18"/>
        <v>6895079.1758715911</v>
      </c>
    </row>
    <row r="1201" spans="1:21" x14ac:dyDescent="0.3">
      <c r="A1201" s="2" t="s">
        <v>2491</v>
      </c>
      <c r="B1201" s="2" t="s">
        <v>2490</v>
      </c>
      <c r="C1201" s="2">
        <v>2506</v>
      </c>
      <c r="D1201" s="2" t="s">
        <v>8</v>
      </c>
      <c r="E1201" s="2">
        <v>922</v>
      </c>
      <c r="F1201" s="2" t="s">
        <v>2730</v>
      </c>
      <c r="G1201" s="2" t="s">
        <v>2743</v>
      </c>
      <c r="H1201" s="8" t="s">
        <v>2606</v>
      </c>
      <c r="I1201" s="1">
        <v>122963.10813302959</v>
      </c>
      <c r="J1201" s="1">
        <v>149939.91232702573</v>
      </c>
      <c r="K1201" s="1">
        <v>193762.81593755883</v>
      </c>
      <c r="L1201" s="1">
        <v>271018.18769811722</v>
      </c>
      <c r="M1201" s="1">
        <v>415847.04055623134</v>
      </c>
      <c r="N1201" s="1">
        <v>400056.50832099013</v>
      </c>
      <c r="O1201" s="1">
        <v>424306.23446446843</v>
      </c>
      <c r="P1201" s="1">
        <v>450470.78151285311</v>
      </c>
      <c r="Q1201" s="1">
        <v>484419.39712715452</v>
      </c>
      <c r="R1201" s="1">
        <v>371976.6386173669</v>
      </c>
      <c r="S1201" s="1">
        <v>292100.56036222429</v>
      </c>
      <c r="T1201" s="1">
        <v>262842.27094444068</v>
      </c>
      <c r="U1201" s="9">
        <f t="shared" si="18"/>
        <v>3839703.456001461</v>
      </c>
    </row>
    <row r="1202" spans="1:21" x14ac:dyDescent="0.3">
      <c r="A1202" s="2" t="s">
        <v>2491</v>
      </c>
      <c r="B1202" s="2" t="s">
        <v>2490</v>
      </c>
      <c r="C1202" s="2">
        <v>2506</v>
      </c>
      <c r="D1202" s="2" t="s">
        <v>8</v>
      </c>
      <c r="E1202" s="2">
        <v>905</v>
      </c>
      <c r="F1202" s="2" t="s">
        <v>2731</v>
      </c>
      <c r="G1202" s="2" t="s">
        <v>2743</v>
      </c>
      <c r="H1202" s="8" t="s">
        <v>2607</v>
      </c>
      <c r="I1202" s="1">
        <v>92972.106149363826</v>
      </c>
      <c r="J1202" s="1">
        <v>112699.9341020128</v>
      </c>
      <c r="K1202" s="1">
        <v>146091.01201641341</v>
      </c>
      <c r="L1202" s="1">
        <v>204290.22481789897</v>
      </c>
      <c r="M1202" s="1">
        <v>313323.74502287118</v>
      </c>
      <c r="N1202" s="1">
        <v>301469.30134175776</v>
      </c>
      <c r="O1202" s="1">
        <v>320191.63439242251</v>
      </c>
      <c r="P1202" s="1">
        <v>339561.40590117051</v>
      </c>
      <c r="Q1202" s="1">
        <v>365569.51218029513</v>
      </c>
      <c r="R1202" s="1">
        <v>280307.1820920044</v>
      </c>
      <c r="S1202" s="1">
        <v>220686.26895013638</v>
      </c>
      <c r="T1202" s="1">
        <v>197949.67708056423</v>
      </c>
      <c r="U1202" s="9">
        <f t="shared" si="18"/>
        <v>2895112.0040469114</v>
      </c>
    </row>
    <row r="1203" spans="1:21" x14ac:dyDescent="0.3">
      <c r="A1203" s="2" t="s">
        <v>2491</v>
      </c>
      <c r="B1203" s="2" t="s">
        <v>2490</v>
      </c>
      <c r="C1203" s="2">
        <v>2506</v>
      </c>
      <c r="D1203" s="2" t="s">
        <v>8</v>
      </c>
      <c r="E1203" s="2">
        <v>905</v>
      </c>
      <c r="F1203" s="2" t="s">
        <v>2732</v>
      </c>
      <c r="G1203" s="2" t="s">
        <v>2743</v>
      </c>
      <c r="H1203" s="8" t="s">
        <v>2608</v>
      </c>
      <c r="I1203" s="1">
        <v>26492.051752238083</v>
      </c>
      <c r="J1203" s="1">
        <v>31849.981376655793</v>
      </c>
      <c r="K1203" s="1">
        <v>41520.603415191181</v>
      </c>
      <c r="L1203" s="1">
        <v>58001.99850357433</v>
      </c>
      <c r="M1203" s="1">
        <v>88400.188495601382</v>
      </c>
      <c r="N1203" s="1">
        <v>85096.326024179478</v>
      </c>
      <c r="O1203" s="1">
        <v>90511.687499818785</v>
      </c>
      <c r="P1203" s="1">
        <v>95665.906925716758</v>
      </c>
      <c r="Q1203" s="1">
        <v>102932.48964147644</v>
      </c>
      <c r="R1203" s="1">
        <v>78952.306487161928</v>
      </c>
      <c r="S1203" s="1">
        <v>62286.148900768421</v>
      </c>
      <c r="T1203" s="1">
        <v>56167.539226716573</v>
      </c>
      <c r="U1203" s="9">
        <f t="shared" si="18"/>
        <v>817877.22824909911</v>
      </c>
    </row>
    <row r="1204" spans="1:21" x14ac:dyDescent="0.3">
      <c r="A1204" s="2" t="s">
        <v>2491</v>
      </c>
      <c r="B1204" s="2" t="s">
        <v>2490</v>
      </c>
      <c r="C1204" s="2">
        <v>2506</v>
      </c>
      <c r="D1204" s="2" t="s">
        <v>8</v>
      </c>
      <c r="E1204" s="2">
        <v>905</v>
      </c>
      <c r="F1204" s="2" t="s">
        <v>2733</v>
      </c>
      <c r="G1204" s="2" t="s">
        <v>2743</v>
      </c>
      <c r="H1204" s="8" t="s">
        <v>2609</v>
      </c>
      <c r="I1204" s="1">
        <v>14495.650958771781</v>
      </c>
      <c r="J1204" s="1">
        <v>17639.98968553244</v>
      </c>
      <c r="K1204" s="1">
        <v>23067.001897328431</v>
      </c>
      <c r="L1204" s="1">
        <v>31824.105373642553</v>
      </c>
      <c r="M1204" s="1">
        <v>49169.335612938048</v>
      </c>
      <c r="N1204" s="1">
        <v>47218.083342684957</v>
      </c>
      <c r="O1204" s="1">
        <v>50226.138728223144</v>
      </c>
      <c r="P1204" s="1">
        <v>53089.321975260398</v>
      </c>
      <c r="Q1204" s="1">
        <v>57302.62309937863</v>
      </c>
      <c r="R1204" s="1">
        <v>43980.143882110329</v>
      </c>
      <c r="S1204" s="1">
        <v>34364.771807320511</v>
      </c>
      <c r="T1204" s="1">
        <v>31083.007144881987</v>
      </c>
      <c r="U1204" s="9">
        <f t="shared" si="18"/>
        <v>453460.17350807326</v>
      </c>
    </row>
    <row r="1205" spans="1:21" x14ac:dyDescent="0.3">
      <c r="A1205" s="2" t="s">
        <v>2491</v>
      </c>
      <c r="B1205" s="2" t="s">
        <v>2490</v>
      </c>
      <c r="C1205" s="2">
        <v>2506</v>
      </c>
      <c r="D1205" s="2" t="s">
        <v>8</v>
      </c>
      <c r="E1205" s="2">
        <v>922</v>
      </c>
      <c r="F1205" s="2" t="s">
        <v>2734</v>
      </c>
      <c r="G1205" s="2" t="s">
        <v>2743</v>
      </c>
      <c r="H1205" s="8" t="s">
        <v>2610</v>
      </c>
      <c r="I1205" s="1">
        <v>3998.800264488767</v>
      </c>
      <c r="J1205" s="1">
        <v>4409.9974213831101</v>
      </c>
      <c r="K1205" s="1">
        <v>5638.6004637913948</v>
      </c>
      <c r="L1205" s="1">
        <v>8212.6723544884007</v>
      </c>
      <c r="M1205" s="1">
        <v>12030.794884016757</v>
      </c>
      <c r="N1205" s="1">
        <v>11934.240844854439</v>
      </c>
      <c r="O1205" s="1">
        <v>12556.534682055786</v>
      </c>
      <c r="P1205" s="1">
        <v>13140.92128100505</v>
      </c>
      <c r="Q1205" s="1">
        <v>14325.655774844658</v>
      </c>
      <c r="R1205" s="1">
        <v>11127.506283425506</v>
      </c>
      <c r="S1205" s="1">
        <v>8591.1929518301276</v>
      </c>
      <c r="T1205" s="1">
        <v>7634.422807514874</v>
      </c>
      <c r="U1205" s="9">
        <f t="shared" si="18"/>
        <v>113601.34001369886</v>
      </c>
    </row>
    <row r="1206" spans="1:21" x14ac:dyDescent="0.3">
      <c r="A1206" s="2" t="s">
        <v>2491</v>
      </c>
      <c r="B1206" s="2" t="s">
        <v>2490</v>
      </c>
      <c r="C1206" s="2">
        <v>2506</v>
      </c>
      <c r="D1206" s="2" t="s">
        <v>8</v>
      </c>
      <c r="E1206" s="2">
        <v>907</v>
      </c>
      <c r="F1206" s="2" t="s">
        <v>2735</v>
      </c>
      <c r="G1206" s="2" t="s">
        <v>2743</v>
      </c>
      <c r="H1206" s="8" t="s">
        <v>2611</v>
      </c>
      <c r="I1206" s="1">
        <v>3498.950231427671</v>
      </c>
      <c r="J1206" s="1">
        <v>3919.9977078960978</v>
      </c>
      <c r="K1206" s="1">
        <v>5126.0004216285406</v>
      </c>
      <c r="L1206" s="1">
        <v>7186.0883101773506</v>
      </c>
      <c r="M1206" s="1">
        <v>10984.638807145735</v>
      </c>
      <c r="N1206" s="1">
        <v>10896.480771388835</v>
      </c>
      <c r="O1206" s="1">
        <v>11510.15679188447</v>
      </c>
      <c r="P1206" s="1">
        <v>12089.647578524646</v>
      </c>
      <c r="Q1206" s="1">
        <v>12733.916244306363</v>
      </c>
      <c r="R1206" s="1">
        <v>10067.743780242125</v>
      </c>
      <c r="S1206" s="1">
        <v>8054.2433923407443</v>
      </c>
      <c r="T1206" s="1">
        <v>7089.1068926923826</v>
      </c>
      <c r="U1206" s="9">
        <f t="shared" si="18"/>
        <v>103156.97092965494</v>
      </c>
    </row>
    <row r="1207" spans="1:21" x14ac:dyDescent="0.3">
      <c r="A1207" s="2" t="s">
        <v>2491</v>
      </c>
      <c r="B1207" s="2" t="s">
        <v>2490</v>
      </c>
      <c r="C1207" s="2">
        <v>2506</v>
      </c>
      <c r="D1207" s="2" t="s">
        <v>8</v>
      </c>
      <c r="E1207" s="2">
        <v>905</v>
      </c>
      <c r="F1207" s="2" t="s">
        <v>2738</v>
      </c>
      <c r="G1207" s="2" t="s">
        <v>2743</v>
      </c>
      <c r="H1207" s="8" t="s">
        <v>2614</v>
      </c>
      <c r="I1207" s="1">
        <v>370388.87449827202</v>
      </c>
      <c r="J1207" s="1">
        <v>450799.73640805122</v>
      </c>
      <c r="K1207" s="1">
        <v>582826.2479391651</v>
      </c>
      <c r="L1207" s="1">
        <v>816134.31522728479</v>
      </c>
      <c r="M1207" s="1">
        <v>1252248.8240146136</v>
      </c>
      <c r="N1207" s="1">
        <v>1204839.4452935655</v>
      </c>
      <c r="O1207" s="1">
        <v>1278150.5928442618</v>
      </c>
      <c r="P1207" s="1">
        <v>1356668.7130509613</v>
      </c>
      <c r="Q1207" s="1">
        <v>1459094.5696601041</v>
      </c>
      <c r="R1207" s="1">
        <v>1119639.0846132427</v>
      </c>
      <c r="S1207" s="1">
        <v>880060.32800309861</v>
      </c>
      <c r="T1207" s="1">
        <v>791253.39240743441</v>
      </c>
      <c r="U1207" s="9">
        <f t="shared" si="18"/>
        <v>11562104.123960055</v>
      </c>
    </row>
    <row r="1208" spans="1:21" x14ac:dyDescent="0.3">
      <c r="A1208" s="2" t="s">
        <v>2491</v>
      </c>
      <c r="B1208" s="2" t="s">
        <v>2490</v>
      </c>
      <c r="C1208" s="2">
        <v>2506</v>
      </c>
      <c r="D1208" s="2" t="s">
        <v>8</v>
      </c>
      <c r="E1208" s="2">
        <v>922</v>
      </c>
      <c r="F1208" s="2" t="s">
        <v>2739</v>
      </c>
      <c r="G1208" s="2" t="s">
        <v>2743</v>
      </c>
      <c r="H1208" s="8" t="s">
        <v>2615</v>
      </c>
      <c r="I1208" s="1">
        <v>234929.51553871506</v>
      </c>
      <c r="J1208" s="1">
        <v>285669.83296292811</v>
      </c>
      <c r="K1208" s="1">
        <v>369584.63039941777</v>
      </c>
      <c r="L1208" s="1">
        <v>517398.35833276925</v>
      </c>
      <c r="M1208" s="1">
        <v>794032.46234510595</v>
      </c>
      <c r="N1208" s="1">
        <v>763791.41407068411</v>
      </c>
      <c r="O1208" s="1">
        <v>810419.67593768379</v>
      </c>
      <c r="P1208" s="1">
        <v>859941.88862897048</v>
      </c>
      <c r="Q1208" s="1">
        <v>924800.66724274959</v>
      </c>
      <c r="R1208" s="1">
        <v>709510.99588127388</v>
      </c>
      <c r="S1208" s="1">
        <v>557890.59230946889</v>
      </c>
      <c r="T1208" s="1">
        <v>501690.6416366917</v>
      </c>
      <c r="U1208" s="9">
        <f t="shared" si="18"/>
        <v>7329660.6752864588</v>
      </c>
    </row>
    <row r="1209" spans="1:21" x14ac:dyDescent="0.3">
      <c r="A1209" s="2" t="s">
        <v>2491</v>
      </c>
      <c r="B1209" s="2" t="s">
        <v>2490</v>
      </c>
      <c r="C1209" s="2">
        <v>2506</v>
      </c>
      <c r="D1209" s="2" t="s">
        <v>252</v>
      </c>
      <c r="E1209" s="2">
        <v>999</v>
      </c>
      <c r="F1209" s="2" t="s">
        <v>252</v>
      </c>
      <c r="G1209" s="2" t="s">
        <v>2743</v>
      </c>
      <c r="H1209" s="8" t="s">
        <v>1502</v>
      </c>
      <c r="I1209" s="1">
        <v>9284214.5140767954</v>
      </c>
      <c r="J1209" s="1">
        <v>11294983.395589119</v>
      </c>
      <c r="K1209" s="1">
        <v>14616790.202273782</v>
      </c>
      <c r="L1209" s="1">
        <v>20467519.383451562</v>
      </c>
      <c r="M1209" s="1">
        <v>31405605.427668091</v>
      </c>
      <c r="N1209" s="1">
        <v>30209195.738583714</v>
      </c>
      <c r="O1209" s="1">
        <v>32052647.531727735</v>
      </c>
      <c r="P1209" s="1">
        <v>34017640.101712152</v>
      </c>
      <c r="Q1209" s="1">
        <v>36591438.907857843</v>
      </c>
      <c r="R1209" s="1">
        <v>28075228.234334141</v>
      </c>
      <c r="S1209" s="1">
        <v>22069163.844573129</v>
      </c>
      <c r="T1209" s="1">
        <v>19837502.349412575</v>
      </c>
      <c r="U1209" s="9">
        <f t="shared" si="18"/>
        <v>289921929.63126063</v>
      </c>
    </row>
    <row r="1210" spans="1:21" x14ac:dyDescent="0.3">
      <c r="U1210" s="9">
        <f>SUM(U1081:U1209)</f>
        <v>1595021056.6521666</v>
      </c>
    </row>
    <row r="1211" spans="1:21" x14ac:dyDescent="0.3">
      <c r="T1211" s="2" t="s">
        <v>2771</v>
      </c>
      <c r="U1211" s="9">
        <f>SUM(U9,U18,U23,U29,U35,U40)</f>
        <v>41830445055.659798</v>
      </c>
    </row>
    <row r="1212" spans="1:21" x14ac:dyDescent="0.3">
      <c r="T1212" s="2" t="s">
        <v>2772</v>
      </c>
      <c r="U1212" s="9">
        <f>SUM(U331,U391,U541,U590,U716,U717,U1080,U1210)</f>
        <v>29632532674.195988</v>
      </c>
    </row>
    <row r="1213" spans="1:21" x14ac:dyDescent="0.3">
      <c r="T1213" s="2" t="s">
        <v>2773</v>
      </c>
      <c r="U1213" s="9">
        <f>SUM(U49,U242,U241)</f>
        <v>11874807611.510025</v>
      </c>
    </row>
    <row r="1214" spans="1:21" x14ac:dyDescent="0.3">
      <c r="T1214" s="2" t="s">
        <v>2774</v>
      </c>
      <c r="U1214" s="9">
        <f>U57</f>
        <v>3760256249.7157431</v>
      </c>
    </row>
    <row r="1215" spans="1:21" x14ac:dyDescent="0.3">
      <c r="T1215" s="2" t="s">
        <v>2775</v>
      </c>
      <c r="U1215" s="9">
        <f>U63</f>
        <v>6006488429.5456038</v>
      </c>
    </row>
    <row r="1216" spans="1:21" x14ac:dyDescent="0.3">
      <c r="T1216" s="2" t="s">
        <v>2776</v>
      </c>
      <c r="U1216" s="9">
        <f>U73</f>
        <v>2009507929.4479539</v>
      </c>
    </row>
  </sheetData>
  <autoFilter ref="A1:T1209" xr:uid="{00000000-0009-0000-0000-000001000000}"/>
  <phoneticPr fontId="3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6A1EA-DEF6-4A2F-82C3-63FBBC371583}">
  <sheetPr>
    <tabColor rgb="FFFFC000"/>
  </sheetPr>
  <dimension ref="A1:AV1236"/>
  <sheetViews>
    <sheetView zoomScale="85" zoomScaleNormal="85" workbookViewId="0">
      <pane xSplit="8" ySplit="1" topLeftCell="I2" activePane="bottomRight" state="frozen"/>
      <selection activeCell="V11" sqref="V11"/>
      <selection pane="topRight" activeCell="V11" sqref="V11"/>
      <selection pane="bottomLeft" activeCell="V11" sqref="V11"/>
      <selection pane="bottomRight" activeCell="V11" sqref="V11"/>
    </sheetView>
  </sheetViews>
  <sheetFormatPr defaultRowHeight="16.5" x14ac:dyDescent="0.3"/>
  <cols>
    <col min="1" max="1" width="14.375" style="2" bestFit="1" customWidth="1"/>
    <col min="2" max="2" width="16.5" style="2" bestFit="1" customWidth="1"/>
    <col min="3" max="6" width="11.5" style="2" customWidth="1"/>
    <col min="7" max="7" width="16.375" style="2" customWidth="1"/>
    <col min="8" max="8" width="44.375" style="8" customWidth="1"/>
    <col min="9" max="9" width="26" style="8" customWidth="1"/>
    <col min="10" max="10" width="14.25" style="1" customWidth="1"/>
    <col min="11" max="21" width="14.25" style="2" customWidth="1"/>
    <col min="22" max="22" width="10.875" style="29" bestFit="1" customWidth="1"/>
    <col min="23" max="23" width="14.375" bestFit="1" customWidth="1"/>
    <col min="24" max="24" width="16.75" bestFit="1" customWidth="1"/>
    <col min="25" max="35" width="15.375" bestFit="1" customWidth="1"/>
    <col min="37" max="37" width="17" bestFit="1" customWidth="1"/>
    <col min="38" max="44" width="13.625" bestFit="1" customWidth="1"/>
    <col min="45" max="46" width="15.375" bestFit="1" customWidth="1"/>
    <col min="47" max="47" width="13.625" bestFit="1" customWidth="1"/>
    <col min="48" max="48" width="15.375" bestFit="1" customWidth="1"/>
  </cols>
  <sheetData>
    <row r="1" spans="1:35" x14ac:dyDescent="0.3">
      <c r="A1" s="3" t="s">
        <v>65</v>
      </c>
      <c r="B1" s="3" t="s">
        <v>160</v>
      </c>
      <c r="C1" s="3" t="s">
        <v>35</v>
      </c>
      <c r="D1" s="3" t="s">
        <v>36</v>
      </c>
      <c r="E1" s="3" t="s">
        <v>37</v>
      </c>
      <c r="F1" s="3" t="s">
        <v>38</v>
      </c>
      <c r="G1" s="3" t="s">
        <v>39</v>
      </c>
      <c r="H1" s="5" t="s">
        <v>40</v>
      </c>
      <c r="I1" s="5"/>
      <c r="J1" s="5" t="s">
        <v>41</v>
      </c>
      <c r="K1" s="3" t="s">
        <v>42</v>
      </c>
      <c r="L1" s="3" t="s">
        <v>43</v>
      </c>
      <c r="M1" s="3" t="s">
        <v>44</v>
      </c>
      <c r="N1" s="3" t="s">
        <v>45</v>
      </c>
      <c r="O1" s="3" t="s">
        <v>46</v>
      </c>
      <c r="P1" s="3" t="s">
        <v>47</v>
      </c>
      <c r="Q1" s="3" t="s">
        <v>48</v>
      </c>
      <c r="R1" s="3" t="s">
        <v>49</v>
      </c>
      <c r="S1" s="3" t="s">
        <v>50</v>
      </c>
      <c r="T1" s="3" t="s">
        <v>51</v>
      </c>
      <c r="U1" s="3" t="s">
        <v>52</v>
      </c>
    </row>
    <row r="2" spans="1:35" x14ac:dyDescent="0.3">
      <c r="A2" s="7" t="s">
        <v>64</v>
      </c>
      <c r="B2" s="7" t="s">
        <v>161</v>
      </c>
      <c r="C2" s="7">
        <v>1501</v>
      </c>
      <c r="D2" s="7" t="s">
        <v>0</v>
      </c>
      <c r="E2" s="7">
        <v>908</v>
      </c>
      <c r="F2" s="7" t="s">
        <v>0</v>
      </c>
      <c r="G2" s="7"/>
      <c r="H2" s="8" t="s">
        <v>1</v>
      </c>
      <c r="I2" s="8">
        <f>SUM(J2:U2)</f>
        <v>5000300000</v>
      </c>
      <c r="J2" s="20">
        <v>451500000</v>
      </c>
      <c r="K2" s="20">
        <v>259000000</v>
      </c>
      <c r="L2" s="20">
        <v>483500000</v>
      </c>
      <c r="M2" s="20">
        <v>373700000</v>
      </c>
      <c r="N2" s="20">
        <v>434000000</v>
      </c>
      <c r="O2" s="20">
        <v>259100000</v>
      </c>
      <c r="P2" s="20">
        <v>259100000</v>
      </c>
      <c r="Q2" s="20">
        <v>299100000</v>
      </c>
      <c r="R2" s="20">
        <v>526100000</v>
      </c>
      <c r="S2" s="20">
        <v>570100000</v>
      </c>
      <c r="T2" s="20">
        <v>268600000</v>
      </c>
      <c r="U2" s="20">
        <v>816500000</v>
      </c>
      <c r="V2" s="29">
        <v>0.40289999999999998</v>
      </c>
      <c r="X2" s="28">
        <v>195509143.55021498</v>
      </c>
      <c r="Y2" s="28">
        <v>110872918.63210528</v>
      </c>
      <c r="Z2" s="28">
        <v>210758259.64443779</v>
      </c>
      <c r="AA2" s="28">
        <v>161071648.58220196</v>
      </c>
      <c r="AB2" s="28">
        <v>183598853.15303573</v>
      </c>
      <c r="AC2" s="28">
        <v>103983258.74751998</v>
      </c>
      <c r="AD2" s="28">
        <v>102514415.49736021</v>
      </c>
      <c r="AE2" s="28">
        <v>125566113.73838694</v>
      </c>
      <c r="AF2" s="28">
        <v>225205144.78261727</v>
      </c>
      <c r="AG2" s="28">
        <v>235531493.48492786</v>
      </c>
      <c r="AH2" s="28">
        <v>101813316.52222885</v>
      </c>
      <c r="AI2" s="28">
        <v>233747280.70853707</v>
      </c>
    </row>
    <row r="3" spans="1:35" x14ac:dyDescent="0.3">
      <c r="A3" s="7" t="s">
        <v>64</v>
      </c>
      <c r="B3" s="7" t="s">
        <v>161</v>
      </c>
      <c r="C3" s="7">
        <v>1501</v>
      </c>
      <c r="D3" s="7" t="s">
        <v>2</v>
      </c>
      <c r="E3" s="7">
        <v>908</v>
      </c>
      <c r="F3" s="7" t="s">
        <v>2</v>
      </c>
      <c r="G3" s="7"/>
      <c r="H3" s="8" t="s">
        <v>3</v>
      </c>
      <c r="I3" s="8">
        <f t="shared" ref="I3:I17" si="0">SUM(J3:U3)</f>
        <v>3600300000</v>
      </c>
      <c r="J3" s="20">
        <v>311400000</v>
      </c>
      <c r="K3" s="20">
        <v>219600000</v>
      </c>
      <c r="L3" s="20">
        <v>207000000</v>
      </c>
      <c r="M3" s="20">
        <v>228400000</v>
      </c>
      <c r="N3" s="20">
        <v>216000000</v>
      </c>
      <c r="O3" s="20">
        <v>252100000</v>
      </c>
      <c r="P3" s="20">
        <v>262900000</v>
      </c>
      <c r="Q3" s="20">
        <v>275500000</v>
      </c>
      <c r="R3" s="20">
        <v>543700000</v>
      </c>
      <c r="S3" s="20">
        <v>232200000</v>
      </c>
      <c r="T3" s="20">
        <v>261100000</v>
      </c>
      <c r="U3" s="20">
        <v>590400000</v>
      </c>
      <c r="V3" s="29">
        <v>0.39929999999999999</v>
      </c>
      <c r="X3" s="28">
        <v>133638000.67178351</v>
      </c>
      <c r="Y3" s="28">
        <v>93166567.363372311</v>
      </c>
      <c r="Z3" s="28">
        <v>89425322.188368917</v>
      </c>
      <c r="AA3" s="28">
        <v>97565022.328383118</v>
      </c>
      <c r="AB3" s="28">
        <v>90559919.648364723</v>
      </c>
      <c r="AC3" s="28">
        <v>100269973.2844705</v>
      </c>
      <c r="AD3" s="28">
        <v>103088484.65202372</v>
      </c>
      <c r="AE3" s="28">
        <v>114625089.04172426</v>
      </c>
      <c r="AF3" s="28">
        <v>230659518.81774256</v>
      </c>
      <c r="AG3" s="28">
        <v>95074095.660038918</v>
      </c>
      <c r="AH3" s="28">
        <v>98086105.424067289</v>
      </c>
      <c r="AI3" s="28">
        <v>167509240.60195211</v>
      </c>
    </row>
    <row r="4" spans="1:35" x14ac:dyDescent="0.3">
      <c r="A4" s="7" t="s">
        <v>64</v>
      </c>
      <c r="B4" s="7" t="s">
        <v>161</v>
      </c>
      <c r="C4" s="7">
        <v>1501</v>
      </c>
      <c r="D4" s="7" t="s">
        <v>4</v>
      </c>
      <c r="E4" s="7">
        <v>909</v>
      </c>
      <c r="F4" s="7" t="s">
        <v>4</v>
      </c>
      <c r="G4" s="7"/>
      <c r="H4" s="8" t="s">
        <v>5</v>
      </c>
      <c r="I4" s="8">
        <f t="shared" si="0"/>
        <v>9151300000</v>
      </c>
      <c r="J4" s="20">
        <v>914600000</v>
      </c>
      <c r="K4" s="20">
        <v>458200000</v>
      </c>
      <c r="L4" s="20">
        <v>1340000000</v>
      </c>
      <c r="M4" s="20">
        <v>502600000</v>
      </c>
      <c r="N4" s="20">
        <v>513100000</v>
      </c>
      <c r="O4" s="20">
        <v>518100000</v>
      </c>
      <c r="P4" s="20">
        <v>518100000</v>
      </c>
      <c r="Q4" s="20">
        <v>513200000</v>
      </c>
      <c r="R4" s="20">
        <v>877900000</v>
      </c>
      <c r="S4" s="20">
        <v>887400000</v>
      </c>
      <c r="T4" s="20">
        <v>514900000</v>
      </c>
      <c r="U4" s="20">
        <v>1593200000</v>
      </c>
      <c r="V4" s="29">
        <v>0.36299999999999999</v>
      </c>
      <c r="X4" s="28">
        <v>356820562.31217724</v>
      </c>
      <c r="Y4" s="28">
        <v>176721813.07293093</v>
      </c>
      <c r="Z4" s="28">
        <v>526262326.44889921</v>
      </c>
      <c r="AA4" s="28">
        <v>195176644.7311151</v>
      </c>
      <c r="AB4" s="28">
        <v>195565213.68508393</v>
      </c>
      <c r="AC4" s="28">
        <v>187335015.53742802</v>
      </c>
      <c r="AD4" s="28">
        <v>184688764.81971535</v>
      </c>
      <c r="AE4" s="28">
        <v>194111848.52734828</v>
      </c>
      <c r="AF4" s="28">
        <v>338582426.08740813</v>
      </c>
      <c r="AG4" s="28">
        <v>330313806.62719655</v>
      </c>
      <c r="AH4" s="28">
        <v>175845324.61562011</v>
      </c>
      <c r="AI4" s="28">
        <v>410932067.82309389</v>
      </c>
    </row>
    <row r="5" spans="1:35" x14ac:dyDescent="0.3">
      <c r="A5" s="7" t="s">
        <v>64</v>
      </c>
      <c r="B5" s="7" t="s">
        <v>161</v>
      </c>
      <c r="C5" s="7">
        <v>1501</v>
      </c>
      <c r="D5" s="7" t="s">
        <v>1280</v>
      </c>
      <c r="E5" s="7">
        <v>909</v>
      </c>
      <c r="F5" s="7" t="s">
        <v>1280</v>
      </c>
      <c r="G5" s="7"/>
      <c r="H5" s="8" t="s">
        <v>1267</v>
      </c>
      <c r="I5" s="8">
        <f t="shared" si="0"/>
        <v>1333700000</v>
      </c>
      <c r="J5" s="20">
        <v>133400000</v>
      </c>
      <c r="K5" s="20">
        <v>66700000</v>
      </c>
      <c r="L5" s="20">
        <v>200000000</v>
      </c>
      <c r="M5" s="20">
        <v>66600000</v>
      </c>
      <c r="N5" s="20">
        <v>66700000</v>
      </c>
      <c r="O5" s="20">
        <v>66700000</v>
      </c>
      <c r="P5" s="20">
        <v>66700000</v>
      </c>
      <c r="Q5" s="20">
        <v>66700000</v>
      </c>
      <c r="R5" s="20">
        <v>133400000</v>
      </c>
      <c r="S5" s="20">
        <v>133400000</v>
      </c>
      <c r="T5" s="20">
        <v>66700000</v>
      </c>
      <c r="U5" s="20">
        <v>266700000</v>
      </c>
      <c r="V5" s="29">
        <v>0.41710000000000003</v>
      </c>
      <c r="X5" s="28">
        <v>59800948.261085026</v>
      </c>
      <c r="Y5" s="28">
        <v>29559322.267889742</v>
      </c>
      <c r="Z5" s="28">
        <v>90252874.619397163</v>
      </c>
      <c r="AA5" s="28">
        <v>29717560.636510443</v>
      </c>
      <c r="AB5" s="28">
        <v>29211172.604971968</v>
      </c>
      <c r="AC5" s="28">
        <v>27711801.986863974</v>
      </c>
      <c r="AD5" s="28">
        <v>27320351.538123928</v>
      </c>
      <c r="AE5" s="28">
        <v>28988436.782895684</v>
      </c>
      <c r="AF5" s="28">
        <v>59116506.023073249</v>
      </c>
      <c r="AG5" s="28">
        <v>57055392.447049543</v>
      </c>
      <c r="AH5" s="28">
        <v>26173833.334893357</v>
      </c>
      <c r="AI5" s="28">
        <v>79041708.002674639</v>
      </c>
    </row>
    <row r="6" spans="1:35" x14ac:dyDescent="0.3">
      <c r="A6" s="7" t="s">
        <v>64</v>
      </c>
      <c r="B6" s="7" t="s">
        <v>161</v>
      </c>
      <c r="C6" s="7">
        <v>1501</v>
      </c>
      <c r="D6" s="7" t="s">
        <v>15</v>
      </c>
      <c r="E6" s="7">
        <v>909</v>
      </c>
      <c r="F6" s="7" t="s">
        <v>14</v>
      </c>
      <c r="G6" s="7"/>
      <c r="H6" s="8" t="s">
        <v>54</v>
      </c>
      <c r="I6" s="8">
        <f t="shared" si="0"/>
        <v>500000000</v>
      </c>
      <c r="J6" s="20">
        <v>50000000</v>
      </c>
      <c r="K6" s="20">
        <v>25000000</v>
      </c>
      <c r="L6" s="20">
        <v>75000000</v>
      </c>
      <c r="M6" s="20">
        <v>25000000</v>
      </c>
      <c r="N6" s="20">
        <v>25000000</v>
      </c>
      <c r="O6" s="20">
        <v>25000000</v>
      </c>
      <c r="P6" s="20">
        <v>25000000</v>
      </c>
      <c r="Q6" s="20">
        <v>25000000</v>
      </c>
      <c r="R6" s="20">
        <v>50000000</v>
      </c>
      <c r="S6" s="20">
        <v>50000000</v>
      </c>
      <c r="T6" s="20">
        <v>25000000</v>
      </c>
      <c r="U6" s="20">
        <v>100000000</v>
      </c>
      <c r="V6" s="29">
        <v>0.36370000000000002</v>
      </c>
      <c r="X6" s="28">
        <v>19544535.646247204</v>
      </c>
      <c r="Y6" s="28">
        <v>9660770.348011829</v>
      </c>
      <c r="Z6" s="28">
        <v>29511781.196722683</v>
      </c>
      <c r="AA6" s="28">
        <v>9727070.1564956661</v>
      </c>
      <c r="AB6" s="28">
        <v>9546985.806211289</v>
      </c>
      <c r="AC6" s="28">
        <v>9056951.7290824987</v>
      </c>
      <c r="AD6" s="28">
        <v>8929015.3422590476</v>
      </c>
      <c r="AE6" s="28">
        <v>9474189.8332233671</v>
      </c>
      <c r="AF6" s="28">
        <v>19320841.773363862</v>
      </c>
      <c r="AG6" s="28">
        <v>18647215.201730158</v>
      </c>
      <c r="AH6" s="28">
        <v>8554302.7909750901</v>
      </c>
      <c r="AI6" s="28">
        <v>25842612.277672403</v>
      </c>
    </row>
    <row r="7" spans="1:35" x14ac:dyDescent="0.3">
      <c r="A7" s="7" t="s">
        <v>64</v>
      </c>
      <c r="B7" s="7" t="s">
        <v>161</v>
      </c>
      <c r="C7" s="7">
        <v>1501</v>
      </c>
      <c r="D7" s="7" t="s">
        <v>6</v>
      </c>
      <c r="E7" s="7">
        <v>909</v>
      </c>
      <c r="F7" s="7" t="s">
        <v>6</v>
      </c>
      <c r="G7" s="7"/>
      <c r="H7" s="8" t="s">
        <v>7</v>
      </c>
      <c r="I7" s="8">
        <f t="shared" si="0"/>
        <v>1514900000</v>
      </c>
      <c r="J7" s="20">
        <v>98000000</v>
      </c>
      <c r="K7" s="20">
        <v>98000000</v>
      </c>
      <c r="L7" s="20">
        <v>98000000</v>
      </c>
      <c r="M7" s="20">
        <v>123900000</v>
      </c>
      <c r="N7" s="20">
        <v>124000000</v>
      </c>
      <c r="O7" s="20">
        <v>123000000</v>
      </c>
      <c r="P7" s="20">
        <v>124000000</v>
      </c>
      <c r="Q7" s="20">
        <v>124000000</v>
      </c>
      <c r="R7" s="20">
        <v>140000000</v>
      </c>
      <c r="S7" s="20">
        <v>112000000</v>
      </c>
      <c r="T7" s="20">
        <v>112000000</v>
      </c>
      <c r="U7" s="20">
        <v>238000000</v>
      </c>
      <c r="V7" s="29">
        <v>0.35460000000000003</v>
      </c>
      <c r="X7" s="28">
        <v>37348817.670366094</v>
      </c>
      <c r="Y7" s="28">
        <v>36922683.333482482</v>
      </c>
      <c r="Z7" s="28">
        <v>37597214.041282035</v>
      </c>
      <c r="AA7" s="28">
        <v>47001181.600376979</v>
      </c>
      <c r="AB7" s="28">
        <v>46168246.87307483</v>
      </c>
      <c r="AC7" s="28">
        <v>43445278.551038377</v>
      </c>
      <c r="AD7" s="28">
        <v>43179804.916718975</v>
      </c>
      <c r="AE7" s="28">
        <v>45816212.993430272</v>
      </c>
      <c r="AF7" s="28">
        <v>52744782.457898028</v>
      </c>
      <c r="AG7" s="28">
        <v>40724656.6499727</v>
      </c>
      <c r="AH7" s="28">
        <v>37364404.31170018</v>
      </c>
      <c r="AI7" s="28">
        <v>59966513.4630659</v>
      </c>
    </row>
    <row r="8" spans="1:35" x14ac:dyDescent="0.3">
      <c r="A8" s="7" t="s">
        <v>64</v>
      </c>
      <c r="B8" s="7" t="s">
        <v>161</v>
      </c>
      <c r="C8" s="7">
        <v>1501</v>
      </c>
      <c r="D8" s="7" t="s">
        <v>8</v>
      </c>
      <c r="E8" s="7">
        <v>999</v>
      </c>
      <c r="F8" s="7" t="s">
        <v>8</v>
      </c>
      <c r="G8" s="7"/>
      <c r="H8" s="8" t="s">
        <v>9</v>
      </c>
      <c r="I8" s="8">
        <f t="shared" si="0"/>
        <v>700000000</v>
      </c>
      <c r="J8" s="20">
        <v>58000000</v>
      </c>
      <c r="K8" s="20">
        <v>58000000</v>
      </c>
      <c r="L8" s="20">
        <v>58000000</v>
      </c>
      <c r="M8" s="20">
        <v>58000000</v>
      </c>
      <c r="N8" s="20">
        <v>58000000</v>
      </c>
      <c r="O8" s="20">
        <v>58000000</v>
      </c>
      <c r="P8" s="20">
        <v>58000000</v>
      </c>
      <c r="Q8" s="20">
        <v>58000000</v>
      </c>
      <c r="R8" s="20">
        <v>58000000</v>
      </c>
      <c r="S8" s="20">
        <v>58000000</v>
      </c>
      <c r="T8" s="20">
        <v>60000000</v>
      </c>
      <c r="U8" s="20">
        <v>60000000</v>
      </c>
      <c r="V8" s="29">
        <v>0.45340000000000003</v>
      </c>
      <c r="X8" s="33">
        <v>28263214.891201101</v>
      </c>
      <c r="Y8" s="28">
        <v>27940743.469423886</v>
      </c>
      <c r="Z8" s="28">
        <v>28451185.500374146</v>
      </c>
      <c r="AA8" s="28">
        <v>28132494.838537015</v>
      </c>
      <c r="AB8" s="28">
        <v>27611657.425691452</v>
      </c>
      <c r="AC8" s="28">
        <v>26194387.793239295</v>
      </c>
      <c r="AD8" s="28">
        <v>25824371.983332928</v>
      </c>
      <c r="AE8" s="28">
        <v>27401117.941406824</v>
      </c>
      <c r="AF8" s="28">
        <v>27939732.762304328</v>
      </c>
      <c r="AG8" s="28">
        <v>26965606.137087613</v>
      </c>
      <c r="AH8" s="28">
        <v>25593758.936011694</v>
      </c>
      <c r="AI8" s="28">
        <v>19329733.96760517</v>
      </c>
    </row>
    <row r="9" spans="1:35" x14ac:dyDescent="0.3">
      <c r="A9" s="7"/>
      <c r="B9" s="7"/>
      <c r="C9" s="7"/>
      <c r="D9" s="7"/>
      <c r="E9" s="7"/>
      <c r="F9" s="7"/>
      <c r="G9" s="7"/>
      <c r="I9" s="36">
        <f>SUM(I2:I8)</f>
        <v>21800500000</v>
      </c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</row>
    <row r="10" spans="1:35" x14ac:dyDescent="0.3">
      <c r="A10" s="7" t="s">
        <v>64</v>
      </c>
      <c r="B10" s="7" t="s">
        <v>162</v>
      </c>
      <c r="C10" s="7">
        <v>1504</v>
      </c>
      <c r="D10" s="7" t="s">
        <v>10</v>
      </c>
      <c r="E10" s="7">
        <v>908</v>
      </c>
      <c r="F10" s="7" t="s">
        <v>10</v>
      </c>
      <c r="G10" s="7"/>
      <c r="H10" s="8" t="s">
        <v>11</v>
      </c>
      <c r="I10" s="8">
        <f t="shared" si="0"/>
        <v>13500300000</v>
      </c>
      <c r="J10" s="20">
        <v>1935000000</v>
      </c>
      <c r="K10" s="20">
        <v>539900000</v>
      </c>
      <c r="L10" s="20">
        <v>713800000</v>
      </c>
      <c r="M10" s="20">
        <v>1106800000</v>
      </c>
      <c r="N10" s="20">
        <v>906200000</v>
      </c>
      <c r="O10" s="20">
        <v>1036100000</v>
      </c>
      <c r="P10" s="20">
        <v>725800000</v>
      </c>
      <c r="Q10" s="20">
        <v>689200000</v>
      </c>
      <c r="R10" s="20">
        <v>2050300000</v>
      </c>
      <c r="S10" s="20">
        <v>873200000</v>
      </c>
      <c r="T10" s="20">
        <v>679000000</v>
      </c>
      <c r="U10" s="20">
        <v>2245000000</v>
      </c>
      <c r="V10" s="29">
        <v>0.39379999999999998</v>
      </c>
      <c r="X10" s="28">
        <f>($V$10*J10)*0.969459815095991</f>
        <v>738731287.48259056</v>
      </c>
      <c r="Y10" s="28">
        <f>($V$10*K10)*1.03782799763552</f>
        <v>220655329.68664214</v>
      </c>
      <c r="Z10" s="28">
        <f>($V$10*L10)*1.03644591249719</f>
        <v>291339183.3636871</v>
      </c>
      <c r="AA10" s="28">
        <f>($V$10*M10)*1.04513141496497</f>
        <v>455528721.0427748</v>
      </c>
      <c r="AB10" s="28">
        <f>($V$10*N10)*1.02870786528177</f>
        <v>367106293.58872283</v>
      </c>
      <c r="AC10" s="28">
        <f>($V$10*O10)*1.04051510764745</f>
        <v>424546999.4545995</v>
      </c>
      <c r="AD10" s="28">
        <f>($V$10*P10)*1.03066750532915</f>
        <v>294585427.59987658</v>
      </c>
      <c r="AE10" s="28">
        <f>($V$10*Q10)*1.02511791235176</f>
        <v>278224136.23293889</v>
      </c>
      <c r="AF10" s="28">
        <f>($V$10*R10)*0.995833751126524</f>
        <v>804044276.74628997</v>
      </c>
      <c r="AG10" s="28">
        <f>($V$10*S10)*0.93931587643189</f>
        <v>322998943.45566857</v>
      </c>
      <c r="AH10" s="28">
        <f>($V$10*T10)*0.945402249270517</f>
        <v>252791296.51289326</v>
      </c>
      <c r="AI10" s="28">
        <f>($V$10*U10)*1.03737391516536</f>
        <v>917122568.29330254</v>
      </c>
    </row>
    <row r="11" spans="1:35" x14ac:dyDescent="0.3">
      <c r="A11" s="7" t="s">
        <v>64</v>
      </c>
      <c r="B11" s="7" t="s">
        <v>162</v>
      </c>
      <c r="C11" s="7">
        <v>1504</v>
      </c>
      <c r="D11" s="7" t="s">
        <v>12</v>
      </c>
      <c r="E11" s="7">
        <v>908</v>
      </c>
      <c r="F11" s="7" t="s">
        <v>12</v>
      </c>
      <c r="G11" s="7"/>
      <c r="H11" s="8" t="s">
        <v>13</v>
      </c>
      <c r="I11" s="8">
        <f t="shared" si="0"/>
        <v>1550000000</v>
      </c>
      <c r="J11" s="20">
        <v>230000000</v>
      </c>
      <c r="K11" s="20">
        <v>75000000</v>
      </c>
      <c r="L11" s="20">
        <v>100000000</v>
      </c>
      <c r="M11" s="20">
        <v>112000000</v>
      </c>
      <c r="N11" s="20">
        <v>98000000</v>
      </c>
      <c r="O11" s="20">
        <v>100000000</v>
      </c>
      <c r="P11" s="20">
        <v>98000000</v>
      </c>
      <c r="Q11" s="20">
        <v>89000000</v>
      </c>
      <c r="R11" s="20">
        <v>176000000</v>
      </c>
      <c r="S11" s="20">
        <v>106000000</v>
      </c>
      <c r="T11" s="20">
        <v>93000000</v>
      </c>
      <c r="U11" s="20">
        <v>273000000</v>
      </c>
      <c r="V11" s="29">
        <v>0.4355</v>
      </c>
      <c r="X11" s="28">
        <f>($V$11*J11)*0.969459815095991</f>
        <v>97105942.379089966</v>
      </c>
      <c r="Y11" s="28">
        <f>($V$11*K11)*1.03782799763552</f>
        <v>33898056.972770236</v>
      </c>
      <c r="Z11" s="28">
        <f>($V$11*L11)*1.03644591249719</f>
        <v>45137219.489252694</v>
      </c>
      <c r="AA11" s="28">
        <f>($V$11*M11)*1.04513141496497</f>
        <v>50977329.896331303</v>
      </c>
      <c r="AB11" s="28">
        <f>($V$11*N11)*1.02870786528177</f>
        <v>43904222.982360728</v>
      </c>
      <c r="AC11" s="28">
        <f>($V$11*O11)*1.04051510764745</f>
        <v>45314432.938046254</v>
      </c>
      <c r="AD11" s="28">
        <f>($V$11*P11)*1.03066750532915</f>
        <v>43987858.459942594</v>
      </c>
      <c r="AE11" s="28">
        <f>($V$11*Q11)*1.02511791235176</f>
        <v>39733057.723798223</v>
      </c>
      <c r="AF11" s="28">
        <f>($V$11*R11)*0.995833751126524</f>
        <v>76328665.356345847</v>
      </c>
      <c r="AG11" s="28">
        <f>($V$11*S11)*0.93931587643189</f>
        <v>43361638.803725339</v>
      </c>
      <c r="AH11" s="28">
        <f>($V$11*T11)*0.945402249270517</f>
        <v>38290209.198829822</v>
      </c>
      <c r="AI11" s="28">
        <f>($V$11*U11)*1.03737391516536</f>
        <v>123334940.83488184</v>
      </c>
    </row>
    <row r="12" spans="1:35" x14ac:dyDescent="0.3">
      <c r="A12" s="7" t="s">
        <v>64</v>
      </c>
      <c r="B12" s="7" t="s">
        <v>162</v>
      </c>
      <c r="C12" s="7">
        <v>1510</v>
      </c>
      <c r="D12" s="7" t="s">
        <v>14</v>
      </c>
      <c r="E12" s="7">
        <v>909</v>
      </c>
      <c r="F12" s="7" t="s">
        <v>15</v>
      </c>
      <c r="G12" s="7"/>
      <c r="H12" s="8" t="s">
        <v>53</v>
      </c>
      <c r="I12" s="8">
        <f t="shared" si="0"/>
        <v>5000100000</v>
      </c>
      <c r="J12" s="20">
        <v>500000000</v>
      </c>
      <c r="K12" s="20">
        <v>200000000</v>
      </c>
      <c r="L12" s="20">
        <v>399900000</v>
      </c>
      <c r="M12" s="20">
        <v>499900000</v>
      </c>
      <c r="N12" s="20">
        <v>400100000</v>
      </c>
      <c r="O12" s="20">
        <v>400000000</v>
      </c>
      <c r="P12" s="20">
        <v>349900000</v>
      </c>
      <c r="Q12" s="20">
        <v>400100000</v>
      </c>
      <c r="R12" s="20">
        <v>500100000</v>
      </c>
      <c r="S12" s="20">
        <v>300100000</v>
      </c>
      <c r="T12" s="20">
        <v>450000000</v>
      </c>
      <c r="U12" s="20">
        <v>600000000</v>
      </c>
      <c r="V12" s="29">
        <v>0.44440000000000002</v>
      </c>
      <c r="X12" s="28">
        <f>($V$12*J12)*0.969459815095991</f>
        <v>215413970.91432926</v>
      </c>
      <c r="Y12" s="28">
        <f>($V$12*K12)*1.03782799763552</f>
        <v>92242152.429845199</v>
      </c>
      <c r="Z12" s="28">
        <f>($V$12*L12)*1.03644591249719</f>
        <v>184192565.74914941</v>
      </c>
      <c r="AA12" s="28">
        <f>($V$12*M12)*1.04513141496497</f>
        <v>232181754.76513493</v>
      </c>
      <c r="AB12" s="28">
        <f>($V$12*N12)*1.02870786528177</f>
        <v>182908825.91002083</v>
      </c>
      <c r="AC12" s="28">
        <f>($V$12*O12)*1.04051510764745</f>
        <v>184961965.5354099</v>
      </c>
      <c r="AD12" s="28">
        <f>($V$12*P12)*1.03066750532915</f>
        <v>160264220.91495845</v>
      </c>
      <c r="AE12" s="28">
        <f>($V$12*Q12)*1.02511791235176</f>
        <v>182270516.33967459</v>
      </c>
      <c r="AF12" s="28">
        <f>($V$12*R12)*0.995833751126524</f>
        <v>221318514.35221377</v>
      </c>
      <c r="AG12" s="28">
        <f>($V$12*S12)*0.93931587643189</f>
        <v>125271335.84344822</v>
      </c>
      <c r="AH12" s="28">
        <f>($V$12*T12)*0.945402249270517</f>
        <v>189061541.80911788</v>
      </c>
      <c r="AI12" s="28">
        <f>($V$12*U12)*1.03737391516536</f>
        <v>276605380.73969036</v>
      </c>
    </row>
    <row r="13" spans="1:35" x14ac:dyDescent="0.3">
      <c r="A13" s="7" t="s">
        <v>64</v>
      </c>
      <c r="B13" s="7" t="s">
        <v>162</v>
      </c>
      <c r="C13" s="7">
        <v>1504</v>
      </c>
      <c r="D13" s="7" t="s">
        <v>1281</v>
      </c>
      <c r="E13" s="7">
        <v>909</v>
      </c>
      <c r="F13" s="7" t="s">
        <v>1281</v>
      </c>
      <c r="G13" s="7"/>
      <c r="H13" s="8" t="s">
        <v>1268</v>
      </c>
      <c r="I13" s="8">
        <f t="shared" si="0"/>
        <v>1000000000</v>
      </c>
      <c r="J13" s="20">
        <v>70000000</v>
      </c>
      <c r="K13" s="20">
        <v>40000000</v>
      </c>
      <c r="L13" s="20">
        <v>60000000</v>
      </c>
      <c r="M13" s="20">
        <v>60000000</v>
      </c>
      <c r="N13" s="20">
        <v>60000000</v>
      </c>
      <c r="O13" s="20">
        <v>100000000</v>
      </c>
      <c r="P13" s="20">
        <v>100000000</v>
      </c>
      <c r="Q13" s="20">
        <v>90000000</v>
      </c>
      <c r="R13" s="20">
        <v>120000000</v>
      </c>
      <c r="S13" s="20">
        <v>100000000</v>
      </c>
      <c r="T13" s="20">
        <v>100000000</v>
      </c>
      <c r="U13" s="20">
        <v>100000000</v>
      </c>
      <c r="V13" s="29">
        <v>0.36170000000000002</v>
      </c>
      <c r="X13" s="28">
        <f>($V$13*J13)*0.969459815095991</f>
        <v>24545753.058415402</v>
      </c>
      <c r="Y13" s="28">
        <f>($V$13*K13)*1.03782799763552</f>
        <v>15015295.469790732</v>
      </c>
      <c r="Z13" s="28">
        <f>($V$13*L13)*1.03644591249719</f>
        <v>22492949.193014052</v>
      </c>
      <c r="AA13" s="28">
        <f>($V$13*M13)*1.04513141496497</f>
        <v>22681441.967569746</v>
      </c>
      <c r="AB13" s="28">
        <f>($V$13*N13)*1.02870786528177</f>
        <v>22325018.092345007</v>
      </c>
      <c r="AC13" s="28">
        <f>($V$13*O13)*1.04051510764745</f>
        <v>37635431.443608105</v>
      </c>
      <c r="AD13" s="28">
        <f>($V$13*P13)*1.03066750532915</f>
        <v>37279243.667755187</v>
      </c>
      <c r="AE13" s="28">
        <f>($V$13*Q13)*1.02511791235176</f>
        <v>33370663.400787</v>
      </c>
      <c r="AF13" s="28">
        <f>($V$13*R13)*0.995833751126524</f>
        <v>43223168.133895665</v>
      </c>
      <c r="AG13" s="28">
        <f>($V$13*S13)*0.93931587643189</f>
        <v>33975055.250541463</v>
      </c>
      <c r="AH13" s="28">
        <f>($V$13*T13)*0.945402249270517</f>
        <v>34195199.356114581</v>
      </c>
      <c r="AI13" s="28">
        <f>($V$13*U13)*1.03737391516536</f>
        <v>37521814.511530906</v>
      </c>
    </row>
    <row r="14" spans="1:35" x14ac:dyDescent="0.3">
      <c r="A14" s="7" t="s">
        <v>64</v>
      </c>
      <c r="B14" s="7" t="s">
        <v>162</v>
      </c>
      <c r="C14" s="7">
        <v>1504</v>
      </c>
      <c r="D14" s="7" t="s">
        <v>23</v>
      </c>
      <c r="E14" s="7">
        <v>909</v>
      </c>
      <c r="F14" s="7" t="s">
        <v>23</v>
      </c>
      <c r="G14" s="7"/>
      <c r="H14" s="8" t="s">
        <v>24</v>
      </c>
      <c r="I14" s="8">
        <f t="shared" si="0"/>
        <v>16000000000</v>
      </c>
      <c r="J14" s="20">
        <v>1100000000</v>
      </c>
      <c r="K14" s="20">
        <v>1200000000</v>
      </c>
      <c r="L14" s="20">
        <v>1200000000</v>
      </c>
      <c r="M14" s="20">
        <v>1300000000</v>
      </c>
      <c r="N14" s="20">
        <v>1400000000</v>
      </c>
      <c r="O14" s="20">
        <v>1200000000</v>
      </c>
      <c r="P14" s="20">
        <v>1400000000</v>
      </c>
      <c r="Q14" s="20">
        <v>1200000000</v>
      </c>
      <c r="R14" s="20">
        <v>1400000000</v>
      </c>
      <c r="S14" s="20">
        <v>1000000000</v>
      </c>
      <c r="T14" s="20">
        <v>1400000000</v>
      </c>
      <c r="U14" s="20">
        <v>2200000000</v>
      </c>
      <c r="V14" s="30">
        <v>0.3775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</row>
    <row r="15" spans="1:35" x14ac:dyDescent="0.3">
      <c r="A15" s="7" t="s">
        <v>64</v>
      </c>
      <c r="B15" s="7" t="s">
        <v>162</v>
      </c>
      <c r="C15" s="7">
        <v>1504</v>
      </c>
      <c r="D15" s="7" t="s">
        <v>58</v>
      </c>
      <c r="E15" s="7">
        <v>909</v>
      </c>
      <c r="F15" s="7" t="s">
        <v>58</v>
      </c>
      <c r="G15" s="7"/>
      <c r="H15" s="8" t="s">
        <v>59</v>
      </c>
      <c r="I15" s="8">
        <f t="shared" si="0"/>
        <v>27000000000</v>
      </c>
      <c r="J15" s="20">
        <v>2250000000</v>
      </c>
      <c r="K15" s="20">
        <v>2250000000</v>
      </c>
      <c r="L15" s="20">
        <v>2250000000</v>
      </c>
      <c r="M15" s="20">
        <v>2250000000</v>
      </c>
      <c r="N15" s="20">
        <v>2250000000</v>
      </c>
      <c r="O15" s="20">
        <v>2250000000</v>
      </c>
      <c r="P15" s="20">
        <v>2250000000</v>
      </c>
      <c r="Q15" s="20">
        <v>2250000000</v>
      </c>
      <c r="R15" s="20">
        <v>2250000000</v>
      </c>
      <c r="S15" s="20">
        <v>2250000000</v>
      </c>
      <c r="T15" s="20">
        <v>2250000000</v>
      </c>
      <c r="U15" s="20">
        <v>2250000000</v>
      </c>
      <c r="V15" s="30">
        <v>0.12280000000000001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</row>
    <row r="16" spans="1:35" x14ac:dyDescent="0.3">
      <c r="A16" s="7" t="s">
        <v>64</v>
      </c>
      <c r="B16" s="7" t="s">
        <v>162</v>
      </c>
      <c r="C16" s="7">
        <v>1504</v>
      </c>
      <c r="D16" s="7" t="s">
        <v>1288</v>
      </c>
      <c r="E16" s="7">
        <v>909</v>
      </c>
      <c r="F16" s="7" t="s">
        <v>1288</v>
      </c>
      <c r="G16" s="7"/>
      <c r="H16" s="8" t="s">
        <v>1269</v>
      </c>
      <c r="I16" s="8">
        <f t="shared" si="0"/>
        <v>4400000000</v>
      </c>
      <c r="J16" s="20">
        <v>350000000</v>
      </c>
      <c r="K16" s="20">
        <v>350000000</v>
      </c>
      <c r="L16" s="20">
        <v>350000000</v>
      </c>
      <c r="M16" s="20">
        <v>350000000</v>
      </c>
      <c r="N16" s="20">
        <v>350000000</v>
      </c>
      <c r="O16" s="20">
        <v>400000000</v>
      </c>
      <c r="P16" s="20">
        <v>350000000</v>
      </c>
      <c r="Q16" s="20">
        <v>350000000</v>
      </c>
      <c r="R16" s="20">
        <v>380000000</v>
      </c>
      <c r="S16" s="20">
        <v>380000000</v>
      </c>
      <c r="T16" s="20">
        <v>390000000</v>
      </c>
      <c r="U16" s="20">
        <v>400000000</v>
      </c>
      <c r="V16" s="30">
        <v>0.13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</row>
    <row r="17" spans="1:35" x14ac:dyDescent="0.3">
      <c r="A17" s="7" t="s">
        <v>64</v>
      </c>
      <c r="B17" s="7" t="s">
        <v>162</v>
      </c>
      <c r="C17" s="7">
        <v>1504</v>
      </c>
      <c r="D17" s="7" t="s">
        <v>8</v>
      </c>
      <c r="E17" s="7">
        <v>999</v>
      </c>
      <c r="F17" s="7" t="s">
        <v>8</v>
      </c>
      <c r="G17" s="7"/>
      <c r="H17" s="8" t="s">
        <v>9</v>
      </c>
      <c r="I17" s="8">
        <f t="shared" si="0"/>
        <v>400000000</v>
      </c>
      <c r="J17" s="20">
        <v>50000000</v>
      </c>
      <c r="K17" s="20">
        <v>30000000</v>
      </c>
      <c r="L17" s="20">
        <v>30000000</v>
      </c>
      <c r="M17" s="20">
        <v>30000000</v>
      </c>
      <c r="N17" s="20">
        <v>30000000</v>
      </c>
      <c r="O17" s="20">
        <v>30000000</v>
      </c>
      <c r="P17" s="20">
        <v>30000000</v>
      </c>
      <c r="Q17" s="20">
        <v>30000000</v>
      </c>
      <c r="R17" s="20">
        <v>50000000</v>
      </c>
      <c r="S17" s="20">
        <v>30000000</v>
      </c>
      <c r="T17" s="20">
        <v>30000000</v>
      </c>
      <c r="U17" s="20">
        <v>30000000</v>
      </c>
      <c r="V17" s="29">
        <v>0.40939999999999999</v>
      </c>
      <c r="X17" s="28">
        <f>($V$17*J17)*0.969459815095991</f>
        <v>19844842.415014941</v>
      </c>
      <c r="Y17" s="28">
        <f>($V$17*K17)*1.03782799763552</f>
        <v>12746603.466959482</v>
      </c>
      <c r="Z17" s="28">
        <f>($V$17*L17)*1.03644591249719</f>
        <v>12729628.697290508</v>
      </c>
      <c r="AA17" s="28">
        <f>($V$17*M17)*1.04513141496497</f>
        <v>12836304.038599743</v>
      </c>
      <c r="AB17" s="28">
        <f>($V$17*N17)*1.02870786528177</f>
        <v>12634590.001390718</v>
      </c>
      <c r="AC17" s="28">
        <f>($V$17*O17)*1.04051510764745</f>
        <v>12779606.552125925</v>
      </c>
      <c r="AD17" s="28">
        <f>($V$17*P17)*1.03066750532915</f>
        <v>12658658.300452564</v>
      </c>
      <c r="AE17" s="28">
        <f>($V$17*Q17)*1.02511791235176</f>
        <v>12590498.199504374</v>
      </c>
      <c r="AF17" s="28">
        <f>($V$17*R17)*0.995833751126524</f>
        <v>20384716.885559954</v>
      </c>
      <c r="AG17" s="28">
        <f>($V$17*S17)*0.93931587643189</f>
        <v>11536677.594336474</v>
      </c>
      <c r="AH17" s="28">
        <f>($V$17*T17)*0.945402249270517</f>
        <v>11611430.425540484</v>
      </c>
      <c r="AI17" s="28">
        <f>($V$17*U17)*1.03737391516536</f>
        <v>12741026.426060895</v>
      </c>
    </row>
    <row r="18" spans="1:35" x14ac:dyDescent="0.3">
      <c r="A18" s="7"/>
      <c r="B18" s="7"/>
      <c r="C18" s="7"/>
      <c r="D18" s="7"/>
      <c r="E18" s="7"/>
      <c r="F18" s="7"/>
      <c r="G18" s="7"/>
      <c r="I18" s="36">
        <f>SUM(I10:I17)</f>
        <v>68850400000</v>
      </c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X18" s="28">
        <f>SUM(X10:X17)</f>
        <v>1095641796.2494402</v>
      </c>
      <c r="Y18" s="28">
        <f t="shared" ref="Y18:AI18" si="1">SUM(Y10:Y17)</f>
        <v>374557438.02600783</v>
      </c>
      <c r="Z18" s="28">
        <f t="shared" si="1"/>
        <v>555891546.49239373</v>
      </c>
      <c r="AA18" s="28">
        <f t="shared" si="1"/>
        <v>774205551.71041048</v>
      </c>
      <c r="AB18" s="28">
        <f t="shared" si="1"/>
        <v>628878950.57484007</v>
      </c>
      <c r="AC18" s="28">
        <f t="shared" si="1"/>
        <v>705238435.92378974</v>
      </c>
      <c r="AD18" s="28">
        <f t="shared" si="1"/>
        <v>548775408.9429853</v>
      </c>
      <c r="AE18" s="28">
        <f t="shared" si="1"/>
        <v>546188871.896703</v>
      </c>
      <c r="AF18" s="28">
        <f t="shared" si="1"/>
        <v>1165299341.4743054</v>
      </c>
      <c r="AG18" s="28">
        <f t="shared" si="1"/>
        <v>537143650.94772005</v>
      </c>
      <c r="AH18" s="28">
        <f t="shared" si="1"/>
        <v>525949677.30249608</v>
      </c>
      <c r="AI18" s="28">
        <f t="shared" si="1"/>
        <v>1367325730.8054664</v>
      </c>
    </row>
    <row r="19" spans="1:35" x14ac:dyDescent="0.3">
      <c r="A19" s="7"/>
      <c r="B19" s="7"/>
      <c r="C19" s="7"/>
      <c r="D19" s="7"/>
      <c r="E19" s="7"/>
      <c r="F19" s="7"/>
      <c r="G19" s="7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W19" s="20">
        <v>1000000</v>
      </c>
      <c r="X19" s="20">
        <v>1095641796.2494402</v>
      </c>
      <c r="Y19" s="20">
        <v>374557438.02600783</v>
      </c>
      <c r="Z19" s="20">
        <v>555891546.49239373</v>
      </c>
      <c r="AA19" s="20">
        <v>774205551.71041048</v>
      </c>
      <c r="AB19" s="20">
        <v>628878950.57484019</v>
      </c>
      <c r="AC19" s="20">
        <v>705238435.92378974</v>
      </c>
      <c r="AD19" s="20">
        <v>548775408.94298542</v>
      </c>
      <c r="AE19" s="20">
        <v>546188871.89670312</v>
      </c>
      <c r="AF19" s="20">
        <v>1165299341.4743052</v>
      </c>
      <c r="AG19" s="20">
        <v>537143650.94772005</v>
      </c>
      <c r="AH19" s="20">
        <v>525949677.30249608</v>
      </c>
      <c r="AI19" s="20">
        <v>1367325730.8054664</v>
      </c>
    </row>
    <row r="20" spans="1:35" x14ac:dyDescent="0.3">
      <c r="A20" s="7"/>
      <c r="B20" s="7"/>
      <c r="C20" s="7"/>
      <c r="D20" s="7"/>
      <c r="E20" s="7"/>
      <c r="F20" s="7"/>
      <c r="G20" s="7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X20" s="28">
        <v>0.96945981509599122</v>
      </c>
      <c r="Y20" s="28">
        <v>1.037827997635522</v>
      </c>
      <c r="Z20" s="28">
        <v>1.0364459124971916</v>
      </c>
      <c r="AA20" s="28">
        <v>1.0451314149649684</v>
      </c>
      <c r="AB20" s="28">
        <v>1.0287078652817716</v>
      </c>
      <c r="AC20" s="28">
        <v>1.0405151076474455</v>
      </c>
      <c r="AD20" s="28">
        <v>1.0306675053291454</v>
      </c>
      <c r="AE20" s="28">
        <v>1.0251179123517646</v>
      </c>
      <c r="AF20" s="28">
        <v>0.99583375112652439</v>
      </c>
      <c r="AG20" s="28">
        <v>0.93931587643189007</v>
      </c>
      <c r="AH20" s="28">
        <v>0.94540224927051653</v>
      </c>
      <c r="AI20" s="28">
        <v>1.0373739151653554</v>
      </c>
    </row>
    <row r="21" spans="1:35" x14ac:dyDescent="0.3">
      <c r="A21" s="7"/>
      <c r="B21" s="7"/>
      <c r="C21" s="7"/>
      <c r="D21" s="7"/>
      <c r="E21" s="7"/>
      <c r="F21" s="7"/>
      <c r="G21" s="7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1:35" x14ac:dyDescent="0.3">
      <c r="A22" s="7" t="s">
        <v>64</v>
      </c>
      <c r="B22" s="7" t="s">
        <v>163</v>
      </c>
      <c r="C22" s="7">
        <v>1505</v>
      </c>
      <c r="D22" s="7" t="s">
        <v>16</v>
      </c>
      <c r="E22" s="7">
        <v>909</v>
      </c>
      <c r="F22" s="7" t="s">
        <v>16</v>
      </c>
      <c r="G22" s="7"/>
      <c r="H22" s="8" t="s">
        <v>17</v>
      </c>
      <c r="I22" s="8">
        <f t="shared" ref="I22:I25" si="2">SUM(J22:U22)</f>
        <v>3000000000</v>
      </c>
      <c r="J22" s="20">
        <v>250000000</v>
      </c>
      <c r="K22" s="20">
        <v>150000000</v>
      </c>
      <c r="L22" s="20">
        <v>150000000</v>
      </c>
      <c r="M22" s="20">
        <v>150000000</v>
      </c>
      <c r="N22" s="20">
        <v>500000000</v>
      </c>
      <c r="O22" s="20">
        <v>150000000</v>
      </c>
      <c r="P22" s="20">
        <v>150000000</v>
      </c>
      <c r="Q22" s="20">
        <v>120000000</v>
      </c>
      <c r="R22" s="20">
        <v>200000000</v>
      </c>
      <c r="S22" s="20">
        <v>430000000</v>
      </c>
      <c r="T22" s="20">
        <v>150000000</v>
      </c>
      <c r="U22" s="20">
        <v>600000000</v>
      </c>
      <c r="V22" s="30">
        <v>0.4037</v>
      </c>
      <c r="X22" s="28">
        <f>($V$22*J22)*1.07706613218002</f>
        <v>108702899.39026815</v>
      </c>
      <c r="Y22" s="28">
        <f>($V$22*K22)*0.8697467137098</f>
        <v>52667512.248696908</v>
      </c>
      <c r="Z22" s="28">
        <f>($V$22*L22)*1.01908340616859</f>
        <v>61710595.66053921</v>
      </c>
      <c r="AA22" s="28">
        <f>($V$22*M22)*0.999129338314387</f>
        <v>60502277.081627689</v>
      </c>
      <c r="AB22" s="28">
        <f>($V$22*N22)*1.00435712126392</f>
        <v>202729484.92712319</v>
      </c>
      <c r="AC22" s="28">
        <f>($V$22*O22)*0.996162282651041</f>
        <v>60322607.025933795</v>
      </c>
      <c r="AD22" s="28">
        <f>($V$22*P22)*1.02215020350946</f>
        <v>61896305.573515341</v>
      </c>
      <c r="AE22" s="28">
        <f>($V$22*Q22)*1.0751394608459</f>
        <v>52084056.041218743</v>
      </c>
      <c r="AF22" s="28">
        <f>($V$22*R22)*1.19844728103013</f>
        <v>96762633.470372915</v>
      </c>
      <c r="AG22" s="28">
        <f>($V$22*S22)*1.11591357384638</f>
        <v>193712553.19756752</v>
      </c>
      <c r="AH22" s="28">
        <f>($V$22*T22)*0.989988007016825</f>
        <v>59948723.764903814</v>
      </c>
      <c r="AI22" s="28">
        <f>($V$22*U22)*1.07599362530645</f>
        <v>260627175.92172718</v>
      </c>
    </row>
    <row r="23" spans="1:35" x14ac:dyDescent="0.3">
      <c r="A23" s="7" t="s">
        <v>64</v>
      </c>
      <c r="B23" s="7" t="s">
        <v>163</v>
      </c>
      <c r="C23" s="7">
        <v>1505</v>
      </c>
      <c r="D23" s="7" t="s">
        <v>18</v>
      </c>
      <c r="E23" s="7">
        <v>909</v>
      </c>
      <c r="F23" s="7" t="s">
        <v>18</v>
      </c>
      <c r="G23" s="7"/>
      <c r="H23" s="8" t="s">
        <v>19</v>
      </c>
      <c r="I23" s="8">
        <f t="shared" si="2"/>
        <v>1600000000</v>
      </c>
      <c r="J23" s="20">
        <v>380000000</v>
      </c>
      <c r="K23" s="20">
        <v>100000000</v>
      </c>
      <c r="L23" s="20">
        <v>60000000</v>
      </c>
      <c r="M23" s="20">
        <v>90000000</v>
      </c>
      <c r="N23" s="20">
        <v>70000000</v>
      </c>
      <c r="O23" s="20">
        <v>90000000</v>
      </c>
      <c r="P23" s="20">
        <v>90000000</v>
      </c>
      <c r="Q23" s="20">
        <v>100000000</v>
      </c>
      <c r="R23" s="20">
        <v>350000000</v>
      </c>
      <c r="S23" s="20">
        <v>90000000</v>
      </c>
      <c r="T23" s="20">
        <v>80000000</v>
      </c>
      <c r="U23" s="20">
        <v>100000000</v>
      </c>
      <c r="V23" s="30">
        <v>0.1318</v>
      </c>
      <c r="X23" s="28">
        <f>($V$23*J23)*1.07706613218002</f>
        <v>53943780.16410394</v>
      </c>
      <c r="Y23" s="28">
        <f>($V$23*K23)*0.8697467137098</f>
        <v>11463261.686695157</v>
      </c>
      <c r="Z23" s="28">
        <f>($V$23*L23)*1.01908340616859</f>
        <v>8058911.5759812417</v>
      </c>
      <c r="AA23" s="28">
        <f>($V$23*M23)*0.999129338314387</f>
        <v>11851672.211085256</v>
      </c>
      <c r="AB23" s="28">
        <f>($V$23*N23)*1.00435712126392</f>
        <v>9266198.8007809687</v>
      </c>
      <c r="AC23" s="28">
        <f>($V$23*O23)*0.996162282651041</f>
        <v>11816476.996806649</v>
      </c>
      <c r="AD23" s="28">
        <f>($V$23*P23)*1.02215020350946</f>
        <v>12124745.714029213</v>
      </c>
      <c r="AE23" s="28">
        <f>($V$23*Q23)*1.0751394608459</f>
        <v>14170338.093948953</v>
      </c>
      <c r="AF23" s="28">
        <f>($V$23*R23)*1.19844728103013</f>
        <v>55284373.073920026</v>
      </c>
      <c r="AG23" s="28">
        <f>($V$23*S23)*1.11591357384638</f>
        <v>13236966.812965797</v>
      </c>
      <c r="AH23" s="28">
        <f>($V$23*T23)*0.989988007016825</f>
        <v>10438433.545985399</v>
      </c>
      <c r="AI23" s="28">
        <f>($V$23*U23)*1.07599362530645</f>
        <v>14181595.98153895</v>
      </c>
    </row>
    <row r="24" spans="1:35" x14ac:dyDescent="0.3">
      <c r="A24" s="7" t="s">
        <v>64</v>
      </c>
      <c r="B24" s="7" t="s">
        <v>163</v>
      </c>
      <c r="C24" s="7">
        <v>1505</v>
      </c>
      <c r="D24" s="7" t="s">
        <v>22</v>
      </c>
      <c r="E24" s="7">
        <v>909</v>
      </c>
      <c r="F24" s="7" t="s">
        <v>22</v>
      </c>
      <c r="G24" s="7"/>
      <c r="H24" s="8" t="s">
        <v>1264</v>
      </c>
      <c r="I24" s="8">
        <f t="shared" si="2"/>
        <v>1700000000</v>
      </c>
      <c r="J24" s="20">
        <v>230000000</v>
      </c>
      <c r="K24" s="20">
        <v>100000000</v>
      </c>
      <c r="L24" s="20">
        <v>110000000</v>
      </c>
      <c r="M24" s="20">
        <v>110000000</v>
      </c>
      <c r="N24" s="20">
        <v>120000000</v>
      </c>
      <c r="O24" s="20">
        <v>120000000</v>
      </c>
      <c r="P24" s="20">
        <v>110000000</v>
      </c>
      <c r="Q24" s="20">
        <v>120000000</v>
      </c>
      <c r="R24" s="20">
        <v>220000000</v>
      </c>
      <c r="S24" s="20">
        <v>130000000</v>
      </c>
      <c r="T24" s="20">
        <v>150000000</v>
      </c>
      <c r="U24" s="20">
        <v>180000000</v>
      </c>
      <c r="V24" s="30">
        <v>0.4592</v>
      </c>
      <c r="X24" s="28">
        <f>($V$24*J24)*1.07706613218002</f>
        <v>113755416.6163246</v>
      </c>
      <c r="Y24" s="28">
        <f>($V$24*K24)*0.8697467137098</f>
        <v>39938769.09355399</v>
      </c>
      <c r="Z24" s="28">
        <f>($V$24*L24)*1.01908340616859</f>
        <v>51475941.012388021</v>
      </c>
      <c r="AA24" s="28">
        <f>($V$24*M24)*0.999129338314387</f>
        <v>50468021.136936307</v>
      </c>
      <c r="AB24" s="28">
        <f>($V$24*N24)*1.00435712126392</f>
        <v>55344094.810127303</v>
      </c>
      <c r="AC24" s="28">
        <f>($V$24*O24)*0.996162282651041</f>
        <v>54892526.423202969</v>
      </c>
      <c r="AD24" s="28">
        <f>($V$24*P24)*1.02215020350946</f>
        <v>51630851.079669833</v>
      </c>
      <c r="AE24" s="28">
        <f>($V$24*Q24)*1.0751394608459</f>
        <v>59244484.850452438</v>
      </c>
      <c r="AF24" s="28">
        <f>($V$24*R24)*1.19844728103013</f>
        <v>121071938.11878814</v>
      </c>
      <c r="AG24" s="28">
        <f>($V$24*S24)*1.11591357384638</f>
        <v>66615576.704333693</v>
      </c>
      <c r="AH24" s="28">
        <f>($V$24*T24)*0.989988007016825</f>
        <v>68190373.923318878</v>
      </c>
      <c r="AI24" s="28">
        <f>($V$24*U24)*1.07599362530645</f>
        <v>88937329.093329534</v>
      </c>
    </row>
    <row r="25" spans="1:35" x14ac:dyDescent="0.3">
      <c r="A25" s="7" t="s">
        <v>64</v>
      </c>
      <c r="B25" s="7" t="s">
        <v>163</v>
      </c>
      <c r="C25" s="7">
        <v>1505</v>
      </c>
      <c r="D25" s="7" t="s">
        <v>8</v>
      </c>
      <c r="E25" s="7">
        <v>999</v>
      </c>
      <c r="F25" s="7" t="s">
        <v>8</v>
      </c>
      <c r="G25" s="7"/>
      <c r="H25" s="8" t="s">
        <v>9</v>
      </c>
      <c r="I25" s="8">
        <f t="shared" si="2"/>
        <v>150000000</v>
      </c>
      <c r="J25" s="20">
        <v>13000000</v>
      </c>
      <c r="K25" s="20">
        <v>8000000</v>
      </c>
      <c r="L25" s="20">
        <v>15000000</v>
      </c>
      <c r="M25" s="20">
        <v>15000000</v>
      </c>
      <c r="N25" s="20">
        <v>8000000</v>
      </c>
      <c r="O25" s="20">
        <v>11000000</v>
      </c>
      <c r="P25" s="20">
        <v>6000000</v>
      </c>
      <c r="Q25" s="20">
        <v>12000000</v>
      </c>
      <c r="R25" s="20">
        <v>10000000</v>
      </c>
      <c r="S25" s="20">
        <v>20000000</v>
      </c>
      <c r="T25" s="20">
        <v>12000000</v>
      </c>
      <c r="U25" s="20">
        <v>20000000</v>
      </c>
      <c r="V25" s="30">
        <v>0.42749999999999999</v>
      </c>
      <c r="X25" s="33">
        <f>($V$25*J25)*1.07706613218002</f>
        <v>5985795.0295904409</v>
      </c>
      <c r="Y25" s="28">
        <f>($V$25*K25)*0.8697467137098</f>
        <v>2974533.7608875143</v>
      </c>
      <c r="Z25" s="28">
        <f>($V$25*L25)*1.01908340616859</f>
        <v>6534872.3420561096</v>
      </c>
      <c r="AA25" s="28">
        <f>($V$25*M25)*0.999129338314387</f>
        <v>6406916.8819410056</v>
      </c>
      <c r="AB25" s="28">
        <f>($V$25*N25)*1.00435712126392</f>
        <v>3434901.3547226223</v>
      </c>
      <c r="AC25" s="28">
        <f>($V$25*O25)*0.996162282651041</f>
        <v>4684453.134166521</v>
      </c>
      <c r="AD25" s="28">
        <f>($V$25*P25)*1.02215020350946</f>
        <v>2621815.2720017643</v>
      </c>
      <c r="AE25" s="28">
        <f>($V$25*Q25)*1.0751394608459</f>
        <v>5515465.4341394631</v>
      </c>
      <c r="AF25" s="28">
        <f>($V$25*R25)*1.19844728103013</f>
        <v>5123362.1264038179</v>
      </c>
      <c r="AG25" s="28">
        <f>($V$25*S25)*1.11591357384638</f>
        <v>9541061.056386577</v>
      </c>
      <c r="AH25" s="28">
        <f>($V$25*T25)*0.989988007016825</f>
        <v>5078638.4759963099</v>
      </c>
      <c r="AI25" s="28">
        <f>($V$25*U25)*1.07599362530645</f>
        <v>9199745.4963701069</v>
      </c>
    </row>
    <row r="26" spans="1:35" x14ac:dyDescent="0.3">
      <c r="A26" s="7"/>
      <c r="B26" s="7"/>
      <c r="C26" s="7"/>
      <c r="D26" s="7"/>
      <c r="E26" s="7"/>
      <c r="F26" s="7"/>
      <c r="G26" s="7"/>
      <c r="I26" s="36">
        <f>SUM(I22:I25)</f>
        <v>6450000000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30"/>
      <c r="X26" s="9">
        <v>262182500</v>
      </c>
      <c r="Y26" s="9">
        <v>123075000</v>
      </c>
      <c r="Z26" s="9">
        <v>125387500</v>
      </c>
      <c r="AA26" s="9">
        <v>129341500</v>
      </c>
      <c r="AB26" s="9">
        <v>269600000</v>
      </c>
      <c r="AC26" s="9">
        <v>132223500</v>
      </c>
      <c r="AD26" s="9">
        <v>125494000</v>
      </c>
      <c r="AE26" s="9">
        <v>121858000</v>
      </c>
      <c r="AF26" s="9">
        <v>232169000</v>
      </c>
      <c r="AG26" s="9">
        <v>253699000</v>
      </c>
      <c r="AH26" s="9">
        <v>145109000</v>
      </c>
      <c r="AI26" s="9">
        <v>346606000</v>
      </c>
    </row>
    <row r="27" spans="1:35" x14ac:dyDescent="0.3">
      <c r="A27" s="7"/>
      <c r="B27" s="7"/>
      <c r="C27" s="7"/>
      <c r="D27" s="7"/>
      <c r="E27" s="7"/>
      <c r="F27" s="7"/>
      <c r="G27" s="7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30"/>
      <c r="X27" s="20">
        <v>282387891.20028716</v>
      </c>
      <c r="Y27" s="20">
        <v>107044076.78983358</v>
      </c>
      <c r="Z27" s="20">
        <v>127780320.59096459</v>
      </c>
      <c r="AA27" s="20">
        <v>129228887.31159025</v>
      </c>
      <c r="AB27" s="20">
        <v>270774679.89275408</v>
      </c>
      <c r="AC27" s="20">
        <v>131716063.58010994</v>
      </c>
      <c r="AD27" s="20">
        <v>128273717.63921615</v>
      </c>
      <c r="AE27" s="20">
        <v>131014344.4197596</v>
      </c>
      <c r="AF27" s="20">
        <v>278242306.78948492</v>
      </c>
      <c r="AG27" s="20">
        <v>283106157.77125359</v>
      </c>
      <c r="AH27" s="20">
        <v>143656169.71020439</v>
      </c>
      <c r="AI27" s="20">
        <v>372945846.49296576</v>
      </c>
    </row>
    <row r="28" spans="1:35" x14ac:dyDescent="0.3">
      <c r="A28" s="7"/>
      <c r="B28" s="7"/>
      <c r="C28" s="7"/>
      <c r="D28" s="7"/>
      <c r="E28" s="7"/>
      <c r="F28" s="7"/>
      <c r="G28" s="7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30"/>
      <c r="X28" s="32">
        <v>1.0770661321800163</v>
      </c>
      <c r="Y28" s="32">
        <v>0.8697467137097995</v>
      </c>
      <c r="Z28" s="32">
        <v>1.0190834061685941</v>
      </c>
      <c r="AA28" s="32">
        <v>0.99912933831438677</v>
      </c>
      <c r="AB28" s="32">
        <v>1.0043571212639246</v>
      </c>
      <c r="AC28" s="32">
        <v>0.99616228265104112</v>
      </c>
      <c r="AD28" s="32">
        <v>1.0221502035094598</v>
      </c>
      <c r="AE28" s="32">
        <v>1.0751394608458993</v>
      </c>
      <c r="AF28" s="32">
        <v>1.1984472810301328</v>
      </c>
      <c r="AG28" s="32">
        <v>1.1159135738463832</v>
      </c>
      <c r="AH28" s="32">
        <v>0.98998800701682454</v>
      </c>
      <c r="AI28" s="32">
        <v>1.0759936253064453</v>
      </c>
    </row>
    <row r="29" spans="1:35" x14ac:dyDescent="0.3">
      <c r="A29" s="7"/>
      <c r="B29" s="7"/>
      <c r="C29" s="7"/>
      <c r="D29" s="7"/>
      <c r="E29" s="7"/>
      <c r="F29" s="7"/>
      <c r="G29" s="7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30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</row>
    <row r="30" spans="1:35" x14ac:dyDescent="0.3">
      <c r="A30" s="7"/>
      <c r="B30" s="7"/>
      <c r="C30" s="7"/>
      <c r="D30" s="7"/>
      <c r="E30" s="7"/>
      <c r="F30" s="7"/>
      <c r="G30" s="7"/>
      <c r="H30" s="8" t="s">
        <v>24</v>
      </c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30"/>
      <c r="X30" s="28">
        <v>473064900.4412151</v>
      </c>
      <c r="Y30" s="28">
        <v>571908784.23651791</v>
      </c>
      <c r="Z30" s="28">
        <v>490345925.53103149</v>
      </c>
      <c r="AA30" s="28">
        <v>495010449.38963073</v>
      </c>
      <c r="AB30" s="28">
        <v>546052932.98067045</v>
      </c>
      <c r="AC30" s="28">
        <v>534066013.4676286</v>
      </c>
      <c r="AD30" s="28">
        <v>553120422.55865407</v>
      </c>
      <c r="AE30" s="28">
        <v>464959049.09515512</v>
      </c>
      <c r="AF30" s="28">
        <v>634021679.54912019</v>
      </c>
      <c r="AG30" s="28">
        <v>386382245.64980632</v>
      </c>
      <c r="AH30" s="28">
        <v>509774240.76696944</v>
      </c>
      <c r="AI30" s="28">
        <v>817127753.66048288</v>
      </c>
    </row>
    <row r="31" spans="1:35" x14ac:dyDescent="0.3">
      <c r="A31" s="7"/>
      <c r="B31" s="7"/>
      <c r="C31" s="7"/>
      <c r="D31" s="7"/>
      <c r="E31" s="7"/>
      <c r="F31" s="7"/>
      <c r="G31" s="7"/>
      <c r="H31" s="8" t="s">
        <v>59</v>
      </c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30"/>
      <c r="X31" s="28">
        <v>314769011.41940451</v>
      </c>
      <c r="Y31" s="28">
        <v>348826483.63035297</v>
      </c>
      <c r="Z31" s="28">
        <v>299078541.33382785</v>
      </c>
      <c r="AA31" s="28">
        <v>278698700.28803867</v>
      </c>
      <c r="AB31" s="28">
        <v>285476680.00484246</v>
      </c>
      <c r="AC31" s="28">
        <v>325744899.60509002</v>
      </c>
      <c r="AD31" s="28">
        <v>289171566.23075897</v>
      </c>
      <c r="AE31" s="28">
        <v>283594227.95803833</v>
      </c>
      <c r="AF31" s="28">
        <v>331466774.00079829</v>
      </c>
      <c r="AG31" s="28">
        <v>282801097.94183177</v>
      </c>
      <c r="AH31" s="28">
        <v>266510165.98659161</v>
      </c>
      <c r="AI31" s="28">
        <v>271851171.98843038</v>
      </c>
    </row>
    <row r="32" spans="1:35" x14ac:dyDescent="0.3">
      <c r="A32" s="7"/>
      <c r="B32" s="7"/>
      <c r="C32" s="7"/>
      <c r="D32" s="7"/>
      <c r="E32" s="7"/>
      <c r="F32" s="7"/>
      <c r="G32" s="7"/>
      <c r="H32" s="8" t="s">
        <v>1269</v>
      </c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30"/>
      <c r="X32" s="28">
        <v>51834925.876159631</v>
      </c>
      <c r="Y32" s="28">
        <v>57443376.783138111</v>
      </c>
      <c r="Z32" s="28">
        <v>49251080.820445769</v>
      </c>
      <c r="AA32" s="28">
        <v>45895008.552680999</v>
      </c>
      <c r="AB32" s="28">
        <v>47011179.660587519</v>
      </c>
      <c r="AC32" s="28">
        <v>61305590.949926458</v>
      </c>
      <c r="AD32" s="28">
        <v>47619639.028228492</v>
      </c>
      <c r="AE32" s="28">
        <v>46701184.842890859</v>
      </c>
      <c r="AF32" s="28">
        <v>59263332.014619745</v>
      </c>
      <c r="AG32" s="28">
        <v>50562338.900928296</v>
      </c>
      <c r="AH32" s="28">
        <v>48903602.66203472</v>
      </c>
      <c r="AI32" s="28">
        <v>51162725.093732826</v>
      </c>
    </row>
    <row r="33" spans="1:35" x14ac:dyDescent="0.3">
      <c r="A33" s="7" t="s">
        <v>64</v>
      </c>
      <c r="B33" s="7" t="s">
        <v>164</v>
      </c>
      <c r="C33" s="7">
        <v>1506</v>
      </c>
      <c r="D33" s="7" t="s">
        <v>29</v>
      </c>
      <c r="E33" s="7">
        <v>910</v>
      </c>
      <c r="F33" s="7" t="s">
        <v>29</v>
      </c>
      <c r="G33" s="7"/>
      <c r="H33" s="8" t="s">
        <v>30</v>
      </c>
      <c r="I33" s="8">
        <f t="shared" ref="I33:I37" si="3">SUM(J33:U33)</f>
        <v>4200000000</v>
      </c>
      <c r="J33" s="20">
        <v>280000000</v>
      </c>
      <c r="K33" s="20">
        <v>280000000</v>
      </c>
      <c r="L33" s="20">
        <v>320000000</v>
      </c>
      <c r="M33" s="20">
        <v>350000000</v>
      </c>
      <c r="N33" s="20">
        <v>350000000</v>
      </c>
      <c r="O33" s="20">
        <v>350000000</v>
      </c>
      <c r="P33" s="20">
        <v>370000000</v>
      </c>
      <c r="Q33" s="20">
        <v>370000000</v>
      </c>
      <c r="R33" s="20">
        <v>360000000</v>
      </c>
      <c r="S33" s="20">
        <v>370000000</v>
      </c>
      <c r="T33" s="20">
        <v>400000000</v>
      </c>
      <c r="U33" s="20">
        <v>400000000</v>
      </c>
      <c r="V33" s="29">
        <v>0.2913</v>
      </c>
      <c r="X33" s="28">
        <f>($V$33*J33)*1.13922914013538</f>
        <v>92920085.586001843</v>
      </c>
      <c r="Y33" s="28">
        <f>($V$33*K33)*1.26249179743161</f>
        <v>102973880.96571158</v>
      </c>
      <c r="Z33" s="28">
        <f>($V$33*L33)*1.08244133671309</f>
        <v>100900851.64304775</v>
      </c>
      <c r="AA33" s="28">
        <f>($V$33*M33)*1.00868150665233</f>
        <v>102840123.01073827</v>
      </c>
      <c r="AB33" s="28">
        <f>($V$33*N33)*1.03321273979313</f>
        <v>105341204.88560881</v>
      </c>
      <c r="AC33" s="28">
        <f>($V$33*O33)*1.17895367211397</f>
        <v>120200221.64037985</v>
      </c>
      <c r="AD33" s="28">
        <f>($V$33*P33)*1.04658547314788</f>
        <v>112802028.88135155</v>
      </c>
      <c r="AE33" s="28">
        <f>($V$33*Q33)*1.02639966687672</f>
        <v>110626382.49563999</v>
      </c>
      <c r="AF33" s="28">
        <f>($V$33*R33)*1.19966259138906</f>
        <v>125806216.63378833</v>
      </c>
      <c r="AG33" s="28">
        <f>($V$33*S33)*1.02352912754916</f>
        <v>110316992.89637557</v>
      </c>
      <c r="AH33" s="28">
        <f>($V$33*T33)*0.964568099842894</f>
        <v>112391474.99369401</v>
      </c>
      <c r="AI33" s="28">
        <f>($V$33*U33)*0.983898559494862</f>
        <v>114643860.15234132</v>
      </c>
    </row>
    <row r="34" spans="1:35" x14ac:dyDescent="0.3">
      <c r="A34" s="7" t="s">
        <v>64</v>
      </c>
      <c r="B34" s="7" t="s">
        <v>164</v>
      </c>
      <c r="C34" s="7">
        <v>1506</v>
      </c>
      <c r="D34" s="7" t="s">
        <v>31</v>
      </c>
      <c r="E34" s="7">
        <v>910</v>
      </c>
      <c r="F34" s="7" t="s">
        <v>31</v>
      </c>
      <c r="G34" s="7"/>
      <c r="H34" s="8" t="s">
        <v>32</v>
      </c>
      <c r="I34" s="8">
        <f t="shared" si="3"/>
        <v>320000000</v>
      </c>
      <c r="J34" s="20">
        <v>25000000</v>
      </c>
      <c r="K34" s="20">
        <v>25000000</v>
      </c>
      <c r="L34" s="20">
        <v>27000000</v>
      </c>
      <c r="M34" s="20">
        <v>27000000</v>
      </c>
      <c r="N34" s="20">
        <v>27000000</v>
      </c>
      <c r="O34" s="20">
        <v>27000000</v>
      </c>
      <c r="P34" s="20">
        <v>27000000</v>
      </c>
      <c r="Q34" s="20">
        <v>27000000</v>
      </c>
      <c r="R34" s="20">
        <v>27000000</v>
      </c>
      <c r="S34" s="20">
        <v>27000000</v>
      </c>
      <c r="T34" s="20">
        <v>27000000</v>
      </c>
      <c r="U34" s="20">
        <v>27000000</v>
      </c>
      <c r="V34" s="29">
        <v>0.33410000000000001</v>
      </c>
      <c r="X34" s="28">
        <f>($V$34*J34)*1.13922914013538</f>
        <v>9515411.392980732</v>
      </c>
      <c r="Y34" s="28">
        <f>($V$34*K34)*1.26249179743161</f>
        <v>10544962.738047495</v>
      </c>
      <c r="Z34" s="28">
        <f>($V$34*L34)*1.08244133671309</f>
        <v>9764378.5660878047</v>
      </c>
      <c r="AA34" s="28">
        <f>($V$34*M34)*1.00868150665233</f>
        <v>9099013.2670586687</v>
      </c>
      <c r="AB34" s="28">
        <f>($V$34*N34)*1.03321273979313</f>
        <v>9320302.161851909</v>
      </c>
      <c r="AC34" s="28">
        <f>($V$34*O34)*1.17895367211397</f>
        <v>10634987.390038492</v>
      </c>
      <c r="AD34" s="28">
        <f>($V$34*P34)*1.04658547314788</f>
        <v>9440933.5776250716</v>
      </c>
      <c r="AE34" s="28">
        <f>($V$34*Q34)*1.02639966687672</f>
        <v>9258843.4749948476</v>
      </c>
      <c r="AF34" s="28">
        <f>($V$34*R34)*1.19966259138906</f>
        <v>10821796.338143326</v>
      </c>
      <c r="AG34" s="28">
        <f>($V$34*S34)*1.02352912754916</f>
        <v>9232949.2008826695</v>
      </c>
      <c r="AH34" s="28">
        <f>($V$34*T34)*0.964568099842894</f>
        <v>8701079.4582527932</v>
      </c>
      <c r="AI34" s="28">
        <f>($V$34*U34)*0.983898559494862</f>
        <v>8875453.735635303</v>
      </c>
    </row>
    <row r="35" spans="1:35" x14ac:dyDescent="0.3">
      <c r="A35" s="7" t="s">
        <v>64</v>
      </c>
      <c r="B35" s="7" t="s">
        <v>164</v>
      </c>
      <c r="C35" s="7">
        <v>1506</v>
      </c>
      <c r="D35" s="7" t="s">
        <v>33</v>
      </c>
      <c r="E35" s="7">
        <v>910</v>
      </c>
      <c r="F35" s="7" t="s">
        <v>33</v>
      </c>
      <c r="G35" s="7"/>
      <c r="H35" s="8" t="s">
        <v>34</v>
      </c>
      <c r="I35" s="8">
        <f t="shared" si="3"/>
        <v>3700000000</v>
      </c>
      <c r="J35" s="20">
        <v>280000000</v>
      </c>
      <c r="K35" s="20">
        <v>280000000</v>
      </c>
      <c r="L35" s="20">
        <v>300000000</v>
      </c>
      <c r="M35" s="20">
        <v>300000000</v>
      </c>
      <c r="N35" s="20">
        <v>300000000</v>
      </c>
      <c r="O35" s="20">
        <v>300000000</v>
      </c>
      <c r="P35" s="20">
        <v>320000000</v>
      </c>
      <c r="Q35" s="20">
        <v>320000000</v>
      </c>
      <c r="R35" s="20">
        <v>300000000</v>
      </c>
      <c r="S35" s="20">
        <v>300000000</v>
      </c>
      <c r="T35" s="20">
        <v>300000000</v>
      </c>
      <c r="U35" s="20">
        <v>400000000</v>
      </c>
      <c r="V35" s="29">
        <v>0.38640000000000002</v>
      </c>
      <c r="X35" s="28">
        <f>($V$35*J35)*1.13922914013538</f>
        <v>123255479.12952664</v>
      </c>
      <c r="Y35" s="28">
        <f>($V$35*K35)*1.26249179743161</f>
        <v>136591512.5477204</v>
      </c>
      <c r="Z35" s="28">
        <f>($V$35*L35)*1.08244133671309</f>
        <v>125476599.75178184</v>
      </c>
      <c r="AA35" s="28">
        <f>($V$35*M35)*1.00868150665233</f>
        <v>116926360.25113805</v>
      </c>
      <c r="AB35" s="28">
        <f>($V$35*N35)*1.03321273979313</f>
        <v>119770020.7968199</v>
      </c>
      <c r="AC35" s="28">
        <f>($V$35*O35)*1.17895367211397</f>
        <v>136664309.67145145</v>
      </c>
      <c r="AD35" s="28">
        <f>($V$35*P35)*1.04658547314788</f>
        <v>129408200.58378895</v>
      </c>
      <c r="AE35" s="28">
        <f>($V$35*Q35)*1.02639966687672</f>
        <v>126912266.00997294</v>
      </c>
      <c r="AF35" s="28">
        <f>($V$35*R35)*1.19966259138906</f>
        <v>139064887.59382027</v>
      </c>
      <c r="AG35" s="28">
        <f>($V$35*S35)*1.02352912754916</f>
        <v>118647496.46549815</v>
      </c>
      <c r="AH35" s="28">
        <f>($V$35*T35)*0.964568099842894</f>
        <v>111812734.13378826</v>
      </c>
      <c r="AI35" s="28">
        <f>($V$35*U35)*0.983898559494862</f>
        <v>152071361.35552588</v>
      </c>
    </row>
    <row r="36" spans="1:35" x14ac:dyDescent="0.3">
      <c r="A36" s="7" t="s">
        <v>64</v>
      </c>
      <c r="B36" s="7" t="s">
        <v>164</v>
      </c>
      <c r="C36" s="7">
        <v>1506</v>
      </c>
      <c r="D36" s="7" t="s">
        <v>57</v>
      </c>
      <c r="E36" s="7">
        <v>910</v>
      </c>
      <c r="F36" s="7" t="s">
        <v>57</v>
      </c>
      <c r="G36" s="7"/>
      <c r="H36" s="8" t="s">
        <v>56</v>
      </c>
      <c r="I36" s="8">
        <f t="shared" si="3"/>
        <v>1300000000</v>
      </c>
      <c r="J36" s="20">
        <v>80000000</v>
      </c>
      <c r="K36" s="20">
        <v>80000000</v>
      </c>
      <c r="L36" s="20">
        <v>80000000</v>
      </c>
      <c r="M36" s="20">
        <v>80000000</v>
      </c>
      <c r="N36" s="20">
        <v>80000000</v>
      </c>
      <c r="O36" s="20">
        <v>80000000</v>
      </c>
      <c r="P36" s="20">
        <v>100000000</v>
      </c>
      <c r="Q36" s="20">
        <v>130000000</v>
      </c>
      <c r="R36" s="20">
        <v>130000000</v>
      </c>
      <c r="S36" s="20">
        <v>150000000</v>
      </c>
      <c r="T36" s="20">
        <v>150000000</v>
      </c>
      <c r="U36" s="20">
        <v>160000000</v>
      </c>
      <c r="V36" s="29">
        <v>0.38600000000000001</v>
      </c>
      <c r="X36" s="28">
        <f>($V$36*J36)*1.13922914013538</f>
        <v>35179395.847380422</v>
      </c>
      <c r="Y36" s="28">
        <f>($V$36*K36)*1.26249179743161</f>
        <v>38985746.70468802</v>
      </c>
      <c r="Z36" s="28">
        <f>($V$36*L36)*1.08244133671309</f>
        <v>33425788.477700338</v>
      </c>
      <c r="AA36" s="28">
        <f>($V$36*M36)*1.00868150665233</f>
        <v>31148084.925423939</v>
      </c>
      <c r="AB36" s="28">
        <f>($V$36*N36)*1.03321273979313</f>
        <v>31905609.404811926</v>
      </c>
      <c r="AC36" s="28">
        <f>($V$36*O36)*1.17895367211397</f>
        <v>36406089.394879408</v>
      </c>
      <c r="AD36" s="28">
        <f>($V$36*P36)*1.04658547314788</f>
        <v>40398199.263508126</v>
      </c>
      <c r="AE36" s="28">
        <f>($V$36*Q36)*1.02639966687672</f>
        <v>51504735.283873916</v>
      </c>
      <c r="AF36" s="28">
        <f>($V$36*R36)*1.19966259138906</f>
        <v>60199068.83590322</v>
      </c>
      <c r="AG36" s="28">
        <f>($V$36*S36)*1.02352912754916</f>
        <v>59262336.485096119</v>
      </c>
      <c r="AH36" s="28">
        <f>($V$36*T36)*0.964568099842894</f>
        <v>55848492.980903558</v>
      </c>
      <c r="AI36" s="28">
        <f>($V$36*U36)*0.983898559494862</f>
        <v>60765575.034402683</v>
      </c>
    </row>
    <row r="37" spans="1:35" x14ac:dyDescent="0.3">
      <c r="A37" s="7" t="s">
        <v>64</v>
      </c>
      <c r="B37" s="7" t="s">
        <v>164</v>
      </c>
      <c r="C37" s="7">
        <v>1506</v>
      </c>
      <c r="D37" s="7" t="s">
        <v>8</v>
      </c>
      <c r="E37" s="7">
        <v>999</v>
      </c>
      <c r="F37" s="7" t="s">
        <v>8</v>
      </c>
      <c r="G37" s="7"/>
      <c r="H37" s="8" t="s">
        <v>9</v>
      </c>
      <c r="I37" s="8">
        <f t="shared" si="3"/>
        <v>60000000</v>
      </c>
      <c r="J37" s="20">
        <v>5000000</v>
      </c>
      <c r="K37" s="20">
        <v>5000000</v>
      </c>
      <c r="L37" s="20">
        <v>5000000</v>
      </c>
      <c r="M37" s="20">
        <v>5000000</v>
      </c>
      <c r="N37" s="20">
        <v>5000000</v>
      </c>
      <c r="O37" s="20">
        <v>5000000</v>
      </c>
      <c r="P37" s="20">
        <v>5000000</v>
      </c>
      <c r="Q37" s="20">
        <v>5000000</v>
      </c>
      <c r="R37" s="20">
        <v>5000000</v>
      </c>
      <c r="S37" s="20">
        <v>5000000</v>
      </c>
      <c r="T37" s="20">
        <v>5000000</v>
      </c>
      <c r="U37" s="20">
        <v>5000000</v>
      </c>
      <c r="V37" s="29">
        <v>0.42570000000000002</v>
      </c>
      <c r="X37" s="28">
        <f>($V$37*J37)*1.13922914013538</f>
        <v>2424849.2247781488</v>
      </c>
      <c r="Y37" s="28">
        <f>($V$37*K37)*1.26249179743161</f>
        <v>2687213.7908331752</v>
      </c>
      <c r="Z37" s="28">
        <f>($V$37*L37)*1.08244133671309</f>
        <v>2303976.3851938201</v>
      </c>
      <c r="AA37" s="28">
        <f>($V$37*M37)*1.00868150665233</f>
        <v>2146978.5869094837</v>
      </c>
      <c r="AB37" s="28">
        <f>($V$37*N37)*1.03321273979313</f>
        <v>2199193.3166496824</v>
      </c>
      <c r="AC37" s="28">
        <f>($V$37*O37)*1.17895367211397</f>
        <v>2509402.8910945859</v>
      </c>
      <c r="AD37" s="28">
        <f>($V$37*P37)*1.04658547314788</f>
        <v>2227657.1795952604</v>
      </c>
      <c r="AE37" s="28">
        <f>($V$37*Q37)*1.02639966687672</f>
        <v>2184691.6909471028</v>
      </c>
      <c r="AF37" s="28">
        <f>($V$37*R37)*1.19966259138906</f>
        <v>2553481.8257716224</v>
      </c>
      <c r="AG37" s="28">
        <f>($V$37*S37)*1.02352912754916</f>
        <v>2178581.7479883782</v>
      </c>
      <c r="AH37" s="28">
        <f>($V$37*T37)*0.964568099842894</f>
        <v>2053083.2005155997</v>
      </c>
      <c r="AI37" s="28">
        <f>($V$37*U37)*0.983898559494862</f>
        <v>2094228.0838848138</v>
      </c>
    </row>
    <row r="38" spans="1:35" x14ac:dyDescent="0.3">
      <c r="A38" s="7"/>
      <c r="B38" s="7"/>
      <c r="C38" s="7"/>
      <c r="D38" s="7"/>
      <c r="E38" s="7"/>
      <c r="F38" s="7"/>
      <c r="G38" s="7"/>
      <c r="I38" s="36">
        <f>SUM(I33:I37)</f>
        <v>9580000000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X38" s="9">
        <f>SUM(X30:X37)</f>
        <v>1102964058.9174471</v>
      </c>
      <c r="Y38" s="9">
        <f t="shared" ref="Y38:AI38" si="4">SUM(Y30:Y37)</f>
        <v>1269961961.3970098</v>
      </c>
      <c r="Z38" s="9">
        <f t="shared" si="4"/>
        <v>1110547142.5091166</v>
      </c>
      <c r="AA38" s="9">
        <f t="shared" si="4"/>
        <v>1081764718.2716188</v>
      </c>
      <c r="AB38" s="9">
        <f t="shared" si="4"/>
        <v>1147077123.2118425</v>
      </c>
      <c r="AC38" s="9">
        <f t="shared" si="4"/>
        <v>1227531515.010489</v>
      </c>
      <c r="AD38" s="9">
        <f t="shared" si="4"/>
        <v>1184188647.3035104</v>
      </c>
      <c r="AE38" s="9">
        <f t="shared" si="4"/>
        <v>1095741380.8515131</v>
      </c>
      <c r="AF38" s="9">
        <f t="shared" si="4"/>
        <v>1363197236.7919648</v>
      </c>
      <c r="AG38" s="9">
        <f t="shared" si="4"/>
        <v>1019384039.2884071</v>
      </c>
      <c r="AH38" s="9">
        <f t="shared" si="4"/>
        <v>1115994874.18275</v>
      </c>
      <c r="AI38" s="9">
        <f t="shared" si="4"/>
        <v>1478592129.1044362</v>
      </c>
    </row>
    <row r="39" spans="1:35" x14ac:dyDescent="0.3">
      <c r="A39" s="7"/>
      <c r="B39" s="7"/>
      <c r="C39" s="7"/>
      <c r="D39" s="7"/>
      <c r="E39" s="7"/>
      <c r="F39" s="7"/>
      <c r="G39" s="7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X39" s="20">
        <v>1102964058.9174471</v>
      </c>
      <c r="Y39" s="20">
        <v>1269961961.3970096</v>
      </c>
      <c r="Z39" s="20">
        <v>1110547142.5091166</v>
      </c>
      <c r="AA39" s="20">
        <v>1081764718.2716188</v>
      </c>
      <c r="AB39" s="20">
        <v>1147077123.2118425</v>
      </c>
      <c r="AC39" s="20">
        <v>1227531515.0104887</v>
      </c>
      <c r="AD39" s="20">
        <v>1184188647.3035104</v>
      </c>
      <c r="AE39" s="20">
        <v>1095741380.8515131</v>
      </c>
      <c r="AF39" s="20">
        <v>1363197236.791965</v>
      </c>
      <c r="AG39" s="20">
        <v>1019384039.2884072</v>
      </c>
      <c r="AH39" s="20">
        <v>1115994874.18275</v>
      </c>
      <c r="AI39" s="20">
        <v>1478592129.1044362</v>
      </c>
    </row>
    <row r="40" spans="1:35" x14ac:dyDescent="0.3">
      <c r="A40" s="7"/>
      <c r="B40" s="7"/>
      <c r="C40" s="7"/>
      <c r="D40" s="7"/>
      <c r="E40" s="7"/>
      <c r="F40" s="7"/>
      <c r="G40" s="7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X40" s="15">
        <v>1.1392291401353765</v>
      </c>
      <c r="Y40" s="15">
        <v>1.2624917974316068</v>
      </c>
      <c r="Z40" s="15">
        <v>1.0824413367130938</v>
      </c>
      <c r="AA40" s="15">
        <v>1.0086815066523296</v>
      </c>
      <c r="AB40" s="15">
        <v>1.0332127397931323</v>
      </c>
      <c r="AC40" s="15">
        <v>1.1789536721139704</v>
      </c>
      <c r="AD40" s="15">
        <v>1.046585473147879</v>
      </c>
      <c r="AE40" s="15">
        <v>1.0263996668767221</v>
      </c>
      <c r="AF40" s="15">
        <v>1.1996625913890637</v>
      </c>
      <c r="AG40" s="15">
        <v>1.0235291275491558</v>
      </c>
      <c r="AH40" s="15">
        <v>0.96456809984289393</v>
      </c>
      <c r="AI40" s="15">
        <v>0.98389855949486205</v>
      </c>
    </row>
    <row r="41" spans="1:35" x14ac:dyDescent="0.3">
      <c r="A41" s="7"/>
      <c r="B41" s="7"/>
      <c r="C41" s="7"/>
      <c r="D41" s="7"/>
      <c r="E41" s="7"/>
      <c r="F41" s="7"/>
      <c r="G41" s="7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</row>
    <row r="42" spans="1:35" x14ac:dyDescent="0.3">
      <c r="A42" s="7" t="s">
        <v>64</v>
      </c>
      <c r="B42" s="7" t="s">
        <v>165</v>
      </c>
      <c r="C42" s="7">
        <v>1510</v>
      </c>
      <c r="D42" s="7" t="s">
        <v>60</v>
      </c>
      <c r="E42" s="7">
        <v>908</v>
      </c>
      <c r="F42" s="7" t="s">
        <v>60</v>
      </c>
      <c r="G42" s="7"/>
      <c r="H42" s="8" t="s">
        <v>1271</v>
      </c>
      <c r="J42" s="20">
        <v>15000000</v>
      </c>
      <c r="K42" s="20">
        <v>10000000</v>
      </c>
      <c r="L42" s="20">
        <v>15000000</v>
      </c>
      <c r="M42" s="20">
        <v>20000000</v>
      </c>
      <c r="N42" s="20">
        <v>15000000</v>
      </c>
      <c r="O42" s="20">
        <v>10000000</v>
      </c>
      <c r="P42" s="20">
        <v>10000000</v>
      </c>
      <c r="Q42" s="20">
        <v>25000000</v>
      </c>
      <c r="R42" s="20">
        <v>50000000</v>
      </c>
      <c r="S42" s="20">
        <v>30000000</v>
      </c>
      <c r="T42" s="20">
        <v>20000000</v>
      </c>
      <c r="U42" s="20">
        <v>30000000</v>
      </c>
      <c r="V42" s="29">
        <v>0.46739999999999998</v>
      </c>
      <c r="X42" s="28">
        <f>($V$42*J42)*1.12361091436821</f>
        <v>7877636.12063553</v>
      </c>
      <c r="Y42" s="28">
        <f>($V$42*K42)*0.68061843651286</f>
        <v>3181210.5722611058</v>
      </c>
      <c r="Z42" s="28">
        <f>($V$42*L42)*1.02303940055828</f>
        <v>7172529.2373140836</v>
      </c>
      <c r="AA42" s="28">
        <f>($V$42*M42)*0.815759908218462</f>
        <v>7625723.6220261846</v>
      </c>
      <c r="AB42" s="28">
        <f>($V$42*N42)*0.771699252277993</f>
        <v>5410383.4577210089</v>
      </c>
      <c r="AC42" s="28">
        <f>($V$42*O42)*0.96143955383705</f>
        <v>4493768.4746343736</v>
      </c>
      <c r="AD42" s="28">
        <f>($V$42*P42)*0.676035328061278</f>
        <v>3159789.1233584112</v>
      </c>
      <c r="AE42" s="28">
        <f>($V$42*Q42)*0.945293225159996</f>
        <v>11045751.335994549</v>
      </c>
      <c r="AF42" s="28">
        <f>($V$42*R42)*1.13710472203228</f>
        <v>26574137.353894413</v>
      </c>
      <c r="AG42" s="28">
        <f>($V$42*S42)*0.768184965816485</f>
        <v>10771489.590678753</v>
      </c>
      <c r="AH42" s="28">
        <f>($V$42*T42)*0.905302550356212</f>
        <v>8462768.2407298703</v>
      </c>
      <c r="AI42" s="28">
        <f>($V$42*U42)*1.01348571843695</f>
        <v>14211096.743922865</v>
      </c>
    </row>
    <row r="43" spans="1:35" x14ac:dyDescent="0.3">
      <c r="A43" s="7" t="s">
        <v>64</v>
      </c>
      <c r="B43" s="7" t="s">
        <v>165</v>
      </c>
      <c r="C43" s="7">
        <v>1510</v>
      </c>
      <c r="D43" s="7" t="s">
        <v>60</v>
      </c>
      <c r="E43" s="7">
        <v>908</v>
      </c>
      <c r="F43" s="7" t="s">
        <v>60</v>
      </c>
      <c r="G43" s="7"/>
      <c r="H43" s="8" t="s">
        <v>1272</v>
      </c>
      <c r="J43" s="20">
        <v>164900000</v>
      </c>
      <c r="K43" s="20">
        <v>45100000</v>
      </c>
      <c r="L43" s="20">
        <v>115200000</v>
      </c>
      <c r="M43" s="20">
        <v>54900000</v>
      </c>
      <c r="N43" s="20">
        <v>59900000</v>
      </c>
      <c r="O43" s="20">
        <v>130000000</v>
      </c>
      <c r="P43" s="20">
        <v>49800000</v>
      </c>
      <c r="Q43" s="20">
        <v>99900000</v>
      </c>
      <c r="R43" s="20">
        <v>165100000</v>
      </c>
      <c r="S43" s="20">
        <v>50000000</v>
      </c>
      <c r="T43" s="20">
        <v>150000000</v>
      </c>
      <c r="U43" s="20">
        <v>165000000</v>
      </c>
      <c r="V43" s="29">
        <v>0.49630000000000002</v>
      </c>
      <c r="X43" s="28">
        <f>($V$43*J43)*1.12361091436821</f>
        <v>91956171.162475556</v>
      </c>
      <c r="Y43" s="28">
        <f>($V$43*K43)*0.68061843651286</f>
        <v>15234370.944864083</v>
      </c>
      <c r="Z43" s="28">
        <f>($V$43*L43)*1.02303940055828</f>
        <v>58491009.158062823</v>
      </c>
      <c r="AA43" s="28">
        <f>($V$43*M43)*0.815759908218462</f>
        <v>22226904.170440372</v>
      </c>
      <c r="AB43" s="28">
        <f>($V$43*N43)*0.771699252277993</f>
        <v>22941360.900443517</v>
      </c>
      <c r="AC43" s="28">
        <f>($V$43*O43)*0.96143955383705</f>
        <v>62031118.574012659</v>
      </c>
      <c r="AD43" s="28">
        <f>($V$43*P43)*0.676035328061278</f>
        <v>16708713.39917724</v>
      </c>
      <c r="AE43" s="28">
        <f>($V$43*Q43)*0.945293225159996</f>
        <v>46867987.861925893</v>
      </c>
      <c r="AF43" s="28">
        <f>($V$43*R43)*1.13710472203228</f>
        <v>93173371.642216951</v>
      </c>
      <c r="AG43" s="28">
        <f>($V$43*S43)*0.768184965816485</f>
        <v>19062509.926736075</v>
      </c>
      <c r="AH43" s="28">
        <f>($V$43*T43)*0.905302550356212</f>
        <v>67395248.361268207</v>
      </c>
      <c r="AI43" s="28">
        <f>($V$43*U43)*1.01348571843695</f>
        <v>82993838.739942342</v>
      </c>
    </row>
    <row r="44" spans="1:35" x14ac:dyDescent="0.3">
      <c r="A44" s="7" t="s">
        <v>64</v>
      </c>
      <c r="B44" s="7" t="s">
        <v>165</v>
      </c>
      <c r="C44" s="7">
        <v>1510</v>
      </c>
      <c r="D44" s="7" t="s">
        <v>1286</v>
      </c>
      <c r="E44" s="7">
        <v>908</v>
      </c>
      <c r="F44" s="7" t="s">
        <v>1286</v>
      </c>
      <c r="G44" s="7"/>
      <c r="H44" s="8" t="s">
        <v>1273</v>
      </c>
      <c r="J44" s="20">
        <v>69900000</v>
      </c>
      <c r="K44" s="20">
        <v>20000000</v>
      </c>
      <c r="L44" s="20">
        <v>55100000</v>
      </c>
      <c r="M44" s="20">
        <v>25000000</v>
      </c>
      <c r="N44" s="20">
        <v>34900000</v>
      </c>
      <c r="O44" s="20">
        <v>55000000</v>
      </c>
      <c r="P44" s="20">
        <v>19900000</v>
      </c>
      <c r="Q44" s="20">
        <v>54900000</v>
      </c>
      <c r="R44" s="20">
        <v>75100000</v>
      </c>
      <c r="S44" s="20">
        <v>50000000</v>
      </c>
      <c r="T44" s="20">
        <v>25000000</v>
      </c>
      <c r="U44" s="20">
        <v>65000000</v>
      </c>
      <c r="V44" s="29">
        <v>0.4793</v>
      </c>
      <c r="X44" s="28">
        <f>($V$44*J44)*1.12361091436821</f>
        <v>37644415.116842188</v>
      </c>
      <c r="Y44" s="28">
        <f>($V$44*K44)*0.68061843651286</f>
        <v>6524408.3324122718</v>
      </c>
      <c r="Z44" s="28">
        <f>($V$44*L44)*1.02303940055828</f>
        <v>27017887.43628579</v>
      </c>
      <c r="AA44" s="28">
        <f>($V$44*M44)*0.815759908218462</f>
        <v>9774843.1002277229</v>
      </c>
      <c r="AB44" s="28">
        <f>($V$44*N44)*0.771699252277993</f>
        <v>12908653.261427786</v>
      </c>
      <c r="AC44" s="28">
        <f>($V$44*O44)*0.96143955383705</f>
        <v>25344988.798475407</v>
      </c>
      <c r="AD44" s="28">
        <f>($V$44*P44)*0.676035328061278</f>
        <v>6448072.2815214293</v>
      </c>
      <c r="AE44" s="28">
        <f>($V$44*Q44)*0.945293225159996</f>
        <v>24874039.450773306</v>
      </c>
      <c r="AF44" s="28">
        <f>($V$44*R44)*1.13710472203228</f>
        <v>40930573.424582437</v>
      </c>
      <c r="AG44" s="28">
        <f>($V$44*S44)*0.768184965816485</f>
        <v>18409552.705792062</v>
      </c>
      <c r="AH44" s="28">
        <f>($V$44*T44)*0.905302550356212</f>
        <v>10847787.809643311</v>
      </c>
      <c r="AI44" s="28">
        <f>($V$44*U44)*1.01348571843695</f>
        <v>31574640.815043852</v>
      </c>
    </row>
    <row r="45" spans="1:35" x14ac:dyDescent="0.3">
      <c r="A45" s="7" t="s">
        <v>64</v>
      </c>
      <c r="B45" s="7" t="s">
        <v>165</v>
      </c>
      <c r="C45" s="7">
        <v>1510</v>
      </c>
      <c r="D45" s="7" t="s">
        <v>62</v>
      </c>
      <c r="E45" s="7">
        <v>908</v>
      </c>
      <c r="F45" s="7" t="s">
        <v>62</v>
      </c>
      <c r="G45" s="7"/>
      <c r="H45" s="8" t="s">
        <v>1274</v>
      </c>
      <c r="J45" s="20">
        <v>59900000</v>
      </c>
      <c r="K45" s="20">
        <v>30100000</v>
      </c>
      <c r="L45" s="20">
        <v>50100000</v>
      </c>
      <c r="M45" s="20">
        <v>35000000</v>
      </c>
      <c r="N45" s="20">
        <v>39900000</v>
      </c>
      <c r="O45" s="20">
        <v>45000000</v>
      </c>
      <c r="P45" s="20">
        <v>34900000</v>
      </c>
      <c r="Q45" s="20">
        <v>45000000</v>
      </c>
      <c r="R45" s="20">
        <v>50000000</v>
      </c>
      <c r="S45" s="20">
        <v>30000000</v>
      </c>
      <c r="T45" s="20">
        <v>50000000</v>
      </c>
      <c r="U45" s="20">
        <v>80000000</v>
      </c>
      <c r="V45" s="29">
        <v>0.39329999999999998</v>
      </c>
      <c r="X45" s="28">
        <f>($V$45*J45)*1.12361091436821</f>
        <v>26470778.739998952</v>
      </c>
      <c r="Y45" s="28">
        <f>($V$45*K45)*0.68061843651286</f>
        <v>8057385.6555232806</v>
      </c>
      <c r="Z45" s="28">
        <f>($V$45*L45)*1.02303940055828</f>
        <v>20158305.951602485</v>
      </c>
      <c r="AA45" s="28">
        <f>($V$45*M45)*0.815759908218462</f>
        <v>11229343.016581241</v>
      </c>
      <c r="AB45" s="28">
        <f>($V$45*N45)*0.771699252277993</f>
        <v>12110021.705245292</v>
      </c>
      <c r="AC45" s="28">
        <f>($V$45*O45)*0.96143955383705</f>
        <v>17016037.943585038</v>
      </c>
      <c r="AD45" s="28">
        <f>($V$45*P45)*0.676035328061278</f>
        <v>9279375.8389748652</v>
      </c>
      <c r="AE45" s="28">
        <f>($V$45*Q45)*0.945293225159996</f>
        <v>16730272.145494182</v>
      </c>
      <c r="AF45" s="28">
        <f>($V$45*R45)*1.13710472203228</f>
        <v>22361164.358764809</v>
      </c>
      <c r="AG45" s="28">
        <f>($V$45*S45)*0.768184965816485</f>
        <v>9063814.4116687067</v>
      </c>
      <c r="AH45" s="28">
        <f>($V$45*T45)*0.905302550356212</f>
        <v>17802774.65275491</v>
      </c>
      <c r="AI45" s="28">
        <f>($V$45*U45)*1.01348571843695</f>
        <v>31888314.644900087</v>
      </c>
    </row>
    <row r="46" spans="1:35" x14ac:dyDescent="0.3">
      <c r="A46" s="7" t="s">
        <v>64</v>
      </c>
      <c r="B46" s="7" t="s">
        <v>165</v>
      </c>
      <c r="C46" s="7">
        <v>1510</v>
      </c>
      <c r="D46" s="7" t="s">
        <v>27</v>
      </c>
      <c r="E46" s="7">
        <v>910</v>
      </c>
      <c r="F46" s="7" t="s">
        <v>27</v>
      </c>
      <c r="G46" s="7"/>
      <c r="H46" s="8" t="s">
        <v>28</v>
      </c>
      <c r="J46" s="20">
        <v>480000000</v>
      </c>
      <c r="K46" s="20">
        <v>480000000</v>
      </c>
      <c r="L46" s="20">
        <v>480000000</v>
      </c>
      <c r="M46" s="20">
        <v>500000000</v>
      </c>
      <c r="N46" s="20">
        <v>500000000</v>
      </c>
      <c r="O46" s="20">
        <v>550000000</v>
      </c>
      <c r="P46" s="20">
        <v>550000000</v>
      </c>
      <c r="Q46" s="20">
        <v>550000000</v>
      </c>
      <c r="R46" s="20">
        <v>550000000</v>
      </c>
      <c r="S46" s="20">
        <v>600000000</v>
      </c>
      <c r="T46" s="20">
        <v>610000000</v>
      </c>
      <c r="U46" s="20">
        <v>650000000</v>
      </c>
      <c r="V46" s="29">
        <v>0.3553</v>
      </c>
      <c r="X46" s="33">
        <f>($V$46*J46)*1.12361091436821</f>
        <v>191625099.78001225</v>
      </c>
      <c r="Y46" s="28">
        <f>($V$46*K46)*0.68061843651286</f>
        <v>116075390.63664913</v>
      </c>
      <c r="Z46" s="28">
        <f>($V$46*L46)*1.02303940055828</f>
        <v>174473231.52881086</v>
      </c>
      <c r="AA46" s="28">
        <f>($V$46*M46)*0.815759908218462</f>
        <v>144919747.69500983</v>
      </c>
      <c r="AB46" s="28">
        <f>($V$46*N46)*0.771699252277993</f>
        <v>137092372.16718546</v>
      </c>
      <c r="AC46" s="28">
        <f>($V$46*O46)*0.96143955383705</f>
        <v>187879710.41306722</v>
      </c>
      <c r="AD46" s="28">
        <f>($V$46*P46)*0.676035328061278</f>
        <v>132107443.63309455</v>
      </c>
      <c r="AE46" s="28">
        <f>($V$46*Q46)*0.945293225159996</f>
        <v>184724475.59464052</v>
      </c>
      <c r="AF46" s="28">
        <f>($V$46*R46)*1.13710472203228</f>
        <v>222207319.25593823</v>
      </c>
      <c r="AG46" s="28">
        <f>($V$46*S46)*0.768184965816485</f>
        <v>163761671.01275826</v>
      </c>
      <c r="AH46" s="28">
        <f>($V$46*T46)*0.905302550356212</f>
        <v>196208937.64635292</v>
      </c>
      <c r="AI46" s="28">
        <f>($V$46*U46)*1.01348571843695</f>
        <v>234059459.24442062</v>
      </c>
    </row>
    <row r="47" spans="1:35" x14ac:dyDescent="0.3">
      <c r="A47" s="7"/>
      <c r="B47" s="7"/>
      <c r="C47" s="7"/>
      <c r="D47" s="7"/>
      <c r="E47" s="7"/>
      <c r="F47" s="7"/>
      <c r="G47" s="7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X47" s="9">
        <f>SUM(X42:X46)</f>
        <v>355574100.91996449</v>
      </c>
      <c r="Y47" s="9">
        <f t="shared" ref="Y47:AI47" si="5">SUM(Y42:Y46)</f>
        <v>149072766.14170986</v>
      </c>
      <c r="Z47" s="9">
        <f t="shared" si="5"/>
        <v>287312963.31207603</v>
      </c>
      <c r="AA47" s="9">
        <f t="shared" si="5"/>
        <v>195776561.60428536</v>
      </c>
      <c r="AB47" s="9">
        <f t="shared" si="5"/>
        <v>190462791.49202305</v>
      </c>
      <c r="AC47" s="9">
        <f t="shared" si="5"/>
        <v>296765624.20377469</v>
      </c>
      <c r="AD47" s="9">
        <f t="shared" si="5"/>
        <v>167703394.2761265</v>
      </c>
      <c r="AE47" s="9">
        <f t="shared" si="5"/>
        <v>284242526.38882846</v>
      </c>
      <c r="AF47" s="9">
        <f t="shared" si="5"/>
        <v>405246566.03539681</v>
      </c>
      <c r="AG47" s="9">
        <f t="shared" si="5"/>
        <v>221069037.64763385</v>
      </c>
      <c r="AH47" s="9">
        <f t="shared" si="5"/>
        <v>300717516.71074921</v>
      </c>
      <c r="AI47" s="9">
        <f t="shared" si="5"/>
        <v>394727350.1882298</v>
      </c>
    </row>
    <row r="48" spans="1:35" x14ac:dyDescent="0.3">
      <c r="A48" s="7"/>
      <c r="B48" s="7"/>
      <c r="C48" s="7"/>
      <c r="D48" s="7"/>
      <c r="E48" s="7"/>
      <c r="F48" s="7"/>
      <c r="G48" s="7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X48" s="20">
        <v>355574100.91996443</v>
      </c>
      <c r="Y48" s="20">
        <v>149072766.14170986</v>
      </c>
      <c r="Z48" s="20">
        <v>287312963.31207603</v>
      </c>
      <c r="AA48" s="20">
        <v>195776561.60428533</v>
      </c>
      <c r="AB48" s="20">
        <v>190462791.49202305</v>
      </c>
      <c r="AC48" s="20">
        <v>296765624.20377469</v>
      </c>
      <c r="AD48" s="20">
        <v>167703394.2761265</v>
      </c>
      <c r="AE48" s="20">
        <v>284242526.38882846</v>
      </c>
      <c r="AF48" s="20">
        <v>405246566.03539681</v>
      </c>
      <c r="AG48" s="20">
        <v>221069037.64763388</v>
      </c>
      <c r="AH48" s="20">
        <v>300717516.71074921</v>
      </c>
      <c r="AI48" s="20">
        <v>394727350.18822974</v>
      </c>
    </row>
    <row r="49" spans="1:35" x14ac:dyDescent="0.3">
      <c r="A49" s="7"/>
      <c r="B49" s="7"/>
      <c r="C49" s="7"/>
      <c r="D49" s="7"/>
      <c r="E49" s="7"/>
      <c r="F49" s="7"/>
      <c r="G49" s="7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X49">
        <v>1.1236109143682114</v>
      </c>
      <c r="Y49">
        <v>0.68061843651285958</v>
      </c>
      <c r="Z49">
        <v>1.0230394005582775</v>
      </c>
      <c r="AA49">
        <v>0.81575990821846223</v>
      </c>
      <c r="AB49">
        <v>0.77169925227799296</v>
      </c>
      <c r="AC49">
        <v>0.96143955383705049</v>
      </c>
      <c r="AD49">
        <v>0.67603532806127753</v>
      </c>
      <c r="AE49">
        <v>0.94529322515999559</v>
      </c>
      <c r="AF49">
        <v>1.1371047220322812</v>
      </c>
      <c r="AG49">
        <v>0.76818496581648499</v>
      </c>
      <c r="AH49">
        <v>0.9053025503562121</v>
      </c>
      <c r="AI49">
        <v>1.0134857184369466</v>
      </c>
    </row>
    <row r="50" spans="1:35" x14ac:dyDescent="0.3">
      <c r="A50" s="7"/>
      <c r="B50" s="7"/>
      <c r="C50" s="7"/>
      <c r="D50" s="7"/>
      <c r="E50" s="7"/>
      <c r="F50" s="7"/>
      <c r="G50" s="7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</row>
    <row r="51" spans="1:35" x14ac:dyDescent="0.3">
      <c r="A51" s="7" t="s">
        <v>64</v>
      </c>
      <c r="B51" s="7" t="s">
        <v>1270</v>
      </c>
      <c r="C51" s="7">
        <v>1511</v>
      </c>
      <c r="D51" s="7" t="s">
        <v>25</v>
      </c>
      <c r="E51" s="7">
        <v>910</v>
      </c>
      <c r="F51" s="7" t="s">
        <v>25</v>
      </c>
      <c r="G51" s="7"/>
      <c r="H51" s="8" t="s">
        <v>26</v>
      </c>
      <c r="J51" s="20">
        <v>1000100000</v>
      </c>
      <c r="K51" s="20">
        <v>1100000000</v>
      </c>
      <c r="L51" s="20">
        <v>1200300000</v>
      </c>
      <c r="M51" s="20">
        <v>999700000</v>
      </c>
      <c r="N51" s="20">
        <v>900300000</v>
      </c>
      <c r="O51" s="20">
        <v>899700000</v>
      </c>
      <c r="P51" s="20">
        <v>900300000</v>
      </c>
      <c r="Q51" s="20">
        <v>900000000</v>
      </c>
      <c r="R51" s="20">
        <v>1200400000</v>
      </c>
      <c r="S51" s="20">
        <v>1200300000</v>
      </c>
      <c r="T51" s="20">
        <v>999600000</v>
      </c>
      <c r="U51" s="20">
        <v>1700000000</v>
      </c>
      <c r="V51" s="30">
        <v>0.36969999999999997</v>
      </c>
      <c r="X51" s="28">
        <f>($V$51*J51)*0.942185302010455</f>
        <v>348360738.74388063</v>
      </c>
      <c r="Y51" s="28">
        <f>($V$51*K51)*0.97319500317152</f>
        <v>395769211.93976218</v>
      </c>
      <c r="Z51" s="28">
        <f>($V$51*L51)*1.00193289259132</f>
        <v>444608632.84632897</v>
      </c>
      <c r="AA51" s="28">
        <f>($V$51*M51)*0.955196416488806</f>
        <v>353030174.34135866</v>
      </c>
      <c r="AB51" s="28">
        <f>($V$51*N51)*0.901476364270225</f>
        <v>300048213.42719334</v>
      </c>
      <c r="AC51" s="28">
        <f>($V$51*O51)*0.834605017049337</f>
        <v>277605561.28038508</v>
      </c>
      <c r="AD51" s="28">
        <f>($V$51*P51)*0.903442344520261</f>
        <v>300702572.08265716</v>
      </c>
      <c r="AE51" s="28">
        <f>($V$51*Q51)*0.865368285220905</f>
        <v>287933989.54155159</v>
      </c>
      <c r="AF51" s="28">
        <f>($V$51*R51)*0.923392804919323</f>
        <v>409790535.30240005</v>
      </c>
      <c r="AG51" s="28">
        <f>($V$51*S51)*0.907046853262266</f>
        <v>402502866.54776686</v>
      </c>
      <c r="AH51" s="28">
        <f>($V$51*T51)*0.887787901872278</f>
        <v>328083901.24725235</v>
      </c>
      <c r="AI51" s="28">
        <f>($V$51*U51)*0.993477126254046</f>
        <v>624390439.07940567</v>
      </c>
    </row>
    <row r="52" spans="1:35" x14ac:dyDescent="0.3">
      <c r="A52" s="7" t="s">
        <v>64</v>
      </c>
      <c r="B52" s="7" t="s">
        <v>1270</v>
      </c>
      <c r="C52" s="7">
        <v>1511</v>
      </c>
      <c r="D52" s="7" t="s">
        <v>20</v>
      </c>
      <c r="E52" s="7">
        <v>909</v>
      </c>
      <c r="F52" s="7" t="s">
        <v>20</v>
      </c>
      <c r="G52" s="7"/>
      <c r="H52" s="8" t="s">
        <v>21</v>
      </c>
      <c r="J52" s="20">
        <v>80000000</v>
      </c>
      <c r="K52" s="20">
        <v>70000000</v>
      </c>
      <c r="L52" s="20">
        <v>70000000</v>
      </c>
      <c r="M52" s="20">
        <v>65000000</v>
      </c>
      <c r="N52" s="20">
        <v>70000000</v>
      </c>
      <c r="O52" s="20">
        <v>70000000</v>
      </c>
      <c r="P52" s="20">
        <v>70000000</v>
      </c>
      <c r="Q52" s="20">
        <v>70000000</v>
      </c>
      <c r="R52" s="20">
        <v>80000000</v>
      </c>
      <c r="S52" s="20">
        <v>80000000</v>
      </c>
      <c r="T52" s="20">
        <v>80000000</v>
      </c>
      <c r="U52" s="20">
        <v>95000000</v>
      </c>
      <c r="V52" s="30">
        <v>0.43319999999999997</v>
      </c>
      <c r="X52" s="28">
        <f>($V$52*J52)*0.942185302010455</f>
        <v>32652373.826474339</v>
      </c>
      <c r="Y52" s="28">
        <f>($V$52*K52)*0.97319500317152</f>
        <v>29511165.276173182</v>
      </c>
      <c r="Z52" s="28">
        <f>($V$52*L52)*1.00193289259132</f>
        <v>30382613.034939088</v>
      </c>
      <c r="AA52" s="28">
        <f>($V$52*M52)*0.955196416488806</f>
        <v>26896420.695491787</v>
      </c>
      <c r="AB52" s="28">
        <f>($V$52*N52)*0.901476364270225</f>
        <v>27336369.270130318</v>
      </c>
      <c r="AC52" s="28">
        <f>($V$52*O52)*0.834605017049337</f>
        <v>25308562.537004106</v>
      </c>
      <c r="AD52" s="28">
        <f>($V$52*P52)*0.903442344520261</f>
        <v>27395985.655232392</v>
      </c>
      <c r="AE52" s="28">
        <f>($V$52*Q52)*0.865368285220905</f>
        <v>26241427.88103871</v>
      </c>
      <c r="AF52" s="28">
        <f>($V$52*R52)*0.923392804919323</f>
        <v>32001101.04728407</v>
      </c>
      <c r="AG52" s="28">
        <f>($V$52*S52)*0.907046853262266</f>
        <v>31434615.746657085</v>
      </c>
      <c r="AH52" s="28">
        <f>($V$52*T52)*0.887787901872278</f>
        <v>30767177.527285669</v>
      </c>
      <c r="AI52" s="28">
        <f>($V$52*U52)*0.993477126254046</f>
        <v>40885557.653859027</v>
      </c>
    </row>
    <row r="53" spans="1:35" x14ac:dyDescent="0.3">
      <c r="A53" s="7" t="s">
        <v>64</v>
      </c>
      <c r="B53" s="7" t="s">
        <v>1270</v>
      </c>
      <c r="C53" s="7">
        <v>1511</v>
      </c>
      <c r="D53" s="7" t="s">
        <v>55</v>
      </c>
      <c r="E53" s="7">
        <v>909</v>
      </c>
      <c r="F53" s="7" t="s">
        <v>55</v>
      </c>
      <c r="G53" s="7"/>
      <c r="H53" s="8" t="s">
        <v>1263</v>
      </c>
      <c r="J53" s="20">
        <v>8000000</v>
      </c>
      <c r="K53" s="20">
        <v>6000000</v>
      </c>
      <c r="L53" s="20">
        <v>6000000</v>
      </c>
      <c r="M53" s="20">
        <v>6000000</v>
      </c>
      <c r="N53" s="20">
        <v>6000000</v>
      </c>
      <c r="O53" s="20">
        <v>7000000</v>
      </c>
      <c r="P53" s="20">
        <v>7000000</v>
      </c>
      <c r="Q53" s="20">
        <v>7000000</v>
      </c>
      <c r="R53" s="20">
        <v>8000000</v>
      </c>
      <c r="S53" s="20">
        <v>8000000</v>
      </c>
      <c r="T53" s="20">
        <v>11000000</v>
      </c>
      <c r="U53" s="20">
        <v>20000000</v>
      </c>
      <c r="V53" s="30">
        <v>0.40699999999999997</v>
      </c>
      <c r="X53" s="28">
        <f>($V$53*J53)*0.942185302010455</f>
        <v>3067755.3433460421</v>
      </c>
      <c r="Y53" s="28">
        <f>($V$53*K53)*0.97319500317152</f>
        <v>2376542.1977448524</v>
      </c>
      <c r="Z53" s="28">
        <f>($V$53*L53)*1.00193289259132</f>
        <v>2446720.1237079953</v>
      </c>
      <c r="AA53" s="28">
        <f>($V$53*M53)*0.955196416488806</f>
        <v>2332589.6490656631</v>
      </c>
      <c r="AB53" s="28">
        <f>($V$53*N53)*0.901476364270225</f>
        <v>2201405.2815478905</v>
      </c>
      <c r="AC53" s="28">
        <f>($V$53*O53)*0.834605017049337</f>
        <v>2377789.693573562</v>
      </c>
      <c r="AD53" s="28">
        <f>($V$53*P53)*0.903442344520261</f>
        <v>2573907.2395382235</v>
      </c>
      <c r="AE53" s="28">
        <f>($V$53*Q53)*0.865368285220905</f>
        <v>2465434.244594357</v>
      </c>
      <c r="AF53" s="28">
        <f>($V$53*R53)*0.923392804919323</f>
        <v>3006566.9728173171</v>
      </c>
      <c r="AG53" s="28">
        <f>($V$53*S53)*0.907046853262266</f>
        <v>2953344.5542219374</v>
      </c>
      <c r="AH53" s="28">
        <f>($V$53*T53)*0.887787901872278</f>
        <v>3974626.4366821889</v>
      </c>
      <c r="AI53" s="28">
        <f>($V$53*U53)*0.993477126254046</f>
        <v>8086903.8077079365</v>
      </c>
    </row>
    <row r="54" spans="1:35" x14ac:dyDescent="0.3">
      <c r="A54" s="7" t="s">
        <v>64</v>
      </c>
      <c r="B54" s="7" t="s">
        <v>1270</v>
      </c>
      <c r="C54" s="7">
        <v>1511</v>
      </c>
      <c r="D54" s="7" t="s">
        <v>8</v>
      </c>
      <c r="E54" s="7">
        <v>999</v>
      </c>
      <c r="F54" s="7" t="s">
        <v>8</v>
      </c>
      <c r="G54" s="7"/>
      <c r="H54" s="8" t="s">
        <v>9</v>
      </c>
      <c r="J54" s="20">
        <v>16000000</v>
      </c>
      <c r="K54" s="20">
        <v>16000000</v>
      </c>
      <c r="L54" s="20">
        <v>18000000</v>
      </c>
      <c r="M54" s="20">
        <v>20000000</v>
      </c>
      <c r="N54" s="20">
        <v>20000000</v>
      </c>
      <c r="O54" s="20">
        <v>20000000</v>
      </c>
      <c r="P54" s="20">
        <v>20000000</v>
      </c>
      <c r="Q54" s="20">
        <v>20000000</v>
      </c>
      <c r="R54" s="20">
        <v>20000000</v>
      </c>
      <c r="S54" s="20">
        <v>18000000</v>
      </c>
      <c r="T54" s="20">
        <v>16000000</v>
      </c>
      <c r="U54" s="20">
        <v>16000000</v>
      </c>
      <c r="V54" s="29">
        <v>0.27700000000000002</v>
      </c>
      <c r="X54" s="28">
        <f>($V$54*J54)*0.942185302010455</f>
        <v>4175765.2585103377</v>
      </c>
      <c r="Y54" s="28">
        <f>($V$54*K54)*0.97319500317152</f>
        <v>4313200.254056178</v>
      </c>
      <c r="Z54" s="28">
        <f>($V$54*L54)*1.00193289259132</f>
        <v>4995637.402460305</v>
      </c>
      <c r="AA54" s="28">
        <f>($V$54*M54)*0.955196416488806</f>
        <v>5291788.1473479839</v>
      </c>
      <c r="AB54" s="28">
        <f>($V$54*N54)*0.901476364270225</f>
        <v>4994179.0580570502</v>
      </c>
      <c r="AC54" s="28">
        <f>($V$54*O54)*0.834605017049337</f>
        <v>4623711.7944533294</v>
      </c>
      <c r="AD54" s="28">
        <f>($V$54*P54)*0.903442344520261</f>
        <v>5005070.5886422461</v>
      </c>
      <c r="AE54" s="28">
        <f>($V$54*Q54)*0.865368285220905</f>
        <v>4794140.3001238126</v>
      </c>
      <c r="AF54" s="28">
        <f>($V$54*R54)*0.923392804919323</f>
        <v>5115596.1392530529</v>
      </c>
      <c r="AG54" s="28">
        <f>($V$54*S54)*0.907046853262266</f>
        <v>4522535.6103656571</v>
      </c>
      <c r="AH54" s="28">
        <f>($V$54*T54)*0.887787901872278</f>
        <v>3934675.9810979366</v>
      </c>
      <c r="AI54" s="28">
        <f>($V$54*U54)*0.993477126254046</f>
        <v>4403090.6235579336</v>
      </c>
    </row>
    <row r="55" spans="1:35" x14ac:dyDescent="0.3">
      <c r="A55" s="7"/>
      <c r="B55" s="7"/>
      <c r="C55" s="7"/>
      <c r="D55" s="7"/>
      <c r="E55" s="7"/>
      <c r="F55" s="7"/>
      <c r="G55" s="7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X55" s="9">
        <f>SUM(X51:X54)</f>
        <v>388256633.17221135</v>
      </c>
      <c r="Y55" s="9">
        <f t="shared" ref="Y55:AI55" si="6">SUM(Y51:Y54)</f>
        <v>431970119.66773635</v>
      </c>
      <c r="Z55" s="9">
        <f t="shared" si="6"/>
        <v>482433603.40743637</v>
      </c>
      <c r="AA55" s="9">
        <f t="shared" si="6"/>
        <v>387550972.83326411</v>
      </c>
      <c r="AB55" s="9">
        <f t="shared" si="6"/>
        <v>334580167.03692865</v>
      </c>
      <c r="AC55" s="9">
        <f t="shared" si="6"/>
        <v>309915625.30541605</v>
      </c>
      <c r="AD55" s="9">
        <f t="shared" si="6"/>
        <v>335677535.56607002</v>
      </c>
      <c r="AE55" s="9">
        <f t="shared" si="6"/>
        <v>321434991.96730846</v>
      </c>
      <c r="AF55" s="9">
        <f t="shared" si="6"/>
        <v>449913799.4617545</v>
      </c>
      <c r="AG55" s="9">
        <f t="shared" si="6"/>
        <v>441413362.4590115</v>
      </c>
      <c r="AH55" s="9">
        <f t="shared" si="6"/>
        <v>366760381.19231814</v>
      </c>
      <c r="AI55" s="9">
        <f t="shared" si="6"/>
        <v>677765991.16453052</v>
      </c>
    </row>
    <row r="56" spans="1:35" x14ac:dyDescent="0.3">
      <c r="A56" s="7"/>
      <c r="B56" s="7"/>
      <c r="C56" s="7"/>
      <c r="D56" s="7"/>
      <c r="E56" s="7"/>
      <c r="F56" s="7"/>
      <c r="G56" s="7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X56" s="20">
        <v>388256633.17221135</v>
      </c>
      <c r="Y56" s="20">
        <v>431970119.66773635</v>
      </c>
      <c r="Z56" s="20">
        <v>482433603.40743631</v>
      </c>
      <c r="AA56" s="20">
        <v>387550972.83326411</v>
      </c>
      <c r="AB56" s="20">
        <v>334580167.03692859</v>
      </c>
      <c r="AC56" s="20">
        <v>309915625.30541605</v>
      </c>
      <c r="AD56" s="20">
        <v>335677535.56607002</v>
      </c>
      <c r="AE56" s="20">
        <v>321434991.96730846</v>
      </c>
      <c r="AF56" s="20">
        <v>449913799.4617545</v>
      </c>
      <c r="AG56" s="20">
        <v>441413362.45901155</v>
      </c>
      <c r="AH56" s="20">
        <v>366760381.19231814</v>
      </c>
      <c r="AI56" s="20">
        <v>677765991.16453052</v>
      </c>
    </row>
    <row r="57" spans="1:35" x14ac:dyDescent="0.3">
      <c r="A57" s="7"/>
      <c r="B57" s="7"/>
      <c r="C57" s="7"/>
      <c r="D57" s="7"/>
      <c r="E57" s="7"/>
      <c r="F57" s="7"/>
      <c r="G57" s="7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X57">
        <v>0.94218530201045525</v>
      </c>
      <c r="Y57">
        <v>0.9731950031715203</v>
      </c>
      <c r="Z57">
        <v>1.0019328925913167</v>
      </c>
      <c r="AA57">
        <v>0.9551964164888056</v>
      </c>
      <c r="AB57">
        <v>0.90147636427022548</v>
      </c>
      <c r="AC57">
        <v>0.83460501704933732</v>
      </c>
      <c r="AD57">
        <v>0.90344234452026095</v>
      </c>
      <c r="AE57">
        <v>0.86536828522090459</v>
      </c>
      <c r="AF57">
        <v>0.92339280491932341</v>
      </c>
      <c r="AG57">
        <v>0.90704685326226586</v>
      </c>
      <c r="AH57">
        <v>0.88778790187227807</v>
      </c>
      <c r="AI57">
        <v>0.99347712625404638</v>
      </c>
    </row>
    <row r="58" spans="1:35" x14ac:dyDescent="0.3">
      <c r="A58" s="7"/>
      <c r="B58" s="7"/>
      <c r="C58" s="7"/>
      <c r="D58" s="7"/>
      <c r="E58" s="7"/>
      <c r="F58" s="7"/>
      <c r="G58" s="7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</row>
    <row r="59" spans="1:35" x14ac:dyDescent="0.3">
      <c r="A59" s="7" t="s">
        <v>167</v>
      </c>
      <c r="B59" s="7" t="s">
        <v>121</v>
      </c>
      <c r="C59" s="16">
        <v>2802</v>
      </c>
      <c r="D59" s="7" t="s">
        <v>10</v>
      </c>
      <c r="E59" s="7">
        <v>908</v>
      </c>
      <c r="F59" s="7" t="s">
        <v>10</v>
      </c>
      <c r="G59" s="7"/>
      <c r="H59" s="8" t="s">
        <v>11</v>
      </c>
      <c r="J59" s="20">
        <v>507200000</v>
      </c>
      <c r="K59" s="20">
        <v>173000000</v>
      </c>
      <c r="L59" s="20">
        <v>232900000</v>
      </c>
      <c r="M59" s="20">
        <v>292700000</v>
      </c>
      <c r="N59" s="20">
        <v>234100000</v>
      </c>
      <c r="O59" s="20">
        <v>322200000</v>
      </c>
      <c r="P59" s="20">
        <v>194900000</v>
      </c>
      <c r="Q59" s="20">
        <v>286100000</v>
      </c>
      <c r="R59" s="20">
        <v>395400000</v>
      </c>
      <c r="S59" s="20">
        <v>419100000</v>
      </c>
      <c r="T59" s="20">
        <v>273900000</v>
      </c>
      <c r="U59" s="20">
        <v>369100000</v>
      </c>
      <c r="V59" s="29">
        <v>0.37859999999999999</v>
      </c>
      <c r="X59" s="28">
        <f>($V$59*J59)*1.05445851305479</f>
        <v>202483366.07117769</v>
      </c>
      <c r="Y59" s="28">
        <f>($V$59*K59)*1.06721023226379</f>
        <v>69899922.350767538</v>
      </c>
      <c r="Z59" s="28">
        <f>($V$59*L59)*1.0503305192842</f>
        <v>92613880.848572776</v>
      </c>
      <c r="AA59" s="28">
        <f>($V$59*M59)*1.05027647399869</f>
        <v>116387668.80346352</v>
      </c>
      <c r="AB59" s="28">
        <f>($V$59*N59)*1.09452950169881</f>
        <v>97008434.3132364</v>
      </c>
      <c r="AC59" s="28">
        <f>($V$59*O59)*1.06656127464754</f>
        <v>130104391.76297775</v>
      </c>
      <c r="AD59" s="28">
        <f>($V$59*P59)*1.08833553009306</f>
        <v>80307342.79701069</v>
      </c>
      <c r="AE59" s="28">
        <f>($V$59*Q59)*1.05384879230601</f>
        <v>114150224.40665433</v>
      </c>
      <c r="AF59" s="28">
        <f>($V$59*R59)*1.02609619160036</f>
        <v>153604999.17251557</v>
      </c>
      <c r="AG59" s="28">
        <f>($V$59*S59)*1.05779795620743</f>
        <v>167842134.53685823</v>
      </c>
      <c r="AH59" s="28">
        <f>($V$59*T59)*1.03698289304616</f>
        <v>107533612.01386331</v>
      </c>
      <c r="AI59" s="28">
        <f>($V$59*U59)*1.05419431035608</f>
        <v>147314441.21399009</v>
      </c>
    </row>
    <row r="60" spans="1:35" x14ac:dyDescent="0.3">
      <c r="A60" s="7" t="s">
        <v>167</v>
      </c>
      <c r="B60" s="7" t="s">
        <v>121</v>
      </c>
      <c r="C60" s="16">
        <v>2802</v>
      </c>
      <c r="D60" s="7" t="s">
        <v>0</v>
      </c>
      <c r="E60" s="7">
        <v>908</v>
      </c>
      <c r="F60" s="7" t="s">
        <v>0</v>
      </c>
      <c r="G60" s="7"/>
      <c r="H60" s="8" t="s">
        <v>1</v>
      </c>
      <c r="J60" s="20">
        <v>175100000</v>
      </c>
      <c r="K60" s="20">
        <v>55000000</v>
      </c>
      <c r="L60" s="20">
        <v>104900000</v>
      </c>
      <c r="M60" s="20">
        <v>62900000</v>
      </c>
      <c r="N60" s="20">
        <v>98000000</v>
      </c>
      <c r="O60" s="20">
        <v>110100000</v>
      </c>
      <c r="P60" s="20">
        <v>65000000</v>
      </c>
      <c r="Q60" s="20">
        <v>143200000</v>
      </c>
      <c r="R60" s="20">
        <v>154900000</v>
      </c>
      <c r="S60" s="20">
        <v>125000000</v>
      </c>
      <c r="T60" s="20">
        <v>91000000</v>
      </c>
      <c r="U60" s="20">
        <v>180100000</v>
      </c>
      <c r="V60" s="29">
        <v>0.39810000000000001</v>
      </c>
      <c r="X60" s="28">
        <f>($V$60*J60)*1.05445851305479</f>
        <v>73503466.451649159</v>
      </c>
      <c r="Y60" s="28">
        <f>($V$60*K60)*1.06721023226379</f>
        <v>23367101.640531905</v>
      </c>
      <c r="Z60" s="28">
        <f>($V$60*L60)*1.0503305192842</f>
        <v>43862527.21336665</v>
      </c>
      <c r="AA60" s="28">
        <f>($V$60*M60)*1.05027647399869</f>
        <v>26299437.544399548</v>
      </c>
      <c r="AB60" s="28">
        <f>($V$60*N60)*1.09452950169881</f>
        <v>42701755.073377222</v>
      </c>
      <c r="AC60" s="28">
        <f>($V$60*O60)*1.06656127464754</f>
        <v>46748244.582433984</v>
      </c>
      <c r="AD60" s="28">
        <f>($V$60*P60)*1.08833553009306</f>
        <v>28162314.344452951</v>
      </c>
      <c r="AE60" s="28">
        <f>($V$60*Q60)*1.05384879230601</f>
        <v>60077727.643877521</v>
      </c>
      <c r="AF60" s="28">
        <f>($V$60*R60)*1.02609619160036</f>
        <v>63274929.661408648</v>
      </c>
      <c r="AG60" s="28">
        <f>($V$60*S60)*1.05779795620743</f>
        <v>52638670.795772389</v>
      </c>
      <c r="AH60" s="28">
        <f>($V$60*T60)*1.03698289304616</f>
        <v>37566882.96467267</v>
      </c>
      <c r="AI60" s="28">
        <f>($V$60*U60)*1.05419431035608</f>
        <v>75583423.366991475</v>
      </c>
    </row>
    <row r="61" spans="1:35" x14ac:dyDescent="0.3">
      <c r="A61" s="7" t="s">
        <v>167</v>
      </c>
      <c r="B61" s="7" t="s">
        <v>121</v>
      </c>
      <c r="C61" s="16">
        <v>2802</v>
      </c>
      <c r="D61" s="7" t="s">
        <v>2</v>
      </c>
      <c r="E61" s="7">
        <v>908</v>
      </c>
      <c r="F61" s="7" t="s">
        <v>2</v>
      </c>
      <c r="G61" s="7"/>
      <c r="H61" s="8" t="s">
        <v>119</v>
      </c>
      <c r="J61" s="20">
        <v>6000000</v>
      </c>
      <c r="K61" s="20">
        <v>5000000</v>
      </c>
      <c r="L61" s="20">
        <v>5000000</v>
      </c>
      <c r="M61" s="20">
        <v>5000000</v>
      </c>
      <c r="N61" s="20">
        <v>5000000</v>
      </c>
      <c r="O61" s="20">
        <v>5000000</v>
      </c>
      <c r="P61" s="20">
        <v>5000000</v>
      </c>
      <c r="Q61" s="20">
        <v>5000000</v>
      </c>
      <c r="R61" s="20">
        <v>6000000</v>
      </c>
      <c r="S61" s="20">
        <v>6000000</v>
      </c>
      <c r="T61" s="20">
        <v>6000000</v>
      </c>
      <c r="U61" s="20">
        <v>6000000</v>
      </c>
      <c r="V61" s="29">
        <v>0.52080000000000004</v>
      </c>
      <c r="X61" s="28">
        <f>($V$61*J61)*1.05445851305479</f>
        <v>3294971.9615936023</v>
      </c>
      <c r="Y61" s="28">
        <f>($V$61*K61)*1.06721023226379</f>
        <v>2779015.44481492</v>
      </c>
      <c r="Z61" s="28">
        <f>($V$61*L61)*1.0503305192842</f>
        <v>2735060.6722160662</v>
      </c>
      <c r="AA61" s="28">
        <f>($V$61*M61)*1.05027647399869</f>
        <v>2734919.9382925984</v>
      </c>
      <c r="AB61" s="28">
        <f>($V$61*N61)*1.09452950169881</f>
        <v>2850154.8224237137</v>
      </c>
      <c r="AC61" s="28">
        <f>($V$61*O61)*1.06656127464754</f>
        <v>2777325.5591821847</v>
      </c>
      <c r="AD61" s="28">
        <f>($V$61*P61)*1.08833553009306</f>
        <v>2834025.7203623164</v>
      </c>
      <c r="AE61" s="28">
        <f>($V$61*Q61)*1.05384879230601</f>
        <v>2744222.2551648449</v>
      </c>
      <c r="AF61" s="28">
        <f>($V$61*R61)*1.02609619160036</f>
        <v>3206345.3795128176</v>
      </c>
      <c r="AG61" s="28">
        <f>($V$61*S61)*1.05779795620743</f>
        <v>3305407.0535569876</v>
      </c>
      <c r="AH61" s="28">
        <f>($V$61*T61)*1.03698289304616</f>
        <v>3240364.1441906523</v>
      </c>
      <c r="AI61" s="28">
        <f>($V$61*U61)*1.05419431035608</f>
        <v>3294146.3810006892</v>
      </c>
    </row>
    <row r="62" spans="1:35" x14ac:dyDescent="0.3">
      <c r="A62" s="7" t="s">
        <v>167</v>
      </c>
      <c r="B62" s="7" t="s">
        <v>121</v>
      </c>
      <c r="C62" s="16">
        <v>2802</v>
      </c>
      <c r="D62" s="6" t="s">
        <v>140</v>
      </c>
      <c r="E62" s="7">
        <v>908</v>
      </c>
      <c r="F62" s="6" t="s">
        <v>140</v>
      </c>
      <c r="G62" s="7"/>
      <c r="H62" s="8" t="s">
        <v>122</v>
      </c>
      <c r="J62" s="20">
        <v>42000000</v>
      </c>
      <c r="K62" s="20">
        <v>13000000</v>
      </c>
      <c r="L62" s="20">
        <v>13000000</v>
      </c>
      <c r="M62" s="20">
        <v>13000000</v>
      </c>
      <c r="N62" s="20">
        <v>13000000</v>
      </c>
      <c r="O62" s="20">
        <v>13000000</v>
      </c>
      <c r="P62" s="20">
        <v>13000000</v>
      </c>
      <c r="Q62" s="20">
        <v>28300000</v>
      </c>
      <c r="R62" s="20">
        <v>25200000</v>
      </c>
      <c r="S62" s="20">
        <v>13000000</v>
      </c>
      <c r="T62" s="20">
        <v>13000000</v>
      </c>
      <c r="U62" s="20">
        <v>20000000</v>
      </c>
      <c r="V62" s="29">
        <v>0.51570000000000005</v>
      </c>
      <c r="X62" s="28">
        <f>($V$62*J62)*1.05445851305479</f>
        <v>22838938.717658881</v>
      </c>
      <c r="Y62" s="28">
        <f>($V$62*K62)*1.06721023226379</f>
        <v>7154684.1181197036</v>
      </c>
      <c r="Z62" s="28">
        <f>($V$62*L62)*1.0503305192842</f>
        <v>7041520.8343332307</v>
      </c>
      <c r="AA62" s="28">
        <f>($V$62*M62)*1.05027647399869</f>
        <v>7041158.5093346424</v>
      </c>
      <c r="AB62" s="28">
        <f>($V$62*N62)*1.09452950169881</f>
        <v>7337835.2323390255</v>
      </c>
      <c r="AC62" s="28">
        <f>($V$62*O62)*1.06656127464754</f>
        <v>7150333.4413645491</v>
      </c>
      <c r="AD62" s="28">
        <f>($V$62*P62)*1.08833553009306</f>
        <v>7296310.2272968544</v>
      </c>
      <c r="AE62" s="28">
        <f>($V$62*Q62)*1.05384879230601</f>
        <v>15380195.968039498</v>
      </c>
      <c r="AF62" s="28">
        <f>($V$62*R62)*1.02609619160036</f>
        <v>13334776.711409355</v>
      </c>
      <c r="AG62" s="28">
        <f>($V$62*S62)*1.05779795620743</f>
        <v>7091583.2782102535</v>
      </c>
      <c r="AH62" s="28">
        <f>($V$62*T62)*1.03698289304616</f>
        <v>6952037.013270786</v>
      </c>
      <c r="AI62" s="28">
        <f>($V$62*U62)*1.05419431035608</f>
        <v>10872960.117012644</v>
      </c>
    </row>
    <row r="63" spans="1:35" x14ac:dyDescent="0.3">
      <c r="A63" s="7" t="s">
        <v>167</v>
      </c>
      <c r="B63" s="7" t="s">
        <v>121</v>
      </c>
      <c r="C63" s="16">
        <v>2802</v>
      </c>
      <c r="D63" s="6" t="s">
        <v>123</v>
      </c>
      <c r="E63" s="7">
        <v>909</v>
      </c>
      <c r="F63" s="6" t="s">
        <v>123</v>
      </c>
      <c r="G63" s="7"/>
      <c r="H63" s="8" t="s">
        <v>120</v>
      </c>
      <c r="J63" s="20">
        <v>70000000</v>
      </c>
      <c r="K63" s="20">
        <v>42000000</v>
      </c>
      <c r="L63" s="20">
        <v>42000000</v>
      </c>
      <c r="M63" s="20">
        <v>42000000</v>
      </c>
      <c r="N63" s="20">
        <v>44000000</v>
      </c>
      <c r="O63" s="20">
        <v>46000000</v>
      </c>
      <c r="P63" s="20">
        <v>42000000</v>
      </c>
      <c r="Q63" s="20">
        <v>44000000</v>
      </c>
      <c r="R63" s="20">
        <v>70000000</v>
      </c>
      <c r="S63" s="20">
        <v>46000000</v>
      </c>
      <c r="T63" s="20">
        <v>52000000</v>
      </c>
      <c r="U63" s="20">
        <v>65000000</v>
      </c>
      <c r="V63" s="29">
        <v>0.42120000000000002</v>
      </c>
      <c r="X63" s="28">
        <f>($V$63*J63)*1.05445851305479</f>
        <v>31089654.798907373</v>
      </c>
      <c r="Y63" s="28">
        <f>($V$63*K63)*1.06721023226379</f>
        <v>18879375.892839424</v>
      </c>
      <c r="Z63" s="28">
        <f>($V$63*L63)*1.0503305192842</f>
        <v>18580767.018345274</v>
      </c>
      <c r="AA63" s="28">
        <f>($V$63*M63)*1.05027647399869</f>
        <v>18579810.935626488</v>
      </c>
      <c r="AB63" s="28">
        <f>($V$63*N63)*1.09452950169881</f>
        <v>20284696.349083796</v>
      </c>
      <c r="AC63" s="28">
        <f>($V$63*O63)*1.06656127464754</f>
        <v>20664838.008550946</v>
      </c>
      <c r="AD63" s="28">
        <f>($V$63*P63)*1.08833553009306</f>
        <v>19253090.861558188</v>
      </c>
      <c r="AE63" s="28">
        <f>($V$63*Q63)*1.05384879230601</f>
        <v>19530768.898048785</v>
      </c>
      <c r="AF63" s="28">
        <f>($V$63*R63)*1.02609619160036</f>
        <v>30253420.113145128</v>
      </c>
      <c r="AG63" s="28">
        <f>($V$63*S63)*1.05779795620743</f>
        <v>20495046.961110257</v>
      </c>
      <c r="AH63" s="28">
        <f>($V$63*T63)*1.03698289304616</f>
        <v>22712414.116654292</v>
      </c>
      <c r="AI63" s="28">
        <f>($V$63*U63)*1.05419431035608</f>
        <v>28861731.828928843</v>
      </c>
    </row>
    <row r="64" spans="1:35" x14ac:dyDescent="0.3">
      <c r="A64" s="7" t="s">
        <v>167</v>
      </c>
      <c r="B64" s="7" t="s">
        <v>121</v>
      </c>
      <c r="C64" s="16">
        <v>2802</v>
      </c>
      <c r="D64" s="7" t="s">
        <v>4</v>
      </c>
      <c r="E64" s="7">
        <v>909</v>
      </c>
      <c r="F64" s="7" t="s">
        <v>4</v>
      </c>
      <c r="G64" s="7"/>
      <c r="H64" s="8" t="s">
        <v>5</v>
      </c>
      <c r="J64" s="20">
        <v>333100000</v>
      </c>
      <c r="K64" s="20">
        <v>242000000</v>
      </c>
      <c r="L64" s="20">
        <v>289300000</v>
      </c>
      <c r="M64" s="20">
        <v>248500000</v>
      </c>
      <c r="N64" s="20">
        <v>258300000</v>
      </c>
      <c r="O64" s="20">
        <v>256100000</v>
      </c>
      <c r="P64" s="20">
        <v>237500000</v>
      </c>
      <c r="Q64" s="20">
        <v>258800000</v>
      </c>
      <c r="R64" s="20">
        <v>324900000</v>
      </c>
      <c r="S64" s="20">
        <v>307300000</v>
      </c>
      <c r="T64" s="20">
        <v>279700000</v>
      </c>
      <c r="U64" s="20">
        <v>337100000</v>
      </c>
      <c r="V64" s="29">
        <v>0.39360000000000001</v>
      </c>
      <c r="X64" s="28">
        <f>($V$64*J64)*1.05445851305479</f>
        <v>138248115.44294924</v>
      </c>
      <c r="Y64" s="28">
        <f>($V$64*K64)*1.06721023226379</f>
        <v>101653055.27540511</v>
      </c>
      <c r="Z64" s="28">
        <f>($V$64*L64)*1.0503305192842</f>
        <v>119599539.72850296</v>
      </c>
      <c r="AA64" s="28">
        <f>($V$64*M64)*1.05027647399869</f>
        <v>102727121.81122263</v>
      </c>
      <c r="AB64" s="28">
        <f>($V$64*N64)*1.09452950169881</f>
        <v>111277399.5056732</v>
      </c>
      <c r="AC64" s="28">
        <f>($V$64*O64)*1.06656127464754</f>
        <v>107510400.38329533</v>
      </c>
      <c r="AD64" s="28">
        <f>($V$64*P64)*1.08833553009306</f>
        <v>101737605.35309882</v>
      </c>
      <c r="AE64" s="28">
        <f>($V$64*Q64)*1.05384879230601</f>
        <v>107348916.14784567</v>
      </c>
      <c r="AF64" s="28">
        <f>($V$64*R64)*1.02609619160036</f>
        <v>131217837.68341716</v>
      </c>
      <c r="AG64" s="28">
        <f>($V$64*S64)*1.05779795620743</f>
        <v>127944132.3805854</v>
      </c>
      <c r="AH64" s="28">
        <f>($V$64*T64)*1.03698289304616</f>
        <v>114161363.7368207</v>
      </c>
      <c r="AI64" s="28">
        <f>($V$64*U64)*1.05419431035608</f>
        <v>139873199.83547962</v>
      </c>
    </row>
    <row r="65" spans="1:35" x14ac:dyDescent="0.3">
      <c r="A65" s="7" t="s">
        <v>167</v>
      </c>
      <c r="B65" s="7" t="s">
        <v>121</v>
      </c>
      <c r="C65" s="16">
        <v>2802</v>
      </c>
      <c r="D65" s="7" t="s">
        <v>6</v>
      </c>
      <c r="E65" s="7">
        <v>909</v>
      </c>
      <c r="F65" s="7" t="s">
        <v>6</v>
      </c>
      <c r="G65" s="7"/>
      <c r="H65" s="8" t="s">
        <v>7</v>
      </c>
      <c r="J65" s="20">
        <v>10000000</v>
      </c>
      <c r="K65" s="20">
        <v>10000000</v>
      </c>
      <c r="L65" s="20">
        <v>10000000</v>
      </c>
      <c r="M65" s="20">
        <v>10000000</v>
      </c>
      <c r="N65" s="20">
        <v>10000000</v>
      </c>
      <c r="O65" s="20">
        <v>10000000</v>
      </c>
      <c r="P65" s="20">
        <v>10000000</v>
      </c>
      <c r="Q65" s="20">
        <v>10000000</v>
      </c>
      <c r="R65" s="20">
        <v>10000000</v>
      </c>
      <c r="S65" s="20">
        <v>10000000</v>
      </c>
      <c r="T65" s="20">
        <v>10000000</v>
      </c>
      <c r="U65" s="20">
        <v>10000000</v>
      </c>
      <c r="V65" s="29">
        <v>0.34179999999999999</v>
      </c>
      <c r="X65" s="28">
        <f>($V$65*J65)*1.05445851305479</f>
        <v>3604139.1976212659</v>
      </c>
      <c r="Y65" s="28">
        <f>($V$65*K65)*1.06721023226379</f>
        <v>3647724.5738776485</v>
      </c>
      <c r="Z65" s="28">
        <f>($V$65*L65)*1.0503305192842</f>
        <v>3590029.7149134078</v>
      </c>
      <c r="AA65" s="28">
        <f>($V$65*M65)*1.05027647399869</f>
        <v>3589844.9881275347</v>
      </c>
      <c r="AB65" s="28">
        <f>($V$65*N65)*1.09452950169881</f>
        <v>3741101.8368065488</v>
      </c>
      <c r="AC65" s="28">
        <f>($V$65*O65)*1.06656127464754</f>
        <v>3645506.4367452795</v>
      </c>
      <c r="AD65" s="28">
        <f>($V$65*P65)*1.08833553009306</f>
        <v>3719930.8418580638</v>
      </c>
      <c r="AE65" s="28">
        <f>($V$65*Q65)*1.05384879230601</f>
        <v>3602055.1721019354</v>
      </c>
      <c r="AF65" s="28">
        <f>($V$65*R65)*1.02609619160036</f>
        <v>3507196.7828900437</v>
      </c>
      <c r="AG65" s="28">
        <f>($V$65*S65)*1.05779795620743</f>
        <v>3615553.4143170062</v>
      </c>
      <c r="AH65" s="28">
        <f>($V$65*T65)*1.03698289304616</f>
        <v>3544407.5284317872</v>
      </c>
      <c r="AI65" s="28">
        <f>($V$65*U65)*1.05419431035608</f>
        <v>3603236.1527970922</v>
      </c>
    </row>
    <row r="66" spans="1:35" x14ac:dyDescent="0.3">
      <c r="A66" s="7" t="s">
        <v>167</v>
      </c>
      <c r="B66" s="7" t="s">
        <v>121</v>
      </c>
      <c r="C66" s="16">
        <v>2802</v>
      </c>
      <c r="D66" s="7" t="s">
        <v>1280</v>
      </c>
      <c r="E66" s="7">
        <v>909</v>
      </c>
      <c r="F66" s="7" t="s">
        <v>1280</v>
      </c>
      <c r="G66" s="7"/>
      <c r="H66" s="8" t="s">
        <v>1267</v>
      </c>
      <c r="J66" s="20">
        <v>32000000</v>
      </c>
      <c r="K66" s="20">
        <v>32000000</v>
      </c>
      <c r="L66" s="20">
        <v>50000000</v>
      </c>
      <c r="M66" s="20">
        <v>32000000</v>
      </c>
      <c r="N66" s="20">
        <v>50000000</v>
      </c>
      <c r="O66" s="20">
        <v>32000000</v>
      </c>
      <c r="P66" s="20">
        <v>32000000</v>
      </c>
      <c r="Q66" s="20">
        <v>30000000</v>
      </c>
      <c r="R66" s="20">
        <v>32000000</v>
      </c>
      <c r="S66" s="20">
        <v>50000000</v>
      </c>
      <c r="T66" s="20">
        <v>30000000</v>
      </c>
      <c r="U66" s="20">
        <v>30000000</v>
      </c>
      <c r="V66" s="29">
        <v>0.38080000000000003</v>
      </c>
      <c r="X66" s="33">
        <f>($V$66*J66)*1.05445851305479</f>
        <v>12849209.656680426</v>
      </c>
      <c r="Y66" s="28">
        <f>($V$66*K66)*1.06721023226379</f>
        <v>13004597.006273691</v>
      </c>
      <c r="Z66" s="28">
        <f>($V$66*L66)*1.0503305192842</f>
        <v>19998293.087171238</v>
      </c>
      <c r="AA66" s="28">
        <f>($V$66*M66)*1.05027647399869</f>
        <v>12798249.001558481</v>
      </c>
      <c r="AB66" s="28">
        <f>($V$66*N66)*1.09452950169881</f>
        <v>20839841.712345432</v>
      </c>
      <c r="AC66" s="28">
        <f>($V$66*O66)*1.06656127464754</f>
        <v>12996689.06834502</v>
      </c>
      <c r="AD66" s="28">
        <f>($V$66*P66)*1.08833553009306</f>
        <v>13262021.435501937</v>
      </c>
      <c r="AE66" s="28">
        <f>($V$66*Q66)*1.05384879230601</f>
        <v>12039168.603303837</v>
      </c>
      <c r="AF66" s="28">
        <f>($V$66*R66)*1.02609619160036</f>
        <v>12503597.752365395</v>
      </c>
      <c r="AG66" s="28">
        <f>($V$66*S66)*1.05779795620743</f>
        <v>20140473.086189527</v>
      </c>
      <c r="AH66" s="28">
        <f>($V$66*T66)*1.03698289304616</f>
        <v>11846492.570159372</v>
      </c>
      <c r="AI66" s="28">
        <f>($V$66*U66)*1.05419431035608</f>
        <v>12043115.801507894</v>
      </c>
    </row>
    <row r="67" spans="1:35" x14ac:dyDescent="0.3">
      <c r="A67" s="7"/>
      <c r="B67" s="7"/>
      <c r="C67" s="16"/>
      <c r="D67" s="7"/>
      <c r="E67" s="7"/>
      <c r="F67" s="7"/>
      <c r="G67" s="7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X67" s="9">
        <f>SUM(X59:X66)</f>
        <v>487911862.29823768</v>
      </c>
      <c r="Y67" s="9">
        <f t="shared" ref="Y67:AI67" si="7">SUM(Y59:Y66)</f>
        <v>240385476.30262995</v>
      </c>
      <c r="Z67" s="9">
        <f t="shared" si="7"/>
        <v>308021619.11742163</v>
      </c>
      <c r="AA67" s="9">
        <f t="shared" si="7"/>
        <v>290158211.53202546</v>
      </c>
      <c r="AB67" s="9">
        <f t="shared" si="7"/>
        <v>306041218.84528536</v>
      </c>
      <c r="AC67" s="9">
        <f t="shared" si="7"/>
        <v>331597729.24289507</v>
      </c>
      <c r="AD67" s="9">
        <f t="shared" si="7"/>
        <v>256572641.58113983</v>
      </c>
      <c r="AE67" s="9">
        <f t="shared" si="7"/>
        <v>334873279.09503639</v>
      </c>
      <c r="AF67" s="9">
        <f t="shared" si="7"/>
        <v>410903103.2566641</v>
      </c>
      <c r="AG67" s="9">
        <f t="shared" si="7"/>
        <v>403073001.50660002</v>
      </c>
      <c r="AH67" s="9">
        <f t="shared" si="7"/>
        <v>307557574.08806354</v>
      </c>
      <c r="AI67" s="9">
        <f t="shared" si="7"/>
        <v>421446254.69770837</v>
      </c>
    </row>
    <row r="68" spans="1:35" x14ac:dyDescent="0.3">
      <c r="A68" s="7"/>
      <c r="B68" s="7"/>
      <c r="C68" s="16"/>
      <c r="D68" s="7"/>
      <c r="E68" s="7"/>
      <c r="F68" s="7"/>
      <c r="G68" s="7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X68" s="20">
        <v>487911862.29823768</v>
      </c>
      <c r="Y68" s="20">
        <v>240385476.30262995</v>
      </c>
      <c r="Z68" s="20">
        <v>308021619.11742163</v>
      </c>
      <c r="AA68" s="20">
        <v>290158211.5320254</v>
      </c>
      <c r="AB68" s="20">
        <v>306041218.84528536</v>
      </c>
      <c r="AC68" s="20">
        <v>331597729.24289507</v>
      </c>
      <c r="AD68" s="20">
        <v>256572641.5811398</v>
      </c>
      <c r="AE68" s="20">
        <v>334873279.09503645</v>
      </c>
      <c r="AF68" s="20">
        <v>410903103.25666416</v>
      </c>
      <c r="AG68" s="20">
        <v>403073001.50660002</v>
      </c>
      <c r="AH68" s="20">
        <v>307557574.0880636</v>
      </c>
      <c r="AI68" s="20">
        <v>421446254.69770837</v>
      </c>
    </row>
    <row r="69" spans="1:35" x14ac:dyDescent="0.3">
      <c r="A69" s="7"/>
      <c r="B69" s="7"/>
      <c r="C69" s="16"/>
      <c r="D69" s="7"/>
      <c r="E69" s="7"/>
      <c r="F69" s="7"/>
      <c r="G69" s="7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X69" s="9">
        <v>1.0544585130547881</v>
      </c>
      <c r="Y69" s="9">
        <v>1.0672102322637942</v>
      </c>
      <c r="Z69" s="9">
        <v>1.0503305192842036</v>
      </c>
      <c r="AA69" s="9">
        <v>1.0502764739986936</v>
      </c>
      <c r="AB69" s="9">
        <v>1.0945295016988148</v>
      </c>
      <c r="AC69" s="9">
        <v>1.0665612746475364</v>
      </c>
      <c r="AD69" s="9">
        <v>1.0883355300930555</v>
      </c>
      <c r="AE69" s="9">
        <v>1.053848792306008</v>
      </c>
      <c r="AF69" s="9">
        <v>1.0260961916003639</v>
      </c>
      <c r="AG69" s="9">
        <v>1.0577979562074331</v>
      </c>
      <c r="AH69" s="9">
        <v>1.0369828930461635</v>
      </c>
      <c r="AI69" s="9">
        <v>1.0541943103560831</v>
      </c>
    </row>
    <row r="70" spans="1:35" x14ac:dyDescent="0.3">
      <c r="A70" s="7"/>
      <c r="B70" s="7"/>
      <c r="C70" s="16"/>
      <c r="D70" s="7"/>
      <c r="E70" s="7"/>
      <c r="F70" s="7"/>
      <c r="G70" s="7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</row>
    <row r="71" spans="1:35" x14ac:dyDescent="0.3">
      <c r="A71" s="7" t="s">
        <v>139</v>
      </c>
      <c r="B71" s="7" t="s">
        <v>139</v>
      </c>
      <c r="C71" s="7">
        <v>3701</v>
      </c>
      <c r="D71" s="6" t="s">
        <v>133</v>
      </c>
      <c r="E71" s="7">
        <v>919</v>
      </c>
      <c r="F71" s="6" t="s">
        <v>133</v>
      </c>
      <c r="G71" s="7"/>
      <c r="H71" s="8" t="s">
        <v>124</v>
      </c>
      <c r="J71" s="15">
        <v>207800000</v>
      </c>
      <c r="K71" s="15">
        <v>159400000</v>
      </c>
      <c r="L71" s="15">
        <v>209500000</v>
      </c>
      <c r="M71" s="15">
        <v>156600000</v>
      </c>
      <c r="N71" s="15">
        <v>130600000</v>
      </c>
      <c r="O71" s="15">
        <v>235200000</v>
      </c>
      <c r="P71" s="15">
        <v>172100000</v>
      </c>
      <c r="Q71" s="15">
        <v>118900000</v>
      </c>
      <c r="R71" s="15">
        <v>201100000</v>
      </c>
      <c r="S71" s="15">
        <v>205500000</v>
      </c>
      <c r="T71" s="15">
        <v>135900000</v>
      </c>
      <c r="U71" s="15">
        <v>268800000</v>
      </c>
      <c r="V71" s="29">
        <v>0.44729999999999998</v>
      </c>
      <c r="X71" s="28">
        <f>(($V$71*J71)*1.05445851305479)*1.05948529267369</f>
        <v>103841002.24879956</v>
      </c>
      <c r="Y71" s="28">
        <f>(($V$71*K71)*1.05445851305479)*1.07805429363457</f>
        <v>81050807.537632108</v>
      </c>
      <c r="Z71" s="28">
        <f>(($V$71*L71)*1.05445851305479)*1.03103520820387</f>
        <v>101879292.1529367</v>
      </c>
      <c r="AA71" s="28">
        <f>(($V$71*M71)*1.05445851305479)*1.04971397992225</f>
        <v>77533811.559079155</v>
      </c>
      <c r="AB71" s="28">
        <f>(($V$71*N71)*1.05445851305479)*1.0597793459193</f>
        <v>65281033.865111254</v>
      </c>
      <c r="AC71" s="28">
        <f>(($V$71*O71)*1.05445851305479)*0.998412730978671</f>
        <v>110758183.16425887</v>
      </c>
      <c r="AD71" s="28">
        <f>(($V$71*P71)*1.05445851305479)*1.04707542178999</f>
        <v>84993797.008759648</v>
      </c>
      <c r="AE71" s="28">
        <f>(($V$71*Q71)*1.05445851305479)*1.06413904211088</f>
        <v>59677226.001611724</v>
      </c>
      <c r="AF71" s="28">
        <f>(($V$71*R71)*1.05445851305479)*1.09522965769804</f>
        <v>103883281.95076418</v>
      </c>
      <c r="AG71" s="28">
        <f>(($V$71*S71)*1.05445851305479)*1.01692991851759</f>
        <v>98566933.711791068</v>
      </c>
      <c r="AH71" s="28">
        <f>(($V$71*T71)*1.05445851305479)*1.05300272107489</f>
        <v>67495892.709378049</v>
      </c>
      <c r="AI71" s="28">
        <f>(($V$71*U71)*1.05445851305479)*1.05196176535333</f>
        <v>133369835.39530374</v>
      </c>
    </row>
    <row r="72" spans="1:35" x14ac:dyDescent="0.3">
      <c r="A72" s="7" t="s">
        <v>139</v>
      </c>
      <c r="B72" s="7" t="s">
        <v>139</v>
      </c>
      <c r="C72" s="7">
        <v>3701</v>
      </c>
      <c r="D72" s="6" t="s">
        <v>142</v>
      </c>
      <c r="E72" s="7">
        <v>919</v>
      </c>
      <c r="F72" s="6" t="s">
        <v>142</v>
      </c>
      <c r="G72" s="7"/>
      <c r="H72" s="8" t="s">
        <v>125</v>
      </c>
      <c r="J72" s="15">
        <v>283900000</v>
      </c>
      <c r="K72" s="15">
        <v>116200000</v>
      </c>
      <c r="L72" s="15">
        <v>183400000</v>
      </c>
      <c r="M72" s="15">
        <v>142900000</v>
      </c>
      <c r="N72" s="15">
        <v>162600000</v>
      </c>
      <c r="O72" s="15">
        <v>170300000</v>
      </c>
      <c r="P72" s="15">
        <v>122800000</v>
      </c>
      <c r="Q72" s="15">
        <v>101100000</v>
      </c>
      <c r="R72" s="15">
        <v>211500000</v>
      </c>
      <c r="S72" s="15">
        <v>128700000</v>
      </c>
      <c r="T72" s="15">
        <v>110300000</v>
      </c>
      <c r="U72" s="15">
        <v>128700000</v>
      </c>
      <c r="V72" s="29">
        <v>0.45500000000000002</v>
      </c>
      <c r="X72" s="28">
        <f>(($V$72*J72)*1.05445851305479)*1.05948529267369</f>
        <v>144311592.41824123</v>
      </c>
      <c r="Y72" s="28">
        <f>(($V$72*K72)*1.05445851305479)*1.07805429363457</f>
        <v>60101824.460244626</v>
      </c>
      <c r="Z72" s="28">
        <f>(($V$72*L72)*1.05445851305479)*1.03103520820387</f>
        <v>90722230.943722367</v>
      </c>
      <c r="AA72" s="28">
        <f>(($V$72*M72)*1.05445851305479)*1.04971397992225</f>
        <v>71968773.913033277</v>
      </c>
      <c r="AB72" s="28">
        <f>(($V$72*N72)*1.05445851305479)*1.0597793459193</f>
        <v>82675510.754548147</v>
      </c>
      <c r="AC72" s="28">
        <f>(($V$72*O72)*1.05445851305479)*0.998412730978671</f>
        <v>81576609.693662196</v>
      </c>
      <c r="AD72" s="28">
        <f>(($V$72*P72)*1.05445851305479)*1.04707542178999</f>
        <v>61690348.8731139</v>
      </c>
      <c r="AE72" s="28">
        <f>(($V$72*Q72)*1.05445851305479)*1.06413904211088</f>
        <v>51616722.758514278</v>
      </c>
      <c r="AF72" s="28">
        <f>(($V$72*R72)*1.05445851305479)*1.09522965769804</f>
        <v>111136434.94568065</v>
      </c>
      <c r="AG72" s="28">
        <f>(($V$72*S72)*1.05445851305479)*1.01692991851759</f>
        <v>62792889.129988551</v>
      </c>
      <c r="AH72" s="28">
        <f>(($V$72*T72)*1.05445851305479)*1.05300272107489</f>
        <v>55724464.018337831</v>
      </c>
      <c r="AI72" s="28">
        <f>(($V$72*U72)*1.05445851305479)*1.05196176535333</f>
        <v>64956018.402044989</v>
      </c>
    </row>
    <row r="73" spans="1:35" x14ac:dyDescent="0.3">
      <c r="A73" s="7" t="s">
        <v>139</v>
      </c>
      <c r="B73" s="7" t="s">
        <v>139</v>
      </c>
      <c r="C73" s="7">
        <v>3701</v>
      </c>
      <c r="D73" s="6" t="s">
        <v>134</v>
      </c>
      <c r="E73" s="7">
        <v>919</v>
      </c>
      <c r="F73" s="6" t="s">
        <v>134</v>
      </c>
      <c r="G73" s="7"/>
      <c r="H73" s="8" t="s">
        <v>126</v>
      </c>
      <c r="J73" s="15">
        <v>104600000</v>
      </c>
      <c r="K73" s="15">
        <v>66800000</v>
      </c>
      <c r="L73" s="15">
        <v>104700000</v>
      </c>
      <c r="M73" s="15">
        <v>64200000</v>
      </c>
      <c r="N73" s="15">
        <v>59700000</v>
      </c>
      <c r="O73" s="15">
        <v>105100000</v>
      </c>
      <c r="P73" s="15">
        <v>83400000</v>
      </c>
      <c r="Q73" s="15">
        <v>66500000</v>
      </c>
      <c r="R73" s="15">
        <v>101400000</v>
      </c>
      <c r="S73" s="15">
        <v>87600000</v>
      </c>
      <c r="T73" s="15">
        <v>59900000</v>
      </c>
      <c r="U73" s="15">
        <v>114900000</v>
      </c>
      <c r="V73" s="29">
        <v>0.3856</v>
      </c>
      <c r="X73" s="28">
        <f>(($V$73*J73)*1.05445851305479)*1.05948529267369</f>
        <v>45060202.54628554</v>
      </c>
      <c r="Y73" s="28">
        <f>(($V$73*K73)*1.05445851305479)*1.07805429363457</f>
        <v>29280845.881351553</v>
      </c>
      <c r="Z73" s="28">
        <f>(($V$73*L73)*1.05445851305479)*1.03103520820387</f>
        <v>43892134.393972956</v>
      </c>
      <c r="AA73" s="28">
        <f>(($V$73*M73)*1.05445851305479)*1.04971397992225</f>
        <v>27401386.07617059</v>
      </c>
      <c r="AB73" s="28">
        <f>(($V$73*N73)*1.05445851305479)*1.0597793459193</f>
        <v>25725054.59001581</v>
      </c>
      <c r="AC73" s="28">
        <f>(($V$73*O73)*1.05445851305479)*0.998412730978671</f>
        <v>42665746.515157901</v>
      </c>
      <c r="AD73" s="28">
        <f>(($V$73*P73)*1.05445851305479)*1.04707542178999</f>
        <v>35506718.635222547</v>
      </c>
      <c r="AE73" s="28">
        <f>(($V$73*Q73)*1.05445851305479)*1.06413904211088</f>
        <v>28773092.719925359</v>
      </c>
      <c r="AF73" s="28">
        <f>(($V$73*R73)*1.05445851305479)*1.09522965769804</f>
        <v>45155397.859834485</v>
      </c>
      <c r="AG73" s="28">
        <f>(($V$73*S73)*1.05445851305479)*1.01692991851759</f>
        <v>36221101.514735967</v>
      </c>
      <c r="AH73" s="28">
        <f>(($V$73*T73)*1.05445851305479)*1.05300272107489</f>
        <v>25646188.998948261</v>
      </c>
      <c r="AI73" s="28">
        <f>(($V$73*U73)*1.05445851305479)*1.05196176535333</f>
        <v>49145811.042815305</v>
      </c>
    </row>
    <row r="74" spans="1:35" x14ac:dyDescent="0.3">
      <c r="A74" s="7" t="s">
        <v>139</v>
      </c>
      <c r="B74" s="7" t="s">
        <v>139</v>
      </c>
      <c r="C74" s="7">
        <v>3701</v>
      </c>
      <c r="D74" s="6" t="s">
        <v>136</v>
      </c>
      <c r="E74" s="7">
        <v>919</v>
      </c>
      <c r="F74" s="6" t="s">
        <v>136</v>
      </c>
      <c r="G74" s="7"/>
      <c r="H74" s="8" t="s">
        <v>127</v>
      </c>
      <c r="J74" s="15">
        <v>66200000</v>
      </c>
      <c r="K74" s="15">
        <v>51800000</v>
      </c>
      <c r="L74" s="15">
        <v>81900000</v>
      </c>
      <c r="M74" s="15">
        <v>55400000</v>
      </c>
      <c r="N74" s="15">
        <v>50400000</v>
      </c>
      <c r="O74" s="15">
        <v>76400000</v>
      </c>
      <c r="P74" s="15">
        <v>49500000</v>
      </c>
      <c r="Q74" s="15">
        <v>65400000</v>
      </c>
      <c r="R74" s="15">
        <v>59700000</v>
      </c>
      <c r="S74" s="15">
        <v>62800000</v>
      </c>
      <c r="T74" s="15">
        <v>55600000</v>
      </c>
      <c r="U74" s="15">
        <v>77100000</v>
      </c>
      <c r="V74" s="29">
        <v>0.4491</v>
      </c>
      <c r="X74" s="28">
        <f>(($V$74*J74)*1.05445851305479)*1.05948529267369</f>
        <v>33214328.319158405</v>
      </c>
      <c r="Y74" s="28">
        <f>(($V$74*K74)*1.05445851305479)*1.07805429363457</f>
        <v>26444961.90940148</v>
      </c>
      <c r="Z74" s="28">
        <f>(($V$74*L74)*1.05445851305479)*1.03103520820387</f>
        <v>39988024.563951075</v>
      </c>
      <c r="AA74" s="28">
        <f>(($V$74*M74)*1.05445851305479)*1.04971397992225</f>
        <v>27539325.442130681</v>
      </c>
      <c r="AB74" s="28">
        <f>(($V$74*N74)*1.05445851305479)*1.0597793459193</f>
        <v>25294059.753528859</v>
      </c>
      <c r="AC74" s="28">
        <f>(($V$74*O74)*1.05445851305479)*0.998412730978671</f>
        <v>36122352.068883874</v>
      </c>
      <c r="AD74" s="28">
        <f>(($V$74*P74)*1.05445851305479)*1.04707542178999</f>
        <v>24544586.321121003</v>
      </c>
      <c r="AE74" s="28">
        <f>(($V$74*Q74)*1.05445851305479)*1.06413904211088</f>
        <v>32957076.346594252</v>
      </c>
      <c r="AF74" s="28">
        <f>(($V$74*R74)*1.05445851305479)*1.09522965769804</f>
        <v>30963644.965745244</v>
      </c>
      <c r="AG74" s="28">
        <f>(($V$74*S74)*1.05445851305479)*1.01692991851759</f>
        <v>30242885.1954857</v>
      </c>
      <c r="AH74" s="28">
        <f>(($V$74*T74)*1.05445851305479)*1.05300272107489</f>
        <v>27725337.243269306</v>
      </c>
      <c r="AI74" s="28">
        <f>(($V$74*U74)*1.05445851305479)*1.05196176535333</f>
        <v>38408459.238915496</v>
      </c>
    </row>
    <row r="75" spans="1:35" x14ac:dyDescent="0.3">
      <c r="A75" s="7" t="s">
        <v>139</v>
      </c>
      <c r="B75" s="7" t="s">
        <v>139</v>
      </c>
      <c r="C75" s="7">
        <v>3701</v>
      </c>
      <c r="D75" s="6" t="s">
        <v>137</v>
      </c>
      <c r="E75" s="7">
        <v>919</v>
      </c>
      <c r="F75" s="6" t="s">
        <v>137</v>
      </c>
      <c r="G75" s="7"/>
      <c r="H75" s="8" t="s">
        <v>128</v>
      </c>
      <c r="J75" s="15">
        <v>67800000</v>
      </c>
      <c r="K75" s="15">
        <v>70500000</v>
      </c>
      <c r="L75" s="15">
        <v>90100000</v>
      </c>
      <c r="M75" s="15">
        <v>65000000</v>
      </c>
      <c r="N75" s="15">
        <v>60000000</v>
      </c>
      <c r="O75" s="15">
        <v>121300000</v>
      </c>
      <c r="P75" s="15">
        <v>66100000</v>
      </c>
      <c r="Q75" s="15">
        <v>62600000</v>
      </c>
      <c r="R75" s="15">
        <v>76400000</v>
      </c>
      <c r="S75" s="15">
        <v>135400000</v>
      </c>
      <c r="T75" s="15">
        <v>74200000</v>
      </c>
      <c r="U75" s="15">
        <v>110600000</v>
      </c>
      <c r="V75" s="29">
        <v>0.41099999999999998</v>
      </c>
      <c r="X75" s="28">
        <f>(($V$75*J75)*1.05445851305479)*1.05948529267369</f>
        <v>31131206.019827645</v>
      </c>
      <c r="Y75" s="28">
        <f>(($V$75*K75)*1.05445851305479)*1.07805429363457</f>
        <v>32938291.589866243</v>
      </c>
      <c r="Z75" s="28">
        <f>(($V$75*L75)*1.05445851305479)*1.03103520820387</f>
        <v>40259613.962156542</v>
      </c>
      <c r="AA75" s="28">
        <f>(($V$75*M75)*1.05445851305479)*1.04971397992225</f>
        <v>29570294.989759751</v>
      </c>
      <c r="AB75" s="28">
        <f>(($V$75*N75)*1.05445851305479)*1.0597793459193</f>
        <v>27557386.091496117</v>
      </c>
      <c r="AC75" s="28">
        <f>(($V$75*O75)*1.05445851305479)*0.998412730978671</f>
        <v>52485849.440234661</v>
      </c>
      <c r="AD75" s="28">
        <f>(($V$75*P75)*1.05445851305479)*1.04707542178999</f>
        <v>29995129.700232178</v>
      </c>
      <c r="AE75" s="28">
        <f>(($V$75*Q75)*1.05445851305479)*1.06413904211088</f>
        <v>28869816.918614153</v>
      </c>
      <c r="AF75" s="28">
        <f>(($V$75*R75)*1.05445851305479)*1.09522965769804</f>
        <v>36263512.969821535</v>
      </c>
      <c r="AG75" s="28">
        <f>(($V$75*S75)*1.05445851305479)*1.01692991851759</f>
        <v>59673430.916952871</v>
      </c>
      <c r="AH75" s="28">
        <f>(($V$75*T75)*1.05445851305479)*1.05300272107489</f>
        <v>33861385.025774546</v>
      </c>
      <c r="AI75" s="28">
        <f>(($V$75*U75)*1.05445851305479)*1.05196176535333</f>
        <v>50422735.317578122</v>
      </c>
    </row>
    <row r="76" spans="1:35" x14ac:dyDescent="0.3">
      <c r="A76" s="7" t="s">
        <v>139</v>
      </c>
      <c r="B76" s="7" t="s">
        <v>139</v>
      </c>
      <c r="C76" s="7">
        <v>3701</v>
      </c>
      <c r="D76" s="7" t="s">
        <v>1282</v>
      </c>
      <c r="E76" s="7">
        <v>919</v>
      </c>
      <c r="F76" s="7" t="s">
        <v>1282</v>
      </c>
      <c r="G76" s="7"/>
      <c r="H76" s="8" t="s">
        <v>1278</v>
      </c>
      <c r="J76" s="15">
        <v>19000000</v>
      </c>
      <c r="K76" s="15">
        <v>18000000</v>
      </c>
      <c r="L76" s="15">
        <v>22000000</v>
      </c>
      <c r="M76" s="15">
        <v>19000000</v>
      </c>
      <c r="N76" s="15">
        <v>19000000</v>
      </c>
      <c r="O76" s="15">
        <v>25000000</v>
      </c>
      <c r="P76" s="15">
        <v>19000000</v>
      </c>
      <c r="Q76" s="15">
        <v>19000000</v>
      </c>
      <c r="R76" s="15">
        <v>20000000</v>
      </c>
      <c r="S76" s="15">
        <v>25000000</v>
      </c>
      <c r="T76" s="15">
        <v>19000000</v>
      </c>
      <c r="U76" s="15">
        <v>23000000</v>
      </c>
      <c r="V76" s="29">
        <v>0.58830000000000005</v>
      </c>
      <c r="X76" s="28">
        <f>(($V$76*J76)*1.05445851305479)*1.05948529267369</f>
        <v>12487539.619455658</v>
      </c>
      <c r="Y76" s="28">
        <f>(($V$76*K76)*1.05445851305479)*1.07805429363457</f>
        <v>12037643.697666289</v>
      </c>
      <c r="Z76" s="28">
        <f>(($V$76*L76)*1.05445851305479)*1.03103520820387</f>
        <v>14070985.730010919</v>
      </c>
      <c r="AA76" s="28">
        <f>(($V$76*M76)*1.05445851305479)*1.04971397992225</f>
        <v>12372370.814412786</v>
      </c>
      <c r="AB76" s="28">
        <f>(($V$76*N76)*1.05445851305479)*1.0597793459193</f>
        <v>12491005.454781678</v>
      </c>
      <c r="AC76" s="28">
        <f>(($V$76*O76)*1.05445851305479)*0.998412730978671</f>
        <v>15483832.500752222</v>
      </c>
      <c r="AD76" s="28">
        <f>(($V$76*P76)*1.05445851305479)*1.04707542178999</f>
        <v>12341271.6576405</v>
      </c>
      <c r="AE76" s="28">
        <f>(($V$76*Q76)*1.05445851305479)*1.06413904211088</f>
        <v>12542390.669185009</v>
      </c>
      <c r="AF76" s="28">
        <f>(($V$76*R76)*1.05445851305479)*1.09522965769804</f>
        <v>13588250.264420841</v>
      </c>
      <c r="AG76" s="28">
        <f>(($V$76*S76)*1.05445851305479)*1.01692991851759</f>
        <v>15771005.351559667</v>
      </c>
      <c r="AH76" s="28">
        <f>(($V$76*T76)*1.05445851305479)*1.05300272107489</f>
        <v>12411133.301939262</v>
      </c>
      <c r="AI76" s="28">
        <f>(($V$76*U76)*1.05445851305479)*1.05196176535333</f>
        <v>15009151.351148522</v>
      </c>
    </row>
    <row r="77" spans="1:35" s="21" customFormat="1" x14ac:dyDescent="0.3">
      <c r="A77" s="7" t="s">
        <v>139</v>
      </c>
      <c r="B77" s="7" t="s">
        <v>139</v>
      </c>
      <c r="C77" s="7">
        <v>3701</v>
      </c>
      <c r="D77" s="7" t="s">
        <v>1285</v>
      </c>
      <c r="E77" s="7">
        <v>919</v>
      </c>
      <c r="F77" s="7" t="s">
        <v>1285</v>
      </c>
      <c r="G77" s="7"/>
      <c r="H77" s="8" t="s">
        <v>1276</v>
      </c>
      <c r="I77" s="8"/>
      <c r="J77" s="15">
        <v>79600000</v>
      </c>
      <c r="K77" s="15">
        <v>79900000</v>
      </c>
      <c r="L77" s="15">
        <v>131000000</v>
      </c>
      <c r="M77" s="15">
        <v>81300000</v>
      </c>
      <c r="N77" s="15">
        <v>80800000</v>
      </c>
      <c r="O77" s="15">
        <v>119500000</v>
      </c>
      <c r="P77" s="15">
        <v>90100000</v>
      </c>
      <c r="Q77" s="15">
        <v>89900000</v>
      </c>
      <c r="R77" s="15">
        <v>114300000</v>
      </c>
      <c r="S77" s="15">
        <v>125700000</v>
      </c>
      <c r="T77" s="15">
        <v>80500000</v>
      </c>
      <c r="U77" s="15">
        <v>153400000</v>
      </c>
      <c r="V77" s="30">
        <v>0.2296</v>
      </c>
      <c r="X77" s="33">
        <f>(($V$77*J77)*1.05445851305479)*1.05948529267369</f>
        <v>20417820.490039162</v>
      </c>
      <c r="Y77" s="28">
        <f>(($V$77*K77)*1.05445851305479)*1.07805429363457</f>
        <v>20853972.381762519</v>
      </c>
      <c r="Z77" s="28">
        <f>(($V$77*L77)*1.05445851305479)*1.03103520820387</f>
        <v>32699881.043451577</v>
      </c>
      <c r="AA77" s="28">
        <f>(($V$77*M77)*1.05445851305479)*1.04971397992225</f>
        <v>20661550.440593321</v>
      </c>
      <c r="AB77" s="28">
        <f>(($V$77*N77)*1.05445851305479)*1.0597793459193</f>
        <v>20731379.091885105</v>
      </c>
      <c r="AC77" s="28">
        <f>(($V$77*O77)*1.05445851305479)*0.998412730978671</f>
        <v>28885467.216701597</v>
      </c>
      <c r="AD77" s="28">
        <f>(($V$77*P77)*1.05445851305479)*1.04707542178999</f>
        <v>22840422.728355806</v>
      </c>
      <c r="AE77" s="28">
        <f>(($V$77*Q77)*1.05445851305479)*1.06413904211088</f>
        <v>23161114.316744458</v>
      </c>
      <c r="AF77" s="28">
        <f>(($V$77*R77)*1.05445851305479)*1.09522965769804</f>
        <v>30307687.948263653</v>
      </c>
      <c r="AG77" s="28">
        <f>(($V$77*S77)*1.05445851305479)*1.01692991851759</f>
        <v>30947650.489197008</v>
      </c>
      <c r="AH77" s="28">
        <f>(($V$77*T77)*1.05445851305479)*1.05300272107489</f>
        <v>20522334.164728254</v>
      </c>
      <c r="AI77" s="28">
        <f>(($V$77*U77)*1.05445851305479)*1.05196176535333</f>
        <v>39068496.28955321</v>
      </c>
    </row>
    <row r="78" spans="1:35" s="21" customFormat="1" x14ac:dyDescent="0.3">
      <c r="A78" s="7"/>
      <c r="B78" s="7"/>
      <c r="C78" s="7"/>
      <c r="D78" s="7"/>
      <c r="E78" s="7"/>
      <c r="F78" s="7"/>
      <c r="G78" s="7"/>
      <c r="H78" s="8"/>
      <c r="I78" s="8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30"/>
      <c r="W78" s="20">
        <v>1000000</v>
      </c>
      <c r="X78" s="28">
        <f>SUM(X71:X77)</f>
        <v>390463691.66180724</v>
      </c>
      <c r="Y78" s="28">
        <f t="shared" ref="Y78:AI78" si="8">SUM(Y71:Y77)</f>
        <v>262708347.45792484</v>
      </c>
      <c r="Z78" s="28">
        <f t="shared" si="8"/>
        <v>363512162.79020214</v>
      </c>
      <c r="AA78" s="28">
        <f t="shared" si="8"/>
        <v>267047513.23517954</v>
      </c>
      <c r="AB78" s="28">
        <f t="shared" si="8"/>
        <v>259755429.60136694</v>
      </c>
      <c r="AC78" s="28">
        <f t="shared" si="8"/>
        <v>367978040.59965134</v>
      </c>
      <c r="AD78" s="28">
        <f t="shared" si="8"/>
        <v>271912274.92444557</v>
      </c>
      <c r="AE78" s="28">
        <f t="shared" si="8"/>
        <v>237597439.73118919</v>
      </c>
      <c r="AF78" s="28">
        <f t="shared" si="8"/>
        <v>371298210.90453058</v>
      </c>
      <c r="AG78" s="28">
        <f t="shared" si="8"/>
        <v>334215896.3097108</v>
      </c>
      <c r="AH78" s="28">
        <f t="shared" si="8"/>
        <v>243386735.46237546</v>
      </c>
      <c r="AI78" s="28">
        <f t="shared" si="8"/>
        <v>390380507.03735942</v>
      </c>
    </row>
    <row r="79" spans="1:35" s="21" customFormat="1" x14ac:dyDescent="0.3">
      <c r="A79" s="7"/>
      <c r="B79" s="7"/>
      <c r="C79" s="7"/>
      <c r="D79" s="7"/>
      <c r="E79" s="7"/>
      <c r="F79" s="7"/>
      <c r="G79" s="7"/>
      <c r="H79" s="8"/>
      <c r="I79" s="8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30"/>
      <c r="X79" s="20">
        <v>390463691.66180724</v>
      </c>
      <c r="Y79" s="20">
        <v>262708347.45792478</v>
      </c>
      <c r="Z79" s="20">
        <v>363512162.7902022</v>
      </c>
      <c r="AA79" s="20">
        <v>267047513.23517957</v>
      </c>
      <c r="AB79" s="20">
        <v>259755429.601367</v>
      </c>
      <c r="AC79" s="20">
        <v>367978040.59965134</v>
      </c>
      <c r="AD79" s="20">
        <v>271912274.92444557</v>
      </c>
      <c r="AE79" s="20">
        <v>237597439.73118925</v>
      </c>
      <c r="AF79" s="20">
        <v>371298210.90453064</v>
      </c>
      <c r="AG79" s="20">
        <v>334215896.30971086</v>
      </c>
      <c r="AH79" s="20">
        <v>243386735.46237549</v>
      </c>
      <c r="AI79" s="20">
        <v>390380507.03735936</v>
      </c>
    </row>
    <row r="80" spans="1:35" s="21" customFormat="1" x14ac:dyDescent="0.3">
      <c r="A80" s="7"/>
      <c r="B80" s="7"/>
      <c r="C80" s="7"/>
      <c r="D80" s="7"/>
      <c r="E80" s="7"/>
      <c r="F80" s="7"/>
      <c r="G80" s="7"/>
      <c r="H80" s="8"/>
      <c r="I80" s="8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30"/>
      <c r="X80" s="28">
        <v>1.0594852926736886</v>
      </c>
      <c r="Y80" s="28">
        <v>1.0780542936345696</v>
      </c>
      <c r="Z80" s="28">
        <v>1.0310352082038716</v>
      </c>
      <c r="AA80" s="28">
        <v>1.0497139799222464</v>
      </c>
      <c r="AB80" s="28">
        <v>1.0597793459192955</v>
      </c>
      <c r="AC80" s="28">
        <v>0.99841273097867078</v>
      </c>
      <c r="AD80" s="28">
        <v>1.0470754217899898</v>
      </c>
      <c r="AE80" s="28">
        <v>1.064139042110881</v>
      </c>
      <c r="AF80" s="28">
        <v>1.0952296576980356</v>
      </c>
      <c r="AG80" s="28">
        <v>1.0169299185175869</v>
      </c>
      <c r="AH80" s="28">
        <v>1.0530027210748882</v>
      </c>
      <c r="AI80" s="28">
        <v>1.0519617653533269</v>
      </c>
    </row>
    <row r="81" spans="1:48" s="21" customFormat="1" x14ac:dyDescent="0.3">
      <c r="A81" s="7"/>
      <c r="B81" s="7"/>
      <c r="C81" s="7"/>
      <c r="D81" s="7"/>
      <c r="E81" s="7"/>
      <c r="F81" s="7"/>
      <c r="G81" s="7"/>
      <c r="H81" s="8"/>
      <c r="I81" s="8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30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</row>
    <row r="82" spans="1:48" s="21" customFormat="1" x14ac:dyDescent="0.3">
      <c r="A82" s="7" t="s">
        <v>139</v>
      </c>
      <c r="B82" s="7" t="s">
        <v>139</v>
      </c>
      <c r="C82" s="7">
        <v>3701</v>
      </c>
      <c r="D82" s="6" t="s">
        <v>138</v>
      </c>
      <c r="E82" s="7">
        <v>905</v>
      </c>
      <c r="F82" s="6" t="s">
        <v>138</v>
      </c>
      <c r="G82" s="7"/>
      <c r="H82" s="8" t="s">
        <v>130</v>
      </c>
      <c r="I82" s="8"/>
      <c r="J82" s="15">
        <v>80300000</v>
      </c>
      <c r="K82" s="15">
        <v>75500000</v>
      </c>
      <c r="L82" s="15">
        <v>75100000</v>
      </c>
      <c r="M82" s="15">
        <v>74500000</v>
      </c>
      <c r="N82" s="15">
        <v>75300000</v>
      </c>
      <c r="O82" s="15">
        <v>72000000</v>
      </c>
      <c r="P82" s="15">
        <v>75300000</v>
      </c>
      <c r="Q82" s="15">
        <v>75000000</v>
      </c>
      <c r="R82" s="15">
        <v>75200000</v>
      </c>
      <c r="S82" s="15">
        <v>75200000</v>
      </c>
      <c r="T82" s="15">
        <v>75200000</v>
      </c>
      <c r="U82" s="15">
        <v>75200000</v>
      </c>
      <c r="V82" s="29">
        <v>0.59989999999999999</v>
      </c>
      <c r="X82" s="28">
        <f>(($V$82*J82)*1.05445851305479)*1.11007905843556</f>
        <v>56386847.481822088</v>
      </c>
      <c r="Y82" s="28">
        <f>(($V$82*K82)*1.05445851305479)*1.10673062137781</f>
        <v>52856358.237755954</v>
      </c>
      <c r="Z82" s="28">
        <f>(($V$82*L82)*1.05445851305479)*1.08744999008274</f>
        <v>51660379.235902488</v>
      </c>
      <c r="AA82" s="28">
        <f>(($V$82*M82)*1.05445851305479)*1.09625612251286</f>
        <v>51662648.182307303</v>
      </c>
      <c r="AB82" s="28">
        <f>(($V$82*N82)*1.05445851305479)*1.09685810189527</f>
        <v>52246088.654449984</v>
      </c>
      <c r="AC82" s="28">
        <f>(($V$82*O82)*1.05445851305479)*1.09885924536555</f>
        <v>50047561.541247047</v>
      </c>
      <c r="AD82" s="28">
        <f>(($V$82*P82)*1.05445851305479)*1.10374442989981</f>
        <v>52574101.642463036</v>
      </c>
      <c r="AE82" s="28">
        <f>(($V$82*Q82)*1.05445851305479)*1.10410438747376</f>
        <v>52381720.438248381</v>
      </c>
      <c r="AF82" s="28">
        <f>(($V$82*R82)*1.05445851305479)*1.09963203867402</f>
        <v>52308658.799011</v>
      </c>
      <c r="AG82" s="28">
        <f>(($V$82*S82)*1.05445851305479)*1.09861986435515</f>
        <v>52260510.437351145</v>
      </c>
      <c r="AH82" s="28">
        <f>(($V$82*T82)*1.05445851305479)*1.0986330627333</f>
        <v>52261138.274150454</v>
      </c>
      <c r="AI82" s="28">
        <f>(($V$82*U82)*1.05445851305479)*1.09760206319587</f>
        <v>52212094.411177382</v>
      </c>
    </row>
    <row r="83" spans="1:48" s="21" customFormat="1" x14ac:dyDescent="0.3">
      <c r="A83" s="7" t="s">
        <v>139</v>
      </c>
      <c r="B83" s="7" t="s">
        <v>139</v>
      </c>
      <c r="C83" s="7">
        <v>3701</v>
      </c>
      <c r="D83" s="6" t="s">
        <v>141</v>
      </c>
      <c r="E83" s="7">
        <v>905</v>
      </c>
      <c r="F83" s="6" t="s">
        <v>141</v>
      </c>
      <c r="G83" s="7"/>
      <c r="H83" s="8" t="s">
        <v>131</v>
      </c>
      <c r="I83" s="8"/>
      <c r="J83" s="15">
        <v>159000000</v>
      </c>
      <c r="K83" s="15">
        <v>159000000</v>
      </c>
      <c r="L83" s="15">
        <v>172600000</v>
      </c>
      <c r="M83" s="15">
        <v>168100000</v>
      </c>
      <c r="N83" s="15">
        <v>172600000</v>
      </c>
      <c r="O83" s="15">
        <v>177200000</v>
      </c>
      <c r="P83" s="15">
        <v>172700000</v>
      </c>
      <c r="Q83" s="15">
        <v>172700000</v>
      </c>
      <c r="R83" s="15">
        <v>158900000</v>
      </c>
      <c r="S83" s="15">
        <v>181600000</v>
      </c>
      <c r="T83" s="15">
        <v>186200000</v>
      </c>
      <c r="U83" s="15">
        <v>204300000</v>
      </c>
      <c r="V83" s="29">
        <v>0.60150000000000003</v>
      </c>
      <c r="X83" s="28">
        <f>(($V$83*J83)*1.05445851305479)*1.11007905843556</f>
        <v>111947954.6485278</v>
      </c>
      <c r="Y83" s="28">
        <f>(($V$83*K83)*1.05445851305479)*1.10673062137781</f>
        <v>111610275.384123</v>
      </c>
      <c r="Z83" s="28">
        <f>(($V$83*L83)*1.05445851305479)*1.08744999008274</f>
        <v>119046111.45475505</v>
      </c>
      <c r="AA83" s="28">
        <f>(($V$83*M83)*1.05445851305479)*1.09625612251286</f>
        <v>116881257.22087201</v>
      </c>
      <c r="AB83" s="28">
        <f>(($V$83*N83)*1.05445851305479)*1.09685810189527</f>
        <v>120076043.07241729</v>
      </c>
      <c r="AC83" s="28">
        <f>(($V$83*O83)*1.05445851305479)*1.09885924536555</f>
        <v>123501124.83846959</v>
      </c>
      <c r="AD83" s="28">
        <f>(($V$83*P83)*1.05445851305479)*1.10374442989981</f>
        <v>120899913.8905289</v>
      </c>
      <c r="AE83" s="28">
        <f>(($V$83*Q83)*1.05445851305479)*1.10410438747376</f>
        <v>120939342.25683895</v>
      </c>
      <c r="AF83" s="28">
        <f>(($V$83*R83)*1.05445851305479)*1.09963203867402</f>
        <v>110824660.90807804</v>
      </c>
      <c r="AG83" s="28">
        <f>(($V$83*S83)*1.05445851305479)*1.09861986435515</f>
        <v>126540172.03879981</v>
      </c>
      <c r="AH83" s="28">
        <f>(($V$83*T83)*1.05445851305479)*1.0986330627333</f>
        <v>129747043.47683966</v>
      </c>
      <c r="AI83" s="28">
        <f>(($V$83*U83)*1.05445851305479)*1.09760206319587</f>
        <v>142225808.22988293</v>
      </c>
    </row>
    <row r="84" spans="1:48" s="21" customFormat="1" x14ac:dyDescent="0.3">
      <c r="A84" s="7" t="s">
        <v>139</v>
      </c>
      <c r="B84" s="7" t="s">
        <v>139</v>
      </c>
      <c r="C84" s="7">
        <v>3701</v>
      </c>
      <c r="D84" s="6" t="s">
        <v>168</v>
      </c>
      <c r="E84" s="7">
        <v>905</v>
      </c>
      <c r="F84" s="6" t="s">
        <v>168</v>
      </c>
      <c r="G84" s="7"/>
      <c r="H84" s="8" t="s">
        <v>132</v>
      </c>
      <c r="I84" s="8"/>
      <c r="J84" s="15">
        <v>157400000</v>
      </c>
      <c r="K84" s="15">
        <v>169400000</v>
      </c>
      <c r="L84" s="15">
        <v>195700000</v>
      </c>
      <c r="M84" s="15">
        <v>215600000</v>
      </c>
      <c r="N84" s="15">
        <v>208300000</v>
      </c>
      <c r="O84" s="15">
        <v>202500000</v>
      </c>
      <c r="P84" s="15">
        <v>215800000</v>
      </c>
      <c r="Q84" s="15">
        <v>144200000</v>
      </c>
      <c r="R84" s="15">
        <v>187000000</v>
      </c>
      <c r="S84" s="15">
        <v>244800000</v>
      </c>
      <c r="T84" s="15">
        <v>218000000</v>
      </c>
      <c r="U84" s="15">
        <v>286400000</v>
      </c>
      <c r="V84" s="29">
        <v>0.60680000000000001</v>
      </c>
      <c r="X84" s="28">
        <f>(($V$84*J84)*1.05445851305479)*1.11007905843556</f>
        <v>111797915.81660502</v>
      </c>
      <c r="Y84" s="28">
        <f>(($V$84*K84)*1.05445851305479)*1.10673062137781</f>
        <v>119958327.43573709</v>
      </c>
      <c r="Z84" s="28">
        <f>(($V$84*L84)*1.05445851305479)*1.08744999008274</f>
        <v>136168040.79312021</v>
      </c>
      <c r="AA84" s="28">
        <f>(($V$84*M84)*1.05445851305479)*1.09625612251286</f>
        <v>151229270.74222416</v>
      </c>
      <c r="AB84" s="28">
        <f>(($V$84*N84)*1.05445851305479)*1.09685810189527</f>
        <v>146189030.83773965</v>
      </c>
      <c r="AC84" s="28">
        <f>(($V$84*O84)*1.05445851305479)*1.09885924536555</f>
        <v>142377762.48596555</v>
      </c>
      <c r="AD84" s="28">
        <f>(($V$84*P84)*1.05445851305479)*1.10374442989981</f>
        <v>152403532.95669532</v>
      </c>
      <c r="AE84" s="28">
        <f>(($V$84*Q84)*1.05445851305479)*1.10410438747376</f>
        <v>101870975.65394631</v>
      </c>
      <c r="AF84" s="28">
        <f>(($V$84*R84)*1.05445851305479)*1.09963203867402</f>
        <v>131572177.09551451</v>
      </c>
      <c r="AG84" s="28">
        <f>(($V$84*S84)*1.05445851305479)*1.09861986435515</f>
        <v>172081399.85060829</v>
      </c>
      <c r="AH84" s="28">
        <f>(($V$84*T84)*1.05445851305479)*1.0986330627333</f>
        <v>153244264.06254944</v>
      </c>
      <c r="AI84" s="28">
        <f>(($V$84*U84)*1.05445851305479)*1.09760206319587</f>
        <v>201137476.85173541</v>
      </c>
    </row>
    <row r="85" spans="1:48" s="21" customFormat="1" x14ac:dyDescent="0.3">
      <c r="A85" s="7" t="s">
        <v>139</v>
      </c>
      <c r="B85" s="7" t="s">
        <v>139</v>
      </c>
      <c r="C85" s="7">
        <v>3701</v>
      </c>
      <c r="D85" s="7" t="s">
        <v>1284</v>
      </c>
      <c r="E85" s="7">
        <v>905</v>
      </c>
      <c r="F85" s="7" t="s">
        <v>1284</v>
      </c>
      <c r="G85" s="7"/>
      <c r="H85" s="8" t="s">
        <v>1277</v>
      </c>
      <c r="I85" s="8"/>
      <c r="J85" s="15">
        <v>179500000</v>
      </c>
      <c r="K85" s="15">
        <v>178600000</v>
      </c>
      <c r="L85" s="15">
        <v>178900000</v>
      </c>
      <c r="M85" s="15">
        <v>178100000</v>
      </c>
      <c r="N85" s="15">
        <v>176100000</v>
      </c>
      <c r="O85" s="15">
        <v>176100000</v>
      </c>
      <c r="P85" s="15">
        <v>174600000</v>
      </c>
      <c r="Q85" s="15">
        <v>175100000</v>
      </c>
      <c r="R85" s="15">
        <v>174800000</v>
      </c>
      <c r="S85" s="15">
        <v>174800000</v>
      </c>
      <c r="T85" s="15">
        <v>174800000</v>
      </c>
      <c r="U85" s="15">
        <v>174800000</v>
      </c>
      <c r="V85" s="29">
        <v>0.76149999999999995</v>
      </c>
      <c r="X85" s="28">
        <f>(($V$85*J85)*1.05445851305479)*1.11007905843556</f>
        <v>159999184.01000938</v>
      </c>
      <c r="Y85" s="28">
        <f>(($V$85*K85)*1.05445851305479)*1.10673062137781</f>
        <v>158716758.75630343</v>
      </c>
      <c r="Z85" s="28">
        <f>(($V$85*L85)*1.05445851305479)*1.08744999008274</f>
        <v>156213671.32423091</v>
      </c>
      <c r="AA85" s="28">
        <f>(($V$85*M85)*1.05445851305479)*1.09625612251286</f>
        <v>156774475.47356978</v>
      </c>
      <c r="AB85" s="28">
        <f>(($V$85*N85)*1.05445851305479)*1.09685810189527</f>
        <v>155099075.28800264</v>
      </c>
      <c r="AC85" s="28">
        <f>(($V$85*O85)*1.05445851305479)*1.09885924536555</f>
        <v>155382043.06772098</v>
      </c>
      <c r="AD85" s="28">
        <f>(($V$85*P85)*1.05445851305479)*1.10374442989981</f>
        <v>154743412.2767348</v>
      </c>
      <c r="AE85" s="28">
        <f>(($V$85*Q85)*1.05445851305479)*1.10410438747376</f>
        <v>155237159.25795293</v>
      </c>
      <c r="AF85" s="28">
        <f>(($V$85*R85)*1.05445851305479)*1.09963203867402</f>
        <v>154343455.16956979</v>
      </c>
      <c r="AG85" s="28">
        <f>(($V$85*S85)*1.05445851305479)*1.09861986435515</f>
        <v>154201387.20854846</v>
      </c>
      <c r="AH85" s="28">
        <f>(($V$85*T85)*1.05445851305479)*1.0986330627333</f>
        <v>154203239.7221306</v>
      </c>
      <c r="AI85" s="28">
        <f>(($V$85*U85)*1.05445851305479)*1.09760206319587</f>
        <v>154058529.46880117</v>
      </c>
    </row>
    <row r="86" spans="1:48" s="21" customFormat="1" x14ac:dyDescent="0.3">
      <c r="A86" s="7" t="s">
        <v>139</v>
      </c>
      <c r="B86" s="7" t="s">
        <v>139</v>
      </c>
      <c r="C86" s="7">
        <v>3701</v>
      </c>
      <c r="D86" s="7" t="s">
        <v>1283</v>
      </c>
      <c r="E86" s="7">
        <v>905</v>
      </c>
      <c r="F86" s="7" t="s">
        <v>1283</v>
      </c>
      <c r="G86" s="7"/>
      <c r="H86" s="8" t="s">
        <v>1279</v>
      </c>
      <c r="I86" s="8"/>
      <c r="J86" s="15">
        <v>40000000</v>
      </c>
      <c r="K86" s="15">
        <v>40000000</v>
      </c>
      <c r="L86" s="15">
        <v>40000000</v>
      </c>
      <c r="M86" s="15">
        <v>40000000</v>
      </c>
      <c r="N86" s="15">
        <v>40000000</v>
      </c>
      <c r="O86" s="15">
        <v>60000000</v>
      </c>
      <c r="P86" s="15">
        <v>60000000</v>
      </c>
      <c r="Q86" s="15">
        <v>60000000</v>
      </c>
      <c r="R86" s="15">
        <v>40000000</v>
      </c>
      <c r="S86" s="15">
        <v>40000000</v>
      </c>
      <c r="T86" s="15">
        <v>40000000</v>
      </c>
      <c r="U86" s="15">
        <v>40000000</v>
      </c>
      <c r="V86" s="29">
        <v>0.53380000000000005</v>
      </c>
      <c r="X86" s="33">
        <f>(($V$86*J86)*1.05445851305479)*1.11007905843556</f>
        <v>24993205.954248197</v>
      </c>
      <c r="Y86" s="28">
        <f>(($V$86*K86)*1.05445851305479)*1.10673062137781</f>
        <v>24917816.569705661</v>
      </c>
      <c r="Z86" s="28">
        <f>(($V$86*L86)*1.05445851305479)*1.08744999008274</f>
        <v>24483717.047492605</v>
      </c>
      <c r="AA86" s="28">
        <f>(($V$86*M86)*1.05445851305479)*1.09625612251286</f>
        <v>24681985.341821529</v>
      </c>
      <c r="AB86" s="28">
        <f>(($V$86*N86)*1.05445851305479)*1.09685810189527</f>
        <v>24695538.786119428</v>
      </c>
      <c r="AC86" s="28">
        <f>(($V$86*O86)*1.05445851305479)*1.09885924536555</f>
        <v>37110891.191195302</v>
      </c>
      <c r="AD86" s="28">
        <f>(($V$86*P86)*1.05445851305479)*1.10374442989981</f>
        <v>37275874.606918909</v>
      </c>
      <c r="AE86" s="28">
        <f>(($V$86*Q86)*1.05445851305479)*1.10410438747376</f>
        <v>37288031.165110171</v>
      </c>
      <c r="AF86" s="28">
        <f>(($V$86*R86)*1.05445851305479)*1.09963203867402</f>
        <v>24757993.412831284</v>
      </c>
      <c r="AG86" s="28">
        <f>(($V$86*S86)*1.05445851305479)*1.09861986435515</f>
        <v>24735204.512328338</v>
      </c>
      <c r="AH86" s="28">
        <f>(($V$86*T86)*1.05445851305479)*1.0986330627333</f>
        <v>24735501.671148665</v>
      </c>
      <c r="AI86" s="28">
        <f>(($V$86*U86)*1.05445851305479)*1.09760206319587</f>
        <v>24712288.924649227</v>
      </c>
    </row>
    <row r="87" spans="1:48" s="21" customFormat="1" x14ac:dyDescent="0.3">
      <c r="A87" s="7"/>
      <c r="B87" s="7"/>
      <c r="C87" s="7"/>
      <c r="D87" s="7"/>
      <c r="E87" s="7"/>
      <c r="F87" s="7"/>
      <c r="G87" s="7"/>
      <c r="H87" s="8"/>
      <c r="I87" s="8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29"/>
      <c r="X87" s="34">
        <f>SUM(X82:X86)</f>
        <v>465125107.91121244</v>
      </c>
      <c r="Y87" s="34">
        <f t="shared" ref="Y87:AI87" si="9">SUM(Y82:Y86)</f>
        <v>468059536.38362515</v>
      </c>
      <c r="Z87" s="34">
        <f t="shared" si="9"/>
        <v>487571919.85550129</v>
      </c>
      <c r="AA87" s="34">
        <f t="shared" si="9"/>
        <v>501229636.96079481</v>
      </c>
      <c r="AB87" s="34">
        <f t="shared" si="9"/>
        <v>498305776.63872892</v>
      </c>
      <c r="AC87" s="34">
        <f t="shared" si="9"/>
        <v>508419383.12459844</v>
      </c>
      <c r="AD87" s="34">
        <f t="shared" si="9"/>
        <v>517896835.37334096</v>
      </c>
      <c r="AE87" s="34">
        <f t="shared" si="9"/>
        <v>467717228.77209669</v>
      </c>
      <c r="AF87" s="34">
        <f t="shared" si="9"/>
        <v>473806945.38500464</v>
      </c>
      <c r="AG87" s="34">
        <f t="shared" si="9"/>
        <v>529818674.04763597</v>
      </c>
      <c r="AH87" s="34">
        <f t="shared" si="9"/>
        <v>514191187.20681882</v>
      </c>
      <c r="AI87" s="34">
        <f t="shared" si="9"/>
        <v>574346197.88624609</v>
      </c>
    </row>
    <row r="88" spans="1:48" s="21" customFormat="1" x14ac:dyDescent="0.3">
      <c r="A88" s="7"/>
      <c r="B88" s="7"/>
      <c r="C88" s="7"/>
      <c r="D88" s="7"/>
      <c r="E88" s="7"/>
      <c r="F88" s="7"/>
      <c r="G88" s="7"/>
      <c r="H88" s="8"/>
      <c r="I88" s="8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29"/>
      <c r="X88" s="20">
        <v>465125107.9112125</v>
      </c>
      <c r="Y88" s="20">
        <v>468059536.38362515</v>
      </c>
      <c r="Z88" s="20">
        <v>487571919.85550129</v>
      </c>
      <c r="AA88" s="20">
        <v>501229636.96079481</v>
      </c>
      <c r="AB88" s="20">
        <v>498305776.63872898</v>
      </c>
      <c r="AC88" s="20">
        <v>508419383.12459844</v>
      </c>
      <c r="AD88" s="20">
        <v>517896835.37334096</v>
      </c>
      <c r="AE88" s="20">
        <v>467717228.77209675</v>
      </c>
      <c r="AF88" s="20">
        <v>473806945.38500464</v>
      </c>
      <c r="AG88" s="20">
        <v>529818674.04763603</v>
      </c>
      <c r="AH88" s="20">
        <v>514191187.20681888</v>
      </c>
      <c r="AI88" s="20">
        <v>574346197.8862462</v>
      </c>
    </row>
    <row r="89" spans="1:48" s="21" customFormat="1" x14ac:dyDescent="0.3">
      <c r="A89" s="7"/>
      <c r="B89" s="7"/>
      <c r="C89" s="7"/>
      <c r="D89" s="7"/>
      <c r="E89" s="7"/>
      <c r="F89" s="7"/>
      <c r="G89" s="7"/>
      <c r="H89" s="8"/>
      <c r="I89" s="8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29"/>
      <c r="X89" s="28">
        <v>1.1100790584355573</v>
      </c>
      <c r="Y89" s="28">
        <v>1.1067306213778141</v>
      </c>
      <c r="Z89" s="28">
        <v>1.0874499900827446</v>
      </c>
      <c r="AA89" s="28">
        <v>1.0962561225128606</v>
      </c>
      <c r="AB89" s="28">
        <v>1.0968581018952701</v>
      </c>
      <c r="AC89" s="28">
        <v>1.0988592453655524</v>
      </c>
      <c r="AD89" s="28">
        <v>1.1037444298998134</v>
      </c>
      <c r="AE89" s="28">
        <v>1.104104387473763</v>
      </c>
      <c r="AF89" s="28">
        <v>1.0996320386740153</v>
      </c>
      <c r="AG89" s="28">
        <v>1.0986198643551464</v>
      </c>
      <c r="AH89" s="28">
        <v>1.0986330627333007</v>
      </c>
      <c r="AI89" s="28">
        <v>1.0976020631958676</v>
      </c>
    </row>
    <row r="90" spans="1:48" s="21" customFormat="1" x14ac:dyDescent="0.3">
      <c r="A90" s="7"/>
      <c r="B90" s="7"/>
      <c r="C90" s="7"/>
      <c r="D90" s="7"/>
      <c r="E90" s="7"/>
      <c r="F90" s="7"/>
      <c r="G90" s="7"/>
      <c r="H90" s="8"/>
      <c r="I90" s="8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29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</row>
    <row r="91" spans="1:48" s="21" customFormat="1" x14ac:dyDescent="0.3">
      <c r="A91" s="7" t="s">
        <v>149</v>
      </c>
      <c r="B91" s="7" t="s">
        <v>149</v>
      </c>
      <c r="C91" s="7">
        <v>3001</v>
      </c>
      <c r="D91" s="6" t="s">
        <v>8</v>
      </c>
      <c r="E91" s="7">
        <v>907</v>
      </c>
      <c r="F91" s="6" t="s">
        <v>8</v>
      </c>
      <c r="G91" s="7"/>
      <c r="H91" s="8" t="s">
        <v>2744</v>
      </c>
      <c r="I91" s="8"/>
      <c r="J91" s="28">
        <v>8007000</v>
      </c>
      <c r="K91" s="28">
        <v>6001000</v>
      </c>
      <c r="L91" s="28">
        <v>8996000</v>
      </c>
      <c r="M91" s="28">
        <v>7990000</v>
      </c>
      <c r="N91" s="28">
        <v>11003000</v>
      </c>
      <c r="O91" s="28">
        <v>7004000</v>
      </c>
      <c r="P91" s="28">
        <v>8007000</v>
      </c>
      <c r="Q91" s="28">
        <v>7993000</v>
      </c>
      <c r="R91" s="28">
        <v>9999000</v>
      </c>
      <c r="S91" s="28">
        <v>8992000</v>
      </c>
      <c r="T91" s="28">
        <v>8987000</v>
      </c>
      <c r="U91" s="28">
        <v>12016000</v>
      </c>
      <c r="V91" s="29">
        <v>0.47849999999999998</v>
      </c>
      <c r="W91" s="28">
        <v>1000000</v>
      </c>
      <c r="X91" s="35">
        <v>0.47839220832415397</v>
      </c>
      <c r="Y91" s="35">
        <v>0.47947814395755728</v>
      </c>
      <c r="Z91" s="35">
        <v>0.47911197452387805</v>
      </c>
      <c r="AA91" s="35">
        <v>0.4796959108477678</v>
      </c>
      <c r="AB91" s="35">
        <v>0.47777767959885725</v>
      </c>
      <c r="AC91" s="35">
        <v>0.47919520097935325</v>
      </c>
      <c r="AD91" s="35">
        <v>0.47868383841981316</v>
      </c>
      <c r="AE91" s="35">
        <v>0.47643204952432999</v>
      </c>
      <c r="AF91" s="35">
        <v>0.47600659420842401</v>
      </c>
      <c r="AG91" s="35">
        <v>0.47877566705997476</v>
      </c>
      <c r="AH91" s="35">
        <v>0.47843585296556745</v>
      </c>
      <c r="AI91" s="35">
        <v>0.48047484554046749</v>
      </c>
      <c r="AK91" s="28">
        <f>X91*J91</f>
        <v>3830486.4120515008</v>
      </c>
      <c r="AL91" s="28">
        <f t="shared" ref="AL91" si="10">Y91*K91</f>
        <v>2877348.3418893013</v>
      </c>
      <c r="AM91" s="28">
        <f t="shared" ref="AM91" si="11">Z91*L91</f>
        <v>4310091.3228168068</v>
      </c>
      <c r="AN91" s="28">
        <f t="shared" ref="AN91" si="12">AA91*M91</f>
        <v>3832770.3276736648</v>
      </c>
      <c r="AO91" s="28">
        <f t="shared" ref="AO91" si="13">AB91*N91</f>
        <v>5256987.8086262261</v>
      </c>
      <c r="AP91" s="28">
        <f t="shared" ref="AP91" si="14">AC91*O91</f>
        <v>3356283.1876593903</v>
      </c>
      <c r="AQ91" s="28">
        <f t="shared" ref="AQ91" si="15">AD91*P91</f>
        <v>3832821.4942274438</v>
      </c>
      <c r="AR91" s="28">
        <f t="shared" ref="AR91" si="16">AE91*Q91</f>
        <v>3808121.3718479695</v>
      </c>
      <c r="AS91" s="28">
        <f t="shared" ref="AS91" si="17">AF91*R91</f>
        <v>4759589.9354900317</v>
      </c>
      <c r="AT91" s="28">
        <f t="shared" ref="AT91" si="18">AG91*S91</f>
        <v>4305150.7982032932</v>
      </c>
      <c r="AU91" s="28">
        <f t="shared" ref="AU91" si="19">AH91*T91</f>
        <v>4299703.010601555</v>
      </c>
      <c r="AV91" s="28">
        <f t="shared" ref="AV91" si="20">AI91*U91</f>
        <v>5773385.7440142576</v>
      </c>
    </row>
    <row r="92" spans="1:48" s="21" customFormat="1" x14ac:dyDescent="0.3">
      <c r="A92" s="7" t="s">
        <v>149</v>
      </c>
      <c r="B92" s="7" t="s">
        <v>149</v>
      </c>
      <c r="C92" s="7">
        <v>3001</v>
      </c>
      <c r="D92" s="6" t="s">
        <v>151</v>
      </c>
      <c r="E92" s="7">
        <v>907</v>
      </c>
      <c r="F92" s="6" t="s">
        <v>151</v>
      </c>
      <c r="G92" s="7"/>
      <c r="H92" s="8" t="s">
        <v>148</v>
      </c>
      <c r="I92" s="8"/>
      <c r="J92" s="28">
        <v>200153000</v>
      </c>
      <c r="K92" s="28">
        <v>200034000</v>
      </c>
      <c r="L92" s="28">
        <v>149921000</v>
      </c>
      <c r="M92" s="28">
        <v>154802000</v>
      </c>
      <c r="N92" s="28">
        <v>160034000</v>
      </c>
      <c r="O92" s="28">
        <v>142079000</v>
      </c>
      <c r="P92" s="28">
        <v>142123000</v>
      </c>
      <c r="Q92" s="28">
        <v>149851000</v>
      </c>
      <c r="R92" s="28">
        <v>219971000</v>
      </c>
      <c r="S92" s="28">
        <v>219782000</v>
      </c>
      <c r="T92" s="28">
        <v>149773000</v>
      </c>
      <c r="U92" s="28">
        <v>220276000</v>
      </c>
      <c r="V92" s="29">
        <v>0.47849999999999998</v>
      </c>
      <c r="X92" s="35">
        <v>0.47839220832415397</v>
      </c>
      <c r="Y92" s="35">
        <v>0.47947814395755728</v>
      </c>
      <c r="Z92" s="35">
        <v>0.47911197452387805</v>
      </c>
      <c r="AA92" s="35">
        <v>0.4796959108477678</v>
      </c>
      <c r="AB92" s="35">
        <v>0.47777767959885725</v>
      </c>
      <c r="AC92" s="35">
        <v>0.47919520097935325</v>
      </c>
      <c r="AD92" s="35">
        <v>0.47868383841981316</v>
      </c>
      <c r="AE92" s="35">
        <v>0.47643204952432999</v>
      </c>
      <c r="AF92" s="35">
        <v>0.47600659420842401</v>
      </c>
      <c r="AG92" s="35">
        <v>0.47877566705997476</v>
      </c>
      <c r="AH92" s="35">
        <v>0.47843585296556745</v>
      </c>
      <c r="AI92" s="35">
        <v>0.48047484554046749</v>
      </c>
      <c r="AK92" s="28">
        <f>X92*J92</f>
        <v>95751635.672704384</v>
      </c>
      <c r="AL92" s="28">
        <f t="shared" ref="AL92:AV92" si="21">Y92*K92</f>
        <v>95911931.04840602</v>
      </c>
      <c r="AM92" s="28">
        <f t="shared" si="21"/>
        <v>71828946.33259432</v>
      </c>
      <c r="AN92" s="28">
        <f t="shared" si="21"/>
        <v>74257886.39105615</v>
      </c>
      <c r="AO92" s="28">
        <f t="shared" si="21"/>
        <v>76460673.176923528</v>
      </c>
      <c r="AP92" s="28">
        <f t="shared" si="21"/>
        <v>68083574.95994553</v>
      </c>
      <c r="AQ92" s="28">
        <f t="shared" si="21"/>
        <v>68031983.167739108</v>
      </c>
      <c r="AR92" s="28">
        <f t="shared" si="21"/>
        <v>71393819.05327037</v>
      </c>
      <c r="AS92" s="28">
        <f t="shared" si="21"/>
        <v>104707646.53462124</v>
      </c>
      <c r="AT92" s="28">
        <f t="shared" si="21"/>
        <v>105226273.65777537</v>
      </c>
      <c r="AU92" s="28">
        <f t="shared" si="21"/>
        <v>71656773.006211936</v>
      </c>
      <c r="AV92" s="28">
        <f t="shared" si="21"/>
        <v>105837077.07627201</v>
      </c>
    </row>
    <row r="93" spans="1:48" s="21" customFormat="1" x14ac:dyDescent="0.3">
      <c r="A93" s="7" t="s">
        <v>149</v>
      </c>
      <c r="B93" s="7" t="s">
        <v>149</v>
      </c>
      <c r="C93" s="7">
        <v>3001</v>
      </c>
      <c r="D93" s="6" t="s">
        <v>8</v>
      </c>
      <c r="E93" s="7">
        <v>907</v>
      </c>
      <c r="F93" s="6" t="s">
        <v>8</v>
      </c>
      <c r="G93" s="7"/>
      <c r="H93" s="8" t="s">
        <v>2745</v>
      </c>
      <c r="I93" s="8"/>
      <c r="J93" s="28">
        <v>65050000</v>
      </c>
      <c r="K93" s="28">
        <v>35006000</v>
      </c>
      <c r="L93" s="28">
        <v>44977000</v>
      </c>
      <c r="M93" s="28">
        <v>34956000</v>
      </c>
      <c r="N93" s="28">
        <v>45010000</v>
      </c>
      <c r="O93" s="28">
        <v>35020000</v>
      </c>
      <c r="P93" s="28">
        <v>35031000</v>
      </c>
      <c r="Q93" s="28">
        <v>34966000</v>
      </c>
      <c r="R93" s="28">
        <v>74990000</v>
      </c>
      <c r="S93" s="28">
        <v>44956000</v>
      </c>
      <c r="T93" s="28">
        <v>44932000</v>
      </c>
      <c r="U93" s="28">
        <v>55069000</v>
      </c>
      <c r="V93" s="29">
        <v>0.47849999999999998</v>
      </c>
      <c r="X93" s="35">
        <v>0.47839220832415397</v>
      </c>
      <c r="Y93" s="35">
        <v>0.47947814395755728</v>
      </c>
      <c r="Z93" s="35">
        <v>0.47911197452387805</v>
      </c>
      <c r="AA93" s="35">
        <v>0.4796959108477678</v>
      </c>
      <c r="AB93" s="35">
        <v>0.47777767959885725</v>
      </c>
      <c r="AC93" s="35">
        <v>0.47919520097935325</v>
      </c>
      <c r="AD93" s="35">
        <v>0.47868383841981316</v>
      </c>
      <c r="AE93" s="35">
        <v>0.47643204952432999</v>
      </c>
      <c r="AF93" s="35">
        <v>0.47600659420842401</v>
      </c>
      <c r="AG93" s="35">
        <v>0.47877566705997476</v>
      </c>
      <c r="AH93" s="35">
        <v>0.47843585296556745</v>
      </c>
      <c r="AI93" s="35">
        <v>0.48047484554046749</v>
      </c>
      <c r="AK93" s="28">
        <f t="shared" ref="AK93:AK99" si="22">X93*J93</f>
        <v>31119413.151486214</v>
      </c>
      <c r="AL93" s="28">
        <f t="shared" ref="AL93:AL99" si="23">Y93*K93</f>
        <v>16784611.907378249</v>
      </c>
      <c r="AM93" s="28">
        <f t="shared" ref="AM93:AM99" si="24">Z93*L93</f>
        <v>21549019.278160464</v>
      </c>
      <c r="AN93" s="28">
        <f t="shared" ref="AN93:AN99" si="25">AA93*M93</f>
        <v>16768250.259594571</v>
      </c>
      <c r="AO93" s="28">
        <f t="shared" ref="AO93:AO99" si="26">AB93*N93</f>
        <v>21504773.358744565</v>
      </c>
      <c r="AP93" s="28">
        <f t="shared" ref="AP93:AP99" si="27">AC93*O93</f>
        <v>16781415.938296951</v>
      </c>
      <c r="AQ93" s="28">
        <f t="shared" ref="AQ93:AQ99" si="28">AD93*P93</f>
        <v>16768773.543684475</v>
      </c>
      <c r="AR93" s="28">
        <f t="shared" ref="AR93:AR99" si="29">AE93*Q93</f>
        <v>16658923.043667722</v>
      </c>
      <c r="AS93" s="28">
        <f t="shared" ref="AS93:AS99" si="30">AF93*R93</f>
        <v>35695734.499689713</v>
      </c>
      <c r="AT93" s="28">
        <f t="shared" ref="AT93:AT99" si="31">AG93*S93</f>
        <v>21523838.888348226</v>
      </c>
      <c r="AU93" s="28">
        <f t="shared" ref="AU93:AU99" si="32">AH93*T93</f>
        <v>21497079.745448876</v>
      </c>
      <c r="AV93" s="28">
        <f t="shared" ref="AV93:AV99" si="33">AI93*U93</f>
        <v>26459269.269068003</v>
      </c>
    </row>
    <row r="94" spans="1:48" s="21" customFormat="1" x14ac:dyDescent="0.3">
      <c r="A94" s="7" t="s">
        <v>149</v>
      </c>
      <c r="B94" s="7" t="s">
        <v>149</v>
      </c>
      <c r="C94" s="7">
        <v>3001</v>
      </c>
      <c r="D94" s="6" t="s">
        <v>152</v>
      </c>
      <c r="E94" s="7">
        <v>907</v>
      </c>
      <c r="F94" s="6" t="s">
        <v>152</v>
      </c>
      <c r="G94" s="7"/>
      <c r="H94" s="8" t="s">
        <v>143</v>
      </c>
      <c r="I94" s="8"/>
      <c r="J94" s="28">
        <v>5004000</v>
      </c>
      <c r="K94" s="28">
        <v>20004000</v>
      </c>
      <c r="L94" s="28">
        <v>4998000</v>
      </c>
      <c r="M94" s="28">
        <v>4994000</v>
      </c>
      <c r="N94" s="28">
        <v>8002000</v>
      </c>
      <c r="O94" s="28">
        <v>7004000</v>
      </c>
      <c r="P94" s="28">
        <v>5005000</v>
      </c>
      <c r="Q94" s="28">
        <v>6994000</v>
      </c>
      <c r="R94" s="28">
        <v>5000000</v>
      </c>
      <c r="S94" s="28">
        <v>4996000</v>
      </c>
      <c r="T94" s="28">
        <v>9985000</v>
      </c>
      <c r="U94" s="28">
        <v>8011000</v>
      </c>
      <c r="V94" s="29">
        <v>0.47849999999999998</v>
      </c>
      <c r="X94" s="35">
        <v>0.47839220832415397</v>
      </c>
      <c r="Y94" s="35">
        <v>0.47947814395755728</v>
      </c>
      <c r="Z94" s="35">
        <v>0.47911197452387805</v>
      </c>
      <c r="AA94" s="35">
        <v>0.4796959108477678</v>
      </c>
      <c r="AB94" s="35">
        <v>0.47777767959885725</v>
      </c>
      <c r="AC94" s="35">
        <v>0.47919520097935325</v>
      </c>
      <c r="AD94" s="35">
        <v>0.47868383841981316</v>
      </c>
      <c r="AE94" s="35">
        <v>0.47643204952432999</v>
      </c>
      <c r="AF94" s="35">
        <v>0.47600659420842401</v>
      </c>
      <c r="AG94" s="35">
        <v>0.47877566705997476</v>
      </c>
      <c r="AH94" s="35">
        <v>0.47843585296556745</v>
      </c>
      <c r="AI94" s="35">
        <v>0.48047484554046749</v>
      </c>
      <c r="AK94" s="28">
        <f t="shared" si="22"/>
        <v>2393874.6104540667</v>
      </c>
      <c r="AL94" s="28">
        <f t="shared" si="23"/>
        <v>9591480.7917269766</v>
      </c>
      <c r="AM94" s="28">
        <f t="shared" si="24"/>
        <v>2394601.6486703423</v>
      </c>
      <c r="AN94" s="28">
        <f t="shared" si="25"/>
        <v>2395601.3787737526</v>
      </c>
      <c r="AO94" s="28">
        <f t="shared" si="26"/>
        <v>3823176.9921500557</v>
      </c>
      <c r="AP94" s="28">
        <f t="shared" si="27"/>
        <v>3356283.1876593903</v>
      </c>
      <c r="AQ94" s="28">
        <f t="shared" si="28"/>
        <v>2395812.611291165</v>
      </c>
      <c r="AR94" s="28">
        <f t="shared" si="29"/>
        <v>3332165.7543731639</v>
      </c>
      <c r="AS94" s="28">
        <f t="shared" si="30"/>
        <v>2380032.9710421199</v>
      </c>
      <c r="AT94" s="28">
        <f t="shared" si="31"/>
        <v>2391963.232631634</v>
      </c>
      <c r="AU94" s="28">
        <f t="shared" si="32"/>
        <v>4777181.9918611906</v>
      </c>
      <c r="AV94" s="28">
        <f t="shared" si="33"/>
        <v>3849083.9876246848</v>
      </c>
    </row>
    <row r="95" spans="1:48" s="21" customFormat="1" x14ac:dyDescent="0.3">
      <c r="A95" s="7" t="s">
        <v>149</v>
      </c>
      <c r="B95" s="7" t="s">
        <v>149</v>
      </c>
      <c r="C95" s="7">
        <v>3001</v>
      </c>
      <c r="D95" s="6" t="s">
        <v>153</v>
      </c>
      <c r="E95" s="7">
        <v>907</v>
      </c>
      <c r="F95" s="6" t="s">
        <v>153</v>
      </c>
      <c r="G95" s="7"/>
      <c r="H95" s="8" t="s">
        <v>144</v>
      </c>
      <c r="I95" s="8"/>
      <c r="J95" s="28">
        <v>40031000</v>
      </c>
      <c r="K95" s="28">
        <v>5001000</v>
      </c>
      <c r="L95" s="28">
        <v>14993000</v>
      </c>
      <c r="M95" s="28">
        <v>89885000</v>
      </c>
      <c r="N95" s="28">
        <v>11003000</v>
      </c>
      <c r="O95" s="28">
        <v>10006000</v>
      </c>
      <c r="P95" s="28">
        <v>11010000</v>
      </c>
      <c r="Q95" s="28">
        <v>41959000</v>
      </c>
      <c r="R95" s="28">
        <v>19998000</v>
      </c>
      <c r="S95" s="28">
        <v>21979000</v>
      </c>
      <c r="T95" s="28">
        <v>4993000</v>
      </c>
      <c r="U95" s="28">
        <v>50063000</v>
      </c>
      <c r="V95" s="29">
        <v>0.47849999999999998</v>
      </c>
      <c r="X95" s="35">
        <v>0.47839220832415397</v>
      </c>
      <c r="Y95" s="35">
        <v>0.47947814395755728</v>
      </c>
      <c r="Z95" s="35">
        <v>0.47911197452387805</v>
      </c>
      <c r="AA95" s="35">
        <v>0.4796959108477678</v>
      </c>
      <c r="AB95" s="35">
        <v>0.47777767959885725</v>
      </c>
      <c r="AC95" s="35">
        <v>0.47919520097935325</v>
      </c>
      <c r="AD95" s="35">
        <v>0.47868383841981316</v>
      </c>
      <c r="AE95" s="35">
        <v>0.47643204952432999</v>
      </c>
      <c r="AF95" s="35">
        <v>0.47600659420842401</v>
      </c>
      <c r="AG95" s="35">
        <v>0.47877566705997476</v>
      </c>
      <c r="AH95" s="35">
        <v>0.47843585296556745</v>
      </c>
      <c r="AI95" s="35">
        <v>0.48047484554046749</v>
      </c>
      <c r="AK95" s="28">
        <f t="shared" si="22"/>
        <v>19150518.491424207</v>
      </c>
      <c r="AL95" s="28">
        <f t="shared" si="23"/>
        <v>2397870.1979317442</v>
      </c>
      <c r="AM95" s="28">
        <f t="shared" si="24"/>
        <v>7183325.8340365039</v>
      </c>
      <c r="AN95" s="28">
        <f t="shared" si="25"/>
        <v>43117466.946551606</v>
      </c>
      <c r="AO95" s="28">
        <f t="shared" si="26"/>
        <v>5256987.8086262261</v>
      </c>
      <c r="AP95" s="28">
        <f t="shared" si="27"/>
        <v>4794827.1809994085</v>
      </c>
      <c r="AQ95" s="28">
        <f t="shared" si="28"/>
        <v>5270309.0610021427</v>
      </c>
      <c r="AR95" s="28">
        <f t="shared" si="29"/>
        <v>19990612.365991361</v>
      </c>
      <c r="AS95" s="28">
        <f t="shared" si="30"/>
        <v>9519179.8709800635</v>
      </c>
      <c r="AT95" s="28">
        <f t="shared" si="31"/>
        <v>10523010.386311185</v>
      </c>
      <c r="AU95" s="28">
        <f t="shared" si="32"/>
        <v>2388830.2138570785</v>
      </c>
      <c r="AV95" s="28">
        <f t="shared" si="33"/>
        <v>24054012.192292422</v>
      </c>
    </row>
    <row r="96" spans="1:48" s="21" customFormat="1" x14ac:dyDescent="0.3">
      <c r="A96" s="7" t="s">
        <v>149</v>
      </c>
      <c r="B96" s="7" t="s">
        <v>149</v>
      </c>
      <c r="C96" s="7">
        <v>3001</v>
      </c>
      <c r="D96" s="6" t="s">
        <v>154</v>
      </c>
      <c r="E96" s="7">
        <v>907</v>
      </c>
      <c r="F96" s="6" t="s">
        <v>154</v>
      </c>
      <c r="G96" s="7"/>
      <c r="H96" s="8" t="s">
        <v>145</v>
      </c>
      <c r="I96" s="8"/>
      <c r="J96" s="28">
        <v>13010000</v>
      </c>
      <c r="K96" s="28">
        <v>20004000</v>
      </c>
      <c r="L96" s="28">
        <v>14993000</v>
      </c>
      <c r="M96" s="28">
        <v>10986000</v>
      </c>
      <c r="N96" s="28">
        <v>15004000</v>
      </c>
      <c r="O96" s="28">
        <v>16009000</v>
      </c>
      <c r="P96" s="28">
        <v>15013000</v>
      </c>
      <c r="Q96" s="28">
        <v>9991000</v>
      </c>
      <c r="R96" s="28">
        <v>16998000</v>
      </c>
      <c r="S96" s="28">
        <v>15985000</v>
      </c>
      <c r="T96" s="28">
        <v>11982000</v>
      </c>
      <c r="U96" s="28">
        <v>13017000</v>
      </c>
      <c r="V96" s="29">
        <v>0.47849999999999998</v>
      </c>
      <c r="X96" s="35">
        <v>0.47839220832415397</v>
      </c>
      <c r="Y96" s="35">
        <v>0.47947814395755728</v>
      </c>
      <c r="Z96" s="35">
        <v>0.47911197452387805</v>
      </c>
      <c r="AA96" s="35">
        <v>0.4796959108477678</v>
      </c>
      <c r="AB96" s="35">
        <v>0.47777767959885725</v>
      </c>
      <c r="AC96" s="35">
        <v>0.47919520097935325</v>
      </c>
      <c r="AD96" s="35">
        <v>0.47868383841981316</v>
      </c>
      <c r="AE96" s="35">
        <v>0.47643204952432999</v>
      </c>
      <c r="AF96" s="35">
        <v>0.47600659420842401</v>
      </c>
      <c r="AG96" s="35">
        <v>0.47877566705997476</v>
      </c>
      <c r="AH96" s="35">
        <v>0.47843585296556745</v>
      </c>
      <c r="AI96" s="35">
        <v>0.48047484554046749</v>
      </c>
      <c r="AK96" s="28">
        <f t="shared" si="22"/>
        <v>6223882.6302972427</v>
      </c>
      <c r="AL96" s="28">
        <f t="shared" si="23"/>
        <v>9591480.7917269766</v>
      </c>
      <c r="AM96" s="28">
        <f t="shared" si="24"/>
        <v>7183325.8340365039</v>
      </c>
      <c r="AN96" s="28">
        <f t="shared" si="25"/>
        <v>5269939.276573577</v>
      </c>
      <c r="AO96" s="28">
        <f t="shared" si="26"/>
        <v>7168576.3047012538</v>
      </c>
      <c r="AP96" s="28">
        <f t="shared" si="27"/>
        <v>7671435.9724784661</v>
      </c>
      <c r="AQ96" s="28">
        <f t="shared" si="28"/>
        <v>7186480.4661966553</v>
      </c>
      <c r="AR96" s="28">
        <f t="shared" si="29"/>
        <v>4760032.6067975806</v>
      </c>
      <c r="AS96" s="28">
        <f t="shared" si="30"/>
        <v>8091160.0883547915</v>
      </c>
      <c r="AT96" s="28">
        <f t="shared" si="31"/>
        <v>7653229.0379536962</v>
      </c>
      <c r="AU96" s="28">
        <f t="shared" si="32"/>
        <v>5732618.3902334291</v>
      </c>
      <c r="AV96" s="28">
        <f t="shared" si="33"/>
        <v>6254341.064400265</v>
      </c>
    </row>
    <row r="97" spans="1:48" s="21" customFormat="1" x14ac:dyDescent="0.3">
      <c r="A97" s="7" t="s">
        <v>149</v>
      </c>
      <c r="B97" s="7" t="s">
        <v>149</v>
      </c>
      <c r="C97" s="7">
        <v>3001</v>
      </c>
      <c r="D97" s="7" t="s">
        <v>156</v>
      </c>
      <c r="E97" s="7">
        <v>907</v>
      </c>
      <c r="F97" s="7" t="s">
        <v>156</v>
      </c>
      <c r="G97" s="7"/>
      <c r="H97" s="8" t="s">
        <v>147</v>
      </c>
      <c r="I97" s="8"/>
      <c r="J97" s="28">
        <v>12010000</v>
      </c>
      <c r="K97" s="28">
        <v>40007000</v>
      </c>
      <c r="L97" s="28">
        <v>19990000</v>
      </c>
      <c r="M97" s="28">
        <v>19975000</v>
      </c>
      <c r="N97" s="28">
        <v>30007000</v>
      </c>
      <c r="O97" s="28">
        <v>20012000</v>
      </c>
      <c r="P97" s="28">
        <v>20018000</v>
      </c>
      <c r="Q97" s="28">
        <v>19981000</v>
      </c>
      <c r="R97" s="28">
        <v>19998000</v>
      </c>
      <c r="S97" s="28">
        <v>19981000</v>
      </c>
      <c r="T97" s="28">
        <v>19970000</v>
      </c>
      <c r="U97" s="28">
        <v>20026000</v>
      </c>
      <c r="V97" s="29">
        <v>0.47849999999999998</v>
      </c>
      <c r="X97" s="35">
        <v>0.47839220832415397</v>
      </c>
      <c r="Y97" s="35">
        <v>0.47947814395755728</v>
      </c>
      <c r="Z97" s="35">
        <v>0.47911197452387805</v>
      </c>
      <c r="AA97" s="35">
        <v>0.4796959108477678</v>
      </c>
      <c r="AB97" s="35">
        <v>0.47777767959885725</v>
      </c>
      <c r="AC97" s="35">
        <v>0.47919520097935325</v>
      </c>
      <c r="AD97" s="35">
        <v>0.47868383841981316</v>
      </c>
      <c r="AE97" s="35">
        <v>0.47643204952432999</v>
      </c>
      <c r="AF97" s="35">
        <v>0.47600659420842401</v>
      </c>
      <c r="AG97" s="35">
        <v>0.47877566705997476</v>
      </c>
      <c r="AH97" s="35">
        <v>0.47843585296556745</v>
      </c>
      <c r="AI97" s="35">
        <v>0.48047484554046749</v>
      </c>
      <c r="AK97" s="28">
        <f t="shared" si="22"/>
        <v>5745490.4219730888</v>
      </c>
      <c r="AL97" s="28">
        <f t="shared" si="23"/>
        <v>19182482.105309993</v>
      </c>
      <c r="AM97" s="28">
        <f t="shared" si="24"/>
        <v>9577448.3707323223</v>
      </c>
      <c r="AN97" s="28">
        <f t="shared" si="25"/>
        <v>9581925.8191841617</v>
      </c>
      <c r="AO97" s="28">
        <f t="shared" si="26"/>
        <v>14336674.83172291</v>
      </c>
      <c r="AP97" s="28">
        <f t="shared" si="27"/>
        <v>9589654.361998817</v>
      </c>
      <c r="AQ97" s="28">
        <f t="shared" si="28"/>
        <v>9582293.0774878189</v>
      </c>
      <c r="AR97" s="28">
        <f t="shared" si="29"/>
        <v>9519588.7815456372</v>
      </c>
      <c r="AS97" s="28">
        <f t="shared" si="30"/>
        <v>9519179.8709800635</v>
      </c>
      <c r="AT97" s="28">
        <f t="shared" si="31"/>
        <v>9566416.6035253555</v>
      </c>
      <c r="AU97" s="28">
        <f t="shared" si="32"/>
        <v>9554363.9837223813</v>
      </c>
      <c r="AV97" s="28">
        <f t="shared" si="33"/>
        <v>9621989.2567934021</v>
      </c>
    </row>
    <row r="98" spans="1:48" s="21" customFormat="1" x14ac:dyDescent="0.3">
      <c r="A98" s="7" t="s">
        <v>149</v>
      </c>
      <c r="B98" s="7" t="s">
        <v>149</v>
      </c>
      <c r="C98" s="7">
        <v>3001</v>
      </c>
      <c r="D98" s="6" t="s">
        <v>8</v>
      </c>
      <c r="E98" s="7">
        <v>907</v>
      </c>
      <c r="F98" s="6" t="s">
        <v>8</v>
      </c>
      <c r="G98" s="7"/>
      <c r="H98" s="8" t="s">
        <v>2746</v>
      </c>
      <c r="I98" s="8"/>
      <c r="J98" s="28">
        <v>14011000</v>
      </c>
      <c r="K98" s="28">
        <v>10002000</v>
      </c>
      <c r="L98" s="28">
        <v>11994000</v>
      </c>
      <c r="M98" s="28">
        <v>10986000</v>
      </c>
      <c r="N98" s="28">
        <v>13003000</v>
      </c>
      <c r="O98" s="28">
        <v>10006000</v>
      </c>
      <c r="P98" s="28">
        <v>10009000</v>
      </c>
      <c r="Q98" s="28">
        <v>9991000</v>
      </c>
      <c r="R98" s="28">
        <v>15998000</v>
      </c>
      <c r="S98" s="28">
        <v>10990000</v>
      </c>
      <c r="T98" s="28">
        <v>9985000</v>
      </c>
      <c r="U98" s="28">
        <v>13017000</v>
      </c>
      <c r="V98" s="29">
        <v>0.47849999999999998</v>
      </c>
      <c r="X98" s="35">
        <v>0.47839220832415397</v>
      </c>
      <c r="Y98" s="35">
        <v>0.47947814395755728</v>
      </c>
      <c r="Z98" s="35">
        <v>0.47911197452387805</v>
      </c>
      <c r="AA98" s="35">
        <v>0.4796959108477678</v>
      </c>
      <c r="AB98" s="35">
        <v>0.47777767959885725</v>
      </c>
      <c r="AC98" s="35">
        <v>0.47919520097935325</v>
      </c>
      <c r="AD98" s="35">
        <v>0.47868383841981316</v>
      </c>
      <c r="AE98" s="35">
        <v>0.47643204952432999</v>
      </c>
      <c r="AF98" s="35">
        <v>0.47600659420842401</v>
      </c>
      <c r="AG98" s="35">
        <v>0.47877566705997476</v>
      </c>
      <c r="AH98" s="35">
        <v>0.47843585296556745</v>
      </c>
      <c r="AI98" s="35">
        <v>0.48047484554046749</v>
      </c>
      <c r="AK98" s="28">
        <f t="shared" si="22"/>
        <v>6702753.2308297213</v>
      </c>
      <c r="AL98" s="28">
        <f t="shared" si="23"/>
        <v>4795740.3958634883</v>
      </c>
      <c r="AM98" s="28">
        <f t="shared" si="24"/>
        <v>5746469.0224393932</v>
      </c>
      <c r="AN98" s="28">
        <f t="shared" si="25"/>
        <v>5269939.276573577</v>
      </c>
      <c r="AO98" s="28">
        <f t="shared" si="26"/>
        <v>6212543.1678239405</v>
      </c>
      <c r="AP98" s="28">
        <f t="shared" si="27"/>
        <v>4794827.1809994085</v>
      </c>
      <c r="AQ98" s="28">
        <f t="shared" si="28"/>
        <v>4791146.5387439094</v>
      </c>
      <c r="AR98" s="28">
        <f t="shared" si="29"/>
        <v>4760032.6067975806</v>
      </c>
      <c r="AS98" s="28">
        <f t="shared" si="30"/>
        <v>7615153.4941463675</v>
      </c>
      <c r="AT98" s="28">
        <f t="shared" si="31"/>
        <v>5261744.5809891224</v>
      </c>
      <c r="AU98" s="28">
        <f t="shared" si="32"/>
        <v>4777181.9918611906</v>
      </c>
      <c r="AV98" s="28">
        <f t="shared" si="33"/>
        <v>6254341.064400265</v>
      </c>
    </row>
    <row r="99" spans="1:48" s="21" customFormat="1" x14ac:dyDescent="0.3">
      <c r="A99" s="7" t="s">
        <v>149</v>
      </c>
      <c r="B99" s="7" t="s">
        <v>149</v>
      </c>
      <c r="C99" s="7">
        <v>3001</v>
      </c>
      <c r="D99" s="6" t="s">
        <v>2748</v>
      </c>
      <c r="E99" s="7">
        <v>910</v>
      </c>
      <c r="F99" s="6" t="s">
        <v>2748</v>
      </c>
      <c r="G99" s="7"/>
      <c r="H99" s="8" t="s">
        <v>2747</v>
      </c>
      <c r="I99" s="8"/>
      <c r="J99" s="28">
        <v>20016000</v>
      </c>
      <c r="K99" s="28">
        <v>15003000</v>
      </c>
      <c r="L99" s="28">
        <v>14993000</v>
      </c>
      <c r="M99" s="28">
        <v>35954000</v>
      </c>
      <c r="N99" s="28">
        <v>43009000</v>
      </c>
      <c r="O99" s="28">
        <v>24014000</v>
      </c>
      <c r="P99" s="28">
        <v>60052000</v>
      </c>
      <c r="Q99" s="28">
        <v>81919000</v>
      </c>
      <c r="R99" s="28">
        <v>54993000</v>
      </c>
      <c r="S99" s="28">
        <v>29971000</v>
      </c>
      <c r="T99" s="28">
        <v>29955000</v>
      </c>
      <c r="U99" s="28">
        <v>40051000</v>
      </c>
      <c r="V99" s="29">
        <v>0.47849999999999998</v>
      </c>
      <c r="X99" s="35">
        <v>0.47839220832415397</v>
      </c>
      <c r="Y99" s="35">
        <v>0.47947814395755728</v>
      </c>
      <c r="Z99" s="35">
        <v>0.47911197452387805</v>
      </c>
      <c r="AA99" s="35">
        <v>0.4796959108477678</v>
      </c>
      <c r="AB99" s="35">
        <v>0.47777767959885725</v>
      </c>
      <c r="AC99" s="35">
        <v>0.47919520097935325</v>
      </c>
      <c r="AD99" s="35">
        <v>0.47868383841981316</v>
      </c>
      <c r="AE99" s="35">
        <v>0.47643204952432999</v>
      </c>
      <c r="AF99" s="35">
        <v>0.47600659420842401</v>
      </c>
      <c r="AG99" s="35">
        <v>0.47877566705997476</v>
      </c>
      <c r="AH99" s="35">
        <v>0.47843585296556745</v>
      </c>
      <c r="AI99" s="35">
        <v>0.48047484554046749</v>
      </c>
      <c r="AK99" s="28">
        <f t="shared" si="22"/>
        <v>9575498.4418162666</v>
      </c>
      <c r="AL99" s="28">
        <f t="shared" si="23"/>
        <v>7193610.5937952315</v>
      </c>
      <c r="AM99" s="28">
        <f t="shared" si="24"/>
        <v>7183325.8340365039</v>
      </c>
      <c r="AN99" s="28">
        <f t="shared" si="25"/>
        <v>17246986.778620645</v>
      </c>
      <c r="AO99" s="28">
        <f t="shared" si="26"/>
        <v>20548740.221867252</v>
      </c>
      <c r="AP99" s="28">
        <f t="shared" si="27"/>
        <v>11507393.55631819</v>
      </c>
      <c r="AQ99" s="28">
        <f t="shared" si="28"/>
        <v>28745921.864786621</v>
      </c>
      <c r="AR99" s="28">
        <f t="shared" si="29"/>
        <v>39028837.064983591</v>
      </c>
      <c r="AS99" s="28">
        <f t="shared" si="30"/>
        <v>26177030.635303862</v>
      </c>
      <c r="AT99" s="28">
        <f t="shared" si="31"/>
        <v>14349385.517454503</v>
      </c>
      <c r="AU99" s="28">
        <f t="shared" si="32"/>
        <v>14331545.975583574</v>
      </c>
      <c r="AV99" s="28">
        <f t="shared" si="33"/>
        <v>19243498.038741264</v>
      </c>
    </row>
    <row r="100" spans="1:48" s="21" customFormat="1" x14ac:dyDescent="0.3">
      <c r="A100" s="7"/>
      <c r="B100" s="7"/>
      <c r="C100" s="7"/>
      <c r="D100" s="6"/>
      <c r="E100" s="7"/>
      <c r="F100" s="6"/>
      <c r="G100" s="7"/>
      <c r="H100" s="8"/>
      <c r="I100" s="8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29"/>
      <c r="AK100" s="34"/>
    </row>
    <row r="101" spans="1:48" s="21" customFormat="1" x14ac:dyDescent="0.3">
      <c r="A101" s="7" t="s">
        <v>167</v>
      </c>
      <c r="B101" s="7" t="s">
        <v>114</v>
      </c>
      <c r="C101" s="7">
        <v>2801</v>
      </c>
      <c r="D101" s="7" t="s">
        <v>8</v>
      </c>
      <c r="E101" s="7" t="s">
        <v>1464</v>
      </c>
      <c r="F101" s="7">
        <v>290027</v>
      </c>
      <c r="G101" s="7" t="s">
        <v>1457</v>
      </c>
      <c r="H101" s="8" t="s">
        <v>1335</v>
      </c>
      <c r="I101" s="8"/>
      <c r="J101" s="15">
        <v>1090000</v>
      </c>
      <c r="K101" s="15">
        <v>1090000</v>
      </c>
      <c r="L101" s="15">
        <v>1090000</v>
      </c>
      <c r="M101" s="15">
        <v>1090000</v>
      </c>
      <c r="N101" s="15">
        <v>1090000</v>
      </c>
      <c r="O101" s="15">
        <v>1090000</v>
      </c>
      <c r="P101" s="15">
        <v>1090000</v>
      </c>
      <c r="Q101" s="15">
        <v>1090000</v>
      </c>
      <c r="R101" s="15">
        <v>1090000</v>
      </c>
      <c r="S101" s="15">
        <v>1090000</v>
      </c>
      <c r="T101" s="15">
        <v>1090000</v>
      </c>
      <c r="U101" s="15">
        <v>1090000</v>
      </c>
      <c r="V101" s="29">
        <v>0.40310000000000001</v>
      </c>
      <c r="W101" s="28"/>
      <c r="X101" s="35">
        <v>0.53782108351214142</v>
      </c>
      <c r="Y101" s="35">
        <v>0.53573638457917094</v>
      </c>
      <c r="Z101" s="35">
        <v>0.53773487682115184</v>
      </c>
      <c r="AA101" s="35">
        <v>0.53717400735825305</v>
      </c>
      <c r="AB101" s="35">
        <v>0.53387024833586816</v>
      </c>
      <c r="AC101" s="35">
        <v>0.53375644118251098</v>
      </c>
      <c r="AD101" s="35">
        <v>0.53444708810692965</v>
      </c>
      <c r="AE101" s="35">
        <v>0.53467868041893685</v>
      </c>
      <c r="AF101" s="35">
        <v>0.5357334616767252</v>
      </c>
      <c r="AG101" s="35">
        <v>0.53464401385603755</v>
      </c>
      <c r="AH101" s="35">
        <v>0.53595562488015636</v>
      </c>
      <c r="AI101" s="35">
        <v>0.53448597923148533</v>
      </c>
      <c r="AK101" s="28">
        <f t="shared" ref="AK101:AK164" si="34">X101*J101</f>
        <v>586224.98102823412</v>
      </c>
      <c r="AL101" s="28">
        <f t="shared" ref="AL101:AL164" si="35">Y101*K101</f>
        <v>583952.65919129632</v>
      </c>
      <c r="AM101" s="28">
        <f t="shared" ref="AM101:AM164" si="36">Z101*L101</f>
        <v>586131.01573505555</v>
      </c>
      <c r="AN101" s="28">
        <f t="shared" ref="AN101:AN164" si="37">AA101*M101</f>
        <v>585519.6680204958</v>
      </c>
      <c r="AO101" s="28">
        <f t="shared" ref="AO101:AO164" si="38">AB101*N101</f>
        <v>581918.57068609633</v>
      </c>
      <c r="AP101" s="28">
        <f t="shared" ref="AP101:AP164" si="39">AC101*O101</f>
        <v>581794.52088893694</v>
      </c>
      <c r="AQ101" s="28">
        <f t="shared" ref="AQ101:AQ164" si="40">AD101*P101</f>
        <v>582547.32603655336</v>
      </c>
      <c r="AR101" s="28">
        <f t="shared" ref="AR101:AR164" si="41">AE101*Q101</f>
        <v>582799.76165664115</v>
      </c>
      <c r="AS101" s="28">
        <f t="shared" ref="AS101:AS164" si="42">AF101*R101</f>
        <v>583949.47322763049</v>
      </c>
      <c r="AT101" s="28">
        <f t="shared" ref="AT101:AT164" si="43">AG101*S101</f>
        <v>582761.97510308097</v>
      </c>
      <c r="AU101" s="28">
        <f t="shared" ref="AU101:AU164" si="44">AH101*T101</f>
        <v>584191.63111937046</v>
      </c>
      <c r="AV101" s="28">
        <f t="shared" ref="AV101:AV164" si="45">AI101*U101</f>
        <v>582589.717362319</v>
      </c>
    </row>
    <row r="102" spans="1:48" s="21" customFormat="1" x14ac:dyDescent="0.3">
      <c r="A102" s="7" t="s">
        <v>167</v>
      </c>
      <c r="B102" s="7" t="s">
        <v>114</v>
      </c>
      <c r="C102" s="7">
        <v>2801</v>
      </c>
      <c r="D102" s="7" t="s">
        <v>8</v>
      </c>
      <c r="E102" s="7" t="s">
        <v>1464</v>
      </c>
      <c r="F102" s="7">
        <v>111519</v>
      </c>
      <c r="G102" s="7" t="s">
        <v>1457</v>
      </c>
      <c r="H102" s="8" t="s">
        <v>1336</v>
      </c>
      <c r="I102" s="8"/>
      <c r="J102" s="15">
        <v>15549000</v>
      </c>
      <c r="K102" s="15">
        <v>15549000</v>
      </c>
      <c r="L102" s="15">
        <v>15549000</v>
      </c>
      <c r="M102" s="15">
        <v>15549000</v>
      </c>
      <c r="N102" s="15">
        <v>15549000</v>
      </c>
      <c r="O102" s="15">
        <v>15549000</v>
      </c>
      <c r="P102" s="15">
        <v>15549000</v>
      </c>
      <c r="Q102" s="15">
        <v>15549000</v>
      </c>
      <c r="R102" s="15">
        <v>15549000</v>
      </c>
      <c r="S102" s="15">
        <v>15549000</v>
      </c>
      <c r="T102" s="15">
        <v>15549000</v>
      </c>
      <c r="U102" s="15">
        <v>15549000</v>
      </c>
      <c r="V102" s="29">
        <v>0.40310000000000001</v>
      </c>
      <c r="W102" s="28"/>
      <c r="X102" s="35">
        <v>0.53782108351214142</v>
      </c>
      <c r="Y102" s="35">
        <v>0.53573638457917094</v>
      </c>
      <c r="Z102" s="35">
        <v>0.53773487682115184</v>
      </c>
      <c r="AA102" s="35">
        <v>0.53717400735825305</v>
      </c>
      <c r="AB102" s="35">
        <v>0.53387024833586816</v>
      </c>
      <c r="AC102" s="35">
        <v>0.53375644118251098</v>
      </c>
      <c r="AD102" s="35">
        <v>0.53444708810692965</v>
      </c>
      <c r="AE102" s="35">
        <v>0.53467868041893685</v>
      </c>
      <c r="AF102" s="35">
        <v>0.5357334616767252</v>
      </c>
      <c r="AG102" s="35">
        <v>0.53464401385603755</v>
      </c>
      <c r="AH102" s="35">
        <v>0.53595562488015636</v>
      </c>
      <c r="AI102" s="35">
        <v>0.53448597923148533</v>
      </c>
      <c r="AK102" s="28">
        <f t="shared" si="34"/>
        <v>8362580.0275302865</v>
      </c>
      <c r="AL102" s="28">
        <f t="shared" si="35"/>
        <v>8330165.0438215286</v>
      </c>
      <c r="AM102" s="28">
        <f t="shared" si="36"/>
        <v>8361239.5996920904</v>
      </c>
      <c r="AN102" s="28">
        <f t="shared" si="37"/>
        <v>8352518.6404134771</v>
      </c>
      <c r="AO102" s="28">
        <f t="shared" si="38"/>
        <v>8301148.4913744144</v>
      </c>
      <c r="AP102" s="28">
        <f t="shared" si="39"/>
        <v>8299378.9039468635</v>
      </c>
      <c r="AQ102" s="28">
        <f t="shared" si="40"/>
        <v>8310117.7729746494</v>
      </c>
      <c r="AR102" s="28">
        <f t="shared" si="41"/>
        <v>8313718.8018340487</v>
      </c>
      <c r="AS102" s="28">
        <f t="shared" si="42"/>
        <v>8330119.5956114</v>
      </c>
      <c r="AT102" s="28">
        <f t="shared" si="43"/>
        <v>8313179.7714475282</v>
      </c>
      <c r="AU102" s="28">
        <f t="shared" si="44"/>
        <v>8333574.0112615516</v>
      </c>
      <c r="AV102" s="28">
        <f t="shared" si="45"/>
        <v>8310722.4910703655</v>
      </c>
    </row>
    <row r="103" spans="1:48" s="21" customFormat="1" x14ac:dyDescent="0.3">
      <c r="A103" s="7" t="s">
        <v>167</v>
      </c>
      <c r="B103" s="7" t="s">
        <v>114</v>
      </c>
      <c r="C103" s="7">
        <v>2801</v>
      </c>
      <c r="D103" s="7" t="s">
        <v>8</v>
      </c>
      <c r="E103" s="7" t="s">
        <v>1465</v>
      </c>
      <c r="F103" s="7">
        <v>131876</v>
      </c>
      <c r="G103" s="7" t="s">
        <v>1457</v>
      </c>
      <c r="H103" s="8" t="s">
        <v>1337</v>
      </c>
      <c r="I103" s="8"/>
      <c r="J103" s="15">
        <v>304000</v>
      </c>
      <c r="K103" s="15">
        <v>304000</v>
      </c>
      <c r="L103" s="15">
        <v>304000</v>
      </c>
      <c r="M103" s="15">
        <v>304000</v>
      </c>
      <c r="N103" s="15">
        <v>304000</v>
      </c>
      <c r="O103" s="15">
        <v>304000</v>
      </c>
      <c r="P103" s="15">
        <v>304000</v>
      </c>
      <c r="Q103" s="15">
        <v>304000</v>
      </c>
      <c r="R103" s="15">
        <v>304000</v>
      </c>
      <c r="S103" s="15">
        <v>304000</v>
      </c>
      <c r="T103" s="15">
        <v>304000</v>
      </c>
      <c r="U103" s="15">
        <v>304000</v>
      </c>
      <c r="V103" s="29">
        <v>0.40310000000000001</v>
      </c>
      <c r="W103" s="28"/>
      <c r="X103" s="35">
        <v>0.53782108351214142</v>
      </c>
      <c r="Y103" s="35">
        <v>0.53573638457917094</v>
      </c>
      <c r="Z103" s="35">
        <v>0.53773487682115184</v>
      </c>
      <c r="AA103" s="35">
        <v>0.53717400735825305</v>
      </c>
      <c r="AB103" s="35">
        <v>0.53387024833586816</v>
      </c>
      <c r="AC103" s="35">
        <v>0.53375644118251098</v>
      </c>
      <c r="AD103" s="35">
        <v>0.53444708810692965</v>
      </c>
      <c r="AE103" s="35">
        <v>0.53467868041893685</v>
      </c>
      <c r="AF103" s="35">
        <v>0.5357334616767252</v>
      </c>
      <c r="AG103" s="35">
        <v>0.53464401385603755</v>
      </c>
      <c r="AH103" s="35">
        <v>0.53595562488015636</v>
      </c>
      <c r="AI103" s="35">
        <v>0.53448597923148533</v>
      </c>
      <c r="AK103" s="28">
        <f t="shared" si="34"/>
        <v>163497.60938769099</v>
      </c>
      <c r="AL103" s="28">
        <f t="shared" si="35"/>
        <v>162863.86091206796</v>
      </c>
      <c r="AM103" s="28">
        <f t="shared" si="36"/>
        <v>163471.40255363015</v>
      </c>
      <c r="AN103" s="28">
        <f t="shared" si="37"/>
        <v>163300.89823690892</v>
      </c>
      <c r="AO103" s="28">
        <f t="shared" si="38"/>
        <v>162296.55549410393</v>
      </c>
      <c r="AP103" s="28">
        <f t="shared" si="39"/>
        <v>162261.95811948334</v>
      </c>
      <c r="AQ103" s="28">
        <f t="shared" si="40"/>
        <v>162471.9147845066</v>
      </c>
      <c r="AR103" s="28">
        <f t="shared" si="41"/>
        <v>162542.3188473568</v>
      </c>
      <c r="AS103" s="28">
        <f t="shared" si="42"/>
        <v>162862.97234972447</v>
      </c>
      <c r="AT103" s="28">
        <f t="shared" si="43"/>
        <v>162531.7802122354</v>
      </c>
      <c r="AU103" s="28">
        <f t="shared" si="44"/>
        <v>162930.50996356754</v>
      </c>
      <c r="AV103" s="28">
        <f t="shared" si="45"/>
        <v>162483.73768637155</v>
      </c>
    </row>
    <row r="104" spans="1:48" s="21" customFormat="1" x14ac:dyDescent="0.3">
      <c r="A104" s="7" t="s">
        <v>167</v>
      </c>
      <c r="B104" s="7" t="s">
        <v>114</v>
      </c>
      <c r="C104" s="7">
        <v>2801</v>
      </c>
      <c r="D104" s="7" t="s">
        <v>8</v>
      </c>
      <c r="E104" s="7" t="s">
        <v>1465</v>
      </c>
      <c r="F104" s="7">
        <v>132133</v>
      </c>
      <c r="G104" s="7" t="s">
        <v>1457</v>
      </c>
      <c r="H104" s="8" t="s">
        <v>1338</v>
      </c>
      <c r="I104" s="8"/>
      <c r="J104" s="15">
        <v>413000</v>
      </c>
      <c r="K104" s="15">
        <v>413000</v>
      </c>
      <c r="L104" s="15">
        <v>413000</v>
      </c>
      <c r="M104" s="15">
        <v>413000</v>
      </c>
      <c r="N104" s="15">
        <v>413000</v>
      </c>
      <c r="O104" s="15">
        <v>413000</v>
      </c>
      <c r="P104" s="15">
        <v>413000</v>
      </c>
      <c r="Q104" s="15">
        <v>413000</v>
      </c>
      <c r="R104" s="15">
        <v>413000</v>
      </c>
      <c r="S104" s="15">
        <v>413000</v>
      </c>
      <c r="T104" s="15">
        <v>413000</v>
      </c>
      <c r="U104" s="15">
        <v>413000</v>
      </c>
      <c r="V104" s="29">
        <v>0.40310000000000001</v>
      </c>
      <c r="W104" s="28"/>
      <c r="X104" s="35">
        <v>0.53782108351214142</v>
      </c>
      <c r="Y104" s="35">
        <v>0.53573638457917094</v>
      </c>
      <c r="Z104" s="35">
        <v>0.53773487682115184</v>
      </c>
      <c r="AA104" s="35">
        <v>0.53717400735825305</v>
      </c>
      <c r="AB104" s="35">
        <v>0.53387024833586816</v>
      </c>
      <c r="AC104" s="35">
        <v>0.53375644118251098</v>
      </c>
      <c r="AD104" s="35">
        <v>0.53444708810692965</v>
      </c>
      <c r="AE104" s="35">
        <v>0.53467868041893685</v>
      </c>
      <c r="AF104" s="35">
        <v>0.5357334616767252</v>
      </c>
      <c r="AG104" s="35">
        <v>0.53464401385603755</v>
      </c>
      <c r="AH104" s="35">
        <v>0.53595562488015636</v>
      </c>
      <c r="AI104" s="35">
        <v>0.53448597923148533</v>
      </c>
      <c r="AK104" s="28">
        <f t="shared" si="34"/>
        <v>222120.10749051441</v>
      </c>
      <c r="AL104" s="28">
        <f t="shared" si="35"/>
        <v>221259.12683119759</v>
      </c>
      <c r="AM104" s="28">
        <f t="shared" si="36"/>
        <v>222084.5041271357</v>
      </c>
      <c r="AN104" s="28">
        <f t="shared" si="37"/>
        <v>221852.86503895849</v>
      </c>
      <c r="AO104" s="28">
        <f t="shared" si="38"/>
        <v>220488.41256271355</v>
      </c>
      <c r="AP104" s="28">
        <f t="shared" si="39"/>
        <v>220441.41020837703</v>
      </c>
      <c r="AQ104" s="28">
        <f t="shared" si="40"/>
        <v>220726.64738816195</v>
      </c>
      <c r="AR104" s="28">
        <f t="shared" si="41"/>
        <v>220822.29501302092</v>
      </c>
      <c r="AS104" s="28">
        <f t="shared" si="42"/>
        <v>221257.91967248751</v>
      </c>
      <c r="AT104" s="28">
        <f t="shared" si="43"/>
        <v>220807.9777225435</v>
      </c>
      <c r="AU104" s="28">
        <f t="shared" si="44"/>
        <v>221349.67307550457</v>
      </c>
      <c r="AV104" s="28">
        <f t="shared" si="45"/>
        <v>220742.70942260345</v>
      </c>
    </row>
    <row r="105" spans="1:48" s="21" customFormat="1" x14ac:dyDescent="0.3">
      <c r="A105" s="7" t="s">
        <v>167</v>
      </c>
      <c r="B105" s="7" t="s">
        <v>114</v>
      </c>
      <c r="C105" s="7">
        <v>2801</v>
      </c>
      <c r="D105" s="7" t="s">
        <v>8</v>
      </c>
      <c r="E105" s="7" t="s">
        <v>1465</v>
      </c>
      <c r="F105" s="7">
        <v>131868</v>
      </c>
      <c r="G105" s="7" t="s">
        <v>1457</v>
      </c>
      <c r="H105" s="8" t="s">
        <v>1339</v>
      </c>
      <c r="I105" s="8"/>
      <c r="J105" s="15">
        <v>1184000</v>
      </c>
      <c r="K105" s="15">
        <v>1184000</v>
      </c>
      <c r="L105" s="15">
        <v>1184000</v>
      </c>
      <c r="M105" s="15">
        <v>1184000</v>
      </c>
      <c r="N105" s="15">
        <v>1184000</v>
      </c>
      <c r="O105" s="15">
        <v>1184000</v>
      </c>
      <c r="P105" s="15">
        <v>1184000</v>
      </c>
      <c r="Q105" s="15">
        <v>1184000</v>
      </c>
      <c r="R105" s="15">
        <v>1184000</v>
      </c>
      <c r="S105" s="15">
        <v>1184000</v>
      </c>
      <c r="T105" s="15">
        <v>1184000</v>
      </c>
      <c r="U105" s="15">
        <v>1184000</v>
      </c>
      <c r="V105" s="29">
        <v>0.40310000000000001</v>
      </c>
      <c r="W105" s="28"/>
      <c r="X105" s="35">
        <v>0.53782108351214142</v>
      </c>
      <c r="Y105" s="35">
        <v>0.53573638457917094</v>
      </c>
      <c r="Z105" s="35">
        <v>0.53773487682115184</v>
      </c>
      <c r="AA105" s="35">
        <v>0.53717400735825305</v>
      </c>
      <c r="AB105" s="35">
        <v>0.53387024833586816</v>
      </c>
      <c r="AC105" s="35">
        <v>0.53375644118251098</v>
      </c>
      <c r="AD105" s="35">
        <v>0.53444708810692965</v>
      </c>
      <c r="AE105" s="35">
        <v>0.53467868041893685</v>
      </c>
      <c r="AF105" s="35">
        <v>0.5357334616767252</v>
      </c>
      <c r="AG105" s="35">
        <v>0.53464401385603755</v>
      </c>
      <c r="AH105" s="35">
        <v>0.53595562488015636</v>
      </c>
      <c r="AI105" s="35">
        <v>0.53448597923148533</v>
      </c>
      <c r="AK105" s="28">
        <f t="shared" si="34"/>
        <v>636780.16287837538</v>
      </c>
      <c r="AL105" s="28">
        <f t="shared" si="35"/>
        <v>634311.87934173841</v>
      </c>
      <c r="AM105" s="28">
        <f t="shared" si="36"/>
        <v>636678.09415624384</v>
      </c>
      <c r="AN105" s="28">
        <f t="shared" si="37"/>
        <v>636014.02471217164</v>
      </c>
      <c r="AO105" s="28">
        <f t="shared" si="38"/>
        <v>632102.37402966793</v>
      </c>
      <c r="AP105" s="28">
        <f t="shared" si="39"/>
        <v>631967.62636009301</v>
      </c>
      <c r="AQ105" s="28">
        <f t="shared" si="40"/>
        <v>632785.35231860471</v>
      </c>
      <c r="AR105" s="28">
        <f t="shared" si="41"/>
        <v>633059.55761602125</v>
      </c>
      <c r="AS105" s="28">
        <f t="shared" si="42"/>
        <v>634308.41862524266</v>
      </c>
      <c r="AT105" s="28">
        <f t="shared" si="43"/>
        <v>633018.51240554848</v>
      </c>
      <c r="AU105" s="28">
        <f t="shared" si="44"/>
        <v>634571.45985810517</v>
      </c>
      <c r="AV105" s="28">
        <f t="shared" si="45"/>
        <v>632831.39941007865</v>
      </c>
    </row>
    <row r="106" spans="1:48" s="21" customFormat="1" x14ac:dyDescent="0.3">
      <c r="A106" s="7" t="s">
        <v>167</v>
      </c>
      <c r="B106" s="7" t="s">
        <v>114</v>
      </c>
      <c r="C106" s="7">
        <v>2801</v>
      </c>
      <c r="D106" s="7" t="s">
        <v>8</v>
      </c>
      <c r="E106" s="7">
        <v>907</v>
      </c>
      <c r="F106" s="7">
        <v>131723</v>
      </c>
      <c r="G106" s="7" t="s">
        <v>1457</v>
      </c>
      <c r="H106" s="8" t="s">
        <v>1340</v>
      </c>
      <c r="I106" s="8"/>
      <c r="J106" s="15">
        <v>2091000</v>
      </c>
      <c r="K106" s="15">
        <v>2091000</v>
      </c>
      <c r="L106" s="15">
        <v>2091000</v>
      </c>
      <c r="M106" s="15">
        <v>2091000</v>
      </c>
      <c r="N106" s="15">
        <v>2091000</v>
      </c>
      <c r="O106" s="15">
        <v>2091000</v>
      </c>
      <c r="P106" s="15">
        <v>2091000</v>
      </c>
      <c r="Q106" s="15">
        <v>2091000</v>
      </c>
      <c r="R106" s="15">
        <v>2091000</v>
      </c>
      <c r="S106" s="15">
        <v>2091000</v>
      </c>
      <c r="T106" s="15">
        <v>2091000</v>
      </c>
      <c r="U106" s="15">
        <v>2091000</v>
      </c>
      <c r="V106" s="29">
        <v>0.40310000000000001</v>
      </c>
      <c r="W106" s="28"/>
      <c r="X106" s="35">
        <v>0.53782108351214142</v>
      </c>
      <c r="Y106" s="35">
        <v>0.53573638457917094</v>
      </c>
      <c r="Z106" s="35">
        <v>0.53773487682115184</v>
      </c>
      <c r="AA106" s="35">
        <v>0.53717400735825305</v>
      </c>
      <c r="AB106" s="35">
        <v>0.53387024833586816</v>
      </c>
      <c r="AC106" s="35">
        <v>0.53375644118251098</v>
      </c>
      <c r="AD106" s="35">
        <v>0.53444708810692965</v>
      </c>
      <c r="AE106" s="35">
        <v>0.53467868041893685</v>
      </c>
      <c r="AF106" s="35">
        <v>0.5357334616767252</v>
      </c>
      <c r="AG106" s="35">
        <v>0.53464401385603755</v>
      </c>
      <c r="AH106" s="35">
        <v>0.53595562488015636</v>
      </c>
      <c r="AI106" s="35">
        <v>0.53448597923148533</v>
      </c>
      <c r="AK106" s="28">
        <f t="shared" si="34"/>
        <v>1124583.8856238876</v>
      </c>
      <c r="AL106" s="28">
        <f t="shared" si="35"/>
        <v>1120224.7801550464</v>
      </c>
      <c r="AM106" s="28">
        <f t="shared" si="36"/>
        <v>1124403.6274330285</v>
      </c>
      <c r="AN106" s="28">
        <f t="shared" si="37"/>
        <v>1123230.8493861072</v>
      </c>
      <c r="AO106" s="28">
        <f t="shared" si="38"/>
        <v>1116322.6892703003</v>
      </c>
      <c r="AP106" s="28">
        <f t="shared" si="39"/>
        <v>1116084.7185126306</v>
      </c>
      <c r="AQ106" s="28">
        <f t="shared" si="40"/>
        <v>1117528.8612315899</v>
      </c>
      <c r="AR106" s="28">
        <f t="shared" si="41"/>
        <v>1118013.120755997</v>
      </c>
      <c r="AS106" s="28">
        <f t="shared" si="42"/>
        <v>1120218.6683660324</v>
      </c>
      <c r="AT106" s="28">
        <f t="shared" si="43"/>
        <v>1117940.6329729746</v>
      </c>
      <c r="AU106" s="28">
        <f t="shared" si="44"/>
        <v>1120683.211624407</v>
      </c>
      <c r="AV106" s="28">
        <f t="shared" si="45"/>
        <v>1117610.1825730358</v>
      </c>
    </row>
    <row r="107" spans="1:48" s="21" customFormat="1" x14ac:dyDescent="0.3">
      <c r="A107" s="7" t="s">
        <v>167</v>
      </c>
      <c r="B107" s="7" t="s">
        <v>114</v>
      </c>
      <c r="C107" s="7">
        <v>2801</v>
      </c>
      <c r="D107" s="7" t="s">
        <v>8</v>
      </c>
      <c r="E107" s="7">
        <v>907</v>
      </c>
      <c r="F107" s="7">
        <v>131752</v>
      </c>
      <c r="G107" s="7" t="s">
        <v>1457</v>
      </c>
      <c r="H107" s="8" t="s">
        <v>1341</v>
      </c>
      <c r="I107" s="8"/>
      <c r="J107" s="15">
        <v>1481000</v>
      </c>
      <c r="K107" s="15">
        <v>1481000</v>
      </c>
      <c r="L107" s="15">
        <v>1481000</v>
      </c>
      <c r="M107" s="15">
        <v>1481000</v>
      </c>
      <c r="N107" s="15">
        <v>1481000</v>
      </c>
      <c r="O107" s="15">
        <v>1481000</v>
      </c>
      <c r="P107" s="15">
        <v>1481000</v>
      </c>
      <c r="Q107" s="15">
        <v>1481000</v>
      </c>
      <c r="R107" s="15">
        <v>1481000</v>
      </c>
      <c r="S107" s="15">
        <v>1481000</v>
      </c>
      <c r="T107" s="15">
        <v>1481000</v>
      </c>
      <c r="U107" s="15">
        <v>1481000</v>
      </c>
      <c r="V107" s="29">
        <v>0.40310000000000001</v>
      </c>
      <c r="W107" s="28"/>
      <c r="X107" s="35">
        <v>0.53782108351214142</v>
      </c>
      <c r="Y107" s="35">
        <v>0.53573638457917094</v>
      </c>
      <c r="Z107" s="35">
        <v>0.53773487682115184</v>
      </c>
      <c r="AA107" s="35">
        <v>0.53717400735825305</v>
      </c>
      <c r="AB107" s="35">
        <v>0.53387024833586816</v>
      </c>
      <c r="AC107" s="35">
        <v>0.53375644118251098</v>
      </c>
      <c r="AD107" s="35">
        <v>0.53444708810692965</v>
      </c>
      <c r="AE107" s="35">
        <v>0.53467868041893685</v>
      </c>
      <c r="AF107" s="35">
        <v>0.5357334616767252</v>
      </c>
      <c r="AG107" s="35">
        <v>0.53464401385603755</v>
      </c>
      <c r="AH107" s="35">
        <v>0.53595562488015636</v>
      </c>
      <c r="AI107" s="35">
        <v>0.53448597923148533</v>
      </c>
      <c r="AK107" s="28">
        <f t="shared" si="34"/>
        <v>796513.02468148142</v>
      </c>
      <c r="AL107" s="28">
        <f t="shared" si="35"/>
        <v>793425.5855617522</v>
      </c>
      <c r="AM107" s="28">
        <f t="shared" si="36"/>
        <v>796385.35257212585</v>
      </c>
      <c r="AN107" s="28">
        <f t="shared" si="37"/>
        <v>795554.70489757275</v>
      </c>
      <c r="AO107" s="28">
        <f t="shared" si="38"/>
        <v>790661.83778542071</v>
      </c>
      <c r="AP107" s="28">
        <f t="shared" si="39"/>
        <v>790493.28939129878</v>
      </c>
      <c r="AQ107" s="28">
        <f t="shared" si="40"/>
        <v>791516.13748636283</v>
      </c>
      <c r="AR107" s="28">
        <f t="shared" si="41"/>
        <v>791859.1257004455</v>
      </c>
      <c r="AS107" s="28">
        <f t="shared" si="42"/>
        <v>793421.25674323004</v>
      </c>
      <c r="AT107" s="28">
        <f t="shared" si="43"/>
        <v>791807.78452079161</v>
      </c>
      <c r="AU107" s="28">
        <f t="shared" si="44"/>
        <v>793750.28044751158</v>
      </c>
      <c r="AV107" s="28">
        <f t="shared" si="45"/>
        <v>791573.73524182977</v>
      </c>
    </row>
    <row r="108" spans="1:48" s="21" customFormat="1" x14ac:dyDescent="0.3">
      <c r="A108" s="7" t="s">
        <v>167</v>
      </c>
      <c r="B108" s="7" t="s">
        <v>114</v>
      </c>
      <c r="C108" s="7">
        <v>2801</v>
      </c>
      <c r="D108" s="7" t="s">
        <v>8</v>
      </c>
      <c r="E108" s="7">
        <v>907</v>
      </c>
      <c r="F108" s="7">
        <v>131811</v>
      </c>
      <c r="G108" s="7" t="s">
        <v>1457</v>
      </c>
      <c r="H108" s="8" t="s">
        <v>1342</v>
      </c>
      <c r="I108" s="8"/>
      <c r="J108" s="15">
        <v>734000</v>
      </c>
      <c r="K108" s="15">
        <v>734000</v>
      </c>
      <c r="L108" s="15">
        <v>734000</v>
      </c>
      <c r="M108" s="15">
        <v>734000</v>
      </c>
      <c r="N108" s="15">
        <v>734000</v>
      </c>
      <c r="O108" s="15">
        <v>734000</v>
      </c>
      <c r="P108" s="15">
        <v>734000</v>
      </c>
      <c r="Q108" s="15">
        <v>734000</v>
      </c>
      <c r="R108" s="15">
        <v>734000</v>
      </c>
      <c r="S108" s="15">
        <v>734000</v>
      </c>
      <c r="T108" s="15">
        <v>734000</v>
      </c>
      <c r="U108" s="15">
        <v>734000</v>
      </c>
      <c r="V108" s="29">
        <v>0.40310000000000001</v>
      </c>
      <c r="W108" s="28"/>
      <c r="X108" s="35">
        <v>0.53782108351214142</v>
      </c>
      <c r="Y108" s="35">
        <v>0.53573638457917094</v>
      </c>
      <c r="Z108" s="35">
        <v>0.53773487682115184</v>
      </c>
      <c r="AA108" s="35">
        <v>0.53717400735825305</v>
      </c>
      <c r="AB108" s="35">
        <v>0.53387024833586816</v>
      </c>
      <c r="AC108" s="35">
        <v>0.53375644118251098</v>
      </c>
      <c r="AD108" s="35">
        <v>0.53444708810692965</v>
      </c>
      <c r="AE108" s="35">
        <v>0.53467868041893685</v>
      </c>
      <c r="AF108" s="35">
        <v>0.5357334616767252</v>
      </c>
      <c r="AG108" s="35">
        <v>0.53464401385603755</v>
      </c>
      <c r="AH108" s="35">
        <v>0.53595562488015636</v>
      </c>
      <c r="AI108" s="35">
        <v>0.53448597923148533</v>
      </c>
      <c r="AK108" s="28">
        <f t="shared" si="34"/>
        <v>394760.6752979118</v>
      </c>
      <c r="AL108" s="28">
        <f t="shared" si="35"/>
        <v>393230.50628111145</v>
      </c>
      <c r="AM108" s="28">
        <f t="shared" si="36"/>
        <v>394697.39958672546</v>
      </c>
      <c r="AN108" s="28">
        <f t="shared" si="37"/>
        <v>394285.72140095773</v>
      </c>
      <c r="AO108" s="28">
        <f t="shared" si="38"/>
        <v>391860.76227852725</v>
      </c>
      <c r="AP108" s="28">
        <f t="shared" si="39"/>
        <v>391777.22782796307</v>
      </c>
      <c r="AQ108" s="28">
        <f t="shared" si="40"/>
        <v>392284.16267048637</v>
      </c>
      <c r="AR108" s="28">
        <f t="shared" si="41"/>
        <v>392454.15142749966</v>
      </c>
      <c r="AS108" s="28">
        <f t="shared" si="42"/>
        <v>393228.36087071628</v>
      </c>
      <c r="AT108" s="28">
        <f t="shared" si="43"/>
        <v>392428.70617033157</v>
      </c>
      <c r="AU108" s="28">
        <f t="shared" si="44"/>
        <v>393391.42866203474</v>
      </c>
      <c r="AV108" s="28">
        <f t="shared" si="45"/>
        <v>392312.70875591022</v>
      </c>
    </row>
    <row r="109" spans="1:48" s="21" customFormat="1" x14ac:dyDescent="0.3">
      <c r="A109" s="7" t="s">
        <v>167</v>
      </c>
      <c r="B109" s="7" t="s">
        <v>114</v>
      </c>
      <c r="C109" s="7">
        <v>2801</v>
      </c>
      <c r="D109" s="7" t="s">
        <v>8</v>
      </c>
      <c r="E109" s="7" t="s">
        <v>1465</v>
      </c>
      <c r="F109" s="7">
        <v>132217</v>
      </c>
      <c r="G109" s="7" t="s">
        <v>1457</v>
      </c>
      <c r="H109" s="8" t="s">
        <v>1343</v>
      </c>
      <c r="I109" s="8"/>
      <c r="J109" s="15">
        <v>1150000</v>
      </c>
      <c r="K109" s="15">
        <v>1150000</v>
      </c>
      <c r="L109" s="15">
        <v>1150000</v>
      </c>
      <c r="M109" s="15">
        <v>1150000</v>
      </c>
      <c r="N109" s="15">
        <v>1150000</v>
      </c>
      <c r="O109" s="15">
        <v>1150000</v>
      </c>
      <c r="P109" s="15">
        <v>1150000</v>
      </c>
      <c r="Q109" s="15">
        <v>1150000</v>
      </c>
      <c r="R109" s="15">
        <v>1150000</v>
      </c>
      <c r="S109" s="15">
        <v>1150000</v>
      </c>
      <c r="T109" s="15">
        <v>1150000</v>
      </c>
      <c r="U109" s="15">
        <v>1150000</v>
      </c>
      <c r="V109" s="29">
        <v>0.40310000000000001</v>
      </c>
      <c r="W109" s="28"/>
      <c r="X109" s="35">
        <v>0.53782108351214142</v>
      </c>
      <c r="Y109" s="35">
        <v>0.53573638457917094</v>
      </c>
      <c r="Z109" s="35">
        <v>0.53773487682115184</v>
      </c>
      <c r="AA109" s="35">
        <v>0.53717400735825305</v>
      </c>
      <c r="AB109" s="35">
        <v>0.53387024833586816</v>
      </c>
      <c r="AC109" s="35">
        <v>0.53375644118251098</v>
      </c>
      <c r="AD109" s="35">
        <v>0.53444708810692965</v>
      </c>
      <c r="AE109" s="35">
        <v>0.53467868041893685</v>
      </c>
      <c r="AF109" s="35">
        <v>0.5357334616767252</v>
      </c>
      <c r="AG109" s="35">
        <v>0.53464401385603755</v>
      </c>
      <c r="AH109" s="35">
        <v>0.53595562488015636</v>
      </c>
      <c r="AI109" s="35">
        <v>0.53448597923148533</v>
      </c>
      <c r="AK109" s="28">
        <f t="shared" si="34"/>
        <v>618494.24603896262</v>
      </c>
      <c r="AL109" s="28">
        <f t="shared" si="35"/>
        <v>616096.84226604656</v>
      </c>
      <c r="AM109" s="28">
        <f t="shared" si="36"/>
        <v>618395.10834432463</v>
      </c>
      <c r="AN109" s="28">
        <f t="shared" si="37"/>
        <v>617750.10846199095</v>
      </c>
      <c r="AO109" s="28">
        <f t="shared" si="38"/>
        <v>613950.78558624838</v>
      </c>
      <c r="AP109" s="28">
        <f t="shared" si="39"/>
        <v>613819.90735988761</v>
      </c>
      <c r="AQ109" s="28">
        <f t="shared" si="40"/>
        <v>614614.15132296912</v>
      </c>
      <c r="AR109" s="28">
        <f t="shared" si="41"/>
        <v>614880.48248177732</v>
      </c>
      <c r="AS109" s="28">
        <f t="shared" si="42"/>
        <v>616093.48092823394</v>
      </c>
      <c r="AT109" s="28">
        <f t="shared" si="43"/>
        <v>614840.61593444319</v>
      </c>
      <c r="AU109" s="28">
        <f t="shared" si="44"/>
        <v>616348.96861217986</v>
      </c>
      <c r="AV109" s="28">
        <f t="shared" si="45"/>
        <v>614658.87611620815</v>
      </c>
    </row>
    <row r="110" spans="1:48" s="21" customFormat="1" x14ac:dyDescent="0.3">
      <c r="A110" s="7" t="s">
        <v>167</v>
      </c>
      <c r="B110" s="7" t="s">
        <v>114</v>
      </c>
      <c r="C110" s="7">
        <v>2801</v>
      </c>
      <c r="D110" s="7" t="s">
        <v>8</v>
      </c>
      <c r="E110" s="7" t="s">
        <v>1464</v>
      </c>
      <c r="F110" s="7">
        <v>111751</v>
      </c>
      <c r="G110" s="7" t="s">
        <v>1458</v>
      </c>
      <c r="H110" s="8" t="s">
        <v>1344</v>
      </c>
      <c r="I110" s="8"/>
      <c r="J110" s="15">
        <v>202000</v>
      </c>
      <c r="K110" s="15">
        <v>202000</v>
      </c>
      <c r="L110" s="15">
        <v>202000</v>
      </c>
      <c r="M110" s="15">
        <v>202000</v>
      </c>
      <c r="N110" s="15">
        <v>202000</v>
      </c>
      <c r="O110" s="15">
        <v>202000</v>
      </c>
      <c r="P110" s="15">
        <v>202000</v>
      </c>
      <c r="Q110" s="15">
        <v>202000</v>
      </c>
      <c r="R110" s="15">
        <v>202000</v>
      </c>
      <c r="S110" s="15">
        <v>202000</v>
      </c>
      <c r="T110" s="15">
        <v>202000</v>
      </c>
      <c r="U110" s="15">
        <v>202000</v>
      </c>
      <c r="V110" s="29">
        <v>0.40310000000000001</v>
      </c>
      <c r="W110" s="28"/>
      <c r="X110" s="35">
        <v>0.53782108351214142</v>
      </c>
      <c r="Y110" s="35">
        <v>0.53573638457917094</v>
      </c>
      <c r="Z110" s="35">
        <v>0.53773487682115184</v>
      </c>
      <c r="AA110" s="35">
        <v>0.53717400735825305</v>
      </c>
      <c r="AB110" s="35">
        <v>0.53387024833586816</v>
      </c>
      <c r="AC110" s="35">
        <v>0.53375644118251098</v>
      </c>
      <c r="AD110" s="35">
        <v>0.53444708810692965</v>
      </c>
      <c r="AE110" s="35">
        <v>0.53467868041893685</v>
      </c>
      <c r="AF110" s="35">
        <v>0.5357334616767252</v>
      </c>
      <c r="AG110" s="35">
        <v>0.53464401385603755</v>
      </c>
      <c r="AH110" s="35">
        <v>0.53595562488015636</v>
      </c>
      <c r="AI110" s="35">
        <v>0.53448597923148533</v>
      </c>
      <c r="AK110" s="28">
        <f t="shared" si="34"/>
        <v>108639.85886945257</v>
      </c>
      <c r="AL110" s="28">
        <f t="shared" si="35"/>
        <v>108218.74968499254</v>
      </c>
      <c r="AM110" s="28">
        <f t="shared" si="36"/>
        <v>108622.44511787267</v>
      </c>
      <c r="AN110" s="28">
        <f t="shared" si="37"/>
        <v>108509.14948636711</v>
      </c>
      <c r="AO110" s="28">
        <f t="shared" si="38"/>
        <v>107841.79016384536</v>
      </c>
      <c r="AP110" s="28">
        <f t="shared" si="39"/>
        <v>107818.80111886722</v>
      </c>
      <c r="AQ110" s="28">
        <f t="shared" si="40"/>
        <v>107958.31179759979</v>
      </c>
      <c r="AR110" s="28">
        <f t="shared" si="41"/>
        <v>108005.09344462524</v>
      </c>
      <c r="AS110" s="28">
        <f t="shared" si="42"/>
        <v>108218.15925869849</v>
      </c>
      <c r="AT110" s="28">
        <f t="shared" si="43"/>
        <v>107998.09079891958</v>
      </c>
      <c r="AU110" s="28">
        <f t="shared" si="44"/>
        <v>108263.03622579158</v>
      </c>
      <c r="AV110" s="28">
        <f t="shared" si="45"/>
        <v>107966.16780476004</v>
      </c>
    </row>
    <row r="111" spans="1:48" s="21" customFormat="1" x14ac:dyDescent="0.3">
      <c r="A111" s="7" t="s">
        <v>167</v>
      </c>
      <c r="B111" s="7" t="s">
        <v>114</v>
      </c>
      <c r="C111" s="7">
        <v>2801</v>
      </c>
      <c r="D111" s="7" t="s">
        <v>8</v>
      </c>
      <c r="E111" s="7" t="s">
        <v>1464</v>
      </c>
      <c r="F111" s="7">
        <v>111721</v>
      </c>
      <c r="G111" s="7" t="s">
        <v>1459</v>
      </c>
      <c r="H111" s="8" t="s">
        <v>1345</v>
      </c>
      <c r="I111" s="8"/>
      <c r="J111" s="15">
        <v>138000</v>
      </c>
      <c r="K111" s="15">
        <v>138000</v>
      </c>
      <c r="L111" s="15">
        <v>138000</v>
      </c>
      <c r="M111" s="15">
        <v>138000</v>
      </c>
      <c r="N111" s="15">
        <v>138000</v>
      </c>
      <c r="O111" s="15">
        <v>138000</v>
      </c>
      <c r="P111" s="15">
        <v>138000</v>
      </c>
      <c r="Q111" s="15">
        <v>138000</v>
      </c>
      <c r="R111" s="15">
        <v>138000</v>
      </c>
      <c r="S111" s="15">
        <v>138000</v>
      </c>
      <c r="T111" s="15">
        <v>138000</v>
      </c>
      <c r="U111" s="15">
        <v>138000</v>
      </c>
      <c r="V111" s="29">
        <v>0.40310000000000001</v>
      </c>
      <c r="W111" s="28"/>
      <c r="X111" s="35">
        <v>0.53782108351214142</v>
      </c>
      <c r="Y111" s="35">
        <v>0.53573638457917094</v>
      </c>
      <c r="Z111" s="35">
        <v>0.53773487682115184</v>
      </c>
      <c r="AA111" s="35">
        <v>0.53717400735825305</v>
      </c>
      <c r="AB111" s="35">
        <v>0.53387024833586816</v>
      </c>
      <c r="AC111" s="35">
        <v>0.53375644118251098</v>
      </c>
      <c r="AD111" s="35">
        <v>0.53444708810692965</v>
      </c>
      <c r="AE111" s="35">
        <v>0.53467868041893685</v>
      </c>
      <c r="AF111" s="35">
        <v>0.5357334616767252</v>
      </c>
      <c r="AG111" s="35">
        <v>0.53464401385603755</v>
      </c>
      <c r="AH111" s="35">
        <v>0.53595562488015636</v>
      </c>
      <c r="AI111" s="35">
        <v>0.53448597923148533</v>
      </c>
      <c r="AK111" s="28">
        <f t="shared" si="34"/>
        <v>74219.309524675511</v>
      </c>
      <c r="AL111" s="28">
        <f t="shared" si="35"/>
        <v>73931.621071925591</v>
      </c>
      <c r="AM111" s="28">
        <f t="shared" si="36"/>
        <v>74207.413001318957</v>
      </c>
      <c r="AN111" s="28">
        <f t="shared" si="37"/>
        <v>74130.013015438919</v>
      </c>
      <c r="AO111" s="28">
        <f t="shared" si="38"/>
        <v>73674.0942703498</v>
      </c>
      <c r="AP111" s="28">
        <f t="shared" si="39"/>
        <v>73658.388883186519</v>
      </c>
      <c r="AQ111" s="28">
        <f t="shared" si="40"/>
        <v>73753.698158756291</v>
      </c>
      <c r="AR111" s="28">
        <f t="shared" si="41"/>
        <v>73785.657897813289</v>
      </c>
      <c r="AS111" s="28">
        <f t="shared" si="42"/>
        <v>73931.217711388075</v>
      </c>
      <c r="AT111" s="28">
        <f t="shared" si="43"/>
        <v>73780.873912133175</v>
      </c>
      <c r="AU111" s="28">
        <f t="shared" si="44"/>
        <v>73961.876233461575</v>
      </c>
      <c r="AV111" s="28">
        <f t="shared" si="45"/>
        <v>73759.065133944969</v>
      </c>
    </row>
    <row r="112" spans="1:48" s="21" customFormat="1" x14ac:dyDescent="0.3">
      <c r="A112" s="7" t="s">
        <v>167</v>
      </c>
      <c r="B112" s="7" t="s">
        <v>114</v>
      </c>
      <c r="C112" s="7">
        <v>2801</v>
      </c>
      <c r="D112" s="7" t="s">
        <v>8</v>
      </c>
      <c r="E112" s="7" t="s">
        <v>1464</v>
      </c>
      <c r="F112" s="7">
        <v>111733</v>
      </c>
      <c r="G112" s="7" t="s">
        <v>1459</v>
      </c>
      <c r="H112" s="8" t="s">
        <v>1346</v>
      </c>
      <c r="I112" s="8"/>
      <c r="J112" s="15">
        <v>54000</v>
      </c>
      <c r="K112" s="15">
        <v>54000</v>
      </c>
      <c r="L112" s="15">
        <v>54000</v>
      </c>
      <c r="M112" s="15">
        <v>54000</v>
      </c>
      <c r="N112" s="15">
        <v>54000</v>
      </c>
      <c r="O112" s="15">
        <v>54000</v>
      </c>
      <c r="P112" s="15">
        <v>54000</v>
      </c>
      <c r="Q112" s="15">
        <v>54000</v>
      </c>
      <c r="R112" s="15">
        <v>54000</v>
      </c>
      <c r="S112" s="15">
        <v>54000</v>
      </c>
      <c r="T112" s="15">
        <v>54000</v>
      </c>
      <c r="U112" s="15">
        <v>54000</v>
      </c>
      <c r="V112" s="29">
        <v>0.40310000000000001</v>
      </c>
      <c r="W112" s="28"/>
      <c r="X112" s="35">
        <v>0.53782108351214142</v>
      </c>
      <c r="Y112" s="35">
        <v>0.53573638457917094</v>
      </c>
      <c r="Z112" s="35">
        <v>0.53773487682115184</v>
      </c>
      <c r="AA112" s="35">
        <v>0.53717400735825305</v>
      </c>
      <c r="AB112" s="35">
        <v>0.53387024833586816</v>
      </c>
      <c r="AC112" s="35">
        <v>0.53375644118251098</v>
      </c>
      <c r="AD112" s="35">
        <v>0.53444708810692965</v>
      </c>
      <c r="AE112" s="35">
        <v>0.53467868041893685</v>
      </c>
      <c r="AF112" s="35">
        <v>0.5357334616767252</v>
      </c>
      <c r="AG112" s="35">
        <v>0.53464401385603755</v>
      </c>
      <c r="AH112" s="35">
        <v>0.53595562488015636</v>
      </c>
      <c r="AI112" s="35">
        <v>0.53448597923148533</v>
      </c>
      <c r="AK112" s="28">
        <f t="shared" si="34"/>
        <v>29042.338509655638</v>
      </c>
      <c r="AL112" s="28">
        <f t="shared" si="35"/>
        <v>28929.764767275232</v>
      </c>
      <c r="AM112" s="28">
        <f t="shared" si="36"/>
        <v>29037.683348342198</v>
      </c>
      <c r="AN112" s="28">
        <f t="shared" si="37"/>
        <v>29007.396397345663</v>
      </c>
      <c r="AO112" s="28">
        <f t="shared" si="38"/>
        <v>28828.993410136882</v>
      </c>
      <c r="AP112" s="28">
        <f t="shared" si="39"/>
        <v>28822.847823855594</v>
      </c>
      <c r="AQ112" s="28">
        <f t="shared" si="40"/>
        <v>28860.1427577742</v>
      </c>
      <c r="AR112" s="28">
        <f t="shared" si="41"/>
        <v>28872.64874262259</v>
      </c>
      <c r="AS112" s="28">
        <f t="shared" si="42"/>
        <v>28929.606930543159</v>
      </c>
      <c r="AT112" s="28">
        <f t="shared" si="43"/>
        <v>28870.776748226028</v>
      </c>
      <c r="AU112" s="28">
        <f t="shared" si="44"/>
        <v>28941.603743528442</v>
      </c>
      <c r="AV112" s="28">
        <f t="shared" si="45"/>
        <v>28862.242878500208</v>
      </c>
    </row>
    <row r="113" spans="1:48" s="21" customFormat="1" x14ac:dyDescent="0.3">
      <c r="A113" s="7" t="s">
        <v>167</v>
      </c>
      <c r="B113" s="7" t="s">
        <v>114</v>
      </c>
      <c r="C113" s="7">
        <v>2801</v>
      </c>
      <c r="D113" s="7" t="s">
        <v>8</v>
      </c>
      <c r="E113" s="7" t="s">
        <v>1464</v>
      </c>
      <c r="F113" s="7">
        <v>111750</v>
      </c>
      <c r="G113" s="7" t="s">
        <v>1460</v>
      </c>
      <c r="H113" s="8" t="s">
        <v>1347</v>
      </c>
      <c r="I113" s="8"/>
      <c r="J113" s="15">
        <v>117000</v>
      </c>
      <c r="K113" s="15">
        <v>117000</v>
      </c>
      <c r="L113" s="15">
        <v>117000</v>
      </c>
      <c r="M113" s="15">
        <v>117000</v>
      </c>
      <c r="N113" s="15">
        <v>117000</v>
      </c>
      <c r="O113" s="15">
        <v>117000</v>
      </c>
      <c r="P113" s="15">
        <v>117000</v>
      </c>
      <c r="Q113" s="15">
        <v>117000</v>
      </c>
      <c r="R113" s="15">
        <v>117000</v>
      </c>
      <c r="S113" s="15">
        <v>117000</v>
      </c>
      <c r="T113" s="15">
        <v>117000</v>
      </c>
      <c r="U113" s="15">
        <v>117000</v>
      </c>
      <c r="V113" s="29">
        <v>0.40310000000000001</v>
      </c>
      <c r="W113" s="28"/>
      <c r="X113" s="35">
        <v>0.53782108351214142</v>
      </c>
      <c r="Y113" s="35">
        <v>0.53573638457917094</v>
      </c>
      <c r="Z113" s="35">
        <v>0.53773487682115184</v>
      </c>
      <c r="AA113" s="35">
        <v>0.53717400735825305</v>
      </c>
      <c r="AB113" s="35">
        <v>0.53387024833586816</v>
      </c>
      <c r="AC113" s="35">
        <v>0.53375644118251098</v>
      </c>
      <c r="AD113" s="35">
        <v>0.53444708810692965</v>
      </c>
      <c r="AE113" s="35">
        <v>0.53467868041893685</v>
      </c>
      <c r="AF113" s="35">
        <v>0.5357334616767252</v>
      </c>
      <c r="AG113" s="35">
        <v>0.53464401385603755</v>
      </c>
      <c r="AH113" s="35">
        <v>0.53595562488015636</v>
      </c>
      <c r="AI113" s="35">
        <v>0.53448597923148533</v>
      </c>
      <c r="AK113" s="28">
        <f t="shared" si="34"/>
        <v>62925.066770920545</v>
      </c>
      <c r="AL113" s="28">
        <f t="shared" si="35"/>
        <v>62681.156995762998</v>
      </c>
      <c r="AM113" s="28">
        <f t="shared" si="36"/>
        <v>62914.980588074766</v>
      </c>
      <c r="AN113" s="28">
        <f t="shared" si="37"/>
        <v>62849.358860915607</v>
      </c>
      <c r="AO113" s="28">
        <f t="shared" si="38"/>
        <v>62462.819055296575</v>
      </c>
      <c r="AP113" s="28">
        <f t="shared" si="39"/>
        <v>62449.503618353781</v>
      </c>
      <c r="AQ113" s="28">
        <f t="shared" si="40"/>
        <v>62530.309308510768</v>
      </c>
      <c r="AR113" s="28">
        <f t="shared" si="41"/>
        <v>62557.405609015608</v>
      </c>
      <c r="AS113" s="28">
        <f t="shared" si="42"/>
        <v>62680.81501617685</v>
      </c>
      <c r="AT113" s="28">
        <f t="shared" si="43"/>
        <v>62553.349621156391</v>
      </c>
      <c r="AU113" s="28">
        <f t="shared" si="44"/>
        <v>62706.808110978294</v>
      </c>
      <c r="AV113" s="28">
        <f t="shared" si="45"/>
        <v>62534.859570083783</v>
      </c>
    </row>
    <row r="114" spans="1:48" s="21" customFormat="1" x14ac:dyDescent="0.3">
      <c r="A114" s="7" t="s">
        <v>167</v>
      </c>
      <c r="B114" s="7" t="s">
        <v>114</v>
      </c>
      <c r="C114" s="7">
        <v>2801</v>
      </c>
      <c r="D114" s="7" t="s">
        <v>8</v>
      </c>
      <c r="E114" s="7" t="s">
        <v>1464</v>
      </c>
      <c r="F114" s="7">
        <v>111715</v>
      </c>
      <c r="G114" s="7" t="s">
        <v>1460</v>
      </c>
      <c r="H114" s="8" t="s">
        <v>1348</v>
      </c>
      <c r="I114" s="8"/>
      <c r="J114" s="15">
        <v>534000</v>
      </c>
      <c r="K114" s="15">
        <v>534000</v>
      </c>
      <c r="L114" s="15">
        <v>534000</v>
      </c>
      <c r="M114" s="15">
        <v>534000</v>
      </c>
      <c r="N114" s="15">
        <v>534000</v>
      </c>
      <c r="O114" s="15">
        <v>534000</v>
      </c>
      <c r="P114" s="15">
        <v>534000</v>
      </c>
      <c r="Q114" s="15">
        <v>534000</v>
      </c>
      <c r="R114" s="15">
        <v>534000</v>
      </c>
      <c r="S114" s="15">
        <v>534000</v>
      </c>
      <c r="T114" s="15">
        <v>534000</v>
      </c>
      <c r="U114" s="15">
        <v>534000</v>
      </c>
      <c r="V114" s="29">
        <v>0.40310000000000001</v>
      </c>
      <c r="W114" s="28"/>
      <c r="X114" s="35">
        <v>0.53782108351214142</v>
      </c>
      <c r="Y114" s="35">
        <v>0.53573638457917094</v>
      </c>
      <c r="Z114" s="35">
        <v>0.53773487682115184</v>
      </c>
      <c r="AA114" s="35">
        <v>0.53717400735825305</v>
      </c>
      <c r="AB114" s="35">
        <v>0.53387024833586816</v>
      </c>
      <c r="AC114" s="35">
        <v>0.53375644118251098</v>
      </c>
      <c r="AD114" s="35">
        <v>0.53444708810692965</v>
      </c>
      <c r="AE114" s="35">
        <v>0.53467868041893685</v>
      </c>
      <c r="AF114" s="35">
        <v>0.5357334616767252</v>
      </c>
      <c r="AG114" s="35">
        <v>0.53464401385603755</v>
      </c>
      <c r="AH114" s="35">
        <v>0.53595562488015636</v>
      </c>
      <c r="AI114" s="35">
        <v>0.53448597923148533</v>
      </c>
      <c r="AK114" s="28">
        <f t="shared" si="34"/>
        <v>287196.45859548351</v>
      </c>
      <c r="AL114" s="28">
        <f t="shared" si="35"/>
        <v>286083.22936527728</v>
      </c>
      <c r="AM114" s="28">
        <f t="shared" si="36"/>
        <v>287150.42422249506</v>
      </c>
      <c r="AN114" s="28">
        <f t="shared" si="37"/>
        <v>286850.91992930713</v>
      </c>
      <c r="AO114" s="28">
        <f t="shared" si="38"/>
        <v>285086.71261135361</v>
      </c>
      <c r="AP114" s="28">
        <f t="shared" si="39"/>
        <v>285025.93959146086</v>
      </c>
      <c r="AQ114" s="28">
        <f t="shared" si="40"/>
        <v>285394.74504910043</v>
      </c>
      <c r="AR114" s="28">
        <f t="shared" si="41"/>
        <v>285518.41534371226</v>
      </c>
      <c r="AS114" s="28">
        <f t="shared" si="42"/>
        <v>286081.66853537125</v>
      </c>
      <c r="AT114" s="28">
        <f t="shared" si="43"/>
        <v>285499.90339912404</v>
      </c>
      <c r="AU114" s="28">
        <f t="shared" si="44"/>
        <v>286200.30368600349</v>
      </c>
      <c r="AV114" s="28">
        <f t="shared" si="45"/>
        <v>285415.51290961314</v>
      </c>
    </row>
    <row r="115" spans="1:48" s="21" customFormat="1" x14ac:dyDescent="0.3">
      <c r="A115" s="7" t="s">
        <v>167</v>
      </c>
      <c r="B115" s="7" t="s">
        <v>114</v>
      </c>
      <c r="C115" s="7">
        <v>2801</v>
      </c>
      <c r="D115" s="7" t="s">
        <v>8</v>
      </c>
      <c r="E115" s="7" t="s">
        <v>1464</v>
      </c>
      <c r="F115" s="7">
        <v>111735</v>
      </c>
      <c r="G115" s="7" t="s">
        <v>1460</v>
      </c>
      <c r="H115" s="8" t="s">
        <v>1349</v>
      </c>
      <c r="I115" s="8"/>
      <c r="J115" s="15">
        <v>268000</v>
      </c>
      <c r="K115" s="15">
        <v>268000</v>
      </c>
      <c r="L115" s="15">
        <v>268000</v>
      </c>
      <c r="M115" s="15">
        <v>268000</v>
      </c>
      <c r="N115" s="15">
        <v>268000</v>
      </c>
      <c r="O115" s="15">
        <v>268000</v>
      </c>
      <c r="P115" s="15">
        <v>268000</v>
      </c>
      <c r="Q115" s="15">
        <v>268000</v>
      </c>
      <c r="R115" s="15">
        <v>268000</v>
      </c>
      <c r="S115" s="15">
        <v>268000</v>
      </c>
      <c r="T115" s="15">
        <v>268000</v>
      </c>
      <c r="U115" s="15">
        <v>268000</v>
      </c>
      <c r="V115" s="29">
        <v>0.40310000000000001</v>
      </c>
      <c r="W115" s="28"/>
      <c r="X115" s="35">
        <v>0.53782108351214142</v>
      </c>
      <c r="Y115" s="35">
        <v>0.53573638457917094</v>
      </c>
      <c r="Z115" s="35">
        <v>0.53773487682115184</v>
      </c>
      <c r="AA115" s="35">
        <v>0.53717400735825305</v>
      </c>
      <c r="AB115" s="35">
        <v>0.53387024833586816</v>
      </c>
      <c r="AC115" s="35">
        <v>0.53375644118251098</v>
      </c>
      <c r="AD115" s="35">
        <v>0.53444708810692965</v>
      </c>
      <c r="AE115" s="35">
        <v>0.53467868041893685</v>
      </c>
      <c r="AF115" s="35">
        <v>0.5357334616767252</v>
      </c>
      <c r="AG115" s="35">
        <v>0.53464401385603755</v>
      </c>
      <c r="AH115" s="35">
        <v>0.53595562488015636</v>
      </c>
      <c r="AI115" s="35">
        <v>0.53448597923148533</v>
      </c>
      <c r="AK115" s="28">
        <f t="shared" si="34"/>
        <v>144136.05038125391</v>
      </c>
      <c r="AL115" s="28">
        <f t="shared" si="35"/>
        <v>143577.35106721782</v>
      </c>
      <c r="AM115" s="28">
        <f t="shared" si="36"/>
        <v>144112.9469880687</v>
      </c>
      <c r="AN115" s="28">
        <f t="shared" si="37"/>
        <v>143962.63397201183</v>
      </c>
      <c r="AO115" s="28">
        <f t="shared" si="38"/>
        <v>143077.22655401265</v>
      </c>
      <c r="AP115" s="28">
        <f t="shared" si="39"/>
        <v>143046.72623691295</v>
      </c>
      <c r="AQ115" s="28">
        <f t="shared" si="40"/>
        <v>143231.81961265716</v>
      </c>
      <c r="AR115" s="28">
        <f t="shared" si="41"/>
        <v>143293.88635227506</v>
      </c>
      <c r="AS115" s="28">
        <f t="shared" si="42"/>
        <v>143576.56772936234</v>
      </c>
      <c r="AT115" s="28">
        <f t="shared" si="43"/>
        <v>143284.59571341806</v>
      </c>
      <c r="AU115" s="28">
        <f t="shared" si="44"/>
        <v>143636.1074678819</v>
      </c>
      <c r="AV115" s="28">
        <f t="shared" si="45"/>
        <v>143242.24243403808</v>
      </c>
    </row>
    <row r="116" spans="1:48" s="21" customFormat="1" x14ac:dyDescent="0.3">
      <c r="A116" s="7" t="s">
        <v>167</v>
      </c>
      <c r="B116" s="7" t="s">
        <v>114</v>
      </c>
      <c r="C116" s="7">
        <v>2801</v>
      </c>
      <c r="D116" s="7" t="s">
        <v>8</v>
      </c>
      <c r="E116" s="7" t="s">
        <v>1466</v>
      </c>
      <c r="F116" s="7">
        <v>370692</v>
      </c>
      <c r="G116" s="7" t="s">
        <v>1460</v>
      </c>
      <c r="H116" s="8" t="s">
        <v>1350</v>
      </c>
      <c r="I116" s="8"/>
      <c r="J116" s="15">
        <v>319000</v>
      </c>
      <c r="K116" s="15">
        <v>319000</v>
      </c>
      <c r="L116" s="15">
        <v>319000</v>
      </c>
      <c r="M116" s="15">
        <v>319000</v>
      </c>
      <c r="N116" s="15">
        <v>319000</v>
      </c>
      <c r="O116" s="15">
        <v>319000</v>
      </c>
      <c r="P116" s="15">
        <v>319000</v>
      </c>
      <c r="Q116" s="15">
        <v>319000</v>
      </c>
      <c r="R116" s="15">
        <v>319000</v>
      </c>
      <c r="S116" s="15">
        <v>319000</v>
      </c>
      <c r="T116" s="15">
        <v>319000</v>
      </c>
      <c r="U116" s="15">
        <v>319000</v>
      </c>
      <c r="V116" s="29">
        <v>0.40310000000000001</v>
      </c>
      <c r="W116" s="28"/>
      <c r="X116" s="35">
        <v>0.53782108351214142</v>
      </c>
      <c r="Y116" s="35">
        <v>0.53573638457917094</v>
      </c>
      <c r="Z116" s="35">
        <v>0.53773487682115184</v>
      </c>
      <c r="AA116" s="35">
        <v>0.53717400735825305</v>
      </c>
      <c r="AB116" s="35">
        <v>0.53387024833586816</v>
      </c>
      <c r="AC116" s="35">
        <v>0.53375644118251098</v>
      </c>
      <c r="AD116" s="35">
        <v>0.53444708810692965</v>
      </c>
      <c r="AE116" s="35">
        <v>0.53467868041893685</v>
      </c>
      <c r="AF116" s="35">
        <v>0.5357334616767252</v>
      </c>
      <c r="AG116" s="35">
        <v>0.53464401385603755</v>
      </c>
      <c r="AH116" s="35">
        <v>0.53595562488015636</v>
      </c>
      <c r="AI116" s="35">
        <v>0.53448597923148533</v>
      </c>
      <c r="AK116" s="28">
        <f t="shared" si="34"/>
        <v>171564.92564037311</v>
      </c>
      <c r="AL116" s="28">
        <f t="shared" si="35"/>
        <v>170899.90668075552</v>
      </c>
      <c r="AM116" s="28">
        <f t="shared" si="36"/>
        <v>171537.42570594745</v>
      </c>
      <c r="AN116" s="28">
        <f t="shared" si="37"/>
        <v>171358.50834728271</v>
      </c>
      <c r="AO116" s="28">
        <f t="shared" si="38"/>
        <v>170304.60921914194</v>
      </c>
      <c r="AP116" s="28">
        <f t="shared" si="39"/>
        <v>170268.30473722101</v>
      </c>
      <c r="AQ116" s="28">
        <f t="shared" si="40"/>
        <v>170488.62110611057</v>
      </c>
      <c r="AR116" s="28">
        <f t="shared" si="41"/>
        <v>170562.49905364084</v>
      </c>
      <c r="AS116" s="28">
        <f t="shared" si="42"/>
        <v>170898.97427487533</v>
      </c>
      <c r="AT116" s="28">
        <f t="shared" si="43"/>
        <v>170551.44042007599</v>
      </c>
      <c r="AU116" s="28">
        <f t="shared" si="44"/>
        <v>170969.84433676986</v>
      </c>
      <c r="AV116" s="28">
        <f t="shared" si="45"/>
        <v>170501.02737484383</v>
      </c>
    </row>
    <row r="117" spans="1:48" x14ac:dyDescent="0.3">
      <c r="A117" s="7" t="s">
        <v>167</v>
      </c>
      <c r="B117" s="7" t="s">
        <v>114</v>
      </c>
      <c r="C117" s="7">
        <v>2801</v>
      </c>
      <c r="D117" s="7" t="s">
        <v>8</v>
      </c>
      <c r="E117" s="7" t="s">
        <v>1465</v>
      </c>
      <c r="F117" s="7">
        <v>132060</v>
      </c>
      <c r="G117" s="7" t="s">
        <v>1460</v>
      </c>
      <c r="H117" s="8" t="s">
        <v>1351</v>
      </c>
      <c r="J117" s="15">
        <v>642000</v>
      </c>
      <c r="K117" s="15">
        <v>642000</v>
      </c>
      <c r="L117" s="15">
        <v>642000</v>
      </c>
      <c r="M117" s="15">
        <v>642000</v>
      </c>
      <c r="N117" s="15">
        <v>642000</v>
      </c>
      <c r="O117" s="15">
        <v>642000</v>
      </c>
      <c r="P117" s="15">
        <v>642000</v>
      </c>
      <c r="Q117" s="15">
        <v>642000</v>
      </c>
      <c r="R117" s="15">
        <v>642000</v>
      </c>
      <c r="S117" s="15">
        <v>642000</v>
      </c>
      <c r="T117" s="15">
        <v>642000</v>
      </c>
      <c r="U117" s="15">
        <v>642000</v>
      </c>
      <c r="V117" s="29">
        <v>0.40310000000000001</v>
      </c>
      <c r="W117" s="28"/>
      <c r="X117" s="35">
        <v>0.53782108351214142</v>
      </c>
      <c r="Y117" s="35">
        <v>0.53573638457917094</v>
      </c>
      <c r="Z117" s="35">
        <v>0.53773487682115184</v>
      </c>
      <c r="AA117" s="35">
        <v>0.53717400735825305</v>
      </c>
      <c r="AB117" s="35">
        <v>0.53387024833586816</v>
      </c>
      <c r="AC117" s="35">
        <v>0.53375644118251098</v>
      </c>
      <c r="AD117" s="35">
        <v>0.53444708810692965</v>
      </c>
      <c r="AE117" s="35">
        <v>0.53467868041893685</v>
      </c>
      <c r="AF117" s="35">
        <v>0.5357334616767252</v>
      </c>
      <c r="AG117" s="35">
        <v>0.53464401385603755</v>
      </c>
      <c r="AH117" s="35">
        <v>0.53595562488015636</v>
      </c>
      <c r="AI117" s="35">
        <v>0.53448597923148533</v>
      </c>
      <c r="AK117" s="28">
        <f t="shared" si="34"/>
        <v>345281.1356147948</v>
      </c>
      <c r="AL117" s="28">
        <f t="shared" si="35"/>
        <v>343942.75889982772</v>
      </c>
      <c r="AM117" s="28">
        <f t="shared" si="36"/>
        <v>345225.7909191795</v>
      </c>
      <c r="AN117" s="28">
        <f t="shared" si="37"/>
        <v>344865.71272399847</v>
      </c>
      <c r="AO117" s="28">
        <f t="shared" si="38"/>
        <v>342744.69943162735</v>
      </c>
      <c r="AP117" s="28">
        <f t="shared" si="39"/>
        <v>342671.63523917203</v>
      </c>
      <c r="AQ117" s="28">
        <f t="shared" si="40"/>
        <v>343115.03056464886</v>
      </c>
      <c r="AR117" s="28">
        <f t="shared" si="41"/>
        <v>343263.71282895748</v>
      </c>
      <c r="AS117" s="28">
        <f t="shared" si="42"/>
        <v>343940.8823964576</v>
      </c>
      <c r="AT117" s="28">
        <f t="shared" si="43"/>
        <v>343241.45689557609</v>
      </c>
      <c r="AU117" s="28">
        <f t="shared" si="44"/>
        <v>344083.5111730604</v>
      </c>
      <c r="AV117" s="28">
        <f t="shared" si="45"/>
        <v>343139.9986666136</v>
      </c>
    </row>
    <row r="118" spans="1:48" x14ac:dyDescent="0.3">
      <c r="A118" s="7" t="s">
        <v>167</v>
      </c>
      <c r="B118" s="7" t="s">
        <v>114</v>
      </c>
      <c r="C118" s="7">
        <v>2801</v>
      </c>
      <c r="D118" s="7" t="s">
        <v>8</v>
      </c>
      <c r="E118" s="7" t="s">
        <v>1465</v>
      </c>
      <c r="F118" s="7">
        <v>132050</v>
      </c>
      <c r="G118" s="7" t="s">
        <v>1460</v>
      </c>
      <c r="H118" s="8" t="s">
        <v>1352</v>
      </c>
      <c r="J118" s="15">
        <v>730000</v>
      </c>
      <c r="K118" s="15">
        <v>730000</v>
      </c>
      <c r="L118" s="15">
        <v>730000</v>
      </c>
      <c r="M118" s="15">
        <v>730000</v>
      </c>
      <c r="N118" s="15">
        <v>730000</v>
      </c>
      <c r="O118" s="15">
        <v>730000</v>
      </c>
      <c r="P118" s="15">
        <v>730000</v>
      </c>
      <c r="Q118" s="15">
        <v>730000</v>
      </c>
      <c r="R118" s="15">
        <v>730000</v>
      </c>
      <c r="S118" s="15">
        <v>730000</v>
      </c>
      <c r="T118" s="15">
        <v>730000</v>
      </c>
      <c r="U118" s="15">
        <v>730000</v>
      </c>
      <c r="V118" s="29">
        <v>0.40310000000000001</v>
      </c>
      <c r="W118" s="28"/>
      <c r="X118" s="35">
        <v>0.53782108351214142</v>
      </c>
      <c r="Y118" s="35">
        <v>0.53573638457917094</v>
      </c>
      <c r="Z118" s="35">
        <v>0.53773487682115184</v>
      </c>
      <c r="AA118" s="35">
        <v>0.53717400735825305</v>
      </c>
      <c r="AB118" s="35">
        <v>0.53387024833586816</v>
      </c>
      <c r="AC118" s="35">
        <v>0.53375644118251098</v>
      </c>
      <c r="AD118" s="35">
        <v>0.53444708810692965</v>
      </c>
      <c r="AE118" s="35">
        <v>0.53467868041893685</v>
      </c>
      <c r="AF118" s="35">
        <v>0.5357334616767252</v>
      </c>
      <c r="AG118" s="35">
        <v>0.53464401385603755</v>
      </c>
      <c r="AH118" s="35">
        <v>0.53595562488015636</v>
      </c>
      <c r="AI118" s="35">
        <v>0.53448597923148533</v>
      </c>
      <c r="AK118" s="28">
        <f t="shared" si="34"/>
        <v>392609.39096386323</v>
      </c>
      <c r="AL118" s="28">
        <f t="shared" si="35"/>
        <v>391087.56074279477</v>
      </c>
      <c r="AM118" s="28">
        <f t="shared" si="36"/>
        <v>392546.46007944085</v>
      </c>
      <c r="AN118" s="28">
        <f t="shared" si="37"/>
        <v>392137.02537152474</v>
      </c>
      <c r="AO118" s="28">
        <f t="shared" si="38"/>
        <v>389725.28128518374</v>
      </c>
      <c r="AP118" s="28">
        <f t="shared" si="39"/>
        <v>389642.20206323301</v>
      </c>
      <c r="AQ118" s="28">
        <f t="shared" si="40"/>
        <v>390146.37431805866</v>
      </c>
      <c r="AR118" s="28">
        <f t="shared" si="41"/>
        <v>390315.43670582387</v>
      </c>
      <c r="AS118" s="28">
        <f t="shared" si="42"/>
        <v>391085.4270240094</v>
      </c>
      <c r="AT118" s="28">
        <f t="shared" si="43"/>
        <v>390290.1301149074</v>
      </c>
      <c r="AU118" s="28">
        <f t="shared" si="44"/>
        <v>391247.60616251413</v>
      </c>
      <c r="AV118" s="28">
        <f t="shared" si="45"/>
        <v>390174.76483898429</v>
      </c>
    </row>
    <row r="119" spans="1:48" x14ac:dyDescent="0.3">
      <c r="A119" s="7" t="s">
        <v>167</v>
      </c>
      <c r="B119" s="7" t="s">
        <v>114</v>
      </c>
      <c r="C119" s="7">
        <v>2801</v>
      </c>
      <c r="D119" s="7" t="s">
        <v>8</v>
      </c>
      <c r="E119" s="7" t="s">
        <v>1464</v>
      </c>
      <c r="F119" s="7">
        <v>111742</v>
      </c>
      <c r="G119" s="7" t="s">
        <v>115</v>
      </c>
      <c r="H119" s="8" t="s">
        <v>1353</v>
      </c>
      <c r="J119" s="15">
        <v>172000</v>
      </c>
      <c r="K119" s="15">
        <v>172000</v>
      </c>
      <c r="L119" s="15">
        <v>172000</v>
      </c>
      <c r="M119" s="15">
        <v>172000</v>
      </c>
      <c r="N119" s="15">
        <v>172000</v>
      </c>
      <c r="O119" s="15">
        <v>172000</v>
      </c>
      <c r="P119" s="15">
        <v>172000</v>
      </c>
      <c r="Q119" s="15">
        <v>172000</v>
      </c>
      <c r="R119" s="15">
        <v>172000</v>
      </c>
      <c r="S119" s="15">
        <v>172000</v>
      </c>
      <c r="T119" s="15">
        <v>172000</v>
      </c>
      <c r="U119" s="15">
        <v>172000</v>
      </c>
      <c r="V119" s="29">
        <v>0.40310000000000001</v>
      </c>
      <c r="W119" s="28"/>
      <c r="X119" s="35">
        <v>0.53782108351214142</v>
      </c>
      <c r="Y119" s="35">
        <v>0.53573638457917094</v>
      </c>
      <c r="Z119" s="35">
        <v>0.53773487682115184</v>
      </c>
      <c r="AA119" s="35">
        <v>0.53717400735825305</v>
      </c>
      <c r="AB119" s="35">
        <v>0.53387024833586816</v>
      </c>
      <c r="AC119" s="35">
        <v>0.53375644118251098</v>
      </c>
      <c r="AD119" s="35">
        <v>0.53444708810692965</v>
      </c>
      <c r="AE119" s="35">
        <v>0.53467868041893685</v>
      </c>
      <c r="AF119" s="35">
        <v>0.5357334616767252</v>
      </c>
      <c r="AG119" s="35">
        <v>0.53464401385603755</v>
      </c>
      <c r="AH119" s="35">
        <v>0.53595562488015636</v>
      </c>
      <c r="AI119" s="35">
        <v>0.53448597923148533</v>
      </c>
      <c r="AK119" s="28">
        <f t="shared" si="34"/>
        <v>92505.226364088317</v>
      </c>
      <c r="AL119" s="28">
        <f t="shared" si="35"/>
        <v>92146.658147617403</v>
      </c>
      <c r="AM119" s="28">
        <f t="shared" si="36"/>
        <v>92490.39881323812</v>
      </c>
      <c r="AN119" s="28">
        <f t="shared" si="37"/>
        <v>92393.929265619518</v>
      </c>
      <c r="AO119" s="28">
        <f t="shared" si="38"/>
        <v>91825.682713769318</v>
      </c>
      <c r="AP119" s="28">
        <f t="shared" si="39"/>
        <v>91806.107883391887</v>
      </c>
      <c r="AQ119" s="28">
        <f t="shared" si="40"/>
        <v>91924.899154391896</v>
      </c>
      <c r="AR119" s="28">
        <f t="shared" si="41"/>
        <v>91964.733032057135</v>
      </c>
      <c r="AS119" s="28">
        <f t="shared" si="42"/>
        <v>92146.155408396735</v>
      </c>
      <c r="AT119" s="28">
        <f t="shared" si="43"/>
        <v>91958.770383238458</v>
      </c>
      <c r="AU119" s="28">
        <f t="shared" si="44"/>
        <v>92184.3674793869</v>
      </c>
      <c r="AV119" s="28">
        <f t="shared" si="45"/>
        <v>91931.58842781547</v>
      </c>
    </row>
    <row r="120" spans="1:48" x14ac:dyDescent="0.3">
      <c r="A120" s="7" t="s">
        <v>167</v>
      </c>
      <c r="B120" s="7" t="s">
        <v>114</v>
      </c>
      <c r="C120" s="7">
        <v>2801</v>
      </c>
      <c r="D120" s="7" t="s">
        <v>1467</v>
      </c>
      <c r="E120" s="7" t="s">
        <v>1468</v>
      </c>
      <c r="F120" s="7">
        <v>150199</v>
      </c>
      <c r="G120" s="7" t="s">
        <v>115</v>
      </c>
      <c r="H120" s="8" t="s">
        <v>69</v>
      </c>
      <c r="J120" s="15">
        <v>20732000</v>
      </c>
      <c r="K120" s="15">
        <v>20732000</v>
      </c>
      <c r="L120" s="15">
        <v>20732000</v>
      </c>
      <c r="M120" s="15">
        <v>20732000</v>
      </c>
      <c r="N120" s="15">
        <v>20732000</v>
      </c>
      <c r="O120" s="15">
        <v>20732000</v>
      </c>
      <c r="P120" s="15">
        <v>20732000</v>
      </c>
      <c r="Q120" s="15">
        <v>20732000</v>
      </c>
      <c r="R120" s="15">
        <v>20732000</v>
      </c>
      <c r="S120" s="15">
        <v>20732000</v>
      </c>
      <c r="T120" s="15">
        <v>20732000</v>
      </c>
      <c r="U120" s="15">
        <v>20732000</v>
      </c>
      <c r="V120" s="29">
        <v>0.40310000000000001</v>
      </c>
      <c r="W120" s="28"/>
      <c r="X120" s="35">
        <v>0.53782108351214142</v>
      </c>
      <c r="Y120" s="35">
        <v>0.53573638457917094</v>
      </c>
      <c r="Z120" s="35">
        <v>0.53773487682115184</v>
      </c>
      <c r="AA120" s="35">
        <v>0.53717400735825305</v>
      </c>
      <c r="AB120" s="35">
        <v>0.53387024833586816</v>
      </c>
      <c r="AC120" s="35">
        <v>0.53375644118251098</v>
      </c>
      <c r="AD120" s="35">
        <v>0.53444708810692965</v>
      </c>
      <c r="AE120" s="35">
        <v>0.53467868041893685</v>
      </c>
      <c r="AF120" s="35">
        <v>0.5357334616767252</v>
      </c>
      <c r="AG120" s="35">
        <v>0.53464401385603755</v>
      </c>
      <c r="AH120" s="35">
        <v>0.53595562488015636</v>
      </c>
      <c r="AI120" s="35">
        <v>0.53448597923148533</v>
      </c>
      <c r="AK120" s="28">
        <f t="shared" si="34"/>
        <v>11150106.703373715</v>
      </c>
      <c r="AL120" s="28">
        <f t="shared" si="35"/>
        <v>11106886.725095373</v>
      </c>
      <c r="AM120" s="28">
        <f t="shared" si="36"/>
        <v>11148319.466256119</v>
      </c>
      <c r="AN120" s="28">
        <f t="shared" si="37"/>
        <v>11136691.520551302</v>
      </c>
      <c r="AO120" s="28">
        <f t="shared" si="38"/>
        <v>11068197.988499219</v>
      </c>
      <c r="AP120" s="28">
        <f t="shared" si="39"/>
        <v>11065838.538595818</v>
      </c>
      <c r="AQ120" s="28">
        <f t="shared" si="40"/>
        <v>11080157.030632865</v>
      </c>
      <c r="AR120" s="28">
        <f t="shared" si="41"/>
        <v>11084958.402445398</v>
      </c>
      <c r="AS120" s="28">
        <f t="shared" si="42"/>
        <v>11106826.127481867</v>
      </c>
      <c r="AT120" s="28">
        <f t="shared" si="43"/>
        <v>11084239.695263371</v>
      </c>
      <c r="AU120" s="28">
        <f t="shared" si="44"/>
        <v>11111432.015015401</v>
      </c>
      <c r="AV120" s="28">
        <f t="shared" si="45"/>
        <v>11080963.321427153</v>
      </c>
    </row>
    <row r="121" spans="1:48" x14ac:dyDescent="0.3">
      <c r="A121" s="7" t="s">
        <v>167</v>
      </c>
      <c r="B121" s="7" t="s">
        <v>114</v>
      </c>
      <c r="C121" s="7">
        <v>2801</v>
      </c>
      <c r="D121" s="7" t="s">
        <v>8</v>
      </c>
      <c r="E121" s="7" t="s">
        <v>1465</v>
      </c>
      <c r="F121" s="7">
        <v>132101</v>
      </c>
      <c r="G121" s="7" t="s">
        <v>115</v>
      </c>
      <c r="H121" s="8" t="s">
        <v>1354</v>
      </c>
      <c r="J121" s="15">
        <v>1735000</v>
      </c>
      <c r="K121" s="15">
        <v>1735000</v>
      </c>
      <c r="L121" s="15">
        <v>1735000</v>
      </c>
      <c r="M121" s="15">
        <v>1735000</v>
      </c>
      <c r="N121" s="15">
        <v>1735000</v>
      </c>
      <c r="O121" s="15">
        <v>1735000</v>
      </c>
      <c r="P121" s="15">
        <v>1735000</v>
      </c>
      <c r="Q121" s="15">
        <v>1735000</v>
      </c>
      <c r="R121" s="15">
        <v>1735000</v>
      </c>
      <c r="S121" s="15">
        <v>1735000</v>
      </c>
      <c r="T121" s="15">
        <v>1735000</v>
      </c>
      <c r="U121" s="15">
        <v>1735000</v>
      </c>
      <c r="V121" s="29">
        <v>0.40310000000000001</v>
      </c>
      <c r="W121" s="28"/>
      <c r="X121" s="35">
        <v>0.53782108351214142</v>
      </c>
      <c r="Y121" s="35">
        <v>0.53573638457917094</v>
      </c>
      <c r="Z121" s="35">
        <v>0.53773487682115184</v>
      </c>
      <c r="AA121" s="35">
        <v>0.53717400735825305</v>
      </c>
      <c r="AB121" s="35">
        <v>0.53387024833586816</v>
      </c>
      <c r="AC121" s="35">
        <v>0.53375644118251098</v>
      </c>
      <c r="AD121" s="35">
        <v>0.53444708810692965</v>
      </c>
      <c r="AE121" s="35">
        <v>0.53467868041893685</v>
      </c>
      <c r="AF121" s="35">
        <v>0.5357334616767252</v>
      </c>
      <c r="AG121" s="35">
        <v>0.53464401385603755</v>
      </c>
      <c r="AH121" s="35">
        <v>0.53595562488015636</v>
      </c>
      <c r="AI121" s="35">
        <v>0.53448597923148533</v>
      </c>
      <c r="AK121" s="28">
        <f t="shared" si="34"/>
        <v>933119.57989356539</v>
      </c>
      <c r="AL121" s="28">
        <f t="shared" si="35"/>
        <v>929502.62724486156</v>
      </c>
      <c r="AM121" s="28">
        <f t="shared" si="36"/>
        <v>932970.0112846985</v>
      </c>
      <c r="AN121" s="28">
        <f t="shared" si="37"/>
        <v>931996.90276656905</v>
      </c>
      <c r="AO121" s="28">
        <f t="shared" si="38"/>
        <v>926264.88086273125</v>
      </c>
      <c r="AP121" s="28">
        <f t="shared" si="39"/>
        <v>926067.42545165657</v>
      </c>
      <c r="AQ121" s="28">
        <f t="shared" si="40"/>
        <v>927265.69786552293</v>
      </c>
      <c r="AR121" s="28">
        <f t="shared" si="41"/>
        <v>927667.51052685548</v>
      </c>
      <c r="AS121" s="28">
        <f t="shared" si="42"/>
        <v>929497.55600911821</v>
      </c>
      <c r="AT121" s="28">
        <f t="shared" si="43"/>
        <v>927607.36404022516</v>
      </c>
      <c r="AU121" s="28">
        <f t="shared" si="44"/>
        <v>929883.00916707132</v>
      </c>
      <c r="AV121" s="28">
        <f t="shared" si="45"/>
        <v>927333.1739666271</v>
      </c>
    </row>
    <row r="122" spans="1:48" x14ac:dyDescent="0.3">
      <c r="A122" s="7" t="s">
        <v>167</v>
      </c>
      <c r="B122" s="7" t="s">
        <v>114</v>
      </c>
      <c r="C122" s="7">
        <v>2801</v>
      </c>
      <c r="D122" s="7" t="s">
        <v>1469</v>
      </c>
      <c r="E122" s="7">
        <v>907</v>
      </c>
      <c r="F122" s="7">
        <v>131442</v>
      </c>
      <c r="G122" s="7" t="s">
        <v>115</v>
      </c>
      <c r="H122" s="8" t="s">
        <v>68</v>
      </c>
      <c r="J122" s="15">
        <v>5379000</v>
      </c>
      <c r="K122" s="15">
        <v>5379000</v>
      </c>
      <c r="L122" s="15">
        <v>5379000</v>
      </c>
      <c r="M122" s="15">
        <v>5379000</v>
      </c>
      <c r="N122" s="15">
        <v>5379000</v>
      </c>
      <c r="O122" s="15">
        <v>5379000</v>
      </c>
      <c r="P122" s="15">
        <v>5379000</v>
      </c>
      <c r="Q122" s="15">
        <v>5379000</v>
      </c>
      <c r="R122" s="15">
        <v>5379000</v>
      </c>
      <c r="S122" s="15">
        <v>5379000</v>
      </c>
      <c r="T122" s="15">
        <v>5379000</v>
      </c>
      <c r="U122" s="15">
        <v>5379000</v>
      </c>
      <c r="V122" s="29">
        <v>0.40310000000000001</v>
      </c>
      <c r="W122" s="28"/>
      <c r="X122" s="35">
        <v>0.53782108351214142</v>
      </c>
      <c r="Y122" s="35">
        <v>0.53573638457917094</v>
      </c>
      <c r="Z122" s="35">
        <v>0.53773487682115184</v>
      </c>
      <c r="AA122" s="35">
        <v>0.53717400735825305</v>
      </c>
      <c r="AB122" s="35">
        <v>0.53387024833586816</v>
      </c>
      <c r="AC122" s="35">
        <v>0.53375644118251098</v>
      </c>
      <c r="AD122" s="35">
        <v>0.53444708810692965</v>
      </c>
      <c r="AE122" s="35">
        <v>0.53467868041893685</v>
      </c>
      <c r="AF122" s="35">
        <v>0.5357334616767252</v>
      </c>
      <c r="AG122" s="35">
        <v>0.53464401385603755</v>
      </c>
      <c r="AH122" s="35">
        <v>0.53595562488015636</v>
      </c>
      <c r="AI122" s="35">
        <v>0.53448597923148533</v>
      </c>
      <c r="AK122" s="28">
        <f t="shared" si="34"/>
        <v>2892939.6082118088</v>
      </c>
      <c r="AL122" s="28">
        <f t="shared" si="35"/>
        <v>2881726.0126513606</v>
      </c>
      <c r="AM122" s="28">
        <f t="shared" si="36"/>
        <v>2892475.9024209757</v>
      </c>
      <c r="AN122" s="28">
        <f t="shared" si="37"/>
        <v>2889458.9855800429</v>
      </c>
      <c r="AO122" s="28">
        <f t="shared" si="38"/>
        <v>2871688.0657986347</v>
      </c>
      <c r="AP122" s="28">
        <f t="shared" si="39"/>
        <v>2871075.8971207268</v>
      </c>
      <c r="AQ122" s="28">
        <f t="shared" si="40"/>
        <v>2874790.8869271744</v>
      </c>
      <c r="AR122" s="28">
        <f t="shared" si="41"/>
        <v>2876036.6219734615</v>
      </c>
      <c r="AS122" s="28">
        <f t="shared" si="42"/>
        <v>2881710.290359105</v>
      </c>
      <c r="AT122" s="28">
        <f t="shared" si="43"/>
        <v>2875850.1505316258</v>
      </c>
      <c r="AU122" s="28">
        <f t="shared" si="44"/>
        <v>2882905.3062303611</v>
      </c>
      <c r="AV122" s="28">
        <f t="shared" si="45"/>
        <v>2875000.0822861595</v>
      </c>
    </row>
    <row r="123" spans="1:48" s="14" customFormat="1" x14ac:dyDescent="0.3">
      <c r="A123" s="7" t="s">
        <v>167</v>
      </c>
      <c r="B123" s="7" t="s">
        <v>114</v>
      </c>
      <c r="C123" s="7">
        <v>2801</v>
      </c>
      <c r="D123" s="7" t="s">
        <v>8</v>
      </c>
      <c r="E123" s="7">
        <v>907</v>
      </c>
      <c r="F123" s="7">
        <v>370466</v>
      </c>
      <c r="G123" s="7" t="s">
        <v>115</v>
      </c>
      <c r="H123" s="8" t="s">
        <v>1355</v>
      </c>
      <c r="I123" s="8"/>
      <c r="J123" s="15">
        <v>440000</v>
      </c>
      <c r="K123" s="15">
        <v>440000</v>
      </c>
      <c r="L123" s="15">
        <v>440000</v>
      </c>
      <c r="M123" s="15">
        <v>440000</v>
      </c>
      <c r="N123" s="15">
        <v>440000</v>
      </c>
      <c r="O123" s="15">
        <v>440000</v>
      </c>
      <c r="P123" s="15">
        <v>440000</v>
      </c>
      <c r="Q123" s="15">
        <v>440000</v>
      </c>
      <c r="R123" s="15">
        <v>440000</v>
      </c>
      <c r="S123" s="15">
        <v>440000</v>
      </c>
      <c r="T123" s="15">
        <v>440000</v>
      </c>
      <c r="U123" s="15">
        <v>440000</v>
      </c>
      <c r="V123" s="31">
        <v>0.40310000000000001</v>
      </c>
      <c r="W123" s="28"/>
      <c r="X123" s="35">
        <v>0.53782108351214142</v>
      </c>
      <c r="Y123" s="35">
        <v>0.53573638457917094</v>
      </c>
      <c r="Z123" s="35">
        <v>0.53773487682115184</v>
      </c>
      <c r="AA123" s="35">
        <v>0.53717400735825305</v>
      </c>
      <c r="AB123" s="35">
        <v>0.53387024833586816</v>
      </c>
      <c r="AC123" s="35">
        <v>0.53375644118251098</v>
      </c>
      <c r="AD123" s="35">
        <v>0.53444708810692965</v>
      </c>
      <c r="AE123" s="35">
        <v>0.53467868041893685</v>
      </c>
      <c r="AF123" s="35">
        <v>0.5357334616767252</v>
      </c>
      <c r="AG123" s="35">
        <v>0.53464401385603755</v>
      </c>
      <c r="AH123" s="35">
        <v>0.53595562488015636</v>
      </c>
      <c r="AI123" s="35">
        <v>0.53448597923148533</v>
      </c>
      <c r="AK123" s="28">
        <f t="shared" si="34"/>
        <v>236641.27674534221</v>
      </c>
      <c r="AL123" s="28">
        <f t="shared" si="35"/>
        <v>235724.00921483521</v>
      </c>
      <c r="AM123" s="28">
        <f t="shared" si="36"/>
        <v>236603.3458013068</v>
      </c>
      <c r="AN123" s="28">
        <f t="shared" si="37"/>
        <v>236356.56323763134</v>
      </c>
      <c r="AO123" s="28">
        <f t="shared" si="38"/>
        <v>234902.909267782</v>
      </c>
      <c r="AP123" s="28">
        <f t="shared" si="39"/>
        <v>234852.83412030482</v>
      </c>
      <c r="AQ123" s="28">
        <f t="shared" si="40"/>
        <v>235156.71876704905</v>
      </c>
      <c r="AR123" s="28">
        <f t="shared" si="41"/>
        <v>235258.61938433221</v>
      </c>
      <c r="AS123" s="28">
        <f t="shared" si="42"/>
        <v>235722.72313775908</v>
      </c>
      <c r="AT123" s="28">
        <f t="shared" si="43"/>
        <v>235243.36609665651</v>
      </c>
      <c r="AU123" s="28">
        <f t="shared" si="44"/>
        <v>235820.47494726878</v>
      </c>
      <c r="AV123" s="28">
        <f t="shared" si="45"/>
        <v>235173.83086185355</v>
      </c>
    </row>
    <row r="124" spans="1:48" x14ac:dyDescent="0.3">
      <c r="A124" s="7" t="s">
        <v>167</v>
      </c>
      <c r="B124" s="7" t="s">
        <v>114</v>
      </c>
      <c r="C124" s="7">
        <v>2801</v>
      </c>
      <c r="D124" s="7" t="s">
        <v>8</v>
      </c>
      <c r="E124" s="7" t="s">
        <v>1465</v>
      </c>
      <c r="F124" s="7">
        <v>370672</v>
      </c>
      <c r="G124" s="7" t="s">
        <v>115</v>
      </c>
      <c r="H124" s="8" t="s">
        <v>1356</v>
      </c>
      <c r="J124" s="15">
        <v>1026000</v>
      </c>
      <c r="K124" s="15">
        <v>1026000</v>
      </c>
      <c r="L124" s="15">
        <v>1026000</v>
      </c>
      <c r="M124" s="15">
        <v>1026000</v>
      </c>
      <c r="N124" s="15">
        <v>1026000</v>
      </c>
      <c r="O124" s="15">
        <v>1026000</v>
      </c>
      <c r="P124" s="15">
        <v>1026000</v>
      </c>
      <c r="Q124" s="15">
        <v>1026000</v>
      </c>
      <c r="R124" s="15">
        <v>1026000</v>
      </c>
      <c r="S124" s="15">
        <v>1026000</v>
      </c>
      <c r="T124" s="15">
        <v>1026000</v>
      </c>
      <c r="U124" s="15">
        <v>1026000</v>
      </c>
      <c r="V124" s="29">
        <v>0.40310000000000001</v>
      </c>
      <c r="W124" s="28"/>
      <c r="X124" s="35">
        <v>0.53782108351214142</v>
      </c>
      <c r="Y124" s="35">
        <v>0.53573638457917094</v>
      </c>
      <c r="Z124" s="35">
        <v>0.53773487682115184</v>
      </c>
      <c r="AA124" s="35">
        <v>0.53717400735825305</v>
      </c>
      <c r="AB124" s="35">
        <v>0.53387024833586816</v>
      </c>
      <c r="AC124" s="35">
        <v>0.53375644118251098</v>
      </c>
      <c r="AD124" s="35">
        <v>0.53444708810692965</v>
      </c>
      <c r="AE124" s="35">
        <v>0.53467868041893685</v>
      </c>
      <c r="AF124" s="35">
        <v>0.5357334616767252</v>
      </c>
      <c r="AG124" s="35">
        <v>0.53464401385603755</v>
      </c>
      <c r="AH124" s="35">
        <v>0.53595562488015636</v>
      </c>
      <c r="AI124" s="35">
        <v>0.53448597923148533</v>
      </c>
      <c r="AK124" s="28">
        <f t="shared" si="34"/>
        <v>551804.43168345711</v>
      </c>
      <c r="AL124" s="28">
        <f t="shared" si="35"/>
        <v>549665.53057822934</v>
      </c>
      <c r="AM124" s="28">
        <f t="shared" si="36"/>
        <v>551715.98361850181</v>
      </c>
      <c r="AN124" s="28">
        <f t="shared" si="37"/>
        <v>551140.53154956759</v>
      </c>
      <c r="AO124" s="28">
        <f t="shared" si="38"/>
        <v>547750.87479260075</v>
      </c>
      <c r="AP124" s="28">
        <f t="shared" si="39"/>
        <v>547634.1086532562</v>
      </c>
      <c r="AQ124" s="28">
        <f t="shared" si="40"/>
        <v>548342.71239770984</v>
      </c>
      <c r="AR124" s="28">
        <f t="shared" si="41"/>
        <v>548580.32610982924</v>
      </c>
      <c r="AS124" s="28">
        <f t="shared" si="42"/>
        <v>549662.53168032004</v>
      </c>
      <c r="AT124" s="28">
        <f t="shared" si="43"/>
        <v>548544.75821629458</v>
      </c>
      <c r="AU124" s="28">
        <f t="shared" si="44"/>
        <v>549890.47112704045</v>
      </c>
      <c r="AV124" s="28">
        <f t="shared" si="45"/>
        <v>548382.61469150393</v>
      </c>
    </row>
    <row r="125" spans="1:48" x14ac:dyDescent="0.3">
      <c r="A125" s="7" t="s">
        <v>167</v>
      </c>
      <c r="B125" s="7" t="s">
        <v>114</v>
      </c>
      <c r="C125" s="7">
        <v>2801</v>
      </c>
      <c r="D125" s="7" t="s">
        <v>8</v>
      </c>
      <c r="E125" s="7">
        <v>907</v>
      </c>
      <c r="F125" s="7">
        <v>370495</v>
      </c>
      <c r="G125" s="7" t="s">
        <v>115</v>
      </c>
      <c r="H125" s="8" t="s">
        <v>77</v>
      </c>
      <c r="J125" s="15">
        <v>170000</v>
      </c>
      <c r="K125" s="15">
        <v>170000</v>
      </c>
      <c r="L125" s="15">
        <v>170000</v>
      </c>
      <c r="M125" s="15">
        <v>170000</v>
      </c>
      <c r="N125" s="15">
        <v>170000</v>
      </c>
      <c r="O125" s="15">
        <v>170000</v>
      </c>
      <c r="P125" s="15">
        <v>170000</v>
      </c>
      <c r="Q125" s="15">
        <v>170000</v>
      </c>
      <c r="R125" s="15">
        <v>170000</v>
      </c>
      <c r="S125" s="15">
        <v>170000</v>
      </c>
      <c r="T125" s="15">
        <v>170000</v>
      </c>
      <c r="U125" s="15">
        <v>170000</v>
      </c>
      <c r="V125" s="29">
        <v>0.40310000000000001</v>
      </c>
      <c r="W125" s="28"/>
      <c r="X125" s="35">
        <v>0.53782108351214142</v>
      </c>
      <c r="Y125" s="35">
        <v>0.53573638457917094</v>
      </c>
      <c r="Z125" s="35">
        <v>0.53773487682115184</v>
      </c>
      <c r="AA125" s="35">
        <v>0.53717400735825305</v>
      </c>
      <c r="AB125" s="35">
        <v>0.53387024833586816</v>
      </c>
      <c r="AC125" s="35">
        <v>0.53375644118251098</v>
      </c>
      <c r="AD125" s="35">
        <v>0.53444708810692965</v>
      </c>
      <c r="AE125" s="35">
        <v>0.53467868041893685</v>
      </c>
      <c r="AF125" s="35">
        <v>0.5357334616767252</v>
      </c>
      <c r="AG125" s="35">
        <v>0.53464401385603755</v>
      </c>
      <c r="AH125" s="35">
        <v>0.53595562488015636</v>
      </c>
      <c r="AI125" s="35">
        <v>0.53448597923148533</v>
      </c>
      <c r="AK125" s="28">
        <f t="shared" si="34"/>
        <v>91429.584197064047</v>
      </c>
      <c r="AL125" s="28">
        <f t="shared" si="35"/>
        <v>91075.185378459064</v>
      </c>
      <c r="AM125" s="28">
        <f t="shared" si="36"/>
        <v>91414.929059595815</v>
      </c>
      <c r="AN125" s="28">
        <f t="shared" si="37"/>
        <v>91319.581250903022</v>
      </c>
      <c r="AO125" s="28">
        <f t="shared" si="38"/>
        <v>90757.942217097589</v>
      </c>
      <c r="AP125" s="28">
        <f t="shared" si="39"/>
        <v>90738.595001026872</v>
      </c>
      <c r="AQ125" s="28">
        <f t="shared" si="40"/>
        <v>90856.00497817804</v>
      </c>
      <c r="AR125" s="28">
        <f t="shared" si="41"/>
        <v>90895.37567121927</v>
      </c>
      <c r="AS125" s="28">
        <f t="shared" si="42"/>
        <v>91074.688485043283</v>
      </c>
      <c r="AT125" s="28">
        <f t="shared" si="43"/>
        <v>90889.482355526387</v>
      </c>
      <c r="AU125" s="28">
        <f t="shared" si="44"/>
        <v>91112.456229626579</v>
      </c>
      <c r="AV125" s="28">
        <f t="shared" si="45"/>
        <v>90862.616469352506</v>
      </c>
    </row>
    <row r="126" spans="1:48" x14ac:dyDescent="0.3">
      <c r="A126" s="7" t="s">
        <v>167</v>
      </c>
      <c r="B126" s="7" t="s">
        <v>114</v>
      </c>
      <c r="C126" s="7">
        <v>2801</v>
      </c>
      <c r="D126" s="7" t="s">
        <v>8</v>
      </c>
      <c r="E126" s="7" t="s">
        <v>1465</v>
      </c>
      <c r="F126" s="7">
        <v>131982</v>
      </c>
      <c r="G126" s="7" t="s">
        <v>115</v>
      </c>
      <c r="H126" s="8" t="s">
        <v>1357</v>
      </c>
      <c r="J126" s="15">
        <v>1064000</v>
      </c>
      <c r="K126" s="15">
        <v>1064000</v>
      </c>
      <c r="L126" s="15">
        <v>1064000</v>
      </c>
      <c r="M126" s="15">
        <v>1064000</v>
      </c>
      <c r="N126" s="15">
        <v>1064000</v>
      </c>
      <c r="O126" s="15">
        <v>1064000</v>
      </c>
      <c r="P126" s="15">
        <v>1064000</v>
      </c>
      <c r="Q126" s="15">
        <v>1064000</v>
      </c>
      <c r="R126" s="15">
        <v>1064000</v>
      </c>
      <c r="S126" s="15">
        <v>1064000</v>
      </c>
      <c r="T126" s="15">
        <v>1064000</v>
      </c>
      <c r="U126" s="15">
        <v>1064000</v>
      </c>
      <c r="V126" s="29">
        <v>0.40310000000000001</v>
      </c>
      <c r="W126" s="28"/>
      <c r="X126" s="35">
        <v>0.53782108351214142</v>
      </c>
      <c r="Y126" s="35">
        <v>0.53573638457917094</v>
      </c>
      <c r="Z126" s="35">
        <v>0.53773487682115184</v>
      </c>
      <c r="AA126" s="35">
        <v>0.53717400735825305</v>
      </c>
      <c r="AB126" s="35">
        <v>0.53387024833586816</v>
      </c>
      <c r="AC126" s="35">
        <v>0.53375644118251098</v>
      </c>
      <c r="AD126" s="35">
        <v>0.53444708810692965</v>
      </c>
      <c r="AE126" s="35">
        <v>0.53467868041893685</v>
      </c>
      <c r="AF126" s="35">
        <v>0.5357334616767252</v>
      </c>
      <c r="AG126" s="35">
        <v>0.53464401385603755</v>
      </c>
      <c r="AH126" s="35">
        <v>0.53595562488015636</v>
      </c>
      <c r="AI126" s="35">
        <v>0.53448597923148533</v>
      </c>
      <c r="AK126" s="28">
        <f t="shared" si="34"/>
        <v>572241.6328569185</v>
      </c>
      <c r="AL126" s="28">
        <f t="shared" si="35"/>
        <v>570023.51319223794</v>
      </c>
      <c r="AM126" s="28">
        <f t="shared" si="36"/>
        <v>572149.90893770556</v>
      </c>
      <c r="AN126" s="28">
        <f t="shared" si="37"/>
        <v>571553.14382918121</v>
      </c>
      <c r="AO126" s="28">
        <f t="shared" si="38"/>
        <v>568037.9442293637</v>
      </c>
      <c r="AP126" s="28">
        <f t="shared" si="39"/>
        <v>567916.85341819166</v>
      </c>
      <c r="AQ126" s="28">
        <f t="shared" si="40"/>
        <v>568651.7017457732</v>
      </c>
      <c r="AR126" s="28">
        <f t="shared" si="41"/>
        <v>568898.11596574879</v>
      </c>
      <c r="AS126" s="28">
        <f t="shared" si="42"/>
        <v>570020.40322403563</v>
      </c>
      <c r="AT126" s="28">
        <f t="shared" si="43"/>
        <v>568861.23074282391</v>
      </c>
      <c r="AU126" s="28">
        <f t="shared" si="44"/>
        <v>570256.78487248637</v>
      </c>
      <c r="AV126" s="28">
        <f t="shared" si="45"/>
        <v>568693.08190230036</v>
      </c>
    </row>
    <row r="127" spans="1:48" x14ac:dyDescent="0.3">
      <c r="A127" s="7" t="s">
        <v>167</v>
      </c>
      <c r="B127" s="7" t="s">
        <v>114</v>
      </c>
      <c r="C127" s="7">
        <v>2801</v>
      </c>
      <c r="D127" s="7" t="s">
        <v>8</v>
      </c>
      <c r="E127" s="7" t="s">
        <v>1465</v>
      </c>
      <c r="F127" s="7">
        <v>370649</v>
      </c>
      <c r="G127" s="7" t="s">
        <v>115</v>
      </c>
      <c r="H127" s="8" t="s">
        <v>1358</v>
      </c>
      <c r="J127" s="15">
        <v>656000</v>
      </c>
      <c r="K127" s="15">
        <v>656000</v>
      </c>
      <c r="L127" s="15">
        <v>656000</v>
      </c>
      <c r="M127" s="15">
        <v>656000</v>
      </c>
      <c r="N127" s="15">
        <v>656000</v>
      </c>
      <c r="O127" s="15">
        <v>656000</v>
      </c>
      <c r="P127" s="15">
        <v>656000</v>
      </c>
      <c r="Q127" s="15">
        <v>656000</v>
      </c>
      <c r="R127" s="15">
        <v>656000</v>
      </c>
      <c r="S127" s="15">
        <v>656000</v>
      </c>
      <c r="T127" s="15">
        <v>656000</v>
      </c>
      <c r="U127" s="15">
        <v>656000</v>
      </c>
      <c r="V127" s="29">
        <v>0.40310000000000001</v>
      </c>
      <c r="W127" s="28"/>
      <c r="X127" s="35">
        <v>0.53782108351214142</v>
      </c>
      <c r="Y127" s="35">
        <v>0.53573638457917094</v>
      </c>
      <c r="Z127" s="35">
        <v>0.53773487682115184</v>
      </c>
      <c r="AA127" s="35">
        <v>0.53717400735825305</v>
      </c>
      <c r="AB127" s="35">
        <v>0.53387024833586816</v>
      </c>
      <c r="AC127" s="35">
        <v>0.53375644118251098</v>
      </c>
      <c r="AD127" s="35">
        <v>0.53444708810692965</v>
      </c>
      <c r="AE127" s="35">
        <v>0.53467868041893685</v>
      </c>
      <c r="AF127" s="35">
        <v>0.5357334616767252</v>
      </c>
      <c r="AG127" s="35">
        <v>0.53464401385603755</v>
      </c>
      <c r="AH127" s="35">
        <v>0.53595562488015636</v>
      </c>
      <c r="AI127" s="35">
        <v>0.53448597923148533</v>
      </c>
      <c r="AK127" s="28">
        <f t="shared" si="34"/>
        <v>352810.63078396476</v>
      </c>
      <c r="AL127" s="28">
        <f t="shared" si="35"/>
        <v>351443.06828393613</v>
      </c>
      <c r="AM127" s="28">
        <f t="shared" si="36"/>
        <v>352754.07919467561</v>
      </c>
      <c r="AN127" s="28">
        <f t="shared" si="37"/>
        <v>352386.14882701403</v>
      </c>
      <c r="AO127" s="28">
        <f t="shared" si="38"/>
        <v>350218.88290832948</v>
      </c>
      <c r="AP127" s="28">
        <f t="shared" si="39"/>
        <v>350144.22541572718</v>
      </c>
      <c r="AQ127" s="28">
        <f t="shared" si="40"/>
        <v>350597.28979814582</v>
      </c>
      <c r="AR127" s="28">
        <f t="shared" si="41"/>
        <v>350749.21435482259</v>
      </c>
      <c r="AS127" s="28">
        <f t="shared" si="42"/>
        <v>351441.15085993172</v>
      </c>
      <c r="AT127" s="28">
        <f t="shared" si="43"/>
        <v>350726.47308956063</v>
      </c>
      <c r="AU127" s="28">
        <f t="shared" si="44"/>
        <v>351586.88992138259</v>
      </c>
      <c r="AV127" s="28">
        <f t="shared" si="45"/>
        <v>350622.8023758544</v>
      </c>
    </row>
    <row r="128" spans="1:48" x14ac:dyDescent="0.3">
      <c r="A128" s="7" t="s">
        <v>167</v>
      </c>
      <c r="B128" s="7" t="s">
        <v>114</v>
      </c>
      <c r="C128" s="7">
        <v>2801</v>
      </c>
      <c r="D128" s="7" t="s">
        <v>8</v>
      </c>
      <c r="E128" s="7" t="s">
        <v>1465</v>
      </c>
      <c r="F128" s="7">
        <v>131942</v>
      </c>
      <c r="G128" s="7" t="s">
        <v>115</v>
      </c>
      <c r="H128" s="8" t="s">
        <v>1359</v>
      </c>
      <c r="J128" s="15">
        <v>31000</v>
      </c>
      <c r="K128" s="15">
        <v>31000</v>
      </c>
      <c r="L128" s="15">
        <v>31000</v>
      </c>
      <c r="M128" s="15">
        <v>31000</v>
      </c>
      <c r="N128" s="15">
        <v>31000</v>
      </c>
      <c r="O128" s="15">
        <v>31000</v>
      </c>
      <c r="P128" s="15">
        <v>31000</v>
      </c>
      <c r="Q128" s="15">
        <v>31000</v>
      </c>
      <c r="R128" s="15">
        <v>31000</v>
      </c>
      <c r="S128" s="15">
        <v>31000</v>
      </c>
      <c r="T128" s="15">
        <v>31000</v>
      </c>
      <c r="U128" s="15">
        <v>31000</v>
      </c>
      <c r="V128" s="29">
        <v>0.40310000000000001</v>
      </c>
      <c r="W128" s="28"/>
      <c r="X128" s="35">
        <v>0.53782108351214142</v>
      </c>
      <c r="Y128" s="35">
        <v>0.53573638457917094</v>
      </c>
      <c r="Z128" s="35">
        <v>0.53773487682115184</v>
      </c>
      <c r="AA128" s="35">
        <v>0.53717400735825305</v>
      </c>
      <c r="AB128" s="35">
        <v>0.53387024833586816</v>
      </c>
      <c r="AC128" s="35">
        <v>0.53375644118251098</v>
      </c>
      <c r="AD128" s="35">
        <v>0.53444708810692965</v>
      </c>
      <c r="AE128" s="35">
        <v>0.53467868041893685</v>
      </c>
      <c r="AF128" s="35">
        <v>0.5357334616767252</v>
      </c>
      <c r="AG128" s="35">
        <v>0.53464401385603755</v>
      </c>
      <c r="AH128" s="35">
        <v>0.53595562488015636</v>
      </c>
      <c r="AI128" s="35">
        <v>0.53448597923148533</v>
      </c>
      <c r="AK128" s="28">
        <f t="shared" si="34"/>
        <v>16672.453588876386</v>
      </c>
      <c r="AL128" s="28">
        <f t="shared" si="35"/>
        <v>16607.8279219543</v>
      </c>
      <c r="AM128" s="28">
        <f t="shared" si="36"/>
        <v>16669.781181455706</v>
      </c>
      <c r="AN128" s="28">
        <f t="shared" si="37"/>
        <v>16652.394228105844</v>
      </c>
      <c r="AO128" s="28">
        <f t="shared" si="38"/>
        <v>16549.977698411913</v>
      </c>
      <c r="AP128" s="28">
        <f t="shared" si="39"/>
        <v>16546.449676657841</v>
      </c>
      <c r="AQ128" s="28">
        <f t="shared" si="40"/>
        <v>16567.85973131482</v>
      </c>
      <c r="AR128" s="28">
        <f t="shared" si="41"/>
        <v>16575.039092987041</v>
      </c>
      <c r="AS128" s="28">
        <f t="shared" si="42"/>
        <v>16607.737311978482</v>
      </c>
      <c r="AT128" s="28">
        <f t="shared" si="43"/>
        <v>16573.964429537165</v>
      </c>
      <c r="AU128" s="28">
        <f t="shared" si="44"/>
        <v>16614.624371284848</v>
      </c>
      <c r="AV128" s="28">
        <f t="shared" si="45"/>
        <v>16569.065356176045</v>
      </c>
    </row>
    <row r="129" spans="1:48" x14ac:dyDescent="0.3">
      <c r="A129" s="7" t="s">
        <v>167</v>
      </c>
      <c r="B129" s="7" t="s">
        <v>114</v>
      </c>
      <c r="C129" s="7">
        <v>2801</v>
      </c>
      <c r="D129" s="7" t="s">
        <v>8</v>
      </c>
      <c r="E129" s="7">
        <v>907</v>
      </c>
      <c r="F129" s="7">
        <v>131735</v>
      </c>
      <c r="G129" s="7" t="s">
        <v>115</v>
      </c>
      <c r="H129" s="8" t="s">
        <v>70</v>
      </c>
      <c r="J129" s="15">
        <v>62000</v>
      </c>
      <c r="K129" s="15">
        <v>62000</v>
      </c>
      <c r="L129" s="15">
        <v>62000</v>
      </c>
      <c r="M129" s="15">
        <v>62000</v>
      </c>
      <c r="N129" s="15">
        <v>62000</v>
      </c>
      <c r="O129" s="15">
        <v>62000</v>
      </c>
      <c r="P129" s="15">
        <v>62000</v>
      </c>
      <c r="Q129" s="15">
        <v>62000</v>
      </c>
      <c r="R129" s="15">
        <v>62000</v>
      </c>
      <c r="S129" s="15">
        <v>62000</v>
      </c>
      <c r="T129" s="15">
        <v>62000</v>
      </c>
      <c r="U129" s="15">
        <v>62000</v>
      </c>
      <c r="V129" s="29">
        <v>0.40310000000000001</v>
      </c>
      <c r="W129" s="28"/>
      <c r="X129" s="35">
        <v>0.53782108351214142</v>
      </c>
      <c r="Y129" s="35">
        <v>0.53573638457917094</v>
      </c>
      <c r="Z129" s="35">
        <v>0.53773487682115184</v>
      </c>
      <c r="AA129" s="35">
        <v>0.53717400735825305</v>
      </c>
      <c r="AB129" s="35">
        <v>0.53387024833586816</v>
      </c>
      <c r="AC129" s="35">
        <v>0.53375644118251098</v>
      </c>
      <c r="AD129" s="35">
        <v>0.53444708810692965</v>
      </c>
      <c r="AE129" s="35">
        <v>0.53467868041893685</v>
      </c>
      <c r="AF129" s="35">
        <v>0.5357334616767252</v>
      </c>
      <c r="AG129" s="35">
        <v>0.53464401385603755</v>
      </c>
      <c r="AH129" s="35">
        <v>0.53595562488015636</v>
      </c>
      <c r="AI129" s="35">
        <v>0.53448597923148533</v>
      </c>
      <c r="AK129" s="28">
        <f t="shared" si="34"/>
        <v>33344.907177752772</v>
      </c>
      <c r="AL129" s="28">
        <f t="shared" si="35"/>
        <v>33215.6558439086</v>
      </c>
      <c r="AM129" s="28">
        <f t="shared" si="36"/>
        <v>33339.562362911412</v>
      </c>
      <c r="AN129" s="28">
        <f t="shared" si="37"/>
        <v>33304.788456211689</v>
      </c>
      <c r="AO129" s="28">
        <f t="shared" si="38"/>
        <v>33099.955396823825</v>
      </c>
      <c r="AP129" s="28">
        <f t="shared" si="39"/>
        <v>33092.899353315683</v>
      </c>
      <c r="AQ129" s="28">
        <f t="shared" si="40"/>
        <v>33135.71946262964</v>
      </c>
      <c r="AR129" s="28">
        <f t="shared" si="41"/>
        <v>33150.078185974082</v>
      </c>
      <c r="AS129" s="28">
        <f t="shared" si="42"/>
        <v>33215.474623956965</v>
      </c>
      <c r="AT129" s="28">
        <f t="shared" si="43"/>
        <v>33147.928859074331</v>
      </c>
      <c r="AU129" s="28">
        <f t="shared" si="44"/>
        <v>33229.248742569696</v>
      </c>
      <c r="AV129" s="28">
        <f t="shared" si="45"/>
        <v>33138.130712352089</v>
      </c>
    </row>
    <row r="130" spans="1:48" x14ac:dyDescent="0.3">
      <c r="A130" s="7" t="s">
        <v>167</v>
      </c>
      <c r="B130" s="7" t="s">
        <v>114</v>
      </c>
      <c r="C130" s="7">
        <v>2801</v>
      </c>
      <c r="D130" s="7" t="s">
        <v>8</v>
      </c>
      <c r="E130" s="7" t="s">
        <v>1466</v>
      </c>
      <c r="F130" s="7">
        <v>370534</v>
      </c>
      <c r="G130" s="7" t="s">
        <v>115</v>
      </c>
      <c r="H130" s="8" t="s">
        <v>75</v>
      </c>
      <c r="J130" s="15">
        <v>331000</v>
      </c>
      <c r="K130" s="15">
        <v>331000</v>
      </c>
      <c r="L130" s="15">
        <v>331000</v>
      </c>
      <c r="M130" s="15">
        <v>331000</v>
      </c>
      <c r="N130" s="15">
        <v>331000</v>
      </c>
      <c r="O130" s="15">
        <v>331000</v>
      </c>
      <c r="P130" s="15">
        <v>331000</v>
      </c>
      <c r="Q130" s="15">
        <v>331000</v>
      </c>
      <c r="R130" s="15">
        <v>331000</v>
      </c>
      <c r="S130" s="15">
        <v>331000</v>
      </c>
      <c r="T130" s="15">
        <v>331000</v>
      </c>
      <c r="U130" s="15">
        <v>331000</v>
      </c>
      <c r="V130" s="29">
        <v>0.40310000000000001</v>
      </c>
      <c r="W130" s="28"/>
      <c r="X130" s="35">
        <v>0.53782108351214142</v>
      </c>
      <c r="Y130" s="35">
        <v>0.53573638457917094</v>
      </c>
      <c r="Z130" s="35">
        <v>0.53773487682115184</v>
      </c>
      <c r="AA130" s="35">
        <v>0.53717400735825305</v>
      </c>
      <c r="AB130" s="35">
        <v>0.53387024833586816</v>
      </c>
      <c r="AC130" s="35">
        <v>0.53375644118251098</v>
      </c>
      <c r="AD130" s="35">
        <v>0.53444708810692965</v>
      </c>
      <c r="AE130" s="35">
        <v>0.53467868041893685</v>
      </c>
      <c r="AF130" s="35">
        <v>0.5357334616767252</v>
      </c>
      <c r="AG130" s="35">
        <v>0.53464401385603755</v>
      </c>
      <c r="AH130" s="35">
        <v>0.53595562488015636</v>
      </c>
      <c r="AI130" s="35">
        <v>0.53448597923148533</v>
      </c>
      <c r="AK130" s="28">
        <f t="shared" si="34"/>
        <v>178018.7786425188</v>
      </c>
      <c r="AL130" s="28">
        <f t="shared" si="35"/>
        <v>177328.74329570559</v>
      </c>
      <c r="AM130" s="28">
        <f t="shared" si="36"/>
        <v>177990.24422780125</v>
      </c>
      <c r="AN130" s="28">
        <f t="shared" si="37"/>
        <v>177804.59643558177</v>
      </c>
      <c r="AO130" s="28">
        <f t="shared" si="38"/>
        <v>176711.05219917235</v>
      </c>
      <c r="AP130" s="28">
        <f t="shared" si="39"/>
        <v>176673.38203141114</v>
      </c>
      <c r="AQ130" s="28">
        <f t="shared" si="40"/>
        <v>176901.98616339371</v>
      </c>
      <c r="AR130" s="28">
        <f t="shared" si="41"/>
        <v>176978.64321866809</v>
      </c>
      <c r="AS130" s="28">
        <f t="shared" si="42"/>
        <v>177327.77581499604</v>
      </c>
      <c r="AT130" s="28">
        <f t="shared" si="43"/>
        <v>176967.16858634842</v>
      </c>
      <c r="AU130" s="28">
        <f t="shared" si="44"/>
        <v>177401.31183533175</v>
      </c>
      <c r="AV130" s="28">
        <f t="shared" si="45"/>
        <v>176914.85912562165</v>
      </c>
    </row>
    <row r="131" spans="1:48" x14ac:dyDescent="0.3">
      <c r="A131" s="7" t="s">
        <v>167</v>
      </c>
      <c r="B131" s="7" t="s">
        <v>114</v>
      </c>
      <c r="C131" s="7">
        <v>2801</v>
      </c>
      <c r="D131" s="7" t="s">
        <v>8</v>
      </c>
      <c r="E131" s="7" t="s">
        <v>1466</v>
      </c>
      <c r="F131" s="7">
        <v>370410</v>
      </c>
      <c r="G131" s="7" t="s">
        <v>115</v>
      </c>
      <c r="H131" s="8" t="s">
        <v>1360</v>
      </c>
      <c r="J131" s="15">
        <v>1024000</v>
      </c>
      <c r="K131" s="15">
        <v>1024000</v>
      </c>
      <c r="L131" s="15">
        <v>1024000</v>
      </c>
      <c r="M131" s="15">
        <v>1024000</v>
      </c>
      <c r="N131" s="15">
        <v>1024000</v>
      </c>
      <c r="O131" s="15">
        <v>1024000</v>
      </c>
      <c r="P131" s="15">
        <v>1024000</v>
      </c>
      <c r="Q131" s="15">
        <v>1024000</v>
      </c>
      <c r="R131" s="15">
        <v>1024000</v>
      </c>
      <c r="S131" s="15">
        <v>1024000</v>
      </c>
      <c r="T131" s="15">
        <v>1024000</v>
      </c>
      <c r="U131" s="15">
        <v>1024000</v>
      </c>
      <c r="V131" s="29">
        <v>0.40310000000000001</v>
      </c>
      <c r="W131" s="28"/>
      <c r="X131" s="35">
        <v>0.53782108351214142</v>
      </c>
      <c r="Y131" s="35">
        <v>0.53573638457917094</v>
      </c>
      <c r="Z131" s="35">
        <v>0.53773487682115184</v>
      </c>
      <c r="AA131" s="35">
        <v>0.53717400735825305</v>
      </c>
      <c r="AB131" s="35">
        <v>0.53387024833586816</v>
      </c>
      <c r="AC131" s="35">
        <v>0.53375644118251098</v>
      </c>
      <c r="AD131" s="35">
        <v>0.53444708810692965</v>
      </c>
      <c r="AE131" s="35">
        <v>0.53467868041893685</v>
      </c>
      <c r="AF131" s="35">
        <v>0.5357334616767252</v>
      </c>
      <c r="AG131" s="35">
        <v>0.53464401385603755</v>
      </c>
      <c r="AH131" s="35">
        <v>0.53595562488015636</v>
      </c>
      <c r="AI131" s="35">
        <v>0.53448597923148533</v>
      </c>
      <c r="AK131" s="28">
        <f t="shared" si="34"/>
        <v>550728.78951643279</v>
      </c>
      <c r="AL131" s="28">
        <f t="shared" si="35"/>
        <v>548594.05780907103</v>
      </c>
      <c r="AM131" s="28">
        <f t="shared" si="36"/>
        <v>550640.51386485947</v>
      </c>
      <c r="AN131" s="28">
        <f t="shared" si="37"/>
        <v>550066.18353485106</v>
      </c>
      <c r="AO131" s="28">
        <f t="shared" si="38"/>
        <v>546683.13429592899</v>
      </c>
      <c r="AP131" s="28">
        <f t="shared" si="39"/>
        <v>546566.59577089129</v>
      </c>
      <c r="AQ131" s="28">
        <f t="shared" si="40"/>
        <v>547273.81822149595</v>
      </c>
      <c r="AR131" s="28">
        <f t="shared" si="41"/>
        <v>547510.96874899138</v>
      </c>
      <c r="AS131" s="28">
        <f t="shared" si="42"/>
        <v>548591.06475696655</v>
      </c>
      <c r="AT131" s="28">
        <f t="shared" si="43"/>
        <v>547475.47018858243</v>
      </c>
      <c r="AU131" s="28">
        <f t="shared" si="44"/>
        <v>548818.55987728015</v>
      </c>
      <c r="AV131" s="28">
        <f t="shared" si="45"/>
        <v>547313.64273304096</v>
      </c>
    </row>
    <row r="132" spans="1:48" x14ac:dyDescent="0.3">
      <c r="A132" s="7" t="s">
        <v>167</v>
      </c>
      <c r="B132" s="7" t="s">
        <v>114</v>
      </c>
      <c r="C132" s="7">
        <v>2801</v>
      </c>
      <c r="D132" s="7" t="s">
        <v>8</v>
      </c>
      <c r="E132" s="7" t="s">
        <v>1466</v>
      </c>
      <c r="F132" s="7">
        <v>212426</v>
      </c>
      <c r="G132" s="7" t="s">
        <v>115</v>
      </c>
      <c r="H132" s="8" t="s">
        <v>1361</v>
      </c>
      <c r="J132" s="15">
        <v>321000</v>
      </c>
      <c r="K132" s="15">
        <v>321000</v>
      </c>
      <c r="L132" s="15">
        <v>321000</v>
      </c>
      <c r="M132" s="15">
        <v>321000</v>
      </c>
      <c r="N132" s="15">
        <v>321000</v>
      </c>
      <c r="O132" s="15">
        <v>321000</v>
      </c>
      <c r="P132" s="15">
        <v>321000</v>
      </c>
      <c r="Q132" s="15">
        <v>321000</v>
      </c>
      <c r="R132" s="15">
        <v>321000</v>
      </c>
      <c r="S132" s="15">
        <v>321000</v>
      </c>
      <c r="T132" s="15">
        <v>321000</v>
      </c>
      <c r="U132" s="15">
        <v>321000</v>
      </c>
      <c r="V132" s="29">
        <v>0.40310000000000001</v>
      </c>
      <c r="W132" s="28"/>
      <c r="X132" s="35">
        <v>0.53782108351214142</v>
      </c>
      <c r="Y132" s="35">
        <v>0.53573638457917094</v>
      </c>
      <c r="Z132" s="35">
        <v>0.53773487682115184</v>
      </c>
      <c r="AA132" s="35">
        <v>0.53717400735825305</v>
      </c>
      <c r="AB132" s="35">
        <v>0.53387024833586816</v>
      </c>
      <c r="AC132" s="35">
        <v>0.53375644118251098</v>
      </c>
      <c r="AD132" s="35">
        <v>0.53444708810692965</v>
      </c>
      <c r="AE132" s="35">
        <v>0.53467868041893685</v>
      </c>
      <c r="AF132" s="35">
        <v>0.5357334616767252</v>
      </c>
      <c r="AG132" s="35">
        <v>0.53464401385603755</v>
      </c>
      <c r="AH132" s="35">
        <v>0.53595562488015636</v>
      </c>
      <c r="AI132" s="35">
        <v>0.53448597923148533</v>
      </c>
      <c r="AK132" s="28">
        <f t="shared" si="34"/>
        <v>172640.5678073974</v>
      </c>
      <c r="AL132" s="28">
        <f t="shared" si="35"/>
        <v>171971.37944991386</v>
      </c>
      <c r="AM132" s="28">
        <f t="shared" si="36"/>
        <v>172612.89545958975</v>
      </c>
      <c r="AN132" s="28">
        <f t="shared" si="37"/>
        <v>172432.85636199923</v>
      </c>
      <c r="AO132" s="28">
        <f t="shared" si="38"/>
        <v>171372.34971581367</v>
      </c>
      <c r="AP132" s="28">
        <f t="shared" si="39"/>
        <v>171335.81761958601</v>
      </c>
      <c r="AQ132" s="28">
        <f t="shared" si="40"/>
        <v>171557.51528232443</v>
      </c>
      <c r="AR132" s="28">
        <f t="shared" si="41"/>
        <v>171631.85641447874</v>
      </c>
      <c r="AS132" s="28">
        <f t="shared" si="42"/>
        <v>171970.4411982288</v>
      </c>
      <c r="AT132" s="28">
        <f t="shared" si="43"/>
        <v>171620.72844778805</v>
      </c>
      <c r="AU132" s="28">
        <f t="shared" si="44"/>
        <v>172041.7555865302</v>
      </c>
      <c r="AV132" s="28">
        <f t="shared" si="45"/>
        <v>171569.9993333068</v>
      </c>
    </row>
    <row r="133" spans="1:48" s="21" customFormat="1" x14ac:dyDescent="0.3">
      <c r="A133" s="7" t="s">
        <v>167</v>
      </c>
      <c r="B133" s="7" t="s">
        <v>114</v>
      </c>
      <c r="C133" s="7">
        <v>2801</v>
      </c>
      <c r="D133" s="7" t="s">
        <v>8</v>
      </c>
      <c r="E133" s="7" t="s">
        <v>1466</v>
      </c>
      <c r="F133" s="7">
        <v>370456</v>
      </c>
      <c r="G133" s="7" t="s">
        <v>115</v>
      </c>
      <c r="H133" s="8" t="s">
        <v>1362</v>
      </c>
      <c r="I133" s="8"/>
      <c r="J133" s="15">
        <v>425000</v>
      </c>
      <c r="K133" s="15">
        <v>425000</v>
      </c>
      <c r="L133" s="15">
        <v>425000</v>
      </c>
      <c r="M133" s="15">
        <v>425000</v>
      </c>
      <c r="N133" s="15">
        <v>425000</v>
      </c>
      <c r="O133" s="15">
        <v>425000</v>
      </c>
      <c r="P133" s="15">
        <v>425000</v>
      </c>
      <c r="Q133" s="15">
        <v>425000</v>
      </c>
      <c r="R133" s="15">
        <v>425000</v>
      </c>
      <c r="S133" s="15">
        <v>425000</v>
      </c>
      <c r="T133" s="15">
        <v>425000</v>
      </c>
      <c r="U133" s="15">
        <v>425000</v>
      </c>
      <c r="V133" s="29">
        <v>0.40310000000000001</v>
      </c>
      <c r="W133" s="28"/>
      <c r="X133" s="35">
        <v>0.53782108351214142</v>
      </c>
      <c r="Y133" s="35">
        <v>0.53573638457917094</v>
      </c>
      <c r="Z133" s="35">
        <v>0.53773487682115184</v>
      </c>
      <c r="AA133" s="35">
        <v>0.53717400735825305</v>
      </c>
      <c r="AB133" s="35">
        <v>0.53387024833586816</v>
      </c>
      <c r="AC133" s="35">
        <v>0.53375644118251098</v>
      </c>
      <c r="AD133" s="35">
        <v>0.53444708810692965</v>
      </c>
      <c r="AE133" s="35">
        <v>0.53467868041893685</v>
      </c>
      <c r="AF133" s="35">
        <v>0.5357334616767252</v>
      </c>
      <c r="AG133" s="35">
        <v>0.53464401385603755</v>
      </c>
      <c r="AH133" s="35">
        <v>0.53595562488015636</v>
      </c>
      <c r="AI133" s="35">
        <v>0.53448597923148533</v>
      </c>
      <c r="AK133" s="28">
        <f t="shared" si="34"/>
        <v>228573.96049266012</v>
      </c>
      <c r="AL133" s="28">
        <f t="shared" si="35"/>
        <v>227687.96344614765</v>
      </c>
      <c r="AM133" s="28">
        <f t="shared" si="36"/>
        <v>228537.32264898953</v>
      </c>
      <c r="AN133" s="28">
        <f t="shared" si="37"/>
        <v>228298.95312725756</v>
      </c>
      <c r="AO133" s="28">
        <f t="shared" si="38"/>
        <v>226894.85554274396</v>
      </c>
      <c r="AP133" s="28">
        <f t="shared" si="39"/>
        <v>226846.48750256718</v>
      </c>
      <c r="AQ133" s="28">
        <f t="shared" si="40"/>
        <v>227140.01244544509</v>
      </c>
      <c r="AR133" s="28">
        <f t="shared" si="41"/>
        <v>227238.43917804817</v>
      </c>
      <c r="AS133" s="28">
        <f t="shared" si="42"/>
        <v>227686.72121260822</v>
      </c>
      <c r="AT133" s="28">
        <f t="shared" si="43"/>
        <v>227223.70588881595</v>
      </c>
      <c r="AU133" s="28">
        <f t="shared" si="44"/>
        <v>227781.14057406646</v>
      </c>
      <c r="AV133" s="28">
        <f t="shared" si="45"/>
        <v>227156.54117338127</v>
      </c>
    </row>
    <row r="134" spans="1:48" s="21" customFormat="1" x14ac:dyDescent="0.3">
      <c r="A134" s="7" t="s">
        <v>167</v>
      </c>
      <c r="B134" s="7" t="s">
        <v>114</v>
      </c>
      <c r="C134" s="7">
        <v>2801</v>
      </c>
      <c r="D134" s="7" t="s">
        <v>8</v>
      </c>
      <c r="E134" s="7">
        <v>907</v>
      </c>
      <c r="F134" s="7">
        <v>131538</v>
      </c>
      <c r="G134" s="7" t="s">
        <v>115</v>
      </c>
      <c r="H134" s="8" t="s">
        <v>66</v>
      </c>
      <c r="I134" s="8"/>
      <c r="J134" s="15">
        <v>7406000</v>
      </c>
      <c r="K134" s="15">
        <v>7406000</v>
      </c>
      <c r="L134" s="15">
        <v>7406000</v>
      </c>
      <c r="M134" s="15">
        <v>7406000</v>
      </c>
      <c r="N134" s="15">
        <v>7406000</v>
      </c>
      <c r="O134" s="15">
        <v>7406000</v>
      </c>
      <c r="P134" s="15">
        <v>7406000</v>
      </c>
      <c r="Q134" s="15">
        <v>7406000</v>
      </c>
      <c r="R134" s="15">
        <v>7406000</v>
      </c>
      <c r="S134" s="15">
        <v>7406000</v>
      </c>
      <c r="T134" s="15">
        <v>7406000</v>
      </c>
      <c r="U134" s="15">
        <v>7406000</v>
      </c>
      <c r="V134" s="29">
        <v>0.40310000000000001</v>
      </c>
      <c r="W134" s="28"/>
      <c r="X134" s="35">
        <v>0.53782108351214142</v>
      </c>
      <c r="Y134" s="35">
        <v>0.53573638457917094</v>
      </c>
      <c r="Z134" s="35">
        <v>0.53773487682115184</v>
      </c>
      <c r="AA134" s="35">
        <v>0.53717400735825305</v>
      </c>
      <c r="AB134" s="35">
        <v>0.53387024833586816</v>
      </c>
      <c r="AC134" s="35">
        <v>0.53375644118251098</v>
      </c>
      <c r="AD134" s="35">
        <v>0.53444708810692965</v>
      </c>
      <c r="AE134" s="35">
        <v>0.53467868041893685</v>
      </c>
      <c r="AF134" s="35">
        <v>0.5357334616767252</v>
      </c>
      <c r="AG134" s="35">
        <v>0.53464401385603755</v>
      </c>
      <c r="AH134" s="35">
        <v>0.53595562488015636</v>
      </c>
      <c r="AI134" s="35">
        <v>0.53448597923148533</v>
      </c>
      <c r="AK134" s="28">
        <f t="shared" si="34"/>
        <v>3983102.9444909194</v>
      </c>
      <c r="AL134" s="28">
        <f t="shared" si="35"/>
        <v>3967663.6641933401</v>
      </c>
      <c r="AM134" s="28">
        <f t="shared" si="36"/>
        <v>3982464.4977374505</v>
      </c>
      <c r="AN134" s="28">
        <f t="shared" si="37"/>
        <v>3978310.6984952223</v>
      </c>
      <c r="AO134" s="28">
        <f t="shared" si="38"/>
        <v>3953843.0591754396</v>
      </c>
      <c r="AP134" s="28">
        <f t="shared" si="39"/>
        <v>3953000.2033976763</v>
      </c>
      <c r="AQ134" s="28">
        <f t="shared" si="40"/>
        <v>3958115.1345199212</v>
      </c>
      <c r="AR134" s="28">
        <f t="shared" si="41"/>
        <v>3959830.3071826464</v>
      </c>
      <c r="AS134" s="28">
        <f t="shared" si="42"/>
        <v>3967642.0171778267</v>
      </c>
      <c r="AT134" s="28">
        <f t="shared" si="43"/>
        <v>3959573.5666178139</v>
      </c>
      <c r="AU134" s="28">
        <f t="shared" si="44"/>
        <v>3969287.3578624381</v>
      </c>
      <c r="AV134" s="28">
        <f t="shared" si="45"/>
        <v>3958403.1621883805</v>
      </c>
    </row>
    <row r="135" spans="1:48" s="21" customFormat="1" x14ac:dyDescent="0.3">
      <c r="A135" s="7" t="s">
        <v>167</v>
      </c>
      <c r="B135" s="7" t="s">
        <v>114</v>
      </c>
      <c r="C135" s="7">
        <v>2801</v>
      </c>
      <c r="D135" s="7" t="s">
        <v>8</v>
      </c>
      <c r="E135" s="7">
        <v>907</v>
      </c>
      <c r="F135" s="7">
        <v>131884</v>
      </c>
      <c r="G135" s="7" t="s">
        <v>115</v>
      </c>
      <c r="H135" s="8" t="s">
        <v>1363</v>
      </c>
      <c r="I135" s="8"/>
      <c r="J135" s="15">
        <v>1018000</v>
      </c>
      <c r="K135" s="15">
        <v>1018000</v>
      </c>
      <c r="L135" s="15">
        <v>1018000</v>
      </c>
      <c r="M135" s="15">
        <v>1018000</v>
      </c>
      <c r="N135" s="15">
        <v>1018000</v>
      </c>
      <c r="O135" s="15">
        <v>1018000</v>
      </c>
      <c r="P135" s="15">
        <v>1018000</v>
      </c>
      <c r="Q135" s="15">
        <v>1018000</v>
      </c>
      <c r="R135" s="15">
        <v>1018000</v>
      </c>
      <c r="S135" s="15">
        <v>1018000</v>
      </c>
      <c r="T135" s="15">
        <v>1018000</v>
      </c>
      <c r="U135" s="15">
        <v>1018000</v>
      </c>
      <c r="V135" s="29">
        <v>0.40310000000000001</v>
      </c>
      <c r="W135" s="28"/>
      <c r="X135" s="35">
        <v>0.53782108351214142</v>
      </c>
      <c r="Y135" s="35">
        <v>0.53573638457917094</v>
      </c>
      <c r="Z135" s="35">
        <v>0.53773487682115184</v>
      </c>
      <c r="AA135" s="35">
        <v>0.53717400735825305</v>
      </c>
      <c r="AB135" s="35">
        <v>0.53387024833586816</v>
      </c>
      <c r="AC135" s="35">
        <v>0.53375644118251098</v>
      </c>
      <c r="AD135" s="35">
        <v>0.53444708810692965</v>
      </c>
      <c r="AE135" s="35">
        <v>0.53467868041893685</v>
      </c>
      <c r="AF135" s="35">
        <v>0.5357334616767252</v>
      </c>
      <c r="AG135" s="35">
        <v>0.53464401385603755</v>
      </c>
      <c r="AH135" s="35">
        <v>0.53595562488015636</v>
      </c>
      <c r="AI135" s="35">
        <v>0.53448597923148533</v>
      </c>
      <c r="AK135" s="28">
        <f t="shared" si="34"/>
        <v>547501.86301535997</v>
      </c>
      <c r="AL135" s="28">
        <f t="shared" si="35"/>
        <v>545379.63950159599</v>
      </c>
      <c r="AM135" s="28">
        <f t="shared" si="36"/>
        <v>547414.10460393259</v>
      </c>
      <c r="AN135" s="28">
        <f t="shared" si="37"/>
        <v>546843.13949070161</v>
      </c>
      <c r="AO135" s="28">
        <f t="shared" si="38"/>
        <v>543479.91280591383</v>
      </c>
      <c r="AP135" s="28">
        <f t="shared" si="39"/>
        <v>543364.0571237962</v>
      </c>
      <c r="AQ135" s="28">
        <f t="shared" si="40"/>
        <v>544067.13569285441</v>
      </c>
      <c r="AR135" s="28">
        <f t="shared" si="41"/>
        <v>544302.89666647767</v>
      </c>
      <c r="AS135" s="28">
        <f t="shared" si="42"/>
        <v>545376.66398690629</v>
      </c>
      <c r="AT135" s="28">
        <f t="shared" si="43"/>
        <v>544267.60610544623</v>
      </c>
      <c r="AU135" s="28">
        <f t="shared" si="44"/>
        <v>545602.82612799911</v>
      </c>
      <c r="AV135" s="28">
        <f t="shared" si="45"/>
        <v>544106.72685765207</v>
      </c>
    </row>
    <row r="136" spans="1:48" s="21" customFormat="1" x14ac:dyDescent="0.3">
      <c r="A136" s="7" t="s">
        <v>167</v>
      </c>
      <c r="B136" s="7" t="s">
        <v>114</v>
      </c>
      <c r="C136" s="7">
        <v>2801</v>
      </c>
      <c r="D136" s="7" t="s">
        <v>8</v>
      </c>
      <c r="E136" s="7">
        <v>907</v>
      </c>
      <c r="F136" s="7">
        <v>370657</v>
      </c>
      <c r="G136" s="7" t="s">
        <v>115</v>
      </c>
      <c r="H136" s="8" t="s">
        <v>1364</v>
      </c>
      <c r="I136" s="8"/>
      <c r="J136" s="15">
        <v>795000</v>
      </c>
      <c r="K136" s="15">
        <v>795000</v>
      </c>
      <c r="L136" s="15">
        <v>795000</v>
      </c>
      <c r="M136" s="15">
        <v>795000</v>
      </c>
      <c r="N136" s="15">
        <v>795000</v>
      </c>
      <c r="O136" s="15">
        <v>795000</v>
      </c>
      <c r="P136" s="15">
        <v>795000</v>
      </c>
      <c r="Q136" s="15">
        <v>795000</v>
      </c>
      <c r="R136" s="15">
        <v>795000</v>
      </c>
      <c r="S136" s="15">
        <v>795000</v>
      </c>
      <c r="T136" s="15">
        <v>795000</v>
      </c>
      <c r="U136" s="15">
        <v>795000</v>
      </c>
      <c r="V136" s="29">
        <v>0.40310000000000001</v>
      </c>
      <c r="W136" s="28"/>
      <c r="X136" s="35">
        <v>0.53782108351214142</v>
      </c>
      <c r="Y136" s="35">
        <v>0.53573638457917094</v>
      </c>
      <c r="Z136" s="35">
        <v>0.53773487682115184</v>
      </c>
      <c r="AA136" s="35">
        <v>0.53717400735825305</v>
      </c>
      <c r="AB136" s="35">
        <v>0.53387024833586816</v>
      </c>
      <c r="AC136" s="35">
        <v>0.53375644118251098</v>
      </c>
      <c r="AD136" s="35">
        <v>0.53444708810692965</v>
      </c>
      <c r="AE136" s="35">
        <v>0.53467868041893685</v>
      </c>
      <c r="AF136" s="35">
        <v>0.5357334616767252</v>
      </c>
      <c r="AG136" s="35">
        <v>0.53464401385603755</v>
      </c>
      <c r="AH136" s="35">
        <v>0.53595562488015636</v>
      </c>
      <c r="AI136" s="35">
        <v>0.53448597923148533</v>
      </c>
      <c r="AK136" s="28">
        <f t="shared" si="34"/>
        <v>427567.7613921524</v>
      </c>
      <c r="AL136" s="28">
        <f t="shared" si="35"/>
        <v>425910.4257404409</v>
      </c>
      <c r="AM136" s="28">
        <f t="shared" si="36"/>
        <v>427499.2270728157</v>
      </c>
      <c r="AN136" s="28">
        <f t="shared" si="37"/>
        <v>427053.33584981115</v>
      </c>
      <c r="AO136" s="28">
        <f t="shared" si="38"/>
        <v>424426.84742701519</v>
      </c>
      <c r="AP136" s="28">
        <f t="shared" si="39"/>
        <v>424336.3707400962</v>
      </c>
      <c r="AQ136" s="28">
        <f t="shared" si="40"/>
        <v>424885.43504500907</v>
      </c>
      <c r="AR136" s="28">
        <f t="shared" si="41"/>
        <v>425069.55093305476</v>
      </c>
      <c r="AS136" s="28">
        <f t="shared" si="42"/>
        <v>425908.10203299654</v>
      </c>
      <c r="AT136" s="28">
        <f t="shared" si="43"/>
        <v>425041.99101554987</v>
      </c>
      <c r="AU136" s="28">
        <f t="shared" si="44"/>
        <v>426084.72177972429</v>
      </c>
      <c r="AV136" s="28">
        <f t="shared" si="45"/>
        <v>424916.35348903085</v>
      </c>
    </row>
    <row r="137" spans="1:48" s="21" customFormat="1" x14ac:dyDescent="0.3">
      <c r="A137" s="7" t="s">
        <v>167</v>
      </c>
      <c r="B137" s="7" t="s">
        <v>114</v>
      </c>
      <c r="C137" s="7">
        <v>2801</v>
      </c>
      <c r="D137" s="7" t="s">
        <v>8</v>
      </c>
      <c r="E137" s="7">
        <v>907</v>
      </c>
      <c r="F137" s="7">
        <v>132203</v>
      </c>
      <c r="G137" s="7" t="s">
        <v>115</v>
      </c>
      <c r="H137" s="8" t="s">
        <v>1365</v>
      </c>
      <c r="I137" s="8"/>
      <c r="J137" s="15">
        <v>276000</v>
      </c>
      <c r="K137" s="15">
        <v>276000</v>
      </c>
      <c r="L137" s="15">
        <v>276000</v>
      </c>
      <c r="M137" s="15">
        <v>276000</v>
      </c>
      <c r="N137" s="15">
        <v>276000</v>
      </c>
      <c r="O137" s="15">
        <v>276000</v>
      </c>
      <c r="P137" s="15">
        <v>276000</v>
      </c>
      <c r="Q137" s="15">
        <v>276000</v>
      </c>
      <c r="R137" s="15">
        <v>276000</v>
      </c>
      <c r="S137" s="15">
        <v>276000</v>
      </c>
      <c r="T137" s="15">
        <v>276000</v>
      </c>
      <c r="U137" s="15">
        <v>276000</v>
      </c>
      <c r="V137" s="29">
        <v>0.40310000000000001</v>
      </c>
      <c r="W137" s="28"/>
      <c r="X137" s="35">
        <v>0.53782108351214142</v>
      </c>
      <c r="Y137" s="35">
        <v>0.53573638457917094</v>
      </c>
      <c r="Z137" s="35">
        <v>0.53773487682115184</v>
      </c>
      <c r="AA137" s="35">
        <v>0.53717400735825305</v>
      </c>
      <c r="AB137" s="35">
        <v>0.53387024833586816</v>
      </c>
      <c r="AC137" s="35">
        <v>0.53375644118251098</v>
      </c>
      <c r="AD137" s="35">
        <v>0.53444708810692965</v>
      </c>
      <c r="AE137" s="35">
        <v>0.53467868041893685</v>
      </c>
      <c r="AF137" s="35">
        <v>0.5357334616767252</v>
      </c>
      <c r="AG137" s="35">
        <v>0.53464401385603755</v>
      </c>
      <c r="AH137" s="35">
        <v>0.53595562488015636</v>
      </c>
      <c r="AI137" s="35">
        <v>0.53448597923148533</v>
      </c>
      <c r="AK137" s="28">
        <f t="shared" si="34"/>
        <v>148438.61904935102</v>
      </c>
      <c r="AL137" s="28">
        <f t="shared" si="35"/>
        <v>147863.24214385118</v>
      </c>
      <c r="AM137" s="28">
        <f t="shared" si="36"/>
        <v>148414.82600263791</v>
      </c>
      <c r="AN137" s="28">
        <f t="shared" si="37"/>
        <v>148260.02603087784</v>
      </c>
      <c r="AO137" s="28">
        <f t="shared" si="38"/>
        <v>147348.1885406996</v>
      </c>
      <c r="AP137" s="28">
        <f t="shared" si="39"/>
        <v>147316.77776637304</v>
      </c>
      <c r="AQ137" s="28">
        <f t="shared" si="40"/>
        <v>147507.39631751258</v>
      </c>
      <c r="AR137" s="28">
        <f t="shared" si="41"/>
        <v>147571.31579562658</v>
      </c>
      <c r="AS137" s="28">
        <f t="shared" si="42"/>
        <v>147862.43542277615</v>
      </c>
      <c r="AT137" s="28">
        <f t="shared" si="43"/>
        <v>147561.74782426635</v>
      </c>
      <c r="AU137" s="28">
        <f t="shared" si="44"/>
        <v>147923.75246692315</v>
      </c>
      <c r="AV137" s="28">
        <f t="shared" si="45"/>
        <v>147518.13026788994</v>
      </c>
    </row>
    <row r="138" spans="1:48" s="21" customFormat="1" x14ac:dyDescent="0.3">
      <c r="A138" s="7" t="s">
        <v>167</v>
      </c>
      <c r="B138" s="7" t="s">
        <v>114</v>
      </c>
      <c r="C138" s="7">
        <v>2801</v>
      </c>
      <c r="D138" s="7" t="s">
        <v>8</v>
      </c>
      <c r="E138" s="7">
        <v>907</v>
      </c>
      <c r="F138" s="7">
        <v>132205</v>
      </c>
      <c r="G138" s="7" t="s">
        <v>115</v>
      </c>
      <c r="H138" s="8" t="s">
        <v>1366</v>
      </c>
      <c r="I138" s="8"/>
      <c r="J138" s="15">
        <v>354000</v>
      </c>
      <c r="K138" s="15">
        <v>354000</v>
      </c>
      <c r="L138" s="15">
        <v>354000</v>
      </c>
      <c r="M138" s="15">
        <v>354000</v>
      </c>
      <c r="N138" s="15">
        <v>354000</v>
      </c>
      <c r="O138" s="15">
        <v>354000</v>
      </c>
      <c r="P138" s="15">
        <v>354000</v>
      </c>
      <c r="Q138" s="15">
        <v>354000</v>
      </c>
      <c r="R138" s="15">
        <v>354000</v>
      </c>
      <c r="S138" s="15">
        <v>354000</v>
      </c>
      <c r="T138" s="15">
        <v>354000</v>
      </c>
      <c r="U138" s="15">
        <v>354000</v>
      </c>
      <c r="V138" s="29">
        <v>0.40310000000000001</v>
      </c>
      <c r="W138" s="28"/>
      <c r="X138" s="35">
        <v>0.53782108351214142</v>
      </c>
      <c r="Y138" s="35">
        <v>0.53573638457917094</v>
      </c>
      <c r="Z138" s="35">
        <v>0.53773487682115184</v>
      </c>
      <c r="AA138" s="35">
        <v>0.53717400735825305</v>
      </c>
      <c r="AB138" s="35">
        <v>0.53387024833586816</v>
      </c>
      <c r="AC138" s="35">
        <v>0.53375644118251098</v>
      </c>
      <c r="AD138" s="35">
        <v>0.53444708810692965</v>
      </c>
      <c r="AE138" s="35">
        <v>0.53467868041893685</v>
      </c>
      <c r="AF138" s="35">
        <v>0.5357334616767252</v>
      </c>
      <c r="AG138" s="35">
        <v>0.53464401385603755</v>
      </c>
      <c r="AH138" s="35">
        <v>0.53595562488015636</v>
      </c>
      <c r="AI138" s="35">
        <v>0.53448597923148533</v>
      </c>
      <c r="AK138" s="28">
        <f t="shared" si="34"/>
        <v>190388.66356329806</v>
      </c>
      <c r="AL138" s="28">
        <f t="shared" si="35"/>
        <v>189650.6801410265</v>
      </c>
      <c r="AM138" s="28">
        <f t="shared" si="36"/>
        <v>190358.14639468776</v>
      </c>
      <c r="AN138" s="28">
        <f t="shared" si="37"/>
        <v>190159.59860482157</v>
      </c>
      <c r="AO138" s="28">
        <f t="shared" si="38"/>
        <v>188990.06791089734</v>
      </c>
      <c r="AP138" s="28">
        <f t="shared" si="39"/>
        <v>188949.7801786089</v>
      </c>
      <c r="AQ138" s="28">
        <f t="shared" si="40"/>
        <v>189194.2691898531</v>
      </c>
      <c r="AR138" s="28">
        <f t="shared" si="41"/>
        <v>189276.25286830365</v>
      </c>
      <c r="AS138" s="28">
        <f t="shared" si="42"/>
        <v>189649.64543356071</v>
      </c>
      <c r="AT138" s="28">
        <f t="shared" si="43"/>
        <v>189263.98090503729</v>
      </c>
      <c r="AU138" s="28">
        <f t="shared" si="44"/>
        <v>189728.29120757536</v>
      </c>
      <c r="AV138" s="28">
        <f t="shared" si="45"/>
        <v>189208.03664794582</v>
      </c>
    </row>
    <row r="139" spans="1:48" s="21" customFormat="1" x14ac:dyDescent="0.3">
      <c r="A139" s="7" t="s">
        <v>167</v>
      </c>
      <c r="B139" s="7" t="s">
        <v>114</v>
      </c>
      <c r="C139" s="7">
        <v>2801</v>
      </c>
      <c r="D139" s="7" t="s">
        <v>8</v>
      </c>
      <c r="E139" s="7">
        <v>907</v>
      </c>
      <c r="F139" s="7">
        <v>132174</v>
      </c>
      <c r="G139" s="7" t="s">
        <v>115</v>
      </c>
      <c r="H139" s="8" t="s">
        <v>1367</v>
      </c>
      <c r="I139" s="8"/>
      <c r="J139" s="15">
        <v>726000</v>
      </c>
      <c r="K139" s="15">
        <v>726000</v>
      </c>
      <c r="L139" s="15">
        <v>726000</v>
      </c>
      <c r="M139" s="15">
        <v>726000</v>
      </c>
      <c r="N139" s="15">
        <v>726000</v>
      </c>
      <c r="O139" s="15">
        <v>726000</v>
      </c>
      <c r="P139" s="15">
        <v>726000</v>
      </c>
      <c r="Q139" s="15">
        <v>726000</v>
      </c>
      <c r="R139" s="15">
        <v>726000</v>
      </c>
      <c r="S139" s="15">
        <v>726000</v>
      </c>
      <c r="T139" s="15">
        <v>726000</v>
      </c>
      <c r="U139" s="15">
        <v>726000</v>
      </c>
      <c r="V139" s="29">
        <v>0.40310000000000001</v>
      </c>
      <c r="W139" s="28"/>
      <c r="X139" s="35">
        <v>0.53782108351214142</v>
      </c>
      <c r="Y139" s="35">
        <v>0.53573638457917094</v>
      </c>
      <c r="Z139" s="35">
        <v>0.53773487682115184</v>
      </c>
      <c r="AA139" s="35">
        <v>0.53717400735825305</v>
      </c>
      <c r="AB139" s="35">
        <v>0.53387024833586816</v>
      </c>
      <c r="AC139" s="35">
        <v>0.53375644118251098</v>
      </c>
      <c r="AD139" s="35">
        <v>0.53444708810692965</v>
      </c>
      <c r="AE139" s="35">
        <v>0.53467868041893685</v>
      </c>
      <c r="AF139" s="35">
        <v>0.5357334616767252</v>
      </c>
      <c r="AG139" s="35">
        <v>0.53464401385603755</v>
      </c>
      <c r="AH139" s="35">
        <v>0.53595562488015636</v>
      </c>
      <c r="AI139" s="35">
        <v>0.53448597923148533</v>
      </c>
      <c r="AK139" s="28">
        <f t="shared" si="34"/>
        <v>390458.10662981466</v>
      </c>
      <c r="AL139" s="28">
        <f t="shared" si="35"/>
        <v>388944.61520447809</v>
      </c>
      <c r="AM139" s="28">
        <f t="shared" si="36"/>
        <v>390395.52057215624</v>
      </c>
      <c r="AN139" s="28">
        <f t="shared" si="37"/>
        <v>389988.32934209169</v>
      </c>
      <c r="AO139" s="28">
        <f t="shared" si="38"/>
        <v>387589.80029184028</v>
      </c>
      <c r="AP139" s="28">
        <f t="shared" si="39"/>
        <v>387507.17629850295</v>
      </c>
      <c r="AQ139" s="28">
        <f t="shared" si="40"/>
        <v>388008.58596563095</v>
      </c>
      <c r="AR139" s="28">
        <f t="shared" si="41"/>
        <v>388176.72198414814</v>
      </c>
      <c r="AS139" s="28">
        <f t="shared" si="42"/>
        <v>388942.49317730247</v>
      </c>
      <c r="AT139" s="28">
        <f t="shared" si="43"/>
        <v>388151.55405948329</v>
      </c>
      <c r="AU139" s="28">
        <f t="shared" si="44"/>
        <v>389103.78366299352</v>
      </c>
      <c r="AV139" s="28">
        <f t="shared" si="45"/>
        <v>388036.82092205837</v>
      </c>
    </row>
    <row r="140" spans="1:48" s="21" customFormat="1" x14ac:dyDescent="0.3">
      <c r="A140" s="7" t="s">
        <v>167</v>
      </c>
      <c r="B140" s="7" t="s">
        <v>114</v>
      </c>
      <c r="C140" s="7">
        <v>2801</v>
      </c>
      <c r="D140" s="7" t="s">
        <v>8</v>
      </c>
      <c r="E140" s="7">
        <v>907</v>
      </c>
      <c r="F140" s="7">
        <v>132173</v>
      </c>
      <c r="G140" s="7" t="s">
        <v>115</v>
      </c>
      <c r="H140" s="8" t="s">
        <v>1368</v>
      </c>
      <c r="I140" s="8"/>
      <c r="J140" s="15">
        <v>692000</v>
      </c>
      <c r="K140" s="15">
        <v>692000</v>
      </c>
      <c r="L140" s="15">
        <v>692000</v>
      </c>
      <c r="M140" s="15">
        <v>692000</v>
      </c>
      <c r="N140" s="15">
        <v>692000</v>
      </c>
      <c r="O140" s="15">
        <v>692000</v>
      </c>
      <c r="P140" s="15">
        <v>692000</v>
      </c>
      <c r="Q140" s="15">
        <v>692000</v>
      </c>
      <c r="R140" s="15">
        <v>692000</v>
      </c>
      <c r="S140" s="15">
        <v>692000</v>
      </c>
      <c r="T140" s="15">
        <v>692000</v>
      </c>
      <c r="U140" s="15">
        <v>692000</v>
      </c>
      <c r="V140" s="29">
        <v>0.40310000000000001</v>
      </c>
      <c r="W140" s="28"/>
      <c r="X140" s="35">
        <v>0.53782108351214142</v>
      </c>
      <c r="Y140" s="35">
        <v>0.53573638457917094</v>
      </c>
      <c r="Z140" s="35">
        <v>0.53773487682115184</v>
      </c>
      <c r="AA140" s="35">
        <v>0.53717400735825305</v>
      </c>
      <c r="AB140" s="35">
        <v>0.53387024833586816</v>
      </c>
      <c r="AC140" s="35">
        <v>0.53375644118251098</v>
      </c>
      <c r="AD140" s="35">
        <v>0.53444708810692965</v>
      </c>
      <c r="AE140" s="35">
        <v>0.53467868041893685</v>
      </c>
      <c r="AF140" s="35">
        <v>0.5357334616767252</v>
      </c>
      <c r="AG140" s="35">
        <v>0.53464401385603755</v>
      </c>
      <c r="AH140" s="35">
        <v>0.53595562488015636</v>
      </c>
      <c r="AI140" s="35">
        <v>0.53448597923148533</v>
      </c>
      <c r="AK140" s="28">
        <f t="shared" si="34"/>
        <v>372172.18979040184</v>
      </c>
      <c r="AL140" s="28">
        <f t="shared" si="35"/>
        <v>370729.57812878629</v>
      </c>
      <c r="AM140" s="28">
        <f t="shared" si="36"/>
        <v>372112.53476023709</v>
      </c>
      <c r="AN140" s="28">
        <f t="shared" si="37"/>
        <v>371724.41309191112</v>
      </c>
      <c r="AO140" s="28">
        <f t="shared" si="38"/>
        <v>369438.21184842079</v>
      </c>
      <c r="AP140" s="28">
        <f t="shared" si="39"/>
        <v>369359.45729829761</v>
      </c>
      <c r="AQ140" s="28">
        <f t="shared" si="40"/>
        <v>369837.3849699953</v>
      </c>
      <c r="AR140" s="28">
        <f t="shared" si="41"/>
        <v>369997.64684990433</v>
      </c>
      <c r="AS140" s="28">
        <f t="shared" si="42"/>
        <v>370727.55548029381</v>
      </c>
      <c r="AT140" s="28">
        <f t="shared" si="43"/>
        <v>369973.657588378</v>
      </c>
      <c r="AU140" s="28">
        <f t="shared" si="44"/>
        <v>370881.29241706821</v>
      </c>
      <c r="AV140" s="28">
        <f t="shared" si="45"/>
        <v>369864.29762818787</v>
      </c>
    </row>
    <row r="141" spans="1:48" s="21" customFormat="1" x14ac:dyDescent="0.3">
      <c r="A141" s="7" t="s">
        <v>167</v>
      </c>
      <c r="B141" s="7" t="s">
        <v>114</v>
      </c>
      <c r="C141" s="7">
        <v>2801</v>
      </c>
      <c r="D141" s="7" t="s">
        <v>8</v>
      </c>
      <c r="E141" s="7">
        <v>907</v>
      </c>
      <c r="F141" s="7">
        <v>132136</v>
      </c>
      <c r="G141" s="7" t="s">
        <v>115</v>
      </c>
      <c r="H141" s="8" t="s">
        <v>1369</v>
      </c>
      <c r="I141" s="8"/>
      <c r="J141" s="15">
        <v>604000</v>
      </c>
      <c r="K141" s="15">
        <v>604000</v>
      </c>
      <c r="L141" s="15">
        <v>604000</v>
      </c>
      <c r="M141" s="15">
        <v>604000</v>
      </c>
      <c r="N141" s="15">
        <v>604000</v>
      </c>
      <c r="O141" s="15">
        <v>604000</v>
      </c>
      <c r="P141" s="15">
        <v>604000</v>
      </c>
      <c r="Q141" s="15">
        <v>604000</v>
      </c>
      <c r="R141" s="15">
        <v>604000</v>
      </c>
      <c r="S141" s="15">
        <v>604000</v>
      </c>
      <c r="T141" s="15">
        <v>604000</v>
      </c>
      <c r="U141" s="15">
        <v>604000</v>
      </c>
      <c r="V141" s="29">
        <v>0.40310000000000001</v>
      </c>
      <c r="W141" s="28"/>
      <c r="X141" s="35">
        <v>0.53782108351214142</v>
      </c>
      <c r="Y141" s="35">
        <v>0.53573638457917094</v>
      </c>
      <c r="Z141" s="35">
        <v>0.53773487682115184</v>
      </c>
      <c r="AA141" s="35">
        <v>0.53717400735825305</v>
      </c>
      <c r="AB141" s="35">
        <v>0.53387024833586816</v>
      </c>
      <c r="AC141" s="35">
        <v>0.53375644118251098</v>
      </c>
      <c r="AD141" s="35">
        <v>0.53444708810692965</v>
      </c>
      <c r="AE141" s="35">
        <v>0.53467868041893685</v>
      </c>
      <c r="AF141" s="35">
        <v>0.5357334616767252</v>
      </c>
      <c r="AG141" s="35">
        <v>0.53464401385603755</v>
      </c>
      <c r="AH141" s="35">
        <v>0.53595562488015636</v>
      </c>
      <c r="AI141" s="35">
        <v>0.53448597923148533</v>
      </c>
      <c r="AK141" s="28">
        <f t="shared" si="34"/>
        <v>324843.9344413334</v>
      </c>
      <c r="AL141" s="28">
        <f t="shared" si="35"/>
        <v>323584.77628581924</v>
      </c>
      <c r="AM141" s="28">
        <f t="shared" si="36"/>
        <v>324791.86559997569</v>
      </c>
      <c r="AN141" s="28">
        <f t="shared" si="37"/>
        <v>324453.10044438485</v>
      </c>
      <c r="AO141" s="28">
        <f t="shared" si="38"/>
        <v>322457.62999486434</v>
      </c>
      <c r="AP141" s="28">
        <f t="shared" si="39"/>
        <v>322388.89047423663</v>
      </c>
      <c r="AQ141" s="28">
        <f t="shared" si="40"/>
        <v>322806.04121658549</v>
      </c>
      <c r="AR141" s="28">
        <f t="shared" si="41"/>
        <v>322945.92297303787</v>
      </c>
      <c r="AS141" s="28">
        <f t="shared" si="42"/>
        <v>323583.01085274201</v>
      </c>
      <c r="AT141" s="28">
        <f t="shared" si="43"/>
        <v>322924.9843690467</v>
      </c>
      <c r="AU141" s="28">
        <f t="shared" si="44"/>
        <v>323717.19742761442</v>
      </c>
      <c r="AV141" s="28">
        <f t="shared" si="45"/>
        <v>322829.53145581717</v>
      </c>
    </row>
    <row r="142" spans="1:48" s="21" customFormat="1" x14ac:dyDescent="0.3">
      <c r="A142" s="7" t="s">
        <v>167</v>
      </c>
      <c r="B142" s="7" t="s">
        <v>114</v>
      </c>
      <c r="C142" s="7">
        <v>2801</v>
      </c>
      <c r="D142" s="7" t="s">
        <v>8</v>
      </c>
      <c r="E142" s="7">
        <v>907</v>
      </c>
      <c r="F142" s="7">
        <v>132198</v>
      </c>
      <c r="G142" s="7" t="s">
        <v>115</v>
      </c>
      <c r="H142" s="8" t="s">
        <v>1370</v>
      </c>
      <c r="I142" s="8"/>
      <c r="J142" s="15">
        <v>283000</v>
      </c>
      <c r="K142" s="15">
        <v>283000</v>
      </c>
      <c r="L142" s="15">
        <v>283000</v>
      </c>
      <c r="M142" s="15">
        <v>283000</v>
      </c>
      <c r="N142" s="15">
        <v>283000</v>
      </c>
      <c r="O142" s="15">
        <v>283000</v>
      </c>
      <c r="P142" s="15">
        <v>283000</v>
      </c>
      <c r="Q142" s="15">
        <v>283000</v>
      </c>
      <c r="R142" s="15">
        <v>283000</v>
      </c>
      <c r="S142" s="15">
        <v>283000</v>
      </c>
      <c r="T142" s="15">
        <v>283000</v>
      </c>
      <c r="U142" s="15">
        <v>283000</v>
      </c>
      <c r="V142" s="29">
        <v>0.40310000000000001</v>
      </c>
      <c r="W142" s="28"/>
      <c r="X142" s="35">
        <v>0.53782108351214142</v>
      </c>
      <c r="Y142" s="35">
        <v>0.53573638457917094</v>
      </c>
      <c r="Z142" s="35">
        <v>0.53773487682115184</v>
      </c>
      <c r="AA142" s="35">
        <v>0.53717400735825305</v>
      </c>
      <c r="AB142" s="35">
        <v>0.53387024833586816</v>
      </c>
      <c r="AC142" s="35">
        <v>0.53375644118251098</v>
      </c>
      <c r="AD142" s="35">
        <v>0.53444708810692965</v>
      </c>
      <c r="AE142" s="35">
        <v>0.53467868041893685</v>
      </c>
      <c r="AF142" s="35">
        <v>0.5357334616767252</v>
      </c>
      <c r="AG142" s="35">
        <v>0.53464401385603755</v>
      </c>
      <c r="AH142" s="35">
        <v>0.53595562488015636</v>
      </c>
      <c r="AI142" s="35">
        <v>0.53448597923148533</v>
      </c>
      <c r="AK142" s="28">
        <f t="shared" si="34"/>
        <v>152203.36663393604</v>
      </c>
      <c r="AL142" s="28">
        <f t="shared" si="35"/>
        <v>151613.39683590538</v>
      </c>
      <c r="AM142" s="28">
        <f t="shared" si="36"/>
        <v>152178.97014038597</v>
      </c>
      <c r="AN142" s="28">
        <f t="shared" si="37"/>
        <v>152020.24408238562</v>
      </c>
      <c r="AO142" s="28">
        <f t="shared" si="38"/>
        <v>151085.2802790507</v>
      </c>
      <c r="AP142" s="28">
        <f t="shared" si="39"/>
        <v>151053.07285465061</v>
      </c>
      <c r="AQ142" s="28">
        <f t="shared" si="40"/>
        <v>151248.5259342611</v>
      </c>
      <c r="AR142" s="28">
        <f t="shared" si="41"/>
        <v>151314.06655855913</v>
      </c>
      <c r="AS142" s="28">
        <f t="shared" si="42"/>
        <v>151612.56965451324</v>
      </c>
      <c r="AT142" s="28">
        <f t="shared" si="43"/>
        <v>151304.25592125862</v>
      </c>
      <c r="AU142" s="28">
        <f t="shared" si="44"/>
        <v>151675.44184108425</v>
      </c>
      <c r="AV142" s="28">
        <f t="shared" si="45"/>
        <v>151259.53212251034</v>
      </c>
    </row>
    <row r="143" spans="1:48" s="21" customFormat="1" x14ac:dyDescent="0.3">
      <c r="A143" s="7" t="s">
        <v>167</v>
      </c>
      <c r="B143" s="7" t="s">
        <v>114</v>
      </c>
      <c r="C143" s="7">
        <v>2801</v>
      </c>
      <c r="D143" s="7" t="s">
        <v>1470</v>
      </c>
      <c r="E143" s="7">
        <v>918</v>
      </c>
      <c r="F143" s="7">
        <v>131798</v>
      </c>
      <c r="G143" s="7" t="s">
        <v>115</v>
      </c>
      <c r="H143" s="8" t="s">
        <v>1371</v>
      </c>
      <c r="I143" s="8"/>
      <c r="J143" s="15">
        <v>4711000</v>
      </c>
      <c r="K143" s="15">
        <v>4711000</v>
      </c>
      <c r="L143" s="15">
        <v>4711000</v>
      </c>
      <c r="M143" s="15">
        <v>4711000</v>
      </c>
      <c r="N143" s="15">
        <v>4711000</v>
      </c>
      <c r="O143" s="15">
        <v>4711000</v>
      </c>
      <c r="P143" s="15">
        <v>4711000</v>
      </c>
      <c r="Q143" s="15">
        <v>4711000</v>
      </c>
      <c r="R143" s="15">
        <v>4711000</v>
      </c>
      <c r="S143" s="15">
        <v>4711000</v>
      </c>
      <c r="T143" s="15">
        <v>4711000</v>
      </c>
      <c r="U143" s="15">
        <v>4711000</v>
      </c>
      <c r="V143" s="29">
        <v>0.40310000000000001</v>
      </c>
      <c r="W143" s="28"/>
      <c r="X143" s="35">
        <v>0.53782108351214142</v>
      </c>
      <c r="Y143" s="35">
        <v>0.53573638457917094</v>
      </c>
      <c r="Z143" s="35">
        <v>0.53773487682115184</v>
      </c>
      <c r="AA143" s="35">
        <v>0.53717400735825305</v>
      </c>
      <c r="AB143" s="35">
        <v>0.53387024833586816</v>
      </c>
      <c r="AC143" s="35">
        <v>0.53375644118251098</v>
      </c>
      <c r="AD143" s="35">
        <v>0.53444708810692965</v>
      </c>
      <c r="AE143" s="35">
        <v>0.53467868041893685</v>
      </c>
      <c r="AF143" s="35">
        <v>0.5357334616767252</v>
      </c>
      <c r="AG143" s="35">
        <v>0.53464401385603755</v>
      </c>
      <c r="AH143" s="35">
        <v>0.53595562488015636</v>
      </c>
      <c r="AI143" s="35">
        <v>0.53448597923148533</v>
      </c>
      <c r="AK143" s="28">
        <f t="shared" si="34"/>
        <v>2533675.1244256981</v>
      </c>
      <c r="AL143" s="28">
        <f t="shared" si="35"/>
        <v>2523854.1077524745</v>
      </c>
      <c r="AM143" s="28">
        <f t="shared" si="36"/>
        <v>2533269.0047044465</v>
      </c>
      <c r="AN143" s="28">
        <f t="shared" si="37"/>
        <v>2530626.7486647302</v>
      </c>
      <c r="AO143" s="28">
        <f t="shared" si="38"/>
        <v>2515062.7399102747</v>
      </c>
      <c r="AP143" s="28">
        <f t="shared" si="39"/>
        <v>2514526.5944108092</v>
      </c>
      <c r="AQ143" s="28">
        <f t="shared" si="40"/>
        <v>2517780.2320717457</v>
      </c>
      <c r="AR143" s="28">
        <f t="shared" si="41"/>
        <v>2518871.2634536116</v>
      </c>
      <c r="AS143" s="28">
        <f t="shared" si="42"/>
        <v>2523840.3379590525</v>
      </c>
      <c r="AT143" s="28">
        <f t="shared" si="43"/>
        <v>2518707.949275793</v>
      </c>
      <c r="AU143" s="28">
        <f t="shared" si="44"/>
        <v>2524886.9488104167</v>
      </c>
      <c r="AV143" s="28">
        <f t="shared" si="45"/>
        <v>2517963.4481595275</v>
      </c>
    </row>
    <row r="144" spans="1:48" s="21" customFormat="1" x14ac:dyDescent="0.3">
      <c r="A144" s="7" t="s">
        <v>167</v>
      </c>
      <c r="B144" s="7" t="s">
        <v>114</v>
      </c>
      <c r="C144" s="7">
        <v>2801</v>
      </c>
      <c r="D144" s="7" t="s">
        <v>8</v>
      </c>
      <c r="E144" s="7" t="s">
        <v>1466</v>
      </c>
      <c r="F144" s="7">
        <v>370532</v>
      </c>
      <c r="G144" s="7" t="s">
        <v>115</v>
      </c>
      <c r="H144" s="8" t="s">
        <v>74</v>
      </c>
      <c r="I144" s="8"/>
      <c r="J144" s="15">
        <v>250000</v>
      </c>
      <c r="K144" s="15">
        <v>250000</v>
      </c>
      <c r="L144" s="15">
        <v>250000</v>
      </c>
      <c r="M144" s="15">
        <v>250000</v>
      </c>
      <c r="N144" s="15">
        <v>250000</v>
      </c>
      <c r="O144" s="15">
        <v>250000</v>
      </c>
      <c r="P144" s="15">
        <v>250000</v>
      </c>
      <c r="Q144" s="15">
        <v>250000</v>
      </c>
      <c r="R144" s="15">
        <v>250000</v>
      </c>
      <c r="S144" s="15">
        <v>250000</v>
      </c>
      <c r="T144" s="15">
        <v>250000</v>
      </c>
      <c r="U144" s="15">
        <v>250000</v>
      </c>
      <c r="V144" s="29">
        <v>0.40310000000000001</v>
      </c>
      <c r="W144" s="28"/>
      <c r="X144" s="35">
        <v>0.53782108351214142</v>
      </c>
      <c r="Y144" s="35">
        <v>0.53573638457917094</v>
      </c>
      <c r="Z144" s="35">
        <v>0.53773487682115184</v>
      </c>
      <c r="AA144" s="35">
        <v>0.53717400735825305</v>
      </c>
      <c r="AB144" s="35">
        <v>0.53387024833586816</v>
      </c>
      <c r="AC144" s="35">
        <v>0.53375644118251098</v>
      </c>
      <c r="AD144" s="35">
        <v>0.53444708810692965</v>
      </c>
      <c r="AE144" s="35">
        <v>0.53467868041893685</v>
      </c>
      <c r="AF144" s="35">
        <v>0.5357334616767252</v>
      </c>
      <c r="AG144" s="35">
        <v>0.53464401385603755</v>
      </c>
      <c r="AH144" s="35">
        <v>0.53595562488015636</v>
      </c>
      <c r="AI144" s="35">
        <v>0.53448597923148533</v>
      </c>
      <c r="AK144" s="28">
        <f t="shared" si="34"/>
        <v>134455.27087803534</v>
      </c>
      <c r="AL144" s="28">
        <f t="shared" si="35"/>
        <v>133934.09614479274</v>
      </c>
      <c r="AM144" s="28">
        <f t="shared" si="36"/>
        <v>134433.71920528795</v>
      </c>
      <c r="AN144" s="28">
        <f t="shared" si="37"/>
        <v>134293.50183956325</v>
      </c>
      <c r="AO144" s="28">
        <f t="shared" si="38"/>
        <v>133467.56208396703</v>
      </c>
      <c r="AP144" s="28">
        <f t="shared" si="39"/>
        <v>133439.11029562773</v>
      </c>
      <c r="AQ144" s="28">
        <f t="shared" si="40"/>
        <v>133611.77202673242</v>
      </c>
      <c r="AR144" s="28">
        <f t="shared" si="41"/>
        <v>133669.67010473422</v>
      </c>
      <c r="AS144" s="28">
        <f t="shared" si="42"/>
        <v>133933.3654191813</v>
      </c>
      <c r="AT144" s="28">
        <f t="shared" si="43"/>
        <v>133661.00346400938</v>
      </c>
      <c r="AU144" s="28">
        <f t="shared" si="44"/>
        <v>133988.90622003909</v>
      </c>
      <c r="AV144" s="28">
        <f t="shared" si="45"/>
        <v>133621.49480787132</v>
      </c>
    </row>
    <row r="145" spans="1:48" s="21" customFormat="1" x14ac:dyDescent="0.3">
      <c r="A145" s="7" t="s">
        <v>167</v>
      </c>
      <c r="B145" s="7" t="s">
        <v>114</v>
      </c>
      <c r="C145" s="7">
        <v>2801</v>
      </c>
      <c r="D145" s="7" t="s">
        <v>8</v>
      </c>
      <c r="E145" s="7">
        <v>907</v>
      </c>
      <c r="F145" s="7">
        <v>131509</v>
      </c>
      <c r="G145" s="7" t="s">
        <v>115</v>
      </c>
      <c r="H145" s="8" t="s">
        <v>71</v>
      </c>
      <c r="I145" s="8"/>
      <c r="J145" s="15">
        <v>312000</v>
      </c>
      <c r="K145" s="15">
        <v>312000</v>
      </c>
      <c r="L145" s="15">
        <v>312000</v>
      </c>
      <c r="M145" s="15">
        <v>312000</v>
      </c>
      <c r="N145" s="15">
        <v>312000</v>
      </c>
      <c r="O145" s="15">
        <v>312000</v>
      </c>
      <c r="P145" s="15">
        <v>312000</v>
      </c>
      <c r="Q145" s="15">
        <v>312000</v>
      </c>
      <c r="R145" s="15">
        <v>312000</v>
      </c>
      <c r="S145" s="15">
        <v>312000</v>
      </c>
      <c r="T145" s="15">
        <v>312000</v>
      </c>
      <c r="U145" s="15">
        <v>312000</v>
      </c>
      <c r="V145" s="29">
        <v>0.40310000000000001</v>
      </c>
      <c r="W145" s="28"/>
      <c r="X145" s="35">
        <v>0.53782108351214142</v>
      </c>
      <c r="Y145" s="35">
        <v>0.53573638457917094</v>
      </c>
      <c r="Z145" s="35">
        <v>0.53773487682115184</v>
      </c>
      <c r="AA145" s="35">
        <v>0.53717400735825305</v>
      </c>
      <c r="AB145" s="35">
        <v>0.53387024833586816</v>
      </c>
      <c r="AC145" s="35">
        <v>0.53375644118251098</v>
      </c>
      <c r="AD145" s="35">
        <v>0.53444708810692965</v>
      </c>
      <c r="AE145" s="35">
        <v>0.53467868041893685</v>
      </c>
      <c r="AF145" s="35">
        <v>0.5357334616767252</v>
      </c>
      <c r="AG145" s="35">
        <v>0.53464401385603755</v>
      </c>
      <c r="AH145" s="35">
        <v>0.53595562488015636</v>
      </c>
      <c r="AI145" s="35">
        <v>0.53448597923148533</v>
      </c>
      <c r="AK145" s="28">
        <f t="shared" si="34"/>
        <v>167800.17805578813</v>
      </c>
      <c r="AL145" s="28">
        <f t="shared" si="35"/>
        <v>167149.75198870135</v>
      </c>
      <c r="AM145" s="28">
        <f t="shared" si="36"/>
        <v>167773.28156819937</v>
      </c>
      <c r="AN145" s="28">
        <f t="shared" si="37"/>
        <v>167598.29029577496</v>
      </c>
      <c r="AO145" s="28">
        <f t="shared" si="38"/>
        <v>166567.51748079088</v>
      </c>
      <c r="AP145" s="28">
        <f t="shared" si="39"/>
        <v>166532.00964894344</v>
      </c>
      <c r="AQ145" s="28">
        <f t="shared" si="40"/>
        <v>166747.49148936206</v>
      </c>
      <c r="AR145" s="28">
        <f t="shared" si="41"/>
        <v>166819.74829070829</v>
      </c>
      <c r="AS145" s="28">
        <f t="shared" si="42"/>
        <v>167148.84004313828</v>
      </c>
      <c r="AT145" s="28">
        <f t="shared" si="43"/>
        <v>166808.93232308372</v>
      </c>
      <c r="AU145" s="28">
        <f t="shared" si="44"/>
        <v>167218.15496260879</v>
      </c>
      <c r="AV145" s="28">
        <f t="shared" si="45"/>
        <v>166759.62552022343</v>
      </c>
    </row>
    <row r="146" spans="1:48" s="21" customFormat="1" x14ac:dyDescent="0.3">
      <c r="A146" s="7" t="s">
        <v>167</v>
      </c>
      <c r="B146" s="7" t="s">
        <v>114</v>
      </c>
      <c r="C146" s="7">
        <v>2801</v>
      </c>
      <c r="D146" s="7" t="s">
        <v>8</v>
      </c>
      <c r="E146" s="7">
        <v>907</v>
      </c>
      <c r="F146" s="7">
        <v>131711</v>
      </c>
      <c r="G146" s="7" t="s">
        <v>115</v>
      </c>
      <c r="H146" s="8" t="s">
        <v>1372</v>
      </c>
      <c r="I146" s="8"/>
      <c r="J146" s="15">
        <v>333000</v>
      </c>
      <c r="K146" s="15">
        <v>333000</v>
      </c>
      <c r="L146" s="15">
        <v>333000</v>
      </c>
      <c r="M146" s="15">
        <v>333000</v>
      </c>
      <c r="N146" s="15">
        <v>333000</v>
      </c>
      <c r="O146" s="15">
        <v>333000</v>
      </c>
      <c r="P146" s="15">
        <v>333000</v>
      </c>
      <c r="Q146" s="15">
        <v>333000</v>
      </c>
      <c r="R146" s="15">
        <v>333000</v>
      </c>
      <c r="S146" s="15">
        <v>333000</v>
      </c>
      <c r="T146" s="15">
        <v>333000</v>
      </c>
      <c r="U146" s="15">
        <v>333000</v>
      </c>
      <c r="V146" s="29">
        <v>0.40310000000000001</v>
      </c>
      <c r="W146" s="28"/>
      <c r="X146" s="35">
        <v>0.53782108351214142</v>
      </c>
      <c r="Y146" s="35">
        <v>0.53573638457917094</v>
      </c>
      <c r="Z146" s="35">
        <v>0.53773487682115184</v>
      </c>
      <c r="AA146" s="35">
        <v>0.53717400735825305</v>
      </c>
      <c r="AB146" s="35">
        <v>0.53387024833586816</v>
      </c>
      <c r="AC146" s="35">
        <v>0.53375644118251098</v>
      </c>
      <c r="AD146" s="35">
        <v>0.53444708810692965</v>
      </c>
      <c r="AE146" s="35">
        <v>0.53467868041893685</v>
      </c>
      <c r="AF146" s="35">
        <v>0.5357334616767252</v>
      </c>
      <c r="AG146" s="35">
        <v>0.53464401385603755</v>
      </c>
      <c r="AH146" s="35">
        <v>0.53595562488015636</v>
      </c>
      <c r="AI146" s="35">
        <v>0.53448597923148533</v>
      </c>
      <c r="AK146" s="28">
        <f t="shared" si="34"/>
        <v>179094.42080954308</v>
      </c>
      <c r="AL146" s="28">
        <f t="shared" si="35"/>
        <v>178400.21606486393</v>
      </c>
      <c r="AM146" s="28">
        <f t="shared" si="36"/>
        <v>179065.71398144355</v>
      </c>
      <c r="AN146" s="28">
        <f t="shared" si="37"/>
        <v>178878.94445029827</v>
      </c>
      <c r="AO146" s="28">
        <f t="shared" si="38"/>
        <v>177778.79269584411</v>
      </c>
      <c r="AP146" s="28">
        <f t="shared" si="39"/>
        <v>177740.89491377617</v>
      </c>
      <c r="AQ146" s="28">
        <f t="shared" si="40"/>
        <v>177970.88033960757</v>
      </c>
      <c r="AR146" s="28">
        <f t="shared" si="41"/>
        <v>178048.00057950598</v>
      </c>
      <c r="AS146" s="28">
        <f t="shared" si="42"/>
        <v>178399.24273834948</v>
      </c>
      <c r="AT146" s="28">
        <f t="shared" si="43"/>
        <v>178036.4566140605</v>
      </c>
      <c r="AU146" s="28">
        <f t="shared" si="44"/>
        <v>178473.22308509206</v>
      </c>
      <c r="AV146" s="28">
        <f t="shared" si="45"/>
        <v>177983.83108408461</v>
      </c>
    </row>
    <row r="147" spans="1:48" s="21" customFormat="1" x14ac:dyDescent="0.3">
      <c r="A147" s="7" t="s">
        <v>167</v>
      </c>
      <c r="B147" s="7" t="s">
        <v>114</v>
      </c>
      <c r="C147" s="7">
        <v>2801</v>
      </c>
      <c r="D147" s="7" t="s">
        <v>8</v>
      </c>
      <c r="E147" s="7">
        <v>907</v>
      </c>
      <c r="F147" s="7">
        <v>131498</v>
      </c>
      <c r="G147" s="7" t="s">
        <v>115</v>
      </c>
      <c r="H147" s="8" t="s">
        <v>73</v>
      </c>
      <c r="I147" s="8"/>
      <c r="J147" s="15">
        <v>2175000</v>
      </c>
      <c r="K147" s="15">
        <v>2175000</v>
      </c>
      <c r="L147" s="15">
        <v>2175000</v>
      </c>
      <c r="M147" s="15">
        <v>2175000</v>
      </c>
      <c r="N147" s="15">
        <v>2175000</v>
      </c>
      <c r="O147" s="15">
        <v>2175000</v>
      </c>
      <c r="P147" s="15">
        <v>2175000</v>
      </c>
      <c r="Q147" s="15">
        <v>2175000</v>
      </c>
      <c r="R147" s="15">
        <v>2175000</v>
      </c>
      <c r="S147" s="15">
        <v>2175000</v>
      </c>
      <c r="T147" s="15">
        <v>2175000</v>
      </c>
      <c r="U147" s="15">
        <v>2175000</v>
      </c>
      <c r="V147" s="29">
        <v>0.40310000000000001</v>
      </c>
      <c r="W147" s="28"/>
      <c r="X147" s="35">
        <v>0.53782108351214142</v>
      </c>
      <c r="Y147" s="35">
        <v>0.53573638457917094</v>
      </c>
      <c r="Z147" s="35">
        <v>0.53773487682115184</v>
      </c>
      <c r="AA147" s="35">
        <v>0.53717400735825305</v>
      </c>
      <c r="AB147" s="35">
        <v>0.53387024833586816</v>
      </c>
      <c r="AC147" s="35">
        <v>0.53375644118251098</v>
      </c>
      <c r="AD147" s="35">
        <v>0.53444708810692965</v>
      </c>
      <c r="AE147" s="35">
        <v>0.53467868041893685</v>
      </c>
      <c r="AF147" s="35">
        <v>0.5357334616767252</v>
      </c>
      <c r="AG147" s="35">
        <v>0.53464401385603755</v>
      </c>
      <c r="AH147" s="35">
        <v>0.53595562488015636</v>
      </c>
      <c r="AI147" s="35">
        <v>0.53448597923148533</v>
      </c>
      <c r="AK147" s="28">
        <f t="shared" si="34"/>
        <v>1169760.8566389077</v>
      </c>
      <c r="AL147" s="28">
        <f t="shared" si="35"/>
        <v>1165226.6364596968</v>
      </c>
      <c r="AM147" s="28">
        <f t="shared" si="36"/>
        <v>1169573.3570860052</v>
      </c>
      <c r="AN147" s="28">
        <f t="shared" si="37"/>
        <v>1168353.4660042003</v>
      </c>
      <c r="AO147" s="28">
        <f t="shared" si="38"/>
        <v>1161167.7901305133</v>
      </c>
      <c r="AP147" s="28">
        <f t="shared" si="39"/>
        <v>1160920.2595719614</v>
      </c>
      <c r="AQ147" s="28">
        <f t="shared" si="40"/>
        <v>1162422.416632572</v>
      </c>
      <c r="AR147" s="28">
        <f t="shared" si="41"/>
        <v>1162926.1299111876</v>
      </c>
      <c r="AS147" s="28">
        <f t="shared" si="42"/>
        <v>1165220.2791468774</v>
      </c>
      <c r="AT147" s="28">
        <f t="shared" si="43"/>
        <v>1162850.7301368816</v>
      </c>
      <c r="AU147" s="28">
        <f t="shared" si="44"/>
        <v>1165703.48411434</v>
      </c>
      <c r="AV147" s="28">
        <f t="shared" si="45"/>
        <v>1162507.0048284805</v>
      </c>
    </row>
    <row r="148" spans="1:48" s="21" customFormat="1" x14ac:dyDescent="0.3">
      <c r="A148" s="7" t="s">
        <v>167</v>
      </c>
      <c r="B148" s="7" t="s">
        <v>114</v>
      </c>
      <c r="C148" s="7">
        <v>2801</v>
      </c>
      <c r="D148" s="7" t="s">
        <v>8</v>
      </c>
      <c r="E148" s="7">
        <v>907</v>
      </c>
      <c r="F148" s="7">
        <v>131887</v>
      </c>
      <c r="G148" s="7" t="s">
        <v>115</v>
      </c>
      <c r="H148" s="8" t="s">
        <v>1373</v>
      </c>
      <c r="I148" s="8"/>
      <c r="J148" s="15">
        <v>143000</v>
      </c>
      <c r="K148" s="15">
        <v>143000</v>
      </c>
      <c r="L148" s="15">
        <v>143000</v>
      </c>
      <c r="M148" s="15">
        <v>143000</v>
      </c>
      <c r="N148" s="15">
        <v>143000</v>
      </c>
      <c r="O148" s="15">
        <v>143000</v>
      </c>
      <c r="P148" s="15">
        <v>143000</v>
      </c>
      <c r="Q148" s="15">
        <v>143000</v>
      </c>
      <c r="R148" s="15">
        <v>143000</v>
      </c>
      <c r="S148" s="15">
        <v>143000</v>
      </c>
      <c r="T148" s="15">
        <v>143000</v>
      </c>
      <c r="U148" s="15">
        <v>143000</v>
      </c>
      <c r="V148" s="29">
        <v>0.40310000000000001</v>
      </c>
      <c r="W148" s="28"/>
      <c r="X148" s="35">
        <v>0.53782108351214142</v>
      </c>
      <c r="Y148" s="35">
        <v>0.53573638457917094</v>
      </c>
      <c r="Z148" s="35">
        <v>0.53773487682115184</v>
      </c>
      <c r="AA148" s="35">
        <v>0.53717400735825305</v>
      </c>
      <c r="AB148" s="35">
        <v>0.53387024833586816</v>
      </c>
      <c r="AC148" s="35">
        <v>0.53375644118251098</v>
      </c>
      <c r="AD148" s="35">
        <v>0.53444708810692965</v>
      </c>
      <c r="AE148" s="35">
        <v>0.53467868041893685</v>
      </c>
      <c r="AF148" s="35">
        <v>0.5357334616767252</v>
      </c>
      <c r="AG148" s="35">
        <v>0.53464401385603755</v>
      </c>
      <c r="AH148" s="35">
        <v>0.53595562488015636</v>
      </c>
      <c r="AI148" s="35">
        <v>0.53448597923148533</v>
      </c>
      <c r="AK148" s="28">
        <f t="shared" si="34"/>
        <v>76908.414942236224</v>
      </c>
      <c r="AL148" s="28">
        <f t="shared" si="35"/>
        <v>76610.302994821439</v>
      </c>
      <c r="AM148" s="28">
        <f t="shared" si="36"/>
        <v>76896.087385424718</v>
      </c>
      <c r="AN148" s="28">
        <f t="shared" si="37"/>
        <v>76815.883052230187</v>
      </c>
      <c r="AO148" s="28">
        <f t="shared" si="38"/>
        <v>76343.445512029153</v>
      </c>
      <c r="AP148" s="28">
        <f t="shared" si="39"/>
        <v>76327.171089099065</v>
      </c>
      <c r="AQ148" s="28">
        <f t="shared" si="40"/>
        <v>76425.933599290933</v>
      </c>
      <c r="AR148" s="28">
        <f t="shared" si="41"/>
        <v>76459.051299907966</v>
      </c>
      <c r="AS148" s="28">
        <f t="shared" si="42"/>
        <v>76609.885019771697</v>
      </c>
      <c r="AT148" s="28">
        <f t="shared" si="43"/>
        <v>76454.093981413374</v>
      </c>
      <c r="AU148" s="28">
        <f t="shared" si="44"/>
        <v>76641.654357862353</v>
      </c>
      <c r="AV148" s="28">
        <f t="shared" si="45"/>
        <v>76431.495030102407</v>
      </c>
    </row>
    <row r="149" spans="1:48" s="21" customFormat="1" x14ac:dyDescent="0.3">
      <c r="A149" s="7" t="s">
        <v>167</v>
      </c>
      <c r="B149" s="7" t="s">
        <v>114</v>
      </c>
      <c r="C149" s="7">
        <v>2801</v>
      </c>
      <c r="D149" s="7" t="s">
        <v>8</v>
      </c>
      <c r="E149" s="7">
        <v>907</v>
      </c>
      <c r="F149" s="7">
        <v>111059</v>
      </c>
      <c r="G149" s="7" t="s">
        <v>115</v>
      </c>
      <c r="H149" s="8" t="s">
        <v>1374</v>
      </c>
      <c r="I149" s="8"/>
      <c r="J149" s="15">
        <v>574000</v>
      </c>
      <c r="K149" s="15">
        <v>574000</v>
      </c>
      <c r="L149" s="15">
        <v>574000</v>
      </c>
      <c r="M149" s="15">
        <v>574000</v>
      </c>
      <c r="N149" s="15">
        <v>574000</v>
      </c>
      <c r="O149" s="15">
        <v>574000</v>
      </c>
      <c r="P149" s="15">
        <v>574000</v>
      </c>
      <c r="Q149" s="15">
        <v>574000</v>
      </c>
      <c r="R149" s="15">
        <v>574000</v>
      </c>
      <c r="S149" s="15">
        <v>574000</v>
      </c>
      <c r="T149" s="15">
        <v>574000</v>
      </c>
      <c r="U149" s="15">
        <v>574000</v>
      </c>
      <c r="V149" s="29">
        <v>0.40310000000000001</v>
      </c>
      <c r="W149" s="28"/>
      <c r="X149" s="35">
        <v>0.53782108351214142</v>
      </c>
      <c r="Y149" s="35">
        <v>0.53573638457917094</v>
      </c>
      <c r="Z149" s="35">
        <v>0.53773487682115184</v>
      </c>
      <c r="AA149" s="35">
        <v>0.53717400735825305</v>
      </c>
      <c r="AB149" s="35">
        <v>0.53387024833586816</v>
      </c>
      <c r="AC149" s="35">
        <v>0.53375644118251098</v>
      </c>
      <c r="AD149" s="35">
        <v>0.53444708810692965</v>
      </c>
      <c r="AE149" s="35">
        <v>0.53467868041893685</v>
      </c>
      <c r="AF149" s="35">
        <v>0.5357334616767252</v>
      </c>
      <c r="AG149" s="35">
        <v>0.53464401385603755</v>
      </c>
      <c r="AH149" s="35">
        <v>0.53595562488015636</v>
      </c>
      <c r="AI149" s="35">
        <v>0.53448597923148533</v>
      </c>
      <c r="AK149" s="28">
        <f t="shared" si="34"/>
        <v>308709.30193596915</v>
      </c>
      <c r="AL149" s="28">
        <f t="shared" si="35"/>
        <v>307512.68474844412</v>
      </c>
      <c r="AM149" s="28">
        <f t="shared" si="36"/>
        <v>308659.81929534115</v>
      </c>
      <c r="AN149" s="28">
        <f t="shared" si="37"/>
        <v>308337.88022363727</v>
      </c>
      <c r="AO149" s="28">
        <f t="shared" si="38"/>
        <v>306441.52254478831</v>
      </c>
      <c r="AP149" s="28">
        <f t="shared" si="39"/>
        <v>306376.19723876129</v>
      </c>
      <c r="AQ149" s="28">
        <f t="shared" si="40"/>
        <v>306772.62857337762</v>
      </c>
      <c r="AR149" s="28">
        <f t="shared" si="41"/>
        <v>306905.56256046973</v>
      </c>
      <c r="AS149" s="28">
        <f t="shared" si="42"/>
        <v>307511.00700244028</v>
      </c>
      <c r="AT149" s="28">
        <f t="shared" si="43"/>
        <v>306885.66395336553</v>
      </c>
      <c r="AU149" s="28">
        <f t="shared" si="44"/>
        <v>307638.52868120978</v>
      </c>
      <c r="AV149" s="28">
        <f t="shared" si="45"/>
        <v>306794.95207887259</v>
      </c>
    </row>
    <row r="150" spans="1:48" s="21" customFormat="1" x14ac:dyDescent="0.3">
      <c r="A150" s="7" t="s">
        <v>167</v>
      </c>
      <c r="B150" s="7" t="s">
        <v>114</v>
      </c>
      <c r="C150" s="7">
        <v>2801</v>
      </c>
      <c r="D150" s="7" t="s">
        <v>8</v>
      </c>
      <c r="E150" s="7">
        <v>907</v>
      </c>
      <c r="F150" s="7">
        <v>370646</v>
      </c>
      <c r="G150" s="7" t="s">
        <v>115</v>
      </c>
      <c r="H150" s="8" t="s">
        <v>1375</v>
      </c>
      <c r="I150" s="8"/>
      <c r="J150" s="15">
        <v>548000</v>
      </c>
      <c r="K150" s="15">
        <v>548000</v>
      </c>
      <c r="L150" s="15">
        <v>548000</v>
      </c>
      <c r="M150" s="15">
        <v>548000</v>
      </c>
      <c r="N150" s="15">
        <v>548000</v>
      </c>
      <c r="O150" s="15">
        <v>548000</v>
      </c>
      <c r="P150" s="15">
        <v>548000</v>
      </c>
      <c r="Q150" s="15">
        <v>548000</v>
      </c>
      <c r="R150" s="15">
        <v>548000</v>
      </c>
      <c r="S150" s="15">
        <v>548000</v>
      </c>
      <c r="T150" s="15">
        <v>548000</v>
      </c>
      <c r="U150" s="15">
        <v>548000</v>
      </c>
      <c r="V150" s="29">
        <v>0.40310000000000001</v>
      </c>
      <c r="W150" s="28"/>
      <c r="X150" s="35">
        <v>0.53782108351214142</v>
      </c>
      <c r="Y150" s="35">
        <v>0.53573638457917094</v>
      </c>
      <c r="Z150" s="35">
        <v>0.53773487682115184</v>
      </c>
      <c r="AA150" s="35">
        <v>0.53717400735825305</v>
      </c>
      <c r="AB150" s="35">
        <v>0.53387024833586816</v>
      </c>
      <c r="AC150" s="35">
        <v>0.53375644118251098</v>
      </c>
      <c r="AD150" s="35">
        <v>0.53444708810692965</v>
      </c>
      <c r="AE150" s="35">
        <v>0.53467868041893685</v>
      </c>
      <c r="AF150" s="35">
        <v>0.5357334616767252</v>
      </c>
      <c r="AG150" s="35">
        <v>0.53464401385603755</v>
      </c>
      <c r="AH150" s="35">
        <v>0.53595562488015636</v>
      </c>
      <c r="AI150" s="35">
        <v>0.53448597923148533</v>
      </c>
      <c r="AK150" s="28">
        <f t="shared" si="34"/>
        <v>294725.95376465347</v>
      </c>
      <c r="AL150" s="28">
        <f t="shared" si="35"/>
        <v>293583.53874938568</v>
      </c>
      <c r="AM150" s="28">
        <f t="shared" si="36"/>
        <v>294678.71249799122</v>
      </c>
      <c r="AN150" s="28">
        <f t="shared" si="37"/>
        <v>294371.35603232268</v>
      </c>
      <c r="AO150" s="28">
        <f t="shared" si="38"/>
        <v>292560.89608805574</v>
      </c>
      <c r="AP150" s="28">
        <f t="shared" si="39"/>
        <v>292498.52976801601</v>
      </c>
      <c r="AQ150" s="28">
        <f t="shared" si="40"/>
        <v>292877.00428259745</v>
      </c>
      <c r="AR150" s="28">
        <f t="shared" si="41"/>
        <v>293003.91686957737</v>
      </c>
      <c r="AS150" s="28">
        <f t="shared" si="42"/>
        <v>293581.93699884543</v>
      </c>
      <c r="AT150" s="28">
        <f t="shared" si="43"/>
        <v>292984.91959310859</v>
      </c>
      <c r="AU150" s="28">
        <f t="shared" si="44"/>
        <v>293703.68243432569</v>
      </c>
      <c r="AV150" s="28">
        <f t="shared" si="45"/>
        <v>292898.31661885395</v>
      </c>
    </row>
    <row r="151" spans="1:48" s="21" customFormat="1" x14ac:dyDescent="0.3">
      <c r="A151" s="7" t="s">
        <v>167</v>
      </c>
      <c r="B151" s="7" t="s">
        <v>114</v>
      </c>
      <c r="C151" s="7">
        <v>2801</v>
      </c>
      <c r="D151" s="7" t="s">
        <v>1471</v>
      </c>
      <c r="E151" s="7">
        <v>907</v>
      </c>
      <c r="F151" s="7">
        <v>132031</v>
      </c>
      <c r="G151" s="7" t="s">
        <v>115</v>
      </c>
      <c r="H151" s="8" t="s">
        <v>1376</v>
      </c>
      <c r="I151" s="8"/>
      <c r="J151" s="15">
        <v>1588000</v>
      </c>
      <c r="K151" s="15">
        <v>1588000</v>
      </c>
      <c r="L151" s="15">
        <v>1588000</v>
      </c>
      <c r="M151" s="15">
        <v>1588000</v>
      </c>
      <c r="N151" s="15">
        <v>1588000</v>
      </c>
      <c r="O151" s="15">
        <v>1588000</v>
      </c>
      <c r="P151" s="15">
        <v>1588000</v>
      </c>
      <c r="Q151" s="15">
        <v>1588000</v>
      </c>
      <c r="R151" s="15">
        <v>1588000</v>
      </c>
      <c r="S151" s="15">
        <v>1588000</v>
      </c>
      <c r="T151" s="15">
        <v>1588000</v>
      </c>
      <c r="U151" s="15">
        <v>1588000</v>
      </c>
      <c r="V151" s="29">
        <v>0.40310000000000001</v>
      </c>
      <c r="W151" s="28"/>
      <c r="X151" s="35">
        <v>0.53782108351214142</v>
      </c>
      <c r="Y151" s="35">
        <v>0.53573638457917094</v>
      </c>
      <c r="Z151" s="35">
        <v>0.53773487682115184</v>
      </c>
      <c r="AA151" s="35">
        <v>0.53717400735825305</v>
      </c>
      <c r="AB151" s="35">
        <v>0.53387024833586816</v>
      </c>
      <c r="AC151" s="35">
        <v>0.53375644118251098</v>
      </c>
      <c r="AD151" s="35">
        <v>0.53444708810692965</v>
      </c>
      <c r="AE151" s="35">
        <v>0.53467868041893685</v>
      </c>
      <c r="AF151" s="35">
        <v>0.5357334616767252</v>
      </c>
      <c r="AG151" s="35">
        <v>0.53464401385603755</v>
      </c>
      <c r="AH151" s="35">
        <v>0.53595562488015636</v>
      </c>
      <c r="AI151" s="35">
        <v>0.53448597923148533</v>
      </c>
      <c r="AK151" s="28">
        <f t="shared" si="34"/>
        <v>854059.88061728061</v>
      </c>
      <c r="AL151" s="28">
        <f t="shared" si="35"/>
        <v>850749.37871172349</v>
      </c>
      <c r="AM151" s="28">
        <f t="shared" si="36"/>
        <v>853922.98439198907</v>
      </c>
      <c r="AN151" s="28">
        <f t="shared" si="37"/>
        <v>853032.32368490589</v>
      </c>
      <c r="AO151" s="28">
        <f t="shared" si="38"/>
        <v>847785.95435735863</v>
      </c>
      <c r="AP151" s="28">
        <f t="shared" si="39"/>
        <v>847605.22859782749</v>
      </c>
      <c r="AQ151" s="28">
        <f t="shared" si="40"/>
        <v>848701.97591380426</v>
      </c>
      <c r="AR151" s="28">
        <f t="shared" si="41"/>
        <v>849069.74450527166</v>
      </c>
      <c r="AS151" s="28">
        <f t="shared" si="42"/>
        <v>850744.73714263958</v>
      </c>
      <c r="AT151" s="28">
        <f t="shared" si="43"/>
        <v>849014.69400338759</v>
      </c>
      <c r="AU151" s="28">
        <f t="shared" si="44"/>
        <v>851097.53230968828</v>
      </c>
      <c r="AV151" s="28">
        <f t="shared" si="45"/>
        <v>848763.73501959874</v>
      </c>
    </row>
    <row r="152" spans="1:48" s="21" customFormat="1" x14ac:dyDescent="0.3">
      <c r="A152" s="7" t="s">
        <v>167</v>
      </c>
      <c r="B152" s="7" t="s">
        <v>114</v>
      </c>
      <c r="C152" s="7">
        <v>2801</v>
      </c>
      <c r="D152" s="7" t="s">
        <v>1471</v>
      </c>
      <c r="E152" s="7">
        <v>907</v>
      </c>
      <c r="F152" s="7">
        <v>132115</v>
      </c>
      <c r="G152" s="7" t="s">
        <v>115</v>
      </c>
      <c r="H152" s="8" t="s">
        <v>1377</v>
      </c>
      <c r="I152" s="8"/>
      <c r="J152" s="15">
        <v>104000</v>
      </c>
      <c r="K152" s="15">
        <v>104000</v>
      </c>
      <c r="L152" s="15">
        <v>104000</v>
      </c>
      <c r="M152" s="15">
        <v>104000</v>
      </c>
      <c r="N152" s="15">
        <v>104000</v>
      </c>
      <c r="O152" s="15">
        <v>104000</v>
      </c>
      <c r="P152" s="15">
        <v>104000</v>
      </c>
      <c r="Q152" s="15">
        <v>104000</v>
      </c>
      <c r="R152" s="15">
        <v>104000</v>
      </c>
      <c r="S152" s="15">
        <v>104000</v>
      </c>
      <c r="T152" s="15">
        <v>104000</v>
      </c>
      <c r="U152" s="15">
        <v>104000</v>
      </c>
      <c r="V152" s="29">
        <v>0.40310000000000001</v>
      </c>
      <c r="W152" s="28"/>
      <c r="X152" s="35">
        <v>0.53782108351214142</v>
      </c>
      <c r="Y152" s="35">
        <v>0.53573638457917094</v>
      </c>
      <c r="Z152" s="35">
        <v>0.53773487682115184</v>
      </c>
      <c r="AA152" s="35">
        <v>0.53717400735825305</v>
      </c>
      <c r="AB152" s="35">
        <v>0.53387024833586816</v>
      </c>
      <c r="AC152" s="35">
        <v>0.53375644118251098</v>
      </c>
      <c r="AD152" s="35">
        <v>0.53444708810692965</v>
      </c>
      <c r="AE152" s="35">
        <v>0.53467868041893685</v>
      </c>
      <c r="AF152" s="35">
        <v>0.5357334616767252</v>
      </c>
      <c r="AG152" s="35">
        <v>0.53464401385603755</v>
      </c>
      <c r="AH152" s="35">
        <v>0.53595562488015636</v>
      </c>
      <c r="AI152" s="35">
        <v>0.53448597923148533</v>
      </c>
      <c r="AK152" s="28">
        <f t="shared" si="34"/>
        <v>55933.392685262705</v>
      </c>
      <c r="AL152" s="28">
        <f t="shared" si="35"/>
        <v>55716.583996233778</v>
      </c>
      <c r="AM152" s="28">
        <f t="shared" si="36"/>
        <v>55924.427189399794</v>
      </c>
      <c r="AN152" s="28">
        <f t="shared" si="37"/>
        <v>55866.09676525832</v>
      </c>
      <c r="AO152" s="28">
        <f t="shared" si="38"/>
        <v>55522.50582693029</v>
      </c>
      <c r="AP152" s="28">
        <f t="shared" si="39"/>
        <v>55510.669882981143</v>
      </c>
      <c r="AQ152" s="28">
        <f t="shared" si="40"/>
        <v>55582.497163120686</v>
      </c>
      <c r="AR152" s="28">
        <f t="shared" si="41"/>
        <v>55606.58276356943</v>
      </c>
      <c r="AS152" s="28">
        <f t="shared" si="42"/>
        <v>55716.280014379423</v>
      </c>
      <c r="AT152" s="28">
        <f t="shared" si="43"/>
        <v>55602.977441027906</v>
      </c>
      <c r="AU152" s="28">
        <f t="shared" si="44"/>
        <v>55739.384987536258</v>
      </c>
      <c r="AV152" s="28">
        <f t="shared" si="45"/>
        <v>55586.541840074475</v>
      </c>
    </row>
    <row r="153" spans="1:48" s="21" customFormat="1" x14ac:dyDescent="0.3">
      <c r="A153" s="7" t="s">
        <v>167</v>
      </c>
      <c r="B153" s="7" t="s">
        <v>114</v>
      </c>
      <c r="C153" s="7">
        <v>2801</v>
      </c>
      <c r="D153" s="7" t="s">
        <v>1471</v>
      </c>
      <c r="E153" s="7">
        <v>907</v>
      </c>
      <c r="F153" s="7">
        <v>132097</v>
      </c>
      <c r="G153" s="7" t="s">
        <v>115</v>
      </c>
      <c r="H153" s="8" t="s">
        <v>1378</v>
      </c>
      <c r="I153" s="8"/>
      <c r="J153" s="15">
        <v>556000</v>
      </c>
      <c r="K153" s="15">
        <v>556000</v>
      </c>
      <c r="L153" s="15">
        <v>556000</v>
      </c>
      <c r="M153" s="15">
        <v>556000</v>
      </c>
      <c r="N153" s="15">
        <v>556000</v>
      </c>
      <c r="O153" s="15">
        <v>556000</v>
      </c>
      <c r="P153" s="15">
        <v>556000</v>
      </c>
      <c r="Q153" s="15">
        <v>556000</v>
      </c>
      <c r="R153" s="15">
        <v>556000</v>
      </c>
      <c r="S153" s="15">
        <v>556000</v>
      </c>
      <c r="T153" s="15">
        <v>556000</v>
      </c>
      <c r="U153" s="15">
        <v>556000</v>
      </c>
      <c r="V153" s="29">
        <v>0.40310000000000001</v>
      </c>
      <c r="W153" s="28"/>
      <c r="X153" s="35">
        <v>0.53782108351214142</v>
      </c>
      <c r="Y153" s="35">
        <v>0.53573638457917094</v>
      </c>
      <c r="Z153" s="35">
        <v>0.53773487682115184</v>
      </c>
      <c r="AA153" s="35">
        <v>0.53717400735825305</v>
      </c>
      <c r="AB153" s="35">
        <v>0.53387024833586816</v>
      </c>
      <c r="AC153" s="35">
        <v>0.53375644118251098</v>
      </c>
      <c r="AD153" s="35">
        <v>0.53444708810692965</v>
      </c>
      <c r="AE153" s="35">
        <v>0.53467868041893685</v>
      </c>
      <c r="AF153" s="35">
        <v>0.5357334616767252</v>
      </c>
      <c r="AG153" s="35">
        <v>0.53464401385603755</v>
      </c>
      <c r="AH153" s="35">
        <v>0.53595562488015636</v>
      </c>
      <c r="AI153" s="35">
        <v>0.53448597923148533</v>
      </c>
      <c r="AK153" s="28">
        <f t="shared" si="34"/>
        <v>299028.52243275061</v>
      </c>
      <c r="AL153" s="28">
        <f t="shared" si="35"/>
        <v>297869.42982601904</v>
      </c>
      <c r="AM153" s="28">
        <f t="shared" si="36"/>
        <v>298980.59151256044</v>
      </c>
      <c r="AN153" s="28">
        <f t="shared" si="37"/>
        <v>298668.74809118867</v>
      </c>
      <c r="AO153" s="28">
        <f t="shared" si="38"/>
        <v>296831.85807474272</v>
      </c>
      <c r="AP153" s="28">
        <f t="shared" si="39"/>
        <v>296768.58129747608</v>
      </c>
      <c r="AQ153" s="28">
        <f t="shared" si="40"/>
        <v>297152.58098745288</v>
      </c>
      <c r="AR153" s="28">
        <f t="shared" si="41"/>
        <v>297281.34631292889</v>
      </c>
      <c r="AS153" s="28">
        <f t="shared" si="42"/>
        <v>297867.80469225923</v>
      </c>
      <c r="AT153" s="28">
        <f t="shared" si="43"/>
        <v>297262.07170395687</v>
      </c>
      <c r="AU153" s="28">
        <f t="shared" si="44"/>
        <v>297991.32743336691</v>
      </c>
      <c r="AV153" s="28">
        <f t="shared" si="45"/>
        <v>297174.20445270586</v>
      </c>
    </row>
    <row r="154" spans="1:48" s="21" customFormat="1" x14ac:dyDescent="0.3">
      <c r="A154" s="7" t="s">
        <v>167</v>
      </c>
      <c r="B154" s="7" t="s">
        <v>114</v>
      </c>
      <c r="C154" s="7">
        <v>2801</v>
      </c>
      <c r="D154" s="7" t="s">
        <v>1471</v>
      </c>
      <c r="E154" s="7">
        <v>907</v>
      </c>
      <c r="F154" s="7">
        <v>131852</v>
      </c>
      <c r="G154" s="7" t="s">
        <v>115</v>
      </c>
      <c r="H154" s="8" t="s">
        <v>1379</v>
      </c>
      <c r="I154" s="8"/>
      <c r="J154" s="15">
        <v>1833000</v>
      </c>
      <c r="K154" s="15">
        <v>1833000</v>
      </c>
      <c r="L154" s="15">
        <v>1833000</v>
      </c>
      <c r="M154" s="15">
        <v>1833000</v>
      </c>
      <c r="N154" s="15">
        <v>1833000</v>
      </c>
      <c r="O154" s="15">
        <v>1833000</v>
      </c>
      <c r="P154" s="15">
        <v>1833000</v>
      </c>
      <c r="Q154" s="15">
        <v>1833000</v>
      </c>
      <c r="R154" s="15">
        <v>1833000</v>
      </c>
      <c r="S154" s="15">
        <v>1833000</v>
      </c>
      <c r="T154" s="15">
        <v>1833000</v>
      </c>
      <c r="U154" s="15">
        <v>1833000</v>
      </c>
      <c r="V154" s="29">
        <v>0.40310000000000001</v>
      </c>
      <c r="W154" s="28"/>
      <c r="X154" s="35">
        <v>0.53782108351214142</v>
      </c>
      <c r="Y154" s="35">
        <v>0.53573638457917094</v>
      </c>
      <c r="Z154" s="35">
        <v>0.53773487682115184</v>
      </c>
      <c r="AA154" s="35">
        <v>0.53717400735825305</v>
      </c>
      <c r="AB154" s="35">
        <v>0.53387024833586816</v>
      </c>
      <c r="AC154" s="35">
        <v>0.53375644118251098</v>
      </c>
      <c r="AD154" s="35">
        <v>0.53444708810692965</v>
      </c>
      <c r="AE154" s="35">
        <v>0.53467868041893685</v>
      </c>
      <c r="AF154" s="35">
        <v>0.5357334616767252</v>
      </c>
      <c r="AG154" s="35">
        <v>0.53464401385603755</v>
      </c>
      <c r="AH154" s="35">
        <v>0.53595562488015636</v>
      </c>
      <c r="AI154" s="35">
        <v>0.53448597923148533</v>
      </c>
      <c r="AK154" s="28">
        <f t="shared" si="34"/>
        <v>985826.04607775516</v>
      </c>
      <c r="AL154" s="28">
        <f t="shared" si="35"/>
        <v>982004.7929336204</v>
      </c>
      <c r="AM154" s="28">
        <f t="shared" si="36"/>
        <v>985668.02921317134</v>
      </c>
      <c r="AN154" s="28">
        <f t="shared" si="37"/>
        <v>984639.95548767783</v>
      </c>
      <c r="AO154" s="28">
        <f t="shared" si="38"/>
        <v>978584.16519964638</v>
      </c>
      <c r="AP154" s="28">
        <f t="shared" si="39"/>
        <v>978375.55668754259</v>
      </c>
      <c r="AQ154" s="28">
        <f t="shared" si="40"/>
        <v>979641.51250000205</v>
      </c>
      <c r="AR154" s="28">
        <f t="shared" si="41"/>
        <v>980066.0212079112</v>
      </c>
      <c r="AS154" s="28">
        <f t="shared" si="42"/>
        <v>981999.43525343726</v>
      </c>
      <c r="AT154" s="28">
        <f t="shared" si="43"/>
        <v>980002.47739811684</v>
      </c>
      <c r="AU154" s="28">
        <f t="shared" si="44"/>
        <v>982406.66040532663</v>
      </c>
      <c r="AV154" s="28">
        <f t="shared" si="45"/>
        <v>979712.79993131256</v>
      </c>
    </row>
    <row r="155" spans="1:48" s="21" customFormat="1" x14ac:dyDescent="0.3">
      <c r="A155" s="7" t="s">
        <v>167</v>
      </c>
      <c r="B155" s="7" t="s">
        <v>114</v>
      </c>
      <c r="C155" s="7">
        <v>2801</v>
      </c>
      <c r="D155" s="7" t="s">
        <v>1471</v>
      </c>
      <c r="E155" s="7">
        <v>907</v>
      </c>
      <c r="F155" s="7">
        <v>370587</v>
      </c>
      <c r="G155" s="7" t="s">
        <v>115</v>
      </c>
      <c r="H155" s="8" t="s">
        <v>1380</v>
      </c>
      <c r="I155" s="8"/>
      <c r="J155" s="15">
        <v>3422000</v>
      </c>
      <c r="K155" s="15">
        <v>3422000</v>
      </c>
      <c r="L155" s="15">
        <v>3422000</v>
      </c>
      <c r="M155" s="15">
        <v>3422000</v>
      </c>
      <c r="N155" s="15">
        <v>3422000</v>
      </c>
      <c r="O155" s="15">
        <v>3422000</v>
      </c>
      <c r="P155" s="15">
        <v>3422000</v>
      </c>
      <c r="Q155" s="15">
        <v>3422000</v>
      </c>
      <c r="R155" s="15">
        <v>3422000</v>
      </c>
      <c r="S155" s="15">
        <v>3422000</v>
      </c>
      <c r="T155" s="15">
        <v>3422000</v>
      </c>
      <c r="U155" s="15">
        <v>3422000</v>
      </c>
      <c r="V155" s="29">
        <v>0.40310000000000001</v>
      </c>
      <c r="W155" s="28"/>
      <c r="X155" s="35">
        <v>0.53782108351214142</v>
      </c>
      <c r="Y155" s="35">
        <v>0.53573638457917094</v>
      </c>
      <c r="Z155" s="35">
        <v>0.53773487682115184</v>
      </c>
      <c r="AA155" s="35">
        <v>0.53717400735825305</v>
      </c>
      <c r="AB155" s="35">
        <v>0.53387024833586816</v>
      </c>
      <c r="AC155" s="35">
        <v>0.53375644118251098</v>
      </c>
      <c r="AD155" s="35">
        <v>0.53444708810692965</v>
      </c>
      <c r="AE155" s="35">
        <v>0.53467868041893685</v>
      </c>
      <c r="AF155" s="35">
        <v>0.5357334616767252</v>
      </c>
      <c r="AG155" s="35">
        <v>0.53464401385603755</v>
      </c>
      <c r="AH155" s="35">
        <v>0.53595562488015636</v>
      </c>
      <c r="AI155" s="35">
        <v>0.53448597923148533</v>
      </c>
      <c r="AK155" s="28">
        <f t="shared" si="34"/>
        <v>1840423.7477785479</v>
      </c>
      <c r="AL155" s="28">
        <f t="shared" si="35"/>
        <v>1833289.908029923</v>
      </c>
      <c r="AM155" s="28">
        <f t="shared" si="36"/>
        <v>1840128.7484819817</v>
      </c>
      <c r="AN155" s="28">
        <f t="shared" si="37"/>
        <v>1838209.453179942</v>
      </c>
      <c r="AO155" s="28">
        <f t="shared" si="38"/>
        <v>1826903.9898053408</v>
      </c>
      <c r="AP155" s="28">
        <f t="shared" si="39"/>
        <v>1826514.5417265526</v>
      </c>
      <c r="AQ155" s="28">
        <f t="shared" si="40"/>
        <v>1828877.9355019133</v>
      </c>
      <c r="AR155" s="28">
        <f t="shared" si="41"/>
        <v>1829670.444393602</v>
      </c>
      <c r="AS155" s="28">
        <f t="shared" si="42"/>
        <v>1833279.9058577537</v>
      </c>
      <c r="AT155" s="28">
        <f t="shared" si="43"/>
        <v>1829551.8154153605</v>
      </c>
      <c r="AU155" s="28">
        <f t="shared" si="44"/>
        <v>1834040.1483398951</v>
      </c>
      <c r="AV155" s="28">
        <f t="shared" si="45"/>
        <v>1829011.0209301428</v>
      </c>
    </row>
    <row r="156" spans="1:48" s="21" customFormat="1" x14ac:dyDescent="0.3">
      <c r="A156" s="7" t="s">
        <v>167</v>
      </c>
      <c r="B156" s="7" t="s">
        <v>114</v>
      </c>
      <c r="C156" s="7">
        <v>2801</v>
      </c>
      <c r="D156" s="7" t="s">
        <v>8</v>
      </c>
      <c r="E156" s="7">
        <v>907</v>
      </c>
      <c r="F156" s="7">
        <v>131990</v>
      </c>
      <c r="G156" s="7" t="s">
        <v>115</v>
      </c>
      <c r="H156" s="8" t="s">
        <v>1381</v>
      </c>
      <c r="I156" s="8"/>
      <c r="J156" s="15">
        <v>3393000</v>
      </c>
      <c r="K156" s="15">
        <v>3393000</v>
      </c>
      <c r="L156" s="15">
        <v>3393000</v>
      </c>
      <c r="M156" s="15">
        <v>3393000</v>
      </c>
      <c r="N156" s="15">
        <v>3393000</v>
      </c>
      <c r="O156" s="15">
        <v>3393000</v>
      </c>
      <c r="P156" s="15">
        <v>3393000</v>
      </c>
      <c r="Q156" s="15">
        <v>3393000</v>
      </c>
      <c r="R156" s="15">
        <v>3393000</v>
      </c>
      <c r="S156" s="15">
        <v>3393000</v>
      </c>
      <c r="T156" s="15">
        <v>3393000</v>
      </c>
      <c r="U156" s="15">
        <v>3393000</v>
      </c>
      <c r="V156" s="29">
        <v>0.40310000000000001</v>
      </c>
      <c r="W156" s="28"/>
      <c r="X156" s="35">
        <v>0.53782108351214142</v>
      </c>
      <c r="Y156" s="35">
        <v>0.53573638457917094</v>
      </c>
      <c r="Z156" s="35">
        <v>0.53773487682115184</v>
      </c>
      <c r="AA156" s="35">
        <v>0.53717400735825305</v>
      </c>
      <c r="AB156" s="35">
        <v>0.53387024833586816</v>
      </c>
      <c r="AC156" s="35">
        <v>0.53375644118251098</v>
      </c>
      <c r="AD156" s="35">
        <v>0.53444708810692965</v>
      </c>
      <c r="AE156" s="35">
        <v>0.53467868041893685</v>
      </c>
      <c r="AF156" s="35">
        <v>0.5357334616767252</v>
      </c>
      <c r="AG156" s="35">
        <v>0.53464401385603755</v>
      </c>
      <c r="AH156" s="35">
        <v>0.53595562488015636</v>
      </c>
      <c r="AI156" s="35">
        <v>0.53448597923148533</v>
      </c>
      <c r="AK156" s="28">
        <f t="shared" si="34"/>
        <v>1824826.9363566958</v>
      </c>
      <c r="AL156" s="28">
        <f t="shared" si="35"/>
        <v>1817753.552877127</v>
      </c>
      <c r="AM156" s="28">
        <f t="shared" si="36"/>
        <v>1824534.4370541682</v>
      </c>
      <c r="AN156" s="28">
        <f t="shared" si="37"/>
        <v>1822631.4069665526</v>
      </c>
      <c r="AO156" s="28">
        <f t="shared" si="38"/>
        <v>1811421.7526036007</v>
      </c>
      <c r="AP156" s="28">
        <f t="shared" si="39"/>
        <v>1811035.6049322598</v>
      </c>
      <c r="AQ156" s="28">
        <f t="shared" si="40"/>
        <v>1813378.9699468124</v>
      </c>
      <c r="AR156" s="28">
        <f t="shared" si="41"/>
        <v>1814164.7626614526</v>
      </c>
      <c r="AS156" s="28">
        <f t="shared" si="42"/>
        <v>1817743.6354691286</v>
      </c>
      <c r="AT156" s="28">
        <f t="shared" si="43"/>
        <v>1814047.1390135353</v>
      </c>
      <c r="AU156" s="28">
        <f t="shared" si="44"/>
        <v>1818497.4352183705</v>
      </c>
      <c r="AV156" s="28">
        <f t="shared" si="45"/>
        <v>1813510.9275324298</v>
      </c>
    </row>
    <row r="157" spans="1:48" s="21" customFormat="1" x14ac:dyDescent="0.3">
      <c r="A157" s="7" t="s">
        <v>167</v>
      </c>
      <c r="B157" s="7" t="s">
        <v>114</v>
      </c>
      <c r="C157" s="7">
        <v>2801</v>
      </c>
      <c r="D157" s="7" t="s">
        <v>8</v>
      </c>
      <c r="E157" s="7">
        <v>907</v>
      </c>
      <c r="F157" s="7">
        <v>132032</v>
      </c>
      <c r="G157" s="7" t="s">
        <v>115</v>
      </c>
      <c r="H157" s="8" t="s">
        <v>1382</v>
      </c>
      <c r="I157" s="8"/>
      <c r="J157" s="15">
        <v>1775000</v>
      </c>
      <c r="K157" s="15">
        <v>1775000</v>
      </c>
      <c r="L157" s="15">
        <v>1775000</v>
      </c>
      <c r="M157" s="15">
        <v>1775000</v>
      </c>
      <c r="N157" s="15">
        <v>1775000</v>
      </c>
      <c r="O157" s="15">
        <v>1775000</v>
      </c>
      <c r="P157" s="15">
        <v>1775000</v>
      </c>
      <c r="Q157" s="15">
        <v>1775000</v>
      </c>
      <c r="R157" s="15">
        <v>1775000</v>
      </c>
      <c r="S157" s="15">
        <v>1775000</v>
      </c>
      <c r="T157" s="15">
        <v>1775000</v>
      </c>
      <c r="U157" s="15">
        <v>1775000</v>
      </c>
      <c r="V157" s="29">
        <v>0.40310000000000001</v>
      </c>
      <c r="W157" s="28"/>
      <c r="X157" s="35">
        <v>0.53782108351214142</v>
      </c>
      <c r="Y157" s="35">
        <v>0.53573638457917094</v>
      </c>
      <c r="Z157" s="35">
        <v>0.53773487682115184</v>
      </c>
      <c r="AA157" s="35">
        <v>0.53717400735825305</v>
      </c>
      <c r="AB157" s="35">
        <v>0.53387024833586816</v>
      </c>
      <c r="AC157" s="35">
        <v>0.53375644118251098</v>
      </c>
      <c r="AD157" s="35">
        <v>0.53444708810692965</v>
      </c>
      <c r="AE157" s="35">
        <v>0.53467868041893685</v>
      </c>
      <c r="AF157" s="35">
        <v>0.5357334616767252</v>
      </c>
      <c r="AG157" s="35">
        <v>0.53464401385603755</v>
      </c>
      <c r="AH157" s="35">
        <v>0.53595562488015636</v>
      </c>
      <c r="AI157" s="35">
        <v>0.53448597923148533</v>
      </c>
      <c r="AK157" s="28">
        <f t="shared" si="34"/>
        <v>954632.42323405098</v>
      </c>
      <c r="AL157" s="28">
        <f t="shared" si="35"/>
        <v>950932.08262802847</v>
      </c>
      <c r="AM157" s="28">
        <f t="shared" si="36"/>
        <v>954479.40635754447</v>
      </c>
      <c r="AN157" s="28">
        <f t="shared" si="37"/>
        <v>953483.8630608992</v>
      </c>
      <c r="AO157" s="28">
        <f t="shared" si="38"/>
        <v>947619.69079616596</v>
      </c>
      <c r="AP157" s="28">
        <f t="shared" si="39"/>
        <v>947417.68309895694</v>
      </c>
      <c r="AQ157" s="28">
        <f t="shared" si="40"/>
        <v>948643.58138980018</v>
      </c>
      <c r="AR157" s="28">
        <f t="shared" si="41"/>
        <v>949054.65774361289</v>
      </c>
      <c r="AS157" s="28">
        <f t="shared" si="42"/>
        <v>950926.89447618718</v>
      </c>
      <c r="AT157" s="28">
        <f t="shared" si="43"/>
        <v>948993.12459446664</v>
      </c>
      <c r="AU157" s="28">
        <f t="shared" si="44"/>
        <v>951321.23416227754</v>
      </c>
      <c r="AV157" s="28">
        <f t="shared" si="45"/>
        <v>948712.6131358865</v>
      </c>
    </row>
    <row r="158" spans="1:48" s="21" customFormat="1" x14ac:dyDescent="0.3">
      <c r="A158" s="7" t="s">
        <v>167</v>
      </c>
      <c r="B158" s="7" t="s">
        <v>114</v>
      </c>
      <c r="C158" s="7">
        <v>2801</v>
      </c>
      <c r="D158" s="7" t="s">
        <v>8</v>
      </c>
      <c r="E158" s="7">
        <v>907</v>
      </c>
      <c r="F158" s="7">
        <v>150220</v>
      </c>
      <c r="G158" s="7" t="s">
        <v>115</v>
      </c>
      <c r="H158" s="8" t="s">
        <v>1383</v>
      </c>
      <c r="I158" s="8"/>
      <c r="J158" s="15">
        <v>90000</v>
      </c>
      <c r="K158" s="15">
        <v>90000</v>
      </c>
      <c r="L158" s="15">
        <v>90000</v>
      </c>
      <c r="M158" s="15">
        <v>90000</v>
      </c>
      <c r="N158" s="15">
        <v>90000</v>
      </c>
      <c r="O158" s="15">
        <v>90000</v>
      </c>
      <c r="P158" s="15">
        <v>90000</v>
      </c>
      <c r="Q158" s="15">
        <v>90000</v>
      </c>
      <c r="R158" s="15">
        <v>90000</v>
      </c>
      <c r="S158" s="15">
        <v>90000</v>
      </c>
      <c r="T158" s="15">
        <v>90000</v>
      </c>
      <c r="U158" s="15">
        <v>90000</v>
      </c>
      <c r="V158" s="29">
        <v>0.40310000000000001</v>
      </c>
      <c r="W158" s="28"/>
      <c r="X158" s="35">
        <v>0.53782108351214142</v>
      </c>
      <c r="Y158" s="35">
        <v>0.53573638457917094</v>
      </c>
      <c r="Z158" s="35">
        <v>0.53773487682115184</v>
      </c>
      <c r="AA158" s="35">
        <v>0.53717400735825305</v>
      </c>
      <c r="AB158" s="35">
        <v>0.53387024833586816</v>
      </c>
      <c r="AC158" s="35">
        <v>0.53375644118251098</v>
      </c>
      <c r="AD158" s="35">
        <v>0.53444708810692965</v>
      </c>
      <c r="AE158" s="35">
        <v>0.53467868041893685</v>
      </c>
      <c r="AF158" s="35">
        <v>0.5357334616767252</v>
      </c>
      <c r="AG158" s="35">
        <v>0.53464401385603755</v>
      </c>
      <c r="AH158" s="35">
        <v>0.53595562488015636</v>
      </c>
      <c r="AI158" s="35">
        <v>0.53448597923148533</v>
      </c>
      <c r="AK158" s="28">
        <f t="shared" si="34"/>
        <v>48403.897516092729</v>
      </c>
      <c r="AL158" s="28">
        <f t="shared" si="35"/>
        <v>48216.274612125388</v>
      </c>
      <c r="AM158" s="28">
        <f t="shared" si="36"/>
        <v>48396.138913903669</v>
      </c>
      <c r="AN158" s="28">
        <f t="shared" si="37"/>
        <v>48345.660662242772</v>
      </c>
      <c r="AO158" s="28">
        <f t="shared" si="38"/>
        <v>48048.322350228133</v>
      </c>
      <c r="AP158" s="28">
        <f t="shared" si="39"/>
        <v>48038.07970642599</v>
      </c>
      <c r="AQ158" s="28">
        <f t="shared" si="40"/>
        <v>48100.237929623669</v>
      </c>
      <c r="AR158" s="28">
        <f t="shared" si="41"/>
        <v>48121.081237704318</v>
      </c>
      <c r="AS158" s="28">
        <f t="shared" si="42"/>
        <v>48216.01155090527</v>
      </c>
      <c r="AT158" s="28">
        <f t="shared" si="43"/>
        <v>48117.961247043379</v>
      </c>
      <c r="AU158" s="28">
        <f t="shared" si="44"/>
        <v>48236.006239214075</v>
      </c>
      <c r="AV158" s="28">
        <f t="shared" si="45"/>
        <v>48103.738130833677</v>
      </c>
    </row>
    <row r="159" spans="1:48" s="21" customFormat="1" x14ac:dyDescent="0.3">
      <c r="A159" s="7" t="s">
        <v>167</v>
      </c>
      <c r="B159" s="7" t="s">
        <v>114</v>
      </c>
      <c r="C159" s="7">
        <v>2801</v>
      </c>
      <c r="D159" s="7" t="s">
        <v>1471</v>
      </c>
      <c r="E159" s="7">
        <v>907</v>
      </c>
      <c r="F159" s="7">
        <v>132108</v>
      </c>
      <c r="G159" s="7" t="s">
        <v>115</v>
      </c>
      <c r="H159" s="8" t="s">
        <v>1384</v>
      </c>
      <c r="I159" s="8"/>
      <c r="J159" s="15">
        <v>461000</v>
      </c>
      <c r="K159" s="15">
        <v>461000</v>
      </c>
      <c r="L159" s="15">
        <v>461000</v>
      </c>
      <c r="M159" s="15">
        <v>461000</v>
      </c>
      <c r="N159" s="15">
        <v>461000</v>
      </c>
      <c r="O159" s="15">
        <v>461000</v>
      </c>
      <c r="P159" s="15">
        <v>461000</v>
      </c>
      <c r="Q159" s="15">
        <v>461000</v>
      </c>
      <c r="R159" s="15">
        <v>461000</v>
      </c>
      <c r="S159" s="15">
        <v>461000</v>
      </c>
      <c r="T159" s="15">
        <v>461000</v>
      </c>
      <c r="U159" s="15">
        <v>461000</v>
      </c>
      <c r="V159" s="29">
        <v>0.40310000000000001</v>
      </c>
      <c r="W159" s="28"/>
      <c r="X159" s="35">
        <v>0.53782108351214142</v>
      </c>
      <c r="Y159" s="35">
        <v>0.53573638457917094</v>
      </c>
      <c r="Z159" s="35">
        <v>0.53773487682115184</v>
      </c>
      <c r="AA159" s="35">
        <v>0.53717400735825305</v>
      </c>
      <c r="AB159" s="35">
        <v>0.53387024833586816</v>
      </c>
      <c r="AC159" s="35">
        <v>0.53375644118251098</v>
      </c>
      <c r="AD159" s="35">
        <v>0.53444708810692965</v>
      </c>
      <c r="AE159" s="35">
        <v>0.53467868041893685</v>
      </c>
      <c r="AF159" s="35">
        <v>0.5357334616767252</v>
      </c>
      <c r="AG159" s="35">
        <v>0.53464401385603755</v>
      </c>
      <c r="AH159" s="35">
        <v>0.53595562488015636</v>
      </c>
      <c r="AI159" s="35">
        <v>0.53448597923148533</v>
      </c>
      <c r="AK159" s="28">
        <f t="shared" si="34"/>
        <v>247935.51949909719</v>
      </c>
      <c r="AL159" s="28">
        <f t="shared" si="35"/>
        <v>246974.47329099782</v>
      </c>
      <c r="AM159" s="28">
        <f t="shared" si="36"/>
        <v>247895.77821455098</v>
      </c>
      <c r="AN159" s="28">
        <f t="shared" si="37"/>
        <v>247637.21739215465</v>
      </c>
      <c r="AO159" s="28">
        <f t="shared" si="38"/>
        <v>246114.18448283523</v>
      </c>
      <c r="AP159" s="28">
        <f t="shared" si="39"/>
        <v>246061.71938513755</v>
      </c>
      <c r="AQ159" s="28">
        <f t="shared" si="40"/>
        <v>246380.10761729456</v>
      </c>
      <c r="AR159" s="28">
        <f t="shared" si="41"/>
        <v>246486.87167312988</v>
      </c>
      <c r="AS159" s="28">
        <f t="shared" si="42"/>
        <v>246973.12583297031</v>
      </c>
      <c r="AT159" s="28">
        <f t="shared" si="43"/>
        <v>246470.89038763332</v>
      </c>
      <c r="AU159" s="28">
        <f t="shared" si="44"/>
        <v>247075.54306975208</v>
      </c>
      <c r="AV159" s="28">
        <f t="shared" si="45"/>
        <v>246398.03642571473</v>
      </c>
    </row>
    <row r="160" spans="1:48" s="21" customFormat="1" x14ac:dyDescent="0.3">
      <c r="A160" s="7" t="s">
        <v>167</v>
      </c>
      <c r="B160" s="7" t="s">
        <v>114</v>
      </c>
      <c r="C160" s="7">
        <v>2801</v>
      </c>
      <c r="D160" s="7" t="s">
        <v>1471</v>
      </c>
      <c r="E160" s="7">
        <v>907</v>
      </c>
      <c r="F160" s="7">
        <v>370551</v>
      </c>
      <c r="G160" s="7" t="s">
        <v>115</v>
      </c>
      <c r="H160" s="8" t="s">
        <v>1385</v>
      </c>
      <c r="I160" s="8"/>
      <c r="J160" s="15">
        <v>4881000</v>
      </c>
      <c r="K160" s="15">
        <v>4881000</v>
      </c>
      <c r="L160" s="15">
        <v>4881000</v>
      </c>
      <c r="M160" s="15">
        <v>4881000</v>
      </c>
      <c r="N160" s="15">
        <v>4881000</v>
      </c>
      <c r="O160" s="15">
        <v>4881000</v>
      </c>
      <c r="P160" s="15">
        <v>4881000</v>
      </c>
      <c r="Q160" s="15">
        <v>4881000</v>
      </c>
      <c r="R160" s="15">
        <v>4881000</v>
      </c>
      <c r="S160" s="15">
        <v>4881000</v>
      </c>
      <c r="T160" s="15">
        <v>4881000</v>
      </c>
      <c r="U160" s="15">
        <v>4881000</v>
      </c>
      <c r="V160" s="29">
        <v>0.40310000000000001</v>
      </c>
      <c r="W160" s="28"/>
      <c r="X160" s="35">
        <v>0.53782108351214142</v>
      </c>
      <c r="Y160" s="35">
        <v>0.53573638457917094</v>
      </c>
      <c r="Z160" s="35">
        <v>0.53773487682115184</v>
      </c>
      <c r="AA160" s="35">
        <v>0.53717400735825305</v>
      </c>
      <c r="AB160" s="35">
        <v>0.53387024833586816</v>
      </c>
      <c r="AC160" s="35">
        <v>0.53375644118251098</v>
      </c>
      <c r="AD160" s="35">
        <v>0.53444708810692965</v>
      </c>
      <c r="AE160" s="35">
        <v>0.53467868041893685</v>
      </c>
      <c r="AF160" s="35">
        <v>0.5357334616767252</v>
      </c>
      <c r="AG160" s="35">
        <v>0.53464401385603755</v>
      </c>
      <c r="AH160" s="35">
        <v>0.53595562488015636</v>
      </c>
      <c r="AI160" s="35">
        <v>0.53448597923148533</v>
      </c>
      <c r="AK160" s="28">
        <f t="shared" si="34"/>
        <v>2625104.7086227625</v>
      </c>
      <c r="AL160" s="28">
        <f t="shared" si="35"/>
        <v>2614929.2931309333</v>
      </c>
      <c r="AM160" s="28">
        <f t="shared" si="36"/>
        <v>2624683.9337640423</v>
      </c>
      <c r="AN160" s="28">
        <f t="shared" si="37"/>
        <v>2621946.329915633</v>
      </c>
      <c r="AO160" s="28">
        <f t="shared" si="38"/>
        <v>2605820.6821273724</v>
      </c>
      <c r="AP160" s="28">
        <f t="shared" si="39"/>
        <v>2605265.1894118362</v>
      </c>
      <c r="AQ160" s="28">
        <f t="shared" si="40"/>
        <v>2608636.2370499237</v>
      </c>
      <c r="AR160" s="28">
        <f t="shared" si="41"/>
        <v>2609766.6391248307</v>
      </c>
      <c r="AS160" s="28">
        <f t="shared" si="42"/>
        <v>2614915.0264440957</v>
      </c>
      <c r="AT160" s="28">
        <f t="shared" si="43"/>
        <v>2609597.4316313192</v>
      </c>
      <c r="AU160" s="28">
        <f t="shared" si="44"/>
        <v>2615999.4050400434</v>
      </c>
      <c r="AV160" s="28">
        <f t="shared" si="45"/>
        <v>2608826.06462888</v>
      </c>
    </row>
    <row r="161" spans="1:48" s="21" customFormat="1" x14ac:dyDescent="0.3">
      <c r="A161" s="7" t="s">
        <v>167</v>
      </c>
      <c r="B161" s="7" t="s">
        <v>114</v>
      </c>
      <c r="C161" s="7">
        <v>2801</v>
      </c>
      <c r="D161" s="7" t="s">
        <v>8</v>
      </c>
      <c r="E161" s="7">
        <v>907</v>
      </c>
      <c r="F161" s="7">
        <v>131993</v>
      </c>
      <c r="G161" s="7" t="s">
        <v>115</v>
      </c>
      <c r="H161" s="8" t="s">
        <v>1386</v>
      </c>
      <c r="I161" s="8"/>
      <c r="J161" s="15">
        <v>1288000</v>
      </c>
      <c r="K161" s="15">
        <v>1288000</v>
      </c>
      <c r="L161" s="15">
        <v>1288000</v>
      </c>
      <c r="M161" s="15">
        <v>1288000</v>
      </c>
      <c r="N161" s="15">
        <v>1288000</v>
      </c>
      <c r="O161" s="15">
        <v>1288000</v>
      </c>
      <c r="P161" s="15">
        <v>1288000</v>
      </c>
      <c r="Q161" s="15">
        <v>1288000</v>
      </c>
      <c r="R161" s="15">
        <v>1288000</v>
      </c>
      <c r="S161" s="15">
        <v>1288000</v>
      </c>
      <c r="T161" s="15">
        <v>1288000</v>
      </c>
      <c r="U161" s="15">
        <v>1288000</v>
      </c>
      <c r="V161" s="29">
        <v>0.40310000000000001</v>
      </c>
      <c r="W161" s="28"/>
      <c r="X161" s="35">
        <v>0.53782108351214142</v>
      </c>
      <c r="Y161" s="35">
        <v>0.53573638457917094</v>
      </c>
      <c r="Z161" s="35">
        <v>0.53773487682115184</v>
      </c>
      <c r="AA161" s="35">
        <v>0.53717400735825305</v>
      </c>
      <c r="AB161" s="35">
        <v>0.53387024833586816</v>
      </c>
      <c r="AC161" s="35">
        <v>0.53375644118251098</v>
      </c>
      <c r="AD161" s="35">
        <v>0.53444708810692965</v>
      </c>
      <c r="AE161" s="35">
        <v>0.53467868041893685</v>
      </c>
      <c r="AF161" s="35">
        <v>0.5357334616767252</v>
      </c>
      <c r="AG161" s="35">
        <v>0.53464401385603755</v>
      </c>
      <c r="AH161" s="35">
        <v>0.53595562488015636</v>
      </c>
      <c r="AI161" s="35">
        <v>0.53448597923148533</v>
      </c>
      <c r="AK161" s="28">
        <f t="shared" si="34"/>
        <v>692713.5555636381</v>
      </c>
      <c r="AL161" s="28">
        <f t="shared" si="35"/>
        <v>690028.46333797218</v>
      </c>
      <c r="AM161" s="28">
        <f t="shared" si="36"/>
        <v>692602.52134564356</v>
      </c>
      <c r="AN161" s="28">
        <f t="shared" si="37"/>
        <v>691880.12147742987</v>
      </c>
      <c r="AO161" s="28">
        <f t="shared" si="38"/>
        <v>687624.87985659821</v>
      </c>
      <c r="AP161" s="28">
        <f t="shared" si="39"/>
        <v>687478.29624307412</v>
      </c>
      <c r="AQ161" s="28">
        <f t="shared" si="40"/>
        <v>688367.84948172537</v>
      </c>
      <c r="AR161" s="28">
        <f t="shared" si="41"/>
        <v>688666.14037959068</v>
      </c>
      <c r="AS161" s="28">
        <f t="shared" si="42"/>
        <v>690024.69863962207</v>
      </c>
      <c r="AT161" s="28">
        <f t="shared" si="43"/>
        <v>688621.48984657635</v>
      </c>
      <c r="AU161" s="28">
        <f t="shared" si="44"/>
        <v>690310.8448456414</v>
      </c>
      <c r="AV161" s="28">
        <f t="shared" si="45"/>
        <v>688417.94125015312</v>
      </c>
    </row>
    <row r="162" spans="1:48" s="21" customFormat="1" x14ac:dyDescent="0.3">
      <c r="A162" s="7" t="s">
        <v>167</v>
      </c>
      <c r="B162" s="7" t="s">
        <v>114</v>
      </c>
      <c r="C162" s="7">
        <v>2801</v>
      </c>
      <c r="D162" s="7" t="s">
        <v>8</v>
      </c>
      <c r="E162" s="7">
        <v>907</v>
      </c>
      <c r="F162" s="7">
        <v>131961</v>
      </c>
      <c r="G162" s="7" t="s">
        <v>115</v>
      </c>
      <c r="H162" s="8" t="s">
        <v>1387</v>
      </c>
      <c r="I162" s="8"/>
      <c r="J162" s="15">
        <v>536000</v>
      </c>
      <c r="K162" s="15">
        <v>536000</v>
      </c>
      <c r="L162" s="15">
        <v>536000</v>
      </c>
      <c r="M162" s="15">
        <v>536000</v>
      </c>
      <c r="N162" s="15">
        <v>536000</v>
      </c>
      <c r="O162" s="15">
        <v>536000</v>
      </c>
      <c r="P162" s="15">
        <v>536000</v>
      </c>
      <c r="Q162" s="15">
        <v>536000</v>
      </c>
      <c r="R162" s="15">
        <v>536000</v>
      </c>
      <c r="S162" s="15">
        <v>536000</v>
      </c>
      <c r="T162" s="15">
        <v>536000</v>
      </c>
      <c r="U162" s="15">
        <v>536000</v>
      </c>
      <c r="V162" s="29">
        <v>0.40310000000000001</v>
      </c>
      <c r="W162" s="28"/>
      <c r="X162" s="35">
        <v>0.53782108351214142</v>
      </c>
      <c r="Y162" s="35">
        <v>0.53573638457917094</v>
      </c>
      <c r="Z162" s="35">
        <v>0.53773487682115184</v>
      </c>
      <c r="AA162" s="35">
        <v>0.53717400735825305</v>
      </c>
      <c r="AB162" s="35">
        <v>0.53387024833586816</v>
      </c>
      <c r="AC162" s="35">
        <v>0.53375644118251098</v>
      </c>
      <c r="AD162" s="35">
        <v>0.53444708810692965</v>
      </c>
      <c r="AE162" s="35">
        <v>0.53467868041893685</v>
      </c>
      <c r="AF162" s="35">
        <v>0.5357334616767252</v>
      </c>
      <c r="AG162" s="35">
        <v>0.53464401385603755</v>
      </c>
      <c r="AH162" s="35">
        <v>0.53595562488015636</v>
      </c>
      <c r="AI162" s="35">
        <v>0.53448597923148533</v>
      </c>
      <c r="AK162" s="28">
        <f t="shared" si="34"/>
        <v>288272.10076250782</v>
      </c>
      <c r="AL162" s="28">
        <f t="shared" si="35"/>
        <v>287154.70213443565</v>
      </c>
      <c r="AM162" s="28">
        <f t="shared" si="36"/>
        <v>288225.89397613739</v>
      </c>
      <c r="AN162" s="28">
        <f t="shared" si="37"/>
        <v>287925.26794402365</v>
      </c>
      <c r="AO162" s="28">
        <f t="shared" si="38"/>
        <v>286154.45310802531</v>
      </c>
      <c r="AP162" s="28">
        <f t="shared" si="39"/>
        <v>286093.45247382589</v>
      </c>
      <c r="AQ162" s="28">
        <f t="shared" si="40"/>
        <v>286463.63922531431</v>
      </c>
      <c r="AR162" s="28">
        <f t="shared" si="41"/>
        <v>286587.77270455012</v>
      </c>
      <c r="AS162" s="28">
        <f t="shared" si="42"/>
        <v>287153.13545872469</v>
      </c>
      <c r="AT162" s="28">
        <f t="shared" si="43"/>
        <v>286569.19142683613</v>
      </c>
      <c r="AU162" s="28">
        <f t="shared" si="44"/>
        <v>287272.2149357638</v>
      </c>
      <c r="AV162" s="28">
        <f t="shared" si="45"/>
        <v>286484.48486807616</v>
      </c>
    </row>
    <row r="163" spans="1:48" s="21" customFormat="1" x14ac:dyDescent="0.3">
      <c r="A163" s="7" t="s">
        <v>167</v>
      </c>
      <c r="B163" s="7" t="s">
        <v>114</v>
      </c>
      <c r="C163" s="7">
        <v>2801</v>
      </c>
      <c r="D163" s="7" t="s">
        <v>8</v>
      </c>
      <c r="E163" s="7">
        <v>907</v>
      </c>
      <c r="F163" s="7">
        <v>131507</v>
      </c>
      <c r="G163" s="7" t="s">
        <v>115</v>
      </c>
      <c r="H163" s="8" t="s">
        <v>67</v>
      </c>
      <c r="I163" s="8"/>
      <c r="J163" s="15">
        <v>3019000</v>
      </c>
      <c r="K163" s="15">
        <v>3019000</v>
      </c>
      <c r="L163" s="15">
        <v>3019000</v>
      </c>
      <c r="M163" s="15">
        <v>3019000</v>
      </c>
      <c r="N163" s="15">
        <v>3019000</v>
      </c>
      <c r="O163" s="15">
        <v>3019000</v>
      </c>
      <c r="P163" s="15">
        <v>3019000</v>
      </c>
      <c r="Q163" s="15">
        <v>3019000</v>
      </c>
      <c r="R163" s="15">
        <v>3019000</v>
      </c>
      <c r="S163" s="15">
        <v>3019000</v>
      </c>
      <c r="T163" s="15">
        <v>3019000</v>
      </c>
      <c r="U163" s="15">
        <v>3019000</v>
      </c>
      <c r="V163" s="29">
        <v>0.40310000000000001</v>
      </c>
      <c r="W163" s="28"/>
      <c r="X163" s="35">
        <v>0.53782108351214142</v>
      </c>
      <c r="Y163" s="35">
        <v>0.53573638457917094</v>
      </c>
      <c r="Z163" s="35">
        <v>0.53773487682115184</v>
      </c>
      <c r="AA163" s="35">
        <v>0.53717400735825305</v>
      </c>
      <c r="AB163" s="35">
        <v>0.53387024833586816</v>
      </c>
      <c r="AC163" s="35">
        <v>0.53375644118251098</v>
      </c>
      <c r="AD163" s="35">
        <v>0.53444708810692965</v>
      </c>
      <c r="AE163" s="35">
        <v>0.53467868041893685</v>
      </c>
      <c r="AF163" s="35">
        <v>0.5357334616767252</v>
      </c>
      <c r="AG163" s="35">
        <v>0.53464401385603755</v>
      </c>
      <c r="AH163" s="35">
        <v>0.53595562488015636</v>
      </c>
      <c r="AI163" s="35">
        <v>0.53448597923148533</v>
      </c>
      <c r="AK163" s="28">
        <f t="shared" si="34"/>
        <v>1623681.8511231549</v>
      </c>
      <c r="AL163" s="28">
        <f t="shared" si="35"/>
        <v>1617388.145044517</v>
      </c>
      <c r="AM163" s="28">
        <f t="shared" si="36"/>
        <v>1623421.5931230574</v>
      </c>
      <c r="AN163" s="28">
        <f t="shared" si="37"/>
        <v>1621728.328214566</v>
      </c>
      <c r="AO163" s="28">
        <f t="shared" si="38"/>
        <v>1611754.2797259861</v>
      </c>
      <c r="AP163" s="28">
        <f t="shared" si="39"/>
        <v>1611410.6959300006</v>
      </c>
      <c r="AQ163" s="28">
        <f t="shared" si="40"/>
        <v>1613495.7589948205</v>
      </c>
      <c r="AR163" s="28">
        <f t="shared" si="41"/>
        <v>1614194.9361847704</v>
      </c>
      <c r="AS163" s="28">
        <f t="shared" si="42"/>
        <v>1617379.3208020334</v>
      </c>
      <c r="AT163" s="28">
        <f t="shared" si="43"/>
        <v>1614090.2778313775</v>
      </c>
      <c r="AU163" s="28">
        <f t="shared" si="44"/>
        <v>1618050.031513192</v>
      </c>
      <c r="AV163" s="28">
        <f t="shared" si="45"/>
        <v>1613613.1712998543</v>
      </c>
    </row>
    <row r="164" spans="1:48" s="21" customFormat="1" x14ac:dyDescent="0.3">
      <c r="A164" s="7" t="s">
        <v>167</v>
      </c>
      <c r="B164" s="7" t="s">
        <v>114</v>
      </c>
      <c r="C164" s="7">
        <v>2801</v>
      </c>
      <c r="D164" s="7" t="s">
        <v>8</v>
      </c>
      <c r="E164" s="7">
        <v>907</v>
      </c>
      <c r="F164" s="7">
        <v>131984</v>
      </c>
      <c r="G164" s="7" t="s">
        <v>115</v>
      </c>
      <c r="H164" s="8" t="s">
        <v>1388</v>
      </c>
      <c r="I164" s="8"/>
      <c r="J164" s="15">
        <v>5773000</v>
      </c>
      <c r="K164" s="15">
        <v>5773000</v>
      </c>
      <c r="L164" s="15">
        <v>5773000</v>
      </c>
      <c r="M164" s="15">
        <v>5773000</v>
      </c>
      <c r="N164" s="15">
        <v>5773000</v>
      </c>
      <c r="O164" s="15">
        <v>5773000</v>
      </c>
      <c r="P164" s="15">
        <v>5773000</v>
      </c>
      <c r="Q164" s="15">
        <v>5773000</v>
      </c>
      <c r="R164" s="15">
        <v>5773000</v>
      </c>
      <c r="S164" s="15">
        <v>5773000</v>
      </c>
      <c r="T164" s="15">
        <v>5773000</v>
      </c>
      <c r="U164" s="15">
        <v>5773000</v>
      </c>
      <c r="V164" s="29">
        <v>0.40310000000000001</v>
      </c>
      <c r="W164" s="28"/>
      <c r="X164" s="35">
        <v>0.53782108351214142</v>
      </c>
      <c r="Y164" s="35">
        <v>0.53573638457917094</v>
      </c>
      <c r="Z164" s="35">
        <v>0.53773487682115184</v>
      </c>
      <c r="AA164" s="35">
        <v>0.53717400735825305</v>
      </c>
      <c r="AB164" s="35">
        <v>0.53387024833586816</v>
      </c>
      <c r="AC164" s="35">
        <v>0.53375644118251098</v>
      </c>
      <c r="AD164" s="35">
        <v>0.53444708810692965</v>
      </c>
      <c r="AE164" s="35">
        <v>0.53467868041893685</v>
      </c>
      <c r="AF164" s="35">
        <v>0.5357334616767252</v>
      </c>
      <c r="AG164" s="35">
        <v>0.53464401385603755</v>
      </c>
      <c r="AH164" s="35">
        <v>0.53595562488015636</v>
      </c>
      <c r="AI164" s="35">
        <v>0.53448597923148533</v>
      </c>
      <c r="AK164" s="28">
        <f t="shared" si="34"/>
        <v>3104841.1151155923</v>
      </c>
      <c r="AL164" s="28">
        <f t="shared" si="35"/>
        <v>3092806.1481755539</v>
      </c>
      <c r="AM164" s="28">
        <f t="shared" si="36"/>
        <v>3104343.4438885096</v>
      </c>
      <c r="AN164" s="28">
        <f t="shared" si="37"/>
        <v>3101105.544479195</v>
      </c>
      <c r="AO164" s="28">
        <f t="shared" si="38"/>
        <v>3082032.9436429669</v>
      </c>
      <c r="AP164" s="28">
        <f t="shared" si="39"/>
        <v>3081375.9349466357</v>
      </c>
      <c r="AQ164" s="28">
        <f t="shared" si="40"/>
        <v>3085363.0396413049</v>
      </c>
      <c r="AR164" s="28">
        <f t="shared" si="41"/>
        <v>3086700.0220585223</v>
      </c>
      <c r="AS164" s="28">
        <f t="shared" si="42"/>
        <v>3092789.2742597344</v>
      </c>
      <c r="AT164" s="28">
        <f t="shared" si="43"/>
        <v>3086499.8919909047</v>
      </c>
      <c r="AU164" s="28">
        <f t="shared" si="44"/>
        <v>3094071.8224331425</v>
      </c>
      <c r="AV164" s="28">
        <f t="shared" si="45"/>
        <v>3085587.5581033649</v>
      </c>
    </row>
    <row r="165" spans="1:48" x14ac:dyDescent="0.3">
      <c r="A165" s="7" t="s">
        <v>167</v>
      </c>
      <c r="B165" s="7" t="s">
        <v>114</v>
      </c>
      <c r="C165" s="7">
        <v>2801</v>
      </c>
      <c r="D165" s="7" t="s">
        <v>8</v>
      </c>
      <c r="E165" s="7">
        <v>907</v>
      </c>
      <c r="F165" s="7">
        <v>370484</v>
      </c>
      <c r="G165" s="7" t="s">
        <v>115</v>
      </c>
      <c r="H165" s="8" t="s">
        <v>1389</v>
      </c>
      <c r="J165" s="15">
        <v>89000</v>
      </c>
      <c r="K165" s="15">
        <v>89000</v>
      </c>
      <c r="L165" s="15">
        <v>89000</v>
      </c>
      <c r="M165" s="15">
        <v>89000</v>
      </c>
      <c r="N165" s="15">
        <v>89000</v>
      </c>
      <c r="O165" s="15">
        <v>89000</v>
      </c>
      <c r="P165" s="15">
        <v>89000</v>
      </c>
      <c r="Q165" s="15">
        <v>89000</v>
      </c>
      <c r="R165" s="15">
        <v>89000</v>
      </c>
      <c r="S165" s="15">
        <v>89000</v>
      </c>
      <c r="T165" s="15">
        <v>89000</v>
      </c>
      <c r="U165" s="15">
        <v>89000</v>
      </c>
      <c r="V165" s="29">
        <v>0.40310000000000001</v>
      </c>
      <c r="W165" s="28"/>
      <c r="X165" s="35">
        <v>0.53782108351214142</v>
      </c>
      <c r="Y165" s="35">
        <v>0.53573638457917094</v>
      </c>
      <c r="Z165" s="35">
        <v>0.53773487682115184</v>
      </c>
      <c r="AA165" s="35">
        <v>0.53717400735825305</v>
      </c>
      <c r="AB165" s="35">
        <v>0.53387024833586816</v>
      </c>
      <c r="AC165" s="35">
        <v>0.53375644118251098</v>
      </c>
      <c r="AD165" s="35">
        <v>0.53444708810692965</v>
      </c>
      <c r="AE165" s="35">
        <v>0.53467868041893685</v>
      </c>
      <c r="AF165" s="35">
        <v>0.5357334616767252</v>
      </c>
      <c r="AG165" s="35">
        <v>0.53464401385603755</v>
      </c>
      <c r="AH165" s="35">
        <v>0.53595562488015636</v>
      </c>
      <c r="AI165" s="35">
        <v>0.53448597923148533</v>
      </c>
      <c r="AK165" s="28">
        <f t="shared" ref="AK165:AK228" si="46">X165*J165</f>
        <v>47866.076432580587</v>
      </c>
      <c r="AL165" s="28">
        <f t="shared" ref="AL165:AL228" si="47">Y165*K165</f>
        <v>47680.538227546211</v>
      </c>
      <c r="AM165" s="28">
        <f t="shared" ref="AM165:AM228" si="48">Z165*L165</f>
        <v>47858.404037082517</v>
      </c>
      <c r="AN165" s="28">
        <f t="shared" ref="AN165:AN228" si="49">AA165*M165</f>
        <v>47808.486654884524</v>
      </c>
      <c r="AO165" s="28">
        <f t="shared" ref="AO165:AO228" si="50">AB165*N165</f>
        <v>47514.452101892268</v>
      </c>
      <c r="AP165" s="28">
        <f t="shared" ref="AP165:AP228" si="51">AC165*O165</f>
        <v>47504.323265243474</v>
      </c>
      <c r="AQ165" s="28">
        <f t="shared" ref="AQ165:AQ228" si="52">AD165*P165</f>
        <v>47565.79084151674</v>
      </c>
      <c r="AR165" s="28">
        <f t="shared" ref="AR165:AR228" si="53">AE165*Q165</f>
        <v>47586.402557285379</v>
      </c>
      <c r="AS165" s="28">
        <f t="shared" ref="AS165:AS228" si="54">AF165*R165</f>
        <v>47680.278089228545</v>
      </c>
      <c r="AT165" s="28">
        <f t="shared" ref="AT165:AT228" si="55">AG165*S165</f>
        <v>47583.317233187343</v>
      </c>
      <c r="AU165" s="28">
        <f t="shared" ref="AU165:AU228" si="56">AH165*T165</f>
        <v>47700.050614333915</v>
      </c>
      <c r="AV165" s="28">
        <f t="shared" ref="AV165:AV228" si="57">AI165*U165</f>
        <v>47569.252151602195</v>
      </c>
    </row>
    <row r="166" spans="1:48" x14ac:dyDescent="0.3">
      <c r="A166" s="7" t="s">
        <v>167</v>
      </c>
      <c r="B166" s="7" t="s">
        <v>114</v>
      </c>
      <c r="C166" s="7">
        <v>2801</v>
      </c>
      <c r="D166" s="7" t="s">
        <v>1471</v>
      </c>
      <c r="E166" s="7">
        <v>907</v>
      </c>
      <c r="F166" s="7">
        <v>132019</v>
      </c>
      <c r="G166" s="7" t="s">
        <v>115</v>
      </c>
      <c r="H166" s="8" t="s">
        <v>1390</v>
      </c>
      <c r="J166" s="15">
        <v>1054000</v>
      </c>
      <c r="K166" s="15">
        <v>1054000</v>
      </c>
      <c r="L166" s="15">
        <v>1054000</v>
      </c>
      <c r="M166" s="15">
        <v>1054000</v>
      </c>
      <c r="N166" s="15">
        <v>1054000</v>
      </c>
      <c r="O166" s="15">
        <v>1054000</v>
      </c>
      <c r="P166" s="15">
        <v>1054000</v>
      </c>
      <c r="Q166" s="15">
        <v>1054000</v>
      </c>
      <c r="R166" s="15">
        <v>1054000</v>
      </c>
      <c r="S166" s="15">
        <v>1054000</v>
      </c>
      <c r="T166" s="15">
        <v>1054000</v>
      </c>
      <c r="U166" s="15">
        <v>1054000</v>
      </c>
      <c r="V166" s="29">
        <v>0.40310000000000001</v>
      </c>
      <c r="W166" s="28"/>
      <c r="X166" s="35">
        <v>0.53782108351214142</v>
      </c>
      <c r="Y166" s="35">
        <v>0.53573638457917094</v>
      </c>
      <c r="Z166" s="35">
        <v>0.53773487682115184</v>
      </c>
      <c r="AA166" s="35">
        <v>0.53717400735825305</v>
      </c>
      <c r="AB166" s="35">
        <v>0.53387024833586816</v>
      </c>
      <c r="AC166" s="35">
        <v>0.53375644118251098</v>
      </c>
      <c r="AD166" s="35">
        <v>0.53444708810692965</v>
      </c>
      <c r="AE166" s="35">
        <v>0.53467868041893685</v>
      </c>
      <c r="AF166" s="35">
        <v>0.5357334616767252</v>
      </c>
      <c r="AG166" s="35">
        <v>0.53464401385603755</v>
      </c>
      <c r="AH166" s="35">
        <v>0.53595562488015636</v>
      </c>
      <c r="AI166" s="35">
        <v>0.53448597923148533</v>
      </c>
      <c r="AK166" s="28">
        <f t="shared" si="46"/>
        <v>566863.42202179704</v>
      </c>
      <c r="AL166" s="28">
        <f t="shared" si="47"/>
        <v>564666.14934644615</v>
      </c>
      <c r="AM166" s="28">
        <f t="shared" si="48"/>
        <v>566772.56016949401</v>
      </c>
      <c r="AN166" s="28">
        <f t="shared" si="49"/>
        <v>566181.4037555987</v>
      </c>
      <c r="AO166" s="28">
        <f t="shared" si="50"/>
        <v>562699.24174600502</v>
      </c>
      <c r="AP166" s="28">
        <f t="shared" si="51"/>
        <v>562579.28900636663</v>
      </c>
      <c r="AQ166" s="28">
        <f t="shared" si="52"/>
        <v>563307.23086470389</v>
      </c>
      <c r="AR166" s="28">
        <f t="shared" si="53"/>
        <v>563551.32916155946</v>
      </c>
      <c r="AS166" s="28">
        <f t="shared" si="54"/>
        <v>564663.06860726839</v>
      </c>
      <c r="AT166" s="28">
        <f t="shared" si="55"/>
        <v>563514.79060426354</v>
      </c>
      <c r="AU166" s="28">
        <f t="shared" si="56"/>
        <v>564897.22862368484</v>
      </c>
      <c r="AV166" s="28">
        <f t="shared" si="57"/>
        <v>563348.22210998554</v>
      </c>
    </row>
    <row r="167" spans="1:48" x14ac:dyDescent="0.3">
      <c r="A167" s="7" t="s">
        <v>167</v>
      </c>
      <c r="B167" s="7" t="s">
        <v>114</v>
      </c>
      <c r="C167" s="7">
        <v>2801</v>
      </c>
      <c r="D167" s="7" t="s">
        <v>1471</v>
      </c>
      <c r="E167" s="7">
        <v>907</v>
      </c>
      <c r="F167" s="7">
        <v>131890</v>
      </c>
      <c r="G167" s="7" t="s">
        <v>115</v>
      </c>
      <c r="H167" s="8" t="s">
        <v>1391</v>
      </c>
      <c r="J167" s="15">
        <v>2003000</v>
      </c>
      <c r="K167" s="15">
        <v>2003000</v>
      </c>
      <c r="L167" s="15">
        <v>2003000</v>
      </c>
      <c r="M167" s="15">
        <v>2003000</v>
      </c>
      <c r="N167" s="15">
        <v>2003000</v>
      </c>
      <c r="O167" s="15">
        <v>2003000</v>
      </c>
      <c r="P167" s="15">
        <v>2003000</v>
      </c>
      <c r="Q167" s="15">
        <v>2003000</v>
      </c>
      <c r="R167" s="15">
        <v>2003000</v>
      </c>
      <c r="S167" s="15">
        <v>2003000</v>
      </c>
      <c r="T167" s="15">
        <v>2003000</v>
      </c>
      <c r="U167" s="15">
        <v>2003000</v>
      </c>
      <c r="V167" s="29">
        <v>0.40310000000000001</v>
      </c>
      <c r="W167" s="28"/>
      <c r="X167" s="35">
        <v>0.53782108351214142</v>
      </c>
      <c r="Y167" s="35">
        <v>0.53573638457917094</v>
      </c>
      <c r="Z167" s="35">
        <v>0.53773487682115184</v>
      </c>
      <c r="AA167" s="35">
        <v>0.53717400735825305</v>
      </c>
      <c r="AB167" s="35">
        <v>0.53387024833586816</v>
      </c>
      <c r="AC167" s="35">
        <v>0.53375644118251098</v>
      </c>
      <c r="AD167" s="35">
        <v>0.53444708810692965</v>
      </c>
      <c r="AE167" s="35">
        <v>0.53467868041893685</v>
      </c>
      <c r="AF167" s="35">
        <v>0.5357334616767252</v>
      </c>
      <c r="AG167" s="35">
        <v>0.53464401385603755</v>
      </c>
      <c r="AH167" s="35">
        <v>0.53595562488015636</v>
      </c>
      <c r="AI167" s="35">
        <v>0.53448597923148533</v>
      </c>
      <c r="AK167" s="28">
        <f t="shared" si="46"/>
        <v>1077255.6302748192</v>
      </c>
      <c r="AL167" s="28">
        <f t="shared" si="47"/>
        <v>1073079.9783120793</v>
      </c>
      <c r="AM167" s="28">
        <f t="shared" si="48"/>
        <v>1077082.9582727673</v>
      </c>
      <c r="AN167" s="28">
        <f t="shared" si="49"/>
        <v>1075959.5367385808</v>
      </c>
      <c r="AO167" s="28">
        <f t="shared" si="50"/>
        <v>1069342.1074167439</v>
      </c>
      <c r="AP167" s="28">
        <f t="shared" si="51"/>
        <v>1069114.1516885695</v>
      </c>
      <c r="AQ167" s="28">
        <f t="shared" si="52"/>
        <v>1070497.5174781801</v>
      </c>
      <c r="AR167" s="28">
        <f t="shared" si="53"/>
        <v>1070961.3968791305</v>
      </c>
      <c r="AS167" s="28">
        <f t="shared" si="54"/>
        <v>1073074.1237384805</v>
      </c>
      <c r="AT167" s="28">
        <f t="shared" si="55"/>
        <v>1070891.9597536433</v>
      </c>
      <c r="AU167" s="28">
        <f t="shared" si="56"/>
        <v>1073519.1166349531</v>
      </c>
      <c r="AV167" s="28">
        <f t="shared" si="57"/>
        <v>1070575.4164006652</v>
      </c>
    </row>
    <row r="168" spans="1:48" x14ac:dyDescent="0.3">
      <c r="A168" s="7" t="s">
        <v>167</v>
      </c>
      <c r="B168" s="7" t="s">
        <v>114</v>
      </c>
      <c r="C168" s="7">
        <v>2801</v>
      </c>
      <c r="D168" s="7" t="s">
        <v>1471</v>
      </c>
      <c r="E168" s="7">
        <v>907</v>
      </c>
      <c r="F168" s="7">
        <v>132096</v>
      </c>
      <c r="G168" s="7" t="s">
        <v>115</v>
      </c>
      <c r="H168" s="8" t="s">
        <v>1392</v>
      </c>
      <c r="J168" s="15">
        <v>1090000</v>
      </c>
      <c r="K168" s="15">
        <v>1090000</v>
      </c>
      <c r="L168" s="15">
        <v>1090000</v>
      </c>
      <c r="M168" s="15">
        <v>1090000</v>
      </c>
      <c r="N168" s="15">
        <v>1090000</v>
      </c>
      <c r="O168" s="15">
        <v>1090000</v>
      </c>
      <c r="P168" s="15">
        <v>1090000</v>
      </c>
      <c r="Q168" s="15">
        <v>1090000</v>
      </c>
      <c r="R168" s="15">
        <v>1090000</v>
      </c>
      <c r="S168" s="15">
        <v>1090000</v>
      </c>
      <c r="T168" s="15">
        <v>1090000</v>
      </c>
      <c r="U168" s="15">
        <v>1090000</v>
      </c>
      <c r="V168" s="29">
        <v>0.40310000000000001</v>
      </c>
      <c r="W168" s="28"/>
      <c r="X168" s="35">
        <v>0.53782108351214142</v>
      </c>
      <c r="Y168" s="35">
        <v>0.53573638457917094</v>
      </c>
      <c r="Z168" s="35">
        <v>0.53773487682115184</v>
      </c>
      <c r="AA168" s="35">
        <v>0.53717400735825305</v>
      </c>
      <c r="AB168" s="35">
        <v>0.53387024833586816</v>
      </c>
      <c r="AC168" s="35">
        <v>0.53375644118251098</v>
      </c>
      <c r="AD168" s="35">
        <v>0.53444708810692965</v>
      </c>
      <c r="AE168" s="35">
        <v>0.53467868041893685</v>
      </c>
      <c r="AF168" s="35">
        <v>0.5357334616767252</v>
      </c>
      <c r="AG168" s="35">
        <v>0.53464401385603755</v>
      </c>
      <c r="AH168" s="35">
        <v>0.53595562488015636</v>
      </c>
      <c r="AI168" s="35">
        <v>0.53448597923148533</v>
      </c>
      <c r="AK168" s="28">
        <f t="shared" si="46"/>
        <v>586224.98102823412</v>
      </c>
      <c r="AL168" s="28">
        <f t="shared" si="47"/>
        <v>583952.65919129632</v>
      </c>
      <c r="AM168" s="28">
        <f t="shared" si="48"/>
        <v>586131.01573505555</v>
      </c>
      <c r="AN168" s="28">
        <f t="shared" si="49"/>
        <v>585519.6680204958</v>
      </c>
      <c r="AO168" s="28">
        <f t="shared" si="50"/>
        <v>581918.57068609633</v>
      </c>
      <c r="AP168" s="28">
        <f t="shared" si="51"/>
        <v>581794.52088893694</v>
      </c>
      <c r="AQ168" s="28">
        <f t="shared" si="52"/>
        <v>582547.32603655336</v>
      </c>
      <c r="AR168" s="28">
        <f t="shared" si="53"/>
        <v>582799.76165664115</v>
      </c>
      <c r="AS168" s="28">
        <f t="shared" si="54"/>
        <v>583949.47322763049</v>
      </c>
      <c r="AT168" s="28">
        <f t="shared" si="55"/>
        <v>582761.97510308097</v>
      </c>
      <c r="AU168" s="28">
        <f t="shared" si="56"/>
        <v>584191.63111937046</v>
      </c>
      <c r="AV168" s="28">
        <f t="shared" si="57"/>
        <v>582589.717362319</v>
      </c>
    </row>
    <row r="169" spans="1:48" x14ac:dyDescent="0.3">
      <c r="A169" s="7" t="s">
        <v>167</v>
      </c>
      <c r="B169" s="7" t="s">
        <v>114</v>
      </c>
      <c r="C169" s="7">
        <v>2801</v>
      </c>
      <c r="D169" s="7" t="s">
        <v>1471</v>
      </c>
      <c r="E169" s="7">
        <v>907</v>
      </c>
      <c r="F169" s="7">
        <v>131874</v>
      </c>
      <c r="G169" s="7" t="s">
        <v>115</v>
      </c>
      <c r="H169" s="8" t="s">
        <v>1393</v>
      </c>
      <c r="J169" s="15">
        <v>1491000</v>
      </c>
      <c r="K169" s="15">
        <v>1491000</v>
      </c>
      <c r="L169" s="15">
        <v>1491000</v>
      </c>
      <c r="M169" s="15">
        <v>1491000</v>
      </c>
      <c r="N169" s="15">
        <v>1491000</v>
      </c>
      <c r="O169" s="15">
        <v>1491000</v>
      </c>
      <c r="P169" s="15">
        <v>1491000</v>
      </c>
      <c r="Q169" s="15">
        <v>1491000</v>
      </c>
      <c r="R169" s="15">
        <v>1491000</v>
      </c>
      <c r="S169" s="15">
        <v>1491000</v>
      </c>
      <c r="T169" s="15">
        <v>1491000</v>
      </c>
      <c r="U169" s="15">
        <v>1491000</v>
      </c>
      <c r="V169" s="29">
        <v>0.40310000000000001</v>
      </c>
      <c r="W169" s="28"/>
      <c r="X169" s="35">
        <v>0.53782108351214142</v>
      </c>
      <c r="Y169" s="35">
        <v>0.53573638457917094</v>
      </c>
      <c r="Z169" s="35">
        <v>0.53773487682115184</v>
      </c>
      <c r="AA169" s="35">
        <v>0.53717400735825305</v>
      </c>
      <c r="AB169" s="35">
        <v>0.53387024833586816</v>
      </c>
      <c r="AC169" s="35">
        <v>0.53375644118251098</v>
      </c>
      <c r="AD169" s="35">
        <v>0.53444708810692965</v>
      </c>
      <c r="AE169" s="35">
        <v>0.53467868041893685</v>
      </c>
      <c r="AF169" s="35">
        <v>0.5357334616767252</v>
      </c>
      <c r="AG169" s="35">
        <v>0.53464401385603755</v>
      </c>
      <c r="AH169" s="35">
        <v>0.53595562488015636</v>
      </c>
      <c r="AI169" s="35">
        <v>0.53448597923148533</v>
      </c>
      <c r="AK169" s="28">
        <f t="shared" si="46"/>
        <v>801891.23551660287</v>
      </c>
      <c r="AL169" s="28">
        <f t="shared" si="47"/>
        <v>798782.94940754387</v>
      </c>
      <c r="AM169" s="28">
        <f t="shared" si="48"/>
        <v>801762.7013403374</v>
      </c>
      <c r="AN169" s="28">
        <f t="shared" si="49"/>
        <v>800926.44497115526</v>
      </c>
      <c r="AO169" s="28">
        <f t="shared" si="50"/>
        <v>796000.54026877938</v>
      </c>
      <c r="AP169" s="28">
        <f t="shared" si="51"/>
        <v>795830.85380312381</v>
      </c>
      <c r="AQ169" s="28">
        <f t="shared" si="52"/>
        <v>796860.60836743214</v>
      </c>
      <c r="AR169" s="28">
        <f t="shared" si="53"/>
        <v>797205.91250463482</v>
      </c>
      <c r="AS169" s="28">
        <f t="shared" si="54"/>
        <v>798778.59135999728</v>
      </c>
      <c r="AT169" s="28">
        <f t="shared" si="55"/>
        <v>797154.22465935198</v>
      </c>
      <c r="AU169" s="28">
        <f t="shared" si="56"/>
        <v>799109.83669631311</v>
      </c>
      <c r="AV169" s="28">
        <f t="shared" si="57"/>
        <v>796918.59503414459</v>
      </c>
    </row>
    <row r="170" spans="1:48" x14ac:dyDescent="0.3">
      <c r="A170" s="7" t="s">
        <v>167</v>
      </c>
      <c r="B170" s="7" t="s">
        <v>114</v>
      </c>
      <c r="C170" s="7">
        <v>2801</v>
      </c>
      <c r="D170" s="7" t="s">
        <v>1471</v>
      </c>
      <c r="E170" s="7">
        <v>907</v>
      </c>
      <c r="F170" s="7">
        <v>370667</v>
      </c>
      <c r="G170" s="7" t="s">
        <v>115</v>
      </c>
      <c r="H170" s="8" t="s">
        <v>1394</v>
      </c>
      <c r="J170" s="15">
        <v>666000</v>
      </c>
      <c r="K170" s="15">
        <v>666000</v>
      </c>
      <c r="L170" s="15">
        <v>666000</v>
      </c>
      <c r="M170" s="15">
        <v>666000</v>
      </c>
      <c r="N170" s="15">
        <v>666000</v>
      </c>
      <c r="O170" s="15">
        <v>666000</v>
      </c>
      <c r="P170" s="15">
        <v>666000</v>
      </c>
      <c r="Q170" s="15">
        <v>666000</v>
      </c>
      <c r="R170" s="15">
        <v>666000</v>
      </c>
      <c r="S170" s="15">
        <v>666000</v>
      </c>
      <c r="T170" s="15">
        <v>666000</v>
      </c>
      <c r="U170" s="15">
        <v>666000</v>
      </c>
      <c r="V170" s="29">
        <v>0.40310000000000001</v>
      </c>
      <c r="W170" s="28"/>
      <c r="X170" s="35">
        <v>0.53782108351214142</v>
      </c>
      <c r="Y170" s="35">
        <v>0.53573638457917094</v>
      </c>
      <c r="Z170" s="35">
        <v>0.53773487682115184</v>
      </c>
      <c r="AA170" s="35">
        <v>0.53717400735825305</v>
      </c>
      <c r="AB170" s="35">
        <v>0.53387024833586816</v>
      </c>
      <c r="AC170" s="35">
        <v>0.53375644118251098</v>
      </c>
      <c r="AD170" s="35">
        <v>0.53444708810692965</v>
      </c>
      <c r="AE170" s="35">
        <v>0.53467868041893685</v>
      </c>
      <c r="AF170" s="35">
        <v>0.5357334616767252</v>
      </c>
      <c r="AG170" s="35">
        <v>0.53464401385603755</v>
      </c>
      <c r="AH170" s="35">
        <v>0.53595562488015636</v>
      </c>
      <c r="AI170" s="35">
        <v>0.53448597923148533</v>
      </c>
      <c r="AK170" s="28">
        <f t="shared" si="46"/>
        <v>358188.84161908616</v>
      </c>
      <c r="AL170" s="28">
        <f t="shared" si="47"/>
        <v>356800.43212972785</v>
      </c>
      <c r="AM170" s="28">
        <f t="shared" si="48"/>
        <v>358131.4279628871</v>
      </c>
      <c r="AN170" s="28">
        <f t="shared" si="49"/>
        <v>357757.88890059653</v>
      </c>
      <c r="AO170" s="28">
        <f t="shared" si="50"/>
        <v>355557.58539168822</v>
      </c>
      <c r="AP170" s="28">
        <f t="shared" si="51"/>
        <v>355481.78982755233</v>
      </c>
      <c r="AQ170" s="28">
        <f t="shared" si="52"/>
        <v>355941.76067921513</v>
      </c>
      <c r="AR170" s="28">
        <f t="shared" si="53"/>
        <v>356096.00115901197</v>
      </c>
      <c r="AS170" s="28">
        <f t="shared" si="54"/>
        <v>356798.48547669896</v>
      </c>
      <c r="AT170" s="28">
        <f t="shared" si="55"/>
        <v>356072.913228121</v>
      </c>
      <c r="AU170" s="28">
        <f t="shared" si="56"/>
        <v>356946.44617018412</v>
      </c>
      <c r="AV170" s="28">
        <f t="shared" si="57"/>
        <v>355967.66216816922</v>
      </c>
    </row>
    <row r="171" spans="1:48" x14ac:dyDescent="0.3">
      <c r="A171" s="7" t="s">
        <v>167</v>
      </c>
      <c r="B171" s="7" t="s">
        <v>114</v>
      </c>
      <c r="C171" s="7">
        <v>2801</v>
      </c>
      <c r="D171" s="7" t="s">
        <v>1471</v>
      </c>
      <c r="E171" s="7">
        <v>907</v>
      </c>
      <c r="F171" s="7">
        <v>131994</v>
      </c>
      <c r="G171" s="7" t="s">
        <v>115</v>
      </c>
      <c r="H171" s="8" t="s">
        <v>1395</v>
      </c>
      <c r="J171" s="15">
        <v>1188000</v>
      </c>
      <c r="K171" s="15">
        <v>1188000</v>
      </c>
      <c r="L171" s="15">
        <v>1188000</v>
      </c>
      <c r="M171" s="15">
        <v>1188000</v>
      </c>
      <c r="N171" s="15">
        <v>1188000</v>
      </c>
      <c r="O171" s="15">
        <v>1188000</v>
      </c>
      <c r="P171" s="15">
        <v>1188000</v>
      </c>
      <c r="Q171" s="15">
        <v>1188000</v>
      </c>
      <c r="R171" s="15">
        <v>1188000</v>
      </c>
      <c r="S171" s="15">
        <v>1188000</v>
      </c>
      <c r="T171" s="15">
        <v>1188000</v>
      </c>
      <c r="U171" s="15">
        <v>1188000</v>
      </c>
      <c r="V171" s="29">
        <v>0.40310000000000001</v>
      </c>
      <c r="W171" s="28"/>
      <c r="X171" s="35">
        <v>0.53782108351214142</v>
      </c>
      <c r="Y171" s="35">
        <v>0.53573638457917094</v>
      </c>
      <c r="Z171" s="35">
        <v>0.53773487682115184</v>
      </c>
      <c r="AA171" s="35">
        <v>0.53717400735825305</v>
      </c>
      <c r="AB171" s="35">
        <v>0.53387024833586816</v>
      </c>
      <c r="AC171" s="35">
        <v>0.53375644118251098</v>
      </c>
      <c r="AD171" s="35">
        <v>0.53444708810692965</v>
      </c>
      <c r="AE171" s="35">
        <v>0.53467868041893685</v>
      </c>
      <c r="AF171" s="35">
        <v>0.5357334616767252</v>
      </c>
      <c r="AG171" s="35">
        <v>0.53464401385603755</v>
      </c>
      <c r="AH171" s="35">
        <v>0.53595562488015636</v>
      </c>
      <c r="AI171" s="35">
        <v>0.53448597923148533</v>
      </c>
      <c r="AK171" s="28">
        <f t="shared" si="46"/>
        <v>638931.44721242401</v>
      </c>
      <c r="AL171" s="28">
        <f t="shared" si="47"/>
        <v>636454.82488005504</v>
      </c>
      <c r="AM171" s="28">
        <f t="shared" si="48"/>
        <v>638829.03366352839</v>
      </c>
      <c r="AN171" s="28">
        <f t="shared" si="49"/>
        <v>638162.72074160457</v>
      </c>
      <c r="AO171" s="28">
        <f t="shared" si="50"/>
        <v>634237.85502301133</v>
      </c>
      <c r="AP171" s="28">
        <f t="shared" si="51"/>
        <v>634102.65212482307</v>
      </c>
      <c r="AQ171" s="28">
        <f t="shared" si="52"/>
        <v>634923.14067103236</v>
      </c>
      <c r="AR171" s="28">
        <f t="shared" si="53"/>
        <v>635198.27233769698</v>
      </c>
      <c r="AS171" s="28">
        <f t="shared" si="54"/>
        <v>636451.35247194953</v>
      </c>
      <c r="AT171" s="28">
        <f t="shared" si="55"/>
        <v>635157.08846097265</v>
      </c>
      <c r="AU171" s="28">
        <f t="shared" si="56"/>
        <v>636715.28235762578</v>
      </c>
      <c r="AV171" s="28">
        <f t="shared" si="57"/>
        <v>634969.34332700458</v>
      </c>
    </row>
    <row r="172" spans="1:48" x14ac:dyDescent="0.3">
      <c r="A172" s="7" t="s">
        <v>167</v>
      </c>
      <c r="B172" s="7" t="s">
        <v>114</v>
      </c>
      <c r="C172" s="7">
        <v>2801</v>
      </c>
      <c r="D172" s="7" t="s">
        <v>1471</v>
      </c>
      <c r="E172" s="7">
        <v>907</v>
      </c>
      <c r="F172" s="7">
        <v>132042</v>
      </c>
      <c r="G172" s="7" t="s">
        <v>115</v>
      </c>
      <c r="H172" s="8" t="s">
        <v>1396</v>
      </c>
      <c r="J172" s="15">
        <v>1010000</v>
      </c>
      <c r="K172" s="15">
        <v>1010000</v>
      </c>
      <c r="L172" s="15">
        <v>1010000</v>
      </c>
      <c r="M172" s="15">
        <v>1010000</v>
      </c>
      <c r="N172" s="15">
        <v>1010000</v>
      </c>
      <c r="O172" s="15">
        <v>1010000</v>
      </c>
      <c r="P172" s="15">
        <v>1010000</v>
      </c>
      <c r="Q172" s="15">
        <v>1010000</v>
      </c>
      <c r="R172" s="15">
        <v>1010000</v>
      </c>
      <c r="S172" s="15">
        <v>1010000</v>
      </c>
      <c r="T172" s="15">
        <v>1010000</v>
      </c>
      <c r="U172" s="15">
        <v>1010000</v>
      </c>
      <c r="V172" s="29">
        <v>0.40310000000000001</v>
      </c>
      <c r="W172" s="28"/>
      <c r="X172" s="35">
        <v>0.53782108351214142</v>
      </c>
      <c r="Y172" s="35">
        <v>0.53573638457917094</v>
      </c>
      <c r="Z172" s="35">
        <v>0.53773487682115184</v>
      </c>
      <c r="AA172" s="35">
        <v>0.53717400735825305</v>
      </c>
      <c r="AB172" s="35">
        <v>0.53387024833586816</v>
      </c>
      <c r="AC172" s="35">
        <v>0.53375644118251098</v>
      </c>
      <c r="AD172" s="35">
        <v>0.53444708810692965</v>
      </c>
      <c r="AE172" s="35">
        <v>0.53467868041893685</v>
      </c>
      <c r="AF172" s="35">
        <v>0.5357334616767252</v>
      </c>
      <c r="AG172" s="35">
        <v>0.53464401385603755</v>
      </c>
      <c r="AH172" s="35">
        <v>0.53595562488015636</v>
      </c>
      <c r="AI172" s="35">
        <v>0.53448597923148533</v>
      </c>
      <c r="AK172" s="28">
        <f t="shared" si="46"/>
        <v>543199.29434726282</v>
      </c>
      <c r="AL172" s="28">
        <f t="shared" si="47"/>
        <v>541093.74842496263</v>
      </c>
      <c r="AM172" s="28">
        <f t="shared" si="48"/>
        <v>543112.22558936337</v>
      </c>
      <c r="AN172" s="28">
        <f t="shared" si="49"/>
        <v>542545.74743183563</v>
      </c>
      <c r="AO172" s="28">
        <f t="shared" si="50"/>
        <v>539208.9508192268</v>
      </c>
      <c r="AP172" s="28">
        <f t="shared" si="51"/>
        <v>539094.00559433608</v>
      </c>
      <c r="AQ172" s="28">
        <f t="shared" si="52"/>
        <v>539791.55898799899</v>
      </c>
      <c r="AR172" s="28">
        <f t="shared" si="53"/>
        <v>540025.46722312621</v>
      </c>
      <c r="AS172" s="28">
        <f t="shared" si="54"/>
        <v>541090.79629349243</v>
      </c>
      <c r="AT172" s="28">
        <f t="shared" si="55"/>
        <v>539990.45399459789</v>
      </c>
      <c r="AU172" s="28">
        <f t="shared" si="56"/>
        <v>541315.18112895789</v>
      </c>
      <c r="AV172" s="28">
        <f t="shared" si="57"/>
        <v>539830.83902380022</v>
      </c>
    </row>
    <row r="173" spans="1:48" x14ac:dyDescent="0.3">
      <c r="A173" s="7" t="s">
        <v>167</v>
      </c>
      <c r="B173" s="7" t="s">
        <v>114</v>
      </c>
      <c r="C173" s="7">
        <v>2801</v>
      </c>
      <c r="D173" s="7" t="s">
        <v>1471</v>
      </c>
      <c r="E173" s="7">
        <v>907</v>
      </c>
      <c r="F173" s="7">
        <v>132109</v>
      </c>
      <c r="G173" s="7" t="s">
        <v>115</v>
      </c>
      <c r="H173" s="8" t="s">
        <v>1397</v>
      </c>
      <c r="J173" s="15">
        <v>846000</v>
      </c>
      <c r="K173" s="15">
        <v>846000</v>
      </c>
      <c r="L173" s="15">
        <v>846000</v>
      </c>
      <c r="M173" s="15">
        <v>846000</v>
      </c>
      <c r="N173" s="15">
        <v>846000</v>
      </c>
      <c r="O173" s="15">
        <v>846000</v>
      </c>
      <c r="P173" s="15">
        <v>846000</v>
      </c>
      <c r="Q173" s="15">
        <v>846000</v>
      </c>
      <c r="R173" s="15">
        <v>846000</v>
      </c>
      <c r="S173" s="15">
        <v>846000</v>
      </c>
      <c r="T173" s="15">
        <v>846000</v>
      </c>
      <c r="U173" s="15">
        <v>846000</v>
      </c>
      <c r="V173" s="29">
        <v>0.40310000000000001</v>
      </c>
      <c r="W173" s="28"/>
      <c r="X173" s="35">
        <v>0.53782108351214142</v>
      </c>
      <c r="Y173" s="35">
        <v>0.53573638457917094</v>
      </c>
      <c r="Z173" s="35">
        <v>0.53773487682115184</v>
      </c>
      <c r="AA173" s="35">
        <v>0.53717400735825305</v>
      </c>
      <c r="AB173" s="35">
        <v>0.53387024833586816</v>
      </c>
      <c r="AC173" s="35">
        <v>0.53375644118251098</v>
      </c>
      <c r="AD173" s="35">
        <v>0.53444708810692965</v>
      </c>
      <c r="AE173" s="35">
        <v>0.53467868041893685</v>
      </c>
      <c r="AF173" s="35">
        <v>0.5357334616767252</v>
      </c>
      <c r="AG173" s="35">
        <v>0.53464401385603755</v>
      </c>
      <c r="AH173" s="35">
        <v>0.53595562488015636</v>
      </c>
      <c r="AI173" s="35">
        <v>0.53448597923148533</v>
      </c>
      <c r="AK173" s="28">
        <f t="shared" si="46"/>
        <v>454996.63665127166</v>
      </c>
      <c r="AL173" s="28">
        <f t="shared" si="47"/>
        <v>453232.98135397863</v>
      </c>
      <c r="AM173" s="28">
        <f t="shared" si="48"/>
        <v>454923.70579069445</v>
      </c>
      <c r="AN173" s="28">
        <f t="shared" si="49"/>
        <v>454449.21022508206</v>
      </c>
      <c r="AO173" s="28">
        <f t="shared" si="50"/>
        <v>451654.23009214445</v>
      </c>
      <c r="AP173" s="28">
        <f t="shared" si="51"/>
        <v>451557.9492404043</v>
      </c>
      <c r="AQ173" s="28">
        <f t="shared" si="52"/>
        <v>452142.23653846246</v>
      </c>
      <c r="AR173" s="28">
        <f t="shared" si="53"/>
        <v>452338.16363442055</v>
      </c>
      <c r="AS173" s="28">
        <f t="shared" si="54"/>
        <v>453230.5085785095</v>
      </c>
      <c r="AT173" s="28">
        <f t="shared" si="55"/>
        <v>452308.83572220779</v>
      </c>
      <c r="AU173" s="28">
        <f t="shared" si="56"/>
        <v>453418.45864861226</v>
      </c>
      <c r="AV173" s="28">
        <f t="shared" si="57"/>
        <v>452175.1384298366</v>
      </c>
    </row>
    <row r="174" spans="1:48" x14ac:dyDescent="0.3">
      <c r="A174" s="7" t="s">
        <v>167</v>
      </c>
      <c r="B174" s="7" t="s">
        <v>114</v>
      </c>
      <c r="C174" s="7">
        <v>2801</v>
      </c>
      <c r="D174" s="7" t="s">
        <v>1471</v>
      </c>
      <c r="E174" s="7">
        <v>907</v>
      </c>
      <c r="F174" s="7">
        <v>132218</v>
      </c>
      <c r="G174" s="7" t="s">
        <v>115</v>
      </c>
      <c r="H174" s="8" t="s">
        <v>1398</v>
      </c>
      <c r="J174" s="15">
        <v>334000</v>
      </c>
      <c r="K174" s="15">
        <v>334000</v>
      </c>
      <c r="L174" s="15">
        <v>334000</v>
      </c>
      <c r="M174" s="15">
        <v>334000</v>
      </c>
      <c r="N174" s="15">
        <v>334000</v>
      </c>
      <c r="O174" s="15">
        <v>334000</v>
      </c>
      <c r="P174" s="15">
        <v>334000</v>
      </c>
      <c r="Q174" s="15">
        <v>334000</v>
      </c>
      <c r="R174" s="15">
        <v>334000</v>
      </c>
      <c r="S174" s="15">
        <v>334000</v>
      </c>
      <c r="T174" s="15">
        <v>334000</v>
      </c>
      <c r="U174" s="15">
        <v>334000</v>
      </c>
      <c r="V174" s="29">
        <v>0.40310000000000001</v>
      </c>
      <c r="W174" s="28"/>
      <c r="X174" s="35">
        <v>0.53782108351214142</v>
      </c>
      <c r="Y174" s="35">
        <v>0.53573638457917094</v>
      </c>
      <c r="Z174" s="35">
        <v>0.53773487682115184</v>
      </c>
      <c r="AA174" s="35">
        <v>0.53717400735825305</v>
      </c>
      <c r="AB174" s="35">
        <v>0.53387024833586816</v>
      </c>
      <c r="AC174" s="35">
        <v>0.53375644118251098</v>
      </c>
      <c r="AD174" s="35">
        <v>0.53444708810692965</v>
      </c>
      <c r="AE174" s="35">
        <v>0.53467868041893685</v>
      </c>
      <c r="AF174" s="35">
        <v>0.5357334616767252</v>
      </c>
      <c r="AG174" s="35">
        <v>0.53464401385603755</v>
      </c>
      <c r="AH174" s="35">
        <v>0.53595562488015636</v>
      </c>
      <c r="AI174" s="35">
        <v>0.53448597923148533</v>
      </c>
      <c r="AK174" s="28">
        <f t="shared" si="46"/>
        <v>179632.24189305524</v>
      </c>
      <c r="AL174" s="28">
        <f t="shared" si="47"/>
        <v>178935.95244944308</v>
      </c>
      <c r="AM174" s="28">
        <f t="shared" si="48"/>
        <v>179603.44885826472</v>
      </c>
      <c r="AN174" s="28">
        <f t="shared" si="49"/>
        <v>179416.11845765653</v>
      </c>
      <c r="AO174" s="28">
        <f t="shared" si="50"/>
        <v>178312.66294417996</v>
      </c>
      <c r="AP174" s="28">
        <f t="shared" si="51"/>
        <v>178274.65135495865</v>
      </c>
      <c r="AQ174" s="28">
        <f t="shared" si="52"/>
        <v>178505.32742771451</v>
      </c>
      <c r="AR174" s="28">
        <f t="shared" si="53"/>
        <v>178582.67925992492</v>
      </c>
      <c r="AS174" s="28">
        <f t="shared" si="54"/>
        <v>178934.97620002623</v>
      </c>
      <c r="AT174" s="28">
        <f t="shared" si="55"/>
        <v>178571.10062791654</v>
      </c>
      <c r="AU174" s="28">
        <f t="shared" si="56"/>
        <v>179009.17870997221</v>
      </c>
      <c r="AV174" s="28">
        <f t="shared" si="57"/>
        <v>178518.31706331609</v>
      </c>
    </row>
    <row r="175" spans="1:48" x14ac:dyDescent="0.3">
      <c r="A175" s="7" t="s">
        <v>167</v>
      </c>
      <c r="B175" s="7" t="s">
        <v>114</v>
      </c>
      <c r="C175" s="7">
        <v>2801</v>
      </c>
      <c r="D175" s="7" t="s">
        <v>1471</v>
      </c>
      <c r="E175" s="7">
        <v>907</v>
      </c>
      <c r="F175" s="7">
        <v>132116</v>
      </c>
      <c r="G175" s="7" t="s">
        <v>115</v>
      </c>
      <c r="H175" s="8" t="s">
        <v>1399</v>
      </c>
      <c r="J175" s="15">
        <v>1051000</v>
      </c>
      <c r="K175" s="15">
        <v>1051000</v>
      </c>
      <c r="L175" s="15">
        <v>1051000</v>
      </c>
      <c r="M175" s="15">
        <v>1051000</v>
      </c>
      <c r="N175" s="15">
        <v>1051000</v>
      </c>
      <c r="O175" s="15">
        <v>1051000</v>
      </c>
      <c r="P175" s="15">
        <v>1051000</v>
      </c>
      <c r="Q175" s="15">
        <v>1051000</v>
      </c>
      <c r="R175" s="15">
        <v>1051000</v>
      </c>
      <c r="S175" s="15">
        <v>1051000</v>
      </c>
      <c r="T175" s="15">
        <v>1051000</v>
      </c>
      <c r="U175" s="15">
        <v>1051000</v>
      </c>
      <c r="V175" s="29">
        <v>0.40310000000000001</v>
      </c>
      <c r="W175" s="28"/>
      <c r="X175" s="35">
        <v>0.53782108351214142</v>
      </c>
      <c r="Y175" s="35">
        <v>0.53573638457917094</v>
      </c>
      <c r="Z175" s="35">
        <v>0.53773487682115184</v>
      </c>
      <c r="AA175" s="35">
        <v>0.53717400735825305</v>
      </c>
      <c r="AB175" s="35">
        <v>0.53387024833586816</v>
      </c>
      <c r="AC175" s="35">
        <v>0.53375644118251098</v>
      </c>
      <c r="AD175" s="35">
        <v>0.53444708810692965</v>
      </c>
      <c r="AE175" s="35">
        <v>0.53467868041893685</v>
      </c>
      <c r="AF175" s="35">
        <v>0.5357334616767252</v>
      </c>
      <c r="AG175" s="35">
        <v>0.53464401385603755</v>
      </c>
      <c r="AH175" s="35">
        <v>0.53595562488015636</v>
      </c>
      <c r="AI175" s="35">
        <v>0.53448597923148533</v>
      </c>
      <c r="AK175" s="28">
        <f t="shared" si="46"/>
        <v>565249.95877126069</v>
      </c>
      <c r="AL175" s="28">
        <f t="shared" si="47"/>
        <v>563058.94019270863</v>
      </c>
      <c r="AM175" s="28">
        <f t="shared" si="48"/>
        <v>565159.35553903063</v>
      </c>
      <c r="AN175" s="28">
        <f t="shared" si="49"/>
        <v>564569.88173352391</v>
      </c>
      <c r="AO175" s="28">
        <f t="shared" si="50"/>
        <v>561097.63100099738</v>
      </c>
      <c r="AP175" s="28">
        <f t="shared" si="51"/>
        <v>560978.01968281902</v>
      </c>
      <c r="AQ175" s="28">
        <f t="shared" si="52"/>
        <v>561703.889600383</v>
      </c>
      <c r="AR175" s="28">
        <f t="shared" si="53"/>
        <v>561947.29312030261</v>
      </c>
      <c r="AS175" s="28">
        <f t="shared" si="54"/>
        <v>563055.86822223815</v>
      </c>
      <c r="AT175" s="28">
        <f t="shared" si="55"/>
        <v>561910.85856269544</v>
      </c>
      <c r="AU175" s="28">
        <f t="shared" si="56"/>
        <v>563289.36174904439</v>
      </c>
      <c r="AV175" s="28">
        <f t="shared" si="57"/>
        <v>561744.76417229103</v>
      </c>
    </row>
    <row r="176" spans="1:48" x14ac:dyDescent="0.3">
      <c r="A176" s="7" t="s">
        <v>167</v>
      </c>
      <c r="B176" s="7" t="s">
        <v>114</v>
      </c>
      <c r="C176" s="7">
        <v>2801</v>
      </c>
      <c r="D176" s="7" t="s">
        <v>1471</v>
      </c>
      <c r="E176" s="7">
        <v>907</v>
      </c>
      <c r="F176" s="7">
        <v>132021</v>
      </c>
      <c r="G176" s="7" t="s">
        <v>115</v>
      </c>
      <c r="H176" s="8" t="s">
        <v>1400</v>
      </c>
      <c r="J176" s="15">
        <v>226000</v>
      </c>
      <c r="K176" s="15">
        <v>226000</v>
      </c>
      <c r="L176" s="15">
        <v>226000</v>
      </c>
      <c r="M176" s="15">
        <v>226000</v>
      </c>
      <c r="N176" s="15">
        <v>226000</v>
      </c>
      <c r="O176" s="15">
        <v>226000</v>
      </c>
      <c r="P176" s="15">
        <v>226000</v>
      </c>
      <c r="Q176" s="15">
        <v>226000</v>
      </c>
      <c r="R176" s="15">
        <v>226000</v>
      </c>
      <c r="S176" s="15">
        <v>226000</v>
      </c>
      <c r="T176" s="15">
        <v>226000</v>
      </c>
      <c r="U176" s="15">
        <v>226000</v>
      </c>
      <c r="V176" s="29">
        <v>0.40310000000000001</v>
      </c>
      <c r="W176" s="28"/>
      <c r="X176" s="35">
        <v>0.53782108351214142</v>
      </c>
      <c r="Y176" s="35">
        <v>0.53573638457917094</v>
      </c>
      <c r="Z176" s="35">
        <v>0.53773487682115184</v>
      </c>
      <c r="AA176" s="35">
        <v>0.53717400735825305</v>
      </c>
      <c r="AB176" s="35">
        <v>0.53387024833586816</v>
      </c>
      <c r="AC176" s="35">
        <v>0.53375644118251098</v>
      </c>
      <c r="AD176" s="35">
        <v>0.53444708810692965</v>
      </c>
      <c r="AE176" s="35">
        <v>0.53467868041893685</v>
      </c>
      <c r="AF176" s="35">
        <v>0.5357334616767252</v>
      </c>
      <c r="AG176" s="35">
        <v>0.53464401385603755</v>
      </c>
      <c r="AH176" s="35">
        <v>0.53595562488015636</v>
      </c>
      <c r="AI176" s="35">
        <v>0.53448597923148533</v>
      </c>
      <c r="AK176" s="28">
        <f t="shared" si="46"/>
        <v>121547.56487374396</v>
      </c>
      <c r="AL176" s="28">
        <f t="shared" si="47"/>
        <v>121076.42291489264</v>
      </c>
      <c r="AM176" s="28">
        <f t="shared" si="48"/>
        <v>121528.08216158031</v>
      </c>
      <c r="AN176" s="28">
        <f t="shared" si="49"/>
        <v>121401.32566296519</v>
      </c>
      <c r="AO176" s="28">
        <f t="shared" si="50"/>
        <v>120654.6761239062</v>
      </c>
      <c r="AP176" s="28">
        <f t="shared" si="51"/>
        <v>120628.95570724749</v>
      </c>
      <c r="AQ176" s="28">
        <f t="shared" si="52"/>
        <v>120785.0419121661</v>
      </c>
      <c r="AR176" s="28">
        <f t="shared" si="53"/>
        <v>120837.38177467973</v>
      </c>
      <c r="AS176" s="28">
        <f t="shared" si="54"/>
        <v>121075.76233893989</v>
      </c>
      <c r="AT176" s="28">
        <f t="shared" si="55"/>
        <v>120829.54713146448</v>
      </c>
      <c r="AU176" s="28">
        <f t="shared" si="56"/>
        <v>121125.97122291534</v>
      </c>
      <c r="AV176" s="28">
        <f t="shared" si="57"/>
        <v>120793.83130631568</v>
      </c>
    </row>
    <row r="177" spans="1:48" x14ac:dyDescent="0.3">
      <c r="A177" s="7" t="s">
        <v>167</v>
      </c>
      <c r="B177" s="7" t="s">
        <v>114</v>
      </c>
      <c r="C177" s="7">
        <v>2801</v>
      </c>
      <c r="D177" s="7" t="s">
        <v>1471</v>
      </c>
      <c r="E177" s="7">
        <v>907</v>
      </c>
      <c r="F177" s="7">
        <v>131971</v>
      </c>
      <c r="G177" s="7" t="s">
        <v>115</v>
      </c>
      <c r="H177" s="8" t="s">
        <v>1401</v>
      </c>
      <c r="J177" s="15">
        <v>1479000</v>
      </c>
      <c r="K177" s="15">
        <v>1479000</v>
      </c>
      <c r="L177" s="15">
        <v>1479000</v>
      </c>
      <c r="M177" s="15">
        <v>1479000</v>
      </c>
      <c r="N177" s="15">
        <v>1479000</v>
      </c>
      <c r="O177" s="15">
        <v>1479000</v>
      </c>
      <c r="P177" s="15">
        <v>1479000</v>
      </c>
      <c r="Q177" s="15">
        <v>1479000</v>
      </c>
      <c r="R177" s="15">
        <v>1479000</v>
      </c>
      <c r="S177" s="15">
        <v>1479000</v>
      </c>
      <c r="T177" s="15">
        <v>1479000</v>
      </c>
      <c r="U177" s="15">
        <v>1479000</v>
      </c>
      <c r="V177" s="29">
        <v>0.40310000000000001</v>
      </c>
      <c r="W177" s="28"/>
      <c r="X177" s="35">
        <v>0.53782108351214142</v>
      </c>
      <c r="Y177" s="35">
        <v>0.53573638457917094</v>
      </c>
      <c r="Z177" s="35">
        <v>0.53773487682115184</v>
      </c>
      <c r="AA177" s="35">
        <v>0.53717400735825305</v>
      </c>
      <c r="AB177" s="35">
        <v>0.53387024833586816</v>
      </c>
      <c r="AC177" s="35">
        <v>0.53375644118251098</v>
      </c>
      <c r="AD177" s="35">
        <v>0.53444708810692965</v>
      </c>
      <c r="AE177" s="35">
        <v>0.53467868041893685</v>
      </c>
      <c r="AF177" s="35">
        <v>0.5357334616767252</v>
      </c>
      <c r="AG177" s="35">
        <v>0.53464401385603755</v>
      </c>
      <c r="AH177" s="35">
        <v>0.53595562488015636</v>
      </c>
      <c r="AI177" s="35">
        <v>0.53448597923148533</v>
      </c>
      <c r="AK177" s="28">
        <f t="shared" si="46"/>
        <v>795437.3825144571</v>
      </c>
      <c r="AL177" s="28">
        <f t="shared" si="47"/>
        <v>792354.11279259378</v>
      </c>
      <c r="AM177" s="28">
        <f t="shared" si="48"/>
        <v>795309.88281848363</v>
      </c>
      <c r="AN177" s="28">
        <f t="shared" si="49"/>
        <v>794480.35688285623</v>
      </c>
      <c r="AO177" s="28">
        <f t="shared" si="50"/>
        <v>789594.09728874895</v>
      </c>
      <c r="AP177" s="28">
        <f t="shared" si="51"/>
        <v>789425.77650893375</v>
      </c>
      <c r="AQ177" s="28">
        <f t="shared" si="52"/>
        <v>790447.24331014894</v>
      </c>
      <c r="AR177" s="28">
        <f t="shared" si="53"/>
        <v>790789.76833960763</v>
      </c>
      <c r="AS177" s="28">
        <f t="shared" si="54"/>
        <v>792349.78981987655</v>
      </c>
      <c r="AT177" s="28">
        <f t="shared" si="55"/>
        <v>790738.49649307958</v>
      </c>
      <c r="AU177" s="28">
        <f t="shared" si="56"/>
        <v>792678.36919775128</v>
      </c>
      <c r="AV177" s="28">
        <f t="shared" si="57"/>
        <v>790504.7632833668</v>
      </c>
    </row>
    <row r="178" spans="1:48" x14ac:dyDescent="0.3">
      <c r="A178" s="7" t="s">
        <v>167</v>
      </c>
      <c r="B178" s="7" t="s">
        <v>114</v>
      </c>
      <c r="C178" s="7">
        <v>2801</v>
      </c>
      <c r="D178" s="7" t="s">
        <v>1471</v>
      </c>
      <c r="E178" s="7">
        <v>907</v>
      </c>
      <c r="F178" s="7">
        <v>131991</v>
      </c>
      <c r="G178" s="7" t="s">
        <v>115</v>
      </c>
      <c r="H178" s="8" t="s">
        <v>1402</v>
      </c>
      <c r="J178" s="15">
        <v>1163000</v>
      </c>
      <c r="K178" s="15">
        <v>1163000</v>
      </c>
      <c r="L178" s="15">
        <v>1163000</v>
      </c>
      <c r="M178" s="15">
        <v>1163000</v>
      </c>
      <c r="N178" s="15">
        <v>1163000</v>
      </c>
      <c r="O178" s="15">
        <v>1163000</v>
      </c>
      <c r="P178" s="15">
        <v>1163000</v>
      </c>
      <c r="Q178" s="15">
        <v>1163000</v>
      </c>
      <c r="R178" s="15">
        <v>1163000</v>
      </c>
      <c r="S178" s="15">
        <v>1163000</v>
      </c>
      <c r="T178" s="15">
        <v>1163000</v>
      </c>
      <c r="U178" s="15">
        <v>1163000</v>
      </c>
      <c r="V178" s="29">
        <v>0.40310000000000001</v>
      </c>
      <c r="W178" s="28"/>
      <c r="X178" s="35">
        <v>0.53782108351214142</v>
      </c>
      <c r="Y178" s="35">
        <v>0.53573638457917094</v>
      </c>
      <c r="Z178" s="35">
        <v>0.53773487682115184</v>
      </c>
      <c r="AA178" s="35">
        <v>0.53717400735825305</v>
      </c>
      <c r="AB178" s="35">
        <v>0.53387024833586816</v>
      </c>
      <c r="AC178" s="35">
        <v>0.53375644118251098</v>
      </c>
      <c r="AD178" s="35">
        <v>0.53444708810692965</v>
      </c>
      <c r="AE178" s="35">
        <v>0.53467868041893685</v>
      </c>
      <c r="AF178" s="35">
        <v>0.5357334616767252</v>
      </c>
      <c r="AG178" s="35">
        <v>0.53464401385603755</v>
      </c>
      <c r="AH178" s="35">
        <v>0.53595562488015636</v>
      </c>
      <c r="AI178" s="35">
        <v>0.53448597923148533</v>
      </c>
      <c r="AK178" s="28">
        <f t="shared" si="46"/>
        <v>625485.92012462043</v>
      </c>
      <c r="AL178" s="28">
        <f t="shared" si="47"/>
        <v>623061.41526557575</v>
      </c>
      <c r="AM178" s="28">
        <f t="shared" si="48"/>
        <v>625385.66174299957</v>
      </c>
      <c r="AN178" s="28">
        <f t="shared" si="49"/>
        <v>624733.37055764825</v>
      </c>
      <c r="AO178" s="28">
        <f t="shared" si="50"/>
        <v>620891.0988146147</v>
      </c>
      <c r="AP178" s="28">
        <f t="shared" si="51"/>
        <v>620758.74109526025</v>
      </c>
      <c r="AQ178" s="28">
        <f t="shared" si="52"/>
        <v>621561.9634683592</v>
      </c>
      <c r="AR178" s="28">
        <f t="shared" si="53"/>
        <v>621831.3053272235</v>
      </c>
      <c r="AS178" s="28">
        <f t="shared" si="54"/>
        <v>623058.01593003143</v>
      </c>
      <c r="AT178" s="28">
        <f t="shared" si="55"/>
        <v>621790.98811457166</v>
      </c>
      <c r="AU178" s="28">
        <f t="shared" si="56"/>
        <v>623316.39173562184</v>
      </c>
      <c r="AV178" s="28">
        <f t="shared" si="57"/>
        <v>621607.19384621747</v>
      </c>
    </row>
    <row r="179" spans="1:48" x14ac:dyDescent="0.3">
      <c r="A179" s="7" t="s">
        <v>167</v>
      </c>
      <c r="B179" s="7" t="s">
        <v>114</v>
      </c>
      <c r="C179" s="7">
        <v>2801</v>
      </c>
      <c r="D179" s="7" t="s">
        <v>1471</v>
      </c>
      <c r="E179" s="7">
        <v>907</v>
      </c>
      <c r="F179" s="7">
        <v>132090</v>
      </c>
      <c r="G179" s="7" t="s">
        <v>115</v>
      </c>
      <c r="H179" s="8" t="s">
        <v>1403</v>
      </c>
      <c r="J179" s="15">
        <v>1390000</v>
      </c>
      <c r="K179" s="15">
        <v>1390000</v>
      </c>
      <c r="L179" s="15">
        <v>1390000</v>
      </c>
      <c r="M179" s="15">
        <v>1390000</v>
      </c>
      <c r="N179" s="15">
        <v>1390000</v>
      </c>
      <c r="O179" s="15">
        <v>1390000</v>
      </c>
      <c r="P179" s="15">
        <v>1390000</v>
      </c>
      <c r="Q179" s="15">
        <v>1390000</v>
      </c>
      <c r="R179" s="15">
        <v>1390000</v>
      </c>
      <c r="S179" s="15">
        <v>1390000</v>
      </c>
      <c r="T179" s="15">
        <v>1390000</v>
      </c>
      <c r="U179" s="15">
        <v>1390000</v>
      </c>
      <c r="V179" s="29">
        <v>0.40310000000000001</v>
      </c>
      <c r="W179" s="28"/>
      <c r="X179" s="35">
        <v>0.53782108351214142</v>
      </c>
      <c r="Y179" s="35">
        <v>0.53573638457917094</v>
      </c>
      <c r="Z179" s="35">
        <v>0.53773487682115184</v>
      </c>
      <c r="AA179" s="35">
        <v>0.53717400735825305</v>
      </c>
      <c r="AB179" s="35">
        <v>0.53387024833586816</v>
      </c>
      <c r="AC179" s="35">
        <v>0.53375644118251098</v>
      </c>
      <c r="AD179" s="35">
        <v>0.53444708810692965</v>
      </c>
      <c r="AE179" s="35">
        <v>0.53467868041893685</v>
      </c>
      <c r="AF179" s="35">
        <v>0.5357334616767252</v>
      </c>
      <c r="AG179" s="35">
        <v>0.53464401385603755</v>
      </c>
      <c r="AH179" s="35">
        <v>0.53595562488015636</v>
      </c>
      <c r="AI179" s="35">
        <v>0.53448597923148533</v>
      </c>
      <c r="AK179" s="28">
        <f t="shared" si="46"/>
        <v>747571.30608187662</v>
      </c>
      <c r="AL179" s="28">
        <f t="shared" si="47"/>
        <v>744673.57456504763</v>
      </c>
      <c r="AM179" s="28">
        <f t="shared" si="48"/>
        <v>747451.47878140106</v>
      </c>
      <c r="AN179" s="28">
        <f t="shared" si="49"/>
        <v>746671.8702279717</v>
      </c>
      <c r="AO179" s="28">
        <f t="shared" si="50"/>
        <v>742079.64518685674</v>
      </c>
      <c r="AP179" s="28">
        <f t="shared" si="51"/>
        <v>741921.45324369031</v>
      </c>
      <c r="AQ179" s="28">
        <f t="shared" si="52"/>
        <v>742881.45246863225</v>
      </c>
      <c r="AR179" s="28">
        <f t="shared" si="53"/>
        <v>743203.36578232225</v>
      </c>
      <c r="AS179" s="28">
        <f t="shared" si="54"/>
        <v>744669.511730648</v>
      </c>
      <c r="AT179" s="28">
        <f t="shared" si="55"/>
        <v>743155.1792598922</v>
      </c>
      <c r="AU179" s="28">
        <f t="shared" si="56"/>
        <v>744978.31858341733</v>
      </c>
      <c r="AV179" s="28">
        <f t="shared" si="57"/>
        <v>742935.51113176462</v>
      </c>
    </row>
    <row r="180" spans="1:48" x14ac:dyDescent="0.3">
      <c r="A180" s="7" t="s">
        <v>167</v>
      </c>
      <c r="B180" s="7" t="s">
        <v>114</v>
      </c>
      <c r="C180" s="7">
        <v>2801</v>
      </c>
      <c r="D180" s="7" t="s">
        <v>1471</v>
      </c>
      <c r="E180" s="7">
        <v>907</v>
      </c>
      <c r="F180" s="7">
        <v>132214</v>
      </c>
      <c r="G180" s="7" t="s">
        <v>115</v>
      </c>
      <c r="H180" s="8" t="s">
        <v>1404</v>
      </c>
      <c r="J180" s="15">
        <v>127000</v>
      </c>
      <c r="K180" s="15">
        <v>127000</v>
      </c>
      <c r="L180" s="15">
        <v>127000</v>
      </c>
      <c r="M180" s="15">
        <v>127000</v>
      </c>
      <c r="N180" s="15">
        <v>127000</v>
      </c>
      <c r="O180" s="15">
        <v>127000</v>
      </c>
      <c r="P180" s="15">
        <v>127000</v>
      </c>
      <c r="Q180" s="15">
        <v>127000</v>
      </c>
      <c r="R180" s="15">
        <v>127000</v>
      </c>
      <c r="S180" s="15">
        <v>127000</v>
      </c>
      <c r="T180" s="15">
        <v>127000</v>
      </c>
      <c r="U180" s="15">
        <v>127000</v>
      </c>
      <c r="V180" s="29">
        <v>0.40310000000000001</v>
      </c>
      <c r="W180" s="28"/>
      <c r="X180" s="35">
        <v>0.53782108351214142</v>
      </c>
      <c r="Y180" s="35">
        <v>0.53573638457917094</v>
      </c>
      <c r="Z180" s="35">
        <v>0.53773487682115184</v>
      </c>
      <c r="AA180" s="35">
        <v>0.53717400735825305</v>
      </c>
      <c r="AB180" s="35">
        <v>0.53387024833586816</v>
      </c>
      <c r="AC180" s="35">
        <v>0.53375644118251098</v>
      </c>
      <c r="AD180" s="35">
        <v>0.53444708810692965</v>
      </c>
      <c r="AE180" s="35">
        <v>0.53467868041893685</v>
      </c>
      <c r="AF180" s="35">
        <v>0.5357334616767252</v>
      </c>
      <c r="AG180" s="35">
        <v>0.53464401385603755</v>
      </c>
      <c r="AH180" s="35">
        <v>0.53595562488015636</v>
      </c>
      <c r="AI180" s="35">
        <v>0.53448597923148533</v>
      </c>
      <c r="AK180" s="28">
        <f t="shared" si="46"/>
        <v>68303.277606041956</v>
      </c>
      <c r="AL180" s="28">
        <f t="shared" si="47"/>
        <v>68038.520841554709</v>
      </c>
      <c r="AM180" s="28">
        <f t="shared" si="48"/>
        <v>68292.329356286282</v>
      </c>
      <c r="AN180" s="28">
        <f t="shared" si="49"/>
        <v>68221.098934498135</v>
      </c>
      <c r="AO180" s="28">
        <f t="shared" si="50"/>
        <v>67801.521538655259</v>
      </c>
      <c r="AP180" s="28">
        <f t="shared" si="51"/>
        <v>67787.068030178896</v>
      </c>
      <c r="AQ180" s="28">
        <f t="shared" si="52"/>
        <v>67874.780189580066</v>
      </c>
      <c r="AR180" s="28">
        <f t="shared" si="53"/>
        <v>67904.192413204975</v>
      </c>
      <c r="AS180" s="28">
        <f t="shared" si="54"/>
        <v>68038.1496329441</v>
      </c>
      <c r="AT180" s="28">
        <f t="shared" si="55"/>
        <v>67899.789759716776</v>
      </c>
      <c r="AU180" s="28">
        <f t="shared" si="56"/>
        <v>68066.364359779851</v>
      </c>
      <c r="AV180" s="28">
        <f t="shared" si="57"/>
        <v>67879.719362398639</v>
      </c>
    </row>
    <row r="181" spans="1:48" x14ac:dyDescent="0.3">
      <c r="A181" s="7" t="s">
        <v>167</v>
      </c>
      <c r="B181" s="7" t="s">
        <v>114</v>
      </c>
      <c r="C181" s="7">
        <v>2801</v>
      </c>
      <c r="D181" s="7" t="s">
        <v>1471</v>
      </c>
      <c r="E181" s="7">
        <v>907</v>
      </c>
      <c r="F181" s="7">
        <v>132248</v>
      </c>
      <c r="G181" s="7" t="s">
        <v>115</v>
      </c>
      <c r="H181" s="8" t="s">
        <v>1405</v>
      </c>
      <c r="J181" s="15">
        <v>1007000</v>
      </c>
      <c r="K181" s="15">
        <v>1007000</v>
      </c>
      <c r="L181" s="15">
        <v>1007000</v>
      </c>
      <c r="M181" s="15">
        <v>1007000</v>
      </c>
      <c r="N181" s="15">
        <v>1007000</v>
      </c>
      <c r="O181" s="15">
        <v>1007000</v>
      </c>
      <c r="P181" s="15">
        <v>1007000</v>
      </c>
      <c r="Q181" s="15">
        <v>1007000</v>
      </c>
      <c r="R181" s="15">
        <v>1007000</v>
      </c>
      <c r="S181" s="15">
        <v>1007000</v>
      </c>
      <c r="T181" s="15">
        <v>1007000</v>
      </c>
      <c r="U181" s="15">
        <v>1007000</v>
      </c>
      <c r="V181" s="29">
        <v>0.40310000000000001</v>
      </c>
      <c r="W181" s="28"/>
      <c r="X181" s="35">
        <v>0.53782108351214142</v>
      </c>
      <c r="Y181" s="35">
        <v>0.53573638457917094</v>
      </c>
      <c r="Z181" s="35">
        <v>0.53773487682115184</v>
      </c>
      <c r="AA181" s="35">
        <v>0.53717400735825305</v>
      </c>
      <c r="AB181" s="35">
        <v>0.53387024833586816</v>
      </c>
      <c r="AC181" s="35">
        <v>0.53375644118251098</v>
      </c>
      <c r="AD181" s="35">
        <v>0.53444708810692965</v>
      </c>
      <c r="AE181" s="35">
        <v>0.53467868041893685</v>
      </c>
      <c r="AF181" s="35">
        <v>0.5357334616767252</v>
      </c>
      <c r="AG181" s="35">
        <v>0.53464401385603755</v>
      </c>
      <c r="AH181" s="35">
        <v>0.53595562488015636</v>
      </c>
      <c r="AI181" s="35">
        <v>0.53448597923148533</v>
      </c>
      <c r="AK181" s="28">
        <f t="shared" si="46"/>
        <v>541585.83109672635</v>
      </c>
      <c r="AL181" s="28">
        <f t="shared" si="47"/>
        <v>539486.53927122511</v>
      </c>
      <c r="AM181" s="28">
        <f t="shared" si="48"/>
        <v>541499.02095889987</v>
      </c>
      <c r="AN181" s="28">
        <f t="shared" si="49"/>
        <v>540934.22540976084</v>
      </c>
      <c r="AO181" s="28">
        <f t="shared" si="50"/>
        <v>537607.34007421928</v>
      </c>
      <c r="AP181" s="28">
        <f t="shared" si="51"/>
        <v>537492.73627078859</v>
      </c>
      <c r="AQ181" s="28">
        <f t="shared" si="52"/>
        <v>538188.2177236781</v>
      </c>
      <c r="AR181" s="28">
        <f t="shared" si="53"/>
        <v>538421.43118186935</v>
      </c>
      <c r="AS181" s="28">
        <f t="shared" si="54"/>
        <v>539483.5959084623</v>
      </c>
      <c r="AT181" s="28">
        <f t="shared" si="55"/>
        <v>538386.52195302979</v>
      </c>
      <c r="AU181" s="28">
        <f t="shared" si="56"/>
        <v>539707.31425431743</v>
      </c>
      <c r="AV181" s="28">
        <f t="shared" si="57"/>
        <v>538227.38108610571</v>
      </c>
    </row>
    <row r="182" spans="1:48" x14ac:dyDescent="0.3">
      <c r="A182" s="7" t="s">
        <v>167</v>
      </c>
      <c r="B182" s="7" t="s">
        <v>114</v>
      </c>
      <c r="C182" s="7">
        <v>2801</v>
      </c>
      <c r="D182" s="7" t="s">
        <v>1471</v>
      </c>
      <c r="E182" s="7">
        <v>907</v>
      </c>
      <c r="F182" s="7">
        <v>131888</v>
      </c>
      <c r="G182" s="7" t="s">
        <v>115</v>
      </c>
      <c r="H182" s="8" t="s">
        <v>1406</v>
      </c>
      <c r="J182" s="15">
        <v>776000</v>
      </c>
      <c r="K182" s="15">
        <v>776000</v>
      </c>
      <c r="L182" s="15">
        <v>776000</v>
      </c>
      <c r="M182" s="15">
        <v>776000</v>
      </c>
      <c r="N182" s="15">
        <v>776000</v>
      </c>
      <c r="O182" s="15">
        <v>776000</v>
      </c>
      <c r="P182" s="15">
        <v>776000</v>
      </c>
      <c r="Q182" s="15">
        <v>776000</v>
      </c>
      <c r="R182" s="15">
        <v>776000</v>
      </c>
      <c r="S182" s="15">
        <v>776000</v>
      </c>
      <c r="T182" s="15">
        <v>776000</v>
      </c>
      <c r="U182" s="15">
        <v>776000</v>
      </c>
      <c r="V182" s="29">
        <v>0.40310000000000001</v>
      </c>
      <c r="W182" s="28"/>
      <c r="X182" s="35">
        <v>0.53782108351214142</v>
      </c>
      <c r="Y182" s="35">
        <v>0.53573638457917094</v>
      </c>
      <c r="Z182" s="35">
        <v>0.53773487682115184</v>
      </c>
      <c r="AA182" s="35">
        <v>0.53717400735825305</v>
      </c>
      <c r="AB182" s="35">
        <v>0.53387024833586816</v>
      </c>
      <c r="AC182" s="35">
        <v>0.53375644118251098</v>
      </c>
      <c r="AD182" s="35">
        <v>0.53444708810692965</v>
      </c>
      <c r="AE182" s="35">
        <v>0.53467868041893685</v>
      </c>
      <c r="AF182" s="35">
        <v>0.5357334616767252</v>
      </c>
      <c r="AG182" s="35">
        <v>0.53464401385603755</v>
      </c>
      <c r="AH182" s="35">
        <v>0.53595562488015636</v>
      </c>
      <c r="AI182" s="35">
        <v>0.53448597923148533</v>
      </c>
      <c r="AK182" s="28">
        <f t="shared" si="46"/>
        <v>417349.16080542176</v>
      </c>
      <c r="AL182" s="28">
        <f t="shared" si="47"/>
        <v>415731.43443343666</v>
      </c>
      <c r="AM182" s="28">
        <f t="shared" si="48"/>
        <v>417282.26441321382</v>
      </c>
      <c r="AN182" s="28">
        <f t="shared" si="49"/>
        <v>416847.02971000434</v>
      </c>
      <c r="AO182" s="28">
        <f t="shared" si="50"/>
        <v>414283.31270863372</v>
      </c>
      <c r="AP182" s="28">
        <f t="shared" si="51"/>
        <v>414194.99835762853</v>
      </c>
      <c r="AQ182" s="28">
        <f t="shared" si="52"/>
        <v>414730.94037097739</v>
      </c>
      <c r="AR182" s="28">
        <f t="shared" si="53"/>
        <v>414910.65600509499</v>
      </c>
      <c r="AS182" s="28">
        <f t="shared" si="54"/>
        <v>415729.16626113874</v>
      </c>
      <c r="AT182" s="28">
        <f t="shared" si="55"/>
        <v>414883.75475228514</v>
      </c>
      <c r="AU182" s="28">
        <f t="shared" si="56"/>
        <v>415901.56490700133</v>
      </c>
      <c r="AV182" s="28">
        <f t="shared" si="57"/>
        <v>414761.11988363264</v>
      </c>
    </row>
    <row r="183" spans="1:48" x14ac:dyDescent="0.3">
      <c r="A183" s="7" t="s">
        <v>167</v>
      </c>
      <c r="B183" s="7" t="s">
        <v>114</v>
      </c>
      <c r="C183" s="7">
        <v>2801</v>
      </c>
      <c r="D183" s="7" t="s">
        <v>1471</v>
      </c>
      <c r="E183" s="7">
        <v>907</v>
      </c>
      <c r="F183" s="7">
        <v>132091</v>
      </c>
      <c r="G183" s="7" t="s">
        <v>115</v>
      </c>
      <c r="H183" s="8" t="s">
        <v>1407</v>
      </c>
      <c r="J183" s="15">
        <v>459000</v>
      </c>
      <c r="K183" s="15">
        <v>459000</v>
      </c>
      <c r="L183" s="15">
        <v>459000</v>
      </c>
      <c r="M183" s="15">
        <v>459000</v>
      </c>
      <c r="N183" s="15">
        <v>459000</v>
      </c>
      <c r="O183" s="15">
        <v>459000</v>
      </c>
      <c r="P183" s="15">
        <v>459000</v>
      </c>
      <c r="Q183" s="15">
        <v>459000</v>
      </c>
      <c r="R183" s="15">
        <v>459000</v>
      </c>
      <c r="S183" s="15">
        <v>459000</v>
      </c>
      <c r="T183" s="15">
        <v>459000</v>
      </c>
      <c r="U183" s="15">
        <v>459000</v>
      </c>
      <c r="V183" s="29">
        <v>0.40310000000000001</v>
      </c>
      <c r="W183" s="28"/>
      <c r="X183" s="35">
        <v>0.53782108351214142</v>
      </c>
      <c r="Y183" s="35">
        <v>0.53573638457917094</v>
      </c>
      <c r="Z183" s="35">
        <v>0.53773487682115184</v>
      </c>
      <c r="AA183" s="35">
        <v>0.53717400735825305</v>
      </c>
      <c r="AB183" s="35">
        <v>0.53387024833586816</v>
      </c>
      <c r="AC183" s="35">
        <v>0.53375644118251098</v>
      </c>
      <c r="AD183" s="35">
        <v>0.53444708810692965</v>
      </c>
      <c r="AE183" s="35">
        <v>0.53467868041893685</v>
      </c>
      <c r="AF183" s="35">
        <v>0.5357334616767252</v>
      </c>
      <c r="AG183" s="35">
        <v>0.53464401385603755</v>
      </c>
      <c r="AH183" s="35">
        <v>0.53595562488015636</v>
      </c>
      <c r="AI183" s="35">
        <v>0.53448597923148533</v>
      </c>
      <c r="AK183" s="28">
        <f t="shared" si="46"/>
        <v>246859.87733207291</v>
      </c>
      <c r="AL183" s="28">
        <f t="shared" si="47"/>
        <v>245903.00052183945</v>
      </c>
      <c r="AM183" s="28">
        <f t="shared" si="48"/>
        <v>246820.30846090871</v>
      </c>
      <c r="AN183" s="28">
        <f t="shared" si="49"/>
        <v>246562.86937743815</v>
      </c>
      <c r="AO183" s="28">
        <f t="shared" si="50"/>
        <v>245046.44398616347</v>
      </c>
      <c r="AP183" s="28">
        <f t="shared" si="51"/>
        <v>244994.20650277255</v>
      </c>
      <c r="AQ183" s="28">
        <f t="shared" si="52"/>
        <v>245311.2134410807</v>
      </c>
      <c r="AR183" s="28">
        <f t="shared" si="53"/>
        <v>245417.51431229201</v>
      </c>
      <c r="AS183" s="28">
        <f t="shared" si="54"/>
        <v>245901.65890961688</v>
      </c>
      <c r="AT183" s="28">
        <f t="shared" si="55"/>
        <v>245401.60235992123</v>
      </c>
      <c r="AU183" s="28">
        <f t="shared" si="56"/>
        <v>246003.63181999177</v>
      </c>
      <c r="AV183" s="28">
        <f t="shared" si="57"/>
        <v>245329.06446725177</v>
      </c>
    </row>
    <row r="184" spans="1:48" x14ac:dyDescent="0.3">
      <c r="A184" s="7" t="s">
        <v>167</v>
      </c>
      <c r="B184" s="7" t="s">
        <v>114</v>
      </c>
      <c r="C184" s="7">
        <v>2801</v>
      </c>
      <c r="D184" s="7" t="s">
        <v>1471</v>
      </c>
      <c r="E184" s="7">
        <v>907</v>
      </c>
      <c r="F184" s="7">
        <v>131979</v>
      </c>
      <c r="G184" s="7" t="s">
        <v>115</v>
      </c>
      <c r="H184" s="8" t="s">
        <v>1408</v>
      </c>
      <c r="J184" s="15">
        <v>980000</v>
      </c>
      <c r="K184" s="15">
        <v>980000</v>
      </c>
      <c r="L184" s="15">
        <v>980000</v>
      </c>
      <c r="M184" s="15">
        <v>980000</v>
      </c>
      <c r="N184" s="15">
        <v>980000</v>
      </c>
      <c r="O184" s="15">
        <v>980000</v>
      </c>
      <c r="P184" s="15">
        <v>980000</v>
      </c>
      <c r="Q184" s="15">
        <v>980000</v>
      </c>
      <c r="R184" s="15">
        <v>980000</v>
      </c>
      <c r="S184" s="15">
        <v>980000</v>
      </c>
      <c r="T184" s="15">
        <v>980000</v>
      </c>
      <c r="U184" s="15">
        <v>980000</v>
      </c>
      <c r="V184" s="29">
        <v>0.40310000000000001</v>
      </c>
      <c r="W184" s="28"/>
      <c r="X184" s="35">
        <v>0.53782108351214142</v>
      </c>
      <c r="Y184" s="35">
        <v>0.53573638457917094</v>
      </c>
      <c r="Z184" s="35">
        <v>0.53773487682115184</v>
      </c>
      <c r="AA184" s="35">
        <v>0.53717400735825305</v>
      </c>
      <c r="AB184" s="35">
        <v>0.53387024833586816</v>
      </c>
      <c r="AC184" s="35">
        <v>0.53375644118251098</v>
      </c>
      <c r="AD184" s="35">
        <v>0.53444708810692965</v>
      </c>
      <c r="AE184" s="35">
        <v>0.53467868041893685</v>
      </c>
      <c r="AF184" s="35">
        <v>0.5357334616767252</v>
      </c>
      <c r="AG184" s="35">
        <v>0.53464401385603755</v>
      </c>
      <c r="AH184" s="35">
        <v>0.53595562488015636</v>
      </c>
      <c r="AI184" s="35">
        <v>0.53448597923148533</v>
      </c>
      <c r="AK184" s="28">
        <f t="shared" si="46"/>
        <v>527064.66184189857</v>
      </c>
      <c r="AL184" s="28">
        <f t="shared" si="47"/>
        <v>525021.65688758751</v>
      </c>
      <c r="AM184" s="28">
        <f t="shared" si="48"/>
        <v>526980.17928472883</v>
      </c>
      <c r="AN184" s="28">
        <f t="shared" si="49"/>
        <v>526430.52721108799</v>
      </c>
      <c r="AO184" s="28">
        <f t="shared" si="50"/>
        <v>523192.84336915077</v>
      </c>
      <c r="AP184" s="28">
        <f t="shared" si="51"/>
        <v>523081.31235886074</v>
      </c>
      <c r="AQ184" s="28">
        <f t="shared" si="52"/>
        <v>523758.14634479105</v>
      </c>
      <c r="AR184" s="28">
        <f t="shared" si="53"/>
        <v>523985.10681055812</v>
      </c>
      <c r="AS184" s="28">
        <f t="shared" si="54"/>
        <v>525018.7924431907</v>
      </c>
      <c r="AT184" s="28">
        <f t="shared" si="55"/>
        <v>523951.13357891678</v>
      </c>
      <c r="AU184" s="28">
        <f t="shared" si="56"/>
        <v>525236.51238255319</v>
      </c>
      <c r="AV184" s="28">
        <f t="shared" si="57"/>
        <v>523796.25964685564</v>
      </c>
    </row>
    <row r="185" spans="1:48" x14ac:dyDescent="0.3">
      <c r="A185" s="7" t="s">
        <v>167</v>
      </c>
      <c r="B185" s="7" t="s">
        <v>114</v>
      </c>
      <c r="C185" s="7">
        <v>2801</v>
      </c>
      <c r="D185" s="7" t="s">
        <v>1471</v>
      </c>
      <c r="E185" s="7">
        <v>907</v>
      </c>
      <c r="F185" s="7">
        <v>131889</v>
      </c>
      <c r="G185" s="7" t="s">
        <v>115</v>
      </c>
      <c r="H185" s="8" t="s">
        <v>1409</v>
      </c>
      <c r="J185" s="15">
        <v>942000</v>
      </c>
      <c r="K185" s="15">
        <v>942000</v>
      </c>
      <c r="L185" s="15">
        <v>942000</v>
      </c>
      <c r="M185" s="15">
        <v>942000</v>
      </c>
      <c r="N185" s="15">
        <v>942000</v>
      </c>
      <c r="O185" s="15">
        <v>942000</v>
      </c>
      <c r="P185" s="15">
        <v>942000</v>
      </c>
      <c r="Q185" s="15">
        <v>942000</v>
      </c>
      <c r="R185" s="15">
        <v>942000</v>
      </c>
      <c r="S185" s="15">
        <v>942000</v>
      </c>
      <c r="T185" s="15">
        <v>942000</v>
      </c>
      <c r="U185" s="15">
        <v>942000</v>
      </c>
      <c r="V185" s="29">
        <v>0.40310000000000001</v>
      </c>
      <c r="W185" s="28"/>
      <c r="X185" s="35">
        <v>0.53782108351214142</v>
      </c>
      <c r="Y185" s="35">
        <v>0.53573638457917094</v>
      </c>
      <c r="Z185" s="35">
        <v>0.53773487682115184</v>
      </c>
      <c r="AA185" s="35">
        <v>0.53717400735825305</v>
      </c>
      <c r="AB185" s="35">
        <v>0.53387024833586816</v>
      </c>
      <c r="AC185" s="35">
        <v>0.53375644118251098</v>
      </c>
      <c r="AD185" s="35">
        <v>0.53444708810692965</v>
      </c>
      <c r="AE185" s="35">
        <v>0.53467868041893685</v>
      </c>
      <c r="AF185" s="35">
        <v>0.5357334616767252</v>
      </c>
      <c r="AG185" s="35">
        <v>0.53464401385603755</v>
      </c>
      <c r="AH185" s="35">
        <v>0.53595562488015636</v>
      </c>
      <c r="AI185" s="35">
        <v>0.53448597923148533</v>
      </c>
      <c r="AK185" s="28">
        <f t="shared" si="46"/>
        <v>506627.46066843724</v>
      </c>
      <c r="AL185" s="28">
        <f t="shared" si="47"/>
        <v>504663.67427357903</v>
      </c>
      <c r="AM185" s="28">
        <f t="shared" si="48"/>
        <v>506546.25396552501</v>
      </c>
      <c r="AN185" s="28">
        <f t="shared" si="49"/>
        <v>506017.91493147437</v>
      </c>
      <c r="AO185" s="28">
        <f t="shared" si="50"/>
        <v>502905.77393238782</v>
      </c>
      <c r="AP185" s="28">
        <f t="shared" si="51"/>
        <v>502798.56759392534</v>
      </c>
      <c r="AQ185" s="28">
        <f t="shared" si="52"/>
        <v>503449.15699672775</v>
      </c>
      <c r="AR185" s="28">
        <f t="shared" si="53"/>
        <v>503667.31695463852</v>
      </c>
      <c r="AS185" s="28">
        <f t="shared" si="54"/>
        <v>504660.92089947511</v>
      </c>
      <c r="AT185" s="28">
        <f t="shared" si="55"/>
        <v>503634.66105238738</v>
      </c>
      <c r="AU185" s="28">
        <f t="shared" si="56"/>
        <v>504870.19863710727</v>
      </c>
      <c r="AV185" s="28">
        <f t="shared" si="57"/>
        <v>503485.79243605916</v>
      </c>
    </row>
    <row r="186" spans="1:48" x14ac:dyDescent="0.3">
      <c r="A186" s="7" t="s">
        <v>167</v>
      </c>
      <c r="B186" s="7" t="s">
        <v>114</v>
      </c>
      <c r="C186" s="7">
        <v>2801</v>
      </c>
      <c r="D186" s="7" t="s">
        <v>1471</v>
      </c>
      <c r="E186" s="7">
        <v>907</v>
      </c>
      <c r="F186" s="7">
        <v>132166</v>
      </c>
      <c r="G186" s="7" t="s">
        <v>115</v>
      </c>
      <c r="H186" s="8" t="s">
        <v>1410</v>
      </c>
      <c r="J186" s="15">
        <v>758000</v>
      </c>
      <c r="K186" s="15">
        <v>758000</v>
      </c>
      <c r="L186" s="15">
        <v>758000</v>
      </c>
      <c r="M186" s="15">
        <v>758000</v>
      </c>
      <c r="N186" s="15">
        <v>758000</v>
      </c>
      <c r="O186" s="15">
        <v>758000</v>
      </c>
      <c r="P186" s="15">
        <v>758000</v>
      </c>
      <c r="Q186" s="15">
        <v>758000</v>
      </c>
      <c r="R186" s="15">
        <v>758000</v>
      </c>
      <c r="S186" s="15">
        <v>758000</v>
      </c>
      <c r="T186" s="15">
        <v>758000</v>
      </c>
      <c r="U186" s="15">
        <v>758000</v>
      </c>
      <c r="V186" s="29">
        <v>0.40310000000000001</v>
      </c>
      <c r="W186" s="28"/>
      <c r="X186" s="35">
        <v>0.53782108351214142</v>
      </c>
      <c r="Y186" s="35">
        <v>0.53573638457917094</v>
      </c>
      <c r="Z186" s="35">
        <v>0.53773487682115184</v>
      </c>
      <c r="AA186" s="35">
        <v>0.53717400735825305</v>
      </c>
      <c r="AB186" s="35">
        <v>0.53387024833586816</v>
      </c>
      <c r="AC186" s="35">
        <v>0.53375644118251098</v>
      </c>
      <c r="AD186" s="35">
        <v>0.53444708810692965</v>
      </c>
      <c r="AE186" s="35">
        <v>0.53467868041893685</v>
      </c>
      <c r="AF186" s="35">
        <v>0.5357334616767252</v>
      </c>
      <c r="AG186" s="35">
        <v>0.53464401385603755</v>
      </c>
      <c r="AH186" s="35">
        <v>0.53595562488015636</v>
      </c>
      <c r="AI186" s="35">
        <v>0.53448597923148533</v>
      </c>
      <c r="AK186" s="28">
        <f t="shared" si="46"/>
        <v>407668.38130220317</v>
      </c>
      <c r="AL186" s="28">
        <f t="shared" si="47"/>
        <v>406088.17951101158</v>
      </c>
      <c r="AM186" s="28">
        <f t="shared" si="48"/>
        <v>407603.03663043311</v>
      </c>
      <c r="AN186" s="28">
        <f t="shared" si="49"/>
        <v>407177.89757755579</v>
      </c>
      <c r="AO186" s="28">
        <f t="shared" si="50"/>
        <v>404673.64823858807</v>
      </c>
      <c r="AP186" s="28">
        <f t="shared" si="51"/>
        <v>404587.38241634332</v>
      </c>
      <c r="AQ186" s="28">
        <f t="shared" si="52"/>
        <v>405110.89278505265</v>
      </c>
      <c r="AR186" s="28">
        <f t="shared" si="53"/>
        <v>405286.43975755415</v>
      </c>
      <c r="AS186" s="28">
        <f t="shared" si="54"/>
        <v>406085.9639509577</v>
      </c>
      <c r="AT186" s="28">
        <f t="shared" si="55"/>
        <v>405260.16250287648</v>
      </c>
      <c r="AU186" s="28">
        <f t="shared" si="56"/>
        <v>406254.36365915852</v>
      </c>
      <c r="AV186" s="28">
        <f t="shared" si="57"/>
        <v>405140.3722574659</v>
      </c>
    </row>
    <row r="187" spans="1:48" x14ac:dyDescent="0.3">
      <c r="A187" s="7" t="s">
        <v>167</v>
      </c>
      <c r="B187" s="7" t="s">
        <v>114</v>
      </c>
      <c r="C187" s="7">
        <v>2801</v>
      </c>
      <c r="D187" s="7" t="s">
        <v>1471</v>
      </c>
      <c r="E187" s="7">
        <v>907</v>
      </c>
      <c r="F187" s="7">
        <v>131989</v>
      </c>
      <c r="G187" s="7" t="s">
        <v>115</v>
      </c>
      <c r="H187" s="8" t="s">
        <v>1411</v>
      </c>
      <c r="J187" s="15">
        <v>1326000</v>
      </c>
      <c r="K187" s="15">
        <v>1326000</v>
      </c>
      <c r="L187" s="15">
        <v>1326000</v>
      </c>
      <c r="M187" s="15">
        <v>1326000</v>
      </c>
      <c r="N187" s="15">
        <v>1326000</v>
      </c>
      <c r="O187" s="15">
        <v>1326000</v>
      </c>
      <c r="P187" s="15">
        <v>1326000</v>
      </c>
      <c r="Q187" s="15">
        <v>1326000</v>
      </c>
      <c r="R187" s="15">
        <v>1326000</v>
      </c>
      <c r="S187" s="15">
        <v>1326000</v>
      </c>
      <c r="T187" s="15">
        <v>1326000</v>
      </c>
      <c r="U187" s="15">
        <v>1326000</v>
      </c>
      <c r="V187" s="29">
        <v>0.40310000000000001</v>
      </c>
      <c r="W187" s="28"/>
      <c r="X187" s="35">
        <v>0.53782108351214142</v>
      </c>
      <c r="Y187" s="35">
        <v>0.53573638457917094</v>
      </c>
      <c r="Z187" s="35">
        <v>0.53773487682115184</v>
      </c>
      <c r="AA187" s="35">
        <v>0.53717400735825305</v>
      </c>
      <c r="AB187" s="35">
        <v>0.53387024833586816</v>
      </c>
      <c r="AC187" s="35">
        <v>0.53375644118251098</v>
      </c>
      <c r="AD187" s="35">
        <v>0.53444708810692965</v>
      </c>
      <c r="AE187" s="35">
        <v>0.53467868041893685</v>
      </c>
      <c r="AF187" s="35">
        <v>0.5357334616767252</v>
      </c>
      <c r="AG187" s="35">
        <v>0.53464401385603755</v>
      </c>
      <c r="AH187" s="35">
        <v>0.53595562488015636</v>
      </c>
      <c r="AI187" s="35">
        <v>0.53448597923148533</v>
      </c>
      <c r="AK187" s="28">
        <f t="shared" si="46"/>
        <v>713150.75673709949</v>
      </c>
      <c r="AL187" s="28">
        <f t="shared" si="47"/>
        <v>710386.44595198066</v>
      </c>
      <c r="AM187" s="28">
        <f t="shared" si="48"/>
        <v>713036.44666484732</v>
      </c>
      <c r="AN187" s="28">
        <f t="shared" si="49"/>
        <v>712292.73375704349</v>
      </c>
      <c r="AO187" s="28">
        <f t="shared" si="50"/>
        <v>707911.94929336116</v>
      </c>
      <c r="AP187" s="28">
        <f t="shared" si="51"/>
        <v>707761.04100800958</v>
      </c>
      <c r="AQ187" s="28">
        <f t="shared" si="52"/>
        <v>708676.83882978873</v>
      </c>
      <c r="AR187" s="28">
        <f t="shared" si="53"/>
        <v>708983.93023551023</v>
      </c>
      <c r="AS187" s="28">
        <f t="shared" si="54"/>
        <v>710382.57018333767</v>
      </c>
      <c r="AT187" s="28">
        <f t="shared" si="55"/>
        <v>708937.96237310581</v>
      </c>
      <c r="AU187" s="28">
        <f t="shared" si="56"/>
        <v>710677.15859108733</v>
      </c>
      <c r="AV187" s="28">
        <f t="shared" si="57"/>
        <v>708728.40846094955</v>
      </c>
    </row>
    <row r="188" spans="1:48" x14ac:dyDescent="0.3">
      <c r="A188" s="7" t="s">
        <v>167</v>
      </c>
      <c r="B188" s="7" t="s">
        <v>114</v>
      </c>
      <c r="C188" s="7">
        <v>2801</v>
      </c>
      <c r="D188" s="7" t="s">
        <v>1471</v>
      </c>
      <c r="E188" s="7">
        <v>907</v>
      </c>
      <c r="F188" s="7">
        <v>132085</v>
      </c>
      <c r="G188" s="7" t="s">
        <v>115</v>
      </c>
      <c r="H188" s="8" t="s">
        <v>1412</v>
      </c>
      <c r="J188" s="15">
        <v>958000</v>
      </c>
      <c r="K188" s="15">
        <v>958000</v>
      </c>
      <c r="L188" s="15">
        <v>958000</v>
      </c>
      <c r="M188" s="15">
        <v>958000</v>
      </c>
      <c r="N188" s="15">
        <v>958000</v>
      </c>
      <c r="O188" s="15">
        <v>958000</v>
      </c>
      <c r="P188" s="15">
        <v>958000</v>
      </c>
      <c r="Q188" s="15">
        <v>958000</v>
      </c>
      <c r="R188" s="15">
        <v>958000</v>
      </c>
      <c r="S188" s="15">
        <v>958000</v>
      </c>
      <c r="T188" s="15">
        <v>958000</v>
      </c>
      <c r="U188" s="15">
        <v>958000</v>
      </c>
      <c r="V188" s="29">
        <v>0.40310000000000001</v>
      </c>
      <c r="W188" s="28"/>
      <c r="X188" s="35">
        <v>0.53782108351214142</v>
      </c>
      <c r="Y188" s="35">
        <v>0.53573638457917094</v>
      </c>
      <c r="Z188" s="35">
        <v>0.53773487682115184</v>
      </c>
      <c r="AA188" s="35">
        <v>0.53717400735825305</v>
      </c>
      <c r="AB188" s="35">
        <v>0.53387024833586816</v>
      </c>
      <c r="AC188" s="35">
        <v>0.53375644118251098</v>
      </c>
      <c r="AD188" s="35">
        <v>0.53444708810692965</v>
      </c>
      <c r="AE188" s="35">
        <v>0.53467868041893685</v>
      </c>
      <c r="AF188" s="35">
        <v>0.5357334616767252</v>
      </c>
      <c r="AG188" s="35">
        <v>0.53464401385603755</v>
      </c>
      <c r="AH188" s="35">
        <v>0.53595562488015636</v>
      </c>
      <c r="AI188" s="35">
        <v>0.53448597923148533</v>
      </c>
      <c r="AK188" s="28">
        <f t="shared" si="46"/>
        <v>515232.59800463147</v>
      </c>
      <c r="AL188" s="28">
        <f t="shared" si="47"/>
        <v>513235.45642684575</v>
      </c>
      <c r="AM188" s="28">
        <f t="shared" si="48"/>
        <v>515150.01199466345</v>
      </c>
      <c r="AN188" s="28">
        <f t="shared" si="49"/>
        <v>514612.69904920639</v>
      </c>
      <c r="AO188" s="28">
        <f t="shared" si="50"/>
        <v>511447.69790576171</v>
      </c>
      <c r="AP188" s="28">
        <f t="shared" si="51"/>
        <v>511338.67065284553</v>
      </c>
      <c r="AQ188" s="28">
        <f t="shared" si="52"/>
        <v>512000.3104064386</v>
      </c>
      <c r="AR188" s="28">
        <f t="shared" si="53"/>
        <v>512222.17584134149</v>
      </c>
      <c r="AS188" s="28">
        <f t="shared" si="54"/>
        <v>513232.65628630272</v>
      </c>
      <c r="AT188" s="28">
        <f t="shared" si="55"/>
        <v>512188.96527408395</v>
      </c>
      <c r="AU188" s="28">
        <f t="shared" si="56"/>
        <v>513445.48863518977</v>
      </c>
      <c r="AV188" s="28">
        <f t="shared" si="57"/>
        <v>512037.56810376293</v>
      </c>
    </row>
    <row r="189" spans="1:48" x14ac:dyDescent="0.3">
      <c r="A189" s="7" t="s">
        <v>167</v>
      </c>
      <c r="B189" s="7" t="s">
        <v>114</v>
      </c>
      <c r="C189" s="7">
        <v>2801</v>
      </c>
      <c r="D189" s="7" t="s">
        <v>1471</v>
      </c>
      <c r="E189" s="7">
        <v>907</v>
      </c>
      <c r="F189" s="7">
        <v>132024</v>
      </c>
      <c r="G189" s="7" t="s">
        <v>115</v>
      </c>
      <c r="H189" s="8" t="s">
        <v>1413</v>
      </c>
      <c r="J189" s="15">
        <v>941000</v>
      </c>
      <c r="K189" s="15">
        <v>941000</v>
      </c>
      <c r="L189" s="15">
        <v>941000</v>
      </c>
      <c r="M189" s="15">
        <v>941000</v>
      </c>
      <c r="N189" s="15">
        <v>941000</v>
      </c>
      <c r="O189" s="15">
        <v>941000</v>
      </c>
      <c r="P189" s="15">
        <v>941000</v>
      </c>
      <c r="Q189" s="15">
        <v>941000</v>
      </c>
      <c r="R189" s="15">
        <v>941000</v>
      </c>
      <c r="S189" s="15">
        <v>941000</v>
      </c>
      <c r="T189" s="15">
        <v>941000</v>
      </c>
      <c r="U189" s="15">
        <v>941000</v>
      </c>
      <c r="V189" s="29">
        <v>0.40310000000000001</v>
      </c>
      <c r="W189" s="28"/>
      <c r="X189" s="35">
        <v>0.53782108351214142</v>
      </c>
      <c r="Y189" s="35">
        <v>0.53573638457917094</v>
      </c>
      <c r="Z189" s="35">
        <v>0.53773487682115184</v>
      </c>
      <c r="AA189" s="35">
        <v>0.53717400735825305</v>
      </c>
      <c r="AB189" s="35">
        <v>0.53387024833586816</v>
      </c>
      <c r="AC189" s="35">
        <v>0.53375644118251098</v>
      </c>
      <c r="AD189" s="35">
        <v>0.53444708810692965</v>
      </c>
      <c r="AE189" s="35">
        <v>0.53467868041893685</v>
      </c>
      <c r="AF189" s="35">
        <v>0.5357334616767252</v>
      </c>
      <c r="AG189" s="35">
        <v>0.53464401385603755</v>
      </c>
      <c r="AH189" s="35">
        <v>0.53595562488015636</v>
      </c>
      <c r="AI189" s="35">
        <v>0.53448597923148533</v>
      </c>
      <c r="AK189" s="28">
        <f t="shared" si="46"/>
        <v>506089.63958492508</v>
      </c>
      <c r="AL189" s="28">
        <f t="shared" si="47"/>
        <v>504127.93788899988</v>
      </c>
      <c r="AM189" s="28">
        <f t="shared" si="48"/>
        <v>506008.51908870391</v>
      </c>
      <c r="AN189" s="28">
        <f t="shared" si="49"/>
        <v>505480.74092411611</v>
      </c>
      <c r="AO189" s="28">
        <f t="shared" si="50"/>
        <v>502371.90368405194</v>
      </c>
      <c r="AP189" s="28">
        <f t="shared" si="51"/>
        <v>502264.81115274283</v>
      </c>
      <c r="AQ189" s="28">
        <f t="shared" si="52"/>
        <v>502914.7099086208</v>
      </c>
      <c r="AR189" s="28">
        <f t="shared" si="53"/>
        <v>503132.63827421959</v>
      </c>
      <c r="AS189" s="28">
        <f t="shared" si="54"/>
        <v>504125.18743779842</v>
      </c>
      <c r="AT189" s="28">
        <f t="shared" si="55"/>
        <v>503100.01703853131</v>
      </c>
      <c r="AU189" s="28">
        <f t="shared" si="56"/>
        <v>504334.24301222712</v>
      </c>
      <c r="AV189" s="28">
        <f t="shared" si="57"/>
        <v>502951.30645682767</v>
      </c>
    </row>
    <row r="190" spans="1:48" x14ac:dyDescent="0.3">
      <c r="A190" s="7" t="s">
        <v>167</v>
      </c>
      <c r="B190" s="7" t="s">
        <v>114</v>
      </c>
      <c r="C190" s="7">
        <v>2801</v>
      </c>
      <c r="D190" s="7" t="s">
        <v>1471</v>
      </c>
      <c r="E190" s="7">
        <v>907</v>
      </c>
      <c r="F190" s="7">
        <v>132202</v>
      </c>
      <c r="G190" s="7" t="s">
        <v>115</v>
      </c>
      <c r="H190" s="8" t="s">
        <v>1414</v>
      </c>
      <c r="J190" s="15">
        <v>234000</v>
      </c>
      <c r="K190" s="15">
        <v>234000</v>
      </c>
      <c r="L190" s="15">
        <v>234000</v>
      </c>
      <c r="M190" s="15">
        <v>234000</v>
      </c>
      <c r="N190" s="15">
        <v>234000</v>
      </c>
      <c r="O190" s="15">
        <v>234000</v>
      </c>
      <c r="P190" s="15">
        <v>234000</v>
      </c>
      <c r="Q190" s="15">
        <v>234000</v>
      </c>
      <c r="R190" s="15">
        <v>234000</v>
      </c>
      <c r="S190" s="15">
        <v>234000</v>
      </c>
      <c r="T190" s="15">
        <v>234000</v>
      </c>
      <c r="U190" s="15">
        <v>234000</v>
      </c>
      <c r="V190" s="29">
        <v>0.40310000000000001</v>
      </c>
      <c r="W190" s="28"/>
      <c r="X190" s="35">
        <v>0.53782108351214142</v>
      </c>
      <c r="Y190" s="35">
        <v>0.53573638457917094</v>
      </c>
      <c r="Z190" s="35">
        <v>0.53773487682115184</v>
      </c>
      <c r="AA190" s="35">
        <v>0.53717400735825305</v>
      </c>
      <c r="AB190" s="35">
        <v>0.53387024833586816</v>
      </c>
      <c r="AC190" s="35">
        <v>0.53375644118251098</v>
      </c>
      <c r="AD190" s="35">
        <v>0.53444708810692965</v>
      </c>
      <c r="AE190" s="35">
        <v>0.53467868041893685</v>
      </c>
      <c r="AF190" s="35">
        <v>0.5357334616767252</v>
      </c>
      <c r="AG190" s="35">
        <v>0.53464401385603755</v>
      </c>
      <c r="AH190" s="35">
        <v>0.53595562488015636</v>
      </c>
      <c r="AI190" s="35">
        <v>0.53448597923148533</v>
      </c>
      <c r="AK190" s="28">
        <f t="shared" si="46"/>
        <v>125850.13354184109</v>
      </c>
      <c r="AL190" s="28">
        <f t="shared" si="47"/>
        <v>125362.313991526</v>
      </c>
      <c r="AM190" s="28">
        <f t="shared" si="48"/>
        <v>125829.96117614953</v>
      </c>
      <c r="AN190" s="28">
        <f t="shared" si="49"/>
        <v>125698.71772183121</v>
      </c>
      <c r="AO190" s="28">
        <f t="shared" si="50"/>
        <v>124925.63811059315</v>
      </c>
      <c r="AP190" s="28">
        <f t="shared" si="51"/>
        <v>124899.00723670756</v>
      </c>
      <c r="AQ190" s="28">
        <f t="shared" si="52"/>
        <v>125060.61861702154</v>
      </c>
      <c r="AR190" s="28">
        <f t="shared" si="53"/>
        <v>125114.81121803122</v>
      </c>
      <c r="AS190" s="28">
        <f t="shared" si="54"/>
        <v>125361.6300323537</v>
      </c>
      <c r="AT190" s="28">
        <f t="shared" si="55"/>
        <v>125106.69924231278</v>
      </c>
      <c r="AU190" s="28">
        <f t="shared" si="56"/>
        <v>125413.61622195659</v>
      </c>
      <c r="AV190" s="28">
        <f t="shared" si="57"/>
        <v>125069.71914016757</v>
      </c>
    </row>
    <row r="191" spans="1:48" x14ac:dyDescent="0.3">
      <c r="A191" s="7" t="s">
        <v>167</v>
      </c>
      <c r="B191" s="7" t="s">
        <v>114</v>
      </c>
      <c r="C191" s="7">
        <v>2801</v>
      </c>
      <c r="D191" s="7" t="s">
        <v>1471</v>
      </c>
      <c r="E191" s="7">
        <v>907</v>
      </c>
      <c r="F191" s="7">
        <v>132105</v>
      </c>
      <c r="G191" s="7" t="s">
        <v>115</v>
      </c>
      <c r="H191" s="8" t="s">
        <v>1415</v>
      </c>
      <c r="J191" s="15">
        <v>752000</v>
      </c>
      <c r="K191" s="15">
        <v>752000</v>
      </c>
      <c r="L191" s="15">
        <v>752000</v>
      </c>
      <c r="M191" s="15">
        <v>752000</v>
      </c>
      <c r="N191" s="15">
        <v>752000</v>
      </c>
      <c r="O191" s="15">
        <v>752000</v>
      </c>
      <c r="P191" s="15">
        <v>752000</v>
      </c>
      <c r="Q191" s="15">
        <v>752000</v>
      </c>
      <c r="R191" s="15">
        <v>752000</v>
      </c>
      <c r="S191" s="15">
        <v>752000</v>
      </c>
      <c r="T191" s="15">
        <v>752000</v>
      </c>
      <c r="U191" s="15">
        <v>752000</v>
      </c>
      <c r="V191" s="29">
        <v>0.40310000000000001</v>
      </c>
      <c r="W191" s="28"/>
      <c r="X191" s="35">
        <v>0.53782108351214142</v>
      </c>
      <c r="Y191" s="35">
        <v>0.53573638457917094</v>
      </c>
      <c r="Z191" s="35">
        <v>0.53773487682115184</v>
      </c>
      <c r="AA191" s="35">
        <v>0.53717400735825305</v>
      </c>
      <c r="AB191" s="35">
        <v>0.53387024833586816</v>
      </c>
      <c r="AC191" s="35">
        <v>0.53375644118251098</v>
      </c>
      <c r="AD191" s="35">
        <v>0.53444708810692965</v>
      </c>
      <c r="AE191" s="35">
        <v>0.53467868041893685</v>
      </c>
      <c r="AF191" s="35">
        <v>0.5357334616767252</v>
      </c>
      <c r="AG191" s="35">
        <v>0.53464401385603755</v>
      </c>
      <c r="AH191" s="35">
        <v>0.53595562488015636</v>
      </c>
      <c r="AI191" s="35">
        <v>0.53448597923148533</v>
      </c>
      <c r="AK191" s="28">
        <f t="shared" si="46"/>
        <v>404441.45480113034</v>
      </c>
      <c r="AL191" s="28">
        <f t="shared" si="47"/>
        <v>402873.76120353653</v>
      </c>
      <c r="AM191" s="28">
        <f t="shared" si="48"/>
        <v>404376.62736950617</v>
      </c>
      <c r="AN191" s="28">
        <f t="shared" si="49"/>
        <v>403954.85353340628</v>
      </c>
      <c r="AO191" s="28">
        <f t="shared" si="50"/>
        <v>401470.42674857285</v>
      </c>
      <c r="AP191" s="28">
        <f t="shared" si="51"/>
        <v>401384.84376924823</v>
      </c>
      <c r="AQ191" s="28">
        <f t="shared" si="52"/>
        <v>401904.21025641111</v>
      </c>
      <c r="AR191" s="28">
        <f t="shared" si="53"/>
        <v>402078.3676750405</v>
      </c>
      <c r="AS191" s="28">
        <f t="shared" si="54"/>
        <v>402871.56318089733</v>
      </c>
      <c r="AT191" s="28">
        <f t="shared" si="55"/>
        <v>402052.29841974023</v>
      </c>
      <c r="AU191" s="28">
        <f t="shared" si="56"/>
        <v>403038.62990987761</v>
      </c>
      <c r="AV191" s="28">
        <f t="shared" si="57"/>
        <v>401933.45638207695</v>
      </c>
    </row>
    <row r="192" spans="1:48" x14ac:dyDescent="0.3">
      <c r="A192" s="7" t="s">
        <v>167</v>
      </c>
      <c r="B192" s="7" t="s">
        <v>114</v>
      </c>
      <c r="C192" s="7">
        <v>2801</v>
      </c>
      <c r="D192" s="7" t="s">
        <v>1471</v>
      </c>
      <c r="E192" s="7">
        <v>907</v>
      </c>
      <c r="F192" s="7">
        <v>131881</v>
      </c>
      <c r="G192" s="7" t="s">
        <v>115</v>
      </c>
      <c r="H192" s="8" t="s">
        <v>1416</v>
      </c>
      <c r="J192" s="15">
        <v>1506000</v>
      </c>
      <c r="K192" s="15">
        <v>1506000</v>
      </c>
      <c r="L192" s="15">
        <v>1506000</v>
      </c>
      <c r="M192" s="15">
        <v>1506000</v>
      </c>
      <c r="N192" s="15">
        <v>1506000</v>
      </c>
      <c r="O192" s="15">
        <v>1506000</v>
      </c>
      <c r="P192" s="15">
        <v>1506000</v>
      </c>
      <c r="Q192" s="15">
        <v>1506000</v>
      </c>
      <c r="R192" s="15">
        <v>1506000</v>
      </c>
      <c r="S192" s="15">
        <v>1506000</v>
      </c>
      <c r="T192" s="15">
        <v>1506000</v>
      </c>
      <c r="U192" s="15">
        <v>1506000</v>
      </c>
      <c r="V192" s="29">
        <v>0.40310000000000001</v>
      </c>
      <c r="W192" s="28"/>
      <c r="X192" s="35">
        <v>0.53782108351214142</v>
      </c>
      <c r="Y192" s="35">
        <v>0.53573638457917094</v>
      </c>
      <c r="Z192" s="35">
        <v>0.53773487682115184</v>
      </c>
      <c r="AA192" s="35">
        <v>0.53717400735825305</v>
      </c>
      <c r="AB192" s="35">
        <v>0.53387024833586816</v>
      </c>
      <c r="AC192" s="35">
        <v>0.53375644118251098</v>
      </c>
      <c r="AD192" s="35">
        <v>0.53444708810692965</v>
      </c>
      <c r="AE192" s="35">
        <v>0.53467868041893685</v>
      </c>
      <c r="AF192" s="35">
        <v>0.5357334616767252</v>
      </c>
      <c r="AG192" s="35">
        <v>0.53464401385603755</v>
      </c>
      <c r="AH192" s="35">
        <v>0.53595562488015636</v>
      </c>
      <c r="AI192" s="35">
        <v>0.53448597923148533</v>
      </c>
      <c r="AK192" s="28">
        <f t="shared" si="46"/>
        <v>809958.551769285</v>
      </c>
      <c r="AL192" s="28">
        <f t="shared" si="47"/>
        <v>806818.99517623149</v>
      </c>
      <c r="AM192" s="28">
        <f t="shared" si="48"/>
        <v>809828.72449265467</v>
      </c>
      <c r="AN192" s="28">
        <f t="shared" si="49"/>
        <v>808984.05508152908</v>
      </c>
      <c r="AO192" s="28">
        <f t="shared" si="50"/>
        <v>804008.59399381746</v>
      </c>
      <c r="AP192" s="28">
        <f t="shared" si="51"/>
        <v>803837.20042086148</v>
      </c>
      <c r="AQ192" s="28">
        <f t="shared" si="52"/>
        <v>804877.31468903599</v>
      </c>
      <c r="AR192" s="28">
        <f t="shared" si="53"/>
        <v>805226.09271091886</v>
      </c>
      <c r="AS192" s="28">
        <f t="shared" si="54"/>
        <v>806814.59328514815</v>
      </c>
      <c r="AT192" s="28">
        <f t="shared" si="55"/>
        <v>805173.8848671926</v>
      </c>
      <c r="AU192" s="28">
        <f t="shared" si="56"/>
        <v>807149.17106951552</v>
      </c>
      <c r="AV192" s="28">
        <f t="shared" si="57"/>
        <v>804935.88472261687</v>
      </c>
    </row>
    <row r="193" spans="1:48" x14ac:dyDescent="0.3">
      <c r="A193" s="7" t="s">
        <v>167</v>
      </c>
      <c r="B193" s="7" t="s">
        <v>114</v>
      </c>
      <c r="C193" s="7">
        <v>2801</v>
      </c>
      <c r="D193" s="7" t="s">
        <v>1471</v>
      </c>
      <c r="E193" s="7">
        <v>907</v>
      </c>
      <c r="F193" s="7">
        <v>132082</v>
      </c>
      <c r="G193" s="7" t="s">
        <v>115</v>
      </c>
      <c r="H193" s="8" t="s">
        <v>1417</v>
      </c>
      <c r="J193" s="15">
        <v>1261000</v>
      </c>
      <c r="K193" s="15">
        <v>1261000</v>
      </c>
      <c r="L193" s="15">
        <v>1261000</v>
      </c>
      <c r="M193" s="15">
        <v>1261000</v>
      </c>
      <c r="N193" s="15">
        <v>1261000</v>
      </c>
      <c r="O193" s="15">
        <v>1261000</v>
      </c>
      <c r="P193" s="15">
        <v>1261000</v>
      </c>
      <c r="Q193" s="15">
        <v>1261000</v>
      </c>
      <c r="R193" s="15">
        <v>1261000</v>
      </c>
      <c r="S193" s="15">
        <v>1261000</v>
      </c>
      <c r="T193" s="15">
        <v>1261000</v>
      </c>
      <c r="U193" s="15">
        <v>1261000</v>
      </c>
      <c r="V193" s="29">
        <v>0.40310000000000001</v>
      </c>
      <c r="W193" s="28"/>
      <c r="X193" s="35">
        <v>0.53782108351214142</v>
      </c>
      <c r="Y193" s="35">
        <v>0.53573638457917094</v>
      </c>
      <c r="Z193" s="35">
        <v>0.53773487682115184</v>
      </c>
      <c r="AA193" s="35">
        <v>0.53717400735825305</v>
      </c>
      <c r="AB193" s="35">
        <v>0.53387024833586816</v>
      </c>
      <c r="AC193" s="35">
        <v>0.53375644118251098</v>
      </c>
      <c r="AD193" s="35">
        <v>0.53444708810692965</v>
      </c>
      <c r="AE193" s="35">
        <v>0.53467868041893685</v>
      </c>
      <c r="AF193" s="35">
        <v>0.5357334616767252</v>
      </c>
      <c r="AG193" s="35">
        <v>0.53464401385603755</v>
      </c>
      <c r="AH193" s="35">
        <v>0.53595562488015636</v>
      </c>
      <c r="AI193" s="35">
        <v>0.53448597923148533</v>
      </c>
      <c r="AK193" s="28">
        <f t="shared" si="46"/>
        <v>678192.38630881032</v>
      </c>
      <c r="AL193" s="28">
        <f t="shared" si="47"/>
        <v>675563.58095433458</v>
      </c>
      <c r="AM193" s="28">
        <f t="shared" si="48"/>
        <v>678083.67967147252</v>
      </c>
      <c r="AN193" s="28">
        <f t="shared" si="49"/>
        <v>677376.42327875714</v>
      </c>
      <c r="AO193" s="28">
        <f t="shared" si="50"/>
        <v>673210.38315152971</v>
      </c>
      <c r="AP193" s="28">
        <f t="shared" si="51"/>
        <v>673066.87233114638</v>
      </c>
      <c r="AQ193" s="28">
        <f t="shared" si="52"/>
        <v>673937.77810283832</v>
      </c>
      <c r="AR193" s="28">
        <f t="shared" si="53"/>
        <v>674229.81600827933</v>
      </c>
      <c r="AS193" s="28">
        <f t="shared" si="54"/>
        <v>675559.89517435047</v>
      </c>
      <c r="AT193" s="28">
        <f t="shared" si="55"/>
        <v>674186.10147246334</v>
      </c>
      <c r="AU193" s="28">
        <f t="shared" si="56"/>
        <v>675840.04297387716</v>
      </c>
      <c r="AV193" s="28">
        <f t="shared" si="57"/>
        <v>673986.81981090305</v>
      </c>
    </row>
    <row r="194" spans="1:48" x14ac:dyDescent="0.3">
      <c r="A194" s="7" t="s">
        <v>167</v>
      </c>
      <c r="B194" s="7" t="s">
        <v>114</v>
      </c>
      <c r="C194" s="7">
        <v>2801</v>
      </c>
      <c r="D194" s="7" t="s">
        <v>1471</v>
      </c>
      <c r="E194" s="7">
        <v>907</v>
      </c>
      <c r="F194" s="7">
        <v>131968</v>
      </c>
      <c r="G194" s="7" t="s">
        <v>115</v>
      </c>
      <c r="H194" s="8" t="s">
        <v>1418</v>
      </c>
      <c r="J194" s="15">
        <v>1832000</v>
      </c>
      <c r="K194" s="15">
        <v>1832000</v>
      </c>
      <c r="L194" s="15">
        <v>1832000</v>
      </c>
      <c r="M194" s="15">
        <v>1832000</v>
      </c>
      <c r="N194" s="15">
        <v>1832000</v>
      </c>
      <c r="O194" s="15">
        <v>1832000</v>
      </c>
      <c r="P194" s="15">
        <v>1832000</v>
      </c>
      <c r="Q194" s="15">
        <v>1832000</v>
      </c>
      <c r="R194" s="15">
        <v>1832000</v>
      </c>
      <c r="S194" s="15">
        <v>1832000</v>
      </c>
      <c r="T194" s="15">
        <v>1832000</v>
      </c>
      <c r="U194" s="15">
        <v>1832000</v>
      </c>
      <c r="V194" s="29">
        <v>0.40310000000000001</v>
      </c>
      <c r="W194" s="28"/>
      <c r="X194" s="35">
        <v>0.53782108351214142</v>
      </c>
      <c r="Y194" s="35">
        <v>0.53573638457917094</v>
      </c>
      <c r="Z194" s="35">
        <v>0.53773487682115184</v>
      </c>
      <c r="AA194" s="35">
        <v>0.53717400735825305</v>
      </c>
      <c r="AB194" s="35">
        <v>0.53387024833586816</v>
      </c>
      <c r="AC194" s="35">
        <v>0.53375644118251098</v>
      </c>
      <c r="AD194" s="35">
        <v>0.53444708810692965</v>
      </c>
      <c r="AE194" s="35">
        <v>0.53467868041893685</v>
      </c>
      <c r="AF194" s="35">
        <v>0.5357334616767252</v>
      </c>
      <c r="AG194" s="35">
        <v>0.53464401385603755</v>
      </c>
      <c r="AH194" s="35">
        <v>0.53595562488015636</v>
      </c>
      <c r="AI194" s="35">
        <v>0.53448597923148533</v>
      </c>
      <c r="AK194" s="28">
        <f t="shared" si="46"/>
        <v>985288.22499424312</v>
      </c>
      <c r="AL194" s="28">
        <f t="shared" si="47"/>
        <v>981469.05654904118</v>
      </c>
      <c r="AM194" s="28">
        <f t="shared" si="48"/>
        <v>985130.29433635017</v>
      </c>
      <c r="AN194" s="28">
        <f t="shared" si="49"/>
        <v>984102.78148031957</v>
      </c>
      <c r="AO194" s="28">
        <f t="shared" si="50"/>
        <v>978050.2949513105</v>
      </c>
      <c r="AP194" s="28">
        <f t="shared" si="51"/>
        <v>977841.80024636013</v>
      </c>
      <c r="AQ194" s="28">
        <f t="shared" si="52"/>
        <v>979107.06541189516</v>
      </c>
      <c r="AR194" s="28">
        <f t="shared" si="53"/>
        <v>979531.34252749232</v>
      </c>
      <c r="AS194" s="28">
        <f t="shared" si="54"/>
        <v>981463.70179176051</v>
      </c>
      <c r="AT194" s="28">
        <f t="shared" si="55"/>
        <v>979467.83338426077</v>
      </c>
      <c r="AU194" s="28">
        <f t="shared" si="56"/>
        <v>981870.70478044648</v>
      </c>
      <c r="AV194" s="28">
        <f t="shared" si="57"/>
        <v>979178.31395208114</v>
      </c>
    </row>
    <row r="195" spans="1:48" x14ac:dyDescent="0.3">
      <c r="A195" s="7" t="s">
        <v>167</v>
      </c>
      <c r="B195" s="7" t="s">
        <v>114</v>
      </c>
      <c r="C195" s="7">
        <v>2801</v>
      </c>
      <c r="D195" s="7" t="s">
        <v>8</v>
      </c>
      <c r="E195" s="7">
        <v>907</v>
      </c>
      <c r="F195" s="7">
        <v>131998</v>
      </c>
      <c r="G195" s="7" t="s">
        <v>115</v>
      </c>
      <c r="H195" s="8" t="s">
        <v>1419</v>
      </c>
      <c r="J195" s="15">
        <v>3032000</v>
      </c>
      <c r="K195" s="15">
        <v>3032000</v>
      </c>
      <c r="L195" s="15">
        <v>3032000</v>
      </c>
      <c r="M195" s="15">
        <v>3032000</v>
      </c>
      <c r="N195" s="15">
        <v>3032000</v>
      </c>
      <c r="O195" s="15">
        <v>3032000</v>
      </c>
      <c r="P195" s="15">
        <v>3032000</v>
      </c>
      <c r="Q195" s="15">
        <v>3032000</v>
      </c>
      <c r="R195" s="15">
        <v>3032000</v>
      </c>
      <c r="S195" s="15">
        <v>3032000</v>
      </c>
      <c r="T195" s="15">
        <v>3032000</v>
      </c>
      <c r="U195" s="15">
        <v>3032000</v>
      </c>
      <c r="V195" s="29">
        <v>0.40310000000000001</v>
      </c>
      <c r="W195" s="28"/>
      <c r="X195" s="35">
        <v>0.53782108351214142</v>
      </c>
      <c r="Y195" s="35">
        <v>0.53573638457917094</v>
      </c>
      <c r="Z195" s="35">
        <v>0.53773487682115184</v>
      </c>
      <c r="AA195" s="35">
        <v>0.53717400735825305</v>
      </c>
      <c r="AB195" s="35">
        <v>0.53387024833586816</v>
      </c>
      <c r="AC195" s="35">
        <v>0.53375644118251098</v>
      </c>
      <c r="AD195" s="35">
        <v>0.53444708810692965</v>
      </c>
      <c r="AE195" s="35">
        <v>0.53467868041893685</v>
      </c>
      <c r="AF195" s="35">
        <v>0.5357334616767252</v>
      </c>
      <c r="AG195" s="35">
        <v>0.53464401385603755</v>
      </c>
      <c r="AH195" s="35">
        <v>0.53595562488015636</v>
      </c>
      <c r="AI195" s="35">
        <v>0.53448597923148533</v>
      </c>
      <c r="AK195" s="28">
        <f t="shared" si="46"/>
        <v>1630673.5252088127</v>
      </c>
      <c r="AL195" s="28">
        <f t="shared" si="47"/>
        <v>1624352.7180440463</v>
      </c>
      <c r="AM195" s="28">
        <f t="shared" si="48"/>
        <v>1630412.1465217324</v>
      </c>
      <c r="AN195" s="28">
        <f t="shared" si="49"/>
        <v>1628711.5903102232</v>
      </c>
      <c r="AO195" s="28">
        <f t="shared" si="50"/>
        <v>1618694.5929543523</v>
      </c>
      <c r="AP195" s="28">
        <f t="shared" si="51"/>
        <v>1618349.5296653733</v>
      </c>
      <c r="AQ195" s="28">
        <f t="shared" si="52"/>
        <v>1620443.5711402106</v>
      </c>
      <c r="AR195" s="28">
        <f t="shared" si="53"/>
        <v>1621145.7590302166</v>
      </c>
      <c r="AS195" s="28">
        <f t="shared" si="54"/>
        <v>1624343.8558038308</v>
      </c>
      <c r="AT195" s="28">
        <f t="shared" si="55"/>
        <v>1621040.6500115059</v>
      </c>
      <c r="AU195" s="28">
        <f t="shared" si="56"/>
        <v>1625017.4546366341</v>
      </c>
      <c r="AV195" s="28">
        <f t="shared" si="57"/>
        <v>1620561.4890298636</v>
      </c>
    </row>
    <row r="196" spans="1:48" x14ac:dyDescent="0.3">
      <c r="A196" s="7" t="s">
        <v>167</v>
      </c>
      <c r="B196" s="7" t="s">
        <v>114</v>
      </c>
      <c r="C196" s="7">
        <v>2801</v>
      </c>
      <c r="D196" s="7" t="s">
        <v>1472</v>
      </c>
      <c r="E196" s="7">
        <v>907</v>
      </c>
      <c r="F196" s="7">
        <v>131872</v>
      </c>
      <c r="G196" s="7" t="s">
        <v>115</v>
      </c>
      <c r="H196" s="8" t="s">
        <v>1420</v>
      </c>
      <c r="J196" s="15">
        <v>6231000</v>
      </c>
      <c r="K196" s="15">
        <v>6231000</v>
      </c>
      <c r="L196" s="15">
        <v>6231000</v>
      </c>
      <c r="M196" s="15">
        <v>6231000</v>
      </c>
      <c r="N196" s="15">
        <v>6231000</v>
      </c>
      <c r="O196" s="15">
        <v>6231000</v>
      </c>
      <c r="P196" s="15">
        <v>6231000</v>
      </c>
      <c r="Q196" s="15">
        <v>6231000</v>
      </c>
      <c r="R196" s="15">
        <v>6231000</v>
      </c>
      <c r="S196" s="15">
        <v>6231000</v>
      </c>
      <c r="T196" s="15">
        <v>6231000</v>
      </c>
      <c r="U196" s="15">
        <v>6231000</v>
      </c>
      <c r="V196" s="29">
        <v>0.40310000000000001</v>
      </c>
      <c r="W196" s="28"/>
      <c r="X196" s="35">
        <v>0.53782108351214142</v>
      </c>
      <c r="Y196" s="35">
        <v>0.53573638457917094</v>
      </c>
      <c r="Z196" s="35">
        <v>0.53773487682115184</v>
      </c>
      <c r="AA196" s="35">
        <v>0.53717400735825305</v>
      </c>
      <c r="AB196" s="35">
        <v>0.53387024833586816</v>
      </c>
      <c r="AC196" s="35">
        <v>0.53375644118251098</v>
      </c>
      <c r="AD196" s="35">
        <v>0.53444708810692965</v>
      </c>
      <c r="AE196" s="35">
        <v>0.53467868041893685</v>
      </c>
      <c r="AF196" s="35">
        <v>0.5357334616767252</v>
      </c>
      <c r="AG196" s="35">
        <v>0.53464401385603755</v>
      </c>
      <c r="AH196" s="35">
        <v>0.53595562488015636</v>
      </c>
      <c r="AI196" s="35">
        <v>0.53448597923148533</v>
      </c>
      <c r="AK196" s="28">
        <f t="shared" si="46"/>
        <v>3351163.1713641533</v>
      </c>
      <c r="AL196" s="28">
        <f t="shared" si="47"/>
        <v>3338173.412312814</v>
      </c>
      <c r="AM196" s="28">
        <f t="shared" si="48"/>
        <v>3350626.0174725973</v>
      </c>
      <c r="AN196" s="28">
        <f t="shared" si="49"/>
        <v>3347131.2398492745</v>
      </c>
      <c r="AO196" s="28">
        <f t="shared" si="50"/>
        <v>3326545.5173807945</v>
      </c>
      <c r="AP196" s="28">
        <f t="shared" si="51"/>
        <v>3325836.3850082257</v>
      </c>
      <c r="AQ196" s="28">
        <f t="shared" si="52"/>
        <v>3330139.8059942788</v>
      </c>
      <c r="AR196" s="28">
        <f t="shared" si="53"/>
        <v>3331582.8576903953</v>
      </c>
      <c r="AS196" s="28">
        <f t="shared" si="54"/>
        <v>3338155.1997076748</v>
      </c>
      <c r="AT196" s="28">
        <f t="shared" si="55"/>
        <v>3331366.8503369698</v>
      </c>
      <c r="AU196" s="28">
        <f t="shared" si="56"/>
        <v>3339539.498628254</v>
      </c>
      <c r="AV196" s="28">
        <f t="shared" si="57"/>
        <v>3330382.1365913851</v>
      </c>
    </row>
    <row r="197" spans="1:48" x14ac:dyDescent="0.3">
      <c r="A197" s="7" t="s">
        <v>167</v>
      </c>
      <c r="B197" s="7" t="s">
        <v>114</v>
      </c>
      <c r="C197" s="7">
        <v>2801</v>
      </c>
      <c r="D197" s="7" t="s">
        <v>1472</v>
      </c>
      <c r="E197" s="7">
        <v>907</v>
      </c>
      <c r="F197" s="7">
        <v>132013</v>
      </c>
      <c r="G197" s="7" t="s">
        <v>115</v>
      </c>
      <c r="H197" s="8" t="s">
        <v>1421</v>
      </c>
      <c r="J197" s="15">
        <v>2446000</v>
      </c>
      <c r="K197" s="15">
        <v>2446000</v>
      </c>
      <c r="L197" s="15">
        <v>2446000</v>
      </c>
      <c r="M197" s="15">
        <v>2446000</v>
      </c>
      <c r="N197" s="15">
        <v>2446000</v>
      </c>
      <c r="O197" s="15">
        <v>2446000</v>
      </c>
      <c r="P197" s="15">
        <v>2446000</v>
      </c>
      <c r="Q197" s="15">
        <v>2446000</v>
      </c>
      <c r="R197" s="15">
        <v>2446000</v>
      </c>
      <c r="S197" s="15">
        <v>2446000</v>
      </c>
      <c r="T197" s="15">
        <v>2446000</v>
      </c>
      <c r="U197" s="15">
        <v>2446000</v>
      </c>
      <c r="V197" s="29">
        <v>0.40310000000000001</v>
      </c>
      <c r="W197" s="28"/>
      <c r="X197" s="35">
        <v>0.53782108351214142</v>
      </c>
      <c r="Y197" s="35">
        <v>0.53573638457917094</v>
      </c>
      <c r="Z197" s="35">
        <v>0.53773487682115184</v>
      </c>
      <c r="AA197" s="35">
        <v>0.53717400735825305</v>
      </c>
      <c r="AB197" s="35">
        <v>0.53387024833586816</v>
      </c>
      <c r="AC197" s="35">
        <v>0.53375644118251098</v>
      </c>
      <c r="AD197" s="35">
        <v>0.53444708810692965</v>
      </c>
      <c r="AE197" s="35">
        <v>0.53467868041893685</v>
      </c>
      <c r="AF197" s="35">
        <v>0.5357334616767252</v>
      </c>
      <c r="AG197" s="35">
        <v>0.53464401385603755</v>
      </c>
      <c r="AH197" s="35">
        <v>0.53595562488015636</v>
      </c>
      <c r="AI197" s="35">
        <v>0.53448597923148533</v>
      </c>
      <c r="AK197" s="28">
        <f t="shared" si="46"/>
        <v>1315510.3702706979</v>
      </c>
      <c r="AL197" s="28">
        <f t="shared" si="47"/>
        <v>1310411.1966806522</v>
      </c>
      <c r="AM197" s="28">
        <f t="shared" si="48"/>
        <v>1315299.5087045373</v>
      </c>
      <c r="AN197" s="28">
        <f t="shared" si="49"/>
        <v>1313927.621998287</v>
      </c>
      <c r="AO197" s="28">
        <f t="shared" si="50"/>
        <v>1305846.6274295335</v>
      </c>
      <c r="AP197" s="28">
        <f t="shared" si="51"/>
        <v>1305568.2551324219</v>
      </c>
      <c r="AQ197" s="28">
        <f t="shared" si="52"/>
        <v>1307257.5775095499</v>
      </c>
      <c r="AR197" s="28">
        <f t="shared" si="53"/>
        <v>1307824.0523047196</v>
      </c>
      <c r="AS197" s="28">
        <f t="shared" si="54"/>
        <v>1310404.0472612698</v>
      </c>
      <c r="AT197" s="28">
        <f t="shared" si="55"/>
        <v>1307739.2578918678</v>
      </c>
      <c r="AU197" s="28">
        <f t="shared" si="56"/>
        <v>1310947.4584568625</v>
      </c>
      <c r="AV197" s="28">
        <f t="shared" si="57"/>
        <v>1307352.705200213</v>
      </c>
    </row>
    <row r="198" spans="1:48" x14ac:dyDescent="0.3">
      <c r="A198" s="7" t="s">
        <v>167</v>
      </c>
      <c r="B198" s="7" t="s">
        <v>114</v>
      </c>
      <c r="C198" s="7">
        <v>2801</v>
      </c>
      <c r="D198" s="7" t="s">
        <v>1472</v>
      </c>
      <c r="E198" s="7">
        <v>907</v>
      </c>
      <c r="F198" s="7">
        <v>132038</v>
      </c>
      <c r="G198" s="7" t="s">
        <v>115</v>
      </c>
      <c r="H198" s="8" t="s">
        <v>1422</v>
      </c>
      <c r="J198" s="15">
        <v>3941000</v>
      </c>
      <c r="K198" s="15">
        <v>3941000</v>
      </c>
      <c r="L198" s="15">
        <v>3941000</v>
      </c>
      <c r="M198" s="15">
        <v>3941000</v>
      </c>
      <c r="N198" s="15">
        <v>3941000</v>
      </c>
      <c r="O198" s="15">
        <v>3941000</v>
      </c>
      <c r="P198" s="15">
        <v>3941000</v>
      </c>
      <c r="Q198" s="15">
        <v>3941000</v>
      </c>
      <c r="R198" s="15">
        <v>3941000</v>
      </c>
      <c r="S198" s="15">
        <v>3941000</v>
      </c>
      <c r="T198" s="15">
        <v>3941000</v>
      </c>
      <c r="U198" s="15">
        <v>3941000</v>
      </c>
      <c r="V198" s="29">
        <v>0.40310000000000001</v>
      </c>
      <c r="W198" s="28"/>
      <c r="X198" s="35">
        <v>0.53782108351214142</v>
      </c>
      <c r="Y198" s="35">
        <v>0.53573638457917094</v>
      </c>
      <c r="Z198" s="35">
        <v>0.53773487682115184</v>
      </c>
      <c r="AA198" s="35">
        <v>0.53717400735825305</v>
      </c>
      <c r="AB198" s="35">
        <v>0.53387024833586816</v>
      </c>
      <c r="AC198" s="35">
        <v>0.53375644118251098</v>
      </c>
      <c r="AD198" s="35">
        <v>0.53444708810692965</v>
      </c>
      <c r="AE198" s="35">
        <v>0.53467868041893685</v>
      </c>
      <c r="AF198" s="35">
        <v>0.5357334616767252</v>
      </c>
      <c r="AG198" s="35">
        <v>0.53464401385603755</v>
      </c>
      <c r="AH198" s="35">
        <v>0.53595562488015636</v>
      </c>
      <c r="AI198" s="35">
        <v>0.53448597923148533</v>
      </c>
      <c r="AK198" s="28">
        <f t="shared" si="46"/>
        <v>2119552.8901213491</v>
      </c>
      <c r="AL198" s="28">
        <f t="shared" si="47"/>
        <v>2111337.0916265128</v>
      </c>
      <c r="AM198" s="28">
        <f t="shared" si="48"/>
        <v>2119213.1495521595</v>
      </c>
      <c r="AN198" s="28">
        <f t="shared" si="49"/>
        <v>2117002.7629988752</v>
      </c>
      <c r="AO198" s="28">
        <f t="shared" si="50"/>
        <v>2103982.6486916565</v>
      </c>
      <c r="AP198" s="28">
        <f t="shared" si="51"/>
        <v>2103534.134700276</v>
      </c>
      <c r="AQ198" s="28">
        <f t="shared" si="52"/>
        <v>2106255.9742294098</v>
      </c>
      <c r="AR198" s="28">
        <f t="shared" si="53"/>
        <v>2107168.6795310299</v>
      </c>
      <c r="AS198" s="28">
        <f t="shared" si="54"/>
        <v>2111325.5724679739</v>
      </c>
      <c r="AT198" s="28">
        <f t="shared" si="55"/>
        <v>2107032.0586066442</v>
      </c>
      <c r="AU198" s="28">
        <f t="shared" si="56"/>
        <v>2112201.1176526961</v>
      </c>
      <c r="AV198" s="28">
        <f t="shared" si="57"/>
        <v>2106409.2441512835</v>
      </c>
    </row>
    <row r="199" spans="1:48" x14ac:dyDescent="0.3">
      <c r="A199" s="7" t="s">
        <v>167</v>
      </c>
      <c r="B199" s="7" t="s">
        <v>114</v>
      </c>
      <c r="C199" s="7">
        <v>2801</v>
      </c>
      <c r="D199" s="7" t="s">
        <v>1472</v>
      </c>
      <c r="E199" s="7">
        <v>907</v>
      </c>
      <c r="F199" s="7">
        <v>132086</v>
      </c>
      <c r="G199" s="7" t="s">
        <v>115</v>
      </c>
      <c r="H199" s="8" t="s">
        <v>1423</v>
      </c>
      <c r="J199" s="15">
        <v>892000</v>
      </c>
      <c r="K199" s="15">
        <v>892000</v>
      </c>
      <c r="L199" s="15">
        <v>892000</v>
      </c>
      <c r="M199" s="15">
        <v>892000</v>
      </c>
      <c r="N199" s="15">
        <v>892000</v>
      </c>
      <c r="O199" s="15">
        <v>892000</v>
      </c>
      <c r="P199" s="15">
        <v>892000</v>
      </c>
      <c r="Q199" s="15">
        <v>892000</v>
      </c>
      <c r="R199" s="15">
        <v>892000</v>
      </c>
      <c r="S199" s="15">
        <v>892000</v>
      </c>
      <c r="T199" s="15">
        <v>892000</v>
      </c>
      <c r="U199" s="15">
        <v>892000</v>
      </c>
      <c r="V199" s="29">
        <v>0.40310000000000001</v>
      </c>
      <c r="W199" s="28"/>
      <c r="X199" s="35">
        <v>0.53782108351214142</v>
      </c>
      <c r="Y199" s="35">
        <v>0.53573638457917094</v>
      </c>
      <c r="Z199" s="35">
        <v>0.53773487682115184</v>
      </c>
      <c r="AA199" s="35">
        <v>0.53717400735825305</v>
      </c>
      <c r="AB199" s="35">
        <v>0.53387024833586816</v>
      </c>
      <c r="AC199" s="35">
        <v>0.53375644118251098</v>
      </c>
      <c r="AD199" s="35">
        <v>0.53444708810692965</v>
      </c>
      <c r="AE199" s="35">
        <v>0.53467868041893685</v>
      </c>
      <c r="AF199" s="35">
        <v>0.5357334616767252</v>
      </c>
      <c r="AG199" s="35">
        <v>0.53464401385603755</v>
      </c>
      <c r="AH199" s="35">
        <v>0.53595562488015636</v>
      </c>
      <c r="AI199" s="35">
        <v>0.53448597923148533</v>
      </c>
      <c r="AK199" s="28">
        <f t="shared" si="46"/>
        <v>479736.40649283014</v>
      </c>
      <c r="AL199" s="28">
        <f t="shared" si="47"/>
        <v>477876.85504462046</v>
      </c>
      <c r="AM199" s="28">
        <f t="shared" si="48"/>
        <v>479659.51012446743</v>
      </c>
      <c r="AN199" s="28">
        <f t="shared" si="49"/>
        <v>479159.21456356172</v>
      </c>
      <c r="AO199" s="28">
        <f t="shared" si="50"/>
        <v>476212.26151559438</v>
      </c>
      <c r="AP199" s="28">
        <f t="shared" si="51"/>
        <v>476110.74553479982</v>
      </c>
      <c r="AQ199" s="28">
        <f t="shared" si="52"/>
        <v>476726.80259138125</v>
      </c>
      <c r="AR199" s="28">
        <f t="shared" si="53"/>
        <v>476933.38293369167</v>
      </c>
      <c r="AS199" s="28">
        <f t="shared" si="54"/>
        <v>477874.2478156389</v>
      </c>
      <c r="AT199" s="28">
        <f t="shared" si="55"/>
        <v>476902.46035958547</v>
      </c>
      <c r="AU199" s="28">
        <f t="shared" si="56"/>
        <v>478072.41739309946</v>
      </c>
      <c r="AV199" s="28">
        <f t="shared" si="57"/>
        <v>476761.49347448489</v>
      </c>
    </row>
    <row r="200" spans="1:48" x14ac:dyDescent="0.3">
      <c r="A200" s="7" t="s">
        <v>167</v>
      </c>
      <c r="B200" s="7" t="s">
        <v>114</v>
      </c>
      <c r="C200" s="7">
        <v>2801</v>
      </c>
      <c r="D200" s="7" t="s">
        <v>233</v>
      </c>
      <c r="E200" s="7">
        <v>918</v>
      </c>
      <c r="F200" s="7">
        <v>110001</v>
      </c>
      <c r="G200" s="7" t="s">
        <v>1461</v>
      </c>
      <c r="H200" s="8" t="s">
        <v>79</v>
      </c>
      <c r="J200" s="15">
        <v>18000000</v>
      </c>
      <c r="K200" s="15">
        <v>18000000</v>
      </c>
      <c r="L200" s="15">
        <v>18000000</v>
      </c>
      <c r="M200" s="15">
        <v>18000000</v>
      </c>
      <c r="N200" s="15">
        <v>18000000</v>
      </c>
      <c r="O200" s="15">
        <v>18000000</v>
      </c>
      <c r="P200" s="15">
        <v>20000000</v>
      </c>
      <c r="Q200" s="15">
        <v>20000000</v>
      </c>
      <c r="R200" s="15">
        <v>18000000</v>
      </c>
      <c r="S200" s="15">
        <v>18000000</v>
      </c>
      <c r="T200" s="15">
        <v>18000000</v>
      </c>
      <c r="U200" s="15">
        <v>18935000</v>
      </c>
      <c r="V200" s="29">
        <v>0.40310000000000001</v>
      </c>
      <c r="W200" s="28"/>
      <c r="X200" s="35">
        <v>0.53782108351214142</v>
      </c>
      <c r="Y200" s="35">
        <v>0.53573638457917094</v>
      </c>
      <c r="Z200" s="35">
        <v>0.53773487682115184</v>
      </c>
      <c r="AA200" s="35">
        <v>0.53717400735825305</v>
      </c>
      <c r="AB200" s="35">
        <v>0.53387024833586816</v>
      </c>
      <c r="AC200" s="35">
        <v>0.53375644118251098</v>
      </c>
      <c r="AD200" s="35">
        <v>0.53444708810692965</v>
      </c>
      <c r="AE200" s="35">
        <v>0.53467868041893685</v>
      </c>
      <c r="AF200" s="35">
        <v>0.5357334616767252</v>
      </c>
      <c r="AG200" s="35">
        <v>0.53464401385603755</v>
      </c>
      <c r="AH200" s="35">
        <v>0.53595562488015636</v>
      </c>
      <c r="AI200" s="35">
        <v>0.53448597923148533</v>
      </c>
      <c r="AK200" s="28">
        <f t="shared" si="46"/>
        <v>9680779.5032185446</v>
      </c>
      <c r="AL200" s="28">
        <f t="shared" si="47"/>
        <v>9643254.9224250764</v>
      </c>
      <c r="AM200" s="28">
        <f t="shared" si="48"/>
        <v>9679227.782780733</v>
      </c>
      <c r="AN200" s="28">
        <f t="shared" si="49"/>
        <v>9669132.132448554</v>
      </c>
      <c r="AO200" s="28">
        <f t="shared" si="50"/>
        <v>9609664.4700456262</v>
      </c>
      <c r="AP200" s="28">
        <f t="shared" si="51"/>
        <v>9607615.9412851967</v>
      </c>
      <c r="AQ200" s="28">
        <f t="shared" si="52"/>
        <v>10688941.762138592</v>
      </c>
      <c r="AR200" s="28">
        <f t="shared" si="53"/>
        <v>10693573.608378736</v>
      </c>
      <c r="AS200" s="28">
        <f t="shared" si="54"/>
        <v>9643202.3101810534</v>
      </c>
      <c r="AT200" s="28">
        <f t="shared" si="55"/>
        <v>9623592.2494086754</v>
      </c>
      <c r="AU200" s="28">
        <f t="shared" si="56"/>
        <v>9647201.2478428148</v>
      </c>
      <c r="AV200" s="28">
        <f t="shared" si="57"/>
        <v>10120492.016748175</v>
      </c>
    </row>
    <row r="201" spans="1:48" x14ac:dyDescent="0.3">
      <c r="A201" s="7" t="s">
        <v>167</v>
      </c>
      <c r="B201" s="7" t="s">
        <v>114</v>
      </c>
      <c r="C201" s="7">
        <v>2801</v>
      </c>
      <c r="D201" s="7" t="s">
        <v>8</v>
      </c>
      <c r="E201" s="7">
        <v>918</v>
      </c>
      <c r="F201" s="7">
        <v>110875</v>
      </c>
      <c r="G201" s="7" t="s">
        <v>1461</v>
      </c>
      <c r="H201" s="8" t="s">
        <v>1424</v>
      </c>
      <c r="J201" s="15">
        <v>7000000</v>
      </c>
      <c r="K201" s="15">
        <v>6000000</v>
      </c>
      <c r="L201" s="15">
        <v>6000000</v>
      </c>
      <c r="M201" s="15">
        <v>6000000</v>
      </c>
      <c r="N201" s="15">
        <v>7000000</v>
      </c>
      <c r="O201" s="15">
        <v>7000000</v>
      </c>
      <c r="P201" s="15">
        <v>7000000</v>
      </c>
      <c r="Q201" s="15">
        <v>7000000</v>
      </c>
      <c r="R201" s="15">
        <v>7000000</v>
      </c>
      <c r="S201" s="15">
        <v>7000000</v>
      </c>
      <c r="T201" s="15">
        <v>7000000</v>
      </c>
      <c r="U201" s="15">
        <v>7714000</v>
      </c>
      <c r="V201" s="29">
        <v>0.40310000000000001</v>
      </c>
      <c r="W201" s="28"/>
      <c r="X201" s="35">
        <v>0.53782108351214142</v>
      </c>
      <c r="Y201" s="35">
        <v>0.53573638457917094</v>
      </c>
      <c r="Z201" s="35">
        <v>0.53773487682115184</v>
      </c>
      <c r="AA201" s="35">
        <v>0.53717400735825305</v>
      </c>
      <c r="AB201" s="35">
        <v>0.53387024833586816</v>
      </c>
      <c r="AC201" s="35">
        <v>0.53375644118251098</v>
      </c>
      <c r="AD201" s="35">
        <v>0.53444708810692965</v>
      </c>
      <c r="AE201" s="35">
        <v>0.53467868041893685</v>
      </c>
      <c r="AF201" s="35">
        <v>0.5357334616767252</v>
      </c>
      <c r="AG201" s="35">
        <v>0.53464401385603755</v>
      </c>
      <c r="AH201" s="35">
        <v>0.53595562488015636</v>
      </c>
      <c r="AI201" s="35">
        <v>0.53448597923148533</v>
      </c>
      <c r="AK201" s="28">
        <f t="shared" si="46"/>
        <v>3764747.5845849901</v>
      </c>
      <c r="AL201" s="28">
        <f t="shared" si="47"/>
        <v>3214418.3074750258</v>
      </c>
      <c r="AM201" s="28">
        <f t="shared" si="48"/>
        <v>3226409.2609269111</v>
      </c>
      <c r="AN201" s="28">
        <f t="shared" si="49"/>
        <v>3223044.0441495185</v>
      </c>
      <c r="AO201" s="28">
        <f t="shared" si="50"/>
        <v>3737091.7383510773</v>
      </c>
      <c r="AP201" s="28">
        <f t="shared" si="51"/>
        <v>3736295.088277577</v>
      </c>
      <c r="AQ201" s="28">
        <f t="shared" si="52"/>
        <v>3741129.6167485076</v>
      </c>
      <c r="AR201" s="28">
        <f t="shared" si="53"/>
        <v>3742750.7629325581</v>
      </c>
      <c r="AS201" s="28">
        <f t="shared" si="54"/>
        <v>3750134.2317370763</v>
      </c>
      <c r="AT201" s="28">
        <f t="shared" si="55"/>
        <v>3742508.0969922626</v>
      </c>
      <c r="AU201" s="28">
        <f t="shared" si="56"/>
        <v>3751689.3741610944</v>
      </c>
      <c r="AV201" s="28">
        <f t="shared" si="57"/>
        <v>4123024.8437916776</v>
      </c>
    </row>
    <row r="202" spans="1:48" x14ac:dyDescent="0.3">
      <c r="A202" s="7" t="s">
        <v>167</v>
      </c>
      <c r="B202" s="7" t="s">
        <v>114</v>
      </c>
      <c r="C202" s="7">
        <v>2801</v>
      </c>
      <c r="D202" s="7" t="s">
        <v>1473</v>
      </c>
      <c r="E202" s="7">
        <v>918</v>
      </c>
      <c r="F202" s="7">
        <v>110836</v>
      </c>
      <c r="G202" s="7" t="s">
        <v>1461</v>
      </c>
      <c r="H202" s="8" t="s">
        <v>81</v>
      </c>
      <c r="J202" s="15">
        <v>19000000</v>
      </c>
      <c r="K202" s="15">
        <v>19000000</v>
      </c>
      <c r="L202" s="15">
        <v>19000000</v>
      </c>
      <c r="M202" s="15">
        <v>19000000</v>
      </c>
      <c r="N202" s="15">
        <v>19000000</v>
      </c>
      <c r="O202" s="15">
        <v>19000000</v>
      </c>
      <c r="P202" s="15">
        <v>22000000</v>
      </c>
      <c r="Q202" s="15">
        <v>22000000</v>
      </c>
      <c r="R202" s="15">
        <v>19000000</v>
      </c>
      <c r="S202" s="15">
        <v>19000000</v>
      </c>
      <c r="T202" s="15">
        <v>19000000</v>
      </c>
      <c r="U202" s="15">
        <v>19061000</v>
      </c>
      <c r="V202" s="29">
        <v>0.40310000000000001</v>
      </c>
      <c r="W202" s="28"/>
      <c r="X202" s="35">
        <v>0.53782108351214142</v>
      </c>
      <c r="Y202" s="35">
        <v>0.53573638457917094</v>
      </c>
      <c r="Z202" s="35">
        <v>0.53773487682115184</v>
      </c>
      <c r="AA202" s="35">
        <v>0.53717400735825305</v>
      </c>
      <c r="AB202" s="35">
        <v>0.53387024833586816</v>
      </c>
      <c r="AC202" s="35">
        <v>0.53375644118251098</v>
      </c>
      <c r="AD202" s="35">
        <v>0.53444708810692965</v>
      </c>
      <c r="AE202" s="35">
        <v>0.53467868041893685</v>
      </c>
      <c r="AF202" s="35">
        <v>0.5357334616767252</v>
      </c>
      <c r="AG202" s="35">
        <v>0.53464401385603755</v>
      </c>
      <c r="AH202" s="35">
        <v>0.53595562488015636</v>
      </c>
      <c r="AI202" s="35">
        <v>0.53448597923148533</v>
      </c>
      <c r="AK202" s="28">
        <f t="shared" si="46"/>
        <v>10218600.586730687</v>
      </c>
      <c r="AL202" s="28">
        <f t="shared" si="47"/>
        <v>10178991.307004249</v>
      </c>
      <c r="AM202" s="28">
        <f t="shared" si="48"/>
        <v>10216962.659601886</v>
      </c>
      <c r="AN202" s="28">
        <f t="shared" si="49"/>
        <v>10206306.139806807</v>
      </c>
      <c r="AO202" s="28">
        <f t="shared" si="50"/>
        <v>10143534.718381494</v>
      </c>
      <c r="AP202" s="28">
        <f t="shared" si="51"/>
        <v>10141372.382467709</v>
      </c>
      <c r="AQ202" s="28">
        <f t="shared" si="52"/>
        <v>11757835.938352453</v>
      </c>
      <c r="AR202" s="28">
        <f t="shared" si="53"/>
        <v>11762930.969216611</v>
      </c>
      <c r="AS202" s="28">
        <f t="shared" si="54"/>
        <v>10178935.771857779</v>
      </c>
      <c r="AT202" s="28">
        <f t="shared" si="55"/>
        <v>10158236.263264714</v>
      </c>
      <c r="AU202" s="28">
        <f t="shared" si="56"/>
        <v>10183156.87272297</v>
      </c>
      <c r="AV202" s="28">
        <f t="shared" si="57"/>
        <v>10187837.250131343</v>
      </c>
    </row>
    <row r="203" spans="1:48" x14ac:dyDescent="0.3">
      <c r="A203" s="7" t="s">
        <v>167</v>
      </c>
      <c r="B203" s="7" t="s">
        <v>114</v>
      </c>
      <c r="C203" s="7">
        <v>2801</v>
      </c>
      <c r="D203" s="7" t="s">
        <v>8</v>
      </c>
      <c r="E203" s="7">
        <v>918</v>
      </c>
      <c r="F203" s="7">
        <v>110962</v>
      </c>
      <c r="G203" s="7" t="s">
        <v>1461</v>
      </c>
      <c r="H203" s="8" t="s">
        <v>1425</v>
      </c>
      <c r="J203" s="15">
        <v>2004000</v>
      </c>
      <c r="K203" s="15">
        <v>2004000</v>
      </c>
      <c r="L203" s="15">
        <v>2004000</v>
      </c>
      <c r="M203" s="15">
        <v>2004000</v>
      </c>
      <c r="N203" s="15">
        <v>2004000</v>
      </c>
      <c r="O203" s="15">
        <v>2004000</v>
      </c>
      <c r="P203" s="15">
        <v>2004000</v>
      </c>
      <c r="Q203" s="15">
        <v>2004000</v>
      </c>
      <c r="R203" s="15">
        <v>2004000</v>
      </c>
      <c r="S203" s="15">
        <v>2004000</v>
      </c>
      <c r="T203" s="15">
        <v>2004000</v>
      </c>
      <c r="U203" s="15">
        <v>2004000</v>
      </c>
      <c r="V203" s="29">
        <v>0.40310000000000001</v>
      </c>
      <c r="W203" s="28"/>
      <c r="X203" s="35">
        <v>0.53782108351214142</v>
      </c>
      <c r="Y203" s="35">
        <v>0.53573638457917094</v>
      </c>
      <c r="Z203" s="35">
        <v>0.53773487682115184</v>
      </c>
      <c r="AA203" s="35">
        <v>0.53717400735825305</v>
      </c>
      <c r="AB203" s="35">
        <v>0.53387024833586816</v>
      </c>
      <c r="AC203" s="35">
        <v>0.53375644118251098</v>
      </c>
      <c r="AD203" s="35">
        <v>0.53444708810692965</v>
      </c>
      <c r="AE203" s="35">
        <v>0.53467868041893685</v>
      </c>
      <c r="AF203" s="35">
        <v>0.5357334616767252</v>
      </c>
      <c r="AG203" s="35">
        <v>0.53464401385603755</v>
      </c>
      <c r="AH203" s="35">
        <v>0.53595562488015636</v>
      </c>
      <c r="AI203" s="35">
        <v>0.53448597923148533</v>
      </c>
      <c r="AK203" s="28">
        <f t="shared" si="46"/>
        <v>1077793.4513583314</v>
      </c>
      <c r="AL203" s="28">
        <f t="shared" si="47"/>
        <v>1073615.7146966585</v>
      </c>
      <c r="AM203" s="28">
        <f t="shared" si="48"/>
        <v>1077620.6931495883</v>
      </c>
      <c r="AN203" s="28">
        <f t="shared" si="49"/>
        <v>1076496.7107459391</v>
      </c>
      <c r="AO203" s="28">
        <f t="shared" si="50"/>
        <v>1069875.9776650798</v>
      </c>
      <c r="AP203" s="28">
        <f t="shared" si="51"/>
        <v>1069647.9081297519</v>
      </c>
      <c r="AQ203" s="28">
        <f t="shared" si="52"/>
        <v>1071031.9645662871</v>
      </c>
      <c r="AR203" s="28">
        <f t="shared" si="53"/>
        <v>1071496.0755595495</v>
      </c>
      <c r="AS203" s="28">
        <f t="shared" si="54"/>
        <v>1073609.8572001574</v>
      </c>
      <c r="AT203" s="28">
        <f t="shared" si="55"/>
        <v>1071426.6037674993</v>
      </c>
      <c r="AU203" s="28">
        <f t="shared" si="56"/>
        <v>1074055.0722598333</v>
      </c>
      <c r="AV203" s="28">
        <f t="shared" si="57"/>
        <v>1071109.9023798965</v>
      </c>
    </row>
    <row r="204" spans="1:48" x14ac:dyDescent="0.3">
      <c r="A204" s="7" t="s">
        <v>167</v>
      </c>
      <c r="B204" s="7" t="s">
        <v>114</v>
      </c>
      <c r="C204" s="7">
        <v>2801</v>
      </c>
      <c r="D204" s="7" t="s">
        <v>8</v>
      </c>
      <c r="E204" s="7">
        <v>918</v>
      </c>
      <c r="F204" s="7">
        <v>111504</v>
      </c>
      <c r="G204" s="7" t="s">
        <v>1461</v>
      </c>
      <c r="H204" s="8" t="s">
        <v>1426</v>
      </c>
      <c r="J204" s="15">
        <v>3329000</v>
      </c>
      <c r="K204" s="15">
        <v>3329000</v>
      </c>
      <c r="L204" s="15">
        <v>3329000</v>
      </c>
      <c r="M204" s="15">
        <v>3329000</v>
      </c>
      <c r="N204" s="15">
        <v>3329000</v>
      </c>
      <c r="O204" s="15">
        <v>3329000</v>
      </c>
      <c r="P204" s="15">
        <v>3329000</v>
      </c>
      <c r="Q204" s="15">
        <v>3329000</v>
      </c>
      <c r="R204" s="15">
        <v>3329000</v>
      </c>
      <c r="S204" s="15">
        <v>3329000</v>
      </c>
      <c r="T204" s="15">
        <v>3329000</v>
      </c>
      <c r="U204" s="15">
        <v>3329000</v>
      </c>
      <c r="V204" s="29">
        <v>0.40310000000000001</v>
      </c>
      <c r="W204" s="28"/>
      <c r="X204" s="35">
        <v>0.53782108351214142</v>
      </c>
      <c r="Y204" s="35">
        <v>0.53573638457917094</v>
      </c>
      <c r="Z204" s="35">
        <v>0.53773487682115184</v>
      </c>
      <c r="AA204" s="35">
        <v>0.53717400735825305</v>
      </c>
      <c r="AB204" s="35">
        <v>0.53387024833586816</v>
      </c>
      <c r="AC204" s="35">
        <v>0.53375644118251098</v>
      </c>
      <c r="AD204" s="35">
        <v>0.53444708810692965</v>
      </c>
      <c r="AE204" s="35">
        <v>0.53467868041893685</v>
      </c>
      <c r="AF204" s="35">
        <v>0.5357334616767252</v>
      </c>
      <c r="AG204" s="35">
        <v>0.53464401385603755</v>
      </c>
      <c r="AH204" s="35">
        <v>0.53595562488015636</v>
      </c>
      <c r="AI204" s="35">
        <v>0.53448597923148533</v>
      </c>
      <c r="AK204" s="28">
        <f t="shared" si="46"/>
        <v>1790406.3870119187</v>
      </c>
      <c r="AL204" s="28">
        <f t="shared" si="47"/>
        <v>1783466.4242640601</v>
      </c>
      <c r="AM204" s="28">
        <f t="shared" si="48"/>
        <v>1790119.4049376145</v>
      </c>
      <c r="AN204" s="28">
        <f t="shared" si="49"/>
        <v>1788252.2704956243</v>
      </c>
      <c r="AO204" s="28">
        <f t="shared" si="50"/>
        <v>1777254.0567101052</v>
      </c>
      <c r="AP204" s="28">
        <f t="shared" si="51"/>
        <v>1776875.192696579</v>
      </c>
      <c r="AQ204" s="28">
        <f t="shared" si="52"/>
        <v>1779174.3563079687</v>
      </c>
      <c r="AR204" s="28">
        <f t="shared" si="53"/>
        <v>1779945.3271146407</v>
      </c>
      <c r="AS204" s="28">
        <f t="shared" si="54"/>
        <v>1783456.6939218182</v>
      </c>
      <c r="AT204" s="28">
        <f t="shared" si="55"/>
        <v>1779829.9221267491</v>
      </c>
      <c r="AU204" s="28">
        <f t="shared" si="56"/>
        <v>1784196.2752260405</v>
      </c>
      <c r="AV204" s="28">
        <f t="shared" si="57"/>
        <v>1779303.8248616147</v>
      </c>
    </row>
    <row r="205" spans="1:48" x14ac:dyDescent="0.3">
      <c r="A205" s="7" t="s">
        <v>167</v>
      </c>
      <c r="B205" s="7" t="s">
        <v>114</v>
      </c>
      <c r="C205" s="7">
        <v>2801</v>
      </c>
      <c r="D205" s="7" t="s">
        <v>8</v>
      </c>
      <c r="E205" s="7">
        <v>918</v>
      </c>
      <c r="F205" s="7">
        <v>110674</v>
      </c>
      <c r="G205" s="7" t="s">
        <v>1461</v>
      </c>
      <c r="H205" s="8" t="s">
        <v>1427</v>
      </c>
      <c r="J205" s="15">
        <v>6929000</v>
      </c>
      <c r="K205" s="15">
        <v>6929000</v>
      </c>
      <c r="L205" s="15">
        <v>6929000</v>
      </c>
      <c r="M205" s="15">
        <v>6929000</v>
      </c>
      <c r="N205" s="15">
        <v>6929000</v>
      </c>
      <c r="O205" s="15">
        <v>6929000</v>
      </c>
      <c r="P205" s="15">
        <v>6929000</v>
      </c>
      <c r="Q205" s="15">
        <v>6929000</v>
      </c>
      <c r="R205" s="15">
        <v>6929000</v>
      </c>
      <c r="S205" s="15">
        <v>6929000</v>
      </c>
      <c r="T205" s="15">
        <v>6929000</v>
      </c>
      <c r="U205" s="15">
        <v>6929000</v>
      </c>
      <c r="V205" s="29">
        <v>0.40310000000000001</v>
      </c>
      <c r="W205" s="28"/>
      <c r="X205" s="35">
        <v>0.53782108351214142</v>
      </c>
      <c r="Y205" s="35">
        <v>0.53573638457917094</v>
      </c>
      <c r="Z205" s="35">
        <v>0.53773487682115184</v>
      </c>
      <c r="AA205" s="35">
        <v>0.53717400735825305</v>
      </c>
      <c r="AB205" s="35">
        <v>0.53387024833586816</v>
      </c>
      <c r="AC205" s="35">
        <v>0.53375644118251098</v>
      </c>
      <c r="AD205" s="35">
        <v>0.53444708810692965</v>
      </c>
      <c r="AE205" s="35">
        <v>0.53467868041893685</v>
      </c>
      <c r="AF205" s="35">
        <v>0.5357334616767252</v>
      </c>
      <c r="AG205" s="35">
        <v>0.53464401385603755</v>
      </c>
      <c r="AH205" s="35">
        <v>0.53595562488015636</v>
      </c>
      <c r="AI205" s="35">
        <v>0.53448597923148533</v>
      </c>
      <c r="AK205" s="28">
        <f t="shared" si="46"/>
        <v>3726562.2876556278</v>
      </c>
      <c r="AL205" s="28">
        <f t="shared" si="47"/>
        <v>3712117.4087490756</v>
      </c>
      <c r="AM205" s="28">
        <f t="shared" si="48"/>
        <v>3725964.9614937613</v>
      </c>
      <c r="AN205" s="28">
        <f t="shared" si="49"/>
        <v>3722078.6969853356</v>
      </c>
      <c r="AO205" s="28">
        <f t="shared" si="50"/>
        <v>3699186.9507192303</v>
      </c>
      <c r="AP205" s="28">
        <f t="shared" si="51"/>
        <v>3698398.3809536183</v>
      </c>
      <c r="AQ205" s="28">
        <f t="shared" si="52"/>
        <v>3703183.8734929156</v>
      </c>
      <c r="AR205" s="28">
        <f t="shared" si="53"/>
        <v>3704788.5766228135</v>
      </c>
      <c r="AS205" s="28">
        <f t="shared" si="54"/>
        <v>3712097.155958029</v>
      </c>
      <c r="AT205" s="28">
        <f t="shared" si="55"/>
        <v>3704548.3720084843</v>
      </c>
      <c r="AU205" s="28">
        <f t="shared" si="56"/>
        <v>3713636.5247946032</v>
      </c>
      <c r="AV205" s="28">
        <f t="shared" si="57"/>
        <v>3703453.3500949619</v>
      </c>
    </row>
    <row r="206" spans="1:48" x14ac:dyDescent="0.3">
      <c r="A206" s="7" t="s">
        <v>167</v>
      </c>
      <c r="B206" s="7" t="s">
        <v>114</v>
      </c>
      <c r="C206" s="7">
        <v>2801</v>
      </c>
      <c r="D206" s="7" t="s">
        <v>8</v>
      </c>
      <c r="E206" s="7" t="s">
        <v>1468</v>
      </c>
      <c r="F206" s="7">
        <v>150184</v>
      </c>
      <c r="G206" s="7" t="s">
        <v>1461</v>
      </c>
      <c r="H206" s="8" t="s">
        <v>1428</v>
      </c>
      <c r="J206" s="15">
        <v>781000</v>
      </c>
      <c r="K206" s="15">
        <v>781000</v>
      </c>
      <c r="L206" s="15">
        <v>781000</v>
      </c>
      <c r="M206" s="15">
        <v>781000</v>
      </c>
      <c r="N206" s="15">
        <v>781000</v>
      </c>
      <c r="O206" s="15">
        <v>781000</v>
      </c>
      <c r="P206" s="15">
        <v>781000</v>
      </c>
      <c r="Q206" s="15">
        <v>781000</v>
      </c>
      <c r="R206" s="15">
        <v>781000</v>
      </c>
      <c r="S206" s="15">
        <v>781000</v>
      </c>
      <c r="T206" s="15">
        <v>781000</v>
      </c>
      <c r="U206" s="15">
        <v>781000</v>
      </c>
      <c r="V206" s="29">
        <v>0.40310000000000001</v>
      </c>
      <c r="W206" s="28"/>
      <c r="X206" s="35">
        <v>0.53782108351214142</v>
      </c>
      <c r="Y206" s="35">
        <v>0.53573638457917094</v>
      </c>
      <c r="Z206" s="35">
        <v>0.53773487682115184</v>
      </c>
      <c r="AA206" s="35">
        <v>0.53717400735825305</v>
      </c>
      <c r="AB206" s="35">
        <v>0.53387024833586816</v>
      </c>
      <c r="AC206" s="35">
        <v>0.53375644118251098</v>
      </c>
      <c r="AD206" s="35">
        <v>0.53444708810692965</v>
      </c>
      <c r="AE206" s="35">
        <v>0.53467868041893685</v>
      </c>
      <c r="AF206" s="35">
        <v>0.5357334616767252</v>
      </c>
      <c r="AG206" s="35">
        <v>0.53464401385603755</v>
      </c>
      <c r="AH206" s="35">
        <v>0.53595562488015636</v>
      </c>
      <c r="AI206" s="35">
        <v>0.53448597923148533</v>
      </c>
      <c r="AK206" s="28">
        <f t="shared" si="46"/>
        <v>420038.26622298243</v>
      </c>
      <c r="AL206" s="28">
        <f t="shared" si="47"/>
        <v>418410.1163563325</v>
      </c>
      <c r="AM206" s="28">
        <f t="shared" si="48"/>
        <v>419970.9387973196</v>
      </c>
      <c r="AN206" s="28">
        <f t="shared" si="49"/>
        <v>419532.89974679565</v>
      </c>
      <c r="AO206" s="28">
        <f t="shared" si="50"/>
        <v>416952.66395031306</v>
      </c>
      <c r="AP206" s="28">
        <f t="shared" si="51"/>
        <v>416863.78056354105</v>
      </c>
      <c r="AQ206" s="28">
        <f t="shared" si="52"/>
        <v>417403.17581151205</v>
      </c>
      <c r="AR206" s="28">
        <f t="shared" si="53"/>
        <v>417584.04940718965</v>
      </c>
      <c r="AS206" s="28">
        <f t="shared" si="54"/>
        <v>418407.83356952236</v>
      </c>
      <c r="AT206" s="28">
        <f t="shared" si="55"/>
        <v>417556.97482156532</v>
      </c>
      <c r="AU206" s="28">
        <f t="shared" si="56"/>
        <v>418581.3430314021</v>
      </c>
      <c r="AV206" s="28">
        <f t="shared" si="57"/>
        <v>417433.54977979005</v>
      </c>
    </row>
    <row r="207" spans="1:48" x14ac:dyDescent="0.3">
      <c r="A207" s="7" t="s">
        <v>167</v>
      </c>
      <c r="B207" s="7" t="s">
        <v>114</v>
      </c>
      <c r="C207" s="7">
        <v>2801</v>
      </c>
      <c r="D207" s="7" t="s">
        <v>8</v>
      </c>
      <c r="E207" s="7" t="s">
        <v>1465</v>
      </c>
      <c r="F207" s="7">
        <v>132030</v>
      </c>
      <c r="G207" s="7" t="s">
        <v>1461</v>
      </c>
      <c r="H207" s="8" t="s">
        <v>1429</v>
      </c>
      <c r="J207" s="15">
        <v>328000</v>
      </c>
      <c r="K207" s="15">
        <v>328000</v>
      </c>
      <c r="L207" s="15">
        <v>328000</v>
      </c>
      <c r="M207" s="15">
        <v>328000</v>
      </c>
      <c r="N207" s="15">
        <v>328000</v>
      </c>
      <c r="O207" s="15">
        <v>328000</v>
      </c>
      <c r="P207" s="15">
        <v>328000</v>
      </c>
      <c r="Q207" s="15">
        <v>328000</v>
      </c>
      <c r="R207" s="15">
        <v>328000</v>
      </c>
      <c r="S207" s="15">
        <v>328000</v>
      </c>
      <c r="T207" s="15">
        <v>328000</v>
      </c>
      <c r="U207" s="15">
        <v>328000</v>
      </c>
      <c r="V207" s="29">
        <v>0.40310000000000001</v>
      </c>
      <c r="W207" s="28"/>
      <c r="X207" s="35">
        <v>0.53782108351214142</v>
      </c>
      <c r="Y207" s="35">
        <v>0.53573638457917094</v>
      </c>
      <c r="Z207" s="35">
        <v>0.53773487682115184</v>
      </c>
      <c r="AA207" s="35">
        <v>0.53717400735825305</v>
      </c>
      <c r="AB207" s="35">
        <v>0.53387024833586816</v>
      </c>
      <c r="AC207" s="35">
        <v>0.53375644118251098</v>
      </c>
      <c r="AD207" s="35">
        <v>0.53444708810692965</v>
      </c>
      <c r="AE207" s="35">
        <v>0.53467868041893685</v>
      </c>
      <c r="AF207" s="35">
        <v>0.5357334616767252</v>
      </c>
      <c r="AG207" s="35">
        <v>0.53464401385603755</v>
      </c>
      <c r="AH207" s="35">
        <v>0.53595562488015636</v>
      </c>
      <c r="AI207" s="35">
        <v>0.53448597923148533</v>
      </c>
      <c r="AK207" s="28">
        <f t="shared" si="46"/>
        <v>176405.31539198238</v>
      </c>
      <c r="AL207" s="28">
        <f t="shared" si="47"/>
        <v>175721.53414196806</v>
      </c>
      <c r="AM207" s="28">
        <f t="shared" si="48"/>
        <v>176377.0395973378</v>
      </c>
      <c r="AN207" s="28">
        <f t="shared" si="49"/>
        <v>176193.07441350701</v>
      </c>
      <c r="AO207" s="28">
        <f t="shared" si="50"/>
        <v>175109.44145416474</v>
      </c>
      <c r="AP207" s="28">
        <f t="shared" si="51"/>
        <v>175072.11270786359</v>
      </c>
      <c r="AQ207" s="28">
        <f t="shared" si="52"/>
        <v>175298.64489907291</v>
      </c>
      <c r="AR207" s="28">
        <f t="shared" si="53"/>
        <v>175374.60717741129</v>
      </c>
      <c r="AS207" s="28">
        <f t="shared" si="54"/>
        <v>175720.57542996586</v>
      </c>
      <c r="AT207" s="28">
        <f t="shared" si="55"/>
        <v>175363.23654478032</v>
      </c>
      <c r="AU207" s="28">
        <f t="shared" si="56"/>
        <v>175793.4449606913</v>
      </c>
      <c r="AV207" s="28">
        <f t="shared" si="57"/>
        <v>175311.4011879272</v>
      </c>
    </row>
    <row r="208" spans="1:48" x14ac:dyDescent="0.3">
      <c r="A208" s="7" t="s">
        <v>167</v>
      </c>
      <c r="B208" s="7" t="s">
        <v>114</v>
      </c>
      <c r="C208" s="7">
        <v>2801</v>
      </c>
      <c r="D208" s="7" t="s">
        <v>8</v>
      </c>
      <c r="E208" s="7" t="s">
        <v>1465</v>
      </c>
      <c r="F208" s="7">
        <v>132043</v>
      </c>
      <c r="G208" s="7" t="s">
        <v>1461</v>
      </c>
      <c r="H208" s="8" t="s">
        <v>1430</v>
      </c>
      <c r="J208" s="15">
        <v>134000</v>
      </c>
      <c r="K208" s="15">
        <v>134000</v>
      </c>
      <c r="L208" s="15">
        <v>134000</v>
      </c>
      <c r="M208" s="15">
        <v>134000</v>
      </c>
      <c r="N208" s="15">
        <v>134000</v>
      </c>
      <c r="O208" s="15">
        <v>134000</v>
      </c>
      <c r="P208" s="15">
        <v>134000</v>
      </c>
      <c r="Q208" s="15">
        <v>134000</v>
      </c>
      <c r="R208" s="15">
        <v>134000</v>
      </c>
      <c r="S208" s="15">
        <v>134000</v>
      </c>
      <c r="T208" s="15">
        <v>134000</v>
      </c>
      <c r="U208" s="15">
        <v>134000</v>
      </c>
      <c r="V208" s="29">
        <v>0.40310000000000001</v>
      </c>
      <c r="W208" s="28"/>
      <c r="X208" s="35">
        <v>0.53782108351214142</v>
      </c>
      <c r="Y208" s="35">
        <v>0.53573638457917094</v>
      </c>
      <c r="Z208" s="35">
        <v>0.53773487682115184</v>
      </c>
      <c r="AA208" s="35">
        <v>0.53717400735825305</v>
      </c>
      <c r="AB208" s="35">
        <v>0.53387024833586816</v>
      </c>
      <c r="AC208" s="35">
        <v>0.53375644118251098</v>
      </c>
      <c r="AD208" s="35">
        <v>0.53444708810692965</v>
      </c>
      <c r="AE208" s="35">
        <v>0.53467868041893685</v>
      </c>
      <c r="AF208" s="35">
        <v>0.5357334616767252</v>
      </c>
      <c r="AG208" s="35">
        <v>0.53464401385603755</v>
      </c>
      <c r="AH208" s="35">
        <v>0.53595562488015636</v>
      </c>
      <c r="AI208" s="35">
        <v>0.53448597923148533</v>
      </c>
      <c r="AK208" s="28">
        <f t="shared" si="46"/>
        <v>72068.025190626955</v>
      </c>
      <c r="AL208" s="28">
        <f t="shared" si="47"/>
        <v>71788.675533608912</v>
      </c>
      <c r="AM208" s="28">
        <f t="shared" si="48"/>
        <v>72056.473494034348</v>
      </c>
      <c r="AN208" s="28">
        <f t="shared" si="49"/>
        <v>71981.316986005913</v>
      </c>
      <c r="AO208" s="28">
        <f t="shared" si="50"/>
        <v>71538.613277006327</v>
      </c>
      <c r="AP208" s="28">
        <f t="shared" si="51"/>
        <v>71523.363118456473</v>
      </c>
      <c r="AQ208" s="28">
        <f t="shared" si="52"/>
        <v>71615.909806328578</v>
      </c>
      <c r="AR208" s="28">
        <f t="shared" si="53"/>
        <v>71646.943176137531</v>
      </c>
      <c r="AS208" s="28">
        <f t="shared" si="54"/>
        <v>71788.283864681172</v>
      </c>
      <c r="AT208" s="28">
        <f t="shared" si="55"/>
        <v>71642.297856709032</v>
      </c>
      <c r="AU208" s="28">
        <f t="shared" si="56"/>
        <v>71818.053733940949</v>
      </c>
      <c r="AV208" s="28">
        <f t="shared" si="57"/>
        <v>71621.121217019041</v>
      </c>
    </row>
    <row r="209" spans="1:48" x14ac:dyDescent="0.3">
      <c r="A209" s="7" t="s">
        <v>167</v>
      </c>
      <c r="B209" s="7" t="s">
        <v>114</v>
      </c>
      <c r="C209" s="7">
        <v>2801</v>
      </c>
      <c r="D209" s="7" t="s">
        <v>8</v>
      </c>
      <c r="E209" s="7" t="s">
        <v>1465</v>
      </c>
      <c r="F209" s="7">
        <v>132014</v>
      </c>
      <c r="G209" s="7" t="s">
        <v>1461</v>
      </c>
      <c r="H209" s="8" t="s">
        <v>1431</v>
      </c>
      <c r="J209" s="15">
        <v>617000</v>
      </c>
      <c r="K209" s="15">
        <v>617000</v>
      </c>
      <c r="L209" s="15">
        <v>617000</v>
      </c>
      <c r="M209" s="15">
        <v>617000</v>
      </c>
      <c r="N209" s="15">
        <v>617000</v>
      </c>
      <c r="O209" s="15">
        <v>617000</v>
      </c>
      <c r="P209" s="15">
        <v>617000</v>
      </c>
      <c r="Q209" s="15">
        <v>617000</v>
      </c>
      <c r="R209" s="15">
        <v>617000</v>
      </c>
      <c r="S209" s="15">
        <v>617000</v>
      </c>
      <c r="T209" s="15">
        <v>617000</v>
      </c>
      <c r="U209" s="15">
        <v>617000</v>
      </c>
      <c r="V209" s="29">
        <v>0.40310000000000001</v>
      </c>
      <c r="W209" s="28"/>
      <c r="X209" s="35">
        <v>0.53782108351214142</v>
      </c>
      <c r="Y209" s="35">
        <v>0.53573638457917094</v>
      </c>
      <c r="Z209" s="35">
        <v>0.53773487682115184</v>
      </c>
      <c r="AA209" s="35">
        <v>0.53717400735825305</v>
      </c>
      <c r="AB209" s="35">
        <v>0.53387024833586816</v>
      </c>
      <c r="AC209" s="35">
        <v>0.53375644118251098</v>
      </c>
      <c r="AD209" s="35">
        <v>0.53444708810692965</v>
      </c>
      <c r="AE209" s="35">
        <v>0.53467868041893685</v>
      </c>
      <c r="AF209" s="35">
        <v>0.5357334616767252</v>
      </c>
      <c r="AG209" s="35">
        <v>0.53464401385603755</v>
      </c>
      <c r="AH209" s="35">
        <v>0.53595562488015636</v>
      </c>
      <c r="AI209" s="35">
        <v>0.53448597923148533</v>
      </c>
      <c r="AK209" s="28">
        <f t="shared" si="46"/>
        <v>331835.60852699127</v>
      </c>
      <c r="AL209" s="28">
        <f t="shared" si="47"/>
        <v>330549.34928534849</v>
      </c>
      <c r="AM209" s="28">
        <f t="shared" si="48"/>
        <v>331782.41899865068</v>
      </c>
      <c r="AN209" s="28">
        <f t="shared" si="49"/>
        <v>331436.36254004214</v>
      </c>
      <c r="AO209" s="28">
        <f t="shared" si="50"/>
        <v>329397.94322323066</v>
      </c>
      <c r="AP209" s="28">
        <f t="shared" si="51"/>
        <v>329327.72420960927</v>
      </c>
      <c r="AQ209" s="28">
        <f t="shared" si="52"/>
        <v>329753.85336197558</v>
      </c>
      <c r="AR209" s="28">
        <f t="shared" si="53"/>
        <v>329896.74581848405</v>
      </c>
      <c r="AS209" s="28">
        <f t="shared" si="54"/>
        <v>330547.54585453944</v>
      </c>
      <c r="AT209" s="28">
        <f t="shared" si="55"/>
        <v>329875.35654917517</v>
      </c>
      <c r="AU209" s="28">
        <f t="shared" si="56"/>
        <v>330684.62055105646</v>
      </c>
      <c r="AV209" s="28">
        <f t="shared" si="57"/>
        <v>329777.84918582643</v>
      </c>
    </row>
    <row r="210" spans="1:48" x14ac:dyDescent="0.3">
      <c r="A210" s="7" t="s">
        <v>167</v>
      </c>
      <c r="B210" s="7" t="s">
        <v>114</v>
      </c>
      <c r="C210" s="7">
        <v>2801</v>
      </c>
      <c r="D210" s="7" t="s">
        <v>8</v>
      </c>
      <c r="E210" s="7" t="s">
        <v>1465</v>
      </c>
      <c r="F210" s="7">
        <v>132015</v>
      </c>
      <c r="G210" s="7" t="s">
        <v>1461</v>
      </c>
      <c r="H210" s="8" t="s">
        <v>1432</v>
      </c>
      <c r="J210" s="15">
        <v>425000</v>
      </c>
      <c r="K210" s="15">
        <v>425000</v>
      </c>
      <c r="L210" s="15">
        <v>425000</v>
      </c>
      <c r="M210" s="15">
        <v>425000</v>
      </c>
      <c r="N210" s="15">
        <v>425000</v>
      </c>
      <c r="O210" s="15">
        <v>425000</v>
      </c>
      <c r="P210" s="15">
        <v>425000</v>
      </c>
      <c r="Q210" s="15">
        <v>425000</v>
      </c>
      <c r="R210" s="15">
        <v>425000</v>
      </c>
      <c r="S210" s="15">
        <v>425000</v>
      </c>
      <c r="T210" s="15">
        <v>425000</v>
      </c>
      <c r="U210" s="15">
        <v>425000</v>
      </c>
      <c r="V210" s="29">
        <v>0.40310000000000001</v>
      </c>
      <c r="W210" s="28"/>
      <c r="X210" s="35">
        <v>0.53782108351214142</v>
      </c>
      <c r="Y210" s="35">
        <v>0.53573638457917094</v>
      </c>
      <c r="Z210" s="35">
        <v>0.53773487682115184</v>
      </c>
      <c r="AA210" s="35">
        <v>0.53717400735825305</v>
      </c>
      <c r="AB210" s="35">
        <v>0.53387024833586816</v>
      </c>
      <c r="AC210" s="35">
        <v>0.53375644118251098</v>
      </c>
      <c r="AD210" s="35">
        <v>0.53444708810692965</v>
      </c>
      <c r="AE210" s="35">
        <v>0.53467868041893685</v>
      </c>
      <c r="AF210" s="35">
        <v>0.5357334616767252</v>
      </c>
      <c r="AG210" s="35">
        <v>0.53464401385603755</v>
      </c>
      <c r="AH210" s="35">
        <v>0.53595562488015636</v>
      </c>
      <c r="AI210" s="35">
        <v>0.53448597923148533</v>
      </c>
      <c r="AK210" s="28">
        <f t="shared" si="46"/>
        <v>228573.96049266012</v>
      </c>
      <c r="AL210" s="28">
        <f t="shared" si="47"/>
        <v>227687.96344614765</v>
      </c>
      <c r="AM210" s="28">
        <f t="shared" si="48"/>
        <v>228537.32264898953</v>
      </c>
      <c r="AN210" s="28">
        <f t="shared" si="49"/>
        <v>228298.95312725756</v>
      </c>
      <c r="AO210" s="28">
        <f t="shared" si="50"/>
        <v>226894.85554274396</v>
      </c>
      <c r="AP210" s="28">
        <f t="shared" si="51"/>
        <v>226846.48750256718</v>
      </c>
      <c r="AQ210" s="28">
        <f t="shared" si="52"/>
        <v>227140.01244544509</v>
      </c>
      <c r="AR210" s="28">
        <f t="shared" si="53"/>
        <v>227238.43917804817</v>
      </c>
      <c r="AS210" s="28">
        <f t="shared" si="54"/>
        <v>227686.72121260822</v>
      </c>
      <c r="AT210" s="28">
        <f t="shared" si="55"/>
        <v>227223.70588881595</v>
      </c>
      <c r="AU210" s="28">
        <f t="shared" si="56"/>
        <v>227781.14057406646</v>
      </c>
      <c r="AV210" s="28">
        <f t="shared" si="57"/>
        <v>227156.54117338127</v>
      </c>
    </row>
    <row r="211" spans="1:48" x14ac:dyDescent="0.3">
      <c r="A211" s="7" t="s">
        <v>167</v>
      </c>
      <c r="B211" s="7" t="s">
        <v>114</v>
      </c>
      <c r="C211" s="7">
        <v>2801</v>
      </c>
      <c r="D211" s="7" t="s">
        <v>1474</v>
      </c>
      <c r="E211" s="7">
        <v>918</v>
      </c>
      <c r="F211" s="7">
        <v>111114</v>
      </c>
      <c r="G211" s="7" t="s">
        <v>1461</v>
      </c>
      <c r="H211" s="8" t="s">
        <v>82</v>
      </c>
      <c r="J211" s="15">
        <v>59553000</v>
      </c>
      <c r="K211" s="15">
        <v>59553000</v>
      </c>
      <c r="L211" s="15">
        <v>59553000</v>
      </c>
      <c r="M211" s="15">
        <v>59553000</v>
      </c>
      <c r="N211" s="15">
        <v>59553000</v>
      </c>
      <c r="O211" s="15">
        <v>59553000</v>
      </c>
      <c r="P211" s="15">
        <v>69553000</v>
      </c>
      <c r="Q211" s="15">
        <v>69553000</v>
      </c>
      <c r="R211" s="15">
        <v>59553000</v>
      </c>
      <c r="S211" s="15">
        <v>59553000</v>
      </c>
      <c r="T211" s="15">
        <v>59553000</v>
      </c>
      <c r="U211" s="15">
        <v>76377000</v>
      </c>
      <c r="V211" s="29">
        <v>0.40310000000000001</v>
      </c>
      <c r="W211" s="28"/>
      <c r="X211" s="35">
        <v>0.53782108351214142</v>
      </c>
      <c r="Y211" s="35">
        <v>0.53573638457917094</v>
      </c>
      <c r="Z211" s="35">
        <v>0.53773487682115184</v>
      </c>
      <c r="AA211" s="35">
        <v>0.53717400735825305</v>
      </c>
      <c r="AB211" s="35">
        <v>0.53387024833586816</v>
      </c>
      <c r="AC211" s="35">
        <v>0.53375644118251098</v>
      </c>
      <c r="AD211" s="35">
        <v>0.53444708810692965</v>
      </c>
      <c r="AE211" s="35">
        <v>0.53467868041893685</v>
      </c>
      <c r="AF211" s="35">
        <v>0.5357334616767252</v>
      </c>
      <c r="AG211" s="35">
        <v>0.53464401385603755</v>
      </c>
      <c r="AH211" s="35">
        <v>0.53595562488015636</v>
      </c>
      <c r="AI211" s="35">
        <v>0.53448597923148533</v>
      </c>
      <c r="AK211" s="28">
        <f t="shared" si="46"/>
        <v>32028858.986398559</v>
      </c>
      <c r="AL211" s="28">
        <f t="shared" si="47"/>
        <v>31904708.910843369</v>
      </c>
      <c r="AM211" s="28">
        <f t="shared" si="48"/>
        <v>32023725.119330056</v>
      </c>
      <c r="AN211" s="28">
        <f t="shared" si="49"/>
        <v>31990323.660206042</v>
      </c>
      <c r="AO211" s="28">
        <f t="shared" si="50"/>
        <v>31793574.899145957</v>
      </c>
      <c r="AP211" s="28">
        <f t="shared" si="51"/>
        <v>31786797.341742076</v>
      </c>
      <c r="AQ211" s="28">
        <f t="shared" si="52"/>
        <v>37172398.319101274</v>
      </c>
      <c r="AR211" s="28">
        <f t="shared" si="53"/>
        <v>37188506.259178318</v>
      </c>
      <c r="AS211" s="28">
        <f t="shared" si="54"/>
        <v>31904534.843234017</v>
      </c>
      <c r="AT211" s="28">
        <f t="shared" si="55"/>
        <v>31839654.957168605</v>
      </c>
      <c r="AU211" s="28">
        <f t="shared" si="56"/>
        <v>31917765.328487951</v>
      </c>
      <c r="AV211" s="28">
        <f t="shared" si="57"/>
        <v>40822435.635763153</v>
      </c>
    </row>
    <row r="212" spans="1:48" x14ac:dyDescent="0.3">
      <c r="A212" s="7" t="s">
        <v>167</v>
      </c>
      <c r="B212" s="7" t="s">
        <v>114</v>
      </c>
      <c r="C212" s="7">
        <v>2801</v>
      </c>
      <c r="D212" s="7" t="s">
        <v>8</v>
      </c>
      <c r="E212" s="7">
        <v>907</v>
      </c>
      <c r="F212" s="7">
        <v>131576</v>
      </c>
      <c r="G212" s="7" t="s">
        <v>1461</v>
      </c>
      <c r="H212" s="8" t="s">
        <v>86</v>
      </c>
      <c r="J212" s="15">
        <v>8710000</v>
      </c>
      <c r="K212" s="15">
        <v>8710000</v>
      </c>
      <c r="L212" s="15">
        <v>8710000</v>
      </c>
      <c r="M212" s="15">
        <v>8710000</v>
      </c>
      <c r="N212" s="15">
        <v>8710000</v>
      </c>
      <c r="O212" s="15">
        <v>8710000</v>
      </c>
      <c r="P212" s="15">
        <v>8710000</v>
      </c>
      <c r="Q212" s="15">
        <v>8710000</v>
      </c>
      <c r="R212" s="15">
        <v>8710000</v>
      </c>
      <c r="S212" s="15">
        <v>8710000</v>
      </c>
      <c r="T212" s="15">
        <v>8710000</v>
      </c>
      <c r="U212" s="15">
        <v>8710000</v>
      </c>
      <c r="V212" s="29">
        <v>0.40310000000000001</v>
      </c>
      <c r="W212" s="28"/>
      <c r="X212" s="35">
        <v>0.53782108351214142</v>
      </c>
      <c r="Y212" s="35">
        <v>0.53573638457917094</v>
      </c>
      <c r="Z212" s="35">
        <v>0.53773487682115184</v>
      </c>
      <c r="AA212" s="35">
        <v>0.53717400735825305</v>
      </c>
      <c r="AB212" s="35">
        <v>0.53387024833586816</v>
      </c>
      <c r="AC212" s="35">
        <v>0.53375644118251098</v>
      </c>
      <c r="AD212" s="35">
        <v>0.53444708810692965</v>
      </c>
      <c r="AE212" s="35">
        <v>0.53467868041893685</v>
      </c>
      <c r="AF212" s="35">
        <v>0.5357334616767252</v>
      </c>
      <c r="AG212" s="35">
        <v>0.53464401385603755</v>
      </c>
      <c r="AH212" s="35">
        <v>0.53595562488015636</v>
      </c>
      <c r="AI212" s="35">
        <v>0.53448597923148533</v>
      </c>
      <c r="AK212" s="28">
        <f t="shared" si="46"/>
        <v>4684421.6373907514</v>
      </c>
      <c r="AL212" s="28">
        <f t="shared" si="47"/>
        <v>4666263.9096845789</v>
      </c>
      <c r="AM212" s="28">
        <f t="shared" si="48"/>
        <v>4683670.7771122325</v>
      </c>
      <c r="AN212" s="28">
        <f t="shared" si="49"/>
        <v>4678785.6040903842</v>
      </c>
      <c r="AO212" s="28">
        <f t="shared" si="50"/>
        <v>4650009.8630054118</v>
      </c>
      <c r="AP212" s="28">
        <f t="shared" si="51"/>
        <v>4649018.6026996709</v>
      </c>
      <c r="AQ212" s="28">
        <f t="shared" si="52"/>
        <v>4655034.1374113569</v>
      </c>
      <c r="AR212" s="28">
        <f t="shared" si="53"/>
        <v>4657051.3064489402</v>
      </c>
      <c r="AS212" s="28">
        <f t="shared" si="54"/>
        <v>4666238.4512042766</v>
      </c>
      <c r="AT212" s="28">
        <f t="shared" si="55"/>
        <v>4656749.360686087</v>
      </c>
      <c r="AU212" s="28">
        <f t="shared" si="56"/>
        <v>4668173.4927061619</v>
      </c>
      <c r="AV212" s="28">
        <f t="shared" si="57"/>
        <v>4655372.8791062376</v>
      </c>
    </row>
    <row r="213" spans="1:48" x14ac:dyDescent="0.3">
      <c r="A213" s="7" t="s">
        <v>167</v>
      </c>
      <c r="B213" s="7" t="s">
        <v>114</v>
      </c>
      <c r="C213" s="7">
        <v>2801</v>
      </c>
      <c r="D213" s="7" t="s">
        <v>8</v>
      </c>
      <c r="E213" s="7">
        <v>907</v>
      </c>
      <c r="F213" s="7">
        <v>132215</v>
      </c>
      <c r="G213" s="7" t="s">
        <v>1461</v>
      </c>
      <c r="H213" s="8" t="s">
        <v>1433</v>
      </c>
      <c r="J213" s="15">
        <v>177000</v>
      </c>
      <c r="K213" s="15">
        <v>177000</v>
      </c>
      <c r="L213" s="15">
        <v>177000</v>
      </c>
      <c r="M213" s="15">
        <v>177000</v>
      </c>
      <c r="N213" s="15">
        <v>177000</v>
      </c>
      <c r="O213" s="15">
        <v>177000</v>
      </c>
      <c r="P213" s="15">
        <v>177000</v>
      </c>
      <c r="Q213" s="15">
        <v>177000</v>
      </c>
      <c r="R213" s="15">
        <v>177000</v>
      </c>
      <c r="S213" s="15">
        <v>177000</v>
      </c>
      <c r="T213" s="15">
        <v>177000</v>
      </c>
      <c r="U213" s="15">
        <v>177000</v>
      </c>
      <c r="V213" s="29">
        <v>0.40310000000000001</v>
      </c>
      <c r="W213" s="28"/>
      <c r="X213" s="35">
        <v>0.53782108351214142</v>
      </c>
      <c r="Y213" s="35">
        <v>0.53573638457917094</v>
      </c>
      <c r="Z213" s="35">
        <v>0.53773487682115184</v>
      </c>
      <c r="AA213" s="35">
        <v>0.53717400735825305</v>
      </c>
      <c r="AB213" s="35">
        <v>0.53387024833586816</v>
      </c>
      <c r="AC213" s="35">
        <v>0.53375644118251098</v>
      </c>
      <c r="AD213" s="35">
        <v>0.53444708810692965</v>
      </c>
      <c r="AE213" s="35">
        <v>0.53467868041893685</v>
      </c>
      <c r="AF213" s="35">
        <v>0.5357334616767252</v>
      </c>
      <c r="AG213" s="35">
        <v>0.53464401385603755</v>
      </c>
      <c r="AH213" s="35">
        <v>0.53595562488015636</v>
      </c>
      <c r="AI213" s="35">
        <v>0.53448597923148533</v>
      </c>
      <c r="AK213" s="28">
        <f t="shared" si="46"/>
        <v>95194.331781649031</v>
      </c>
      <c r="AL213" s="28">
        <f t="shared" si="47"/>
        <v>94825.340070513252</v>
      </c>
      <c r="AM213" s="28">
        <f t="shared" si="48"/>
        <v>95179.073197343881</v>
      </c>
      <c r="AN213" s="28">
        <f t="shared" si="49"/>
        <v>95079.799302410785</v>
      </c>
      <c r="AO213" s="28">
        <f t="shared" si="50"/>
        <v>94495.033955448671</v>
      </c>
      <c r="AP213" s="28">
        <f t="shared" si="51"/>
        <v>94474.890089304448</v>
      </c>
      <c r="AQ213" s="28">
        <f t="shared" si="52"/>
        <v>94597.134594926552</v>
      </c>
      <c r="AR213" s="28">
        <f t="shared" si="53"/>
        <v>94638.126434151825</v>
      </c>
      <c r="AS213" s="28">
        <f t="shared" si="54"/>
        <v>94824.822716780356</v>
      </c>
      <c r="AT213" s="28">
        <f t="shared" si="55"/>
        <v>94631.990452518643</v>
      </c>
      <c r="AU213" s="28">
        <f t="shared" si="56"/>
        <v>94864.145603787678</v>
      </c>
      <c r="AV213" s="28">
        <f t="shared" si="57"/>
        <v>94604.018323972909</v>
      </c>
    </row>
    <row r="214" spans="1:48" x14ac:dyDescent="0.3">
      <c r="A214" s="7" t="s">
        <v>167</v>
      </c>
      <c r="B214" s="7" t="s">
        <v>114</v>
      </c>
      <c r="C214" s="7">
        <v>2801</v>
      </c>
      <c r="D214" s="7" t="s">
        <v>8</v>
      </c>
      <c r="E214" s="7">
        <v>907</v>
      </c>
      <c r="F214" s="7">
        <v>131931</v>
      </c>
      <c r="G214" s="7" t="s">
        <v>1461</v>
      </c>
      <c r="H214" s="8" t="s">
        <v>1434</v>
      </c>
      <c r="J214" s="15">
        <v>5270000</v>
      </c>
      <c r="K214" s="15">
        <v>5270000</v>
      </c>
      <c r="L214" s="15">
        <v>5270000</v>
      </c>
      <c r="M214" s="15">
        <v>5270000</v>
      </c>
      <c r="N214" s="15">
        <v>5270000</v>
      </c>
      <c r="O214" s="15">
        <v>5270000</v>
      </c>
      <c r="P214" s="15">
        <v>5270000</v>
      </c>
      <c r="Q214" s="15">
        <v>5270000</v>
      </c>
      <c r="R214" s="15">
        <v>5270000</v>
      </c>
      <c r="S214" s="15">
        <v>5270000</v>
      </c>
      <c r="T214" s="15">
        <v>5270000</v>
      </c>
      <c r="U214" s="15">
        <v>5270000</v>
      </c>
      <c r="V214" s="29">
        <v>0.40310000000000001</v>
      </c>
      <c r="W214" s="28"/>
      <c r="X214" s="35">
        <v>0.53782108351214142</v>
      </c>
      <c r="Y214" s="35">
        <v>0.53573638457917094</v>
      </c>
      <c r="Z214" s="35">
        <v>0.53773487682115184</v>
      </c>
      <c r="AA214" s="35">
        <v>0.53717400735825305</v>
      </c>
      <c r="AB214" s="35">
        <v>0.53387024833586816</v>
      </c>
      <c r="AC214" s="35">
        <v>0.53375644118251098</v>
      </c>
      <c r="AD214" s="35">
        <v>0.53444708810692965</v>
      </c>
      <c r="AE214" s="35">
        <v>0.53467868041893685</v>
      </c>
      <c r="AF214" s="35">
        <v>0.5357334616767252</v>
      </c>
      <c r="AG214" s="35">
        <v>0.53464401385603755</v>
      </c>
      <c r="AH214" s="35">
        <v>0.53595562488015636</v>
      </c>
      <c r="AI214" s="35">
        <v>0.53448597923148533</v>
      </c>
      <c r="AK214" s="28">
        <f t="shared" si="46"/>
        <v>2834317.1101089851</v>
      </c>
      <c r="AL214" s="28">
        <f t="shared" si="47"/>
        <v>2823330.7467322308</v>
      </c>
      <c r="AM214" s="28">
        <f t="shared" si="48"/>
        <v>2833862.8008474703</v>
      </c>
      <c r="AN214" s="28">
        <f t="shared" si="49"/>
        <v>2830907.0187779935</v>
      </c>
      <c r="AO214" s="28">
        <f t="shared" si="50"/>
        <v>2813496.2087300252</v>
      </c>
      <c r="AP214" s="28">
        <f t="shared" si="51"/>
        <v>2812896.4450318329</v>
      </c>
      <c r="AQ214" s="28">
        <f t="shared" si="52"/>
        <v>2816536.1543235192</v>
      </c>
      <c r="AR214" s="28">
        <f t="shared" si="53"/>
        <v>2817756.6458077971</v>
      </c>
      <c r="AS214" s="28">
        <f t="shared" si="54"/>
        <v>2823315.3430363419</v>
      </c>
      <c r="AT214" s="28">
        <f t="shared" si="55"/>
        <v>2817573.9530213177</v>
      </c>
      <c r="AU214" s="28">
        <f t="shared" si="56"/>
        <v>2824486.1431184239</v>
      </c>
      <c r="AV214" s="28">
        <f t="shared" si="57"/>
        <v>2816741.1105499277</v>
      </c>
    </row>
    <row r="215" spans="1:48" x14ac:dyDescent="0.3">
      <c r="A215" s="7" t="s">
        <v>167</v>
      </c>
      <c r="B215" s="7" t="s">
        <v>114</v>
      </c>
      <c r="C215" s="7">
        <v>2801</v>
      </c>
      <c r="D215" s="7" t="s">
        <v>234</v>
      </c>
      <c r="E215" s="7">
        <v>918</v>
      </c>
      <c r="F215" s="7">
        <v>110092</v>
      </c>
      <c r="G215" s="7" t="s">
        <v>1461</v>
      </c>
      <c r="H215" s="8" t="s">
        <v>80</v>
      </c>
      <c r="J215" s="15">
        <v>3601000</v>
      </c>
      <c r="K215" s="15">
        <v>3601000</v>
      </c>
      <c r="L215" s="15">
        <v>3601000</v>
      </c>
      <c r="M215" s="15">
        <v>3601000</v>
      </c>
      <c r="N215" s="15">
        <v>3601000</v>
      </c>
      <c r="O215" s="15">
        <v>3601000</v>
      </c>
      <c r="P215" s="15">
        <v>3601000</v>
      </c>
      <c r="Q215" s="15">
        <v>3601000</v>
      </c>
      <c r="R215" s="15">
        <v>3601000</v>
      </c>
      <c r="S215" s="15">
        <v>3601000</v>
      </c>
      <c r="T215" s="15">
        <v>3601000</v>
      </c>
      <c r="U215" s="15">
        <v>3601000</v>
      </c>
      <c r="V215" s="29">
        <v>0.40310000000000001</v>
      </c>
      <c r="W215" s="28"/>
      <c r="X215" s="35">
        <v>0.53782108351214142</v>
      </c>
      <c r="Y215" s="35">
        <v>0.53573638457917094</v>
      </c>
      <c r="Z215" s="35">
        <v>0.53773487682115184</v>
      </c>
      <c r="AA215" s="35">
        <v>0.53717400735825305</v>
      </c>
      <c r="AB215" s="35">
        <v>0.53387024833586816</v>
      </c>
      <c r="AC215" s="35">
        <v>0.53375644118251098</v>
      </c>
      <c r="AD215" s="35">
        <v>0.53444708810692965</v>
      </c>
      <c r="AE215" s="35">
        <v>0.53467868041893685</v>
      </c>
      <c r="AF215" s="35">
        <v>0.5357334616767252</v>
      </c>
      <c r="AG215" s="35">
        <v>0.53464401385603755</v>
      </c>
      <c r="AH215" s="35">
        <v>0.53595562488015636</v>
      </c>
      <c r="AI215" s="35">
        <v>0.53448597923148533</v>
      </c>
      <c r="AK215" s="28">
        <f t="shared" si="46"/>
        <v>1936693.7217272213</v>
      </c>
      <c r="AL215" s="28">
        <f t="shared" si="47"/>
        <v>1929186.7208695945</v>
      </c>
      <c r="AM215" s="28">
        <f t="shared" si="48"/>
        <v>1936383.2914329679</v>
      </c>
      <c r="AN215" s="28">
        <f t="shared" si="49"/>
        <v>1934363.6004970693</v>
      </c>
      <c r="AO215" s="28">
        <f t="shared" si="50"/>
        <v>1922466.7642574613</v>
      </c>
      <c r="AP215" s="28">
        <f t="shared" si="51"/>
        <v>1922056.944698222</v>
      </c>
      <c r="AQ215" s="28">
        <f t="shared" si="52"/>
        <v>1924543.9642730537</v>
      </c>
      <c r="AR215" s="28">
        <f t="shared" si="53"/>
        <v>1925377.9281885915</v>
      </c>
      <c r="AS215" s="28">
        <f t="shared" si="54"/>
        <v>1929176.1954978874</v>
      </c>
      <c r="AT215" s="28">
        <f t="shared" si="55"/>
        <v>1925253.0938955911</v>
      </c>
      <c r="AU215" s="28">
        <f t="shared" si="56"/>
        <v>1929976.205193443</v>
      </c>
      <c r="AV215" s="28">
        <f t="shared" si="57"/>
        <v>1924684.0112125787</v>
      </c>
    </row>
    <row r="216" spans="1:48" x14ac:dyDescent="0.3">
      <c r="A216" s="7" t="s">
        <v>167</v>
      </c>
      <c r="B216" s="7" t="s">
        <v>114</v>
      </c>
      <c r="C216" s="7">
        <v>2801</v>
      </c>
      <c r="D216" s="7" t="s">
        <v>8</v>
      </c>
      <c r="E216" s="7" t="s">
        <v>1468</v>
      </c>
      <c r="F216" s="7">
        <v>370463</v>
      </c>
      <c r="G216" s="7" t="s">
        <v>1461</v>
      </c>
      <c r="H216" s="8" t="s">
        <v>87</v>
      </c>
      <c r="J216" s="15">
        <v>3410000</v>
      </c>
      <c r="K216" s="15">
        <v>3410000</v>
      </c>
      <c r="L216" s="15">
        <v>3410000</v>
      </c>
      <c r="M216" s="15">
        <v>3410000</v>
      </c>
      <c r="N216" s="15">
        <v>3410000</v>
      </c>
      <c r="O216" s="15">
        <v>3410000</v>
      </c>
      <c r="P216" s="15">
        <v>3410000</v>
      </c>
      <c r="Q216" s="15">
        <v>3410000</v>
      </c>
      <c r="R216" s="15">
        <v>3410000</v>
      </c>
      <c r="S216" s="15">
        <v>3410000</v>
      </c>
      <c r="T216" s="15">
        <v>3410000</v>
      </c>
      <c r="U216" s="15">
        <v>3410000</v>
      </c>
      <c r="V216" s="29">
        <v>0.40310000000000001</v>
      </c>
      <c r="W216" s="28"/>
      <c r="X216" s="35">
        <v>0.53782108351214142</v>
      </c>
      <c r="Y216" s="35">
        <v>0.53573638457917094</v>
      </c>
      <c r="Z216" s="35">
        <v>0.53773487682115184</v>
      </c>
      <c r="AA216" s="35">
        <v>0.53717400735825305</v>
      </c>
      <c r="AB216" s="35">
        <v>0.53387024833586816</v>
      </c>
      <c r="AC216" s="35">
        <v>0.53375644118251098</v>
      </c>
      <c r="AD216" s="35">
        <v>0.53444708810692965</v>
      </c>
      <c r="AE216" s="35">
        <v>0.53467868041893685</v>
      </c>
      <c r="AF216" s="35">
        <v>0.5357334616767252</v>
      </c>
      <c r="AG216" s="35">
        <v>0.53464401385603755</v>
      </c>
      <c r="AH216" s="35">
        <v>0.53595562488015636</v>
      </c>
      <c r="AI216" s="35">
        <v>0.53448597923148533</v>
      </c>
      <c r="AK216" s="28">
        <f t="shared" si="46"/>
        <v>1833969.8947764023</v>
      </c>
      <c r="AL216" s="28">
        <f t="shared" si="47"/>
        <v>1826861.0714149729</v>
      </c>
      <c r="AM216" s="28">
        <f t="shared" si="48"/>
        <v>1833675.9299601277</v>
      </c>
      <c r="AN216" s="28">
        <f t="shared" si="49"/>
        <v>1831763.3650916428</v>
      </c>
      <c r="AO216" s="28">
        <f t="shared" si="50"/>
        <v>1820497.5468253104</v>
      </c>
      <c r="AP216" s="28">
        <f t="shared" si="51"/>
        <v>1820109.4644323625</v>
      </c>
      <c r="AQ216" s="28">
        <f t="shared" si="52"/>
        <v>1822464.57044463</v>
      </c>
      <c r="AR216" s="28">
        <f t="shared" si="53"/>
        <v>1823254.3002285745</v>
      </c>
      <c r="AS216" s="28">
        <f t="shared" si="54"/>
        <v>1826851.104317633</v>
      </c>
      <c r="AT216" s="28">
        <f t="shared" si="55"/>
        <v>1823136.0872490881</v>
      </c>
      <c r="AU216" s="28">
        <f t="shared" si="56"/>
        <v>1827608.6808413332</v>
      </c>
      <c r="AV216" s="28">
        <f t="shared" si="57"/>
        <v>1822597.1891793651</v>
      </c>
    </row>
    <row r="217" spans="1:48" x14ac:dyDescent="0.3">
      <c r="A217" s="7" t="s">
        <v>167</v>
      </c>
      <c r="B217" s="7" t="s">
        <v>114</v>
      </c>
      <c r="C217" s="7">
        <v>2801</v>
      </c>
      <c r="D217" s="7" t="s">
        <v>8</v>
      </c>
      <c r="E217" s="7" t="s">
        <v>1465</v>
      </c>
      <c r="F217" s="7">
        <v>131932</v>
      </c>
      <c r="G217" s="7" t="s">
        <v>1461</v>
      </c>
      <c r="H217" s="8" t="s">
        <v>1435</v>
      </c>
      <c r="J217" s="15">
        <v>36000</v>
      </c>
      <c r="K217" s="15">
        <v>36000</v>
      </c>
      <c r="L217" s="15">
        <v>36000</v>
      </c>
      <c r="M217" s="15">
        <v>36000</v>
      </c>
      <c r="N217" s="15">
        <v>36000</v>
      </c>
      <c r="O217" s="15">
        <v>36000</v>
      </c>
      <c r="P217" s="15">
        <v>36000</v>
      </c>
      <c r="Q217" s="15">
        <v>36000</v>
      </c>
      <c r="R217" s="15">
        <v>36000</v>
      </c>
      <c r="S217" s="15">
        <v>36000</v>
      </c>
      <c r="T217" s="15">
        <v>36000</v>
      </c>
      <c r="U217" s="15">
        <v>36000</v>
      </c>
      <c r="V217" s="29">
        <v>0.40310000000000001</v>
      </c>
      <c r="W217" s="28"/>
      <c r="X217" s="35">
        <v>0.53782108351214142</v>
      </c>
      <c r="Y217" s="35">
        <v>0.53573638457917094</v>
      </c>
      <c r="Z217" s="35">
        <v>0.53773487682115184</v>
      </c>
      <c r="AA217" s="35">
        <v>0.53717400735825305</v>
      </c>
      <c r="AB217" s="35">
        <v>0.53387024833586816</v>
      </c>
      <c r="AC217" s="35">
        <v>0.53375644118251098</v>
      </c>
      <c r="AD217" s="35">
        <v>0.53444708810692965</v>
      </c>
      <c r="AE217" s="35">
        <v>0.53467868041893685</v>
      </c>
      <c r="AF217" s="35">
        <v>0.5357334616767252</v>
      </c>
      <c r="AG217" s="35">
        <v>0.53464401385603755</v>
      </c>
      <c r="AH217" s="35">
        <v>0.53595562488015636</v>
      </c>
      <c r="AI217" s="35">
        <v>0.53448597923148533</v>
      </c>
      <c r="AK217" s="28">
        <f t="shared" si="46"/>
        <v>19361.559006437092</v>
      </c>
      <c r="AL217" s="28">
        <f t="shared" si="47"/>
        <v>19286.509844850152</v>
      </c>
      <c r="AM217" s="28">
        <f t="shared" si="48"/>
        <v>19358.455565561468</v>
      </c>
      <c r="AN217" s="28">
        <f t="shared" si="49"/>
        <v>19338.264264897109</v>
      </c>
      <c r="AO217" s="28">
        <f t="shared" si="50"/>
        <v>19219.328940091254</v>
      </c>
      <c r="AP217" s="28">
        <f t="shared" si="51"/>
        <v>19215.231882570395</v>
      </c>
      <c r="AQ217" s="28">
        <f t="shared" si="52"/>
        <v>19240.095171849469</v>
      </c>
      <c r="AR217" s="28">
        <f t="shared" si="53"/>
        <v>19248.432495081728</v>
      </c>
      <c r="AS217" s="28">
        <f t="shared" si="54"/>
        <v>19286.404620362107</v>
      </c>
      <c r="AT217" s="28">
        <f t="shared" si="55"/>
        <v>19247.184498817351</v>
      </c>
      <c r="AU217" s="28">
        <f t="shared" si="56"/>
        <v>19294.40249568563</v>
      </c>
      <c r="AV217" s="28">
        <f t="shared" si="57"/>
        <v>19241.495252333472</v>
      </c>
    </row>
    <row r="218" spans="1:48" x14ac:dyDescent="0.3">
      <c r="A218" s="7" t="s">
        <v>167</v>
      </c>
      <c r="B218" s="7" t="s">
        <v>114</v>
      </c>
      <c r="C218" s="7">
        <v>2801</v>
      </c>
      <c r="D218" s="7" t="s">
        <v>8</v>
      </c>
      <c r="E218" s="7" t="s">
        <v>1465</v>
      </c>
      <c r="F218" s="7">
        <v>131978</v>
      </c>
      <c r="G218" s="7" t="s">
        <v>1461</v>
      </c>
      <c r="H218" s="8" t="s">
        <v>1436</v>
      </c>
      <c r="J218" s="15">
        <v>658000</v>
      </c>
      <c r="K218" s="15">
        <v>658000</v>
      </c>
      <c r="L218" s="15">
        <v>658000</v>
      </c>
      <c r="M218" s="15">
        <v>658000</v>
      </c>
      <c r="N218" s="15">
        <v>658000</v>
      </c>
      <c r="O218" s="15">
        <v>658000</v>
      </c>
      <c r="P218" s="15">
        <v>658000</v>
      </c>
      <c r="Q218" s="15">
        <v>658000</v>
      </c>
      <c r="R218" s="15">
        <v>658000</v>
      </c>
      <c r="S218" s="15">
        <v>658000</v>
      </c>
      <c r="T218" s="15">
        <v>658000</v>
      </c>
      <c r="U218" s="15">
        <v>658000</v>
      </c>
      <c r="V218" s="29">
        <v>0.40310000000000001</v>
      </c>
      <c r="W218" s="28"/>
      <c r="X218" s="35">
        <v>0.53782108351214142</v>
      </c>
      <c r="Y218" s="35">
        <v>0.53573638457917094</v>
      </c>
      <c r="Z218" s="35">
        <v>0.53773487682115184</v>
      </c>
      <c r="AA218" s="35">
        <v>0.53717400735825305</v>
      </c>
      <c r="AB218" s="35">
        <v>0.53387024833586816</v>
      </c>
      <c r="AC218" s="35">
        <v>0.53375644118251098</v>
      </c>
      <c r="AD218" s="35">
        <v>0.53444708810692965</v>
      </c>
      <c r="AE218" s="35">
        <v>0.53467868041893685</v>
      </c>
      <c r="AF218" s="35">
        <v>0.5357334616767252</v>
      </c>
      <c r="AG218" s="35">
        <v>0.53464401385603755</v>
      </c>
      <c r="AH218" s="35">
        <v>0.53595562488015636</v>
      </c>
      <c r="AI218" s="35">
        <v>0.53448597923148533</v>
      </c>
      <c r="AK218" s="28">
        <f t="shared" si="46"/>
        <v>353886.27295098908</v>
      </c>
      <c r="AL218" s="28">
        <f t="shared" si="47"/>
        <v>352514.54105309449</v>
      </c>
      <c r="AM218" s="28">
        <f t="shared" si="48"/>
        <v>353829.54894831788</v>
      </c>
      <c r="AN218" s="28">
        <f t="shared" si="49"/>
        <v>353460.49684173049</v>
      </c>
      <c r="AO218" s="28">
        <f t="shared" si="50"/>
        <v>351286.62340500124</v>
      </c>
      <c r="AP218" s="28">
        <f t="shared" si="51"/>
        <v>351211.73829809221</v>
      </c>
      <c r="AQ218" s="28">
        <f t="shared" si="52"/>
        <v>351666.18397435971</v>
      </c>
      <c r="AR218" s="28">
        <f t="shared" si="53"/>
        <v>351818.57171566045</v>
      </c>
      <c r="AS218" s="28">
        <f t="shared" si="54"/>
        <v>352512.61778328515</v>
      </c>
      <c r="AT218" s="28">
        <f t="shared" si="55"/>
        <v>351795.76111727272</v>
      </c>
      <c r="AU218" s="28">
        <f t="shared" si="56"/>
        <v>352658.8011711429</v>
      </c>
      <c r="AV218" s="28">
        <f t="shared" si="57"/>
        <v>351691.77433431736</v>
      </c>
    </row>
    <row r="219" spans="1:48" x14ac:dyDescent="0.3">
      <c r="A219" s="7" t="s">
        <v>167</v>
      </c>
      <c r="B219" s="7" t="s">
        <v>114</v>
      </c>
      <c r="C219" s="7">
        <v>2801</v>
      </c>
      <c r="D219" s="7" t="s">
        <v>8</v>
      </c>
      <c r="E219" s="7" t="s">
        <v>1464</v>
      </c>
      <c r="F219" s="7">
        <v>110129</v>
      </c>
      <c r="G219" s="7" t="s">
        <v>1461</v>
      </c>
      <c r="H219" s="8" t="s">
        <v>1437</v>
      </c>
      <c r="J219" s="15">
        <v>2389000</v>
      </c>
      <c r="K219" s="15">
        <v>2389000</v>
      </c>
      <c r="L219" s="15">
        <v>2389000</v>
      </c>
      <c r="M219" s="15">
        <v>2389000</v>
      </c>
      <c r="N219" s="15">
        <v>2389000</v>
      </c>
      <c r="O219" s="15">
        <v>2389000</v>
      </c>
      <c r="P219" s="15">
        <v>2389000</v>
      </c>
      <c r="Q219" s="15">
        <v>2389000</v>
      </c>
      <c r="R219" s="15">
        <v>2389000</v>
      </c>
      <c r="S219" s="15">
        <v>2389000</v>
      </c>
      <c r="T219" s="15">
        <v>2389000</v>
      </c>
      <c r="U219" s="15">
        <v>2389000</v>
      </c>
      <c r="V219" s="29">
        <v>0.40310000000000001</v>
      </c>
      <c r="W219" s="28"/>
      <c r="X219" s="35">
        <v>0.53782108351214142</v>
      </c>
      <c r="Y219" s="35">
        <v>0.53573638457917094</v>
      </c>
      <c r="Z219" s="35">
        <v>0.53773487682115184</v>
      </c>
      <c r="AA219" s="35">
        <v>0.53717400735825305</v>
      </c>
      <c r="AB219" s="35">
        <v>0.53387024833586816</v>
      </c>
      <c r="AC219" s="35">
        <v>0.53375644118251098</v>
      </c>
      <c r="AD219" s="35">
        <v>0.53444708810692965</v>
      </c>
      <c r="AE219" s="35">
        <v>0.53467868041893685</v>
      </c>
      <c r="AF219" s="35">
        <v>0.5357334616767252</v>
      </c>
      <c r="AG219" s="35">
        <v>0.53464401385603755</v>
      </c>
      <c r="AH219" s="35">
        <v>0.53595562488015636</v>
      </c>
      <c r="AI219" s="35">
        <v>0.53448597923148533</v>
      </c>
      <c r="AK219" s="28">
        <f t="shared" si="46"/>
        <v>1284854.5685105058</v>
      </c>
      <c r="AL219" s="28">
        <f t="shared" si="47"/>
        <v>1279874.2227596394</v>
      </c>
      <c r="AM219" s="28">
        <f t="shared" si="48"/>
        <v>1284648.6207257318</v>
      </c>
      <c r="AN219" s="28">
        <f t="shared" si="49"/>
        <v>1283308.7035788666</v>
      </c>
      <c r="AO219" s="28">
        <f t="shared" si="50"/>
        <v>1275416.0232743891</v>
      </c>
      <c r="AP219" s="28">
        <f t="shared" si="51"/>
        <v>1275144.1379850188</v>
      </c>
      <c r="AQ219" s="28">
        <f t="shared" si="52"/>
        <v>1276794.0934874548</v>
      </c>
      <c r="AR219" s="28">
        <f t="shared" si="53"/>
        <v>1277347.3675208401</v>
      </c>
      <c r="AS219" s="28">
        <f t="shared" si="54"/>
        <v>1279867.2399456964</v>
      </c>
      <c r="AT219" s="28">
        <f t="shared" si="55"/>
        <v>1277264.5491020738</v>
      </c>
      <c r="AU219" s="28">
        <f t="shared" si="56"/>
        <v>1280397.9878386934</v>
      </c>
      <c r="AV219" s="28">
        <f t="shared" si="57"/>
        <v>1276887.0043840185</v>
      </c>
    </row>
    <row r="220" spans="1:48" x14ac:dyDescent="0.3">
      <c r="A220" s="7" t="s">
        <v>167</v>
      </c>
      <c r="B220" s="7" t="s">
        <v>114</v>
      </c>
      <c r="C220" s="7">
        <v>2801</v>
      </c>
      <c r="D220" s="7" t="s">
        <v>8</v>
      </c>
      <c r="E220" s="7" t="s">
        <v>1465</v>
      </c>
      <c r="F220" s="7">
        <v>132069</v>
      </c>
      <c r="G220" s="7" t="s">
        <v>1461</v>
      </c>
      <c r="H220" s="8" t="s">
        <v>1438</v>
      </c>
      <c r="J220" s="15">
        <v>3385000</v>
      </c>
      <c r="K220" s="15">
        <v>3385000</v>
      </c>
      <c r="L220" s="15">
        <v>3385000</v>
      </c>
      <c r="M220" s="15">
        <v>3385000</v>
      </c>
      <c r="N220" s="15">
        <v>3385000</v>
      </c>
      <c r="O220" s="15">
        <v>3385000</v>
      </c>
      <c r="P220" s="15">
        <v>3385000</v>
      </c>
      <c r="Q220" s="15">
        <v>3385000</v>
      </c>
      <c r="R220" s="15">
        <v>3385000</v>
      </c>
      <c r="S220" s="15">
        <v>3385000</v>
      </c>
      <c r="T220" s="15">
        <v>3385000</v>
      </c>
      <c r="U220" s="15">
        <v>3385000</v>
      </c>
      <c r="V220" s="29">
        <v>0.40310000000000001</v>
      </c>
      <c r="W220" s="28"/>
      <c r="X220" s="35">
        <v>0.53782108351214142</v>
      </c>
      <c r="Y220" s="35">
        <v>0.53573638457917094</v>
      </c>
      <c r="Z220" s="35">
        <v>0.53773487682115184</v>
      </c>
      <c r="AA220" s="35">
        <v>0.53717400735825305</v>
      </c>
      <c r="AB220" s="35">
        <v>0.53387024833586816</v>
      </c>
      <c r="AC220" s="35">
        <v>0.53375644118251098</v>
      </c>
      <c r="AD220" s="35">
        <v>0.53444708810692965</v>
      </c>
      <c r="AE220" s="35">
        <v>0.53467868041893685</v>
      </c>
      <c r="AF220" s="35">
        <v>0.5357334616767252</v>
      </c>
      <c r="AG220" s="35">
        <v>0.53464401385603755</v>
      </c>
      <c r="AH220" s="35">
        <v>0.53595562488015636</v>
      </c>
      <c r="AI220" s="35">
        <v>0.53448597923148533</v>
      </c>
      <c r="AK220" s="28">
        <f t="shared" si="46"/>
        <v>1820524.3676885988</v>
      </c>
      <c r="AL220" s="28">
        <f t="shared" si="47"/>
        <v>1813467.6618004937</v>
      </c>
      <c r="AM220" s="28">
        <f t="shared" si="48"/>
        <v>1820232.5580395991</v>
      </c>
      <c r="AN220" s="28">
        <f t="shared" si="49"/>
        <v>1818334.0149076865</v>
      </c>
      <c r="AO220" s="28">
        <f t="shared" si="50"/>
        <v>1807150.7906169137</v>
      </c>
      <c r="AP220" s="28">
        <f t="shared" si="51"/>
        <v>1806765.5534027996</v>
      </c>
      <c r="AQ220" s="28">
        <f t="shared" si="52"/>
        <v>1809103.3932419568</v>
      </c>
      <c r="AR220" s="28">
        <f t="shared" si="53"/>
        <v>1809887.3332181012</v>
      </c>
      <c r="AS220" s="28">
        <f t="shared" si="54"/>
        <v>1813457.7677757149</v>
      </c>
      <c r="AT220" s="28">
        <f t="shared" si="55"/>
        <v>1809769.986902687</v>
      </c>
      <c r="AU220" s="28">
        <f t="shared" si="56"/>
        <v>1814209.7902193293</v>
      </c>
      <c r="AV220" s="28">
        <f t="shared" si="57"/>
        <v>1809235.039698578</v>
      </c>
    </row>
    <row r="221" spans="1:48" x14ac:dyDescent="0.3">
      <c r="A221" s="7" t="s">
        <v>167</v>
      </c>
      <c r="B221" s="7" t="s">
        <v>114</v>
      </c>
      <c r="C221" s="7">
        <v>2801</v>
      </c>
      <c r="D221" s="7" t="s">
        <v>235</v>
      </c>
      <c r="E221" s="7" t="s">
        <v>1465</v>
      </c>
      <c r="F221" s="7">
        <v>212372</v>
      </c>
      <c r="G221" s="7" t="s">
        <v>1461</v>
      </c>
      <c r="H221" s="8" t="s">
        <v>84</v>
      </c>
      <c r="J221" s="15">
        <v>3789000</v>
      </c>
      <c r="K221" s="15">
        <v>3789000</v>
      </c>
      <c r="L221" s="15">
        <v>3789000</v>
      </c>
      <c r="M221" s="15">
        <v>3789000</v>
      </c>
      <c r="N221" s="15">
        <v>3789000</v>
      </c>
      <c r="O221" s="15">
        <v>3789000</v>
      </c>
      <c r="P221" s="15">
        <v>3789000</v>
      </c>
      <c r="Q221" s="15">
        <v>3789000</v>
      </c>
      <c r="R221" s="15">
        <v>3789000</v>
      </c>
      <c r="S221" s="15">
        <v>3789000</v>
      </c>
      <c r="T221" s="15">
        <v>3789000</v>
      </c>
      <c r="U221" s="15">
        <v>3789000</v>
      </c>
      <c r="V221" s="29">
        <v>0.40310000000000001</v>
      </c>
      <c r="W221" s="28"/>
      <c r="X221" s="35">
        <v>0.53782108351214142</v>
      </c>
      <c r="Y221" s="35">
        <v>0.53573638457917094</v>
      </c>
      <c r="Z221" s="35">
        <v>0.53773487682115184</v>
      </c>
      <c r="AA221" s="35">
        <v>0.53717400735825305</v>
      </c>
      <c r="AB221" s="35">
        <v>0.53387024833586816</v>
      </c>
      <c r="AC221" s="35">
        <v>0.53375644118251098</v>
      </c>
      <c r="AD221" s="35">
        <v>0.53444708810692965</v>
      </c>
      <c r="AE221" s="35">
        <v>0.53467868041893685</v>
      </c>
      <c r="AF221" s="35">
        <v>0.5357334616767252</v>
      </c>
      <c r="AG221" s="35">
        <v>0.53464401385603755</v>
      </c>
      <c r="AH221" s="35">
        <v>0.53595562488015636</v>
      </c>
      <c r="AI221" s="35">
        <v>0.53448597923148533</v>
      </c>
      <c r="AK221" s="28">
        <f t="shared" si="46"/>
        <v>2037804.0854275038</v>
      </c>
      <c r="AL221" s="28">
        <f t="shared" si="47"/>
        <v>2029905.1611704787</v>
      </c>
      <c r="AM221" s="28">
        <f t="shared" si="48"/>
        <v>2037477.4482753442</v>
      </c>
      <c r="AN221" s="28">
        <f t="shared" si="49"/>
        <v>2035352.3138804208</v>
      </c>
      <c r="AO221" s="28">
        <f t="shared" si="50"/>
        <v>2022834.3709446045</v>
      </c>
      <c r="AP221" s="28">
        <f t="shared" si="51"/>
        <v>2022403.1556405341</v>
      </c>
      <c r="AQ221" s="28">
        <f t="shared" si="52"/>
        <v>2025020.0168371564</v>
      </c>
      <c r="AR221" s="28">
        <f t="shared" si="53"/>
        <v>2025897.5201073517</v>
      </c>
      <c r="AS221" s="28">
        <f t="shared" si="54"/>
        <v>2029894.0862931118</v>
      </c>
      <c r="AT221" s="28">
        <f t="shared" si="55"/>
        <v>2025766.1685005263</v>
      </c>
      <c r="AU221" s="28">
        <f t="shared" si="56"/>
        <v>2030735.8626709124</v>
      </c>
      <c r="AV221" s="28">
        <f t="shared" si="57"/>
        <v>2025167.3753080978</v>
      </c>
    </row>
    <row r="222" spans="1:48" x14ac:dyDescent="0.3">
      <c r="A222" s="7" t="s">
        <v>167</v>
      </c>
      <c r="B222" s="7" t="s">
        <v>114</v>
      </c>
      <c r="C222" s="7">
        <v>2801</v>
      </c>
      <c r="D222" s="7" t="s">
        <v>8</v>
      </c>
      <c r="E222" s="7" t="s">
        <v>1468</v>
      </c>
      <c r="F222" s="7">
        <v>370447</v>
      </c>
      <c r="G222" s="7" t="s">
        <v>1461</v>
      </c>
      <c r="H222" s="8" t="s">
        <v>85</v>
      </c>
      <c r="J222" s="15">
        <v>1354000</v>
      </c>
      <c r="K222" s="15">
        <v>1354000</v>
      </c>
      <c r="L222" s="15">
        <v>1354000</v>
      </c>
      <c r="M222" s="15">
        <v>1354000</v>
      </c>
      <c r="N222" s="15">
        <v>1354000</v>
      </c>
      <c r="O222" s="15">
        <v>1354000</v>
      </c>
      <c r="P222" s="15">
        <v>1354000</v>
      </c>
      <c r="Q222" s="15">
        <v>1354000</v>
      </c>
      <c r="R222" s="15">
        <v>1354000</v>
      </c>
      <c r="S222" s="15">
        <v>1354000</v>
      </c>
      <c r="T222" s="15">
        <v>1354000</v>
      </c>
      <c r="U222" s="15">
        <v>1354000</v>
      </c>
      <c r="V222" s="29">
        <v>0.40310000000000001</v>
      </c>
      <c r="W222" s="28"/>
      <c r="X222" s="35">
        <v>0.53782108351214142</v>
      </c>
      <c r="Y222" s="35">
        <v>0.53573638457917094</v>
      </c>
      <c r="Z222" s="35">
        <v>0.53773487682115184</v>
      </c>
      <c r="AA222" s="35">
        <v>0.53717400735825305</v>
      </c>
      <c r="AB222" s="35">
        <v>0.53387024833586816</v>
      </c>
      <c r="AC222" s="35">
        <v>0.53375644118251098</v>
      </c>
      <c r="AD222" s="35">
        <v>0.53444708810692965</v>
      </c>
      <c r="AE222" s="35">
        <v>0.53467868041893685</v>
      </c>
      <c r="AF222" s="35">
        <v>0.5357334616767252</v>
      </c>
      <c r="AG222" s="35">
        <v>0.53464401385603755</v>
      </c>
      <c r="AH222" s="35">
        <v>0.53595562488015636</v>
      </c>
      <c r="AI222" s="35">
        <v>0.53448597923148533</v>
      </c>
      <c r="AK222" s="28">
        <f t="shared" si="46"/>
        <v>728209.74707543943</v>
      </c>
      <c r="AL222" s="28">
        <f t="shared" si="47"/>
        <v>725387.06472019746</v>
      </c>
      <c r="AM222" s="28">
        <f t="shared" si="48"/>
        <v>728093.02321583964</v>
      </c>
      <c r="AN222" s="28">
        <f t="shared" si="49"/>
        <v>727333.6059630746</v>
      </c>
      <c r="AO222" s="28">
        <f t="shared" si="50"/>
        <v>722860.31624676543</v>
      </c>
      <c r="AP222" s="28">
        <f t="shared" si="51"/>
        <v>722706.22136111988</v>
      </c>
      <c r="AQ222" s="28">
        <f t="shared" si="52"/>
        <v>723641.35729678278</v>
      </c>
      <c r="AR222" s="28">
        <f t="shared" si="53"/>
        <v>723954.93328724045</v>
      </c>
      <c r="AS222" s="28">
        <f t="shared" si="54"/>
        <v>725383.1071102859</v>
      </c>
      <c r="AT222" s="28">
        <f t="shared" si="55"/>
        <v>723907.99476107489</v>
      </c>
      <c r="AU222" s="28">
        <f t="shared" si="56"/>
        <v>725683.91608773172</v>
      </c>
      <c r="AV222" s="28">
        <f t="shared" si="57"/>
        <v>723694.01587943116</v>
      </c>
    </row>
    <row r="223" spans="1:48" x14ac:dyDescent="0.3">
      <c r="A223" s="7" t="s">
        <v>167</v>
      </c>
      <c r="B223" s="7" t="s">
        <v>114</v>
      </c>
      <c r="C223" s="7">
        <v>2801</v>
      </c>
      <c r="D223" s="7" t="s">
        <v>8</v>
      </c>
      <c r="E223" s="7">
        <v>918</v>
      </c>
      <c r="F223" s="7">
        <v>111597</v>
      </c>
      <c r="G223" s="7" t="s">
        <v>1461</v>
      </c>
      <c r="H223" s="8" t="s">
        <v>83</v>
      </c>
      <c r="J223" s="15">
        <v>3300000</v>
      </c>
      <c r="K223" s="15">
        <v>3300000</v>
      </c>
      <c r="L223" s="15">
        <v>3300000</v>
      </c>
      <c r="M223" s="15">
        <v>3300000</v>
      </c>
      <c r="N223" s="15">
        <v>3300000</v>
      </c>
      <c r="O223" s="15">
        <v>3300000</v>
      </c>
      <c r="P223" s="15">
        <v>3300000</v>
      </c>
      <c r="Q223" s="15">
        <v>3300000</v>
      </c>
      <c r="R223" s="15">
        <v>3300000</v>
      </c>
      <c r="S223" s="15">
        <v>3300000</v>
      </c>
      <c r="T223" s="15">
        <v>3300000</v>
      </c>
      <c r="U223" s="15">
        <v>3300000</v>
      </c>
      <c r="V223" s="29">
        <v>0.40310000000000001</v>
      </c>
      <c r="W223" s="28"/>
      <c r="X223" s="35">
        <v>0.53782108351214142</v>
      </c>
      <c r="Y223" s="35">
        <v>0.53573638457917094</v>
      </c>
      <c r="Z223" s="35">
        <v>0.53773487682115184</v>
      </c>
      <c r="AA223" s="35">
        <v>0.53717400735825305</v>
      </c>
      <c r="AB223" s="35">
        <v>0.53387024833586816</v>
      </c>
      <c r="AC223" s="35">
        <v>0.53375644118251098</v>
      </c>
      <c r="AD223" s="35">
        <v>0.53444708810692965</v>
      </c>
      <c r="AE223" s="35">
        <v>0.53467868041893685</v>
      </c>
      <c r="AF223" s="35">
        <v>0.5357334616767252</v>
      </c>
      <c r="AG223" s="35">
        <v>0.53464401385603755</v>
      </c>
      <c r="AH223" s="35">
        <v>0.53595562488015636</v>
      </c>
      <c r="AI223" s="35">
        <v>0.53448597923148533</v>
      </c>
      <c r="AK223" s="28">
        <f t="shared" si="46"/>
        <v>1774809.5755900666</v>
      </c>
      <c r="AL223" s="28">
        <f t="shared" si="47"/>
        <v>1767930.0691112641</v>
      </c>
      <c r="AM223" s="28">
        <f t="shared" si="48"/>
        <v>1774525.093509801</v>
      </c>
      <c r="AN223" s="28">
        <f t="shared" si="49"/>
        <v>1772674.2242822351</v>
      </c>
      <c r="AO223" s="28">
        <f t="shared" si="50"/>
        <v>1761771.8195083649</v>
      </c>
      <c r="AP223" s="28">
        <f t="shared" si="51"/>
        <v>1761396.2559022862</v>
      </c>
      <c r="AQ223" s="28">
        <f t="shared" si="52"/>
        <v>1763675.3907528678</v>
      </c>
      <c r="AR223" s="28">
        <f t="shared" si="53"/>
        <v>1764439.6453824916</v>
      </c>
      <c r="AS223" s="28">
        <f t="shared" si="54"/>
        <v>1767920.4235331931</v>
      </c>
      <c r="AT223" s="28">
        <f t="shared" si="55"/>
        <v>1764325.2457249239</v>
      </c>
      <c r="AU223" s="28">
        <f t="shared" si="56"/>
        <v>1768653.562104516</v>
      </c>
      <c r="AV223" s="28">
        <f t="shared" si="57"/>
        <v>1763803.7314639017</v>
      </c>
    </row>
    <row r="224" spans="1:48" x14ac:dyDescent="0.3">
      <c r="A224" s="7" t="s">
        <v>167</v>
      </c>
      <c r="B224" s="7" t="s">
        <v>114</v>
      </c>
      <c r="C224" s="7">
        <v>2801</v>
      </c>
      <c r="D224" s="7" t="s">
        <v>1475</v>
      </c>
      <c r="E224" s="7">
        <v>918</v>
      </c>
      <c r="F224" s="7">
        <v>110321</v>
      </c>
      <c r="G224" s="7" t="s">
        <v>1461</v>
      </c>
      <c r="H224" s="8" t="s">
        <v>1439</v>
      </c>
      <c r="J224" s="15">
        <v>9980000</v>
      </c>
      <c r="K224" s="15">
        <v>9980000</v>
      </c>
      <c r="L224" s="15">
        <v>9980000</v>
      </c>
      <c r="M224" s="15">
        <v>9980000</v>
      </c>
      <c r="N224" s="15">
        <v>9980000</v>
      </c>
      <c r="O224" s="15">
        <v>9980000</v>
      </c>
      <c r="P224" s="15">
        <v>9980000</v>
      </c>
      <c r="Q224" s="15">
        <v>9980000</v>
      </c>
      <c r="R224" s="15">
        <v>9980000</v>
      </c>
      <c r="S224" s="15">
        <v>9980000</v>
      </c>
      <c r="T224" s="15">
        <v>9980000</v>
      </c>
      <c r="U224" s="15">
        <v>9980000</v>
      </c>
      <c r="V224" s="29">
        <v>0.40310000000000001</v>
      </c>
      <c r="W224" s="28"/>
      <c r="X224" s="35">
        <v>0.53782108351214142</v>
      </c>
      <c r="Y224" s="35">
        <v>0.53573638457917094</v>
      </c>
      <c r="Z224" s="35">
        <v>0.53773487682115184</v>
      </c>
      <c r="AA224" s="35">
        <v>0.53717400735825305</v>
      </c>
      <c r="AB224" s="35">
        <v>0.53387024833586816</v>
      </c>
      <c r="AC224" s="35">
        <v>0.53375644118251098</v>
      </c>
      <c r="AD224" s="35">
        <v>0.53444708810692965</v>
      </c>
      <c r="AE224" s="35">
        <v>0.53467868041893685</v>
      </c>
      <c r="AF224" s="35">
        <v>0.5357334616767252</v>
      </c>
      <c r="AG224" s="35">
        <v>0.53464401385603755</v>
      </c>
      <c r="AH224" s="35">
        <v>0.53595562488015636</v>
      </c>
      <c r="AI224" s="35">
        <v>0.53448597923148533</v>
      </c>
      <c r="AK224" s="28">
        <f t="shared" si="46"/>
        <v>5367454.4134511715</v>
      </c>
      <c r="AL224" s="28">
        <f t="shared" si="47"/>
        <v>5346649.1181001263</v>
      </c>
      <c r="AM224" s="28">
        <f t="shared" si="48"/>
        <v>5366594.0706750955</v>
      </c>
      <c r="AN224" s="28">
        <f t="shared" si="49"/>
        <v>5360996.5934353657</v>
      </c>
      <c r="AO224" s="28">
        <f t="shared" si="50"/>
        <v>5328025.0783919645</v>
      </c>
      <c r="AP224" s="28">
        <f t="shared" si="51"/>
        <v>5326889.2830014592</v>
      </c>
      <c r="AQ224" s="28">
        <f t="shared" si="52"/>
        <v>5333781.9393071579</v>
      </c>
      <c r="AR224" s="28">
        <f t="shared" si="53"/>
        <v>5336093.2305809893</v>
      </c>
      <c r="AS224" s="28">
        <f t="shared" si="54"/>
        <v>5346619.9475337174</v>
      </c>
      <c r="AT224" s="28">
        <f t="shared" si="55"/>
        <v>5335747.2582832547</v>
      </c>
      <c r="AU224" s="28">
        <f t="shared" si="56"/>
        <v>5348837.1363039603</v>
      </c>
      <c r="AV224" s="28">
        <f t="shared" si="57"/>
        <v>5334170.0727302236</v>
      </c>
    </row>
    <row r="225" spans="1:48" x14ac:dyDescent="0.3">
      <c r="A225" s="7" t="s">
        <v>167</v>
      </c>
      <c r="B225" s="7" t="s">
        <v>114</v>
      </c>
      <c r="C225" s="7">
        <v>2801</v>
      </c>
      <c r="D225" s="7" t="s">
        <v>1471</v>
      </c>
      <c r="E225" s="7" t="s">
        <v>1465</v>
      </c>
      <c r="F225" s="7">
        <v>132098</v>
      </c>
      <c r="G225" s="7" t="s">
        <v>1462</v>
      </c>
      <c r="H225" s="8" t="s">
        <v>1440</v>
      </c>
      <c r="J225" s="15">
        <v>616000</v>
      </c>
      <c r="K225" s="15">
        <v>616000</v>
      </c>
      <c r="L225" s="15">
        <v>616000</v>
      </c>
      <c r="M225" s="15">
        <v>616000</v>
      </c>
      <c r="N225" s="15">
        <v>616000</v>
      </c>
      <c r="O225" s="15">
        <v>616000</v>
      </c>
      <c r="P225" s="15">
        <v>616000</v>
      </c>
      <c r="Q225" s="15">
        <v>616000</v>
      </c>
      <c r="R225" s="15">
        <v>616000</v>
      </c>
      <c r="S225" s="15">
        <v>616000</v>
      </c>
      <c r="T225" s="15">
        <v>616000</v>
      </c>
      <c r="U225" s="15">
        <v>616000</v>
      </c>
      <c r="V225" s="29">
        <v>0.40310000000000001</v>
      </c>
      <c r="W225" s="28"/>
      <c r="X225" s="35">
        <v>0.53782108351214142</v>
      </c>
      <c r="Y225" s="35">
        <v>0.53573638457917094</v>
      </c>
      <c r="Z225" s="35">
        <v>0.53773487682115184</v>
      </c>
      <c r="AA225" s="35">
        <v>0.53717400735825305</v>
      </c>
      <c r="AB225" s="35">
        <v>0.53387024833586816</v>
      </c>
      <c r="AC225" s="35">
        <v>0.53375644118251098</v>
      </c>
      <c r="AD225" s="35">
        <v>0.53444708810692965</v>
      </c>
      <c r="AE225" s="35">
        <v>0.53467868041893685</v>
      </c>
      <c r="AF225" s="35">
        <v>0.5357334616767252</v>
      </c>
      <c r="AG225" s="35">
        <v>0.53464401385603755</v>
      </c>
      <c r="AH225" s="35">
        <v>0.53595562488015636</v>
      </c>
      <c r="AI225" s="35">
        <v>0.53448597923148533</v>
      </c>
      <c r="AK225" s="28">
        <f t="shared" si="46"/>
        <v>331297.78744347912</v>
      </c>
      <c r="AL225" s="28">
        <f t="shared" si="47"/>
        <v>330013.61290076928</v>
      </c>
      <c r="AM225" s="28">
        <f t="shared" si="48"/>
        <v>331244.68412182952</v>
      </c>
      <c r="AN225" s="28">
        <f t="shared" si="49"/>
        <v>330899.18853268388</v>
      </c>
      <c r="AO225" s="28">
        <f t="shared" si="50"/>
        <v>328864.07297489478</v>
      </c>
      <c r="AP225" s="28">
        <f t="shared" si="51"/>
        <v>328793.96776842675</v>
      </c>
      <c r="AQ225" s="28">
        <f t="shared" si="52"/>
        <v>329219.40627386863</v>
      </c>
      <c r="AR225" s="28">
        <f t="shared" si="53"/>
        <v>329362.06713806512</v>
      </c>
      <c r="AS225" s="28">
        <f t="shared" si="54"/>
        <v>330011.81239286275</v>
      </c>
      <c r="AT225" s="28">
        <f t="shared" si="55"/>
        <v>329340.71253531915</v>
      </c>
      <c r="AU225" s="28">
        <f t="shared" si="56"/>
        <v>330148.66492617631</v>
      </c>
      <c r="AV225" s="28">
        <f t="shared" si="57"/>
        <v>329243.36320659495</v>
      </c>
    </row>
    <row r="226" spans="1:48" x14ac:dyDescent="0.3">
      <c r="A226" s="7" t="s">
        <v>167</v>
      </c>
      <c r="B226" s="7" t="s">
        <v>114</v>
      </c>
      <c r="C226" s="7">
        <v>2801</v>
      </c>
      <c r="D226" s="7" t="s">
        <v>1471</v>
      </c>
      <c r="E226" s="7" t="s">
        <v>1465</v>
      </c>
      <c r="F226" s="7">
        <v>132915</v>
      </c>
      <c r="G226" s="7" t="s">
        <v>1462</v>
      </c>
      <c r="H226" s="8" t="s">
        <v>1441</v>
      </c>
      <c r="J226" s="15">
        <v>544000</v>
      </c>
      <c r="K226" s="15">
        <v>544000</v>
      </c>
      <c r="L226" s="15">
        <v>544000</v>
      </c>
      <c r="M226" s="15">
        <v>544000</v>
      </c>
      <c r="N226" s="15">
        <v>544000</v>
      </c>
      <c r="O226" s="15">
        <v>544000</v>
      </c>
      <c r="P226" s="15">
        <v>544000</v>
      </c>
      <c r="Q226" s="15">
        <v>544000</v>
      </c>
      <c r="R226" s="15">
        <v>544000</v>
      </c>
      <c r="S226" s="15">
        <v>544000</v>
      </c>
      <c r="T226" s="15">
        <v>544000</v>
      </c>
      <c r="U226" s="15">
        <v>544000</v>
      </c>
      <c r="V226" s="29">
        <v>0.40310000000000001</v>
      </c>
      <c r="W226" s="28"/>
      <c r="X226" s="35">
        <v>0.53782108351214142</v>
      </c>
      <c r="Y226" s="35">
        <v>0.53573638457917094</v>
      </c>
      <c r="Z226" s="35">
        <v>0.53773487682115184</v>
      </c>
      <c r="AA226" s="35">
        <v>0.53717400735825305</v>
      </c>
      <c r="AB226" s="35">
        <v>0.53387024833586816</v>
      </c>
      <c r="AC226" s="35">
        <v>0.53375644118251098</v>
      </c>
      <c r="AD226" s="35">
        <v>0.53444708810692965</v>
      </c>
      <c r="AE226" s="35">
        <v>0.53467868041893685</v>
      </c>
      <c r="AF226" s="35">
        <v>0.5357334616767252</v>
      </c>
      <c r="AG226" s="35">
        <v>0.53464401385603755</v>
      </c>
      <c r="AH226" s="35">
        <v>0.53595562488015636</v>
      </c>
      <c r="AI226" s="35">
        <v>0.53448597923148533</v>
      </c>
      <c r="AK226" s="28">
        <f t="shared" si="46"/>
        <v>292574.6694306049</v>
      </c>
      <c r="AL226" s="28">
        <f t="shared" si="47"/>
        <v>291440.593211069</v>
      </c>
      <c r="AM226" s="28">
        <f t="shared" si="48"/>
        <v>292527.77299070661</v>
      </c>
      <c r="AN226" s="28">
        <f t="shared" si="49"/>
        <v>292222.66000288964</v>
      </c>
      <c r="AO226" s="28">
        <f t="shared" si="50"/>
        <v>290425.41509471228</v>
      </c>
      <c r="AP226" s="28">
        <f t="shared" si="51"/>
        <v>290363.50400328595</v>
      </c>
      <c r="AQ226" s="28">
        <f t="shared" si="52"/>
        <v>290739.21593016974</v>
      </c>
      <c r="AR226" s="28">
        <f t="shared" si="53"/>
        <v>290865.20214790164</v>
      </c>
      <c r="AS226" s="28">
        <f t="shared" si="54"/>
        <v>291439.0031521385</v>
      </c>
      <c r="AT226" s="28">
        <f t="shared" si="55"/>
        <v>290846.34353768441</v>
      </c>
      <c r="AU226" s="28">
        <f t="shared" si="56"/>
        <v>291559.85993480508</v>
      </c>
      <c r="AV226" s="28">
        <f t="shared" si="57"/>
        <v>290760.37270192802</v>
      </c>
    </row>
    <row r="227" spans="1:48" x14ac:dyDescent="0.3">
      <c r="A227" s="7" t="s">
        <v>167</v>
      </c>
      <c r="B227" s="7" t="s">
        <v>114</v>
      </c>
      <c r="C227" s="7">
        <v>2801</v>
      </c>
      <c r="D227" s="7" t="s">
        <v>8</v>
      </c>
      <c r="E227" s="7">
        <v>918</v>
      </c>
      <c r="F227" s="7">
        <v>110014</v>
      </c>
      <c r="G227" s="7" t="s">
        <v>117</v>
      </c>
      <c r="H227" s="8" t="s">
        <v>88</v>
      </c>
      <c r="J227" s="15">
        <v>1496000</v>
      </c>
      <c r="K227" s="15">
        <v>1496000</v>
      </c>
      <c r="L227" s="15">
        <v>1496000</v>
      </c>
      <c r="M227" s="15">
        <v>1496000</v>
      </c>
      <c r="N227" s="15">
        <v>1496000</v>
      </c>
      <c r="O227" s="15">
        <v>1496000</v>
      </c>
      <c r="P227" s="15">
        <v>1496000</v>
      </c>
      <c r="Q227" s="15">
        <v>1496000</v>
      </c>
      <c r="R227" s="15">
        <v>1496000</v>
      </c>
      <c r="S227" s="15">
        <v>1496000</v>
      </c>
      <c r="T227" s="15">
        <v>1496000</v>
      </c>
      <c r="U227" s="15">
        <v>1496000</v>
      </c>
      <c r="V227" s="29">
        <v>0.40310000000000001</v>
      </c>
      <c r="W227" s="28"/>
      <c r="X227" s="35">
        <v>0.53782108351214142</v>
      </c>
      <c r="Y227" s="35">
        <v>0.53573638457917094</v>
      </c>
      <c r="Z227" s="35">
        <v>0.53773487682115184</v>
      </c>
      <c r="AA227" s="35">
        <v>0.53717400735825305</v>
      </c>
      <c r="AB227" s="35">
        <v>0.53387024833586816</v>
      </c>
      <c r="AC227" s="35">
        <v>0.53375644118251098</v>
      </c>
      <c r="AD227" s="35">
        <v>0.53444708810692965</v>
      </c>
      <c r="AE227" s="35">
        <v>0.53467868041893685</v>
      </c>
      <c r="AF227" s="35">
        <v>0.5357334616767252</v>
      </c>
      <c r="AG227" s="35">
        <v>0.53464401385603755</v>
      </c>
      <c r="AH227" s="35">
        <v>0.53595562488015636</v>
      </c>
      <c r="AI227" s="35">
        <v>0.53448597923148533</v>
      </c>
      <c r="AK227" s="28">
        <f t="shared" si="46"/>
        <v>804580.34093416354</v>
      </c>
      <c r="AL227" s="28">
        <f t="shared" si="47"/>
        <v>801461.6313304397</v>
      </c>
      <c r="AM227" s="28">
        <f t="shared" si="48"/>
        <v>804451.37572444312</v>
      </c>
      <c r="AN227" s="28">
        <f t="shared" si="49"/>
        <v>803612.31500794657</v>
      </c>
      <c r="AO227" s="28">
        <f t="shared" si="50"/>
        <v>798669.89151045878</v>
      </c>
      <c r="AP227" s="28">
        <f t="shared" si="51"/>
        <v>798499.63600903645</v>
      </c>
      <c r="AQ227" s="28">
        <f t="shared" si="52"/>
        <v>799532.8438079668</v>
      </c>
      <c r="AR227" s="28">
        <f t="shared" si="53"/>
        <v>799879.30590672954</v>
      </c>
      <c r="AS227" s="28">
        <f t="shared" si="54"/>
        <v>801457.25866838091</v>
      </c>
      <c r="AT227" s="28">
        <f t="shared" si="55"/>
        <v>799827.44472863222</v>
      </c>
      <c r="AU227" s="28">
        <f t="shared" si="56"/>
        <v>801789.61482071388</v>
      </c>
      <c r="AV227" s="28">
        <f t="shared" si="57"/>
        <v>799591.02493030205</v>
      </c>
    </row>
    <row r="228" spans="1:48" x14ac:dyDescent="0.3">
      <c r="A228" s="7" t="s">
        <v>167</v>
      </c>
      <c r="B228" s="7" t="s">
        <v>114</v>
      </c>
      <c r="C228" s="7">
        <v>2801</v>
      </c>
      <c r="D228" s="7" t="s">
        <v>1476</v>
      </c>
      <c r="E228" s="7">
        <v>918</v>
      </c>
      <c r="F228" s="7">
        <v>111433</v>
      </c>
      <c r="G228" s="7" t="s">
        <v>117</v>
      </c>
      <c r="H228" s="8" t="s">
        <v>1442</v>
      </c>
      <c r="J228" s="15">
        <v>79298000</v>
      </c>
      <c r="K228" s="15">
        <v>99298000</v>
      </c>
      <c r="L228" s="15">
        <v>79298000</v>
      </c>
      <c r="M228" s="15">
        <v>79298000</v>
      </c>
      <c r="N228" s="15">
        <v>79298000</v>
      </c>
      <c r="O228" s="15">
        <v>79298000</v>
      </c>
      <c r="P228" s="15">
        <v>99298000</v>
      </c>
      <c r="Q228" s="15">
        <v>99298000</v>
      </c>
      <c r="R228" s="15">
        <v>99298000</v>
      </c>
      <c r="S228" s="15">
        <v>79298000</v>
      </c>
      <c r="T228" s="15">
        <v>99298000</v>
      </c>
      <c r="U228" s="15">
        <v>99298000</v>
      </c>
      <c r="V228" s="29">
        <v>0.40310000000000001</v>
      </c>
      <c r="W228" s="28"/>
      <c r="X228" s="35">
        <v>0.53782108351214142</v>
      </c>
      <c r="Y228" s="35">
        <v>0.53573638457917094</v>
      </c>
      <c r="Z228" s="35">
        <v>0.53773487682115184</v>
      </c>
      <c r="AA228" s="35">
        <v>0.53717400735825305</v>
      </c>
      <c r="AB228" s="35">
        <v>0.53387024833586816</v>
      </c>
      <c r="AC228" s="35">
        <v>0.53375644118251098</v>
      </c>
      <c r="AD228" s="35">
        <v>0.53444708810692965</v>
      </c>
      <c r="AE228" s="35">
        <v>0.53467868041893685</v>
      </c>
      <c r="AF228" s="35">
        <v>0.5357334616767252</v>
      </c>
      <c r="AG228" s="35">
        <v>0.53464401385603755</v>
      </c>
      <c r="AH228" s="35">
        <v>0.53595562488015636</v>
      </c>
      <c r="AI228" s="35">
        <v>0.53448597923148533</v>
      </c>
      <c r="AK228" s="28">
        <f t="shared" si="46"/>
        <v>42648136.28034579</v>
      </c>
      <c r="AL228" s="28">
        <f t="shared" si="47"/>
        <v>53197551.515942514</v>
      </c>
      <c r="AM228" s="28">
        <f t="shared" si="48"/>
        <v>42641300.262163699</v>
      </c>
      <c r="AN228" s="28">
        <f t="shared" si="49"/>
        <v>42596824.435494751</v>
      </c>
      <c r="AO228" s="28">
        <f t="shared" si="50"/>
        <v>42334842.952537671</v>
      </c>
      <c r="AP228" s="28">
        <f t="shared" si="51"/>
        <v>42325818.272890754</v>
      </c>
      <c r="AQ228" s="28">
        <f t="shared" si="52"/>
        <v>53069526.954841897</v>
      </c>
      <c r="AR228" s="28">
        <f t="shared" si="53"/>
        <v>53092523.608239591</v>
      </c>
      <c r="AS228" s="28">
        <f t="shared" si="54"/>
        <v>53197261.277575456</v>
      </c>
      <c r="AT228" s="28">
        <f t="shared" si="55"/>
        <v>42396201.010756068</v>
      </c>
      <c r="AU228" s="28">
        <f t="shared" si="56"/>
        <v>53219321.639349766</v>
      </c>
      <c r="AV228" s="28">
        <f t="shared" si="57"/>
        <v>53073388.765728034</v>
      </c>
    </row>
    <row r="229" spans="1:48" x14ac:dyDescent="0.3">
      <c r="A229" s="7" t="s">
        <v>167</v>
      </c>
      <c r="B229" s="7" t="s">
        <v>114</v>
      </c>
      <c r="C229" s="7">
        <v>2801</v>
      </c>
      <c r="D229" s="7" t="s">
        <v>240</v>
      </c>
      <c r="E229" s="7">
        <v>918</v>
      </c>
      <c r="F229" s="7">
        <v>111522</v>
      </c>
      <c r="G229" s="7" t="s">
        <v>117</v>
      </c>
      <c r="H229" s="8" t="s">
        <v>96</v>
      </c>
      <c r="J229" s="15">
        <v>11611000</v>
      </c>
      <c r="K229" s="15">
        <v>11611000</v>
      </c>
      <c r="L229" s="15">
        <v>11611000</v>
      </c>
      <c r="M229" s="15">
        <v>11611000</v>
      </c>
      <c r="N229" s="15">
        <v>11611000</v>
      </c>
      <c r="O229" s="15">
        <v>11611000</v>
      </c>
      <c r="P229" s="15">
        <v>11611000</v>
      </c>
      <c r="Q229" s="15">
        <v>11611000</v>
      </c>
      <c r="R229" s="15">
        <v>11611000</v>
      </c>
      <c r="S229" s="15">
        <v>11611000</v>
      </c>
      <c r="T229" s="15">
        <v>11611000</v>
      </c>
      <c r="U229" s="15">
        <v>11611000</v>
      </c>
      <c r="V229" s="29">
        <v>0.40310000000000001</v>
      </c>
      <c r="W229" s="28"/>
      <c r="X229" s="35">
        <v>0.53782108351214142</v>
      </c>
      <c r="Y229" s="35">
        <v>0.53573638457917094</v>
      </c>
      <c r="Z229" s="35">
        <v>0.53773487682115184</v>
      </c>
      <c r="AA229" s="35">
        <v>0.53717400735825305</v>
      </c>
      <c r="AB229" s="35">
        <v>0.53387024833586816</v>
      </c>
      <c r="AC229" s="35">
        <v>0.53375644118251098</v>
      </c>
      <c r="AD229" s="35">
        <v>0.53444708810692965</v>
      </c>
      <c r="AE229" s="35">
        <v>0.53467868041893685</v>
      </c>
      <c r="AF229" s="35">
        <v>0.5357334616767252</v>
      </c>
      <c r="AG229" s="35">
        <v>0.53464401385603755</v>
      </c>
      <c r="AH229" s="35">
        <v>0.53595562488015636</v>
      </c>
      <c r="AI229" s="35">
        <v>0.53448597923148533</v>
      </c>
      <c r="AK229" s="28">
        <f t="shared" ref="AK229:AK269" si="58">X229*J229</f>
        <v>6244640.6006594738</v>
      </c>
      <c r="AL229" s="28">
        <f t="shared" ref="AL229:AL269" si="59">Y229*K229</f>
        <v>6220435.1613487536</v>
      </c>
      <c r="AM229" s="28">
        <f t="shared" ref="AM229:AM269" si="60">Z229*L229</f>
        <v>6243639.6547703939</v>
      </c>
      <c r="AN229" s="28">
        <f t="shared" ref="AN229:AN269" si="61">AA229*M229</f>
        <v>6237127.3994366759</v>
      </c>
      <c r="AO229" s="28">
        <f t="shared" ref="AO229:AO269" si="62">AB229*N229</f>
        <v>6198767.4534277655</v>
      </c>
      <c r="AP229" s="28">
        <f t="shared" ref="AP229:AP269" si="63">AC229*O229</f>
        <v>6197446.0385701349</v>
      </c>
      <c r="AQ229" s="28">
        <f t="shared" ref="AQ229:AQ269" si="64">AD229*P229</f>
        <v>6205465.1400095597</v>
      </c>
      <c r="AR229" s="28">
        <f t="shared" ref="AR229:AR269" si="65">AE229*Q229</f>
        <v>6208154.1583442753</v>
      </c>
      <c r="AS229" s="28">
        <f t="shared" ref="AS229:AS269" si="66">AF229*R229</f>
        <v>6220401.2235284559</v>
      </c>
      <c r="AT229" s="28">
        <f t="shared" ref="AT229:AT269" si="67">AG229*S229</f>
        <v>6207751.6448824517</v>
      </c>
      <c r="AU229" s="28">
        <f t="shared" ref="AU229:AU269" si="68">AH229*T229</f>
        <v>6222980.7604834959</v>
      </c>
      <c r="AV229" s="28">
        <f t="shared" ref="AV229:AV269" si="69">AI229*U229</f>
        <v>6205916.7048567766</v>
      </c>
    </row>
    <row r="230" spans="1:48" x14ac:dyDescent="0.3">
      <c r="A230" s="7" t="s">
        <v>167</v>
      </c>
      <c r="B230" s="7" t="s">
        <v>114</v>
      </c>
      <c r="C230" s="7">
        <v>2801</v>
      </c>
      <c r="D230" s="7" t="s">
        <v>8</v>
      </c>
      <c r="E230" s="7">
        <v>918</v>
      </c>
      <c r="F230" s="7">
        <v>111056</v>
      </c>
      <c r="G230" s="7" t="s">
        <v>117</v>
      </c>
      <c r="H230" s="8" t="s">
        <v>1443</v>
      </c>
      <c r="J230" s="15">
        <v>309000</v>
      </c>
      <c r="K230" s="15">
        <v>309000</v>
      </c>
      <c r="L230" s="15">
        <v>309000</v>
      </c>
      <c r="M230" s="15">
        <v>309000</v>
      </c>
      <c r="N230" s="15">
        <v>309000</v>
      </c>
      <c r="O230" s="15">
        <v>309000</v>
      </c>
      <c r="P230" s="15">
        <v>309000</v>
      </c>
      <c r="Q230" s="15">
        <v>309000</v>
      </c>
      <c r="R230" s="15">
        <v>309000</v>
      </c>
      <c r="S230" s="15">
        <v>309000</v>
      </c>
      <c r="T230" s="15">
        <v>309000</v>
      </c>
      <c r="U230" s="15">
        <v>309000</v>
      </c>
      <c r="V230" s="29">
        <v>0.40310000000000001</v>
      </c>
      <c r="W230" s="28"/>
      <c r="X230" s="35">
        <v>0.53782108351214142</v>
      </c>
      <c r="Y230" s="35">
        <v>0.53573638457917094</v>
      </c>
      <c r="Z230" s="35">
        <v>0.53773487682115184</v>
      </c>
      <c r="AA230" s="35">
        <v>0.53717400735825305</v>
      </c>
      <c r="AB230" s="35">
        <v>0.53387024833586816</v>
      </c>
      <c r="AC230" s="35">
        <v>0.53375644118251098</v>
      </c>
      <c r="AD230" s="35">
        <v>0.53444708810692965</v>
      </c>
      <c r="AE230" s="35">
        <v>0.53467868041893685</v>
      </c>
      <c r="AF230" s="35">
        <v>0.5357334616767252</v>
      </c>
      <c r="AG230" s="35">
        <v>0.53464401385603755</v>
      </c>
      <c r="AH230" s="35">
        <v>0.53595562488015636</v>
      </c>
      <c r="AI230" s="35">
        <v>0.53448597923148533</v>
      </c>
      <c r="AK230" s="28">
        <f t="shared" si="58"/>
        <v>166186.71480525169</v>
      </c>
      <c r="AL230" s="28">
        <f t="shared" si="59"/>
        <v>165542.54283496382</v>
      </c>
      <c r="AM230" s="28">
        <f t="shared" si="60"/>
        <v>166160.07693773592</v>
      </c>
      <c r="AN230" s="28">
        <f t="shared" si="61"/>
        <v>165986.7682737002</v>
      </c>
      <c r="AO230" s="28">
        <f t="shared" si="62"/>
        <v>164965.90673578327</v>
      </c>
      <c r="AP230" s="28">
        <f t="shared" si="63"/>
        <v>164930.74032539589</v>
      </c>
      <c r="AQ230" s="28">
        <f t="shared" si="64"/>
        <v>165144.15022504126</v>
      </c>
      <c r="AR230" s="28">
        <f t="shared" si="65"/>
        <v>165215.71224945149</v>
      </c>
      <c r="AS230" s="28">
        <f t="shared" si="66"/>
        <v>165541.63965810809</v>
      </c>
      <c r="AT230" s="28">
        <f t="shared" si="67"/>
        <v>165205.00028151559</v>
      </c>
      <c r="AU230" s="28">
        <f t="shared" si="68"/>
        <v>165610.28808796831</v>
      </c>
      <c r="AV230" s="28">
        <f t="shared" si="69"/>
        <v>165156.16758252896</v>
      </c>
    </row>
    <row r="231" spans="1:48" x14ac:dyDescent="0.3">
      <c r="A231" s="7" t="s">
        <v>167</v>
      </c>
      <c r="B231" s="7" t="s">
        <v>114</v>
      </c>
      <c r="C231" s="7">
        <v>2801</v>
      </c>
      <c r="D231" s="7" t="s">
        <v>8</v>
      </c>
      <c r="E231" s="7" t="s">
        <v>1464</v>
      </c>
      <c r="F231" s="7">
        <v>110579</v>
      </c>
      <c r="G231" s="7" t="s">
        <v>117</v>
      </c>
      <c r="H231" s="8" t="s">
        <v>1444</v>
      </c>
      <c r="J231" s="15">
        <v>30000</v>
      </c>
      <c r="K231" s="15">
        <v>30000</v>
      </c>
      <c r="L231" s="15">
        <v>30000</v>
      </c>
      <c r="M231" s="15">
        <v>30000</v>
      </c>
      <c r="N231" s="15">
        <v>30000</v>
      </c>
      <c r="O231" s="15">
        <v>30000</v>
      </c>
      <c r="P231" s="15">
        <v>30000</v>
      </c>
      <c r="Q231" s="15">
        <v>30000</v>
      </c>
      <c r="R231" s="15">
        <v>30000</v>
      </c>
      <c r="S231" s="15">
        <v>30000</v>
      </c>
      <c r="T231" s="15">
        <v>30000</v>
      </c>
      <c r="U231" s="15">
        <v>30000</v>
      </c>
      <c r="V231" s="29">
        <v>0.40310000000000001</v>
      </c>
      <c r="W231" s="28"/>
      <c r="X231" s="35">
        <v>0.53782108351214142</v>
      </c>
      <c r="Y231" s="35">
        <v>0.53573638457917094</v>
      </c>
      <c r="Z231" s="35">
        <v>0.53773487682115184</v>
      </c>
      <c r="AA231" s="35">
        <v>0.53717400735825305</v>
      </c>
      <c r="AB231" s="35">
        <v>0.53387024833586816</v>
      </c>
      <c r="AC231" s="35">
        <v>0.53375644118251098</v>
      </c>
      <c r="AD231" s="35">
        <v>0.53444708810692965</v>
      </c>
      <c r="AE231" s="35">
        <v>0.53467868041893685</v>
      </c>
      <c r="AF231" s="35">
        <v>0.5357334616767252</v>
      </c>
      <c r="AG231" s="35">
        <v>0.53464401385603755</v>
      </c>
      <c r="AH231" s="35">
        <v>0.53595562488015636</v>
      </c>
      <c r="AI231" s="35">
        <v>0.53448597923148533</v>
      </c>
      <c r="AK231" s="28">
        <f t="shared" si="58"/>
        <v>16134.632505364243</v>
      </c>
      <c r="AL231" s="28">
        <f t="shared" si="59"/>
        <v>16072.091537375129</v>
      </c>
      <c r="AM231" s="28">
        <f t="shared" si="60"/>
        <v>16132.046304634556</v>
      </c>
      <c r="AN231" s="28">
        <f t="shared" si="61"/>
        <v>16115.220220747591</v>
      </c>
      <c r="AO231" s="28">
        <f t="shared" si="62"/>
        <v>16016.107450076044</v>
      </c>
      <c r="AP231" s="28">
        <f t="shared" si="63"/>
        <v>16012.69323547533</v>
      </c>
      <c r="AQ231" s="28">
        <f t="shared" si="64"/>
        <v>16033.41264320789</v>
      </c>
      <c r="AR231" s="28">
        <f t="shared" si="65"/>
        <v>16040.360412568105</v>
      </c>
      <c r="AS231" s="28">
        <f t="shared" si="66"/>
        <v>16072.003850301757</v>
      </c>
      <c r="AT231" s="28">
        <f t="shared" si="67"/>
        <v>16039.320415681126</v>
      </c>
      <c r="AU231" s="28">
        <f t="shared" si="68"/>
        <v>16078.66874640469</v>
      </c>
      <c r="AV231" s="28">
        <f t="shared" si="69"/>
        <v>16034.579376944559</v>
      </c>
    </row>
    <row r="232" spans="1:48" x14ac:dyDescent="0.3">
      <c r="A232" s="7" t="s">
        <v>167</v>
      </c>
      <c r="B232" s="7" t="s">
        <v>114</v>
      </c>
      <c r="C232" s="7">
        <v>2801</v>
      </c>
      <c r="D232" s="7" t="s">
        <v>238</v>
      </c>
      <c r="E232" s="7">
        <v>918</v>
      </c>
      <c r="F232" s="7">
        <v>110332</v>
      </c>
      <c r="G232" s="7" t="s">
        <v>117</v>
      </c>
      <c r="H232" s="8" t="s">
        <v>92</v>
      </c>
      <c r="J232" s="15">
        <v>31680000</v>
      </c>
      <c r="K232" s="15">
        <v>51680000</v>
      </c>
      <c r="L232" s="15">
        <v>31680000</v>
      </c>
      <c r="M232" s="15">
        <v>31680000</v>
      </c>
      <c r="N232" s="15">
        <v>31680000</v>
      </c>
      <c r="O232" s="15">
        <v>31680000</v>
      </c>
      <c r="P232" s="15">
        <v>51680000</v>
      </c>
      <c r="Q232" s="15">
        <v>51680000</v>
      </c>
      <c r="R232" s="15">
        <v>51680000</v>
      </c>
      <c r="S232" s="15">
        <v>31680000</v>
      </c>
      <c r="T232" s="15">
        <v>51680000</v>
      </c>
      <c r="U232" s="15">
        <v>51680000</v>
      </c>
      <c r="V232" s="29">
        <v>0.40310000000000001</v>
      </c>
      <c r="W232" s="28"/>
      <c r="X232" s="35">
        <v>0.53782108351214142</v>
      </c>
      <c r="Y232" s="35">
        <v>0.53573638457917094</v>
      </c>
      <c r="Z232" s="35">
        <v>0.53773487682115184</v>
      </c>
      <c r="AA232" s="35">
        <v>0.53717400735825305</v>
      </c>
      <c r="AB232" s="35">
        <v>0.53387024833586816</v>
      </c>
      <c r="AC232" s="35">
        <v>0.53375644118251098</v>
      </c>
      <c r="AD232" s="35">
        <v>0.53444708810692965</v>
      </c>
      <c r="AE232" s="35">
        <v>0.53467868041893685</v>
      </c>
      <c r="AF232" s="35">
        <v>0.5357334616767252</v>
      </c>
      <c r="AG232" s="35">
        <v>0.53464401385603755</v>
      </c>
      <c r="AH232" s="35">
        <v>0.53595562488015636</v>
      </c>
      <c r="AI232" s="35">
        <v>0.53448597923148533</v>
      </c>
      <c r="AK232" s="28">
        <f t="shared" si="58"/>
        <v>17038171.925664641</v>
      </c>
      <c r="AL232" s="28">
        <f t="shared" si="59"/>
        <v>27686856.355051555</v>
      </c>
      <c r="AM232" s="28">
        <f t="shared" si="60"/>
        <v>17035440.897694089</v>
      </c>
      <c r="AN232" s="28">
        <f t="shared" si="61"/>
        <v>17017672.553109456</v>
      </c>
      <c r="AO232" s="28">
        <f t="shared" si="62"/>
        <v>16913009.467280302</v>
      </c>
      <c r="AP232" s="28">
        <f t="shared" si="63"/>
        <v>16909404.056661949</v>
      </c>
      <c r="AQ232" s="28">
        <f t="shared" si="64"/>
        <v>27620225.513366126</v>
      </c>
      <c r="AR232" s="28">
        <f t="shared" si="65"/>
        <v>27632194.204050656</v>
      </c>
      <c r="AS232" s="28">
        <f t="shared" si="66"/>
        <v>27686705.299453158</v>
      </c>
      <c r="AT232" s="28">
        <f t="shared" si="67"/>
        <v>16937522.358959269</v>
      </c>
      <c r="AU232" s="28">
        <f t="shared" si="68"/>
        <v>27698186.693806481</v>
      </c>
      <c r="AV232" s="28">
        <f t="shared" si="69"/>
        <v>27622235.406683162</v>
      </c>
    </row>
    <row r="233" spans="1:48" x14ac:dyDescent="0.3">
      <c r="A233" s="7" t="s">
        <v>167</v>
      </c>
      <c r="B233" s="7" t="s">
        <v>114</v>
      </c>
      <c r="C233" s="7">
        <v>2801</v>
      </c>
      <c r="D233" s="7" t="s">
        <v>8</v>
      </c>
      <c r="E233" s="7">
        <v>918</v>
      </c>
      <c r="F233" s="7">
        <v>110408</v>
      </c>
      <c r="G233" s="7" t="s">
        <v>117</v>
      </c>
      <c r="H233" s="8" t="s">
        <v>93</v>
      </c>
      <c r="J233" s="15">
        <v>264000</v>
      </c>
      <c r="K233" s="15">
        <v>264000</v>
      </c>
      <c r="L233" s="15">
        <v>264000</v>
      </c>
      <c r="M233" s="15">
        <v>264000</v>
      </c>
      <c r="N233" s="15">
        <v>264000</v>
      </c>
      <c r="O233" s="15">
        <v>264000</v>
      </c>
      <c r="P233" s="15">
        <v>264000</v>
      </c>
      <c r="Q233" s="15">
        <v>264000</v>
      </c>
      <c r="R233" s="15">
        <v>264000</v>
      </c>
      <c r="S233" s="15">
        <v>264000</v>
      </c>
      <c r="T233" s="15">
        <v>264000</v>
      </c>
      <c r="U233" s="15">
        <v>264000</v>
      </c>
      <c r="V233" s="29">
        <v>0.40310000000000001</v>
      </c>
      <c r="W233" s="28"/>
      <c r="X233" s="35">
        <v>0.53782108351214142</v>
      </c>
      <c r="Y233" s="35">
        <v>0.53573638457917094</v>
      </c>
      <c r="Z233" s="35">
        <v>0.53773487682115184</v>
      </c>
      <c r="AA233" s="35">
        <v>0.53717400735825305</v>
      </c>
      <c r="AB233" s="35">
        <v>0.53387024833586816</v>
      </c>
      <c r="AC233" s="35">
        <v>0.53375644118251098</v>
      </c>
      <c r="AD233" s="35">
        <v>0.53444708810692965</v>
      </c>
      <c r="AE233" s="35">
        <v>0.53467868041893685</v>
      </c>
      <c r="AF233" s="35">
        <v>0.5357334616767252</v>
      </c>
      <c r="AG233" s="35">
        <v>0.53464401385603755</v>
      </c>
      <c r="AH233" s="35">
        <v>0.53595562488015636</v>
      </c>
      <c r="AI233" s="35">
        <v>0.53448597923148533</v>
      </c>
      <c r="AK233" s="28">
        <f t="shared" si="58"/>
        <v>141984.76604720534</v>
      </c>
      <c r="AL233" s="28">
        <f t="shared" si="59"/>
        <v>141434.40552890112</v>
      </c>
      <c r="AM233" s="28">
        <f t="shared" si="60"/>
        <v>141962.00748078409</v>
      </c>
      <c r="AN233" s="28">
        <f t="shared" si="61"/>
        <v>141813.93794257881</v>
      </c>
      <c r="AO233" s="28">
        <f t="shared" si="62"/>
        <v>140941.74556066919</v>
      </c>
      <c r="AP233" s="28">
        <f t="shared" si="63"/>
        <v>140911.70047218289</v>
      </c>
      <c r="AQ233" s="28">
        <f t="shared" si="64"/>
        <v>141094.03126022941</v>
      </c>
      <c r="AR233" s="28">
        <f t="shared" si="65"/>
        <v>141155.17163059933</v>
      </c>
      <c r="AS233" s="28">
        <f t="shared" si="66"/>
        <v>141433.63388265544</v>
      </c>
      <c r="AT233" s="28">
        <f t="shared" si="67"/>
        <v>141146.01965799392</v>
      </c>
      <c r="AU233" s="28">
        <f t="shared" si="68"/>
        <v>141492.28496836129</v>
      </c>
      <c r="AV233" s="28">
        <f t="shared" si="69"/>
        <v>141104.29851711213</v>
      </c>
    </row>
    <row r="234" spans="1:48" x14ac:dyDescent="0.3">
      <c r="A234" s="7" t="s">
        <v>167</v>
      </c>
      <c r="B234" s="7" t="s">
        <v>114</v>
      </c>
      <c r="C234" s="7">
        <v>2801</v>
      </c>
      <c r="D234" s="7" t="s">
        <v>236</v>
      </c>
      <c r="E234" s="7">
        <v>918</v>
      </c>
      <c r="F234" s="7">
        <v>110027</v>
      </c>
      <c r="G234" s="7" t="s">
        <v>117</v>
      </c>
      <c r="H234" s="8" t="s">
        <v>89</v>
      </c>
      <c r="J234" s="15">
        <v>4945000</v>
      </c>
      <c r="K234" s="15">
        <v>4945000</v>
      </c>
      <c r="L234" s="15">
        <v>4945000</v>
      </c>
      <c r="M234" s="15">
        <v>4945000</v>
      </c>
      <c r="N234" s="15">
        <v>4945000</v>
      </c>
      <c r="O234" s="15">
        <v>4945000</v>
      </c>
      <c r="P234" s="15">
        <v>4945000</v>
      </c>
      <c r="Q234" s="15">
        <v>4945000</v>
      </c>
      <c r="R234" s="15">
        <v>4945000</v>
      </c>
      <c r="S234" s="15">
        <v>4945000</v>
      </c>
      <c r="T234" s="15">
        <v>4945000</v>
      </c>
      <c r="U234" s="15">
        <v>4945000</v>
      </c>
      <c r="V234" s="29">
        <v>0.40310000000000001</v>
      </c>
      <c r="W234" s="28"/>
      <c r="X234" s="35">
        <v>0.53782108351214142</v>
      </c>
      <c r="Y234" s="35">
        <v>0.53573638457917094</v>
      </c>
      <c r="Z234" s="35">
        <v>0.53773487682115184</v>
      </c>
      <c r="AA234" s="35">
        <v>0.53717400735825305</v>
      </c>
      <c r="AB234" s="35">
        <v>0.53387024833586816</v>
      </c>
      <c r="AC234" s="35">
        <v>0.53375644118251098</v>
      </c>
      <c r="AD234" s="35">
        <v>0.53444708810692965</v>
      </c>
      <c r="AE234" s="35">
        <v>0.53467868041893685</v>
      </c>
      <c r="AF234" s="35">
        <v>0.5357334616767252</v>
      </c>
      <c r="AG234" s="35">
        <v>0.53464401385603755</v>
      </c>
      <c r="AH234" s="35">
        <v>0.53595562488015636</v>
      </c>
      <c r="AI234" s="35">
        <v>0.53448597923148533</v>
      </c>
      <c r="AK234" s="28">
        <f t="shared" si="58"/>
        <v>2659525.2579675391</v>
      </c>
      <c r="AL234" s="28">
        <f t="shared" si="59"/>
        <v>2649216.4217440002</v>
      </c>
      <c r="AM234" s="28">
        <f t="shared" si="60"/>
        <v>2659098.9658805961</v>
      </c>
      <c r="AN234" s="28">
        <f t="shared" si="61"/>
        <v>2656325.4663865613</v>
      </c>
      <c r="AO234" s="28">
        <f t="shared" si="62"/>
        <v>2639988.3780208682</v>
      </c>
      <c r="AP234" s="28">
        <f t="shared" si="63"/>
        <v>2639425.6016475167</v>
      </c>
      <c r="AQ234" s="28">
        <f t="shared" si="64"/>
        <v>2642840.8506887672</v>
      </c>
      <c r="AR234" s="28">
        <f t="shared" si="65"/>
        <v>2643986.0746716429</v>
      </c>
      <c r="AS234" s="28">
        <f t="shared" si="66"/>
        <v>2649201.9679914061</v>
      </c>
      <c r="AT234" s="28">
        <f t="shared" si="67"/>
        <v>2643814.6485181055</v>
      </c>
      <c r="AU234" s="28">
        <f t="shared" si="68"/>
        <v>2650300.5650323732</v>
      </c>
      <c r="AV234" s="28">
        <f t="shared" si="69"/>
        <v>2643033.1672996948</v>
      </c>
    </row>
    <row r="235" spans="1:48" x14ac:dyDescent="0.3">
      <c r="A235" s="7" t="s">
        <v>167</v>
      </c>
      <c r="B235" s="7" t="s">
        <v>114</v>
      </c>
      <c r="C235" s="7">
        <v>2801</v>
      </c>
      <c r="D235" s="7" t="s">
        <v>1477</v>
      </c>
      <c r="E235" s="7">
        <v>918</v>
      </c>
      <c r="F235" s="7">
        <v>111166</v>
      </c>
      <c r="G235" s="7" t="s">
        <v>117</v>
      </c>
      <c r="H235" s="8" t="s">
        <v>95</v>
      </c>
      <c r="J235" s="15">
        <v>15583000</v>
      </c>
      <c r="K235" s="15">
        <v>35583000</v>
      </c>
      <c r="L235" s="15">
        <v>15583000</v>
      </c>
      <c r="M235" s="15">
        <v>15583000</v>
      </c>
      <c r="N235" s="15">
        <v>15583000</v>
      </c>
      <c r="O235" s="15">
        <v>15583000</v>
      </c>
      <c r="P235" s="15">
        <v>35583000</v>
      </c>
      <c r="Q235" s="15">
        <v>35583000</v>
      </c>
      <c r="R235" s="15">
        <v>35583000</v>
      </c>
      <c r="S235" s="15">
        <v>15583000</v>
      </c>
      <c r="T235" s="15">
        <v>35583000</v>
      </c>
      <c r="U235" s="15">
        <v>35583000</v>
      </c>
      <c r="V235" s="29">
        <v>0.40310000000000001</v>
      </c>
      <c r="W235" s="28"/>
      <c r="X235" s="35">
        <v>0.53782108351214142</v>
      </c>
      <c r="Y235" s="35">
        <v>0.53573638457917094</v>
      </c>
      <c r="Z235" s="35">
        <v>0.53773487682115184</v>
      </c>
      <c r="AA235" s="35">
        <v>0.53717400735825305</v>
      </c>
      <c r="AB235" s="35">
        <v>0.53387024833586816</v>
      </c>
      <c r="AC235" s="35">
        <v>0.53375644118251098</v>
      </c>
      <c r="AD235" s="35">
        <v>0.53444708810692965</v>
      </c>
      <c r="AE235" s="35">
        <v>0.53467868041893685</v>
      </c>
      <c r="AF235" s="35">
        <v>0.5357334616767252</v>
      </c>
      <c r="AG235" s="35">
        <v>0.53464401385603755</v>
      </c>
      <c r="AH235" s="35">
        <v>0.53595562488015636</v>
      </c>
      <c r="AI235" s="35">
        <v>0.53448597923148533</v>
      </c>
      <c r="AK235" s="28">
        <f t="shared" si="58"/>
        <v>8380865.9443696998</v>
      </c>
      <c r="AL235" s="28">
        <f t="shared" si="59"/>
        <v>19063107.772480641</v>
      </c>
      <c r="AM235" s="28">
        <f t="shared" si="60"/>
        <v>8379522.5855040094</v>
      </c>
      <c r="AN235" s="28">
        <f t="shared" si="61"/>
        <v>8370782.5566636575</v>
      </c>
      <c r="AO235" s="28">
        <f t="shared" si="62"/>
        <v>8319300.0798178334</v>
      </c>
      <c r="AP235" s="28">
        <f t="shared" si="63"/>
        <v>8317526.6229470689</v>
      </c>
      <c r="AQ235" s="28">
        <f t="shared" si="64"/>
        <v>19017230.736108877</v>
      </c>
      <c r="AR235" s="28">
        <f t="shared" si="65"/>
        <v>19025471.485347029</v>
      </c>
      <c r="AS235" s="28">
        <f t="shared" si="66"/>
        <v>19063003.766842913</v>
      </c>
      <c r="AT235" s="28">
        <f t="shared" si="67"/>
        <v>8331357.6679186327</v>
      </c>
      <c r="AU235" s="28">
        <f t="shared" si="68"/>
        <v>19070909.000110604</v>
      </c>
      <c r="AV235" s="28">
        <f t="shared" si="69"/>
        <v>19018614.598993942</v>
      </c>
    </row>
    <row r="236" spans="1:48" x14ac:dyDescent="0.3">
      <c r="A236" s="7" t="s">
        <v>167</v>
      </c>
      <c r="B236" s="7" t="s">
        <v>114</v>
      </c>
      <c r="C236" s="7">
        <v>2801</v>
      </c>
      <c r="D236" s="7" t="s">
        <v>8</v>
      </c>
      <c r="E236" s="7">
        <v>901</v>
      </c>
      <c r="F236" s="7">
        <v>150206</v>
      </c>
      <c r="G236" s="7" t="s">
        <v>117</v>
      </c>
      <c r="H236" s="8" t="s">
        <v>1445</v>
      </c>
      <c r="J236" s="15">
        <v>9000</v>
      </c>
      <c r="K236" s="15">
        <v>9000</v>
      </c>
      <c r="L236" s="15">
        <v>9000</v>
      </c>
      <c r="M236" s="15">
        <v>9000</v>
      </c>
      <c r="N236" s="15">
        <v>9000</v>
      </c>
      <c r="O236" s="15">
        <v>9000</v>
      </c>
      <c r="P236" s="15">
        <v>9000</v>
      </c>
      <c r="Q236" s="15">
        <v>9000</v>
      </c>
      <c r="R236" s="15">
        <v>9000</v>
      </c>
      <c r="S236" s="15">
        <v>9000</v>
      </c>
      <c r="T236" s="15">
        <v>9000</v>
      </c>
      <c r="U236" s="15">
        <v>9000</v>
      </c>
      <c r="V236" s="29">
        <v>0.40310000000000001</v>
      </c>
      <c r="W236" s="28"/>
      <c r="X236" s="35">
        <v>0.53782108351214142</v>
      </c>
      <c r="Y236" s="35">
        <v>0.53573638457917094</v>
      </c>
      <c r="Z236" s="35">
        <v>0.53773487682115184</v>
      </c>
      <c r="AA236" s="35">
        <v>0.53717400735825305</v>
      </c>
      <c r="AB236" s="35">
        <v>0.53387024833586816</v>
      </c>
      <c r="AC236" s="35">
        <v>0.53375644118251098</v>
      </c>
      <c r="AD236" s="35">
        <v>0.53444708810692965</v>
      </c>
      <c r="AE236" s="35">
        <v>0.53467868041893685</v>
      </c>
      <c r="AF236" s="35">
        <v>0.5357334616767252</v>
      </c>
      <c r="AG236" s="35">
        <v>0.53464401385603755</v>
      </c>
      <c r="AH236" s="35">
        <v>0.53595562488015636</v>
      </c>
      <c r="AI236" s="35">
        <v>0.53448597923148533</v>
      </c>
      <c r="AK236" s="28">
        <f t="shared" si="58"/>
        <v>4840.3897516092729</v>
      </c>
      <c r="AL236" s="28">
        <f t="shared" si="59"/>
        <v>4821.627461212538</v>
      </c>
      <c r="AM236" s="28">
        <f t="shared" si="60"/>
        <v>4839.6138913903669</v>
      </c>
      <c r="AN236" s="28">
        <f t="shared" si="61"/>
        <v>4834.5660662242772</v>
      </c>
      <c r="AO236" s="28">
        <f t="shared" si="62"/>
        <v>4804.8322350228136</v>
      </c>
      <c r="AP236" s="28">
        <f t="shared" si="63"/>
        <v>4803.8079706425988</v>
      </c>
      <c r="AQ236" s="28">
        <f t="shared" si="64"/>
        <v>4810.0237929623672</v>
      </c>
      <c r="AR236" s="28">
        <f t="shared" si="65"/>
        <v>4812.108123770432</v>
      </c>
      <c r="AS236" s="28">
        <f t="shared" si="66"/>
        <v>4821.6011550905268</v>
      </c>
      <c r="AT236" s="28">
        <f t="shared" si="67"/>
        <v>4811.7961247043377</v>
      </c>
      <c r="AU236" s="28">
        <f t="shared" si="68"/>
        <v>4823.6006239214075</v>
      </c>
      <c r="AV236" s="28">
        <f t="shared" si="69"/>
        <v>4810.3738130833681</v>
      </c>
    </row>
    <row r="237" spans="1:48" x14ac:dyDescent="0.3">
      <c r="A237" s="7" t="s">
        <v>167</v>
      </c>
      <c r="B237" s="7" t="s">
        <v>114</v>
      </c>
      <c r="C237" s="7">
        <v>2801</v>
      </c>
      <c r="D237" s="7" t="s">
        <v>239</v>
      </c>
      <c r="E237" s="7">
        <v>918</v>
      </c>
      <c r="F237" s="7">
        <v>110716</v>
      </c>
      <c r="G237" s="7" t="s">
        <v>117</v>
      </c>
      <c r="H237" s="8" t="s">
        <v>94</v>
      </c>
      <c r="J237" s="15">
        <v>200074000</v>
      </c>
      <c r="K237" s="15">
        <v>258002000</v>
      </c>
      <c r="L237" s="15">
        <v>200074000</v>
      </c>
      <c r="M237" s="15">
        <v>200074000</v>
      </c>
      <c r="N237" s="15">
        <v>200074000</v>
      </c>
      <c r="O237" s="15">
        <v>200074000</v>
      </c>
      <c r="P237" s="15">
        <v>258074000</v>
      </c>
      <c r="Q237" s="15">
        <v>258074000</v>
      </c>
      <c r="R237" s="15">
        <v>258074000</v>
      </c>
      <c r="S237" s="15">
        <v>200074000</v>
      </c>
      <c r="T237" s="15">
        <v>258074000</v>
      </c>
      <c r="U237" s="15">
        <v>260420000</v>
      </c>
      <c r="V237" s="29">
        <v>0.40310000000000001</v>
      </c>
      <c r="W237" s="28"/>
      <c r="X237" s="35">
        <v>0.53782108351214142</v>
      </c>
      <c r="Y237" s="35">
        <v>0.53573638457917094</v>
      </c>
      <c r="Z237" s="35">
        <v>0.53773487682115184</v>
      </c>
      <c r="AA237" s="35">
        <v>0.53717400735825305</v>
      </c>
      <c r="AB237" s="35">
        <v>0.53387024833586816</v>
      </c>
      <c r="AC237" s="35">
        <v>0.53375644118251098</v>
      </c>
      <c r="AD237" s="35">
        <v>0.53444708810692965</v>
      </c>
      <c r="AE237" s="35">
        <v>0.53467868041893685</v>
      </c>
      <c r="AF237" s="35">
        <v>0.5357334616767252</v>
      </c>
      <c r="AG237" s="35">
        <v>0.53464401385603755</v>
      </c>
      <c r="AH237" s="35">
        <v>0.53595562488015636</v>
      </c>
      <c r="AI237" s="35">
        <v>0.53448597923148533</v>
      </c>
      <c r="AK237" s="28">
        <f t="shared" si="58"/>
        <v>107604015.46260819</v>
      </c>
      <c r="AL237" s="28">
        <f t="shared" si="59"/>
        <v>138221058.69419527</v>
      </c>
      <c r="AM237" s="28">
        <f t="shared" si="60"/>
        <v>107586767.74511513</v>
      </c>
      <c r="AN237" s="28">
        <f t="shared" si="61"/>
        <v>107474552.34819512</v>
      </c>
      <c r="AO237" s="28">
        <f t="shared" si="62"/>
        <v>106813556.06555049</v>
      </c>
      <c r="AP237" s="28">
        <f t="shared" si="63"/>
        <v>106790786.2131497</v>
      </c>
      <c r="AQ237" s="28">
        <f t="shared" si="64"/>
        <v>137926897.81610775</v>
      </c>
      <c r="AR237" s="28">
        <f t="shared" si="65"/>
        <v>137986665.7704367</v>
      </c>
      <c r="AS237" s="28">
        <f t="shared" si="66"/>
        <v>138258877.38875917</v>
      </c>
      <c r="AT237" s="28">
        <f t="shared" si="67"/>
        <v>106968366.42823286</v>
      </c>
      <c r="AU237" s="28">
        <f t="shared" si="68"/>
        <v>138316211.93532148</v>
      </c>
      <c r="AV237" s="28">
        <f t="shared" si="69"/>
        <v>139190838.71146342</v>
      </c>
    </row>
    <row r="238" spans="1:48" x14ac:dyDescent="0.3">
      <c r="A238" s="7" t="s">
        <v>167</v>
      </c>
      <c r="B238" s="7" t="s">
        <v>114</v>
      </c>
      <c r="C238" s="7">
        <v>2801</v>
      </c>
      <c r="D238" s="7" t="s">
        <v>8</v>
      </c>
      <c r="E238" s="7">
        <v>918</v>
      </c>
      <c r="F238" s="7">
        <v>110057</v>
      </c>
      <c r="G238" s="7" t="s">
        <v>117</v>
      </c>
      <c r="H238" s="8" t="s">
        <v>90</v>
      </c>
      <c r="J238" s="15">
        <v>1104000</v>
      </c>
      <c r="K238" s="15">
        <v>1104000</v>
      </c>
      <c r="L238" s="15">
        <v>1104000</v>
      </c>
      <c r="M238" s="15">
        <v>1104000</v>
      </c>
      <c r="N238" s="15">
        <v>1104000</v>
      </c>
      <c r="O238" s="15">
        <v>1104000</v>
      </c>
      <c r="P238" s="15">
        <v>1104000</v>
      </c>
      <c r="Q238" s="15">
        <v>1104000</v>
      </c>
      <c r="R238" s="15">
        <v>1104000</v>
      </c>
      <c r="S238" s="15">
        <v>1104000</v>
      </c>
      <c r="T238" s="15">
        <v>1104000</v>
      </c>
      <c r="U238" s="15">
        <v>1104000</v>
      </c>
      <c r="V238" s="29">
        <v>0.40310000000000001</v>
      </c>
      <c r="W238" s="28"/>
      <c r="X238" s="35">
        <v>0.53782108351214142</v>
      </c>
      <c r="Y238" s="35">
        <v>0.53573638457917094</v>
      </c>
      <c r="Z238" s="35">
        <v>0.53773487682115184</v>
      </c>
      <c r="AA238" s="35">
        <v>0.53717400735825305</v>
      </c>
      <c r="AB238" s="35">
        <v>0.53387024833586816</v>
      </c>
      <c r="AC238" s="35">
        <v>0.53375644118251098</v>
      </c>
      <c r="AD238" s="35">
        <v>0.53444708810692965</v>
      </c>
      <c r="AE238" s="35">
        <v>0.53467868041893685</v>
      </c>
      <c r="AF238" s="35">
        <v>0.5357334616767252</v>
      </c>
      <c r="AG238" s="35">
        <v>0.53464401385603755</v>
      </c>
      <c r="AH238" s="35">
        <v>0.53595562488015636</v>
      </c>
      <c r="AI238" s="35">
        <v>0.53448597923148533</v>
      </c>
      <c r="AK238" s="28">
        <f t="shared" si="58"/>
        <v>593754.47619740409</v>
      </c>
      <c r="AL238" s="28">
        <f t="shared" si="59"/>
        <v>591452.96857540472</v>
      </c>
      <c r="AM238" s="28">
        <f t="shared" si="60"/>
        <v>593659.30401055166</v>
      </c>
      <c r="AN238" s="28">
        <f t="shared" si="61"/>
        <v>593040.10412351135</v>
      </c>
      <c r="AO238" s="28">
        <f t="shared" si="62"/>
        <v>589392.7541627984</v>
      </c>
      <c r="AP238" s="28">
        <f t="shared" si="63"/>
        <v>589267.11106549215</v>
      </c>
      <c r="AQ238" s="28">
        <f t="shared" si="64"/>
        <v>590029.58527005033</v>
      </c>
      <c r="AR238" s="28">
        <f t="shared" si="65"/>
        <v>590285.26318250631</v>
      </c>
      <c r="AS238" s="28">
        <f t="shared" si="66"/>
        <v>591449.7416911046</v>
      </c>
      <c r="AT238" s="28">
        <f t="shared" si="67"/>
        <v>590246.9912970654</v>
      </c>
      <c r="AU238" s="28">
        <f t="shared" si="68"/>
        <v>591695.0098676926</v>
      </c>
      <c r="AV238" s="28">
        <f t="shared" si="69"/>
        <v>590072.52107155975</v>
      </c>
    </row>
    <row r="239" spans="1:48" x14ac:dyDescent="0.3">
      <c r="A239" s="7" t="s">
        <v>167</v>
      </c>
      <c r="B239" s="7" t="s">
        <v>114</v>
      </c>
      <c r="C239" s="7">
        <v>2801</v>
      </c>
      <c r="D239" s="7" t="s">
        <v>8</v>
      </c>
      <c r="E239" s="7">
        <v>922</v>
      </c>
      <c r="F239" s="7">
        <v>370424</v>
      </c>
      <c r="G239" s="7" t="s">
        <v>117</v>
      </c>
      <c r="H239" s="8" t="s">
        <v>99</v>
      </c>
      <c r="J239" s="15">
        <v>7629000</v>
      </c>
      <c r="K239" s="15">
        <v>7629000</v>
      </c>
      <c r="L239" s="15">
        <v>7629000</v>
      </c>
      <c r="M239" s="15">
        <v>7629000</v>
      </c>
      <c r="N239" s="15">
        <v>7629000</v>
      </c>
      <c r="O239" s="15">
        <v>7629000</v>
      </c>
      <c r="P239" s="15">
        <v>7629000</v>
      </c>
      <c r="Q239" s="15">
        <v>7629000</v>
      </c>
      <c r="R239" s="15">
        <v>7629000</v>
      </c>
      <c r="S239" s="15">
        <v>7629000</v>
      </c>
      <c r="T239" s="15">
        <v>7629000</v>
      </c>
      <c r="U239" s="15">
        <v>7629000</v>
      </c>
      <c r="V239" s="29">
        <v>0.40310000000000001</v>
      </c>
      <c r="W239" s="28"/>
      <c r="X239" s="35">
        <v>0.53782108351214142</v>
      </c>
      <c r="Y239" s="35">
        <v>0.53573638457917094</v>
      </c>
      <c r="Z239" s="35">
        <v>0.53773487682115184</v>
      </c>
      <c r="AA239" s="35">
        <v>0.53717400735825305</v>
      </c>
      <c r="AB239" s="35">
        <v>0.53387024833586816</v>
      </c>
      <c r="AC239" s="35">
        <v>0.53375644118251098</v>
      </c>
      <c r="AD239" s="35">
        <v>0.53444708810692965</v>
      </c>
      <c r="AE239" s="35">
        <v>0.53467868041893685</v>
      </c>
      <c r="AF239" s="35">
        <v>0.5357334616767252</v>
      </c>
      <c r="AG239" s="35">
        <v>0.53464401385603755</v>
      </c>
      <c r="AH239" s="35">
        <v>0.53595562488015636</v>
      </c>
      <c r="AI239" s="35">
        <v>0.53448597923148533</v>
      </c>
      <c r="AK239" s="28">
        <f t="shared" si="58"/>
        <v>4103037.0461141267</v>
      </c>
      <c r="AL239" s="28">
        <f t="shared" si="59"/>
        <v>4087132.8779544951</v>
      </c>
      <c r="AM239" s="28">
        <f t="shared" si="60"/>
        <v>4102379.3752685674</v>
      </c>
      <c r="AN239" s="28">
        <f t="shared" si="61"/>
        <v>4098100.5021361127</v>
      </c>
      <c r="AO239" s="28">
        <f t="shared" si="62"/>
        <v>4072896.1245543384</v>
      </c>
      <c r="AP239" s="28">
        <f t="shared" si="63"/>
        <v>4072027.8897813763</v>
      </c>
      <c r="AQ239" s="28">
        <f t="shared" si="64"/>
        <v>4077296.8351677661</v>
      </c>
      <c r="AR239" s="28">
        <f t="shared" si="65"/>
        <v>4079063.6529160691</v>
      </c>
      <c r="AS239" s="28">
        <f t="shared" si="66"/>
        <v>4087110.5791317364</v>
      </c>
      <c r="AT239" s="28">
        <f t="shared" si="67"/>
        <v>4078799.1817077105</v>
      </c>
      <c r="AU239" s="28">
        <f t="shared" si="68"/>
        <v>4088805.462210713</v>
      </c>
      <c r="AV239" s="28">
        <f t="shared" si="69"/>
        <v>4077593.5355570014</v>
      </c>
    </row>
    <row r="240" spans="1:48" x14ac:dyDescent="0.3">
      <c r="A240" s="7" t="s">
        <v>167</v>
      </c>
      <c r="B240" s="7" t="s">
        <v>114</v>
      </c>
      <c r="C240" s="7">
        <v>2801</v>
      </c>
      <c r="D240" s="7" t="s">
        <v>8</v>
      </c>
      <c r="E240" s="7">
        <v>922</v>
      </c>
      <c r="F240" s="7">
        <v>370415</v>
      </c>
      <c r="G240" s="7" t="s">
        <v>117</v>
      </c>
      <c r="H240" s="8" t="s">
        <v>98</v>
      </c>
      <c r="J240" s="15">
        <v>314000</v>
      </c>
      <c r="K240" s="15">
        <v>314000</v>
      </c>
      <c r="L240" s="15">
        <v>314000</v>
      </c>
      <c r="M240" s="15">
        <v>314000</v>
      </c>
      <c r="N240" s="15">
        <v>314000</v>
      </c>
      <c r="O240" s="15">
        <v>314000</v>
      </c>
      <c r="P240" s="15">
        <v>314000</v>
      </c>
      <c r="Q240" s="15">
        <v>314000</v>
      </c>
      <c r="R240" s="15">
        <v>314000</v>
      </c>
      <c r="S240" s="15">
        <v>314000</v>
      </c>
      <c r="T240" s="15">
        <v>314000</v>
      </c>
      <c r="U240" s="15">
        <v>314000</v>
      </c>
      <c r="V240" s="29">
        <v>0.40310000000000001</v>
      </c>
      <c r="W240" s="28"/>
      <c r="X240" s="35">
        <v>0.53782108351214142</v>
      </c>
      <c r="Y240" s="35">
        <v>0.53573638457917094</v>
      </c>
      <c r="Z240" s="35">
        <v>0.53773487682115184</v>
      </c>
      <c r="AA240" s="35">
        <v>0.53717400735825305</v>
      </c>
      <c r="AB240" s="35">
        <v>0.53387024833586816</v>
      </c>
      <c r="AC240" s="35">
        <v>0.53375644118251098</v>
      </c>
      <c r="AD240" s="35">
        <v>0.53444708810692965</v>
      </c>
      <c r="AE240" s="35">
        <v>0.53467868041893685</v>
      </c>
      <c r="AF240" s="35">
        <v>0.5357334616767252</v>
      </c>
      <c r="AG240" s="35">
        <v>0.53464401385603755</v>
      </c>
      <c r="AH240" s="35">
        <v>0.53595562488015636</v>
      </c>
      <c r="AI240" s="35">
        <v>0.53448597923148533</v>
      </c>
      <c r="AK240" s="28">
        <f t="shared" si="58"/>
        <v>168875.82022281241</v>
      </c>
      <c r="AL240" s="28">
        <f t="shared" si="59"/>
        <v>168221.22475785969</v>
      </c>
      <c r="AM240" s="28">
        <f t="shared" si="60"/>
        <v>168848.75132184167</v>
      </c>
      <c r="AN240" s="28">
        <f t="shared" si="61"/>
        <v>168672.63831049146</v>
      </c>
      <c r="AO240" s="28">
        <f t="shared" si="62"/>
        <v>167635.25797746261</v>
      </c>
      <c r="AP240" s="28">
        <f t="shared" si="63"/>
        <v>167599.52253130844</v>
      </c>
      <c r="AQ240" s="28">
        <f t="shared" si="64"/>
        <v>167816.38566557592</v>
      </c>
      <c r="AR240" s="28">
        <f t="shared" si="65"/>
        <v>167889.10565154618</v>
      </c>
      <c r="AS240" s="28">
        <f t="shared" si="66"/>
        <v>168220.30696649171</v>
      </c>
      <c r="AT240" s="28">
        <f t="shared" si="67"/>
        <v>167878.2203507958</v>
      </c>
      <c r="AU240" s="28">
        <f t="shared" si="68"/>
        <v>168290.0662123691</v>
      </c>
      <c r="AV240" s="28">
        <f t="shared" si="69"/>
        <v>167828.5974786864</v>
      </c>
    </row>
    <row r="241" spans="1:48" x14ac:dyDescent="0.3">
      <c r="A241" s="7" t="s">
        <v>167</v>
      </c>
      <c r="B241" s="7" t="s">
        <v>114</v>
      </c>
      <c r="C241" s="7">
        <v>2801</v>
      </c>
      <c r="D241" s="7" t="s">
        <v>8</v>
      </c>
      <c r="E241" s="7">
        <v>918</v>
      </c>
      <c r="F241" s="7">
        <v>111576</v>
      </c>
      <c r="G241" s="7" t="s">
        <v>117</v>
      </c>
      <c r="H241" s="8" t="s">
        <v>97</v>
      </c>
      <c r="J241" s="15">
        <v>756000</v>
      </c>
      <c r="K241" s="15">
        <v>756000</v>
      </c>
      <c r="L241" s="15">
        <v>756000</v>
      </c>
      <c r="M241" s="15">
        <v>756000</v>
      </c>
      <c r="N241" s="15">
        <v>756000</v>
      </c>
      <c r="O241" s="15">
        <v>756000</v>
      </c>
      <c r="P241" s="15">
        <v>756000</v>
      </c>
      <c r="Q241" s="15">
        <v>756000</v>
      </c>
      <c r="R241" s="15">
        <v>756000</v>
      </c>
      <c r="S241" s="15">
        <v>756000</v>
      </c>
      <c r="T241" s="15">
        <v>756000</v>
      </c>
      <c r="U241" s="15">
        <v>756000</v>
      </c>
      <c r="V241" s="29">
        <v>0.40310000000000001</v>
      </c>
      <c r="W241" s="28"/>
      <c r="X241" s="35">
        <v>0.53782108351214142</v>
      </c>
      <c r="Y241" s="35">
        <v>0.53573638457917094</v>
      </c>
      <c r="Z241" s="35">
        <v>0.53773487682115184</v>
      </c>
      <c r="AA241" s="35">
        <v>0.53717400735825305</v>
      </c>
      <c r="AB241" s="35">
        <v>0.53387024833586816</v>
      </c>
      <c r="AC241" s="35">
        <v>0.53375644118251098</v>
      </c>
      <c r="AD241" s="35">
        <v>0.53444708810692965</v>
      </c>
      <c r="AE241" s="35">
        <v>0.53467868041893685</v>
      </c>
      <c r="AF241" s="35">
        <v>0.5357334616767252</v>
      </c>
      <c r="AG241" s="35">
        <v>0.53464401385603755</v>
      </c>
      <c r="AH241" s="35">
        <v>0.53595562488015636</v>
      </c>
      <c r="AI241" s="35">
        <v>0.53448597923148533</v>
      </c>
      <c r="AK241" s="28">
        <f t="shared" si="58"/>
        <v>406592.73913517891</v>
      </c>
      <c r="AL241" s="28">
        <f t="shared" si="59"/>
        <v>405016.70674185321</v>
      </c>
      <c r="AM241" s="28">
        <f t="shared" si="60"/>
        <v>406527.56687679078</v>
      </c>
      <c r="AN241" s="28">
        <f t="shared" si="61"/>
        <v>406103.54956283933</v>
      </c>
      <c r="AO241" s="28">
        <f t="shared" si="62"/>
        <v>403605.90774191631</v>
      </c>
      <c r="AP241" s="28">
        <f t="shared" si="63"/>
        <v>403519.86953397829</v>
      </c>
      <c r="AQ241" s="28">
        <f t="shared" si="64"/>
        <v>404041.99860883883</v>
      </c>
      <c r="AR241" s="28">
        <f t="shared" si="65"/>
        <v>404217.08239671623</v>
      </c>
      <c r="AS241" s="28">
        <f t="shared" si="66"/>
        <v>405014.49702760426</v>
      </c>
      <c r="AT241" s="28">
        <f t="shared" si="67"/>
        <v>404190.8744751644</v>
      </c>
      <c r="AU241" s="28">
        <f t="shared" si="68"/>
        <v>405182.45240939822</v>
      </c>
      <c r="AV241" s="28">
        <f t="shared" si="69"/>
        <v>404071.40029900288</v>
      </c>
    </row>
    <row r="242" spans="1:48" x14ac:dyDescent="0.3">
      <c r="A242" s="7" t="s">
        <v>167</v>
      </c>
      <c r="B242" s="7" t="s">
        <v>114</v>
      </c>
      <c r="C242" s="7">
        <v>2801</v>
      </c>
      <c r="D242" s="7" t="s">
        <v>8</v>
      </c>
      <c r="E242" s="7">
        <v>902</v>
      </c>
      <c r="F242" s="7">
        <v>370482</v>
      </c>
      <c r="G242" s="7" t="s">
        <v>117</v>
      </c>
      <c r="H242" s="8" t="s">
        <v>1446</v>
      </c>
      <c r="J242" s="15">
        <v>672000</v>
      </c>
      <c r="K242" s="15">
        <v>672000</v>
      </c>
      <c r="L242" s="15">
        <v>672000</v>
      </c>
      <c r="M242" s="15">
        <v>672000</v>
      </c>
      <c r="N242" s="15">
        <v>672000</v>
      </c>
      <c r="O242" s="15">
        <v>672000</v>
      </c>
      <c r="P242" s="15">
        <v>672000</v>
      </c>
      <c r="Q242" s="15">
        <v>672000</v>
      </c>
      <c r="R242" s="15">
        <v>672000</v>
      </c>
      <c r="S242" s="15">
        <v>672000</v>
      </c>
      <c r="T242" s="15">
        <v>672000</v>
      </c>
      <c r="U242" s="15">
        <v>672000</v>
      </c>
      <c r="V242" s="29">
        <v>0.40310000000000001</v>
      </c>
      <c r="W242" s="28"/>
      <c r="X242" s="35">
        <v>0.53782108351214142</v>
      </c>
      <c r="Y242" s="35">
        <v>0.53573638457917094</v>
      </c>
      <c r="Z242" s="35">
        <v>0.53773487682115184</v>
      </c>
      <c r="AA242" s="35">
        <v>0.53717400735825305</v>
      </c>
      <c r="AB242" s="35">
        <v>0.53387024833586816</v>
      </c>
      <c r="AC242" s="35">
        <v>0.53375644118251098</v>
      </c>
      <c r="AD242" s="35">
        <v>0.53444708810692965</v>
      </c>
      <c r="AE242" s="35">
        <v>0.53467868041893685</v>
      </c>
      <c r="AF242" s="35">
        <v>0.5357334616767252</v>
      </c>
      <c r="AG242" s="35">
        <v>0.53464401385603755</v>
      </c>
      <c r="AH242" s="35">
        <v>0.53595562488015636</v>
      </c>
      <c r="AI242" s="35">
        <v>0.53448597923148533</v>
      </c>
      <c r="AK242" s="28">
        <f t="shared" si="58"/>
        <v>361415.76812015905</v>
      </c>
      <c r="AL242" s="28">
        <f t="shared" si="59"/>
        <v>360014.8504372029</v>
      </c>
      <c r="AM242" s="28">
        <f t="shared" si="60"/>
        <v>361357.83722381404</v>
      </c>
      <c r="AN242" s="28">
        <f t="shared" si="61"/>
        <v>360980.93294474605</v>
      </c>
      <c r="AO242" s="28">
        <f t="shared" si="62"/>
        <v>358760.80688170338</v>
      </c>
      <c r="AP242" s="28">
        <f t="shared" si="63"/>
        <v>358684.32847464737</v>
      </c>
      <c r="AQ242" s="28">
        <f t="shared" si="64"/>
        <v>359148.44320785673</v>
      </c>
      <c r="AR242" s="28">
        <f t="shared" si="65"/>
        <v>359304.07324152556</v>
      </c>
      <c r="AS242" s="28">
        <f t="shared" si="66"/>
        <v>360012.88624675933</v>
      </c>
      <c r="AT242" s="28">
        <f t="shared" si="67"/>
        <v>359280.7773112572</v>
      </c>
      <c r="AU242" s="28">
        <f t="shared" si="68"/>
        <v>360162.1799194651</v>
      </c>
      <c r="AV242" s="28">
        <f t="shared" si="69"/>
        <v>359174.57804355817</v>
      </c>
    </row>
    <row r="243" spans="1:48" x14ac:dyDescent="0.3">
      <c r="A243" s="7" t="s">
        <v>167</v>
      </c>
      <c r="B243" s="7" t="s">
        <v>114</v>
      </c>
      <c r="C243" s="7">
        <v>2801</v>
      </c>
      <c r="D243" s="7" t="s">
        <v>8</v>
      </c>
      <c r="E243" s="7" t="s">
        <v>1464</v>
      </c>
      <c r="F243" s="7">
        <v>111698</v>
      </c>
      <c r="G243" s="7" t="s">
        <v>117</v>
      </c>
      <c r="H243" s="8" t="s">
        <v>1447</v>
      </c>
      <c r="J243" s="15">
        <v>531000</v>
      </c>
      <c r="K243" s="15">
        <v>531000</v>
      </c>
      <c r="L243" s="15">
        <v>531000</v>
      </c>
      <c r="M243" s="15">
        <v>531000</v>
      </c>
      <c r="N243" s="15">
        <v>531000</v>
      </c>
      <c r="O243" s="15">
        <v>531000</v>
      </c>
      <c r="P243" s="15">
        <v>531000</v>
      </c>
      <c r="Q243" s="15">
        <v>531000</v>
      </c>
      <c r="R243" s="15">
        <v>531000</v>
      </c>
      <c r="S243" s="15">
        <v>531000</v>
      </c>
      <c r="T243" s="15">
        <v>531000</v>
      </c>
      <c r="U243" s="15">
        <v>531000</v>
      </c>
      <c r="V243" s="29">
        <v>0.40310000000000001</v>
      </c>
      <c r="W243" s="28"/>
      <c r="X243" s="35">
        <v>0.53782108351214142</v>
      </c>
      <c r="Y243" s="35">
        <v>0.53573638457917094</v>
      </c>
      <c r="Z243" s="35">
        <v>0.53773487682115184</v>
      </c>
      <c r="AA243" s="35">
        <v>0.53717400735825305</v>
      </c>
      <c r="AB243" s="35">
        <v>0.53387024833586816</v>
      </c>
      <c r="AC243" s="35">
        <v>0.53375644118251098</v>
      </c>
      <c r="AD243" s="35">
        <v>0.53444708810692965</v>
      </c>
      <c r="AE243" s="35">
        <v>0.53467868041893685</v>
      </c>
      <c r="AF243" s="35">
        <v>0.5357334616767252</v>
      </c>
      <c r="AG243" s="35">
        <v>0.53464401385603755</v>
      </c>
      <c r="AH243" s="35">
        <v>0.53595562488015636</v>
      </c>
      <c r="AI243" s="35">
        <v>0.53448597923148533</v>
      </c>
      <c r="AK243" s="28">
        <f t="shared" si="58"/>
        <v>285582.99534494709</v>
      </c>
      <c r="AL243" s="28">
        <f t="shared" si="59"/>
        <v>284476.02021153976</v>
      </c>
      <c r="AM243" s="28">
        <f t="shared" si="60"/>
        <v>285537.21959203162</v>
      </c>
      <c r="AN243" s="28">
        <f t="shared" si="61"/>
        <v>285239.39790723234</v>
      </c>
      <c r="AO243" s="28">
        <f t="shared" si="62"/>
        <v>283485.10186634597</v>
      </c>
      <c r="AP243" s="28">
        <f t="shared" si="63"/>
        <v>283424.67026791332</v>
      </c>
      <c r="AQ243" s="28">
        <f t="shared" si="64"/>
        <v>283791.40378477966</v>
      </c>
      <c r="AR243" s="28">
        <f t="shared" si="65"/>
        <v>283914.37930245546</v>
      </c>
      <c r="AS243" s="28">
        <f t="shared" si="66"/>
        <v>284474.46815034107</v>
      </c>
      <c r="AT243" s="28">
        <f t="shared" si="67"/>
        <v>283895.97135755594</v>
      </c>
      <c r="AU243" s="28">
        <f t="shared" si="68"/>
        <v>284592.43681136303</v>
      </c>
      <c r="AV243" s="28">
        <f t="shared" si="69"/>
        <v>283812.0549719187</v>
      </c>
    </row>
    <row r="244" spans="1:48" x14ac:dyDescent="0.3">
      <c r="A244" s="7" t="s">
        <v>167</v>
      </c>
      <c r="B244" s="7" t="s">
        <v>114</v>
      </c>
      <c r="C244" s="7">
        <v>2801</v>
      </c>
      <c r="D244" s="7" t="s">
        <v>8</v>
      </c>
      <c r="E244" s="7">
        <v>922</v>
      </c>
      <c r="F244" s="7">
        <v>370522</v>
      </c>
      <c r="G244" s="7" t="s">
        <v>117</v>
      </c>
      <c r="H244" s="8" t="s">
        <v>1448</v>
      </c>
      <c r="J244" s="15">
        <v>3941000</v>
      </c>
      <c r="K244" s="15">
        <v>3941000</v>
      </c>
      <c r="L244" s="15">
        <v>3941000</v>
      </c>
      <c r="M244" s="15">
        <v>3941000</v>
      </c>
      <c r="N244" s="15">
        <v>3941000</v>
      </c>
      <c r="O244" s="15">
        <v>3941000</v>
      </c>
      <c r="P244" s="15">
        <v>3941000</v>
      </c>
      <c r="Q244" s="15">
        <v>3941000</v>
      </c>
      <c r="R244" s="15">
        <v>3941000</v>
      </c>
      <c r="S244" s="15">
        <v>3941000</v>
      </c>
      <c r="T244" s="15">
        <v>3941000</v>
      </c>
      <c r="U244" s="15">
        <v>3941000</v>
      </c>
      <c r="V244" s="29">
        <v>0.40310000000000001</v>
      </c>
      <c r="W244" s="28"/>
      <c r="X244" s="35">
        <v>0.53782108351214142</v>
      </c>
      <c r="Y244" s="35">
        <v>0.53573638457917094</v>
      </c>
      <c r="Z244" s="35">
        <v>0.53773487682115184</v>
      </c>
      <c r="AA244" s="35">
        <v>0.53717400735825305</v>
      </c>
      <c r="AB244" s="35">
        <v>0.53387024833586816</v>
      </c>
      <c r="AC244" s="35">
        <v>0.53375644118251098</v>
      </c>
      <c r="AD244" s="35">
        <v>0.53444708810692965</v>
      </c>
      <c r="AE244" s="35">
        <v>0.53467868041893685</v>
      </c>
      <c r="AF244" s="35">
        <v>0.5357334616767252</v>
      </c>
      <c r="AG244" s="35">
        <v>0.53464401385603755</v>
      </c>
      <c r="AH244" s="35">
        <v>0.53595562488015636</v>
      </c>
      <c r="AI244" s="35">
        <v>0.53448597923148533</v>
      </c>
      <c r="AK244" s="28">
        <f t="shared" si="58"/>
        <v>2119552.8901213491</v>
      </c>
      <c r="AL244" s="28">
        <f t="shared" si="59"/>
        <v>2111337.0916265128</v>
      </c>
      <c r="AM244" s="28">
        <f t="shared" si="60"/>
        <v>2119213.1495521595</v>
      </c>
      <c r="AN244" s="28">
        <f t="shared" si="61"/>
        <v>2117002.7629988752</v>
      </c>
      <c r="AO244" s="28">
        <f t="shared" si="62"/>
        <v>2103982.6486916565</v>
      </c>
      <c r="AP244" s="28">
        <f t="shared" si="63"/>
        <v>2103534.134700276</v>
      </c>
      <c r="AQ244" s="28">
        <f t="shared" si="64"/>
        <v>2106255.9742294098</v>
      </c>
      <c r="AR244" s="28">
        <f t="shared" si="65"/>
        <v>2107168.6795310299</v>
      </c>
      <c r="AS244" s="28">
        <f t="shared" si="66"/>
        <v>2111325.5724679739</v>
      </c>
      <c r="AT244" s="28">
        <f t="shared" si="67"/>
        <v>2107032.0586066442</v>
      </c>
      <c r="AU244" s="28">
        <f t="shared" si="68"/>
        <v>2112201.1176526961</v>
      </c>
      <c r="AV244" s="28">
        <f t="shared" si="69"/>
        <v>2106409.2441512835</v>
      </c>
    </row>
    <row r="245" spans="1:48" x14ac:dyDescent="0.3">
      <c r="A245" s="7" t="s">
        <v>167</v>
      </c>
      <c r="B245" s="7" t="s">
        <v>114</v>
      </c>
      <c r="C245" s="7">
        <v>2801</v>
      </c>
      <c r="D245" s="7" t="s">
        <v>237</v>
      </c>
      <c r="E245" s="7">
        <v>918</v>
      </c>
      <c r="F245" s="7">
        <v>110264</v>
      </c>
      <c r="G245" s="7" t="s">
        <v>117</v>
      </c>
      <c r="H245" s="8" t="s">
        <v>91</v>
      </c>
      <c r="J245" s="15">
        <v>25206000</v>
      </c>
      <c r="K245" s="15">
        <v>45206000</v>
      </c>
      <c r="L245" s="15">
        <v>25206000</v>
      </c>
      <c r="M245" s="15">
        <v>25206000</v>
      </c>
      <c r="N245" s="15">
        <v>25206000</v>
      </c>
      <c r="O245" s="15">
        <v>25206000</v>
      </c>
      <c r="P245" s="15">
        <v>45206000</v>
      </c>
      <c r="Q245" s="15">
        <v>45206000</v>
      </c>
      <c r="R245" s="15">
        <v>45206000</v>
      </c>
      <c r="S245" s="15">
        <v>25206000</v>
      </c>
      <c r="T245" s="15">
        <v>45206000</v>
      </c>
      <c r="U245" s="15">
        <v>45206000</v>
      </c>
      <c r="V245" s="29">
        <v>0.40310000000000001</v>
      </c>
      <c r="W245" s="28"/>
      <c r="X245" s="35">
        <v>0.53782108351214142</v>
      </c>
      <c r="Y245" s="35">
        <v>0.53573638457917094</v>
      </c>
      <c r="Z245" s="35">
        <v>0.53773487682115184</v>
      </c>
      <c r="AA245" s="35">
        <v>0.53717400735825305</v>
      </c>
      <c r="AB245" s="35">
        <v>0.53387024833586816</v>
      </c>
      <c r="AC245" s="35">
        <v>0.53375644118251098</v>
      </c>
      <c r="AD245" s="35">
        <v>0.53444708810692965</v>
      </c>
      <c r="AE245" s="35">
        <v>0.53467868041893685</v>
      </c>
      <c r="AF245" s="35">
        <v>0.5357334616767252</v>
      </c>
      <c r="AG245" s="35">
        <v>0.53464401385603755</v>
      </c>
      <c r="AH245" s="35">
        <v>0.53595562488015636</v>
      </c>
      <c r="AI245" s="35">
        <v>0.53448597923148533</v>
      </c>
      <c r="AK245" s="28">
        <f t="shared" si="58"/>
        <v>13556318.231007036</v>
      </c>
      <c r="AL245" s="28">
        <f t="shared" si="59"/>
        <v>24218499.001286</v>
      </c>
      <c r="AM245" s="28">
        <f t="shared" si="60"/>
        <v>13554145.305153953</v>
      </c>
      <c r="AN245" s="28">
        <f t="shared" si="61"/>
        <v>13540008.029472126</v>
      </c>
      <c r="AO245" s="28">
        <f t="shared" si="62"/>
        <v>13456733.479553893</v>
      </c>
      <c r="AP245" s="28">
        <f t="shared" si="63"/>
        <v>13453864.856446372</v>
      </c>
      <c r="AQ245" s="28">
        <f t="shared" si="64"/>
        <v>24160215.064961862</v>
      </c>
      <c r="AR245" s="28">
        <f t="shared" si="65"/>
        <v>24170684.42701846</v>
      </c>
      <c r="AS245" s="28">
        <f t="shared" si="66"/>
        <v>24218366.868558038</v>
      </c>
      <c r="AT245" s="28">
        <f t="shared" si="67"/>
        <v>13476237.013255283</v>
      </c>
      <c r="AU245" s="28">
        <f t="shared" si="68"/>
        <v>24228409.978332348</v>
      </c>
      <c r="AV245" s="28">
        <f t="shared" si="69"/>
        <v>24161973.177138526</v>
      </c>
    </row>
    <row r="246" spans="1:48" x14ac:dyDescent="0.3">
      <c r="A246" s="7" t="s">
        <v>167</v>
      </c>
      <c r="B246" s="7" t="s">
        <v>114</v>
      </c>
      <c r="C246" s="7">
        <v>2801</v>
      </c>
      <c r="D246" s="7" t="s">
        <v>8</v>
      </c>
      <c r="E246" s="7" t="s">
        <v>1466</v>
      </c>
      <c r="F246" s="7">
        <v>212475</v>
      </c>
      <c r="G246" s="7" t="s">
        <v>117</v>
      </c>
      <c r="H246" s="8" t="s">
        <v>1449</v>
      </c>
      <c r="J246" s="15">
        <v>652000</v>
      </c>
      <c r="K246" s="15">
        <v>652000</v>
      </c>
      <c r="L246" s="15">
        <v>652000</v>
      </c>
      <c r="M246" s="15">
        <v>652000</v>
      </c>
      <c r="N246" s="15">
        <v>652000</v>
      </c>
      <c r="O246" s="15">
        <v>652000</v>
      </c>
      <c r="P246" s="15">
        <v>652000</v>
      </c>
      <c r="Q246" s="15">
        <v>652000</v>
      </c>
      <c r="R246" s="15">
        <v>652000</v>
      </c>
      <c r="S246" s="15">
        <v>652000</v>
      </c>
      <c r="T246" s="15">
        <v>652000</v>
      </c>
      <c r="U246" s="15">
        <v>652000</v>
      </c>
      <c r="V246" s="29">
        <v>0.40310000000000001</v>
      </c>
      <c r="W246" s="28"/>
      <c r="X246" s="35">
        <v>0.53782108351214142</v>
      </c>
      <c r="Y246" s="35">
        <v>0.53573638457917094</v>
      </c>
      <c r="Z246" s="35">
        <v>0.53773487682115184</v>
      </c>
      <c r="AA246" s="35">
        <v>0.53717400735825305</v>
      </c>
      <c r="AB246" s="35">
        <v>0.53387024833586816</v>
      </c>
      <c r="AC246" s="35">
        <v>0.53375644118251098</v>
      </c>
      <c r="AD246" s="35">
        <v>0.53444708810692965</v>
      </c>
      <c r="AE246" s="35">
        <v>0.53467868041893685</v>
      </c>
      <c r="AF246" s="35">
        <v>0.5357334616767252</v>
      </c>
      <c r="AG246" s="35">
        <v>0.53464401385603755</v>
      </c>
      <c r="AH246" s="35">
        <v>0.53595562488015636</v>
      </c>
      <c r="AI246" s="35">
        <v>0.53448597923148533</v>
      </c>
      <c r="AK246" s="28">
        <f t="shared" si="58"/>
        <v>350659.34644991619</v>
      </c>
      <c r="AL246" s="28">
        <f t="shared" si="59"/>
        <v>349300.12274561945</v>
      </c>
      <c r="AM246" s="28">
        <f t="shared" si="60"/>
        <v>350603.139687391</v>
      </c>
      <c r="AN246" s="28">
        <f t="shared" si="61"/>
        <v>350237.45279758098</v>
      </c>
      <c r="AO246" s="28">
        <f t="shared" si="62"/>
        <v>348083.40191498603</v>
      </c>
      <c r="AP246" s="28">
        <f t="shared" si="63"/>
        <v>348009.19965099718</v>
      </c>
      <c r="AQ246" s="28">
        <f t="shared" si="64"/>
        <v>348459.50144571811</v>
      </c>
      <c r="AR246" s="28">
        <f t="shared" si="65"/>
        <v>348610.4996331468</v>
      </c>
      <c r="AS246" s="28">
        <f t="shared" si="66"/>
        <v>349298.21701322484</v>
      </c>
      <c r="AT246" s="28">
        <f t="shared" si="67"/>
        <v>348587.89703413646</v>
      </c>
      <c r="AU246" s="28">
        <f t="shared" si="68"/>
        <v>349443.06742186192</v>
      </c>
      <c r="AV246" s="28">
        <f t="shared" si="69"/>
        <v>348484.85845892841</v>
      </c>
    </row>
    <row r="247" spans="1:48" x14ac:dyDescent="0.3">
      <c r="A247" s="7" t="s">
        <v>167</v>
      </c>
      <c r="B247" s="7" t="s">
        <v>114</v>
      </c>
      <c r="C247" s="7">
        <v>2801</v>
      </c>
      <c r="D247" s="7" t="s">
        <v>8</v>
      </c>
      <c r="E247" s="7" t="s">
        <v>1464</v>
      </c>
      <c r="F247" s="7">
        <v>111726</v>
      </c>
      <c r="G247" s="7" t="s">
        <v>1463</v>
      </c>
      <c r="H247" s="8" t="s">
        <v>1450</v>
      </c>
      <c r="J247" s="15">
        <v>10000</v>
      </c>
      <c r="K247" s="15">
        <v>10000</v>
      </c>
      <c r="L247" s="15">
        <v>10000</v>
      </c>
      <c r="M247" s="15">
        <v>10000</v>
      </c>
      <c r="N247" s="15">
        <v>10000</v>
      </c>
      <c r="O247" s="15">
        <v>10000</v>
      </c>
      <c r="P247" s="15">
        <v>10000</v>
      </c>
      <c r="Q247" s="15">
        <v>10000</v>
      </c>
      <c r="R247" s="15">
        <v>10000</v>
      </c>
      <c r="S247" s="15">
        <v>10000</v>
      </c>
      <c r="T247" s="15">
        <v>10000</v>
      </c>
      <c r="U247" s="15">
        <v>10000</v>
      </c>
      <c r="V247" s="29">
        <v>0.40310000000000001</v>
      </c>
      <c r="W247" s="28"/>
      <c r="X247" s="35">
        <v>0.53782108351214142</v>
      </c>
      <c r="Y247" s="35">
        <v>0.53573638457917094</v>
      </c>
      <c r="Z247" s="35">
        <v>0.53773487682115184</v>
      </c>
      <c r="AA247" s="35">
        <v>0.53717400735825305</v>
      </c>
      <c r="AB247" s="35">
        <v>0.53387024833586816</v>
      </c>
      <c r="AC247" s="35">
        <v>0.53375644118251098</v>
      </c>
      <c r="AD247" s="35">
        <v>0.53444708810692965</v>
      </c>
      <c r="AE247" s="35">
        <v>0.53467868041893685</v>
      </c>
      <c r="AF247" s="35">
        <v>0.5357334616767252</v>
      </c>
      <c r="AG247" s="35">
        <v>0.53464401385603755</v>
      </c>
      <c r="AH247" s="35">
        <v>0.53595562488015636</v>
      </c>
      <c r="AI247" s="35">
        <v>0.53448597923148533</v>
      </c>
      <c r="AK247" s="28">
        <f t="shared" si="58"/>
        <v>5378.2108351214138</v>
      </c>
      <c r="AL247" s="28">
        <f t="shared" si="59"/>
        <v>5357.3638457917095</v>
      </c>
      <c r="AM247" s="28">
        <f t="shared" si="60"/>
        <v>5377.3487682115183</v>
      </c>
      <c r="AN247" s="28">
        <f t="shared" si="61"/>
        <v>5371.7400735825304</v>
      </c>
      <c r="AO247" s="28">
        <f t="shared" si="62"/>
        <v>5338.702483358682</v>
      </c>
      <c r="AP247" s="28">
        <f t="shared" si="63"/>
        <v>5337.5644118251093</v>
      </c>
      <c r="AQ247" s="28">
        <f t="shared" si="64"/>
        <v>5344.4708810692964</v>
      </c>
      <c r="AR247" s="28">
        <f t="shared" si="65"/>
        <v>5346.7868041893689</v>
      </c>
      <c r="AS247" s="28">
        <f t="shared" si="66"/>
        <v>5357.3346167672516</v>
      </c>
      <c r="AT247" s="28">
        <f t="shared" si="67"/>
        <v>5346.4401385603751</v>
      </c>
      <c r="AU247" s="28">
        <f t="shared" si="68"/>
        <v>5359.5562488015639</v>
      </c>
      <c r="AV247" s="28">
        <f t="shared" si="69"/>
        <v>5344.8597923148536</v>
      </c>
    </row>
    <row r="248" spans="1:48" x14ac:dyDescent="0.3">
      <c r="A248" s="7" t="s">
        <v>167</v>
      </c>
      <c r="B248" s="7" t="s">
        <v>114</v>
      </c>
      <c r="C248" s="7">
        <v>2801</v>
      </c>
      <c r="D248" s="7" t="s">
        <v>8</v>
      </c>
      <c r="E248" s="7">
        <v>918</v>
      </c>
      <c r="F248" s="7">
        <v>111077</v>
      </c>
      <c r="G248" s="7" t="s">
        <v>118</v>
      </c>
      <c r="H248" s="8" t="s">
        <v>109</v>
      </c>
      <c r="J248" s="15">
        <v>7169000</v>
      </c>
      <c r="K248" s="15">
        <v>7169000</v>
      </c>
      <c r="L248" s="15">
        <v>7169000</v>
      </c>
      <c r="M248" s="15">
        <v>7169000</v>
      </c>
      <c r="N248" s="15">
        <v>7169000</v>
      </c>
      <c r="O248" s="15">
        <v>7169000</v>
      </c>
      <c r="P248" s="15">
        <v>7169000</v>
      </c>
      <c r="Q248" s="15">
        <v>7169000</v>
      </c>
      <c r="R248" s="15">
        <v>7169000</v>
      </c>
      <c r="S248" s="15">
        <v>7169000</v>
      </c>
      <c r="T248" s="15">
        <v>7169000</v>
      </c>
      <c r="U248" s="15">
        <v>7169000</v>
      </c>
      <c r="V248" s="29">
        <v>0.40310000000000001</v>
      </c>
      <c r="W248" s="28"/>
      <c r="X248" s="35">
        <v>0.53782108351214142</v>
      </c>
      <c r="Y248" s="35">
        <v>0.53573638457917094</v>
      </c>
      <c r="Z248" s="35">
        <v>0.53773487682115184</v>
      </c>
      <c r="AA248" s="35">
        <v>0.53717400735825305</v>
      </c>
      <c r="AB248" s="35">
        <v>0.53387024833586816</v>
      </c>
      <c r="AC248" s="35">
        <v>0.53375644118251098</v>
      </c>
      <c r="AD248" s="35">
        <v>0.53444708810692965</v>
      </c>
      <c r="AE248" s="35">
        <v>0.53467868041893685</v>
      </c>
      <c r="AF248" s="35">
        <v>0.5357334616767252</v>
      </c>
      <c r="AG248" s="35">
        <v>0.53464401385603755</v>
      </c>
      <c r="AH248" s="35">
        <v>0.53595562488015636</v>
      </c>
      <c r="AI248" s="35">
        <v>0.53448597923148533</v>
      </c>
      <c r="AK248" s="28">
        <f t="shared" si="58"/>
        <v>3855639.3476985418</v>
      </c>
      <c r="AL248" s="28">
        <f t="shared" si="59"/>
        <v>3840694.1410480766</v>
      </c>
      <c r="AM248" s="28">
        <f t="shared" si="60"/>
        <v>3855021.3319308376</v>
      </c>
      <c r="AN248" s="28">
        <f t="shared" si="61"/>
        <v>3851000.4587513162</v>
      </c>
      <c r="AO248" s="28">
        <f t="shared" si="62"/>
        <v>3827315.810319839</v>
      </c>
      <c r="AP248" s="28">
        <f t="shared" si="63"/>
        <v>3826499.926837421</v>
      </c>
      <c r="AQ248" s="28">
        <f t="shared" si="64"/>
        <v>3831451.1746385787</v>
      </c>
      <c r="AR248" s="28">
        <f t="shared" si="65"/>
        <v>3833111.4599233582</v>
      </c>
      <c r="AS248" s="28">
        <f t="shared" si="66"/>
        <v>3840673.1867604428</v>
      </c>
      <c r="AT248" s="28">
        <f t="shared" si="67"/>
        <v>3832862.9353339332</v>
      </c>
      <c r="AU248" s="28">
        <f t="shared" si="68"/>
        <v>3842265.8747658408</v>
      </c>
      <c r="AV248" s="28">
        <f t="shared" si="69"/>
        <v>3831729.9851105185</v>
      </c>
    </row>
    <row r="249" spans="1:48" x14ac:dyDescent="0.3">
      <c r="A249" s="7" t="s">
        <v>167</v>
      </c>
      <c r="B249" s="7" t="s">
        <v>114</v>
      </c>
      <c r="C249" s="7">
        <v>2801</v>
      </c>
      <c r="D249" s="7" t="s">
        <v>8</v>
      </c>
      <c r="E249" s="7">
        <v>918</v>
      </c>
      <c r="F249" s="7">
        <v>111096</v>
      </c>
      <c r="G249" s="7" t="s">
        <v>118</v>
      </c>
      <c r="H249" s="8" t="s">
        <v>113</v>
      </c>
      <c r="J249" s="15">
        <v>2183000</v>
      </c>
      <c r="K249" s="15">
        <v>2183000</v>
      </c>
      <c r="L249" s="15">
        <v>2183000</v>
      </c>
      <c r="M249" s="15">
        <v>2183000</v>
      </c>
      <c r="N249" s="15">
        <v>2183000</v>
      </c>
      <c r="O249" s="15">
        <v>2183000</v>
      </c>
      <c r="P249" s="15">
        <v>2183000</v>
      </c>
      <c r="Q249" s="15">
        <v>2183000</v>
      </c>
      <c r="R249" s="15">
        <v>2183000</v>
      </c>
      <c r="S249" s="15">
        <v>2183000</v>
      </c>
      <c r="T249" s="15">
        <v>2183000</v>
      </c>
      <c r="U249" s="15">
        <v>2183000</v>
      </c>
      <c r="V249" s="29">
        <v>0.40310000000000001</v>
      </c>
      <c r="W249" s="28"/>
      <c r="X249" s="35">
        <v>0.53782108351214142</v>
      </c>
      <c r="Y249" s="35">
        <v>0.53573638457917094</v>
      </c>
      <c r="Z249" s="35">
        <v>0.53773487682115184</v>
      </c>
      <c r="AA249" s="35">
        <v>0.53717400735825305</v>
      </c>
      <c r="AB249" s="35">
        <v>0.53387024833586816</v>
      </c>
      <c r="AC249" s="35">
        <v>0.53375644118251098</v>
      </c>
      <c r="AD249" s="35">
        <v>0.53444708810692965</v>
      </c>
      <c r="AE249" s="35">
        <v>0.53467868041893685</v>
      </c>
      <c r="AF249" s="35">
        <v>0.5357334616767252</v>
      </c>
      <c r="AG249" s="35">
        <v>0.53464401385603755</v>
      </c>
      <c r="AH249" s="35">
        <v>0.53595562488015636</v>
      </c>
      <c r="AI249" s="35">
        <v>0.53448597923148533</v>
      </c>
      <c r="AK249" s="28">
        <f t="shared" si="58"/>
        <v>1174063.4253070047</v>
      </c>
      <c r="AL249" s="28">
        <f t="shared" si="59"/>
        <v>1169512.5275363303</v>
      </c>
      <c r="AM249" s="28">
        <f t="shared" si="60"/>
        <v>1173875.2361005745</v>
      </c>
      <c r="AN249" s="28">
        <f t="shared" si="61"/>
        <v>1172650.8580630664</v>
      </c>
      <c r="AO249" s="28">
        <f t="shared" si="62"/>
        <v>1165438.7521172003</v>
      </c>
      <c r="AP249" s="28">
        <f t="shared" si="63"/>
        <v>1165190.3111014215</v>
      </c>
      <c r="AQ249" s="28">
        <f t="shared" si="64"/>
        <v>1166697.9933374275</v>
      </c>
      <c r="AR249" s="28">
        <f t="shared" si="65"/>
        <v>1167203.559354539</v>
      </c>
      <c r="AS249" s="28">
        <f t="shared" si="66"/>
        <v>1169506.1468402911</v>
      </c>
      <c r="AT249" s="28">
        <f t="shared" si="67"/>
        <v>1167127.8822477299</v>
      </c>
      <c r="AU249" s="28">
        <f t="shared" si="68"/>
        <v>1169991.1291133813</v>
      </c>
      <c r="AV249" s="28">
        <f t="shared" si="69"/>
        <v>1166782.8926623324</v>
      </c>
    </row>
    <row r="250" spans="1:48" x14ac:dyDescent="0.3">
      <c r="A250" s="7" t="s">
        <v>167</v>
      </c>
      <c r="B250" s="7" t="s">
        <v>114</v>
      </c>
      <c r="C250" s="7">
        <v>2801</v>
      </c>
      <c r="D250" s="7" t="s">
        <v>8</v>
      </c>
      <c r="E250" s="7">
        <v>918</v>
      </c>
      <c r="F250" s="7">
        <v>110876</v>
      </c>
      <c r="G250" s="7" t="s">
        <v>118</v>
      </c>
      <c r="H250" s="8" t="s">
        <v>1451</v>
      </c>
      <c r="J250" s="15">
        <v>6808000</v>
      </c>
      <c r="K250" s="15">
        <v>6808000</v>
      </c>
      <c r="L250" s="15">
        <v>6808000</v>
      </c>
      <c r="M250" s="15">
        <v>6808000</v>
      </c>
      <c r="N250" s="15">
        <v>6808000</v>
      </c>
      <c r="O250" s="15">
        <v>6808000</v>
      </c>
      <c r="P250" s="15">
        <v>6808000</v>
      </c>
      <c r="Q250" s="15">
        <v>6808000</v>
      </c>
      <c r="R250" s="15">
        <v>6808000</v>
      </c>
      <c r="S250" s="15">
        <v>6808000</v>
      </c>
      <c r="T250" s="15">
        <v>6808000</v>
      </c>
      <c r="U250" s="15">
        <v>6808000</v>
      </c>
      <c r="V250" s="29">
        <v>0.40310000000000001</v>
      </c>
      <c r="W250" s="28"/>
      <c r="X250" s="35">
        <v>0.53782108351214142</v>
      </c>
      <c r="Y250" s="35">
        <v>0.53573638457917094</v>
      </c>
      <c r="Z250" s="35">
        <v>0.53773487682115184</v>
      </c>
      <c r="AA250" s="35">
        <v>0.53717400735825305</v>
      </c>
      <c r="AB250" s="35">
        <v>0.53387024833586816</v>
      </c>
      <c r="AC250" s="35">
        <v>0.53375644118251098</v>
      </c>
      <c r="AD250" s="35">
        <v>0.53444708810692965</v>
      </c>
      <c r="AE250" s="35">
        <v>0.53467868041893685</v>
      </c>
      <c r="AF250" s="35">
        <v>0.5357334616767252</v>
      </c>
      <c r="AG250" s="35">
        <v>0.53464401385603755</v>
      </c>
      <c r="AH250" s="35">
        <v>0.53595562488015636</v>
      </c>
      <c r="AI250" s="35">
        <v>0.53448597923148533</v>
      </c>
      <c r="AK250" s="28">
        <f t="shared" si="58"/>
        <v>3661485.9365506587</v>
      </c>
      <c r="AL250" s="28">
        <f t="shared" si="59"/>
        <v>3647293.3062149957</v>
      </c>
      <c r="AM250" s="28">
        <f t="shared" si="60"/>
        <v>3660899.0413984018</v>
      </c>
      <c r="AN250" s="28">
        <f t="shared" si="61"/>
        <v>3657080.6420949865</v>
      </c>
      <c r="AO250" s="28">
        <f t="shared" si="62"/>
        <v>3634588.6506705903</v>
      </c>
      <c r="AP250" s="28">
        <f t="shared" si="63"/>
        <v>3633813.8515705345</v>
      </c>
      <c r="AQ250" s="28">
        <f t="shared" si="64"/>
        <v>3638515.7758319769</v>
      </c>
      <c r="AR250" s="28">
        <f t="shared" si="65"/>
        <v>3640092.4562921221</v>
      </c>
      <c r="AS250" s="28">
        <f t="shared" si="66"/>
        <v>3647273.407095145</v>
      </c>
      <c r="AT250" s="28">
        <f t="shared" si="67"/>
        <v>3639856.4463319038</v>
      </c>
      <c r="AU250" s="28">
        <f t="shared" si="68"/>
        <v>3648785.8941841046</v>
      </c>
      <c r="AV250" s="28">
        <f t="shared" si="69"/>
        <v>3638780.5466079521</v>
      </c>
    </row>
    <row r="251" spans="1:48" x14ac:dyDescent="0.3">
      <c r="A251" s="7" t="s">
        <v>167</v>
      </c>
      <c r="B251" s="7" t="s">
        <v>114</v>
      </c>
      <c r="C251" s="7">
        <v>2801</v>
      </c>
      <c r="D251" s="7" t="s">
        <v>1478</v>
      </c>
      <c r="E251" s="7">
        <v>918</v>
      </c>
      <c r="F251" s="7">
        <v>110235</v>
      </c>
      <c r="G251" s="7" t="s">
        <v>118</v>
      </c>
      <c r="H251" s="8" t="s">
        <v>107</v>
      </c>
      <c r="J251" s="15">
        <v>9671000</v>
      </c>
      <c r="K251" s="15">
        <v>9671000</v>
      </c>
      <c r="L251" s="15">
        <v>9671000</v>
      </c>
      <c r="M251" s="15">
        <v>9671000</v>
      </c>
      <c r="N251" s="15">
        <v>9671000</v>
      </c>
      <c r="O251" s="15">
        <v>9671000</v>
      </c>
      <c r="P251" s="15">
        <v>9671000</v>
      </c>
      <c r="Q251" s="15">
        <v>9671000</v>
      </c>
      <c r="R251" s="15">
        <v>9671000</v>
      </c>
      <c r="S251" s="15">
        <v>9671000</v>
      </c>
      <c r="T251" s="15">
        <v>9671000</v>
      </c>
      <c r="U251" s="15">
        <v>9671000</v>
      </c>
      <c r="V251" s="29">
        <v>0.40310000000000001</v>
      </c>
      <c r="W251" s="28"/>
      <c r="X251" s="35">
        <v>0.53782108351214142</v>
      </c>
      <c r="Y251" s="35">
        <v>0.53573638457917094</v>
      </c>
      <c r="Z251" s="35">
        <v>0.53773487682115184</v>
      </c>
      <c r="AA251" s="35">
        <v>0.53717400735825305</v>
      </c>
      <c r="AB251" s="35">
        <v>0.53387024833586816</v>
      </c>
      <c r="AC251" s="35">
        <v>0.53375644118251098</v>
      </c>
      <c r="AD251" s="35">
        <v>0.53444708810692965</v>
      </c>
      <c r="AE251" s="35">
        <v>0.53467868041893685</v>
      </c>
      <c r="AF251" s="35">
        <v>0.5357334616767252</v>
      </c>
      <c r="AG251" s="35">
        <v>0.53464401385603755</v>
      </c>
      <c r="AH251" s="35">
        <v>0.53595562488015636</v>
      </c>
      <c r="AI251" s="35">
        <v>0.53448597923148533</v>
      </c>
      <c r="AK251" s="28">
        <f t="shared" si="58"/>
        <v>5201267.6986459196</v>
      </c>
      <c r="AL251" s="28">
        <f t="shared" si="59"/>
        <v>5181106.5752651626</v>
      </c>
      <c r="AM251" s="28">
        <f t="shared" si="60"/>
        <v>5200433.9937373595</v>
      </c>
      <c r="AN251" s="28">
        <f t="shared" si="61"/>
        <v>5195009.8251616657</v>
      </c>
      <c r="AO251" s="28">
        <f t="shared" si="62"/>
        <v>5163059.1716561811</v>
      </c>
      <c r="AP251" s="28">
        <f t="shared" si="63"/>
        <v>5161958.5426760633</v>
      </c>
      <c r="AQ251" s="28">
        <f t="shared" si="64"/>
        <v>5168637.7890821164</v>
      </c>
      <c r="AR251" s="28">
        <f t="shared" si="65"/>
        <v>5170877.518331538</v>
      </c>
      <c r="AS251" s="28">
        <f t="shared" si="66"/>
        <v>5181078.307875609</v>
      </c>
      <c r="AT251" s="28">
        <f t="shared" si="67"/>
        <v>5170542.2580017392</v>
      </c>
      <c r="AU251" s="28">
        <f t="shared" si="68"/>
        <v>5183226.8482159926</v>
      </c>
      <c r="AV251" s="28">
        <f t="shared" si="69"/>
        <v>5169013.905147695</v>
      </c>
    </row>
    <row r="252" spans="1:48" x14ac:dyDescent="0.3">
      <c r="A252" s="7" t="s">
        <v>167</v>
      </c>
      <c r="B252" s="7" t="s">
        <v>114</v>
      </c>
      <c r="C252" s="7">
        <v>2801</v>
      </c>
      <c r="D252" s="7" t="s">
        <v>245</v>
      </c>
      <c r="E252" s="7">
        <v>918</v>
      </c>
      <c r="F252" s="7">
        <v>130111</v>
      </c>
      <c r="G252" s="7" t="s">
        <v>118</v>
      </c>
      <c r="H252" s="8" t="s">
        <v>112</v>
      </c>
      <c r="J252" s="15">
        <v>17812000</v>
      </c>
      <c r="K252" s="15">
        <v>17812000</v>
      </c>
      <c r="L252" s="15">
        <v>17812000</v>
      </c>
      <c r="M252" s="15">
        <v>17812000</v>
      </c>
      <c r="N252" s="15">
        <v>17812000</v>
      </c>
      <c r="O252" s="15">
        <v>17812000</v>
      </c>
      <c r="P252" s="15">
        <v>17812000</v>
      </c>
      <c r="Q252" s="15">
        <v>17812000</v>
      </c>
      <c r="R252" s="15">
        <v>17812000</v>
      </c>
      <c r="S252" s="15">
        <v>17812000</v>
      </c>
      <c r="T252" s="15">
        <v>17812000</v>
      </c>
      <c r="U252" s="15">
        <v>17812000</v>
      </c>
      <c r="V252" s="29">
        <v>0.40310000000000001</v>
      </c>
      <c r="W252" s="28"/>
      <c r="X252" s="35">
        <v>0.53782108351214142</v>
      </c>
      <c r="Y252" s="35">
        <v>0.53573638457917094</v>
      </c>
      <c r="Z252" s="35">
        <v>0.53773487682115184</v>
      </c>
      <c r="AA252" s="35">
        <v>0.53717400735825305</v>
      </c>
      <c r="AB252" s="35">
        <v>0.53387024833586816</v>
      </c>
      <c r="AC252" s="35">
        <v>0.53375644118251098</v>
      </c>
      <c r="AD252" s="35">
        <v>0.53444708810692965</v>
      </c>
      <c r="AE252" s="35">
        <v>0.53467868041893685</v>
      </c>
      <c r="AF252" s="35">
        <v>0.5357334616767252</v>
      </c>
      <c r="AG252" s="35">
        <v>0.53464401385603755</v>
      </c>
      <c r="AH252" s="35">
        <v>0.53595562488015636</v>
      </c>
      <c r="AI252" s="35">
        <v>0.53448597923148533</v>
      </c>
      <c r="AK252" s="28">
        <f t="shared" si="58"/>
        <v>9579669.1395182628</v>
      </c>
      <c r="AL252" s="28">
        <f t="shared" si="59"/>
        <v>9542536.4821241926</v>
      </c>
      <c r="AM252" s="28">
        <f t="shared" si="60"/>
        <v>9578133.6259383559</v>
      </c>
      <c r="AN252" s="28">
        <f t="shared" si="61"/>
        <v>9568143.4190652035</v>
      </c>
      <c r="AO252" s="28">
        <f t="shared" si="62"/>
        <v>9509296.8633584827</v>
      </c>
      <c r="AP252" s="28">
        <f t="shared" si="63"/>
        <v>9507269.7303428855</v>
      </c>
      <c r="AQ252" s="28">
        <f t="shared" si="64"/>
        <v>9519571.5333606303</v>
      </c>
      <c r="AR252" s="28">
        <f t="shared" si="65"/>
        <v>9523696.6556221023</v>
      </c>
      <c r="AS252" s="28">
        <f t="shared" si="66"/>
        <v>9542484.4193858299</v>
      </c>
      <c r="AT252" s="28">
        <f t="shared" si="67"/>
        <v>9523079.1748037413</v>
      </c>
      <c r="AU252" s="28">
        <f t="shared" si="68"/>
        <v>9546441.5903653447</v>
      </c>
      <c r="AV252" s="28">
        <f t="shared" si="69"/>
        <v>9520264.2620712165</v>
      </c>
    </row>
    <row r="253" spans="1:48" x14ac:dyDescent="0.3">
      <c r="A253" s="7" t="s">
        <v>167</v>
      </c>
      <c r="B253" s="7" t="s">
        <v>114</v>
      </c>
      <c r="C253" s="7">
        <v>2801</v>
      </c>
      <c r="D253" s="7" t="s">
        <v>244</v>
      </c>
      <c r="E253" s="7">
        <v>918</v>
      </c>
      <c r="F253" s="7">
        <v>110370</v>
      </c>
      <c r="G253" s="7" t="s">
        <v>118</v>
      </c>
      <c r="H253" s="8" t="s">
        <v>106</v>
      </c>
      <c r="J253" s="15">
        <v>2534000</v>
      </c>
      <c r="K253" s="15">
        <v>2534000</v>
      </c>
      <c r="L253" s="15">
        <v>2534000</v>
      </c>
      <c r="M253" s="15">
        <v>2534000</v>
      </c>
      <c r="N253" s="15">
        <v>2534000</v>
      </c>
      <c r="O253" s="15">
        <v>2534000</v>
      </c>
      <c r="P253" s="15">
        <v>2534000</v>
      </c>
      <c r="Q253" s="15">
        <v>2534000</v>
      </c>
      <c r="R253" s="15">
        <v>2534000</v>
      </c>
      <c r="S253" s="15">
        <v>2534000</v>
      </c>
      <c r="T253" s="15">
        <v>2534000</v>
      </c>
      <c r="U253" s="15">
        <v>2534000</v>
      </c>
      <c r="V253" s="29">
        <v>0.40310000000000001</v>
      </c>
      <c r="W253" s="28"/>
      <c r="X253" s="35">
        <v>0.53782108351214142</v>
      </c>
      <c r="Y253" s="35">
        <v>0.53573638457917094</v>
      </c>
      <c r="Z253" s="35">
        <v>0.53773487682115184</v>
      </c>
      <c r="AA253" s="35">
        <v>0.53717400735825305</v>
      </c>
      <c r="AB253" s="35">
        <v>0.53387024833586816</v>
      </c>
      <c r="AC253" s="35">
        <v>0.53375644118251098</v>
      </c>
      <c r="AD253" s="35">
        <v>0.53444708810692965</v>
      </c>
      <c r="AE253" s="35">
        <v>0.53467868041893685</v>
      </c>
      <c r="AF253" s="35">
        <v>0.5357334616767252</v>
      </c>
      <c r="AG253" s="35">
        <v>0.53464401385603755</v>
      </c>
      <c r="AH253" s="35">
        <v>0.53595562488015636</v>
      </c>
      <c r="AI253" s="35">
        <v>0.53448597923148533</v>
      </c>
      <c r="AK253" s="28">
        <f t="shared" si="58"/>
        <v>1362838.6256197663</v>
      </c>
      <c r="AL253" s="28">
        <f t="shared" si="59"/>
        <v>1357555.9985236193</v>
      </c>
      <c r="AM253" s="28">
        <f t="shared" si="60"/>
        <v>1362620.1778647988</v>
      </c>
      <c r="AN253" s="28">
        <f t="shared" si="61"/>
        <v>1361198.9346458132</v>
      </c>
      <c r="AO253" s="28">
        <f t="shared" si="62"/>
        <v>1352827.20928309</v>
      </c>
      <c r="AP253" s="28">
        <f t="shared" si="63"/>
        <v>1352538.8219564827</v>
      </c>
      <c r="AQ253" s="28">
        <f t="shared" si="64"/>
        <v>1354288.9212629597</v>
      </c>
      <c r="AR253" s="28">
        <f t="shared" si="65"/>
        <v>1354875.7761815859</v>
      </c>
      <c r="AS253" s="28">
        <f t="shared" si="66"/>
        <v>1357548.5918888217</v>
      </c>
      <c r="AT253" s="28">
        <f t="shared" si="67"/>
        <v>1354787.9311111991</v>
      </c>
      <c r="AU253" s="28">
        <f t="shared" si="68"/>
        <v>1358111.5534463162</v>
      </c>
      <c r="AV253" s="28">
        <f t="shared" si="69"/>
        <v>1354387.4713725839</v>
      </c>
    </row>
    <row r="254" spans="1:48" x14ac:dyDescent="0.3">
      <c r="A254" s="7" t="s">
        <v>167</v>
      </c>
      <c r="B254" s="7" t="s">
        <v>114</v>
      </c>
      <c r="C254" s="7">
        <v>2801</v>
      </c>
      <c r="D254" s="7" t="s">
        <v>241</v>
      </c>
      <c r="E254" s="7">
        <v>918</v>
      </c>
      <c r="F254" s="7">
        <v>111224</v>
      </c>
      <c r="G254" s="7" t="s">
        <v>118</v>
      </c>
      <c r="H254" s="8" t="s">
        <v>101</v>
      </c>
      <c r="J254" s="15">
        <v>15189000</v>
      </c>
      <c r="K254" s="15">
        <v>15189000</v>
      </c>
      <c r="L254" s="15">
        <v>15189000</v>
      </c>
      <c r="M254" s="15">
        <v>15189000</v>
      </c>
      <c r="N254" s="15">
        <v>15189000</v>
      </c>
      <c r="O254" s="15">
        <v>15189000</v>
      </c>
      <c r="P254" s="15">
        <v>15189000</v>
      </c>
      <c r="Q254" s="15">
        <v>15189000</v>
      </c>
      <c r="R254" s="15">
        <v>15189000</v>
      </c>
      <c r="S254" s="15">
        <v>15189000</v>
      </c>
      <c r="T254" s="15">
        <v>15189000</v>
      </c>
      <c r="U254" s="15">
        <v>15189000</v>
      </c>
      <c r="V254" s="29">
        <v>0.40310000000000001</v>
      </c>
      <c r="W254" s="28"/>
      <c r="X254" s="35">
        <v>0.53782108351214142</v>
      </c>
      <c r="Y254" s="35">
        <v>0.53573638457917094</v>
      </c>
      <c r="Z254" s="35">
        <v>0.53773487682115184</v>
      </c>
      <c r="AA254" s="35">
        <v>0.53717400735825305</v>
      </c>
      <c r="AB254" s="35">
        <v>0.53387024833586816</v>
      </c>
      <c r="AC254" s="35">
        <v>0.53375644118251098</v>
      </c>
      <c r="AD254" s="35">
        <v>0.53444708810692965</v>
      </c>
      <c r="AE254" s="35">
        <v>0.53467868041893685</v>
      </c>
      <c r="AF254" s="35">
        <v>0.5357334616767252</v>
      </c>
      <c r="AG254" s="35">
        <v>0.53464401385603755</v>
      </c>
      <c r="AH254" s="35">
        <v>0.53595562488015636</v>
      </c>
      <c r="AI254" s="35">
        <v>0.53448597923148533</v>
      </c>
      <c r="AK254" s="28">
        <f t="shared" si="58"/>
        <v>8168964.4374659164</v>
      </c>
      <c r="AL254" s="28">
        <f t="shared" si="59"/>
        <v>8137299.9453730276</v>
      </c>
      <c r="AM254" s="28">
        <f t="shared" si="60"/>
        <v>8167655.044036475</v>
      </c>
      <c r="AN254" s="28">
        <f t="shared" si="61"/>
        <v>8159135.9977645054</v>
      </c>
      <c r="AO254" s="28">
        <f t="shared" si="62"/>
        <v>8108955.2019735016</v>
      </c>
      <c r="AP254" s="28">
        <f t="shared" si="63"/>
        <v>8107226.5851211594</v>
      </c>
      <c r="AQ254" s="28">
        <f t="shared" si="64"/>
        <v>8117716.8212561542</v>
      </c>
      <c r="AR254" s="28">
        <f t="shared" si="65"/>
        <v>8121234.4768832317</v>
      </c>
      <c r="AS254" s="28">
        <f t="shared" si="66"/>
        <v>8137255.5494077792</v>
      </c>
      <c r="AT254" s="28">
        <f t="shared" si="67"/>
        <v>8120707.9264593543</v>
      </c>
      <c r="AU254" s="28">
        <f t="shared" si="68"/>
        <v>8140629.9863046948</v>
      </c>
      <c r="AV254" s="28">
        <f t="shared" si="69"/>
        <v>8118307.5385470307</v>
      </c>
    </row>
    <row r="255" spans="1:48" x14ac:dyDescent="0.3">
      <c r="A255" s="7" t="s">
        <v>167</v>
      </c>
      <c r="B255" s="7" t="s">
        <v>114</v>
      </c>
      <c r="C255" s="7">
        <v>2801</v>
      </c>
      <c r="D255" s="7" t="s">
        <v>1479</v>
      </c>
      <c r="E255" s="7">
        <v>918</v>
      </c>
      <c r="F255" s="7">
        <v>111450</v>
      </c>
      <c r="G255" s="7" t="s">
        <v>118</v>
      </c>
      <c r="H255" s="8" t="s">
        <v>100</v>
      </c>
      <c r="J255" s="15">
        <v>24601000</v>
      </c>
      <c r="K255" s="15">
        <v>24601000</v>
      </c>
      <c r="L255" s="15">
        <v>24601000</v>
      </c>
      <c r="M255" s="15">
        <v>24601000</v>
      </c>
      <c r="N255" s="15">
        <v>24601000</v>
      </c>
      <c r="O255" s="15">
        <v>24601000</v>
      </c>
      <c r="P255" s="15">
        <v>24601000</v>
      </c>
      <c r="Q255" s="15">
        <v>24601000</v>
      </c>
      <c r="R255" s="15">
        <v>24601000</v>
      </c>
      <c r="S255" s="15">
        <v>24601000</v>
      </c>
      <c r="T255" s="15">
        <v>24601000</v>
      </c>
      <c r="U255" s="15">
        <v>24601000</v>
      </c>
      <c r="V255" s="29">
        <v>0.40310000000000001</v>
      </c>
      <c r="W255" s="28"/>
      <c r="X255" s="35">
        <v>0.53782108351214142</v>
      </c>
      <c r="Y255" s="35">
        <v>0.53573638457917094</v>
      </c>
      <c r="Z255" s="35">
        <v>0.53773487682115184</v>
      </c>
      <c r="AA255" s="35">
        <v>0.53717400735825305</v>
      </c>
      <c r="AB255" s="35">
        <v>0.53387024833586816</v>
      </c>
      <c r="AC255" s="35">
        <v>0.53375644118251098</v>
      </c>
      <c r="AD255" s="35">
        <v>0.53444708810692965</v>
      </c>
      <c r="AE255" s="35">
        <v>0.53467868041893685</v>
      </c>
      <c r="AF255" s="35">
        <v>0.5357334616767252</v>
      </c>
      <c r="AG255" s="35">
        <v>0.53464401385603755</v>
      </c>
      <c r="AH255" s="35">
        <v>0.53595562488015636</v>
      </c>
      <c r="AI255" s="35">
        <v>0.53448597923148533</v>
      </c>
      <c r="AK255" s="28">
        <f t="shared" si="58"/>
        <v>13230936.475482192</v>
      </c>
      <c r="AL255" s="28">
        <f t="shared" si="59"/>
        <v>13179650.797032185</v>
      </c>
      <c r="AM255" s="28">
        <f t="shared" si="60"/>
        <v>13228815.704677157</v>
      </c>
      <c r="AN255" s="28">
        <f t="shared" si="61"/>
        <v>13215017.755020384</v>
      </c>
      <c r="AO255" s="28">
        <f t="shared" si="62"/>
        <v>13133741.979310693</v>
      </c>
      <c r="AP255" s="28">
        <f t="shared" si="63"/>
        <v>13130942.209530953</v>
      </c>
      <c r="AQ255" s="28">
        <f t="shared" si="64"/>
        <v>13147932.814518576</v>
      </c>
      <c r="AR255" s="28">
        <f t="shared" si="65"/>
        <v>13153630.216986265</v>
      </c>
      <c r="AS255" s="28">
        <f t="shared" si="66"/>
        <v>13179578.890709117</v>
      </c>
      <c r="AT255" s="28">
        <f t="shared" si="67"/>
        <v>13152777.384872379</v>
      </c>
      <c r="AU255" s="28">
        <f t="shared" si="68"/>
        <v>13185044.327676727</v>
      </c>
      <c r="AV255" s="28">
        <f t="shared" si="69"/>
        <v>13148889.575073771</v>
      </c>
    </row>
    <row r="256" spans="1:48" x14ac:dyDescent="0.3">
      <c r="A256" s="7" t="s">
        <v>167</v>
      </c>
      <c r="B256" s="7" t="s">
        <v>114</v>
      </c>
      <c r="C256" s="7">
        <v>2801</v>
      </c>
      <c r="D256" s="7" t="s">
        <v>8</v>
      </c>
      <c r="E256" s="7">
        <v>918</v>
      </c>
      <c r="F256" s="7">
        <v>111538</v>
      </c>
      <c r="G256" s="7" t="s">
        <v>118</v>
      </c>
      <c r="H256" s="8" t="s">
        <v>110</v>
      </c>
      <c r="J256" s="15">
        <v>6893000</v>
      </c>
      <c r="K256" s="15">
        <v>6893000</v>
      </c>
      <c r="L256" s="15">
        <v>6893000</v>
      </c>
      <c r="M256" s="15">
        <v>6893000</v>
      </c>
      <c r="N256" s="15">
        <v>6893000</v>
      </c>
      <c r="O256" s="15">
        <v>6893000</v>
      </c>
      <c r="P256" s="15">
        <v>6893000</v>
      </c>
      <c r="Q256" s="15">
        <v>6893000</v>
      </c>
      <c r="R256" s="15">
        <v>6893000</v>
      </c>
      <c r="S256" s="15">
        <v>6893000</v>
      </c>
      <c r="T256" s="15">
        <v>6893000</v>
      </c>
      <c r="U256" s="15">
        <v>6893000</v>
      </c>
      <c r="V256" s="29">
        <v>0.40310000000000001</v>
      </c>
      <c r="W256" s="28"/>
      <c r="X256" s="35">
        <v>0.53782108351214142</v>
      </c>
      <c r="Y256" s="35">
        <v>0.53573638457917094</v>
      </c>
      <c r="Z256" s="35">
        <v>0.53773487682115184</v>
      </c>
      <c r="AA256" s="35">
        <v>0.53717400735825305</v>
      </c>
      <c r="AB256" s="35">
        <v>0.53387024833586816</v>
      </c>
      <c r="AC256" s="35">
        <v>0.53375644118251098</v>
      </c>
      <c r="AD256" s="35">
        <v>0.53444708810692965</v>
      </c>
      <c r="AE256" s="35">
        <v>0.53467868041893685</v>
      </c>
      <c r="AF256" s="35">
        <v>0.5357334616767252</v>
      </c>
      <c r="AG256" s="35">
        <v>0.53464401385603755</v>
      </c>
      <c r="AH256" s="35">
        <v>0.53595562488015636</v>
      </c>
      <c r="AI256" s="35">
        <v>0.53448597923148533</v>
      </c>
      <c r="AK256" s="28">
        <f t="shared" si="58"/>
        <v>3707200.7286491906</v>
      </c>
      <c r="AL256" s="28">
        <f t="shared" si="59"/>
        <v>3692830.8989042253</v>
      </c>
      <c r="AM256" s="28">
        <f t="shared" si="60"/>
        <v>3706606.5059281997</v>
      </c>
      <c r="AN256" s="28">
        <f t="shared" si="61"/>
        <v>3702740.4327204381</v>
      </c>
      <c r="AO256" s="28">
        <f t="shared" si="62"/>
        <v>3679967.6217791392</v>
      </c>
      <c r="AP256" s="28">
        <f t="shared" si="63"/>
        <v>3679183.149071048</v>
      </c>
      <c r="AQ256" s="28">
        <f t="shared" si="64"/>
        <v>3683943.7783210659</v>
      </c>
      <c r="AR256" s="28">
        <f t="shared" si="65"/>
        <v>3685540.1441277317</v>
      </c>
      <c r="AS256" s="28">
        <f t="shared" si="66"/>
        <v>3692810.751337667</v>
      </c>
      <c r="AT256" s="28">
        <f t="shared" si="67"/>
        <v>3685301.1875096667</v>
      </c>
      <c r="AU256" s="28">
        <f t="shared" si="68"/>
        <v>3694342.1222989177</v>
      </c>
      <c r="AV256" s="28">
        <f t="shared" si="69"/>
        <v>3684211.8548426284</v>
      </c>
    </row>
    <row r="257" spans="1:48" x14ac:dyDescent="0.3">
      <c r="A257" s="7" t="s">
        <v>167</v>
      </c>
      <c r="B257" s="7" t="s">
        <v>114</v>
      </c>
      <c r="C257" s="7">
        <v>2801</v>
      </c>
      <c r="D257" s="7" t="s">
        <v>243</v>
      </c>
      <c r="E257" s="7">
        <v>918</v>
      </c>
      <c r="F257" s="7">
        <v>110439</v>
      </c>
      <c r="G257" s="7" t="s">
        <v>118</v>
      </c>
      <c r="H257" s="8" t="s">
        <v>103</v>
      </c>
      <c r="J257" s="15">
        <v>70000000</v>
      </c>
      <c r="K257" s="15">
        <v>70000000</v>
      </c>
      <c r="L257" s="15">
        <v>70000000</v>
      </c>
      <c r="M257" s="15">
        <v>70000000</v>
      </c>
      <c r="N257" s="15">
        <v>65000000</v>
      </c>
      <c r="O257" s="15">
        <v>90000000</v>
      </c>
      <c r="P257" s="15">
        <v>90000000</v>
      </c>
      <c r="Q257" s="15">
        <v>75000000</v>
      </c>
      <c r="R257" s="15">
        <v>75000000</v>
      </c>
      <c r="S257" s="15">
        <v>75000000</v>
      </c>
      <c r="T257" s="15">
        <v>75000000</v>
      </c>
      <c r="U257" s="15">
        <v>75000000</v>
      </c>
      <c r="V257" s="29">
        <v>0.40310000000000001</v>
      </c>
      <c r="W257" s="28"/>
      <c r="X257" s="35">
        <v>0.53782108351214142</v>
      </c>
      <c r="Y257" s="35">
        <v>0.53573638457917094</v>
      </c>
      <c r="Z257" s="35">
        <v>0.53773487682115184</v>
      </c>
      <c r="AA257" s="35">
        <v>0.53717400735825305</v>
      </c>
      <c r="AB257" s="35">
        <v>0.53387024833586816</v>
      </c>
      <c r="AC257" s="35">
        <v>0.53375644118251098</v>
      </c>
      <c r="AD257" s="35">
        <v>0.53444708810692965</v>
      </c>
      <c r="AE257" s="35">
        <v>0.53467868041893685</v>
      </c>
      <c r="AF257" s="35">
        <v>0.5357334616767252</v>
      </c>
      <c r="AG257" s="35">
        <v>0.53464401385603755</v>
      </c>
      <c r="AH257" s="35">
        <v>0.53595562488015636</v>
      </c>
      <c r="AI257" s="35">
        <v>0.53448597923148533</v>
      </c>
      <c r="AK257" s="28">
        <f t="shared" si="58"/>
        <v>37647475.845849901</v>
      </c>
      <c r="AL257" s="28">
        <f t="shared" si="59"/>
        <v>37501546.920541964</v>
      </c>
      <c r="AM257" s="28">
        <f t="shared" si="60"/>
        <v>37641441.377480626</v>
      </c>
      <c r="AN257" s="28">
        <f t="shared" si="61"/>
        <v>37602180.51507771</v>
      </c>
      <c r="AO257" s="28">
        <f t="shared" si="62"/>
        <v>34701566.141831428</v>
      </c>
      <c r="AP257" s="28">
        <f t="shared" si="63"/>
        <v>48038079.706425987</v>
      </c>
      <c r="AQ257" s="28">
        <f t="shared" si="64"/>
        <v>48100237.929623671</v>
      </c>
      <c r="AR257" s="28">
        <f t="shared" si="65"/>
        <v>40100901.031420261</v>
      </c>
      <c r="AS257" s="28">
        <f t="shared" si="66"/>
        <v>40180009.625754386</v>
      </c>
      <c r="AT257" s="28">
        <f t="shared" si="67"/>
        <v>40098301.039202817</v>
      </c>
      <c r="AU257" s="28">
        <f t="shared" si="68"/>
        <v>40196671.866011724</v>
      </c>
      <c r="AV257" s="28">
        <f t="shared" si="69"/>
        <v>40086448.4423614</v>
      </c>
    </row>
    <row r="258" spans="1:48" x14ac:dyDescent="0.3">
      <c r="A258" s="7" t="s">
        <v>167</v>
      </c>
      <c r="B258" s="7" t="s">
        <v>114</v>
      </c>
      <c r="C258" s="7">
        <v>2801</v>
      </c>
      <c r="D258" s="7" t="s">
        <v>8</v>
      </c>
      <c r="E258" s="7">
        <v>918</v>
      </c>
      <c r="F258" s="7">
        <v>111265</v>
      </c>
      <c r="G258" s="7" t="s">
        <v>118</v>
      </c>
      <c r="H258" s="8" t="s">
        <v>104</v>
      </c>
      <c r="J258" s="15">
        <v>15914000</v>
      </c>
      <c r="K258" s="15">
        <v>15914000</v>
      </c>
      <c r="L258" s="15">
        <v>15914000</v>
      </c>
      <c r="M258" s="15">
        <v>15914000</v>
      </c>
      <c r="N258" s="15">
        <v>15914000</v>
      </c>
      <c r="O258" s="15">
        <v>15914000</v>
      </c>
      <c r="P258" s="15">
        <v>15914000</v>
      </c>
      <c r="Q258" s="15">
        <v>15914000</v>
      </c>
      <c r="R258" s="15">
        <v>15914000</v>
      </c>
      <c r="S258" s="15">
        <v>15914000</v>
      </c>
      <c r="T258" s="15">
        <v>15914000</v>
      </c>
      <c r="U258" s="15">
        <v>15914000</v>
      </c>
      <c r="V258" s="29">
        <v>0.40310000000000001</v>
      </c>
      <c r="W258" s="28"/>
      <c r="X258" s="35">
        <v>0.53782108351214142</v>
      </c>
      <c r="Y258" s="35">
        <v>0.53573638457917094</v>
      </c>
      <c r="Z258" s="35">
        <v>0.53773487682115184</v>
      </c>
      <c r="AA258" s="35">
        <v>0.53717400735825305</v>
      </c>
      <c r="AB258" s="35">
        <v>0.53387024833586816</v>
      </c>
      <c r="AC258" s="35">
        <v>0.53375644118251098</v>
      </c>
      <c r="AD258" s="35">
        <v>0.53444708810692965</v>
      </c>
      <c r="AE258" s="35">
        <v>0.53467868041893685</v>
      </c>
      <c r="AF258" s="35">
        <v>0.5357334616767252</v>
      </c>
      <c r="AG258" s="35">
        <v>0.53464401385603755</v>
      </c>
      <c r="AH258" s="35">
        <v>0.53595562488015636</v>
      </c>
      <c r="AI258" s="35">
        <v>0.53448597923148533</v>
      </c>
      <c r="AK258" s="28">
        <f t="shared" si="58"/>
        <v>8558884.7230122183</v>
      </c>
      <c r="AL258" s="28">
        <f t="shared" si="59"/>
        <v>8525708.8241929263</v>
      </c>
      <c r="AM258" s="28">
        <f t="shared" si="60"/>
        <v>8557512.8297318108</v>
      </c>
      <c r="AN258" s="28">
        <f t="shared" si="61"/>
        <v>8548587.1530992389</v>
      </c>
      <c r="AO258" s="28">
        <f t="shared" si="62"/>
        <v>8496011.1320170052</v>
      </c>
      <c r="AP258" s="28">
        <f t="shared" si="63"/>
        <v>8494200.0049784798</v>
      </c>
      <c r="AQ258" s="28">
        <f t="shared" si="64"/>
        <v>8505190.9601336792</v>
      </c>
      <c r="AR258" s="28">
        <f t="shared" si="65"/>
        <v>8508876.5201869607</v>
      </c>
      <c r="AS258" s="28">
        <f t="shared" si="66"/>
        <v>8525662.3091234043</v>
      </c>
      <c r="AT258" s="28">
        <f t="shared" si="67"/>
        <v>8508324.8365049809</v>
      </c>
      <c r="AU258" s="28">
        <f t="shared" si="68"/>
        <v>8529197.814342808</v>
      </c>
      <c r="AV258" s="28">
        <f t="shared" si="69"/>
        <v>8505809.8734898567</v>
      </c>
    </row>
    <row r="259" spans="1:48" x14ac:dyDescent="0.3">
      <c r="A259" s="7" t="s">
        <v>167</v>
      </c>
      <c r="B259" s="7" t="s">
        <v>114</v>
      </c>
      <c r="C259" s="7">
        <v>2801</v>
      </c>
      <c r="D259" s="7" t="s">
        <v>8</v>
      </c>
      <c r="E259" s="7">
        <v>918</v>
      </c>
      <c r="F259" s="7">
        <v>111328</v>
      </c>
      <c r="G259" s="7" t="s">
        <v>118</v>
      </c>
      <c r="H259" s="8" t="s">
        <v>105</v>
      </c>
      <c r="J259" s="15">
        <v>2496000</v>
      </c>
      <c r="K259" s="15">
        <v>2496000</v>
      </c>
      <c r="L259" s="15">
        <v>2496000</v>
      </c>
      <c r="M259" s="15">
        <v>2496000</v>
      </c>
      <c r="N259" s="15">
        <v>2496000</v>
      </c>
      <c r="O259" s="15">
        <v>2496000</v>
      </c>
      <c r="P259" s="15">
        <v>2496000</v>
      </c>
      <c r="Q259" s="15">
        <v>2496000</v>
      </c>
      <c r="R259" s="15">
        <v>2496000</v>
      </c>
      <c r="S259" s="15">
        <v>2496000</v>
      </c>
      <c r="T259" s="15">
        <v>2496000</v>
      </c>
      <c r="U259" s="15">
        <v>2496000</v>
      </c>
      <c r="V259" s="29">
        <v>0.40310000000000001</v>
      </c>
      <c r="W259" s="28"/>
      <c r="X259" s="35">
        <v>0.53782108351214142</v>
      </c>
      <c r="Y259" s="35">
        <v>0.53573638457917094</v>
      </c>
      <c r="Z259" s="35">
        <v>0.53773487682115184</v>
      </c>
      <c r="AA259" s="35">
        <v>0.53717400735825305</v>
      </c>
      <c r="AB259" s="35">
        <v>0.53387024833586816</v>
      </c>
      <c r="AC259" s="35">
        <v>0.53375644118251098</v>
      </c>
      <c r="AD259" s="35">
        <v>0.53444708810692965</v>
      </c>
      <c r="AE259" s="35">
        <v>0.53467868041893685</v>
      </c>
      <c r="AF259" s="35">
        <v>0.5357334616767252</v>
      </c>
      <c r="AG259" s="35">
        <v>0.53464401385603755</v>
      </c>
      <c r="AH259" s="35">
        <v>0.53595562488015636</v>
      </c>
      <c r="AI259" s="35">
        <v>0.53448597923148533</v>
      </c>
      <c r="AK259" s="28">
        <f t="shared" si="58"/>
        <v>1342401.424446305</v>
      </c>
      <c r="AL259" s="28">
        <f t="shared" si="59"/>
        <v>1337198.0159096108</v>
      </c>
      <c r="AM259" s="28">
        <f t="shared" si="60"/>
        <v>1342186.2525455949</v>
      </c>
      <c r="AN259" s="28">
        <f t="shared" si="61"/>
        <v>1340786.3223661997</v>
      </c>
      <c r="AO259" s="28">
        <f t="shared" si="62"/>
        <v>1332540.139846327</v>
      </c>
      <c r="AP259" s="28">
        <f t="shared" si="63"/>
        <v>1332256.0771915475</v>
      </c>
      <c r="AQ259" s="28">
        <f t="shared" si="64"/>
        <v>1333979.9319148965</v>
      </c>
      <c r="AR259" s="28">
        <f t="shared" si="65"/>
        <v>1334557.9863256663</v>
      </c>
      <c r="AS259" s="28">
        <f t="shared" si="66"/>
        <v>1337190.7203451062</v>
      </c>
      <c r="AT259" s="28">
        <f t="shared" si="67"/>
        <v>1334471.4585846697</v>
      </c>
      <c r="AU259" s="28">
        <f t="shared" si="68"/>
        <v>1337745.2397008704</v>
      </c>
      <c r="AV259" s="28">
        <f t="shared" si="69"/>
        <v>1334077.0041617875</v>
      </c>
    </row>
    <row r="260" spans="1:48" x14ac:dyDescent="0.3">
      <c r="A260" s="7" t="s">
        <v>167</v>
      </c>
      <c r="B260" s="7" t="s">
        <v>114</v>
      </c>
      <c r="C260" s="7">
        <v>2801</v>
      </c>
      <c r="D260" s="7" t="s">
        <v>242</v>
      </c>
      <c r="E260" s="7">
        <v>918</v>
      </c>
      <c r="F260" s="7">
        <v>111541</v>
      </c>
      <c r="G260" s="7" t="s">
        <v>118</v>
      </c>
      <c r="H260" s="8" t="s">
        <v>102</v>
      </c>
      <c r="J260" s="15">
        <v>12164000</v>
      </c>
      <c r="K260" s="15">
        <v>12164000</v>
      </c>
      <c r="L260" s="15">
        <v>12164000</v>
      </c>
      <c r="M260" s="15">
        <v>12164000</v>
      </c>
      <c r="N260" s="15">
        <v>12164000</v>
      </c>
      <c r="O260" s="15">
        <v>12164000</v>
      </c>
      <c r="P260" s="15">
        <v>12164000</v>
      </c>
      <c r="Q260" s="15">
        <v>12164000</v>
      </c>
      <c r="R260" s="15">
        <v>12164000</v>
      </c>
      <c r="S260" s="15">
        <v>12164000</v>
      </c>
      <c r="T260" s="15">
        <v>12164000</v>
      </c>
      <c r="U260" s="15">
        <v>12164000</v>
      </c>
      <c r="V260" s="29">
        <v>0.40310000000000001</v>
      </c>
      <c r="W260" s="28"/>
      <c r="X260" s="35">
        <v>0.53782108351214142</v>
      </c>
      <c r="Y260" s="35">
        <v>0.53573638457917094</v>
      </c>
      <c r="Z260" s="35">
        <v>0.53773487682115184</v>
      </c>
      <c r="AA260" s="35">
        <v>0.53717400735825305</v>
      </c>
      <c r="AB260" s="35">
        <v>0.53387024833586816</v>
      </c>
      <c r="AC260" s="35">
        <v>0.53375644118251098</v>
      </c>
      <c r="AD260" s="35">
        <v>0.53444708810692965</v>
      </c>
      <c r="AE260" s="35">
        <v>0.53467868041893685</v>
      </c>
      <c r="AF260" s="35">
        <v>0.5357334616767252</v>
      </c>
      <c r="AG260" s="35">
        <v>0.53464401385603755</v>
      </c>
      <c r="AH260" s="35">
        <v>0.53595562488015636</v>
      </c>
      <c r="AI260" s="35">
        <v>0.53448597923148533</v>
      </c>
      <c r="AK260" s="28">
        <f t="shared" si="58"/>
        <v>6542055.6598416883</v>
      </c>
      <c r="AL260" s="28">
        <f t="shared" si="59"/>
        <v>6516697.3820210351</v>
      </c>
      <c r="AM260" s="28">
        <f t="shared" si="60"/>
        <v>6541007.0416524913</v>
      </c>
      <c r="AN260" s="28">
        <f t="shared" si="61"/>
        <v>6534184.6255057901</v>
      </c>
      <c r="AO260" s="28">
        <f t="shared" si="62"/>
        <v>6493997.7007575007</v>
      </c>
      <c r="AP260" s="28">
        <f t="shared" si="63"/>
        <v>6492613.3505440634</v>
      </c>
      <c r="AQ260" s="28">
        <f t="shared" si="64"/>
        <v>6501014.3797326926</v>
      </c>
      <c r="AR260" s="28">
        <f t="shared" si="65"/>
        <v>6503831.4686159482</v>
      </c>
      <c r="AS260" s="28">
        <f t="shared" si="66"/>
        <v>6516661.8278356856</v>
      </c>
      <c r="AT260" s="28">
        <f t="shared" si="67"/>
        <v>6503409.7845448405</v>
      </c>
      <c r="AU260" s="28">
        <f t="shared" si="68"/>
        <v>6519364.2210422223</v>
      </c>
      <c r="AV260" s="28">
        <f t="shared" si="69"/>
        <v>6501487.4513717871</v>
      </c>
    </row>
    <row r="261" spans="1:48" x14ac:dyDescent="0.3">
      <c r="A261" s="7" t="s">
        <v>167</v>
      </c>
      <c r="B261" s="7" t="s">
        <v>114</v>
      </c>
      <c r="C261" s="7">
        <v>2801</v>
      </c>
      <c r="D261" s="7" t="s">
        <v>8</v>
      </c>
      <c r="E261" s="7">
        <v>907</v>
      </c>
      <c r="F261" s="7">
        <v>370546</v>
      </c>
      <c r="G261" s="7" t="s">
        <v>118</v>
      </c>
      <c r="H261" s="8" t="s">
        <v>1452</v>
      </c>
      <c r="J261" s="15">
        <v>1283000</v>
      </c>
      <c r="K261" s="15">
        <v>1283000</v>
      </c>
      <c r="L261" s="15">
        <v>1283000</v>
      </c>
      <c r="M261" s="15">
        <v>1283000</v>
      </c>
      <c r="N261" s="15">
        <v>1283000</v>
      </c>
      <c r="O261" s="15">
        <v>1283000</v>
      </c>
      <c r="P261" s="15">
        <v>1283000</v>
      </c>
      <c r="Q261" s="15">
        <v>1283000</v>
      </c>
      <c r="R261" s="15">
        <v>1283000</v>
      </c>
      <c r="S261" s="15">
        <v>1283000</v>
      </c>
      <c r="T261" s="15">
        <v>1283000</v>
      </c>
      <c r="U261" s="15">
        <v>1283000</v>
      </c>
      <c r="V261" s="29">
        <v>0.40310000000000001</v>
      </c>
      <c r="W261" s="28"/>
      <c r="X261" s="35">
        <v>0.53782108351214142</v>
      </c>
      <c r="Y261" s="35">
        <v>0.53573638457917094</v>
      </c>
      <c r="Z261" s="35">
        <v>0.53773487682115184</v>
      </c>
      <c r="AA261" s="35">
        <v>0.53717400735825305</v>
      </c>
      <c r="AB261" s="35">
        <v>0.53387024833586816</v>
      </c>
      <c r="AC261" s="35">
        <v>0.53375644118251098</v>
      </c>
      <c r="AD261" s="35">
        <v>0.53444708810692965</v>
      </c>
      <c r="AE261" s="35">
        <v>0.53467868041893685</v>
      </c>
      <c r="AF261" s="35">
        <v>0.5357334616767252</v>
      </c>
      <c r="AG261" s="35">
        <v>0.53464401385603755</v>
      </c>
      <c r="AH261" s="35">
        <v>0.53595562488015636</v>
      </c>
      <c r="AI261" s="35">
        <v>0.53448597923148533</v>
      </c>
      <c r="AK261" s="28">
        <f t="shared" si="58"/>
        <v>690024.45014607743</v>
      </c>
      <c r="AL261" s="28">
        <f t="shared" si="59"/>
        <v>687349.78141507634</v>
      </c>
      <c r="AM261" s="28">
        <f t="shared" si="60"/>
        <v>689913.84696153784</v>
      </c>
      <c r="AN261" s="28">
        <f t="shared" si="61"/>
        <v>689194.25144063868</v>
      </c>
      <c r="AO261" s="28">
        <f t="shared" si="62"/>
        <v>684955.52861491882</v>
      </c>
      <c r="AP261" s="28">
        <f t="shared" si="63"/>
        <v>684809.5140371616</v>
      </c>
      <c r="AQ261" s="28">
        <f t="shared" si="64"/>
        <v>685695.61404119071</v>
      </c>
      <c r="AR261" s="28">
        <f t="shared" si="65"/>
        <v>685992.74697749596</v>
      </c>
      <c r="AS261" s="28">
        <f t="shared" si="66"/>
        <v>687346.03133123845</v>
      </c>
      <c r="AT261" s="28">
        <f t="shared" si="67"/>
        <v>685948.26977729623</v>
      </c>
      <c r="AU261" s="28">
        <f t="shared" si="68"/>
        <v>687631.06672124064</v>
      </c>
      <c r="AV261" s="28">
        <f t="shared" si="69"/>
        <v>685745.51135399565</v>
      </c>
    </row>
    <row r="262" spans="1:48" x14ac:dyDescent="0.3">
      <c r="A262" s="7" t="s">
        <v>167</v>
      </c>
      <c r="B262" s="7" t="s">
        <v>114</v>
      </c>
      <c r="C262" s="7">
        <v>2801</v>
      </c>
      <c r="D262" s="7" t="s">
        <v>8</v>
      </c>
      <c r="E262" s="7">
        <v>907</v>
      </c>
      <c r="F262" s="7">
        <v>130798</v>
      </c>
      <c r="G262" s="7" t="s">
        <v>118</v>
      </c>
      <c r="H262" s="8" t="s">
        <v>111</v>
      </c>
      <c r="J262" s="15">
        <v>1953000</v>
      </c>
      <c r="K262" s="15">
        <v>1953000</v>
      </c>
      <c r="L262" s="15">
        <v>1953000</v>
      </c>
      <c r="M262" s="15">
        <v>1953000</v>
      </c>
      <c r="N262" s="15">
        <v>1953000</v>
      </c>
      <c r="O262" s="15">
        <v>1953000</v>
      </c>
      <c r="P262" s="15">
        <v>1953000</v>
      </c>
      <c r="Q262" s="15">
        <v>1953000</v>
      </c>
      <c r="R262" s="15">
        <v>1953000</v>
      </c>
      <c r="S262" s="15">
        <v>1953000</v>
      </c>
      <c r="T262" s="15">
        <v>1953000</v>
      </c>
      <c r="U262" s="15">
        <v>1953000</v>
      </c>
      <c r="V262" s="29">
        <v>0.40310000000000001</v>
      </c>
      <c r="W262" s="28"/>
      <c r="X262" s="35">
        <v>0.53782108351214142</v>
      </c>
      <c r="Y262" s="35">
        <v>0.53573638457917094</v>
      </c>
      <c r="Z262" s="35">
        <v>0.53773487682115184</v>
      </c>
      <c r="AA262" s="35">
        <v>0.53717400735825305</v>
      </c>
      <c r="AB262" s="35">
        <v>0.53387024833586816</v>
      </c>
      <c r="AC262" s="35">
        <v>0.53375644118251098</v>
      </c>
      <c r="AD262" s="35">
        <v>0.53444708810692965</v>
      </c>
      <c r="AE262" s="35">
        <v>0.53467868041893685</v>
      </c>
      <c r="AF262" s="35">
        <v>0.5357334616767252</v>
      </c>
      <c r="AG262" s="35">
        <v>0.53464401385603755</v>
      </c>
      <c r="AH262" s="35">
        <v>0.53595562488015636</v>
      </c>
      <c r="AI262" s="35">
        <v>0.53448597923148533</v>
      </c>
      <c r="AK262" s="28">
        <f t="shared" si="58"/>
        <v>1050364.5760992123</v>
      </c>
      <c r="AL262" s="28">
        <f t="shared" si="59"/>
        <v>1046293.1590831209</v>
      </c>
      <c r="AM262" s="28">
        <f t="shared" si="60"/>
        <v>1050196.2144317096</v>
      </c>
      <c r="AN262" s="28">
        <f t="shared" si="61"/>
        <v>1049100.8363706681</v>
      </c>
      <c r="AO262" s="28">
        <f t="shared" si="62"/>
        <v>1042648.5949999505</v>
      </c>
      <c r="AP262" s="28">
        <f t="shared" si="63"/>
        <v>1042426.3296294439</v>
      </c>
      <c r="AQ262" s="28">
        <f t="shared" si="64"/>
        <v>1043775.1630728336</v>
      </c>
      <c r="AR262" s="28">
        <f t="shared" si="65"/>
        <v>1044227.4628581837</v>
      </c>
      <c r="AS262" s="28">
        <f t="shared" si="66"/>
        <v>1046287.4506546443</v>
      </c>
      <c r="AT262" s="28">
        <f t="shared" si="67"/>
        <v>1044159.7590608413</v>
      </c>
      <c r="AU262" s="28">
        <f t="shared" si="68"/>
        <v>1046721.3353909453</v>
      </c>
      <c r="AV262" s="28">
        <f t="shared" si="69"/>
        <v>1043851.1174390909</v>
      </c>
    </row>
    <row r="263" spans="1:48" x14ac:dyDescent="0.3">
      <c r="A263" s="7" t="s">
        <v>167</v>
      </c>
      <c r="B263" s="7" t="s">
        <v>114</v>
      </c>
      <c r="C263" s="7">
        <v>2801</v>
      </c>
      <c r="D263" s="7" t="s">
        <v>8</v>
      </c>
      <c r="E263" s="7" t="s">
        <v>1464</v>
      </c>
      <c r="F263" s="7">
        <v>111601</v>
      </c>
      <c r="G263" s="7" t="s">
        <v>118</v>
      </c>
      <c r="H263" s="8" t="s">
        <v>1453</v>
      </c>
      <c r="J263" s="15">
        <v>1169000</v>
      </c>
      <c r="K263" s="15">
        <v>1169000</v>
      </c>
      <c r="L263" s="15">
        <v>1169000</v>
      </c>
      <c r="M263" s="15">
        <v>1169000</v>
      </c>
      <c r="N263" s="15">
        <v>1169000</v>
      </c>
      <c r="O263" s="15">
        <v>1169000</v>
      </c>
      <c r="P263" s="15">
        <v>1169000</v>
      </c>
      <c r="Q263" s="15">
        <v>1169000</v>
      </c>
      <c r="R263" s="15">
        <v>1169000</v>
      </c>
      <c r="S263" s="15">
        <v>1169000</v>
      </c>
      <c r="T263" s="15">
        <v>1169000</v>
      </c>
      <c r="U263" s="15">
        <v>1169000</v>
      </c>
      <c r="V263" s="29">
        <v>0.40310000000000001</v>
      </c>
      <c r="W263" s="28"/>
      <c r="X263" s="35">
        <v>0.53782108351214142</v>
      </c>
      <c r="Y263" s="35">
        <v>0.53573638457917094</v>
      </c>
      <c r="Z263" s="35">
        <v>0.53773487682115184</v>
      </c>
      <c r="AA263" s="35">
        <v>0.53717400735825305</v>
      </c>
      <c r="AB263" s="35">
        <v>0.53387024833586816</v>
      </c>
      <c r="AC263" s="35">
        <v>0.53375644118251098</v>
      </c>
      <c r="AD263" s="35">
        <v>0.53444708810692965</v>
      </c>
      <c r="AE263" s="35">
        <v>0.53467868041893685</v>
      </c>
      <c r="AF263" s="35">
        <v>0.5357334616767252</v>
      </c>
      <c r="AG263" s="35">
        <v>0.53464401385603755</v>
      </c>
      <c r="AH263" s="35">
        <v>0.53595562488015636</v>
      </c>
      <c r="AI263" s="35">
        <v>0.53448597923148533</v>
      </c>
      <c r="AK263" s="28">
        <f t="shared" si="58"/>
        <v>628712.84662569338</v>
      </c>
      <c r="AL263" s="28">
        <f t="shared" si="59"/>
        <v>626275.8335730508</v>
      </c>
      <c r="AM263" s="28">
        <f t="shared" si="60"/>
        <v>628612.07100392645</v>
      </c>
      <c r="AN263" s="28">
        <f t="shared" si="61"/>
        <v>627956.41460179782</v>
      </c>
      <c r="AO263" s="28">
        <f t="shared" si="62"/>
        <v>624094.32030462986</v>
      </c>
      <c r="AP263" s="28">
        <f t="shared" si="63"/>
        <v>623961.27974235534</v>
      </c>
      <c r="AQ263" s="28">
        <f t="shared" si="64"/>
        <v>624768.64599700074</v>
      </c>
      <c r="AR263" s="28">
        <f t="shared" si="65"/>
        <v>625039.37740973721</v>
      </c>
      <c r="AS263" s="28">
        <f t="shared" si="66"/>
        <v>626272.4167000918</v>
      </c>
      <c r="AT263" s="28">
        <f t="shared" si="67"/>
        <v>624998.85219770786</v>
      </c>
      <c r="AU263" s="28">
        <f t="shared" si="68"/>
        <v>626532.12548490276</v>
      </c>
      <c r="AV263" s="28">
        <f t="shared" si="69"/>
        <v>624814.10972160636</v>
      </c>
    </row>
    <row r="264" spans="1:48" x14ac:dyDescent="0.3">
      <c r="A264" s="7" t="s">
        <v>167</v>
      </c>
      <c r="B264" s="7" t="s">
        <v>114</v>
      </c>
      <c r="C264" s="7">
        <v>2801</v>
      </c>
      <c r="D264" s="7" t="s">
        <v>1480</v>
      </c>
      <c r="E264" s="7" t="s">
        <v>1464</v>
      </c>
      <c r="F264" s="7">
        <v>111041</v>
      </c>
      <c r="G264" s="7" t="s">
        <v>118</v>
      </c>
      <c r="H264" s="8" t="s">
        <v>1454</v>
      </c>
      <c r="J264" s="15">
        <v>90000000</v>
      </c>
      <c r="K264" s="15">
        <v>90000000</v>
      </c>
      <c r="L264" s="15">
        <v>90000000</v>
      </c>
      <c r="M264" s="15">
        <v>90000000</v>
      </c>
      <c r="N264" s="15">
        <v>97084000</v>
      </c>
      <c r="O264" s="15">
        <v>100000000</v>
      </c>
      <c r="P264" s="15">
        <v>110000000</v>
      </c>
      <c r="Q264" s="15">
        <v>110000000</v>
      </c>
      <c r="R264" s="15">
        <v>100000000</v>
      </c>
      <c r="S264" s="15">
        <v>100000000</v>
      </c>
      <c r="T264" s="15">
        <v>100000000</v>
      </c>
      <c r="U264" s="15">
        <v>97917000</v>
      </c>
      <c r="V264" s="29">
        <v>0.40310000000000001</v>
      </c>
      <c r="W264" s="28"/>
      <c r="X264" s="35">
        <v>0.53782108351214142</v>
      </c>
      <c r="Y264" s="35">
        <v>0.53573638457917094</v>
      </c>
      <c r="Z264" s="35">
        <v>0.53773487682115184</v>
      </c>
      <c r="AA264" s="35">
        <v>0.53717400735825305</v>
      </c>
      <c r="AB264" s="35">
        <v>0.53387024833586816</v>
      </c>
      <c r="AC264" s="35">
        <v>0.53375644118251098</v>
      </c>
      <c r="AD264" s="35">
        <v>0.53444708810692965</v>
      </c>
      <c r="AE264" s="35">
        <v>0.53467868041893685</v>
      </c>
      <c r="AF264" s="35">
        <v>0.5357334616767252</v>
      </c>
      <c r="AG264" s="35">
        <v>0.53464401385603755</v>
      </c>
      <c r="AH264" s="35">
        <v>0.53595562488015636</v>
      </c>
      <c r="AI264" s="35">
        <v>0.53448597923148533</v>
      </c>
      <c r="AK264" s="28">
        <f t="shared" si="58"/>
        <v>48403897.516092725</v>
      </c>
      <c r="AL264" s="28">
        <f t="shared" si="59"/>
        <v>48216274.612125382</v>
      </c>
      <c r="AM264" s="28">
        <f t="shared" si="60"/>
        <v>48396138.913903669</v>
      </c>
      <c r="AN264" s="28">
        <f t="shared" si="61"/>
        <v>48345660.662242778</v>
      </c>
      <c r="AO264" s="28">
        <f t="shared" si="62"/>
        <v>51830259.189439423</v>
      </c>
      <c r="AP264" s="28">
        <f t="shared" si="63"/>
        <v>53375644.1182511</v>
      </c>
      <c r="AQ264" s="28">
        <f t="shared" si="64"/>
        <v>58789179.691762261</v>
      </c>
      <c r="AR264" s="28">
        <f t="shared" si="65"/>
        <v>58814654.846083052</v>
      </c>
      <c r="AS264" s="28">
        <f t="shared" si="66"/>
        <v>53573346.167672522</v>
      </c>
      <c r="AT264" s="28">
        <f t="shared" si="67"/>
        <v>53464401.385603756</v>
      </c>
      <c r="AU264" s="28">
        <f t="shared" si="68"/>
        <v>53595562.488015637</v>
      </c>
      <c r="AV264" s="28">
        <f t="shared" si="69"/>
        <v>52335263.628409348</v>
      </c>
    </row>
    <row r="265" spans="1:48" x14ac:dyDescent="0.3">
      <c r="A265" s="7" t="s">
        <v>167</v>
      </c>
      <c r="B265" s="7" t="s">
        <v>114</v>
      </c>
      <c r="C265" s="7">
        <v>2801</v>
      </c>
      <c r="D265" s="7" t="s">
        <v>1481</v>
      </c>
      <c r="E265" s="7" t="s">
        <v>1464</v>
      </c>
      <c r="F265" s="7">
        <v>110177</v>
      </c>
      <c r="G265" s="7" t="s">
        <v>118</v>
      </c>
      <c r="H265" s="8" t="s">
        <v>1455</v>
      </c>
      <c r="J265" s="15">
        <v>13683000</v>
      </c>
      <c r="K265" s="15">
        <v>13683000</v>
      </c>
      <c r="L265" s="15">
        <v>13683000</v>
      </c>
      <c r="M265" s="15">
        <v>13683000</v>
      </c>
      <c r="N265" s="15">
        <v>13683000</v>
      </c>
      <c r="O265" s="15">
        <v>13683000</v>
      </c>
      <c r="P265" s="15">
        <v>13683000</v>
      </c>
      <c r="Q265" s="15">
        <v>13683000</v>
      </c>
      <c r="R265" s="15">
        <v>13683000</v>
      </c>
      <c r="S265" s="15">
        <v>13683000</v>
      </c>
      <c r="T265" s="15">
        <v>13683000</v>
      </c>
      <c r="U265" s="15">
        <v>13683000</v>
      </c>
      <c r="V265" s="29">
        <v>0.40310000000000001</v>
      </c>
      <c r="W265" s="28"/>
      <c r="X265" s="35">
        <v>0.53782108351214142</v>
      </c>
      <c r="Y265" s="35">
        <v>0.53573638457917094</v>
      </c>
      <c r="Z265" s="35">
        <v>0.53773487682115184</v>
      </c>
      <c r="AA265" s="35">
        <v>0.53717400735825305</v>
      </c>
      <c r="AB265" s="35">
        <v>0.53387024833586816</v>
      </c>
      <c r="AC265" s="35">
        <v>0.53375644118251098</v>
      </c>
      <c r="AD265" s="35">
        <v>0.53444708810692965</v>
      </c>
      <c r="AE265" s="35">
        <v>0.53467868041893685</v>
      </c>
      <c r="AF265" s="35">
        <v>0.5357334616767252</v>
      </c>
      <c r="AG265" s="35">
        <v>0.53464401385603755</v>
      </c>
      <c r="AH265" s="35">
        <v>0.53595562488015636</v>
      </c>
      <c r="AI265" s="35">
        <v>0.53448597923148533</v>
      </c>
      <c r="AK265" s="28">
        <f t="shared" si="58"/>
        <v>7359005.8856966309</v>
      </c>
      <c r="AL265" s="28">
        <f t="shared" si="59"/>
        <v>7330480.9501967961</v>
      </c>
      <c r="AM265" s="28">
        <f t="shared" si="60"/>
        <v>7357826.3195438208</v>
      </c>
      <c r="AN265" s="28">
        <f t="shared" si="61"/>
        <v>7350151.9426829768</v>
      </c>
      <c r="AO265" s="28">
        <f t="shared" si="62"/>
        <v>7304946.6079796841</v>
      </c>
      <c r="AP265" s="28">
        <f t="shared" si="63"/>
        <v>7303389.3847002974</v>
      </c>
      <c r="AQ265" s="28">
        <f t="shared" si="64"/>
        <v>7312839.5065671187</v>
      </c>
      <c r="AR265" s="28">
        <f t="shared" si="65"/>
        <v>7316008.3841723129</v>
      </c>
      <c r="AS265" s="28">
        <f t="shared" si="66"/>
        <v>7330440.9561226312</v>
      </c>
      <c r="AT265" s="28">
        <f t="shared" si="67"/>
        <v>7315534.0415921621</v>
      </c>
      <c r="AU265" s="28">
        <f t="shared" si="68"/>
        <v>7333480.8152351798</v>
      </c>
      <c r="AV265" s="28">
        <f t="shared" si="69"/>
        <v>7313371.6538244141</v>
      </c>
    </row>
    <row r="266" spans="1:48" x14ac:dyDescent="0.3">
      <c r="A266" s="7" t="s">
        <v>167</v>
      </c>
      <c r="B266" s="7" t="s">
        <v>114</v>
      </c>
      <c r="C266" s="7">
        <v>2801</v>
      </c>
      <c r="D266" s="7" t="s">
        <v>8</v>
      </c>
      <c r="E266" s="7" t="s">
        <v>1464</v>
      </c>
      <c r="F266" s="7">
        <v>111036</v>
      </c>
      <c r="G266" s="7" t="s">
        <v>118</v>
      </c>
      <c r="H266" s="8" t="s">
        <v>1456</v>
      </c>
      <c r="J266" s="15">
        <v>3487000</v>
      </c>
      <c r="K266" s="15">
        <v>3487000</v>
      </c>
      <c r="L266" s="15">
        <v>3487000</v>
      </c>
      <c r="M266" s="15">
        <v>3487000</v>
      </c>
      <c r="N266" s="15">
        <v>3487000</v>
      </c>
      <c r="O266" s="15">
        <v>3487000</v>
      </c>
      <c r="P266" s="15">
        <v>3487000</v>
      </c>
      <c r="Q266" s="15">
        <v>3487000</v>
      </c>
      <c r="R266" s="15">
        <v>3487000</v>
      </c>
      <c r="S266" s="15">
        <v>3487000</v>
      </c>
      <c r="T266" s="15">
        <v>3487000</v>
      </c>
      <c r="U266" s="15">
        <v>3487000</v>
      </c>
      <c r="V266" s="29">
        <v>0.40310000000000001</v>
      </c>
      <c r="W266" s="28"/>
      <c r="X266" s="35">
        <v>0.53782108351214142</v>
      </c>
      <c r="Y266" s="35">
        <v>0.53573638457917094</v>
      </c>
      <c r="Z266" s="35">
        <v>0.53773487682115184</v>
      </c>
      <c r="AA266" s="35">
        <v>0.53717400735825305</v>
      </c>
      <c r="AB266" s="35">
        <v>0.53387024833586816</v>
      </c>
      <c r="AC266" s="35">
        <v>0.53375644118251098</v>
      </c>
      <c r="AD266" s="35">
        <v>0.53444708810692965</v>
      </c>
      <c r="AE266" s="35">
        <v>0.53467868041893685</v>
      </c>
      <c r="AF266" s="35">
        <v>0.5357334616767252</v>
      </c>
      <c r="AG266" s="35">
        <v>0.53464401385603755</v>
      </c>
      <c r="AH266" s="35">
        <v>0.53595562488015636</v>
      </c>
      <c r="AI266" s="35">
        <v>0.53448597923148533</v>
      </c>
      <c r="AK266" s="28">
        <f t="shared" si="58"/>
        <v>1875382.1182068372</v>
      </c>
      <c r="AL266" s="28">
        <f t="shared" si="59"/>
        <v>1868112.7730275691</v>
      </c>
      <c r="AM266" s="28">
        <f t="shared" si="60"/>
        <v>1875081.5154753565</v>
      </c>
      <c r="AN266" s="28">
        <f t="shared" si="61"/>
        <v>1873125.7636582283</v>
      </c>
      <c r="AO266" s="28">
        <f t="shared" si="62"/>
        <v>1861605.5559471722</v>
      </c>
      <c r="AP266" s="28">
        <f t="shared" si="63"/>
        <v>1861208.7104034158</v>
      </c>
      <c r="AQ266" s="28">
        <f t="shared" si="64"/>
        <v>1863616.9962288637</v>
      </c>
      <c r="AR266" s="28">
        <f t="shared" si="65"/>
        <v>1864424.5586208329</v>
      </c>
      <c r="AS266" s="28">
        <f t="shared" si="66"/>
        <v>1868102.5808667408</v>
      </c>
      <c r="AT266" s="28">
        <f t="shared" si="67"/>
        <v>1864303.6763160028</v>
      </c>
      <c r="AU266" s="28">
        <f t="shared" si="68"/>
        <v>1868877.2639571051</v>
      </c>
      <c r="AV266" s="28">
        <f t="shared" si="69"/>
        <v>1863752.6095801895</v>
      </c>
    </row>
    <row r="267" spans="1:48" x14ac:dyDescent="0.3">
      <c r="A267" s="7" t="s">
        <v>167</v>
      </c>
      <c r="B267" s="7" t="s">
        <v>114</v>
      </c>
      <c r="C267" s="7">
        <v>2801</v>
      </c>
      <c r="D267" s="7" t="s">
        <v>8</v>
      </c>
      <c r="E267" s="7">
        <v>918</v>
      </c>
      <c r="F267" s="7">
        <v>110752</v>
      </c>
      <c r="G267" s="7" t="s">
        <v>118</v>
      </c>
      <c r="H267" s="8" t="s">
        <v>108</v>
      </c>
      <c r="J267" s="15">
        <v>3773000</v>
      </c>
      <c r="K267" s="15">
        <v>3773000</v>
      </c>
      <c r="L267" s="15">
        <v>3773000</v>
      </c>
      <c r="M267" s="15">
        <v>3773000</v>
      </c>
      <c r="N267" s="15">
        <v>3773000</v>
      </c>
      <c r="O267" s="15">
        <v>3773000</v>
      </c>
      <c r="P267" s="15">
        <v>3773000</v>
      </c>
      <c r="Q267" s="15">
        <v>3773000</v>
      </c>
      <c r="R267" s="15">
        <v>3773000</v>
      </c>
      <c r="S267" s="15">
        <v>3773000</v>
      </c>
      <c r="T267" s="15">
        <v>3773000</v>
      </c>
      <c r="U267" s="15">
        <v>3773000</v>
      </c>
      <c r="V267" s="29">
        <v>0.40310000000000001</v>
      </c>
      <c r="W267" s="28"/>
      <c r="X267" s="35">
        <v>0.53782108351214142</v>
      </c>
      <c r="Y267" s="35">
        <v>0.53573638457917094</v>
      </c>
      <c r="Z267" s="35">
        <v>0.53773487682115184</v>
      </c>
      <c r="AA267" s="35">
        <v>0.53717400735825305</v>
      </c>
      <c r="AB267" s="35">
        <v>0.53387024833586816</v>
      </c>
      <c r="AC267" s="35">
        <v>0.53375644118251098</v>
      </c>
      <c r="AD267" s="35">
        <v>0.53444708810692965</v>
      </c>
      <c r="AE267" s="35">
        <v>0.53467868041893685</v>
      </c>
      <c r="AF267" s="35">
        <v>0.5357334616767252</v>
      </c>
      <c r="AG267" s="35">
        <v>0.53464401385603755</v>
      </c>
      <c r="AH267" s="35">
        <v>0.53595562488015636</v>
      </c>
      <c r="AI267" s="35">
        <v>0.53448597923148533</v>
      </c>
      <c r="AK267" s="28">
        <f t="shared" si="58"/>
        <v>2029198.9480913095</v>
      </c>
      <c r="AL267" s="28">
        <f t="shared" si="59"/>
        <v>2021333.379017212</v>
      </c>
      <c r="AM267" s="28">
        <f t="shared" si="60"/>
        <v>2028873.690246206</v>
      </c>
      <c r="AN267" s="28">
        <f t="shared" si="61"/>
        <v>2026757.5297626888</v>
      </c>
      <c r="AO267" s="28">
        <f t="shared" si="62"/>
        <v>2014292.4469712307</v>
      </c>
      <c r="AP267" s="28">
        <f t="shared" si="63"/>
        <v>2013863.0525816139</v>
      </c>
      <c r="AQ267" s="28">
        <f t="shared" si="64"/>
        <v>2016468.8634274455</v>
      </c>
      <c r="AR267" s="28">
        <f t="shared" si="65"/>
        <v>2017342.6612206488</v>
      </c>
      <c r="AS267" s="28">
        <f t="shared" si="66"/>
        <v>2021322.3509062841</v>
      </c>
      <c r="AT267" s="28">
        <f t="shared" si="67"/>
        <v>2017211.8642788297</v>
      </c>
      <c r="AU267" s="28">
        <f t="shared" si="68"/>
        <v>2022160.57267283</v>
      </c>
      <c r="AV267" s="28">
        <f t="shared" si="69"/>
        <v>2016615.5996403941</v>
      </c>
    </row>
    <row r="268" spans="1:48" x14ac:dyDescent="0.3">
      <c r="A268" s="7"/>
      <c r="B268" s="7"/>
      <c r="C268" s="7"/>
      <c r="D268" s="7"/>
      <c r="E268" s="7"/>
      <c r="F268" s="7"/>
      <c r="G268" s="7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W268" s="28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</row>
    <row r="269" spans="1:48" x14ac:dyDescent="0.3">
      <c r="A269" s="7" t="s">
        <v>167</v>
      </c>
      <c r="B269" s="7" t="s">
        <v>157</v>
      </c>
      <c r="C269" s="7">
        <v>2803</v>
      </c>
      <c r="D269" s="6" t="s">
        <v>158</v>
      </c>
      <c r="E269" s="7">
        <v>999</v>
      </c>
      <c r="F269" s="6" t="s">
        <v>158</v>
      </c>
      <c r="G269" s="7"/>
      <c r="H269" s="13" t="s">
        <v>159</v>
      </c>
      <c r="I269" s="13"/>
      <c r="J269" s="15">
        <v>107423000</v>
      </c>
      <c r="K269" s="15">
        <v>107189000</v>
      </c>
      <c r="L269" s="15">
        <v>107549000</v>
      </c>
      <c r="M269" s="15">
        <v>107109000</v>
      </c>
      <c r="N269" s="15">
        <v>107903000</v>
      </c>
      <c r="O269" s="15">
        <v>109305000</v>
      </c>
      <c r="P269" s="15">
        <v>109281000</v>
      </c>
      <c r="Q269" s="15">
        <v>109051000</v>
      </c>
      <c r="R269" s="15">
        <v>107725000</v>
      </c>
      <c r="S269" s="15">
        <v>109183000</v>
      </c>
      <c r="T269" s="15">
        <v>109448000</v>
      </c>
      <c r="U269" s="15">
        <v>111651000</v>
      </c>
      <c r="V269" s="29">
        <v>0.53320000000000001</v>
      </c>
      <c r="X269" s="35">
        <v>0.53336751212262157</v>
      </c>
      <c r="Y269" s="35">
        <v>0.53351030613876516</v>
      </c>
      <c r="Z269" s="35">
        <v>0.53339482229929269</v>
      </c>
      <c r="AA269" s="35">
        <v>0.53342957303614236</v>
      </c>
      <c r="AB269" s="35">
        <v>0.53305661196224519</v>
      </c>
      <c r="AC269" s="35">
        <v>0.53384367581640269</v>
      </c>
      <c r="AD269" s="35">
        <v>0.53381497075337758</v>
      </c>
      <c r="AE269" s="35">
        <v>0.53356401590236291</v>
      </c>
      <c r="AF269" s="35">
        <v>0.53313051387953025</v>
      </c>
      <c r="AG269" s="35">
        <v>0.53231820368309435</v>
      </c>
      <c r="AH269" s="35">
        <v>0.53265206575905633</v>
      </c>
      <c r="AI269" s="35">
        <v>0.53264783365464663</v>
      </c>
      <c r="AK269" s="28">
        <f t="shared" si="58"/>
        <v>57295938.254748374</v>
      </c>
      <c r="AL269" s="28">
        <f t="shared" si="59"/>
        <v>57186436.204708099</v>
      </c>
      <c r="AM269" s="28">
        <f t="shared" si="60"/>
        <v>57366079.743466631</v>
      </c>
      <c r="AN269" s="28">
        <f t="shared" si="61"/>
        <v>57135108.138328172</v>
      </c>
      <c r="AO269" s="28">
        <f t="shared" si="62"/>
        <v>57518407.60056214</v>
      </c>
      <c r="AP269" s="28">
        <f t="shared" si="63"/>
        <v>58351782.985111892</v>
      </c>
      <c r="AQ269" s="28">
        <f t="shared" si="64"/>
        <v>58335833.818899855</v>
      </c>
      <c r="AR269" s="28">
        <f t="shared" si="65"/>
        <v>58185689.49816858</v>
      </c>
      <c r="AS269" s="28">
        <f t="shared" si="66"/>
        <v>57431484.607672393</v>
      </c>
      <c r="AT269" s="28">
        <f t="shared" si="67"/>
        <v>58120098.432731293</v>
      </c>
      <c r="AU269" s="28">
        <f t="shared" si="68"/>
        <v>58297703.2931972</v>
      </c>
      <c r="AV269" s="28">
        <f t="shared" si="69"/>
        <v>59470663.275374949</v>
      </c>
    </row>
    <row r="270" spans="1:48" x14ac:dyDescent="0.3">
      <c r="A270" s="7"/>
      <c r="B270" s="7"/>
      <c r="C270" s="7"/>
      <c r="D270" s="6"/>
      <c r="E270" s="7"/>
      <c r="F270" s="6"/>
      <c r="G270" s="7"/>
      <c r="H270" s="13"/>
      <c r="I270" s="13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</row>
    <row r="271" spans="1:48" x14ac:dyDescent="0.3">
      <c r="A271" s="7" t="s">
        <v>281</v>
      </c>
      <c r="B271" s="7" t="s">
        <v>555</v>
      </c>
      <c r="C271" s="7">
        <v>1306</v>
      </c>
      <c r="D271" s="7" t="s">
        <v>292</v>
      </c>
      <c r="E271" s="7">
        <v>921</v>
      </c>
      <c r="F271" s="7" t="s">
        <v>292</v>
      </c>
      <c r="G271" s="7" t="s">
        <v>424</v>
      </c>
      <c r="H271" s="8" t="s">
        <v>1482</v>
      </c>
      <c r="J271" s="15">
        <v>37500000</v>
      </c>
      <c r="K271" s="15">
        <v>37500000</v>
      </c>
      <c r="L271" s="15">
        <v>37500000</v>
      </c>
      <c r="M271" s="15">
        <v>37500000</v>
      </c>
      <c r="N271" s="15">
        <v>37500000</v>
      </c>
      <c r="O271" s="15">
        <v>37500000</v>
      </c>
      <c r="P271" s="15">
        <v>37500000</v>
      </c>
      <c r="Q271" s="15">
        <v>37500000</v>
      </c>
      <c r="R271" s="15">
        <v>37500000</v>
      </c>
      <c r="S271" s="15">
        <v>37500000</v>
      </c>
      <c r="T271" s="15">
        <v>37500000</v>
      </c>
      <c r="U271" s="15">
        <v>37500000</v>
      </c>
      <c r="V271" s="29">
        <v>0.53779999999999994</v>
      </c>
      <c r="X271" s="35">
        <v>0.51951676894656618</v>
      </c>
      <c r="Y271" s="35">
        <v>0.51938164053153468</v>
      </c>
      <c r="Z271" s="35">
        <v>0.55797635297329351</v>
      </c>
      <c r="AA271" s="35">
        <v>0.54832343033979147</v>
      </c>
      <c r="AB271" s="35">
        <v>0.53709998354321364</v>
      </c>
      <c r="AC271" s="35">
        <v>0.53584514343257406</v>
      </c>
      <c r="AD271" s="35">
        <v>0.54260537095457717</v>
      </c>
      <c r="AE271" s="35">
        <v>0.53244256423117342</v>
      </c>
      <c r="AF271" s="35">
        <v>0.53244256423117342</v>
      </c>
      <c r="AG271" s="35">
        <v>0.54605088171784366</v>
      </c>
      <c r="AH271" s="35">
        <v>0.52497024847183493</v>
      </c>
      <c r="AI271" s="35">
        <v>0.54080001468717898</v>
      </c>
      <c r="AK271" s="28">
        <f t="shared" ref="AK271:AK334" si="70">X271*J271</f>
        <v>19481878.835496232</v>
      </c>
      <c r="AL271" s="28">
        <f t="shared" ref="AL271:AL334" si="71">Y271*K271</f>
        <v>19476811.519932549</v>
      </c>
      <c r="AM271" s="28">
        <f t="shared" ref="AM271:AM334" si="72">Z271*L271</f>
        <v>20924113.236498505</v>
      </c>
      <c r="AN271" s="28">
        <f t="shared" ref="AN271:AN334" si="73">AA271*M271</f>
        <v>20562128.63774218</v>
      </c>
      <c r="AO271" s="28">
        <f t="shared" ref="AO271:AO334" si="74">AB271*N271</f>
        <v>20141249.38287051</v>
      </c>
      <c r="AP271" s="28">
        <f t="shared" ref="AP271:AP334" si="75">AC271*O271</f>
        <v>20094192.878721528</v>
      </c>
      <c r="AQ271" s="28">
        <f t="shared" ref="AQ271:AQ334" si="76">AD271*P271</f>
        <v>20347701.410796642</v>
      </c>
      <c r="AR271" s="28">
        <f t="shared" ref="AR271:AR334" si="77">AE271*Q271</f>
        <v>19966596.158669002</v>
      </c>
      <c r="AS271" s="28">
        <f t="shared" ref="AS271:AS334" si="78">AF271*R271</f>
        <v>19966596.158669002</v>
      </c>
      <c r="AT271" s="28">
        <f t="shared" ref="AT271:AT334" si="79">AG271*S271</f>
        <v>20476908.064419135</v>
      </c>
      <c r="AU271" s="28">
        <f t="shared" ref="AU271:AU334" si="80">AH271*T271</f>
        <v>19686384.317693811</v>
      </c>
      <c r="AV271" s="28">
        <f t="shared" ref="AV271:AV334" si="81">AI271*U271</f>
        <v>20280000.55076921</v>
      </c>
    </row>
    <row r="272" spans="1:48" s="21" customFormat="1" x14ac:dyDescent="0.3">
      <c r="A272" s="7" t="s">
        <v>281</v>
      </c>
      <c r="B272" s="7" t="s">
        <v>555</v>
      </c>
      <c r="C272" s="7">
        <v>1306</v>
      </c>
      <c r="D272" s="7" t="s">
        <v>293</v>
      </c>
      <c r="E272" s="7">
        <v>907</v>
      </c>
      <c r="F272" s="7" t="s">
        <v>293</v>
      </c>
      <c r="G272" s="7" t="s">
        <v>424</v>
      </c>
      <c r="H272" s="8" t="s">
        <v>1483</v>
      </c>
      <c r="I272" s="8"/>
      <c r="J272" s="15">
        <v>37500000</v>
      </c>
      <c r="K272" s="15">
        <v>37500000</v>
      </c>
      <c r="L272" s="15">
        <v>37500000</v>
      </c>
      <c r="M272" s="15">
        <v>37500000</v>
      </c>
      <c r="N272" s="15">
        <v>37500000</v>
      </c>
      <c r="O272" s="15">
        <v>37500000</v>
      </c>
      <c r="P272" s="15">
        <v>37500000</v>
      </c>
      <c r="Q272" s="15">
        <v>37500000</v>
      </c>
      <c r="R272" s="15">
        <v>37500000</v>
      </c>
      <c r="S272" s="15">
        <v>37500000</v>
      </c>
      <c r="T272" s="15">
        <v>37500000</v>
      </c>
      <c r="U272" s="15">
        <v>37500000</v>
      </c>
      <c r="V272" s="29">
        <v>0.53779999999999994</v>
      </c>
      <c r="X272" s="35">
        <v>0.51951676894656618</v>
      </c>
      <c r="Y272" s="35">
        <v>0.51938164053153468</v>
      </c>
      <c r="Z272" s="35">
        <v>0.55797635297329351</v>
      </c>
      <c r="AA272" s="35">
        <v>0.54832343033979147</v>
      </c>
      <c r="AB272" s="35">
        <v>0.53709998354321364</v>
      </c>
      <c r="AC272" s="35">
        <v>0.53584514343257406</v>
      </c>
      <c r="AD272" s="35">
        <v>0.54260537095457717</v>
      </c>
      <c r="AE272" s="35">
        <v>0.53244256423117342</v>
      </c>
      <c r="AF272" s="35">
        <v>0.53244256423117342</v>
      </c>
      <c r="AG272" s="35">
        <v>0.54605088171784366</v>
      </c>
      <c r="AH272" s="35">
        <v>0.52497024847183493</v>
      </c>
      <c r="AI272" s="35">
        <v>0.54080001468717898</v>
      </c>
      <c r="AK272" s="28">
        <f t="shared" si="70"/>
        <v>19481878.835496232</v>
      </c>
      <c r="AL272" s="28">
        <f t="shared" si="71"/>
        <v>19476811.519932549</v>
      </c>
      <c r="AM272" s="28">
        <f t="shared" si="72"/>
        <v>20924113.236498505</v>
      </c>
      <c r="AN272" s="28">
        <f t="shared" si="73"/>
        <v>20562128.63774218</v>
      </c>
      <c r="AO272" s="28">
        <f t="shared" si="74"/>
        <v>20141249.38287051</v>
      </c>
      <c r="AP272" s="28">
        <f t="shared" si="75"/>
        <v>20094192.878721528</v>
      </c>
      <c r="AQ272" s="28">
        <f t="shared" si="76"/>
        <v>20347701.410796642</v>
      </c>
      <c r="AR272" s="28">
        <f t="shared" si="77"/>
        <v>19966596.158669002</v>
      </c>
      <c r="AS272" s="28">
        <f t="shared" si="78"/>
        <v>19966596.158669002</v>
      </c>
      <c r="AT272" s="28">
        <f t="shared" si="79"/>
        <v>20476908.064419135</v>
      </c>
      <c r="AU272" s="28">
        <f t="shared" si="80"/>
        <v>19686384.317693811</v>
      </c>
      <c r="AV272" s="28">
        <f t="shared" si="81"/>
        <v>20280000.55076921</v>
      </c>
    </row>
    <row r="273" spans="1:48" s="21" customFormat="1" x14ac:dyDescent="0.3">
      <c r="A273" s="7" t="s">
        <v>281</v>
      </c>
      <c r="B273" s="7" t="s">
        <v>555</v>
      </c>
      <c r="C273" s="7">
        <v>1306</v>
      </c>
      <c r="D273" s="6" t="s">
        <v>8</v>
      </c>
      <c r="E273" s="7">
        <v>921</v>
      </c>
      <c r="F273" s="6" t="s">
        <v>8</v>
      </c>
      <c r="G273" s="7" t="s">
        <v>424</v>
      </c>
      <c r="H273" s="8" t="s">
        <v>320</v>
      </c>
      <c r="I273" s="8"/>
      <c r="J273" s="15">
        <v>10000000</v>
      </c>
      <c r="K273" s="15">
        <v>10000000</v>
      </c>
      <c r="L273" s="15">
        <v>10000000</v>
      </c>
      <c r="M273" s="15">
        <v>10000000</v>
      </c>
      <c r="N273" s="15">
        <v>10000000</v>
      </c>
      <c r="O273" s="15">
        <v>10000000</v>
      </c>
      <c r="P273" s="15">
        <v>10000000</v>
      </c>
      <c r="Q273" s="15">
        <v>10000000</v>
      </c>
      <c r="R273" s="15">
        <v>10000000</v>
      </c>
      <c r="S273" s="15">
        <v>10000000</v>
      </c>
      <c r="T273" s="15">
        <v>10000000</v>
      </c>
      <c r="U273" s="15">
        <v>10000000</v>
      </c>
      <c r="V273" s="29">
        <v>0.53779999999999994</v>
      </c>
      <c r="X273" s="35">
        <v>0.51951676894656618</v>
      </c>
      <c r="Y273" s="35">
        <v>0.51938164053153468</v>
      </c>
      <c r="Z273" s="35">
        <v>0.55797635297329351</v>
      </c>
      <c r="AA273" s="35">
        <v>0.54832343033979147</v>
      </c>
      <c r="AB273" s="35">
        <v>0.53709998354321364</v>
      </c>
      <c r="AC273" s="35">
        <v>0.53584514343257406</v>
      </c>
      <c r="AD273" s="35">
        <v>0.54260537095457717</v>
      </c>
      <c r="AE273" s="35">
        <v>0.53244256423117342</v>
      </c>
      <c r="AF273" s="35">
        <v>0.53244256423117342</v>
      </c>
      <c r="AG273" s="35">
        <v>0.54605088171784366</v>
      </c>
      <c r="AH273" s="35">
        <v>0.52497024847183493</v>
      </c>
      <c r="AI273" s="35">
        <v>0.54080001468717898</v>
      </c>
      <c r="AK273" s="28">
        <f t="shared" si="70"/>
        <v>5195167.6894656615</v>
      </c>
      <c r="AL273" s="28">
        <f t="shared" si="71"/>
        <v>5193816.405315347</v>
      </c>
      <c r="AM273" s="28">
        <f t="shared" si="72"/>
        <v>5579763.5297329351</v>
      </c>
      <c r="AN273" s="28">
        <f t="shared" si="73"/>
        <v>5483234.3033979144</v>
      </c>
      <c r="AO273" s="28">
        <f t="shared" si="74"/>
        <v>5370999.8354321364</v>
      </c>
      <c r="AP273" s="28">
        <f t="shared" si="75"/>
        <v>5358451.4343257407</v>
      </c>
      <c r="AQ273" s="28">
        <f t="shared" si="76"/>
        <v>5426053.7095457716</v>
      </c>
      <c r="AR273" s="28">
        <f t="shared" si="77"/>
        <v>5324425.6423117341</v>
      </c>
      <c r="AS273" s="28">
        <f t="shared" si="78"/>
        <v>5324425.6423117341</v>
      </c>
      <c r="AT273" s="28">
        <f t="shared" si="79"/>
        <v>5460508.8171784366</v>
      </c>
      <c r="AU273" s="28">
        <f t="shared" si="80"/>
        <v>5249702.4847183498</v>
      </c>
      <c r="AV273" s="28">
        <f t="shared" si="81"/>
        <v>5408000.1468717894</v>
      </c>
    </row>
    <row r="274" spans="1:48" s="21" customFormat="1" x14ac:dyDescent="0.3">
      <c r="A274" s="7" t="s">
        <v>281</v>
      </c>
      <c r="B274" s="7" t="s">
        <v>555</v>
      </c>
      <c r="C274" s="7">
        <v>1306</v>
      </c>
      <c r="D274" s="7" t="s">
        <v>294</v>
      </c>
      <c r="E274" s="7">
        <v>921</v>
      </c>
      <c r="F274" s="7" t="s">
        <v>294</v>
      </c>
      <c r="G274" s="7" t="s">
        <v>424</v>
      </c>
      <c r="H274" s="8" t="s">
        <v>1484</v>
      </c>
      <c r="I274" s="8"/>
      <c r="J274" s="15">
        <v>25000000</v>
      </c>
      <c r="K274" s="15">
        <v>25000000</v>
      </c>
      <c r="L274" s="15">
        <v>25000000</v>
      </c>
      <c r="M274" s="15">
        <v>25000000</v>
      </c>
      <c r="N274" s="15">
        <v>25000000</v>
      </c>
      <c r="O274" s="15">
        <v>25000000</v>
      </c>
      <c r="P274" s="15">
        <v>25000000</v>
      </c>
      <c r="Q274" s="15">
        <v>25000000</v>
      </c>
      <c r="R274" s="15">
        <v>25000000</v>
      </c>
      <c r="S274" s="15">
        <v>25000000</v>
      </c>
      <c r="T274" s="15">
        <v>25000000</v>
      </c>
      <c r="U274" s="15">
        <v>25000000</v>
      </c>
      <c r="V274" s="29">
        <v>0.53779999999999994</v>
      </c>
      <c r="X274" s="35">
        <v>0.51951676894656618</v>
      </c>
      <c r="Y274" s="35">
        <v>0.51938164053153468</v>
      </c>
      <c r="Z274" s="35">
        <v>0.55797635297329351</v>
      </c>
      <c r="AA274" s="35">
        <v>0.54832343033979147</v>
      </c>
      <c r="AB274" s="35">
        <v>0.53709998354321364</v>
      </c>
      <c r="AC274" s="35">
        <v>0.53584514343257406</v>
      </c>
      <c r="AD274" s="35">
        <v>0.54260537095457717</v>
      </c>
      <c r="AE274" s="35">
        <v>0.53244256423117342</v>
      </c>
      <c r="AF274" s="35">
        <v>0.53244256423117342</v>
      </c>
      <c r="AG274" s="35">
        <v>0.54605088171784366</v>
      </c>
      <c r="AH274" s="35">
        <v>0.52497024847183493</v>
      </c>
      <c r="AI274" s="35">
        <v>0.54080001468717898</v>
      </c>
      <c r="AK274" s="28">
        <f t="shared" si="70"/>
        <v>12987919.223664155</v>
      </c>
      <c r="AL274" s="28">
        <f t="shared" si="71"/>
        <v>12984541.013288368</v>
      </c>
      <c r="AM274" s="28">
        <f t="shared" si="72"/>
        <v>13949408.824332338</v>
      </c>
      <c r="AN274" s="28">
        <f t="shared" si="73"/>
        <v>13708085.758494787</v>
      </c>
      <c r="AO274" s="28">
        <f t="shared" si="74"/>
        <v>13427499.588580342</v>
      </c>
      <c r="AP274" s="28">
        <f t="shared" si="75"/>
        <v>13396128.585814351</v>
      </c>
      <c r="AQ274" s="28">
        <f t="shared" si="76"/>
        <v>13565134.273864429</v>
      </c>
      <c r="AR274" s="28">
        <f t="shared" si="77"/>
        <v>13311064.105779335</v>
      </c>
      <c r="AS274" s="28">
        <f t="shared" si="78"/>
        <v>13311064.105779335</v>
      </c>
      <c r="AT274" s="28">
        <f t="shared" si="79"/>
        <v>13651272.042946091</v>
      </c>
      <c r="AU274" s="28">
        <f t="shared" si="80"/>
        <v>13124256.211795874</v>
      </c>
      <c r="AV274" s="28">
        <f t="shared" si="81"/>
        <v>13520000.367179474</v>
      </c>
    </row>
    <row r="275" spans="1:48" s="21" customFormat="1" x14ac:dyDescent="0.3">
      <c r="A275" s="7" t="s">
        <v>281</v>
      </c>
      <c r="B275" s="7" t="s">
        <v>555</v>
      </c>
      <c r="C275" s="7">
        <v>1306</v>
      </c>
      <c r="D275" s="6" t="s">
        <v>8</v>
      </c>
      <c r="E275" s="7">
        <v>921</v>
      </c>
      <c r="F275" s="6" t="s">
        <v>8</v>
      </c>
      <c r="G275" s="7" t="s">
        <v>424</v>
      </c>
      <c r="H275" s="8" t="s">
        <v>1485</v>
      </c>
      <c r="I275" s="8"/>
      <c r="J275" s="15">
        <v>20000000</v>
      </c>
      <c r="K275" s="15">
        <v>20000000</v>
      </c>
      <c r="L275" s="15">
        <v>20000000</v>
      </c>
      <c r="M275" s="15">
        <v>20000000</v>
      </c>
      <c r="N275" s="15">
        <v>20000000</v>
      </c>
      <c r="O275" s="15">
        <v>20000000</v>
      </c>
      <c r="P275" s="15">
        <v>20000000</v>
      </c>
      <c r="Q275" s="15">
        <v>20000000</v>
      </c>
      <c r="R275" s="15">
        <v>20000000</v>
      </c>
      <c r="S275" s="15">
        <v>20000000</v>
      </c>
      <c r="T275" s="15">
        <v>20000000</v>
      </c>
      <c r="U275" s="15">
        <v>20000000</v>
      </c>
      <c r="V275" s="29">
        <v>0.53779999999999994</v>
      </c>
      <c r="X275" s="35">
        <v>0.51951676894656618</v>
      </c>
      <c r="Y275" s="35">
        <v>0.51938164053153468</v>
      </c>
      <c r="Z275" s="35">
        <v>0.55797635297329351</v>
      </c>
      <c r="AA275" s="35">
        <v>0.54832343033979147</v>
      </c>
      <c r="AB275" s="35">
        <v>0.53709998354321364</v>
      </c>
      <c r="AC275" s="35">
        <v>0.53584514343257406</v>
      </c>
      <c r="AD275" s="35">
        <v>0.54260537095457717</v>
      </c>
      <c r="AE275" s="35">
        <v>0.53244256423117342</v>
      </c>
      <c r="AF275" s="35">
        <v>0.53244256423117342</v>
      </c>
      <c r="AG275" s="35">
        <v>0.54605088171784366</v>
      </c>
      <c r="AH275" s="35">
        <v>0.52497024847183493</v>
      </c>
      <c r="AI275" s="35">
        <v>0.54080001468717898</v>
      </c>
      <c r="AK275" s="28">
        <f t="shared" si="70"/>
        <v>10390335.378931323</v>
      </c>
      <c r="AL275" s="28">
        <f t="shared" si="71"/>
        <v>10387632.810630694</v>
      </c>
      <c r="AM275" s="28">
        <f t="shared" si="72"/>
        <v>11159527.05946587</v>
      </c>
      <c r="AN275" s="28">
        <f t="shared" si="73"/>
        <v>10966468.606795829</v>
      </c>
      <c r="AO275" s="28">
        <f t="shared" si="74"/>
        <v>10741999.670864273</v>
      </c>
      <c r="AP275" s="28">
        <f t="shared" si="75"/>
        <v>10716902.868651481</v>
      </c>
      <c r="AQ275" s="28">
        <f t="shared" si="76"/>
        <v>10852107.419091543</v>
      </c>
      <c r="AR275" s="28">
        <f t="shared" si="77"/>
        <v>10648851.284623468</v>
      </c>
      <c r="AS275" s="28">
        <f t="shared" si="78"/>
        <v>10648851.284623468</v>
      </c>
      <c r="AT275" s="28">
        <f t="shared" si="79"/>
        <v>10921017.634356873</v>
      </c>
      <c r="AU275" s="28">
        <f t="shared" si="80"/>
        <v>10499404.9694367</v>
      </c>
      <c r="AV275" s="28">
        <f t="shared" si="81"/>
        <v>10816000.293743579</v>
      </c>
    </row>
    <row r="276" spans="1:48" s="21" customFormat="1" x14ac:dyDescent="0.3">
      <c r="A276" s="7" t="s">
        <v>281</v>
      </c>
      <c r="B276" s="7" t="s">
        <v>555</v>
      </c>
      <c r="C276" s="7">
        <v>1306</v>
      </c>
      <c r="D276" s="7" t="s">
        <v>295</v>
      </c>
      <c r="E276" s="7">
        <v>921</v>
      </c>
      <c r="F276" s="7" t="s">
        <v>295</v>
      </c>
      <c r="G276" s="7" t="s">
        <v>424</v>
      </c>
      <c r="H276" s="8" t="s">
        <v>297</v>
      </c>
      <c r="I276" s="8"/>
      <c r="J276" s="15">
        <v>10000000</v>
      </c>
      <c r="K276" s="15">
        <v>10000000</v>
      </c>
      <c r="L276" s="15">
        <v>10000000</v>
      </c>
      <c r="M276" s="15">
        <v>10000000</v>
      </c>
      <c r="N276" s="15">
        <v>10000000</v>
      </c>
      <c r="O276" s="15">
        <v>10000000</v>
      </c>
      <c r="P276" s="15">
        <v>10000000</v>
      </c>
      <c r="Q276" s="15">
        <v>10000000</v>
      </c>
      <c r="R276" s="15">
        <v>10000000</v>
      </c>
      <c r="S276" s="15">
        <v>10000000</v>
      </c>
      <c r="T276" s="15">
        <v>10000000</v>
      </c>
      <c r="U276" s="15">
        <v>10000000</v>
      </c>
      <c r="V276" s="29">
        <v>0.53779999999999994</v>
      </c>
      <c r="X276" s="35">
        <v>0.51951676894656618</v>
      </c>
      <c r="Y276" s="35">
        <v>0.51938164053153468</v>
      </c>
      <c r="Z276" s="35">
        <v>0.55797635297329351</v>
      </c>
      <c r="AA276" s="35">
        <v>0.54832343033979147</v>
      </c>
      <c r="AB276" s="35">
        <v>0.53709998354321364</v>
      </c>
      <c r="AC276" s="35">
        <v>0.53584514343257406</v>
      </c>
      <c r="AD276" s="35">
        <v>0.54260537095457717</v>
      </c>
      <c r="AE276" s="35">
        <v>0.53244256423117342</v>
      </c>
      <c r="AF276" s="35">
        <v>0.53244256423117342</v>
      </c>
      <c r="AG276" s="35">
        <v>0.54605088171784366</v>
      </c>
      <c r="AH276" s="35">
        <v>0.52497024847183493</v>
      </c>
      <c r="AI276" s="35">
        <v>0.54080001468717898</v>
      </c>
      <c r="AK276" s="28">
        <f t="shared" si="70"/>
        <v>5195167.6894656615</v>
      </c>
      <c r="AL276" s="28">
        <f t="shared" si="71"/>
        <v>5193816.405315347</v>
      </c>
      <c r="AM276" s="28">
        <f t="shared" si="72"/>
        <v>5579763.5297329351</v>
      </c>
      <c r="AN276" s="28">
        <f t="shared" si="73"/>
        <v>5483234.3033979144</v>
      </c>
      <c r="AO276" s="28">
        <f t="shared" si="74"/>
        <v>5370999.8354321364</v>
      </c>
      <c r="AP276" s="28">
        <f t="shared" si="75"/>
        <v>5358451.4343257407</v>
      </c>
      <c r="AQ276" s="28">
        <f t="shared" si="76"/>
        <v>5426053.7095457716</v>
      </c>
      <c r="AR276" s="28">
        <f t="shared" si="77"/>
        <v>5324425.6423117341</v>
      </c>
      <c r="AS276" s="28">
        <f t="shared" si="78"/>
        <v>5324425.6423117341</v>
      </c>
      <c r="AT276" s="28">
        <f t="shared" si="79"/>
        <v>5460508.8171784366</v>
      </c>
      <c r="AU276" s="28">
        <f t="shared" si="80"/>
        <v>5249702.4847183498</v>
      </c>
      <c r="AV276" s="28">
        <f t="shared" si="81"/>
        <v>5408000.1468717894</v>
      </c>
    </row>
    <row r="277" spans="1:48" s="21" customFormat="1" x14ac:dyDescent="0.3">
      <c r="A277" s="7" t="s">
        <v>281</v>
      </c>
      <c r="B277" s="7" t="s">
        <v>555</v>
      </c>
      <c r="C277" s="7">
        <v>1306</v>
      </c>
      <c r="D277" s="6" t="s">
        <v>8</v>
      </c>
      <c r="E277" s="7">
        <v>921</v>
      </c>
      <c r="F277" s="6" t="s">
        <v>8</v>
      </c>
      <c r="G277" s="7" t="s">
        <v>424</v>
      </c>
      <c r="H277" s="8" t="s">
        <v>1486</v>
      </c>
      <c r="I277" s="8"/>
      <c r="J277" s="15">
        <v>12500000</v>
      </c>
      <c r="K277" s="15">
        <v>12500000</v>
      </c>
      <c r="L277" s="15">
        <v>12500000</v>
      </c>
      <c r="M277" s="15">
        <v>12500000</v>
      </c>
      <c r="N277" s="15">
        <v>12500000</v>
      </c>
      <c r="O277" s="15">
        <v>12500000</v>
      </c>
      <c r="P277" s="15">
        <v>12500000</v>
      </c>
      <c r="Q277" s="15">
        <v>12500000</v>
      </c>
      <c r="R277" s="15">
        <v>12500000</v>
      </c>
      <c r="S277" s="15">
        <v>12500000</v>
      </c>
      <c r="T277" s="15">
        <v>12500000</v>
      </c>
      <c r="U277" s="15">
        <v>12500000</v>
      </c>
      <c r="V277" s="29">
        <v>0.53779999999999994</v>
      </c>
      <c r="X277" s="35">
        <v>0.51951676894656618</v>
      </c>
      <c r="Y277" s="35">
        <v>0.51938164053153468</v>
      </c>
      <c r="Z277" s="35">
        <v>0.55797635297329351</v>
      </c>
      <c r="AA277" s="35">
        <v>0.54832343033979147</v>
      </c>
      <c r="AB277" s="35">
        <v>0.53709998354321364</v>
      </c>
      <c r="AC277" s="35">
        <v>0.53584514343257406</v>
      </c>
      <c r="AD277" s="35">
        <v>0.54260537095457717</v>
      </c>
      <c r="AE277" s="35">
        <v>0.53244256423117342</v>
      </c>
      <c r="AF277" s="35">
        <v>0.53244256423117342</v>
      </c>
      <c r="AG277" s="35">
        <v>0.54605088171784366</v>
      </c>
      <c r="AH277" s="35">
        <v>0.52497024847183493</v>
      </c>
      <c r="AI277" s="35">
        <v>0.54080001468717898</v>
      </c>
      <c r="AK277" s="28">
        <f t="shared" si="70"/>
        <v>6493959.6118320776</v>
      </c>
      <c r="AL277" s="28">
        <f t="shared" si="71"/>
        <v>6492270.5066441838</v>
      </c>
      <c r="AM277" s="28">
        <f t="shared" si="72"/>
        <v>6974704.4121661689</v>
      </c>
      <c r="AN277" s="28">
        <f t="shared" si="73"/>
        <v>6854042.8792473935</v>
      </c>
      <c r="AO277" s="28">
        <f t="shared" si="74"/>
        <v>6713749.794290171</v>
      </c>
      <c r="AP277" s="28">
        <f t="shared" si="75"/>
        <v>6698064.2929071756</v>
      </c>
      <c r="AQ277" s="28">
        <f t="shared" si="76"/>
        <v>6782567.1369322147</v>
      </c>
      <c r="AR277" s="28">
        <f t="shared" si="77"/>
        <v>6655532.0528896675</v>
      </c>
      <c r="AS277" s="28">
        <f t="shared" si="78"/>
        <v>6655532.0528896675</v>
      </c>
      <c r="AT277" s="28">
        <f t="shared" si="79"/>
        <v>6825636.0214730455</v>
      </c>
      <c r="AU277" s="28">
        <f t="shared" si="80"/>
        <v>6562128.105897937</v>
      </c>
      <c r="AV277" s="28">
        <f t="shared" si="81"/>
        <v>6760000.1835897369</v>
      </c>
    </row>
    <row r="278" spans="1:48" s="21" customFormat="1" x14ac:dyDescent="0.3">
      <c r="A278" s="7" t="s">
        <v>281</v>
      </c>
      <c r="B278" s="7" t="s">
        <v>555</v>
      </c>
      <c r="C278" s="7">
        <v>1306</v>
      </c>
      <c r="D278" s="7" t="s">
        <v>247</v>
      </c>
      <c r="E278" s="7">
        <v>921</v>
      </c>
      <c r="F278" s="7" t="s">
        <v>247</v>
      </c>
      <c r="G278" s="7" t="s">
        <v>424</v>
      </c>
      <c r="H278" s="8" t="s">
        <v>304</v>
      </c>
      <c r="I278" s="8"/>
      <c r="J278" s="15">
        <v>5834000</v>
      </c>
      <c r="K278" s="15">
        <v>5834000</v>
      </c>
      <c r="L278" s="15">
        <v>5834000</v>
      </c>
      <c r="M278" s="15">
        <v>5834000</v>
      </c>
      <c r="N278" s="15">
        <v>5834000</v>
      </c>
      <c r="O278" s="15">
        <v>5834000</v>
      </c>
      <c r="P278" s="15">
        <v>5834000</v>
      </c>
      <c r="Q278" s="15">
        <v>5834000</v>
      </c>
      <c r="R278" s="15">
        <v>5834000</v>
      </c>
      <c r="S278" s="15">
        <v>5834000</v>
      </c>
      <c r="T278" s="15">
        <v>5834000</v>
      </c>
      <c r="U278" s="15">
        <v>5834000</v>
      </c>
      <c r="V278" s="29">
        <v>0.53779999999999994</v>
      </c>
      <c r="X278" s="35">
        <v>0.51951676894656618</v>
      </c>
      <c r="Y278" s="35">
        <v>0.51938164053153468</v>
      </c>
      <c r="Z278" s="35">
        <v>0.55797635297329351</v>
      </c>
      <c r="AA278" s="35">
        <v>0.54832343033979147</v>
      </c>
      <c r="AB278" s="35">
        <v>0.53709998354321364</v>
      </c>
      <c r="AC278" s="35">
        <v>0.53584514343257406</v>
      </c>
      <c r="AD278" s="35">
        <v>0.54260537095457717</v>
      </c>
      <c r="AE278" s="35">
        <v>0.53244256423117342</v>
      </c>
      <c r="AF278" s="35">
        <v>0.53244256423117342</v>
      </c>
      <c r="AG278" s="35">
        <v>0.54605088171784366</v>
      </c>
      <c r="AH278" s="35">
        <v>0.52497024847183493</v>
      </c>
      <c r="AI278" s="35">
        <v>0.54080001468717898</v>
      </c>
      <c r="AK278" s="28">
        <f t="shared" si="70"/>
        <v>3030860.8300342672</v>
      </c>
      <c r="AL278" s="28">
        <f t="shared" si="71"/>
        <v>3030072.4908609735</v>
      </c>
      <c r="AM278" s="28">
        <f t="shared" si="72"/>
        <v>3255234.0432461943</v>
      </c>
      <c r="AN278" s="28">
        <f t="shared" si="73"/>
        <v>3198918.8926023436</v>
      </c>
      <c r="AO278" s="28">
        <f t="shared" si="74"/>
        <v>3133441.3039911082</v>
      </c>
      <c r="AP278" s="28">
        <f t="shared" si="75"/>
        <v>3126120.5667856368</v>
      </c>
      <c r="AQ278" s="28">
        <f t="shared" si="76"/>
        <v>3165559.7341490034</v>
      </c>
      <c r="AR278" s="28">
        <f t="shared" si="77"/>
        <v>3106269.9197246656</v>
      </c>
      <c r="AS278" s="28">
        <f t="shared" si="78"/>
        <v>3106269.9197246656</v>
      </c>
      <c r="AT278" s="28">
        <f t="shared" si="79"/>
        <v>3185660.8439418999</v>
      </c>
      <c r="AU278" s="28">
        <f t="shared" si="80"/>
        <v>3062676.4295846848</v>
      </c>
      <c r="AV278" s="28">
        <f t="shared" si="81"/>
        <v>3155027.2856850023</v>
      </c>
    </row>
    <row r="279" spans="1:48" s="21" customFormat="1" x14ac:dyDescent="0.3">
      <c r="A279" s="7" t="s">
        <v>281</v>
      </c>
      <c r="B279" s="7" t="s">
        <v>555</v>
      </c>
      <c r="C279" s="7">
        <v>1306</v>
      </c>
      <c r="D279" s="6" t="s">
        <v>8</v>
      </c>
      <c r="E279" s="7">
        <v>925</v>
      </c>
      <c r="F279" s="7" t="s">
        <v>429</v>
      </c>
      <c r="G279" s="7" t="s">
        <v>424</v>
      </c>
      <c r="H279" s="8" t="s">
        <v>1487</v>
      </c>
      <c r="I279" s="8"/>
      <c r="J279" s="15">
        <v>8334000</v>
      </c>
      <c r="K279" s="15">
        <v>8334000</v>
      </c>
      <c r="L279" s="15">
        <v>8334000</v>
      </c>
      <c r="M279" s="15">
        <v>8334000</v>
      </c>
      <c r="N279" s="15">
        <v>8334000</v>
      </c>
      <c r="O279" s="15">
        <v>8334000</v>
      </c>
      <c r="P279" s="15">
        <v>8334000</v>
      </c>
      <c r="Q279" s="15">
        <v>8334000</v>
      </c>
      <c r="R279" s="15">
        <v>8334000</v>
      </c>
      <c r="S279" s="15">
        <v>8334000</v>
      </c>
      <c r="T279" s="15">
        <v>8334000</v>
      </c>
      <c r="U279" s="15">
        <v>8334000</v>
      </c>
      <c r="V279" s="29">
        <v>0.53779999999999994</v>
      </c>
      <c r="X279" s="35">
        <v>0.51951676894656618</v>
      </c>
      <c r="Y279" s="35">
        <v>0.51938164053153468</v>
      </c>
      <c r="Z279" s="35">
        <v>0.55797635297329351</v>
      </c>
      <c r="AA279" s="35">
        <v>0.54832343033979147</v>
      </c>
      <c r="AB279" s="35">
        <v>0.53709998354321364</v>
      </c>
      <c r="AC279" s="35">
        <v>0.53584514343257406</v>
      </c>
      <c r="AD279" s="35">
        <v>0.54260537095457717</v>
      </c>
      <c r="AE279" s="35">
        <v>0.53244256423117342</v>
      </c>
      <c r="AF279" s="35">
        <v>0.53244256423117342</v>
      </c>
      <c r="AG279" s="35">
        <v>0.54605088171784366</v>
      </c>
      <c r="AH279" s="35">
        <v>0.52497024847183493</v>
      </c>
      <c r="AI279" s="35">
        <v>0.54080001468717898</v>
      </c>
      <c r="AK279" s="28">
        <f t="shared" si="70"/>
        <v>4329652.7524006823</v>
      </c>
      <c r="AL279" s="28">
        <f t="shared" si="71"/>
        <v>4328526.5921898102</v>
      </c>
      <c r="AM279" s="28">
        <f t="shared" si="72"/>
        <v>4650174.9256794285</v>
      </c>
      <c r="AN279" s="28">
        <f t="shared" si="73"/>
        <v>4569727.4684518222</v>
      </c>
      <c r="AO279" s="28">
        <f t="shared" si="74"/>
        <v>4476191.2628491428</v>
      </c>
      <c r="AP279" s="28">
        <f t="shared" si="75"/>
        <v>4465733.4253670722</v>
      </c>
      <c r="AQ279" s="28">
        <f t="shared" si="76"/>
        <v>4522073.1615354465</v>
      </c>
      <c r="AR279" s="28">
        <f t="shared" si="77"/>
        <v>4437376.3303025989</v>
      </c>
      <c r="AS279" s="28">
        <f t="shared" si="78"/>
        <v>4437376.3303025989</v>
      </c>
      <c r="AT279" s="28">
        <f t="shared" si="79"/>
        <v>4550788.0482365089</v>
      </c>
      <c r="AU279" s="28">
        <f t="shared" si="80"/>
        <v>4375102.050764272</v>
      </c>
      <c r="AV279" s="28">
        <f t="shared" si="81"/>
        <v>4507027.3224029494</v>
      </c>
    </row>
    <row r="280" spans="1:48" s="21" customFormat="1" x14ac:dyDescent="0.3">
      <c r="A280" s="7" t="s">
        <v>281</v>
      </c>
      <c r="B280" s="7" t="s">
        <v>555</v>
      </c>
      <c r="C280" s="7">
        <v>1306</v>
      </c>
      <c r="D280" s="6" t="s">
        <v>8</v>
      </c>
      <c r="E280" s="7">
        <v>907</v>
      </c>
      <c r="F280" s="7" t="s">
        <v>430</v>
      </c>
      <c r="G280" s="7" t="s">
        <v>424</v>
      </c>
      <c r="H280" s="8" t="s">
        <v>1488</v>
      </c>
      <c r="I280" s="8"/>
      <c r="J280" s="15">
        <v>8334000</v>
      </c>
      <c r="K280" s="15">
        <v>8334000</v>
      </c>
      <c r="L280" s="15">
        <v>8334000</v>
      </c>
      <c r="M280" s="15">
        <v>8334000</v>
      </c>
      <c r="N280" s="15">
        <v>8334000</v>
      </c>
      <c r="O280" s="15">
        <v>8334000</v>
      </c>
      <c r="P280" s="15">
        <v>8334000</v>
      </c>
      <c r="Q280" s="15">
        <v>8334000</v>
      </c>
      <c r="R280" s="15">
        <v>8334000</v>
      </c>
      <c r="S280" s="15">
        <v>8334000</v>
      </c>
      <c r="T280" s="15">
        <v>8334000</v>
      </c>
      <c r="U280" s="15">
        <v>8334000</v>
      </c>
      <c r="V280" s="29">
        <v>0.53779999999999994</v>
      </c>
      <c r="X280" s="35">
        <v>0.51951676894656618</v>
      </c>
      <c r="Y280" s="35">
        <v>0.51938164053153468</v>
      </c>
      <c r="Z280" s="35">
        <v>0.55797635297329351</v>
      </c>
      <c r="AA280" s="35">
        <v>0.54832343033979147</v>
      </c>
      <c r="AB280" s="35">
        <v>0.53709998354321364</v>
      </c>
      <c r="AC280" s="35">
        <v>0.53584514343257406</v>
      </c>
      <c r="AD280" s="35">
        <v>0.54260537095457717</v>
      </c>
      <c r="AE280" s="35">
        <v>0.53244256423117342</v>
      </c>
      <c r="AF280" s="35">
        <v>0.53244256423117342</v>
      </c>
      <c r="AG280" s="35">
        <v>0.54605088171784366</v>
      </c>
      <c r="AH280" s="35">
        <v>0.52497024847183493</v>
      </c>
      <c r="AI280" s="35">
        <v>0.54080001468717898</v>
      </c>
      <c r="AK280" s="28">
        <f t="shared" si="70"/>
        <v>4329652.7524006823</v>
      </c>
      <c r="AL280" s="28">
        <f t="shared" si="71"/>
        <v>4328526.5921898102</v>
      </c>
      <c r="AM280" s="28">
        <f t="shared" si="72"/>
        <v>4650174.9256794285</v>
      </c>
      <c r="AN280" s="28">
        <f t="shared" si="73"/>
        <v>4569727.4684518222</v>
      </c>
      <c r="AO280" s="28">
        <f t="shared" si="74"/>
        <v>4476191.2628491428</v>
      </c>
      <c r="AP280" s="28">
        <f t="shared" si="75"/>
        <v>4465733.4253670722</v>
      </c>
      <c r="AQ280" s="28">
        <f t="shared" si="76"/>
        <v>4522073.1615354465</v>
      </c>
      <c r="AR280" s="28">
        <f t="shared" si="77"/>
        <v>4437376.3303025989</v>
      </c>
      <c r="AS280" s="28">
        <f t="shared" si="78"/>
        <v>4437376.3303025989</v>
      </c>
      <c r="AT280" s="28">
        <f t="shared" si="79"/>
        <v>4550788.0482365089</v>
      </c>
      <c r="AU280" s="28">
        <f t="shared" si="80"/>
        <v>4375102.050764272</v>
      </c>
      <c r="AV280" s="28">
        <f t="shared" si="81"/>
        <v>4507027.3224029494</v>
      </c>
    </row>
    <row r="281" spans="1:48" s="21" customFormat="1" x14ac:dyDescent="0.3">
      <c r="A281" s="7" t="s">
        <v>281</v>
      </c>
      <c r="B281" s="7" t="s">
        <v>555</v>
      </c>
      <c r="C281" s="7">
        <v>1306</v>
      </c>
      <c r="D281" s="6" t="s">
        <v>8</v>
      </c>
      <c r="E281" s="7">
        <v>905</v>
      </c>
      <c r="F281" s="7" t="s">
        <v>431</v>
      </c>
      <c r="G281" s="7" t="s">
        <v>424</v>
      </c>
      <c r="H281" s="8" t="s">
        <v>1489</v>
      </c>
      <c r="I281" s="8"/>
      <c r="J281" s="15">
        <v>16667000</v>
      </c>
      <c r="K281" s="15">
        <v>16667000</v>
      </c>
      <c r="L281" s="15">
        <v>16667000</v>
      </c>
      <c r="M281" s="15">
        <v>16667000</v>
      </c>
      <c r="N281" s="15">
        <v>16667000</v>
      </c>
      <c r="O281" s="15">
        <v>16667000</v>
      </c>
      <c r="P281" s="15">
        <v>16667000</v>
      </c>
      <c r="Q281" s="15">
        <v>16667000</v>
      </c>
      <c r="R281" s="15">
        <v>16667000</v>
      </c>
      <c r="S281" s="15">
        <v>16667000</v>
      </c>
      <c r="T281" s="15">
        <v>16667000</v>
      </c>
      <c r="U281" s="15">
        <v>16667000</v>
      </c>
      <c r="V281" s="29">
        <v>0.53779999999999994</v>
      </c>
      <c r="X281" s="35">
        <v>0.51951676894656618</v>
      </c>
      <c r="Y281" s="35">
        <v>0.51938164053153468</v>
      </c>
      <c r="Z281" s="35">
        <v>0.55797635297329351</v>
      </c>
      <c r="AA281" s="35">
        <v>0.54832343033979147</v>
      </c>
      <c r="AB281" s="35">
        <v>0.53709998354321364</v>
      </c>
      <c r="AC281" s="35">
        <v>0.53584514343257406</v>
      </c>
      <c r="AD281" s="35">
        <v>0.54260537095457717</v>
      </c>
      <c r="AE281" s="35">
        <v>0.53244256423117342</v>
      </c>
      <c r="AF281" s="35">
        <v>0.53244256423117342</v>
      </c>
      <c r="AG281" s="35">
        <v>0.54605088171784366</v>
      </c>
      <c r="AH281" s="35">
        <v>0.52497024847183493</v>
      </c>
      <c r="AI281" s="35">
        <v>0.54080001468717898</v>
      </c>
      <c r="AK281" s="28">
        <f t="shared" si="70"/>
        <v>8658785.9880324192</v>
      </c>
      <c r="AL281" s="28">
        <f t="shared" si="71"/>
        <v>8656533.8027390894</v>
      </c>
      <c r="AM281" s="28">
        <f t="shared" si="72"/>
        <v>9299791.8750058822</v>
      </c>
      <c r="AN281" s="28">
        <f t="shared" si="73"/>
        <v>9138906.6134733036</v>
      </c>
      <c r="AO281" s="28">
        <f t="shared" si="74"/>
        <v>8951845.4257147424</v>
      </c>
      <c r="AP281" s="28">
        <f t="shared" si="75"/>
        <v>8930931.0055907127</v>
      </c>
      <c r="AQ281" s="28">
        <f t="shared" si="76"/>
        <v>9043603.7176999375</v>
      </c>
      <c r="AR281" s="28">
        <f t="shared" si="77"/>
        <v>8874220.2180409674</v>
      </c>
      <c r="AS281" s="28">
        <f t="shared" si="78"/>
        <v>8874220.2180409674</v>
      </c>
      <c r="AT281" s="28">
        <f t="shared" si="79"/>
        <v>9101030.0455913004</v>
      </c>
      <c r="AU281" s="28">
        <f t="shared" si="80"/>
        <v>8749679.131280072</v>
      </c>
      <c r="AV281" s="28">
        <f t="shared" si="81"/>
        <v>9013513.8447912112</v>
      </c>
    </row>
    <row r="282" spans="1:48" s="21" customFormat="1" x14ac:dyDescent="0.3">
      <c r="A282" s="7" t="s">
        <v>281</v>
      </c>
      <c r="B282" s="7" t="s">
        <v>555</v>
      </c>
      <c r="C282" s="7">
        <v>1306</v>
      </c>
      <c r="D282" s="6" t="s">
        <v>8</v>
      </c>
      <c r="E282" s="7">
        <v>922</v>
      </c>
      <c r="F282" s="7" t="s">
        <v>432</v>
      </c>
      <c r="G282" s="7" t="s">
        <v>424</v>
      </c>
      <c r="H282" s="8" t="s">
        <v>298</v>
      </c>
      <c r="I282" s="8"/>
      <c r="J282" s="15">
        <v>8334000</v>
      </c>
      <c r="K282" s="15">
        <v>8334000</v>
      </c>
      <c r="L282" s="15">
        <v>8334000</v>
      </c>
      <c r="M282" s="15">
        <v>8334000</v>
      </c>
      <c r="N282" s="15">
        <v>8334000</v>
      </c>
      <c r="O282" s="15">
        <v>8334000</v>
      </c>
      <c r="P282" s="15">
        <v>8334000</v>
      </c>
      <c r="Q282" s="15">
        <v>8334000</v>
      </c>
      <c r="R282" s="15">
        <v>8334000</v>
      </c>
      <c r="S282" s="15">
        <v>8334000</v>
      </c>
      <c r="T282" s="15">
        <v>8334000</v>
      </c>
      <c r="U282" s="15">
        <v>8334000</v>
      </c>
      <c r="V282" s="29">
        <v>0.53779999999999994</v>
      </c>
      <c r="X282" s="35">
        <v>0.51951676894656618</v>
      </c>
      <c r="Y282" s="35">
        <v>0.51938164053153468</v>
      </c>
      <c r="Z282" s="35">
        <v>0.55797635297329351</v>
      </c>
      <c r="AA282" s="35">
        <v>0.54832343033979147</v>
      </c>
      <c r="AB282" s="35">
        <v>0.53709998354321364</v>
      </c>
      <c r="AC282" s="35">
        <v>0.53584514343257406</v>
      </c>
      <c r="AD282" s="35">
        <v>0.54260537095457717</v>
      </c>
      <c r="AE282" s="35">
        <v>0.53244256423117342</v>
      </c>
      <c r="AF282" s="35">
        <v>0.53244256423117342</v>
      </c>
      <c r="AG282" s="35">
        <v>0.54605088171784366</v>
      </c>
      <c r="AH282" s="35">
        <v>0.52497024847183493</v>
      </c>
      <c r="AI282" s="35">
        <v>0.54080001468717898</v>
      </c>
      <c r="AK282" s="28">
        <f t="shared" si="70"/>
        <v>4329652.7524006823</v>
      </c>
      <c r="AL282" s="28">
        <f t="shared" si="71"/>
        <v>4328526.5921898102</v>
      </c>
      <c r="AM282" s="28">
        <f t="shared" si="72"/>
        <v>4650174.9256794285</v>
      </c>
      <c r="AN282" s="28">
        <f t="shared" si="73"/>
        <v>4569727.4684518222</v>
      </c>
      <c r="AO282" s="28">
        <f t="shared" si="74"/>
        <v>4476191.2628491428</v>
      </c>
      <c r="AP282" s="28">
        <f t="shared" si="75"/>
        <v>4465733.4253670722</v>
      </c>
      <c r="AQ282" s="28">
        <f t="shared" si="76"/>
        <v>4522073.1615354465</v>
      </c>
      <c r="AR282" s="28">
        <f t="shared" si="77"/>
        <v>4437376.3303025989</v>
      </c>
      <c r="AS282" s="28">
        <f t="shared" si="78"/>
        <v>4437376.3303025989</v>
      </c>
      <c r="AT282" s="28">
        <f t="shared" si="79"/>
        <v>4550788.0482365089</v>
      </c>
      <c r="AU282" s="28">
        <f t="shared" si="80"/>
        <v>4375102.050764272</v>
      </c>
      <c r="AV282" s="28">
        <f t="shared" si="81"/>
        <v>4507027.3224029494</v>
      </c>
    </row>
    <row r="283" spans="1:48" s="21" customFormat="1" x14ac:dyDescent="0.3">
      <c r="A283" s="7" t="s">
        <v>281</v>
      </c>
      <c r="B283" s="7" t="s">
        <v>555</v>
      </c>
      <c r="C283" s="7">
        <v>1306</v>
      </c>
      <c r="D283" s="6" t="s">
        <v>8</v>
      </c>
      <c r="E283" s="7">
        <v>925</v>
      </c>
      <c r="F283" s="7">
        <v>212452</v>
      </c>
      <c r="G283" s="7" t="s">
        <v>424</v>
      </c>
      <c r="H283" s="8" t="s">
        <v>1490</v>
      </c>
      <c r="I283" s="8"/>
      <c r="J283" s="15">
        <v>5000000</v>
      </c>
      <c r="K283" s="15">
        <v>5000000</v>
      </c>
      <c r="L283" s="15">
        <v>5000000</v>
      </c>
      <c r="M283" s="15">
        <v>5000000</v>
      </c>
      <c r="N283" s="15">
        <v>5000000</v>
      </c>
      <c r="O283" s="15">
        <v>5000000</v>
      </c>
      <c r="P283" s="15">
        <v>5000000</v>
      </c>
      <c r="Q283" s="15">
        <v>5000000</v>
      </c>
      <c r="R283" s="15">
        <v>5000000</v>
      </c>
      <c r="S283" s="15">
        <v>5000000</v>
      </c>
      <c r="T283" s="15">
        <v>5000000</v>
      </c>
      <c r="U283" s="15">
        <v>5000000</v>
      </c>
      <c r="V283" s="29">
        <v>0.53779999999999994</v>
      </c>
      <c r="X283" s="35">
        <v>0.51951676894656618</v>
      </c>
      <c r="Y283" s="35">
        <v>0.51938164053153468</v>
      </c>
      <c r="Z283" s="35">
        <v>0.55797635297329351</v>
      </c>
      <c r="AA283" s="35">
        <v>0.54832343033979147</v>
      </c>
      <c r="AB283" s="35">
        <v>0.53709998354321364</v>
      </c>
      <c r="AC283" s="35">
        <v>0.53584514343257406</v>
      </c>
      <c r="AD283" s="35">
        <v>0.54260537095457717</v>
      </c>
      <c r="AE283" s="35">
        <v>0.53244256423117342</v>
      </c>
      <c r="AF283" s="35">
        <v>0.53244256423117342</v>
      </c>
      <c r="AG283" s="35">
        <v>0.54605088171784366</v>
      </c>
      <c r="AH283" s="35">
        <v>0.52497024847183493</v>
      </c>
      <c r="AI283" s="35">
        <v>0.54080001468717898</v>
      </c>
      <c r="AK283" s="28">
        <f t="shared" si="70"/>
        <v>2597583.8447328308</v>
      </c>
      <c r="AL283" s="28">
        <f t="shared" si="71"/>
        <v>2596908.2026576735</v>
      </c>
      <c r="AM283" s="28">
        <f t="shared" si="72"/>
        <v>2789881.7648664676</v>
      </c>
      <c r="AN283" s="28">
        <f t="shared" si="73"/>
        <v>2741617.1516989572</v>
      </c>
      <c r="AO283" s="28">
        <f t="shared" si="74"/>
        <v>2685499.9177160682</v>
      </c>
      <c r="AP283" s="28">
        <f t="shared" si="75"/>
        <v>2679225.7171628703</v>
      </c>
      <c r="AQ283" s="28">
        <f t="shared" si="76"/>
        <v>2713026.8547728858</v>
      </c>
      <c r="AR283" s="28">
        <f t="shared" si="77"/>
        <v>2662212.8211558671</v>
      </c>
      <c r="AS283" s="28">
        <f t="shared" si="78"/>
        <v>2662212.8211558671</v>
      </c>
      <c r="AT283" s="28">
        <f t="shared" si="79"/>
        <v>2730254.4085892183</v>
      </c>
      <c r="AU283" s="28">
        <f t="shared" si="80"/>
        <v>2624851.2423591749</v>
      </c>
      <c r="AV283" s="28">
        <f t="shared" si="81"/>
        <v>2704000.0734358947</v>
      </c>
    </row>
    <row r="284" spans="1:48" s="21" customFormat="1" x14ac:dyDescent="0.3">
      <c r="A284" s="7" t="s">
        <v>281</v>
      </c>
      <c r="B284" s="7" t="s">
        <v>555</v>
      </c>
      <c r="C284" s="7">
        <v>1306</v>
      </c>
      <c r="D284" s="6" t="s">
        <v>8</v>
      </c>
      <c r="E284" s="7">
        <v>907</v>
      </c>
      <c r="F284" s="7" t="s">
        <v>433</v>
      </c>
      <c r="G284" s="7" t="s">
        <v>424</v>
      </c>
      <c r="H284" s="8" t="s">
        <v>1491</v>
      </c>
      <c r="I284" s="8"/>
      <c r="J284" s="15">
        <v>5000000</v>
      </c>
      <c r="K284" s="15">
        <v>5000000</v>
      </c>
      <c r="L284" s="15">
        <v>5000000</v>
      </c>
      <c r="M284" s="15">
        <v>5000000</v>
      </c>
      <c r="N284" s="15">
        <v>5000000</v>
      </c>
      <c r="O284" s="15">
        <v>5000000</v>
      </c>
      <c r="P284" s="15">
        <v>5000000</v>
      </c>
      <c r="Q284" s="15">
        <v>5000000</v>
      </c>
      <c r="R284" s="15">
        <v>5000000</v>
      </c>
      <c r="S284" s="15">
        <v>5000000</v>
      </c>
      <c r="T284" s="15">
        <v>5000000</v>
      </c>
      <c r="U284" s="15">
        <v>5000000</v>
      </c>
      <c r="V284" s="29">
        <v>0.53779999999999994</v>
      </c>
      <c r="X284" s="35">
        <v>0.51951676894656618</v>
      </c>
      <c r="Y284" s="35">
        <v>0.51938164053153468</v>
      </c>
      <c r="Z284" s="35">
        <v>0.55797635297329351</v>
      </c>
      <c r="AA284" s="35">
        <v>0.54832343033979147</v>
      </c>
      <c r="AB284" s="35">
        <v>0.53709998354321364</v>
      </c>
      <c r="AC284" s="35">
        <v>0.53584514343257406</v>
      </c>
      <c r="AD284" s="35">
        <v>0.54260537095457717</v>
      </c>
      <c r="AE284" s="35">
        <v>0.53244256423117342</v>
      </c>
      <c r="AF284" s="35">
        <v>0.53244256423117342</v>
      </c>
      <c r="AG284" s="35">
        <v>0.54605088171784366</v>
      </c>
      <c r="AH284" s="35">
        <v>0.52497024847183493</v>
      </c>
      <c r="AI284" s="35">
        <v>0.54080001468717898</v>
      </c>
      <c r="AK284" s="28">
        <f t="shared" si="70"/>
        <v>2597583.8447328308</v>
      </c>
      <c r="AL284" s="28">
        <f t="shared" si="71"/>
        <v>2596908.2026576735</v>
      </c>
      <c r="AM284" s="28">
        <f t="shared" si="72"/>
        <v>2789881.7648664676</v>
      </c>
      <c r="AN284" s="28">
        <f t="shared" si="73"/>
        <v>2741617.1516989572</v>
      </c>
      <c r="AO284" s="28">
        <f t="shared" si="74"/>
        <v>2685499.9177160682</v>
      </c>
      <c r="AP284" s="28">
        <f t="shared" si="75"/>
        <v>2679225.7171628703</v>
      </c>
      <c r="AQ284" s="28">
        <f t="shared" si="76"/>
        <v>2713026.8547728858</v>
      </c>
      <c r="AR284" s="28">
        <f t="shared" si="77"/>
        <v>2662212.8211558671</v>
      </c>
      <c r="AS284" s="28">
        <f t="shared" si="78"/>
        <v>2662212.8211558671</v>
      </c>
      <c r="AT284" s="28">
        <f t="shared" si="79"/>
        <v>2730254.4085892183</v>
      </c>
      <c r="AU284" s="28">
        <f t="shared" si="80"/>
        <v>2624851.2423591749</v>
      </c>
      <c r="AV284" s="28">
        <f t="shared" si="81"/>
        <v>2704000.0734358947</v>
      </c>
    </row>
    <row r="285" spans="1:48" s="21" customFormat="1" x14ac:dyDescent="0.3">
      <c r="A285" s="7" t="s">
        <v>281</v>
      </c>
      <c r="B285" s="7" t="s">
        <v>555</v>
      </c>
      <c r="C285" s="7">
        <v>1306</v>
      </c>
      <c r="D285" s="6" t="s">
        <v>8</v>
      </c>
      <c r="E285" s="7">
        <v>905</v>
      </c>
      <c r="F285" s="7" t="s">
        <v>434</v>
      </c>
      <c r="G285" s="7" t="s">
        <v>424</v>
      </c>
      <c r="H285" s="8" t="s">
        <v>318</v>
      </c>
      <c r="I285" s="8"/>
      <c r="J285" s="15">
        <v>4167000</v>
      </c>
      <c r="K285" s="15">
        <v>4167000</v>
      </c>
      <c r="L285" s="15">
        <v>4167000</v>
      </c>
      <c r="M285" s="15">
        <v>4167000</v>
      </c>
      <c r="N285" s="15">
        <v>4167000</v>
      </c>
      <c r="O285" s="15">
        <v>4167000</v>
      </c>
      <c r="P285" s="15">
        <v>4167000</v>
      </c>
      <c r="Q285" s="15">
        <v>4167000</v>
      </c>
      <c r="R285" s="15">
        <v>4167000</v>
      </c>
      <c r="S285" s="15">
        <v>4167000</v>
      </c>
      <c r="T285" s="15">
        <v>4167000</v>
      </c>
      <c r="U285" s="15">
        <v>4167000</v>
      </c>
      <c r="V285" s="29">
        <v>0.53779999999999994</v>
      </c>
      <c r="X285" s="35">
        <v>0.51951676894656618</v>
      </c>
      <c r="Y285" s="35">
        <v>0.51938164053153468</v>
      </c>
      <c r="Z285" s="35">
        <v>0.55797635297329351</v>
      </c>
      <c r="AA285" s="35">
        <v>0.54832343033979147</v>
      </c>
      <c r="AB285" s="35">
        <v>0.53709998354321364</v>
      </c>
      <c r="AC285" s="35">
        <v>0.53584514343257406</v>
      </c>
      <c r="AD285" s="35">
        <v>0.54260537095457717</v>
      </c>
      <c r="AE285" s="35">
        <v>0.53244256423117342</v>
      </c>
      <c r="AF285" s="35">
        <v>0.53244256423117342</v>
      </c>
      <c r="AG285" s="35">
        <v>0.54605088171784366</v>
      </c>
      <c r="AH285" s="35">
        <v>0.52497024847183493</v>
      </c>
      <c r="AI285" s="35">
        <v>0.54080001468717898</v>
      </c>
      <c r="AK285" s="28">
        <f t="shared" si="70"/>
        <v>2164826.3762003412</v>
      </c>
      <c r="AL285" s="28">
        <f t="shared" si="71"/>
        <v>2164263.2960949051</v>
      </c>
      <c r="AM285" s="28">
        <f t="shared" si="72"/>
        <v>2325087.4628397143</v>
      </c>
      <c r="AN285" s="28">
        <f t="shared" si="73"/>
        <v>2284863.7342259111</v>
      </c>
      <c r="AO285" s="28">
        <f t="shared" si="74"/>
        <v>2238095.6314245714</v>
      </c>
      <c r="AP285" s="28">
        <f t="shared" si="75"/>
        <v>2232866.7126835361</v>
      </c>
      <c r="AQ285" s="28">
        <f t="shared" si="76"/>
        <v>2261036.5807677233</v>
      </c>
      <c r="AR285" s="28">
        <f t="shared" si="77"/>
        <v>2218688.1651512994</v>
      </c>
      <c r="AS285" s="28">
        <f t="shared" si="78"/>
        <v>2218688.1651512994</v>
      </c>
      <c r="AT285" s="28">
        <f t="shared" si="79"/>
        <v>2275394.0241182544</v>
      </c>
      <c r="AU285" s="28">
        <f t="shared" si="80"/>
        <v>2187551.025382136</v>
      </c>
      <c r="AV285" s="28">
        <f t="shared" si="81"/>
        <v>2253513.6612014747</v>
      </c>
    </row>
    <row r="286" spans="1:48" s="21" customFormat="1" x14ac:dyDescent="0.3">
      <c r="A286" s="7" t="s">
        <v>281</v>
      </c>
      <c r="B286" s="7" t="s">
        <v>555</v>
      </c>
      <c r="C286" s="7">
        <v>1306</v>
      </c>
      <c r="D286" s="6" t="s">
        <v>8</v>
      </c>
      <c r="E286" s="7">
        <v>925</v>
      </c>
      <c r="F286" s="7" t="s">
        <v>435</v>
      </c>
      <c r="G286" s="7" t="s">
        <v>424</v>
      </c>
      <c r="H286" s="8" t="s">
        <v>1492</v>
      </c>
      <c r="I286" s="8"/>
      <c r="J286" s="15">
        <v>8334000</v>
      </c>
      <c r="K286" s="15">
        <v>8334000</v>
      </c>
      <c r="L286" s="15">
        <v>8334000</v>
      </c>
      <c r="M286" s="15">
        <v>8334000</v>
      </c>
      <c r="N286" s="15">
        <v>8334000</v>
      </c>
      <c r="O286" s="15">
        <v>8334000</v>
      </c>
      <c r="P286" s="15">
        <v>8334000</v>
      </c>
      <c r="Q286" s="15">
        <v>8334000</v>
      </c>
      <c r="R286" s="15">
        <v>8334000</v>
      </c>
      <c r="S286" s="15">
        <v>8334000</v>
      </c>
      <c r="T286" s="15">
        <v>8334000</v>
      </c>
      <c r="U286" s="15">
        <v>8334000</v>
      </c>
      <c r="V286" s="29">
        <v>0.53779999999999994</v>
      </c>
      <c r="X286" s="35">
        <v>0.51951676894656618</v>
      </c>
      <c r="Y286" s="35">
        <v>0.51938164053153468</v>
      </c>
      <c r="Z286" s="35">
        <v>0.55797635297329351</v>
      </c>
      <c r="AA286" s="35">
        <v>0.54832343033979147</v>
      </c>
      <c r="AB286" s="35">
        <v>0.53709998354321364</v>
      </c>
      <c r="AC286" s="35">
        <v>0.53584514343257406</v>
      </c>
      <c r="AD286" s="35">
        <v>0.54260537095457717</v>
      </c>
      <c r="AE286" s="35">
        <v>0.53244256423117342</v>
      </c>
      <c r="AF286" s="35">
        <v>0.53244256423117342</v>
      </c>
      <c r="AG286" s="35">
        <v>0.54605088171784366</v>
      </c>
      <c r="AH286" s="35">
        <v>0.52497024847183493</v>
      </c>
      <c r="AI286" s="35">
        <v>0.54080001468717898</v>
      </c>
      <c r="AK286" s="28">
        <f t="shared" si="70"/>
        <v>4329652.7524006823</v>
      </c>
      <c r="AL286" s="28">
        <f t="shared" si="71"/>
        <v>4328526.5921898102</v>
      </c>
      <c r="AM286" s="28">
        <f t="shared" si="72"/>
        <v>4650174.9256794285</v>
      </c>
      <c r="AN286" s="28">
        <f t="shared" si="73"/>
        <v>4569727.4684518222</v>
      </c>
      <c r="AO286" s="28">
        <f t="shared" si="74"/>
        <v>4476191.2628491428</v>
      </c>
      <c r="AP286" s="28">
        <f t="shared" si="75"/>
        <v>4465733.4253670722</v>
      </c>
      <c r="AQ286" s="28">
        <f t="shared" si="76"/>
        <v>4522073.1615354465</v>
      </c>
      <c r="AR286" s="28">
        <f t="shared" si="77"/>
        <v>4437376.3303025989</v>
      </c>
      <c r="AS286" s="28">
        <f t="shared" si="78"/>
        <v>4437376.3303025989</v>
      </c>
      <c r="AT286" s="28">
        <f t="shared" si="79"/>
        <v>4550788.0482365089</v>
      </c>
      <c r="AU286" s="28">
        <f t="shared" si="80"/>
        <v>4375102.050764272</v>
      </c>
      <c r="AV286" s="28">
        <f t="shared" si="81"/>
        <v>4507027.3224029494</v>
      </c>
    </row>
    <row r="287" spans="1:48" s="21" customFormat="1" x14ac:dyDescent="0.3">
      <c r="A287" s="7" t="s">
        <v>281</v>
      </c>
      <c r="B287" s="7" t="s">
        <v>555</v>
      </c>
      <c r="C287" s="7">
        <v>1306</v>
      </c>
      <c r="D287" s="6" t="s">
        <v>8</v>
      </c>
      <c r="E287" s="7">
        <v>905</v>
      </c>
      <c r="F287" s="7" t="s">
        <v>436</v>
      </c>
      <c r="G287" s="7" t="s">
        <v>424</v>
      </c>
      <c r="H287" s="8" t="s">
        <v>1493</v>
      </c>
      <c r="I287" s="8"/>
      <c r="J287" s="15">
        <v>1667000</v>
      </c>
      <c r="K287" s="15">
        <v>1667000</v>
      </c>
      <c r="L287" s="15">
        <v>1667000</v>
      </c>
      <c r="M287" s="15">
        <v>1667000</v>
      </c>
      <c r="N287" s="15">
        <v>1667000</v>
      </c>
      <c r="O287" s="15">
        <v>1667000</v>
      </c>
      <c r="P287" s="15">
        <v>1667000</v>
      </c>
      <c r="Q287" s="15">
        <v>1667000</v>
      </c>
      <c r="R287" s="15">
        <v>1667000</v>
      </c>
      <c r="S287" s="15">
        <v>1667000</v>
      </c>
      <c r="T287" s="15">
        <v>1667000</v>
      </c>
      <c r="U287" s="15">
        <v>1667000</v>
      </c>
      <c r="V287" s="29">
        <v>0.53779999999999994</v>
      </c>
      <c r="X287" s="35">
        <v>0.51951676894656618</v>
      </c>
      <c r="Y287" s="35">
        <v>0.51938164053153468</v>
      </c>
      <c r="Z287" s="35">
        <v>0.55797635297329351</v>
      </c>
      <c r="AA287" s="35">
        <v>0.54832343033979147</v>
      </c>
      <c r="AB287" s="35">
        <v>0.53709998354321364</v>
      </c>
      <c r="AC287" s="35">
        <v>0.53584514343257406</v>
      </c>
      <c r="AD287" s="35">
        <v>0.54260537095457717</v>
      </c>
      <c r="AE287" s="35">
        <v>0.53244256423117342</v>
      </c>
      <c r="AF287" s="35">
        <v>0.53244256423117342</v>
      </c>
      <c r="AG287" s="35">
        <v>0.54605088171784366</v>
      </c>
      <c r="AH287" s="35">
        <v>0.52497024847183493</v>
      </c>
      <c r="AI287" s="35">
        <v>0.54080001468717898</v>
      </c>
      <c r="AK287" s="28">
        <f t="shared" si="70"/>
        <v>866034.45383392577</v>
      </c>
      <c r="AL287" s="28">
        <f t="shared" si="71"/>
        <v>865809.19476606837</v>
      </c>
      <c r="AM287" s="28">
        <f t="shared" si="72"/>
        <v>930146.58040648024</v>
      </c>
      <c r="AN287" s="28">
        <f t="shared" si="73"/>
        <v>914055.15837643237</v>
      </c>
      <c r="AO287" s="28">
        <f t="shared" si="74"/>
        <v>895345.67256653716</v>
      </c>
      <c r="AP287" s="28">
        <f t="shared" si="75"/>
        <v>893253.85410210094</v>
      </c>
      <c r="AQ287" s="28">
        <f t="shared" si="76"/>
        <v>904523.15338128014</v>
      </c>
      <c r="AR287" s="28">
        <f t="shared" si="77"/>
        <v>887581.75457336614</v>
      </c>
      <c r="AS287" s="28">
        <f t="shared" si="78"/>
        <v>887581.75457336614</v>
      </c>
      <c r="AT287" s="28">
        <f t="shared" si="79"/>
        <v>910266.8198236454</v>
      </c>
      <c r="AU287" s="28">
        <f t="shared" si="80"/>
        <v>875125.40420254879</v>
      </c>
      <c r="AV287" s="28">
        <f t="shared" si="81"/>
        <v>901513.62448352738</v>
      </c>
    </row>
    <row r="288" spans="1:48" s="21" customFormat="1" x14ac:dyDescent="0.3">
      <c r="A288" s="7" t="s">
        <v>281</v>
      </c>
      <c r="B288" s="7" t="s">
        <v>555</v>
      </c>
      <c r="C288" s="7">
        <v>1306</v>
      </c>
      <c r="D288" s="6" t="s">
        <v>8</v>
      </c>
      <c r="E288" s="7">
        <v>905</v>
      </c>
      <c r="F288" s="7" t="s">
        <v>437</v>
      </c>
      <c r="G288" s="7" t="s">
        <v>424</v>
      </c>
      <c r="H288" s="8" t="s">
        <v>330</v>
      </c>
      <c r="I288" s="8"/>
      <c r="J288" s="15">
        <v>834000</v>
      </c>
      <c r="K288" s="15">
        <v>834000</v>
      </c>
      <c r="L288" s="15">
        <v>834000</v>
      </c>
      <c r="M288" s="15">
        <v>834000</v>
      </c>
      <c r="N288" s="15">
        <v>834000</v>
      </c>
      <c r="O288" s="15">
        <v>834000</v>
      </c>
      <c r="P288" s="15">
        <v>834000</v>
      </c>
      <c r="Q288" s="15">
        <v>834000</v>
      </c>
      <c r="R288" s="15">
        <v>834000</v>
      </c>
      <c r="S288" s="15">
        <v>834000</v>
      </c>
      <c r="T288" s="15">
        <v>834000</v>
      </c>
      <c r="U288" s="15">
        <v>834000</v>
      </c>
      <c r="V288" s="29">
        <v>0.53779999999999994</v>
      </c>
      <c r="X288" s="35">
        <v>0.51951676894656618</v>
      </c>
      <c r="Y288" s="35">
        <v>0.51938164053153468</v>
      </c>
      <c r="Z288" s="35">
        <v>0.55797635297329351</v>
      </c>
      <c r="AA288" s="35">
        <v>0.54832343033979147</v>
      </c>
      <c r="AB288" s="35">
        <v>0.53709998354321364</v>
      </c>
      <c r="AC288" s="35">
        <v>0.53584514343257406</v>
      </c>
      <c r="AD288" s="35">
        <v>0.54260537095457717</v>
      </c>
      <c r="AE288" s="35">
        <v>0.53244256423117342</v>
      </c>
      <c r="AF288" s="35">
        <v>0.53244256423117342</v>
      </c>
      <c r="AG288" s="35">
        <v>0.54605088171784366</v>
      </c>
      <c r="AH288" s="35">
        <v>0.52497024847183493</v>
      </c>
      <c r="AI288" s="35">
        <v>0.54080001468717898</v>
      </c>
      <c r="AK288" s="28">
        <f t="shared" si="70"/>
        <v>433276.98530143622</v>
      </c>
      <c r="AL288" s="28">
        <f t="shared" si="71"/>
        <v>433164.28820329992</v>
      </c>
      <c r="AM288" s="28">
        <f t="shared" si="72"/>
        <v>465352.27837972681</v>
      </c>
      <c r="AN288" s="28">
        <f t="shared" si="73"/>
        <v>457301.74090338609</v>
      </c>
      <c r="AO288" s="28">
        <f t="shared" si="74"/>
        <v>447941.38627504016</v>
      </c>
      <c r="AP288" s="28">
        <f t="shared" si="75"/>
        <v>446894.84962276678</v>
      </c>
      <c r="AQ288" s="28">
        <f t="shared" si="76"/>
        <v>452532.87937611737</v>
      </c>
      <c r="AR288" s="28">
        <f t="shared" si="77"/>
        <v>444057.09856879862</v>
      </c>
      <c r="AS288" s="28">
        <f t="shared" si="78"/>
        <v>444057.09856879862</v>
      </c>
      <c r="AT288" s="28">
        <f t="shared" si="79"/>
        <v>455406.43535268161</v>
      </c>
      <c r="AU288" s="28">
        <f t="shared" si="80"/>
        <v>437825.18722551031</v>
      </c>
      <c r="AV288" s="28">
        <f t="shared" si="81"/>
        <v>451027.21224910725</v>
      </c>
    </row>
    <row r="289" spans="1:48" s="21" customFormat="1" x14ac:dyDescent="0.3">
      <c r="A289" s="7" t="s">
        <v>281</v>
      </c>
      <c r="B289" s="7" t="s">
        <v>555</v>
      </c>
      <c r="C289" s="7">
        <v>1306</v>
      </c>
      <c r="D289" s="6" t="s">
        <v>8</v>
      </c>
      <c r="E289" s="7">
        <v>925</v>
      </c>
      <c r="F289" s="7" t="s">
        <v>438</v>
      </c>
      <c r="G289" s="7" t="s">
        <v>424</v>
      </c>
      <c r="H289" s="8" t="s">
        <v>312</v>
      </c>
      <c r="I289" s="8"/>
      <c r="J289" s="15">
        <v>834000</v>
      </c>
      <c r="K289" s="15">
        <v>834000</v>
      </c>
      <c r="L289" s="15">
        <v>834000</v>
      </c>
      <c r="M289" s="15">
        <v>834000</v>
      </c>
      <c r="N289" s="15">
        <v>834000</v>
      </c>
      <c r="O289" s="15">
        <v>834000</v>
      </c>
      <c r="P289" s="15">
        <v>834000</v>
      </c>
      <c r="Q289" s="15">
        <v>834000</v>
      </c>
      <c r="R289" s="15">
        <v>834000</v>
      </c>
      <c r="S289" s="15">
        <v>834000</v>
      </c>
      <c r="T289" s="15">
        <v>834000</v>
      </c>
      <c r="U289" s="15">
        <v>834000</v>
      </c>
      <c r="V289" s="29">
        <v>0.53779999999999994</v>
      </c>
      <c r="X289" s="35">
        <v>0.51951676894656618</v>
      </c>
      <c r="Y289" s="35">
        <v>0.51938164053153468</v>
      </c>
      <c r="Z289" s="35">
        <v>0.55797635297329351</v>
      </c>
      <c r="AA289" s="35">
        <v>0.54832343033979147</v>
      </c>
      <c r="AB289" s="35">
        <v>0.53709998354321364</v>
      </c>
      <c r="AC289" s="35">
        <v>0.53584514343257406</v>
      </c>
      <c r="AD289" s="35">
        <v>0.54260537095457717</v>
      </c>
      <c r="AE289" s="35">
        <v>0.53244256423117342</v>
      </c>
      <c r="AF289" s="35">
        <v>0.53244256423117342</v>
      </c>
      <c r="AG289" s="35">
        <v>0.54605088171784366</v>
      </c>
      <c r="AH289" s="35">
        <v>0.52497024847183493</v>
      </c>
      <c r="AI289" s="35">
        <v>0.54080001468717898</v>
      </c>
      <c r="AK289" s="28">
        <f t="shared" si="70"/>
        <v>433276.98530143622</v>
      </c>
      <c r="AL289" s="28">
        <f t="shared" si="71"/>
        <v>433164.28820329992</v>
      </c>
      <c r="AM289" s="28">
        <f t="shared" si="72"/>
        <v>465352.27837972681</v>
      </c>
      <c r="AN289" s="28">
        <f t="shared" si="73"/>
        <v>457301.74090338609</v>
      </c>
      <c r="AO289" s="28">
        <f t="shared" si="74"/>
        <v>447941.38627504016</v>
      </c>
      <c r="AP289" s="28">
        <f t="shared" si="75"/>
        <v>446894.84962276678</v>
      </c>
      <c r="AQ289" s="28">
        <f t="shared" si="76"/>
        <v>452532.87937611737</v>
      </c>
      <c r="AR289" s="28">
        <f t="shared" si="77"/>
        <v>444057.09856879862</v>
      </c>
      <c r="AS289" s="28">
        <f t="shared" si="78"/>
        <v>444057.09856879862</v>
      </c>
      <c r="AT289" s="28">
        <f t="shared" si="79"/>
        <v>455406.43535268161</v>
      </c>
      <c r="AU289" s="28">
        <f t="shared" si="80"/>
        <v>437825.18722551031</v>
      </c>
      <c r="AV289" s="28">
        <f t="shared" si="81"/>
        <v>451027.21224910725</v>
      </c>
    </row>
    <row r="290" spans="1:48" s="21" customFormat="1" x14ac:dyDescent="0.3">
      <c r="A290" s="7" t="s">
        <v>281</v>
      </c>
      <c r="B290" s="7" t="s">
        <v>555</v>
      </c>
      <c r="C290" s="7">
        <v>1306</v>
      </c>
      <c r="D290" s="6" t="s">
        <v>8</v>
      </c>
      <c r="E290" s="7">
        <v>925</v>
      </c>
      <c r="F290" s="7" t="s">
        <v>439</v>
      </c>
      <c r="G290" s="7" t="s">
        <v>424</v>
      </c>
      <c r="H290" s="8" t="s">
        <v>327</v>
      </c>
      <c r="I290" s="8"/>
      <c r="J290" s="15">
        <v>2500000</v>
      </c>
      <c r="K290" s="15">
        <v>2500000</v>
      </c>
      <c r="L290" s="15">
        <v>2500000</v>
      </c>
      <c r="M290" s="15">
        <v>2500000</v>
      </c>
      <c r="N290" s="15">
        <v>2500000</v>
      </c>
      <c r="O290" s="15">
        <v>2500000</v>
      </c>
      <c r="P290" s="15">
        <v>2500000</v>
      </c>
      <c r="Q290" s="15">
        <v>2500000</v>
      </c>
      <c r="R290" s="15">
        <v>2500000</v>
      </c>
      <c r="S290" s="15">
        <v>2500000</v>
      </c>
      <c r="T290" s="15">
        <v>2500000</v>
      </c>
      <c r="U290" s="15">
        <v>2500000</v>
      </c>
      <c r="V290" s="29">
        <v>0.53779999999999994</v>
      </c>
      <c r="X290" s="35">
        <v>0.51951676894656618</v>
      </c>
      <c r="Y290" s="35">
        <v>0.51938164053153468</v>
      </c>
      <c r="Z290" s="35">
        <v>0.55797635297329351</v>
      </c>
      <c r="AA290" s="35">
        <v>0.54832343033979147</v>
      </c>
      <c r="AB290" s="35">
        <v>0.53709998354321364</v>
      </c>
      <c r="AC290" s="35">
        <v>0.53584514343257406</v>
      </c>
      <c r="AD290" s="35">
        <v>0.54260537095457717</v>
      </c>
      <c r="AE290" s="35">
        <v>0.53244256423117342</v>
      </c>
      <c r="AF290" s="35">
        <v>0.53244256423117342</v>
      </c>
      <c r="AG290" s="35">
        <v>0.54605088171784366</v>
      </c>
      <c r="AH290" s="35">
        <v>0.52497024847183493</v>
      </c>
      <c r="AI290" s="35">
        <v>0.54080001468717898</v>
      </c>
      <c r="AK290" s="28">
        <f t="shared" si="70"/>
        <v>1298791.9223664154</v>
      </c>
      <c r="AL290" s="28">
        <f t="shared" si="71"/>
        <v>1298454.1013288368</v>
      </c>
      <c r="AM290" s="28">
        <f t="shared" si="72"/>
        <v>1394940.8824332338</v>
      </c>
      <c r="AN290" s="28">
        <f t="shared" si="73"/>
        <v>1370808.5758494786</v>
      </c>
      <c r="AO290" s="28">
        <f t="shared" si="74"/>
        <v>1342749.9588580341</v>
      </c>
      <c r="AP290" s="28">
        <f t="shared" si="75"/>
        <v>1339612.8585814352</v>
      </c>
      <c r="AQ290" s="28">
        <f t="shared" si="76"/>
        <v>1356513.4273864429</v>
      </c>
      <c r="AR290" s="28">
        <f t="shared" si="77"/>
        <v>1331106.4105779335</v>
      </c>
      <c r="AS290" s="28">
        <f t="shared" si="78"/>
        <v>1331106.4105779335</v>
      </c>
      <c r="AT290" s="28">
        <f t="shared" si="79"/>
        <v>1365127.2042946091</v>
      </c>
      <c r="AU290" s="28">
        <f t="shared" si="80"/>
        <v>1312425.6211795874</v>
      </c>
      <c r="AV290" s="28">
        <f t="shared" si="81"/>
        <v>1352000.0367179473</v>
      </c>
    </row>
    <row r="291" spans="1:48" s="21" customFormat="1" x14ac:dyDescent="0.3">
      <c r="A291" s="7" t="s">
        <v>281</v>
      </c>
      <c r="B291" s="7" t="s">
        <v>555</v>
      </c>
      <c r="C291" s="7">
        <v>1306</v>
      </c>
      <c r="D291" s="6" t="s">
        <v>8</v>
      </c>
      <c r="E291" s="7">
        <v>907</v>
      </c>
      <c r="F291" s="7" t="s">
        <v>440</v>
      </c>
      <c r="G291" s="7" t="s">
        <v>424</v>
      </c>
      <c r="H291" s="8" t="s">
        <v>331</v>
      </c>
      <c r="I291" s="8"/>
      <c r="J291" s="15">
        <v>2500000</v>
      </c>
      <c r="K291" s="15">
        <v>2500000</v>
      </c>
      <c r="L291" s="15">
        <v>2500000</v>
      </c>
      <c r="M291" s="15">
        <v>2500000</v>
      </c>
      <c r="N291" s="15">
        <v>2500000</v>
      </c>
      <c r="O291" s="15">
        <v>2500000</v>
      </c>
      <c r="P291" s="15">
        <v>2500000</v>
      </c>
      <c r="Q291" s="15">
        <v>2500000</v>
      </c>
      <c r="R291" s="15">
        <v>2500000</v>
      </c>
      <c r="S291" s="15">
        <v>2500000</v>
      </c>
      <c r="T291" s="15">
        <v>2500000</v>
      </c>
      <c r="U291" s="15">
        <v>2500000</v>
      </c>
      <c r="V291" s="29">
        <v>0.53779999999999994</v>
      </c>
      <c r="X291" s="35">
        <v>0.51951676894656618</v>
      </c>
      <c r="Y291" s="35">
        <v>0.51938164053153468</v>
      </c>
      <c r="Z291" s="35">
        <v>0.55797635297329351</v>
      </c>
      <c r="AA291" s="35">
        <v>0.54832343033979147</v>
      </c>
      <c r="AB291" s="35">
        <v>0.53709998354321364</v>
      </c>
      <c r="AC291" s="35">
        <v>0.53584514343257406</v>
      </c>
      <c r="AD291" s="35">
        <v>0.54260537095457717</v>
      </c>
      <c r="AE291" s="35">
        <v>0.53244256423117342</v>
      </c>
      <c r="AF291" s="35">
        <v>0.53244256423117342</v>
      </c>
      <c r="AG291" s="35">
        <v>0.54605088171784366</v>
      </c>
      <c r="AH291" s="35">
        <v>0.52497024847183493</v>
      </c>
      <c r="AI291" s="35">
        <v>0.54080001468717898</v>
      </c>
      <c r="AK291" s="28">
        <f t="shared" si="70"/>
        <v>1298791.9223664154</v>
      </c>
      <c r="AL291" s="28">
        <f t="shared" si="71"/>
        <v>1298454.1013288368</v>
      </c>
      <c r="AM291" s="28">
        <f t="shared" si="72"/>
        <v>1394940.8824332338</v>
      </c>
      <c r="AN291" s="28">
        <f t="shared" si="73"/>
        <v>1370808.5758494786</v>
      </c>
      <c r="AO291" s="28">
        <f t="shared" si="74"/>
        <v>1342749.9588580341</v>
      </c>
      <c r="AP291" s="28">
        <f t="shared" si="75"/>
        <v>1339612.8585814352</v>
      </c>
      <c r="AQ291" s="28">
        <f t="shared" si="76"/>
        <v>1356513.4273864429</v>
      </c>
      <c r="AR291" s="28">
        <f t="shared" si="77"/>
        <v>1331106.4105779335</v>
      </c>
      <c r="AS291" s="28">
        <f t="shared" si="78"/>
        <v>1331106.4105779335</v>
      </c>
      <c r="AT291" s="28">
        <f t="shared" si="79"/>
        <v>1365127.2042946091</v>
      </c>
      <c r="AU291" s="28">
        <f t="shared" si="80"/>
        <v>1312425.6211795874</v>
      </c>
      <c r="AV291" s="28">
        <f t="shared" si="81"/>
        <v>1352000.0367179473</v>
      </c>
    </row>
    <row r="292" spans="1:48" s="21" customFormat="1" x14ac:dyDescent="0.3">
      <c r="A292" s="7" t="s">
        <v>281</v>
      </c>
      <c r="B292" s="7" t="s">
        <v>555</v>
      </c>
      <c r="C292" s="7">
        <v>1306</v>
      </c>
      <c r="D292" s="6" t="s">
        <v>8</v>
      </c>
      <c r="E292" s="7">
        <v>905</v>
      </c>
      <c r="F292" s="7" t="s">
        <v>441</v>
      </c>
      <c r="G292" s="7" t="s">
        <v>424</v>
      </c>
      <c r="H292" s="8" t="s">
        <v>305</v>
      </c>
      <c r="I292" s="8"/>
      <c r="J292" s="15">
        <v>834000</v>
      </c>
      <c r="K292" s="15">
        <v>834000</v>
      </c>
      <c r="L292" s="15">
        <v>834000</v>
      </c>
      <c r="M292" s="15">
        <v>834000</v>
      </c>
      <c r="N292" s="15">
        <v>834000</v>
      </c>
      <c r="O292" s="15">
        <v>834000</v>
      </c>
      <c r="P292" s="15">
        <v>834000</v>
      </c>
      <c r="Q292" s="15">
        <v>834000</v>
      </c>
      <c r="R292" s="15">
        <v>834000</v>
      </c>
      <c r="S292" s="15">
        <v>834000</v>
      </c>
      <c r="T292" s="15">
        <v>834000</v>
      </c>
      <c r="U292" s="15">
        <v>834000</v>
      </c>
      <c r="V292" s="29">
        <v>0.53779999999999994</v>
      </c>
      <c r="X292" s="35">
        <v>0.51951676894656618</v>
      </c>
      <c r="Y292" s="35">
        <v>0.51938164053153468</v>
      </c>
      <c r="Z292" s="35">
        <v>0.55797635297329351</v>
      </c>
      <c r="AA292" s="35">
        <v>0.54832343033979147</v>
      </c>
      <c r="AB292" s="35">
        <v>0.53709998354321364</v>
      </c>
      <c r="AC292" s="35">
        <v>0.53584514343257406</v>
      </c>
      <c r="AD292" s="35">
        <v>0.54260537095457717</v>
      </c>
      <c r="AE292" s="35">
        <v>0.53244256423117342</v>
      </c>
      <c r="AF292" s="35">
        <v>0.53244256423117342</v>
      </c>
      <c r="AG292" s="35">
        <v>0.54605088171784366</v>
      </c>
      <c r="AH292" s="35">
        <v>0.52497024847183493</v>
      </c>
      <c r="AI292" s="35">
        <v>0.54080001468717898</v>
      </c>
      <c r="AK292" s="28">
        <f t="shared" si="70"/>
        <v>433276.98530143622</v>
      </c>
      <c r="AL292" s="28">
        <f t="shared" si="71"/>
        <v>433164.28820329992</v>
      </c>
      <c r="AM292" s="28">
        <f t="shared" si="72"/>
        <v>465352.27837972681</v>
      </c>
      <c r="AN292" s="28">
        <f t="shared" si="73"/>
        <v>457301.74090338609</v>
      </c>
      <c r="AO292" s="28">
        <f t="shared" si="74"/>
        <v>447941.38627504016</v>
      </c>
      <c r="AP292" s="28">
        <f t="shared" si="75"/>
        <v>446894.84962276678</v>
      </c>
      <c r="AQ292" s="28">
        <f t="shared" si="76"/>
        <v>452532.87937611737</v>
      </c>
      <c r="AR292" s="28">
        <f t="shared" si="77"/>
        <v>444057.09856879862</v>
      </c>
      <c r="AS292" s="28">
        <f t="shared" si="78"/>
        <v>444057.09856879862</v>
      </c>
      <c r="AT292" s="28">
        <f t="shared" si="79"/>
        <v>455406.43535268161</v>
      </c>
      <c r="AU292" s="28">
        <f t="shared" si="80"/>
        <v>437825.18722551031</v>
      </c>
      <c r="AV292" s="28">
        <f t="shared" si="81"/>
        <v>451027.21224910725</v>
      </c>
    </row>
    <row r="293" spans="1:48" s="21" customFormat="1" x14ac:dyDescent="0.3">
      <c r="A293" s="7" t="s">
        <v>281</v>
      </c>
      <c r="B293" s="7" t="s">
        <v>555</v>
      </c>
      <c r="C293" s="7">
        <v>1306</v>
      </c>
      <c r="D293" s="6" t="s">
        <v>8</v>
      </c>
      <c r="E293" s="7">
        <v>924</v>
      </c>
      <c r="F293" s="7" t="s">
        <v>442</v>
      </c>
      <c r="G293" s="7" t="s">
        <v>424</v>
      </c>
      <c r="H293" s="8" t="s">
        <v>1494</v>
      </c>
      <c r="I293" s="8"/>
      <c r="J293" s="15">
        <v>834000</v>
      </c>
      <c r="K293" s="15">
        <v>834000</v>
      </c>
      <c r="L293" s="15">
        <v>834000</v>
      </c>
      <c r="M293" s="15">
        <v>834000</v>
      </c>
      <c r="N293" s="15">
        <v>834000</v>
      </c>
      <c r="O293" s="15">
        <v>834000</v>
      </c>
      <c r="P293" s="15">
        <v>834000</v>
      </c>
      <c r="Q293" s="15">
        <v>834000</v>
      </c>
      <c r="R293" s="15">
        <v>834000</v>
      </c>
      <c r="S293" s="15">
        <v>834000</v>
      </c>
      <c r="T293" s="15">
        <v>834000</v>
      </c>
      <c r="U293" s="15">
        <v>834000</v>
      </c>
      <c r="V293" s="29">
        <v>0.53779999999999994</v>
      </c>
      <c r="X293" s="35">
        <v>0.51951676894656618</v>
      </c>
      <c r="Y293" s="35">
        <v>0.51938164053153468</v>
      </c>
      <c r="Z293" s="35">
        <v>0.55797635297329351</v>
      </c>
      <c r="AA293" s="35">
        <v>0.54832343033979147</v>
      </c>
      <c r="AB293" s="35">
        <v>0.53709998354321364</v>
      </c>
      <c r="AC293" s="35">
        <v>0.53584514343257406</v>
      </c>
      <c r="AD293" s="35">
        <v>0.54260537095457717</v>
      </c>
      <c r="AE293" s="35">
        <v>0.53244256423117342</v>
      </c>
      <c r="AF293" s="35">
        <v>0.53244256423117342</v>
      </c>
      <c r="AG293" s="35">
        <v>0.54605088171784366</v>
      </c>
      <c r="AH293" s="35">
        <v>0.52497024847183493</v>
      </c>
      <c r="AI293" s="35">
        <v>0.54080001468717898</v>
      </c>
      <c r="AK293" s="28">
        <f t="shared" si="70"/>
        <v>433276.98530143622</v>
      </c>
      <c r="AL293" s="28">
        <f t="shared" si="71"/>
        <v>433164.28820329992</v>
      </c>
      <c r="AM293" s="28">
        <f t="shared" si="72"/>
        <v>465352.27837972681</v>
      </c>
      <c r="AN293" s="28">
        <f t="shared" si="73"/>
        <v>457301.74090338609</v>
      </c>
      <c r="AO293" s="28">
        <f t="shared" si="74"/>
        <v>447941.38627504016</v>
      </c>
      <c r="AP293" s="28">
        <f t="shared" si="75"/>
        <v>446894.84962276678</v>
      </c>
      <c r="AQ293" s="28">
        <f t="shared" si="76"/>
        <v>452532.87937611737</v>
      </c>
      <c r="AR293" s="28">
        <f t="shared" si="77"/>
        <v>444057.09856879862</v>
      </c>
      <c r="AS293" s="28">
        <f t="shared" si="78"/>
        <v>444057.09856879862</v>
      </c>
      <c r="AT293" s="28">
        <f t="shared" si="79"/>
        <v>455406.43535268161</v>
      </c>
      <c r="AU293" s="28">
        <f t="shared" si="80"/>
        <v>437825.18722551031</v>
      </c>
      <c r="AV293" s="28">
        <f t="shared" si="81"/>
        <v>451027.21224910725</v>
      </c>
    </row>
    <row r="294" spans="1:48" s="21" customFormat="1" x14ac:dyDescent="0.3">
      <c r="A294" s="7" t="s">
        <v>281</v>
      </c>
      <c r="B294" s="7" t="s">
        <v>555</v>
      </c>
      <c r="C294" s="7">
        <v>1306</v>
      </c>
      <c r="D294" s="6" t="s">
        <v>8</v>
      </c>
      <c r="E294" s="7">
        <v>925</v>
      </c>
      <c r="F294" s="7" t="s">
        <v>443</v>
      </c>
      <c r="G294" s="7" t="s">
        <v>424</v>
      </c>
      <c r="H294" s="8" t="s">
        <v>321</v>
      </c>
      <c r="I294" s="8"/>
      <c r="J294" s="15">
        <v>1667000</v>
      </c>
      <c r="K294" s="15">
        <v>1667000</v>
      </c>
      <c r="L294" s="15">
        <v>1667000</v>
      </c>
      <c r="M294" s="15">
        <v>1667000</v>
      </c>
      <c r="N294" s="15">
        <v>1667000</v>
      </c>
      <c r="O294" s="15">
        <v>1667000</v>
      </c>
      <c r="P294" s="15">
        <v>1667000</v>
      </c>
      <c r="Q294" s="15">
        <v>1667000</v>
      </c>
      <c r="R294" s="15">
        <v>1667000</v>
      </c>
      <c r="S294" s="15">
        <v>1667000</v>
      </c>
      <c r="T294" s="15">
        <v>1667000</v>
      </c>
      <c r="U294" s="15">
        <v>1667000</v>
      </c>
      <c r="V294" s="29">
        <v>0.53779999999999994</v>
      </c>
      <c r="X294" s="35">
        <v>0.51951676894656618</v>
      </c>
      <c r="Y294" s="35">
        <v>0.51938164053153468</v>
      </c>
      <c r="Z294" s="35">
        <v>0.55797635297329351</v>
      </c>
      <c r="AA294" s="35">
        <v>0.54832343033979147</v>
      </c>
      <c r="AB294" s="35">
        <v>0.53709998354321364</v>
      </c>
      <c r="AC294" s="35">
        <v>0.53584514343257406</v>
      </c>
      <c r="AD294" s="35">
        <v>0.54260537095457717</v>
      </c>
      <c r="AE294" s="35">
        <v>0.53244256423117342</v>
      </c>
      <c r="AF294" s="35">
        <v>0.53244256423117342</v>
      </c>
      <c r="AG294" s="35">
        <v>0.54605088171784366</v>
      </c>
      <c r="AH294" s="35">
        <v>0.52497024847183493</v>
      </c>
      <c r="AI294" s="35">
        <v>0.54080001468717898</v>
      </c>
      <c r="AK294" s="28">
        <f t="shared" si="70"/>
        <v>866034.45383392577</v>
      </c>
      <c r="AL294" s="28">
        <f t="shared" si="71"/>
        <v>865809.19476606837</v>
      </c>
      <c r="AM294" s="28">
        <f t="shared" si="72"/>
        <v>930146.58040648024</v>
      </c>
      <c r="AN294" s="28">
        <f t="shared" si="73"/>
        <v>914055.15837643237</v>
      </c>
      <c r="AO294" s="28">
        <f t="shared" si="74"/>
        <v>895345.67256653716</v>
      </c>
      <c r="AP294" s="28">
        <f t="shared" si="75"/>
        <v>893253.85410210094</v>
      </c>
      <c r="AQ294" s="28">
        <f t="shared" si="76"/>
        <v>904523.15338128014</v>
      </c>
      <c r="AR294" s="28">
        <f t="shared" si="77"/>
        <v>887581.75457336614</v>
      </c>
      <c r="AS294" s="28">
        <f t="shared" si="78"/>
        <v>887581.75457336614</v>
      </c>
      <c r="AT294" s="28">
        <f t="shared" si="79"/>
        <v>910266.8198236454</v>
      </c>
      <c r="AU294" s="28">
        <f t="shared" si="80"/>
        <v>875125.40420254879</v>
      </c>
      <c r="AV294" s="28">
        <f t="shared" si="81"/>
        <v>901513.62448352738</v>
      </c>
    </row>
    <row r="295" spans="1:48" s="21" customFormat="1" x14ac:dyDescent="0.3">
      <c r="A295" s="7" t="s">
        <v>281</v>
      </c>
      <c r="B295" s="7" t="s">
        <v>555</v>
      </c>
      <c r="C295" s="7">
        <v>1306</v>
      </c>
      <c r="D295" s="6" t="s">
        <v>8</v>
      </c>
      <c r="E295" s="7">
        <v>913</v>
      </c>
      <c r="F295" s="7" t="s">
        <v>444</v>
      </c>
      <c r="G295" s="7" t="s">
        <v>424</v>
      </c>
      <c r="H295" s="8" t="s">
        <v>314</v>
      </c>
      <c r="I295" s="8"/>
      <c r="J295" s="15">
        <v>417000</v>
      </c>
      <c r="K295" s="15">
        <v>417000</v>
      </c>
      <c r="L295" s="15">
        <v>417000</v>
      </c>
      <c r="M295" s="15">
        <v>417000</v>
      </c>
      <c r="N295" s="15">
        <v>417000</v>
      </c>
      <c r="O295" s="15">
        <v>417000</v>
      </c>
      <c r="P295" s="15">
        <v>417000</v>
      </c>
      <c r="Q295" s="15">
        <v>417000</v>
      </c>
      <c r="R295" s="15">
        <v>417000</v>
      </c>
      <c r="S295" s="15">
        <v>417000</v>
      </c>
      <c r="T295" s="15">
        <v>417000</v>
      </c>
      <c r="U295" s="15">
        <v>417000</v>
      </c>
      <c r="V295" s="29">
        <v>0.53779999999999994</v>
      </c>
      <c r="X295" s="35">
        <v>0.51951676894656618</v>
      </c>
      <c r="Y295" s="35">
        <v>0.51938164053153468</v>
      </c>
      <c r="Z295" s="35">
        <v>0.55797635297329351</v>
      </c>
      <c r="AA295" s="35">
        <v>0.54832343033979147</v>
      </c>
      <c r="AB295" s="35">
        <v>0.53709998354321364</v>
      </c>
      <c r="AC295" s="35">
        <v>0.53584514343257406</v>
      </c>
      <c r="AD295" s="35">
        <v>0.54260537095457717</v>
      </c>
      <c r="AE295" s="35">
        <v>0.53244256423117342</v>
      </c>
      <c r="AF295" s="35">
        <v>0.53244256423117342</v>
      </c>
      <c r="AG295" s="35">
        <v>0.54605088171784366</v>
      </c>
      <c r="AH295" s="35">
        <v>0.52497024847183493</v>
      </c>
      <c r="AI295" s="35">
        <v>0.54080001468717898</v>
      </c>
      <c r="AK295" s="28">
        <f t="shared" si="70"/>
        <v>216638.49265071811</v>
      </c>
      <c r="AL295" s="28">
        <f t="shared" si="71"/>
        <v>216582.14410164996</v>
      </c>
      <c r="AM295" s="28">
        <f t="shared" si="72"/>
        <v>232676.1391898634</v>
      </c>
      <c r="AN295" s="28">
        <f t="shared" si="73"/>
        <v>228650.87045169304</v>
      </c>
      <c r="AO295" s="28">
        <f t="shared" si="74"/>
        <v>223970.69313752008</v>
      </c>
      <c r="AP295" s="28">
        <f t="shared" si="75"/>
        <v>223447.42481138339</v>
      </c>
      <c r="AQ295" s="28">
        <f t="shared" si="76"/>
        <v>226266.43968805869</v>
      </c>
      <c r="AR295" s="28">
        <f t="shared" si="77"/>
        <v>222028.54928439931</v>
      </c>
      <c r="AS295" s="28">
        <f t="shared" si="78"/>
        <v>222028.54928439931</v>
      </c>
      <c r="AT295" s="28">
        <f t="shared" si="79"/>
        <v>227703.21767634081</v>
      </c>
      <c r="AU295" s="28">
        <f t="shared" si="80"/>
        <v>218912.59361275515</v>
      </c>
      <c r="AV295" s="28">
        <f t="shared" si="81"/>
        <v>225513.60612455363</v>
      </c>
    </row>
    <row r="296" spans="1:48" s="21" customFormat="1" x14ac:dyDescent="0.3">
      <c r="A296" s="7" t="s">
        <v>281</v>
      </c>
      <c r="B296" s="7" t="s">
        <v>555</v>
      </c>
      <c r="C296" s="7">
        <v>1306</v>
      </c>
      <c r="D296" s="6" t="s">
        <v>8</v>
      </c>
      <c r="E296" s="7">
        <v>905</v>
      </c>
      <c r="F296" s="7" t="s">
        <v>445</v>
      </c>
      <c r="G296" s="7" t="s">
        <v>424</v>
      </c>
      <c r="H296" s="8" t="s">
        <v>324</v>
      </c>
      <c r="I296" s="8"/>
      <c r="J296" s="15">
        <v>500000</v>
      </c>
      <c r="K296" s="15">
        <v>500000</v>
      </c>
      <c r="L296" s="15">
        <v>500000</v>
      </c>
      <c r="M296" s="15">
        <v>500000</v>
      </c>
      <c r="N296" s="15">
        <v>500000</v>
      </c>
      <c r="O296" s="15">
        <v>500000</v>
      </c>
      <c r="P296" s="15">
        <v>500000</v>
      </c>
      <c r="Q296" s="15">
        <v>500000</v>
      </c>
      <c r="R296" s="15">
        <v>500000</v>
      </c>
      <c r="S296" s="15">
        <v>500000</v>
      </c>
      <c r="T296" s="15">
        <v>500000</v>
      </c>
      <c r="U296" s="15">
        <v>500000</v>
      </c>
      <c r="V296" s="29">
        <v>0.53779999999999994</v>
      </c>
      <c r="X296" s="35">
        <v>0.51951676894656618</v>
      </c>
      <c r="Y296" s="35">
        <v>0.51938164053153468</v>
      </c>
      <c r="Z296" s="35">
        <v>0.55797635297329351</v>
      </c>
      <c r="AA296" s="35">
        <v>0.54832343033979147</v>
      </c>
      <c r="AB296" s="35">
        <v>0.53709998354321364</v>
      </c>
      <c r="AC296" s="35">
        <v>0.53584514343257406</v>
      </c>
      <c r="AD296" s="35">
        <v>0.54260537095457717</v>
      </c>
      <c r="AE296" s="35">
        <v>0.53244256423117342</v>
      </c>
      <c r="AF296" s="35">
        <v>0.53244256423117342</v>
      </c>
      <c r="AG296" s="35">
        <v>0.54605088171784366</v>
      </c>
      <c r="AH296" s="35">
        <v>0.52497024847183493</v>
      </c>
      <c r="AI296" s="35">
        <v>0.54080001468717898</v>
      </c>
      <c r="AK296" s="28">
        <f t="shared" si="70"/>
        <v>259758.38447328308</v>
      </c>
      <c r="AL296" s="28">
        <f t="shared" si="71"/>
        <v>259690.82026576734</v>
      </c>
      <c r="AM296" s="28">
        <f t="shared" si="72"/>
        <v>278988.17648664676</v>
      </c>
      <c r="AN296" s="28">
        <f t="shared" si="73"/>
        <v>274161.71516989573</v>
      </c>
      <c r="AO296" s="28">
        <f t="shared" si="74"/>
        <v>268549.99177160684</v>
      </c>
      <c r="AP296" s="28">
        <f t="shared" si="75"/>
        <v>267922.57171628706</v>
      </c>
      <c r="AQ296" s="28">
        <f t="shared" si="76"/>
        <v>271302.68547728861</v>
      </c>
      <c r="AR296" s="28">
        <f t="shared" si="77"/>
        <v>266221.28211558668</v>
      </c>
      <c r="AS296" s="28">
        <f t="shared" si="78"/>
        <v>266221.28211558668</v>
      </c>
      <c r="AT296" s="28">
        <f t="shared" si="79"/>
        <v>273025.44085892185</v>
      </c>
      <c r="AU296" s="28">
        <f t="shared" si="80"/>
        <v>262485.12423591746</v>
      </c>
      <c r="AV296" s="28">
        <f t="shared" si="81"/>
        <v>270400.0073435895</v>
      </c>
    </row>
    <row r="297" spans="1:48" s="21" customFormat="1" x14ac:dyDescent="0.3">
      <c r="A297" s="7" t="s">
        <v>281</v>
      </c>
      <c r="B297" s="7" t="s">
        <v>555</v>
      </c>
      <c r="C297" s="7">
        <v>1306</v>
      </c>
      <c r="D297" s="6" t="s">
        <v>8</v>
      </c>
      <c r="E297" s="7">
        <v>925</v>
      </c>
      <c r="F297" s="7" t="s">
        <v>446</v>
      </c>
      <c r="G297" s="7" t="s">
        <v>424</v>
      </c>
      <c r="H297" s="8" t="s">
        <v>309</v>
      </c>
      <c r="I297" s="8"/>
      <c r="J297" s="15">
        <v>834000</v>
      </c>
      <c r="K297" s="15">
        <v>834000</v>
      </c>
      <c r="L297" s="15">
        <v>834000</v>
      </c>
      <c r="M297" s="15">
        <v>834000</v>
      </c>
      <c r="N297" s="15">
        <v>834000</v>
      </c>
      <c r="O297" s="15">
        <v>834000</v>
      </c>
      <c r="P297" s="15">
        <v>834000</v>
      </c>
      <c r="Q297" s="15">
        <v>834000</v>
      </c>
      <c r="R297" s="15">
        <v>834000</v>
      </c>
      <c r="S297" s="15">
        <v>834000</v>
      </c>
      <c r="T297" s="15">
        <v>834000</v>
      </c>
      <c r="U297" s="15">
        <v>834000</v>
      </c>
      <c r="V297" s="29">
        <v>0.53779999999999994</v>
      </c>
      <c r="X297" s="35">
        <v>0.51951676894656618</v>
      </c>
      <c r="Y297" s="35">
        <v>0.51938164053153468</v>
      </c>
      <c r="Z297" s="35">
        <v>0.55797635297329351</v>
      </c>
      <c r="AA297" s="35">
        <v>0.54832343033979147</v>
      </c>
      <c r="AB297" s="35">
        <v>0.53709998354321364</v>
      </c>
      <c r="AC297" s="35">
        <v>0.53584514343257406</v>
      </c>
      <c r="AD297" s="35">
        <v>0.54260537095457717</v>
      </c>
      <c r="AE297" s="35">
        <v>0.53244256423117342</v>
      </c>
      <c r="AF297" s="35">
        <v>0.53244256423117342</v>
      </c>
      <c r="AG297" s="35">
        <v>0.54605088171784366</v>
      </c>
      <c r="AH297" s="35">
        <v>0.52497024847183493</v>
      </c>
      <c r="AI297" s="35">
        <v>0.54080001468717898</v>
      </c>
      <c r="AK297" s="28">
        <f t="shared" si="70"/>
        <v>433276.98530143622</v>
      </c>
      <c r="AL297" s="28">
        <f t="shared" si="71"/>
        <v>433164.28820329992</v>
      </c>
      <c r="AM297" s="28">
        <f t="shared" si="72"/>
        <v>465352.27837972681</v>
      </c>
      <c r="AN297" s="28">
        <f t="shared" si="73"/>
        <v>457301.74090338609</v>
      </c>
      <c r="AO297" s="28">
        <f t="shared" si="74"/>
        <v>447941.38627504016</v>
      </c>
      <c r="AP297" s="28">
        <f t="shared" si="75"/>
        <v>446894.84962276678</v>
      </c>
      <c r="AQ297" s="28">
        <f t="shared" si="76"/>
        <v>452532.87937611737</v>
      </c>
      <c r="AR297" s="28">
        <f t="shared" si="77"/>
        <v>444057.09856879862</v>
      </c>
      <c r="AS297" s="28">
        <f t="shared" si="78"/>
        <v>444057.09856879862</v>
      </c>
      <c r="AT297" s="28">
        <f t="shared" si="79"/>
        <v>455406.43535268161</v>
      </c>
      <c r="AU297" s="28">
        <f t="shared" si="80"/>
        <v>437825.18722551031</v>
      </c>
      <c r="AV297" s="28">
        <f t="shared" si="81"/>
        <v>451027.21224910725</v>
      </c>
    </row>
    <row r="298" spans="1:48" s="21" customFormat="1" x14ac:dyDescent="0.3">
      <c r="A298" s="7" t="s">
        <v>281</v>
      </c>
      <c r="B298" s="7" t="s">
        <v>555</v>
      </c>
      <c r="C298" s="7">
        <v>1306</v>
      </c>
      <c r="D298" s="6" t="s">
        <v>8</v>
      </c>
      <c r="E298" s="7">
        <v>925</v>
      </c>
      <c r="F298" s="7" t="s">
        <v>447</v>
      </c>
      <c r="G298" s="7" t="s">
        <v>424</v>
      </c>
      <c r="H298" s="8" t="s">
        <v>1495</v>
      </c>
      <c r="I298" s="8"/>
      <c r="J298" s="15">
        <v>417000</v>
      </c>
      <c r="K298" s="15">
        <v>417000</v>
      </c>
      <c r="L298" s="15">
        <v>417000</v>
      </c>
      <c r="M298" s="15">
        <v>417000</v>
      </c>
      <c r="N298" s="15">
        <v>417000</v>
      </c>
      <c r="O298" s="15">
        <v>417000</v>
      </c>
      <c r="P298" s="15">
        <v>417000</v>
      </c>
      <c r="Q298" s="15">
        <v>417000</v>
      </c>
      <c r="R298" s="15">
        <v>417000</v>
      </c>
      <c r="S298" s="15">
        <v>417000</v>
      </c>
      <c r="T298" s="15">
        <v>417000</v>
      </c>
      <c r="U298" s="15">
        <v>417000</v>
      </c>
      <c r="V298" s="29">
        <v>0.53779999999999994</v>
      </c>
      <c r="X298" s="35">
        <v>0.51951676894656618</v>
      </c>
      <c r="Y298" s="35">
        <v>0.51938164053153468</v>
      </c>
      <c r="Z298" s="35">
        <v>0.55797635297329351</v>
      </c>
      <c r="AA298" s="35">
        <v>0.54832343033979147</v>
      </c>
      <c r="AB298" s="35">
        <v>0.53709998354321364</v>
      </c>
      <c r="AC298" s="35">
        <v>0.53584514343257406</v>
      </c>
      <c r="AD298" s="35">
        <v>0.54260537095457717</v>
      </c>
      <c r="AE298" s="35">
        <v>0.53244256423117342</v>
      </c>
      <c r="AF298" s="35">
        <v>0.53244256423117342</v>
      </c>
      <c r="AG298" s="35">
        <v>0.54605088171784366</v>
      </c>
      <c r="AH298" s="35">
        <v>0.52497024847183493</v>
      </c>
      <c r="AI298" s="35">
        <v>0.54080001468717898</v>
      </c>
      <c r="AK298" s="28">
        <f t="shared" si="70"/>
        <v>216638.49265071811</v>
      </c>
      <c r="AL298" s="28">
        <f t="shared" si="71"/>
        <v>216582.14410164996</v>
      </c>
      <c r="AM298" s="28">
        <f t="shared" si="72"/>
        <v>232676.1391898634</v>
      </c>
      <c r="AN298" s="28">
        <f t="shared" si="73"/>
        <v>228650.87045169304</v>
      </c>
      <c r="AO298" s="28">
        <f t="shared" si="74"/>
        <v>223970.69313752008</v>
      </c>
      <c r="AP298" s="28">
        <f t="shared" si="75"/>
        <v>223447.42481138339</v>
      </c>
      <c r="AQ298" s="28">
        <f t="shared" si="76"/>
        <v>226266.43968805869</v>
      </c>
      <c r="AR298" s="28">
        <f t="shared" si="77"/>
        <v>222028.54928439931</v>
      </c>
      <c r="AS298" s="28">
        <f t="shared" si="78"/>
        <v>222028.54928439931</v>
      </c>
      <c r="AT298" s="28">
        <f t="shared" si="79"/>
        <v>227703.21767634081</v>
      </c>
      <c r="AU298" s="28">
        <f t="shared" si="80"/>
        <v>218912.59361275515</v>
      </c>
      <c r="AV298" s="28">
        <f t="shared" si="81"/>
        <v>225513.60612455363</v>
      </c>
    </row>
    <row r="299" spans="1:48" s="21" customFormat="1" x14ac:dyDescent="0.3">
      <c r="A299" s="7" t="s">
        <v>281</v>
      </c>
      <c r="B299" s="7" t="s">
        <v>555</v>
      </c>
      <c r="C299" s="7">
        <v>1306</v>
      </c>
      <c r="D299" s="6" t="s">
        <v>8</v>
      </c>
      <c r="E299" s="7">
        <v>925</v>
      </c>
      <c r="F299" s="7" t="s">
        <v>448</v>
      </c>
      <c r="G299" s="7" t="s">
        <v>424</v>
      </c>
      <c r="H299" s="8" t="s">
        <v>321</v>
      </c>
      <c r="I299" s="8"/>
      <c r="J299" s="15">
        <v>417000</v>
      </c>
      <c r="K299" s="15">
        <v>417000</v>
      </c>
      <c r="L299" s="15">
        <v>417000</v>
      </c>
      <c r="M299" s="15">
        <v>417000</v>
      </c>
      <c r="N299" s="15">
        <v>417000</v>
      </c>
      <c r="O299" s="15">
        <v>417000</v>
      </c>
      <c r="P299" s="15">
        <v>417000</v>
      </c>
      <c r="Q299" s="15">
        <v>417000</v>
      </c>
      <c r="R299" s="15">
        <v>417000</v>
      </c>
      <c r="S299" s="15">
        <v>417000</v>
      </c>
      <c r="T299" s="15">
        <v>417000</v>
      </c>
      <c r="U299" s="15">
        <v>417000</v>
      </c>
      <c r="V299" s="29">
        <v>0.53779999999999994</v>
      </c>
      <c r="X299" s="35">
        <v>0.51951676894656618</v>
      </c>
      <c r="Y299" s="35">
        <v>0.51938164053153468</v>
      </c>
      <c r="Z299" s="35">
        <v>0.55797635297329351</v>
      </c>
      <c r="AA299" s="35">
        <v>0.54832343033979147</v>
      </c>
      <c r="AB299" s="35">
        <v>0.53709998354321364</v>
      </c>
      <c r="AC299" s="35">
        <v>0.53584514343257406</v>
      </c>
      <c r="AD299" s="35">
        <v>0.54260537095457717</v>
      </c>
      <c r="AE299" s="35">
        <v>0.53244256423117342</v>
      </c>
      <c r="AF299" s="35">
        <v>0.53244256423117342</v>
      </c>
      <c r="AG299" s="35">
        <v>0.54605088171784366</v>
      </c>
      <c r="AH299" s="35">
        <v>0.52497024847183493</v>
      </c>
      <c r="AI299" s="35">
        <v>0.54080001468717898</v>
      </c>
      <c r="AK299" s="28">
        <f t="shared" si="70"/>
        <v>216638.49265071811</v>
      </c>
      <c r="AL299" s="28">
        <f t="shared" si="71"/>
        <v>216582.14410164996</v>
      </c>
      <c r="AM299" s="28">
        <f t="shared" si="72"/>
        <v>232676.1391898634</v>
      </c>
      <c r="AN299" s="28">
        <f t="shared" si="73"/>
        <v>228650.87045169304</v>
      </c>
      <c r="AO299" s="28">
        <f t="shared" si="74"/>
        <v>223970.69313752008</v>
      </c>
      <c r="AP299" s="28">
        <f t="shared" si="75"/>
        <v>223447.42481138339</v>
      </c>
      <c r="AQ299" s="28">
        <f t="shared" si="76"/>
        <v>226266.43968805869</v>
      </c>
      <c r="AR299" s="28">
        <f t="shared" si="77"/>
        <v>222028.54928439931</v>
      </c>
      <c r="AS299" s="28">
        <f t="shared" si="78"/>
        <v>222028.54928439931</v>
      </c>
      <c r="AT299" s="28">
        <f t="shared" si="79"/>
        <v>227703.21767634081</v>
      </c>
      <c r="AU299" s="28">
        <f t="shared" si="80"/>
        <v>218912.59361275515</v>
      </c>
      <c r="AV299" s="28">
        <f t="shared" si="81"/>
        <v>225513.60612455363</v>
      </c>
    </row>
    <row r="300" spans="1:48" s="21" customFormat="1" x14ac:dyDescent="0.3">
      <c r="A300" s="7" t="s">
        <v>281</v>
      </c>
      <c r="B300" s="7" t="s">
        <v>555</v>
      </c>
      <c r="C300" s="7">
        <v>1306</v>
      </c>
      <c r="D300" s="6" t="s">
        <v>8</v>
      </c>
      <c r="E300" s="7">
        <v>907</v>
      </c>
      <c r="F300" s="7" t="s">
        <v>449</v>
      </c>
      <c r="G300" s="7" t="s">
        <v>424</v>
      </c>
      <c r="H300" s="8" t="s">
        <v>316</v>
      </c>
      <c r="I300" s="8"/>
      <c r="J300" s="15">
        <v>250000</v>
      </c>
      <c r="K300" s="15">
        <v>250000</v>
      </c>
      <c r="L300" s="15">
        <v>250000</v>
      </c>
      <c r="M300" s="15">
        <v>250000</v>
      </c>
      <c r="N300" s="15">
        <v>250000</v>
      </c>
      <c r="O300" s="15">
        <v>250000</v>
      </c>
      <c r="P300" s="15">
        <v>250000</v>
      </c>
      <c r="Q300" s="15">
        <v>250000</v>
      </c>
      <c r="R300" s="15">
        <v>250000</v>
      </c>
      <c r="S300" s="15">
        <v>250000</v>
      </c>
      <c r="T300" s="15">
        <v>250000</v>
      </c>
      <c r="U300" s="15">
        <v>250000</v>
      </c>
      <c r="V300" s="29">
        <v>0.53779999999999994</v>
      </c>
      <c r="X300" s="35">
        <v>0.51951676894656618</v>
      </c>
      <c r="Y300" s="35">
        <v>0.51938164053153468</v>
      </c>
      <c r="Z300" s="35">
        <v>0.55797635297329351</v>
      </c>
      <c r="AA300" s="35">
        <v>0.54832343033979147</v>
      </c>
      <c r="AB300" s="35">
        <v>0.53709998354321364</v>
      </c>
      <c r="AC300" s="35">
        <v>0.53584514343257406</v>
      </c>
      <c r="AD300" s="35">
        <v>0.54260537095457717</v>
      </c>
      <c r="AE300" s="35">
        <v>0.53244256423117342</v>
      </c>
      <c r="AF300" s="35">
        <v>0.53244256423117342</v>
      </c>
      <c r="AG300" s="35">
        <v>0.54605088171784366</v>
      </c>
      <c r="AH300" s="35">
        <v>0.52497024847183493</v>
      </c>
      <c r="AI300" s="35">
        <v>0.54080001468717898</v>
      </c>
      <c r="AK300" s="28">
        <f t="shared" si="70"/>
        <v>129879.19223664154</v>
      </c>
      <c r="AL300" s="28">
        <f t="shared" si="71"/>
        <v>129845.41013288367</v>
      </c>
      <c r="AM300" s="28">
        <f t="shared" si="72"/>
        <v>139494.08824332338</v>
      </c>
      <c r="AN300" s="28">
        <f t="shared" si="73"/>
        <v>137080.85758494787</v>
      </c>
      <c r="AO300" s="28">
        <f t="shared" si="74"/>
        <v>134274.99588580342</v>
      </c>
      <c r="AP300" s="28">
        <f t="shared" si="75"/>
        <v>133961.28585814353</v>
      </c>
      <c r="AQ300" s="28">
        <f t="shared" si="76"/>
        <v>135651.34273864431</v>
      </c>
      <c r="AR300" s="28">
        <f t="shared" si="77"/>
        <v>133110.64105779334</v>
      </c>
      <c r="AS300" s="28">
        <f t="shared" si="78"/>
        <v>133110.64105779334</v>
      </c>
      <c r="AT300" s="28">
        <f t="shared" si="79"/>
        <v>136512.72042946093</v>
      </c>
      <c r="AU300" s="28">
        <f t="shared" si="80"/>
        <v>131242.56211795873</v>
      </c>
      <c r="AV300" s="28">
        <f t="shared" si="81"/>
        <v>135200.00367179475</v>
      </c>
    </row>
    <row r="301" spans="1:48" s="21" customFormat="1" x14ac:dyDescent="0.3">
      <c r="A301" s="7" t="s">
        <v>281</v>
      </c>
      <c r="B301" s="7" t="s">
        <v>555</v>
      </c>
      <c r="C301" s="7">
        <v>1306</v>
      </c>
      <c r="D301" s="6" t="s">
        <v>8</v>
      </c>
      <c r="E301" s="7">
        <v>905</v>
      </c>
      <c r="F301" s="7" t="s">
        <v>450</v>
      </c>
      <c r="G301" s="7" t="s">
        <v>424</v>
      </c>
      <c r="H301" s="8" t="s">
        <v>1496</v>
      </c>
      <c r="I301" s="8"/>
      <c r="J301" s="15">
        <v>250000</v>
      </c>
      <c r="K301" s="15">
        <v>250000</v>
      </c>
      <c r="L301" s="15">
        <v>250000</v>
      </c>
      <c r="M301" s="15">
        <v>250000</v>
      </c>
      <c r="N301" s="15">
        <v>250000</v>
      </c>
      <c r="O301" s="15">
        <v>250000</v>
      </c>
      <c r="P301" s="15">
        <v>250000</v>
      </c>
      <c r="Q301" s="15">
        <v>250000</v>
      </c>
      <c r="R301" s="15">
        <v>250000</v>
      </c>
      <c r="S301" s="15">
        <v>250000</v>
      </c>
      <c r="T301" s="15">
        <v>250000</v>
      </c>
      <c r="U301" s="15">
        <v>250000</v>
      </c>
      <c r="V301" s="29">
        <v>0.53779999999999994</v>
      </c>
      <c r="X301" s="35">
        <v>0.51951676894656618</v>
      </c>
      <c r="Y301" s="35">
        <v>0.51938164053153468</v>
      </c>
      <c r="Z301" s="35">
        <v>0.55797635297329351</v>
      </c>
      <c r="AA301" s="35">
        <v>0.54832343033979147</v>
      </c>
      <c r="AB301" s="35">
        <v>0.53709998354321364</v>
      </c>
      <c r="AC301" s="35">
        <v>0.53584514343257406</v>
      </c>
      <c r="AD301" s="35">
        <v>0.54260537095457717</v>
      </c>
      <c r="AE301" s="35">
        <v>0.53244256423117342</v>
      </c>
      <c r="AF301" s="35">
        <v>0.53244256423117342</v>
      </c>
      <c r="AG301" s="35">
        <v>0.54605088171784366</v>
      </c>
      <c r="AH301" s="35">
        <v>0.52497024847183493</v>
      </c>
      <c r="AI301" s="35">
        <v>0.54080001468717898</v>
      </c>
      <c r="AK301" s="28">
        <f t="shared" si="70"/>
        <v>129879.19223664154</v>
      </c>
      <c r="AL301" s="28">
        <f t="shared" si="71"/>
        <v>129845.41013288367</v>
      </c>
      <c r="AM301" s="28">
        <f t="shared" si="72"/>
        <v>139494.08824332338</v>
      </c>
      <c r="AN301" s="28">
        <f t="shared" si="73"/>
        <v>137080.85758494787</v>
      </c>
      <c r="AO301" s="28">
        <f t="shared" si="74"/>
        <v>134274.99588580342</v>
      </c>
      <c r="AP301" s="28">
        <f t="shared" si="75"/>
        <v>133961.28585814353</v>
      </c>
      <c r="AQ301" s="28">
        <f t="shared" si="76"/>
        <v>135651.34273864431</v>
      </c>
      <c r="AR301" s="28">
        <f t="shared" si="77"/>
        <v>133110.64105779334</v>
      </c>
      <c r="AS301" s="28">
        <f t="shared" si="78"/>
        <v>133110.64105779334</v>
      </c>
      <c r="AT301" s="28">
        <f t="shared" si="79"/>
        <v>136512.72042946093</v>
      </c>
      <c r="AU301" s="28">
        <f t="shared" si="80"/>
        <v>131242.56211795873</v>
      </c>
      <c r="AV301" s="28">
        <f t="shared" si="81"/>
        <v>135200.00367179475</v>
      </c>
    </row>
    <row r="302" spans="1:48" s="21" customFormat="1" x14ac:dyDescent="0.3">
      <c r="A302" s="7" t="s">
        <v>281</v>
      </c>
      <c r="B302" s="7" t="s">
        <v>555</v>
      </c>
      <c r="C302" s="7">
        <v>1306</v>
      </c>
      <c r="D302" s="6" t="s">
        <v>8</v>
      </c>
      <c r="E302" s="7">
        <v>907</v>
      </c>
      <c r="F302" s="7" t="s">
        <v>451</v>
      </c>
      <c r="G302" s="7" t="s">
        <v>424</v>
      </c>
      <c r="H302" s="8" t="s">
        <v>1497</v>
      </c>
      <c r="I302" s="8"/>
      <c r="J302" s="15">
        <v>167000</v>
      </c>
      <c r="K302" s="15">
        <v>167000</v>
      </c>
      <c r="L302" s="15">
        <v>167000</v>
      </c>
      <c r="M302" s="15">
        <v>167000</v>
      </c>
      <c r="N302" s="15">
        <v>167000</v>
      </c>
      <c r="O302" s="15">
        <v>167000</v>
      </c>
      <c r="P302" s="15">
        <v>167000</v>
      </c>
      <c r="Q302" s="15">
        <v>167000</v>
      </c>
      <c r="R302" s="15">
        <v>167000</v>
      </c>
      <c r="S302" s="15">
        <v>167000</v>
      </c>
      <c r="T302" s="15">
        <v>167000</v>
      </c>
      <c r="U302" s="15">
        <v>167000</v>
      </c>
      <c r="V302" s="29">
        <v>0.53779999999999994</v>
      </c>
      <c r="X302" s="35">
        <v>0.51951676894656618</v>
      </c>
      <c r="Y302" s="35">
        <v>0.51938164053153468</v>
      </c>
      <c r="Z302" s="35">
        <v>0.55797635297329351</v>
      </c>
      <c r="AA302" s="35">
        <v>0.54832343033979147</v>
      </c>
      <c r="AB302" s="35">
        <v>0.53709998354321364</v>
      </c>
      <c r="AC302" s="35">
        <v>0.53584514343257406</v>
      </c>
      <c r="AD302" s="35">
        <v>0.54260537095457717</v>
      </c>
      <c r="AE302" s="35">
        <v>0.53244256423117342</v>
      </c>
      <c r="AF302" s="35">
        <v>0.53244256423117342</v>
      </c>
      <c r="AG302" s="35">
        <v>0.54605088171784366</v>
      </c>
      <c r="AH302" s="35">
        <v>0.52497024847183493</v>
      </c>
      <c r="AI302" s="35">
        <v>0.54080001468717898</v>
      </c>
      <c r="AK302" s="28">
        <f t="shared" si="70"/>
        <v>86759.300414076555</v>
      </c>
      <c r="AL302" s="28">
        <f t="shared" si="71"/>
        <v>86736.73396876629</v>
      </c>
      <c r="AM302" s="28">
        <f t="shared" si="72"/>
        <v>93182.05094654001</v>
      </c>
      <c r="AN302" s="28">
        <f t="shared" si="73"/>
        <v>91570.012866745179</v>
      </c>
      <c r="AO302" s="28">
        <f t="shared" si="74"/>
        <v>89695.697251716672</v>
      </c>
      <c r="AP302" s="28">
        <f t="shared" si="75"/>
        <v>89486.138953239861</v>
      </c>
      <c r="AQ302" s="28">
        <f t="shared" si="76"/>
        <v>90615.096949414394</v>
      </c>
      <c r="AR302" s="28">
        <f t="shared" si="77"/>
        <v>88917.908226605956</v>
      </c>
      <c r="AS302" s="28">
        <f t="shared" si="78"/>
        <v>88917.908226605956</v>
      </c>
      <c r="AT302" s="28">
        <f t="shared" si="79"/>
        <v>91190.497246879895</v>
      </c>
      <c r="AU302" s="28">
        <f t="shared" si="80"/>
        <v>87670.031494796436</v>
      </c>
      <c r="AV302" s="28">
        <f t="shared" si="81"/>
        <v>90313.602452758889</v>
      </c>
    </row>
    <row r="303" spans="1:48" s="21" customFormat="1" x14ac:dyDescent="0.3">
      <c r="A303" s="7" t="s">
        <v>281</v>
      </c>
      <c r="B303" s="7" t="s">
        <v>555</v>
      </c>
      <c r="C303" s="7">
        <v>1306</v>
      </c>
      <c r="D303" s="6" t="s">
        <v>8</v>
      </c>
      <c r="E303" s="7">
        <v>925</v>
      </c>
      <c r="F303" s="7" t="s">
        <v>452</v>
      </c>
      <c r="G303" s="7" t="s">
        <v>424</v>
      </c>
      <c r="H303" s="8" t="s">
        <v>323</v>
      </c>
      <c r="I303" s="8"/>
      <c r="J303" s="15">
        <v>167000</v>
      </c>
      <c r="K303" s="15">
        <v>167000</v>
      </c>
      <c r="L303" s="15">
        <v>167000</v>
      </c>
      <c r="M303" s="15">
        <v>167000</v>
      </c>
      <c r="N303" s="15">
        <v>167000</v>
      </c>
      <c r="O303" s="15">
        <v>167000</v>
      </c>
      <c r="P303" s="15">
        <v>167000</v>
      </c>
      <c r="Q303" s="15">
        <v>167000</v>
      </c>
      <c r="R303" s="15">
        <v>167000</v>
      </c>
      <c r="S303" s="15">
        <v>167000</v>
      </c>
      <c r="T303" s="15">
        <v>167000</v>
      </c>
      <c r="U303" s="15">
        <v>167000</v>
      </c>
      <c r="V303" s="29">
        <v>0.53779999999999994</v>
      </c>
      <c r="X303" s="35">
        <v>0.51951676894656618</v>
      </c>
      <c r="Y303" s="35">
        <v>0.51938164053153468</v>
      </c>
      <c r="Z303" s="35">
        <v>0.55797635297329351</v>
      </c>
      <c r="AA303" s="35">
        <v>0.54832343033979147</v>
      </c>
      <c r="AB303" s="35">
        <v>0.53709998354321364</v>
      </c>
      <c r="AC303" s="35">
        <v>0.53584514343257406</v>
      </c>
      <c r="AD303" s="35">
        <v>0.54260537095457717</v>
      </c>
      <c r="AE303" s="35">
        <v>0.53244256423117342</v>
      </c>
      <c r="AF303" s="35">
        <v>0.53244256423117342</v>
      </c>
      <c r="AG303" s="35">
        <v>0.54605088171784366</v>
      </c>
      <c r="AH303" s="35">
        <v>0.52497024847183493</v>
      </c>
      <c r="AI303" s="35">
        <v>0.54080001468717898</v>
      </c>
      <c r="AK303" s="28">
        <f t="shared" si="70"/>
        <v>86759.300414076555</v>
      </c>
      <c r="AL303" s="28">
        <f t="shared" si="71"/>
        <v>86736.73396876629</v>
      </c>
      <c r="AM303" s="28">
        <f t="shared" si="72"/>
        <v>93182.05094654001</v>
      </c>
      <c r="AN303" s="28">
        <f t="shared" si="73"/>
        <v>91570.012866745179</v>
      </c>
      <c r="AO303" s="28">
        <f t="shared" si="74"/>
        <v>89695.697251716672</v>
      </c>
      <c r="AP303" s="28">
        <f t="shared" si="75"/>
        <v>89486.138953239861</v>
      </c>
      <c r="AQ303" s="28">
        <f t="shared" si="76"/>
        <v>90615.096949414394</v>
      </c>
      <c r="AR303" s="28">
        <f t="shared" si="77"/>
        <v>88917.908226605956</v>
      </c>
      <c r="AS303" s="28">
        <f t="shared" si="78"/>
        <v>88917.908226605956</v>
      </c>
      <c r="AT303" s="28">
        <f t="shared" si="79"/>
        <v>91190.497246879895</v>
      </c>
      <c r="AU303" s="28">
        <f t="shared" si="80"/>
        <v>87670.031494796436</v>
      </c>
      <c r="AV303" s="28">
        <f t="shared" si="81"/>
        <v>90313.602452758889</v>
      </c>
    </row>
    <row r="304" spans="1:48" s="21" customFormat="1" x14ac:dyDescent="0.3">
      <c r="A304" s="7" t="s">
        <v>281</v>
      </c>
      <c r="B304" s="7" t="s">
        <v>555</v>
      </c>
      <c r="C304" s="7">
        <v>1306</v>
      </c>
      <c r="D304" s="6" t="s">
        <v>8</v>
      </c>
      <c r="E304" s="7">
        <v>905</v>
      </c>
      <c r="F304" s="7" t="s">
        <v>453</v>
      </c>
      <c r="G304" s="7" t="s">
        <v>424</v>
      </c>
      <c r="H304" s="8" t="s">
        <v>329</v>
      </c>
      <c r="I304" s="8"/>
      <c r="J304" s="15">
        <v>84000</v>
      </c>
      <c r="K304" s="15">
        <v>84000</v>
      </c>
      <c r="L304" s="15">
        <v>84000</v>
      </c>
      <c r="M304" s="15">
        <v>84000</v>
      </c>
      <c r="N304" s="15">
        <v>84000</v>
      </c>
      <c r="O304" s="15">
        <v>84000</v>
      </c>
      <c r="P304" s="15">
        <v>84000</v>
      </c>
      <c r="Q304" s="15">
        <v>84000</v>
      </c>
      <c r="R304" s="15">
        <v>84000</v>
      </c>
      <c r="S304" s="15">
        <v>84000</v>
      </c>
      <c r="T304" s="15">
        <v>84000</v>
      </c>
      <c r="U304" s="15">
        <v>84000</v>
      </c>
      <c r="V304" s="29">
        <v>0.53779999999999994</v>
      </c>
      <c r="X304" s="35">
        <v>0.51951676894656618</v>
      </c>
      <c r="Y304" s="35">
        <v>0.51938164053153468</v>
      </c>
      <c r="Z304" s="35">
        <v>0.55797635297329351</v>
      </c>
      <c r="AA304" s="35">
        <v>0.54832343033979147</v>
      </c>
      <c r="AB304" s="35">
        <v>0.53709998354321364</v>
      </c>
      <c r="AC304" s="35">
        <v>0.53584514343257406</v>
      </c>
      <c r="AD304" s="35">
        <v>0.54260537095457717</v>
      </c>
      <c r="AE304" s="35">
        <v>0.53244256423117342</v>
      </c>
      <c r="AF304" s="35">
        <v>0.53244256423117342</v>
      </c>
      <c r="AG304" s="35">
        <v>0.54605088171784366</v>
      </c>
      <c r="AH304" s="35">
        <v>0.52497024847183493</v>
      </c>
      <c r="AI304" s="35">
        <v>0.54080001468717898</v>
      </c>
      <c r="AK304" s="28">
        <f t="shared" si="70"/>
        <v>43639.408591511557</v>
      </c>
      <c r="AL304" s="28">
        <f t="shared" si="71"/>
        <v>43628.05780464891</v>
      </c>
      <c r="AM304" s="28">
        <f t="shared" si="72"/>
        <v>46870.013649756656</v>
      </c>
      <c r="AN304" s="28">
        <f t="shared" si="73"/>
        <v>46059.168148542485</v>
      </c>
      <c r="AO304" s="28">
        <f t="shared" si="74"/>
        <v>45116.398617629944</v>
      </c>
      <c r="AP304" s="28">
        <f t="shared" si="75"/>
        <v>45010.992048336222</v>
      </c>
      <c r="AQ304" s="28">
        <f t="shared" si="76"/>
        <v>45578.85116018448</v>
      </c>
      <c r="AR304" s="28">
        <f t="shared" si="77"/>
        <v>44725.17539541857</v>
      </c>
      <c r="AS304" s="28">
        <f t="shared" si="78"/>
        <v>44725.17539541857</v>
      </c>
      <c r="AT304" s="28">
        <f t="shared" si="79"/>
        <v>45868.274064298865</v>
      </c>
      <c r="AU304" s="28">
        <f t="shared" si="80"/>
        <v>44097.500871634133</v>
      </c>
      <c r="AV304" s="28">
        <f t="shared" si="81"/>
        <v>45427.201233723034</v>
      </c>
    </row>
    <row r="305" spans="1:48" s="21" customFormat="1" x14ac:dyDescent="0.3">
      <c r="A305" s="7" t="s">
        <v>281</v>
      </c>
      <c r="B305" s="7" t="s">
        <v>555</v>
      </c>
      <c r="C305" s="7">
        <v>1306</v>
      </c>
      <c r="D305" s="6" t="s">
        <v>8</v>
      </c>
      <c r="E305" s="7">
        <v>925</v>
      </c>
      <c r="F305" s="7" t="s">
        <v>454</v>
      </c>
      <c r="G305" s="7" t="s">
        <v>424</v>
      </c>
      <c r="H305" s="8" t="s">
        <v>1498</v>
      </c>
      <c r="I305" s="8"/>
      <c r="J305" s="15">
        <v>84000</v>
      </c>
      <c r="K305" s="15">
        <v>84000</v>
      </c>
      <c r="L305" s="15">
        <v>84000</v>
      </c>
      <c r="M305" s="15">
        <v>84000</v>
      </c>
      <c r="N305" s="15">
        <v>84000</v>
      </c>
      <c r="O305" s="15">
        <v>84000</v>
      </c>
      <c r="P305" s="15">
        <v>84000</v>
      </c>
      <c r="Q305" s="15">
        <v>84000</v>
      </c>
      <c r="R305" s="15">
        <v>84000</v>
      </c>
      <c r="S305" s="15">
        <v>84000</v>
      </c>
      <c r="T305" s="15">
        <v>84000</v>
      </c>
      <c r="U305" s="15">
        <v>84000</v>
      </c>
      <c r="V305" s="29">
        <v>0.53779999999999994</v>
      </c>
      <c r="X305" s="35">
        <v>0.51951676894656618</v>
      </c>
      <c r="Y305" s="35">
        <v>0.51938164053153468</v>
      </c>
      <c r="Z305" s="35">
        <v>0.55797635297329351</v>
      </c>
      <c r="AA305" s="35">
        <v>0.54832343033979147</v>
      </c>
      <c r="AB305" s="35">
        <v>0.53709998354321364</v>
      </c>
      <c r="AC305" s="35">
        <v>0.53584514343257406</v>
      </c>
      <c r="AD305" s="35">
        <v>0.54260537095457717</v>
      </c>
      <c r="AE305" s="35">
        <v>0.53244256423117342</v>
      </c>
      <c r="AF305" s="35">
        <v>0.53244256423117342</v>
      </c>
      <c r="AG305" s="35">
        <v>0.54605088171784366</v>
      </c>
      <c r="AH305" s="35">
        <v>0.52497024847183493</v>
      </c>
      <c r="AI305" s="35">
        <v>0.54080001468717898</v>
      </c>
      <c r="AK305" s="28">
        <f t="shared" si="70"/>
        <v>43639.408591511557</v>
      </c>
      <c r="AL305" s="28">
        <f t="shared" si="71"/>
        <v>43628.05780464891</v>
      </c>
      <c r="AM305" s="28">
        <f t="shared" si="72"/>
        <v>46870.013649756656</v>
      </c>
      <c r="AN305" s="28">
        <f t="shared" si="73"/>
        <v>46059.168148542485</v>
      </c>
      <c r="AO305" s="28">
        <f t="shared" si="74"/>
        <v>45116.398617629944</v>
      </c>
      <c r="AP305" s="28">
        <f t="shared" si="75"/>
        <v>45010.992048336222</v>
      </c>
      <c r="AQ305" s="28">
        <f t="shared" si="76"/>
        <v>45578.85116018448</v>
      </c>
      <c r="AR305" s="28">
        <f t="shared" si="77"/>
        <v>44725.17539541857</v>
      </c>
      <c r="AS305" s="28">
        <f t="shared" si="78"/>
        <v>44725.17539541857</v>
      </c>
      <c r="AT305" s="28">
        <f t="shared" si="79"/>
        <v>45868.274064298865</v>
      </c>
      <c r="AU305" s="28">
        <f t="shared" si="80"/>
        <v>44097.500871634133</v>
      </c>
      <c r="AV305" s="28">
        <f t="shared" si="81"/>
        <v>45427.201233723034</v>
      </c>
    </row>
    <row r="306" spans="1:48" s="21" customFormat="1" x14ac:dyDescent="0.3">
      <c r="A306" s="7" t="s">
        <v>281</v>
      </c>
      <c r="B306" s="7" t="s">
        <v>555</v>
      </c>
      <c r="C306" s="7">
        <v>1306</v>
      </c>
      <c r="D306" s="6" t="s">
        <v>8</v>
      </c>
      <c r="E306" s="7">
        <v>925</v>
      </c>
      <c r="F306" s="7" t="s">
        <v>455</v>
      </c>
      <c r="G306" s="7" t="s">
        <v>424</v>
      </c>
      <c r="H306" s="8" t="s">
        <v>1499</v>
      </c>
      <c r="I306" s="8"/>
      <c r="J306" s="15">
        <v>84000</v>
      </c>
      <c r="K306" s="15">
        <v>84000</v>
      </c>
      <c r="L306" s="15">
        <v>84000</v>
      </c>
      <c r="M306" s="15">
        <v>84000</v>
      </c>
      <c r="N306" s="15">
        <v>84000</v>
      </c>
      <c r="O306" s="15">
        <v>84000</v>
      </c>
      <c r="P306" s="15">
        <v>84000</v>
      </c>
      <c r="Q306" s="15">
        <v>84000</v>
      </c>
      <c r="R306" s="15">
        <v>84000</v>
      </c>
      <c r="S306" s="15">
        <v>84000</v>
      </c>
      <c r="T306" s="15">
        <v>84000</v>
      </c>
      <c r="U306" s="15">
        <v>84000</v>
      </c>
      <c r="V306" s="29">
        <v>0.53779999999999994</v>
      </c>
      <c r="X306" s="35">
        <v>0.51951676894656618</v>
      </c>
      <c r="Y306" s="35">
        <v>0.51938164053153468</v>
      </c>
      <c r="Z306" s="35">
        <v>0.55797635297329351</v>
      </c>
      <c r="AA306" s="35">
        <v>0.54832343033979147</v>
      </c>
      <c r="AB306" s="35">
        <v>0.53709998354321364</v>
      </c>
      <c r="AC306" s="35">
        <v>0.53584514343257406</v>
      </c>
      <c r="AD306" s="35">
        <v>0.54260537095457717</v>
      </c>
      <c r="AE306" s="35">
        <v>0.53244256423117342</v>
      </c>
      <c r="AF306" s="35">
        <v>0.53244256423117342</v>
      </c>
      <c r="AG306" s="35">
        <v>0.54605088171784366</v>
      </c>
      <c r="AH306" s="35">
        <v>0.52497024847183493</v>
      </c>
      <c r="AI306" s="35">
        <v>0.54080001468717898</v>
      </c>
      <c r="AK306" s="28">
        <f t="shared" si="70"/>
        <v>43639.408591511557</v>
      </c>
      <c r="AL306" s="28">
        <f t="shared" si="71"/>
        <v>43628.05780464891</v>
      </c>
      <c r="AM306" s="28">
        <f t="shared" si="72"/>
        <v>46870.013649756656</v>
      </c>
      <c r="AN306" s="28">
        <f t="shared" si="73"/>
        <v>46059.168148542485</v>
      </c>
      <c r="AO306" s="28">
        <f t="shared" si="74"/>
        <v>45116.398617629944</v>
      </c>
      <c r="AP306" s="28">
        <f t="shared" si="75"/>
        <v>45010.992048336222</v>
      </c>
      <c r="AQ306" s="28">
        <f t="shared" si="76"/>
        <v>45578.85116018448</v>
      </c>
      <c r="AR306" s="28">
        <f t="shared" si="77"/>
        <v>44725.17539541857</v>
      </c>
      <c r="AS306" s="28">
        <f t="shared" si="78"/>
        <v>44725.17539541857</v>
      </c>
      <c r="AT306" s="28">
        <f t="shared" si="79"/>
        <v>45868.274064298865</v>
      </c>
      <c r="AU306" s="28">
        <f t="shared" si="80"/>
        <v>44097.500871634133</v>
      </c>
      <c r="AV306" s="28">
        <f t="shared" si="81"/>
        <v>45427.201233723034</v>
      </c>
    </row>
    <row r="307" spans="1:48" s="21" customFormat="1" x14ac:dyDescent="0.3">
      <c r="A307" s="7" t="s">
        <v>281</v>
      </c>
      <c r="B307" s="7" t="s">
        <v>555</v>
      </c>
      <c r="C307" s="7">
        <v>1306</v>
      </c>
      <c r="D307" s="6" t="s">
        <v>8</v>
      </c>
      <c r="E307" s="7">
        <v>922</v>
      </c>
      <c r="F307" s="7" t="s">
        <v>456</v>
      </c>
      <c r="G307" s="7" t="s">
        <v>424</v>
      </c>
      <c r="H307" s="8" t="s">
        <v>328</v>
      </c>
      <c r="I307" s="8"/>
      <c r="J307" s="15">
        <v>84000</v>
      </c>
      <c r="K307" s="15">
        <v>84000</v>
      </c>
      <c r="L307" s="15">
        <v>84000</v>
      </c>
      <c r="M307" s="15">
        <v>84000</v>
      </c>
      <c r="N307" s="15">
        <v>84000</v>
      </c>
      <c r="O307" s="15">
        <v>84000</v>
      </c>
      <c r="P307" s="15">
        <v>84000</v>
      </c>
      <c r="Q307" s="15">
        <v>84000</v>
      </c>
      <c r="R307" s="15">
        <v>84000</v>
      </c>
      <c r="S307" s="15">
        <v>84000</v>
      </c>
      <c r="T307" s="15">
        <v>84000</v>
      </c>
      <c r="U307" s="15">
        <v>84000</v>
      </c>
      <c r="V307" s="29">
        <v>0.53779999999999994</v>
      </c>
      <c r="X307" s="35">
        <v>0.51951676894656618</v>
      </c>
      <c r="Y307" s="35">
        <v>0.51938164053153468</v>
      </c>
      <c r="Z307" s="35">
        <v>0.55797635297329351</v>
      </c>
      <c r="AA307" s="35">
        <v>0.54832343033979147</v>
      </c>
      <c r="AB307" s="35">
        <v>0.53709998354321364</v>
      </c>
      <c r="AC307" s="35">
        <v>0.53584514343257406</v>
      </c>
      <c r="AD307" s="35">
        <v>0.54260537095457717</v>
      </c>
      <c r="AE307" s="35">
        <v>0.53244256423117342</v>
      </c>
      <c r="AF307" s="35">
        <v>0.53244256423117342</v>
      </c>
      <c r="AG307" s="35">
        <v>0.54605088171784366</v>
      </c>
      <c r="AH307" s="35">
        <v>0.52497024847183493</v>
      </c>
      <c r="AI307" s="35">
        <v>0.54080001468717898</v>
      </c>
      <c r="AK307" s="28">
        <f t="shared" si="70"/>
        <v>43639.408591511557</v>
      </c>
      <c r="AL307" s="28">
        <f t="shared" si="71"/>
        <v>43628.05780464891</v>
      </c>
      <c r="AM307" s="28">
        <f t="shared" si="72"/>
        <v>46870.013649756656</v>
      </c>
      <c r="AN307" s="28">
        <f t="shared" si="73"/>
        <v>46059.168148542485</v>
      </c>
      <c r="AO307" s="28">
        <f t="shared" si="74"/>
        <v>45116.398617629944</v>
      </c>
      <c r="AP307" s="28">
        <f t="shared" si="75"/>
        <v>45010.992048336222</v>
      </c>
      <c r="AQ307" s="28">
        <f t="shared" si="76"/>
        <v>45578.85116018448</v>
      </c>
      <c r="AR307" s="28">
        <f t="shared" si="77"/>
        <v>44725.17539541857</v>
      </c>
      <c r="AS307" s="28">
        <f t="shared" si="78"/>
        <v>44725.17539541857</v>
      </c>
      <c r="AT307" s="28">
        <f t="shared" si="79"/>
        <v>45868.274064298865</v>
      </c>
      <c r="AU307" s="28">
        <f t="shared" si="80"/>
        <v>44097.500871634133</v>
      </c>
      <c r="AV307" s="28">
        <f t="shared" si="81"/>
        <v>45427.201233723034</v>
      </c>
    </row>
    <row r="308" spans="1:48" s="21" customFormat="1" x14ac:dyDescent="0.3">
      <c r="A308" s="7" t="s">
        <v>281</v>
      </c>
      <c r="B308" s="7" t="s">
        <v>555</v>
      </c>
      <c r="C308" s="7">
        <v>1306</v>
      </c>
      <c r="D308" s="6" t="s">
        <v>8</v>
      </c>
      <c r="E308" s="7">
        <v>913</v>
      </c>
      <c r="F308" s="7" t="s">
        <v>457</v>
      </c>
      <c r="G308" s="7" t="s">
        <v>424</v>
      </c>
      <c r="H308" s="8" t="s">
        <v>1500</v>
      </c>
      <c r="I308" s="8"/>
      <c r="J308" s="15">
        <v>84000</v>
      </c>
      <c r="K308" s="15">
        <v>84000</v>
      </c>
      <c r="L308" s="15">
        <v>84000</v>
      </c>
      <c r="M308" s="15">
        <v>84000</v>
      </c>
      <c r="N308" s="15">
        <v>84000</v>
      </c>
      <c r="O308" s="15">
        <v>84000</v>
      </c>
      <c r="P308" s="15">
        <v>84000</v>
      </c>
      <c r="Q308" s="15">
        <v>84000</v>
      </c>
      <c r="R308" s="15">
        <v>84000</v>
      </c>
      <c r="S308" s="15">
        <v>84000</v>
      </c>
      <c r="T308" s="15">
        <v>84000</v>
      </c>
      <c r="U308" s="15">
        <v>84000</v>
      </c>
      <c r="V308" s="29">
        <v>0.53779999999999994</v>
      </c>
      <c r="X308" s="35">
        <v>0.51951676894656618</v>
      </c>
      <c r="Y308" s="35">
        <v>0.51938164053153468</v>
      </c>
      <c r="Z308" s="35">
        <v>0.55797635297329351</v>
      </c>
      <c r="AA308" s="35">
        <v>0.54832343033979147</v>
      </c>
      <c r="AB308" s="35">
        <v>0.53709998354321364</v>
      </c>
      <c r="AC308" s="35">
        <v>0.53584514343257406</v>
      </c>
      <c r="AD308" s="35">
        <v>0.54260537095457717</v>
      </c>
      <c r="AE308" s="35">
        <v>0.53244256423117342</v>
      </c>
      <c r="AF308" s="35">
        <v>0.53244256423117342</v>
      </c>
      <c r="AG308" s="35">
        <v>0.54605088171784366</v>
      </c>
      <c r="AH308" s="35">
        <v>0.52497024847183493</v>
      </c>
      <c r="AI308" s="35">
        <v>0.54080001468717898</v>
      </c>
      <c r="AK308" s="28">
        <f t="shared" si="70"/>
        <v>43639.408591511557</v>
      </c>
      <c r="AL308" s="28">
        <f t="shared" si="71"/>
        <v>43628.05780464891</v>
      </c>
      <c r="AM308" s="28">
        <f t="shared" si="72"/>
        <v>46870.013649756656</v>
      </c>
      <c r="AN308" s="28">
        <f t="shared" si="73"/>
        <v>46059.168148542485</v>
      </c>
      <c r="AO308" s="28">
        <f t="shared" si="74"/>
        <v>45116.398617629944</v>
      </c>
      <c r="AP308" s="28">
        <f t="shared" si="75"/>
        <v>45010.992048336222</v>
      </c>
      <c r="AQ308" s="28">
        <f t="shared" si="76"/>
        <v>45578.85116018448</v>
      </c>
      <c r="AR308" s="28">
        <f t="shared" si="77"/>
        <v>44725.17539541857</v>
      </c>
      <c r="AS308" s="28">
        <f t="shared" si="78"/>
        <v>44725.17539541857</v>
      </c>
      <c r="AT308" s="28">
        <f t="shared" si="79"/>
        <v>45868.274064298865</v>
      </c>
      <c r="AU308" s="28">
        <f t="shared" si="80"/>
        <v>44097.500871634133</v>
      </c>
      <c r="AV308" s="28">
        <f t="shared" si="81"/>
        <v>45427.201233723034</v>
      </c>
    </row>
    <row r="309" spans="1:48" s="21" customFormat="1" x14ac:dyDescent="0.3">
      <c r="A309" s="7" t="s">
        <v>281</v>
      </c>
      <c r="B309" s="7" t="s">
        <v>555</v>
      </c>
      <c r="C309" s="7">
        <v>1306</v>
      </c>
      <c r="D309" s="6" t="s">
        <v>8</v>
      </c>
      <c r="E309" s="7">
        <v>925</v>
      </c>
      <c r="F309" s="7" t="s">
        <v>458</v>
      </c>
      <c r="G309" s="7" t="s">
        <v>424</v>
      </c>
      <c r="H309" s="8" t="s">
        <v>335</v>
      </c>
      <c r="I309" s="8"/>
      <c r="J309" s="15">
        <v>417000</v>
      </c>
      <c r="K309" s="15">
        <v>417000</v>
      </c>
      <c r="L309" s="15">
        <v>417000</v>
      </c>
      <c r="M309" s="15">
        <v>417000</v>
      </c>
      <c r="N309" s="15">
        <v>417000</v>
      </c>
      <c r="O309" s="15">
        <v>417000</v>
      </c>
      <c r="P309" s="15">
        <v>417000</v>
      </c>
      <c r="Q309" s="15">
        <v>417000</v>
      </c>
      <c r="R309" s="15">
        <v>417000</v>
      </c>
      <c r="S309" s="15">
        <v>417000</v>
      </c>
      <c r="T309" s="15">
        <v>417000</v>
      </c>
      <c r="U309" s="15">
        <v>417000</v>
      </c>
      <c r="V309" s="29">
        <v>0.53779999999999994</v>
      </c>
      <c r="X309" s="35">
        <v>0.51951676894656618</v>
      </c>
      <c r="Y309" s="35">
        <v>0.51938164053153468</v>
      </c>
      <c r="Z309" s="35">
        <v>0.55797635297329351</v>
      </c>
      <c r="AA309" s="35">
        <v>0.54832343033979147</v>
      </c>
      <c r="AB309" s="35">
        <v>0.53709998354321364</v>
      </c>
      <c r="AC309" s="35">
        <v>0.53584514343257406</v>
      </c>
      <c r="AD309" s="35">
        <v>0.54260537095457717</v>
      </c>
      <c r="AE309" s="35">
        <v>0.53244256423117342</v>
      </c>
      <c r="AF309" s="35">
        <v>0.53244256423117342</v>
      </c>
      <c r="AG309" s="35">
        <v>0.54605088171784366</v>
      </c>
      <c r="AH309" s="35">
        <v>0.52497024847183493</v>
      </c>
      <c r="AI309" s="35">
        <v>0.54080001468717898</v>
      </c>
      <c r="AK309" s="28">
        <f t="shared" si="70"/>
        <v>216638.49265071811</v>
      </c>
      <c r="AL309" s="28">
        <f t="shared" si="71"/>
        <v>216582.14410164996</v>
      </c>
      <c r="AM309" s="28">
        <f t="shared" si="72"/>
        <v>232676.1391898634</v>
      </c>
      <c r="AN309" s="28">
        <f t="shared" si="73"/>
        <v>228650.87045169304</v>
      </c>
      <c r="AO309" s="28">
        <f t="shared" si="74"/>
        <v>223970.69313752008</v>
      </c>
      <c r="AP309" s="28">
        <f t="shared" si="75"/>
        <v>223447.42481138339</v>
      </c>
      <c r="AQ309" s="28">
        <f t="shared" si="76"/>
        <v>226266.43968805869</v>
      </c>
      <c r="AR309" s="28">
        <f t="shared" si="77"/>
        <v>222028.54928439931</v>
      </c>
      <c r="AS309" s="28">
        <f t="shared" si="78"/>
        <v>222028.54928439931</v>
      </c>
      <c r="AT309" s="28">
        <f t="shared" si="79"/>
        <v>227703.21767634081</v>
      </c>
      <c r="AU309" s="28">
        <f t="shared" si="80"/>
        <v>218912.59361275515</v>
      </c>
      <c r="AV309" s="28">
        <f t="shared" si="81"/>
        <v>225513.60612455363</v>
      </c>
    </row>
    <row r="310" spans="1:48" s="21" customFormat="1" x14ac:dyDescent="0.3">
      <c r="A310" s="7" t="s">
        <v>281</v>
      </c>
      <c r="B310" s="7" t="s">
        <v>555</v>
      </c>
      <c r="C310" s="7">
        <v>1306</v>
      </c>
      <c r="D310" s="6" t="s">
        <v>8</v>
      </c>
      <c r="E310" s="7">
        <v>925</v>
      </c>
      <c r="F310" s="7" t="s">
        <v>459</v>
      </c>
      <c r="G310" s="7" t="s">
        <v>424</v>
      </c>
      <c r="H310" s="8" t="s">
        <v>1501</v>
      </c>
      <c r="I310" s="8"/>
      <c r="J310" s="15">
        <v>250000</v>
      </c>
      <c r="K310" s="15">
        <v>250000</v>
      </c>
      <c r="L310" s="15">
        <v>250000</v>
      </c>
      <c r="M310" s="15">
        <v>250000</v>
      </c>
      <c r="N310" s="15">
        <v>250000</v>
      </c>
      <c r="O310" s="15">
        <v>250000</v>
      </c>
      <c r="P310" s="15">
        <v>250000</v>
      </c>
      <c r="Q310" s="15">
        <v>250000</v>
      </c>
      <c r="R310" s="15">
        <v>250000</v>
      </c>
      <c r="S310" s="15">
        <v>250000</v>
      </c>
      <c r="T310" s="15">
        <v>250000</v>
      </c>
      <c r="U310" s="15">
        <v>250000</v>
      </c>
      <c r="V310" s="29">
        <v>0.53779999999999994</v>
      </c>
      <c r="X310" s="35">
        <v>0.51951676894656618</v>
      </c>
      <c r="Y310" s="35">
        <v>0.51938164053153468</v>
      </c>
      <c r="Z310" s="35">
        <v>0.55797635297329351</v>
      </c>
      <c r="AA310" s="35">
        <v>0.54832343033979147</v>
      </c>
      <c r="AB310" s="35">
        <v>0.53709998354321364</v>
      </c>
      <c r="AC310" s="35">
        <v>0.53584514343257406</v>
      </c>
      <c r="AD310" s="35">
        <v>0.54260537095457717</v>
      </c>
      <c r="AE310" s="35">
        <v>0.53244256423117342</v>
      </c>
      <c r="AF310" s="35">
        <v>0.53244256423117342</v>
      </c>
      <c r="AG310" s="35">
        <v>0.54605088171784366</v>
      </c>
      <c r="AH310" s="35">
        <v>0.52497024847183493</v>
      </c>
      <c r="AI310" s="35">
        <v>0.54080001468717898</v>
      </c>
      <c r="AK310" s="28">
        <f t="shared" si="70"/>
        <v>129879.19223664154</v>
      </c>
      <c r="AL310" s="28">
        <f t="shared" si="71"/>
        <v>129845.41013288367</v>
      </c>
      <c r="AM310" s="28">
        <f t="shared" si="72"/>
        <v>139494.08824332338</v>
      </c>
      <c r="AN310" s="28">
        <f t="shared" si="73"/>
        <v>137080.85758494787</v>
      </c>
      <c r="AO310" s="28">
        <f t="shared" si="74"/>
        <v>134274.99588580342</v>
      </c>
      <c r="AP310" s="28">
        <f t="shared" si="75"/>
        <v>133961.28585814353</v>
      </c>
      <c r="AQ310" s="28">
        <f t="shared" si="76"/>
        <v>135651.34273864431</v>
      </c>
      <c r="AR310" s="28">
        <f t="shared" si="77"/>
        <v>133110.64105779334</v>
      </c>
      <c r="AS310" s="28">
        <f t="shared" si="78"/>
        <v>133110.64105779334</v>
      </c>
      <c r="AT310" s="28">
        <f t="shared" si="79"/>
        <v>136512.72042946093</v>
      </c>
      <c r="AU310" s="28">
        <f t="shared" si="80"/>
        <v>131242.56211795873</v>
      </c>
      <c r="AV310" s="28">
        <f t="shared" si="81"/>
        <v>135200.00367179475</v>
      </c>
    </row>
    <row r="311" spans="1:48" s="21" customFormat="1" x14ac:dyDescent="0.3">
      <c r="A311" s="7" t="s">
        <v>281</v>
      </c>
      <c r="B311" s="7" t="s">
        <v>555</v>
      </c>
      <c r="C311" s="7">
        <v>1306</v>
      </c>
      <c r="D311" s="6" t="s">
        <v>8</v>
      </c>
      <c r="E311" s="7">
        <v>925</v>
      </c>
      <c r="F311" s="7" t="s">
        <v>460</v>
      </c>
      <c r="G311" s="7" t="s">
        <v>424</v>
      </c>
      <c r="H311" s="8" t="s">
        <v>1502</v>
      </c>
      <c r="I311" s="8"/>
      <c r="J311" s="15">
        <v>178000000</v>
      </c>
      <c r="K311" s="15">
        <v>178000000</v>
      </c>
      <c r="L311" s="15">
        <v>178000000</v>
      </c>
      <c r="M311" s="15">
        <v>178000000</v>
      </c>
      <c r="N311" s="15">
        <v>178000000</v>
      </c>
      <c r="O311" s="15">
        <v>178000000</v>
      </c>
      <c r="P311" s="15">
        <v>178000000</v>
      </c>
      <c r="Q311" s="15">
        <v>178000000</v>
      </c>
      <c r="R311" s="15">
        <v>178000000</v>
      </c>
      <c r="S311" s="15">
        <v>178000000</v>
      </c>
      <c r="T311" s="15">
        <v>178000000</v>
      </c>
      <c r="U311" s="15">
        <v>178000000</v>
      </c>
      <c r="V311" s="29">
        <v>0.53779999999999994</v>
      </c>
      <c r="X311" s="35">
        <v>0.51951676894656618</v>
      </c>
      <c r="Y311" s="35">
        <v>0.51938164053153468</v>
      </c>
      <c r="Z311" s="35">
        <v>0.55797635297329351</v>
      </c>
      <c r="AA311" s="35">
        <v>0.54832343033979147</v>
      </c>
      <c r="AB311" s="35">
        <v>0.53709998354321364</v>
      </c>
      <c r="AC311" s="35">
        <v>0.53584514343257406</v>
      </c>
      <c r="AD311" s="35">
        <v>0.54260537095457717</v>
      </c>
      <c r="AE311" s="35">
        <v>0.53244256423117342</v>
      </c>
      <c r="AF311" s="35">
        <v>0.53244256423117342</v>
      </c>
      <c r="AG311" s="35">
        <v>0.54605088171784366</v>
      </c>
      <c r="AH311" s="35">
        <v>0.52497024847183493</v>
      </c>
      <c r="AI311" s="35">
        <v>0.54080001468717898</v>
      </c>
      <c r="AK311" s="28">
        <f t="shared" si="70"/>
        <v>92473984.872488782</v>
      </c>
      <c r="AL311" s="28">
        <f t="shared" si="71"/>
        <v>92449932.014613166</v>
      </c>
      <c r="AM311" s="28">
        <f t="shared" si="72"/>
        <v>99319790.829246238</v>
      </c>
      <c r="AN311" s="28">
        <f t="shared" si="73"/>
        <v>97601570.600482881</v>
      </c>
      <c r="AO311" s="28">
        <f t="shared" si="74"/>
        <v>95603797.070692033</v>
      </c>
      <c r="AP311" s="28">
        <f t="shared" si="75"/>
        <v>95380435.530998185</v>
      </c>
      <c r="AQ311" s="28">
        <f t="shared" si="76"/>
        <v>96583756.029914737</v>
      </c>
      <c r="AR311" s="28">
        <f t="shared" si="77"/>
        <v>94774776.433148876</v>
      </c>
      <c r="AS311" s="28">
        <f t="shared" si="78"/>
        <v>94774776.433148876</v>
      </c>
      <c r="AT311" s="28">
        <f t="shared" si="79"/>
        <v>97197056.945776165</v>
      </c>
      <c r="AU311" s="28">
        <f t="shared" si="80"/>
        <v>93444704.227986619</v>
      </c>
      <c r="AV311" s="28">
        <f t="shared" si="81"/>
        <v>96262402.614317864</v>
      </c>
    </row>
    <row r="312" spans="1:48" s="21" customFormat="1" x14ac:dyDescent="0.3">
      <c r="A312" s="7" t="s">
        <v>281</v>
      </c>
      <c r="B312" s="7" t="s">
        <v>555</v>
      </c>
      <c r="C312" s="7">
        <v>1306</v>
      </c>
      <c r="D312" s="6" t="s">
        <v>8</v>
      </c>
      <c r="E312" s="7">
        <v>925</v>
      </c>
      <c r="F312" s="7" t="s">
        <v>461</v>
      </c>
      <c r="G312" s="7" t="s">
        <v>425</v>
      </c>
      <c r="H312" s="8" t="s">
        <v>340</v>
      </c>
      <c r="I312" s="8"/>
      <c r="J312" s="15">
        <v>52692000</v>
      </c>
      <c r="K312" s="15">
        <v>52692000</v>
      </c>
      <c r="L312" s="15">
        <v>166301000</v>
      </c>
      <c r="M312" s="15">
        <v>216301000</v>
      </c>
      <c r="N312" s="15">
        <v>127456000</v>
      </c>
      <c r="O312" s="15">
        <v>206870000</v>
      </c>
      <c r="P312" s="15">
        <v>253465000</v>
      </c>
      <c r="Q312" s="15">
        <v>203465000</v>
      </c>
      <c r="R312" s="15">
        <v>203465000</v>
      </c>
      <c r="S312" s="15">
        <v>233524000</v>
      </c>
      <c r="T312" s="15">
        <v>163524000</v>
      </c>
      <c r="U312" s="15">
        <v>233583000</v>
      </c>
      <c r="V312" s="29">
        <v>0.53779999999999994</v>
      </c>
      <c r="X312" s="35">
        <v>0.51951676894656618</v>
      </c>
      <c r="Y312" s="35">
        <v>0.51938164053153468</v>
      </c>
      <c r="Z312" s="35">
        <v>0.55797635297329351</v>
      </c>
      <c r="AA312" s="35">
        <v>0.54832343033979147</v>
      </c>
      <c r="AB312" s="35">
        <v>0.53709998354321364</v>
      </c>
      <c r="AC312" s="35">
        <v>0.53584514343257406</v>
      </c>
      <c r="AD312" s="35">
        <v>0.54260537095457717</v>
      </c>
      <c r="AE312" s="35">
        <v>0.53244256423117342</v>
      </c>
      <c r="AF312" s="35">
        <v>0.53244256423117342</v>
      </c>
      <c r="AG312" s="35">
        <v>0.54605088171784366</v>
      </c>
      <c r="AH312" s="35">
        <v>0.52497024847183493</v>
      </c>
      <c r="AI312" s="35">
        <v>0.54080001468717898</v>
      </c>
      <c r="AK312" s="28">
        <f t="shared" si="70"/>
        <v>27374377.589332465</v>
      </c>
      <c r="AL312" s="28">
        <f t="shared" si="71"/>
        <v>27367257.402887624</v>
      </c>
      <c r="AM312" s="28">
        <f t="shared" si="72"/>
        <v>92792025.47581169</v>
      </c>
      <c r="AN312" s="28">
        <f t="shared" si="73"/>
        <v>118602906.30592723</v>
      </c>
      <c r="AO312" s="28">
        <f t="shared" si="74"/>
        <v>68456615.502483845</v>
      </c>
      <c r="AP312" s="28">
        <f t="shared" si="75"/>
        <v>110850284.8218966</v>
      </c>
      <c r="AQ312" s="28">
        <f t="shared" si="76"/>
        <v>137531470.34900191</v>
      </c>
      <c r="AR312" s="28">
        <f t="shared" si="77"/>
        <v>108333426.3312957</v>
      </c>
      <c r="AS312" s="28">
        <f t="shared" si="78"/>
        <v>108333426.3312957</v>
      </c>
      <c r="AT312" s="28">
        <f t="shared" si="79"/>
        <v>127515986.10227773</v>
      </c>
      <c r="AU312" s="28">
        <f t="shared" si="80"/>
        <v>85845234.91110833</v>
      </c>
      <c r="AV312" s="28">
        <f t="shared" si="81"/>
        <v>126321689.83067533</v>
      </c>
    </row>
    <row r="313" spans="1:48" s="21" customFormat="1" x14ac:dyDescent="0.3">
      <c r="A313" s="7" t="s">
        <v>281</v>
      </c>
      <c r="B313" s="7" t="s">
        <v>555</v>
      </c>
      <c r="C313" s="7">
        <v>1306</v>
      </c>
      <c r="D313" s="6" t="s">
        <v>8</v>
      </c>
      <c r="E313" s="7">
        <v>925</v>
      </c>
      <c r="F313" s="7" t="s">
        <v>462</v>
      </c>
      <c r="G313" s="7" t="s">
        <v>425</v>
      </c>
      <c r="H313" s="8" t="s">
        <v>344</v>
      </c>
      <c r="I313" s="8"/>
      <c r="J313" s="15">
        <v>32692000</v>
      </c>
      <c r="K313" s="15">
        <v>32692000</v>
      </c>
      <c r="L313" s="15">
        <v>116301000</v>
      </c>
      <c r="M313" s="15">
        <v>166301000</v>
      </c>
      <c r="N313" s="15">
        <v>177456000</v>
      </c>
      <c r="O313" s="15">
        <v>156870000</v>
      </c>
      <c r="P313" s="15">
        <v>203465000</v>
      </c>
      <c r="Q313" s="15">
        <v>153465000</v>
      </c>
      <c r="R313" s="15">
        <v>153465000</v>
      </c>
      <c r="S313" s="15">
        <v>213524000</v>
      </c>
      <c r="T313" s="15">
        <v>113524000</v>
      </c>
      <c r="U313" s="15">
        <v>183583000</v>
      </c>
      <c r="V313" s="29">
        <v>0.53779999999999994</v>
      </c>
      <c r="X313" s="35">
        <v>0.51951676894656618</v>
      </c>
      <c r="Y313" s="35">
        <v>0.51938164053153468</v>
      </c>
      <c r="Z313" s="35">
        <v>0.55797635297329351</v>
      </c>
      <c r="AA313" s="35">
        <v>0.54832343033979147</v>
      </c>
      <c r="AB313" s="35">
        <v>0.53709998354321364</v>
      </c>
      <c r="AC313" s="35">
        <v>0.53584514343257406</v>
      </c>
      <c r="AD313" s="35">
        <v>0.54260537095457717</v>
      </c>
      <c r="AE313" s="35">
        <v>0.53244256423117342</v>
      </c>
      <c r="AF313" s="35">
        <v>0.53244256423117342</v>
      </c>
      <c r="AG313" s="35">
        <v>0.54605088171784366</v>
      </c>
      <c r="AH313" s="35">
        <v>0.52497024847183493</v>
      </c>
      <c r="AI313" s="35">
        <v>0.54080001468717898</v>
      </c>
      <c r="AK313" s="28">
        <f t="shared" si="70"/>
        <v>16984042.21040114</v>
      </c>
      <c r="AL313" s="28">
        <f t="shared" si="71"/>
        <v>16979624.592256933</v>
      </c>
      <c r="AM313" s="28">
        <f t="shared" si="72"/>
        <v>64893207.827147007</v>
      </c>
      <c r="AN313" s="28">
        <f t="shared" si="73"/>
        <v>91186734.788937658</v>
      </c>
      <c r="AO313" s="28">
        <f t="shared" si="74"/>
        <v>95311614.679644525</v>
      </c>
      <c r="AP313" s="28">
        <f t="shared" si="75"/>
        <v>84058027.650267899</v>
      </c>
      <c r="AQ313" s="28">
        <f t="shared" si="76"/>
        <v>110401201.80127305</v>
      </c>
      <c r="AR313" s="28">
        <f t="shared" si="77"/>
        <v>81711298.119737029</v>
      </c>
      <c r="AS313" s="28">
        <f t="shared" si="78"/>
        <v>81711298.119737029</v>
      </c>
      <c r="AT313" s="28">
        <f t="shared" si="79"/>
        <v>116594968.46792085</v>
      </c>
      <c r="AU313" s="28">
        <f t="shared" si="80"/>
        <v>59596722.487516589</v>
      </c>
      <c r="AV313" s="28">
        <f t="shared" si="81"/>
        <v>99281689.096316382</v>
      </c>
    </row>
    <row r="314" spans="1:48" s="21" customFormat="1" x14ac:dyDescent="0.3">
      <c r="A314" s="7" t="s">
        <v>281</v>
      </c>
      <c r="B314" s="7" t="s">
        <v>555</v>
      </c>
      <c r="C314" s="7">
        <v>1306</v>
      </c>
      <c r="D314" s="6" t="s">
        <v>8</v>
      </c>
      <c r="E314" s="7">
        <v>905</v>
      </c>
      <c r="F314" s="7" t="s">
        <v>463</v>
      </c>
      <c r="G314" s="7" t="s">
        <v>425</v>
      </c>
      <c r="H314" s="8" t="s">
        <v>345</v>
      </c>
      <c r="I314" s="8"/>
      <c r="J314" s="15">
        <v>32692000</v>
      </c>
      <c r="K314" s="15">
        <v>32692000</v>
      </c>
      <c r="L314" s="15">
        <v>116301000</v>
      </c>
      <c r="M314" s="15">
        <v>166301000</v>
      </c>
      <c r="N314" s="15">
        <v>127456000</v>
      </c>
      <c r="O314" s="15">
        <v>106870000</v>
      </c>
      <c r="P314" s="15">
        <v>153465000</v>
      </c>
      <c r="Q314" s="15">
        <v>103465000</v>
      </c>
      <c r="R314" s="15">
        <v>103465000</v>
      </c>
      <c r="S314" s="15">
        <v>193524000</v>
      </c>
      <c r="T314" s="15">
        <v>63524000</v>
      </c>
      <c r="U314" s="15">
        <v>133583000</v>
      </c>
      <c r="V314" s="29">
        <v>0.53779999999999994</v>
      </c>
      <c r="X314" s="35">
        <v>0.51951676894656618</v>
      </c>
      <c r="Y314" s="35">
        <v>0.51938164053153468</v>
      </c>
      <c r="Z314" s="35">
        <v>0.55797635297329351</v>
      </c>
      <c r="AA314" s="35">
        <v>0.54832343033979147</v>
      </c>
      <c r="AB314" s="35">
        <v>0.53709998354321364</v>
      </c>
      <c r="AC314" s="35">
        <v>0.53584514343257406</v>
      </c>
      <c r="AD314" s="35">
        <v>0.54260537095457717</v>
      </c>
      <c r="AE314" s="35">
        <v>0.53244256423117342</v>
      </c>
      <c r="AF314" s="35">
        <v>0.53244256423117342</v>
      </c>
      <c r="AG314" s="35">
        <v>0.54605088171784366</v>
      </c>
      <c r="AH314" s="35">
        <v>0.52497024847183493</v>
      </c>
      <c r="AI314" s="35">
        <v>0.54080001468717898</v>
      </c>
      <c r="AK314" s="28">
        <f t="shared" si="70"/>
        <v>16984042.21040114</v>
      </c>
      <c r="AL314" s="28">
        <f t="shared" si="71"/>
        <v>16979624.592256933</v>
      </c>
      <c r="AM314" s="28">
        <f t="shared" si="72"/>
        <v>64893207.827147007</v>
      </c>
      <c r="AN314" s="28">
        <f t="shared" si="73"/>
        <v>91186734.788937658</v>
      </c>
      <c r="AO314" s="28">
        <f t="shared" si="74"/>
        <v>68456615.502483845</v>
      </c>
      <c r="AP314" s="28">
        <f t="shared" si="75"/>
        <v>57265770.478639193</v>
      </c>
      <c r="AQ314" s="28">
        <f t="shared" si="76"/>
        <v>83270933.253544182</v>
      </c>
      <c r="AR314" s="28">
        <f t="shared" si="77"/>
        <v>55089169.908178359</v>
      </c>
      <c r="AS314" s="28">
        <f t="shared" si="78"/>
        <v>55089169.908178359</v>
      </c>
      <c r="AT314" s="28">
        <f t="shared" si="79"/>
        <v>105673950.83356398</v>
      </c>
      <c r="AU314" s="28">
        <f t="shared" si="80"/>
        <v>33348210.063924842</v>
      </c>
      <c r="AV314" s="28">
        <f t="shared" si="81"/>
        <v>72241688.361957431</v>
      </c>
    </row>
    <row r="315" spans="1:48" s="21" customFormat="1" x14ac:dyDescent="0.3">
      <c r="A315" s="7" t="s">
        <v>281</v>
      </c>
      <c r="B315" s="7" t="s">
        <v>555</v>
      </c>
      <c r="C315" s="7">
        <v>1306</v>
      </c>
      <c r="D315" s="6" t="s">
        <v>8</v>
      </c>
      <c r="E315" s="7">
        <v>913</v>
      </c>
      <c r="F315" s="7" t="s">
        <v>464</v>
      </c>
      <c r="G315" s="7" t="s">
        <v>425</v>
      </c>
      <c r="H315" s="8" t="s">
        <v>347</v>
      </c>
      <c r="I315" s="8"/>
      <c r="J315" s="15">
        <v>60329000</v>
      </c>
      <c r="K315" s="15">
        <v>60329000</v>
      </c>
      <c r="L315" s="15">
        <v>140307000</v>
      </c>
      <c r="M315" s="15">
        <v>140307000</v>
      </c>
      <c r="N315" s="15">
        <v>84666000</v>
      </c>
      <c r="O315" s="15">
        <v>64080000</v>
      </c>
      <c r="P315" s="15">
        <v>57181000</v>
      </c>
      <c r="Q315" s="15">
        <v>57181000</v>
      </c>
      <c r="R315" s="15">
        <v>57181000</v>
      </c>
      <c r="S315" s="15">
        <v>77240000</v>
      </c>
      <c r="T315" s="15">
        <v>77240000</v>
      </c>
      <c r="U315" s="15">
        <v>77298000</v>
      </c>
      <c r="V315" s="29">
        <v>0.53779999999999994</v>
      </c>
      <c r="X315" s="35">
        <v>0.51951676894656618</v>
      </c>
      <c r="Y315" s="35">
        <v>0.51938164053153468</v>
      </c>
      <c r="Z315" s="35">
        <v>0.55797635297329351</v>
      </c>
      <c r="AA315" s="35">
        <v>0.54832343033979147</v>
      </c>
      <c r="AB315" s="35">
        <v>0.53709998354321364</v>
      </c>
      <c r="AC315" s="35">
        <v>0.53584514343257406</v>
      </c>
      <c r="AD315" s="35">
        <v>0.54260537095457717</v>
      </c>
      <c r="AE315" s="35">
        <v>0.53244256423117342</v>
      </c>
      <c r="AF315" s="35">
        <v>0.53244256423117342</v>
      </c>
      <c r="AG315" s="35">
        <v>0.54605088171784366</v>
      </c>
      <c r="AH315" s="35">
        <v>0.52497024847183493</v>
      </c>
      <c r="AI315" s="35">
        <v>0.54080001468717898</v>
      </c>
      <c r="AK315" s="28">
        <f t="shared" si="70"/>
        <v>31341927.153777391</v>
      </c>
      <c r="AL315" s="28">
        <f t="shared" si="71"/>
        <v>31333774.991626956</v>
      </c>
      <c r="AM315" s="28">
        <f t="shared" si="72"/>
        <v>78287988.1566239</v>
      </c>
      <c r="AN315" s="28">
        <f t="shared" si="73"/>
        <v>76933615.540685117</v>
      </c>
      <c r="AO315" s="28">
        <f t="shared" si="74"/>
        <v>45474107.206669725</v>
      </c>
      <c r="AP315" s="28">
        <f t="shared" si="75"/>
        <v>34336956.791159347</v>
      </c>
      <c r="AQ315" s="28">
        <f t="shared" si="76"/>
        <v>31026717.716553677</v>
      </c>
      <c r="AR315" s="28">
        <f t="shared" si="77"/>
        <v>30445598.265302729</v>
      </c>
      <c r="AS315" s="28">
        <f t="shared" si="78"/>
        <v>30445598.265302729</v>
      </c>
      <c r="AT315" s="28">
        <f t="shared" si="79"/>
        <v>42176970.103886247</v>
      </c>
      <c r="AU315" s="28">
        <f t="shared" si="80"/>
        <v>40548701.991964534</v>
      </c>
      <c r="AV315" s="28">
        <f t="shared" si="81"/>
        <v>41802759.535289563</v>
      </c>
    </row>
    <row r="316" spans="1:48" s="21" customFormat="1" x14ac:dyDescent="0.3">
      <c r="A316" s="7" t="s">
        <v>281</v>
      </c>
      <c r="B316" s="7" t="s">
        <v>555</v>
      </c>
      <c r="C316" s="7">
        <v>1306</v>
      </c>
      <c r="D316" s="6" t="s">
        <v>8</v>
      </c>
      <c r="E316" s="7">
        <v>905</v>
      </c>
      <c r="F316" s="7" t="s">
        <v>465</v>
      </c>
      <c r="G316" s="7" t="s">
        <v>425</v>
      </c>
      <c r="H316" s="8" t="s">
        <v>1503</v>
      </c>
      <c r="I316" s="8"/>
      <c r="J316" s="15">
        <v>60329000</v>
      </c>
      <c r="K316" s="15">
        <v>60329000</v>
      </c>
      <c r="L316" s="15">
        <v>90307000</v>
      </c>
      <c r="M316" s="15">
        <v>90307000</v>
      </c>
      <c r="N316" s="15">
        <v>34666000</v>
      </c>
      <c r="O316" s="15">
        <v>14080000</v>
      </c>
      <c r="P316" s="15">
        <v>7181000</v>
      </c>
      <c r="Q316" s="15">
        <v>7181000</v>
      </c>
      <c r="R316" s="15">
        <v>7181000</v>
      </c>
      <c r="S316" s="15">
        <v>27240000</v>
      </c>
      <c r="T316" s="15">
        <v>27240000</v>
      </c>
      <c r="U316" s="15">
        <v>27298000</v>
      </c>
      <c r="V316" s="29">
        <v>0.53779999999999994</v>
      </c>
      <c r="X316" s="35">
        <v>0.51951676894656618</v>
      </c>
      <c r="Y316" s="35">
        <v>0.51938164053153468</v>
      </c>
      <c r="Z316" s="35">
        <v>0.55797635297329351</v>
      </c>
      <c r="AA316" s="35">
        <v>0.54832343033979147</v>
      </c>
      <c r="AB316" s="35">
        <v>0.53709998354321364</v>
      </c>
      <c r="AC316" s="35">
        <v>0.53584514343257406</v>
      </c>
      <c r="AD316" s="35">
        <v>0.54260537095457717</v>
      </c>
      <c r="AE316" s="35">
        <v>0.53244256423117342</v>
      </c>
      <c r="AF316" s="35">
        <v>0.53244256423117342</v>
      </c>
      <c r="AG316" s="35">
        <v>0.54605088171784366</v>
      </c>
      <c r="AH316" s="35">
        <v>0.52497024847183493</v>
      </c>
      <c r="AI316" s="35">
        <v>0.54080001468717898</v>
      </c>
      <c r="AK316" s="28">
        <f t="shared" si="70"/>
        <v>31341927.153777391</v>
      </c>
      <c r="AL316" s="28">
        <f t="shared" si="71"/>
        <v>31333774.991626956</v>
      </c>
      <c r="AM316" s="28">
        <f t="shared" si="72"/>
        <v>50389170.507959217</v>
      </c>
      <c r="AN316" s="28">
        <f t="shared" si="73"/>
        <v>49517444.023695551</v>
      </c>
      <c r="AO316" s="28">
        <f t="shared" si="74"/>
        <v>18619108.029509045</v>
      </c>
      <c r="AP316" s="28">
        <f t="shared" si="75"/>
        <v>7544699.6195306424</v>
      </c>
      <c r="AQ316" s="28">
        <f t="shared" si="76"/>
        <v>3896449.1688248185</v>
      </c>
      <c r="AR316" s="28">
        <f t="shared" si="77"/>
        <v>3823470.0537440563</v>
      </c>
      <c r="AS316" s="28">
        <f t="shared" si="78"/>
        <v>3823470.0537440563</v>
      </c>
      <c r="AT316" s="28">
        <f t="shared" si="79"/>
        <v>14874426.017994061</v>
      </c>
      <c r="AU316" s="28">
        <f t="shared" si="80"/>
        <v>14300189.568372784</v>
      </c>
      <c r="AV316" s="28">
        <f t="shared" si="81"/>
        <v>14762758.800930612</v>
      </c>
    </row>
    <row r="317" spans="1:48" s="21" customFormat="1" x14ac:dyDescent="0.3">
      <c r="A317" s="7" t="s">
        <v>281</v>
      </c>
      <c r="B317" s="7" t="s">
        <v>555</v>
      </c>
      <c r="C317" s="7">
        <v>1306</v>
      </c>
      <c r="D317" s="6" t="s">
        <v>8</v>
      </c>
      <c r="E317" s="7">
        <v>925</v>
      </c>
      <c r="F317" s="7" t="s">
        <v>466</v>
      </c>
      <c r="G317" s="7" t="s">
        <v>425</v>
      </c>
      <c r="H317" s="8" t="s">
        <v>1504</v>
      </c>
      <c r="I317" s="8"/>
      <c r="J317" s="15">
        <v>60329000</v>
      </c>
      <c r="K317" s="15">
        <v>60329000</v>
      </c>
      <c r="L317" s="15">
        <v>140307000</v>
      </c>
      <c r="M317" s="15">
        <v>190307000</v>
      </c>
      <c r="N317" s="15">
        <v>234666000</v>
      </c>
      <c r="O317" s="15">
        <v>214080000</v>
      </c>
      <c r="P317" s="15">
        <v>257181000</v>
      </c>
      <c r="Q317" s="15">
        <v>207181000</v>
      </c>
      <c r="R317" s="15">
        <v>207181000</v>
      </c>
      <c r="S317" s="15">
        <v>267240000</v>
      </c>
      <c r="T317" s="15">
        <v>167240000</v>
      </c>
      <c r="U317" s="15">
        <v>237298000</v>
      </c>
      <c r="V317" s="29">
        <v>0.53779999999999994</v>
      </c>
      <c r="X317" s="35">
        <v>0.51951676894656618</v>
      </c>
      <c r="Y317" s="35">
        <v>0.51938164053153468</v>
      </c>
      <c r="Z317" s="35">
        <v>0.55797635297329351</v>
      </c>
      <c r="AA317" s="35">
        <v>0.54832343033979147</v>
      </c>
      <c r="AB317" s="35">
        <v>0.53709998354321364</v>
      </c>
      <c r="AC317" s="35">
        <v>0.53584514343257406</v>
      </c>
      <c r="AD317" s="35">
        <v>0.54260537095457717</v>
      </c>
      <c r="AE317" s="35">
        <v>0.53244256423117342</v>
      </c>
      <c r="AF317" s="35">
        <v>0.53244256423117342</v>
      </c>
      <c r="AG317" s="35">
        <v>0.54605088171784366</v>
      </c>
      <c r="AH317" s="35">
        <v>0.52497024847183493</v>
      </c>
      <c r="AI317" s="35">
        <v>0.54080001468717898</v>
      </c>
      <c r="AK317" s="28">
        <f t="shared" si="70"/>
        <v>31341927.153777391</v>
      </c>
      <c r="AL317" s="28">
        <f t="shared" si="71"/>
        <v>31333774.991626956</v>
      </c>
      <c r="AM317" s="28">
        <f t="shared" si="72"/>
        <v>78287988.1566239</v>
      </c>
      <c r="AN317" s="28">
        <f t="shared" si="73"/>
        <v>104349787.05767469</v>
      </c>
      <c r="AO317" s="28">
        <f t="shared" si="74"/>
        <v>126039104.73815177</v>
      </c>
      <c r="AP317" s="28">
        <f t="shared" si="75"/>
        <v>114713728.30604546</v>
      </c>
      <c r="AQ317" s="28">
        <f t="shared" si="76"/>
        <v>139547791.90746912</v>
      </c>
      <c r="AR317" s="28">
        <f t="shared" si="77"/>
        <v>110311982.89997874</v>
      </c>
      <c r="AS317" s="28">
        <f t="shared" si="78"/>
        <v>110311982.89997874</v>
      </c>
      <c r="AT317" s="28">
        <f t="shared" si="79"/>
        <v>145926637.63027653</v>
      </c>
      <c r="AU317" s="28">
        <f t="shared" si="80"/>
        <v>87796024.354429677</v>
      </c>
      <c r="AV317" s="28">
        <f t="shared" si="81"/>
        <v>128330761.8852382</v>
      </c>
    </row>
    <row r="318" spans="1:48" s="21" customFormat="1" x14ac:dyDescent="0.3">
      <c r="A318" s="7" t="s">
        <v>281</v>
      </c>
      <c r="B318" s="7" t="s">
        <v>555</v>
      </c>
      <c r="C318" s="7">
        <v>1306</v>
      </c>
      <c r="D318" s="6" t="s">
        <v>8</v>
      </c>
      <c r="E318" s="7">
        <v>925</v>
      </c>
      <c r="F318" s="7" t="s">
        <v>467</v>
      </c>
      <c r="G318" s="7" t="s">
        <v>425</v>
      </c>
      <c r="H318" s="8" t="s">
        <v>341</v>
      </c>
      <c r="I318" s="8"/>
      <c r="J318" s="15">
        <v>50000000</v>
      </c>
      <c r="K318" s="15">
        <v>50000000</v>
      </c>
      <c r="L318" s="15">
        <v>50000000</v>
      </c>
      <c r="M318" s="15">
        <v>50000000</v>
      </c>
      <c r="N318" s="15">
        <v>50000000</v>
      </c>
      <c r="O318" s="15">
        <v>50000000</v>
      </c>
      <c r="P318" s="15">
        <v>50000000</v>
      </c>
      <c r="Q318" s="15">
        <v>50000000</v>
      </c>
      <c r="R318" s="15">
        <v>50000000</v>
      </c>
      <c r="S318" s="15">
        <v>50000000</v>
      </c>
      <c r="T318" s="15">
        <v>50000000</v>
      </c>
      <c r="U318" s="15">
        <v>50000000</v>
      </c>
      <c r="V318" s="29">
        <v>0.53779999999999994</v>
      </c>
      <c r="X318" s="35">
        <v>0.51951676894656618</v>
      </c>
      <c r="Y318" s="35">
        <v>0.51938164053153468</v>
      </c>
      <c r="Z318" s="35">
        <v>0.55797635297329351</v>
      </c>
      <c r="AA318" s="35">
        <v>0.54832343033979147</v>
      </c>
      <c r="AB318" s="35">
        <v>0.53709998354321364</v>
      </c>
      <c r="AC318" s="35">
        <v>0.53584514343257406</v>
      </c>
      <c r="AD318" s="35">
        <v>0.54260537095457717</v>
      </c>
      <c r="AE318" s="35">
        <v>0.53244256423117342</v>
      </c>
      <c r="AF318" s="35">
        <v>0.53244256423117342</v>
      </c>
      <c r="AG318" s="35">
        <v>0.54605088171784366</v>
      </c>
      <c r="AH318" s="35">
        <v>0.52497024847183493</v>
      </c>
      <c r="AI318" s="35">
        <v>0.54080001468717898</v>
      </c>
      <c r="AK318" s="28">
        <f t="shared" si="70"/>
        <v>25975838.44732831</v>
      </c>
      <c r="AL318" s="28">
        <f t="shared" si="71"/>
        <v>25969082.026576735</v>
      </c>
      <c r="AM318" s="28">
        <f t="shared" si="72"/>
        <v>27898817.648664676</v>
      </c>
      <c r="AN318" s="28">
        <f t="shared" si="73"/>
        <v>27416171.516989574</v>
      </c>
      <c r="AO318" s="28">
        <f t="shared" si="74"/>
        <v>26854999.177160684</v>
      </c>
      <c r="AP318" s="28">
        <f t="shared" si="75"/>
        <v>26792257.171628702</v>
      </c>
      <c r="AQ318" s="28">
        <f t="shared" si="76"/>
        <v>27130268.547728859</v>
      </c>
      <c r="AR318" s="28">
        <f t="shared" si="77"/>
        <v>26622128.21155867</v>
      </c>
      <c r="AS318" s="28">
        <f t="shared" si="78"/>
        <v>26622128.21155867</v>
      </c>
      <c r="AT318" s="28">
        <f t="shared" si="79"/>
        <v>27302544.085892182</v>
      </c>
      <c r="AU318" s="28">
        <f t="shared" si="80"/>
        <v>26248512.423591748</v>
      </c>
      <c r="AV318" s="28">
        <f t="shared" si="81"/>
        <v>27040000.734358948</v>
      </c>
    </row>
    <row r="319" spans="1:48" s="21" customFormat="1" x14ac:dyDescent="0.3">
      <c r="A319" s="7" t="s">
        <v>281</v>
      </c>
      <c r="B319" s="7" t="s">
        <v>555</v>
      </c>
      <c r="C319" s="7">
        <v>1306</v>
      </c>
      <c r="D319" s="6" t="s">
        <v>8</v>
      </c>
      <c r="E319" s="7">
        <v>925</v>
      </c>
      <c r="F319" s="7" t="s">
        <v>468</v>
      </c>
      <c r="G319" s="7" t="s">
        <v>425</v>
      </c>
      <c r="H319" s="8" t="s">
        <v>1505</v>
      </c>
      <c r="I319" s="8"/>
      <c r="J319" s="15">
        <v>50000000</v>
      </c>
      <c r="K319" s="15">
        <v>50000000</v>
      </c>
      <c r="L319" s="15">
        <v>50000000</v>
      </c>
      <c r="M319" s="15">
        <v>50000000</v>
      </c>
      <c r="N319" s="15">
        <v>100000000</v>
      </c>
      <c r="O319" s="15">
        <v>100000000</v>
      </c>
      <c r="P319" s="15">
        <v>100000000</v>
      </c>
      <c r="Q319" s="15">
        <v>100000000</v>
      </c>
      <c r="R319" s="15">
        <v>100000000</v>
      </c>
      <c r="S319" s="15">
        <v>100000000</v>
      </c>
      <c r="T319" s="15">
        <v>100000000</v>
      </c>
      <c r="U319" s="15">
        <v>100000000</v>
      </c>
      <c r="V319" s="29">
        <v>0.53779999999999994</v>
      </c>
      <c r="X319" s="35">
        <v>0.51951676894656618</v>
      </c>
      <c r="Y319" s="35">
        <v>0.51938164053153468</v>
      </c>
      <c r="Z319" s="35">
        <v>0.55797635297329351</v>
      </c>
      <c r="AA319" s="35">
        <v>0.54832343033979147</v>
      </c>
      <c r="AB319" s="35">
        <v>0.53709998354321364</v>
      </c>
      <c r="AC319" s="35">
        <v>0.53584514343257406</v>
      </c>
      <c r="AD319" s="35">
        <v>0.54260537095457717</v>
      </c>
      <c r="AE319" s="35">
        <v>0.53244256423117342</v>
      </c>
      <c r="AF319" s="35">
        <v>0.53244256423117342</v>
      </c>
      <c r="AG319" s="35">
        <v>0.54605088171784366</v>
      </c>
      <c r="AH319" s="35">
        <v>0.52497024847183493</v>
      </c>
      <c r="AI319" s="35">
        <v>0.54080001468717898</v>
      </c>
      <c r="AK319" s="28">
        <f t="shared" si="70"/>
        <v>25975838.44732831</v>
      </c>
      <c r="AL319" s="28">
        <f t="shared" si="71"/>
        <v>25969082.026576735</v>
      </c>
      <c r="AM319" s="28">
        <f t="shared" si="72"/>
        <v>27898817.648664676</v>
      </c>
      <c r="AN319" s="28">
        <f t="shared" si="73"/>
        <v>27416171.516989574</v>
      </c>
      <c r="AO319" s="28">
        <f t="shared" si="74"/>
        <v>53709998.354321368</v>
      </c>
      <c r="AP319" s="28">
        <f t="shared" si="75"/>
        <v>53584514.343257405</v>
      </c>
      <c r="AQ319" s="28">
        <f t="shared" si="76"/>
        <v>54260537.095457718</v>
      </c>
      <c r="AR319" s="28">
        <f t="shared" si="77"/>
        <v>53244256.42311734</v>
      </c>
      <c r="AS319" s="28">
        <f t="shared" si="78"/>
        <v>53244256.42311734</v>
      </c>
      <c r="AT319" s="28">
        <f t="shared" si="79"/>
        <v>54605088.171784364</v>
      </c>
      <c r="AU319" s="28">
        <f t="shared" si="80"/>
        <v>52497024.847183496</v>
      </c>
      <c r="AV319" s="28">
        <f t="shared" si="81"/>
        <v>54080001.468717895</v>
      </c>
    </row>
    <row r="320" spans="1:48" s="21" customFormat="1" x14ac:dyDescent="0.3">
      <c r="A320" s="7" t="s">
        <v>281</v>
      </c>
      <c r="B320" s="7" t="s">
        <v>555</v>
      </c>
      <c r="C320" s="7">
        <v>1306</v>
      </c>
      <c r="D320" s="7" t="s">
        <v>247</v>
      </c>
      <c r="E320" s="7">
        <v>999</v>
      </c>
      <c r="F320" s="7" t="s">
        <v>247</v>
      </c>
      <c r="G320" s="7" t="s">
        <v>425</v>
      </c>
      <c r="H320" s="8" t="s">
        <v>346</v>
      </c>
      <c r="I320" s="8"/>
      <c r="J320" s="15">
        <v>10000000</v>
      </c>
      <c r="K320" s="15">
        <v>10000000</v>
      </c>
      <c r="L320" s="15">
        <v>10000000</v>
      </c>
      <c r="M320" s="15">
        <v>10000000</v>
      </c>
      <c r="N320" s="15">
        <v>10000000</v>
      </c>
      <c r="O320" s="15">
        <v>10000000</v>
      </c>
      <c r="P320" s="15">
        <v>10000000</v>
      </c>
      <c r="Q320" s="15">
        <v>10000000</v>
      </c>
      <c r="R320" s="15">
        <v>10000000</v>
      </c>
      <c r="S320" s="15">
        <v>10000000</v>
      </c>
      <c r="T320" s="15">
        <v>10000000</v>
      </c>
      <c r="U320" s="15">
        <v>10000000</v>
      </c>
      <c r="V320" s="29">
        <v>0.53779999999999994</v>
      </c>
      <c r="X320" s="35">
        <v>0.51951676894656618</v>
      </c>
      <c r="Y320" s="35">
        <v>0.51938164053153468</v>
      </c>
      <c r="Z320" s="35">
        <v>0.55797635297329351</v>
      </c>
      <c r="AA320" s="35">
        <v>0.54832343033979147</v>
      </c>
      <c r="AB320" s="35">
        <v>0.53709998354321364</v>
      </c>
      <c r="AC320" s="35">
        <v>0.53584514343257406</v>
      </c>
      <c r="AD320" s="35">
        <v>0.54260537095457717</v>
      </c>
      <c r="AE320" s="35">
        <v>0.53244256423117342</v>
      </c>
      <c r="AF320" s="35">
        <v>0.53244256423117342</v>
      </c>
      <c r="AG320" s="35">
        <v>0.54605088171784366</v>
      </c>
      <c r="AH320" s="35">
        <v>0.52497024847183493</v>
      </c>
      <c r="AI320" s="35">
        <v>0.54080001468717898</v>
      </c>
      <c r="AK320" s="28">
        <f t="shared" si="70"/>
        <v>5195167.6894656615</v>
      </c>
      <c r="AL320" s="28">
        <f t="shared" si="71"/>
        <v>5193816.405315347</v>
      </c>
      <c r="AM320" s="28">
        <f t="shared" si="72"/>
        <v>5579763.5297329351</v>
      </c>
      <c r="AN320" s="28">
        <f t="shared" si="73"/>
        <v>5483234.3033979144</v>
      </c>
      <c r="AO320" s="28">
        <f t="shared" si="74"/>
        <v>5370999.8354321364</v>
      </c>
      <c r="AP320" s="28">
        <f t="shared" si="75"/>
        <v>5358451.4343257407</v>
      </c>
      <c r="AQ320" s="28">
        <f t="shared" si="76"/>
        <v>5426053.7095457716</v>
      </c>
      <c r="AR320" s="28">
        <f t="shared" si="77"/>
        <v>5324425.6423117341</v>
      </c>
      <c r="AS320" s="28">
        <f t="shared" si="78"/>
        <v>5324425.6423117341</v>
      </c>
      <c r="AT320" s="28">
        <f t="shared" si="79"/>
        <v>5460508.8171784366</v>
      </c>
      <c r="AU320" s="28">
        <f t="shared" si="80"/>
        <v>5249702.4847183498</v>
      </c>
      <c r="AV320" s="28">
        <f t="shared" si="81"/>
        <v>5408000.1468717894</v>
      </c>
    </row>
    <row r="321" spans="1:48" s="21" customFormat="1" x14ac:dyDescent="0.3">
      <c r="A321" s="7" t="s">
        <v>281</v>
      </c>
      <c r="B321" s="7" t="s">
        <v>555</v>
      </c>
      <c r="C321" s="7">
        <v>1306</v>
      </c>
      <c r="D321" s="6" t="s">
        <v>8</v>
      </c>
      <c r="E321" s="7">
        <v>926</v>
      </c>
      <c r="F321" s="7" t="s">
        <v>469</v>
      </c>
      <c r="G321" s="7" t="s">
        <v>425</v>
      </c>
      <c r="H321" s="8" t="s">
        <v>355</v>
      </c>
      <c r="I321" s="8"/>
      <c r="J321" s="15">
        <v>5000000</v>
      </c>
      <c r="K321" s="15">
        <v>5000000</v>
      </c>
      <c r="L321" s="15">
        <v>5000000</v>
      </c>
      <c r="M321" s="15">
        <v>5000000</v>
      </c>
      <c r="N321" s="15">
        <v>5000000</v>
      </c>
      <c r="O321" s="15">
        <v>5000000</v>
      </c>
      <c r="P321" s="15">
        <v>5000000</v>
      </c>
      <c r="Q321" s="15">
        <v>5000000</v>
      </c>
      <c r="R321" s="15">
        <v>5000000</v>
      </c>
      <c r="S321" s="15">
        <v>5000000</v>
      </c>
      <c r="T321" s="15">
        <v>5000000</v>
      </c>
      <c r="U321" s="15">
        <v>5000000</v>
      </c>
      <c r="V321" s="29">
        <v>0.53779999999999994</v>
      </c>
      <c r="X321" s="35">
        <v>0.51951676894656618</v>
      </c>
      <c r="Y321" s="35">
        <v>0.51938164053153468</v>
      </c>
      <c r="Z321" s="35">
        <v>0.55797635297329351</v>
      </c>
      <c r="AA321" s="35">
        <v>0.54832343033979147</v>
      </c>
      <c r="AB321" s="35">
        <v>0.53709998354321364</v>
      </c>
      <c r="AC321" s="35">
        <v>0.53584514343257406</v>
      </c>
      <c r="AD321" s="35">
        <v>0.54260537095457717</v>
      </c>
      <c r="AE321" s="35">
        <v>0.53244256423117342</v>
      </c>
      <c r="AF321" s="35">
        <v>0.53244256423117342</v>
      </c>
      <c r="AG321" s="35">
        <v>0.54605088171784366</v>
      </c>
      <c r="AH321" s="35">
        <v>0.52497024847183493</v>
      </c>
      <c r="AI321" s="35">
        <v>0.54080001468717898</v>
      </c>
      <c r="AK321" s="28">
        <f t="shared" si="70"/>
        <v>2597583.8447328308</v>
      </c>
      <c r="AL321" s="28">
        <f t="shared" si="71"/>
        <v>2596908.2026576735</v>
      </c>
      <c r="AM321" s="28">
        <f t="shared" si="72"/>
        <v>2789881.7648664676</v>
      </c>
      <c r="AN321" s="28">
        <f t="shared" si="73"/>
        <v>2741617.1516989572</v>
      </c>
      <c r="AO321" s="28">
        <f t="shared" si="74"/>
        <v>2685499.9177160682</v>
      </c>
      <c r="AP321" s="28">
        <f t="shared" si="75"/>
        <v>2679225.7171628703</v>
      </c>
      <c r="AQ321" s="28">
        <f t="shared" si="76"/>
        <v>2713026.8547728858</v>
      </c>
      <c r="AR321" s="28">
        <f t="shared" si="77"/>
        <v>2662212.8211558671</v>
      </c>
      <c r="AS321" s="28">
        <f t="shared" si="78"/>
        <v>2662212.8211558671</v>
      </c>
      <c r="AT321" s="28">
        <f t="shared" si="79"/>
        <v>2730254.4085892183</v>
      </c>
      <c r="AU321" s="28">
        <f t="shared" si="80"/>
        <v>2624851.2423591749</v>
      </c>
      <c r="AV321" s="28">
        <f t="shared" si="81"/>
        <v>2704000.0734358947</v>
      </c>
    </row>
    <row r="322" spans="1:48" s="21" customFormat="1" x14ac:dyDescent="0.3">
      <c r="A322" s="7" t="s">
        <v>281</v>
      </c>
      <c r="B322" s="7" t="s">
        <v>555</v>
      </c>
      <c r="C322" s="7">
        <v>1306</v>
      </c>
      <c r="D322" s="6" t="s">
        <v>8</v>
      </c>
      <c r="E322" s="7">
        <v>926</v>
      </c>
      <c r="F322" s="7" t="s">
        <v>470</v>
      </c>
      <c r="G322" s="7" t="s">
        <v>425</v>
      </c>
      <c r="H322" s="8" t="s">
        <v>357</v>
      </c>
      <c r="I322" s="8"/>
      <c r="J322" s="15">
        <v>5000000</v>
      </c>
      <c r="K322" s="15">
        <v>5000000</v>
      </c>
      <c r="L322" s="15">
        <v>5000000</v>
      </c>
      <c r="M322" s="15">
        <v>5000000</v>
      </c>
      <c r="N322" s="15">
        <v>5000000</v>
      </c>
      <c r="O322" s="15">
        <v>5000000</v>
      </c>
      <c r="P322" s="15">
        <v>5000000</v>
      </c>
      <c r="Q322" s="15">
        <v>5000000</v>
      </c>
      <c r="R322" s="15">
        <v>5000000</v>
      </c>
      <c r="S322" s="15">
        <v>5000000</v>
      </c>
      <c r="T322" s="15">
        <v>5000000</v>
      </c>
      <c r="U322" s="15">
        <v>5000000</v>
      </c>
      <c r="V322" s="29">
        <v>0.53779999999999994</v>
      </c>
      <c r="X322" s="35">
        <v>0.51951676894656618</v>
      </c>
      <c r="Y322" s="35">
        <v>0.51938164053153468</v>
      </c>
      <c r="Z322" s="35">
        <v>0.55797635297329351</v>
      </c>
      <c r="AA322" s="35">
        <v>0.54832343033979147</v>
      </c>
      <c r="AB322" s="35">
        <v>0.53709998354321364</v>
      </c>
      <c r="AC322" s="35">
        <v>0.53584514343257406</v>
      </c>
      <c r="AD322" s="35">
        <v>0.54260537095457717</v>
      </c>
      <c r="AE322" s="35">
        <v>0.53244256423117342</v>
      </c>
      <c r="AF322" s="35">
        <v>0.53244256423117342</v>
      </c>
      <c r="AG322" s="35">
        <v>0.54605088171784366</v>
      </c>
      <c r="AH322" s="35">
        <v>0.52497024847183493</v>
      </c>
      <c r="AI322" s="35">
        <v>0.54080001468717898</v>
      </c>
      <c r="AK322" s="28">
        <f t="shared" si="70"/>
        <v>2597583.8447328308</v>
      </c>
      <c r="AL322" s="28">
        <f t="shared" si="71"/>
        <v>2596908.2026576735</v>
      </c>
      <c r="AM322" s="28">
        <f t="shared" si="72"/>
        <v>2789881.7648664676</v>
      </c>
      <c r="AN322" s="28">
        <f t="shared" si="73"/>
        <v>2741617.1516989572</v>
      </c>
      <c r="AO322" s="28">
        <f t="shared" si="74"/>
        <v>2685499.9177160682</v>
      </c>
      <c r="AP322" s="28">
        <f t="shared" si="75"/>
        <v>2679225.7171628703</v>
      </c>
      <c r="AQ322" s="28">
        <f t="shared" si="76"/>
        <v>2713026.8547728858</v>
      </c>
      <c r="AR322" s="28">
        <f t="shared" si="77"/>
        <v>2662212.8211558671</v>
      </c>
      <c r="AS322" s="28">
        <f t="shared" si="78"/>
        <v>2662212.8211558671</v>
      </c>
      <c r="AT322" s="28">
        <f t="shared" si="79"/>
        <v>2730254.4085892183</v>
      </c>
      <c r="AU322" s="28">
        <f t="shared" si="80"/>
        <v>2624851.2423591749</v>
      </c>
      <c r="AV322" s="28">
        <f t="shared" si="81"/>
        <v>2704000.0734358947</v>
      </c>
    </row>
    <row r="323" spans="1:48" s="21" customFormat="1" x14ac:dyDescent="0.3">
      <c r="A323" s="7" t="s">
        <v>281</v>
      </c>
      <c r="B323" s="7" t="s">
        <v>555</v>
      </c>
      <c r="C323" s="7">
        <v>1306</v>
      </c>
      <c r="D323" s="6" t="s">
        <v>8</v>
      </c>
      <c r="E323" s="7">
        <v>926</v>
      </c>
      <c r="F323" s="7" t="s">
        <v>471</v>
      </c>
      <c r="G323" s="7" t="s">
        <v>425</v>
      </c>
      <c r="H323" s="8" t="s">
        <v>1507</v>
      </c>
      <c r="I323" s="8"/>
      <c r="J323" s="15">
        <v>10000000</v>
      </c>
      <c r="K323" s="15">
        <v>10000000</v>
      </c>
      <c r="L323" s="15">
        <v>10000000</v>
      </c>
      <c r="M323" s="15">
        <v>10000000</v>
      </c>
      <c r="N323" s="15">
        <v>10000000</v>
      </c>
      <c r="O323" s="15">
        <v>10000000</v>
      </c>
      <c r="P323" s="15">
        <v>10000000</v>
      </c>
      <c r="Q323" s="15">
        <v>10000000</v>
      </c>
      <c r="R323" s="15">
        <v>10000000</v>
      </c>
      <c r="S323" s="15">
        <v>10000000</v>
      </c>
      <c r="T323" s="15">
        <v>10000000</v>
      </c>
      <c r="U323" s="15">
        <v>10000000</v>
      </c>
      <c r="V323" s="29">
        <v>0.53779999999999994</v>
      </c>
      <c r="X323" s="35">
        <v>0.51951676894656618</v>
      </c>
      <c r="Y323" s="35">
        <v>0.51938164053153468</v>
      </c>
      <c r="Z323" s="35">
        <v>0.55797635297329351</v>
      </c>
      <c r="AA323" s="35">
        <v>0.54832343033979147</v>
      </c>
      <c r="AB323" s="35">
        <v>0.53709998354321364</v>
      </c>
      <c r="AC323" s="35">
        <v>0.53584514343257406</v>
      </c>
      <c r="AD323" s="35">
        <v>0.54260537095457717</v>
      </c>
      <c r="AE323" s="35">
        <v>0.53244256423117342</v>
      </c>
      <c r="AF323" s="35">
        <v>0.53244256423117342</v>
      </c>
      <c r="AG323" s="35">
        <v>0.54605088171784366</v>
      </c>
      <c r="AH323" s="35">
        <v>0.52497024847183493</v>
      </c>
      <c r="AI323" s="35">
        <v>0.54080001468717898</v>
      </c>
      <c r="AK323" s="28">
        <f t="shared" si="70"/>
        <v>5195167.6894656615</v>
      </c>
      <c r="AL323" s="28">
        <f t="shared" si="71"/>
        <v>5193816.405315347</v>
      </c>
      <c r="AM323" s="28">
        <f t="shared" si="72"/>
        <v>5579763.5297329351</v>
      </c>
      <c r="AN323" s="28">
        <f t="shared" si="73"/>
        <v>5483234.3033979144</v>
      </c>
      <c r="AO323" s="28">
        <f t="shared" si="74"/>
        <v>5370999.8354321364</v>
      </c>
      <c r="AP323" s="28">
        <f t="shared" si="75"/>
        <v>5358451.4343257407</v>
      </c>
      <c r="AQ323" s="28">
        <f t="shared" si="76"/>
        <v>5426053.7095457716</v>
      </c>
      <c r="AR323" s="28">
        <f t="shared" si="77"/>
        <v>5324425.6423117341</v>
      </c>
      <c r="AS323" s="28">
        <f t="shared" si="78"/>
        <v>5324425.6423117341</v>
      </c>
      <c r="AT323" s="28">
        <f t="shared" si="79"/>
        <v>5460508.8171784366</v>
      </c>
      <c r="AU323" s="28">
        <f t="shared" si="80"/>
        <v>5249702.4847183498</v>
      </c>
      <c r="AV323" s="28">
        <f t="shared" si="81"/>
        <v>5408000.1468717894</v>
      </c>
    </row>
    <row r="324" spans="1:48" s="21" customFormat="1" x14ac:dyDescent="0.3">
      <c r="A324" s="7" t="s">
        <v>281</v>
      </c>
      <c r="B324" s="7" t="s">
        <v>555</v>
      </c>
      <c r="C324" s="7">
        <v>1306</v>
      </c>
      <c r="D324" s="6" t="s">
        <v>8</v>
      </c>
      <c r="E324" s="7">
        <v>926</v>
      </c>
      <c r="F324" s="7" t="s">
        <v>472</v>
      </c>
      <c r="G324" s="7" t="s">
        <v>425</v>
      </c>
      <c r="H324" s="8" t="s">
        <v>354</v>
      </c>
      <c r="I324" s="8"/>
      <c r="J324" s="15">
        <v>2500000</v>
      </c>
      <c r="K324" s="15">
        <v>2500000</v>
      </c>
      <c r="L324" s="15">
        <v>2500000</v>
      </c>
      <c r="M324" s="15">
        <v>2500000</v>
      </c>
      <c r="N324" s="15">
        <v>2500000</v>
      </c>
      <c r="O324" s="15">
        <v>2500000</v>
      </c>
      <c r="P324" s="15">
        <v>2500000</v>
      </c>
      <c r="Q324" s="15">
        <v>2500000</v>
      </c>
      <c r="R324" s="15">
        <v>2500000</v>
      </c>
      <c r="S324" s="15">
        <v>2500000</v>
      </c>
      <c r="T324" s="15">
        <v>2500000</v>
      </c>
      <c r="U324" s="15">
        <v>2500000</v>
      </c>
      <c r="V324" s="29">
        <v>0.53779999999999994</v>
      </c>
      <c r="X324" s="35">
        <v>0.51951676894656618</v>
      </c>
      <c r="Y324" s="35">
        <v>0.51938164053153468</v>
      </c>
      <c r="Z324" s="35">
        <v>0.55797635297329351</v>
      </c>
      <c r="AA324" s="35">
        <v>0.54832343033979147</v>
      </c>
      <c r="AB324" s="35">
        <v>0.53709998354321364</v>
      </c>
      <c r="AC324" s="35">
        <v>0.53584514343257406</v>
      </c>
      <c r="AD324" s="35">
        <v>0.54260537095457717</v>
      </c>
      <c r="AE324" s="35">
        <v>0.53244256423117342</v>
      </c>
      <c r="AF324" s="35">
        <v>0.53244256423117342</v>
      </c>
      <c r="AG324" s="35">
        <v>0.54605088171784366</v>
      </c>
      <c r="AH324" s="35">
        <v>0.52497024847183493</v>
      </c>
      <c r="AI324" s="35">
        <v>0.54080001468717898</v>
      </c>
      <c r="AK324" s="28">
        <f t="shared" si="70"/>
        <v>1298791.9223664154</v>
      </c>
      <c r="AL324" s="28">
        <f t="shared" si="71"/>
        <v>1298454.1013288368</v>
      </c>
      <c r="AM324" s="28">
        <f t="shared" si="72"/>
        <v>1394940.8824332338</v>
      </c>
      <c r="AN324" s="28">
        <f t="shared" si="73"/>
        <v>1370808.5758494786</v>
      </c>
      <c r="AO324" s="28">
        <f t="shared" si="74"/>
        <v>1342749.9588580341</v>
      </c>
      <c r="AP324" s="28">
        <f t="shared" si="75"/>
        <v>1339612.8585814352</v>
      </c>
      <c r="AQ324" s="28">
        <f t="shared" si="76"/>
        <v>1356513.4273864429</v>
      </c>
      <c r="AR324" s="28">
        <f t="shared" si="77"/>
        <v>1331106.4105779335</v>
      </c>
      <c r="AS324" s="28">
        <f t="shared" si="78"/>
        <v>1331106.4105779335</v>
      </c>
      <c r="AT324" s="28">
        <f t="shared" si="79"/>
        <v>1365127.2042946091</v>
      </c>
      <c r="AU324" s="28">
        <f t="shared" si="80"/>
        <v>1312425.6211795874</v>
      </c>
      <c r="AV324" s="28">
        <f t="shared" si="81"/>
        <v>1352000.0367179473</v>
      </c>
    </row>
    <row r="325" spans="1:48" s="21" customFormat="1" x14ac:dyDescent="0.3">
      <c r="A325" s="7" t="s">
        <v>281</v>
      </c>
      <c r="B325" s="7" t="s">
        <v>555</v>
      </c>
      <c r="C325" s="7">
        <v>1306</v>
      </c>
      <c r="D325" s="6" t="s">
        <v>8</v>
      </c>
      <c r="E325" s="7">
        <v>926</v>
      </c>
      <c r="F325" s="7" t="s">
        <v>473</v>
      </c>
      <c r="G325" s="7" t="s">
        <v>425</v>
      </c>
      <c r="H325" s="8" t="s">
        <v>361</v>
      </c>
      <c r="I325" s="8"/>
      <c r="J325" s="15">
        <v>2500000</v>
      </c>
      <c r="K325" s="15">
        <v>2500000</v>
      </c>
      <c r="L325" s="15">
        <v>2500000</v>
      </c>
      <c r="M325" s="15">
        <v>2500000</v>
      </c>
      <c r="N325" s="15">
        <v>2500000</v>
      </c>
      <c r="O325" s="15">
        <v>2500000</v>
      </c>
      <c r="P325" s="15">
        <v>2500000</v>
      </c>
      <c r="Q325" s="15">
        <v>2500000</v>
      </c>
      <c r="R325" s="15">
        <v>2500000</v>
      </c>
      <c r="S325" s="15">
        <v>2500000</v>
      </c>
      <c r="T325" s="15">
        <v>2500000</v>
      </c>
      <c r="U325" s="15">
        <v>2500000</v>
      </c>
      <c r="V325" s="29">
        <v>0.53779999999999994</v>
      </c>
      <c r="X325" s="35">
        <v>0.51951676894656618</v>
      </c>
      <c r="Y325" s="35">
        <v>0.51938164053153468</v>
      </c>
      <c r="Z325" s="35">
        <v>0.55797635297329351</v>
      </c>
      <c r="AA325" s="35">
        <v>0.54832343033979147</v>
      </c>
      <c r="AB325" s="35">
        <v>0.53709998354321364</v>
      </c>
      <c r="AC325" s="35">
        <v>0.53584514343257406</v>
      </c>
      <c r="AD325" s="35">
        <v>0.54260537095457717</v>
      </c>
      <c r="AE325" s="35">
        <v>0.53244256423117342</v>
      </c>
      <c r="AF325" s="35">
        <v>0.53244256423117342</v>
      </c>
      <c r="AG325" s="35">
        <v>0.54605088171784366</v>
      </c>
      <c r="AH325" s="35">
        <v>0.52497024847183493</v>
      </c>
      <c r="AI325" s="35">
        <v>0.54080001468717898</v>
      </c>
      <c r="AK325" s="28">
        <f t="shared" si="70"/>
        <v>1298791.9223664154</v>
      </c>
      <c r="AL325" s="28">
        <f t="shared" si="71"/>
        <v>1298454.1013288368</v>
      </c>
      <c r="AM325" s="28">
        <f t="shared" si="72"/>
        <v>1394940.8824332338</v>
      </c>
      <c r="AN325" s="28">
        <f t="shared" si="73"/>
        <v>1370808.5758494786</v>
      </c>
      <c r="AO325" s="28">
        <f t="shared" si="74"/>
        <v>1342749.9588580341</v>
      </c>
      <c r="AP325" s="28">
        <f t="shared" si="75"/>
        <v>1339612.8585814352</v>
      </c>
      <c r="AQ325" s="28">
        <f t="shared" si="76"/>
        <v>1356513.4273864429</v>
      </c>
      <c r="AR325" s="28">
        <f t="shared" si="77"/>
        <v>1331106.4105779335</v>
      </c>
      <c r="AS325" s="28">
        <f t="shared" si="78"/>
        <v>1331106.4105779335</v>
      </c>
      <c r="AT325" s="28">
        <f t="shared" si="79"/>
        <v>1365127.2042946091</v>
      </c>
      <c r="AU325" s="28">
        <f t="shared" si="80"/>
        <v>1312425.6211795874</v>
      </c>
      <c r="AV325" s="28">
        <f t="shared" si="81"/>
        <v>1352000.0367179473</v>
      </c>
    </row>
    <row r="326" spans="1:48" s="21" customFormat="1" x14ac:dyDescent="0.3">
      <c r="A326" s="7" t="s">
        <v>281</v>
      </c>
      <c r="B326" s="7" t="s">
        <v>555</v>
      </c>
      <c r="C326" s="7">
        <v>1306</v>
      </c>
      <c r="D326" s="6" t="s">
        <v>8</v>
      </c>
      <c r="E326" s="7">
        <v>926</v>
      </c>
      <c r="F326" s="7" t="s">
        <v>474</v>
      </c>
      <c r="G326" s="7" t="s">
        <v>425</v>
      </c>
      <c r="H326" s="8" t="s">
        <v>361</v>
      </c>
      <c r="I326" s="8"/>
      <c r="J326" s="15">
        <v>2500000</v>
      </c>
      <c r="K326" s="15">
        <v>2500000</v>
      </c>
      <c r="L326" s="15">
        <v>2500000</v>
      </c>
      <c r="M326" s="15">
        <v>2500000</v>
      </c>
      <c r="N326" s="15">
        <v>2500000</v>
      </c>
      <c r="O326" s="15">
        <v>2500000</v>
      </c>
      <c r="P326" s="15">
        <v>2500000</v>
      </c>
      <c r="Q326" s="15">
        <v>2500000</v>
      </c>
      <c r="R326" s="15">
        <v>2500000</v>
      </c>
      <c r="S326" s="15">
        <v>2500000</v>
      </c>
      <c r="T326" s="15">
        <v>2500000</v>
      </c>
      <c r="U326" s="15">
        <v>2500000</v>
      </c>
      <c r="V326" s="29">
        <v>0.53779999999999994</v>
      </c>
      <c r="X326" s="35">
        <v>0.51951676894656618</v>
      </c>
      <c r="Y326" s="35">
        <v>0.51938164053153468</v>
      </c>
      <c r="Z326" s="35">
        <v>0.55797635297329351</v>
      </c>
      <c r="AA326" s="35">
        <v>0.54832343033979147</v>
      </c>
      <c r="AB326" s="35">
        <v>0.53709998354321364</v>
      </c>
      <c r="AC326" s="35">
        <v>0.53584514343257406</v>
      </c>
      <c r="AD326" s="35">
        <v>0.54260537095457717</v>
      </c>
      <c r="AE326" s="35">
        <v>0.53244256423117342</v>
      </c>
      <c r="AF326" s="35">
        <v>0.53244256423117342</v>
      </c>
      <c r="AG326" s="35">
        <v>0.54605088171784366</v>
      </c>
      <c r="AH326" s="35">
        <v>0.52497024847183493</v>
      </c>
      <c r="AI326" s="35">
        <v>0.54080001468717898</v>
      </c>
      <c r="AK326" s="28">
        <f t="shared" si="70"/>
        <v>1298791.9223664154</v>
      </c>
      <c r="AL326" s="28">
        <f t="shared" si="71"/>
        <v>1298454.1013288368</v>
      </c>
      <c r="AM326" s="28">
        <f t="shared" si="72"/>
        <v>1394940.8824332338</v>
      </c>
      <c r="AN326" s="28">
        <f t="shared" si="73"/>
        <v>1370808.5758494786</v>
      </c>
      <c r="AO326" s="28">
        <f t="shared" si="74"/>
        <v>1342749.9588580341</v>
      </c>
      <c r="AP326" s="28">
        <f t="shared" si="75"/>
        <v>1339612.8585814352</v>
      </c>
      <c r="AQ326" s="28">
        <f t="shared" si="76"/>
        <v>1356513.4273864429</v>
      </c>
      <c r="AR326" s="28">
        <f t="shared" si="77"/>
        <v>1331106.4105779335</v>
      </c>
      <c r="AS326" s="28">
        <f t="shared" si="78"/>
        <v>1331106.4105779335</v>
      </c>
      <c r="AT326" s="28">
        <f t="shared" si="79"/>
        <v>1365127.2042946091</v>
      </c>
      <c r="AU326" s="28">
        <f t="shared" si="80"/>
        <v>1312425.6211795874</v>
      </c>
      <c r="AV326" s="28">
        <f t="shared" si="81"/>
        <v>1352000.0367179473</v>
      </c>
    </row>
    <row r="327" spans="1:48" s="21" customFormat="1" x14ac:dyDescent="0.3">
      <c r="A327" s="7" t="s">
        <v>281</v>
      </c>
      <c r="B327" s="7" t="s">
        <v>555</v>
      </c>
      <c r="C327" s="7">
        <v>1306</v>
      </c>
      <c r="D327" s="6" t="s">
        <v>8</v>
      </c>
      <c r="E327" s="7">
        <v>926</v>
      </c>
      <c r="F327" s="7" t="s">
        <v>475</v>
      </c>
      <c r="G327" s="7" t="s">
        <v>425</v>
      </c>
      <c r="H327" s="8" t="s">
        <v>1506</v>
      </c>
      <c r="I327" s="8"/>
      <c r="J327" s="15">
        <v>5000000</v>
      </c>
      <c r="K327" s="15">
        <v>5000000</v>
      </c>
      <c r="L327" s="15">
        <v>5000000</v>
      </c>
      <c r="M327" s="15">
        <v>5000000</v>
      </c>
      <c r="N327" s="15">
        <v>5000000</v>
      </c>
      <c r="O327" s="15">
        <v>5000000</v>
      </c>
      <c r="P327" s="15">
        <v>5000000</v>
      </c>
      <c r="Q327" s="15">
        <v>5000000</v>
      </c>
      <c r="R327" s="15">
        <v>5000000</v>
      </c>
      <c r="S327" s="15">
        <v>5000000</v>
      </c>
      <c r="T327" s="15">
        <v>5000000</v>
      </c>
      <c r="U327" s="15">
        <v>5000000</v>
      </c>
      <c r="V327" s="29">
        <v>0.53779999999999994</v>
      </c>
      <c r="X327" s="35">
        <v>0.51951676894656618</v>
      </c>
      <c r="Y327" s="35">
        <v>0.51938164053153468</v>
      </c>
      <c r="Z327" s="35">
        <v>0.55797635297329351</v>
      </c>
      <c r="AA327" s="35">
        <v>0.54832343033979147</v>
      </c>
      <c r="AB327" s="35">
        <v>0.53709998354321364</v>
      </c>
      <c r="AC327" s="35">
        <v>0.53584514343257406</v>
      </c>
      <c r="AD327" s="35">
        <v>0.54260537095457717</v>
      </c>
      <c r="AE327" s="35">
        <v>0.53244256423117342</v>
      </c>
      <c r="AF327" s="35">
        <v>0.53244256423117342</v>
      </c>
      <c r="AG327" s="35">
        <v>0.54605088171784366</v>
      </c>
      <c r="AH327" s="35">
        <v>0.52497024847183493</v>
      </c>
      <c r="AI327" s="35">
        <v>0.54080001468717898</v>
      </c>
      <c r="AK327" s="28">
        <f t="shared" si="70"/>
        <v>2597583.8447328308</v>
      </c>
      <c r="AL327" s="28">
        <f t="shared" si="71"/>
        <v>2596908.2026576735</v>
      </c>
      <c r="AM327" s="28">
        <f t="shared" si="72"/>
        <v>2789881.7648664676</v>
      </c>
      <c r="AN327" s="28">
        <f t="shared" si="73"/>
        <v>2741617.1516989572</v>
      </c>
      <c r="AO327" s="28">
        <f t="shared" si="74"/>
        <v>2685499.9177160682</v>
      </c>
      <c r="AP327" s="28">
        <f t="shared" si="75"/>
        <v>2679225.7171628703</v>
      </c>
      <c r="AQ327" s="28">
        <f t="shared" si="76"/>
        <v>2713026.8547728858</v>
      </c>
      <c r="AR327" s="28">
        <f t="shared" si="77"/>
        <v>2662212.8211558671</v>
      </c>
      <c r="AS327" s="28">
        <f t="shared" si="78"/>
        <v>2662212.8211558671</v>
      </c>
      <c r="AT327" s="28">
        <f t="shared" si="79"/>
        <v>2730254.4085892183</v>
      </c>
      <c r="AU327" s="28">
        <f t="shared" si="80"/>
        <v>2624851.2423591749</v>
      </c>
      <c r="AV327" s="28">
        <f t="shared" si="81"/>
        <v>2704000.0734358947</v>
      </c>
    </row>
    <row r="328" spans="1:48" s="21" customFormat="1" x14ac:dyDescent="0.3">
      <c r="A328" s="7" t="s">
        <v>281</v>
      </c>
      <c r="B328" s="7" t="s">
        <v>555</v>
      </c>
      <c r="C328" s="7">
        <v>1306</v>
      </c>
      <c r="D328" s="6" t="s">
        <v>8</v>
      </c>
      <c r="E328" s="7">
        <v>926</v>
      </c>
      <c r="F328" s="7" t="s">
        <v>476</v>
      </c>
      <c r="G328" s="7" t="s">
        <v>425</v>
      </c>
      <c r="H328" s="8" t="s">
        <v>1502</v>
      </c>
      <c r="I328" s="8"/>
      <c r="J328" s="15">
        <v>7500000</v>
      </c>
      <c r="K328" s="15">
        <v>7500000</v>
      </c>
      <c r="L328" s="15">
        <v>7500000</v>
      </c>
      <c r="M328" s="15">
        <v>7500000</v>
      </c>
      <c r="N328" s="15">
        <v>7500000</v>
      </c>
      <c r="O328" s="15">
        <v>7500000</v>
      </c>
      <c r="P328" s="15">
        <v>7500000</v>
      </c>
      <c r="Q328" s="15">
        <v>7500000</v>
      </c>
      <c r="R328" s="15">
        <v>7500000</v>
      </c>
      <c r="S328" s="15">
        <v>7500000</v>
      </c>
      <c r="T328" s="15">
        <v>7500000</v>
      </c>
      <c r="U328" s="15">
        <v>7500000</v>
      </c>
      <c r="V328" s="29">
        <v>0.53779999999999994</v>
      </c>
      <c r="X328" s="35">
        <v>0.51951676894656618</v>
      </c>
      <c r="Y328" s="35">
        <v>0.51938164053153468</v>
      </c>
      <c r="Z328" s="35">
        <v>0.55797635297329351</v>
      </c>
      <c r="AA328" s="35">
        <v>0.54832343033979147</v>
      </c>
      <c r="AB328" s="35">
        <v>0.53709998354321364</v>
      </c>
      <c r="AC328" s="35">
        <v>0.53584514343257406</v>
      </c>
      <c r="AD328" s="35">
        <v>0.54260537095457717</v>
      </c>
      <c r="AE328" s="35">
        <v>0.53244256423117342</v>
      </c>
      <c r="AF328" s="35">
        <v>0.53244256423117342</v>
      </c>
      <c r="AG328" s="35">
        <v>0.54605088171784366</v>
      </c>
      <c r="AH328" s="35">
        <v>0.52497024847183493</v>
      </c>
      <c r="AI328" s="35">
        <v>0.54080001468717898</v>
      </c>
      <c r="AK328" s="28">
        <f t="shared" si="70"/>
        <v>3896375.7670992464</v>
      </c>
      <c r="AL328" s="28">
        <f t="shared" si="71"/>
        <v>3895362.3039865103</v>
      </c>
      <c r="AM328" s="28">
        <f t="shared" si="72"/>
        <v>4184822.6472997013</v>
      </c>
      <c r="AN328" s="28">
        <f t="shared" si="73"/>
        <v>4112425.7275484363</v>
      </c>
      <c r="AO328" s="28">
        <f t="shared" si="74"/>
        <v>4028249.8765741023</v>
      </c>
      <c r="AP328" s="28">
        <f t="shared" si="75"/>
        <v>4018838.5757443053</v>
      </c>
      <c r="AQ328" s="28">
        <f t="shared" si="76"/>
        <v>4069540.2821593289</v>
      </c>
      <c r="AR328" s="28">
        <f t="shared" si="77"/>
        <v>3993319.2317338008</v>
      </c>
      <c r="AS328" s="28">
        <f t="shared" si="78"/>
        <v>3993319.2317338008</v>
      </c>
      <c r="AT328" s="28">
        <f t="shared" si="79"/>
        <v>4095381.6128838276</v>
      </c>
      <c r="AU328" s="28">
        <f t="shared" si="80"/>
        <v>3937276.8635387621</v>
      </c>
      <c r="AV328" s="28">
        <f t="shared" si="81"/>
        <v>4056000.1101538423</v>
      </c>
    </row>
    <row r="329" spans="1:48" s="21" customFormat="1" x14ac:dyDescent="0.3">
      <c r="A329" s="7" t="s">
        <v>281</v>
      </c>
      <c r="B329" s="7" t="s">
        <v>555</v>
      </c>
      <c r="C329" s="7">
        <v>1306</v>
      </c>
      <c r="D329" s="6" t="s">
        <v>8</v>
      </c>
      <c r="E329" s="7">
        <v>926</v>
      </c>
      <c r="F329" s="7" t="s">
        <v>477</v>
      </c>
      <c r="G329" s="7" t="s">
        <v>1536</v>
      </c>
      <c r="H329" s="8" t="s">
        <v>1509</v>
      </c>
      <c r="I329" s="8"/>
      <c r="J329" s="15">
        <v>45834000</v>
      </c>
      <c r="K329" s="15">
        <v>45834000</v>
      </c>
      <c r="L329" s="15">
        <v>45834000</v>
      </c>
      <c r="M329" s="15">
        <v>45834000</v>
      </c>
      <c r="N329" s="15">
        <v>45834000</v>
      </c>
      <c r="O329" s="15">
        <v>45834000</v>
      </c>
      <c r="P329" s="15">
        <v>45834000</v>
      </c>
      <c r="Q329" s="15">
        <v>45834000</v>
      </c>
      <c r="R329" s="15">
        <v>45834000</v>
      </c>
      <c r="S329" s="15">
        <v>45834000</v>
      </c>
      <c r="T329" s="15">
        <v>45834000</v>
      </c>
      <c r="U329" s="15">
        <v>45834000</v>
      </c>
      <c r="V329" s="29">
        <v>0.53779999999999994</v>
      </c>
      <c r="X329" s="35">
        <v>0.51951676894656618</v>
      </c>
      <c r="Y329" s="35">
        <v>0.51938164053153468</v>
      </c>
      <c r="Z329" s="35">
        <v>0.55797635297329351</v>
      </c>
      <c r="AA329" s="35">
        <v>0.54832343033979147</v>
      </c>
      <c r="AB329" s="35">
        <v>0.53709998354321364</v>
      </c>
      <c r="AC329" s="35">
        <v>0.53584514343257406</v>
      </c>
      <c r="AD329" s="35">
        <v>0.54260537095457717</v>
      </c>
      <c r="AE329" s="35">
        <v>0.53244256423117342</v>
      </c>
      <c r="AF329" s="35">
        <v>0.53244256423117342</v>
      </c>
      <c r="AG329" s="35">
        <v>0.54605088171784366</v>
      </c>
      <c r="AH329" s="35">
        <v>0.52497024847183493</v>
      </c>
      <c r="AI329" s="35">
        <v>0.54080001468717898</v>
      </c>
      <c r="AK329" s="28">
        <f t="shared" si="70"/>
        <v>23811531.587896913</v>
      </c>
      <c r="AL329" s="28">
        <f t="shared" si="71"/>
        <v>23805338.112122361</v>
      </c>
      <c r="AM329" s="28">
        <f t="shared" si="72"/>
        <v>25574288.162177935</v>
      </c>
      <c r="AN329" s="28">
        <f t="shared" si="73"/>
        <v>25131856.106194001</v>
      </c>
      <c r="AO329" s="28">
        <f t="shared" si="74"/>
        <v>24617440.645719655</v>
      </c>
      <c r="AP329" s="28">
        <f t="shared" si="75"/>
        <v>24559926.3040886</v>
      </c>
      <c r="AQ329" s="28">
        <f t="shared" si="76"/>
        <v>24869774.572332092</v>
      </c>
      <c r="AR329" s="28">
        <f t="shared" si="77"/>
        <v>24403972.488971602</v>
      </c>
      <c r="AS329" s="28">
        <f t="shared" si="78"/>
        <v>24403972.488971602</v>
      </c>
      <c r="AT329" s="28">
        <f t="shared" si="79"/>
        <v>25027696.112655647</v>
      </c>
      <c r="AU329" s="28">
        <f t="shared" si="80"/>
        <v>24061486.368458081</v>
      </c>
      <c r="AV329" s="28">
        <f t="shared" si="81"/>
        <v>24787027.87317216</v>
      </c>
    </row>
    <row r="330" spans="1:48" s="21" customFormat="1" x14ac:dyDescent="0.3">
      <c r="A330" s="7" t="s">
        <v>281</v>
      </c>
      <c r="B330" s="7" t="s">
        <v>555</v>
      </c>
      <c r="C330" s="7">
        <v>1306</v>
      </c>
      <c r="D330" s="6" t="s">
        <v>8</v>
      </c>
      <c r="E330" s="7">
        <v>926</v>
      </c>
      <c r="F330" s="7" t="s">
        <v>478</v>
      </c>
      <c r="G330" s="7" t="s">
        <v>1536</v>
      </c>
      <c r="H330" s="8" t="s">
        <v>1510</v>
      </c>
      <c r="I330" s="8"/>
      <c r="J330" s="15">
        <v>23334000</v>
      </c>
      <c r="K330" s="15">
        <v>23334000</v>
      </c>
      <c r="L330" s="15">
        <v>23334000</v>
      </c>
      <c r="M330" s="15">
        <v>23334000</v>
      </c>
      <c r="N330" s="15">
        <v>23334000</v>
      </c>
      <c r="O330" s="15">
        <v>23334000</v>
      </c>
      <c r="P330" s="15">
        <v>23334000</v>
      </c>
      <c r="Q330" s="15">
        <v>23334000</v>
      </c>
      <c r="R330" s="15">
        <v>23334000</v>
      </c>
      <c r="S330" s="15">
        <v>23334000</v>
      </c>
      <c r="T330" s="15">
        <v>23334000</v>
      </c>
      <c r="U330" s="15">
        <v>23334000</v>
      </c>
      <c r="V330" s="29">
        <v>0.53779999999999994</v>
      </c>
      <c r="X330" s="35">
        <v>0.51951676894656618</v>
      </c>
      <c r="Y330" s="35">
        <v>0.51938164053153468</v>
      </c>
      <c r="Z330" s="35">
        <v>0.55797635297329351</v>
      </c>
      <c r="AA330" s="35">
        <v>0.54832343033979147</v>
      </c>
      <c r="AB330" s="35">
        <v>0.53709998354321364</v>
      </c>
      <c r="AC330" s="35">
        <v>0.53584514343257406</v>
      </c>
      <c r="AD330" s="35">
        <v>0.54260537095457717</v>
      </c>
      <c r="AE330" s="35">
        <v>0.53244256423117342</v>
      </c>
      <c r="AF330" s="35">
        <v>0.53244256423117342</v>
      </c>
      <c r="AG330" s="35">
        <v>0.54605088171784366</v>
      </c>
      <c r="AH330" s="35">
        <v>0.52497024847183493</v>
      </c>
      <c r="AI330" s="35">
        <v>0.54080001468717898</v>
      </c>
      <c r="AK330" s="28">
        <f t="shared" si="70"/>
        <v>12122404.286599176</v>
      </c>
      <c r="AL330" s="28">
        <f t="shared" si="71"/>
        <v>12119251.20016283</v>
      </c>
      <c r="AM330" s="28">
        <f t="shared" si="72"/>
        <v>13019820.220278831</v>
      </c>
      <c r="AN330" s="28">
        <f t="shared" si="73"/>
        <v>12794578.923548695</v>
      </c>
      <c r="AO330" s="28">
        <f t="shared" si="74"/>
        <v>12532691.015997346</v>
      </c>
      <c r="AP330" s="28">
        <f t="shared" si="75"/>
        <v>12503410.576855684</v>
      </c>
      <c r="AQ330" s="28">
        <f t="shared" si="76"/>
        <v>12661153.725854104</v>
      </c>
      <c r="AR330" s="28">
        <f t="shared" si="77"/>
        <v>12424014.793770202</v>
      </c>
      <c r="AS330" s="28">
        <f t="shared" si="78"/>
        <v>12424014.793770202</v>
      </c>
      <c r="AT330" s="28">
        <f t="shared" si="79"/>
        <v>12741551.274004163</v>
      </c>
      <c r="AU330" s="28">
        <f t="shared" si="80"/>
        <v>12249655.777841797</v>
      </c>
      <c r="AV330" s="28">
        <f t="shared" si="81"/>
        <v>12619027.542710634</v>
      </c>
    </row>
    <row r="331" spans="1:48" s="21" customFormat="1" x14ac:dyDescent="0.3">
      <c r="A331" s="7" t="s">
        <v>281</v>
      </c>
      <c r="B331" s="7" t="s">
        <v>555</v>
      </c>
      <c r="C331" s="7">
        <v>1306</v>
      </c>
      <c r="D331" s="6" t="s">
        <v>8</v>
      </c>
      <c r="E331" s="7">
        <v>926</v>
      </c>
      <c r="F331" s="7" t="s">
        <v>479</v>
      </c>
      <c r="G331" s="7" t="s">
        <v>1536</v>
      </c>
      <c r="H331" s="8" t="s">
        <v>1511</v>
      </c>
      <c r="I331" s="8"/>
      <c r="J331" s="15">
        <v>13334000</v>
      </c>
      <c r="K331" s="15">
        <v>13334000</v>
      </c>
      <c r="L331" s="15">
        <v>13334000</v>
      </c>
      <c r="M331" s="15">
        <v>13334000</v>
      </c>
      <c r="N331" s="15">
        <v>13334000</v>
      </c>
      <c r="O331" s="15">
        <v>13334000</v>
      </c>
      <c r="P331" s="15">
        <v>13334000</v>
      </c>
      <c r="Q331" s="15">
        <v>13334000</v>
      </c>
      <c r="R331" s="15">
        <v>13334000</v>
      </c>
      <c r="S331" s="15">
        <v>13334000</v>
      </c>
      <c r="T331" s="15">
        <v>13334000</v>
      </c>
      <c r="U331" s="15">
        <v>13334000</v>
      </c>
      <c r="V331" s="29">
        <v>0.53779999999999994</v>
      </c>
      <c r="X331" s="35">
        <v>0.51951676894656618</v>
      </c>
      <c r="Y331" s="35">
        <v>0.51938164053153468</v>
      </c>
      <c r="Z331" s="35">
        <v>0.55797635297329351</v>
      </c>
      <c r="AA331" s="35">
        <v>0.54832343033979147</v>
      </c>
      <c r="AB331" s="35">
        <v>0.53709998354321364</v>
      </c>
      <c r="AC331" s="35">
        <v>0.53584514343257406</v>
      </c>
      <c r="AD331" s="35">
        <v>0.54260537095457717</v>
      </c>
      <c r="AE331" s="35">
        <v>0.53244256423117342</v>
      </c>
      <c r="AF331" s="35">
        <v>0.53244256423117342</v>
      </c>
      <c r="AG331" s="35">
        <v>0.54605088171784366</v>
      </c>
      <c r="AH331" s="35">
        <v>0.52497024847183493</v>
      </c>
      <c r="AI331" s="35">
        <v>0.54080001468717898</v>
      </c>
      <c r="AK331" s="28">
        <f t="shared" si="70"/>
        <v>6927236.5971335135</v>
      </c>
      <c r="AL331" s="28">
        <f t="shared" si="71"/>
        <v>6925434.7948474837</v>
      </c>
      <c r="AM331" s="28">
        <f t="shared" si="72"/>
        <v>7440056.6905458961</v>
      </c>
      <c r="AN331" s="28">
        <f t="shared" si="73"/>
        <v>7311344.6201507794</v>
      </c>
      <c r="AO331" s="28">
        <f t="shared" si="74"/>
        <v>7161691.180565211</v>
      </c>
      <c r="AP331" s="28">
        <f t="shared" si="75"/>
        <v>7144959.1425299421</v>
      </c>
      <c r="AQ331" s="28">
        <f t="shared" si="76"/>
        <v>7235100.0163083319</v>
      </c>
      <c r="AR331" s="28">
        <f t="shared" si="77"/>
        <v>7099589.1514584664</v>
      </c>
      <c r="AS331" s="28">
        <f t="shared" si="78"/>
        <v>7099589.1514584664</v>
      </c>
      <c r="AT331" s="28">
        <f t="shared" si="79"/>
        <v>7281042.4568257276</v>
      </c>
      <c r="AU331" s="28">
        <f t="shared" si="80"/>
        <v>6999953.2931234473</v>
      </c>
      <c r="AV331" s="28">
        <f t="shared" si="81"/>
        <v>7211027.3958388446</v>
      </c>
    </row>
    <row r="332" spans="1:48" s="21" customFormat="1" x14ac:dyDescent="0.3">
      <c r="A332" s="7" t="s">
        <v>281</v>
      </c>
      <c r="B332" s="7" t="s">
        <v>555</v>
      </c>
      <c r="C332" s="7">
        <v>1306</v>
      </c>
      <c r="D332" s="6" t="s">
        <v>8</v>
      </c>
      <c r="E332" s="7">
        <v>924</v>
      </c>
      <c r="F332" s="7" t="s">
        <v>480</v>
      </c>
      <c r="G332" s="7" t="s">
        <v>1536</v>
      </c>
      <c r="H332" s="8" t="s">
        <v>1512</v>
      </c>
      <c r="I332" s="8"/>
      <c r="J332" s="15">
        <v>5500000</v>
      </c>
      <c r="K332" s="15">
        <v>5500000</v>
      </c>
      <c r="L332" s="15">
        <v>5500000</v>
      </c>
      <c r="M332" s="15">
        <v>5500000</v>
      </c>
      <c r="N332" s="15">
        <v>5500000</v>
      </c>
      <c r="O332" s="15">
        <v>5500000</v>
      </c>
      <c r="P332" s="15">
        <v>5500000</v>
      </c>
      <c r="Q332" s="15">
        <v>5500000</v>
      </c>
      <c r="R332" s="15">
        <v>5500000</v>
      </c>
      <c r="S332" s="15">
        <v>5500000</v>
      </c>
      <c r="T332" s="15">
        <v>5500000</v>
      </c>
      <c r="U332" s="15">
        <v>5500000</v>
      </c>
      <c r="V332" s="29">
        <v>0.53779999999999994</v>
      </c>
      <c r="X332" s="35">
        <v>0.51951676894656618</v>
      </c>
      <c r="Y332" s="35">
        <v>0.51938164053153468</v>
      </c>
      <c r="Z332" s="35">
        <v>0.55797635297329351</v>
      </c>
      <c r="AA332" s="35">
        <v>0.54832343033979147</v>
      </c>
      <c r="AB332" s="35">
        <v>0.53709998354321364</v>
      </c>
      <c r="AC332" s="35">
        <v>0.53584514343257406</v>
      </c>
      <c r="AD332" s="35">
        <v>0.54260537095457717</v>
      </c>
      <c r="AE332" s="35">
        <v>0.53244256423117342</v>
      </c>
      <c r="AF332" s="35">
        <v>0.53244256423117342</v>
      </c>
      <c r="AG332" s="35">
        <v>0.54605088171784366</v>
      </c>
      <c r="AH332" s="35">
        <v>0.52497024847183493</v>
      </c>
      <c r="AI332" s="35">
        <v>0.54080001468717898</v>
      </c>
      <c r="AK332" s="28">
        <f t="shared" si="70"/>
        <v>2857342.2292061141</v>
      </c>
      <c r="AL332" s="28">
        <f t="shared" si="71"/>
        <v>2856599.0229234407</v>
      </c>
      <c r="AM332" s="28">
        <f t="shared" si="72"/>
        <v>3068869.9413531143</v>
      </c>
      <c r="AN332" s="28">
        <f t="shared" si="73"/>
        <v>3015778.8668688531</v>
      </c>
      <c r="AO332" s="28">
        <f t="shared" si="74"/>
        <v>2954049.9094876749</v>
      </c>
      <c r="AP332" s="28">
        <f t="shared" si="75"/>
        <v>2947148.2888791575</v>
      </c>
      <c r="AQ332" s="28">
        <f t="shared" si="76"/>
        <v>2984329.5402501742</v>
      </c>
      <c r="AR332" s="28">
        <f t="shared" si="77"/>
        <v>2928434.1032714536</v>
      </c>
      <c r="AS332" s="28">
        <f t="shared" si="78"/>
        <v>2928434.1032714536</v>
      </c>
      <c r="AT332" s="28">
        <f t="shared" si="79"/>
        <v>3003279.8494481402</v>
      </c>
      <c r="AU332" s="28">
        <f t="shared" si="80"/>
        <v>2887336.3665950922</v>
      </c>
      <c r="AV332" s="28">
        <f t="shared" si="81"/>
        <v>2974400.0807794845</v>
      </c>
    </row>
    <row r="333" spans="1:48" s="21" customFormat="1" x14ac:dyDescent="0.3">
      <c r="A333" s="7" t="s">
        <v>281</v>
      </c>
      <c r="B333" s="7" t="s">
        <v>555</v>
      </c>
      <c r="C333" s="7">
        <v>1306</v>
      </c>
      <c r="D333" s="6" t="s">
        <v>8</v>
      </c>
      <c r="E333" s="7">
        <v>924</v>
      </c>
      <c r="F333" s="7" t="s">
        <v>481</v>
      </c>
      <c r="G333" s="7" t="s">
        <v>1536</v>
      </c>
      <c r="H333" s="8" t="s">
        <v>370</v>
      </c>
      <c r="I333" s="8"/>
      <c r="J333" s="15">
        <v>5834000</v>
      </c>
      <c r="K333" s="15">
        <v>5834000</v>
      </c>
      <c r="L333" s="15">
        <v>5834000</v>
      </c>
      <c r="M333" s="15">
        <v>5834000</v>
      </c>
      <c r="N333" s="15">
        <v>5834000</v>
      </c>
      <c r="O333" s="15">
        <v>5834000</v>
      </c>
      <c r="P333" s="15">
        <v>5834000</v>
      </c>
      <c r="Q333" s="15">
        <v>5834000</v>
      </c>
      <c r="R333" s="15">
        <v>5834000</v>
      </c>
      <c r="S333" s="15">
        <v>5834000</v>
      </c>
      <c r="T333" s="15">
        <v>5834000</v>
      </c>
      <c r="U333" s="15">
        <v>5834000</v>
      </c>
      <c r="V333" s="29">
        <v>0.53779999999999994</v>
      </c>
      <c r="X333" s="35">
        <v>0.51951676894656618</v>
      </c>
      <c r="Y333" s="35">
        <v>0.51938164053153468</v>
      </c>
      <c r="Z333" s="35">
        <v>0.55797635297329351</v>
      </c>
      <c r="AA333" s="35">
        <v>0.54832343033979147</v>
      </c>
      <c r="AB333" s="35">
        <v>0.53709998354321364</v>
      </c>
      <c r="AC333" s="35">
        <v>0.53584514343257406</v>
      </c>
      <c r="AD333" s="35">
        <v>0.54260537095457717</v>
      </c>
      <c r="AE333" s="35">
        <v>0.53244256423117342</v>
      </c>
      <c r="AF333" s="35">
        <v>0.53244256423117342</v>
      </c>
      <c r="AG333" s="35">
        <v>0.54605088171784366</v>
      </c>
      <c r="AH333" s="35">
        <v>0.52497024847183493</v>
      </c>
      <c r="AI333" s="35">
        <v>0.54080001468717898</v>
      </c>
      <c r="AK333" s="28">
        <f t="shared" si="70"/>
        <v>3030860.8300342672</v>
      </c>
      <c r="AL333" s="28">
        <f t="shared" si="71"/>
        <v>3030072.4908609735</v>
      </c>
      <c r="AM333" s="28">
        <f t="shared" si="72"/>
        <v>3255234.0432461943</v>
      </c>
      <c r="AN333" s="28">
        <f t="shared" si="73"/>
        <v>3198918.8926023436</v>
      </c>
      <c r="AO333" s="28">
        <f t="shared" si="74"/>
        <v>3133441.3039911082</v>
      </c>
      <c r="AP333" s="28">
        <f t="shared" si="75"/>
        <v>3126120.5667856368</v>
      </c>
      <c r="AQ333" s="28">
        <f t="shared" si="76"/>
        <v>3165559.7341490034</v>
      </c>
      <c r="AR333" s="28">
        <f t="shared" si="77"/>
        <v>3106269.9197246656</v>
      </c>
      <c r="AS333" s="28">
        <f t="shared" si="78"/>
        <v>3106269.9197246656</v>
      </c>
      <c r="AT333" s="28">
        <f t="shared" si="79"/>
        <v>3185660.8439418999</v>
      </c>
      <c r="AU333" s="28">
        <f t="shared" si="80"/>
        <v>3062676.4295846848</v>
      </c>
      <c r="AV333" s="28">
        <f t="shared" si="81"/>
        <v>3155027.2856850023</v>
      </c>
    </row>
    <row r="334" spans="1:48" s="21" customFormat="1" x14ac:dyDescent="0.3">
      <c r="A334" s="7" t="s">
        <v>281</v>
      </c>
      <c r="B334" s="7" t="s">
        <v>555</v>
      </c>
      <c r="C334" s="7">
        <v>1306</v>
      </c>
      <c r="D334" s="6" t="s">
        <v>8</v>
      </c>
      <c r="E334" s="7">
        <v>924</v>
      </c>
      <c r="F334" s="7" t="s">
        <v>482</v>
      </c>
      <c r="G334" s="7" t="s">
        <v>1536</v>
      </c>
      <c r="H334" s="8" t="s">
        <v>1513</v>
      </c>
      <c r="I334" s="8"/>
      <c r="J334" s="15">
        <v>4167000</v>
      </c>
      <c r="K334" s="15">
        <v>4167000</v>
      </c>
      <c r="L334" s="15">
        <v>4167000</v>
      </c>
      <c r="M334" s="15">
        <v>4167000</v>
      </c>
      <c r="N334" s="15">
        <v>4167000</v>
      </c>
      <c r="O334" s="15">
        <v>4167000</v>
      </c>
      <c r="P334" s="15">
        <v>4167000</v>
      </c>
      <c r="Q334" s="15">
        <v>4167000</v>
      </c>
      <c r="R334" s="15">
        <v>4167000</v>
      </c>
      <c r="S334" s="15">
        <v>4167000</v>
      </c>
      <c r="T334" s="15">
        <v>4167000</v>
      </c>
      <c r="U334" s="15">
        <v>4167000</v>
      </c>
      <c r="V334" s="29">
        <v>0.53779999999999994</v>
      </c>
      <c r="X334" s="35">
        <v>0.51951676894656618</v>
      </c>
      <c r="Y334" s="35">
        <v>0.51938164053153468</v>
      </c>
      <c r="Z334" s="35">
        <v>0.55797635297329351</v>
      </c>
      <c r="AA334" s="35">
        <v>0.54832343033979147</v>
      </c>
      <c r="AB334" s="35">
        <v>0.53709998354321364</v>
      </c>
      <c r="AC334" s="35">
        <v>0.53584514343257406</v>
      </c>
      <c r="AD334" s="35">
        <v>0.54260537095457717</v>
      </c>
      <c r="AE334" s="35">
        <v>0.53244256423117342</v>
      </c>
      <c r="AF334" s="35">
        <v>0.53244256423117342</v>
      </c>
      <c r="AG334" s="35">
        <v>0.54605088171784366</v>
      </c>
      <c r="AH334" s="35">
        <v>0.52497024847183493</v>
      </c>
      <c r="AI334" s="35">
        <v>0.54080001468717898</v>
      </c>
      <c r="AK334" s="28">
        <f t="shared" si="70"/>
        <v>2164826.3762003412</v>
      </c>
      <c r="AL334" s="28">
        <f t="shared" si="71"/>
        <v>2164263.2960949051</v>
      </c>
      <c r="AM334" s="28">
        <f t="shared" si="72"/>
        <v>2325087.4628397143</v>
      </c>
      <c r="AN334" s="28">
        <f t="shared" si="73"/>
        <v>2284863.7342259111</v>
      </c>
      <c r="AO334" s="28">
        <f t="shared" si="74"/>
        <v>2238095.6314245714</v>
      </c>
      <c r="AP334" s="28">
        <f t="shared" si="75"/>
        <v>2232866.7126835361</v>
      </c>
      <c r="AQ334" s="28">
        <f t="shared" si="76"/>
        <v>2261036.5807677233</v>
      </c>
      <c r="AR334" s="28">
        <f t="shared" si="77"/>
        <v>2218688.1651512994</v>
      </c>
      <c r="AS334" s="28">
        <f t="shared" si="78"/>
        <v>2218688.1651512994</v>
      </c>
      <c r="AT334" s="28">
        <f t="shared" si="79"/>
        <v>2275394.0241182544</v>
      </c>
      <c r="AU334" s="28">
        <f t="shared" si="80"/>
        <v>2187551.025382136</v>
      </c>
      <c r="AV334" s="28">
        <f t="shared" si="81"/>
        <v>2253513.6612014747</v>
      </c>
    </row>
    <row r="335" spans="1:48" s="21" customFormat="1" x14ac:dyDescent="0.3">
      <c r="A335" s="7" t="s">
        <v>281</v>
      </c>
      <c r="B335" s="7" t="s">
        <v>555</v>
      </c>
      <c r="C335" s="7">
        <v>1306</v>
      </c>
      <c r="D335" s="6" t="s">
        <v>8</v>
      </c>
      <c r="E335" s="7">
        <v>924</v>
      </c>
      <c r="F335" s="7" t="s">
        <v>483</v>
      </c>
      <c r="G335" s="7" t="s">
        <v>1536</v>
      </c>
      <c r="H335" s="8" t="s">
        <v>1514</v>
      </c>
      <c r="I335" s="8"/>
      <c r="J335" s="15">
        <v>4167000</v>
      </c>
      <c r="K335" s="15">
        <v>4167000</v>
      </c>
      <c r="L335" s="15">
        <v>4167000</v>
      </c>
      <c r="M335" s="15">
        <v>4167000</v>
      </c>
      <c r="N335" s="15">
        <v>4167000</v>
      </c>
      <c r="O335" s="15">
        <v>4167000</v>
      </c>
      <c r="P335" s="15">
        <v>4167000</v>
      </c>
      <c r="Q335" s="15">
        <v>4167000</v>
      </c>
      <c r="R335" s="15">
        <v>4167000</v>
      </c>
      <c r="S335" s="15">
        <v>4167000</v>
      </c>
      <c r="T335" s="15">
        <v>4167000</v>
      </c>
      <c r="U335" s="15">
        <v>4167000</v>
      </c>
      <c r="V335" s="29">
        <v>0.53779999999999994</v>
      </c>
      <c r="X335" s="35">
        <v>0.51951676894656618</v>
      </c>
      <c r="Y335" s="35">
        <v>0.51938164053153468</v>
      </c>
      <c r="Z335" s="35">
        <v>0.55797635297329351</v>
      </c>
      <c r="AA335" s="35">
        <v>0.54832343033979147</v>
      </c>
      <c r="AB335" s="35">
        <v>0.53709998354321364</v>
      </c>
      <c r="AC335" s="35">
        <v>0.53584514343257406</v>
      </c>
      <c r="AD335" s="35">
        <v>0.54260537095457717</v>
      </c>
      <c r="AE335" s="35">
        <v>0.53244256423117342</v>
      </c>
      <c r="AF335" s="35">
        <v>0.53244256423117342</v>
      </c>
      <c r="AG335" s="35">
        <v>0.54605088171784366</v>
      </c>
      <c r="AH335" s="35">
        <v>0.52497024847183493</v>
      </c>
      <c r="AI335" s="35">
        <v>0.54080001468717898</v>
      </c>
      <c r="AK335" s="28">
        <f t="shared" ref="AK335:AK358" si="82">X335*J335</f>
        <v>2164826.3762003412</v>
      </c>
      <c r="AL335" s="28">
        <f t="shared" ref="AL335:AL358" si="83">Y335*K335</f>
        <v>2164263.2960949051</v>
      </c>
      <c r="AM335" s="28">
        <f t="shared" ref="AM335:AM358" si="84">Z335*L335</f>
        <v>2325087.4628397143</v>
      </c>
      <c r="AN335" s="28">
        <f t="shared" ref="AN335:AN358" si="85">AA335*M335</f>
        <v>2284863.7342259111</v>
      </c>
      <c r="AO335" s="28">
        <f t="shared" ref="AO335:AO358" si="86">AB335*N335</f>
        <v>2238095.6314245714</v>
      </c>
      <c r="AP335" s="28">
        <f t="shared" ref="AP335:AP358" si="87">AC335*O335</f>
        <v>2232866.7126835361</v>
      </c>
      <c r="AQ335" s="28">
        <f t="shared" ref="AQ335:AQ358" si="88">AD335*P335</f>
        <v>2261036.5807677233</v>
      </c>
      <c r="AR335" s="28">
        <f t="shared" ref="AR335:AR358" si="89">AE335*Q335</f>
        <v>2218688.1651512994</v>
      </c>
      <c r="AS335" s="28">
        <f t="shared" ref="AS335:AS358" si="90">AF335*R335</f>
        <v>2218688.1651512994</v>
      </c>
      <c r="AT335" s="28">
        <f t="shared" ref="AT335:AT358" si="91">AG335*S335</f>
        <v>2275394.0241182544</v>
      </c>
      <c r="AU335" s="28">
        <f t="shared" ref="AU335:AU358" si="92">AH335*T335</f>
        <v>2187551.025382136</v>
      </c>
      <c r="AV335" s="28">
        <f t="shared" ref="AV335:AV358" si="93">AI335*U335</f>
        <v>2253513.6612014747</v>
      </c>
    </row>
    <row r="336" spans="1:48" s="21" customFormat="1" x14ac:dyDescent="0.3">
      <c r="A336" s="7" t="s">
        <v>281</v>
      </c>
      <c r="B336" s="7" t="s">
        <v>555</v>
      </c>
      <c r="C336" s="7">
        <v>1306</v>
      </c>
      <c r="D336" s="6" t="s">
        <v>8</v>
      </c>
      <c r="E336" s="7">
        <v>924</v>
      </c>
      <c r="F336" s="7" t="s">
        <v>484</v>
      </c>
      <c r="G336" s="7" t="s">
        <v>1536</v>
      </c>
      <c r="H336" s="8" t="s">
        <v>1515</v>
      </c>
      <c r="I336" s="8"/>
      <c r="J336" s="15">
        <v>8334000</v>
      </c>
      <c r="K336" s="15">
        <v>8334000</v>
      </c>
      <c r="L336" s="15">
        <v>8334000</v>
      </c>
      <c r="M336" s="15">
        <v>8334000</v>
      </c>
      <c r="N336" s="15">
        <v>8334000</v>
      </c>
      <c r="O336" s="15">
        <v>8334000</v>
      </c>
      <c r="P336" s="15">
        <v>8334000</v>
      </c>
      <c r="Q336" s="15">
        <v>8334000</v>
      </c>
      <c r="R336" s="15">
        <v>8334000</v>
      </c>
      <c r="S336" s="15">
        <v>8334000</v>
      </c>
      <c r="T336" s="15">
        <v>8334000</v>
      </c>
      <c r="U336" s="15">
        <v>8334000</v>
      </c>
      <c r="V336" s="29">
        <v>0.53779999999999994</v>
      </c>
      <c r="X336" s="35">
        <v>0.51951676894656618</v>
      </c>
      <c r="Y336" s="35">
        <v>0.51938164053153468</v>
      </c>
      <c r="Z336" s="35">
        <v>0.55797635297329351</v>
      </c>
      <c r="AA336" s="35">
        <v>0.54832343033979147</v>
      </c>
      <c r="AB336" s="35">
        <v>0.53709998354321364</v>
      </c>
      <c r="AC336" s="35">
        <v>0.53584514343257406</v>
      </c>
      <c r="AD336" s="35">
        <v>0.54260537095457717</v>
      </c>
      <c r="AE336" s="35">
        <v>0.53244256423117342</v>
      </c>
      <c r="AF336" s="35">
        <v>0.53244256423117342</v>
      </c>
      <c r="AG336" s="35">
        <v>0.54605088171784366</v>
      </c>
      <c r="AH336" s="35">
        <v>0.52497024847183493</v>
      </c>
      <c r="AI336" s="35">
        <v>0.54080001468717898</v>
      </c>
      <c r="AK336" s="28">
        <f t="shared" si="82"/>
        <v>4329652.7524006823</v>
      </c>
      <c r="AL336" s="28">
        <f t="shared" si="83"/>
        <v>4328526.5921898102</v>
      </c>
      <c r="AM336" s="28">
        <f t="shared" si="84"/>
        <v>4650174.9256794285</v>
      </c>
      <c r="AN336" s="28">
        <f t="shared" si="85"/>
        <v>4569727.4684518222</v>
      </c>
      <c r="AO336" s="28">
        <f t="shared" si="86"/>
        <v>4476191.2628491428</v>
      </c>
      <c r="AP336" s="28">
        <f t="shared" si="87"/>
        <v>4465733.4253670722</v>
      </c>
      <c r="AQ336" s="28">
        <f t="shared" si="88"/>
        <v>4522073.1615354465</v>
      </c>
      <c r="AR336" s="28">
        <f t="shared" si="89"/>
        <v>4437376.3303025989</v>
      </c>
      <c r="AS336" s="28">
        <f t="shared" si="90"/>
        <v>4437376.3303025989</v>
      </c>
      <c r="AT336" s="28">
        <f t="shared" si="91"/>
        <v>4550788.0482365089</v>
      </c>
      <c r="AU336" s="28">
        <f t="shared" si="92"/>
        <v>4375102.050764272</v>
      </c>
      <c r="AV336" s="28">
        <f t="shared" si="93"/>
        <v>4507027.3224029494</v>
      </c>
    </row>
    <row r="337" spans="1:48" s="21" customFormat="1" x14ac:dyDescent="0.3">
      <c r="A337" s="7" t="s">
        <v>281</v>
      </c>
      <c r="B337" s="7" t="s">
        <v>555</v>
      </c>
      <c r="C337" s="7">
        <v>1306</v>
      </c>
      <c r="D337" s="6" t="s">
        <v>8</v>
      </c>
      <c r="E337" s="7">
        <v>924</v>
      </c>
      <c r="F337" s="7" t="s">
        <v>485</v>
      </c>
      <c r="G337" s="7" t="s">
        <v>1536</v>
      </c>
      <c r="H337" s="8" t="s">
        <v>1516</v>
      </c>
      <c r="I337" s="8"/>
      <c r="J337" s="15">
        <v>4167000</v>
      </c>
      <c r="K337" s="15">
        <v>4167000</v>
      </c>
      <c r="L337" s="15">
        <v>4167000</v>
      </c>
      <c r="M337" s="15">
        <v>4167000</v>
      </c>
      <c r="N337" s="15">
        <v>4167000</v>
      </c>
      <c r="O337" s="15">
        <v>4167000</v>
      </c>
      <c r="P337" s="15">
        <v>4167000</v>
      </c>
      <c r="Q337" s="15">
        <v>4167000</v>
      </c>
      <c r="R337" s="15">
        <v>4167000</v>
      </c>
      <c r="S337" s="15">
        <v>4167000</v>
      </c>
      <c r="T337" s="15">
        <v>4167000</v>
      </c>
      <c r="U337" s="15">
        <v>4167000</v>
      </c>
      <c r="V337" s="29">
        <v>0.53779999999999994</v>
      </c>
      <c r="X337" s="35">
        <v>0.51951676894656618</v>
      </c>
      <c r="Y337" s="35">
        <v>0.51938164053153468</v>
      </c>
      <c r="Z337" s="35">
        <v>0.55797635297329351</v>
      </c>
      <c r="AA337" s="35">
        <v>0.54832343033979147</v>
      </c>
      <c r="AB337" s="35">
        <v>0.53709998354321364</v>
      </c>
      <c r="AC337" s="35">
        <v>0.53584514343257406</v>
      </c>
      <c r="AD337" s="35">
        <v>0.54260537095457717</v>
      </c>
      <c r="AE337" s="35">
        <v>0.53244256423117342</v>
      </c>
      <c r="AF337" s="35">
        <v>0.53244256423117342</v>
      </c>
      <c r="AG337" s="35">
        <v>0.54605088171784366</v>
      </c>
      <c r="AH337" s="35">
        <v>0.52497024847183493</v>
      </c>
      <c r="AI337" s="35">
        <v>0.54080001468717898</v>
      </c>
      <c r="AK337" s="28">
        <f t="shared" si="82"/>
        <v>2164826.3762003412</v>
      </c>
      <c r="AL337" s="28">
        <f t="shared" si="83"/>
        <v>2164263.2960949051</v>
      </c>
      <c r="AM337" s="28">
        <f t="shared" si="84"/>
        <v>2325087.4628397143</v>
      </c>
      <c r="AN337" s="28">
        <f t="shared" si="85"/>
        <v>2284863.7342259111</v>
      </c>
      <c r="AO337" s="28">
        <f t="shared" si="86"/>
        <v>2238095.6314245714</v>
      </c>
      <c r="AP337" s="28">
        <f t="shared" si="87"/>
        <v>2232866.7126835361</v>
      </c>
      <c r="AQ337" s="28">
        <f t="shared" si="88"/>
        <v>2261036.5807677233</v>
      </c>
      <c r="AR337" s="28">
        <f t="shared" si="89"/>
        <v>2218688.1651512994</v>
      </c>
      <c r="AS337" s="28">
        <f t="shared" si="90"/>
        <v>2218688.1651512994</v>
      </c>
      <c r="AT337" s="28">
        <f t="shared" si="91"/>
        <v>2275394.0241182544</v>
      </c>
      <c r="AU337" s="28">
        <f t="shared" si="92"/>
        <v>2187551.025382136</v>
      </c>
      <c r="AV337" s="28">
        <f t="shared" si="93"/>
        <v>2253513.6612014747</v>
      </c>
    </row>
    <row r="338" spans="1:48" s="21" customFormat="1" x14ac:dyDescent="0.3">
      <c r="A338" s="7" t="s">
        <v>281</v>
      </c>
      <c r="B338" s="7" t="s">
        <v>555</v>
      </c>
      <c r="C338" s="7">
        <v>1306</v>
      </c>
      <c r="D338" s="6" t="s">
        <v>8</v>
      </c>
      <c r="E338" s="7">
        <v>924</v>
      </c>
      <c r="F338" s="7" t="s">
        <v>486</v>
      </c>
      <c r="G338" s="7" t="s">
        <v>1536</v>
      </c>
      <c r="H338" s="8" t="s">
        <v>1517</v>
      </c>
      <c r="I338" s="8"/>
      <c r="J338" s="15">
        <v>4167000</v>
      </c>
      <c r="K338" s="15">
        <v>4167000</v>
      </c>
      <c r="L338" s="15">
        <v>4167000</v>
      </c>
      <c r="M338" s="15">
        <v>4167000</v>
      </c>
      <c r="N338" s="15">
        <v>4167000</v>
      </c>
      <c r="O338" s="15">
        <v>4167000</v>
      </c>
      <c r="P338" s="15">
        <v>4167000</v>
      </c>
      <c r="Q338" s="15">
        <v>4167000</v>
      </c>
      <c r="R338" s="15">
        <v>4167000</v>
      </c>
      <c r="S338" s="15">
        <v>4167000</v>
      </c>
      <c r="T338" s="15">
        <v>4167000</v>
      </c>
      <c r="U338" s="15">
        <v>4167000</v>
      </c>
      <c r="V338" s="29">
        <v>0.53779999999999994</v>
      </c>
      <c r="X338" s="35">
        <v>0.51951676894656618</v>
      </c>
      <c r="Y338" s="35">
        <v>0.51938164053153468</v>
      </c>
      <c r="Z338" s="35">
        <v>0.55797635297329351</v>
      </c>
      <c r="AA338" s="35">
        <v>0.54832343033979147</v>
      </c>
      <c r="AB338" s="35">
        <v>0.53709998354321364</v>
      </c>
      <c r="AC338" s="35">
        <v>0.53584514343257406</v>
      </c>
      <c r="AD338" s="35">
        <v>0.54260537095457717</v>
      </c>
      <c r="AE338" s="35">
        <v>0.53244256423117342</v>
      </c>
      <c r="AF338" s="35">
        <v>0.53244256423117342</v>
      </c>
      <c r="AG338" s="35">
        <v>0.54605088171784366</v>
      </c>
      <c r="AH338" s="35">
        <v>0.52497024847183493</v>
      </c>
      <c r="AI338" s="35">
        <v>0.54080001468717898</v>
      </c>
      <c r="AK338" s="28">
        <f t="shared" si="82"/>
        <v>2164826.3762003412</v>
      </c>
      <c r="AL338" s="28">
        <f t="shared" si="83"/>
        <v>2164263.2960949051</v>
      </c>
      <c r="AM338" s="28">
        <f t="shared" si="84"/>
        <v>2325087.4628397143</v>
      </c>
      <c r="AN338" s="28">
        <f t="shared" si="85"/>
        <v>2284863.7342259111</v>
      </c>
      <c r="AO338" s="28">
        <f t="shared" si="86"/>
        <v>2238095.6314245714</v>
      </c>
      <c r="AP338" s="28">
        <f t="shared" si="87"/>
        <v>2232866.7126835361</v>
      </c>
      <c r="AQ338" s="28">
        <f t="shared" si="88"/>
        <v>2261036.5807677233</v>
      </c>
      <c r="AR338" s="28">
        <f t="shared" si="89"/>
        <v>2218688.1651512994</v>
      </c>
      <c r="AS338" s="28">
        <f t="shared" si="90"/>
        <v>2218688.1651512994</v>
      </c>
      <c r="AT338" s="28">
        <f t="shared" si="91"/>
        <v>2275394.0241182544</v>
      </c>
      <c r="AU338" s="28">
        <f t="shared" si="92"/>
        <v>2187551.025382136</v>
      </c>
      <c r="AV338" s="28">
        <f t="shared" si="93"/>
        <v>2253513.6612014747</v>
      </c>
    </row>
    <row r="339" spans="1:48" s="21" customFormat="1" x14ac:dyDescent="0.3">
      <c r="A339" s="7" t="s">
        <v>281</v>
      </c>
      <c r="B339" s="7" t="s">
        <v>555</v>
      </c>
      <c r="C339" s="7">
        <v>1306</v>
      </c>
      <c r="D339" s="6" t="s">
        <v>8</v>
      </c>
      <c r="E339" s="7">
        <v>924</v>
      </c>
      <c r="F339" s="7" t="s">
        <v>487</v>
      </c>
      <c r="G339" s="7" t="s">
        <v>1536</v>
      </c>
      <c r="H339" s="8" t="s">
        <v>1518</v>
      </c>
      <c r="I339" s="8"/>
      <c r="J339" s="15">
        <v>4167000</v>
      </c>
      <c r="K339" s="15">
        <v>4167000</v>
      </c>
      <c r="L339" s="15">
        <v>4167000</v>
      </c>
      <c r="M339" s="15">
        <v>4167000</v>
      </c>
      <c r="N339" s="15">
        <v>4167000</v>
      </c>
      <c r="O339" s="15">
        <v>4167000</v>
      </c>
      <c r="P339" s="15">
        <v>4167000</v>
      </c>
      <c r="Q339" s="15">
        <v>4167000</v>
      </c>
      <c r="R339" s="15">
        <v>4167000</v>
      </c>
      <c r="S339" s="15">
        <v>4167000</v>
      </c>
      <c r="T339" s="15">
        <v>4167000</v>
      </c>
      <c r="U339" s="15">
        <v>4167000</v>
      </c>
      <c r="V339" s="29">
        <v>0.53779999999999994</v>
      </c>
      <c r="X339" s="35">
        <v>0.51951676894656618</v>
      </c>
      <c r="Y339" s="35">
        <v>0.51938164053153468</v>
      </c>
      <c r="Z339" s="35">
        <v>0.55797635297329351</v>
      </c>
      <c r="AA339" s="35">
        <v>0.54832343033979147</v>
      </c>
      <c r="AB339" s="35">
        <v>0.53709998354321364</v>
      </c>
      <c r="AC339" s="35">
        <v>0.53584514343257406</v>
      </c>
      <c r="AD339" s="35">
        <v>0.54260537095457717</v>
      </c>
      <c r="AE339" s="35">
        <v>0.53244256423117342</v>
      </c>
      <c r="AF339" s="35">
        <v>0.53244256423117342</v>
      </c>
      <c r="AG339" s="35">
        <v>0.54605088171784366</v>
      </c>
      <c r="AH339" s="35">
        <v>0.52497024847183493</v>
      </c>
      <c r="AI339" s="35">
        <v>0.54080001468717898</v>
      </c>
      <c r="AK339" s="28">
        <f t="shared" si="82"/>
        <v>2164826.3762003412</v>
      </c>
      <c r="AL339" s="28">
        <f t="shared" si="83"/>
        <v>2164263.2960949051</v>
      </c>
      <c r="AM339" s="28">
        <f t="shared" si="84"/>
        <v>2325087.4628397143</v>
      </c>
      <c r="AN339" s="28">
        <f t="shared" si="85"/>
        <v>2284863.7342259111</v>
      </c>
      <c r="AO339" s="28">
        <f t="shared" si="86"/>
        <v>2238095.6314245714</v>
      </c>
      <c r="AP339" s="28">
        <f t="shared" si="87"/>
        <v>2232866.7126835361</v>
      </c>
      <c r="AQ339" s="28">
        <f t="shared" si="88"/>
        <v>2261036.5807677233</v>
      </c>
      <c r="AR339" s="28">
        <f t="shared" si="89"/>
        <v>2218688.1651512994</v>
      </c>
      <c r="AS339" s="28">
        <f t="shared" si="90"/>
        <v>2218688.1651512994</v>
      </c>
      <c r="AT339" s="28">
        <f t="shared" si="91"/>
        <v>2275394.0241182544</v>
      </c>
      <c r="AU339" s="28">
        <f t="shared" si="92"/>
        <v>2187551.025382136</v>
      </c>
      <c r="AV339" s="28">
        <f t="shared" si="93"/>
        <v>2253513.6612014747</v>
      </c>
    </row>
    <row r="340" spans="1:48" s="21" customFormat="1" x14ac:dyDescent="0.3">
      <c r="A340" s="7" t="s">
        <v>281</v>
      </c>
      <c r="B340" s="7" t="s">
        <v>555</v>
      </c>
      <c r="C340" s="7">
        <v>1306</v>
      </c>
      <c r="D340" s="6" t="s">
        <v>8</v>
      </c>
      <c r="E340" s="7">
        <v>924</v>
      </c>
      <c r="F340" s="7" t="s">
        <v>488</v>
      </c>
      <c r="G340" s="7" t="s">
        <v>1536</v>
      </c>
      <c r="H340" s="8" t="s">
        <v>1519</v>
      </c>
      <c r="I340" s="8"/>
      <c r="J340" s="15">
        <v>8334000</v>
      </c>
      <c r="K340" s="15">
        <v>8334000</v>
      </c>
      <c r="L340" s="15">
        <v>8334000</v>
      </c>
      <c r="M340" s="15">
        <v>8334000</v>
      </c>
      <c r="N340" s="15">
        <v>8334000</v>
      </c>
      <c r="O340" s="15">
        <v>8334000</v>
      </c>
      <c r="P340" s="15">
        <v>8334000</v>
      </c>
      <c r="Q340" s="15">
        <v>8334000</v>
      </c>
      <c r="R340" s="15">
        <v>8334000</v>
      </c>
      <c r="S340" s="15">
        <v>8334000</v>
      </c>
      <c r="T340" s="15">
        <v>8334000</v>
      </c>
      <c r="U340" s="15">
        <v>8334000</v>
      </c>
      <c r="V340" s="29">
        <v>0.53779999999999994</v>
      </c>
      <c r="X340" s="35">
        <v>0.51951676894656618</v>
      </c>
      <c r="Y340" s="35">
        <v>0.51938164053153468</v>
      </c>
      <c r="Z340" s="35">
        <v>0.55797635297329351</v>
      </c>
      <c r="AA340" s="35">
        <v>0.54832343033979147</v>
      </c>
      <c r="AB340" s="35">
        <v>0.53709998354321364</v>
      </c>
      <c r="AC340" s="35">
        <v>0.53584514343257406</v>
      </c>
      <c r="AD340" s="35">
        <v>0.54260537095457717</v>
      </c>
      <c r="AE340" s="35">
        <v>0.53244256423117342</v>
      </c>
      <c r="AF340" s="35">
        <v>0.53244256423117342</v>
      </c>
      <c r="AG340" s="35">
        <v>0.54605088171784366</v>
      </c>
      <c r="AH340" s="35">
        <v>0.52497024847183493</v>
      </c>
      <c r="AI340" s="35">
        <v>0.54080001468717898</v>
      </c>
      <c r="AK340" s="28">
        <f t="shared" si="82"/>
        <v>4329652.7524006823</v>
      </c>
      <c r="AL340" s="28">
        <f t="shared" si="83"/>
        <v>4328526.5921898102</v>
      </c>
      <c r="AM340" s="28">
        <f t="shared" si="84"/>
        <v>4650174.9256794285</v>
      </c>
      <c r="AN340" s="28">
        <f t="shared" si="85"/>
        <v>4569727.4684518222</v>
      </c>
      <c r="AO340" s="28">
        <f t="shared" si="86"/>
        <v>4476191.2628491428</v>
      </c>
      <c r="AP340" s="28">
        <f t="shared" si="87"/>
        <v>4465733.4253670722</v>
      </c>
      <c r="AQ340" s="28">
        <f t="shared" si="88"/>
        <v>4522073.1615354465</v>
      </c>
      <c r="AR340" s="28">
        <f t="shared" si="89"/>
        <v>4437376.3303025989</v>
      </c>
      <c r="AS340" s="28">
        <f t="shared" si="90"/>
        <v>4437376.3303025989</v>
      </c>
      <c r="AT340" s="28">
        <f t="shared" si="91"/>
        <v>4550788.0482365089</v>
      </c>
      <c r="AU340" s="28">
        <f t="shared" si="92"/>
        <v>4375102.050764272</v>
      </c>
      <c r="AV340" s="28">
        <f t="shared" si="93"/>
        <v>4507027.3224029494</v>
      </c>
    </row>
    <row r="341" spans="1:48" s="21" customFormat="1" x14ac:dyDescent="0.3">
      <c r="A341" s="7" t="s">
        <v>281</v>
      </c>
      <c r="B341" s="7" t="s">
        <v>555</v>
      </c>
      <c r="C341" s="7">
        <v>1306</v>
      </c>
      <c r="D341" s="6" t="s">
        <v>8</v>
      </c>
      <c r="E341" s="7">
        <v>924</v>
      </c>
      <c r="F341" s="7" t="s">
        <v>489</v>
      </c>
      <c r="G341" s="7" t="s">
        <v>1536</v>
      </c>
      <c r="H341" s="8" t="s">
        <v>1520</v>
      </c>
      <c r="I341" s="8"/>
      <c r="J341" s="15">
        <v>1667000</v>
      </c>
      <c r="K341" s="15">
        <v>1667000</v>
      </c>
      <c r="L341" s="15">
        <v>1667000</v>
      </c>
      <c r="M341" s="15">
        <v>1667000</v>
      </c>
      <c r="N341" s="15">
        <v>1667000</v>
      </c>
      <c r="O341" s="15">
        <v>1667000</v>
      </c>
      <c r="P341" s="15">
        <v>1667000</v>
      </c>
      <c r="Q341" s="15">
        <v>1667000</v>
      </c>
      <c r="R341" s="15">
        <v>1667000</v>
      </c>
      <c r="S341" s="15">
        <v>1667000</v>
      </c>
      <c r="T341" s="15">
        <v>1667000</v>
      </c>
      <c r="U341" s="15">
        <v>1667000</v>
      </c>
      <c r="V341" s="29">
        <v>0.53779999999999994</v>
      </c>
      <c r="X341" s="35">
        <v>0.51951676894656618</v>
      </c>
      <c r="Y341" s="35">
        <v>0.51938164053153468</v>
      </c>
      <c r="Z341" s="35">
        <v>0.55797635297329351</v>
      </c>
      <c r="AA341" s="35">
        <v>0.54832343033979147</v>
      </c>
      <c r="AB341" s="35">
        <v>0.53709998354321364</v>
      </c>
      <c r="AC341" s="35">
        <v>0.53584514343257406</v>
      </c>
      <c r="AD341" s="35">
        <v>0.54260537095457717</v>
      </c>
      <c r="AE341" s="35">
        <v>0.53244256423117342</v>
      </c>
      <c r="AF341" s="35">
        <v>0.53244256423117342</v>
      </c>
      <c r="AG341" s="35">
        <v>0.54605088171784366</v>
      </c>
      <c r="AH341" s="35">
        <v>0.52497024847183493</v>
      </c>
      <c r="AI341" s="35">
        <v>0.54080001468717898</v>
      </c>
      <c r="AK341" s="28">
        <f t="shared" si="82"/>
        <v>866034.45383392577</v>
      </c>
      <c r="AL341" s="28">
        <f t="shared" si="83"/>
        <v>865809.19476606837</v>
      </c>
      <c r="AM341" s="28">
        <f t="shared" si="84"/>
        <v>930146.58040648024</v>
      </c>
      <c r="AN341" s="28">
        <f t="shared" si="85"/>
        <v>914055.15837643237</v>
      </c>
      <c r="AO341" s="28">
        <f t="shared" si="86"/>
        <v>895345.67256653716</v>
      </c>
      <c r="AP341" s="28">
        <f t="shared" si="87"/>
        <v>893253.85410210094</v>
      </c>
      <c r="AQ341" s="28">
        <f t="shared" si="88"/>
        <v>904523.15338128014</v>
      </c>
      <c r="AR341" s="28">
        <f t="shared" si="89"/>
        <v>887581.75457336614</v>
      </c>
      <c r="AS341" s="28">
        <f t="shared" si="90"/>
        <v>887581.75457336614</v>
      </c>
      <c r="AT341" s="28">
        <f t="shared" si="91"/>
        <v>910266.8198236454</v>
      </c>
      <c r="AU341" s="28">
        <f t="shared" si="92"/>
        <v>875125.40420254879</v>
      </c>
      <c r="AV341" s="28">
        <f t="shared" si="93"/>
        <v>901513.62448352738</v>
      </c>
    </row>
    <row r="342" spans="1:48" s="21" customFormat="1" x14ac:dyDescent="0.3">
      <c r="A342" s="7" t="s">
        <v>281</v>
      </c>
      <c r="B342" s="7" t="s">
        <v>555</v>
      </c>
      <c r="C342" s="7">
        <v>1306</v>
      </c>
      <c r="D342" s="6" t="s">
        <v>8</v>
      </c>
      <c r="E342" s="7">
        <v>924</v>
      </c>
      <c r="F342" s="7" t="s">
        <v>490</v>
      </c>
      <c r="G342" s="7" t="s">
        <v>1536</v>
      </c>
      <c r="H342" s="8" t="s">
        <v>1521</v>
      </c>
      <c r="I342" s="8"/>
      <c r="J342" s="15">
        <v>3334000</v>
      </c>
      <c r="K342" s="15">
        <v>3334000</v>
      </c>
      <c r="L342" s="15">
        <v>3334000</v>
      </c>
      <c r="M342" s="15">
        <v>3334000</v>
      </c>
      <c r="N342" s="15">
        <v>3334000</v>
      </c>
      <c r="O342" s="15">
        <v>3334000</v>
      </c>
      <c r="P342" s="15">
        <v>3334000</v>
      </c>
      <c r="Q342" s="15">
        <v>3334000</v>
      </c>
      <c r="R342" s="15">
        <v>3334000</v>
      </c>
      <c r="S342" s="15">
        <v>3334000</v>
      </c>
      <c r="T342" s="15">
        <v>3334000</v>
      </c>
      <c r="U342" s="15">
        <v>3334000</v>
      </c>
      <c r="V342" s="29">
        <v>0.53779999999999994</v>
      </c>
      <c r="X342" s="35">
        <v>0.51951676894656618</v>
      </c>
      <c r="Y342" s="35">
        <v>0.51938164053153468</v>
      </c>
      <c r="Z342" s="35">
        <v>0.55797635297329351</v>
      </c>
      <c r="AA342" s="35">
        <v>0.54832343033979147</v>
      </c>
      <c r="AB342" s="35">
        <v>0.53709998354321364</v>
      </c>
      <c r="AC342" s="35">
        <v>0.53584514343257406</v>
      </c>
      <c r="AD342" s="35">
        <v>0.54260537095457717</v>
      </c>
      <c r="AE342" s="35">
        <v>0.53244256423117342</v>
      </c>
      <c r="AF342" s="35">
        <v>0.53244256423117342</v>
      </c>
      <c r="AG342" s="35">
        <v>0.54605088171784366</v>
      </c>
      <c r="AH342" s="35">
        <v>0.52497024847183493</v>
      </c>
      <c r="AI342" s="35">
        <v>0.54080001468717898</v>
      </c>
      <c r="AK342" s="28">
        <f t="shared" si="82"/>
        <v>1732068.9076678515</v>
      </c>
      <c r="AL342" s="28">
        <f t="shared" si="83"/>
        <v>1731618.3895321367</v>
      </c>
      <c r="AM342" s="28">
        <f t="shared" si="84"/>
        <v>1860293.1608129605</v>
      </c>
      <c r="AN342" s="28">
        <f t="shared" si="85"/>
        <v>1828110.3167528647</v>
      </c>
      <c r="AO342" s="28">
        <f t="shared" si="86"/>
        <v>1790691.3451330743</v>
      </c>
      <c r="AP342" s="28">
        <f t="shared" si="87"/>
        <v>1786507.7082042019</v>
      </c>
      <c r="AQ342" s="28">
        <f t="shared" si="88"/>
        <v>1809046.3067625603</v>
      </c>
      <c r="AR342" s="28">
        <f t="shared" si="89"/>
        <v>1775163.5091467323</v>
      </c>
      <c r="AS342" s="28">
        <f t="shared" si="90"/>
        <v>1775163.5091467323</v>
      </c>
      <c r="AT342" s="28">
        <f t="shared" si="91"/>
        <v>1820533.6396472908</v>
      </c>
      <c r="AU342" s="28">
        <f t="shared" si="92"/>
        <v>1750250.8084050976</v>
      </c>
      <c r="AV342" s="28">
        <f t="shared" si="93"/>
        <v>1803027.2489670548</v>
      </c>
    </row>
    <row r="343" spans="1:48" s="21" customFormat="1" x14ac:dyDescent="0.3">
      <c r="A343" s="7" t="s">
        <v>281</v>
      </c>
      <c r="B343" s="7" t="s">
        <v>555</v>
      </c>
      <c r="C343" s="7">
        <v>1306</v>
      </c>
      <c r="D343" s="6" t="s">
        <v>8</v>
      </c>
      <c r="E343" s="7">
        <v>924</v>
      </c>
      <c r="F343" s="7" t="s">
        <v>491</v>
      </c>
      <c r="G343" s="7" t="s">
        <v>1536</v>
      </c>
      <c r="H343" s="8" t="s">
        <v>1522</v>
      </c>
      <c r="I343" s="8"/>
      <c r="J343" s="15">
        <v>2500000</v>
      </c>
      <c r="K343" s="15">
        <v>2500000</v>
      </c>
      <c r="L343" s="15">
        <v>2500000</v>
      </c>
      <c r="M343" s="15">
        <v>2500000</v>
      </c>
      <c r="N343" s="15">
        <v>2500000</v>
      </c>
      <c r="O343" s="15">
        <v>2500000</v>
      </c>
      <c r="P343" s="15">
        <v>2500000</v>
      </c>
      <c r="Q343" s="15">
        <v>2500000</v>
      </c>
      <c r="R343" s="15">
        <v>2500000</v>
      </c>
      <c r="S343" s="15">
        <v>2500000</v>
      </c>
      <c r="T343" s="15">
        <v>2500000</v>
      </c>
      <c r="U343" s="15">
        <v>2500000</v>
      </c>
      <c r="V343" s="29">
        <v>0.53779999999999994</v>
      </c>
      <c r="X343" s="35">
        <v>0.51951676894656618</v>
      </c>
      <c r="Y343" s="35">
        <v>0.51938164053153468</v>
      </c>
      <c r="Z343" s="35">
        <v>0.55797635297329351</v>
      </c>
      <c r="AA343" s="35">
        <v>0.54832343033979147</v>
      </c>
      <c r="AB343" s="35">
        <v>0.53709998354321364</v>
      </c>
      <c r="AC343" s="35">
        <v>0.53584514343257406</v>
      </c>
      <c r="AD343" s="35">
        <v>0.54260537095457717</v>
      </c>
      <c r="AE343" s="35">
        <v>0.53244256423117342</v>
      </c>
      <c r="AF343" s="35">
        <v>0.53244256423117342</v>
      </c>
      <c r="AG343" s="35">
        <v>0.54605088171784366</v>
      </c>
      <c r="AH343" s="35">
        <v>0.52497024847183493</v>
      </c>
      <c r="AI343" s="35">
        <v>0.54080001468717898</v>
      </c>
      <c r="AK343" s="28">
        <f t="shared" si="82"/>
        <v>1298791.9223664154</v>
      </c>
      <c r="AL343" s="28">
        <f t="shared" si="83"/>
        <v>1298454.1013288368</v>
      </c>
      <c r="AM343" s="28">
        <f t="shared" si="84"/>
        <v>1394940.8824332338</v>
      </c>
      <c r="AN343" s="28">
        <f t="shared" si="85"/>
        <v>1370808.5758494786</v>
      </c>
      <c r="AO343" s="28">
        <f t="shared" si="86"/>
        <v>1342749.9588580341</v>
      </c>
      <c r="AP343" s="28">
        <f t="shared" si="87"/>
        <v>1339612.8585814352</v>
      </c>
      <c r="AQ343" s="28">
        <f t="shared" si="88"/>
        <v>1356513.4273864429</v>
      </c>
      <c r="AR343" s="28">
        <f t="shared" si="89"/>
        <v>1331106.4105779335</v>
      </c>
      <c r="AS343" s="28">
        <f t="shared" si="90"/>
        <v>1331106.4105779335</v>
      </c>
      <c r="AT343" s="28">
        <f t="shared" si="91"/>
        <v>1365127.2042946091</v>
      </c>
      <c r="AU343" s="28">
        <f t="shared" si="92"/>
        <v>1312425.6211795874</v>
      </c>
      <c r="AV343" s="28">
        <f t="shared" si="93"/>
        <v>1352000.0367179473</v>
      </c>
    </row>
    <row r="344" spans="1:48" s="21" customFormat="1" x14ac:dyDescent="0.3">
      <c r="A344" s="7" t="s">
        <v>281</v>
      </c>
      <c r="B344" s="7" t="s">
        <v>555</v>
      </c>
      <c r="C344" s="7">
        <v>1306</v>
      </c>
      <c r="D344" s="6" t="s">
        <v>8</v>
      </c>
      <c r="E344" s="7">
        <v>924</v>
      </c>
      <c r="F344" s="7" t="s">
        <v>492</v>
      </c>
      <c r="G344" s="7" t="s">
        <v>1536</v>
      </c>
      <c r="H344" s="8" t="s">
        <v>1523</v>
      </c>
      <c r="I344" s="8"/>
      <c r="J344" s="15">
        <v>5000000</v>
      </c>
      <c r="K344" s="15">
        <v>5000000</v>
      </c>
      <c r="L344" s="15">
        <v>5000000</v>
      </c>
      <c r="M344" s="15">
        <v>5000000</v>
      </c>
      <c r="N344" s="15">
        <v>5000000</v>
      </c>
      <c r="O344" s="15">
        <v>5000000</v>
      </c>
      <c r="P344" s="15">
        <v>5000000</v>
      </c>
      <c r="Q344" s="15">
        <v>5000000</v>
      </c>
      <c r="R344" s="15">
        <v>5000000</v>
      </c>
      <c r="S344" s="15">
        <v>5000000</v>
      </c>
      <c r="T344" s="15">
        <v>5000000</v>
      </c>
      <c r="U344" s="15">
        <v>5000000</v>
      </c>
      <c r="V344" s="29">
        <v>0.53779999999999994</v>
      </c>
      <c r="X344" s="35">
        <v>0.51951676894656618</v>
      </c>
      <c r="Y344" s="35">
        <v>0.51938164053153468</v>
      </c>
      <c r="Z344" s="35">
        <v>0.55797635297329351</v>
      </c>
      <c r="AA344" s="35">
        <v>0.54832343033979147</v>
      </c>
      <c r="AB344" s="35">
        <v>0.53709998354321364</v>
      </c>
      <c r="AC344" s="35">
        <v>0.53584514343257406</v>
      </c>
      <c r="AD344" s="35">
        <v>0.54260537095457717</v>
      </c>
      <c r="AE344" s="35">
        <v>0.53244256423117342</v>
      </c>
      <c r="AF344" s="35">
        <v>0.53244256423117342</v>
      </c>
      <c r="AG344" s="35">
        <v>0.54605088171784366</v>
      </c>
      <c r="AH344" s="35">
        <v>0.52497024847183493</v>
      </c>
      <c r="AI344" s="35">
        <v>0.54080001468717898</v>
      </c>
      <c r="AK344" s="28">
        <f t="shared" si="82"/>
        <v>2597583.8447328308</v>
      </c>
      <c r="AL344" s="28">
        <f t="shared" si="83"/>
        <v>2596908.2026576735</v>
      </c>
      <c r="AM344" s="28">
        <f t="shared" si="84"/>
        <v>2789881.7648664676</v>
      </c>
      <c r="AN344" s="28">
        <f t="shared" si="85"/>
        <v>2741617.1516989572</v>
      </c>
      <c r="AO344" s="28">
        <f t="shared" si="86"/>
        <v>2685499.9177160682</v>
      </c>
      <c r="AP344" s="28">
        <f t="shared" si="87"/>
        <v>2679225.7171628703</v>
      </c>
      <c r="AQ344" s="28">
        <f t="shared" si="88"/>
        <v>2713026.8547728858</v>
      </c>
      <c r="AR344" s="28">
        <f t="shared" si="89"/>
        <v>2662212.8211558671</v>
      </c>
      <c r="AS344" s="28">
        <f t="shared" si="90"/>
        <v>2662212.8211558671</v>
      </c>
      <c r="AT344" s="28">
        <f t="shared" si="91"/>
        <v>2730254.4085892183</v>
      </c>
      <c r="AU344" s="28">
        <f t="shared" si="92"/>
        <v>2624851.2423591749</v>
      </c>
      <c r="AV344" s="28">
        <f t="shared" si="93"/>
        <v>2704000.0734358947</v>
      </c>
    </row>
    <row r="345" spans="1:48" s="21" customFormat="1" x14ac:dyDescent="0.3">
      <c r="A345" s="7" t="s">
        <v>281</v>
      </c>
      <c r="B345" s="7" t="s">
        <v>555</v>
      </c>
      <c r="C345" s="7">
        <v>1306</v>
      </c>
      <c r="D345" s="6" t="s">
        <v>8</v>
      </c>
      <c r="E345" s="7">
        <v>924</v>
      </c>
      <c r="F345" s="7" t="s">
        <v>493</v>
      </c>
      <c r="G345" s="7" t="s">
        <v>1536</v>
      </c>
      <c r="H345" s="8" t="s">
        <v>1524</v>
      </c>
      <c r="I345" s="8"/>
      <c r="J345" s="15">
        <v>2084000</v>
      </c>
      <c r="K345" s="15">
        <v>2084000</v>
      </c>
      <c r="L345" s="15">
        <v>2084000</v>
      </c>
      <c r="M345" s="15">
        <v>2084000</v>
      </c>
      <c r="N345" s="15">
        <v>2084000</v>
      </c>
      <c r="O345" s="15">
        <v>2084000</v>
      </c>
      <c r="P345" s="15">
        <v>2084000</v>
      </c>
      <c r="Q345" s="15">
        <v>2084000</v>
      </c>
      <c r="R345" s="15">
        <v>2084000</v>
      </c>
      <c r="S345" s="15">
        <v>2084000</v>
      </c>
      <c r="T345" s="15">
        <v>2084000</v>
      </c>
      <c r="U345" s="15">
        <v>2084000</v>
      </c>
      <c r="V345" s="29">
        <v>0.53779999999999994</v>
      </c>
      <c r="X345" s="35">
        <v>0.51951676894656618</v>
      </c>
      <c r="Y345" s="35">
        <v>0.51938164053153468</v>
      </c>
      <c r="Z345" s="35">
        <v>0.55797635297329351</v>
      </c>
      <c r="AA345" s="35">
        <v>0.54832343033979147</v>
      </c>
      <c r="AB345" s="35">
        <v>0.53709998354321364</v>
      </c>
      <c r="AC345" s="35">
        <v>0.53584514343257406</v>
      </c>
      <c r="AD345" s="35">
        <v>0.54260537095457717</v>
      </c>
      <c r="AE345" s="35">
        <v>0.53244256423117342</v>
      </c>
      <c r="AF345" s="35">
        <v>0.53244256423117342</v>
      </c>
      <c r="AG345" s="35">
        <v>0.54605088171784366</v>
      </c>
      <c r="AH345" s="35">
        <v>0.52497024847183493</v>
      </c>
      <c r="AI345" s="35">
        <v>0.54080001468717898</v>
      </c>
      <c r="AK345" s="28">
        <f t="shared" si="82"/>
        <v>1082672.946484644</v>
      </c>
      <c r="AL345" s="28">
        <f t="shared" si="83"/>
        <v>1082391.3388677184</v>
      </c>
      <c r="AM345" s="28">
        <f t="shared" si="84"/>
        <v>1162822.7195963436</v>
      </c>
      <c r="AN345" s="28">
        <f t="shared" si="85"/>
        <v>1142706.0288281254</v>
      </c>
      <c r="AO345" s="28">
        <f t="shared" si="86"/>
        <v>1119316.3657040573</v>
      </c>
      <c r="AP345" s="28">
        <f t="shared" si="87"/>
        <v>1116701.2789134844</v>
      </c>
      <c r="AQ345" s="28">
        <f t="shared" si="88"/>
        <v>1130789.5930693389</v>
      </c>
      <c r="AR345" s="28">
        <f t="shared" si="89"/>
        <v>1109610.3038577654</v>
      </c>
      <c r="AS345" s="28">
        <f t="shared" si="90"/>
        <v>1109610.3038577654</v>
      </c>
      <c r="AT345" s="28">
        <f t="shared" si="91"/>
        <v>1137970.0374999861</v>
      </c>
      <c r="AU345" s="28">
        <f t="shared" si="92"/>
        <v>1094037.997815304</v>
      </c>
      <c r="AV345" s="28">
        <f t="shared" si="93"/>
        <v>1127027.230608081</v>
      </c>
    </row>
    <row r="346" spans="1:48" s="21" customFormat="1" x14ac:dyDescent="0.3">
      <c r="A346" s="7" t="s">
        <v>281</v>
      </c>
      <c r="B346" s="7" t="s">
        <v>555</v>
      </c>
      <c r="C346" s="7">
        <v>1306</v>
      </c>
      <c r="D346" s="6" t="s">
        <v>8</v>
      </c>
      <c r="E346" s="7">
        <v>924</v>
      </c>
      <c r="F346" s="7" t="s">
        <v>494</v>
      </c>
      <c r="G346" s="7" t="s">
        <v>1536</v>
      </c>
      <c r="H346" s="8" t="s">
        <v>1525</v>
      </c>
      <c r="I346" s="8"/>
      <c r="J346" s="15">
        <v>834000</v>
      </c>
      <c r="K346" s="15">
        <v>834000</v>
      </c>
      <c r="L346" s="15">
        <v>834000</v>
      </c>
      <c r="M346" s="15">
        <v>834000</v>
      </c>
      <c r="N346" s="15">
        <v>834000</v>
      </c>
      <c r="O346" s="15">
        <v>834000</v>
      </c>
      <c r="P346" s="15">
        <v>834000</v>
      </c>
      <c r="Q346" s="15">
        <v>834000</v>
      </c>
      <c r="R346" s="15">
        <v>834000</v>
      </c>
      <c r="S346" s="15">
        <v>834000</v>
      </c>
      <c r="T346" s="15">
        <v>834000</v>
      </c>
      <c r="U346" s="15">
        <v>834000</v>
      </c>
      <c r="V346" s="29">
        <v>0.53779999999999994</v>
      </c>
      <c r="X346" s="35">
        <v>0.51951676894656618</v>
      </c>
      <c r="Y346" s="35">
        <v>0.51938164053153468</v>
      </c>
      <c r="Z346" s="35">
        <v>0.55797635297329351</v>
      </c>
      <c r="AA346" s="35">
        <v>0.54832343033979147</v>
      </c>
      <c r="AB346" s="35">
        <v>0.53709998354321364</v>
      </c>
      <c r="AC346" s="35">
        <v>0.53584514343257406</v>
      </c>
      <c r="AD346" s="35">
        <v>0.54260537095457717</v>
      </c>
      <c r="AE346" s="35">
        <v>0.53244256423117342</v>
      </c>
      <c r="AF346" s="35">
        <v>0.53244256423117342</v>
      </c>
      <c r="AG346" s="35">
        <v>0.54605088171784366</v>
      </c>
      <c r="AH346" s="35">
        <v>0.52497024847183493</v>
      </c>
      <c r="AI346" s="35">
        <v>0.54080001468717898</v>
      </c>
      <c r="AK346" s="28">
        <f t="shared" si="82"/>
        <v>433276.98530143622</v>
      </c>
      <c r="AL346" s="28">
        <f t="shared" si="83"/>
        <v>433164.28820329992</v>
      </c>
      <c r="AM346" s="28">
        <f t="shared" si="84"/>
        <v>465352.27837972681</v>
      </c>
      <c r="AN346" s="28">
        <f t="shared" si="85"/>
        <v>457301.74090338609</v>
      </c>
      <c r="AO346" s="28">
        <f t="shared" si="86"/>
        <v>447941.38627504016</v>
      </c>
      <c r="AP346" s="28">
        <f t="shared" si="87"/>
        <v>446894.84962276678</v>
      </c>
      <c r="AQ346" s="28">
        <f t="shared" si="88"/>
        <v>452532.87937611737</v>
      </c>
      <c r="AR346" s="28">
        <f t="shared" si="89"/>
        <v>444057.09856879862</v>
      </c>
      <c r="AS346" s="28">
        <f t="shared" si="90"/>
        <v>444057.09856879862</v>
      </c>
      <c r="AT346" s="28">
        <f t="shared" si="91"/>
        <v>455406.43535268161</v>
      </c>
      <c r="AU346" s="28">
        <f t="shared" si="92"/>
        <v>437825.18722551031</v>
      </c>
      <c r="AV346" s="28">
        <f t="shared" si="93"/>
        <v>451027.21224910725</v>
      </c>
    </row>
    <row r="347" spans="1:48" s="21" customFormat="1" x14ac:dyDescent="0.3">
      <c r="A347" s="7" t="s">
        <v>281</v>
      </c>
      <c r="B347" s="7" t="s">
        <v>555</v>
      </c>
      <c r="C347" s="7">
        <v>1306</v>
      </c>
      <c r="D347" s="6" t="s">
        <v>8</v>
      </c>
      <c r="E347" s="7">
        <v>923</v>
      </c>
      <c r="F347" s="7" t="s">
        <v>495</v>
      </c>
      <c r="G347" s="7" t="s">
        <v>1536</v>
      </c>
      <c r="H347" s="8" t="s">
        <v>1526</v>
      </c>
      <c r="I347" s="8"/>
      <c r="J347" s="15">
        <v>834000</v>
      </c>
      <c r="K347" s="15">
        <v>834000</v>
      </c>
      <c r="L347" s="15">
        <v>834000</v>
      </c>
      <c r="M347" s="15">
        <v>834000</v>
      </c>
      <c r="N347" s="15">
        <v>834000</v>
      </c>
      <c r="O347" s="15">
        <v>834000</v>
      </c>
      <c r="P347" s="15">
        <v>834000</v>
      </c>
      <c r="Q347" s="15">
        <v>834000</v>
      </c>
      <c r="R347" s="15">
        <v>834000</v>
      </c>
      <c r="S347" s="15">
        <v>834000</v>
      </c>
      <c r="T347" s="15">
        <v>834000</v>
      </c>
      <c r="U347" s="15">
        <v>834000</v>
      </c>
      <c r="V347" s="29">
        <v>0.53779999999999994</v>
      </c>
      <c r="X347" s="35">
        <v>0.51951676894656618</v>
      </c>
      <c r="Y347" s="35">
        <v>0.51938164053153468</v>
      </c>
      <c r="Z347" s="35">
        <v>0.55797635297329351</v>
      </c>
      <c r="AA347" s="35">
        <v>0.54832343033979147</v>
      </c>
      <c r="AB347" s="35">
        <v>0.53709998354321364</v>
      </c>
      <c r="AC347" s="35">
        <v>0.53584514343257406</v>
      </c>
      <c r="AD347" s="35">
        <v>0.54260537095457717</v>
      </c>
      <c r="AE347" s="35">
        <v>0.53244256423117342</v>
      </c>
      <c r="AF347" s="35">
        <v>0.53244256423117342</v>
      </c>
      <c r="AG347" s="35">
        <v>0.54605088171784366</v>
      </c>
      <c r="AH347" s="35">
        <v>0.52497024847183493</v>
      </c>
      <c r="AI347" s="35">
        <v>0.54080001468717898</v>
      </c>
      <c r="AK347" s="28">
        <f t="shared" si="82"/>
        <v>433276.98530143622</v>
      </c>
      <c r="AL347" s="28">
        <f t="shared" si="83"/>
        <v>433164.28820329992</v>
      </c>
      <c r="AM347" s="28">
        <f t="shared" si="84"/>
        <v>465352.27837972681</v>
      </c>
      <c r="AN347" s="28">
        <f t="shared" si="85"/>
        <v>457301.74090338609</v>
      </c>
      <c r="AO347" s="28">
        <f t="shared" si="86"/>
        <v>447941.38627504016</v>
      </c>
      <c r="AP347" s="28">
        <f t="shared" si="87"/>
        <v>446894.84962276678</v>
      </c>
      <c r="AQ347" s="28">
        <f t="shared" si="88"/>
        <v>452532.87937611737</v>
      </c>
      <c r="AR347" s="28">
        <f t="shared" si="89"/>
        <v>444057.09856879862</v>
      </c>
      <c r="AS347" s="28">
        <f t="shared" si="90"/>
        <v>444057.09856879862</v>
      </c>
      <c r="AT347" s="28">
        <f t="shared" si="91"/>
        <v>455406.43535268161</v>
      </c>
      <c r="AU347" s="28">
        <f t="shared" si="92"/>
        <v>437825.18722551031</v>
      </c>
      <c r="AV347" s="28">
        <f t="shared" si="93"/>
        <v>451027.21224910725</v>
      </c>
    </row>
    <row r="348" spans="1:48" s="21" customFormat="1" x14ac:dyDescent="0.3">
      <c r="A348" s="7" t="s">
        <v>281</v>
      </c>
      <c r="B348" s="7" t="s">
        <v>555</v>
      </c>
      <c r="C348" s="7">
        <v>1306</v>
      </c>
      <c r="D348" s="7" t="s">
        <v>247</v>
      </c>
      <c r="E348" s="7">
        <v>999</v>
      </c>
      <c r="F348" s="7" t="s">
        <v>247</v>
      </c>
      <c r="G348" s="7" t="s">
        <v>1536</v>
      </c>
      <c r="H348" s="8" t="s">
        <v>1527</v>
      </c>
      <c r="I348" s="8"/>
      <c r="J348" s="15">
        <v>1667000</v>
      </c>
      <c r="K348" s="15">
        <v>1667000</v>
      </c>
      <c r="L348" s="15">
        <v>1667000</v>
      </c>
      <c r="M348" s="15">
        <v>1667000</v>
      </c>
      <c r="N348" s="15">
        <v>1667000</v>
      </c>
      <c r="O348" s="15">
        <v>1667000</v>
      </c>
      <c r="P348" s="15">
        <v>1667000</v>
      </c>
      <c r="Q348" s="15">
        <v>1667000</v>
      </c>
      <c r="R348" s="15">
        <v>1667000</v>
      </c>
      <c r="S348" s="15">
        <v>1667000</v>
      </c>
      <c r="T348" s="15">
        <v>1667000</v>
      </c>
      <c r="U348" s="15">
        <v>1667000</v>
      </c>
      <c r="V348" s="29">
        <v>0.53779999999999994</v>
      </c>
      <c r="X348" s="35">
        <v>0.51951676894656618</v>
      </c>
      <c r="Y348" s="35">
        <v>0.51938164053153468</v>
      </c>
      <c r="Z348" s="35">
        <v>0.55797635297329351</v>
      </c>
      <c r="AA348" s="35">
        <v>0.54832343033979147</v>
      </c>
      <c r="AB348" s="35">
        <v>0.53709998354321364</v>
      </c>
      <c r="AC348" s="35">
        <v>0.53584514343257406</v>
      </c>
      <c r="AD348" s="35">
        <v>0.54260537095457717</v>
      </c>
      <c r="AE348" s="35">
        <v>0.53244256423117342</v>
      </c>
      <c r="AF348" s="35">
        <v>0.53244256423117342</v>
      </c>
      <c r="AG348" s="35">
        <v>0.54605088171784366</v>
      </c>
      <c r="AH348" s="35">
        <v>0.52497024847183493</v>
      </c>
      <c r="AI348" s="35">
        <v>0.54080001468717898</v>
      </c>
      <c r="AK348" s="28">
        <f t="shared" si="82"/>
        <v>866034.45383392577</v>
      </c>
      <c r="AL348" s="28">
        <f t="shared" si="83"/>
        <v>865809.19476606837</v>
      </c>
      <c r="AM348" s="28">
        <f t="shared" si="84"/>
        <v>930146.58040648024</v>
      </c>
      <c r="AN348" s="28">
        <f t="shared" si="85"/>
        <v>914055.15837643237</v>
      </c>
      <c r="AO348" s="28">
        <f t="shared" si="86"/>
        <v>895345.67256653716</v>
      </c>
      <c r="AP348" s="28">
        <f t="shared" si="87"/>
        <v>893253.85410210094</v>
      </c>
      <c r="AQ348" s="28">
        <f t="shared" si="88"/>
        <v>904523.15338128014</v>
      </c>
      <c r="AR348" s="28">
        <f t="shared" si="89"/>
        <v>887581.75457336614</v>
      </c>
      <c r="AS348" s="28">
        <f t="shared" si="90"/>
        <v>887581.75457336614</v>
      </c>
      <c r="AT348" s="28">
        <f t="shared" si="91"/>
        <v>910266.8198236454</v>
      </c>
      <c r="AU348" s="28">
        <f t="shared" si="92"/>
        <v>875125.40420254879</v>
      </c>
      <c r="AV348" s="28">
        <f t="shared" si="93"/>
        <v>901513.62448352738</v>
      </c>
    </row>
    <row r="349" spans="1:48" s="21" customFormat="1" x14ac:dyDescent="0.3">
      <c r="A349" s="7" t="s">
        <v>281</v>
      </c>
      <c r="B349" s="7" t="s">
        <v>555</v>
      </c>
      <c r="C349" s="7">
        <v>1306</v>
      </c>
      <c r="D349" s="6" t="s">
        <v>8</v>
      </c>
      <c r="E349" s="7">
        <v>924</v>
      </c>
      <c r="F349" s="7" t="s">
        <v>496</v>
      </c>
      <c r="G349" s="7" t="s">
        <v>1536</v>
      </c>
      <c r="H349" s="8" t="s">
        <v>1528</v>
      </c>
      <c r="I349" s="8"/>
      <c r="J349" s="15">
        <v>834000</v>
      </c>
      <c r="K349" s="15">
        <v>834000</v>
      </c>
      <c r="L349" s="15">
        <v>834000</v>
      </c>
      <c r="M349" s="15">
        <v>834000</v>
      </c>
      <c r="N349" s="15">
        <v>834000</v>
      </c>
      <c r="O349" s="15">
        <v>834000</v>
      </c>
      <c r="P349" s="15">
        <v>834000</v>
      </c>
      <c r="Q349" s="15">
        <v>834000</v>
      </c>
      <c r="R349" s="15">
        <v>834000</v>
      </c>
      <c r="S349" s="15">
        <v>834000</v>
      </c>
      <c r="T349" s="15">
        <v>834000</v>
      </c>
      <c r="U349" s="15">
        <v>834000</v>
      </c>
      <c r="V349" s="29">
        <v>0.53779999999999994</v>
      </c>
      <c r="X349" s="35">
        <v>0.51951676894656618</v>
      </c>
      <c r="Y349" s="35">
        <v>0.51938164053153468</v>
      </c>
      <c r="Z349" s="35">
        <v>0.55797635297329351</v>
      </c>
      <c r="AA349" s="35">
        <v>0.54832343033979147</v>
      </c>
      <c r="AB349" s="35">
        <v>0.53709998354321364</v>
      </c>
      <c r="AC349" s="35">
        <v>0.53584514343257406</v>
      </c>
      <c r="AD349" s="35">
        <v>0.54260537095457717</v>
      </c>
      <c r="AE349" s="35">
        <v>0.53244256423117342</v>
      </c>
      <c r="AF349" s="35">
        <v>0.53244256423117342</v>
      </c>
      <c r="AG349" s="35">
        <v>0.54605088171784366</v>
      </c>
      <c r="AH349" s="35">
        <v>0.52497024847183493</v>
      </c>
      <c r="AI349" s="35">
        <v>0.54080001468717898</v>
      </c>
      <c r="AK349" s="28">
        <f t="shared" si="82"/>
        <v>433276.98530143622</v>
      </c>
      <c r="AL349" s="28">
        <f t="shared" si="83"/>
        <v>433164.28820329992</v>
      </c>
      <c r="AM349" s="28">
        <f t="shared" si="84"/>
        <v>465352.27837972681</v>
      </c>
      <c r="AN349" s="28">
        <f t="shared" si="85"/>
        <v>457301.74090338609</v>
      </c>
      <c r="AO349" s="28">
        <f t="shared" si="86"/>
        <v>447941.38627504016</v>
      </c>
      <c r="AP349" s="28">
        <f t="shared" si="87"/>
        <v>446894.84962276678</v>
      </c>
      <c r="AQ349" s="28">
        <f t="shared" si="88"/>
        <v>452532.87937611737</v>
      </c>
      <c r="AR349" s="28">
        <f t="shared" si="89"/>
        <v>444057.09856879862</v>
      </c>
      <c r="AS349" s="28">
        <f t="shared" si="90"/>
        <v>444057.09856879862</v>
      </c>
      <c r="AT349" s="28">
        <f t="shared" si="91"/>
        <v>455406.43535268161</v>
      </c>
      <c r="AU349" s="28">
        <f t="shared" si="92"/>
        <v>437825.18722551031</v>
      </c>
      <c r="AV349" s="28">
        <f t="shared" si="93"/>
        <v>451027.21224910725</v>
      </c>
    </row>
    <row r="350" spans="1:48" s="21" customFormat="1" x14ac:dyDescent="0.3">
      <c r="A350" s="7" t="s">
        <v>281</v>
      </c>
      <c r="B350" s="7" t="s">
        <v>555</v>
      </c>
      <c r="C350" s="7">
        <v>1306</v>
      </c>
      <c r="D350" s="6" t="s">
        <v>8</v>
      </c>
      <c r="E350" s="7">
        <v>924</v>
      </c>
      <c r="F350" s="7" t="s">
        <v>497</v>
      </c>
      <c r="G350" s="7" t="s">
        <v>1536</v>
      </c>
      <c r="H350" s="8" t="s">
        <v>1529</v>
      </c>
      <c r="I350" s="8"/>
      <c r="J350" s="15">
        <v>4167000</v>
      </c>
      <c r="K350" s="15">
        <v>4167000</v>
      </c>
      <c r="L350" s="15">
        <v>4167000</v>
      </c>
      <c r="M350" s="15">
        <v>4167000</v>
      </c>
      <c r="N350" s="15">
        <v>4167000</v>
      </c>
      <c r="O350" s="15">
        <v>4167000</v>
      </c>
      <c r="P350" s="15">
        <v>4167000</v>
      </c>
      <c r="Q350" s="15">
        <v>4167000</v>
      </c>
      <c r="R350" s="15">
        <v>4167000</v>
      </c>
      <c r="S350" s="15">
        <v>4167000</v>
      </c>
      <c r="T350" s="15">
        <v>4167000</v>
      </c>
      <c r="U350" s="15">
        <v>4167000</v>
      </c>
      <c r="V350" s="29">
        <v>0.53779999999999994</v>
      </c>
      <c r="X350" s="35">
        <v>0.51951676894656618</v>
      </c>
      <c r="Y350" s="35">
        <v>0.51938164053153468</v>
      </c>
      <c r="Z350" s="35">
        <v>0.55797635297329351</v>
      </c>
      <c r="AA350" s="35">
        <v>0.54832343033979147</v>
      </c>
      <c r="AB350" s="35">
        <v>0.53709998354321364</v>
      </c>
      <c r="AC350" s="35">
        <v>0.53584514343257406</v>
      </c>
      <c r="AD350" s="35">
        <v>0.54260537095457717</v>
      </c>
      <c r="AE350" s="35">
        <v>0.53244256423117342</v>
      </c>
      <c r="AF350" s="35">
        <v>0.53244256423117342</v>
      </c>
      <c r="AG350" s="35">
        <v>0.54605088171784366</v>
      </c>
      <c r="AH350" s="35">
        <v>0.52497024847183493</v>
      </c>
      <c r="AI350" s="35">
        <v>0.54080001468717898</v>
      </c>
      <c r="AK350" s="28">
        <f t="shared" si="82"/>
        <v>2164826.3762003412</v>
      </c>
      <c r="AL350" s="28">
        <f t="shared" si="83"/>
        <v>2164263.2960949051</v>
      </c>
      <c r="AM350" s="28">
        <f t="shared" si="84"/>
        <v>2325087.4628397143</v>
      </c>
      <c r="AN350" s="28">
        <f t="shared" si="85"/>
        <v>2284863.7342259111</v>
      </c>
      <c r="AO350" s="28">
        <f t="shared" si="86"/>
        <v>2238095.6314245714</v>
      </c>
      <c r="AP350" s="28">
        <f t="shared" si="87"/>
        <v>2232866.7126835361</v>
      </c>
      <c r="AQ350" s="28">
        <f t="shared" si="88"/>
        <v>2261036.5807677233</v>
      </c>
      <c r="AR350" s="28">
        <f t="shared" si="89"/>
        <v>2218688.1651512994</v>
      </c>
      <c r="AS350" s="28">
        <f t="shared" si="90"/>
        <v>2218688.1651512994</v>
      </c>
      <c r="AT350" s="28">
        <f t="shared" si="91"/>
        <v>2275394.0241182544</v>
      </c>
      <c r="AU350" s="28">
        <f t="shared" si="92"/>
        <v>2187551.025382136</v>
      </c>
      <c r="AV350" s="28">
        <f t="shared" si="93"/>
        <v>2253513.6612014747</v>
      </c>
    </row>
    <row r="351" spans="1:48" s="21" customFormat="1" x14ac:dyDescent="0.3">
      <c r="A351" s="7" t="s">
        <v>281</v>
      </c>
      <c r="B351" s="7" t="s">
        <v>555</v>
      </c>
      <c r="C351" s="7">
        <v>1306</v>
      </c>
      <c r="D351" s="6" t="s">
        <v>8</v>
      </c>
      <c r="E351" s="7">
        <v>926</v>
      </c>
      <c r="F351" s="7" t="s">
        <v>498</v>
      </c>
      <c r="G351" s="7" t="s">
        <v>1536</v>
      </c>
      <c r="H351" s="8" t="s">
        <v>1530</v>
      </c>
      <c r="I351" s="8"/>
      <c r="J351" s="15">
        <v>834000</v>
      </c>
      <c r="K351" s="15">
        <v>834000</v>
      </c>
      <c r="L351" s="15">
        <v>834000</v>
      </c>
      <c r="M351" s="15">
        <v>834000</v>
      </c>
      <c r="N351" s="15">
        <v>834000</v>
      </c>
      <c r="O351" s="15">
        <v>834000</v>
      </c>
      <c r="P351" s="15">
        <v>834000</v>
      </c>
      <c r="Q351" s="15">
        <v>834000</v>
      </c>
      <c r="R351" s="15">
        <v>834000</v>
      </c>
      <c r="S351" s="15">
        <v>834000</v>
      </c>
      <c r="T351" s="15">
        <v>834000</v>
      </c>
      <c r="U351" s="15">
        <v>834000</v>
      </c>
      <c r="V351" s="29">
        <v>0.53779999999999994</v>
      </c>
      <c r="X351" s="35">
        <v>0.51951676894656618</v>
      </c>
      <c r="Y351" s="35">
        <v>0.51938164053153468</v>
      </c>
      <c r="Z351" s="35">
        <v>0.55797635297329351</v>
      </c>
      <c r="AA351" s="35">
        <v>0.54832343033979147</v>
      </c>
      <c r="AB351" s="35">
        <v>0.53709998354321364</v>
      </c>
      <c r="AC351" s="35">
        <v>0.53584514343257406</v>
      </c>
      <c r="AD351" s="35">
        <v>0.54260537095457717</v>
      </c>
      <c r="AE351" s="35">
        <v>0.53244256423117342</v>
      </c>
      <c r="AF351" s="35">
        <v>0.53244256423117342</v>
      </c>
      <c r="AG351" s="35">
        <v>0.54605088171784366</v>
      </c>
      <c r="AH351" s="35">
        <v>0.52497024847183493</v>
      </c>
      <c r="AI351" s="35">
        <v>0.54080001468717898</v>
      </c>
      <c r="AK351" s="28">
        <f t="shared" si="82"/>
        <v>433276.98530143622</v>
      </c>
      <c r="AL351" s="28">
        <f t="shared" si="83"/>
        <v>433164.28820329992</v>
      </c>
      <c r="AM351" s="28">
        <f t="shared" si="84"/>
        <v>465352.27837972681</v>
      </c>
      <c r="AN351" s="28">
        <f t="shared" si="85"/>
        <v>457301.74090338609</v>
      </c>
      <c r="AO351" s="28">
        <f t="shared" si="86"/>
        <v>447941.38627504016</v>
      </c>
      <c r="AP351" s="28">
        <f t="shared" si="87"/>
        <v>446894.84962276678</v>
      </c>
      <c r="AQ351" s="28">
        <f t="shared" si="88"/>
        <v>452532.87937611737</v>
      </c>
      <c r="AR351" s="28">
        <f t="shared" si="89"/>
        <v>444057.09856879862</v>
      </c>
      <c r="AS351" s="28">
        <f t="shared" si="90"/>
        <v>444057.09856879862</v>
      </c>
      <c r="AT351" s="28">
        <f t="shared" si="91"/>
        <v>455406.43535268161</v>
      </c>
      <c r="AU351" s="28">
        <f t="shared" si="92"/>
        <v>437825.18722551031</v>
      </c>
      <c r="AV351" s="28">
        <f t="shared" si="93"/>
        <v>451027.21224910725</v>
      </c>
    </row>
    <row r="352" spans="1:48" s="21" customFormat="1" x14ac:dyDescent="0.3">
      <c r="A352" s="7" t="s">
        <v>281</v>
      </c>
      <c r="B352" s="7" t="s">
        <v>555</v>
      </c>
      <c r="C352" s="7">
        <v>1306</v>
      </c>
      <c r="D352" s="6" t="s">
        <v>8</v>
      </c>
      <c r="E352" s="7">
        <v>926</v>
      </c>
      <c r="F352" s="7" t="s">
        <v>499</v>
      </c>
      <c r="G352" s="7" t="s">
        <v>1536</v>
      </c>
      <c r="H352" s="8" t="s">
        <v>1531</v>
      </c>
      <c r="I352" s="8"/>
      <c r="J352" s="15">
        <v>834000</v>
      </c>
      <c r="K352" s="15">
        <v>834000</v>
      </c>
      <c r="L352" s="15">
        <v>834000</v>
      </c>
      <c r="M352" s="15">
        <v>834000</v>
      </c>
      <c r="N352" s="15">
        <v>834000</v>
      </c>
      <c r="O352" s="15">
        <v>834000</v>
      </c>
      <c r="P352" s="15">
        <v>834000</v>
      </c>
      <c r="Q352" s="15">
        <v>834000</v>
      </c>
      <c r="R352" s="15">
        <v>834000</v>
      </c>
      <c r="S352" s="15">
        <v>834000</v>
      </c>
      <c r="T352" s="15">
        <v>834000</v>
      </c>
      <c r="U352" s="15">
        <v>834000</v>
      </c>
      <c r="V352" s="29">
        <v>0.53779999999999994</v>
      </c>
      <c r="X352" s="35">
        <v>0.51951676894656618</v>
      </c>
      <c r="Y352" s="35">
        <v>0.51938164053153468</v>
      </c>
      <c r="Z352" s="35">
        <v>0.55797635297329351</v>
      </c>
      <c r="AA352" s="35">
        <v>0.54832343033979147</v>
      </c>
      <c r="AB352" s="35">
        <v>0.53709998354321364</v>
      </c>
      <c r="AC352" s="35">
        <v>0.53584514343257406</v>
      </c>
      <c r="AD352" s="35">
        <v>0.54260537095457717</v>
      </c>
      <c r="AE352" s="35">
        <v>0.53244256423117342</v>
      </c>
      <c r="AF352" s="35">
        <v>0.53244256423117342</v>
      </c>
      <c r="AG352" s="35">
        <v>0.54605088171784366</v>
      </c>
      <c r="AH352" s="35">
        <v>0.52497024847183493</v>
      </c>
      <c r="AI352" s="35">
        <v>0.54080001468717898</v>
      </c>
      <c r="AK352" s="28">
        <f t="shared" si="82"/>
        <v>433276.98530143622</v>
      </c>
      <c r="AL352" s="28">
        <f t="shared" si="83"/>
        <v>433164.28820329992</v>
      </c>
      <c r="AM352" s="28">
        <f t="shared" si="84"/>
        <v>465352.27837972681</v>
      </c>
      <c r="AN352" s="28">
        <f t="shared" si="85"/>
        <v>457301.74090338609</v>
      </c>
      <c r="AO352" s="28">
        <f t="shared" si="86"/>
        <v>447941.38627504016</v>
      </c>
      <c r="AP352" s="28">
        <f t="shared" si="87"/>
        <v>446894.84962276678</v>
      </c>
      <c r="AQ352" s="28">
        <f t="shared" si="88"/>
        <v>452532.87937611737</v>
      </c>
      <c r="AR352" s="28">
        <f t="shared" si="89"/>
        <v>444057.09856879862</v>
      </c>
      <c r="AS352" s="28">
        <f t="shared" si="90"/>
        <v>444057.09856879862</v>
      </c>
      <c r="AT352" s="28">
        <f t="shared" si="91"/>
        <v>455406.43535268161</v>
      </c>
      <c r="AU352" s="28">
        <f t="shared" si="92"/>
        <v>437825.18722551031</v>
      </c>
      <c r="AV352" s="28">
        <f t="shared" si="93"/>
        <v>451027.21224910725</v>
      </c>
    </row>
    <row r="353" spans="1:48" s="21" customFormat="1" x14ac:dyDescent="0.3">
      <c r="A353" s="7" t="s">
        <v>281</v>
      </c>
      <c r="B353" s="7" t="s">
        <v>555</v>
      </c>
      <c r="C353" s="7">
        <v>1306</v>
      </c>
      <c r="D353" s="6" t="s">
        <v>8</v>
      </c>
      <c r="E353" s="7">
        <v>905</v>
      </c>
      <c r="F353" s="7" t="s">
        <v>500</v>
      </c>
      <c r="G353" s="7" t="s">
        <v>1536</v>
      </c>
      <c r="H353" s="8" t="s">
        <v>1532</v>
      </c>
      <c r="I353" s="8"/>
      <c r="J353" s="15">
        <v>1667000</v>
      </c>
      <c r="K353" s="15">
        <v>1667000</v>
      </c>
      <c r="L353" s="15">
        <v>1667000</v>
      </c>
      <c r="M353" s="15">
        <v>1667000</v>
      </c>
      <c r="N353" s="15">
        <v>1667000</v>
      </c>
      <c r="O353" s="15">
        <v>1667000</v>
      </c>
      <c r="P353" s="15">
        <v>1667000</v>
      </c>
      <c r="Q353" s="15">
        <v>1667000</v>
      </c>
      <c r="R353" s="15">
        <v>1667000</v>
      </c>
      <c r="S353" s="15">
        <v>1667000</v>
      </c>
      <c r="T353" s="15">
        <v>1667000</v>
      </c>
      <c r="U353" s="15">
        <v>1667000</v>
      </c>
      <c r="V353" s="29">
        <v>0.53779999999999994</v>
      </c>
      <c r="X353" s="35">
        <v>0.51951676894656618</v>
      </c>
      <c r="Y353" s="35">
        <v>0.51938164053153468</v>
      </c>
      <c r="Z353" s="35">
        <v>0.55797635297329351</v>
      </c>
      <c r="AA353" s="35">
        <v>0.54832343033979147</v>
      </c>
      <c r="AB353" s="35">
        <v>0.53709998354321364</v>
      </c>
      <c r="AC353" s="35">
        <v>0.53584514343257406</v>
      </c>
      <c r="AD353" s="35">
        <v>0.54260537095457717</v>
      </c>
      <c r="AE353" s="35">
        <v>0.53244256423117342</v>
      </c>
      <c r="AF353" s="35">
        <v>0.53244256423117342</v>
      </c>
      <c r="AG353" s="35">
        <v>0.54605088171784366</v>
      </c>
      <c r="AH353" s="35">
        <v>0.52497024847183493</v>
      </c>
      <c r="AI353" s="35">
        <v>0.54080001468717898</v>
      </c>
      <c r="AK353" s="28">
        <f t="shared" si="82"/>
        <v>866034.45383392577</v>
      </c>
      <c r="AL353" s="28">
        <f t="shared" si="83"/>
        <v>865809.19476606837</v>
      </c>
      <c r="AM353" s="28">
        <f t="shared" si="84"/>
        <v>930146.58040648024</v>
      </c>
      <c r="AN353" s="28">
        <f t="shared" si="85"/>
        <v>914055.15837643237</v>
      </c>
      <c r="AO353" s="28">
        <f t="shared" si="86"/>
        <v>895345.67256653716</v>
      </c>
      <c r="AP353" s="28">
        <f t="shared" si="87"/>
        <v>893253.85410210094</v>
      </c>
      <c r="AQ353" s="28">
        <f t="shared" si="88"/>
        <v>904523.15338128014</v>
      </c>
      <c r="AR353" s="28">
        <f t="shared" si="89"/>
        <v>887581.75457336614</v>
      </c>
      <c r="AS353" s="28">
        <f t="shared" si="90"/>
        <v>887581.75457336614</v>
      </c>
      <c r="AT353" s="28">
        <f t="shared" si="91"/>
        <v>910266.8198236454</v>
      </c>
      <c r="AU353" s="28">
        <f t="shared" si="92"/>
        <v>875125.40420254879</v>
      </c>
      <c r="AV353" s="28">
        <f t="shared" si="93"/>
        <v>901513.62448352738</v>
      </c>
    </row>
    <row r="354" spans="1:48" s="21" customFormat="1" x14ac:dyDescent="0.3">
      <c r="A354" s="7" t="s">
        <v>281</v>
      </c>
      <c r="B354" s="7" t="s">
        <v>555</v>
      </c>
      <c r="C354" s="7">
        <v>1306</v>
      </c>
      <c r="D354" s="6" t="s">
        <v>8</v>
      </c>
      <c r="E354" s="7">
        <v>925</v>
      </c>
      <c r="F354" s="7" t="s">
        <v>501</v>
      </c>
      <c r="G354" s="7" t="s">
        <v>1536</v>
      </c>
      <c r="H354" s="8" t="s">
        <v>1533</v>
      </c>
      <c r="I354" s="8"/>
      <c r="J354" s="15">
        <v>834000</v>
      </c>
      <c r="K354" s="15">
        <v>834000</v>
      </c>
      <c r="L354" s="15">
        <v>834000</v>
      </c>
      <c r="M354" s="15">
        <v>834000</v>
      </c>
      <c r="N354" s="15">
        <v>834000</v>
      </c>
      <c r="O354" s="15">
        <v>834000</v>
      </c>
      <c r="P354" s="15">
        <v>834000</v>
      </c>
      <c r="Q354" s="15">
        <v>834000</v>
      </c>
      <c r="R354" s="15">
        <v>834000</v>
      </c>
      <c r="S354" s="15">
        <v>834000</v>
      </c>
      <c r="T354" s="15">
        <v>834000</v>
      </c>
      <c r="U354" s="15">
        <v>834000</v>
      </c>
      <c r="V354" s="29">
        <v>0.53779999999999994</v>
      </c>
      <c r="X354" s="35">
        <v>0.51951676894656618</v>
      </c>
      <c r="Y354" s="35">
        <v>0.51938164053153468</v>
      </c>
      <c r="Z354" s="35">
        <v>0.55797635297329351</v>
      </c>
      <c r="AA354" s="35">
        <v>0.54832343033979147</v>
      </c>
      <c r="AB354" s="35">
        <v>0.53709998354321364</v>
      </c>
      <c r="AC354" s="35">
        <v>0.53584514343257406</v>
      </c>
      <c r="AD354" s="35">
        <v>0.54260537095457717</v>
      </c>
      <c r="AE354" s="35">
        <v>0.53244256423117342</v>
      </c>
      <c r="AF354" s="35">
        <v>0.53244256423117342</v>
      </c>
      <c r="AG354" s="35">
        <v>0.54605088171784366</v>
      </c>
      <c r="AH354" s="35">
        <v>0.52497024847183493</v>
      </c>
      <c r="AI354" s="35">
        <v>0.54080001468717898</v>
      </c>
      <c r="AK354" s="28">
        <f t="shared" si="82"/>
        <v>433276.98530143622</v>
      </c>
      <c r="AL354" s="28">
        <f t="shared" si="83"/>
        <v>433164.28820329992</v>
      </c>
      <c r="AM354" s="28">
        <f t="shared" si="84"/>
        <v>465352.27837972681</v>
      </c>
      <c r="AN354" s="28">
        <f t="shared" si="85"/>
        <v>457301.74090338609</v>
      </c>
      <c r="AO354" s="28">
        <f t="shared" si="86"/>
        <v>447941.38627504016</v>
      </c>
      <c r="AP354" s="28">
        <f t="shared" si="87"/>
        <v>446894.84962276678</v>
      </c>
      <c r="AQ354" s="28">
        <f t="shared" si="88"/>
        <v>452532.87937611737</v>
      </c>
      <c r="AR354" s="28">
        <f t="shared" si="89"/>
        <v>444057.09856879862</v>
      </c>
      <c r="AS354" s="28">
        <f t="shared" si="90"/>
        <v>444057.09856879862</v>
      </c>
      <c r="AT354" s="28">
        <f t="shared" si="91"/>
        <v>455406.43535268161</v>
      </c>
      <c r="AU354" s="28">
        <f t="shared" si="92"/>
        <v>437825.18722551031</v>
      </c>
      <c r="AV354" s="28">
        <f t="shared" si="93"/>
        <v>451027.21224910725</v>
      </c>
    </row>
    <row r="355" spans="1:48" s="21" customFormat="1" x14ac:dyDescent="0.3">
      <c r="A355" s="7" t="s">
        <v>281</v>
      </c>
      <c r="B355" s="7" t="s">
        <v>555</v>
      </c>
      <c r="C355" s="7">
        <v>1306</v>
      </c>
      <c r="D355" s="6" t="s">
        <v>8</v>
      </c>
      <c r="E355" s="7">
        <v>925</v>
      </c>
      <c r="F355" s="7" t="s">
        <v>502</v>
      </c>
      <c r="G355" s="7" t="s">
        <v>1536</v>
      </c>
      <c r="H355" s="8" t="s">
        <v>1534</v>
      </c>
      <c r="I355" s="8"/>
      <c r="J355" s="15">
        <v>834000</v>
      </c>
      <c r="K355" s="15">
        <v>834000</v>
      </c>
      <c r="L355" s="15">
        <v>834000</v>
      </c>
      <c r="M355" s="15">
        <v>834000</v>
      </c>
      <c r="N355" s="15">
        <v>834000</v>
      </c>
      <c r="O355" s="15">
        <v>834000</v>
      </c>
      <c r="P355" s="15">
        <v>834000</v>
      </c>
      <c r="Q355" s="15">
        <v>834000</v>
      </c>
      <c r="R355" s="15">
        <v>834000</v>
      </c>
      <c r="S355" s="15">
        <v>834000</v>
      </c>
      <c r="T355" s="15">
        <v>834000</v>
      </c>
      <c r="U355" s="15">
        <v>834000</v>
      </c>
      <c r="V355" s="29">
        <v>0.53779999999999994</v>
      </c>
      <c r="X355" s="35">
        <v>0.51951676894656618</v>
      </c>
      <c r="Y355" s="35">
        <v>0.51938164053153468</v>
      </c>
      <c r="Z355" s="35">
        <v>0.55797635297329351</v>
      </c>
      <c r="AA355" s="35">
        <v>0.54832343033979147</v>
      </c>
      <c r="AB355" s="35">
        <v>0.53709998354321364</v>
      </c>
      <c r="AC355" s="35">
        <v>0.53584514343257406</v>
      </c>
      <c r="AD355" s="35">
        <v>0.54260537095457717</v>
      </c>
      <c r="AE355" s="35">
        <v>0.53244256423117342</v>
      </c>
      <c r="AF355" s="35">
        <v>0.53244256423117342</v>
      </c>
      <c r="AG355" s="35">
        <v>0.54605088171784366</v>
      </c>
      <c r="AH355" s="35">
        <v>0.52497024847183493</v>
      </c>
      <c r="AI355" s="35">
        <v>0.54080001468717898</v>
      </c>
      <c r="AK355" s="28">
        <f t="shared" si="82"/>
        <v>433276.98530143622</v>
      </c>
      <c r="AL355" s="28">
        <f t="shared" si="83"/>
        <v>433164.28820329992</v>
      </c>
      <c r="AM355" s="28">
        <f t="shared" si="84"/>
        <v>465352.27837972681</v>
      </c>
      <c r="AN355" s="28">
        <f t="shared" si="85"/>
        <v>457301.74090338609</v>
      </c>
      <c r="AO355" s="28">
        <f t="shared" si="86"/>
        <v>447941.38627504016</v>
      </c>
      <c r="AP355" s="28">
        <f t="shared" si="87"/>
        <v>446894.84962276678</v>
      </c>
      <c r="AQ355" s="28">
        <f t="shared" si="88"/>
        <v>452532.87937611737</v>
      </c>
      <c r="AR355" s="28">
        <f t="shared" si="89"/>
        <v>444057.09856879862</v>
      </c>
      <c r="AS355" s="28">
        <f t="shared" si="90"/>
        <v>444057.09856879862</v>
      </c>
      <c r="AT355" s="28">
        <f t="shared" si="91"/>
        <v>455406.43535268161</v>
      </c>
      <c r="AU355" s="28">
        <f t="shared" si="92"/>
        <v>437825.18722551031</v>
      </c>
      <c r="AV355" s="28">
        <f t="shared" si="93"/>
        <v>451027.21224910725</v>
      </c>
    </row>
    <row r="356" spans="1:48" s="21" customFormat="1" x14ac:dyDescent="0.3">
      <c r="A356" s="7" t="s">
        <v>281</v>
      </c>
      <c r="B356" s="7" t="s">
        <v>555</v>
      </c>
      <c r="C356" s="7">
        <v>1306</v>
      </c>
      <c r="D356" s="6" t="s">
        <v>8</v>
      </c>
      <c r="E356" s="7">
        <v>924</v>
      </c>
      <c r="F356" s="7" t="s">
        <v>503</v>
      </c>
      <c r="G356" s="7" t="s">
        <v>1536</v>
      </c>
      <c r="H356" s="8" t="s">
        <v>1535</v>
      </c>
      <c r="I356" s="8"/>
      <c r="J356" s="15">
        <v>334000</v>
      </c>
      <c r="K356" s="15">
        <v>334000</v>
      </c>
      <c r="L356" s="15">
        <v>334000</v>
      </c>
      <c r="M356" s="15">
        <v>334000</v>
      </c>
      <c r="N356" s="15">
        <v>334000</v>
      </c>
      <c r="O356" s="15">
        <v>334000</v>
      </c>
      <c r="P356" s="15">
        <v>334000</v>
      </c>
      <c r="Q356" s="15">
        <v>334000</v>
      </c>
      <c r="R356" s="15">
        <v>334000</v>
      </c>
      <c r="S356" s="15">
        <v>334000</v>
      </c>
      <c r="T356" s="15">
        <v>334000</v>
      </c>
      <c r="U356" s="15">
        <v>334000</v>
      </c>
      <c r="V356" s="29">
        <v>0.53779999999999994</v>
      </c>
      <c r="X356" s="35">
        <v>0.51951676894656618</v>
      </c>
      <c r="Y356" s="35">
        <v>0.51938164053153468</v>
      </c>
      <c r="Z356" s="35">
        <v>0.55797635297329351</v>
      </c>
      <c r="AA356" s="35">
        <v>0.54832343033979147</v>
      </c>
      <c r="AB356" s="35">
        <v>0.53709998354321364</v>
      </c>
      <c r="AC356" s="35">
        <v>0.53584514343257406</v>
      </c>
      <c r="AD356" s="35">
        <v>0.54260537095457717</v>
      </c>
      <c r="AE356" s="35">
        <v>0.53244256423117342</v>
      </c>
      <c r="AF356" s="35">
        <v>0.53244256423117342</v>
      </c>
      <c r="AG356" s="35">
        <v>0.54605088171784366</v>
      </c>
      <c r="AH356" s="35">
        <v>0.52497024847183493</v>
      </c>
      <c r="AI356" s="35">
        <v>0.54080001468717898</v>
      </c>
      <c r="AK356" s="28">
        <f t="shared" si="82"/>
        <v>173518.60082815311</v>
      </c>
      <c r="AL356" s="28">
        <f t="shared" si="83"/>
        <v>173473.46793753258</v>
      </c>
      <c r="AM356" s="28">
        <f t="shared" si="84"/>
        <v>186364.10189308002</v>
      </c>
      <c r="AN356" s="28">
        <f t="shared" si="85"/>
        <v>183140.02573349036</v>
      </c>
      <c r="AO356" s="28">
        <f t="shared" si="86"/>
        <v>179391.39450343334</v>
      </c>
      <c r="AP356" s="28">
        <f t="shared" si="87"/>
        <v>178972.27790647972</v>
      </c>
      <c r="AQ356" s="28">
        <f t="shared" si="88"/>
        <v>181230.19389882879</v>
      </c>
      <c r="AR356" s="28">
        <f t="shared" si="89"/>
        <v>177835.81645321191</v>
      </c>
      <c r="AS356" s="28">
        <f t="shared" si="90"/>
        <v>177835.81645321191</v>
      </c>
      <c r="AT356" s="28">
        <f t="shared" si="91"/>
        <v>182380.99449375979</v>
      </c>
      <c r="AU356" s="28">
        <f t="shared" si="92"/>
        <v>175340.06298959287</v>
      </c>
      <c r="AV356" s="28">
        <f t="shared" si="93"/>
        <v>180627.20490551778</v>
      </c>
    </row>
    <row r="357" spans="1:48" s="21" customFormat="1" x14ac:dyDescent="0.3">
      <c r="A357" s="7" t="s">
        <v>281</v>
      </c>
      <c r="B357" s="7" t="s">
        <v>555</v>
      </c>
      <c r="C357" s="7">
        <v>1306</v>
      </c>
      <c r="D357" s="6" t="s">
        <v>8</v>
      </c>
      <c r="E357" s="7">
        <v>926</v>
      </c>
      <c r="F357" s="7" t="s">
        <v>504</v>
      </c>
      <c r="G357" s="7" t="s">
        <v>1536</v>
      </c>
      <c r="H357" s="8" t="s">
        <v>1502</v>
      </c>
      <c r="I357" s="8"/>
      <c r="J357" s="15">
        <v>7084000</v>
      </c>
      <c r="K357" s="15">
        <v>7084000</v>
      </c>
      <c r="L357" s="15">
        <v>7084000</v>
      </c>
      <c r="M357" s="15">
        <v>7084000</v>
      </c>
      <c r="N357" s="15">
        <v>7084000</v>
      </c>
      <c r="O357" s="15">
        <v>7084000</v>
      </c>
      <c r="P357" s="15">
        <v>7084000</v>
      </c>
      <c r="Q357" s="15">
        <v>7084000</v>
      </c>
      <c r="R357" s="15">
        <v>7084000</v>
      </c>
      <c r="S357" s="15">
        <v>7084000</v>
      </c>
      <c r="T357" s="15">
        <v>7084000</v>
      </c>
      <c r="U357" s="15">
        <v>7084000</v>
      </c>
      <c r="V357" s="29">
        <v>0.53779999999999994</v>
      </c>
      <c r="X357" s="35">
        <v>0.51951676894656618</v>
      </c>
      <c r="Y357" s="35">
        <v>0.51938164053153468</v>
      </c>
      <c r="Z357" s="35">
        <v>0.55797635297329351</v>
      </c>
      <c r="AA357" s="35">
        <v>0.54832343033979147</v>
      </c>
      <c r="AB357" s="35">
        <v>0.53709998354321364</v>
      </c>
      <c r="AC357" s="35">
        <v>0.53584514343257406</v>
      </c>
      <c r="AD357" s="35">
        <v>0.54260537095457717</v>
      </c>
      <c r="AE357" s="35">
        <v>0.53244256423117342</v>
      </c>
      <c r="AF357" s="35">
        <v>0.53244256423117342</v>
      </c>
      <c r="AG357" s="35">
        <v>0.54605088171784366</v>
      </c>
      <c r="AH357" s="35">
        <v>0.52497024847183493</v>
      </c>
      <c r="AI357" s="35">
        <v>0.54080001468717898</v>
      </c>
      <c r="AK357" s="28">
        <f t="shared" si="82"/>
        <v>3680256.7912174747</v>
      </c>
      <c r="AL357" s="28">
        <f t="shared" si="83"/>
        <v>3679299.5415253919</v>
      </c>
      <c r="AM357" s="28">
        <f t="shared" si="84"/>
        <v>3952704.4844628111</v>
      </c>
      <c r="AN357" s="28">
        <f t="shared" si="85"/>
        <v>3884323.1805270826</v>
      </c>
      <c r="AO357" s="28">
        <f t="shared" si="86"/>
        <v>3804816.2834201255</v>
      </c>
      <c r="AP357" s="28">
        <f t="shared" si="87"/>
        <v>3795926.9960763548</v>
      </c>
      <c r="AQ357" s="28">
        <f t="shared" si="88"/>
        <v>3843816.4478422245</v>
      </c>
      <c r="AR357" s="28">
        <f t="shared" si="89"/>
        <v>3771823.1250136327</v>
      </c>
      <c r="AS357" s="28">
        <f t="shared" si="90"/>
        <v>3771823.1250136327</v>
      </c>
      <c r="AT357" s="28">
        <f t="shared" si="91"/>
        <v>3868224.4460892044</v>
      </c>
      <c r="AU357" s="28">
        <f t="shared" si="92"/>
        <v>3718889.2401744789</v>
      </c>
      <c r="AV357" s="28">
        <f t="shared" si="93"/>
        <v>3831027.3040439757</v>
      </c>
    </row>
    <row r="358" spans="1:48" s="21" customFormat="1" x14ac:dyDescent="0.3">
      <c r="A358" s="7"/>
      <c r="B358" s="7"/>
      <c r="C358" s="7"/>
      <c r="D358" s="6"/>
      <c r="E358" s="7"/>
      <c r="F358" s="7"/>
      <c r="G358" s="7"/>
      <c r="H358" s="8"/>
      <c r="I358" s="8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29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K358" s="28">
        <f t="shared" si="82"/>
        <v>0</v>
      </c>
      <c r="AL358" s="28">
        <f t="shared" si="83"/>
        <v>0</v>
      </c>
      <c r="AM358" s="28">
        <f t="shared" si="84"/>
        <v>0</v>
      </c>
      <c r="AN358" s="28">
        <f t="shared" si="85"/>
        <v>0</v>
      </c>
      <c r="AO358" s="28">
        <f t="shared" si="86"/>
        <v>0</v>
      </c>
      <c r="AP358" s="28">
        <f t="shared" si="87"/>
        <v>0</v>
      </c>
      <c r="AQ358" s="28">
        <f t="shared" si="88"/>
        <v>0</v>
      </c>
      <c r="AR358" s="28">
        <f t="shared" si="89"/>
        <v>0</v>
      </c>
      <c r="AS358" s="28">
        <f t="shared" si="90"/>
        <v>0</v>
      </c>
      <c r="AT358" s="28">
        <f t="shared" si="91"/>
        <v>0</v>
      </c>
      <c r="AU358" s="28">
        <f t="shared" si="92"/>
        <v>0</v>
      </c>
      <c r="AV358" s="28">
        <f t="shared" si="93"/>
        <v>0</v>
      </c>
    </row>
    <row r="359" spans="1:48" s="21" customFormat="1" x14ac:dyDescent="0.3">
      <c r="A359" s="7" t="s">
        <v>281</v>
      </c>
      <c r="B359" s="7" t="s">
        <v>755</v>
      </c>
      <c r="C359" s="7">
        <v>1302</v>
      </c>
      <c r="D359" s="7" t="s">
        <v>1556</v>
      </c>
      <c r="E359" s="7">
        <v>901</v>
      </c>
      <c r="F359" s="7">
        <v>150169</v>
      </c>
      <c r="G359" s="7" t="s">
        <v>1554</v>
      </c>
      <c r="H359" s="8" t="s">
        <v>836</v>
      </c>
      <c r="I359" s="8"/>
      <c r="J359" s="15">
        <v>6000000</v>
      </c>
      <c r="K359" s="15">
        <v>5000000</v>
      </c>
      <c r="L359" s="15">
        <v>10000000</v>
      </c>
      <c r="M359" s="15">
        <v>7000000</v>
      </c>
      <c r="N359" s="15">
        <v>12000000</v>
      </c>
      <c r="O359" s="15">
        <v>10000000</v>
      </c>
      <c r="P359" s="15">
        <v>7000000</v>
      </c>
      <c r="Q359" s="15">
        <v>7000000</v>
      </c>
      <c r="R359" s="15">
        <v>12000000</v>
      </c>
      <c r="S359" s="15">
        <v>10000000</v>
      </c>
      <c r="T359" s="15">
        <v>10000000</v>
      </c>
      <c r="U359" s="15">
        <v>10000000</v>
      </c>
      <c r="V359" s="29">
        <v>0.47760000000000002</v>
      </c>
      <c r="X359" s="35">
        <v>0.4761610413223239</v>
      </c>
      <c r="Y359" s="35">
        <v>0.47006072523462855</v>
      </c>
      <c r="Z359" s="35">
        <v>0.47265726432438548</v>
      </c>
      <c r="AA359" s="35">
        <v>0.47579325968504177</v>
      </c>
      <c r="AB359" s="35">
        <v>0.48037476855461858</v>
      </c>
      <c r="AC359" s="35">
        <v>0.48047637338482441</v>
      </c>
      <c r="AD359" s="35">
        <v>0.47958215595676845</v>
      </c>
      <c r="AE359" s="35">
        <v>0.48144600944264959</v>
      </c>
      <c r="AF359" s="35">
        <v>0.47943441448560575</v>
      </c>
      <c r="AG359" s="35">
        <v>0.4748504697227709</v>
      </c>
      <c r="AH359" s="35">
        <v>0.47379193191178504</v>
      </c>
      <c r="AI359" s="35">
        <v>0.48123439126821327</v>
      </c>
      <c r="AK359" s="28">
        <f t="shared" ref="AK359:AK422" si="94">X359*J359</f>
        <v>2856966.2479339433</v>
      </c>
      <c r="AL359" s="28">
        <f t="shared" ref="AL359:AL422" si="95">Y359*K359</f>
        <v>2350303.6261731428</v>
      </c>
      <c r="AM359" s="28">
        <f t="shared" ref="AM359:AM422" si="96">Z359*L359</f>
        <v>4726572.6432438549</v>
      </c>
      <c r="AN359" s="28">
        <f t="shared" ref="AN359:AN422" si="97">AA359*M359</f>
        <v>3330552.8177952925</v>
      </c>
      <c r="AO359" s="28">
        <f t="shared" ref="AO359:AO422" si="98">AB359*N359</f>
        <v>5764497.222655423</v>
      </c>
      <c r="AP359" s="28">
        <f t="shared" ref="AP359:AP422" si="99">AC359*O359</f>
        <v>4804763.733848244</v>
      </c>
      <c r="AQ359" s="28">
        <f t="shared" ref="AQ359:AQ422" si="100">AD359*P359</f>
        <v>3357075.091697379</v>
      </c>
      <c r="AR359" s="28">
        <f t="shared" ref="AR359:AR422" si="101">AE359*Q359</f>
        <v>3370122.0660985471</v>
      </c>
      <c r="AS359" s="28">
        <f t="shared" ref="AS359:AS422" si="102">AF359*R359</f>
        <v>5753212.9738272689</v>
      </c>
      <c r="AT359" s="28">
        <f t="shared" ref="AT359:AT422" si="103">AG359*S359</f>
        <v>4748504.697227709</v>
      </c>
      <c r="AU359" s="28">
        <f t="shared" ref="AU359:AU422" si="104">AH359*T359</f>
        <v>4737919.3191178506</v>
      </c>
      <c r="AV359" s="28">
        <f t="shared" ref="AV359:AV422" si="105">AI359*U359</f>
        <v>4812343.9126821328</v>
      </c>
    </row>
    <row r="360" spans="1:48" s="21" customFormat="1" x14ac:dyDescent="0.3">
      <c r="A360" s="7" t="s">
        <v>281</v>
      </c>
      <c r="B360" s="7" t="s">
        <v>755</v>
      </c>
      <c r="C360" s="7">
        <v>1302</v>
      </c>
      <c r="D360" s="7" t="s">
        <v>1557</v>
      </c>
      <c r="E360" s="7">
        <v>901</v>
      </c>
      <c r="F360" s="7">
        <v>150225</v>
      </c>
      <c r="G360" s="7" t="s">
        <v>1554</v>
      </c>
      <c r="H360" s="8" t="s">
        <v>1537</v>
      </c>
      <c r="I360" s="8"/>
      <c r="J360" s="15">
        <v>8000000</v>
      </c>
      <c r="K360" s="15">
        <v>6000000</v>
      </c>
      <c r="L360" s="15">
        <v>8000000</v>
      </c>
      <c r="M360" s="15">
        <v>8000000</v>
      </c>
      <c r="N360" s="15">
        <v>10000000</v>
      </c>
      <c r="O360" s="15">
        <v>10000000</v>
      </c>
      <c r="P360" s="15">
        <v>10000000</v>
      </c>
      <c r="Q360" s="15">
        <v>10000000</v>
      </c>
      <c r="R360" s="15">
        <v>8000000</v>
      </c>
      <c r="S360" s="15">
        <v>9000000</v>
      </c>
      <c r="T360" s="15">
        <v>10000000</v>
      </c>
      <c r="U360" s="15">
        <v>9000000</v>
      </c>
      <c r="V360" s="29">
        <v>0.47760000000000002</v>
      </c>
      <c r="X360" s="35">
        <v>0.4761610413223239</v>
      </c>
      <c r="Y360" s="35">
        <v>0.47006072523462855</v>
      </c>
      <c r="Z360" s="35">
        <v>0.47265726432438548</v>
      </c>
      <c r="AA360" s="35">
        <v>0.47579325968504177</v>
      </c>
      <c r="AB360" s="35">
        <v>0.48037476855461858</v>
      </c>
      <c r="AC360" s="35">
        <v>0.48047637338482441</v>
      </c>
      <c r="AD360" s="35">
        <v>0.47958215595676845</v>
      </c>
      <c r="AE360" s="35">
        <v>0.48144600944264959</v>
      </c>
      <c r="AF360" s="35">
        <v>0.47943441448560575</v>
      </c>
      <c r="AG360" s="35">
        <v>0.4748504697227709</v>
      </c>
      <c r="AH360" s="35">
        <v>0.47379193191178504</v>
      </c>
      <c r="AI360" s="35">
        <v>0.48123439126821327</v>
      </c>
      <c r="AK360" s="28">
        <f t="shared" si="94"/>
        <v>3809288.3305785912</v>
      </c>
      <c r="AL360" s="28">
        <f t="shared" si="95"/>
        <v>2820364.3514077715</v>
      </c>
      <c r="AM360" s="28">
        <f t="shared" si="96"/>
        <v>3781258.114595084</v>
      </c>
      <c r="AN360" s="28">
        <f t="shared" si="97"/>
        <v>3806346.0774803343</v>
      </c>
      <c r="AO360" s="28">
        <f t="shared" si="98"/>
        <v>4803747.6855461858</v>
      </c>
      <c r="AP360" s="28">
        <f t="shared" si="99"/>
        <v>4804763.733848244</v>
      </c>
      <c r="AQ360" s="28">
        <f t="shared" si="100"/>
        <v>4795821.5595676843</v>
      </c>
      <c r="AR360" s="28">
        <f t="shared" si="101"/>
        <v>4814460.094426496</v>
      </c>
      <c r="AS360" s="28">
        <f t="shared" si="102"/>
        <v>3835475.3158848458</v>
      </c>
      <c r="AT360" s="28">
        <f t="shared" si="103"/>
        <v>4273654.2275049379</v>
      </c>
      <c r="AU360" s="28">
        <f t="shared" si="104"/>
        <v>4737919.3191178506</v>
      </c>
      <c r="AV360" s="28">
        <f t="shared" si="105"/>
        <v>4331109.5214139195</v>
      </c>
    </row>
    <row r="361" spans="1:48" s="21" customFormat="1" x14ac:dyDescent="0.3">
      <c r="A361" s="7" t="s">
        <v>281</v>
      </c>
      <c r="B361" s="7" t="s">
        <v>755</v>
      </c>
      <c r="C361" s="7">
        <v>1302</v>
      </c>
      <c r="D361" s="7" t="s">
        <v>1558</v>
      </c>
      <c r="E361" s="7">
        <v>901</v>
      </c>
      <c r="F361" s="7">
        <v>150189</v>
      </c>
      <c r="G361" s="7" t="s">
        <v>1554</v>
      </c>
      <c r="H361" s="8" t="s">
        <v>767</v>
      </c>
      <c r="I361" s="8"/>
      <c r="J361" s="15">
        <v>5000000</v>
      </c>
      <c r="K361" s="15">
        <v>5000000</v>
      </c>
      <c r="L361" s="15">
        <v>6000000</v>
      </c>
      <c r="M361" s="15">
        <v>6000000</v>
      </c>
      <c r="N361" s="15">
        <v>7000000</v>
      </c>
      <c r="O361" s="15">
        <v>7000000</v>
      </c>
      <c r="P361" s="15">
        <v>7000000</v>
      </c>
      <c r="Q361" s="15">
        <v>7000000</v>
      </c>
      <c r="R361" s="15">
        <v>5000000</v>
      </c>
      <c r="S361" s="15">
        <v>8000000</v>
      </c>
      <c r="T361" s="15">
        <v>8000000</v>
      </c>
      <c r="U361" s="15">
        <v>9000000</v>
      </c>
      <c r="V361" s="29">
        <v>0.47760000000000002</v>
      </c>
      <c r="X361" s="35">
        <v>0.4761610413223239</v>
      </c>
      <c r="Y361" s="35">
        <v>0.47006072523462855</v>
      </c>
      <c r="Z361" s="35">
        <v>0.47265726432438548</v>
      </c>
      <c r="AA361" s="35">
        <v>0.47579325968504177</v>
      </c>
      <c r="AB361" s="35">
        <v>0.48037476855461858</v>
      </c>
      <c r="AC361" s="35">
        <v>0.48047637338482441</v>
      </c>
      <c r="AD361" s="35">
        <v>0.47958215595676845</v>
      </c>
      <c r="AE361" s="35">
        <v>0.48144600944264959</v>
      </c>
      <c r="AF361" s="35">
        <v>0.47943441448560575</v>
      </c>
      <c r="AG361" s="35">
        <v>0.4748504697227709</v>
      </c>
      <c r="AH361" s="35">
        <v>0.47379193191178504</v>
      </c>
      <c r="AI361" s="35">
        <v>0.48123439126821327</v>
      </c>
      <c r="AK361" s="28">
        <f t="shared" si="94"/>
        <v>2380805.2066116193</v>
      </c>
      <c r="AL361" s="28">
        <f t="shared" si="95"/>
        <v>2350303.6261731428</v>
      </c>
      <c r="AM361" s="28">
        <f t="shared" si="96"/>
        <v>2835943.5859463131</v>
      </c>
      <c r="AN361" s="28">
        <f t="shared" si="97"/>
        <v>2854759.5581102506</v>
      </c>
      <c r="AO361" s="28">
        <f t="shared" si="98"/>
        <v>3362623.3798823301</v>
      </c>
      <c r="AP361" s="28">
        <f t="shared" si="99"/>
        <v>3363334.613693771</v>
      </c>
      <c r="AQ361" s="28">
        <f t="shared" si="100"/>
        <v>3357075.091697379</v>
      </c>
      <c r="AR361" s="28">
        <f t="shared" si="101"/>
        <v>3370122.0660985471</v>
      </c>
      <c r="AS361" s="28">
        <f t="shared" si="102"/>
        <v>2397172.0724280286</v>
      </c>
      <c r="AT361" s="28">
        <f t="shared" si="103"/>
        <v>3798803.7577821673</v>
      </c>
      <c r="AU361" s="28">
        <f t="shared" si="104"/>
        <v>3790335.4552942803</v>
      </c>
      <c r="AV361" s="28">
        <f t="shared" si="105"/>
        <v>4331109.5214139195</v>
      </c>
    </row>
    <row r="362" spans="1:48" s="21" customFormat="1" x14ac:dyDescent="0.3">
      <c r="A362" s="7" t="s">
        <v>281</v>
      </c>
      <c r="B362" s="7" t="s">
        <v>755</v>
      </c>
      <c r="C362" s="7">
        <v>1302</v>
      </c>
      <c r="D362" s="7" t="s">
        <v>8</v>
      </c>
      <c r="E362" s="7">
        <v>901</v>
      </c>
      <c r="F362" s="7">
        <v>150187</v>
      </c>
      <c r="G362" s="7" t="s">
        <v>1554</v>
      </c>
      <c r="H362" s="8" t="s">
        <v>798</v>
      </c>
      <c r="I362" s="8"/>
      <c r="J362" s="15">
        <v>5000000</v>
      </c>
      <c r="K362" s="15">
        <v>3000000</v>
      </c>
      <c r="L362" s="15">
        <v>5000000</v>
      </c>
      <c r="M362" s="15">
        <v>4000000</v>
      </c>
      <c r="N362" s="15">
        <v>10000000</v>
      </c>
      <c r="O362" s="15">
        <v>5000000</v>
      </c>
      <c r="P362" s="15">
        <v>3000000</v>
      </c>
      <c r="Q362" s="15">
        <v>3000000</v>
      </c>
      <c r="R362" s="15">
        <v>5000000</v>
      </c>
      <c r="S362" s="15">
        <v>7000000</v>
      </c>
      <c r="T362" s="15">
        <v>6000000</v>
      </c>
      <c r="U362" s="15">
        <v>9000000</v>
      </c>
      <c r="V362" s="29">
        <v>0.47760000000000002</v>
      </c>
      <c r="X362" s="35">
        <v>0.4761610413223239</v>
      </c>
      <c r="Y362" s="35">
        <v>0.47006072523462855</v>
      </c>
      <c r="Z362" s="35">
        <v>0.47265726432438548</v>
      </c>
      <c r="AA362" s="35">
        <v>0.47579325968504177</v>
      </c>
      <c r="AB362" s="35">
        <v>0.48037476855461858</v>
      </c>
      <c r="AC362" s="35">
        <v>0.48047637338482441</v>
      </c>
      <c r="AD362" s="35">
        <v>0.47958215595676845</v>
      </c>
      <c r="AE362" s="35">
        <v>0.48144600944264959</v>
      </c>
      <c r="AF362" s="35">
        <v>0.47943441448560575</v>
      </c>
      <c r="AG362" s="35">
        <v>0.4748504697227709</v>
      </c>
      <c r="AH362" s="35">
        <v>0.47379193191178504</v>
      </c>
      <c r="AI362" s="35">
        <v>0.48123439126821327</v>
      </c>
      <c r="AK362" s="28">
        <f t="shared" si="94"/>
        <v>2380805.2066116193</v>
      </c>
      <c r="AL362" s="28">
        <f t="shared" si="95"/>
        <v>1410182.1757038857</v>
      </c>
      <c r="AM362" s="28">
        <f t="shared" si="96"/>
        <v>2363286.3216219274</v>
      </c>
      <c r="AN362" s="28">
        <f t="shared" si="97"/>
        <v>1903173.0387401672</v>
      </c>
      <c r="AO362" s="28">
        <f t="shared" si="98"/>
        <v>4803747.6855461858</v>
      </c>
      <c r="AP362" s="28">
        <f t="shared" si="99"/>
        <v>2402381.866924122</v>
      </c>
      <c r="AQ362" s="28">
        <f t="shared" si="100"/>
        <v>1438746.4678703053</v>
      </c>
      <c r="AR362" s="28">
        <f t="shared" si="101"/>
        <v>1444338.0283279489</v>
      </c>
      <c r="AS362" s="28">
        <f t="shared" si="102"/>
        <v>2397172.0724280286</v>
      </c>
      <c r="AT362" s="28">
        <f t="shared" si="103"/>
        <v>3323953.2880593962</v>
      </c>
      <c r="AU362" s="28">
        <f t="shared" si="104"/>
        <v>2842751.59147071</v>
      </c>
      <c r="AV362" s="28">
        <f t="shared" si="105"/>
        <v>4331109.5214139195</v>
      </c>
    </row>
    <row r="363" spans="1:48" s="21" customFormat="1" x14ac:dyDescent="0.3">
      <c r="A363" s="7" t="s">
        <v>281</v>
      </c>
      <c r="B363" s="7" t="s">
        <v>755</v>
      </c>
      <c r="C363" s="7">
        <v>1302</v>
      </c>
      <c r="D363" s="7" t="s">
        <v>8</v>
      </c>
      <c r="E363" s="7">
        <v>901</v>
      </c>
      <c r="F363" s="7">
        <v>150131</v>
      </c>
      <c r="G363" s="7" t="s">
        <v>1554</v>
      </c>
      <c r="H363" s="8" t="s">
        <v>794</v>
      </c>
      <c r="I363" s="8"/>
      <c r="J363" s="15">
        <v>2000000</v>
      </c>
      <c r="K363" s="15">
        <v>2000000</v>
      </c>
      <c r="L363" s="15">
        <v>2000000</v>
      </c>
      <c r="M363" s="15">
        <v>2000000</v>
      </c>
      <c r="N363" s="15">
        <v>5000000</v>
      </c>
      <c r="O363" s="15">
        <v>2000000</v>
      </c>
      <c r="P363" s="15">
        <v>2000000</v>
      </c>
      <c r="Q363" s="15">
        <v>2000000</v>
      </c>
      <c r="R363" s="15">
        <v>6000000</v>
      </c>
      <c r="S363" s="15">
        <v>5000000</v>
      </c>
      <c r="T363" s="15">
        <v>4000000</v>
      </c>
      <c r="U363" s="15">
        <v>6000000</v>
      </c>
      <c r="V363" s="29">
        <v>0.47760000000000002</v>
      </c>
      <c r="X363" s="35">
        <v>0.4761610413223239</v>
      </c>
      <c r="Y363" s="35">
        <v>0.47006072523462855</v>
      </c>
      <c r="Z363" s="35">
        <v>0.47265726432438548</v>
      </c>
      <c r="AA363" s="35">
        <v>0.47579325968504177</v>
      </c>
      <c r="AB363" s="35">
        <v>0.48037476855461858</v>
      </c>
      <c r="AC363" s="35">
        <v>0.48047637338482441</v>
      </c>
      <c r="AD363" s="35">
        <v>0.47958215595676845</v>
      </c>
      <c r="AE363" s="35">
        <v>0.48144600944264959</v>
      </c>
      <c r="AF363" s="35">
        <v>0.47943441448560575</v>
      </c>
      <c r="AG363" s="35">
        <v>0.4748504697227709</v>
      </c>
      <c r="AH363" s="35">
        <v>0.47379193191178504</v>
      </c>
      <c r="AI363" s="35">
        <v>0.48123439126821327</v>
      </c>
      <c r="AK363" s="28">
        <f t="shared" si="94"/>
        <v>952322.0826446478</v>
      </c>
      <c r="AL363" s="28">
        <f t="shared" si="95"/>
        <v>940121.45046925708</v>
      </c>
      <c r="AM363" s="28">
        <f t="shared" si="96"/>
        <v>945314.528648771</v>
      </c>
      <c r="AN363" s="28">
        <f t="shared" si="97"/>
        <v>951586.51937008358</v>
      </c>
      <c r="AO363" s="28">
        <f t="shared" si="98"/>
        <v>2401873.8427730929</v>
      </c>
      <c r="AP363" s="28">
        <f t="shared" si="99"/>
        <v>960952.74676964886</v>
      </c>
      <c r="AQ363" s="28">
        <f t="shared" si="100"/>
        <v>959164.31191353686</v>
      </c>
      <c r="AR363" s="28">
        <f t="shared" si="101"/>
        <v>962892.01888529921</v>
      </c>
      <c r="AS363" s="28">
        <f t="shared" si="102"/>
        <v>2876606.4869136345</v>
      </c>
      <c r="AT363" s="28">
        <f t="shared" si="103"/>
        <v>2374252.3486138545</v>
      </c>
      <c r="AU363" s="28">
        <f t="shared" si="104"/>
        <v>1895167.7276471402</v>
      </c>
      <c r="AV363" s="28">
        <f t="shared" si="105"/>
        <v>2887406.3476092797</v>
      </c>
    </row>
    <row r="364" spans="1:48" s="21" customFormat="1" x14ac:dyDescent="0.3">
      <c r="A364" s="7" t="s">
        <v>281</v>
      </c>
      <c r="B364" s="7" t="s">
        <v>755</v>
      </c>
      <c r="C364" s="7">
        <v>1302</v>
      </c>
      <c r="D364" s="7" t="s">
        <v>8</v>
      </c>
      <c r="E364" s="7">
        <v>901</v>
      </c>
      <c r="F364" s="7">
        <v>150005</v>
      </c>
      <c r="G364" s="7" t="s">
        <v>1554</v>
      </c>
      <c r="H364" s="8" t="s">
        <v>1538</v>
      </c>
      <c r="I364" s="8"/>
      <c r="J364" s="15">
        <v>3000000</v>
      </c>
      <c r="K364" s="15">
        <v>3000000</v>
      </c>
      <c r="L364" s="15">
        <v>3000000</v>
      </c>
      <c r="M364" s="15">
        <v>4000000</v>
      </c>
      <c r="N364" s="15">
        <v>5000000</v>
      </c>
      <c r="O364" s="15">
        <v>3000000</v>
      </c>
      <c r="P364" s="15">
        <v>4000000</v>
      </c>
      <c r="Q364" s="15">
        <v>5000000</v>
      </c>
      <c r="R364" s="15">
        <v>3000000</v>
      </c>
      <c r="S364" s="15">
        <v>4000000</v>
      </c>
      <c r="T364" s="15">
        <v>5000000</v>
      </c>
      <c r="U364" s="15">
        <v>6000000</v>
      </c>
      <c r="V364" s="29">
        <v>0.47760000000000002</v>
      </c>
      <c r="X364" s="35">
        <v>0.4761610413223239</v>
      </c>
      <c r="Y364" s="35">
        <v>0.47006072523462855</v>
      </c>
      <c r="Z364" s="35">
        <v>0.47265726432438548</v>
      </c>
      <c r="AA364" s="35">
        <v>0.47579325968504177</v>
      </c>
      <c r="AB364" s="35">
        <v>0.48037476855461858</v>
      </c>
      <c r="AC364" s="35">
        <v>0.48047637338482441</v>
      </c>
      <c r="AD364" s="35">
        <v>0.47958215595676845</v>
      </c>
      <c r="AE364" s="35">
        <v>0.48144600944264959</v>
      </c>
      <c r="AF364" s="35">
        <v>0.47943441448560575</v>
      </c>
      <c r="AG364" s="35">
        <v>0.4748504697227709</v>
      </c>
      <c r="AH364" s="35">
        <v>0.47379193191178504</v>
      </c>
      <c r="AI364" s="35">
        <v>0.48123439126821327</v>
      </c>
      <c r="AK364" s="28">
        <f t="shared" si="94"/>
        <v>1428483.1239669716</v>
      </c>
      <c r="AL364" s="28">
        <f t="shared" si="95"/>
        <v>1410182.1757038857</v>
      </c>
      <c r="AM364" s="28">
        <f t="shared" si="96"/>
        <v>1417971.7929731566</v>
      </c>
      <c r="AN364" s="28">
        <f t="shared" si="97"/>
        <v>1903173.0387401672</v>
      </c>
      <c r="AO364" s="28">
        <f t="shared" si="98"/>
        <v>2401873.8427730929</v>
      </c>
      <c r="AP364" s="28">
        <f t="shared" si="99"/>
        <v>1441429.1201544732</v>
      </c>
      <c r="AQ364" s="28">
        <f t="shared" si="100"/>
        <v>1918328.6238270737</v>
      </c>
      <c r="AR364" s="28">
        <f t="shared" si="101"/>
        <v>2407230.047213248</v>
      </c>
      <c r="AS364" s="28">
        <f t="shared" si="102"/>
        <v>1438303.2434568172</v>
      </c>
      <c r="AT364" s="28">
        <f t="shared" si="103"/>
        <v>1899401.8788910836</v>
      </c>
      <c r="AU364" s="28">
        <f t="shared" si="104"/>
        <v>2368959.6595589253</v>
      </c>
      <c r="AV364" s="28">
        <f t="shared" si="105"/>
        <v>2887406.3476092797</v>
      </c>
    </row>
    <row r="365" spans="1:48" s="21" customFormat="1" x14ac:dyDescent="0.3">
      <c r="A365" s="7" t="s">
        <v>281</v>
      </c>
      <c r="B365" s="7" t="s">
        <v>755</v>
      </c>
      <c r="C365" s="7">
        <v>1302</v>
      </c>
      <c r="D365" s="7" t="s">
        <v>8</v>
      </c>
      <c r="E365" s="7">
        <v>901</v>
      </c>
      <c r="F365" s="7">
        <v>150174</v>
      </c>
      <c r="G365" s="7" t="s">
        <v>1554</v>
      </c>
      <c r="H365" s="8" t="s">
        <v>1539</v>
      </c>
      <c r="I365" s="8"/>
      <c r="J365" s="15">
        <v>2000000</v>
      </c>
      <c r="K365" s="15">
        <v>2000000</v>
      </c>
      <c r="L365" s="15">
        <v>2000000</v>
      </c>
      <c r="M365" s="15">
        <v>3000000</v>
      </c>
      <c r="N365" s="15">
        <v>3000000</v>
      </c>
      <c r="O365" s="15">
        <v>3000000</v>
      </c>
      <c r="P365" s="15">
        <v>2000000</v>
      </c>
      <c r="Q365" s="15">
        <v>1000000</v>
      </c>
      <c r="R365" s="15">
        <v>3000000</v>
      </c>
      <c r="S365" s="15">
        <v>2000000</v>
      </c>
      <c r="T365" s="15">
        <v>2000000</v>
      </c>
      <c r="U365" s="15">
        <v>4000000</v>
      </c>
      <c r="V365" s="29">
        <v>0.47760000000000002</v>
      </c>
      <c r="X365" s="35">
        <v>0.4761610413223239</v>
      </c>
      <c r="Y365" s="35">
        <v>0.47006072523462855</v>
      </c>
      <c r="Z365" s="35">
        <v>0.47265726432438548</v>
      </c>
      <c r="AA365" s="35">
        <v>0.47579325968504177</v>
      </c>
      <c r="AB365" s="35">
        <v>0.48037476855461858</v>
      </c>
      <c r="AC365" s="35">
        <v>0.48047637338482441</v>
      </c>
      <c r="AD365" s="35">
        <v>0.47958215595676845</v>
      </c>
      <c r="AE365" s="35">
        <v>0.48144600944264959</v>
      </c>
      <c r="AF365" s="35">
        <v>0.47943441448560575</v>
      </c>
      <c r="AG365" s="35">
        <v>0.4748504697227709</v>
      </c>
      <c r="AH365" s="35">
        <v>0.47379193191178504</v>
      </c>
      <c r="AI365" s="35">
        <v>0.48123439126821327</v>
      </c>
      <c r="AK365" s="28">
        <f t="shared" si="94"/>
        <v>952322.0826446478</v>
      </c>
      <c r="AL365" s="28">
        <f t="shared" si="95"/>
        <v>940121.45046925708</v>
      </c>
      <c r="AM365" s="28">
        <f t="shared" si="96"/>
        <v>945314.528648771</v>
      </c>
      <c r="AN365" s="28">
        <f t="shared" si="97"/>
        <v>1427379.7790551253</v>
      </c>
      <c r="AO365" s="28">
        <f t="shared" si="98"/>
        <v>1441124.3056638557</v>
      </c>
      <c r="AP365" s="28">
        <f t="shared" si="99"/>
        <v>1441429.1201544732</v>
      </c>
      <c r="AQ365" s="28">
        <f t="shared" si="100"/>
        <v>959164.31191353686</v>
      </c>
      <c r="AR365" s="28">
        <f t="shared" si="101"/>
        <v>481446.00944264961</v>
      </c>
      <c r="AS365" s="28">
        <f t="shared" si="102"/>
        <v>1438303.2434568172</v>
      </c>
      <c r="AT365" s="28">
        <f t="shared" si="103"/>
        <v>949700.93944554182</v>
      </c>
      <c r="AU365" s="28">
        <f t="shared" si="104"/>
        <v>947583.86382357008</v>
      </c>
      <c r="AV365" s="28">
        <f t="shared" si="105"/>
        <v>1924937.5650728531</v>
      </c>
    </row>
    <row r="366" spans="1:48" s="21" customFormat="1" x14ac:dyDescent="0.3">
      <c r="A366" s="7" t="s">
        <v>281</v>
      </c>
      <c r="B366" s="7" t="s">
        <v>755</v>
      </c>
      <c r="C366" s="7">
        <v>1302</v>
      </c>
      <c r="D366" s="7" t="s">
        <v>810</v>
      </c>
      <c r="E366" s="7">
        <v>901</v>
      </c>
      <c r="F366" s="7">
        <v>150157</v>
      </c>
      <c r="G366" s="7" t="s">
        <v>1554</v>
      </c>
      <c r="H366" s="8" t="s">
        <v>768</v>
      </c>
      <c r="I366" s="8"/>
      <c r="J366" s="15">
        <v>5000000</v>
      </c>
      <c r="K366" s="15">
        <v>3000000</v>
      </c>
      <c r="L366" s="15">
        <v>3000000</v>
      </c>
      <c r="M366" s="15">
        <v>5000000</v>
      </c>
      <c r="N366" s="15">
        <v>2000000</v>
      </c>
      <c r="O366" s="15">
        <v>3000000</v>
      </c>
      <c r="P366" s="15">
        <v>1000000</v>
      </c>
      <c r="Q366" s="15">
        <v>1000000</v>
      </c>
      <c r="R366" s="15">
        <v>5000000</v>
      </c>
      <c r="S366" s="15">
        <v>2000000</v>
      </c>
      <c r="T366" s="15">
        <v>3000000</v>
      </c>
      <c r="U366" s="15">
        <v>5000000</v>
      </c>
      <c r="V366" s="29">
        <v>0.47760000000000002</v>
      </c>
      <c r="X366" s="35">
        <v>0.4761610413223239</v>
      </c>
      <c r="Y366" s="35">
        <v>0.47006072523462855</v>
      </c>
      <c r="Z366" s="35">
        <v>0.47265726432438548</v>
      </c>
      <c r="AA366" s="35">
        <v>0.47579325968504177</v>
      </c>
      <c r="AB366" s="35">
        <v>0.48037476855461858</v>
      </c>
      <c r="AC366" s="35">
        <v>0.48047637338482441</v>
      </c>
      <c r="AD366" s="35">
        <v>0.47958215595676845</v>
      </c>
      <c r="AE366" s="35">
        <v>0.48144600944264959</v>
      </c>
      <c r="AF366" s="35">
        <v>0.47943441448560575</v>
      </c>
      <c r="AG366" s="35">
        <v>0.4748504697227709</v>
      </c>
      <c r="AH366" s="35">
        <v>0.47379193191178504</v>
      </c>
      <c r="AI366" s="35">
        <v>0.48123439126821327</v>
      </c>
      <c r="AK366" s="28">
        <f t="shared" si="94"/>
        <v>2380805.2066116193</v>
      </c>
      <c r="AL366" s="28">
        <f t="shared" si="95"/>
        <v>1410182.1757038857</v>
      </c>
      <c r="AM366" s="28">
        <f t="shared" si="96"/>
        <v>1417971.7929731566</v>
      </c>
      <c r="AN366" s="28">
        <f t="shared" si="97"/>
        <v>2378966.2984252088</v>
      </c>
      <c r="AO366" s="28">
        <f t="shared" si="98"/>
        <v>960749.53710923716</v>
      </c>
      <c r="AP366" s="28">
        <f t="shared" si="99"/>
        <v>1441429.1201544732</v>
      </c>
      <c r="AQ366" s="28">
        <f t="shared" si="100"/>
        <v>479582.15595676843</v>
      </c>
      <c r="AR366" s="28">
        <f t="shared" si="101"/>
        <v>481446.00944264961</v>
      </c>
      <c r="AS366" s="28">
        <f t="shared" si="102"/>
        <v>2397172.0724280286</v>
      </c>
      <c r="AT366" s="28">
        <f t="shared" si="103"/>
        <v>949700.93944554182</v>
      </c>
      <c r="AU366" s="28">
        <f t="shared" si="104"/>
        <v>1421375.795735355</v>
      </c>
      <c r="AV366" s="28">
        <f t="shared" si="105"/>
        <v>2406171.9563410664</v>
      </c>
    </row>
    <row r="367" spans="1:48" s="21" customFormat="1" x14ac:dyDescent="0.3">
      <c r="A367" s="7" t="s">
        <v>281</v>
      </c>
      <c r="B367" s="7" t="s">
        <v>755</v>
      </c>
      <c r="C367" s="7">
        <v>1302</v>
      </c>
      <c r="D367" s="7" t="s">
        <v>8</v>
      </c>
      <c r="E367" s="7">
        <v>901</v>
      </c>
      <c r="F367" s="7">
        <v>150218</v>
      </c>
      <c r="G367" s="7" t="s">
        <v>1554</v>
      </c>
      <c r="H367" s="8" t="s">
        <v>781</v>
      </c>
      <c r="I367" s="8"/>
      <c r="J367" s="15">
        <v>3000000</v>
      </c>
      <c r="K367" s="15">
        <v>3000000</v>
      </c>
      <c r="L367" s="15">
        <v>3000000</v>
      </c>
      <c r="M367" s="15">
        <v>3000000</v>
      </c>
      <c r="N367" s="15">
        <v>5000000</v>
      </c>
      <c r="O367" s="15">
        <v>4000000</v>
      </c>
      <c r="P367" s="15">
        <v>3000000</v>
      </c>
      <c r="Q367" s="15">
        <v>3000000</v>
      </c>
      <c r="R367" s="15">
        <v>2000000</v>
      </c>
      <c r="S367" s="15">
        <v>3000000</v>
      </c>
      <c r="T367" s="15">
        <v>4000000</v>
      </c>
      <c r="U367" s="15">
        <v>6000000</v>
      </c>
      <c r="V367" s="29">
        <v>0.47760000000000002</v>
      </c>
      <c r="X367" s="35">
        <v>0.4761610413223239</v>
      </c>
      <c r="Y367" s="35">
        <v>0.47006072523462855</v>
      </c>
      <c r="Z367" s="35">
        <v>0.47265726432438548</v>
      </c>
      <c r="AA367" s="35">
        <v>0.47579325968504177</v>
      </c>
      <c r="AB367" s="35">
        <v>0.48037476855461858</v>
      </c>
      <c r="AC367" s="35">
        <v>0.48047637338482441</v>
      </c>
      <c r="AD367" s="35">
        <v>0.47958215595676845</v>
      </c>
      <c r="AE367" s="35">
        <v>0.48144600944264959</v>
      </c>
      <c r="AF367" s="35">
        <v>0.47943441448560575</v>
      </c>
      <c r="AG367" s="35">
        <v>0.4748504697227709</v>
      </c>
      <c r="AH367" s="35">
        <v>0.47379193191178504</v>
      </c>
      <c r="AI367" s="35">
        <v>0.48123439126821327</v>
      </c>
      <c r="AK367" s="28">
        <f t="shared" si="94"/>
        <v>1428483.1239669716</v>
      </c>
      <c r="AL367" s="28">
        <f t="shared" si="95"/>
        <v>1410182.1757038857</v>
      </c>
      <c r="AM367" s="28">
        <f t="shared" si="96"/>
        <v>1417971.7929731566</v>
      </c>
      <c r="AN367" s="28">
        <f t="shared" si="97"/>
        <v>1427379.7790551253</v>
      </c>
      <c r="AO367" s="28">
        <f t="shared" si="98"/>
        <v>2401873.8427730929</v>
      </c>
      <c r="AP367" s="28">
        <f t="shared" si="99"/>
        <v>1921905.4935392977</v>
      </c>
      <c r="AQ367" s="28">
        <f t="shared" si="100"/>
        <v>1438746.4678703053</v>
      </c>
      <c r="AR367" s="28">
        <f t="shared" si="101"/>
        <v>1444338.0283279489</v>
      </c>
      <c r="AS367" s="28">
        <f t="shared" si="102"/>
        <v>958868.82897121145</v>
      </c>
      <c r="AT367" s="28">
        <f t="shared" si="103"/>
        <v>1424551.4091683128</v>
      </c>
      <c r="AU367" s="28">
        <f t="shared" si="104"/>
        <v>1895167.7276471402</v>
      </c>
      <c r="AV367" s="28">
        <f t="shared" si="105"/>
        <v>2887406.3476092797</v>
      </c>
    </row>
    <row r="368" spans="1:48" s="21" customFormat="1" x14ac:dyDescent="0.3">
      <c r="A368" s="7" t="s">
        <v>281</v>
      </c>
      <c r="B368" s="7" t="s">
        <v>755</v>
      </c>
      <c r="C368" s="7">
        <v>1302</v>
      </c>
      <c r="D368" s="7" t="s">
        <v>8</v>
      </c>
      <c r="E368" s="7">
        <v>901</v>
      </c>
      <c r="F368" s="7">
        <v>150025</v>
      </c>
      <c r="G368" s="7" t="s">
        <v>1554</v>
      </c>
      <c r="H368" s="8" t="s">
        <v>1540</v>
      </c>
      <c r="I368" s="8"/>
      <c r="J368" s="15">
        <v>5000000</v>
      </c>
      <c r="K368" s="15">
        <v>5000000</v>
      </c>
      <c r="L368" s="15">
        <v>4000000</v>
      </c>
      <c r="M368" s="15">
        <v>4000000</v>
      </c>
      <c r="N368" s="15">
        <v>5000000</v>
      </c>
      <c r="O368" s="15">
        <v>7000000</v>
      </c>
      <c r="P368" s="15">
        <v>7000000</v>
      </c>
      <c r="Q368" s="15">
        <v>7000000</v>
      </c>
      <c r="R368" s="15">
        <v>5000000</v>
      </c>
      <c r="S368" s="15">
        <v>3000000</v>
      </c>
      <c r="T368" s="15">
        <v>3000000</v>
      </c>
      <c r="U368" s="15">
        <v>8000000</v>
      </c>
      <c r="V368" s="29">
        <v>0.47760000000000002</v>
      </c>
      <c r="X368" s="35">
        <v>0.4761610413223239</v>
      </c>
      <c r="Y368" s="35">
        <v>0.47006072523462855</v>
      </c>
      <c r="Z368" s="35">
        <v>0.47265726432438548</v>
      </c>
      <c r="AA368" s="35">
        <v>0.47579325968504177</v>
      </c>
      <c r="AB368" s="35">
        <v>0.48037476855461858</v>
      </c>
      <c r="AC368" s="35">
        <v>0.48047637338482441</v>
      </c>
      <c r="AD368" s="35">
        <v>0.47958215595676845</v>
      </c>
      <c r="AE368" s="35">
        <v>0.48144600944264959</v>
      </c>
      <c r="AF368" s="35">
        <v>0.47943441448560575</v>
      </c>
      <c r="AG368" s="35">
        <v>0.4748504697227709</v>
      </c>
      <c r="AH368" s="35">
        <v>0.47379193191178504</v>
      </c>
      <c r="AI368" s="35">
        <v>0.48123439126821327</v>
      </c>
      <c r="AK368" s="28">
        <f t="shared" si="94"/>
        <v>2380805.2066116193</v>
      </c>
      <c r="AL368" s="28">
        <f t="shared" si="95"/>
        <v>2350303.6261731428</v>
      </c>
      <c r="AM368" s="28">
        <f t="shared" si="96"/>
        <v>1890629.057297542</v>
      </c>
      <c r="AN368" s="28">
        <f t="shared" si="97"/>
        <v>1903173.0387401672</v>
      </c>
      <c r="AO368" s="28">
        <f t="shared" si="98"/>
        <v>2401873.8427730929</v>
      </c>
      <c r="AP368" s="28">
        <f t="shared" si="99"/>
        <v>3363334.613693771</v>
      </c>
      <c r="AQ368" s="28">
        <f t="shared" si="100"/>
        <v>3357075.091697379</v>
      </c>
      <c r="AR368" s="28">
        <f t="shared" si="101"/>
        <v>3370122.0660985471</v>
      </c>
      <c r="AS368" s="28">
        <f t="shared" si="102"/>
        <v>2397172.0724280286</v>
      </c>
      <c r="AT368" s="28">
        <f t="shared" si="103"/>
        <v>1424551.4091683128</v>
      </c>
      <c r="AU368" s="28">
        <f t="shared" si="104"/>
        <v>1421375.795735355</v>
      </c>
      <c r="AV368" s="28">
        <f t="shared" si="105"/>
        <v>3849875.1301457062</v>
      </c>
    </row>
    <row r="369" spans="1:48" s="21" customFormat="1" x14ac:dyDescent="0.3">
      <c r="A369" s="7" t="s">
        <v>281</v>
      </c>
      <c r="B369" s="7" t="s">
        <v>755</v>
      </c>
      <c r="C369" s="7">
        <v>1302</v>
      </c>
      <c r="D369" s="7" t="s">
        <v>8</v>
      </c>
      <c r="E369" s="7">
        <v>901</v>
      </c>
      <c r="F369" s="7">
        <v>150223</v>
      </c>
      <c r="G369" s="7" t="s">
        <v>1554</v>
      </c>
      <c r="H369" s="8" t="s">
        <v>1541</v>
      </c>
      <c r="I369" s="8"/>
      <c r="J369" s="15">
        <v>5000000</v>
      </c>
      <c r="K369" s="15">
        <v>5000000</v>
      </c>
      <c r="L369" s="15">
        <v>4000000</v>
      </c>
      <c r="M369" s="15">
        <v>4000000</v>
      </c>
      <c r="N369" s="15">
        <v>4000000</v>
      </c>
      <c r="O369" s="15">
        <v>4000000</v>
      </c>
      <c r="P369" s="15">
        <v>4000000</v>
      </c>
      <c r="Q369" s="15">
        <v>4000000</v>
      </c>
      <c r="R369" s="15">
        <v>4000000</v>
      </c>
      <c r="S369" s="15">
        <v>4000000</v>
      </c>
      <c r="T369" s="15">
        <v>4000000</v>
      </c>
      <c r="U369" s="15">
        <v>4000000</v>
      </c>
      <c r="V369" s="29">
        <v>0.47760000000000002</v>
      </c>
      <c r="X369" s="35">
        <v>0.4761610413223239</v>
      </c>
      <c r="Y369" s="35">
        <v>0.47006072523462855</v>
      </c>
      <c r="Z369" s="35">
        <v>0.47265726432438548</v>
      </c>
      <c r="AA369" s="35">
        <v>0.47579325968504177</v>
      </c>
      <c r="AB369" s="35">
        <v>0.48037476855461858</v>
      </c>
      <c r="AC369" s="35">
        <v>0.48047637338482441</v>
      </c>
      <c r="AD369" s="35">
        <v>0.47958215595676845</v>
      </c>
      <c r="AE369" s="35">
        <v>0.48144600944264959</v>
      </c>
      <c r="AF369" s="35">
        <v>0.47943441448560575</v>
      </c>
      <c r="AG369" s="35">
        <v>0.4748504697227709</v>
      </c>
      <c r="AH369" s="35">
        <v>0.47379193191178504</v>
      </c>
      <c r="AI369" s="35">
        <v>0.48123439126821327</v>
      </c>
      <c r="AK369" s="28">
        <f t="shared" si="94"/>
        <v>2380805.2066116193</v>
      </c>
      <c r="AL369" s="28">
        <f t="shared" si="95"/>
        <v>2350303.6261731428</v>
      </c>
      <c r="AM369" s="28">
        <f t="shared" si="96"/>
        <v>1890629.057297542</v>
      </c>
      <c r="AN369" s="28">
        <f t="shared" si="97"/>
        <v>1903173.0387401672</v>
      </c>
      <c r="AO369" s="28">
        <f t="shared" si="98"/>
        <v>1921499.0742184743</v>
      </c>
      <c r="AP369" s="28">
        <f t="shared" si="99"/>
        <v>1921905.4935392977</v>
      </c>
      <c r="AQ369" s="28">
        <f t="shared" si="100"/>
        <v>1918328.6238270737</v>
      </c>
      <c r="AR369" s="28">
        <f t="shared" si="101"/>
        <v>1925784.0377705984</v>
      </c>
      <c r="AS369" s="28">
        <f t="shared" si="102"/>
        <v>1917737.6579424229</v>
      </c>
      <c r="AT369" s="28">
        <f t="shared" si="103"/>
        <v>1899401.8788910836</v>
      </c>
      <c r="AU369" s="28">
        <f t="shared" si="104"/>
        <v>1895167.7276471402</v>
      </c>
      <c r="AV369" s="28">
        <f t="shared" si="105"/>
        <v>1924937.5650728531</v>
      </c>
    </row>
    <row r="370" spans="1:48" s="21" customFormat="1" x14ac:dyDescent="0.3">
      <c r="A370" s="7" t="s">
        <v>281</v>
      </c>
      <c r="B370" s="7" t="s">
        <v>755</v>
      </c>
      <c r="C370" s="7">
        <v>1302</v>
      </c>
      <c r="D370" s="7" t="s">
        <v>8</v>
      </c>
      <c r="E370" s="7">
        <v>901</v>
      </c>
      <c r="F370" s="7">
        <v>150161</v>
      </c>
      <c r="G370" s="7" t="s">
        <v>1554</v>
      </c>
      <c r="H370" s="8" t="s">
        <v>770</v>
      </c>
      <c r="I370" s="8"/>
      <c r="J370" s="15">
        <v>2000000</v>
      </c>
      <c r="K370" s="15">
        <v>2000000</v>
      </c>
      <c r="L370" s="15">
        <v>3000000</v>
      </c>
      <c r="M370" s="15">
        <v>5000000</v>
      </c>
      <c r="N370" s="15">
        <v>5000000</v>
      </c>
      <c r="O370" s="15">
        <v>5000000</v>
      </c>
      <c r="P370" s="15">
        <v>2000000</v>
      </c>
      <c r="Q370" s="15">
        <v>2000000</v>
      </c>
      <c r="R370" s="15">
        <v>4000000</v>
      </c>
      <c r="S370" s="15">
        <v>4000000</v>
      </c>
      <c r="T370" s="15">
        <v>3000000</v>
      </c>
      <c r="U370" s="15">
        <v>5000000</v>
      </c>
      <c r="V370" s="29">
        <v>0.47760000000000002</v>
      </c>
      <c r="X370" s="35">
        <v>0.4761610413223239</v>
      </c>
      <c r="Y370" s="35">
        <v>0.47006072523462855</v>
      </c>
      <c r="Z370" s="35">
        <v>0.47265726432438548</v>
      </c>
      <c r="AA370" s="35">
        <v>0.47579325968504177</v>
      </c>
      <c r="AB370" s="35">
        <v>0.48037476855461858</v>
      </c>
      <c r="AC370" s="35">
        <v>0.48047637338482441</v>
      </c>
      <c r="AD370" s="35">
        <v>0.47958215595676845</v>
      </c>
      <c r="AE370" s="35">
        <v>0.48144600944264959</v>
      </c>
      <c r="AF370" s="35">
        <v>0.47943441448560575</v>
      </c>
      <c r="AG370" s="35">
        <v>0.4748504697227709</v>
      </c>
      <c r="AH370" s="35">
        <v>0.47379193191178504</v>
      </c>
      <c r="AI370" s="35">
        <v>0.48123439126821327</v>
      </c>
      <c r="AK370" s="28">
        <f t="shared" si="94"/>
        <v>952322.0826446478</v>
      </c>
      <c r="AL370" s="28">
        <f t="shared" si="95"/>
        <v>940121.45046925708</v>
      </c>
      <c r="AM370" s="28">
        <f t="shared" si="96"/>
        <v>1417971.7929731566</v>
      </c>
      <c r="AN370" s="28">
        <f t="shared" si="97"/>
        <v>2378966.2984252088</v>
      </c>
      <c r="AO370" s="28">
        <f t="shared" si="98"/>
        <v>2401873.8427730929</v>
      </c>
      <c r="AP370" s="28">
        <f t="shared" si="99"/>
        <v>2402381.866924122</v>
      </c>
      <c r="AQ370" s="28">
        <f t="shared" si="100"/>
        <v>959164.31191353686</v>
      </c>
      <c r="AR370" s="28">
        <f t="shared" si="101"/>
        <v>962892.01888529921</v>
      </c>
      <c r="AS370" s="28">
        <f t="shared" si="102"/>
        <v>1917737.6579424229</v>
      </c>
      <c r="AT370" s="28">
        <f t="shared" si="103"/>
        <v>1899401.8788910836</v>
      </c>
      <c r="AU370" s="28">
        <f t="shared" si="104"/>
        <v>1421375.795735355</v>
      </c>
      <c r="AV370" s="28">
        <f t="shared" si="105"/>
        <v>2406171.9563410664</v>
      </c>
    </row>
    <row r="371" spans="1:48" s="21" customFormat="1" x14ac:dyDescent="0.3">
      <c r="A371" s="7" t="s">
        <v>281</v>
      </c>
      <c r="B371" s="7" t="s">
        <v>755</v>
      </c>
      <c r="C371" s="7">
        <v>1302</v>
      </c>
      <c r="D371" s="7" t="s">
        <v>8</v>
      </c>
      <c r="E371" s="7">
        <v>905</v>
      </c>
      <c r="F371" s="7">
        <v>370681</v>
      </c>
      <c r="G371" s="7" t="s">
        <v>1554</v>
      </c>
      <c r="H371" s="8" t="s">
        <v>1542</v>
      </c>
      <c r="I371" s="8"/>
      <c r="J371" s="15">
        <v>3000000</v>
      </c>
      <c r="K371" s="15">
        <v>2000000</v>
      </c>
      <c r="L371" s="15">
        <v>5000000</v>
      </c>
      <c r="M371" s="15">
        <v>3000000</v>
      </c>
      <c r="N371" s="15">
        <v>3000000</v>
      </c>
      <c r="O371" s="15">
        <v>3000000</v>
      </c>
      <c r="P371" s="15">
        <v>1000000</v>
      </c>
      <c r="Q371" s="15">
        <v>1000000</v>
      </c>
      <c r="R371" s="15">
        <v>4000000</v>
      </c>
      <c r="S371" s="15">
        <v>4000000</v>
      </c>
      <c r="T371" s="15">
        <v>3000000</v>
      </c>
      <c r="U371" s="15">
        <v>5000000</v>
      </c>
      <c r="V371" s="29">
        <v>0.47760000000000002</v>
      </c>
      <c r="X371" s="35">
        <v>0.4761610413223239</v>
      </c>
      <c r="Y371" s="35">
        <v>0.47006072523462855</v>
      </c>
      <c r="Z371" s="35">
        <v>0.47265726432438548</v>
      </c>
      <c r="AA371" s="35">
        <v>0.47579325968504177</v>
      </c>
      <c r="AB371" s="35">
        <v>0.48037476855461858</v>
      </c>
      <c r="AC371" s="35">
        <v>0.48047637338482441</v>
      </c>
      <c r="AD371" s="35">
        <v>0.47958215595676845</v>
      </c>
      <c r="AE371" s="35">
        <v>0.48144600944264959</v>
      </c>
      <c r="AF371" s="35">
        <v>0.47943441448560575</v>
      </c>
      <c r="AG371" s="35">
        <v>0.4748504697227709</v>
      </c>
      <c r="AH371" s="35">
        <v>0.47379193191178504</v>
      </c>
      <c r="AI371" s="35">
        <v>0.48123439126821327</v>
      </c>
      <c r="AK371" s="28">
        <f t="shared" si="94"/>
        <v>1428483.1239669716</v>
      </c>
      <c r="AL371" s="28">
        <f t="shared" si="95"/>
        <v>940121.45046925708</v>
      </c>
      <c r="AM371" s="28">
        <f t="shared" si="96"/>
        <v>2363286.3216219274</v>
      </c>
      <c r="AN371" s="28">
        <f t="shared" si="97"/>
        <v>1427379.7790551253</v>
      </c>
      <c r="AO371" s="28">
        <f t="shared" si="98"/>
        <v>1441124.3056638557</v>
      </c>
      <c r="AP371" s="28">
        <f t="shared" si="99"/>
        <v>1441429.1201544732</v>
      </c>
      <c r="AQ371" s="28">
        <f t="shared" si="100"/>
        <v>479582.15595676843</v>
      </c>
      <c r="AR371" s="28">
        <f t="shared" si="101"/>
        <v>481446.00944264961</v>
      </c>
      <c r="AS371" s="28">
        <f t="shared" si="102"/>
        <v>1917737.6579424229</v>
      </c>
      <c r="AT371" s="28">
        <f t="shared" si="103"/>
        <v>1899401.8788910836</v>
      </c>
      <c r="AU371" s="28">
        <f t="shared" si="104"/>
        <v>1421375.795735355</v>
      </c>
      <c r="AV371" s="28">
        <f t="shared" si="105"/>
        <v>2406171.9563410664</v>
      </c>
    </row>
    <row r="372" spans="1:48" s="21" customFormat="1" x14ac:dyDescent="0.3">
      <c r="A372" s="7" t="s">
        <v>281</v>
      </c>
      <c r="B372" s="7" t="s">
        <v>755</v>
      </c>
      <c r="C372" s="7">
        <v>1302</v>
      </c>
      <c r="D372" s="7" t="s">
        <v>929</v>
      </c>
      <c r="E372" s="7">
        <v>901</v>
      </c>
      <c r="F372" s="7">
        <v>150104</v>
      </c>
      <c r="G372" s="7" t="s">
        <v>1554</v>
      </c>
      <c r="H372" s="8" t="s">
        <v>838</v>
      </c>
      <c r="I372" s="8"/>
      <c r="J372" s="15">
        <v>6000000</v>
      </c>
      <c r="K372" s="15">
        <v>2000000</v>
      </c>
      <c r="L372" s="15">
        <v>7000000</v>
      </c>
      <c r="M372" s="15">
        <v>7000000</v>
      </c>
      <c r="N372" s="15">
        <v>10000000</v>
      </c>
      <c r="O372" s="15">
        <v>50000000</v>
      </c>
      <c r="P372" s="15">
        <v>80000000</v>
      </c>
      <c r="Q372" s="15">
        <v>75000000</v>
      </c>
      <c r="R372" s="15">
        <v>15000000</v>
      </c>
      <c r="S372" s="15">
        <v>7000000</v>
      </c>
      <c r="T372" s="15">
        <v>12000000</v>
      </c>
      <c r="U372" s="15">
        <v>10000000</v>
      </c>
      <c r="V372" s="29">
        <v>0.47760000000000002</v>
      </c>
      <c r="X372" s="35">
        <v>0.4761610413223239</v>
      </c>
      <c r="Y372" s="35">
        <v>0.47006072523462855</v>
      </c>
      <c r="Z372" s="35">
        <v>0.47265726432438548</v>
      </c>
      <c r="AA372" s="35">
        <v>0.47579325968504177</v>
      </c>
      <c r="AB372" s="35">
        <v>0.48037476855461858</v>
      </c>
      <c r="AC372" s="35">
        <v>0.48047637338482441</v>
      </c>
      <c r="AD372" s="35">
        <v>0.47958215595676845</v>
      </c>
      <c r="AE372" s="35">
        <v>0.48144600944264959</v>
      </c>
      <c r="AF372" s="35">
        <v>0.47943441448560575</v>
      </c>
      <c r="AG372" s="35">
        <v>0.4748504697227709</v>
      </c>
      <c r="AH372" s="35">
        <v>0.47379193191178504</v>
      </c>
      <c r="AI372" s="35">
        <v>0.48123439126821327</v>
      </c>
      <c r="AK372" s="28">
        <f t="shared" si="94"/>
        <v>2856966.2479339433</v>
      </c>
      <c r="AL372" s="28">
        <f t="shared" si="95"/>
        <v>940121.45046925708</v>
      </c>
      <c r="AM372" s="28">
        <f t="shared" si="96"/>
        <v>3308600.8502706983</v>
      </c>
      <c r="AN372" s="28">
        <f t="shared" si="97"/>
        <v>3330552.8177952925</v>
      </c>
      <c r="AO372" s="28">
        <f t="shared" si="98"/>
        <v>4803747.6855461858</v>
      </c>
      <c r="AP372" s="28">
        <f t="shared" si="99"/>
        <v>24023818.66924122</v>
      </c>
      <c r="AQ372" s="28">
        <f t="shared" si="100"/>
        <v>38366572.476541474</v>
      </c>
      <c r="AR372" s="28">
        <f t="shared" si="101"/>
        <v>36108450.708198719</v>
      </c>
      <c r="AS372" s="28">
        <f t="shared" si="102"/>
        <v>7191516.2172840862</v>
      </c>
      <c r="AT372" s="28">
        <f t="shared" si="103"/>
        <v>3323953.2880593962</v>
      </c>
      <c r="AU372" s="28">
        <f t="shared" si="104"/>
        <v>5685503.18294142</v>
      </c>
      <c r="AV372" s="28">
        <f t="shared" si="105"/>
        <v>4812343.9126821328</v>
      </c>
    </row>
    <row r="373" spans="1:48" s="21" customFormat="1" x14ac:dyDescent="0.3">
      <c r="A373" s="7" t="s">
        <v>281</v>
      </c>
      <c r="B373" s="7" t="s">
        <v>755</v>
      </c>
      <c r="C373" s="7">
        <v>1302</v>
      </c>
      <c r="D373" s="7" t="s">
        <v>8</v>
      </c>
      <c r="E373" s="7">
        <v>901</v>
      </c>
      <c r="F373" s="7">
        <v>150221</v>
      </c>
      <c r="G373" s="7" t="s">
        <v>1554</v>
      </c>
      <c r="H373" s="8" t="s">
        <v>1543</v>
      </c>
      <c r="I373" s="8"/>
      <c r="J373" s="15">
        <v>1000000</v>
      </c>
      <c r="K373" s="15">
        <v>1000000</v>
      </c>
      <c r="L373" s="15">
        <v>3000000</v>
      </c>
      <c r="M373" s="15">
        <v>3000000</v>
      </c>
      <c r="N373" s="15">
        <v>3000000</v>
      </c>
      <c r="O373" s="15">
        <v>4000000</v>
      </c>
      <c r="P373" s="15">
        <v>1000000</v>
      </c>
      <c r="Q373" s="15">
        <v>1000000</v>
      </c>
      <c r="R373" s="15">
        <v>4000000</v>
      </c>
      <c r="S373" s="15">
        <v>3000000</v>
      </c>
      <c r="T373" s="15">
        <v>2000000</v>
      </c>
      <c r="U373" s="15">
        <v>4000000</v>
      </c>
      <c r="V373" s="29">
        <v>0.47760000000000002</v>
      </c>
      <c r="X373" s="35">
        <v>0.4761610413223239</v>
      </c>
      <c r="Y373" s="35">
        <v>0.47006072523462855</v>
      </c>
      <c r="Z373" s="35">
        <v>0.47265726432438548</v>
      </c>
      <c r="AA373" s="35">
        <v>0.47579325968504177</v>
      </c>
      <c r="AB373" s="35">
        <v>0.48037476855461858</v>
      </c>
      <c r="AC373" s="35">
        <v>0.48047637338482441</v>
      </c>
      <c r="AD373" s="35">
        <v>0.47958215595676845</v>
      </c>
      <c r="AE373" s="35">
        <v>0.48144600944264959</v>
      </c>
      <c r="AF373" s="35">
        <v>0.47943441448560575</v>
      </c>
      <c r="AG373" s="35">
        <v>0.4748504697227709</v>
      </c>
      <c r="AH373" s="35">
        <v>0.47379193191178504</v>
      </c>
      <c r="AI373" s="35">
        <v>0.48123439126821327</v>
      </c>
      <c r="AK373" s="28">
        <f t="shared" si="94"/>
        <v>476161.0413223239</v>
      </c>
      <c r="AL373" s="28">
        <f t="shared" si="95"/>
        <v>470060.72523462854</v>
      </c>
      <c r="AM373" s="28">
        <f t="shared" si="96"/>
        <v>1417971.7929731566</v>
      </c>
      <c r="AN373" s="28">
        <f t="shared" si="97"/>
        <v>1427379.7790551253</v>
      </c>
      <c r="AO373" s="28">
        <f t="shared" si="98"/>
        <v>1441124.3056638557</v>
      </c>
      <c r="AP373" s="28">
        <f t="shared" si="99"/>
        <v>1921905.4935392977</v>
      </c>
      <c r="AQ373" s="28">
        <f t="shared" si="100"/>
        <v>479582.15595676843</v>
      </c>
      <c r="AR373" s="28">
        <f t="shared" si="101"/>
        <v>481446.00944264961</v>
      </c>
      <c r="AS373" s="28">
        <f t="shared" si="102"/>
        <v>1917737.6579424229</v>
      </c>
      <c r="AT373" s="28">
        <f t="shared" si="103"/>
        <v>1424551.4091683128</v>
      </c>
      <c r="AU373" s="28">
        <f t="shared" si="104"/>
        <v>947583.86382357008</v>
      </c>
      <c r="AV373" s="28">
        <f t="shared" si="105"/>
        <v>1924937.5650728531</v>
      </c>
    </row>
    <row r="374" spans="1:48" s="21" customFormat="1" x14ac:dyDescent="0.3">
      <c r="A374" s="7" t="s">
        <v>281</v>
      </c>
      <c r="B374" s="7" t="s">
        <v>755</v>
      </c>
      <c r="C374" s="7">
        <v>1302</v>
      </c>
      <c r="D374" s="7" t="s">
        <v>8</v>
      </c>
      <c r="E374" s="7">
        <v>901</v>
      </c>
      <c r="F374" s="7">
        <v>150168</v>
      </c>
      <c r="G374" s="7" t="s">
        <v>1554</v>
      </c>
      <c r="H374" s="8" t="s">
        <v>1293</v>
      </c>
      <c r="I374" s="8"/>
      <c r="J374" s="15">
        <v>1000000</v>
      </c>
      <c r="K374" s="15">
        <v>1000000</v>
      </c>
      <c r="L374" s="15">
        <v>1000000</v>
      </c>
      <c r="M374" s="15">
        <v>1000000</v>
      </c>
      <c r="N374" s="15">
        <v>1000000</v>
      </c>
      <c r="O374" s="15">
        <v>1000000</v>
      </c>
      <c r="P374" s="15">
        <v>1000000</v>
      </c>
      <c r="Q374" s="15">
        <v>1000000</v>
      </c>
      <c r="R374" s="15">
        <v>1000000</v>
      </c>
      <c r="S374" s="15">
        <v>1000000</v>
      </c>
      <c r="T374" s="15">
        <v>1000000</v>
      </c>
      <c r="U374" s="15">
        <v>1000000</v>
      </c>
      <c r="V374" s="29">
        <v>0.47760000000000002</v>
      </c>
      <c r="X374" s="35">
        <v>0.4761610413223239</v>
      </c>
      <c r="Y374" s="35">
        <v>0.47006072523462855</v>
      </c>
      <c r="Z374" s="35">
        <v>0.47265726432438548</v>
      </c>
      <c r="AA374" s="35">
        <v>0.47579325968504177</v>
      </c>
      <c r="AB374" s="35">
        <v>0.48037476855461858</v>
      </c>
      <c r="AC374" s="35">
        <v>0.48047637338482441</v>
      </c>
      <c r="AD374" s="35">
        <v>0.47958215595676845</v>
      </c>
      <c r="AE374" s="35">
        <v>0.48144600944264959</v>
      </c>
      <c r="AF374" s="35">
        <v>0.47943441448560575</v>
      </c>
      <c r="AG374" s="35">
        <v>0.4748504697227709</v>
      </c>
      <c r="AH374" s="35">
        <v>0.47379193191178504</v>
      </c>
      <c r="AI374" s="35">
        <v>0.48123439126821327</v>
      </c>
      <c r="AK374" s="28">
        <f t="shared" si="94"/>
        <v>476161.0413223239</v>
      </c>
      <c r="AL374" s="28">
        <f t="shared" si="95"/>
        <v>470060.72523462854</v>
      </c>
      <c r="AM374" s="28">
        <f t="shared" si="96"/>
        <v>472657.2643243855</v>
      </c>
      <c r="AN374" s="28">
        <f t="shared" si="97"/>
        <v>475793.25968504179</v>
      </c>
      <c r="AO374" s="28">
        <f t="shared" si="98"/>
        <v>480374.76855461858</v>
      </c>
      <c r="AP374" s="28">
        <f t="shared" si="99"/>
        <v>480476.37338482443</v>
      </c>
      <c r="AQ374" s="28">
        <f t="shared" si="100"/>
        <v>479582.15595676843</v>
      </c>
      <c r="AR374" s="28">
        <f t="shared" si="101"/>
        <v>481446.00944264961</v>
      </c>
      <c r="AS374" s="28">
        <f t="shared" si="102"/>
        <v>479434.41448560572</v>
      </c>
      <c r="AT374" s="28">
        <f t="shared" si="103"/>
        <v>474850.46972277091</v>
      </c>
      <c r="AU374" s="28">
        <f t="shared" si="104"/>
        <v>473791.93191178504</v>
      </c>
      <c r="AV374" s="28">
        <f t="shared" si="105"/>
        <v>481234.39126821328</v>
      </c>
    </row>
    <row r="375" spans="1:48" s="21" customFormat="1" x14ac:dyDescent="0.3">
      <c r="A375" s="7" t="s">
        <v>281</v>
      </c>
      <c r="B375" s="7" t="s">
        <v>755</v>
      </c>
      <c r="C375" s="7">
        <v>1302</v>
      </c>
      <c r="D375" s="7" t="s">
        <v>8</v>
      </c>
      <c r="E375" s="7">
        <v>901</v>
      </c>
      <c r="F375" s="7">
        <v>150226</v>
      </c>
      <c r="G375" s="7" t="s">
        <v>1554</v>
      </c>
      <c r="H375" s="8" t="s">
        <v>1544</v>
      </c>
      <c r="I375" s="8"/>
      <c r="J375" s="15">
        <v>1000000</v>
      </c>
      <c r="K375" s="15">
        <v>1000000</v>
      </c>
      <c r="L375" s="15">
        <v>2000000</v>
      </c>
      <c r="M375" s="15">
        <v>1000000</v>
      </c>
      <c r="N375" s="15">
        <v>1000000</v>
      </c>
      <c r="O375" s="15">
        <v>2000000</v>
      </c>
      <c r="P375" s="15">
        <v>1000000</v>
      </c>
      <c r="Q375" s="15">
        <v>1000000</v>
      </c>
      <c r="R375" s="15">
        <v>1000000</v>
      </c>
      <c r="S375" s="15">
        <v>1000000</v>
      </c>
      <c r="T375" s="15">
        <v>1000000</v>
      </c>
      <c r="U375" s="15">
        <v>1000000</v>
      </c>
      <c r="V375" s="29">
        <v>0.47760000000000002</v>
      </c>
      <c r="X375" s="35">
        <v>0.4761610413223239</v>
      </c>
      <c r="Y375" s="35">
        <v>0.47006072523462855</v>
      </c>
      <c r="Z375" s="35">
        <v>0.47265726432438548</v>
      </c>
      <c r="AA375" s="35">
        <v>0.47579325968504177</v>
      </c>
      <c r="AB375" s="35">
        <v>0.48037476855461858</v>
      </c>
      <c r="AC375" s="35">
        <v>0.48047637338482441</v>
      </c>
      <c r="AD375" s="35">
        <v>0.47958215595676845</v>
      </c>
      <c r="AE375" s="35">
        <v>0.48144600944264959</v>
      </c>
      <c r="AF375" s="35">
        <v>0.47943441448560575</v>
      </c>
      <c r="AG375" s="35">
        <v>0.4748504697227709</v>
      </c>
      <c r="AH375" s="35">
        <v>0.47379193191178504</v>
      </c>
      <c r="AI375" s="35">
        <v>0.48123439126821327</v>
      </c>
      <c r="AK375" s="28">
        <f t="shared" si="94"/>
        <v>476161.0413223239</v>
      </c>
      <c r="AL375" s="28">
        <f t="shared" si="95"/>
        <v>470060.72523462854</v>
      </c>
      <c r="AM375" s="28">
        <f t="shared" si="96"/>
        <v>945314.528648771</v>
      </c>
      <c r="AN375" s="28">
        <f t="shared" si="97"/>
        <v>475793.25968504179</v>
      </c>
      <c r="AO375" s="28">
        <f t="shared" si="98"/>
        <v>480374.76855461858</v>
      </c>
      <c r="AP375" s="28">
        <f t="shared" si="99"/>
        <v>960952.74676964886</v>
      </c>
      <c r="AQ375" s="28">
        <f t="shared" si="100"/>
        <v>479582.15595676843</v>
      </c>
      <c r="AR375" s="28">
        <f t="shared" si="101"/>
        <v>481446.00944264961</v>
      </c>
      <c r="AS375" s="28">
        <f t="shared" si="102"/>
        <v>479434.41448560572</v>
      </c>
      <c r="AT375" s="28">
        <f t="shared" si="103"/>
        <v>474850.46972277091</v>
      </c>
      <c r="AU375" s="28">
        <f t="shared" si="104"/>
        <v>473791.93191178504</v>
      </c>
      <c r="AV375" s="28">
        <f t="shared" si="105"/>
        <v>481234.39126821328</v>
      </c>
    </row>
    <row r="376" spans="1:48" s="21" customFormat="1" x14ac:dyDescent="0.3">
      <c r="A376" s="7" t="s">
        <v>281</v>
      </c>
      <c r="B376" s="7" t="s">
        <v>755</v>
      </c>
      <c r="C376" s="7">
        <v>1302</v>
      </c>
      <c r="D376" s="7" t="s">
        <v>8</v>
      </c>
      <c r="E376" s="7">
        <v>901</v>
      </c>
      <c r="F376" s="7">
        <v>150227</v>
      </c>
      <c r="G376" s="7" t="s">
        <v>1554</v>
      </c>
      <c r="H376" s="8" t="s">
        <v>1545</v>
      </c>
      <c r="I376" s="8"/>
      <c r="J376" s="15">
        <v>1000000</v>
      </c>
      <c r="K376" s="15">
        <v>1000000</v>
      </c>
      <c r="L376" s="15">
        <v>1000000</v>
      </c>
      <c r="M376" s="15">
        <v>1000000</v>
      </c>
      <c r="N376" s="15">
        <v>1000000</v>
      </c>
      <c r="O376" s="15">
        <v>2000000</v>
      </c>
      <c r="P376" s="15">
        <v>1000000</v>
      </c>
      <c r="Q376" s="15">
        <v>1000000</v>
      </c>
      <c r="R376" s="15">
        <v>1000000</v>
      </c>
      <c r="S376" s="15">
        <v>1000000</v>
      </c>
      <c r="T376" s="15">
        <v>1000000</v>
      </c>
      <c r="U376" s="15">
        <v>1000000</v>
      </c>
      <c r="V376" s="29">
        <v>0.47760000000000002</v>
      </c>
      <c r="X376" s="35">
        <v>0.4761610413223239</v>
      </c>
      <c r="Y376" s="35">
        <v>0.47006072523462855</v>
      </c>
      <c r="Z376" s="35">
        <v>0.47265726432438548</v>
      </c>
      <c r="AA376" s="35">
        <v>0.47579325968504177</v>
      </c>
      <c r="AB376" s="35">
        <v>0.48037476855461858</v>
      </c>
      <c r="AC376" s="35">
        <v>0.48047637338482441</v>
      </c>
      <c r="AD376" s="35">
        <v>0.47958215595676845</v>
      </c>
      <c r="AE376" s="35">
        <v>0.48144600944264959</v>
      </c>
      <c r="AF376" s="35">
        <v>0.47943441448560575</v>
      </c>
      <c r="AG376" s="35">
        <v>0.4748504697227709</v>
      </c>
      <c r="AH376" s="35">
        <v>0.47379193191178504</v>
      </c>
      <c r="AI376" s="35">
        <v>0.48123439126821327</v>
      </c>
      <c r="AK376" s="28">
        <f t="shared" si="94"/>
        <v>476161.0413223239</v>
      </c>
      <c r="AL376" s="28">
        <f t="shared" si="95"/>
        <v>470060.72523462854</v>
      </c>
      <c r="AM376" s="28">
        <f t="shared" si="96"/>
        <v>472657.2643243855</v>
      </c>
      <c r="AN376" s="28">
        <f t="shared" si="97"/>
        <v>475793.25968504179</v>
      </c>
      <c r="AO376" s="28">
        <f t="shared" si="98"/>
        <v>480374.76855461858</v>
      </c>
      <c r="AP376" s="28">
        <f t="shared" si="99"/>
        <v>960952.74676964886</v>
      </c>
      <c r="AQ376" s="28">
        <f t="shared" si="100"/>
        <v>479582.15595676843</v>
      </c>
      <c r="AR376" s="28">
        <f t="shared" si="101"/>
        <v>481446.00944264961</v>
      </c>
      <c r="AS376" s="28">
        <f t="shared" si="102"/>
        <v>479434.41448560572</v>
      </c>
      <c r="AT376" s="28">
        <f t="shared" si="103"/>
        <v>474850.46972277091</v>
      </c>
      <c r="AU376" s="28">
        <f t="shared" si="104"/>
        <v>473791.93191178504</v>
      </c>
      <c r="AV376" s="28">
        <f t="shared" si="105"/>
        <v>481234.39126821328</v>
      </c>
    </row>
    <row r="377" spans="1:48" s="21" customFormat="1" x14ac:dyDescent="0.3">
      <c r="A377" s="7" t="s">
        <v>281</v>
      </c>
      <c r="B377" s="7" t="s">
        <v>755</v>
      </c>
      <c r="C377" s="7">
        <v>1302</v>
      </c>
      <c r="D377" s="7" t="s">
        <v>806</v>
      </c>
      <c r="E377" s="7">
        <v>901</v>
      </c>
      <c r="F377" s="7">
        <v>150149</v>
      </c>
      <c r="G377" s="7" t="s">
        <v>1554</v>
      </c>
      <c r="H377" s="8" t="s">
        <v>774</v>
      </c>
      <c r="I377" s="8"/>
      <c r="J377" s="15">
        <v>3000000</v>
      </c>
      <c r="K377" s="15">
        <v>2000000</v>
      </c>
      <c r="L377" s="15">
        <v>2000000</v>
      </c>
      <c r="M377" s="15">
        <v>2000000</v>
      </c>
      <c r="N377" s="15">
        <v>2000000</v>
      </c>
      <c r="O377" s="15">
        <v>4000000</v>
      </c>
      <c r="P377" s="15">
        <v>2000000</v>
      </c>
      <c r="Q377" s="15">
        <v>2000000</v>
      </c>
      <c r="R377" s="15">
        <v>2000000</v>
      </c>
      <c r="S377" s="15">
        <v>2000000</v>
      </c>
      <c r="T377" s="15">
        <v>3000000</v>
      </c>
      <c r="U377" s="15">
        <v>2000000</v>
      </c>
      <c r="V377" s="29">
        <v>0.47760000000000002</v>
      </c>
      <c r="X377" s="35">
        <v>0.4761610413223239</v>
      </c>
      <c r="Y377" s="35">
        <v>0.47006072523462855</v>
      </c>
      <c r="Z377" s="35">
        <v>0.47265726432438548</v>
      </c>
      <c r="AA377" s="35">
        <v>0.47579325968504177</v>
      </c>
      <c r="AB377" s="35">
        <v>0.48037476855461858</v>
      </c>
      <c r="AC377" s="35">
        <v>0.48047637338482441</v>
      </c>
      <c r="AD377" s="35">
        <v>0.47958215595676845</v>
      </c>
      <c r="AE377" s="35">
        <v>0.48144600944264959</v>
      </c>
      <c r="AF377" s="35">
        <v>0.47943441448560575</v>
      </c>
      <c r="AG377" s="35">
        <v>0.4748504697227709</v>
      </c>
      <c r="AH377" s="35">
        <v>0.47379193191178504</v>
      </c>
      <c r="AI377" s="35">
        <v>0.48123439126821327</v>
      </c>
      <c r="AK377" s="28">
        <f t="shared" si="94"/>
        <v>1428483.1239669716</v>
      </c>
      <c r="AL377" s="28">
        <f t="shared" si="95"/>
        <v>940121.45046925708</v>
      </c>
      <c r="AM377" s="28">
        <f t="shared" si="96"/>
        <v>945314.528648771</v>
      </c>
      <c r="AN377" s="28">
        <f t="shared" si="97"/>
        <v>951586.51937008358</v>
      </c>
      <c r="AO377" s="28">
        <f t="shared" si="98"/>
        <v>960749.53710923716</v>
      </c>
      <c r="AP377" s="28">
        <f t="shared" si="99"/>
        <v>1921905.4935392977</v>
      </c>
      <c r="AQ377" s="28">
        <f t="shared" si="100"/>
        <v>959164.31191353686</v>
      </c>
      <c r="AR377" s="28">
        <f t="shared" si="101"/>
        <v>962892.01888529921</v>
      </c>
      <c r="AS377" s="28">
        <f t="shared" si="102"/>
        <v>958868.82897121145</v>
      </c>
      <c r="AT377" s="28">
        <f t="shared" si="103"/>
        <v>949700.93944554182</v>
      </c>
      <c r="AU377" s="28">
        <f t="shared" si="104"/>
        <v>1421375.795735355</v>
      </c>
      <c r="AV377" s="28">
        <f t="shared" si="105"/>
        <v>962468.78253642656</v>
      </c>
    </row>
    <row r="378" spans="1:48" s="21" customFormat="1" x14ac:dyDescent="0.3">
      <c r="A378" s="7" t="s">
        <v>281</v>
      </c>
      <c r="B378" s="7" t="s">
        <v>755</v>
      </c>
      <c r="C378" s="7">
        <v>1302</v>
      </c>
      <c r="D378" s="7" t="s">
        <v>8</v>
      </c>
      <c r="E378" s="7">
        <v>901</v>
      </c>
      <c r="F378" s="7">
        <v>150030</v>
      </c>
      <c r="G378" s="7" t="s">
        <v>1554</v>
      </c>
      <c r="H378" s="8" t="s">
        <v>799</v>
      </c>
      <c r="I378" s="8"/>
      <c r="J378" s="15">
        <v>0</v>
      </c>
      <c r="K378" s="15">
        <v>1000000</v>
      </c>
      <c r="L378" s="15">
        <v>1000000</v>
      </c>
      <c r="M378" s="15">
        <v>1000000</v>
      </c>
      <c r="N378" s="15">
        <v>1000000</v>
      </c>
      <c r="O378" s="15">
        <v>1000000</v>
      </c>
      <c r="P378" s="15">
        <v>1000000</v>
      </c>
      <c r="Q378" s="15">
        <v>1000000</v>
      </c>
      <c r="R378" s="15">
        <v>1000000</v>
      </c>
      <c r="S378" s="15">
        <v>1000000</v>
      </c>
      <c r="T378" s="15">
        <v>1000000</v>
      </c>
      <c r="U378" s="15">
        <v>1000000</v>
      </c>
      <c r="V378" s="29">
        <v>0.47760000000000002</v>
      </c>
      <c r="X378" s="35">
        <v>0.4761610413223239</v>
      </c>
      <c r="Y378" s="35">
        <v>0.47006072523462855</v>
      </c>
      <c r="Z378" s="35">
        <v>0.47265726432438548</v>
      </c>
      <c r="AA378" s="35">
        <v>0.47579325968504177</v>
      </c>
      <c r="AB378" s="35">
        <v>0.48037476855461858</v>
      </c>
      <c r="AC378" s="35">
        <v>0.48047637338482441</v>
      </c>
      <c r="AD378" s="35">
        <v>0.47958215595676845</v>
      </c>
      <c r="AE378" s="35">
        <v>0.48144600944264959</v>
      </c>
      <c r="AF378" s="35">
        <v>0.47943441448560575</v>
      </c>
      <c r="AG378" s="35">
        <v>0.4748504697227709</v>
      </c>
      <c r="AH378" s="35">
        <v>0.47379193191178504</v>
      </c>
      <c r="AI378" s="35">
        <v>0.48123439126821327</v>
      </c>
      <c r="AK378" s="28">
        <f t="shared" si="94"/>
        <v>0</v>
      </c>
      <c r="AL378" s="28">
        <f t="shared" si="95"/>
        <v>470060.72523462854</v>
      </c>
      <c r="AM378" s="28">
        <f t="shared" si="96"/>
        <v>472657.2643243855</v>
      </c>
      <c r="AN378" s="28">
        <f t="shared" si="97"/>
        <v>475793.25968504179</v>
      </c>
      <c r="AO378" s="28">
        <f t="shared" si="98"/>
        <v>480374.76855461858</v>
      </c>
      <c r="AP378" s="28">
        <f t="shared" si="99"/>
        <v>480476.37338482443</v>
      </c>
      <c r="AQ378" s="28">
        <f t="shared" si="100"/>
        <v>479582.15595676843</v>
      </c>
      <c r="AR378" s="28">
        <f t="shared" si="101"/>
        <v>481446.00944264961</v>
      </c>
      <c r="AS378" s="28">
        <f t="shared" si="102"/>
        <v>479434.41448560572</v>
      </c>
      <c r="AT378" s="28">
        <f t="shared" si="103"/>
        <v>474850.46972277091</v>
      </c>
      <c r="AU378" s="28">
        <f t="shared" si="104"/>
        <v>473791.93191178504</v>
      </c>
      <c r="AV378" s="28">
        <f t="shared" si="105"/>
        <v>481234.39126821328</v>
      </c>
    </row>
    <row r="379" spans="1:48" s="21" customFormat="1" x14ac:dyDescent="0.3">
      <c r="A379" s="7" t="s">
        <v>281</v>
      </c>
      <c r="B379" s="7" t="s">
        <v>755</v>
      </c>
      <c r="C379" s="7">
        <v>1302</v>
      </c>
      <c r="D379" s="7" t="s">
        <v>812</v>
      </c>
      <c r="E379" s="7">
        <v>901</v>
      </c>
      <c r="F379" s="7">
        <v>150063</v>
      </c>
      <c r="G379" s="7" t="s">
        <v>1555</v>
      </c>
      <c r="H379" s="8" t="s">
        <v>793</v>
      </c>
      <c r="I379" s="8"/>
      <c r="J379" s="15">
        <v>5000000</v>
      </c>
      <c r="K379" s="15">
        <v>5000000</v>
      </c>
      <c r="L379" s="15">
        <v>4000000</v>
      </c>
      <c r="M379" s="15">
        <v>4000000</v>
      </c>
      <c r="N379" s="15">
        <v>5000000</v>
      </c>
      <c r="O379" s="15">
        <v>5000000</v>
      </c>
      <c r="P379" s="15">
        <v>4000000</v>
      </c>
      <c r="Q379" s="15">
        <v>5000000</v>
      </c>
      <c r="R379" s="15">
        <v>5000000</v>
      </c>
      <c r="S379" s="15">
        <v>5000000</v>
      </c>
      <c r="T379" s="15">
        <v>5000000</v>
      </c>
      <c r="U379" s="15">
        <v>5000000</v>
      </c>
      <c r="V379" s="29">
        <v>0.47760000000000002</v>
      </c>
      <c r="X379" s="35">
        <v>0.4761610413223239</v>
      </c>
      <c r="Y379" s="35">
        <v>0.47006072523462855</v>
      </c>
      <c r="Z379" s="35">
        <v>0.47265726432438548</v>
      </c>
      <c r="AA379" s="35">
        <v>0.47579325968504177</v>
      </c>
      <c r="AB379" s="35">
        <v>0.48037476855461858</v>
      </c>
      <c r="AC379" s="35">
        <v>0.48047637338482441</v>
      </c>
      <c r="AD379" s="35">
        <v>0.47958215595676845</v>
      </c>
      <c r="AE379" s="35">
        <v>0.48144600944264959</v>
      </c>
      <c r="AF379" s="35">
        <v>0.47943441448560575</v>
      </c>
      <c r="AG379" s="35">
        <v>0.4748504697227709</v>
      </c>
      <c r="AH379" s="35">
        <v>0.47379193191178504</v>
      </c>
      <c r="AI379" s="35">
        <v>0.48123439126821327</v>
      </c>
      <c r="AK379" s="28">
        <f t="shared" si="94"/>
        <v>2380805.2066116193</v>
      </c>
      <c r="AL379" s="28">
        <f t="shared" si="95"/>
        <v>2350303.6261731428</v>
      </c>
      <c r="AM379" s="28">
        <f t="shared" si="96"/>
        <v>1890629.057297542</v>
      </c>
      <c r="AN379" s="28">
        <f t="shared" si="97"/>
        <v>1903173.0387401672</v>
      </c>
      <c r="AO379" s="28">
        <f t="shared" si="98"/>
        <v>2401873.8427730929</v>
      </c>
      <c r="AP379" s="28">
        <f t="shared" si="99"/>
        <v>2402381.866924122</v>
      </c>
      <c r="AQ379" s="28">
        <f t="shared" si="100"/>
        <v>1918328.6238270737</v>
      </c>
      <c r="AR379" s="28">
        <f t="shared" si="101"/>
        <v>2407230.047213248</v>
      </c>
      <c r="AS379" s="28">
        <f t="shared" si="102"/>
        <v>2397172.0724280286</v>
      </c>
      <c r="AT379" s="28">
        <f t="shared" si="103"/>
        <v>2374252.3486138545</v>
      </c>
      <c r="AU379" s="28">
        <f t="shared" si="104"/>
        <v>2368959.6595589253</v>
      </c>
      <c r="AV379" s="28">
        <f t="shared" si="105"/>
        <v>2406171.9563410664</v>
      </c>
    </row>
    <row r="380" spans="1:48" s="21" customFormat="1" x14ac:dyDescent="0.3">
      <c r="A380" s="7" t="s">
        <v>281</v>
      </c>
      <c r="B380" s="7" t="s">
        <v>755</v>
      </c>
      <c r="C380" s="7">
        <v>1302</v>
      </c>
      <c r="D380" s="7" t="s">
        <v>8</v>
      </c>
      <c r="E380" s="7">
        <v>901</v>
      </c>
      <c r="F380" s="7">
        <v>150193</v>
      </c>
      <c r="G380" s="7" t="s">
        <v>1555</v>
      </c>
      <c r="H380" s="8" t="s">
        <v>1546</v>
      </c>
      <c r="I380" s="8"/>
      <c r="J380" s="15">
        <v>1000000</v>
      </c>
      <c r="K380" s="15">
        <v>1000000</v>
      </c>
      <c r="L380" s="15">
        <v>1000000</v>
      </c>
      <c r="M380" s="15">
        <v>1000000</v>
      </c>
      <c r="N380" s="15">
        <v>1000000</v>
      </c>
      <c r="O380" s="15">
        <v>1000000</v>
      </c>
      <c r="P380" s="15">
        <v>1000000</v>
      </c>
      <c r="Q380" s="15">
        <v>1000000</v>
      </c>
      <c r="R380" s="15">
        <v>1000000</v>
      </c>
      <c r="S380" s="15">
        <v>1000000</v>
      </c>
      <c r="T380" s="15">
        <v>1000000</v>
      </c>
      <c r="U380" s="15">
        <v>1000000</v>
      </c>
      <c r="V380" s="29">
        <v>0.47760000000000002</v>
      </c>
      <c r="X380" s="35">
        <v>0.4761610413223239</v>
      </c>
      <c r="Y380" s="35">
        <v>0.47006072523462855</v>
      </c>
      <c r="Z380" s="35">
        <v>0.47265726432438548</v>
      </c>
      <c r="AA380" s="35">
        <v>0.47579325968504177</v>
      </c>
      <c r="AB380" s="35">
        <v>0.48037476855461858</v>
      </c>
      <c r="AC380" s="35">
        <v>0.48047637338482441</v>
      </c>
      <c r="AD380" s="35">
        <v>0.47958215595676845</v>
      </c>
      <c r="AE380" s="35">
        <v>0.48144600944264959</v>
      </c>
      <c r="AF380" s="35">
        <v>0.47943441448560575</v>
      </c>
      <c r="AG380" s="35">
        <v>0.4748504697227709</v>
      </c>
      <c r="AH380" s="35">
        <v>0.47379193191178504</v>
      </c>
      <c r="AI380" s="35">
        <v>0.48123439126821327</v>
      </c>
      <c r="AK380" s="28">
        <f t="shared" si="94"/>
        <v>476161.0413223239</v>
      </c>
      <c r="AL380" s="28">
        <f t="shared" si="95"/>
        <v>470060.72523462854</v>
      </c>
      <c r="AM380" s="28">
        <f t="shared" si="96"/>
        <v>472657.2643243855</v>
      </c>
      <c r="AN380" s="28">
        <f t="shared" si="97"/>
        <v>475793.25968504179</v>
      </c>
      <c r="AO380" s="28">
        <f t="shared" si="98"/>
        <v>480374.76855461858</v>
      </c>
      <c r="AP380" s="28">
        <f t="shared" si="99"/>
        <v>480476.37338482443</v>
      </c>
      <c r="AQ380" s="28">
        <f t="shared" si="100"/>
        <v>479582.15595676843</v>
      </c>
      <c r="AR380" s="28">
        <f t="shared" si="101"/>
        <v>481446.00944264961</v>
      </c>
      <c r="AS380" s="28">
        <f t="shared" si="102"/>
        <v>479434.41448560572</v>
      </c>
      <c r="AT380" s="28">
        <f t="shared" si="103"/>
        <v>474850.46972277091</v>
      </c>
      <c r="AU380" s="28">
        <f t="shared" si="104"/>
        <v>473791.93191178504</v>
      </c>
      <c r="AV380" s="28">
        <f t="shared" si="105"/>
        <v>481234.39126821328</v>
      </c>
    </row>
    <row r="381" spans="1:48" s="21" customFormat="1" x14ac:dyDescent="0.3">
      <c r="A381" s="7" t="s">
        <v>281</v>
      </c>
      <c r="B381" s="7" t="s">
        <v>755</v>
      </c>
      <c r="C381" s="7">
        <v>1302</v>
      </c>
      <c r="D381" s="7" t="s">
        <v>8</v>
      </c>
      <c r="E381" s="7">
        <v>901</v>
      </c>
      <c r="F381" s="7">
        <v>150146</v>
      </c>
      <c r="G381" s="7" t="s">
        <v>1555</v>
      </c>
      <c r="H381" s="8" t="s">
        <v>837</v>
      </c>
      <c r="I381" s="8"/>
      <c r="J381" s="15">
        <v>3000000</v>
      </c>
      <c r="K381" s="15">
        <v>5000000</v>
      </c>
      <c r="L381" s="15">
        <v>4000000</v>
      </c>
      <c r="M381" s="15">
        <v>4000000</v>
      </c>
      <c r="N381" s="15">
        <v>4000000</v>
      </c>
      <c r="O381" s="15">
        <v>4000000</v>
      </c>
      <c r="P381" s="15">
        <v>4000000</v>
      </c>
      <c r="Q381" s="15">
        <v>4000000</v>
      </c>
      <c r="R381" s="15">
        <v>4000000</v>
      </c>
      <c r="S381" s="15">
        <v>4000000</v>
      </c>
      <c r="T381" s="15">
        <v>4000000</v>
      </c>
      <c r="U381" s="15">
        <v>5000000</v>
      </c>
      <c r="V381" s="29">
        <v>0.47760000000000002</v>
      </c>
      <c r="X381" s="35">
        <v>0.4761610413223239</v>
      </c>
      <c r="Y381" s="35">
        <v>0.47006072523462855</v>
      </c>
      <c r="Z381" s="35">
        <v>0.47265726432438548</v>
      </c>
      <c r="AA381" s="35">
        <v>0.47579325968504177</v>
      </c>
      <c r="AB381" s="35">
        <v>0.48037476855461858</v>
      </c>
      <c r="AC381" s="35">
        <v>0.48047637338482441</v>
      </c>
      <c r="AD381" s="35">
        <v>0.47958215595676845</v>
      </c>
      <c r="AE381" s="35">
        <v>0.48144600944264959</v>
      </c>
      <c r="AF381" s="35">
        <v>0.47943441448560575</v>
      </c>
      <c r="AG381" s="35">
        <v>0.4748504697227709</v>
      </c>
      <c r="AH381" s="35">
        <v>0.47379193191178504</v>
      </c>
      <c r="AI381" s="35">
        <v>0.48123439126821327</v>
      </c>
      <c r="AK381" s="28">
        <f t="shared" si="94"/>
        <v>1428483.1239669716</v>
      </c>
      <c r="AL381" s="28">
        <f t="shared" si="95"/>
        <v>2350303.6261731428</v>
      </c>
      <c r="AM381" s="28">
        <f t="shared" si="96"/>
        <v>1890629.057297542</v>
      </c>
      <c r="AN381" s="28">
        <f t="shared" si="97"/>
        <v>1903173.0387401672</v>
      </c>
      <c r="AO381" s="28">
        <f t="shared" si="98"/>
        <v>1921499.0742184743</v>
      </c>
      <c r="AP381" s="28">
        <f t="shared" si="99"/>
        <v>1921905.4935392977</v>
      </c>
      <c r="AQ381" s="28">
        <f t="shared" si="100"/>
        <v>1918328.6238270737</v>
      </c>
      <c r="AR381" s="28">
        <f t="shared" si="101"/>
        <v>1925784.0377705984</v>
      </c>
      <c r="AS381" s="28">
        <f t="shared" si="102"/>
        <v>1917737.6579424229</v>
      </c>
      <c r="AT381" s="28">
        <f t="shared" si="103"/>
        <v>1899401.8788910836</v>
      </c>
      <c r="AU381" s="28">
        <f t="shared" si="104"/>
        <v>1895167.7276471402</v>
      </c>
      <c r="AV381" s="28">
        <f t="shared" si="105"/>
        <v>2406171.9563410664</v>
      </c>
    </row>
    <row r="382" spans="1:48" s="21" customFormat="1" x14ac:dyDescent="0.3">
      <c r="A382" s="7" t="s">
        <v>281</v>
      </c>
      <c r="B382" s="7" t="s">
        <v>755</v>
      </c>
      <c r="C382" s="7">
        <v>1302</v>
      </c>
      <c r="D382" s="7" t="s">
        <v>8</v>
      </c>
      <c r="E382" s="7">
        <v>901</v>
      </c>
      <c r="F382" s="7">
        <v>150194</v>
      </c>
      <c r="G382" s="7" t="s">
        <v>1555</v>
      </c>
      <c r="H382" s="8" t="s">
        <v>796</v>
      </c>
      <c r="I382" s="8"/>
      <c r="J382" s="15">
        <v>2000000</v>
      </c>
      <c r="K382" s="15">
        <v>2000000</v>
      </c>
      <c r="L382" s="15">
        <v>3000000</v>
      </c>
      <c r="M382" s="15">
        <v>2000000</v>
      </c>
      <c r="N382" s="15">
        <v>3000000</v>
      </c>
      <c r="O382" s="15">
        <v>3000000</v>
      </c>
      <c r="P382" s="15">
        <v>2000000</v>
      </c>
      <c r="Q382" s="15">
        <v>2000000</v>
      </c>
      <c r="R382" s="15">
        <v>3000000</v>
      </c>
      <c r="S382" s="15">
        <v>2000000</v>
      </c>
      <c r="T382" s="15">
        <v>1000000</v>
      </c>
      <c r="U382" s="15">
        <v>4000000</v>
      </c>
      <c r="V382" s="29">
        <v>0.47760000000000002</v>
      </c>
      <c r="X382" s="35">
        <v>0.4761610413223239</v>
      </c>
      <c r="Y382" s="35">
        <v>0.47006072523462855</v>
      </c>
      <c r="Z382" s="35">
        <v>0.47265726432438548</v>
      </c>
      <c r="AA382" s="35">
        <v>0.47579325968504177</v>
      </c>
      <c r="AB382" s="35">
        <v>0.48037476855461858</v>
      </c>
      <c r="AC382" s="35">
        <v>0.48047637338482441</v>
      </c>
      <c r="AD382" s="35">
        <v>0.47958215595676845</v>
      </c>
      <c r="AE382" s="35">
        <v>0.48144600944264959</v>
      </c>
      <c r="AF382" s="35">
        <v>0.47943441448560575</v>
      </c>
      <c r="AG382" s="35">
        <v>0.4748504697227709</v>
      </c>
      <c r="AH382" s="35">
        <v>0.47379193191178504</v>
      </c>
      <c r="AI382" s="35">
        <v>0.48123439126821327</v>
      </c>
      <c r="AK382" s="28">
        <f t="shared" si="94"/>
        <v>952322.0826446478</v>
      </c>
      <c r="AL382" s="28">
        <f t="shared" si="95"/>
        <v>940121.45046925708</v>
      </c>
      <c r="AM382" s="28">
        <f t="shared" si="96"/>
        <v>1417971.7929731566</v>
      </c>
      <c r="AN382" s="28">
        <f t="shared" si="97"/>
        <v>951586.51937008358</v>
      </c>
      <c r="AO382" s="28">
        <f t="shared" si="98"/>
        <v>1441124.3056638557</v>
      </c>
      <c r="AP382" s="28">
        <f t="shared" si="99"/>
        <v>1441429.1201544732</v>
      </c>
      <c r="AQ382" s="28">
        <f t="shared" si="100"/>
        <v>959164.31191353686</v>
      </c>
      <c r="AR382" s="28">
        <f t="shared" si="101"/>
        <v>962892.01888529921</v>
      </c>
      <c r="AS382" s="28">
        <f t="shared" si="102"/>
        <v>1438303.2434568172</v>
      </c>
      <c r="AT382" s="28">
        <f t="shared" si="103"/>
        <v>949700.93944554182</v>
      </c>
      <c r="AU382" s="28">
        <f t="shared" si="104"/>
        <v>473791.93191178504</v>
      </c>
      <c r="AV382" s="28">
        <f t="shared" si="105"/>
        <v>1924937.5650728531</v>
      </c>
    </row>
    <row r="383" spans="1:48" s="21" customFormat="1" x14ac:dyDescent="0.3">
      <c r="A383" s="7" t="s">
        <v>281</v>
      </c>
      <c r="B383" s="7" t="s">
        <v>755</v>
      </c>
      <c r="C383" s="7">
        <v>1302</v>
      </c>
      <c r="D383" s="7" t="s">
        <v>8</v>
      </c>
      <c r="E383" s="7">
        <v>901</v>
      </c>
      <c r="F383" s="7">
        <v>110928</v>
      </c>
      <c r="G383" s="7" t="s">
        <v>1555</v>
      </c>
      <c r="H383" s="8" t="s">
        <v>797</v>
      </c>
      <c r="I383" s="8"/>
      <c r="J383" s="15">
        <v>2000000</v>
      </c>
      <c r="K383" s="15">
        <v>2000000</v>
      </c>
      <c r="L383" s="15">
        <v>3000000</v>
      </c>
      <c r="M383" s="15">
        <v>2000000</v>
      </c>
      <c r="N383" s="15">
        <v>2000000</v>
      </c>
      <c r="O383" s="15">
        <v>2000000</v>
      </c>
      <c r="P383" s="15">
        <v>2000000</v>
      </c>
      <c r="Q383" s="15">
        <v>2000000</v>
      </c>
      <c r="R383" s="15">
        <v>2000000</v>
      </c>
      <c r="S383" s="15">
        <v>2000000</v>
      </c>
      <c r="T383" s="15">
        <v>2000000</v>
      </c>
      <c r="U383" s="15">
        <v>2000000</v>
      </c>
      <c r="V383" s="29">
        <v>0.47760000000000002</v>
      </c>
      <c r="X383" s="35">
        <v>0.4761610413223239</v>
      </c>
      <c r="Y383" s="35">
        <v>0.47006072523462855</v>
      </c>
      <c r="Z383" s="35">
        <v>0.47265726432438548</v>
      </c>
      <c r="AA383" s="35">
        <v>0.47579325968504177</v>
      </c>
      <c r="AB383" s="35">
        <v>0.48037476855461858</v>
      </c>
      <c r="AC383" s="35">
        <v>0.48047637338482441</v>
      </c>
      <c r="AD383" s="35">
        <v>0.47958215595676845</v>
      </c>
      <c r="AE383" s="35">
        <v>0.48144600944264959</v>
      </c>
      <c r="AF383" s="35">
        <v>0.47943441448560575</v>
      </c>
      <c r="AG383" s="35">
        <v>0.4748504697227709</v>
      </c>
      <c r="AH383" s="35">
        <v>0.47379193191178504</v>
      </c>
      <c r="AI383" s="35">
        <v>0.48123439126821327</v>
      </c>
      <c r="AK383" s="28">
        <f t="shared" si="94"/>
        <v>952322.0826446478</v>
      </c>
      <c r="AL383" s="28">
        <f t="shared" si="95"/>
        <v>940121.45046925708</v>
      </c>
      <c r="AM383" s="28">
        <f t="shared" si="96"/>
        <v>1417971.7929731566</v>
      </c>
      <c r="AN383" s="28">
        <f t="shared" si="97"/>
        <v>951586.51937008358</v>
      </c>
      <c r="AO383" s="28">
        <f t="shared" si="98"/>
        <v>960749.53710923716</v>
      </c>
      <c r="AP383" s="28">
        <f t="shared" si="99"/>
        <v>960952.74676964886</v>
      </c>
      <c r="AQ383" s="28">
        <f t="shared" si="100"/>
        <v>959164.31191353686</v>
      </c>
      <c r="AR383" s="28">
        <f t="shared" si="101"/>
        <v>962892.01888529921</v>
      </c>
      <c r="AS383" s="28">
        <f t="shared" si="102"/>
        <v>958868.82897121145</v>
      </c>
      <c r="AT383" s="28">
        <f t="shared" si="103"/>
        <v>949700.93944554182</v>
      </c>
      <c r="AU383" s="28">
        <f t="shared" si="104"/>
        <v>947583.86382357008</v>
      </c>
      <c r="AV383" s="28">
        <f t="shared" si="105"/>
        <v>962468.78253642656</v>
      </c>
    </row>
    <row r="384" spans="1:48" s="21" customFormat="1" x14ac:dyDescent="0.3">
      <c r="A384" s="7" t="s">
        <v>281</v>
      </c>
      <c r="B384" s="7" t="s">
        <v>755</v>
      </c>
      <c r="C384" s="7">
        <v>1302</v>
      </c>
      <c r="D384" s="7" t="s">
        <v>8</v>
      </c>
      <c r="E384" s="7">
        <v>901</v>
      </c>
      <c r="F384" s="7">
        <v>150222</v>
      </c>
      <c r="G384" s="7" t="s">
        <v>1555</v>
      </c>
      <c r="H384" s="8" t="s">
        <v>1547</v>
      </c>
      <c r="I384" s="8"/>
      <c r="J384" s="15">
        <v>1000000</v>
      </c>
      <c r="K384" s="15">
        <v>1000000</v>
      </c>
      <c r="L384" s="15">
        <v>1000000</v>
      </c>
      <c r="M384" s="15">
        <v>1000000</v>
      </c>
      <c r="N384" s="15">
        <v>1000000</v>
      </c>
      <c r="O384" s="15">
        <v>1000000</v>
      </c>
      <c r="P384" s="15">
        <v>1000000</v>
      </c>
      <c r="Q384" s="15">
        <v>1000000</v>
      </c>
      <c r="R384" s="15">
        <v>1000000</v>
      </c>
      <c r="S384" s="15">
        <v>1000000</v>
      </c>
      <c r="T384" s="15">
        <v>1000000</v>
      </c>
      <c r="U384" s="15">
        <v>1000000</v>
      </c>
      <c r="V384" s="29">
        <v>0.47760000000000002</v>
      </c>
      <c r="X384" s="35">
        <v>0.4761610413223239</v>
      </c>
      <c r="Y384" s="35">
        <v>0.47006072523462855</v>
      </c>
      <c r="Z384" s="35">
        <v>0.47265726432438548</v>
      </c>
      <c r="AA384" s="35">
        <v>0.47579325968504177</v>
      </c>
      <c r="AB384" s="35">
        <v>0.48037476855461858</v>
      </c>
      <c r="AC384" s="35">
        <v>0.48047637338482441</v>
      </c>
      <c r="AD384" s="35">
        <v>0.47958215595676845</v>
      </c>
      <c r="AE384" s="35">
        <v>0.48144600944264959</v>
      </c>
      <c r="AF384" s="35">
        <v>0.47943441448560575</v>
      </c>
      <c r="AG384" s="35">
        <v>0.4748504697227709</v>
      </c>
      <c r="AH384" s="35">
        <v>0.47379193191178504</v>
      </c>
      <c r="AI384" s="35">
        <v>0.48123439126821327</v>
      </c>
      <c r="AK384" s="28">
        <f t="shared" si="94"/>
        <v>476161.0413223239</v>
      </c>
      <c r="AL384" s="28">
        <f t="shared" si="95"/>
        <v>470060.72523462854</v>
      </c>
      <c r="AM384" s="28">
        <f t="shared" si="96"/>
        <v>472657.2643243855</v>
      </c>
      <c r="AN384" s="28">
        <f t="shared" si="97"/>
        <v>475793.25968504179</v>
      </c>
      <c r="AO384" s="28">
        <f t="shared" si="98"/>
        <v>480374.76855461858</v>
      </c>
      <c r="AP384" s="28">
        <f t="shared" si="99"/>
        <v>480476.37338482443</v>
      </c>
      <c r="AQ384" s="28">
        <f t="shared" si="100"/>
        <v>479582.15595676843</v>
      </c>
      <c r="AR384" s="28">
        <f t="shared" si="101"/>
        <v>481446.00944264961</v>
      </c>
      <c r="AS384" s="28">
        <f t="shared" si="102"/>
        <v>479434.41448560572</v>
      </c>
      <c r="AT384" s="28">
        <f t="shared" si="103"/>
        <v>474850.46972277091</v>
      </c>
      <c r="AU384" s="28">
        <f t="shared" si="104"/>
        <v>473791.93191178504</v>
      </c>
      <c r="AV384" s="28">
        <f t="shared" si="105"/>
        <v>481234.39126821328</v>
      </c>
    </row>
    <row r="385" spans="1:48" s="21" customFormat="1" x14ac:dyDescent="0.3">
      <c r="A385" s="7" t="s">
        <v>281</v>
      </c>
      <c r="B385" s="7" t="s">
        <v>755</v>
      </c>
      <c r="C385" s="7">
        <v>1302</v>
      </c>
      <c r="D385" s="7" t="s">
        <v>8</v>
      </c>
      <c r="E385" s="7">
        <v>905</v>
      </c>
      <c r="F385" s="7">
        <v>370637</v>
      </c>
      <c r="G385" s="7" t="s">
        <v>1555</v>
      </c>
      <c r="H385" s="8" t="s">
        <v>1548</v>
      </c>
      <c r="I385" s="8"/>
      <c r="J385" s="15">
        <v>1000000</v>
      </c>
      <c r="K385" s="15">
        <v>1000000</v>
      </c>
      <c r="L385" s="15">
        <v>1000000</v>
      </c>
      <c r="M385" s="15">
        <v>1000000</v>
      </c>
      <c r="N385" s="15">
        <v>1000000</v>
      </c>
      <c r="O385" s="15">
        <v>1000000</v>
      </c>
      <c r="P385" s="15">
        <v>1000000</v>
      </c>
      <c r="Q385" s="15">
        <v>1000000</v>
      </c>
      <c r="R385" s="15">
        <v>1000000</v>
      </c>
      <c r="S385" s="15">
        <v>1000000</v>
      </c>
      <c r="T385" s="15">
        <v>1000000</v>
      </c>
      <c r="U385" s="15">
        <v>1000000</v>
      </c>
      <c r="V385" s="29">
        <v>0.47760000000000002</v>
      </c>
      <c r="X385" s="35">
        <v>0.4761610413223239</v>
      </c>
      <c r="Y385" s="35">
        <v>0.47006072523462855</v>
      </c>
      <c r="Z385" s="35">
        <v>0.47265726432438548</v>
      </c>
      <c r="AA385" s="35">
        <v>0.47579325968504177</v>
      </c>
      <c r="AB385" s="35">
        <v>0.48037476855461858</v>
      </c>
      <c r="AC385" s="35">
        <v>0.48047637338482441</v>
      </c>
      <c r="AD385" s="35">
        <v>0.47958215595676845</v>
      </c>
      <c r="AE385" s="35">
        <v>0.48144600944264959</v>
      </c>
      <c r="AF385" s="35">
        <v>0.47943441448560575</v>
      </c>
      <c r="AG385" s="35">
        <v>0.4748504697227709</v>
      </c>
      <c r="AH385" s="35">
        <v>0.47379193191178504</v>
      </c>
      <c r="AI385" s="35">
        <v>0.48123439126821327</v>
      </c>
      <c r="AK385" s="28">
        <f t="shared" si="94"/>
        <v>476161.0413223239</v>
      </c>
      <c r="AL385" s="28">
        <f t="shared" si="95"/>
        <v>470060.72523462854</v>
      </c>
      <c r="AM385" s="28">
        <f t="shared" si="96"/>
        <v>472657.2643243855</v>
      </c>
      <c r="AN385" s="28">
        <f t="shared" si="97"/>
        <v>475793.25968504179</v>
      </c>
      <c r="AO385" s="28">
        <f t="shared" si="98"/>
        <v>480374.76855461858</v>
      </c>
      <c r="AP385" s="28">
        <f t="shared" si="99"/>
        <v>480476.37338482443</v>
      </c>
      <c r="AQ385" s="28">
        <f t="shared" si="100"/>
        <v>479582.15595676843</v>
      </c>
      <c r="AR385" s="28">
        <f t="shared" si="101"/>
        <v>481446.00944264961</v>
      </c>
      <c r="AS385" s="28">
        <f t="shared" si="102"/>
        <v>479434.41448560572</v>
      </c>
      <c r="AT385" s="28">
        <f t="shared" si="103"/>
        <v>474850.46972277091</v>
      </c>
      <c r="AU385" s="28">
        <f t="shared" si="104"/>
        <v>473791.93191178504</v>
      </c>
      <c r="AV385" s="28">
        <f t="shared" si="105"/>
        <v>481234.39126821328</v>
      </c>
    </row>
    <row r="386" spans="1:48" s="21" customFormat="1" x14ac:dyDescent="0.3">
      <c r="A386" s="7" t="s">
        <v>281</v>
      </c>
      <c r="B386" s="7" t="s">
        <v>755</v>
      </c>
      <c r="C386" s="7">
        <v>1302</v>
      </c>
      <c r="D386" s="7" t="s">
        <v>8</v>
      </c>
      <c r="E386" s="7">
        <v>901</v>
      </c>
      <c r="F386" s="7">
        <v>150203</v>
      </c>
      <c r="G386" s="7" t="s">
        <v>1555</v>
      </c>
      <c r="H386" s="8" t="s">
        <v>791</v>
      </c>
      <c r="I386" s="8"/>
      <c r="J386" s="15">
        <v>0</v>
      </c>
      <c r="K386" s="15">
        <v>0</v>
      </c>
      <c r="L386" s="15">
        <v>1000000</v>
      </c>
      <c r="M386" s="15">
        <v>0</v>
      </c>
      <c r="N386" s="15">
        <v>2000000</v>
      </c>
      <c r="O386" s="15">
        <v>1000000</v>
      </c>
      <c r="P386" s="15">
        <v>0</v>
      </c>
      <c r="Q386" s="15">
        <v>1000000</v>
      </c>
      <c r="R386" s="15">
        <v>1000000</v>
      </c>
      <c r="S386" s="15">
        <v>1000000</v>
      </c>
      <c r="T386" s="15">
        <v>1000000</v>
      </c>
      <c r="U386" s="15">
        <v>2000000</v>
      </c>
      <c r="V386" s="29">
        <v>0.47760000000000002</v>
      </c>
      <c r="X386" s="35">
        <v>0.4761610413223239</v>
      </c>
      <c r="Y386" s="35">
        <v>0.47006072523462855</v>
      </c>
      <c r="Z386" s="35">
        <v>0.47265726432438548</v>
      </c>
      <c r="AA386" s="35">
        <v>0.47579325968504177</v>
      </c>
      <c r="AB386" s="35">
        <v>0.48037476855461858</v>
      </c>
      <c r="AC386" s="35">
        <v>0.48047637338482441</v>
      </c>
      <c r="AD386" s="35">
        <v>0.47958215595676845</v>
      </c>
      <c r="AE386" s="35">
        <v>0.48144600944264959</v>
      </c>
      <c r="AF386" s="35">
        <v>0.47943441448560575</v>
      </c>
      <c r="AG386" s="35">
        <v>0.4748504697227709</v>
      </c>
      <c r="AH386" s="35">
        <v>0.47379193191178504</v>
      </c>
      <c r="AI386" s="35">
        <v>0.48123439126821327</v>
      </c>
      <c r="AK386" s="28">
        <f t="shared" si="94"/>
        <v>0</v>
      </c>
      <c r="AL386" s="28">
        <f t="shared" si="95"/>
        <v>0</v>
      </c>
      <c r="AM386" s="28">
        <f t="shared" si="96"/>
        <v>472657.2643243855</v>
      </c>
      <c r="AN386" s="28">
        <f t="shared" si="97"/>
        <v>0</v>
      </c>
      <c r="AO386" s="28">
        <f t="shared" si="98"/>
        <v>960749.53710923716</v>
      </c>
      <c r="AP386" s="28">
        <f t="shared" si="99"/>
        <v>480476.37338482443</v>
      </c>
      <c r="AQ386" s="28">
        <f t="shared" si="100"/>
        <v>0</v>
      </c>
      <c r="AR386" s="28">
        <f t="shared" si="101"/>
        <v>481446.00944264961</v>
      </c>
      <c r="AS386" s="28">
        <f t="shared" si="102"/>
        <v>479434.41448560572</v>
      </c>
      <c r="AT386" s="28">
        <f t="shared" si="103"/>
        <v>474850.46972277091</v>
      </c>
      <c r="AU386" s="28">
        <f t="shared" si="104"/>
        <v>473791.93191178504</v>
      </c>
      <c r="AV386" s="28">
        <f t="shared" si="105"/>
        <v>962468.78253642656</v>
      </c>
    </row>
    <row r="387" spans="1:48" s="21" customFormat="1" x14ac:dyDescent="0.3">
      <c r="A387" s="7" t="s">
        <v>281</v>
      </c>
      <c r="B387" s="7" t="s">
        <v>755</v>
      </c>
      <c r="C387" s="7">
        <v>1302</v>
      </c>
      <c r="D387" s="7" t="s">
        <v>8</v>
      </c>
      <c r="E387" s="7">
        <v>901</v>
      </c>
      <c r="F387" s="7">
        <v>370689</v>
      </c>
      <c r="G387" s="7" t="s">
        <v>1555</v>
      </c>
      <c r="H387" s="8" t="s">
        <v>1549</v>
      </c>
      <c r="I387" s="8"/>
      <c r="J387" s="15">
        <v>2000000</v>
      </c>
      <c r="K387" s="15">
        <v>2000000</v>
      </c>
      <c r="L387" s="15">
        <v>5000000</v>
      </c>
      <c r="M387" s="15">
        <v>4000000</v>
      </c>
      <c r="N387" s="15">
        <v>3000000</v>
      </c>
      <c r="O387" s="15">
        <v>4000000</v>
      </c>
      <c r="P387" s="15">
        <v>4000000</v>
      </c>
      <c r="Q387" s="15">
        <v>4000000</v>
      </c>
      <c r="R387" s="15">
        <v>2000000</v>
      </c>
      <c r="S387" s="15">
        <v>3000000</v>
      </c>
      <c r="T387" s="15">
        <v>2000000</v>
      </c>
      <c r="U387" s="15">
        <v>4000000</v>
      </c>
      <c r="V387" s="29">
        <v>0.47760000000000002</v>
      </c>
      <c r="X387" s="35">
        <v>0.4761610413223239</v>
      </c>
      <c r="Y387" s="35">
        <v>0.47006072523462855</v>
      </c>
      <c r="Z387" s="35">
        <v>0.47265726432438548</v>
      </c>
      <c r="AA387" s="35">
        <v>0.47579325968504177</v>
      </c>
      <c r="AB387" s="35">
        <v>0.48037476855461858</v>
      </c>
      <c r="AC387" s="35">
        <v>0.48047637338482441</v>
      </c>
      <c r="AD387" s="35">
        <v>0.47958215595676845</v>
      </c>
      <c r="AE387" s="35">
        <v>0.48144600944264959</v>
      </c>
      <c r="AF387" s="35">
        <v>0.47943441448560575</v>
      </c>
      <c r="AG387" s="35">
        <v>0.4748504697227709</v>
      </c>
      <c r="AH387" s="35">
        <v>0.47379193191178504</v>
      </c>
      <c r="AI387" s="35">
        <v>0.48123439126821327</v>
      </c>
      <c r="AK387" s="28">
        <f t="shared" si="94"/>
        <v>952322.0826446478</v>
      </c>
      <c r="AL387" s="28">
        <f t="shared" si="95"/>
        <v>940121.45046925708</v>
      </c>
      <c r="AM387" s="28">
        <f t="shared" si="96"/>
        <v>2363286.3216219274</v>
      </c>
      <c r="AN387" s="28">
        <f t="shared" si="97"/>
        <v>1903173.0387401672</v>
      </c>
      <c r="AO387" s="28">
        <f t="shared" si="98"/>
        <v>1441124.3056638557</v>
      </c>
      <c r="AP387" s="28">
        <f t="shared" si="99"/>
        <v>1921905.4935392977</v>
      </c>
      <c r="AQ387" s="28">
        <f t="shared" si="100"/>
        <v>1918328.6238270737</v>
      </c>
      <c r="AR387" s="28">
        <f t="shared" si="101"/>
        <v>1925784.0377705984</v>
      </c>
      <c r="AS387" s="28">
        <f t="shared" si="102"/>
        <v>958868.82897121145</v>
      </c>
      <c r="AT387" s="28">
        <f t="shared" si="103"/>
        <v>1424551.4091683128</v>
      </c>
      <c r="AU387" s="28">
        <f t="shared" si="104"/>
        <v>947583.86382357008</v>
      </c>
      <c r="AV387" s="28">
        <f t="shared" si="105"/>
        <v>1924937.5650728531</v>
      </c>
    </row>
    <row r="388" spans="1:48" s="21" customFormat="1" x14ac:dyDescent="0.3">
      <c r="A388" s="7" t="s">
        <v>281</v>
      </c>
      <c r="B388" s="7" t="s">
        <v>755</v>
      </c>
      <c r="C388" s="7">
        <v>1302</v>
      </c>
      <c r="D388" s="7" t="s">
        <v>8</v>
      </c>
      <c r="E388" s="7">
        <v>901</v>
      </c>
      <c r="F388" s="7">
        <v>150195</v>
      </c>
      <c r="G388" s="7" t="s">
        <v>1555</v>
      </c>
      <c r="H388" s="8" t="s">
        <v>792</v>
      </c>
      <c r="I388" s="8"/>
      <c r="J388" s="15">
        <v>1000000</v>
      </c>
      <c r="K388" s="15">
        <v>1000000</v>
      </c>
      <c r="L388" s="15">
        <v>1000000</v>
      </c>
      <c r="M388" s="15">
        <v>1000000</v>
      </c>
      <c r="N388" s="15">
        <v>1000000</v>
      </c>
      <c r="O388" s="15">
        <v>1000000</v>
      </c>
      <c r="P388" s="15">
        <v>1000000</v>
      </c>
      <c r="Q388" s="15">
        <v>1000000</v>
      </c>
      <c r="R388" s="15">
        <v>1000000</v>
      </c>
      <c r="S388" s="15">
        <v>1000000</v>
      </c>
      <c r="T388" s="15">
        <v>1000000</v>
      </c>
      <c r="U388" s="15">
        <v>1000000</v>
      </c>
      <c r="V388" s="29">
        <v>0.47760000000000002</v>
      </c>
      <c r="X388" s="35">
        <v>0.4761610413223239</v>
      </c>
      <c r="Y388" s="35">
        <v>0.47006072523462855</v>
      </c>
      <c r="Z388" s="35">
        <v>0.47265726432438548</v>
      </c>
      <c r="AA388" s="35">
        <v>0.47579325968504177</v>
      </c>
      <c r="AB388" s="35">
        <v>0.48037476855461858</v>
      </c>
      <c r="AC388" s="35">
        <v>0.48047637338482441</v>
      </c>
      <c r="AD388" s="35">
        <v>0.47958215595676845</v>
      </c>
      <c r="AE388" s="35">
        <v>0.48144600944264959</v>
      </c>
      <c r="AF388" s="35">
        <v>0.47943441448560575</v>
      </c>
      <c r="AG388" s="35">
        <v>0.4748504697227709</v>
      </c>
      <c r="AH388" s="35">
        <v>0.47379193191178504</v>
      </c>
      <c r="AI388" s="35">
        <v>0.48123439126821327</v>
      </c>
      <c r="AK388" s="28">
        <f t="shared" si="94"/>
        <v>476161.0413223239</v>
      </c>
      <c r="AL388" s="28">
        <f t="shared" si="95"/>
        <v>470060.72523462854</v>
      </c>
      <c r="AM388" s="28">
        <f t="shared" si="96"/>
        <v>472657.2643243855</v>
      </c>
      <c r="AN388" s="28">
        <f t="shared" si="97"/>
        <v>475793.25968504179</v>
      </c>
      <c r="AO388" s="28">
        <f t="shared" si="98"/>
        <v>480374.76855461858</v>
      </c>
      <c r="AP388" s="28">
        <f t="shared" si="99"/>
        <v>480476.37338482443</v>
      </c>
      <c r="AQ388" s="28">
        <f t="shared" si="100"/>
        <v>479582.15595676843</v>
      </c>
      <c r="AR388" s="28">
        <f t="shared" si="101"/>
        <v>481446.00944264961</v>
      </c>
      <c r="AS388" s="28">
        <f t="shared" si="102"/>
        <v>479434.41448560572</v>
      </c>
      <c r="AT388" s="28">
        <f t="shared" si="103"/>
        <v>474850.46972277091</v>
      </c>
      <c r="AU388" s="28">
        <f t="shared" si="104"/>
        <v>473791.93191178504</v>
      </c>
      <c r="AV388" s="28">
        <f t="shared" si="105"/>
        <v>481234.39126821328</v>
      </c>
    </row>
    <row r="389" spans="1:48" s="21" customFormat="1" x14ac:dyDescent="0.3">
      <c r="A389" s="7" t="s">
        <v>281</v>
      </c>
      <c r="B389" s="7" t="s">
        <v>755</v>
      </c>
      <c r="C389" s="7">
        <v>1302</v>
      </c>
      <c r="D389" s="7" t="s">
        <v>806</v>
      </c>
      <c r="E389" s="7">
        <v>901</v>
      </c>
      <c r="F389" s="7">
        <v>150211</v>
      </c>
      <c r="G389" s="7" t="s">
        <v>1555</v>
      </c>
      <c r="H389" s="8" t="s">
        <v>795</v>
      </c>
      <c r="I389" s="8"/>
      <c r="J389" s="15">
        <v>1000000</v>
      </c>
      <c r="K389" s="15">
        <v>1000000</v>
      </c>
      <c r="L389" s="15">
        <v>1000000</v>
      </c>
      <c r="M389" s="15">
        <v>1000000</v>
      </c>
      <c r="N389" s="15">
        <v>1000000</v>
      </c>
      <c r="O389" s="15">
        <v>1000000</v>
      </c>
      <c r="P389" s="15">
        <v>1000000</v>
      </c>
      <c r="Q389" s="15">
        <v>1000000</v>
      </c>
      <c r="R389" s="15">
        <v>1000000</v>
      </c>
      <c r="S389" s="15">
        <v>1000000</v>
      </c>
      <c r="T389" s="15">
        <v>1000000</v>
      </c>
      <c r="U389" s="15">
        <v>1000000</v>
      </c>
      <c r="V389" s="29">
        <v>0.47760000000000002</v>
      </c>
      <c r="X389" s="35">
        <v>0.4761610413223239</v>
      </c>
      <c r="Y389" s="35">
        <v>0.47006072523462855</v>
      </c>
      <c r="Z389" s="35">
        <v>0.47265726432438548</v>
      </c>
      <c r="AA389" s="35">
        <v>0.47579325968504177</v>
      </c>
      <c r="AB389" s="35">
        <v>0.48037476855461858</v>
      </c>
      <c r="AC389" s="35">
        <v>0.48047637338482441</v>
      </c>
      <c r="AD389" s="35">
        <v>0.47958215595676845</v>
      </c>
      <c r="AE389" s="35">
        <v>0.48144600944264959</v>
      </c>
      <c r="AF389" s="35">
        <v>0.47943441448560575</v>
      </c>
      <c r="AG389" s="35">
        <v>0.4748504697227709</v>
      </c>
      <c r="AH389" s="35">
        <v>0.47379193191178504</v>
      </c>
      <c r="AI389" s="35">
        <v>0.48123439126821327</v>
      </c>
      <c r="AK389" s="28">
        <f t="shared" si="94"/>
        <v>476161.0413223239</v>
      </c>
      <c r="AL389" s="28">
        <f t="shared" si="95"/>
        <v>470060.72523462854</v>
      </c>
      <c r="AM389" s="28">
        <f t="shared" si="96"/>
        <v>472657.2643243855</v>
      </c>
      <c r="AN389" s="28">
        <f t="shared" si="97"/>
        <v>475793.25968504179</v>
      </c>
      <c r="AO389" s="28">
        <f t="shared" si="98"/>
        <v>480374.76855461858</v>
      </c>
      <c r="AP389" s="28">
        <f t="shared" si="99"/>
        <v>480476.37338482443</v>
      </c>
      <c r="AQ389" s="28">
        <f t="shared" si="100"/>
        <v>479582.15595676843</v>
      </c>
      <c r="AR389" s="28">
        <f t="shared" si="101"/>
        <v>481446.00944264961</v>
      </c>
      <c r="AS389" s="28">
        <f t="shared" si="102"/>
        <v>479434.41448560572</v>
      </c>
      <c r="AT389" s="28">
        <f t="shared" si="103"/>
        <v>474850.46972277091</v>
      </c>
      <c r="AU389" s="28">
        <f t="shared" si="104"/>
        <v>473791.93191178504</v>
      </c>
      <c r="AV389" s="28">
        <f t="shared" si="105"/>
        <v>481234.39126821328</v>
      </c>
    </row>
    <row r="390" spans="1:48" s="21" customFormat="1" x14ac:dyDescent="0.3">
      <c r="A390" s="7" t="s">
        <v>281</v>
      </c>
      <c r="B390" s="7" t="s">
        <v>755</v>
      </c>
      <c r="C390" s="7">
        <v>1302</v>
      </c>
      <c r="D390" s="7" t="s">
        <v>8</v>
      </c>
      <c r="E390" s="7">
        <v>901</v>
      </c>
      <c r="F390" s="7">
        <v>150212</v>
      </c>
      <c r="G390" s="7" t="s">
        <v>1555</v>
      </c>
      <c r="H390" s="8" t="s">
        <v>788</v>
      </c>
      <c r="I390" s="8"/>
      <c r="J390" s="15">
        <v>1000000</v>
      </c>
      <c r="K390" s="15">
        <v>1000000</v>
      </c>
      <c r="L390" s="15">
        <v>1000000</v>
      </c>
      <c r="M390" s="15">
        <v>1000000</v>
      </c>
      <c r="N390" s="15">
        <v>1000000</v>
      </c>
      <c r="O390" s="15">
        <v>1000000</v>
      </c>
      <c r="P390" s="15">
        <v>1000000</v>
      </c>
      <c r="Q390" s="15">
        <v>1000000</v>
      </c>
      <c r="R390" s="15">
        <v>1000000</v>
      </c>
      <c r="S390" s="15">
        <v>1000000</v>
      </c>
      <c r="T390" s="15">
        <v>1000000</v>
      </c>
      <c r="U390" s="15">
        <v>1000000</v>
      </c>
      <c r="V390" s="29">
        <v>0.47760000000000002</v>
      </c>
      <c r="X390" s="35">
        <v>0.4761610413223239</v>
      </c>
      <c r="Y390" s="35">
        <v>0.47006072523462855</v>
      </c>
      <c r="Z390" s="35">
        <v>0.47265726432438548</v>
      </c>
      <c r="AA390" s="35">
        <v>0.47579325968504177</v>
      </c>
      <c r="AB390" s="35">
        <v>0.48037476855461858</v>
      </c>
      <c r="AC390" s="35">
        <v>0.48047637338482441</v>
      </c>
      <c r="AD390" s="35">
        <v>0.47958215595676845</v>
      </c>
      <c r="AE390" s="35">
        <v>0.48144600944264959</v>
      </c>
      <c r="AF390" s="35">
        <v>0.47943441448560575</v>
      </c>
      <c r="AG390" s="35">
        <v>0.4748504697227709</v>
      </c>
      <c r="AH390" s="35">
        <v>0.47379193191178504</v>
      </c>
      <c r="AI390" s="35">
        <v>0.48123439126821327</v>
      </c>
      <c r="AK390" s="28">
        <f t="shared" si="94"/>
        <v>476161.0413223239</v>
      </c>
      <c r="AL390" s="28">
        <f t="shared" si="95"/>
        <v>470060.72523462854</v>
      </c>
      <c r="AM390" s="28">
        <f t="shared" si="96"/>
        <v>472657.2643243855</v>
      </c>
      <c r="AN390" s="28">
        <f t="shared" si="97"/>
        <v>475793.25968504179</v>
      </c>
      <c r="AO390" s="28">
        <f t="shared" si="98"/>
        <v>480374.76855461858</v>
      </c>
      <c r="AP390" s="28">
        <f t="shared" si="99"/>
        <v>480476.37338482443</v>
      </c>
      <c r="AQ390" s="28">
        <f t="shared" si="100"/>
        <v>479582.15595676843</v>
      </c>
      <c r="AR390" s="28">
        <f t="shared" si="101"/>
        <v>481446.00944264961</v>
      </c>
      <c r="AS390" s="28">
        <f t="shared" si="102"/>
        <v>479434.41448560572</v>
      </c>
      <c r="AT390" s="28">
        <f t="shared" si="103"/>
        <v>474850.46972277091</v>
      </c>
      <c r="AU390" s="28">
        <f t="shared" si="104"/>
        <v>473791.93191178504</v>
      </c>
      <c r="AV390" s="28">
        <f t="shared" si="105"/>
        <v>481234.39126821328</v>
      </c>
    </row>
    <row r="391" spans="1:48" s="21" customFormat="1" x14ac:dyDescent="0.3">
      <c r="A391" s="7" t="s">
        <v>281</v>
      </c>
      <c r="B391" s="7" t="s">
        <v>755</v>
      </c>
      <c r="C391" s="7">
        <v>1302</v>
      </c>
      <c r="D391" s="7" t="s">
        <v>8</v>
      </c>
      <c r="E391" s="7">
        <v>901</v>
      </c>
      <c r="F391" s="7">
        <v>150190</v>
      </c>
      <c r="G391" s="7" t="s">
        <v>1555</v>
      </c>
      <c r="H391" s="8" t="s">
        <v>1550</v>
      </c>
      <c r="I391" s="8"/>
      <c r="J391" s="15">
        <v>1000000</v>
      </c>
      <c r="K391" s="15">
        <v>1000000</v>
      </c>
      <c r="L391" s="15">
        <v>2000000</v>
      </c>
      <c r="M391" s="15">
        <v>2000000</v>
      </c>
      <c r="N391" s="15">
        <v>2000000</v>
      </c>
      <c r="O391" s="15">
        <v>2000000</v>
      </c>
      <c r="P391" s="15">
        <v>5000000</v>
      </c>
      <c r="Q391" s="15">
        <v>5000000</v>
      </c>
      <c r="R391" s="15">
        <v>2000000</v>
      </c>
      <c r="S391" s="15">
        <v>2000000</v>
      </c>
      <c r="T391" s="15">
        <v>1000000</v>
      </c>
      <c r="U391" s="15">
        <v>4000000</v>
      </c>
      <c r="V391" s="29">
        <v>0.47760000000000002</v>
      </c>
      <c r="X391" s="35">
        <v>0.4761610413223239</v>
      </c>
      <c r="Y391" s="35">
        <v>0.47006072523462855</v>
      </c>
      <c r="Z391" s="35">
        <v>0.47265726432438548</v>
      </c>
      <c r="AA391" s="35">
        <v>0.47579325968504177</v>
      </c>
      <c r="AB391" s="35">
        <v>0.48037476855461858</v>
      </c>
      <c r="AC391" s="35">
        <v>0.48047637338482441</v>
      </c>
      <c r="AD391" s="35">
        <v>0.47958215595676845</v>
      </c>
      <c r="AE391" s="35">
        <v>0.48144600944264959</v>
      </c>
      <c r="AF391" s="35">
        <v>0.47943441448560575</v>
      </c>
      <c r="AG391" s="35">
        <v>0.4748504697227709</v>
      </c>
      <c r="AH391" s="35">
        <v>0.47379193191178504</v>
      </c>
      <c r="AI391" s="35">
        <v>0.48123439126821327</v>
      </c>
      <c r="AK391" s="28">
        <f t="shared" si="94"/>
        <v>476161.0413223239</v>
      </c>
      <c r="AL391" s="28">
        <f t="shared" si="95"/>
        <v>470060.72523462854</v>
      </c>
      <c r="AM391" s="28">
        <f t="shared" si="96"/>
        <v>945314.528648771</v>
      </c>
      <c r="AN391" s="28">
        <f t="shared" si="97"/>
        <v>951586.51937008358</v>
      </c>
      <c r="AO391" s="28">
        <f t="shared" si="98"/>
        <v>960749.53710923716</v>
      </c>
      <c r="AP391" s="28">
        <f t="shared" si="99"/>
        <v>960952.74676964886</v>
      </c>
      <c r="AQ391" s="28">
        <f t="shared" si="100"/>
        <v>2397910.7797838422</v>
      </c>
      <c r="AR391" s="28">
        <f t="shared" si="101"/>
        <v>2407230.047213248</v>
      </c>
      <c r="AS391" s="28">
        <f t="shared" si="102"/>
        <v>958868.82897121145</v>
      </c>
      <c r="AT391" s="28">
        <f t="shared" si="103"/>
        <v>949700.93944554182</v>
      </c>
      <c r="AU391" s="28">
        <f t="shared" si="104"/>
        <v>473791.93191178504</v>
      </c>
      <c r="AV391" s="28">
        <f t="shared" si="105"/>
        <v>1924937.5650728531</v>
      </c>
    </row>
    <row r="392" spans="1:48" s="21" customFormat="1" x14ac:dyDescent="0.3">
      <c r="A392" s="7" t="s">
        <v>281</v>
      </c>
      <c r="B392" s="7" t="s">
        <v>755</v>
      </c>
      <c r="C392" s="7">
        <v>1302</v>
      </c>
      <c r="D392" s="7" t="s">
        <v>806</v>
      </c>
      <c r="E392" s="7">
        <v>901</v>
      </c>
      <c r="F392" s="7">
        <v>150208</v>
      </c>
      <c r="G392" s="7" t="s">
        <v>1555</v>
      </c>
      <c r="H392" s="8" t="s">
        <v>790</v>
      </c>
      <c r="I392" s="8"/>
      <c r="J392" s="15">
        <v>0</v>
      </c>
      <c r="K392" s="15">
        <v>1000000</v>
      </c>
      <c r="L392" s="15">
        <v>1000000</v>
      </c>
      <c r="M392" s="15">
        <v>1000000</v>
      </c>
      <c r="N392" s="15">
        <v>1000000</v>
      </c>
      <c r="O392" s="15">
        <v>1000000</v>
      </c>
      <c r="P392" s="15">
        <v>1000000</v>
      </c>
      <c r="Q392" s="15">
        <v>1000000</v>
      </c>
      <c r="R392" s="15">
        <v>1000000</v>
      </c>
      <c r="S392" s="15">
        <v>1000000</v>
      </c>
      <c r="T392" s="15">
        <v>1000000</v>
      </c>
      <c r="U392" s="15">
        <v>1000000</v>
      </c>
      <c r="V392" s="29">
        <v>0.47760000000000002</v>
      </c>
      <c r="X392" s="35">
        <v>0.4761610413223239</v>
      </c>
      <c r="Y392" s="35">
        <v>0.47006072523462855</v>
      </c>
      <c r="Z392" s="35">
        <v>0.47265726432438548</v>
      </c>
      <c r="AA392" s="35">
        <v>0.47579325968504177</v>
      </c>
      <c r="AB392" s="35">
        <v>0.48037476855461858</v>
      </c>
      <c r="AC392" s="35">
        <v>0.48047637338482441</v>
      </c>
      <c r="AD392" s="35">
        <v>0.47958215595676845</v>
      </c>
      <c r="AE392" s="35">
        <v>0.48144600944264959</v>
      </c>
      <c r="AF392" s="35">
        <v>0.47943441448560575</v>
      </c>
      <c r="AG392" s="35">
        <v>0.4748504697227709</v>
      </c>
      <c r="AH392" s="35">
        <v>0.47379193191178504</v>
      </c>
      <c r="AI392" s="35">
        <v>0.48123439126821327</v>
      </c>
      <c r="AK392" s="28">
        <f t="shared" si="94"/>
        <v>0</v>
      </c>
      <c r="AL392" s="28">
        <f t="shared" si="95"/>
        <v>470060.72523462854</v>
      </c>
      <c r="AM392" s="28">
        <f t="shared" si="96"/>
        <v>472657.2643243855</v>
      </c>
      <c r="AN392" s="28">
        <f t="shared" si="97"/>
        <v>475793.25968504179</v>
      </c>
      <c r="AO392" s="28">
        <f t="shared" si="98"/>
        <v>480374.76855461858</v>
      </c>
      <c r="AP392" s="28">
        <f t="shared" si="99"/>
        <v>480476.37338482443</v>
      </c>
      <c r="AQ392" s="28">
        <f t="shared" si="100"/>
        <v>479582.15595676843</v>
      </c>
      <c r="AR392" s="28">
        <f t="shared" si="101"/>
        <v>481446.00944264961</v>
      </c>
      <c r="AS392" s="28">
        <f t="shared" si="102"/>
        <v>479434.41448560572</v>
      </c>
      <c r="AT392" s="28">
        <f t="shared" si="103"/>
        <v>474850.46972277091</v>
      </c>
      <c r="AU392" s="28">
        <f t="shared" si="104"/>
        <v>473791.93191178504</v>
      </c>
      <c r="AV392" s="28">
        <f t="shared" si="105"/>
        <v>481234.39126821328</v>
      </c>
    </row>
    <row r="393" spans="1:48" s="21" customFormat="1" x14ac:dyDescent="0.3">
      <c r="A393" s="7" t="s">
        <v>281</v>
      </c>
      <c r="B393" s="7" t="s">
        <v>755</v>
      </c>
      <c r="C393" s="7">
        <v>1302</v>
      </c>
      <c r="D393" s="7" t="s">
        <v>8</v>
      </c>
      <c r="E393" s="7">
        <v>901</v>
      </c>
      <c r="F393" s="7">
        <v>150123</v>
      </c>
      <c r="G393" s="7" t="s">
        <v>1555</v>
      </c>
      <c r="H393" s="8" t="s">
        <v>784</v>
      </c>
      <c r="I393" s="8"/>
      <c r="J393" s="15">
        <v>2000000</v>
      </c>
      <c r="K393" s="15">
        <v>1000000</v>
      </c>
      <c r="L393" s="15">
        <v>2000000</v>
      </c>
      <c r="M393" s="15">
        <v>2000000</v>
      </c>
      <c r="N393" s="15">
        <v>2000000</v>
      </c>
      <c r="O393" s="15">
        <v>1000000</v>
      </c>
      <c r="P393" s="15">
        <v>1000000</v>
      </c>
      <c r="Q393" s="15">
        <v>1000000</v>
      </c>
      <c r="R393" s="15">
        <v>2000000</v>
      </c>
      <c r="S393" s="15">
        <v>2000000</v>
      </c>
      <c r="T393" s="15">
        <v>2000000</v>
      </c>
      <c r="U393" s="15">
        <v>3000000</v>
      </c>
      <c r="V393" s="29">
        <v>0.47760000000000002</v>
      </c>
      <c r="X393" s="35">
        <v>0.4761610413223239</v>
      </c>
      <c r="Y393" s="35">
        <v>0.47006072523462855</v>
      </c>
      <c r="Z393" s="35">
        <v>0.47265726432438548</v>
      </c>
      <c r="AA393" s="35">
        <v>0.47579325968504177</v>
      </c>
      <c r="AB393" s="35">
        <v>0.48037476855461858</v>
      </c>
      <c r="AC393" s="35">
        <v>0.48047637338482441</v>
      </c>
      <c r="AD393" s="35">
        <v>0.47958215595676845</v>
      </c>
      <c r="AE393" s="35">
        <v>0.48144600944264959</v>
      </c>
      <c r="AF393" s="35">
        <v>0.47943441448560575</v>
      </c>
      <c r="AG393" s="35">
        <v>0.4748504697227709</v>
      </c>
      <c r="AH393" s="35">
        <v>0.47379193191178504</v>
      </c>
      <c r="AI393" s="35">
        <v>0.48123439126821327</v>
      </c>
      <c r="AK393" s="28">
        <f t="shared" si="94"/>
        <v>952322.0826446478</v>
      </c>
      <c r="AL393" s="28">
        <f t="shared" si="95"/>
        <v>470060.72523462854</v>
      </c>
      <c r="AM393" s="28">
        <f t="shared" si="96"/>
        <v>945314.528648771</v>
      </c>
      <c r="AN393" s="28">
        <f t="shared" si="97"/>
        <v>951586.51937008358</v>
      </c>
      <c r="AO393" s="28">
        <f t="shared" si="98"/>
        <v>960749.53710923716</v>
      </c>
      <c r="AP393" s="28">
        <f t="shared" si="99"/>
        <v>480476.37338482443</v>
      </c>
      <c r="AQ393" s="28">
        <f t="shared" si="100"/>
        <v>479582.15595676843</v>
      </c>
      <c r="AR393" s="28">
        <f t="shared" si="101"/>
        <v>481446.00944264961</v>
      </c>
      <c r="AS393" s="28">
        <f t="shared" si="102"/>
        <v>958868.82897121145</v>
      </c>
      <c r="AT393" s="28">
        <f t="shared" si="103"/>
        <v>949700.93944554182</v>
      </c>
      <c r="AU393" s="28">
        <f t="shared" si="104"/>
        <v>947583.86382357008</v>
      </c>
      <c r="AV393" s="28">
        <f t="shared" si="105"/>
        <v>1443703.1738046398</v>
      </c>
    </row>
    <row r="394" spans="1:48" s="21" customFormat="1" x14ac:dyDescent="0.3">
      <c r="A394" s="7" t="s">
        <v>281</v>
      </c>
      <c r="B394" s="7" t="s">
        <v>755</v>
      </c>
      <c r="C394" s="7">
        <v>1302</v>
      </c>
      <c r="D394" s="7" t="s">
        <v>806</v>
      </c>
      <c r="E394" s="7">
        <v>901</v>
      </c>
      <c r="F394" s="7">
        <v>150218</v>
      </c>
      <c r="G394" s="7" t="s">
        <v>1555</v>
      </c>
      <c r="H394" s="8" t="s">
        <v>786</v>
      </c>
      <c r="I394" s="8"/>
      <c r="J394" s="15">
        <v>1000000</v>
      </c>
      <c r="K394" s="15">
        <v>1000000</v>
      </c>
      <c r="L394" s="15">
        <v>1000000</v>
      </c>
      <c r="M394" s="15">
        <v>1000000</v>
      </c>
      <c r="N394" s="15">
        <v>1000000</v>
      </c>
      <c r="O394" s="15">
        <v>1000000</v>
      </c>
      <c r="P394" s="15">
        <v>1000000</v>
      </c>
      <c r="Q394" s="15">
        <v>1000000</v>
      </c>
      <c r="R394" s="15">
        <v>1000000</v>
      </c>
      <c r="S394" s="15">
        <v>1000000</v>
      </c>
      <c r="T394" s="15">
        <v>1000000</v>
      </c>
      <c r="U394" s="15">
        <v>1000000</v>
      </c>
      <c r="V394" s="29">
        <v>0.47760000000000002</v>
      </c>
      <c r="X394" s="35">
        <v>0.4761610413223239</v>
      </c>
      <c r="Y394" s="35">
        <v>0.47006072523462855</v>
      </c>
      <c r="Z394" s="35">
        <v>0.47265726432438548</v>
      </c>
      <c r="AA394" s="35">
        <v>0.47579325968504177</v>
      </c>
      <c r="AB394" s="35">
        <v>0.48037476855461858</v>
      </c>
      <c r="AC394" s="35">
        <v>0.48047637338482441</v>
      </c>
      <c r="AD394" s="35">
        <v>0.47958215595676845</v>
      </c>
      <c r="AE394" s="35">
        <v>0.48144600944264959</v>
      </c>
      <c r="AF394" s="35">
        <v>0.47943441448560575</v>
      </c>
      <c r="AG394" s="35">
        <v>0.4748504697227709</v>
      </c>
      <c r="AH394" s="35">
        <v>0.47379193191178504</v>
      </c>
      <c r="AI394" s="35">
        <v>0.48123439126821327</v>
      </c>
      <c r="AK394" s="28">
        <f t="shared" si="94"/>
        <v>476161.0413223239</v>
      </c>
      <c r="AL394" s="28">
        <f t="shared" si="95"/>
        <v>470060.72523462854</v>
      </c>
      <c r="AM394" s="28">
        <f t="shared" si="96"/>
        <v>472657.2643243855</v>
      </c>
      <c r="AN394" s="28">
        <f t="shared" si="97"/>
        <v>475793.25968504179</v>
      </c>
      <c r="AO394" s="28">
        <f t="shared" si="98"/>
        <v>480374.76855461858</v>
      </c>
      <c r="AP394" s="28">
        <f t="shared" si="99"/>
        <v>480476.37338482443</v>
      </c>
      <c r="AQ394" s="28">
        <f t="shared" si="100"/>
        <v>479582.15595676843</v>
      </c>
      <c r="AR394" s="28">
        <f t="shared" si="101"/>
        <v>481446.00944264961</v>
      </c>
      <c r="AS394" s="28">
        <f t="shared" si="102"/>
        <v>479434.41448560572</v>
      </c>
      <c r="AT394" s="28">
        <f t="shared" si="103"/>
        <v>474850.46972277091</v>
      </c>
      <c r="AU394" s="28">
        <f t="shared" si="104"/>
        <v>473791.93191178504</v>
      </c>
      <c r="AV394" s="28">
        <f t="shared" si="105"/>
        <v>481234.39126821328</v>
      </c>
    </row>
    <row r="395" spans="1:48" s="21" customFormat="1" x14ac:dyDescent="0.3">
      <c r="A395" s="7" t="s">
        <v>281</v>
      </c>
      <c r="B395" s="7" t="s">
        <v>755</v>
      </c>
      <c r="C395" s="7">
        <v>1302</v>
      </c>
      <c r="D395" s="7" t="s">
        <v>8</v>
      </c>
      <c r="E395" s="7">
        <v>901</v>
      </c>
      <c r="F395" s="7">
        <v>151181</v>
      </c>
      <c r="G395" s="7" t="s">
        <v>1555</v>
      </c>
      <c r="H395" s="8" t="s">
        <v>787</v>
      </c>
      <c r="I395" s="8"/>
      <c r="J395" s="15">
        <v>0</v>
      </c>
      <c r="K395" s="15">
        <v>1000000</v>
      </c>
      <c r="L395" s="15">
        <v>1000000</v>
      </c>
      <c r="M395" s="15">
        <v>1000000</v>
      </c>
      <c r="N395" s="15">
        <v>1000000</v>
      </c>
      <c r="O395" s="15">
        <v>1000000</v>
      </c>
      <c r="P395" s="15">
        <v>1000000</v>
      </c>
      <c r="Q395" s="15">
        <v>1000000</v>
      </c>
      <c r="R395" s="15">
        <v>1000000</v>
      </c>
      <c r="S395" s="15">
        <v>1000000</v>
      </c>
      <c r="T395" s="15">
        <v>1000000</v>
      </c>
      <c r="U395" s="15">
        <v>1000000</v>
      </c>
      <c r="V395" s="29">
        <v>0.47760000000000002</v>
      </c>
      <c r="X395" s="35">
        <v>0.4761610413223239</v>
      </c>
      <c r="Y395" s="35">
        <v>0.47006072523462855</v>
      </c>
      <c r="Z395" s="35">
        <v>0.47265726432438548</v>
      </c>
      <c r="AA395" s="35">
        <v>0.47579325968504177</v>
      </c>
      <c r="AB395" s="35">
        <v>0.48037476855461858</v>
      </c>
      <c r="AC395" s="35">
        <v>0.48047637338482441</v>
      </c>
      <c r="AD395" s="35">
        <v>0.47958215595676845</v>
      </c>
      <c r="AE395" s="35">
        <v>0.48144600944264959</v>
      </c>
      <c r="AF395" s="35">
        <v>0.47943441448560575</v>
      </c>
      <c r="AG395" s="35">
        <v>0.4748504697227709</v>
      </c>
      <c r="AH395" s="35">
        <v>0.47379193191178504</v>
      </c>
      <c r="AI395" s="35">
        <v>0.48123439126821327</v>
      </c>
      <c r="AK395" s="28">
        <f t="shared" si="94"/>
        <v>0</v>
      </c>
      <c r="AL395" s="28">
        <f t="shared" si="95"/>
        <v>470060.72523462854</v>
      </c>
      <c r="AM395" s="28">
        <f t="shared" si="96"/>
        <v>472657.2643243855</v>
      </c>
      <c r="AN395" s="28">
        <f t="shared" si="97"/>
        <v>475793.25968504179</v>
      </c>
      <c r="AO395" s="28">
        <f t="shared" si="98"/>
        <v>480374.76855461858</v>
      </c>
      <c r="AP395" s="28">
        <f t="shared" si="99"/>
        <v>480476.37338482443</v>
      </c>
      <c r="AQ395" s="28">
        <f t="shared" si="100"/>
        <v>479582.15595676843</v>
      </c>
      <c r="AR395" s="28">
        <f t="shared" si="101"/>
        <v>481446.00944264961</v>
      </c>
      <c r="AS395" s="28">
        <f t="shared" si="102"/>
        <v>479434.41448560572</v>
      </c>
      <c r="AT395" s="28">
        <f t="shared" si="103"/>
        <v>474850.46972277091</v>
      </c>
      <c r="AU395" s="28">
        <f t="shared" si="104"/>
        <v>473791.93191178504</v>
      </c>
      <c r="AV395" s="28">
        <f t="shared" si="105"/>
        <v>481234.39126821328</v>
      </c>
    </row>
    <row r="396" spans="1:48" s="21" customFormat="1" x14ac:dyDescent="0.3">
      <c r="A396" s="7" t="s">
        <v>281</v>
      </c>
      <c r="B396" s="7" t="s">
        <v>755</v>
      </c>
      <c r="C396" s="7">
        <v>1302</v>
      </c>
      <c r="D396" s="7" t="s">
        <v>8</v>
      </c>
      <c r="E396" s="7">
        <v>901</v>
      </c>
      <c r="F396" s="7">
        <v>150204</v>
      </c>
      <c r="G396" s="7" t="s">
        <v>1555</v>
      </c>
      <c r="H396" s="8" t="s">
        <v>789</v>
      </c>
      <c r="I396" s="8"/>
      <c r="J396" s="15">
        <v>1000000</v>
      </c>
      <c r="K396" s="15">
        <v>1000000</v>
      </c>
      <c r="L396" s="15">
        <v>1000000</v>
      </c>
      <c r="M396" s="15">
        <v>1000000</v>
      </c>
      <c r="N396" s="15">
        <v>1000000</v>
      </c>
      <c r="O396" s="15">
        <v>2000000</v>
      </c>
      <c r="P396" s="15">
        <v>1000000</v>
      </c>
      <c r="Q396" s="15">
        <v>1000000</v>
      </c>
      <c r="R396" s="15">
        <v>1000000</v>
      </c>
      <c r="S396" s="15">
        <v>1000000</v>
      </c>
      <c r="T396" s="15">
        <v>1000000</v>
      </c>
      <c r="U396" s="15">
        <v>1000000</v>
      </c>
      <c r="V396" s="29">
        <v>0.47760000000000002</v>
      </c>
      <c r="X396" s="35">
        <v>0.4761610413223239</v>
      </c>
      <c r="Y396" s="35">
        <v>0.47006072523462855</v>
      </c>
      <c r="Z396" s="35">
        <v>0.47265726432438548</v>
      </c>
      <c r="AA396" s="35">
        <v>0.47579325968504177</v>
      </c>
      <c r="AB396" s="35">
        <v>0.48037476855461858</v>
      </c>
      <c r="AC396" s="35">
        <v>0.48047637338482441</v>
      </c>
      <c r="AD396" s="35">
        <v>0.47958215595676845</v>
      </c>
      <c r="AE396" s="35">
        <v>0.48144600944264959</v>
      </c>
      <c r="AF396" s="35">
        <v>0.47943441448560575</v>
      </c>
      <c r="AG396" s="35">
        <v>0.4748504697227709</v>
      </c>
      <c r="AH396" s="35">
        <v>0.47379193191178504</v>
      </c>
      <c r="AI396" s="35">
        <v>0.48123439126821327</v>
      </c>
      <c r="AK396" s="28">
        <f t="shared" si="94"/>
        <v>476161.0413223239</v>
      </c>
      <c r="AL396" s="28">
        <f t="shared" si="95"/>
        <v>470060.72523462854</v>
      </c>
      <c r="AM396" s="28">
        <f t="shared" si="96"/>
        <v>472657.2643243855</v>
      </c>
      <c r="AN396" s="28">
        <f t="shared" si="97"/>
        <v>475793.25968504179</v>
      </c>
      <c r="AO396" s="28">
        <f t="shared" si="98"/>
        <v>480374.76855461858</v>
      </c>
      <c r="AP396" s="28">
        <f t="shared" si="99"/>
        <v>960952.74676964886</v>
      </c>
      <c r="AQ396" s="28">
        <f t="shared" si="100"/>
        <v>479582.15595676843</v>
      </c>
      <c r="AR396" s="28">
        <f t="shared" si="101"/>
        <v>481446.00944264961</v>
      </c>
      <c r="AS396" s="28">
        <f t="shared" si="102"/>
        <v>479434.41448560572</v>
      </c>
      <c r="AT396" s="28">
        <f t="shared" si="103"/>
        <v>474850.46972277091</v>
      </c>
      <c r="AU396" s="28">
        <f t="shared" si="104"/>
        <v>473791.93191178504</v>
      </c>
      <c r="AV396" s="28">
        <f t="shared" si="105"/>
        <v>481234.39126821328</v>
      </c>
    </row>
    <row r="397" spans="1:48" s="21" customFormat="1" x14ac:dyDescent="0.3">
      <c r="A397" s="7" t="s">
        <v>281</v>
      </c>
      <c r="B397" s="7" t="s">
        <v>755</v>
      </c>
      <c r="C397" s="7">
        <v>1302</v>
      </c>
      <c r="D397" s="7" t="s">
        <v>8</v>
      </c>
      <c r="E397" s="7">
        <v>901</v>
      </c>
      <c r="F397" s="7">
        <v>150136</v>
      </c>
      <c r="G397" s="7" t="s">
        <v>1555</v>
      </c>
      <c r="H397" s="8" t="s">
        <v>833</v>
      </c>
      <c r="I397" s="8"/>
      <c r="J397" s="15">
        <v>0</v>
      </c>
      <c r="K397" s="15">
        <v>1000000</v>
      </c>
      <c r="L397" s="15">
        <v>1000000</v>
      </c>
      <c r="M397" s="15">
        <v>1000000</v>
      </c>
      <c r="N397" s="15">
        <v>1000000</v>
      </c>
      <c r="O397" s="15">
        <v>1000000</v>
      </c>
      <c r="P397" s="15">
        <v>1000000</v>
      </c>
      <c r="Q397" s="15">
        <v>1000000</v>
      </c>
      <c r="R397" s="15">
        <v>1000000</v>
      </c>
      <c r="S397" s="15">
        <v>1000000</v>
      </c>
      <c r="T397" s="15">
        <v>1000000</v>
      </c>
      <c r="U397" s="15">
        <v>1000000</v>
      </c>
      <c r="V397" s="29">
        <v>0.47760000000000002</v>
      </c>
      <c r="X397" s="35">
        <v>0.4761610413223239</v>
      </c>
      <c r="Y397" s="35">
        <v>0.47006072523462855</v>
      </c>
      <c r="Z397" s="35">
        <v>0.47265726432438548</v>
      </c>
      <c r="AA397" s="35">
        <v>0.47579325968504177</v>
      </c>
      <c r="AB397" s="35">
        <v>0.48037476855461858</v>
      </c>
      <c r="AC397" s="35">
        <v>0.48047637338482441</v>
      </c>
      <c r="AD397" s="35">
        <v>0.47958215595676845</v>
      </c>
      <c r="AE397" s="35">
        <v>0.48144600944264959</v>
      </c>
      <c r="AF397" s="35">
        <v>0.47943441448560575</v>
      </c>
      <c r="AG397" s="35">
        <v>0.4748504697227709</v>
      </c>
      <c r="AH397" s="35">
        <v>0.47379193191178504</v>
      </c>
      <c r="AI397" s="35">
        <v>0.48123439126821327</v>
      </c>
      <c r="AK397" s="28">
        <f t="shared" si="94"/>
        <v>0</v>
      </c>
      <c r="AL397" s="28">
        <f t="shared" si="95"/>
        <v>470060.72523462854</v>
      </c>
      <c r="AM397" s="28">
        <f t="shared" si="96"/>
        <v>472657.2643243855</v>
      </c>
      <c r="AN397" s="28">
        <f t="shared" si="97"/>
        <v>475793.25968504179</v>
      </c>
      <c r="AO397" s="28">
        <f t="shared" si="98"/>
        <v>480374.76855461858</v>
      </c>
      <c r="AP397" s="28">
        <f t="shared" si="99"/>
        <v>480476.37338482443</v>
      </c>
      <c r="AQ397" s="28">
        <f t="shared" si="100"/>
        <v>479582.15595676843</v>
      </c>
      <c r="AR397" s="28">
        <f t="shared" si="101"/>
        <v>481446.00944264961</v>
      </c>
      <c r="AS397" s="28">
        <f t="shared" si="102"/>
        <v>479434.41448560572</v>
      </c>
      <c r="AT397" s="28">
        <f t="shared" si="103"/>
        <v>474850.46972277091</v>
      </c>
      <c r="AU397" s="28">
        <f t="shared" si="104"/>
        <v>473791.93191178504</v>
      </c>
      <c r="AV397" s="28">
        <f t="shared" si="105"/>
        <v>481234.39126821328</v>
      </c>
    </row>
    <row r="398" spans="1:48" s="21" customFormat="1" x14ac:dyDescent="0.3">
      <c r="A398" s="7" t="s">
        <v>281</v>
      </c>
      <c r="B398" s="7" t="s">
        <v>755</v>
      </c>
      <c r="C398" s="7">
        <v>1302</v>
      </c>
      <c r="D398" s="7" t="s">
        <v>8</v>
      </c>
      <c r="E398" s="7">
        <v>901</v>
      </c>
      <c r="F398" s="7">
        <v>150186</v>
      </c>
      <c r="G398" s="7" t="s">
        <v>1555</v>
      </c>
      <c r="H398" s="8" t="s">
        <v>1551</v>
      </c>
      <c r="I398" s="8"/>
      <c r="J398" s="15">
        <v>1000000</v>
      </c>
      <c r="K398" s="15">
        <v>1000000</v>
      </c>
      <c r="L398" s="15">
        <v>1000000</v>
      </c>
      <c r="M398" s="15">
        <v>1000000</v>
      </c>
      <c r="N398" s="15">
        <v>1000000</v>
      </c>
      <c r="O398" s="15">
        <v>1000000</v>
      </c>
      <c r="P398" s="15">
        <v>1000000</v>
      </c>
      <c r="Q398" s="15">
        <v>1000000</v>
      </c>
      <c r="R398" s="15">
        <v>1000000</v>
      </c>
      <c r="S398" s="15">
        <v>1000000</v>
      </c>
      <c r="T398" s="15">
        <v>1000000</v>
      </c>
      <c r="U398" s="15">
        <v>1000000</v>
      </c>
      <c r="V398" s="29">
        <v>0.47760000000000002</v>
      </c>
      <c r="X398" s="35">
        <v>0.4761610413223239</v>
      </c>
      <c r="Y398" s="35">
        <v>0.47006072523462855</v>
      </c>
      <c r="Z398" s="35">
        <v>0.47265726432438548</v>
      </c>
      <c r="AA398" s="35">
        <v>0.47579325968504177</v>
      </c>
      <c r="AB398" s="35">
        <v>0.48037476855461858</v>
      </c>
      <c r="AC398" s="35">
        <v>0.48047637338482441</v>
      </c>
      <c r="AD398" s="35">
        <v>0.47958215595676845</v>
      </c>
      <c r="AE398" s="35">
        <v>0.48144600944264959</v>
      </c>
      <c r="AF398" s="35">
        <v>0.47943441448560575</v>
      </c>
      <c r="AG398" s="35">
        <v>0.4748504697227709</v>
      </c>
      <c r="AH398" s="35">
        <v>0.47379193191178504</v>
      </c>
      <c r="AI398" s="35">
        <v>0.48123439126821327</v>
      </c>
      <c r="AK398" s="28">
        <f t="shared" si="94"/>
        <v>476161.0413223239</v>
      </c>
      <c r="AL398" s="28">
        <f t="shared" si="95"/>
        <v>470060.72523462854</v>
      </c>
      <c r="AM398" s="28">
        <f t="shared" si="96"/>
        <v>472657.2643243855</v>
      </c>
      <c r="AN398" s="28">
        <f t="shared" si="97"/>
        <v>475793.25968504179</v>
      </c>
      <c r="AO398" s="28">
        <f t="shared" si="98"/>
        <v>480374.76855461858</v>
      </c>
      <c r="AP398" s="28">
        <f t="shared" si="99"/>
        <v>480476.37338482443</v>
      </c>
      <c r="AQ398" s="28">
        <f t="shared" si="100"/>
        <v>479582.15595676843</v>
      </c>
      <c r="AR398" s="28">
        <f t="shared" si="101"/>
        <v>481446.00944264961</v>
      </c>
      <c r="AS398" s="28">
        <f t="shared" si="102"/>
        <v>479434.41448560572</v>
      </c>
      <c r="AT398" s="28">
        <f t="shared" si="103"/>
        <v>474850.46972277091</v>
      </c>
      <c r="AU398" s="28">
        <f t="shared" si="104"/>
        <v>473791.93191178504</v>
      </c>
      <c r="AV398" s="28">
        <f t="shared" si="105"/>
        <v>481234.39126821328</v>
      </c>
    </row>
    <row r="399" spans="1:48" s="21" customFormat="1" x14ac:dyDescent="0.3">
      <c r="A399" s="7" t="s">
        <v>281</v>
      </c>
      <c r="B399" s="7" t="s">
        <v>755</v>
      </c>
      <c r="C399" s="7">
        <v>1302</v>
      </c>
      <c r="D399" s="7" t="s">
        <v>8</v>
      </c>
      <c r="E399" s="7">
        <v>901</v>
      </c>
      <c r="F399" s="7">
        <v>370695</v>
      </c>
      <c r="G399" s="7" t="s">
        <v>1555</v>
      </c>
      <c r="H399" s="8" t="s">
        <v>1552</v>
      </c>
      <c r="I399" s="8"/>
      <c r="J399" s="15">
        <v>1000000</v>
      </c>
      <c r="K399" s="15">
        <v>1000000</v>
      </c>
      <c r="L399" s="15">
        <v>1000000</v>
      </c>
      <c r="M399" s="15">
        <v>1000000</v>
      </c>
      <c r="N399" s="15">
        <v>1000000</v>
      </c>
      <c r="O399" s="15">
        <v>1000000</v>
      </c>
      <c r="P399" s="15">
        <v>1000000</v>
      </c>
      <c r="Q399" s="15">
        <v>1000000</v>
      </c>
      <c r="R399" s="15">
        <v>1000000</v>
      </c>
      <c r="S399" s="15">
        <v>1000000</v>
      </c>
      <c r="T399" s="15">
        <v>1000000</v>
      </c>
      <c r="U399" s="15">
        <v>1000000</v>
      </c>
      <c r="V399" s="29">
        <v>0.47760000000000002</v>
      </c>
      <c r="X399" s="35">
        <v>0.4761610413223239</v>
      </c>
      <c r="Y399" s="35">
        <v>0.47006072523462855</v>
      </c>
      <c r="Z399" s="35">
        <v>0.47265726432438548</v>
      </c>
      <c r="AA399" s="35">
        <v>0.47579325968504177</v>
      </c>
      <c r="AB399" s="35">
        <v>0.48037476855461858</v>
      </c>
      <c r="AC399" s="35">
        <v>0.48047637338482441</v>
      </c>
      <c r="AD399" s="35">
        <v>0.47958215595676845</v>
      </c>
      <c r="AE399" s="35">
        <v>0.48144600944264959</v>
      </c>
      <c r="AF399" s="35">
        <v>0.47943441448560575</v>
      </c>
      <c r="AG399" s="35">
        <v>0.4748504697227709</v>
      </c>
      <c r="AH399" s="35">
        <v>0.47379193191178504</v>
      </c>
      <c r="AI399" s="35">
        <v>0.48123439126821327</v>
      </c>
      <c r="AK399" s="28">
        <f t="shared" si="94"/>
        <v>476161.0413223239</v>
      </c>
      <c r="AL399" s="28">
        <f t="shared" si="95"/>
        <v>470060.72523462854</v>
      </c>
      <c r="AM399" s="28">
        <f t="shared" si="96"/>
        <v>472657.2643243855</v>
      </c>
      <c r="AN399" s="28">
        <f t="shared" si="97"/>
        <v>475793.25968504179</v>
      </c>
      <c r="AO399" s="28">
        <f t="shared" si="98"/>
        <v>480374.76855461858</v>
      </c>
      <c r="AP399" s="28">
        <f t="shared" si="99"/>
        <v>480476.37338482443</v>
      </c>
      <c r="AQ399" s="28">
        <f t="shared" si="100"/>
        <v>479582.15595676843</v>
      </c>
      <c r="AR399" s="28">
        <f t="shared" si="101"/>
        <v>481446.00944264961</v>
      </c>
      <c r="AS399" s="28">
        <f t="shared" si="102"/>
        <v>479434.41448560572</v>
      </c>
      <c r="AT399" s="28">
        <f t="shared" si="103"/>
        <v>474850.46972277091</v>
      </c>
      <c r="AU399" s="28">
        <f t="shared" si="104"/>
        <v>473791.93191178504</v>
      </c>
      <c r="AV399" s="28">
        <f t="shared" si="105"/>
        <v>481234.39126821328</v>
      </c>
    </row>
    <row r="400" spans="1:48" s="21" customFormat="1" x14ac:dyDescent="0.3">
      <c r="A400" s="7" t="s">
        <v>281</v>
      </c>
      <c r="B400" s="7" t="s">
        <v>755</v>
      </c>
      <c r="C400" s="7">
        <v>1302</v>
      </c>
      <c r="D400" s="7" t="s">
        <v>252</v>
      </c>
      <c r="E400" s="7">
        <v>901</v>
      </c>
      <c r="F400" s="7" t="s">
        <v>252</v>
      </c>
      <c r="G400" s="7" t="s">
        <v>1555</v>
      </c>
      <c r="H400" s="8" t="s">
        <v>290</v>
      </c>
      <c r="I400" s="8"/>
      <c r="J400" s="15">
        <v>10000000</v>
      </c>
      <c r="K400" s="15">
        <v>18000000</v>
      </c>
      <c r="L400" s="15">
        <v>8000000</v>
      </c>
      <c r="M400" s="15">
        <v>5000000</v>
      </c>
      <c r="N400" s="15">
        <v>10000000</v>
      </c>
      <c r="O400" s="15">
        <v>10000000</v>
      </c>
      <c r="P400" s="15">
        <v>8000000</v>
      </c>
      <c r="Q400" s="15">
        <v>16000000</v>
      </c>
      <c r="R400" s="15">
        <v>5000000</v>
      </c>
      <c r="S400" s="15">
        <v>11000000</v>
      </c>
      <c r="T400" s="15">
        <v>8000000</v>
      </c>
      <c r="U400" s="15">
        <v>5000000</v>
      </c>
      <c r="V400" s="29">
        <v>0.47760000000000002</v>
      </c>
      <c r="X400" s="35">
        <v>0.4761610413223239</v>
      </c>
      <c r="Y400" s="35">
        <v>0.47006072523462855</v>
      </c>
      <c r="Z400" s="35">
        <v>0.47265726432438548</v>
      </c>
      <c r="AA400" s="35">
        <v>0.47579325968504177</v>
      </c>
      <c r="AB400" s="35">
        <v>0.48037476855461858</v>
      </c>
      <c r="AC400" s="35">
        <v>0.48047637338482441</v>
      </c>
      <c r="AD400" s="35">
        <v>0.47958215595676845</v>
      </c>
      <c r="AE400" s="35">
        <v>0.48144600944264959</v>
      </c>
      <c r="AF400" s="35">
        <v>0.47943441448560575</v>
      </c>
      <c r="AG400" s="35">
        <v>0.4748504697227709</v>
      </c>
      <c r="AH400" s="35">
        <v>0.47379193191178504</v>
      </c>
      <c r="AI400" s="35">
        <v>0.48123439126821327</v>
      </c>
      <c r="AK400" s="28">
        <f t="shared" si="94"/>
        <v>4761610.4132232387</v>
      </c>
      <c r="AL400" s="28">
        <f t="shared" si="95"/>
        <v>8461093.0542233139</v>
      </c>
      <c r="AM400" s="28">
        <f t="shared" si="96"/>
        <v>3781258.114595084</v>
      </c>
      <c r="AN400" s="28">
        <f t="shared" si="97"/>
        <v>2378966.2984252088</v>
      </c>
      <c r="AO400" s="28">
        <f t="shared" si="98"/>
        <v>4803747.6855461858</v>
      </c>
      <c r="AP400" s="28">
        <f t="shared" si="99"/>
        <v>4804763.733848244</v>
      </c>
      <c r="AQ400" s="28">
        <f t="shared" si="100"/>
        <v>3836657.2476541474</v>
      </c>
      <c r="AR400" s="28">
        <f t="shared" si="101"/>
        <v>7703136.1510823937</v>
      </c>
      <c r="AS400" s="28">
        <f t="shared" si="102"/>
        <v>2397172.0724280286</v>
      </c>
      <c r="AT400" s="28">
        <f t="shared" si="103"/>
        <v>5223355.1669504801</v>
      </c>
      <c r="AU400" s="28">
        <f t="shared" si="104"/>
        <v>3790335.4552942803</v>
      </c>
      <c r="AV400" s="28">
        <f t="shared" si="105"/>
        <v>2406171.9563410664</v>
      </c>
    </row>
    <row r="401" spans="1:48" s="21" customFormat="1" x14ac:dyDescent="0.3">
      <c r="A401" s="7" t="s">
        <v>281</v>
      </c>
      <c r="B401" s="7" t="s">
        <v>755</v>
      </c>
      <c r="C401" s="7">
        <v>1302</v>
      </c>
      <c r="D401" s="7" t="s">
        <v>804</v>
      </c>
      <c r="E401" s="7">
        <v>901</v>
      </c>
      <c r="F401" s="7">
        <v>150020</v>
      </c>
      <c r="G401" s="7" t="s">
        <v>802</v>
      </c>
      <c r="H401" s="8" t="s">
        <v>756</v>
      </c>
      <c r="I401" s="8"/>
      <c r="J401" s="15">
        <v>30000000</v>
      </c>
      <c r="K401" s="15">
        <v>10000000</v>
      </c>
      <c r="L401" s="15">
        <v>15000000</v>
      </c>
      <c r="M401" s="15">
        <v>10000000</v>
      </c>
      <c r="N401" s="15">
        <v>15000000</v>
      </c>
      <c r="O401" s="15">
        <v>15000000</v>
      </c>
      <c r="P401" s="15">
        <v>18000000</v>
      </c>
      <c r="Q401" s="15">
        <v>20000000</v>
      </c>
      <c r="R401" s="15">
        <v>24000000</v>
      </c>
      <c r="S401" s="15">
        <v>25000000</v>
      </c>
      <c r="T401" s="15">
        <v>20000000</v>
      </c>
      <c r="U401" s="15">
        <v>25000000</v>
      </c>
      <c r="V401" s="29">
        <v>0.47760000000000002</v>
      </c>
      <c r="X401" s="35">
        <v>0.4761610413223239</v>
      </c>
      <c r="Y401" s="35">
        <v>0.47006072523462855</v>
      </c>
      <c r="Z401" s="35">
        <v>0.47265726432438548</v>
      </c>
      <c r="AA401" s="35">
        <v>0.47579325968504177</v>
      </c>
      <c r="AB401" s="35">
        <v>0.48037476855461858</v>
      </c>
      <c r="AC401" s="35">
        <v>0.48047637338482441</v>
      </c>
      <c r="AD401" s="35">
        <v>0.47958215595676845</v>
      </c>
      <c r="AE401" s="35">
        <v>0.48144600944264959</v>
      </c>
      <c r="AF401" s="35">
        <v>0.47943441448560575</v>
      </c>
      <c r="AG401" s="35">
        <v>0.4748504697227709</v>
      </c>
      <c r="AH401" s="35">
        <v>0.47379193191178504</v>
      </c>
      <c r="AI401" s="35">
        <v>0.48123439126821327</v>
      </c>
      <c r="AK401" s="28">
        <f t="shared" si="94"/>
        <v>14284831.239669716</v>
      </c>
      <c r="AL401" s="28">
        <f t="shared" si="95"/>
        <v>4700607.2523462856</v>
      </c>
      <c r="AM401" s="28">
        <f t="shared" si="96"/>
        <v>7089858.9648657823</v>
      </c>
      <c r="AN401" s="28">
        <f t="shared" si="97"/>
        <v>4757932.5968504176</v>
      </c>
      <c r="AO401" s="28">
        <f t="shared" si="98"/>
        <v>7205621.5283192787</v>
      </c>
      <c r="AP401" s="28">
        <f t="shared" si="99"/>
        <v>7207145.6007723659</v>
      </c>
      <c r="AQ401" s="28">
        <f t="shared" si="100"/>
        <v>8632478.8072218318</v>
      </c>
      <c r="AR401" s="28">
        <f t="shared" si="101"/>
        <v>9628920.1888529919</v>
      </c>
      <c r="AS401" s="28">
        <f t="shared" si="102"/>
        <v>11506425.947654538</v>
      </c>
      <c r="AT401" s="28">
        <f t="shared" si="103"/>
        <v>11871261.743069272</v>
      </c>
      <c r="AU401" s="28">
        <f t="shared" si="104"/>
        <v>9475838.6382357012</v>
      </c>
      <c r="AV401" s="28">
        <f t="shared" si="105"/>
        <v>12030859.781705331</v>
      </c>
    </row>
    <row r="402" spans="1:48" s="21" customFormat="1" x14ac:dyDescent="0.3">
      <c r="A402" s="7" t="s">
        <v>281</v>
      </c>
      <c r="B402" s="7" t="s">
        <v>755</v>
      </c>
      <c r="C402" s="7">
        <v>1302</v>
      </c>
      <c r="D402" s="7" t="s">
        <v>808</v>
      </c>
      <c r="E402" s="7">
        <v>901</v>
      </c>
      <c r="F402" s="7">
        <v>150129</v>
      </c>
      <c r="G402" s="7" t="s">
        <v>802</v>
      </c>
      <c r="H402" s="8" t="s">
        <v>763</v>
      </c>
      <c r="I402" s="8"/>
      <c r="J402" s="15">
        <v>15000000</v>
      </c>
      <c r="K402" s="15">
        <v>9000000</v>
      </c>
      <c r="L402" s="15">
        <v>12000000</v>
      </c>
      <c r="M402" s="15">
        <v>13000000</v>
      </c>
      <c r="N402" s="15">
        <v>15000000</v>
      </c>
      <c r="O402" s="15">
        <v>15000000</v>
      </c>
      <c r="P402" s="15">
        <v>12000000</v>
      </c>
      <c r="Q402" s="15">
        <v>15000000</v>
      </c>
      <c r="R402" s="15">
        <v>15000000</v>
      </c>
      <c r="S402" s="15">
        <v>15000000</v>
      </c>
      <c r="T402" s="15">
        <v>10000000</v>
      </c>
      <c r="U402" s="15">
        <v>15000000</v>
      </c>
      <c r="V402" s="29">
        <v>0.47760000000000002</v>
      </c>
      <c r="X402" s="35">
        <v>0.4761610413223239</v>
      </c>
      <c r="Y402" s="35">
        <v>0.47006072523462855</v>
      </c>
      <c r="Z402" s="35">
        <v>0.47265726432438548</v>
      </c>
      <c r="AA402" s="35">
        <v>0.47579325968504177</v>
      </c>
      <c r="AB402" s="35">
        <v>0.48037476855461858</v>
      </c>
      <c r="AC402" s="35">
        <v>0.48047637338482441</v>
      </c>
      <c r="AD402" s="35">
        <v>0.47958215595676845</v>
      </c>
      <c r="AE402" s="35">
        <v>0.48144600944264959</v>
      </c>
      <c r="AF402" s="35">
        <v>0.47943441448560575</v>
      </c>
      <c r="AG402" s="35">
        <v>0.4748504697227709</v>
      </c>
      <c r="AH402" s="35">
        <v>0.47379193191178504</v>
      </c>
      <c r="AI402" s="35">
        <v>0.48123439126821327</v>
      </c>
      <c r="AK402" s="28">
        <f t="shared" si="94"/>
        <v>7142415.619834858</v>
      </c>
      <c r="AL402" s="28">
        <f t="shared" si="95"/>
        <v>4230546.527111657</v>
      </c>
      <c r="AM402" s="28">
        <f t="shared" si="96"/>
        <v>5671887.1718926262</v>
      </c>
      <c r="AN402" s="28">
        <f t="shared" si="97"/>
        <v>6185312.3759055426</v>
      </c>
      <c r="AO402" s="28">
        <f t="shared" si="98"/>
        <v>7205621.5283192787</v>
      </c>
      <c r="AP402" s="28">
        <f t="shared" si="99"/>
        <v>7207145.6007723659</v>
      </c>
      <c r="AQ402" s="28">
        <f t="shared" si="100"/>
        <v>5754985.8714812212</v>
      </c>
      <c r="AR402" s="28">
        <f t="shared" si="101"/>
        <v>7221690.1416397439</v>
      </c>
      <c r="AS402" s="28">
        <f t="shared" si="102"/>
        <v>7191516.2172840862</v>
      </c>
      <c r="AT402" s="28">
        <f t="shared" si="103"/>
        <v>7122757.0458415635</v>
      </c>
      <c r="AU402" s="28">
        <f t="shared" si="104"/>
        <v>4737919.3191178506</v>
      </c>
      <c r="AV402" s="28">
        <f t="shared" si="105"/>
        <v>7218515.8690231992</v>
      </c>
    </row>
    <row r="403" spans="1:48" s="21" customFormat="1" x14ac:dyDescent="0.3">
      <c r="A403" s="7" t="s">
        <v>281</v>
      </c>
      <c r="B403" s="7" t="s">
        <v>755</v>
      </c>
      <c r="C403" s="7">
        <v>1302</v>
      </c>
      <c r="D403" s="7" t="s">
        <v>807</v>
      </c>
      <c r="E403" s="7">
        <v>901</v>
      </c>
      <c r="F403" s="7">
        <v>150040</v>
      </c>
      <c r="G403" s="7" t="s">
        <v>802</v>
      </c>
      <c r="H403" s="8" t="s">
        <v>761</v>
      </c>
      <c r="I403" s="8"/>
      <c r="J403" s="15">
        <v>11000000</v>
      </c>
      <c r="K403" s="15">
        <v>8000000</v>
      </c>
      <c r="L403" s="15">
        <v>12000000</v>
      </c>
      <c r="M403" s="15">
        <v>12000000</v>
      </c>
      <c r="N403" s="15">
        <v>10000000</v>
      </c>
      <c r="O403" s="15">
        <v>10000000</v>
      </c>
      <c r="P403" s="15">
        <v>9000000</v>
      </c>
      <c r="Q403" s="15">
        <v>10000000</v>
      </c>
      <c r="R403" s="15">
        <v>15000000</v>
      </c>
      <c r="S403" s="15">
        <v>10000000</v>
      </c>
      <c r="T403" s="15">
        <v>10000000</v>
      </c>
      <c r="U403" s="15">
        <v>12000000</v>
      </c>
      <c r="V403" s="29">
        <v>0.47760000000000002</v>
      </c>
      <c r="X403" s="35">
        <v>0.4761610413223239</v>
      </c>
      <c r="Y403" s="35">
        <v>0.47006072523462855</v>
      </c>
      <c r="Z403" s="35">
        <v>0.47265726432438548</v>
      </c>
      <c r="AA403" s="35">
        <v>0.47579325968504177</v>
      </c>
      <c r="AB403" s="35">
        <v>0.48037476855461858</v>
      </c>
      <c r="AC403" s="35">
        <v>0.48047637338482441</v>
      </c>
      <c r="AD403" s="35">
        <v>0.47958215595676845</v>
      </c>
      <c r="AE403" s="35">
        <v>0.48144600944264959</v>
      </c>
      <c r="AF403" s="35">
        <v>0.47943441448560575</v>
      </c>
      <c r="AG403" s="35">
        <v>0.4748504697227709</v>
      </c>
      <c r="AH403" s="35">
        <v>0.47379193191178504</v>
      </c>
      <c r="AI403" s="35">
        <v>0.48123439126821327</v>
      </c>
      <c r="AK403" s="28">
        <f t="shared" si="94"/>
        <v>5237771.4545455631</v>
      </c>
      <c r="AL403" s="28">
        <f t="shared" si="95"/>
        <v>3760485.8018770283</v>
      </c>
      <c r="AM403" s="28">
        <f t="shared" si="96"/>
        <v>5671887.1718926262</v>
      </c>
      <c r="AN403" s="28">
        <f t="shared" si="97"/>
        <v>5709519.1162205013</v>
      </c>
      <c r="AO403" s="28">
        <f t="shared" si="98"/>
        <v>4803747.6855461858</v>
      </c>
      <c r="AP403" s="28">
        <f t="shared" si="99"/>
        <v>4804763.733848244</v>
      </c>
      <c r="AQ403" s="28">
        <f t="shared" si="100"/>
        <v>4316239.4036109159</v>
      </c>
      <c r="AR403" s="28">
        <f t="shared" si="101"/>
        <v>4814460.094426496</v>
      </c>
      <c r="AS403" s="28">
        <f t="shared" si="102"/>
        <v>7191516.2172840862</v>
      </c>
      <c r="AT403" s="28">
        <f t="shared" si="103"/>
        <v>4748504.697227709</v>
      </c>
      <c r="AU403" s="28">
        <f t="shared" si="104"/>
        <v>4737919.3191178506</v>
      </c>
      <c r="AV403" s="28">
        <f t="shared" si="105"/>
        <v>5774812.6952185594</v>
      </c>
    </row>
    <row r="404" spans="1:48" s="21" customFormat="1" x14ac:dyDescent="0.3">
      <c r="A404" s="7" t="s">
        <v>281</v>
      </c>
      <c r="B404" s="7" t="s">
        <v>755</v>
      </c>
      <c r="C404" s="7">
        <v>1302</v>
      </c>
      <c r="D404" s="7" t="s">
        <v>807</v>
      </c>
      <c r="E404" s="7">
        <v>901</v>
      </c>
      <c r="F404" s="7">
        <v>150041</v>
      </c>
      <c r="G404" s="7" t="s">
        <v>802</v>
      </c>
      <c r="H404" s="8" t="s">
        <v>764</v>
      </c>
      <c r="I404" s="8"/>
      <c r="J404" s="15">
        <v>11000000</v>
      </c>
      <c r="K404" s="15">
        <v>7000000</v>
      </c>
      <c r="L404" s="15">
        <v>8000000</v>
      </c>
      <c r="M404" s="15">
        <v>10000000</v>
      </c>
      <c r="N404" s="15">
        <v>7000000</v>
      </c>
      <c r="O404" s="15">
        <v>7000000</v>
      </c>
      <c r="P404" s="15">
        <v>7000000</v>
      </c>
      <c r="Q404" s="15">
        <v>5000000</v>
      </c>
      <c r="R404" s="15">
        <v>7000000</v>
      </c>
      <c r="S404" s="15">
        <v>7000000</v>
      </c>
      <c r="T404" s="15">
        <v>7000000</v>
      </c>
      <c r="U404" s="15">
        <v>10000000</v>
      </c>
      <c r="V404" s="29">
        <v>0.47760000000000002</v>
      </c>
      <c r="X404" s="35">
        <v>0.4761610413223239</v>
      </c>
      <c r="Y404" s="35">
        <v>0.47006072523462855</v>
      </c>
      <c r="Z404" s="35">
        <v>0.47265726432438548</v>
      </c>
      <c r="AA404" s="35">
        <v>0.47579325968504177</v>
      </c>
      <c r="AB404" s="35">
        <v>0.48037476855461858</v>
      </c>
      <c r="AC404" s="35">
        <v>0.48047637338482441</v>
      </c>
      <c r="AD404" s="35">
        <v>0.47958215595676845</v>
      </c>
      <c r="AE404" s="35">
        <v>0.48144600944264959</v>
      </c>
      <c r="AF404" s="35">
        <v>0.47943441448560575</v>
      </c>
      <c r="AG404" s="35">
        <v>0.4748504697227709</v>
      </c>
      <c r="AH404" s="35">
        <v>0.47379193191178504</v>
      </c>
      <c r="AI404" s="35">
        <v>0.48123439126821327</v>
      </c>
      <c r="AK404" s="28">
        <f t="shared" si="94"/>
        <v>5237771.4545455631</v>
      </c>
      <c r="AL404" s="28">
        <f t="shared" si="95"/>
        <v>3290425.0766423997</v>
      </c>
      <c r="AM404" s="28">
        <f t="shared" si="96"/>
        <v>3781258.114595084</v>
      </c>
      <c r="AN404" s="28">
        <f t="shared" si="97"/>
        <v>4757932.5968504176</v>
      </c>
      <c r="AO404" s="28">
        <f t="shared" si="98"/>
        <v>3362623.3798823301</v>
      </c>
      <c r="AP404" s="28">
        <f t="shared" si="99"/>
        <v>3363334.613693771</v>
      </c>
      <c r="AQ404" s="28">
        <f t="shared" si="100"/>
        <v>3357075.091697379</v>
      </c>
      <c r="AR404" s="28">
        <f t="shared" si="101"/>
        <v>2407230.047213248</v>
      </c>
      <c r="AS404" s="28">
        <f t="shared" si="102"/>
        <v>3356040.9013992404</v>
      </c>
      <c r="AT404" s="28">
        <f t="shared" si="103"/>
        <v>3323953.2880593962</v>
      </c>
      <c r="AU404" s="28">
        <f t="shared" si="104"/>
        <v>3316543.5233824952</v>
      </c>
      <c r="AV404" s="28">
        <f t="shared" si="105"/>
        <v>4812343.9126821328</v>
      </c>
    </row>
    <row r="405" spans="1:48" s="21" customFormat="1" x14ac:dyDescent="0.3">
      <c r="A405" s="7" t="s">
        <v>281</v>
      </c>
      <c r="B405" s="7" t="s">
        <v>755</v>
      </c>
      <c r="C405" s="7">
        <v>1302</v>
      </c>
      <c r="D405" s="7" t="s">
        <v>8</v>
      </c>
      <c r="E405" s="7">
        <v>901</v>
      </c>
      <c r="F405" s="7">
        <v>150183</v>
      </c>
      <c r="G405" s="7" t="s">
        <v>802</v>
      </c>
      <c r="H405" s="8" t="s">
        <v>760</v>
      </c>
      <c r="I405" s="8"/>
      <c r="J405" s="15">
        <v>11000000</v>
      </c>
      <c r="K405" s="15">
        <v>6000000</v>
      </c>
      <c r="L405" s="15">
        <v>5000000</v>
      </c>
      <c r="M405" s="15">
        <v>5000000</v>
      </c>
      <c r="N405" s="15">
        <v>10000000</v>
      </c>
      <c r="O405" s="15">
        <v>5000000</v>
      </c>
      <c r="P405" s="15">
        <v>5000000</v>
      </c>
      <c r="Q405" s="15">
        <v>5000000</v>
      </c>
      <c r="R405" s="15">
        <v>5000000</v>
      </c>
      <c r="S405" s="15">
        <v>5000000</v>
      </c>
      <c r="T405" s="15">
        <v>6000000</v>
      </c>
      <c r="U405" s="15">
        <v>9000000</v>
      </c>
      <c r="V405" s="29">
        <v>0.47760000000000002</v>
      </c>
      <c r="X405" s="35">
        <v>0.4761610413223239</v>
      </c>
      <c r="Y405" s="35">
        <v>0.47006072523462855</v>
      </c>
      <c r="Z405" s="35">
        <v>0.47265726432438548</v>
      </c>
      <c r="AA405" s="35">
        <v>0.47579325968504177</v>
      </c>
      <c r="AB405" s="35">
        <v>0.48037476855461858</v>
      </c>
      <c r="AC405" s="35">
        <v>0.48047637338482441</v>
      </c>
      <c r="AD405" s="35">
        <v>0.47958215595676845</v>
      </c>
      <c r="AE405" s="35">
        <v>0.48144600944264959</v>
      </c>
      <c r="AF405" s="35">
        <v>0.47943441448560575</v>
      </c>
      <c r="AG405" s="35">
        <v>0.4748504697227709</v>
      </c>
      <c r="AH405" s="35">
        <v>0.47379193191178504</v>
      </c>
      <c r="AI405" s="35">
        <v>0.48123439126821327</v>
      </c>
      <c r="AK405" s="28">
        <f t="shared" si="94"/>
        <v>5237771.4545455631</v>
      </c>
      <c r="AL405" s="28">
        <f t="shared" si="95"/>
        <v>2820364.3514077715</v>
      </c>
      <c r="AM405" s="28">
        <f t="shared" si="96"/>
        <v>2363286.3216219274</v>
      </c>
      <c r="AN405" s="28">
        <f t="shared" si="97"/>
        <v>2378966.2984252088</v>
      </c>
      <c r="AO405" s="28">
        <f t="shared" si="98"/>
        <v>4803747.6855461858</v>
      </c>
      <c r="AP405" s="28">
        <f t="shared" si="99"/>
        <v>2402381.866924122</v>
      </c>
      <c r="AQ405" s="28">
        <f t="shared" si="100"/>
        <v>2397910.7797838422</v>
      </c>
      <c r="AR405" s="28">
        <f t="shared" si="101"/>
        <v>2407230.047213248</v>
      </c>
      <c r="AS405" s="28">
        <f t="shared" si="102"/>
        <v>2397172.0724280286</v>
      </c>
      <c r="AT405" s="28">
        <f t="shared" si="103"/>
        <v>2374252.3486138545</v>
      </c>
      <c r="AU405" s="28">
        <f t="shared" si="104"/>
        <v>2842751.59147071</v>
      </c>
      <c r="AV405" s="28">
        <f t="shared" si="105"/>
        <v>4331109.5214139195</v>
      </c>
    </row>
    <row r="406" spans="1:48" s="21" customFormat="1" x14ac:dyDescent="0.3">
      <c r="A406" s="7" t="s">
        <v>281</v>
      </c>
      <c r="B406" s="7" t="s">
        <v>755</v>
      </c>
      <c r="C406" s="7">
        <v>1302</v>
      </c>
      <c r="D406" s="7" t="s">
        <v>806</v>
      </c>
      <c r="E406" s="7">
        <v>901</v>
      </c>
      <c r="F406" s="7">
        <v>150089</v>
      </c>
      <c r="G406" s="7" t="s">
        <v>802</v>
      </c>
      <c r="H406" s="8" t="s">
        <v>759</v>
      </c>
      <c r="I406" s="8"/>
      <c r="J406" s="15">
        <v>10000000</v>
      </c>
      <c r="K406" s="15">
        <v>5000000</v>
      </c>
      <c r="L406" s="15">
        <v>5000000</v>
      </c>
      <c r="M406" s="15">
        <v>15000000</v>
      </c>
      <c r="N406" s="15">
        <v>10000000</v>
      </c>
      <c r="O406" s="15">
        <v>1000000</v>
      </c>
      <c r="P406" s="15">
        <v>1000000</v>
      </c>
      <c r="Q406" s="15">
        <v>1000000</v>
      </c>
      <c r="R406" s="15">
        <v>15000000</v>
      </c>
      <c r="S406" s="15">
        <v>5000000</v>
      </c>
      <c r="T406" s="15">
        <v>6000000</v>
      </c>
      <c r="U406" s="15">
        <v>10000000</v>
      </c>
      <c r="V406" s="29">
        <v>0.47760000000000002</v>
      </c>
      <c r="X406" s="35">
        <v>0.4761610413223239</v>
      </c>
      <c r="Y406" s="35">
        <v>0.47006072523462855</v>
      </c>
      <c r="Z406" s="35">
        <v>0.47265726432438548</v>
      </c>
      <c r="AA406" s="35">
        <v>0.47579325968504177</v>
      </c>
      <c r="AB406" s="35">
        <v>0.48037476855461858</v>
      </c>
      <c r="AC406" s="35">
        <v>0.48047637338482441</v>
      </c>
      <c r="AD406" s="35">
        <v>0.47958215595676845</v>
      </c>
      <c r="AE406" s="35">
        <v>0.48144600944264959</v>
      </c>
      <c r="AF406" s="35">
        <v>0.47943441448560575</v>
      </c>
      <c r="AG406" s="35">
        <v>0.4748504697227709</v>
      </c>
      <c r="AH406" s="35">
        <v>0.47379193191178504</v>
      </c>
      <c r="AI406" s="35">
        <v>0.48123439126821327</v>
      </c>
      <c r="AK406" s="28">
        <f t="shared" si="94"/>
        <v>4761610.4132232387</v>
      </c>
      <c r="AL406" s="28">
        <f t="shared" si="95"/>
        <v>2350303.6261731428</v>
      </c>
      <c r="AM406" s="28">
        <f t="shared" si="96"/>
        <v>2363286.3216219274</v>
      </c>
      <c r="AN406" s="28">
        <f t="shared" si="97"/>
        <v>7136898.8952756263</v>
      </c>
      <c r="AO406" s="28">
        <f t="shared" si="98"/>
        <v>4803747.6855461858</v>
      </c>
      <c r="AP406" s="28">
        <f t="shared" si="99"/>
        <v>480476.37338482443</v>
      </c>
      <c r="AQ406" s="28">
        <f t="shared" si="100"/>
        <v>479582.15595676843</v>
      </c>
      <c r="AR406" s="28">
        <f t="shared" si="101"/>
        <v>481446.00944264961</v>
      </c>
      <c r="AS406" s="28">
        <f t="shared" si="102"/>
        <v>7191516.2172840862</v>
      </c>
      <c r="AT406" s="28">
        <f t="shared" si="103"/>
        <v>2374252.3486138545</v>
      </c>
      <c r="AU406" s="28">
        <f t="shared" si="104"/>
        <v>2842751.59147071</v>
      </c>
      <c r="AV406" s="28">
        <f t="shared" si="105"/>
        <v>4812343.9126821328</v>
      </c>
    </row>
    <row r="407" spans="1:48" s="21" customFormat="1" x14ac:dyDescent="0.3">
      <c r="A407" s="7" t="s">
        <v>281</v>
      </c>
      <c r="B407" s="7" t="s">
        <v>755</v>
      </c>
      <c r="C407" s="7">
        <v>1302</v>
      </c>
      <c r="D407" s="7" t="s">
        <v>806</v>
      </c>
      <c r="E407" s="7">
        <v>901</v>
      </c>
      <c r="F407" s="7">
        <v>150210</v>
      </c>
      <c r="G407" s="7" t="s">
        <v>802</v>
      </c>
      <c r="H407" s="8" t="s">
        <v>758</v>
      </c>
      <c r="I407" s="8"/>
      <c r="J407" s="15">
        <v>6000000</v>
      </c>
      <c r="K407" s="15">
        <v>6000000</v>
      </c>
      <c r="L407" s="15">
        <v>10000000</v>
      </c>
      <c r="M407" s="15">
        <v>8000000</v>
      </c>
      <c r="N407" s="15">
        <v>8000000</v>
      </c>
      <c r="O407" s="15">
        <v>8000000</v>
      </c>
      <c r="P407" s="15">
        <v>8000000</v>
      </c>
      <c r="Q407" s="15">
        <v>10000000</v>
      </c>
      <c r="R407" s="15">
        <v>8000000</v>
      </c>
      <c r="S407" s="15">
        <v>10000000</v>
      </c>
      <c r="T407" s="15">
        <v>7000000</v>
      </c>
      <c r="U407" s="15">
        <v>9000000</v>
      </c>
      <c r="V407" s="29">
        <v>0.47760000000000002</v>
      </c>
      <c r="X407" s="35">
        <v>0.4761610413223239</v>
      </c>
      <c r="Y407" s="35">
        <v>0.47006072523462855</v>
      </c>
      <c r="Z407" s="35">
        <v>0.47265726432438548</v>
      </c>
      <c r="AA407" s="35">
        <v>0.47579325968504177</v>
      </c>
      <c r="AB407" s="35">
        <v>0.48037476855461858</v>
      </c>
      <c r="AC407" s="35">
        <v>0.48047637338482441</v>
      </c>
      <c r="AD407" s="35">
        <v>0.47958215595676845</v>
      </c>
      <c r="AE407" s="35">
        <v>0.48144600944264959</v>
      </c>
      <c r="AF407" s="35">
        <v>0.47943441448560575</v>
      </c>
      <c r="AG407" s="35">
        <v>0.4748504697227709</v>
      </c>
      <c r="AH407" s="35">
        <v>0.47379193191178504</v>
      </c>
      <c r="AI407" s="35">
        <v>0.48123439126821327</v>
      </c>
      <c r="AK407" s="28">
        <f t="shared" si="94"/>
        <v>2856966.2479339433</v>
      </c>
      <c r="AL407" s="28">
        <f t="shared" si="95"/>
        <v>2820364.3514077715</v>
      </c>
      <c r="AM407" s="28">
        <f t="shared" si="96"/>
        <v>4726572.6432438549</v>
      </c>
      <c r="AN407" s="28">
        <f t="shared" si="97"/>
        <v>3806346.0774803343</v>
      </c>
      <c r="AO407" s="28">
        <f t="shared" si="98"/>
        <v>3842998.1484369487</v>
      </c>
      <c r="AP407" s="28">
        <f t="shared" si="99"/>
        <v>3843810.9870785954</v>
      </c>
      <c r="AQ407" s="28">
        <f t="shared" si="100"/>
        <v>3836657.2476541474</v>
      </c>
      <c r="AR407" s="28">
        <f t="shared" si="101"/>
        <v>4814460.094426496</v>
      </c>
      <c r="AS407" s="28">
        <f t="shared" si="102"/>
        <v>3835475.3158848458</v>
      </c>
      <c r="AT407" s="28">
        <f t="shared" si="103"/>
        <v>4748504.697227709</v>
      </c>
      <c r="AU407" s="28">
        <f t="shared" si="104"/>
        <v>3316543.5233824952</v>
      </c>
      <c r="AV407" s="28">
        <f t="shared" si="105"/>
        <v>4331109.5214139195</v>
      </c>
    </row>
    <row r="408" spans="1:48" s="21" customFormat="1" x14ac:dyDescent="0.3">
      <c r="A408" s="7" t="s">
        <v>281</v>
      </c>
      <c r="B408" s="7" t="s">
        <v>755</v>
      </c>
      <c r="C408" s="7">
        <v>1302</v>
      </c>
      <c r="D408" s="7" t="s">
        <v>8</v>
      </c>
      <c r="E408" s="7">
        <v>901</v>
      </c>
      <c r="F408" s="7">
        <v>370572</v>
      </c>
      <c r="G408" s="7" t="s">
        <v>802</v>
      </c>
      <c r="H408" s="8" t="s">
        <v>769</v>
      </c>
      <c r="I408" s="8"/>
      <c r="J408" s="15">
        <v>6000000</v>
      </c>
      <c r="K408" s="15">
        <v>5000000</v>
      </c>
      <c r="L408" s="15">
        <v>7000000</v>
      </c>
      <c r="M408" s="15">
        <v>6000000</v>
      </c>
      <c r="N408" s="15">
        <v>10000000</v>
      </c>
      <c r="O408" s="15">
        <v>3000000</v>
      </c>
      <c r="P408" s="15">
        <v>3000000</v>
      </c>
      <c r="Q408" s="15">
        <v>3000000</v>
      </c>
      <c r="R408" s="15">
        <v>10000000</v>
      </c>
      <c r="S408" s="15">
        <v>7000000</v>
      </c>
      <c r="T408" s="15">
        <v>7000000</v>
      </c>
      <c r="U408" s="15">
        <v>9000000</v>
      </c>
      <c r="V408" s="29">
        <v>0.47760000000000002</v>
      </c>
      <c r="X408" s="35">
        <v>0.4761610413223239</v>
      </c>
      <c r="Y408" s="35">
        <v>0.47006072523462855</v>
      </c>
      <c r="Z408" s="35">
        <v>0.47265726432438548</v>
      </c>
      <c r="AA408" s="35">
        <v>0.47579325968504177</v>
      </c>
      <c r="AB408" s="35">
        <v>0.48037476855461858</v>
      </c>
      <c r="AC408" s="35">
        <v>0.48047637338482441</v>
      </c>
      <c r="AD408" s="35">
        <v>0.47958215595676845</v>
      </c>
      <c r="AE408" s="35">
        <v>0.48144600944264959</v>
      </c>
      <c r="AF408" s="35">
        <v>0.47943441448560575</v>
      </c>
      <c r="AG408" s="35">
        <v>0.4748504697227709</v>
      </c>
      <c r="AH408" s="35">
        <v>0.47379193191178504</v>
      </c>
      <c r="AI408" s="35">
        <v>0.48123439126821327</v>
      </c>
      <c r="AK408" s="28">
        <f t="shared" si="94"/>
        <v>2856966.2479339433</v>
      </c>
      <c r="AL408" s="28">
        <f t="shared" si="95"/>
        <v>2350303.6261731428</v>
      </c>
      <c r="AM408" s="28">
        <f t="shared" si="96"/>
        <v>3308600.8502706983</v>
      </c>
      <c r="AN408" s="28">
        <f t="shared" si="97"/>
        <v>2854759.5581102506</v>
      </c>
      <c r="AO408" s="28">
        <f t="shared" si="98"/>
        <v>4803747.6855461858</v>
      </c>
      <c r="AP408" s="28">
        <f t="shared" si="99"/>
        <v>1441429.1201544732</v>
      </c>
      <c r="AQ408" s="28">
        <f t="shared" si="100"/>
        <v>1438746.4678703053</v>
      </c>
      <c r="AR408" s="28">
        <f t="shared" si="101"/>
        <v>1444338.0283279489</v>
      </c>
      <c r="AS408" s="28">
        <f t="shared" si="102"/>
        <v>4794344.1448560571</v>
      </c>
      <c r="AT408" s="28">
        <f t="shared" si="103"/>
        <v>3323953.2880593962</v>
      </c>
      <c r="AU408" s="28">
        <f t="shared" si="104"/>
        <v>3316543.5233824952</v>
      </c>
      <c r="AV408" s="28">
        <f t="shared" si="105"/>
        <v>4331109.5214139195</v>
      </c>
    </row>
    <row r="409" spans="1:48" s="21" customFormat="1" x14ac:dyDescent="0.3">
      <c r="A409" s="7" t="s">
        <v>281</v>
      </c>
      <c r="B409" s="7" t="s">
        <v>755</v>
      </c>
      <c r="C409" s="7">
        <v>1302</v>
      </c>
      <c r="D409" s="7" t="s">
        <v>8</v>
      </c>
      <c r="E409" s="7">
        <v>901</v>
      </c>
      <c r="F409" s="7">
        <v>150171</v>
      </c>
      <c r="G409" s="7" t="s">
        <v>802</v>
      </c>
      <c r="H409" s="8" t="s">
        <v>1553</v>
      </c>
      <c r="I409" s="8"/>
      <c r="J409" s="15">
        <v>5000000</v>
      </c>
      <c r="K409" s="15">
        <v>3000000</v>
      </c>
      <c r="L409" s="15">
        <v>10000000</v>
      </c>
      <c r="M409" s="15">
        <v>2000000</v>
      </c>
      <c r="N409" s="15">
        <v>7000000</v>
      </c>
      <c r="O409" s="15">
        <v>5000000</v>
      </c>
      <c r="P409" s="15">
        <v>0</v>
      </c>
      <c r="Q409" s="15">
        <v>0</v>
      </c>
      <c r="R409" s="15">
        <v>10000000</v>
      </c>
      <c r="S409" s="15">
        <v>7000000</v>
      </c>
      <c r="T409" s="15">
        <v>10000000</v>
      </c>
      <c r="U409" s="15">
        <v>5000000</v>
      </c>
      <c r="V409" s="29">
        <v>0.47760000000000002</v>
      </c>
      <c r="X409" s="35">
        <v>0.4761610413223239</v>
      </c>
      <c r="Y409" s="35">
        <v>0.47006072523462855</v>
      </c>
      <c r="Z409" s="35">
        <v>0.47265726432438548</v>
      </c>
      <c r="AA409" s="35">
        <v>0.47579325968504177</v>
      </c>
      <c r="AB409" s="35">
        <v>0.48037476855461858</v>
      </c>
      <c r="AC409" s="35">
        <v>0.48047637338482441</v>
      </c>
      <c r="AD409" s="35">
        <v>0.47958215595676845</v>
      </c>
      <c r="AE409" s="35">
        <v>0.48144600944264959</v>
      </c>
      <c r="AF409" s="35">
        <v>0.47943441448560575</v>
      </c>
      <c r="AG409" s="35">
        <v>0.4748504697227709</v>
      </c>
      <c r="AH409" s="35">
        <v>0.47379193191178504</v>
      </c>
      <c r="AI409" s="35">
        <v>0.48123439126821327</v>
      </c>
      <c r="AK409" s="28">
        <f t="shared" si="94"/>
        <v>2380805.2066116193</v>
      </c>
      <c r="AL409" s="28">
        <f t="shared" si="95"/>
        <v>1410182.1757038857</v>
      </c>
      <c r="AM409" s="28">
        <f t="shared" si="96"/>
        <v>4726572.6432438549</v>
      </c>
      <c r="AN409" s="28">
        <f t="shared" si="97"/>
        <v>951586.51937008358</v>
      </c>
      <c r="AO409" s="28">
        <f t="shared" si="98"/>
        <v>3362623.3798823301</v>
      </c>
      <c r="AP409" s="28">
        <f t="shared" si="99"/>
        <v>2402381.866924122</v>
      </c>
      <c r="AQ409" s="28">
        <f t="shared" si="100"/>
        <v>0</v>
      </c>
      <c r="AR409" s="28">
        <f t="shared" si="101"/>
        <v>0</v>
      </c>
      <c r="AS409" s="28">
        <f t="shared" si="102"/>
        <v>4794344.1448560571</v>
      </c>
      <c r="AT409" s="28">
        <f t="shared" si="103"/>
        <v>3323953.2880593962</v>
      </c>
      <c r="AU409" s="28">
        <f t="shared" si="104"/>
        <v>4737919.3191178506</v>
      </c>
      <c r="AV409" s="28">
        <f t="shared" si="105"/>
        <v>2406171.9563410664</v>
      </c>
    </row>
    <row r="410" spans="1:48" s="21" customFormat="1" x14ac:dyDescent="0.3">
      <c r="A410" s="7" t="s">
        <v>281</v>
      </c>
      <c r="B410" s="7" t="s">
        <v>755</v>
      </c>
      <c r="C410" s="7">
        <v>1302</v>
      </c>
      <c r="D410" s="7" t="s">
        <v>805</v>
      </c>
      <c r="E410" s="7">
        <v>901</v>
      </c>
      <c r="F410" s="7">
        <v>150101</v>
      </c>
      <c r="G410" s="7" t="s">
        <v>802</v>
      </c>
      <c r="H410" s="8" t="s">
        <v>757</v>
      </c>
      <c r="I410" s="8"/>
      <c r="J410" s="15">
        <v>5000000</v>
      </c>
      <c r="K410" s="15">
        <v>5000000</v>
      </c>
      <c r="L410" s="15">
        <v>5000000</v>
      </c>
      <c r="M410" s="15">
        <v>6000000</v>
      </c>
      <c r="N410" s="15">
        <v>9000000</v>
      </c>
      <c r="O410" s="15">
        <v>6000000</v>
      </c>
      <c r="P410" s="15">
        <v>4000000</v>
      </c>
      <c r="Q410" s="15">
        <v>6000000</v>
      </c>
      <c r="R410" s="15">
        <v>7000000</v>
      </c>
      <c r="S410" s="15">
        <v>7000000</v>
      </c>
      <c r="T410" s="15">
        <v>7000000</v>
      </c>
      <c r="U410" s="15">
        <v>10000000</v>
      </c>
      <c r="V410" s="29">
        <v>0.47760000000000002</v>
      </c>
      <c r="X410" s="35">
        <v>0.4761610413223239</v>
      </c>
      <c r="Y410" s="35">
        <v>0.47006072523462855</v>
      </c>
      <c r="Z410" s="35">
        <v>0.47265726432438548</v>
      </c>
      <c r="AA410" s="35">
        <v>0.47579325968504177</v>
      </c>
      <c r="AB410" s="35">
        <v>0.48037476855461858</v>
      </c>
      <c r="AC410" s="35">
        <v>0.48047637338482441</v>
      </c>
      <c r="AD410" s="35">
        <v>0.47958215595676845</v>
      </c>
      <c r="AE410" s="35">
        <v>0.48144600944264959</v>
      </c>
      <c r="AF410" s="35">
        <v>0.47943441448560575</v>
      </c>
      <c r="AG410" s="35">
        <v>0.4748504697227709</v>
      </c>
      <c r="AH410" s="35">
        <v>0.47379193191178504</v>
      </c>
      <c r="AI410" s="35">
        <v>0.48123439126821327</v>
      </c>
      <c r="AK410" s="28">
        <f t="shared" si="94"/>
        <v>2380805.2066116193</v>
      </c>
      <c r="AL410" s="28">
        <f t="shared" si="95"/>
        <v>2350303.6261731428</v>
      </c>
      <c r="AM410" s="28">
        <f t="shared" si="96"/>
        <v>2363286.3216219274</v>
      </c>
      <c r="AN410" s="28">
        <f t="shared" si="97"/>
        <v>2854759.5581102506</v>
      </c>
      <c r="AO410" s="28">
        <f t="shared" si="98"/>
        <v>4323372.9169915672</v>
      </c>
      <c r="AP410" s="28">
        <f t="shared" si="99"/>
        <v>2882858.2403089465</v>
      </c>
      <c r="AQ410" s="28">
        <f t="shared" si="100"/>
        <v>1918328.6238270737</v>
      </c>
      <c r="AR410" s="28">
        <f t="shared" si="101"/>
        <v>2888676.0566558978</v>
      </c>
      <c r="AS410" s="28">
        <f t="shared" si="102"/>
        <v>3356040.9013992404</v>
      </c>
      <c r="AT410" s="28">
        <f t="shared" si="103"/>
        <v>3323953.2880593962</v>
      </c>
      <c r="AU410" s="28">
        <f t="shared" si="104"/>
        <v>3316543.5233824952</v>
      </c>
      <c r="AV410" s="28">
        <f t="shared" si="105"/>
        <v>4812343.9126821328</v>
      </c>
    </row>
    <row r="411" spans="1:48" s="21" customFormat="1" x14ac:dyDescent="0.3">
      <c r="A411" s="7" t="s">
        <v>281</v>
      </c>
      <c r="B411" s="7" t="s">
        <v>755</v>
      </c>
      <c r="C411" s="7">
        <v>1302</v>
      </c>
      <c r="D411" s="7" t="s">
        <v>806</v>
      </c>
      <c r="E411" s="7">
        <v>901</v>
      </c>
      <c r="F411" s="7">
        <v>150010</v>
      </c>
      <c r="G411" s="7" t="s">
        <v>802</v>
      </c>
      <c r="H411" s="8" t="s">
        <v>766</v>
      </c>
      <c r="I411" s="8"/>
      <c r="J411" s="15">
        <v>3000000</v>
      </c>
      <c r="K411" s="15">
        <v>5000000</v>
      </c>
      <c r="L411" s="15">
        <v>3000000</v>
      </c>
      <c r="M411" s="15">
        <v>7000000</v>
      </c>
      <c r="N411" s="15">
        <v>7000000</v>
      </c>
      <c r="O411" s="15">
        <v>8000000</v>
      </c>
      <c r="P411" s="15">
        <v>9000000</v>
      </c>
      <c r="Q411" s="15">
        <v>9000000</v>
      </c>
      <c r="R411" s="15">
        <v>8000000</v>
      </c>
      <c r="S411" s="15">
        <v>5000000</v>
      </c>
      <c r="T411" s="15">
        <v>5000000</v>
      </c>
      <c r="U411" s="15">
        <v>10000000</v>
      </c>
      <c r="V411" s="29">
        <v>0.47760000000000002</v>
      </c>
      <c r="X411" s="35">
        <v>0.4761610413223239</v>
      </c>
      <c r="Y411" s="35">
        <v>0.47006072523462855</v>
      </c>
      <c r="Z411" s="35">
        <v>0.47265726432438548</v>
      </c>
      <c r="AA411" s="35">
        <v>0.47579325968504177</v>
      </c>
      <c r="AB411" s="35">
        <v>0.48037476855461858</v>
      </c>
      <c r="AC411" s="35">
        <v>0.48047637338482441</v>
      </c>
      <c r="AD411" s="35">
        <v>0.47958215595676845</v>
      </c>
      <c r="AE411" s="35">
        <v>0.48144600944264959</v>
      </c>
      <c r="AF411" s="35">
        <v>0.47943441448560575</v>
      </c>
      <c r="AG411" s="35">
        <v>0.4748504697227709</v>
      </c>
      <c r="AH411" s="35">
        <v>0.47379193191178504</v>
      </c>
      <c r="AI411" s="35">
        <v>0.48123439126821327</v>
      </c>
      <c r="AK411" s="28">
        <f t="shared" si="94"/>
        <v>1428483.1239669716</v>
      </c>
      <c r="AL411" s="28">
        <f t="shared" si="95"/>
        <v>2350303.6261731428</v>
      </c>
      <c r="AM411" s="28">
        <f t="shared" si="96"/>
        <v>1417971.7929731566</v>
      </c>
      <c r="AN411" s="28">
        <f t="shared" si="97"/>
        <v>3330552.8177952925</v>
      </c>
      <c r="AO411" s="28">
        <f t="shared" si="98"/>
        <v>3362623.3798823301</v>
      </c>
      <c r="AP411" s="28">
        <f t="shared" si="99"/>
        <v>3843810.9870785954</v>
      </c>
      <c r="AQ411" s="28">
        <f t="shared" si="100"/>
        <v>4316239.4036109159</v>
      </c>
      <c r="AR411" s="28">
        <f t="shared" si="101"/>
        <v>4333014.0849838462</v>
      </c>
      <c r="AS411" s="28">
        <f t="shared" si="102"/>
        <v>3835475.3158848458</v>
      </c>
      <c r="AT411" s="28">
        <f t="shared" si="103"/>
        <v>2374252.3486138545</v>
      </c>
      <c r="AU411" s="28">
        <f t="shared" si="104"/>
        <v>2368959.6595589253</v>
      </c>
      <c r="AV411" s="28">
        <f t="shared" si="105"/>
        <v>4812343.9126821328</v>
      </c>
    </row>
    <row r="412" spans="1:48" s="21" customFormat="1" x14ac:dyDescent="0.3">
      <c r="A412" s="7" t="s">
        <v>281</v>
      </c>
      <c r="B412" s="7" t="s">
        <v>755</v>
      </c>
      <c r="C412" s="7">
        <v>1302</v>
      </c>
      <c r="D412" s="7" t="s">
        <v>809</v>
      </c>
      <c r="E412" s="7">
        <v>901</v>
      </c>
      <c r="F412" s="7">
        <v>150006</v>
      </c>
      <c r="G412" s="7" t="s">
        <v>802</v>
      </c>
      <c r="H412" s="8" t="s">
        <v>765</v>
      </c>
      <c r="I412" s="8"/>
      <c r="J412" s="15">
        <v>1000000</v>
      </c>
      <c r="K412" s="15">
        <v>2000000</v>
      </c>
      <c r="L412" s="15">
        <v>1000000</v>
      </c>
      <c r="M412" s="15">
        <v>2000000</v>
      </c>
      <c r="N412" s="15">
        <v>2000000</v>
      </c>
      <c r="O412" s="15">
        <v>2000000</v>
      </c>
      <c r="P412" s="15">
        <v>2000000</v>
      </c>
      <c r="Q412" s="15">
        <v>2000000</v>
      </c>
      <c r="R412" s="15">
        <v>3000000</v>
      </c>
      <c r="S412" s="15">
        <v>2000000</v>
      </c>
      <c r="T412" s="15">
        <v>3000000</v>
      </c>
      <c r="U412" s="15">
        <v>3000000</v>
      </c>
      <c r="V412" s="29">
        <v>0.47760000000000002</v>
      </c>
      <c r="X412" s="35">
        <v>0.4761610413223239</v>
      </c>
      <c r="Y412" s="35">
        <v>0.47006072523462855</v>
      </c>
      <c r="Z412" s="35">
        <v>0.47265726432438548</v>
      </c>
      <c r="AA412" s="35">
        <v>0.47579325968504177</v>
      </c>
      <c r="AB412" s="35">
        <v>0.48037476855461858</v>
      </c>
      <c r="AC412" s="35">
        <v>0.48047637338482441</v>
      </c>
      <c r="AD412" s="35">
        <v>0.47958215595676845</v>
      </c>
      <c r="AE412" s="35">
        <v>0.48144600944264959</v>
      </c>
      <c r="AF412" s="35">
        <v>0.47943441448560575</v>
      </c>
      <c r="AG412" s="35">
        <v>0.4748504697227709</v>
      </c>
      <c r="AH412" s="35">
        <v>0.47379193191178504</v>
      </c>
      <c r="AI412" s="35">
        <v>0.48123439126821327</v>
      </c>
      <c r="AK412" s="28">
        <f t="shared" si="94"/>
        <v>476161.0413223239</v>
      </c>
      <c r="AL412" s="28">
        <f t="shared" si="95"/>
        <v>940121.45046925708</v>
      </c>
      <c r="AM412" s="28">
        <f t="shared" si="96"/>
        <v>472657.2643243855</v>
      </c>
      <c r="AN412" s="28">
        <f t="shared" si="97"/>
        <v>951586.51937008358</v>
      </c>
      <c r="AO412" s="28">
        <f t="shared" si="98"/>
        <v>960749.53710923716</v>
      </c>
      <c r="AP412" s="28">
        <f t="shared" si="99"/>
        <v>960952.74676964886</v>
      </c>
      <c r="AQ412" s="28">
        <f t="shared" si="100"/>
        <v>959164.31191353686</v>
      </c>
      <c r="AR412" s="28">
        <f t="shared" si="101"/>
        <v>962892.01888529921</v>
      </c>
      <c r="AS412" s="28">
        <f t="shared" si="102"/>
        <v>1438303.2434568172</v>
      </c>
      <c r="AT412" s="28">
        <f t="shared" si="103"/>
        <v>949700.93944554182</v>
      </c>
      <c r="AU412" s="28">
        <f t="shared" si="104"/>
        <v>1421375.795735355</v>
      </c>
      <c r="AV412" s="28">
        <f t="shared" si="105"/>
        <v>1443703.1738046398</v>
      </c>
    </row>
    <row r="413" spans="1:48" s="21" customFormat="1" x14ac:dyDescent="0.3">
      <c r="A413" s="7" t="s">
        <v>281</v>
      </c>
      <c r="B413" s="7" t="s">
        <v>755</v>
      </c>
      <c r="C413" s="7">
        <v>1302</v>
      </c>
      <c r="D413" s="7" t="s">
        <v>8</v>
      </c>
      <c r="E413" s="7">
        <v>901</v>
      </c>
      <c r="F413" s="7">
        <v>150007</v>
      </c>
      <c r="G413" s="7" t="s">
        <v>802</v>
      </c>
      <c r="H413" s="8" t="s">
        <v>771</v>
      </c>
      <c r="I413" s="8"/>
      <c r="J413" s="15">
        <v>3000000</v>
      </c>
      <c r="K413" s="15">
        <v>2000000</v>
      </c>
      <c r="L413" s="15">
        <v>5000000</v>
      </c>
      <c r="M413" s="15">
        <v>3000000</v>
      </c>
      <c r="N413" s="15">
        <v>2000000</v>
      </c>
      <c r="O413" s="15">
        <v>2000000</v>
      </c>
      <c r="P413" s="15">
        <v>1000000</v>
      </c>
      <c r="Q413" s="15">
        <v>1000000</v>
      </c>
      <c r="R413" s="15">
        <v>3000000</v>
      </c>
      <c r="S413" s="15">
        <v>5000000</v>
      </c>
      <c r="T413" s="15">
        <v>2000000</v>
      </c>
      <c r="U413" s="15">
        <v>4000000</v>
      </c>
      <c r="V413" s="29">
        <v>0.47760000000000002</v>
      </c>
      <c r="X413" s="35">
        <v>0.4761610413223239</v>
      </c>
      <c r="Y413" s="35">
        <v>0.47006072523462855</v>
      </c>
      <c r="Z413" s="35">
        <v>0.47265726432438548</v>
      </c>
      <c r="AA413" s="35">
        <v>0.47579325968504177</v>
      </c>
      <c r="AB413" s="35">
        <v>0.48037476855461858</v>
      </c>
      <c r="AC413" s="35">
        <v>0.48047637338482441</v>
      </c>
      <c r="AD413" s="35">
        <v>0.47958215595676845</v>
      </c>
      <c r="AE413" s="35">
        <v>0.48144600944264959</v>
      </c>
      <c r="AF413" s="35">
        <v>0.47943441448560575</v>
      </c>
      <c r="AG413" s="35">
        <v>0.4748504697227709</v>
      </c>
      <c r="AH413" s="35">
        <v>0.47379193191178504</v>
      </c>
      <c r="AI413" s="35">
        <v>0.48123439126821327</v>
      </c>
      <c r="AK413" s="28">
        <f t="shared" si="94"/>
        <v>1428483.1239669716</v>
      </c>
      <c r="AL413" s="28">
        <f t="shared" si="95"/>
        <v>940121.45046925708</v>
      </c>
      <c r="AM413" s="28">
        <f t="shared" si="96"/>
        <v>2363286.3216219274</v>
      </c>
      <c r="AN413" s="28">
        <f t="shared" si="97"/>
        <v>1427379.7790551253</v>
      </c>
      <c r="AO413" s="28">
        <f t="shared" si="98"/>
        <v>960749.53710923716</v>
      </c>
      <c r="AP413" s="28">
        <f t="shared" si="99"/>
        <v>960952.74676964886</v>
      </c>
      <c r="AQ413" s="28">
        <f t="shared" si="100"/>
        <v>479582.15595676843</v>
      </c>
      <c r="AR413" s="28">
        <f t="shared" si="101"/>
        <v>481446.00944264961</v>
      </c>
      <c r="AS413" s="28">
        <f t="shared" si="102"/>
        <v>1438303.2434568172</v>
      </c>
      <c r="AT413" s="28">
        <f t="shared" si="103"/>
        <v>2374252.3486138545</v>
      </c>
      <c r="AU413" s="28">
        <f t="shared" si="104"/>
        <v>947583.86382357008</v>
      </c>
      <c r="AV413" s="28">
        <f t="shared" si="105"/>
        <v>1924937.5650728531</v>
      </c>
    </row>
    <row r="414" spans="1:48" s="21" customFormat="1" x14ac:dyDescent="0.3">
      <c r="A414" s="7" t="s">
        <v>281</v>
      </c>
      <c r="B414" s="7" t="s">
        <v>755</v>
      </c>
      <c r="C414" s="7">
        <v>1302</v>
      </c>
      <c r="D414" s="7" t="s">
        <v>811</v>
      </c>
      <c r="E414" s="7">
        <v>901</v>
      </c>
      <c r="F414" s="7">
        <v>150016</v>
      </c>
      <c r="G414" s="7" t="s">
        <v>802</v>
      </c>
      <c r="H414" s="8" t="s">
        <v>773</v>
      </c>
      <c r="I414" s="8"/>
      <c r="J414" s="15">
        <v>5000000</v>
      </c>
      <c r="K414" s="15">
        <v>3000000</v>
      </c>
      <c r="L414" s="15">
        <v>5000000</v>
      </c>
      <c r="M414" s="15">
        <v>5000000</v>
      </c>
      <c r="N414" s="15">
        <v>6000000</v>
      </c>
      <c r="O414" s="15">
        <v>6000000</v>
      </c>
      <c r="P414" s="15">
        <v>2000000</v>
      </c>
      <c r="Q414" s="15">
        <v>2000000</v>
      </c>
      <c r="R414" s="15">
        <v>6000000</v>
      </c>
      <c r="S414" s="15">
        <v>3000000</v>
      </c>
      <c r="T414" s="15">
        <v>3000000</v>
      </c>
      <c r="U414" s="15">
        <v>10000000</v>
      </c>
      <c r="V414" s="29">
        <v>0.47760000000000002</v>
      </c>
      <c r="X414" s="35">
        <v>0.4761610413223239</v>
      </c>
      <c r="Y414" s="35">
        <v>0.47006072523462855</v>
      </c>
      <c r="Z414" s="35">
        <v>0.47265726432438548</v>
      </c>
      <c r="AA414" s="35">
        <v>0.47579325968504177</v>
      </c>
      <c r="AB414" s="35">
        <v>0.48037476855461858</v>
      </c>
      <c r="AC414" s="35">
        <v>0.48047637338482441</v>
      </c>
      <c r="AD414" s="35">
        <v>0.47958215595676845</v>
      </c>
      <c r="AE414" s="35">
        <v>0.48144600944264959</v>
      </c>
      <c r="AF414" s="35">
        <v>0.47943441448560575</v>
      </c>
      <c r="AG414" s="35">
        <v>0.4748504697227709</v>
      </c>
      <c r="AH414" s="35">
        <v>0.47379193191178504</v>
      </c>
      <c r="AI414" s="35">
        <v>0.48123439126821327</v>
      </c>
      <c r="AK414" s="28">
        <f t="shared" si="94"/>
        <v>2380805.2066116193</v>
      </c>
      <c r="AL414" s="28">
        <f t="shared" si="95"/>
        <v>1410182.1757038857</v>
      </c>
      <c r="AM414" s="28">
        <f t="shared" si="96"/>
        <v>2363286.3216219274</v>
      </c>
      <c r="AN414" s="28">
        <f t="shared" si="97"/>
        <v>2378966.2984252088</v>
      </c>
      <c r="AO414" s="28">
        <f t="shared" si="98"/>
        <v>2882248.6113277115</v>
      </c>
      <c r="AP414" s="28">
        <f t="shared" si="99"/>
        <v>2882858.2403089465</v>
      </c>
      <c r="AQ414" s="28">
        <f t="shared" si="100"/>
        <v>959164.31191353686</v>
      </c>
      <c r="AR414" s="28">
        <f t="shared" si="101"/>
        <v>962892.01888529921</v>
      </c>
      <c r="AS414" s="28">
        <f t="shared" si="102"/>
        <v>2876606.4869136345</v>
      </c>
      <c r="AT414" s="28">
        <f t="shared" si="103"/>
        <v>1424551.4091683128</v>
      </c>
      <c r="AU414" s="28">
        <f t="shared" si="104"/>
        <v>1421375.795735355</v>
      </c>
      <c r="AV414" s="28">
        <f t="shared" si="105"/>
        <v>4812343.9126821328</v>
      </c>
    </row>
    <row r="415" spans="1:48" s="21" customFormat="1" x14ac:dyDescent="0.3">
      <c r="A415" s="7" t="s">
        <v>281</v>
      </c>
      <c r="B415" s="7" t="s">
        <v>755</v>
      </c>
      <c r="C415" s="7">
        <v>1302</v>
      </c>
      <c r="D415" s="7" t="s">
        <v>811</v>
      </c>
      <c r="E415" s="7">
        <v>901</v>
      </c>
      <c r="F415" s="7">
        <v>150177</v>
      </c>
      <c r="G415" s="7" t="s">
        <v>802</v>
      </c>
      <c r="H415" s="8" t="s">
        <v>782</v>
      </c>
      <c r="I415" s="8"/>
      <c r="J415" s="15">
        <v>0</v>
      </c>
      <c r="K415" s="15">
        <v>1000000</v>
      </c>
      <c r="L415" s="15">
        <v>2000000</v>
      </c>
      <c r="M415" s="15">
        <v>2000000</v>
      </c>
      <c r="N415" s="15">
        <v>2000000</v>
      </c>
      <c r="O415" s="15">
        <v>3000000</v>
      </c>
      <c r="P415" s="15">
        <v>1000000</v>
      </c>
      <c r="Q415" s="15">
        <v>1000000</v>
      </c>
      <c r="R415" s="15">
        <v>1000000</v>
      </c>
      <c r="S415" s="15">
        <v>1000000</v>
      </c>
      <c r="T415" s="15">
        <v>1000000</v>
      </c>
      <c r="U415" s="15">
        <v>1000000</v>
      </c>
      <c r="V415" s="29">
        <v>0.47760000000000002</v>
      </c>
      <c r="X415" s="35">
        <v>0.4761610413223239</v>
      </c>
      <c r="Y415" s="35">
        <v>0.47006072523462855</v>
      </c>
      <c r="Z415" s="35">
        <v>0.47265726432438548</v>
      </c>
      <c r="AA415" s="35">
        <v>0.47579325968504177</v>
      </c>
      <c r="AB415" s="35">
        <v>0.48037476855461858</v>
      </c>
      <c r="AC415" s="35">
        <v>0.48047637338482441</v>
      </c>
      <c r="AD415" s="35">
        <v>0.47958215595676845</v>
      </c>
      <c r="AE415" s="35">
        <v>0.48144600944264959</v>
      </c>
      <c r="AF415" s="35">
        <v>0.47943441448560575</v>
      </c>
      <c r="AG415" s="35">
        <v>0.4748504697227709</v>
      </c>
      <c r="AH415" s="35">
        <v>0.47379193191178504</v>
      </c>
      <c r="AI415" s="35">
        <v>0.48123439126821327</v>
      </c>
      <c r="AK415" s="28">
        <f t="shared" si="94"/>
        <v>0</v>
      </c>
      <c r="AL415" s="28">
        <f t="shared" si="95"/>
        <v>470060.72523462854</v>
      </c>
      <c r="AM415" s="28">
        <f t="shared" si="96"/>
        <v>945314.528648771</v>
      </c>
      <c r="AN415" s="28">
        <f t="shared" si="97"/>
        <v>951586.51937008358</v>
      </c>
      <c r="AO415" s="28">
        <f t="shared" si="98"/>
        <v>960749.53710923716</v>
      </c>
      <c r="AP415" s="28">
        <f t="shared" si="99"/>
        <v>1441429.1201544732</v>
      </c>
      <c r="AQ415" s="28">
        <f t="shared" si="100"/>
        <v>479582.15595676843</v>
      </c>
      <c r="AR415" s="28">
        <f t="shared" si="101"/>
        <v>481446.00944264961</v>
      </c>
      <c r="AS415" s="28">
        <f t="shared" si="102"/>
        <v>479434.41448560572</v>
      </c>
      <c r="AT415" s="28">
        <f t="shared" si="103"/>
        <v>474850.46972277091</v>
      </c>
      <c r="AU415" s="28">
        <f t="shared" si="104"/>
        <v>473791.93191178504</v>
      </c>
      <c r="AV415" s="28">
        <f t="shared" si="105"/>
        <v>481234.39126821328</v>
      </c>
    </row>
    <row r="416" spans="1:48" s="21" customFormat="1" x14ac:dyDescent="0.3">
      <c r="A416" s="7" t="s">
        <v>281</v>
      </c>
      <c r="B416" s="7" t="s">
        <v>755</v>
      </c>
      <c r="C416" s="7">
        <v>1302</v>
      </c>
      <c r="D416" s="7" t="s">
        <v>811</v>
      </c>
      <c r="E416" s="7">
        <v>901</v>
      </c>
      <c r="F416" s="7">
        <v>150085</v>
      </c>
      <c r="G416" s="7" t="s">
        <v>802</v>
      </c>
      <c r="H416" s="8" t="s">
        <v>780</v>
      </c>
      <c r="I416" s="8"/>
      <c r="J416" s="15">
        <v>2000000</v>
      </c>
      <c r="K416" s="15">
        <v>1000000</v>
      </c>
      <c r="L416" s="15">
        <v>1000000</v>
      </c>
      <c r="M416" s="15">
        <v>3000000</v>
      </c>
      <c r="N416" s="15">
        <v>3000000</v>
      </c>
      <c r="O416" s="15">
        <v>2000000</v>
      </c>
      <c r="P416" s="15">
        <v>2000000</v>
      </c>
      <c r="Q416" s="15">
        <v>2000000</v>
      </c>
      <c r="R416" s="15">
        <v>3000000</v>
      </c>
      <c r="S416" s="15">
        <v>4000000</v>
      </c>
      <c r="T416" s="15">
        <v>3000000</v>
      </c>
      <c r="U416" s="15">
        <v>4000000</v>
      </c>
      <c r="V416" s="29">
        <v>0.47760000000000002</v>
      </c>
      <c r="X416" s="35">
        <v>0.4761610413223239</v>
      </c>
      <c r="Y416" s="35">
        <v>0.47006072523462855</v>
      </c>
      <c r="Z416" s="35">
        <v>0.47265726432438548</v>
      </c>
      <c r="AA416" s="35">
        <v>0.47579325968504177</v>
      </c>
      <c r="AB416" s="35">
        <v>0.48037476855461858</v>
      </c>
      <c r="AC416" s="35">
        <v>0.48047637338482441</v>
      </c>
      <c r="AD416" s="35">
        <v>0.47958215595676845</v>
      </c>
      <c r="AE416" s="35">
        <v>0.48144600944264959</v>
      </c>
      <c r="AF416" s="35">
        <v>0.47943441448560575</v>
      </c>
      <c r="AG416" s="35">
        <v>0.4748504697227709</v>
      </c>
      <c r="AH416" s="35">
        <v>0.47379193191178504</v>
      </c>
      <c r="AI416" s="35">
        <v>0.48123439126821327</v>
      </c>
      <c r="AK416" s="28">
        <f t="shared" si="94"/>
        <v>952322.0826446478</v>
      </c>
      <c r="AL416" s="28">
        <f t="shared" si="95"/>
        <v>470060.72523462854</v>
      </c>
      <c r="AM416" s="28">
        <f t="shared" si="96"/>
        <v>472657.2643243855</v>
      </c>
      <c r="AN416" s="28">
        <f t="shared" si="97"/>
        <v>1427379.7790551253</v>
      </c>
      <c r="AO416" s="28">
        <f t="shared" si="98"/>
        <v>1441124.3056638557</v>
      </c>
      <c r="AP416" s="28">
        <f t="shared" si="99"/>
        <v>960952.74676964886</v>
      </c>
      <c r="AQ416" s="28">
        <f t="shared" si="100"/>
        <v>959164.31191353686</v>
      </c>
      <c r="AR416" s="28">
        <f t="shared" si="101"/>
        <v>962892.01888529921</v>
      </c>
      <c r="AS416" s="28">
        <f t="shared" si="102"/>
        <v>1438303.2434568172</v>
      </c>
      <c r="AT416" s="28">
        <f t="shared" si="103"/>
        <v>1899401.8788910836</v>
      </c>
      <c r="AU416" s="28">
        <f t="shared" si="104"/>
        <v>1421375.795735355</v>
      </c>
      <c r="AV416" s="28">
        <f t="shared" si="105"/>
        <v>1924937.5650728531</v>
      </c>
    </row>
    <row r="417" spans="1:48" s="21" customFormat="1" x14ac:dyDescent="0.3">
      <c r="A417" s="7" t="s">
        <v>281</v>
      </c>
      <c r="B417" s="7" t="s">
        <v>755</v>
      </c>
      <c r="C417" s="7">
        <v>1302</v>
      </c>
      <c r="D417" s="7" t="s">
        <v>811</v>
      </c>
      <c r="E417" s="7">
        <v>901</v>
      </c>
      <c r="F417" s="7">
        <v>150172</v>
      </c>
      <c r="G417" s="7" t="s">
        <v>802</v>
      </c>
      <c r="H417" s="8" t="s">
        <v>775</v>
      </c>
      <c r="I417" s="8"/>
      <c r="J417" s="15">
        <v>2000000</v>
      </c>
      <c r="K417" s="15">
        <v>1000000</v>
      </c>
      <c r="L417" s="15">
        <v>3000000</v>
      </c>
      <c r="M417" s="15">
        <v>1000000</v>
      </c>
      <c r="N417" s="15">
        <v>0</v>
      </c>
      <c r="O417" s="15">
        <v>3000000</v>
      </c>
      <c r="P417" s="15">
        <v>0</v>
      </c>
      <c r="Q417" s="15">
        <v>0</v>
      </c>
      <c r="R417" s="15">
        <v>0</v>
      </c>
      <c r="S417" s="15">
        <v>0</v>
      </c>
      <c r="T417" s="15">
        <v>3000000</v>
      </c>
      <c r="U417" s="15">
        <v>0</v>
      </c>
      <c r="V417" s="29">
        <v>0.47760000000000002</v>
      </c>
      <c r="X417" s="35">
        <v>0.4761610413223239</v>
      </c>
      <c r="Y417" s="35">
        <v>0.47006072523462855</v>
      </c>
      <c r="Z417" s="35">
        <v>0.47265726432438548</v>
      </c>
      <c r="AA417" s="35">
        <v>0.47579325968504177</v>
      </c>
      <c r="AB417" s="35">
        <v>0.48037476855461858</v>
      </c>
      <c r="AC417" s="35">
        <v>0.48047637338482441</v>
      </c>
      <c r="AD417" s="35">
        <v>0.47958215595676845</v>
      </c>
      <c r="AE417" s="35">
        <v>0.48144600944264959</v>
      </c>
      <c r="AF417" s="35">
        <v>0.47943441448560575</v>
      </c>
      <c r="AG417" s="35">
        <v>0.4748504697227709</v>
      </c>
      <c r="AH417" s="35">
        <v>0.47379193191178504</v>
      </c>
      <c r="AI417" s="35">
        <v>0.48123439126821327</v>
      </c>
      <c r="AK417" s="28">
        <f t="shared" si="94"/>
        <v>952322.0826446478</v>
      </c>
      <c r="AL417" s="28">
        <f t="shared" si="95"/>
        <v>470060.72523462854</v>
      </c>
      <c r="AM417" s="28">
        <f t="shared" si="96"/>
        <v>1417971.7929731566</v>
      </c>
      <c r="AN417" s="28">
        <f t="shared" si="97"/>
        <v>475793.25968504179</v>
      </c>
      <c r="AO417" s="28">
        <f t="shared" si="98"/>
        <v>0</v>
      </c>
      <c r="AP417" s="28">
        <f t="shared" si="99"/>
        <v>1441429.1201544732</v>
      </c>
      <c r="AQ417" s="28">
        <f t="shared" si="100"/>
        <v>0</v>
      </c>
      <c r="AR417" s="28">
        <f t="shared" si="101"/>
        <v>0</v>
      </c>
      <c r="AS417" s="28">
        <f t="shared" si="102"/>
        <v>0</v>
      </c>
      <c r="AT417" s="28">
        <f t="shared" si="103"/>
        <v>0</v>
      </c>
      <c r="AU417" s="28">
        <f t="shared" si="104"/>
        <v>1421375.795735355</v>
      </c>
      <c r="AV417" s="28">
        <f t="shared" si="105"/>
        <v>0</v>
      </c>
    </row>
    <row r="418" spans="1:48" s="21" customFormat="1" x14ac:dyDescent="0.3">
      <c r="A418" s="7"/>
      <c r="B418" s="7"/>
      <c r="C418" s="7"/>
      <c r="D418" s="7"/>
      <c r="E418" s="7"/>
      <c r="F418" s="7"/>
      <c r="G418" s="7"/>
      <c r="H418" s="8"/>
      <c r="I418" s="8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29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K418" s="28">
        <f t="shared" si="94"/>
        <v>0</v>
      </c>
      <c r="AL418" s="28">
        <f t="shared" si="95"/>
        <v>0</v>
      </c>
      <c r="AM418" s="28">
        <f t="shared" si="96"/>
        <v>0</v>
      </c>
      <c r="AN418" s="28">
        <f t="shared" si="97"/>
        <v>0</v>
      </c>
      <c r="AO418" s="28">
        <f t="shared" si="98"/>
        <v>0</v>
      </c>
      <c r="AP418" s="28">
        <f t="shared" si="99"/>
        <v>0</v>
      </c>
      <c r="AQ418" s="28">
        <f t="shared" si="100"/>
        <v>0</v>
      </c>
      <c r="AR418" s="28">
        <f t="shared" si="101"/>
        <v>0</v>
      </c>
      <c r="AS418" s="28">
        <f t="shared" si="102"/>
        <v>0</v>
      </c>
      <c r="AT418" s="28">
        <f t="shared" si="103"/>
        <v>0</v>
      </c>
      <c r="AU418" s="28">
        <f t="shared" si="104"/>
        <v>0</v>
      </c>
      <c r="AV418" s="28">
        <f t="shared" si="105"/>
        <v>0</v>
      </c>
    </row>
    <row r="419" spans="1:48" s="21" customFormat="1" x14ac:dyDescent="0.3">
      <c r="A419" s="7" t="s">
        <v>281</v>
      </c>
      <c r="B419" s="7" t="s">
        <v>910</v>
      </c>
      <c r="C419" s="7">
        <v>1303</v>
      </c>
      <c r="D419" s="7" t="s">
        <v>924</v>
      </c>
      <c r="E419" s="7">
        <v>907</v>
      </c>
      <c r="F419" s="7" t="s">
        <v>1686</v>
      </c>
      <c r="G419" s="7" t="s">
        <v>1760</v>
      </c>
      <c r="H419" s="8" t="s">
        <v>829</v>
      </c>
      <c r="I419" s="8"/>
      <c r="J419" s="15">
        <v>49934000</v>
      </c>
      <c r="K419" s="15">
        <v>49881000</v>
      </c>
      <c r="L419" s="15">
        <v>89839000</v>
      </c>
      <c r="M419" s="15">
        <v>81851000</v>
      </c>
      <c r="N419" s="15">
        <v>99827000</v>
      </c>
      <c r="O419" s="15">
        <v>104764000</v>
      </c>
      <c r="P419" s="15">
        <v>54771000</v>
      </c>
      <c r="Q419" s="15">
        <v>95633000</v>
      </c>
      <c r="R419" s="15">
        <v>147524000</v>
      </c>
      <c r="S419" s="15">
        <v>119499000</v>
      </c>
      <c r="T419" s="15">
        <v>99797000</v>
      </c>
      <c r="U419" s="15">
        <v>103822000</v>
      </c>
      <c r="V419" s="29">
        <v>0.46160000000000001</v>
      </c>
      <c r="X419" s="35">
        <v>0.4474239217287298</v>
      </c>
      <c r="Y419" s="35">
        <v>0.45143469405446823</v>
      </c>
      <c r="Z419" s="35">
        <v>0.45569177923052184</v>
      </c>
      <c r="AA419" s="35">
        <v>0.45552759587677877</v>
      </c>
      <c r="AB419" s="35">
        <v>0.46410404252979992</v>
      </c>
      <c r="AC419" s="35">
        <v>0.46732854447459954</v>
      </c>
      <c r="AD419" s="35">
        <v>0.46950548980852047</v>
      </c>
      <c r="AE419" s="35">
        <v>0.47281472674220676</v>
      </c>
      <c r="AF419" s="35">
        <v>0.46259865396561373</v>
      </c>
      <c r="AG419" s="35">
        <v>0.46339080104527541</v>
      </c>
      <c r="AH419" s="35">
        <v>0.45949392654688126</v>
      </c>
      <c r="AI419" s="35">
        <v>0.46050878920575589</v>
      </c>
      <c r="AK419" s="28">
        <f t="shared" si="94"/>
        <v>22341666.107602395</v>
      </c>
      <c r="AL419" s="28">
        <f t="shared" si="95"/>
        <v>22518013.974130929</v>
      </c>
      <c r="AM419" s="28">
        <f t="shared" si="96"/>
        <v>40938893.754290849</v>
      </c>
      <c r="AN419" s="28">
        <f t="shared" si="97"/>
        <v>37285389.250110216</v>
      </c>
      <c r="AO419" s="28">
        <f t="shared" si="98"/>
        <v>46330114.253622338</v>
      </c>
      <c r="AP419" s="28">
        <f t="shared" si="99"/>
        <v>48959207.633336946</v>
      </c>
      <c r="AQ419" s="28">
        <f t="shared" si="100"/>
        <v>25715285.182302475</v>
      </c>
      <c r="AR419" s="28">
        <f t="shared" si="101"/>
        <v>45216690.762537457</v>
      </c>
      <c r="AS419" s="28">
        <f t="shared" si="102"/>
        <v>68244403.827623203</v>
      </c>
      <c r="AT419" s="28">
        <f t="shared" si="103"/>
        <v>55374737.334109366</v>
      </c>
      <c r="AU419" s="28">
        <f t="shared" si="104"/>
        <v>45856115.387599111</v>
      </c>
      <c r="AV419" s="28">
        <f t="shared" si="105"/>
        <v>47810943.512919985</v>
      </c>
    </row>
    <row r="420" spans="1:48" s="21" customFormat="1" x14ac:dyDescent="0.3">
      <c r="A420" s="7" t="s">
        <v>281</v>
      </c>
      <c r="B420" s="7" t="s">
        <v>910</v>
      </c>
      <c r="C420" s="7">
        <v>1303</v>
      </c>
      <c r="D420" s="7" t="s">
        <v>924</v>
      </c>
      <c r="E420" s="7">
        <v>901</v>
      </c>
      <c r="F420" s="7" t="s">
        <v>1687</v>
      </c>
      <c r="G420" s="7" t="s">
        <v>1760</v>
      </c>
      <c r="H420" s="8" t="s">
        <v>1559</v>
      </c>
      <c r="I420" s="8"/>
      <c r="J420" s="15">
        <v>0</v>
      </c>
      <c r="K420" s="15">
        <v>9977000</v>
      </c>
      <c r="L420" s="15">
        <v>4193000</v>
      </c>
      <c r="M420" s="15">
        <v>5990000</v>
      </c>
      <c r="N420" s="15">
        <v>6988000</v>
      </c>
      <c r="O420" s="15">
        <v>9978000</v>
      </c>
      <c r="P420" s="15">
        <v>9959000</v>
      </c>
      <c r="Q420" s="15">
        <v>14943000</v>
      </c>
      <c r="R420" s="15">
        <v>17943000</v>
      </c>
      <c r="S420" s="15">
        <v>19917000</v>
      </c>
      <c r="T420" s="15">
        <v>9980000</v>
      </c>
      <c r="U420" s="15">
        <v>14975000</v>
      </c>
      <c r="V420" s="29">
        <v>0.46160000000000001</v>
      </c>
      <c r="X420" s="35">
        <v>0.4474239217287298</v>
      </c>
      <c r="Y420" s="35">
        <v>0.45143469405446823</v>
      </c>
      <c r="Z420" s="35">
        <v>0.45569177923052184</v>
      </c>
      <c r="AA420" s="35">
        <v>0.45552759587677877</v>
      </c>
      <c r="AB420" s="35">
        <v>0.46410404252979992</v>
      </c>
      <c r="AC420" s="35">
        <v>0.46732854447459954</v>
      </c>
      <c r="AD420" s="35">
        <v>0.46950548980852047</v>
      </c>
      <c r="AE420" s="35">
        <v>0.47281472674220676</v>
      </c>
      <c r="AF420" s="35">
        <v>0.46259865396561373</v>
      </c>
      <c r="AG420" s="35">
        <v>0.46339080104527541</v>
      </c>
      <c r="AH420" s="35">
        <v>0.45949392654688126</v>
      </c>
      <c r="AI420" s="35">
        <v>0.46050878920575589</v>
      </c>
      <c r="AK420" s="28">
        <f t="shared" si="94"/>
        <v>0</v>
      </c>
      <c r="AL420" s="28">
        <f t="shared" si="95"/>
        <v>4503963.9425814291</v>
      </c>
      <c r="AM420" s="28">
        <f t="shared" si="96"/>
        <v>1910715.6303135781</v>
      </c>
      <c r="AN420" s="28">
        <f t="shared" si="97"/>
        <v>2728610.2993019046</v>
      </c>
      <c r="AO420" s="28">
        <f t="shared" si="98"/>
        <v>3243159.0491982419</v>
      </c>
      <c r="AP420" s="28">
        <f t="shared" si="99"/>
        <v>4663004.2167675542</v>
      </c>
      <c r="AQ420" s="28">
        <f t="shared" si="100"/>
        <v>4675805.1730030552</v>
      </c>
      <c r="AR420" s="28">
        <f t="shared" si="101"/>
        <v>7065270.4617087953</v>
      </c>
      <c r="AS420" s="28">
        <f t="shared" si="102"/>
        <v>8300407.6481050067</v>
      </c>
      <c r="AT420" s="28">
        <f t="shared" si="103"/>
        <v>9229354.5844187513</v>
      </c>
      <c r="AU420" s="28">
        <f t="shared" si="104"/>
        <v>4585749.3869378753</v>
      </c>
      <c r="AV420" s="28">
        <f t="shared" si="105"/>
        <v>6896119.1183561943</v>
      </c>
    </row>
    <row r="421" spans="1:48" s="21" customFormat="1" x14ac:dyDescent="0.3">
      <c r="A421" s="7" t="s">
        <v>281</v>
      </c>
      <c r="B421" s="7" t="s">
        <v>910</v>
      </c>
      <c r="C421" s="7">
        <v>1303</v>
      </c>
      <c r="D421" s="7" t="s">
        <v>8</v>
      </c>
      <c r="E421" s="7">
        <v>901</v>
      </c>
      <c r="F421" s="7" t="s">
        <v>1688</v>
      </c>
      <c r="G421" s="7" t="s">
        <v>1760</v>
      </c>
      <c r="H421" s="8" t="s">
        <v>1560</v>
      </c>
      <c r="I421" s="8"/>
      <c r="J421" s="15">
        <v>0</v>
      </c>
      <c r="K421" s="15">
        <v>0</v>
      </c>
      <c r="L421" s="15">
        <v>0</v>
      </c>
      <c r="M421" s="15">
        <v>9982000</v>
      </c>
      <c r="N421" s="15">
        <v>9983000</v>
      </c>
      <c r="O421" s="15">
        <v>9978000</v>
      </c>
      <c r="P421" s="15">
        <v>7967000</v>
      </c>
      <c r="Q421" s="15">
        <v>9962000</v>
      </c>
      <c r="R421" s="15">
        <v>9968000</v>
      </c>
      <c r="S421" s="15">
        <v>0</v>
      </c>
      <c r="T421" s="15">
        <v>0</v>
      </c>
      <c r="U421" s="15">
        <v>9983000</v>
      </c>
      <c r="V421" s="29">
        <v>0.46160000000000001</v>
      </c>
      <c r="X421" s="35">
        <v>0.4474239217287298</v>
      </c>
      <c r="Y421" s="35">
        <v>0.45143469405446823</v>
      </c>
      <c r="Z421" s="35">
        <v>0.45569177923052184</v>
      </c>
      <c r="AA421" s="35">
        <v>0.45552759587677877</v>
      </c>
      <c r="AB421" s="35">
        <v>0.46410404252979992</v>
      </c>
      <c r="AC421" s="35">
        <v>0.46732854447459954</v>
      </c>
      <c r="AD421" s="35">
        <v>0.46950548980852047</v>
      </c>
      <c r="AE421" s="35">
        <v>0.47281472674220676</v>
      </c>
      <c r="AF421" s="35">
        <v>0.46259865396561373</v>
      </c>
      <c r="AG421" s="35">
        <v>0.46339080104527541</v>
      </c>
      <c r="AH421" s="35">
        <v>0.45949392654688126</v>
      </c>
      <c r="AI421" s="35">
        <v>0.46050878920575589</v>
      </c>
      <c r="AK421" s="28">
        <f t="shared" si="94"/>
        <v>0</v>
      </c>
      <c r="AL421" s="28">
        <f t="shared" si="95"/>
        <v>0</v>
      </c>
      <c r="AM421" s="28">
        <f t="shared" si="96"/>
        <v>0</v>
      </c>
      <c r="AN421" s="28">
        <f t="shared" si="97"/>
        <v>4547076.4620420057</v>
      </c>
      <c r="AO421" s="28">
        <f t="shared" si="98"/>
        <v>4633150.6565749925</v>
      </c>
      <c r="AP421" s="28">
        <f t="shared" si="99"/>
        <v>4663004.2167675542</v>
      </c>
      <c r="AQ421" s="28">
        <f t="shared" si="100"/>
        <v>3740550.2373044826</v>
      </c>
      <c r="AR421" s="28">
        <f t="shared" si="101"/>
        <v>4710180.3078058641</v>
      </c>
      <c r="AS421" s="28">
        <f t="shared" si="102"/>
        <v>4611183.3827292379</v>
      </c>
      <c r="AT421" s="28">
        <f t="shared" si="103"/>
        <v>0</v>
      </c>
      <c r="AU421" s="28">
        <f t="shared" si="104"/>
        <v>0</v>
      </c>
      <c r="AV421" s="28">
        <f t="shared" si="105"/>
        <v>4597259.2426410606</v>
      </c>
    </row>
    <row r="422" spans="1:48" s="21" customFormat="1" x14ac:dyDescent="0.3">
      <c r="A422" s="7" t="s">
        <v>281</v>
      </c>
      <c r="B422" s="7" t="s">
        <v>910</v>
      </c>
      <c r="C422" s="7">
        <v>1303</v>
      </c>
      <c r="D422" s="7" t="s">
        <v>1689</v>
      </c>
      <c r="E422" s="7">
        <v>913</v>
      </c>
      <c r="F422" s="7" t="s">
        <v>1690</v>
      </c>
      <c r="G422" s="7" t="s">
        <v>1760</v>
      </c>
      <c r="H422" s="8" t="s">
        <v>1561</v>
      </c>
      <c r="I422" s="8"/>
      <c r="J422" s="15">
        <v>19974000</v>
      </c>
      <c r="K422" s="15">
        <v>9977000</v>
      </c>
      <c r="L422" s="15">
        <v>29947000</v>
      </c>
      <c r="M422" s="15">
        <v>24955000</v>
      </c>
      <c r="N422" s="15">
        <v>29949000</v>
      </c>
      <c r="O422" s="15">
        <v>24944000</v>
      </c>
      <c r="P422" s="15">
        <v>39834000</v>
      </c>
      <c r="Q422" s="15">
        <v>29886000</v>
      </c>
      <c r="R422" s="15">
        <v>34888000</v>
      </c>
      <c r="S422" s="15">
        <v>29875000</v>
      </c>
      <c r="T422" s="15">
        <v>24950000</v>
      </c>
      <c r="U422" s="15">
        <v>49915000</v>
      </c>
      <c r="V422" s="29">
        <v>0.46160000000000001</v>
      </c>
      <c r="X422" s="35">
        <v>0.4474239217287298</v>
      </c>
      <c r="Y422" s="35">
        <v>0.45143469405446823</v>
      </c>
      <c r="Z422" s="35">
        <v>0.45569177923052184</v>
      </c>
      <c r="AA422" s="35">
        <v>0.45552759587677877</v>
      </c>
      <c r="AB422" s="35">
        <v>0.46410404252979992</v>
      </c>
      <c r="AC422" s="35">
        <v>0.46732854447459954</v>
      </c>
      <c r="AD422" s="35">
        <v>0.46950548980852047</v>
      </c>
      <c r="AE422" s="35">
        <v>0.47281472674220676</v>
      </c>
      <c r="AF422" s="35">
        <v>0.46259865396561373</v>
      </c>
      <c r="AG422" s="35">
        <v>0.46339080104527541</v>
      </c>
      <c r="AH422" s="35">
        <v>0.45949392654688126</v>
      </c>
      <c r="AI422" s="35">
        <v>0.46050878920575589</v>
      </c>
      <c r="AK422" s="28">
        <f t="shared" si="94"/>
        <v>8936845.4126096498</v>
      </c>
      <c r="AL422" s="28">
        <f t="shared" si="95"/>
        <v>4503963.9425814291</v>
      </c>
      <c r="AM422" s="28">
        <f t="shared" si="96"/>
        <v>13646601.712616438</v>
      </c>
      <c r="AN422" s="28">
        <f t="shared" si="97"/>
        <v>11367691.155105013</v>
      </c>
      <c r="AO422" s="28">
        <f t="shared" si="98"/>
        <v>13899451.969724977</v>
      </c>
      <c r="AP422" s="28">
        <f t="shared" si="99"/>
        <v>11657043.213374412</v>
      </c>
      <c r="AQ422" s="28">
        <f t="shared" si="100"/>
        <v>18702281.681032605</v>
      </c>
      <c r="AR422" s="28">
        <f t="shared" si="101"/>
        <v>14130540.923417591</v>
      </c>
      <c r="AS422" s="28">
        <f t="shared" si="102"/>
        <v>16139141.839552332</v>
      </c>
      <c r="AT422" s="28">
        <f t="shared" si="103"/>
        <v>13843800.181227602</v>
      </c>
      <c r="AU422" s="28">
        <f t="shared" si="104"/>
        <v>11464373.467344688</v>
      </c>
      <c r="AV422" s="28">
        <f t="shared" si="105"/>
        <v>22986296.213205304</v>
      </c>
    </row>
    <row r="423" spans="1:48" s="21" customFormat="1" x14ac:dyDescent="0.3">
      <c r="A423" s="7" t="s">
        <v>281</v>
      </c>
      <c r="B423" s="7" t="s">
        <v>910</v>
      </c>
      <c r="C423" s="7">
        <v>1303</v>
      </c>
      <c r="D423" s="7" t="s">
        <v>925</v>
      </c>
      <c r="E423" s="7">
        <v>901</v>
      </c>
      <c r="F423" s="7" t="s">
        <v>1691</v>
      </c>
      <c r="G423" s="7" t="s">
        <v>1760</v>
      </c>
      <c r="H423" s="8" t="s">
        <v>814</v>
      </c>
      <c r="I423" s="8"/>
      <c r="J423" s="15">
        <v>0</v>
      </c>
      <c r="K423" s="15">
        <v>1996000</v>
      </c>
      <c r="L423" s="15">
        <v>0</v>
      </c>
      <c r="M423" s="15">
        <v>0</v>
      </c>
      <c r="N423" s="15">
        <v>5990000</v>
      </c>
      <c r="O423" s="15">
        <v>3992000</v>
      </c>
      <c r="P423" s="15">
        <v>3984000</v>
      </c>
      <c r="Q423" s="15">
        <v>3985000</v>
      </c>
      <c r="R423" s="15">
        <v>5981000</v>
      </c>
      <c r="S423" s="15">
        <v>0</v>
      </c>
      <c r="T423" s="15">
        <v>0</v>
      </c>
      <c r="U423" s="15">
        <v>3994000</v>
      </c>
      <c r="V423" s="29">
        <v>0.46160000000000001</v>
      </c>
      <c r="X423" s="35">
        <v>0.4474239217287298</v>
      </c>
      <c r="Y423" s="35">
        <v>0.45143469405446823</v>
      </c>
      <c r="Z423" s="35">
        <v>0.45569177923052184</v>
      </c>
      <c r="AA423" s="35">
        <v>0.45552759587677877</v>
      </c>
      <c r="AB423" s="35">
        <v>0.46410404252979992</v>
      </c>
      <c r="AC423" s="35">
        <v>0.46732854447459954</v>
      </c>
      <c r="AD423" s="35">
        <v>0.46950548980852047</v>
      </c>
      <c r="AE423" s="35">
        <v>0.47281472674220676</v>
      </c>
      <c r="AF423" s="35">
        <v>0.46259865396561373</v>
      </c>
      <c r="AG423" s="35">
        <v>0.46339080104527541</v>
      </c>
      <c r="AH423" s="35">
        <v>0.45949392654688126</v>
      </c>
      <c r="AI423" s="35">
        <v>0.46050878920575589</v>
      </c>
      <c r="AK423" s="28">
        <f t="shared" ref="AK423:AK486" si="106">X423*J423</f>
        <v>0</v>
      </c>
      <c r="AL423" s="28">
        <f t="shared" ref="AL423:AL486" si="107">Y423*K423</f>
        <v>901063.64933271857</v>
      </c>
      <c r="AM423" s="28">
        <f t="shared" ref="AM423:AM486" si="108">Z423*L423</f>
        <v>0</v>
      </c>
      <c r="AN423" s="28">
        <f t="shared" ref="AN423:AN486" si="109">AA423*M423</f>
        <v>0</v>
      </c>
      <c r="AO423" s="28">
        <f t="shared" ref="AO423:AO486" si="110">AB423*N423</f>
        <v>2779983.2147535016</v>
      </c>
      <c r="AP423" s="28">
        <f t="shared" ref="AP423:AP486" si="111">AC423*O423</f>
        <v>1865575.5495426015</v>
      </c>
      <c r="AQ423" s="28">
        <f t="shared" ref="AQ423:AQ486" si="112">AD423*P423</f>
        <v>1870509.8713971456</v>
      </c>
      <c r="AR423" s="28">
        <f t="shared" ref="AR423:AR486" si="113">AE423*Q423</f>
        <v>1884166.6860676939</v>
      </c>
      <c r="AS423" s="28">
        <f t="shared" ref="AS423:AS486" si="114">AF423*R423</f>
        <v>2766802.5493683359</v>
      </c>
      <c r="AT423" s="28">
        <f t="shared" ref="AT423:AT486" si="115">AG423*S423</f>
        <v>0</v>
      </c>
      <c r="AU423" s="28">
        <f t="shared" ref="AU423:AU486" si="116">AH423*T423</f>
        <v>0</v>
      </c>
      <c r="AV423" s="28">
        <f t="shared" ref="AV423:AV486" si="117">AI423*U423</f>
        <v>1839272.1040877891</v>
      </c>
    </row>
    <row r="424" spans="1:48" s="21" customFormat="1" x14ac:dyDescent="0.3">
      <c r="A424" s="7" t="s">
        <v>281</v>
      </c>
      <c r="B424" s="7" t="s">
        <v>910</v>
      </c>
      <c r="C424" s="7">
        <v>1303</v>
      </c>
      <c r="D424" s="7" t="s">
        <v>8</v>
      </c>
      <c r="E424" s="7">
        <v>901</v>
      </c>
      <c r="F424" s="7" t="s">
        <v>1692</v>
      </c>
      <c r="G424" s="7" t="s">
        <v>1760</v>
      </c>
      <c r="H424" s="8" t="s">
        <v>1562</v>
      </c>
      <c r="I424" s="8"/>
      <c r="J424" s="15">
        <v>2397000</v>
      </c>
      <c r="K424" s="15">
        <v>2993000</v>
      </c>
      <c r="L424" s="15">
        <v>4992000</v>
      </c>
      <c r="M424" s="15">
        <v>4991000</v>
      </c>
      <c r="N424" s="15">
        <v>4992000</v>
      </c>
      <c r="O424" s="15">
        <v>7983000</v>
      </c>
      <c r="P424" s="15">
        <v>7967000</v>
      </c>
      <c r="Q424" s="15">
        <v>7970000</v>
      </c>
      <c r="R424" s="15">
        <v>7975000</v>
      </c>
      <c r="S424" s="15">
        <v>7967000</v>
      </c>
      <c r="T424" s="15">
        <v>3992000</v>
      </c>
      <c r="U424" s="15">
        <v>9983000</v>
      </c>
      <c r="V424" s="29">
        <v>0.46160000000000001</v>
      </c>
      <c r="X424" s="35">
        <v>0.4474239217287298</v>
      </c>
      <c r="Y424" s="35">
        <v>0.45143469405446823</v>
      </c>
      <c r="Z424" s="35">
        <v>0.45569177923052184</v>
      </c>
      <c r="AA424" s="35">
        <v>0.45552759587677877</v>
      </c>
      <c r="AB424" s="35">
        <v>0.46410404252979992</v>
      </c>
      <c r="AC424" s="35">
        <v>0.46732854447459954</v>
      </c>
      <c r="AD424" s="35">
        <v>0.46950548980852047</v>
      </c>
      <c r="AE424" s="35">
        <v>0.47281472674220676</v>
      </c>
      <c r="AF424" s="35">
        <v>0.46259865396561373</v>
      </c>
      <c r="AG424" s="35">
        <v>0.46339080104527541</v>
      </c>
      <c r="AH424" s="35">
        <v>0.45949392654688126</v>
      </c>
      <c r="AI424" s="35">
        <v>0.46050878920575589</v>
      </c>
      <c r="AK424" s="28">
        <f t="shared" si="106"/>
        <v>1072475.1403837653</v>
      </c>
      <c r="AL424" s="28">
        <f t="shared" si="107"/>
        <v>1351144.0393050234</v>
      </c>
      <c r="AM424" s="28">
        <f t="shared" si="108"/>
        <v>2274813.3619187651</v>
      </c>
      <c r="AN424" s="28">
        <f t="shared" si="109"/>
        <v>2273538.2310210029</v>
      </c>
      <c r="AO424" s="28">
        <f t="shared" si="110"/>
        <v>2316807.3803087613</v>
      </c>
      <c r="AP424" s="28">
        <f t="shared" si="111"/>
        <v>3730683.7705407282</v>
      </c>
      <c r="AQ424" s="28">
        <f t="shared" si="112"/>
        <v>3740550.2373044826</v>
      </c>
      <c r="AR424" s="28">
        <f t="shared" si="113"/>
        <v>3768333.3721353877</v>
      </c>
      <c r="AS424" s="28">
        <f t="shared" si="114"/>
        <v>3689224.2653757697</v>
      </c>
      <c r="AT424" s="28">
        <f t="shared" si="115"/>
        <v>3691834.5119277094</v>
      </c>
      <c r="AU424" s="28">
        <f t="shared" si="116"/>
        <v>1834299.75477515</v>
      </c>
      <c r="AV424" s="28">
        <f t="shared" si="117"/>
        <v>4597259.2426410606</v>
      </c>
    </row>
    <row r="425" spans="1:48" s="21" customFormat="1" x14ac:dyDescent="0.3">
      <c r="A425" s="7" t="s">
        <v>281</v>
      </c>
      <c r="B425" s="7" t="s">
        <v>910</v>
      </c>
      <c r="C425" s="7">
        <v>1303</v>
      </c>
      <c r="D425" s="7" t="s">
        <v>8</v>
      </c>
      <c r="E425" s="7">
        <v>901</v>
      </c>
      <c r="F425" s="7">
        <v>392103</v>
      </c>
      <c r="G425" s="7" t="s">
        <v>1760</v>
      </c>
      <c r="H425" s="8" t="s">
        <v>1563</v>
      </c>
      <c r="I425" s="8"/>
      <c r="J425" s="15">
        <v>1998000</v>
      </c>
      <c r="K425" s="15">
        <v>1996000</v>
      </c>
      <c r="L425" s="15">
        <v>1997000</v>
      </c>
      <c r="M425" s="15">
        <v>2496000</v>
      </c>
      <c r="N425" s="15">
        <v>4493000</v>
      </c>
      <c r="O425" s="15">
        <v>4490000</v>
      </c>
      <c r="P425" s="15">
        <v>4980000</v>
      </c>
      <c r="Q425" s="15">
        <v>6476000</v>
      </c>
      <c r="R425" s="15">
        <v>6978000</v>
      </c>
      <c r="S425" s="15">
        <v>9959000</v>
      </c>
      <c r="T425" s="15">
        <v>4292000</v>
      </c>
      <c r="U425" s="15">
        <v>9983000</v>
      </c>
      <c r="V425" s="29">
        <v>0.46160000000000001</v>
      </c>
      <c r="X425" s="35">
        <v>0.4474239217287298</v>
      </c>
      <c r="Y425" s="35">
        <v>0.45143469405446823</v>
      </c>
      <c r="Z425" s="35">
        <v>0.45569177923052184</v>
      </c>
      <c r="AA425" s="35">
        <v>0.45552759587677877</v>
      </c>
      <c r="AB425" s="35">
        <v>0.46410404252979992</v>
      </c>
      <c r="AC425" s="35">
        <v>0.46732854447459954</v>
      </c>
      <c r="AD425" s="35">
        <v>0.46950548980852047</v>
      </c>
      <c r="AE425" s="35">
        <v>0.47281472674220676</v>
      </c>
      <c r="AF425" s="35">
        <v>0.46259865396561373</v>
      </c>
      <c r="AG425" s="35">
        <v>0.46339080104527541</v>
      </c>
      <c r="AH425" s="35">
        <v>0.45949392654688126</v>
      </c>
      <c r="AI425" s="35">
        <v>0.46050878920575589</v>
      </c>
      <c r="AK425" s="28">
        <f t="shared" si="106"/>
        <v>893952.99561400211</v>
      </c>
      <c r="AL425" s="28">
        <f t="shared" si="107"/>
        <v>901063.64933271857</v>
      </c>
      <c r="AM425" s="28">
        <f t="shared" si="108"/>
        <v>910016.48312335217</v>
      </c>
      <c r="AN425" s="28">
        <f t="shared" si="109"/>
        <v>1136996.8793084398</v>
      </c>
      <c r="AO425" s="28">
        <f t="shared" si="110"/>
        <v>2085219.4630863911</v>
      </c>
      <c r="AP425" s="28">
        <f t="shared" si="111"/>
        <v>2098305.1646909518</v>
      </c>
      <c r="AQ425" s="28">
        <f t="shared" si="112"/>
        <v>2338137.3392464318</v>
      </c>
      <c r="AR425" s="28">
        <f t="shared" si="113"/>
        <v>3061948.1703825309</v>
      </c>
      <c r="AS425" s="28">
        <f t="shared" si="114"/>
        <v>3228013.4073720528</v>
      </c>
      <c r="AT425" s="28">
        <f t="shared" si="115"/>
        <v>4614908.9876098977</v>
      </c>
      <c r="AU425" s="28">
        <f t="shared" si="116"/>
        <v>1972147.9327392143</v>
      </c>
      <c r="AV425" s="28">
        <f t="shared" si="117"/>
        <v>4597259.2426410606</v>
      </c>
    </row>
    <row r="426" spans="1:48" s="21" customFormat="1" x14ac:dyDescent="0.3">
      <c r="A426" s="7" t="s">
        <v>281</v>
      </c>
      <c r="B426" s="7" t="s">
        <v>910</v>
      </c>
      <c r="C426" s="7">
        <v>1303</v>
      </c>
      <c r="D426" s="7" t="s">
        <v>930</v>
      </c>
      <c r="E426" s="7">
        <v>901</v>
      </c>
      <c r="F426" s="7" t="s">
        <v>918</v>
      </c>
      <c r="G426" s="7" t="s">
        <v>1760</v>
      </c>
      <c r="H426" s="8" t="s">
        <v>1564</v>
      </c>
      <c r="I426" s="8"/>
      <c r="J426" s="15">
        <v>0</v>
      </c>
      <c r="K426" s="15">
        <v>3991000</v>
      </c>
      <c r="L426" s="15">
        <v>999000</v>
      </c>
      <c r="M426" s="15">
        <v>999000</v>
      </c>
      <c r="N426" s="15">
        <v>2496000</v>
      </c>
      <c r="O426" s="15">
        <v>2495000</v>
      </c>
      <c r="P426" s="15">
        <v>2490000</v>
      </c>
      <c r="Q426" s="15">
        <v>2491000</v>
      </c>
      <c r="R426" s="15">
        <v>9968000</v>
      </c>
      <c r="S426" s="15">
        <v>1494000</v>
      </c>
      <c r="T426" s="15">
        <v>1497000</v>
      </c>
      <c r="U426" s="15">
        <v>2995000</v>
      </c>
      <c r="V426" s="29">
        <v>0.46160000000000001</v>
      </c>
      <c r="X426" s="35">
        <v>0.4474239217287298</v>
      </c>
      <c r="Y426" s="35">
        <v>0.45143469405446823</v>
      </c>
      <c r="Z426" s="35">
        <v>0.45569177923052184</v>
      </c>
      <c r="AA426" s="35">
        <v>0.45552759587677877</v>
      </c>
      <c r="AB426" s="35">
        <v>0.46410404252979992</v>
      </c>
      <c r="AC426" s="35">
        <v>0.46732854447459954</v>
      </c>
      <c r="AD426" s="35">
        <v>0.46950548980852047</v>
      </c>
      <c r="AE426" s="35">
        <v>0.47281472674220676</v>
      </c>
      <c r="AF426" s="35">
        <v>0.46259865396561373</v>
      </c>
      <c r="AG426" s="35">
        <v>0.46339080104527541</v>
      </c>
      <c r="AH426" s="35">
        <v>0.45949392654688126</v>
      </c>
      <c r="AI426" s="35">
        <v>0.46050878920575589</v>
      </c>
      <c r="AK426" s="28">
        <f t="shared" si="106"/>
        <v>0</v>
      </c>
      <c r="AL426" s="28">
        <f t="shared" si="107"/>
        <v>1801675.8639713826</v>
      </c>
      <c r="AM426" s="28">
        <f t="shared" si="108"/>
        <v>455236.08745129133</v>
      </c>
      <c r="AN426" s="28">
        <f t="shared" si="109"/>
        <v>455072.06828090199</v>
      </c>
      <c r="AO426" s="28">
        <f t="shared" si="110"/>
        <v>1158403.6901543806</v>
      </c>
      <c r="AP426" s="28">
        <f t="shared" si="111"/>
        <v>1165984.7184641259</v>
      </c>
      <c r="AQ426" s="28">
        <f t="shared" si="112"/>
        <v>1169068.6696232159</v>
      </c>
      <c r="AR426" s="28">
        <f t="shared" si="113"/>
        <v>1177781.484314837</v>
      </c>
      <c r="AS426" s="28">
        <f t="shared" si="114"/>
        <v>4611183.3827292379</v>
      </c>
      <c r="AT426" s="28">
        <f t="shared" si="115"/>
        <v>692305.85676164145</v>
      </c>
      <c r="AU426" s="28">
        <f t="shared" si="116"/>
        <v>687862.40804068127</v>
      </c>
      <c r="AV426" s="28">
        <f t="shared" si="117"/>
        <v>1379223.823671239</v>
      </c>
    </row>
    <row r="427" spans="1:48" s="21" customFormat="1" x14ac:dyDescent="0.3">
      <c r="A427" s="7" t="s">
        <v>281</v>
      </c>
      <c r="B427" s="7" t="s">
        <v>910</v>
      </c>
      <c r="C427" s="7">
        <v>1303</v>
      </c>
      <c r="D427" s="7" t="s">
        <v>8</v>
      </c>
      <c r="E427" s="7">
        <v>922</v>
      </c>
      <c r="F427" s="7">
        <v>393066</v>
      </c>
      <c r="G427" s="7" t="s">
        <v>1760</v>
      </c>
      <c r="H427" s="8" t="s">
        <v>1565</v>
      </c>
      <c r="I427" s="8"/>
      <c r="J427" s="15">
        <v>2497000</v>
      </c>
      <c r="K427" s="15">
        <v>2495000</v>
      </c>
      <c r="L427" s="15">
        <v>2995000</v>
      </c>
      <c r="M427" s="15">
        <v>3993000</v>
      </c>
      <c r="N427" s="15">
        <v>4992000</v>
      </c>
      <c r="O427" s="15">
        <v>4989000</v>
      </c>
      <c r="P427" s="15">
        <v>4980000</v>
      </c>
      <c r="Q427" s="15">
        <v>4981000</v>
      </c>
      <c r="R427" s="15">
        <v>4984000</v>
      </c>
      <c r="S427" s="15">
        <v>4980000</v>
      </c>
      <c r="T427" s="15">
        <v>2994000</v>
      </c>
      <c r="U427" s="15">
        <v>4992000</v>
      </c>
      <c r="V427" s="29">
        <v>0.46160000000000001</v>
      </c>
      <c r="X427" s="35">
        <v>0.4474239217287298</v>
      </c>
      <c r="Y427" s="35">
        <v>0.45143469405446823</v>
      </c>
      <c r="Z427" s="35">
        <v>0.45569177923052184</v>
      </c>
      <c r="AA427" s="35">
        <v>0.45552759587677877</v>
      </c>
      <c r="AB427" s="35">
        <v>0.46410404252979992</v>
      </c>
      <c r="AC427" s="35">
        <v>0.46732854447459954</v>
      </c>
      <c r="AD427" s="35">
        <v>0.46950548980852047</v>
      </c>
      <c r="AE427" s="35">
        <v>0.47281472674220676</v>
      </c>
      <c r="AF427" s="35">
        <v>0.46259865396561373</v>
      </c>
      <c r="AG427" s="35">
        <v>0.46339080104527541</v>
      </c>
      <c r="AH427" s="35">
        <v>0.45949392654688126</v>
      </c>
      <c r="AI427" s="35">
        <v>0.46050878920575589</v>
      </c>
      <c r="AK427" s="28">
        <f t="shared" si="106"/>
        <v>1117217.5325566384</v>
      </c>
      <c r="AL427" s="28">
        <f t="shared" si="107"/>
        <v>1126329.5616658982</v>
      </c>
      <c r="AM427" s="28">
        <f t="shared" si="108"/>
        <v>1364796.8787954128</v>
      </c>
      <c r="AN427" s="28">
        <f t="shared" si="109"/>
        <v>1818921.6903359776</v>
      </c>
      <c r="AO427" s="28">
        <f t="shared" si="110"/>
        <v>2316807.3803087613</v>
      </c>
      <c r="AP427" s="28">
        <f t="shared" si="111"/>
        <v>2331502.1083837771</v>
      </c>
      <c r="AQ427" s="28">
        <f t="shared" si="112"/>
        <v>2338137.3392464318</v>
      </c>
      <c r="AR427" s="28">
        <f t="shared" si="113"/>
        <v>2355090.1539029321</v>
      </c>
      <c r="AS427" s="28">
        <f t="shared" si="114"/>
        <v>2305591.6913646189</v>
      </c>
      <c r="AT427" s="28">
        <f t="shared" si="115"/>
        <v>2307686.1892054714</v>
      </c>
      <c r="AU427" s="28">
        <f t="shared" si="116"/>
        <v>1375724.8160813625</v>
      </c>
      <c r="AV427" s="28">
        <f t="shared" si="117"/>
        <v>2298859.8757151333</v>
      </c>
    </row>
    <row r="428" spans="1:48" s="21" customFormat="1" x14ac:dyDescent="0.3">
      <c r="A428" s="7" t="s">
        <v>281</v>
      </c>
      <c r="B428" s="7" t="s">
        <v>910</v>
      </c>
      <c r="C428" s="7">
        <v>1303</v>
      </c>
      <c r="D428" s="7" t="s">
        <v>924</v>
      </c>
      <c r="E428" s="7">
        <v>907</v>
      </c>
      <c r="F428" s="7" t="s">
        <v>1686</v>
      </c>
      <c r="G428" s="7" t="s">
        <v>1760</v>
      </c>
      <c r="H428" s="8" t="s">
        <v>829</v>
      </c>
      <c r="I428" s="8"/>
      <c r="J428" s="15">
        <v>999000</v>
      </c>
      <c r="K428" s="15">
        <v>499000</v>
      </c>
      <c r="L428" s="15">
        <v>500000</v>
      </c>
      <c r="M428" s="15">
        <v>999000</v>
      </c>
      <c r="N428" s="15">
        <v>999000</v>
      </c>
      <c r="O428" s="15">
        <v>998000</v>
      </c>
      <c r="P428" s="15">
        <v>996000</v>
      </c>
      <c r="Q428" s="15">
        <v>499000</v>
      </c>
      <c r="R428" s="15">
        <v>499000</v>
      </c>
      <c r="S428" s="15">
        <v>498000</v>
      </c>
      <c r="T428" s="15">
        <v>499000</v>
      </c>
      <c r="U428" s="15">
        <v>1997000</v>
      </c>
      <c r="V428" s="29">
        <v>0.46160000000000001</v>
      </c>
      <c r="X428" s="35">
        <v>0.4474239217287298</v>
      </c>
      <c r="Y428" s="35">
        <v>0.45143469405446823</v>
      </c>
      <c r="Z428" s="35">
        <v>0.45569177923052184</v>
      </c>
      <c r="AA428" s="35">
        <v>0.45552759587677877</v>
      </c>
      <c r="AB428" s="35">
        <v>0.46410404252979992</v>
      </c>
      <c r="AC428" s="35">
        <v>0.46732854447459954</v>
      </c>
      <c r="AD428" s="35">
        <v>0.46950548980852047</v>
      </c>
      <c r="AE428" s="35">
        <v>0.47281472674220676</v>
      </c>
      <c r="AF428" s="35">
        <v>0.46259865396561373</v>
      </c>
      <c r="AG428" s="35">
        <v>0.46339080104527541</v>
      </c>
      <c r="AH428" s="35">
        <v>0.45949392654688126</v>
      </c>
      <c r="AI428" s="35">
        <v>0.46050878920575589</v>
      </c>
      <c r="AK428" s="28">
        <f t="shared" si="106"/>
        <v>446976.49780700105</v>
      </c>
      <c r="AL428" s="28">
        <f t="shared" si="107"/>
        <v>225265.91233317964</v>
      </c>
      <c r="AM428" s="28">
        <f t="shared" si="108"/>
        <v>227845.88961526091</v>
      </c>
      <c r="AN428" s="28">
        <f t="shared" si="109"/>
        <v>455072.06828090199</v>
      </c>
      <c r="AO428" s="28">
        <f t="shared" si="110"/>
        <v>463639.93848727015</v>
      </c>
      <c r="AP428" s="28">
        <f t="shared" si="111"/>
        <v>466393.88738565036</v>
      </c>
      <c r="AQ428" s="28">
        <f t="shared" si="112"/>
        <v>467627.46784928639</v>
      </c>
      <c r="AR428" s="28">
        <f t="shared" si="113"/>
        <v>235934.54864436117</v>
      </c>
      <c r="AS428" s="28">
        <f t="shared" si="114"/>
        <v>230836.72832884124</v>
      </c>
      <c r="AT428" s="28">
        <f t="shared" si="115"/>
        <v>230768.61892054716</v>
      </c>
      <c r="AU428" s="28">
        <f t="shared" si="116"/>
        <v>229287.46934689375</v>
      </c>
      <c r="AV428" s="28">
        <f t="shared" si="117"/>
        <v>919636.05204389454</v>
      </c>
    </row>
    <row r="429" spans="1:48" s="21" customFormat="1" x14ac:dyDescent="0.3">
      <c r="A429" s="7" t="s">
        <v>281</v>
      </c>
      <c r="B429" s="7" t="s">
        <v>910</v>
      </c>
      <c r="C429" s="7">
        <v>1303</v>
      </c>
      <c r="D429" s="7" t="s">
        <v>8</v>
      </c>
      <c r="E429" s="7">
        <v>901</v>
      </c>
      <c r="F429" s="7">
        <v>150216</v>
      </c>
      <c r="G429" s="7" t="s">
        <v>1760</v>
      </c>
      <c r="H429" s="8" t="s">
        <v>1566</v>
      </c>
      <c r="I429" s="8"/>
      <c r="J429" s="15">
        <v>2997000</v>
      </c>
      <c r="K429" s="15">
        <v>4989000</v>
      </c>
      <c r="L429" s="15">
        <v>4992000</v>
      </c>
      <c r="M429" s="15">
        <v>7986000</v>
      </c>
      <c r="N429" s="15">
        <v>7987000</v>
      </c>
      <c r="O429" s="15">
        <v>9978000</v>
      </c>
      <c r="P429" s="15">
        <v>9959000</v>
      </c>
      <c r="Q429" s="15">
        <v>9962000</v>
      </c>
      <c r="R429" s="15">
        <v>7975000</v>
      </c>
      <c r="S429" s="15">
        <v>7967000</v>
      </c>
      <c r="T429" s="15">
        <v>4990000</v>
      </c>
      <c r="U429" s="15">
        <v>9983000</v>
      </c>
      <c r="V429" s="29">
        <v>0.46160000000000001</v>
      </c>
      <c r="X429" s="35">
        <v>0.4474239217287298</v>
      </c>
      <c r="Y429" s="35">
        <v>0.45143469405446823</v>
      </c>
      <c r="Z429" s="35">
        <v>0.45569177923052184</v>
      </c>
      <c r="AA429" s="35">
        <v>0.45552759587677877</v>
      </c>
      <c r="AB429" s="35">
        <v>0.46410404252979992</v>
      </c>
      <c r="AC429" s="35">
        <v>0.46732854447459954</v>
      </c>
      <c r="AD429" s="35">
        <v>0.46950548980852047</v>
      </c>
      <c r="AE429" s="35">
        <v>0.47281472674220676</v>
      </c>
      <c r="AF429" s="35">
        <v>0.46259865396561373</v>
      </c>
      <c r="AG429" s="35">
        <v>0.46339080104527541</v>
      </c>
      <c r="AH429" s="35">
        <v>0.45949392654688126</v>
      </c>
      <c r="AI429" s="35">
        <v>0.46050878920575589</v>
      </c>
      <c r="AK429" s="28">
        <f t="shared" si="106"/>
        <v>1340929.4934210032</v>
      </c>
      <c r="AL429" s="28">
        <f t="shared" si="107"/>
        <v>2252207.6886377418</v>
      </c>
      <c r="AM429" s="28">
        <f t="shared" si="108"/>
        <v>2274813.3619187651</v>
      </c>
      <c r="AN429" s="28">
        <f t="shared" si="109"/>
        <v>3637843.3806719552</v>
      </c>
      <c r="AO429" s="28">
        <f t="shared" si="110"/>
        <v>3706798.9876855118</v>
      </c>
      <c r="AP429" s="28">
        <f t="shared" si="111"/>
        <v>4663004.2167675542</v>
      </c>
      <c r="AQ429" s="28">
        <f t="shared" si="112"/>
        <v>4675805.1730030552</v>
      </c>
      <c r="AR429" s="28">
        <f t="shared" si="113"/>
        <v>4710180.3078058641</v>
      </c>
      <c r="AS429" s="28">
        <f t="shared" si="114"/>
        <v>3689224.2653757697</v>
      </c>
      <c r="AT429" s="28">
        <f t="shared" si="115"/>
        <v>3691834.5119277094</v>
      </c>
      <c r="AU429" s="28">
        <f t="shared" si="116"/>
        <v>2292874.6934689377</v>
      </c>
      <c r="AV429" s="28">
        <f t="shared" si="117"/>
        <v>4597259.2426410606</v>
      </c>
    </row>
    <row r="430" spans="1:48" s="21" customFormat="1" x14ac:dyDescent="0.3">
      <c r="A430" s="7" t="s">
        <v>281</v>
      </c>
      <c r="B430" s="7" t="s">
        <v>910</v>
      </c>
      <c r="C430" s="7">
        <v>1303</v>
      </c>
      <c r="D430" s="7" t="s">
        <v>8</v>
      </c>
      <c r="E430" s="7">
        <v>901</v>
      </c>
      <c r="F430" s="7" t="s">
        <v>1693</v>
      </c>
      <c r="G430" s="7" t="s">
        <v>1760</v>
      </c>
      <c r="H430" s="8" t="s">
        <v>779</v>
      </c>
      <c r="I430" s="8"/>
      <c r="J430" s="15">
        <v>0</v>
      </c>
      <c r="K430" s="15">
        <v>0</v>
      </c>
      <c r="L430" s="15">
        <v>999000</v>
      </c>
      <c r="M430" s="15">
        <v>999000</v>
      </c>
      <c r="N430" s="15">
        <v>999000</v>
      </c>
      <c r="O430" s="15">
        <v>998000</v>
      </c>
      <c r="P430" s="15">
        <v>996000</v>
      </c>
      <c r="Q430" s="15">
        <v>997000</v>
      </c>
      <c r="R430" s="15">
        <v>997000</v>
      </c>
      <c r="S430" s="15">
        <v>996000</v>
      </c>
      <c r="T430" s="15">
        <v>1098000</v>
      </c>
      <c r="U430" s="15">
        <v>999000</v>
      </c>
      <c r="V430" s="29">
        <v>0.46160000000000001</v>
      </c>
      <c r="X430" s="35">
        <v>0.4474239217287298</v>
      </c>
      <c r="Y430" s="35">
        <v>0.45143469405446823</v>
      </c>
      <c r="Z430" s="35">
        <v>0.45569177923052184</v>
      </c>
      <c r="AA430" s="35">
        <v>0.45552759587677877</v>
      </c>
      <c r="AB430" s="35">
        <v>0.46410404252979992</v>
      </c>
      <c r="AC430" s="35">
        <v>0.46732854447459954</v>
      </c>
      <c r="AD430" s="35">
        <v>0.46950548980852047</v>
      </c>
      <c r="AE430" s="35">
        <v>0.47281472674220676</v>
      </c>
      <c r="AF430" s="35">
        <v>0.46259865396561373</v>
      </c>
      <c r="AG430" s="35">
        <v>0.46339080104527541</v>
      </c>
      <c r="AH430" s="35">
        <v>0.45949392654688126</v>
      </c>
      <c r="AI430" s="35">
        <v>0.46050878920575589</v>
      </c>
      <c r="AK430" s="28">
        <f t="shared" si="106"/>
        <v>0</v>
      </c>
      <c r="AL430" s="28">
        <f t="shared" si="107"/>
        <v>0</v>
      </c>
      <c r="AM430" s="28">
        <f t="shared" si="108"/>
        <v>455236.08745129133</v>
      </c>
      <c r="AN430" s="28">
        <f t="shared" si="109"/>
        <v>455072.06828090199</v>
      </c>
      <c r="AO430" s="28">
        <f t="shared" si="110"/>
        <v>463639.93848727015</v>
      </c>
      <c r="AP430" s="28">
        <f t="shared" si="111"/>
        <v>466393.88738565036</v>
      </c>
      <c r="AQ430" s="28">
        <f t="shared" si="112"/>
        <v>467627.46784928639</v>
      </c>
      <c r="AR430" s="28">
        <f t="shared" si="113"/>
        <v>471396.28256198013</v>
      </c>
      <c r="AS430" s="28">
        <f t="shared" si="114"/>
        <v>461210.85800371686</v>
      </c>
      <c r="AT430" s="28">
        <f t="shared" si="115"/>
        <v>461537.23784109432</v>
      </c>
      <c r="AU430" s="28">
        <f t="shared" si="116"/>
        <v>504524.33134847565</v>
      </c>
      <c r="AV430" s="28">
        <f t="shared" si="117"/>
        <v>460048.28041655011</v>
      </c>
    </row>
    <row r="431" spans="1:48" s="21" customFormat="1" x14ac:dyDescent="0.3">
      <c r="A431" s="7" t="s">
        <v>281</v>
      </c>
      <c r="B431" s="7" t="s">
        <v>910</v>
      </c>
      <c r="C431" s="7">
        <v>1303</v>
      </c>
      <c r="D431" s="7" t="s">
        <v>8</v>
      </c>
      <c r="E431" s="7">
        <v>913</v>
      </c>
      <c r="F431" s="7" t="s">
        <v>1694</v>
      </c>
      <c r="G431" s="7" t="s">
        <v>915</v>
      </c>
      <c r="H431" s="8" t="s">
        <v>874</v>
      </c>
      <c r="I431" s="8"/>
      <c r="J431" s="15">
        <v>23969000</v>
      </c>
      <c r="K431" s="15">
        <v>22946000</v>
      </c>
      <c r="L431" s="15">
        <v>34938000</v>
      </c>
      <c r="M431" s="15">
        <v>35935000</v>
      </c>
      <c r="N431" s="15">
        <v>35938000</v>
      </c>
      <c r="O431" s="15">
        <v>36917000</v>
      </c>
      <c r="P431" s="15">
        <v>32863000</v>
      </c>
      <c r="Q431" s="15">
        <v>37855000</v>
      </c>
      <c r="R431" s="15">
        <v>37878000</v>
      </c>
      <c r="S431" s="15">
        <v>35850000</v>
      </c>
      <c r="T431" s="15">
        <v>37923000</v>
      </c>
      <c r="U431" s="15">
        <v>39583000</v>
      </c>
      <c r="V431" s="29">
        <v>0.46160000000000001</v>
      </c>
      <c r="X431" s="35">
        <v>0.4474239217287298</v>
      </c>
      <c r="Y431" s="35">
        <v>0.45143469405446823</v>
      </c>
      <c r="Z431" s="35">
        <v>0.45569177923052184</v>
      </c>
      <c r="AA431" s="35">
        <v>0.45552759587677877</v>
      </c>
      <c r="AB431" s="35">
        <v>0.46410404252979992</v>
      </c>
      <c r="AC431" s="35">
        <v>0.46732854447459954</v>
      </c>
      <c r="AD431" s="35">
        <v>0.46950548980852047</v>
      </c>
      <c r="AE431" s="35">
        <v>0.47281472674220676</v>
      </c>
      <c r="AF431" s="35">
        <v>0.46259865396561373</v>
      </c>
      <c r="AG431" s="35">
        <v>0.46339080104527541</v>
      </c>
      <c r="AH431" s="35">
        <v>0.45949392654688126</v>
      </c>
      <c r="AI431" s="35">
        <v>0.46050878920575589</v>
      </c>
      <c r="AK431" s="28">
        <f t="shared" si="106"/>
        <v>10724303.979915924</v>
      </c>
      <c r="AL431" s="28">
        <f t="shared" si="107"/>
        <v>10358620.489773829</v>
      </c>
      <c r="AM431" s="28">
        <f t="shared" si="108"/>
        <v>15920959.382755972</v>
      </c>
      <c r="AN431" s="28">
        <f t="shared" si="109"/>
        <v>16369384.157832045</v>
      </c>
      <c r="AO431" s="28">
        <f t="shared" si="110"/>
        <v>16678971.08043595</v>
      </c>
      <c r="AP431" s="28">
        <f t="shared" si="111"/>
        <v>17252367.876368791</v>
      </c>
      <c r="AQ431" s="28">
        <f t="shared" si="112"/>
        <v>15429358.911577409</v>
      </c>
      <c r="AR431" s="28">
        <f t="shared" si="113"/>
        <v>17898401.480826236</v>
      </c>
      <c r="AS431" s="28">
        <f t="shared" si="114"/>
        <v>17522311.814909518</v>
      </c>
      <c r="AT431" s="28">
        <f t="shared" si="115"/>
        <v>16612560.217473123</v>
      </c>
      <c r="AU431" s="28">
        <f t="shared" si="116"/>
        <v>17425388.176437378</v>
      </c>
      <c r="AV431" s="28">
        <f t="shared" si="117"/>
        <v>18228319.403131437</v>
      </c>
    </row>
    <row r="432" spans="1:48" s="21" customFormat="1" x14ac:dyDescent="0.3">
      <c r="A432" s="7" t="s">
        <v>281</v>
      </c>
      <c r="B432" s="7" t="s">
        <v>910</v>
      </c>
      <c r="C432" s="7">
        <v>1303</v>
      </c>
      <c r="D432" s="7" t="s">
        <v>8</v>
      </c>
      <c r="E432" s="7">
        <v>913</v>
      </c>
      <c r="F432" s="7" t="s">
        <v>1695</v>
      </c>
      <c r="G432" s="7" t="s">
        <v>915</v>
      </c>
      <c r="H432" s="8" t="s">
        <v>885</v>
      </c>
      <c r="I432" s="8"/>
      <c r="J432" s="15">
        <v>11985000</v>
      </c>
      <c r="K432" s="15">
        <v>7981000</v>
      </c>
      <c r="L432" s="15">
        <v>15972000</v>
      </c>
      <c r="M432" s="15">
        <v>17968000</v>
      </c>
      <c r="N432" s="15">
        <v>19966000</v>
      </c>
      <c r="O432" s="15">
        <v>21951000</v>
      </c>
      <c r="P432" s="15">
        <v>23900000</v>
      </c>
      <c r="Q432" s="15">
        <v>19924000</v>
      </c>
      <c r="R432" s="15">
        <v>19936000</v>
      </c>
      <c r="S432" s="15">
        <v>19917000</v>
      </c>
      <c r="T432" s="15">
        <v>19960000</v>
      </c>
      <c r="U432" s="15">
        <v>21963000</v>
      </c>
      <c r="V432" s="29">
        <v>0.46160000000000001</v>
      </c>
      <c r="X432" s="35">
        <v>0.4474239217287298</v>
      </c>
      <c r="Y432" s="35">
        <v>0.45143469405446823</v>
      </c>
      <c r="Z432" s="35">
        <v>0.45569177923052184</v>
      </c>
      <c r="AA432" s="35">
        <v>0.45552759587677877</v>
      </c>
      <c r="AB432" s="35">
        <v>0.46410404252979992</v>
      </c>
      <c r="AC432" s="35">
        <v>0.46732854447459954</v>
      </c>
      <c r="AD432" s="35">
        <v>0.46950548980852047</v>
      </c>
      <c r="AE432" s="35">
        <v>0.47281472674220676</v>
      </c>
      <c r="AF432" s="35">
        <v>0.46259865396561373</v>
      </c>
      <c r="AG432" s="35">
        <v>0.46339080104527541</v>
      </c>
      <c r="AH432" s="35">
        <v>0.45949392654688126</v>
      </c>
      <c r="AI432" s="35">
        <v>0.46050878920575589</v>
      </c>
      <c r="AK432" s="28">
        <f t="shared" si="106"/>
        <v>5362375.7019188264</v>
      </c>
      <c r="AL432" s="28">
        <f t="shared" si="107"/>
        <v>3602900.2932487112</v>
      </c>
      <c r="AM432" s="28">
        <f t="shared" si="108"/>
        <v>7278309.0978698945</v>
      </c>
      <c r="AN432" s="28">
        <f t="shared" si="109"/>
        <v>8184919.8427139604</v>
      </c>
      <c r="AO432" s="28">
        <f t="shared" si="110"/>
        <v>9266301.3131499849</v>
      </c>
      <c r="AP432" s="28">
        <f t="shared" si="111"/>
        <v>10258328.879761934</v>
      </c>
      <c r="AQ432" s="28">
        <f t="shared" si="112"/>
        <v>11221181.206423638</v>
      </c>
      <c r="AR432" s="28">
        <f t="shared" si="113"/>
        <v>9420360.6156117283</v>
      </c>
      <c r="AS432" s="28">
        <f t="shared" si="114"/>
        <v>9222366.7654584758</v>
      </c>
      <c r="AT432" s="28">
        <f t="shared" si="115"/>
        <v>9229354.5844187513</v>
      </c>
      <c r="AU432" s="28">
        <f t="shared" si="116"/>
        <v>9171498.7738757506</v>
      </c>
      <c r="AV432" s="28">
        <f t="shared" si="117"/>
        <v>10114154.537326017</v>
      </c>
    </row>
    <row r="433" spans="1:48" s="21" customFormat="1" x14ac:dyDescent="0.3">
      <c r="A433" s="7" t="s">
        <v>281</v>
      </c>
      <c r="B433" s="7" t="s">
        <v>910</v>
      </c>
      <c r="C433" s="7">
        <v>1303</v>
      </c>
      <c r="D433" s="7" t="s">
        <v>8</v>
      </c>
      <c r="E433" s="7">
        <v>913</v>
      </c>
      <c r="F433" s="7" t="s">
        <v>1696</v>
      </c>
      <c r="G433" s="7" t="s">
        <v>915</v>
      </c>
      <c r="H433" s="8" t="s">
        <v>879</v>
      </c>
      <c r="I433" s="8"/>
      <c r="J433" s="15">
        <v>3995000</v>
      </c>
      <c r="K433" s="15">
        <v>1996000</v>
      </c>
      <c r="L433" s="15">
        <v>4992000</v>
      </c>
      <c r="M433" s="15">
        <v>3993000</v>
      </c>
      <c r="N433" s="15">
        <v>5990000</v>
      </c>
      <c r="O433" s="15">
        <v>5987000</v>
      </c>
      <c r="P433" s="15">
        <v>5975000</v>
      </c>
      <c r="Q433" s="15">
        <v>5978000</v>
      </c>
      <c r="R433" s="15">
        <v>6978000</v>
      </c>
      <c r="S433" s="15">
        <v>6971000</v>
      </c>
      <c r="T433" s="15">
        <v>6986000</v>
      </c>
      <c r="U433" s="15">
        <v>5990000</v>
      </c>
      <c r="V433" s="29">
        <v>0.46160000000000001</v>
      </c>
      <c r="X433" s="35">
        <v>0.4474239217287298</v>
      </c>
      <c r="Y433" s="35">
        <v>0.45143469405446823</v>
      </c>
      <c r="Z433" s="35">
        <v>0.45569177923052184</v>
      </c>
      <c r="AA433" s="35">
        <v>0.45552759587677877</v>
      </c>
      <c r="AB433" s="35">
        <v>0.46410404252979992</v>
      </c>
      <c r="AC433" s="35">
        <v>0.46732854447459954</v>
      </c>
      <c r="AD433" s="35">
        <v>0.46950548980852047</v>
      </c>
      <c r="AE433" s="35">
        <v>0.47281472674220676</v>
      </c>
      <c r="AF433" s="35">
        <v>0.46259865396561373</v>
      </c>
      <c r="AG433" s="35">
        <v>0.46339080104527541</v>
      </c>
      <c r="AH433" s="35">
        <v>0.45949392654688126</v>
      </c>
      <c r="AI433" s="35">
        <v>0.46050878920575589</v>
      </c>
      <c r="AK433" s="28">
        <f t="shared" si="106"/>
        <v>1787458.5673062755</v>
      </c>
      <c r="AL433" s="28">
        <f t="shared" si="107"/>
        <v>901063.64933271857</v>
      </c>
      <c r="AM433" s="28">
        <f t="shared" si="108"/>
        <v>2274813.3619187651</v>
      </c>
      <c r="AN433" s="28">
        <f t="shared" si="109"/>
        <v>1818921.6903359776</v>
      </c>
      <c r="AO433" s="28">
        <f t="shared" si="110"/>
        <v>2779983.2147535016</v>
      </c>
      <c r="AP433" s="28">
        <f t="shared" si="111"/>
        <v>2797895.9957694276</v>
      </c>
      <c r="AQ433" s="28">
        <f t="shared" si="112"/>
        <v>2805295.3016059096</v>
      </c>
      <c r="AR433" s="28">
        <f t="shared" si="113"/>
        <v>2826486.4364649118</v>
      </c>
      <c r="AS433" s="28">
        <f t="shared" si="114"/>
        <v>3228013.4073720528</v>
      </c>
      <c r="AT433" s="28">
        <f t="shared" si="115"/>
        <v>3230297.2740866151</v>
      </c>
      <c r="AU433" s="28">
        <f t="shared" si="116"/>
        <v>3210024.5708565125</v>
      </c>
      <c r="AV433" s="28">
        <f t="shared" si="117"/>
        <v>2758447.6473424779</v>
      </c>
    </row>
    <row r="434" spans="1:48" s="21" customFormat="1" x14ac:dyDescent="0.3">
      <c r="A434" s="7" t="s">
        <v>281</v>
      </c>
      <c r="B434" s="7" t="s">
        <v>910</v>
      </c>
      <c r="C434" s="7">
        <v>1303</v>
      </c>
      <c r="D434" s="7" t="s">
        <v>8</v>
      </c>
      <c r="E434" s="7">
        <v>913</v>
      </c>
      <c r="F434" s="7" t="s">
        <v>1697</v>
      </c>
      <c r="G434" s="7" t="s">
        <v>915</v>
      </c>
      <c r="H434" s="8" t="s">
        <v>900</v>
      </c>
      <c r="I434" s="8"/>
      <c r="J434" s="15">
        <v>500000</v>
      </c>
      <c r="K434" s="15">
        <v>300000</v>
      </c>
      <c r="L434" s="15">
        <v>999000</v>
      </c>
      <c r="M434" s="15">
        <v>1997000</v>
      </c>
      <c r="N434" s="15">
        <v>1997000</v>
      </c>
      <c r="O434" s="15">
        <v>998000</v>
      </c>
      <c r="P434" s="15">
        <v>996000</v>
      </c>
      <c r="Q434" s="15">
        <v>997000</v>
      </c>
      <c r="R434" s="15">
        <v>1994000</v>
      </c>
      <c r="S434" s="15">
        <v>1992000</v>
      </c>
      <c r="T434" s="15">
        <v>1996000</v>
      </c>
      <c r="U434" s="15">
        <v>1997000</v>
      </c>
      <c r="V434" s="29">
        <v>0.46160000000000001</v>
      </c>
      <c r="X434" s="35">
        <v>0.4474239217287298</v>
      </c>
      <c r="Y434" s="35">
        <v>0.45143469405446823</v>
      </c>
      <c r="Z434" s="35">
        <v>0.45569177923052184</v>
      </c>
      <c r="AA434" s="35">
        <v>0.45552759587677877</v>
      </c>
      <c r="AB434" s="35">
        <v>0.46410404252979992</v>
      </c>
      <c r="AC434" s="35">
        <v>0.46732854447459954</v>
      </c>
      <c r="AD434" s="35">
        <v>0.46950548980852047</v>
      </c>
      <c r="AE434" s="35">
        <v>0.47281472674220676</v>
      </c>
      <c r="AF434" s="35">
        <v>0.46259865396561373</v>
      </c>
      <c r="AG434" s="35">
        <v>0.46339080104527541</v>
      </c>
      <c r="AH434" s="35">
        <v>0.45949392654688126</v>
      </c>
      <c r="AI434" s="35">
        <v>0.46050878920575589</v>
      </c>
      <c r="AK434" s="28">
        <f t="shared" si="106"/>
        <v>223711.9608643649</v>
      </c>
      <c r="AL434" s="28">
        <f t="shared" si="107"/>
        <v>135430.40821634047</v>
      </c>
      <c r="AM434" s="28">
        <f t="shared" si="108"/>
        <v>455236.08745129133</v>
      </c>
      <c r="AN434" s="28">
        <f t="shared" si="109"/>
        <v>909688.60896592715</v>
      </c>
      <c r="AO434" s="28">
        <f t="shared" si="110"/>
        <v>926815.77293201047</v>
      </c>
      <c r="AP434" s="28">
        <f t="shared" si="111"/>
        <v>466393.88738565036</v>
      </c>
      <c r="AQ434" s="28">
        <f t="shared" si="112"/>
        <v>467627.46784928639</v>
      </c>
      <c r="AR434" s="28">
        <f t="shared" si="113"/>
        <v>471396.28256198013</v>
      </c>
      <c r="AS434" s="28">
        <f t="shared" si="114"/>
        <v>922421.71600743372</v>
      </c>
      <c r="AT434" s="28">
        <f t="shared" si="115"/>
        <v>923074.47568218864</v>
      </c>
      <c r="AU434" s="28">
        <f t="shared" si="116"/>
        <v>917149.87738757499</v>
      </c>
      <c r="AV434" s="28">
        <f t="shared" si="117"/>
        <v>919636.05204389454</v>
      </c>
    </row>
    <row r="435" spans="1:48" s="21" customFormat="1" x14ac:dyDescent="0.3">
      <c r="A435" s="7" t="s">
        <v>281</v>
      </c>
      <c r="B435" s="7" t="s">
        <v>910</v>
      </c>
      <c r="C435" s="7">
        <v>1303</v>
      </c>
      <c r="D435" s="7" t="s">
        <v>8</v>
      </c>
      <c r="E435" s="7">
        <v>913</v>
      </c>
      <c r="F435" s="7" t="s">
        <v>1698</v>
      </c>
      <c r="G435" s="7" t="s">
        <v>915</v>
      </c>
      <c r="H435" s="8" t="s">
        <v>877</v>
      </c>
      <c r="I435" s="8"/>
      <c r="J435" s="15">
        <v>500000</v>
      </c>
      <c r="K435" s="15">
        <v>499000</v>
      </c>
      <c r="L435" s="15">
        <v>500000</v>
      </c>
      <c r="M435" s="15">
        <v>999000</v>
      </c>
      <c r="N435" s="15">
        <v>999000</v>
      </c>
      <c r="O435" s="15">
        <v>998000</v>
      </c>
      <c r="P435" s="15">
        <v>996000</v>
      </c>
      <c r="Q435" s="15">
        <v>997000</v>
      </c>
      <c r="R435" s="15">
        <v>997000</v>
      </c>
      <c r="S435" s="15">
        <v>996000</v>
      </c>
      <c r="T435" s="15">
        <v>998000</v>
      </c>
      <c r="U435" s="15">
        <v>999000</v>
      </c>
      <c r="V435" s="29">
        <v>0.46160000000000001</v>
      </c>
      <c r="X435" s="35">
        <v>0.4474239217287298</v>
      </c>
      <c r="Y435" s="35">
        <v>0.45143469405446823</v>
      </c>
      <c r="Z435" s="35">
        <v>0.45569177923052184</v>
      </c>
      <c r="AA435" s="35">
        <v>0.45552759587677877</v>
      </c>
      <c r="AB435" s="35">
        <v>0.46410404252979992</v>
      </c>
      <c r="AC435" s="35">
        <v>0.46732854447459954</v>
      </c>
      <c r="AD435" s="35">
        <v>0.46950548980852047</v>
      </c>
      <c r="AE435" s="35">
        <v>0.47281472674220676</v>
      </c>
      <c r="AF435" s="35">
        <v>0.46259865396561373</v>
      </c>
      <c r="AG435" s="35">
        <v>0.46339080104527541</v>
      </c>
      <c r="AH435" s="35">
        <v>0.45949392654688126</v>
      </c>
      <c r="AI435" s="35">
        <v>0.46050878920575589</v>
      </c>
      <c r="AK435" s="28">
        <f t="shared" si="106"/>
        <v>223711.9608643649</v>
      </c>
      <c r="AL435" s="28">
        <f t="shared" si="107"/>
        <v>225265.91233317964</v>
      </c>
      <c r="AM435" s="28">
        <f t="shared" si="108"/>
        <v>227845.88961526091</v>
      </c>
      <c r="AN435" s="28">
        <f t="shared" si="109"/>
        <v>455072.06828090199</v>
      </c>
      <c r="AO435" s="28">
        <f t="shared" si="110"/>
        <v>463639.93848727015</v>
      </c>
      <c r="AP435" s="28">
        <f t="shared" si="111"/>
        <v>466393.88738565036</v>
      </c>
      <c r="AQ435" s="28">
        <f t="shared" si="112"/>
        <v>467627.46784928639</v>
      </c>
      <c r="AR435" s="28">
        <f t="shared" si="113"/>
        <v>471396.28256198013</v>
      </c>
      <c r="AS435" s="28">
        <f t="shared" si="114"/>
        <v>461210.85800371686</v>
      </c>
      <c r="AT435" s="28">
        <f t="shared" si="115"/>
        <v>461537.23784109432</v>
      </c>
      <c r="AU435" s="28">
        <f t="shared" si="116"/>
        <v>458574.9386937875</v>
      </c>
      <c r="AV435" s="28">
        <f t="shared" si="117"/>
        <v>460048.28041655011</v>
      </c>
    </row>
    <row r="436" spans="1:48" s="21" customFormat="1" x14ac:dyDescent="0.3">
      <c r="A436" s="7" t="s">
        <v>281</v>
      </c>
      <c r="B436" s="7" t="s">
        <v>910</v>
      </c>
      <c r="C436" s="7">
        <v>1303</v>
      </c>
      <c r="D436" s="7" t="s">
        <v>8</v>
      </c>
      <c r="E436" s="7">
        <v>913</v>
      </c>
      <c r="F436" s="7" t="s">
        <v>1699</v>
      </c>
      <c r="G436" s="7" t="s">
        <v>915</v>
      </c>
      <c r="H436" s="8" t="s">
        <v>883</v>
      </c>
      <c r="I436" s="8"/>
      <c r="J436" s="15">
        <v>0</v>
      </c>
      <c r="K436" s="15">
        <v>0</v>
      </c>
      <c r="L436" s="15">
        <v>500000</v>
      </c>
      <c r="M436" s="15">
        <v>500000</v>
      </c>
      <c r="N436" s="15">
        <v>500000</v>
      </c>
      <c r="O436" s="15">
        <v>499000</v>
      </c>
      <c r="P436" s="15">
        <v>498000</v>
      </c>
      <c r="Q436" s="15">
        <v>0</v>
      </c>
      <c r="R436" s="15">
        <v>997000</v>
      </c>
      <c r="S436" s="15">
        <v>996000</v>
      </c>
      <c r="T436" s="15">
        <v>998000</v>
      </c>
      <c r="U436" s="15">
        <v>999000</v>
      </c>
      <c r="V436" s="29">
        <v>0.46160000000000001</v>
      </c>
      <c r="X436" s="35">
        <v>0.4474239217287298</v>
      </c>
      <c r="Y436" s="35">
        <v>0.45143469405446823</v>
      </c>
      <c r="Z436" s="35">
        <v>0.45569177923052184</v>
      </c>
      <c r="AA436" s="35">
        <v>0.45552759587677877</v>
      </c>
      <c r="AB436" s="35">
        <v>0.46410404252979992</v>
      </c>
      <c r="AC436" s="35">
        <v>0.46732854447459954</v>
      </c>
      <c r="AD436" s="35">
        <v>0.46950548980852047</v>
      </c>
      <c r="AE436" s="35">
        <v>0.47281472674220676</v>
      </c>
      <c r="AF436" s="35">
        <v>0.46259865396561373</v>
      </c>
      <c r="AG436" s="35">
        <v>0.46339080104527541</v>
      </c>
      <c r="AH436" s="35">
        <v>0.45949392654688126</v>
      </c>
      <c r="AI436" s="35">
        <v>0.46050878920575589</v>
      </c>
      <c r="AK436" s="28">
        <f t="shared" si="106"/>
        <v>0</v>
      </c>
      <c r="AL436" s="28">
        <f t="shared" si="107"/>
        <v>0</v>
      </c>
      <c r="AM436" s="28">
        <f t="shared" si="108"/>
        <v>227845.88961526091</v>
      </c>
      <c r="AN436" s="28">
        <f t="shared" si="109"/>
        <v>227763.79793838938</v>
      </c>
      <c r="AO436" s="28">
        <f t="shared" si="110"/>
        <v>232052.02126489996</v>
      </c>
      <c r="AP436" s="28">
        <f t="shared" si="111"/>
        <v>233196.94369282518</v>
      </c>
      <c r="AQ436" s="28">
        <f t="shared" si="112"/>
        <v>233813.73392464319</v>
      </c>
      <c r="AR436" s="28">
        <f t="shared" si="113"/>
        <v>0</v>
      </c>
      <c r="AS436" s="28">
        <f t="shared" si="114"/>
        <v>461210.85800371686</v>
      </c>
      <c r="AT436" s="28">
        <f t="shared" si="115"/>
        <v>461537.23784109432</v>
      </c>
      <c r="AU436" s="28">
        <f t="shared" si="116"/>
        <v>458574.9386937875</v>
      </c>
      <c r="AV436" s="28">
        <f t="shared" si="117"/>
        <v>460048.28041655011</v>
      </c>
    </row>
    <row r="437" spans="1:48" s="21" customFormat="1" x14ac:dyDescent="0.3">
      <c r="A437" s="7" t="s">
        <v>281</v>
      </c>
      <c r="B437" s="7" t="s">
        <v>910</v>
      </c>
      <c r="C437" s="7">
        <v>1303</v>
      </c>
      <c r="D437" s="7" t="s">
        <v>8</v>
      </c>
      <c r="E437" s="7">
        <v>913</v>
      </c>
      <c r="F437" s="7" t="s">
        <v>1700</v>
      </c>
      <c r="G437" s="7" t="s">
        <v>915</v>
      </c>
      <c r="H437" s="8" t="s">
        <v>875</v>
      </c>
      <c r="I437" s="8"/>
      <c r="J437" s="15">
        <v>500000</v>
      </c>
      <c r="K437" s="15">
        <v>499000</v>
      </c>
      <c r="L437" s="15">
        <v>500000</v>
      </c>
      <c r="M437" s="15">
        <v>500000</v>
      </c>
      <c r="N437" s="15">
        <v>500000</v>
      </c>
      <c r="O437" s="15">
        <v>499000</v>
      </c>
      <c r="P437" s="15">
        <v>498000</v>
      </c>
      <c r="Q437" s="15">
        <v>499000</v>
      </c>
      <c r="R437" s="15">
        <v>499000</v>
      </c>
      <c r="S437" s="15">
        <v>498000</v>
      </c>
      <c r="T437" s="15">
        <v>499000</v>
      </c>
      <c r="U437" s="15">
        <v>500000</v>
      </c>
      <c r="V437" s="29">
        <v>0.46160000000000001</v>
      </c>
      <c r="X437" s="35">
        <v>0.4474239217287298</v>
      </c>
      <c r="Y437" s="35">
        <v>0.45143469405446823</v>
      </c>
      <c r="Z437" s="35">
        <v>0.45569177923052184</v>
      </c>
      <c r="AA437" s="35">
        <v>0.45552759587677877</v>
      </c>
      <c r="AB437" s="35">
        <v>0.46410404252979992</v>
      </c>
      <c r="AC437" s="35">
        <v>0.46732854447459954</v>
      </c>
      <c r="AD437" s="35">
        <v>0.46950548980852047</v>
      </c>
      <c r="AE437" s="35">
        <v>0.47281472674220676</v>
      </c>
      <c r="AF437" s="35">
        <v>0.46259865396561373</v>
      </c>
      <c r="AG437" s="35">
        <v>0.46339080104527541</v>
      </c>
      <c r="AH437" s="35">
        <v>0.45949392654688126</v>
      </c>
      <c r="AI437" s="35">
        <v>0.46050878920575589</v>
      </c>
      <c r="AK437" s="28">
        <f t="shared" si="106"/>
        <v>223711.9608643649</v>
      </c>
      <c r="AL437" s="28">
        <f t="shared" si="107"/>
        <v>225265.91233317964</v>
      </c>
      <c r="AM437" s="28">
        <f t="shared" si="108"/>
        <v>227845.88961526091</v>
      </c>
      <c r="AN437" s="28">
        <f t="shared" si="109"/>
        <v>227763.79793838938</v>
      </c>
      <c r="AO437" s="28">
        <f t="shared" si="110"/>
        <v>232052.02126489996</v>
      </c>
      <c r="AP437" s="28">
        <f t="shared" si="111"/>
        <v>233196.94369282518</v>
      </c>
      <c r="AQ437" s="28">
        <f t="shared" si="112"/>
        <v>233813.73392464319</v>
      </c>
      <c r="AR437" s="28">
        <f t="shared" si="113"/>
        <v>235934.54864436117</v>
      </c>
      <c r="AS437" s="28">
        <f t="shared" si="114"/>
        <v>230836.72832884124</v>
      </c>
      <c r="AT437" s="28">
        <f t="shared" si="115"/>
        <v>230768.61892054716</v>
      </c>
      <c r="AU437" s="28">
        <f t="shared" si="116"/>
        <v>229287.46934689375</v>
      </c>
      <c r="AV437" s="28">
        <f t="shared" si="117"/>
        <v>230254.39460287793</v>
      </c>
    </row>
    <row r="438" spans="1:48" s="21" customFormat="1" x14ac:dyDescent="0.3">
      <c r="A438" s="7" t="s">
        <v>281</v>
      </c>
      <c r="B438" s="7" t="s">
        <v>910</v>
      </c>
      <c r="C438" s="7">
        <v>1303</v>
      </c>
      <c r="D438" s="7" t="s">
        <v>8</v>
      </c>
      <c r="E438" s="7">
        <v>913</v>
      </c>
      <c r="F438" s="7">
        <v>110829</v>
      </c>
      <c r="G438" s="7" t="s">
        <v>915</v>
      </c>
      <c r="H438" s="8" t="s">
        <v>872</v>
      </c>
      <c r="I438" s="8"/>
      <c r="J438" s="15">
        <v>500000</v>
      </c>
      <c r="K438" s="15">
        <v>300000</v>
      </c>
      <c r="L438" s="15">
        <v>300000</v>
      </c>
      <c r="M438" s="15">
        <v>999000</v>
      </c>
      <c r="N438" s="15">
        <v>999000</v>
      </c>
      <c r="O438" s="15">
        <v>300000</v>
      </c>
      <c r="P438" s="15">
        <v>299000</v>
      </c>
      <c r="Q438" s="15">
        <v>299000</v>
      </c>
      <c r="R438" s="15">
        <v>997000</v>
      </c>
      <c r="S438" s="15">
        <v>299000</v>
      </c>
      <c r="T438" s="15">
        <v>300000</v>
      </c>
      <c r="U438" s="15">
        <v>300000</v>
      </c>
      <c r="V438" s="29">
        <v>0.46160000000000001</v>
      </c>
      <c r="X438" s="35">
        <v>0.4474239217287298</v>
      </c>
      <c r="Y438" s="35">
        <v>0.45143469405446823</v>
      </c>
      <c r="Z438" s="35">
        <v>0.45569177923052184</v>
      </c>
      <c r="AA438" s="35">
        <v>0.45552759587677877</v>
      </c>
      <c r="AB438" s="35">
        <v>0.46410404252979992</v>
      </c>
      <c r="AC438" s="35">
        <v>0.46732854447459954</v>
      </c>
      <c r="AD438" s="35">
        <v>0.46950548980852047</v>
      </c>
      <c r="AE438" s="35">
        <v>0.47281472674220676</v>
      </c>
      <c r="AF438" s="35">
        <v>0.46259865396561373</v>
      </c>
      <c r="AG438" s="35">
        <v>0.46339080104527541</v>
      </c>
      <c r="AH438" s="35">
        <v>0.45949392654688126</v>
      </c>
      <c r="AI438" s="35">
        <v>0.46050878920575589</v>
      </c>
      <c r="AK438" s="28">
        <f t="shared" si="106"/>
        <v>223711.9608643649</v>
      </c>
      <c r="AL438" s="28">
        <f t="shared" si="107"/>
        <v>135430.40821634047</v>
      </c>
      <c r="AM438" s="28">
        <f t="shared" si="108"/>
        <v>136707.53376915655</v>
      </c>
      <c r="AN438" s="28">
        <f t="shared" si="109"/>
        <v>455072.06828090199</v>
      </c>
      <c r="AO438" s="28">
        <f t="shared" si="110"/>
        <v>463639.93848727015</v>
      </c>
      <c r="AP438" s="28">
        <f t="shared" si="111"/>
        <v>140198.56334237987</v>
      </c>
      <c r="AQ438" s="28">
        <f t="shared" si="112"/>
        <v>140382.14145274763</v>
      </c>
      <c r="AR438" s="28">
        <f t="shared" si="113"/>
        <v>141371.60329591983</v>
      </c>
      <c r="AS438" s="28">
        <f t="shared" si="114"/>
        <v>461210.85800371686</v>
      </c>
      <c r="AT438" s="28">
        <f t="shared" si="115"/>
        <v>138553.84951253736</v>
      </c>
      <c r="AU438" s="28">
        <f t="shared" si="116"/>
        <v>137848.17796406438</v>
      </c>
      <c r="AV438" s="28">
        <f t="shared" si="117"/>
        <v>138152.63676172675</v>
      </c>
    </row>
    <row r="439" spans="1:48" s="21" customFormat="1" x14ac:dyDescent="0.3">
      <c r="A439" s="7" t="s">
        <v>281</v>
      </c>
      <c r="B439" s="7" t="s">
        <v>910</v>
      </c>
      <c r="C439" s="7">
        <v>1303</v>
      </c>
      <c r="D439" s="7" t="s">
        <v>8</v>
      </c>
      <c r="E439" s="7">
        <v>913</v>
      </c>
      <c r="F439" s="7">
        <v>110221</v>
      </c>
      <c r="G439" s="7" t="s">
        <v>915</v>
      </c>
      <c r="H439" s="8" t="s">
        <v>870</v>
      </c>
      <c r="I439" s="8"/>
      <c r="J439" s="15">
        <v>500000</v>
      </c>
      <c r="K439" s="15">
        <v>300000</v>
      </c>
      <c r="L439" s="15">
        <v>500000</v>
      </c>
      <c r="M439" s="15">
        <v>500000</v>
      </c>
      <c r="N439" s="15">
        <v>500000</v>
      </c>
      <c r="O439" s="15">
        <v>499000</v>
      </c>
      <c r="P439" s="15">
        <v>498000</v>
      </c>
      <c r="Q439" s="15">
        <v>499000</v>
      </c>
      <c r="R439" s="15">
        <v>499000</v>
      </c>
      <c r="S439" s="15">
        <v>498000</v>
      </c>
      <c r="T439" s="15">
        <v>499000</v>
      </c>
      <c r="U439" s="15">
        <v>500000</v>
      </c>
      <c r="V439" s="29">
        <v>0.46160000000000001</v>
      </c>
      <c r="X439" s="35">
        <v>0.4474239217287298</v>
      </c>
      <c r="Y439" s="35">
        <v>0.45143469405446823</v>
      </c>
      <c r="Z439" s="35">
        <v>0.45569177923052184</v>
      </c>
      <c r="AA439" s="35">
        <v>0.45552759587677877</v>
      </c>
      <c r="AB439" s="35">
        <v>0.46410404252979992</v>
      </c>
      <c r="AC439" s="35">
        <v>0.46732854447459954</v>
      </c>
      <c r="AD439" s="35">
        <v>0.46950548980852047</v>
      </c>
      <c r="AE439" s="35">
        <v>0.47281472674220676</v>
      </c>
      <c r="AF439" s="35">
        <v>0.46259865396561373</v>
      </c>
      <c r="AG439" s="35">
        <v>0.46339080104527541</v>
      </c>
      <c r="AH439" s="35">
        <v>0.45949392654688126</v>
      </c>
      <c r="AI439" s="35">
        <v>0.46050878920575589</v>
      </c>
      <c r="AK439" s="28">
        <f t="shared" si="106"/>
        <v>223711.9608643649</v>
      </c>
      <c r="AL439" s="28">
        <f t="shared" si="107"/>
        <v>135430.40821634047</v>
      </c>
      <c r="AM439" s="28">
        <f t="shared" si="108"/>
        <v>227845.88961526091</v>
      </c>
      <c r="AN439" s="28">
        <f t="shared" si="109"/>
        <v>227763.79793838938</v>
      </c>
      <c r="AO439" s="28">
        <f t="shared" si="110"/>
        <v>232052.02126489996</v>
      </c>
      <c r="AP439" s="28">
        <f t="shared" si="111"/>
        <v>233196.94369282518</v>
      </c>
      <c r="AQ439" s="28">
        <f t="shared" si="112"/>
        <v>233813.73392464319</v>
      </c>
      <c r="AR439" s="28">
        <f t="shared" si="113"/>
        <v>235934.54864436117</v>
      </c>
      <c r="AS439" s="28">
        <f t="shared" si="114"/>
        <v>230836.72832884124</v>
      </c>
      <c r="AT439" s="28">
        <f t="shared" si="115"/>
        <v>230768.61892054716</v>
      </c>
      <c r="AU439" s="28">
        <f t="shared" si="116"/>
        <v>229287.46934689375</v>
      </c>
      <c r="AV439" s="28">
        <f t="shared" si="117"/>
        <v>230254.39460287793</v>
      </c>
    </row>
    <row r="440" spans="1:48" s="21" customFormat="1" x14ac:dyDescent="0.3">
      <c r="A440" s="7" t="s">
        <v>281</v>
      </c>
      <c r="B440" s="7" t="s">
        <v>910</v>
      </c>
      <c r="C440" s="7">
        <v>1303</v>
      </c>
      <c r="D440" s="7" t="s">
        <v>8</v>
      </c>
      <c r="E440" s="7">
        <v>913</v>
      </c>
      <c r="F440" s="7" t="s">
        <v>1701</v>
      </c>
      <c r="G440" s="7" t="s">
        <v>915</v>
      </c>
      <c r="H440" s="8" t="s">
        <v>1300</v>
      </c>
      <c r="I440" s="8"/>
      <c r="J440" s="15">
        <v>200000</v>
      </c>
      <c r="K440" s="15">
        <v>300000</v>
      </c>
      <c r="L440" s="15">
        <v>200000</v>
      </c>
      <c r="M440" s="15">
        <v>500000</v>
      </c>
      <c r="N440" s="15">
        <v>500000</v>
      </c>
      <c r="O440" s="15">
        <v>499000</v>
      </c>
      <c r="P440" s="15">
        <v>498000</v>
      </c>
      <c r="Q440" s="15">
        <v>499000</v>
      </c>
      <c r="R440" s="15">
        <v>499000</v>
      </c>
      <c r="S440" s="15">
        <v>498000</v>
      </c>
      <c r="T440" s="15">
        <v>499000</v>
      </c>
      <c r="U440" s="15">
        <v>500000</v>
      </c>
      <c r="V440" s="29">
        <v>0.46160000000000001</v>
      </c>
      <c r="X440" s="35">
        <v>0.4474239217287298</v>
      </c>
      <c r="Y440" s="35">
        <v>0.45143469405446823</v>
      </c>
      <c r="Z440" s="35">
        <v>0.45569177923052184</v>
      </c>
      <c r="AA440" s="35">
        <v>0.45552759587677877</v>
      </c>
      <c r="AB440" s="35">
        <v>0.46410404252979992</v>
      </c>
      <c r="AC440" s="35">
        <v>0.46732854447459954</v>
      </c>
      <c r="AD440" s="35">
        <v>0.46950548980852047</v>
      </c>
      <c r="AE440" s="35">
        <v>0.47281472674220676</v>
      </c>
      <c r="AF440" s="35">
        <v>0.46259865396561373</v>
      </c>
      <c r="AG440" s="35">
        <v>0.46339080104527541</v>
      </c>
      <c r="AH440" s="35">
        <v>0.45949392654688126</v>
      </c>
      <c r="AI440" s="35">
        <v>0.46050878920575589</v>
      </c>
      <c r="AK440" s="28">
        <f t="shared" si="106"/>
        <v>89484.784345745953</v>
      </c>
      <c r="AL440" s="28">
        <f t="shared" si="107"/>
        <v>135430.40821634047</v>
      </c>
      <c r="AM440" s="28">
        <f t="shared" si="108"/>
        <v>91138.355846104372</v>
      </c>
      <c r="AN440" s="28">
        <f t="shared" si="109"/>
        <v>227763.79793838938</v>
      </c>
      <c r="AO440" s="28">
        <f t="shared" si="110"/>
        <v>232052.02126489996</v>
      </c>
      <c r="AP440" s="28">
        <f t="shared" si="111"/>
        <v>233196.94369282518</v>
      </c>
      <c r="AQ440" s="28">
        <f t="shared" si="112"/>
        <v>233813.73392464319</v>
      </c>
      <c r="AR440" s="28">
        <f t="shared" si="113"/>
        <v>235934.54864436117</v>
      </c>
      <c r="AS440" s="28">
        <f t="shared" si="114"/>
        <v>230836.72832884124</v>
      </c>
      <c r="AT440" s="28">
        <f t="shared" si="115"/>
        <v>230768.61892054716</v>
      </c>
      <c r="AU440" s="28">
        <f t="shared" si="116"/>
        <v>229287.46934689375</v>
      </c>
      <c r="AV440" s="28">
        <f t="shared" si="117"/>
        <v>230254.39460287793</v>
      </c>
    </row>
    <row r="441" spans="1:48" s="21" customFormat="1" x14ac:dyDescent="0.3">
      <c r="A441" s="7" t="s">
        <v>281</v>
      </c>
      <c r="B441" s="7" t="s">
        <v>910</v>
      </c>
      <c r="C441" s="7">
        <v>1303</v>
      </c>
      <c r="D441" s="7" t="s">
        <v>8</v>
      </c>
      <c r="E441" s="7">
        <v>913</v>
      </c>
      <c r="F441" s="7" t="s">
        <v>1702</v>
      </c>
      <c r="G441" s="7" t="s">
        <v>915</v>
      </c>
      <c r="H441" s="8" t="s">
        <v>893</v>
      </c>
      <c r="I441" s="8"/>
      <c r="J441" s="15">
        <v>200000</v>
      </c>
      <c r="K441" s="15">
        <v>200000</v>
      </c>
      <c r="L441" s="15">
        <v>200000</v>
      </c>
      <c r="M441" s="15">
        <v>200000</v>
      </c>
      <c r="N441" s="15">
        <v>200000</v>
      </c>
      <c r="O441" s="15">
        <v>200000</v>
      </c>
      <c r="P441" s="15">
        <v>200000</v>
      </c>
      <c r="Q441" s="15">
        <v>200000</v>
      </c>
      <c r="R441" s="15">
        <v>997000</v>
      </c>
      <c r="S441" s="15">
        <v>996000</v>
      </c>
      <c r="T441" s="15">
        <v>998000</v>
      </c>
      <c r="U441" s="15">
        <v>200000</v>
      </c>
      <c r="V441" s="29">
        <v>0.46160000000000001</v>
      </c>
      <c r="X441" s="35">
        <v>0.4474239217287298</v>
      </c>
      <c r="Y441" s="35">
        <v>0.45143469405446823</v>
      </c>
      <c r="Z441" s="35">
        <v>0.45569177923052184</v>
      </c>
      <c r="AA441" s="35">
        <v>0.45552759587677877</v>
      </c>
      <c r="AB441" s="35">
        <v>0.46410404252979992</v>
      </c>
      <c r="AC441" s="35">
        <v>0.46732854447459954</v>
      </c>
      <c r="AD441" s="35">
        <v>0.46950548980852047</v>
      </c>
      <c r="AE441" s="35">
        <v>0.47281472674220676</v>
      </c>
      <c r="AF441" s="35">
        <v>0.46259865396561373</v>
      </c>
      <c r="AG441" s="35">
        <v>0.46339080104527541</v>
      </c>
      <c r="AH441" s="35">
        <v>0.45949392654688126</v>
      </c>
      <c r="AI441" s="35">
        <v>0.46050878920575589</v>
      </c>
      <c r="AK441" s="28">
        <f t="shared" si="106"/>
        <v>89484.784345745953</v>
      </c>
      <c r="AL441" s="28">
        <f t="shared" si="107"/>
        <v>90286.93881089364</v>
      </c>
      <c r="AM441" s="28">
        <f t="shared" si="108"/>
        <v>91138.355846104372</v>
      </c>
      <c r="AN441" s="28">
        <f t="shared" si="109"/>
        <v>91105.519175355759</v>
      </c>
      <c r="AO441" s="28">
        <f t="shared" si="110"/>
        <v>92820.808505959983</v>
      </c>
      <c r="AP441" s="28">
        <f t="shared" si="111"/>
        <v>93465.70889491991</v>
      </c>
      <c r="AQ441" s="28">
        <f t="shared" si="112"/>
        <v>93901.097961704101</v>
      </c>
      <c r="AR441" s="28">
        <f t="shared" si="113"/>
        <v>94562.945348441353</v>
      </c>
      <c r="AS441" s="28">
        <f t="shared" si="114"/>
        <v>461210.85800371686</v>
      </c>
      <c r="AT441" s="28">
        <f t="shared" si="115"/>
        <v>461537.23784109432</v>
      </c>
      <c r="AU441" s="28">
        <f t="shared" si="116"/>
        <v>458574.9386937875</v>
      </c>
      <c r="AV441" s="28">
        <f t="shared" si="117"/>
        <v>92101.757841151179</v>
      </c>
    </row>
    <row r="442" spans="1:48" s="21" customFormat="1" x14ac:dyDescent="0.3">
      <c r="A442" s="7" t="s">
        <v>281</v>
      </c>
      <c r="B442" s="7" t="s">
        <v>910</v>
      </c>
      <c r="C442" s="7">
        <v>1303</v>
      </c>
      <c r="D442" s="7" t="s">
        <v>8</v>
      </c>
      <c r="E442" s="7">
        <v>913</v>
      </c>
      <c r="F442" s="7">
        <v>111680</v>
      </c>
      <c r="G442" s="7" t="s">
        <v>915</v>
      </c>
      <c r="H442" s="8" t="s">
        <v>1567</v>
      </c>
      <c r="I442" s="8"/>
      <c r="J442" s="15">
        <v>200000</v>
      </c>
      <c r="K442" s="15">
        <v>200000</v>
      </c>
      <c r="L442" s="15">
        <v>200000</v>
      </c>
      <c r="M442" s="15">
        <v>200000</v>
      </c>
      <c r="N442" s="15">
        <v>200000</v>
      </c>
      <c r="O442" s="15">
        <v>200000</v>
      </c>
      <c r="P442" s="15">
        <v>299000</v>
      </c>
      <c r="Q442" s="15">
        <v>299000</v>
      </c>
      <c r="R442" s="15">
        <v>499000</v>
      </c>
      <c r="S442" s="15">
        <v>498000</v>
      </c>
      <c r="T442" s="15">
        <v>499000</v>
      </c>
      <c r="U442" s="15">
        <v>300000</v>
      </c>
      <c r="V442" s="29">
        <v>0.46160000000000001</v>
      </c>
      <c r="X442" s="35">
        <v>0.4474239217287298</v>
      </c>
      <c r="Y442" s="35">
        <v>0.45143469405446823</v>
      </c>
      <c r="Z442" s="35">
        <v>0.45569177923052184</v>
      </c>
      <c r="AA442" s="35">
        <v>0.45552759587677877</v>
      </c>
      <c r="AB442" s="35">
        <v>0.46410404252979992</v>
      </c>
      <c r="AC442" s="35">
        <v>0.46732854447459954</v>
      </c>
      <c r="AD442" s="35">
        <v>0.46950548980852047</v>
      </c>
      <c r="AE442" s="35">
        <v>0.47281472674220676</v>
      </c>
      <c r="AF442" s="35">
        <v>0.46259865396561373</v>
      </c>
      <c r="AG442" s="35">
        <v>0.46339080104527541</v>
      </c>
      <c r="AH442" s="35">
        <v>0.45949392654688126</v>
      </c>
      <c r="AI442" s="35">
        <v>0.46050878920575589</v>
      </c>
      <c r="AK442" s="28">
        <f t="shared" si="106"/>
        <v>89484.784345745953</v>
      </c>
      <c r="AL442" s="28">
        <f t="shared" si="107"/>
        <v>90286.93881089364</v>
      </c>
      <c r="AM442" s="28">
        <f t="shared" si="108"/>
        <v>91138.355846104372</v>
      </c>
      <c r="AN442" s="28">
        <f t="shared" si="109"/>
        <v>91105.519175355759</v>
      </c>
      <c r="AO442" s="28">
        <f t="shared" si="110"/>
        <v>92820.808505959983</v>
      </c>
      <c r="AP442" s="28">
        <f t="shared" si="111"/>
        <v>93465.70889491991</v>
      </c>
      <c r="AQ442" s="28">
        <f t="shared" si="112"/>
        <v>140382.14145274763</v>
      </c>
      <c r="AR442" s="28">
        <f t="shared" si="113"/>
        <v>141371.60329591983</v>
      </c>
      <c r="AS442" s="28">
        <f t="shared" si="114"/>
        <v>230836.72832884124</v>
      </c>
      <c r="AT442" s="28">
        <f t="shared" si="115"/>
        <v>230768.61892054716</v>
      </c>
      <c r="AU442" s="28">
        <f t="shared" si="116"/>
        <v>229287.46934689375</v>
      </c>
      <c r="AV442" s="28">
        <f t="shared" si="117"/>
        <v>138152.63676172675</v>
      </c>
    </row>
    <row r="443" spans="1:48" s="21" customFormat="1" x14ac:dyDescent="0.3">
      <c r="A443" s="7" t="s">
        <v>281</v>
      </c>
      <c r="B443" s="7" t="s">
        <v>910</v>
      </c>
      <c r="C443" s="7">
        <v>1303</v>
      </c>
      <c r="D443" s="7" t="s">
        <v>8</v>
      </c>
      <c r="E443" s="7">
        <v>913</v>
      </c>
      <c r="F443" s="7" t="s">
        <v>1703</v>
      </c>
      <c r="G443" s="7" t="s">
        <v>915</v>
      </c>
      <c r="H443" s="8" t="s">
        <v>880</v>
      </c>
      <c r="I443" s="8"/>
      <c r="J443" s="15">
        <v>200000</v>
      </c>
      <c r="K443" s="15">
        <v>200000</v>
      </c>
      <c r="L443" s="15">
        <v>999000</v>
      </c>
      <c r="M443" s="15">
        <v>500000</v>
      </c>
      <c r="N443" s="15">
        <v>300000</v>
      </c>
      <c r="O443" s="15">
        <v>300000</v>
      </c>
      <c r="P443" s="15">
        <v>299000</v>
      </c>
      <c r="Q443" s="15">
        <v>299000</v>
      </c>
      <c r="R443" s="15">
        <v>300000</v>
      </c>
      <c r="S443" s="15">
        <v>299000</v>
      </c>
      <c r="T443" s="15">
        <v>300000</v>
      </c>
      <c r="U443" s="15">
        <v>300000</v>
      </c>
      <c r="V443" s="29">
        <v>0.46160000000000001</v>
      </c>
      <c r="X443" s="35">
        <v>0.4474239217287298</v>
      </c>
      <c r="Y443" s="35">
        <v>0.45143469405446823</v>
      </c>
      <c r="Z443" s="35">
        <v>0.45569177923052184</v>
      </c>
      <c r="AA443" s="35">
        <v>0.45552759587677877</v>
      </c>
      <c r="AB443" s="35">
        <v>0.46410404252979992</v>
      </c>
      <c r="AC443" s="35">
        <v>0.46732854447459954</v>
      </c>
      <c r="AD443" s="35">
        <v>0.46950548980852047</v>
      </c>
      <c r="AE443" s="35">
        <v>0.47281472674220676</v>
      </c>
      <c r="AF443" s="35">
        <v>0.46259865396561373</v>
      </c>
      <c r="AG443" s="35">
        <v>0.46339080104527541</v>
      </c>
      <c r="AH443" s="35">
        <v>0.45949392654688126</v>
      </c>
      <c r="AI443" s="35">
        <v>0.46050878920575589</v>
      </c>
      <c r="AK443" s="28">
        <f t="shared" si="106"/>
        <v>89484.784345745953</v>
      </c>
      <c r="AL443" s="28">
        <f t="shared" si="107"/>
        <v>90286.93881089364</v>
      </c>
      <c r="AM443" s="28">
        <f t="shared" si="108"/>
        <v>455236.08745129133</v>
      </c>
      <c r="AN443" s="28">
        <f t="shared" si="109"/>
        <v>227763.79793838938</v>
      </c>
      <c r="AO443" s="28">
        <f t="shared" si="110"/>
        <v>139231.21275893998</v>
      </c>
      <c r="AP443" s="28">
        <f t="shared" si="111"/>
        <v>140198.56334237987</v>
      </c>
      <c r="AQ443" s="28">
        <f t="shared" si="112"/>
        <v>140382.14145274763</v>
      </c>
      <c r="AR443" s="28">
        <f t="shared" si="113"/>
        <v>141371.60329591983</v>
      </c>
      <c r="AS443" s="28">
        <f t="shared" si="114"/>
        <v>138779.59618968412</v>
      </c>
      <c r="AT443" s="28">
        <f t="shared" si="115"/>
        <v>138553.84951253736</v>
      </c>
      <c r="AU443" s="28">
        <f t="shared" si="116"/>
        <v>137848.17796406438</v>
      </c>
      <c r="AV443" s="28">
        <f t="shared" si="117"/>
        <v>138152.63676172675</v>
      </c>
    </row>
    <row r="444" spans="1:48" s="21" customFormat="1" x14ac:dyDescent="0.3">
      <c r="A444" s="7" t="s">
        <v>281</v>
      </c>
      <c r="B444" s="7" t="s">
        <v>910</v>
      </c>
      <c r="C444" s="7">
        <v>1303</v>
      </c>
      <c r="D444" s="7" t="s">
        <v>8</v>
      </c>
      <c r="E444" s="7">
        <v>913</v>
      </c>
      <c r="F444" s="7">
        <v>111135</v>
      </c>
      <c r="G444" s="7" t="s">
        <v>915</v>
      </c>
      <c r="H444" s="8" t="s">
        <v>881</v>
      </c>
      <c r="I444" s="8"/>
      <c r="J444" s="15">
        <v>200000</v>
      </c>
      <c r="K444" s="15">
        <v>200000</v>
      </c>
      <c r="L444" s="15">
        <v>200000</v>
      </c>
      <c r="M444" s="15">
        <v>200000</v>
      </c>
      <c r="N444" s="15">
        <v>200000</v>
      </c>
      <c r="O444" s="15">
        <v>200000</v>
      </c>
      <c r="P444" s="15">
        <v>200000</v>
      </c>
      <c r="Q444" s="15">
        <v>200000</v>
      </c>
      <c r="R444" s="15">
        <v>200000</v>
      </c>
      <c r="S444" s="15">
        <v>200000</v>
      </c>
      <c r="T444" s="15">
        <v>200000</v>
      </c>
      <c r="U444" s="15">
        <v>200000</v>
      </c>
      <c r="V444" s="29">
        <v>0.46160000000000001</v>
      </c>
      <c r="X444" s="35">
        <v>0.4474239217287298</v>
      </c>
      <c r="Y444" s="35">
        <v>0.45143469405446823</v>
      </c>
      <c r="Z444" s="35">
        <v>0.45569177923052184</v>
      </c>
      <c r="AA444" s="35">
        <v>0.45552759587677877</v>
      </c>
      <c r="AB444" s="35">
        <v>0.46410404252979992</v>
      </c>
      <c r="AC444" s="35">
        <v>0.46732854447459954</v>
      </c>
      <c r="AD444" s="35">
        <v>0.46950548980852047</v>
      </c>
      <c r="AE444" s="35">
        <v>0.47281472674220676</v>
      </c>
      <c r="AF444" s="35">
        <v>0.46259865396561373</v>
      </c>
      <c r="AG444" s="35">
        <v>0.46339080104527541</v>
      </c>
      <c r="AH444" s="35">
        <v>0.45949392654688126</v>
      </c>
      <c r="AI444" s="35">
        <v>0.46050878920575589</v>
      </c>
      <c r="AK444" s="28">
        <f t="shared" si="106"/>
        <v>89484.784345745953</v>
      </c>
      <c r="AL444" s="28">
        <f t="shared" si="107"/>
        <v>90286.93881089364</v>
      </c>
      <c r="AM444" s="28">
        <f t="shared" si="108"/>
        <v>91138.355846104372</v>
      </c>
      <c r="AN444" s="28">
        <f t="shared" si="109"/>
        <v>91105.519175355759</v>
      </c>
      <c r="AO444" s="28">
        <f t="shared" si="110"/>
        <v>92820.808505959983</v>
      </c>
      <c r="AP444" s="28">
        <f t="shared" si="111"/>
        <v>93465.70889491991</v>
      </c>
      <c r="AQ444" s="28">
        <f t="shared" si="112"/>
        <v>93901.097961704101</v>
      </c>
      <c r="AR444" s="28">
        <f t="shared" si="113"/>
        <v>94562.945348441353</v>
      </c>
      <c r="AS444" s="28">
        <f t="shared" si="114"/>
        <v>92519.730793122741</v>
      </c>
      <c r="AT444" s="28">
        <f t="shared" si="115"/>
        <v>92678.160209055088</v>
      </c>
      <c r="AU444" s="28">
        <f t="shared" si="116"/>
        <v>91898.785309376253</v>
      </c>
      <c r="AV444" s="28">
        <f t="shared" si="117"/>
        <v>92101.757841151179</v>
      </c>
    </row>
    <row r="445" spans="1:48" s="21" customFormat="1" x14ac:dyDescent="0.3">
      <c r="A445" s="7" t="s">
        <v>281</v>
      </c>
      <c r="B445" s="7" t="s">
        <v>910</v>
      </c>
      <c r="C445" s="7">
        <v>1303</v>
      </c>
      <c r="D445" s="7" t="s">
        <v>8</v>
      </c>
      <c r="E445" s="7">
        <v>913</v>
      </c>
      <c r="F445" s="7" t="s">
        <v>1704</v>
      </c>
      <c r="G445" s="7" t="s">
        <v>915</v>
      </c>
      <c r="H445" s="8" t="s">
        <v>871</v>
      </c>
      <c r="I445" s="8"/>
      <c r="J445" s="15">
        <v>200000</v>
      </c>
      <c r="K445" s="15">
        <v>200000</v>
      </c>
      <c r="L445" s="15">
        <v>200000</v>
      </c>
      <c r="M445" s="15">
        <v>200000</v>
      </c>
      <c r="N445" s="15">
        <v>200000</v>
      </c>
      <c r="O445" s="15">
        <v>200000</v>
      </c>
      <c r="P445" s="15">
        <v>200000</v>
      </c>
      <c r="Q445" s="15">
        <v>200000</v>
      </c>
      <c r="R445" s="15">
        <v>200000</v>
      </c>
      <c r="S445" s="15">
        <v>200000</v>
      </c>
      <c r="T445" s="15">
        <v>200000</v>
      </c>
      <c r="U445" s="15">
        <v>0</v>
      </c>
      <c r="V445" s="29">
        <v>0.46160000000000001</v>
      </c>
      <c r="X445" s="35">
        <v>0.4474239217287298</v>
      </c>
      <c r="Y445" s="35">
        <v>0.45143469405446823</v>
      </c>
      <c r="Z445" s="35">
        <v>0.45569177923052184</v>
      </c>
      <c r="AA445" s="35">
        <v>0.45552759587677877</v>
      </c>
      <c r="AB445" s="35">
        <v>0.46410404252979992</v>
      </c>
      <c r="AC445" s="35">
        <v>0.46732854447459954</v>
      </c>
      <c r="AD445" s="35">
        <v>0.46950548980852047</v>
      </c>
      <c r="AE445" s="35">
        <v>0.47281472674220676</v>
      </c>
      <c r="AF445" s="35">
        <v>0.46259865396561373</v>
      </c>
      <c r="AG445" s="35">
        <v>0.46339080104527541</v>
      </c>
      <c r="AH445" s="35">
        <v>0.45949392654688126</v>
      </c>
      <c r="AI445" s="35">
        <v>0.46050878920575589</v>
      </c>
      <c r="AK445" s="28">
        <f t="shared" si="106"/>
        <v>89484.784345745953</v>
      </c>
      <c r="AL445" s="28">
        <f t="shared" si="107"/>
        <v>90286.93881089364</v>
      </c>
      <c r="AM445" s="28">
        <f t="shared" si="108"/>
        <v>91138.355846104372</v>
      </c>
      <c r="AN445" s="28">
        <f t="shared" si="109"/>
        <v>91105.519175355759</v>
      </c>
      <c r="AO445" s="28">
        <f t="shared" si="110"/>
        <v>92820.808505959983</v>
      </c>
      <c r="AP445" s="28">
        <f t="shared" si="111"/>
        <v>93465.70889491991</v>
      </c>
      <c r="AQ445" s="28">
        <f t="shared" si="112"/>
        <v>93901.097961704101</v>
      </c>
      <c r="AR445" s="28">
        <f t="shared" si="113"/>
        <v>94562.945348441353</v>
      </c>
      <c r="AS445" s="28">
        <f t="shared" si="114"/>
        <v>92519.730793122741</v>
      </c>
      <c r="AT445" s="28">
        <f t="shared" si="115"/>
        <v>92678.160209055088</v>
      </c>
      <c r="AU445" s="28">
        <f t="shared" si="116"/>
        <v>91898.785309376253</v>
      </c>
      <c r="AV445" s="28">
        <f t="shared" si="117"/>
        <v>0</v>
      </c>
    </row>
    <row r="446" spans="1:48" s="21" customFormat="1" x14ac:dyDescent="0.3">
      <c r="A446" s="7" t="s">
        <v>281</v>
      </c>
      <c r="B446" s="7" t="s">
        <v>910</v>
      </c>
      <c r="C446" s="7">
        <v>1303</v>
      </c>
      <c r="D446" s="7" t="s">
        <v>8</v>
      </c>
      <c r="E446" s="7">
        <v>913</v>
      </c>
      <c r="F446" s="7" t="s">
        <v>1705</v>
      </c>
      <c r="G446" s="7" t="s">
        <v>915</v>
      </c>
      <c r="H446" s="8" t="s">
        <v>882</v>
      </c>
      <c r="I446" s="8"/>
      <c r="J446" s="15">
        <v>0</v>
      </c>
      <c r="K446" s="15">
        <v>0</v>
      </c>
      <c r="L446" s="15">
        <v>0</v>
      </c>
      <c r="M446" s="15">
        <v>100000</v>
      </c>
      <c r="N446" s="15">
        <v>100000</v>
      </c>
      <c r="O446" s="15">
        <v>0</v>
      </c>
      <c r="P446" s="15">
        <v>200000</v>
      </c>
      <c r="Q446" s="15">
        <v>200000</v>
      </c>
      <c r="R446" s="15">
        <v>100000</v>
      </c>
      <c r="S446" s="15">
        <v>100000</v>
      </c>
      <c r="T446" s="15">
        <v>100000</v>
      </c>
      <c r="U446" s="15">
        <v>200000</v>
      </c>
      <c r="V446" s="29">
        <v>0.46160000000000001</v>
      </c>
      <c r="X446" s="35">
        <v>0.4474239217287298</v>
      </c>
      <c r="Y446" s="35">
        <v>0.45143469405446823</v>
      </c>
      <c r="Z446" s="35">
        <v>0.45569177923052184</v>
      </c>
      <c r="AA446" s="35">
        <v>0.45552759587677877</v>
      </c>
      <c r="AB446" s="35">
        <v>0.46410404252979992</v>
      </c>
      <c r="AC446" s="35">
        <v>0.46732854447459954</v>
      </c>
      <c r="AD446" s="35">
        <v>0.46950548980852047</v>
      </c>
      <c r="AE446" s="35">
        <v>0.47281472674220676</v>
      </c>
      <c r="AF446" s="35">
        <v>0.46259865396561373</v>
      </c>
      <c r="AG446" s="35">
        <v>0.46339080104527541</v>
      </c>
      <c r="AH446" s="35">
        <v>0.45949392654688126</v>
      </c>
      <c r="AI446" s="35">
        <v>0.46050878920575589</v>
      </c>
      <c r="AK446" s="28">
        <f t="shared" si="106"/>
        <v>0</v>
      </c>
      <c r="AL446" s="28">
        <f t="shared" si="107"/>
        <v>0</v>
      </c>
      <c r="AM446" s="28">
        <f t="shared" si="108"/>
        <v>0</v>
      </c>
      <c r="AN446" s="28">
        <f t="shared" si="109"/>
        <v>45552.75958767788</v>
      </c>
      <c r="AO446" s="28">
        <f t="shared" si="110"/>
        <v>46410.404252979992</v>
      </c>
      <c r="AP446" s="28">
        <f t="shared" si="111"/>
        <v>0</v>
      </c>
      <c r="AQ446" s="28">
        <f t="shared" si="112"/>
        <v>93901.097961704101</v>
      </c>
      <c r="AR446" s="28">
        <f t="shared" si="113"/>
        <v>94562.945348441353</v>
      </c>
      <c r="AS446" s="28">
        <f t="shared" si="114"/>
        <v>46259.86539656137</v>
      </c>
      <c r="AT446" s="28">
        <f t="shared" si="115"/>
        <v>46339.080104527544</v>
      </c>
      <c r="AU446" s="28">
        <f t="shared" si="116"/>
        <v>45949.392654688127</v>
      </c>
      <c r="AV446" s="28">
        <f t="shared" si="117"/>
        <v>92101.757841151179</v>
      </c>
    </row>
    <row r="447" spans="1:48" s="21" customFormat="1" x14ac:dyDescent="0.3">
      <c r="A447" s="7" t="s">
        <v>281</v>
      </c>
      <c r="B447" s="7" t="s">
        <v>910</v>
      </c>
      <c r="C447" s="7">
        <v>1303</v>
      </c>
      <c r="D447" s="7" t="s">
        <v>8</v>
      </c>
      <c r="E447" s="7">
        <v>913</v>
      </c>
      <c r="F447" s="7">
        <v>111203</v>
      </c>
      <c r="G447" s="7" t="s">
        <v>915</v>
      </c>
      <c r="H447" s="8" t="s">
        <v>1568</v>
      </c>
      <c r="I447" s="8"/>
      <c r="J447" s="15">
        <v>500000</v>
      </c>
      <c r="K447" s="15">
        <v>300000</v>
      </c>
      <c r="L447" s="15">
        <v>1398000</v>
      </c>
      <c r="M447" s="15">
        <v>1398000</v>
      </c>
      <c r="N447" s="15">
        <v>1997000</v>
      </c>
      <c r="O447" s="15">
        <v>1397000</v>
      </c>
      <c r="P447" s="15">
        <v>1395000</v>
      </c>
      <c r="Q447" s="15">
        <v>1993000</v>
      </c>
      <c r="R447" s="15">
        <v>1396000</v>
      </c>
      <c r="S447" s="15">
        <v>1395000</v>
      </c>
      <c r="T447" s="15">
        <v>1398000</v>
      </c>
      <c r="U447" s="15">
        <v>1398000</v>
      </c>
      <c r="V447" s="29">
        <v>0.46160000000000001</v>
      </c>
      <c r="X447" s="35">
        <v>0.4474239217287298</v>
      </c>
      <c r="Y447" s="35">
        <v>0.45143469405446823</v>
      </c>
      <c r="Z447" s="35">
        <v>0.45569177923052184</v>
      </c>
      <c r="AA447" s="35">
        <v>0.45552759587677877</v>
      </c>
      <c r="AB447" s="35">
        <v>0.46410404252979992</v>
      </c>
      <c r="AC447" s="35">
        <v>0.46732854447459954</v>
      </c>
      <c r="AD447" s="35">
        <v>0.46950548980852047</v>
      </c>
      <c r="AE447" s="35">
        <v>0.47281472674220676</v>
      </c>
      <c r="AF447" s="35">
        <v>0.46259865396561373</v>
      </c>
      <c r="AG447" s="35">
        <v>0.46339080104527541</v>
      </c>
      <c r="AH447" s="35">
        <v>0.45949392654688126</v>
      </c>
      <c r="AI447" s="35">
        <v>0.46050878920575589</v>
      </c>
      <c r="AK447" s="28">
        <f t="shared" si="106"/>
        <v>223711.9608643649</v>
      </c>
      <c r="AL447" s="28">
        <f t="shared" si="107"/>
        <v>135430.40821634047</v>
      </c>
      <c r="AM447" s="28">
        <f t="shared" si="108"/>
        <v>637057.10736426956</v>
      </c>
      <c r="AN447" s="28">
        <f t="shared" si="109"/>
        <v>636827.57903573674</v>
      </c>
      <c r="AO447" s="28">
        <f t="shared" si="110"/>
        <v>926815.77293201047</v>
      </c>
      <c r="AP447" s="28">
        <f t="shared" si="111"/>
        <v>652857.97663101554</v>
      </c>
      <c r="AQ447" s="28">
        <f t="shared" si="112"/>
        <v>654960.15828288603</v>
      </c>
      <c r="AR447" s="28">
        <f t="shared" si="113"/>
        <v>942319.75039721804</v>
      </c>
      <c r="AS447" s="28">
        <f t="shared" si="114"/>
        <v>645787.72093599674</v>
      </c>
      <c r="AT447" s="28">
        <f t="shared" si="115"/>
        <v>646430.16745815915</v>
      </c>
      <c r="AU447" s="28">
        <f t="shared" si="116"/>
        <v>642372.50931253994</v>
      </c>
      <c r="AV447" s="28">
        <f t="shared" si="117"/>
        <v>643791.28730964672</v>
      </c>
    </row>
    <row r="448" spans="1:48" s="21" customFormat="1" x14ac:dyDescent="0.3">
      <c r="A448" s="7" t="s">
        <v>281</v>
      </c>
      <c r="B448" s="7" t="s">
        <v>910</v>
      </c>
      <c r="C448" s="7">
        <v>1303</v>
      </c>
      <c r="D448" s="7" t="s">
        <v>8</v>
      </c>
      <c r="E448" s="7">
        <v>913</v>
      </c>
      <c r="F448" s="7">
        <v>212148</v>
      </c>
      <c r="G448" s="7" t="s">
        <v>915</v>
      </c>
      <c r="H448" s="8" t="s">
        <v>1569</v>
      </c>
      <c r="I448" s="8"/>
      <c r="J448" s="15">
        <v>1199000</v>
      </c>
      <c r="K448" s="15">
        <v>1996000</v>
      </c>
      <c r="L448" s="15">
        <v>1198000</v>
      </c>
      <c r="M448" s="15">
        <v>1198000</v>
      </c>
      <c r="N448" s="15">
        <v>1198000</v>
      </c>
      <c r="O448" s="15">
        <v>1198000</v>
      </c>
      <c r="P448" s="15">
        <v>1195000</v>
      </c>
      <c r="Q448" s="15">
        <v>1196000</v>
      </c>
      <c r="R448" s="15">
        <v>1197000</v>
      </c>
      <c r="S448" s="15">
        <v>1195000</v>
      </c>
      <c r="T448" s="15">
        <v>1198000</v>
      </c>
      <c r="U448" s="15">
        <v>1198000</v>
      </c>
      <c r="V448" s="29">
        <v>0.46160000000000001</v>
      </c>
      <c r="X448" s="35">
        <v>0.4474239217287298</v>
      </c>
      <c r="Y448" s="35">
        <v>0.45143469405446823</v>
      </c>
      <c r="Z448" s="35">
        <v>0.45569177923052184</v>
      </c>
      <c r="AA448" s="35">
        <v>0.45552759587677877</v>
      </c>
      <c r="AB448" s="35">
        <v>0.46410404252979992</v>
      </c>
      <c r="AC448" s="35">
        <v>0.46732854447459954</v>
      </c>
      <c r="AD448" s="35">
        <v>0.46950548980852047</v>
      </c>
      <c r="AE448" s="35">
        <v>0.47281472674220676</v>
      </c>
      <c r="AF448" s="35">
        <v>0.46259865396561373</v>
      </c>
      <c r="AG448" s="35">
        <v>0.46339080104527541</v>
      </c>
      <c r="AH448" s="35">
        <v>0.45949392654688126</v>
      </c>
      <c r="AI448" s="35">
        <v>0.46050878920575589</v>
      </c>
      <c r="AK448" s="28">
        <f t="shared" si="106"/>
        <v>536461.28215274704</v>
      </c>
      <c r="AL448" s="28">
        <f t="shared" si="107"/>
        <v>901063.64933271857</v>
      </c>
      <c r="AM448" s="28">
        <f t="shared" si="108"/>
        <v>545918.75151816511</v>
      </c>
      <c r="AN448" s="28">
        <f t="shared" si="109"/>
        <v>545722.05986038095</v>
      </c>
      <c r="AO448" s="28">
        <f t="shared" si="110"/>
        <v>555996.64295070025</v>
      </c>
      <c r="AP448" s="28">
        <f t="shared" si="111"/>
        <v>559859.59628057026</v>
      </c>
      <c r="AQ448" s="28">
        <f t="shared" si="112"/>
        <v>561059.06032118201</v>
      </c>
      <c r="AR448" s="28">
        <f t="shared" si="113"/>
        <v>565486.41318367934</v>
      </c>
      <c r="AS448" s="28">
        <f t="shared" si="114"/>
        <v>553730.58879683958</v>
      </c>
      <c r="AT448" s="28">
        <f t="shared" si="115"/>
        <v>553752.00724910409</v>
      </c>
      <c r="AU448" s="28">
        <f t="shared" si="116"/>
        <v>550473.72400316375</v>
      </c>
      <c r="AV448" s="28">
        <f t="shared" si="117"/>
        <v>551689.52946849552</v>
      </c>
    </row>
    <row r="449" spans="1:48" s="21" customFormat="1" x14ac:dyDescent="0.3">
      <c r="A449" s="7" t="s">
        <v>281</v>
      </c>
      <c r="B449" s="7" t="s">
        <v>910</v>
      </c>
      <c r="C449" s="7">
        <v>1303</v>
      </c>
      <c r="D449" s="7" t="s">
        <v>8</v>
      </c>
      <c r="E449" s="7">
        <v>913</v>
      </c>
      <c r="F449" s="7">
        <v>111031</v>
      </c>
      <c r="G449" s="7" t="s">
        <v>915</v>
      </c>
      <c r="H449" s="8" t="s">
        <v>1570</v>
      </c>
      <c r="I449" s="8"/>
      <c r="J449" s="15">
        <v>999000</v>
      </c>
      <c r="K449" s="15">
        <v>998000</v>
      </c>
      <c r="L449" s="15">
        <v>999000</v>
      </c>
      <c r="M449" s="15">
        <v>999000</v>
      </c>
      <c r="N449" s="15">
        <v>999000</v>
      </c>
      <c r="O449" s="15">
        <v>998000</v>
      </c>
      <c r="P449" s="15">
        <v>996000</v>
      </c>
      <c r="Q449" s="15">
        <v>997000</v>
      </c>
      <c r="R449" s="15">
        <v>997000</v>
      </c>
      <c r="S449" s="15">
        <v>996000</v>
      </c>
      <c r="T449" s="15">
        <v>998000</v>
      </c>
      <c r="U449" s="15">
        <v>999000</v>
      </c>
      <c r="V449" s="29">
        <v>0.46160000000000001</v>
      </c>
      <c r="X449" s="35">
        <v>0.4474239217287298</v>
      </c>
      <c r="Y449" s="35">
        <v>0.45143469405446823</v>
      </c>
      <c r="Z449" s="35">
        <v>0.45569177923052184</v>
      </c>
      <c r="AA449" s="35">
        <v>0.45552759587677877</v>
      </c>
      <c r="AB449" s="35">
        <v>0.46410404252979992</v>
      </c>
      <c r="AC449" s="35">
        <v>0.46732854447459954</v>
      </c>
      <c r="AD449" s="35">
        <v>0.46950548980852047</v>
      </c>
      <c r="AE449" s="35">
        <v>0.47281472674220676</v>
      </c>
      <c r="AF449" s="35">
        <v>0.46259865396561373</v>
      </c>
      <c r="AG449" s="35">
        <v>0.46339080104527541</v>
      </c>
      <c r="AH449" s="35">
        <v>0.45949392654688126</v>
      </c>
      <c r="AI449" s="35">
        <v>0.46050878920575589</v>
      </c>
      <c r="AK449" s="28">
        <f t="shared" si="106"/>
        <v>446976.49780700105</v>
      </c>
      <c r="AL449" s="28">
        <f t="shared" si="107"/>
        <v>450531.82466635929</v>
      </c>
      <c r="AM449" s="28">
        <f t="shared" si="108"/>
        <v>455236.08745129133</v>
      </c>
      <c r="AN449" s="28">
        <f t="shared" si="109"/>
        <v>455072.06828090199</v>
      </c>
      <c r="AO449" s="28">
        <f t="shared" si="110"/>
        <v>463639.93848727015</v>
      </c>
      <c r="AP449" s="28">
        <f t="shared" si="111"/>
        <v>466393.88738565036</v>
      </c>
      <c r="AQ449" s="28">
        <f t="shared" si="112"/>
        <v>467627.46784928639</v>
      </c>
      <c r="AR449" s="28">
        <f t="shared" si="113"/>
        <v>471396.28256198013</v>
      </c>
      <c r="AS449" s="28">
        <f t="shared" si="114"/>
        <v>461210.85800371686</v>
      </c>
      <c r="AT449" s="28">
        <f t="shared" si="115"/>
        <v>461537.23784109432</v>
      </c>
      <c r="AU449" s="28">
        <f t="shared" si="116"/>
        <v>458574.9386937875</v>
      </c>
      <c r="AV449" s="28">
        <f t="shared" si="117"/>
        <v>460048.28041655011</v>
      </c>
    </row>
    <row r="450" spans="1:48" s="21" customFormat="1" x14ac:dyDescent="0.3">
      <c r="A450" s="7" t="s">
        <v>281</v>
      </c>
      <c r="B450" s="7" t="s">
        <v>910</v>
      </c>
      <c r="C450" s="7">
        <v>1303</v>
      </c>
      <c r="D450" s="7" t="s">
        <v>8</v>
      </c>
      <c r="E450" s="7">
        <v>913</v>
      </c>
      <c r="F450" s="7">
        <v>110002</v>
      </c>
      <c r="G450" s="7" t="s">
        <v>915</v>
      </c>
      <c r="H450" s="8" t="s">
        <v>1571</v>
      </c>
      <c r="I450" s="8"/>
      <c r="J450" s="15">
        <v>999000</v>
      </c>
      <c r="K450" s="15">
        <v>499000</v>
      </c>
      <c r="L450" s="15">
        <v>999000</v>
      </c>
      <c r="M450" s="15">
        <v>999000</v>
      </c>
      <c r="N450" s="15">
        <v>999000</v>
      </c>
      <c r="O450" s="15">
        <v>998000</v>
      </c>
      <c r="P450" s="15">
        <v>996000</v>
      </c>
      <c r="Q450" s="15">
        <v>997000</v>
      </c>
      <c r="R450" s="15">
        <v>997000</v>
      </c>
      <c r="S450" s="15">
        <v>996000</v>
      </c>
      <c r="T450" s="15">
        <v>998000</v>
      </c>
      <c r="U450" s="15">
        <v>999000</v>
      </c>
      <c r="V450" s="29">
        <v>0.46160000000000001</v>
      </c>
      <c r="X450" s="35">
        <v>0.4474239217287298</v>
      </c>
      <c r="Y450" s="35">
        <v>0.45143469405446823</v>
      </c>
      <c r="Z450" s="35">
        <v>0.45569177923052184</v>
      </c>
      <c r="AA450" s="35">
        <v>0.45552759587677877</v>
      </c>
      <c r="AB450" s="35">
        <v>0.46410404252979992</v>
      </c>
      <c r="AC450" s="35">
        <v>0.46732854447459954</v>
      </c>
      <c r="AD450" s="35">
        <v>0.46950548980852047</v>
      </c>
      <c r="AE450" s="35">
        <v>0.47281472674220676</v>
      </c>
      <c r="AF450" s="35">
        <v>0.46259865396561373</v>
      </c>
      <c r="AG450" s="35">
        <v>0.46339080104527541</v>
      </c>
      <c r="AH450" s="35">
        <v>0.45949392654688126</v>
      </c>
      <c r="AI450" s="35">
        <v>0.46050878920575589</v>
      </c>
      <c r="AK450" s="28">
        <f t="shared" si="106"/>
        <v>446976.49780700105</v>
      </c>
      <c r="AL450" s="28">
        <f t="shared" si="107"/>
        <v>225265.91233317964</v>
      </c>
      <c r="AM450" s="28">
        <f t="shared" si="108"/>
        <v>455236.08745129133</v>
      </c>
      <c r="AN450" s="28">
        <f t="shared" si="109"/>
        <v>455072.06828090199</v>
      </c>
      <c r="AO450" s="28">
        <f t="shared" si="110"/>
        <v>463639.93848727015</v>
      </c>
      <c r="AP450" s="28">
        <f t="shared" si="111"/>
        <v>466393.88738565036</v>
      </c>
      <c r="AQ450" s="28">
        <f t="shared" si="112"/>
        <v>467627.46784928639</v>
      </c>
      <c r="AR450" s="28">
        <f t="shared" si="113"/>
        <v>471396.28256198013</v>
      </c>
      <c r="AS450" s="28">
        <f t="shared" si="114"/>
        <v>461210.85800371686</v>
      </c>
      <c r="AT450" s="28">
        <f t="shared" si="115"/>
        <v>461537.23784109432</v>
      </c>
      <c r="AU450" s="28">
        <f t="shared" si="116"/>
        <v>458574.9386937875</v>
      </c>
      <c r="AV450" s="28">
        <f t="shared" si="117"/>
        <v>460048.28041655011</v>
      </c>
    </row>
    <row r="451" spans="1:48" s="21" customFormat="1" x14ac:dyDescent="0.3">
      <c r="A451" s="7" t="s">
        <v>281</v>
      </c>
      <c r="B451" s="7" t="s">
        <v>910</v>
      </c>
      <c r="C451" s="7">
        <v>1303</v>
      </c>
      <c r="D451" s="7" t="s">
        <v>8</v>
      </c>
      <c r="E451" s="7">
        <v>913</v>
      </c>
      <c r="F451" s="7">
        <v>111079</v>
      </c>
      <c r="G451" s="7" t="s">
        <v>915</v>
      </c>
      <c r="H451" s="8" t="s">
        <v>1572</v>
      </c>
      <c r="I451" s="8"/>
      <c r="J451" s="15">
        <v>0</v>
      </c>
      <c r="K451" s="15">
        <v>0</v>
      </c>
      <c r="L451" s="15">
        <v>500000</v>
      </c>
      <c r="M451" s="15">
        <v>500000</v>
      </c>
      <c r="N451" s="15">
        <v>500000</v>
      </c>
      <c r="O451" s="15">
        <v>499000</v>
      </c>
      <c r="P451" s="15">
        <v>498000</v>
      </c>
      <c r="Q451" s="15">
        <v>499000</v>
      </c>
      <c r="R451" s="15">
        <v>499000</v>
      </c>
      <c r="S451" s="15">
        <v>498000</v>
      </c>
      <c r="T451" s="15">
        <v>499000</v>
      </c>
      <c r="U451" s="15">
        <v>500000</v>
      </c>
      <c r="V451" s="29">
        <v>0.46160000000000001</v>
      </c>
      <c r="X451" s="35">
        <v>0.4474239217287298</v>
      </c>
      <c r="Y451" s="35">
        <v>0.45143469405446823</v>
      </c>
      <c r="Z451" s="35">
        <v>0.45569177923052184</v>
      </c>
      <c r="AA451" s="35">
        <v>0.45552759587677877</v>
      </c>
      <c r="AB451" s="35">
        <v>0.46410404252979992</v>
      </c>
      <c r="AC451" s="35">
        <v>0.46732854447459954</v>
      </c>
      <c r="AD451" s="35">
        <v>0.46950548980852047</v>
      </c>
      <c r="AE451" s="35">
        <v>0.47281472674220676</v>
      </c>
      <c r="AF451" s="35">
        <v>0.46259865396561373</v>
      </c>
      <c r="AG451" s="35">
        <v>0.46339080104527541</v>
      </c>
      <c r="AH451" s="35">
        <v>0.45949392654688126</v>
      </c>
      <c r="AI451" s="35">
        <v>0.46050878920575589</v>
      </c>
      <c r="AK451" s="28">
        <f t="shared" si="106"/>
        <v>0</v>
      </c>
      <c r="AL451" s="28">
        <f t="shared" si="107"/>
        <v>0</v>
      </c>
      <c r="AM451" s="28">
        <f t="shared" si="108"/>
        <v>227845.88961526091</v>
      </c>
      <c r="AN451" s="28">
        <f t="shared" si="109"/>
        <v>227763.79793838938</v>
      </c>
      <c r="AO451" s="28">
        <f t="shared" si="110"/>
        <v>232052.02126489996</v>
      </c>
      <c r="AP451" s="28">
        <f t="shared" si="111"/>
        <v>233196.94369282518</v>
      </c>
      <c r="AQ451" s="28">
        <f t="shared" si="112"/>
        <v>233813.73392464319</v>
      </c>
      <c r="AR451" s="28">
        <f t="shared" si="113"/>
        <v>235934.54864436117</v>
      </c>
      <c r="AS451" s="28">
        <f t="shared" si="114"/>
        <v>230836.72832884124</v>
      </c>
      <c r="AT451" s="28">
        <f t="shared" si="115"/>
        <v>230768.61892054716</v>
      </c>
      <c r="AU451" s="28">
        <f t="shared" si="116"/>
        <v>229287.46934689375</v>
      </c>
      <c r="AV451" s="28">
        <f t="shared" si="117"/>
        <v>230254.39460287793</v>
      </c>
    </row>
    <row r="452" spans="1:48" s="21" customFormat="1" x14ac:dyDescent="0.3">
      <c r="A452" s="7" t="s">
        <v>281</v>
      </c>
      <c r="B452" s="7" t="s">
        <v>910</v>
      </c>
      <c r="C452" s="7">
        <v>1303</v>
      </c>
      <c r="D452" s="7" t="s">
        <v>8</v>
      </c>
      <c r="E452" s="7">
        <v>913</v>
      </c>
      <c r="F452" s="7">
        <v>111044</v>
      </c>
      <c r="G452" s="7" t="s">
        <v>915</v>
      </c>
      <c r="H452" s="8" t="s">
        <v>1573</v>
      </c>
      <c r="I452" s="8"/>
      <c r="J452" s="15">
        <v>999000</v>
      </c>
      <c r="K452" s="15">
        <v>998000</v>
      </c>
      <c r="L452" s="15">
        <v>200000</v>
      </c>
      <c r="M452" s="15">
        <v>200000</v>
      </c>
      <c r="N452" s="15">
        <v>200000</v>
      </c>
      <c r="O452" s="15">
        <v>200000</v>
      </c>
      <c r="P452" s="15">
        <v>200000</v>
      </c>
      <c r="Q452" s="15">
        <v>200000</v>
      </c>
      <c r="R452" s="15">
        <v>200000</v>
      </c>
      <c r="S452" s="15">
        <v>200000</v>
      </c>
      <c r="T452" s="15">
        <v>200000</v>
      </c>
      <c r="U452" s="15">
        <v>200000</v>
      </c>
      <c r="V452" s="29">
        <v>0.46160000000000001</v>
      </c>
      <c r="X452" s="35">
        <v>0.4474239217287298</v>
      </c>
      <c r="Y452" s="35">
        <v>0.45143469405446823</v>
      </c>
      <c r="Z452" s="35">
        <v>0.45569177923052184</v>
      </c>
      <c r="AA452" s="35">
        <v>0.45552759587677877</v>
      </c>
      <c r="AB452" s="35">
        <v>0.46410404252979992</v>
      </c>
      <c r="AC452" s="35">
        <v>0.46732854447459954</v>
      </c>
      <c r="AD452" s="35">
        <v>0.46950548980852047</v>
      </c>
      <c r="AE452" s="35">
        <v>0.47281472674220676</v>
      </c>
      <c r="AF452" s="35">
        <v>0.46259865396561373</v>
      </c>
      <c r="AG452" s="35">
        <v>0.46339080104527541</v>
      </c>
      <c r="AH452" s="35">
        <v>0.45949392654688126</v>
      </c>
      <c r="AI452" s="35">
        <v>0.46050878920575589</v>
      </c>
      <c r="AK452" s="28">
        <f t="shared" si="106"/>
        <v>446976.49780700105</v>
      </c>
      <c r="AL452" s="28">
        <f t="shared" si="107"/>
        <v>450531.82466635929</v>
      </c>
      <c r="AM452" s="28">
        <f t="shared" si="108"/>
        <v>91138.355846104372</v>
      </c>
      <c r="AN452" s="28">
        <f t="shared" si="109"/>
        <v>91105.519175355759</v>
      </c>
      <c r="AO452" s="28">
        <f t="shared" si="110"/>
        <v>92820.808505959983</v>
      </c>
      <c r="AP452" s="28">
        <f t="shared" si="111"/>
        <v>93465.70889491991</v>
      </c>
      <c r="AQ452" s="28">
        <f t="shared" si="112"/>
        <v>93901.097961704101</v>
      </c>
      <c r="AR452" s="28">
        <f t="shared" si="113"/>
        <v>94562.945348441353</v>
      </c>
      <c r="AS452" s="28">
        <f t="shared" si="114"/>
        <v>92519.730793122741</v>
      </c>
      <c r="AT452" s="28">
        <f t="shared" si="115"/>
        <v>92678.160209055088</v>
      </c>
      <c r="AU452" s="28">
        <f t="shared" si="116"/>
        <v>91898.785309376253</v>
      </c>
      <c r="AV452" s="28">
        <f t="shared" si="117"/>
        <v>92101.757841151179</v>
      </c>
    </row>
    <row r="453" spans="1:48" s="21" customFormat="1" x14ac:dyDescent="0.3">
      <c r="A453" s="7" t="s">
        <v>281</v>
      </c>
      <c r="B453" s="7" t="s">
        <v>910</v>
      </c>
      <c r="C453" s="7">
        <v>1303</v>
      </c>
      <c r="D453" s="7" t="s">
        <v>8</v>
      </c>
      <c r="E453" s="7">
        <v>913</v>
      </c>
      <c r="F453" s="7">
        <v>111465</v>
      </c>
      <c r="G453" s="7" t="s">
        <v>915</v>
      </c>
      <c r="H453" s="8" t="s">
        <v>1574</v>
      </c>
      <c r="I453" s="8"/>
      <c r="J453" s="15">
        <v>300000</v>
      </c>
      <c r="K453" s="15">
        <v>200000</v>
      </c>
      <c r="L453" s="15">
        <v>200000</v>
      </c>
      <c r="M453" s="15">
        <v>200000</v>
      </c>
      <c r="N453" s="15">
        <v>200000</v>
      </c>
      <c r="O453" s="15">
        <v>200000</v>
      </c>
      <c r="P453" s="15">
        <v>200000</v>
      </c>
      <c r="Q453" s="15">
        <v>200000</v>
      </c>
      <c r="R453" s="15">
        <v>200000</v>
      </c>
      <c r="S453" s="15">
        <v>200000</v>
      </c>
      <c r="T453" s="15">
        <v>200000</v>
      </c>
      <c r="U453" s="15">
        <v>200000</v>
      </c>
      <c r="V453" s="29">
        <v>0.46160000000000001</v>
      </c>
      <c r="X453" s="35">
        <v>0.4474239217287298</v>
      </c>
      <c r="Y453" s="35">
        <v>0.45143469405446823</v>
      </c>
      <c r="Z453" s="35">
        <v>0.45569177923052184</v>
      </c>
      <c r="AA453" s="35">
        <v>0.45552759587677877</v>
      </c>
      <c r="AB453" s="35">
        <v>0.46410404252979992</v>
      </c>
      <c r="AC453" s="35">
        <v>0.46732854447459954</v>
      </c>
      <c r="AD453" s="35">
        <v>0.46950548980852047</v>
      </c>
      <c r="AE453" s="35">
        <v>0.47281472674220676</v>
      </c>
      <c r="AF453" s="35">
        <v>0.46259865396561373</v>
      </c>
      <c r="AG453" s="35">
        <v>0.46339080104527541</v>
      </c>
      <c r="AH453" s="35">
        <v>0.45949392654688126</v>
      </c>
      <c r="AI453" s="35">
        <v>0.46050878920575589</v>
      </c>
      <c r="AK453" s="28">
        <f t="shared" si="106"/>
        <v>134227.17651861894</v>
      </c>
      <c r="AL453" s="28">
        <f t="shared" si="107"/>
        <v>90286.93881089364</v>
      </c>
      <c r="AM453" s="28">
        <f t="shared" si="108"/>
        <v>91138.355846104372</v>
      </c>
      <c r="AN453" s="28">
        <f t="shared" si="109"/>
        <v>91105.519175355759</v>
      </c>
      <c r="AO453" s="28">
        <f t="shared" si="110"/>
        <v>92820.808505959983</v>
      </c>
      <c r="AP453" s="28">
        <f t="shared" si="111"/>
        <v>93465.70889491991</v>
      </c>
      <c r="AQ453" s="28">
        <f t="shared" si="112"/>
        <v>93901.097961704101</v>
      </c>
      <c r="AR453" s="28">
        <f t="shared" si="113"/>
        <v>94562.945348441353</v>
      </c>
      <c r="AS453" s="28">
        <f t="shared" si="114"/>
        <v>92519.730793122741</v>
      </c>
      <c r="AT453" s="28">
        <f t="shared" si="115"/>
        <v>92678.160209055088</v>
      </c>
      <c r="AU453" s="28">
        <f t="shared" si="116"/>
        <v>91898.785309376253</v>
      </c>
      <c r="AV453" s="28">
        <f t="shared" si="117"/>
        <v>92101.757841151179</v>
      </c>
    </row>
    <row r="454" spans="1:48" s="21" customFormat="1" x14ac:dyDescent="0.3">
      <c r="A454" s="7" t="s">
        <v>281</v>
      </c>
      <c r="B454" s="7" t="s">
        <v>910</v>
      </c>
      <c r="C454" s="7">
        <v>1303</v>
      </c>
      <c r="D454" s="7" t="s">
        <v>8</v>
      </c>
      <c r="E454" s="7">
        <v>913</v>
      </c>
      <c r="F454" s="7">
        <v>110747</v>
      </c>
      <c r="G454" s="7" t="s">
        <v>915</v>
      </c>
      <c r="H454" s="8" t="s">
        <v>1575</v>
      </c>
      <c r="I454" s="8"/>
      <c r="J454" s="15">
        <v>200000</v>
      </c>
      <c r="K454" s="15">
        <v>200000</v>
      </c>
      <c r="L454" s="15">
        <v>200000</v>
      </c>
      <c r="M454" s="15">
        <v>200000</v>
      </c>
      <c r="N454" s="15">
        <v>200000</v>
      </c>
      <c r="O454" s="15">
        <v>200000</v>
      </c>
      <c r="P454" s="15">
        <v>200000</v>
      </c>
      <c r="Q454" s="15">
        <v>200000</v>
      </c>
      <c r="R454" s="15">
        <v>200000</v>
      </c>
      <c r="S454" s="15">
        <v>200000</v>
      </c>
      <c r="T454" s="15">
        <v>200000</v>
      </c>
      <c r="U454" s="15">
        <v>200000</v>
      </c>
      <c r="V454" s="29">
        <v>0.46160000000000001</v>
      </c>
      <c r="X454" s="35">
        <v>0.4474239217287298</v>
      </c>
      <c r="Y454" s="35">
        <v>0.45143469405446823</v>
      </c>
      <c r="Z454" s="35">
        <v>0.45569177923052184</v>
      </c>
      <c r="AA454" s="35">
        <v>0.45552759587677877</v>
      </c>
      <c r="AB454" s="35">
        <v>0.46410404252979992</v>
      </c>
      <c r="AC454" s="35">
        <v>0.46732854447459954</v>
      </c>
      <c r="AD454" s="35">
        <v>0.46950548980852047</v>
      </c>
      <c r="AE454" s="35">
        <v>0.47281472674220676</v>
      </c>
      <c r="AF454" s="35">
        <v>0.46259865396561373</v>
      </c>
      <c r="AG454" s="35">
        <v>0.46339080104527541</v>
      </c>
      <c r="AH454" s="35">
        <v>0.45949392654688126</v>
      </c>
      <c r="AI454" s="35">
        <v>0.46050878920575589</v>
      </c>
      <c r="AK454" s="28">
        <f t="shared" si="106"/>
        <v>89484.784345745953</v>
      </c>
      <c r="AL454" s="28">
        <f t="shared" si="107"/>
        <v>90286.93881089364</v>
      </c>
      <c r="AM454" s="28">
        <f t="shared" si="108"/>
        <v>91138.355846104372</v>
      </c>
      <c r="AN454" s="28">
        <f t="shared" si="109"/>
        <v>91105.519175355759</v>
      </c>
      <c r="AO454" s="28">
        <f t="shared" si="110"/>
        <v>92820.808505959983</v>
      </c>
      <c r="AP454" s="28">
        <f t="shared" si="111"/>
        <v>93465.70889491991</v>
      </c>
      <c r="AQ454" s="28">
        <f t="shared" si="112"/>
        <v>93901.097961704101</v>
      </c>
      <c r="AR454" s="28">
        <f t="shared" si="113"/>
        <v>94562.945348441353</v>
      </c>
      <c r="AS454" s="28">
        <f t="shared" si="114"/>
        <v>92519.730793122741</v>
      </c>
      <c r="AT454" s="28">
        <f t="shared" si="115"/>
        <v>92678.160209055088</v>
      </c>
      <c r="AU454" s="28">
        <f t="shared" si="116"/>
        <v>91898.785309376253</v>
      </c>
      <c r="AV454" s="28">
        <f t="shared" si="117"/>
        <v>92101.757841151179</v>
      </c>
    </row>
    <row r="455" spans="1:48" s="21" customFormat="1" x14ac:dyDescent="0.3">
      <c r="A455" s="7" t="s">
        <v>281</v>
      </c>
      <c r="B455" s="7" t="s">
        <v>910</v>
      </c>
      <c r="C455" s="7">
        <v>1303</v>
      </c>
      <c r="D455" s="7" t="s">
        <v>8</v>
      </c>
      <c r="E455" s="7">
        <v>913</v>
      </c>
      <c r="F455" s="7">
        <v>111240</v>
      </c>
      <c r="G455" s="7" t="s">
        <v>915</v>
      </c>
      <c r="H455" s="8" t="s">
        <v>1576</v>
      </c>
      <c r="I455" s="8"/>
      <c r="J455" s="15">
        <v>200000</v>
      </c>
      <c r="K455" s="15">
        <v>200000</v>
      </c>
      <c r="L455" s="15">
        <v>200000</v>
      </c>
      <c r="M455" s="15">
        <v>200000</v>
      </c>
      <c r="N455" s="15">
        <v>200000</v>
      </c>
      <c r="O455" s="15">
        <v>200000</v>
      </c>
      <c r="P455" s="15">
        <v>200000</v>
      </c>
      <c r="Q455" s="15">
        <v>200000</v>
      </c>
      <c r="R455" s="15">
        <v>200000</v>
      </c>
      <c r="S455" s="15">
        <v>200000</v>
      </c>
      <c r="T455" s="15">
        <v>200000</v>
      </c>
      <c r="U455" s="15">
        <v>200000</v>
      </c>
      <c r="V455" s="29">
        <v>0.46160000000000001</v>
      </c>
      <c r="X455" s="35">
        <v>0.4474239217287298</v>
      </c>
      <c r="Y455" s="35">
        <v>0.45143469405446823</v>
      </c>
      <c r="Z455" s="35">
        <v>0.45569177923052184</v>
      </c>
      <c r="AA455" s="35">
        <v>0.45552759587677877</v>
      </c>
      <c r="AB455" s="35">
        <v>0.46410404252979992</v>
      </c>
      <c r="AC455" s="35">
        <v>0.46732854447459954</v>
      </c>
      <c r="AD455" s="35">
        <v>0.46950548980852047</v>
      </c>
      <c r="AE455" s="35">
        <v>0.47281472674220676</v>
      </c>
      <c r="AF455" s="35">
        <v>0.46259865396561373</v>
      </c>
      <c r="AG455" s="35">
        <v>0.46339080104527541</v>
      </c>
      <c r="AH455" s="35">
        <v>0.45949392654688126</v>
      </c>
      <c r="AI455" s="35">
        <v>0.46050878920575589</v>
      </c>
      <c r="AK455" s="28">
        <f t="shared" si="106"/>
        <v>89484.784345745953</v>
      </c>
      <c r="AL455" s="28">
        <f t="shared" si="107"/>
        <v>90286.93881089364</v>
      </c>
      <c r="AM455" s="28">
        <f t="shared" si="108"/>
        <v>91138.355846104372</v>
      </c>
      <c r="AN455" s="28">
        <f t="shared" si="109"/>
        <v>91105.519175355759</v>
      </c>
      <c r="AO455" s="28">
        <f t="shared" si="110"/>
        <v>92820.808505959983</v>
      </c>
      <c r="AP455" s="28">
        <f t="shared" si="111"/>
        <v>93465.70889491991</v>
      </c>
      <c r="AQ455" s="28">
        <f t="shared" si="112"/>
        <v>93901.097961704101</v>
      </c>
      <c r="AR455" s="28">
        <f t="shared" si="113"/>
        <v>94562.945348441353</v>
      </c>
      <c r="AS455" s="28">
        <f t="shared" si="114"/>
        <v>92519.730793122741</v>
      </c>
      <c r="AT455" s="28">
        <f t="shared" si="115"/>
        <v>92678.160209055088</v>
      </c>
      <c r="AU455" s="28">
        <f t="shared" si="116"/>
        <v>91898.785309376253</v>
      </c>
      <c r="AV455" s="28">
        <f t="shared" si="117"/>
        <v>92101.757841151179</v>
      </c>
    </row>
    <row r="456" spans="1:48" s="21" customFormat="1" x14ac:dyDescent="0.3">
      <c r="A456" s="7" t="s">
        <v>281</v>
      </c>
      <c r="B456" s="7" t="s">
        <v>910</v>
      </c>
      <c r="C456" s="7">
        <v>1303</v>
      </c>
      <c r="D456" s="7" t="s">
        <v>8</v>
      </c>
      <c r="E456" s="7">
        <v>925</v>
      </c>
      <c r="F456" s="7" t="s">
        <v>1706</v>
      </c>
      <c r="G456" s="7" t="s">
        <v>915</v>
      </c>
      <c r="H456" s="8" t="s">
        <v>1577</v>
      </c>
      <c r="I456" s="8"/>
      <c r="J456" s="15">
        <v>200000</v>
      </c>
      <c r="K456" s="15">
        <v>200000</v>
      </c>
      <c r="L456" s="15">
        <v>200000</v>
      </c>
      <c r="M456" s="15">
        <v>500000</v>
      </c>
      <c r="N456" s="15">
        <v>599000</v>
      </c>
      <c r="O456" s="15">
        <v>998000</v>
      </c>
      <c r="P456" s="15">
        <v>797000</v>
      </c>
      <c r="Q456" s="15">
        <v>499000</v>
      </c>
      <c r="R456" s="15">
        <v>997000</v>
      </c>
      <c r="S456" s="15">
        <v>996000</v>
      </c>
      <c r="T456" s="15">
        <v>1497000</v>
      </c>
      <c r="U456" s="15">
        <v>1997000</v>
      </c>
      <c r="V456" s="29">
        <v>0.46160000000000001</v>
      </c>
      <c r="X456" s="35">
        <v>0.4474239217287298</v>
      </c>
      <c r="Y456" s="35">
        <v>0.45143469405446823</v>
      </c>
      <c r="Z456" s="35">
        <v>0.45569177923052184</v>
      </c>
      <c r="AA456" s="35">
        <v>0.45552759587677877</v>
      </c>
      <c r="AB456" s="35">
        <v>0.46410404252979992</v>
      </c>
      <c r="AC456" s="35">
        <v>0.46732854447459954</v>
      </c>
      <c r="AD456" s="35">
        <v>0.46950548980852047</v>
      </c>
      <c r="AE456" s="35">
        <v>0.47281472674220676</v>
      </c>
      <c r="AF456" s="35">
        <v>0.46259865396561373</v>
      </c>
      <c r="AG456" s="35">
        <v>0.46339080104527541</v>
      </c>
      <c r="AH456" s="35">
        <v>0.45949392654688126</v>
      </c>
      <c r="AI456" s="35">
        <v>0.46050878920575589</v>
      </c>
      <c r="AK456" s="28">
        <f t="shared" si="106"/>
        <v>89484.784345745953</v>
      </c>
      <c r="AL456" s="28">
        <f t="shared" si="107"/>
        <v>90286.93881089364</v>
      </c>
      <c r="AM456" s="28">
        <f t="shared" si="108"/>
        <v>91138.355846104372</v>
      </c>
      <c r="AN456" s="28">
        <f t="shared" si="109"/>
        <v>227763.79793838938</v>
      </c>
      <c r="AO456" s="28">
        <f t="shared" si="110"/>
        <v>277998.32147535012</v>
      </c>
      <c r="AP456" s="28">
        <f t="shared" si="111"/>
        <v>466393.88738565036</v>
      </c>
      <c r="AQ456" s="28">
        <f t="shared" si="112"/>
        <v>374195.87537739082</v>
      </c>
      <c r="AR456" s="28">
        <f t="shared" si="113"/>
        <v>235934.54864436117</v>
      </c>
      <c r="AS456" s="28">
        <f t="shared" si="114"/>
        <v>461210.85800371686</v>
      </c>
      <c r="AT456" s="28">
        <f t="shared" si="115"/>
        <v>461537.23784109432</v>
      </c>
      <c r="AU456" s="28">
        <f t="shared" si="116"/>
        <v>687862.40804068127</v>
      </c>
      <c r="AV456" s="28">
        <f t="shared" si="117"/>
        <v>919636.05204389454</v>
      </c>
    </row>
    <row r="457" spans="1:48" s="21" customFormat="1" x14ac:dyDescent="0.3">
      <c r="A457" s="7" t="s">
        <v>281</v>
      </c>
      <c r="B457" s="7" t="s">
        <v>910</v>
      </c>
      <c r="C457" s="7">
        <v>1303</v>
      </c>
      <c r="D457" s="7" t="s">
        <v>8</v>
      </c>
      <c r="E457" s="7">
        <v>905</v>
      </c>
      <c r="F457" s="7" t="s">
        <v>1707</v>
      </c>
      <c r="G457" s="7" t="s">
        <v>915</v>
      </c>
      <c r="H457" s="8" t="s">
        <v>1578</v>
      </c>
      <c r="I457" s="8"/>
      <c r="J457" s="15">
        <v>0</v>
      </c>
      <c r="K457" s="15">
        <v>0</v>
      </c>
      <c r="L457" s="15">
        <v>0</v>
      </c>
      <c r="M457" s="15">
        <v>200000</v>
      </c>
      <c r="N457" s="15">
        <v>200000</v>
      </c>
      <c r="O457" s="15">
        <v>200000</v>
      </c>
      <c r="P457" s="15">
        <v>200000</v>
      </c>
      <c r="Q457" s="15">
        <v>200000</v>
      </c>
      <c r="R457" s="15">
        <v>200000</v>
      </c>
      <c r="S457" s="15">
        <v>200000</v>
      </c>
      <c r="T457" s="15">
        <v>200000</v>
      </c>
      <c r="U457" s="15">
        <v>200000</v>
      </c>
      <c r="V457" s="29">
        <v>0.46160000000000001</v>
      </c>
      <c r="X457" s="35">
        <v>0.4474239217287298</v>
      </c>
      <c r="Y457" s="35">
        <v>0.45143469405446823</v>
      </c>
      <c r="Z457" s="35">
        <v>0.45569177923052184</v>
      </c>
      <c r="AA457" s="35">
        <v>0.45552759587677877</v>
      </c>
      <c r="AB457" s="35">
        <v>0.46410404252979992</v>
      </c>
      <c r="AC457" s="35">
        <v>0.46732854447459954</v>
      </c>
      <c r="AD457" s="35">
        <v>0.46950548980852047</v>
      </c>
      <c r="AE457" s="35">
        <v>0.47281472674220676</v>
      </c>
      <c r="AF457" s="35">
        <v>0.46259865396561373</v>
      </c>
      <c r="AG457" s="35">
        <v>0.46339080104527541</v>
      </c>
      <c r="AH457" s="35">
        <v>0.45949392654688126</v>
      </c>
      <c r="AI457" s="35">
        <v>0.46050878920575589</v>
      </c>
      <c r="AK457" s="28">
        <f t="shared" si="106"/>
        <v>0</v>
      </c>
      <c r="AL457" s="28">
        <f t="shared" si="107"/>
        <v>0</v>
      </c>
      <c r="AM457" s="28">
        <f t="shared" si="108"/>
        <v>0</v>
      </c>
      <c r="AN457" s="28">
        <f t="shared" si="109"/>
        <v>91105.519175355759</v>
      </c>
      <c r="AO457" s="28">
        <f t="shared" si="110"/>
        <v>92820.808505959983</v>
      </c>
      <c r="AP457" s="28">
        <f t="shared" si="111"/>
        <v>93465.70889491991</v>
      </c>
      <c r="AQ457" s="28">
        <f t="shared" si="112"/>
        <v>93901.097961704101</v>
      </c>
      <c r="AR457" s="28">
        <f t="shared" si="113"/>
        <v>94562.945348441353</v>
      </c>
      <c r="AS457" s="28">
        <f t="shared" si="114"/>
        <v>92519.730793122741</v>
      </c>
      <c r="AT457" s="28">
        <f t="shared" si="115"/>
        <v>92678.160209055088</v>
      </c>
      <c r="AU457" s="28">
        <f t="shared" si="116"/>
        <v>91898.785309376253</v>
      </c>
      <c r="AV457" s="28">
        <f t="shared" si="117"/>
        <v>92101.757841151179</v>
      </c>
    </row>
    <row r="458" spans="1:48" s="21" customFormat="1" x14ac:dyDescent="0.3">
      <c r="A458" s="7" t="s">
        <v>281</v>
      </c>
      <c r="B458" s="7" t="s">
        <v>910</v>
      </c>
      <c r="C458" s="7">
        <v>1303</v>
      </c>
      <c r="D458" s="7" t="s">
        <v>8</v>
      </c>
      <c r="E458" s="7">
        <v>905</v>
      </c>
      <c r="F458" s="7" t="s">
        <v>1708</v>
      </c>
      <c r="G458" s="7" t="s">
        <v>915</v>
      </c>
      <c r="H458" s="8" t="s">
        <v>1579</v>
      </c>
      <c r="I458" s="8"/>
      <c r="J458" s="15">
        <v>0</v>
      </c>
      <c r="K458" s="15">
        <v>0</v>
      </c>
      <c r="L458" s="15">
        <v>100000</v>
      </c>
      <c r="M458" s="15">
        <v>100000</v>
      </c>
      <c r="N458" s="15">
        <v>100000</v>
      </c>
      <c r="O458" s="15">
        <v>100000</v>
      </c>
      <c r="P458" s="15">
        <v>100000</v>
      </c>
      <c r="Q458" s="15">
        <v>100000</v>
      </c>
      <c r="R458" s="15">
        <v>100000</v>
      </c>
      <c r="S458" s="15">
        <v>100000</v>
      </c>
      <c r="T458" s="15">
        <v>998000</v>
      </c>
      <c r="U458" s="15">
        <v>999000</v>
      </c>
      <c r="V458" s="29">
        <v>0.46160000000000001</v>
      </c>
      <c r="X458" s="35">
        <v>0.4474239217287298</v>
      </c>
      <c r="Y458" s="35">
        <v>0.45143469405446823</v>
      </c>
      <c r="Z458" s="35">
        <v>0.45569177923052184</v>
      </c>
      <c r="AA458" s="35">
        <v>0.45552759587677877</v>
      </c>
      <c r="AB458" s="35">
        <v>0.46410404252979992</v>
      </c>
      <c r="AC458" s="35">
        <v>0.46732854447459954</v>
      </c>
      <c r="AD458" s="35">
        <v>0.46950548980852047</v>
      </c>
      <c r="AE458" s="35">
        <v>0.47281472674220676</v>
      </c>
      <c r="AF458" s="35">
        <v>0.46259865396561373</v>
      </c>
      <c r="AG458" s="35">
        <v>0.46339080104527541</v>
      </c>
      <c r="AH458" s="35">
        <v>0.45949392654688126</v>
      </c>
      <c r="AI458" s="35">
        <v>0.46050878920575589</v>
      </c>
      <c r="AK458" s="28">
        <f t="shared" si="106"/>
        <v>0</v>
      </c>
      <c r="AL458" s="28">
        <f t="shared" si="107"/>
        <v>0</v>
      </c>
      <c r="AM458" s="28">
        <f t="shared" si="108"/>
        <v>45569.177923052186</v>
      </c>
      <c r="AN458" s="28">
        <f t="shared" si="109"/>
        <v>45552.75958767788</v>
      </c>
      <c r="AO458" s="28">
        <f t="shared" si="110"/>
        <v>46410.404252979992</v>
      </c>
      <c r="AP458" s="28">
        <f t="shared" si="111"/>
        <v>46732.854447459955</v>
      </c>
      <c r="AQ458" s="28">
        <f t="shared" si="112"/>
        <v>46950.548980852051</v>
      </c>
      <c r="AR458" s="28">
        <f t="shared" si="113"/>
        <v>47281.472674220677</v>
      </c>
      <c r="AS458" s="28">
        <f t="shared" si="114"/>
        <v>46259.86539656137</v>
      </c>
      <c r="AT458" s="28">
        <f t="shared" si="115"/>
        <v>46339.080104527544</v>
      </c>
      <c r="AU458" s="28">
        <f t="shared" si="116"/>
        <v>458574.9386937875</v>
      </c>
      <c r="AV458" s="28">
        <f t="shared" si="117"/>
        <v>460048.28041655011</v>
      </c>
    </row>
    <row r="459" spans="1:48" s="21" customFormat="1" x14ac:dyDescent="0.3">
      <c r="A459" s="7" t="s">
        <v>281</v>
      </c>
      <c r="B459" s="7" t="s">
        <v>910</v>
      </c>
      <c r="C459" s="7">
        <v>1303</v>
      </c>
      <c r="D459" s="7" t="s">
        <v>8</v>
      </c>
      <c r="E459" s="7">
        <v>905</v>
      </c>
      <c r="F459" s="7" t="s">
        <v>1709</v>
      </c>
      <c r="G459" s="7" t="s">
        <v>915</v>
      </c>
      <c r="H459" s="8" t="s">
        <v>1580</v>
      </c>
      <c r="I459" s="8"/>
      <c r="J459" s="15">
        <v>0</v>
      </c>
      <c r="K459" s="15">
        <v>0</v>
      </c>
      <c r="L459" s="15">
        <v>200000</v>
      </c>
      <c r="M459" s="15">
        <v>100000</v>
      </c>
      <c r="N459" s="15">
        <v>100000</v>
      </c>
      <c r="O459" s="15">
        <v>100000</v>
      </c>
      <c r="P459" s="15">
        <v>100000</v>
      </c>
      <c r="Q459" s="15">
        <v>100000</v>
      </c>
      <c r="R459" s="15">
        <v>100000</v>
      </c>
      <c r="S459" s="15">
        <v>200000</v>
      </c>
      <c r="T459" s="15">
        <v>200000</v>
      </c>
      <c r="U459" s="15">
        <v>999000</v>
      </c>
      <c r="V459" s="29">
        <v>0.46160000000000001</v>
      </c>
      <c r="X459" s="35">
        <v>0.4474239217287298</v>
      </c>
      <c r="Y459" s="35">
        <v>0.45143469405446823</v>
      </c>
      <c r="Z459" s="35">
        <v>0.45569177923052184</v>
      </c>
      <c r="AA459" s="35">
        <v>0.45552759587677877</v>
      </c>
      <c r="AB459" s="35">
        <v>0.46410404252979992</v>
      </c>
      <c r="AC459" s="35">
        <v>0.46732854447459954</v>
      </c>
      <c r="AD459" s="35">
        <v>0.46950548980852047</v>
      </c>
      <c r="AE459" s="35">
        <v>0.47281472674220676</v>
      </c>
      <c r="AF459" s="35">
        <v>0.46259865396561373</v>
      </c>
      <c r="AG459" s="35">
        <v>0.46339080104527541</v>
      </c>
      <c r="AH459" s="35">
        <v>0.45949392654688126</v>
      </c>
      <c r="AI459" s="35">
        <v>0.46050878920575589</v>
      </c>
      <c r="AK459" s="28">
        <f t="shared" si="106"/>
        <v>0</v>
      </c>
      <c r="AL459" s="28">
        <f t="shared" si="107"/>
        <v>0</v>
      </c>
      <c r="AM459" s="28">
        <f t="shared" si="108"/>
        <v>91138.355846104372</v>
      </c>
      <c r="AN459" s="28">
        <f t="shared" si="109"/>
        <v>45552.75958767788</v>
      </c>
      <c r="AO459" s="28">
        <f t="shared" si="110"/>
        <v>46410.404252979992</v>
      </c>
      <c r="AP459" s="28">
        <f t="shared" si="111"/>
        <v>46732.854447459955</v>
      </c>
      <c r="AQ459" s="28">
        <f t="shared" si="112"/>
        <v>46950.548980852051</v>
      </c>
      <c r="AR459" s="28">
        <f t="shared" si="113"/>
        <v>47281.472674220677</v>
      </c>
      <c r="AS459" s="28">
        <f t="shared" si="114"/>
        <v>46259.86539656137</v>
      </c>
      <c r="AT459" s="28">
        <f t="shared" si="115"/>
        <v>92678.160209055088</v>
      </c>
      <c r="AU459" s="28">
        <f t="shared" si="116"/>
        <v>91898.785309376253</v>
      </c>
      <c r="AV459" s="28">
        <f t="shared" si="117"/>
        <v>460048.28041655011</v>
      </c>
    </row>
    <row r="460" spans="1:48" s="21" customFormat="1" x14ac:dyDescent="0.3">
      <c r="A460" s="7" t="s">
        <v>281</v>
      </c>
      <c r="B460" s="7" t="s">
        <v>910</v>
      </c>
      <c r="C460" s="7">
        <v>1303</v>
      </c>
      <c r="D460" s="7" t="s">
        <v>8</v>
      </c>
      <c r="E460" s="7">
        <v>905</v>
      </c>
      <c r="F460" s="7" t="s">
        <v>1710</v>
      </c>
      <c r="G460" s="7" t="s">
        <v>915</v>
      </c>
      <c r="H460" s="8" t="s">
        <v>1581</v>
      </c>
      <c r="I460" s="8"/>
      <c r="J460" s="15">
        <v>999000</v>
      </c>
      <c r="K460" s="15">
        <v>499000</v>
      </c>
      <c r="L460" s="15">
        <v>999000</v>
      </c>
      <c r="M460" s="15">
        <v>999000</v>
      </c>
      <c r="N460" s="15">
        <v>999000</v>
      </c>
      <c r="O460" s="15">
        <v>998000</v>
      </c>
      <c r="P460" s="15">
        <v>996000</v>
      </c>
      <c r="Q460" s="15">
        <v>499000</v>
      </c>
      <c r="R460" s="15">
        <v>0</v>
      </c>
      <c r="S460" s="15">
        <v>996000</v>
      </c>
      <c r="T460" s="15">
        <v>998000</v>
      </c>
      <c r="U460" s="15">
        <v>1997000</v>
      </c>
      <c r="V460" s="29">
        <v>0.46160000000000001</v>
      </c>
      <c r="X460" s="35">
        <v>0.4474239217287298</v>
      </c>
      <c r="Y460" s="35">
        <v>0.45143469405446823</v>
      </c>
      <c r="Z460" s="35">
        <v>0.45569177923052184</v>
      </c>
      <c r="AA460" s="35">
        <v>0.45552759587677877</v>
      </c>
      <c r="AB460" s="35">
        <v>0.46410404252979992</v>
      </c>
      <c r="AC460" s="35">
        <v>0.46732854447459954</v>
      </c>
      <c r="AD460" s="35">
        <v>0.46950548980852047</v>
      </c>
      <c r="AE460" s="35">
        <v>0.47281472674220676</v>
      </c>
      <c r="AF460" s="35">
        <v>0.46259865396561373</v>
      </c>
      <c r="AG460" s="35">
        <v>0.46339080104527541</v>
      </c>
      <c r="AH460" s="35">
        <v>0.45949392654688126</v>
      </c>
      <c r="AI460" s="35">
        <v>0.46050878920575589</v>
      </c>
      <c r="AK460" s="28">
        <f t="shared" si="106"/>
        <v>446976.49780700105</v>
      </c>
      <c r="AL460" s="28">
        <f t="shared" si="107"/>
        <v>225265.91233317964</v>
      </c>
      <c r="AM460" s="28">
        <f t="shared" si="108"/>
        <v>455236.08745129133</v>
      </c>
      <c r="AN460" s="28">
        <f t="shared" si="109"/>
        <v>455072.06828090199</v>
      </c>
      <c r="AO460" s="28">
        <f t="shared" si="110"/>
        <v>463639.93848727015</v>
      </c>
      <c r="AP460" s="28">
        <f t="shared" si="111"/>
        <v>466393.88738565036</v>
      </c>
      <c r="AQ460" s="28">
        <f t="shared" si="112"/>
        <v>467627.46784928639</v>
      </c>
      <c r="AR460" s="28">
        <f t="shared" si="113"/>
        <v>235934.54864436117</v>
      </c>
      <c r="AS460" s="28">
        <f t="shared" si="114"/>
        <v>0</v>
      </c>
      <c r="AT460" s="28">
        <f t="shared" si="115"/>
        <v>461537.23784109432</v>
      </c>
      <c r="AU460" s="28">
        <f t="shared" si="116"/>
        <v>458574.9386937875</v>
      </c>
      <c r="AV460" s="28">
        <f t="shared" si="117"/>
        <v>919636.05204389454</v>
      </c>
    </row>
    <row r="461" spans="1:48" s="21" customFormat="1" x14ac:dyDescent="0.3">
      <c r="A461" s="7" t="s">
        <v>281</v>
      </c>
      <c r="B461" s="7" t="s">
        <v>910</v>
      </c>
      <c r="C461" s="7">
        <v>1303</v>
      </c>
      <c r="D461" s="7" t="s">
        <v>8</v>
      </c>
      <c r="E461" s="7">
        <v>925</v>
      </c>
      <c r="F461" s="7" t="s">
        <v>1711</v>
      </c>
      <c r="G461" s="7" t="s">
        <v>915</v>
      </c>
      <c r="H461" s="8" t="s">
        <v>1582</v>
      </c>
      <c r="I461" s="8"/>
      <c r="J461" s="15">
        <v>500000</v>
      </c>
      <c r="K461" s="15">
        <v>200000</v>
      </c>
      <c r="L461" s="15">
        <v>1997000</v>
      </c>
      <c r="M461" s="15">
        <v>500000</v>
      </c>
      <c r="N461" s="15">
        <v>500000</v>
      </c>
      <c r="O461" s="15">
        <v>499000</v>
      </c>
      <c r="P461" s="15">
        <v>498000</v>
      </c>
      <c r="Q461" s="15">
        <v>499000</v>
      </c>
      <c r="R461" s="15">
        <v>499000</v>
      </c>
      <c r="S461" s="15">
        <v>1992000</v>
      </c>
      <c r="T461" s="15">
        <v>499000</v>
      </c>
      <c r="U461" s="15">
        <v>0</v>
      </c>
      <c r="V461" s="29">
        <v>0.46160000000000001</v>
      </c>
      <c r="X461" s="35">
        <v>0.4474239217287298</v>
      </c>
      <c r="Y461" s="35">
        <v>0.45143469405446823</v>
      </c>
      <c r="Z461" s="35">
        <v>0.45569177923052184</v>
      </c>
      <c r="AA461" s="35">
        <v>0.45552759587677877</v>
      </c>
      <c r="AB461" s="35">
        <v>0.46410404252979992</v>
      </c>
      <c r="AC461" s="35">
        <v>0.46732854447459954</v>
      </c>
      <c r="AD461" s="35">
        <v>0.46950548980852047</v>
      </c>
      <c r="AE461" s="35">
        <v>0.47281472674220676</v>
      </c>
      <c r="AF461" s="35">
        <v>0.46259865396561373</v>
      </c>
      <c r="AG461" s="35">
        <v>0.46339080104527541</v>
      </c>
      <c r="AH461" s="35">
        <v>0.45949392654688126</v>
      </c>
      <c r="AI461" s="35">
        <v>0.46050878920575589</v>
      </c>
      <c r="AK461" s="28">
        <f t="shared" si="106"/>
        <v>223711.9608643649</v>
      </c>
      <c r="AL461" s="28">
        <f t="shared" si="107"/>
        <v>90286.93881089364</v>
      </c>
      <c r="AM461" s="28">
        <f t="shared" si="108"/>
        <v>910016.48312335217</v>
      </c>
      <c r="AN461" s="28">
        <f t="shared" si="109"/>
        <v>227763.79793838938</v>
      </c>
      <c r="AO461" s="28">
        <f t="shared" si="110"/>
        <v>232052.02126489996</v>
      </c>
      <c r="AP461" s="28">
        <f t="shared" si="111"/>
        <v>233196.94369282518</v>
      </c>
      <c r="AQ461" s="28">
        <f t="shared" si="112"/>
        <v>233813.73392464319</v>
      </c>
      <c r="AR461" s="28">
        <f t="shared" si="113"/>
        <v>235934.54864436117</v>
      </c>
      <c r="AS461" s="28">
        <f t="shared" si="114"/>
        <v>230836.72832884124</v>
      </c>
      <c r="AT461" s="28">
        <f t="shared" si="115"/>
        <v>923074.47568218864</v>
      </c>
      <c r="AU461" s="28">
        <f t="shared" si="116"/>
        <v>229287.46934689375</v>
      </c>
      <c r="AV461" s="28">
        <f t="shared" si="117"/>
        <v>0</v>
      </c>
    </row>
    <row r="462" spans="1:48" s="21" customFormat="1" x14ac:dyDescent="0.3">
      <c r="A462" s="7" t="s">
        <v>281</v>
      </c>
      <c r="B462" s="7" t="s">
        <v>910</v>
      </c>
      <c r="C462" s="7">
        <v>1303</v>
      </c>
      <c r="D462" s="7" t="s">
        <v>558</v>
      </c>
      <c r="E462" s="7">
        <v>905</v>
      </c>
      <c r="F462" s="7" t="s">
        <v>1712</v>
      </c>
      <c r="G462" s="7" t="s">
        <v>915</v>
      </c>
      <c r="H462" s="8" t="s">
        <v>1583</v>
      </c>
      <c r="I462" s="8"/>
      <c r="J462" s="15">
        <v>300000</v>
      </c>
      <c r="K462" s="15">
        <v>300000</v>
      </c>
      <c r="L462" s="15">
        <v>300000</v>
      </c>
      <c r="M462" s="15">
        <v>300000</v>
      </c>
      <c r="N462" s="15">
        <v>300000</v>
      </c>
      <c r="O462" s="15">
        <v>300000</v>
      </c>
      <c r="P462" s="15">
        <v>299000</v>
      </c>
      <c r="Q462" s="15">
        <v>299000</v>
      </c>
      <c r="R462" s="15">
        <v>300000</v>
      </c>
      <c r="S462" s="15">
        <v>299000</v>
      </c>
      <c r="T462" s="15">
        <v>300000</v>
      </c>
      <c r="U462" s="15">
        <v>300000</v>
      </c>
      <c r="V462" s="29">
        <v>0.46160000000000001</v>
      </c>
      <c r="X462" s="35">
        <v>0.4474239217287298</v>
      </c>
      <c r="Y462" s="35">
        <v>0.45143469405446823</v>
      </c>
      <c r="Z462" s="35">
        <v>0.45569177923052184</v>
      </c>
      <c r="AA462" s="35">
        <v>0.45552759587677877</v>
      </c>
      <c r="AB462" s="35">
        <v>0.46410404252979992</v>
      </c>
      <c r="AC462" s="35">
        <v>0.46732854447459954</v>
      </c>
      <c r="AD462" s="35">
        <v>0.46950548980852047</v>
      </c>
      <c r="AE462" s="35">
        <v>0.47281472674220676</v>
      </c>
      <c r="AF462" s="35">
        <v>0.46259865396561373</v>
      </c>
      <c r="AG462" s="35">
        <v>0.46339080104527541</v>
      </c>
      <c r="AH462" s="35">
        <v>0.45949392654688126</v>
      </c>
      <c r="AI462" s="35">
        <v>0.46050878920575589</v>
      </c>
      <c r="AK462" s="28">
        <f t="shared" si="106"/>
        <v>134227.17651861894</v>
      </c>
      <c r="AL462" s="28">
        <f t="shared" si="107"/>
        <v>135430.40821634047</v>
      </c>
      <c r="AM462" s="28">
        <f t="shared" si="108"/>
        <v>136707.53376915655</v>
      </c>
      <c r="AN462" s="28">
        <f t="shared" si="109"/>
        <v>136658.27876303362</v>
      </c>
      <c r="AO462" s="28">
        <f t="shared" si="110"/>
        <v>139231.21275893998</v>
      </c>
      <c r="AP462" s="28">
        <f t="shared" si="111"/>
        <v>140198.56334237987</v>
      </c>
      <c r="AQ462" s="28">
        <f t="shared" si="112"/>
        <v>140382.14145274763</v>
      </c>
      <c r="AR462" s="28">
        <f t="shared" si="113"/>
        <v>141371.60329591983</v>
      </c>
      <c r="AS462" s="28">
        <f t="shared" si="114"/>
        <v>138779.59618968412</v>
      </c>
      <c r="AT462" s="28">
        <f t="shared" si="115"/>
        <v>138553.84951253736</v>
      </c>
      <c r="AU462" s="28">
        <f t="shared" si="116"/>
        <v>137848.17796406438</v>
      </c>
      <c r="AV462" s="28">
        <f t="shared" si="117"/>
        <v>138152.63676172675</v>
      </c>
    </row>
    <row r="463" spans="1:48" s="21" customFormat="1" x14ac:dyDescent="0.3">
      <c r="A463" s="7" t="s">
        <v>281</v>
      </c>
      <c r="B463" s="7" t="s">
        <v>910</v>
      </c>
      <c r="C463" s="7">
        <v>1303</v>
      </c>
      <c r="D463" s="7" t="s">
        <v>8</v>
      </c>
      <c r="E463" s="7">
        <v>905</v>
      </c>
      <c r="F463" s="7" t="s">
        <v>1713</v>
      </c>
      <c r="G463" s="7" t="s">
        <v>915</v>
      </c>
      <c r="H463" s="8" t="s">
        <v>1584</v>
      </c>
      <c r="I463" s="8"/>
      <c r="J463" s="15">
        <v>999000</v>
      </c>
      <c r="K463" s="15">
        <v>0</v>
      </c>
      <c r="L463" s="15">
        <v>500000</v>
      </c>
      <c r="M463" s="15">
        <v>999000</v>
      </c>
      <c r="N463" s="15">
        <v>500000</v>
      </c>
      <c r="O463" s="15">
        <v>499000</v>
      </c>
      <c r="P463" s="15">
        <v>996000</v>
      </c>
      <c r="Q463" s="15">
        <v>499000</v>
      </c>
      <c r="R463" s="15">
        <v>499000</v>
      </c>
      <c r="S463" s="15">
        <v>498000</v>
      </c>
      <c r="T463" s="15">
        <v>998000</v>
      </c>
      <c r="U463" s="15">
        <v>500000</v>
      </c>
      <c r="V463" s="29">
        <v>0.46160000000000001</v>
      </c>
      <c r="X463" s="35">
        <v>0.4474239217287298</v>
      </c>
      <c r="Y463" s="35">
        <v>0.45143469405446823</v>
      </c>
      <c r="Z463" s="35">
        <v>0.45569177923052184</v>
      </c>
      <c r="AA463" s="35">
        <v>0.45552759587677877</v>
      </c>
      <c r="AB463" s="35">
        <v>0.46410404252979992</v>
      </c>
      <c r="AC463" s="35">
        <v>0.46732854447459954</v>
      </c>
      <c r="AD463" s="35">
        <v>0.46950548980852047</v>
      </c>
      <c r="AE463" s="35">
        <v>0.47281472674220676</v>
      </c>
      <c r="AF463" s="35">
        <v>0.46259865396561373</v>
      </c>
      <c r="AG463" s="35">
        <v>0.46339080104527541</v>
      </c>
      <c r="AH463" s="35">
        <v>0.45949392654688126</v>
      </c>
      <c r="AI463" s="35">
        <v>0.46050878920575589</v>
      </c>
      <c r="AK463" s="28">
        <f t="shared" si="106"/>
        <v>446976.49780700105</v>
      </c>
      <c r="AL463" s="28">
        <f t="shared" si="107"/>
        <v>0</v>
      </c>
      <c r="AM463" s="28">
        <f t="shared" si="108"/>
        <v>227845.88961526091</v>
      </c>
      <c r="AN463" s="28">
        <f t="shared" si="109"/>
        <v>455072.06828090199</v>
      </c>
      <c r="AO463" s="28">
        <f t="shared" si="110"/>
        <v>232052.02126489996</v>
      </c>
      <c r="AP463" s="28">
        <f t="shared" si="111"/>
        <v>233196.94369282518</v>
      </c>
      <c r="AQ463" s="28">
        <f t="shared" si="112"/>
        <v>467627.46784928639</v>
      </c>
      <c r="AR463" s="28">
        <f t="shared" si="113"/>
        <v>235934.54864436117</v>
      </c>
      <c r="AS463" s="28">
        <f t="shared" si="114"/>
        <v>230836.72832884124</v>
      </c>
      <c r="AT463" s="28">
        <f t="shared" si="115"/>
        <v>230768.61892054716</v>
      </c>
      <c r="AU463" s="28">
        <f t="shared" si="116"/>
        <v>458574.9386937875</v>
      </c>
      <c r="AV463" s="28">
        <f t="shared" si="117"/>
        <v>230254.39460287793</v>
      </c>
    </row>
    <row r="464" spans="1:48" s="21" customFormat="1" x14ac:dyDescent="0.3">
      <c r="A464" s="7" t="s">
        <v>281</v>
      </c>
      <c r="B464" s="7" t="s">
        <v>910</v>
      </c>
      <c r="C464" s="7">
        <v>1303</v>
      </c>
      <c r="D464" s="7" t="s">
        <v>1689</v>
      </c>
      <c r="E464" s="7">
        <v>901</v>
      </c>
      <c r="F464" s="7" t="s">
        <v>1714</v>
      </c>
      <c r="G464" s="7" t="s">
        <v>915</v>
      </c>
      <c r="H464" s="8" t="s">
        <v>1585</v>
      </c>
      <c r="I464" s="8"/>
      <c r="J464" s="15">
        <v>500000</v>
      </c>
      <c r="K464" s="15">
        <v>300000</v>
      </c>
      <c r="L464" s="15">
        <v>500000</v>
      </c>
      <c r="M464" s="15">
        <v>999000</v>
      </c>
      <c r="N464" s="15">
        <v>999000</v>
      </c>
      <c r="O464" s="15">
        <v>998000</v>
      </c>
      <c r="P464" s="15">
        <v>996000</v>
      </c>
      <c r="Q464" s="15">
        <v>997000</v>
      </c>
      <c r="R464" s="15">
        <v>997000</v>
      </c>
      <c r="S464" s="15">
        <v>996000</v>
      </c>
      <c r="T464" s="15">
        <v>998000</v>
      </c>
      <c r="U464" s="15">
        <v>999000</v>
      </c>
      <c r="V464" s="29">
        <v>0.46160000000000001</v>
      </c>
      <c r="X464" s="35">
        <v>0.4474239217287298</v>
      </c>
      <c r="Y464" s="35">
        <v>0.45143469405446823</v>
      </c>
      <c r="Z464" s="35">
        <v>0.45569177923052184</v>
      </c>
      <c r="AA464" s="35">
        <v>0.45552759587677877</v>
      </c>
      <c r="AB464" s="35">
        <v>0.46410404252979992</v>
      </c>
      <c r="AC464" s="35">
        <v>0.46732854447459954</v>
      </c>
      <c r="AD464" s="35">
        <v>0.46950548980852047</v>
      </c>
      <c r="AE464" s="35">
        <v>0.47281472674220676</v>
      </c>
      <c r="AF464" s="35">
        <v>0.46259865396561373</v>
      </c>
      <c r="AG464" s="35">
        <v>0.46339080104527541</v>
      </c>
      <c r="AH464" s="35">
        <v>0.45949392654688126</v>
      </c>
      <c r="AI464" s="35">
        <v>0.46050878920575589</v>
      </c>
      <c r="AK464" s="28">
        <f t="shared" si="106"/>
        <v>223711.9608643649</v>
      </c>
      <c r="AL464" s="28">
        <f t="shared" si="107"/>
        <v>135430.40821634047</v>
      </c>
      <c r="AM464" s="28">
        <f t="shared" si="108"/>
        <v>227845.88961526091</v>
      </c>
      <c r="AN464" s="28">
        <f t="shared" si="109"/>
        <v>455072.06828090199</v>
      </c>
      <c r="AO464" s="28">
        <f t="shared" si="110"/>
        <v>463639.93848727015</v>
      </c>
      <c r="AP464" s="28">
        <f t="shared" si="111"/>
        <v>466393.88738565036</v>
      </c>
      <c r="AQ464" s="28">
        <f t="shared" si="112"/>
        <v>467627.46784928639</v>
      </c>
      <c r="AR464" s="28">
        <f t="shared" si="113"/>
        <v>471396.28256198013</v>
      </c>
      <c r="AS464" s="28">
        <f t="shared" si="114"/>
        <v>461210.85800371686</v>
      </c>
      <c r="AT464" s="28">
        <f t="shared" si="115"/>
        <v>461537.23784109432</v>
      </c>
      <c r="AU464" s="28">
        <f t="shared" si="116"/>
        <v>458574.9386937875</v>
      </c>
      <c r="AV464" s="28">
        <f t="shared" si="117"/>
        <v>460048.28041655011</v>
      </c>
    </row>
    <row r="465" spans="1:48" s="21" customFormat="1" x14ac:dyDescent="0.3">
      <c r="A465" s="7" t="s">
        <v>281</v>
      </c>
      <c r="B465" s="7" t="s">
        <v>910</v>
      </c>
      <c r="C465" s="7">
        <v>1303</v>
      </c>
      <c r="D465" s="7" t="s">
        <v>8</v>
      </c>
      <c r="E465" s="7">
        <v>905</v>
      </c>
      <c r="F465" s="7" t="s">
        <v>1715</v>
      </c>
      <c r="G465" s="7" t="s">
        <v>915</v>
      </c>
      <c r="H465" s="8" t="s">
        <v>1586</v>
      </c>
      <c r="I465" s="8"/>
      <c r="J465" s="15">
        <v>300000</v>
      </c>
      <c r="K465" s="15">
        <v>499000</v>
      </c>
      <c r="L465" s="15">
        <v>300000</v>
      </c>
      <c r="M465" s="15">
        <v>300000</v>
      </c>
      <c r="N465" s="15">
        <v>300000</v>
      </c>
      <c r="O465" s="15">
        <v>300000</v>
      </c>
      <c r="P465" s="15">
        <v>299000</v>
      </c>
      <c r="Q465" s="15">
        <v>299000</v>
      </c>
      <c r="R465" s="15">
        <v>300000</v>
      </c>
      <c r="S465" s="15">
        <v>299000</v>
      </c>
      <c r="T465" s="15">
        <v>300000</v>
      </c>
      <c r="U465" s="15">
        <v>300000</v>
      </c>
      <c r="V465" s="29">
        <v>0.46160000000000001</v>
      </c>
      <c r="X465" s="35">
        <v>0.4474239217287298</v>
      </c>
      <c r="Y465" s="35">
        <v>0.45143469405446823</v>
      </c>
      <c r="Z465" s="35">
        <v>0.45569177923052184</v>
      </c>
      <c r="AA465" s="35">
        <v>0.45552759587677877</v>
      </c>
      <c r="AB465" s="35">
        <v>0.46410404252979992</v>
      </c>
      <c r="AC465" s="35">
        <v>0.46732854447459954</v>
      </c>
      <c r="AD465" s="35">
        <v>0.46950548980852047</v>
      </c>
      <c r="AE465" s="35">
        <v>0.47281472674220676</v>
      </c>
      <c r="AF465" s="35">
        <v>0.46259865396561373</v>
      </c>
      <c r="AG465" s="35">
        <v>0.46339080104527541</v>
      </c>
      <c r="AH465" s="35">
        <v>0.45949392654688126</v>
      </c>
      <c r="AI465" s="35">
        <v>0.46050878920575589</v>
      </c>
      <c r="AK465" s="28">
        <f t="shared" si="106"/>
        <v>134227.17651861894</v>
      </c>
      <c r="AL465" s="28">
        <f t="shared" si="107"/>
        <v>225265.91233317964</v>
      </c>
      <c r="AM465" s="28">
        <f t="shared" si="108"/>
        <v>136707.53376915655</v>
      </c>
      <c r="AN465" s="28">
        <f t="shared" si="109"/>
        <v>136658.27876303362</v>
      </c>
      <c r="AO465" s="28">
        <f t="shared" si="110"/>
        <v>139231.21275893998</v>
      </c>
      <c r="AP465" s="28">
        <f t="shared" si="111"/>
        <v>140198.56334237987</v>
      </c>
      <c r="AQ465" s="28">
        <f t="shared" si="112"/>
        <v>140382.14145274763</v>
      </c>
      <c r="AR465" s="28">
        <f t="shared" si="113"/>
        <v>141371.60329591983</v>
      </c>
      <c r="AS465" s="28">
        <f t="shared" si="114"/>
        <v>138779.59618968412</v>
      </c>
      <c r="AT465" s="28">
        <f t="shared" si="115"/>
        <v>138553.84951253736</v>
      </c>
      <c r="AU465" s="28">
        <f t="shared" si="116"/>
        <v>137848.17796406438</v>
      </c>
      <c r="AV465" s="28">
        <f t="shared" si="117"/>
        <v>138152.63676172675</v>
      </c>
    </row>
    <row r="466" spans="1:48" s="21" customFormat="1" x14ac:dyDescent="0.3">
      <c r="A466" s="7" t="s">
        <v>281</v>
      </c>
      <c r="B466" s="7" t="s">
        <v>910</v>
      </c>
      <c r="C466" s="7">
        <v>1303</v>
      </c>
      <c r="D466" s="7" t="s">
        <v>8</v>
      </c>
      <c r="E466" s="7">
        <v>905</v>
      </c>
      <c r="F466" s="7" t="s">
        <v>1716</v>
      </c>
      <c r="G466" s="7" t="s">
        <v>915</v>
      </c>
      <c r="H466" s="8" t="s">
        <v>1587</v>
      </c>
      <c r="I466" s="8"/>
      <c r="J466" s="15">
        <v>200000</v>
      </c>
      <c r="K466" s="15">
        <v>200000</v>
      </c>
      <c r="L466" s="15">
        <v>200000</v>
      </c>
      <c r="M466" s="15">
        <v>200000</v>
      </c>
      <c r="N466" s="15">
        <v>200000</v>
      </c>
      <c r="O466" s="15">
        <v>200000</v>
      </c>
      <c r="P466" s="15">
        <v>200000</v>
      </c>
      <c r="Q466" s="15">
        <v>200000</v>
      </c>
      <c r="R466" s="15">
        <v>200000</v>
      </c>
      <c r="S466" s="15">
        <v>200000</v>
      </c>
      <c r="T466" s="15">
        <v>200000</v>
      </c>
      <c r="U466" s="15">
        <v>200000</v>
      </c>
      <c r="V466" s="29">
        <v>0.46160000000000001</v>
      </c>
      <c r="X466" s="35">
        <v>0.4474239217287298</v>
      </c>
      <c r="Y466" s="35">
        <v>0.45143469405446823</v>
      </c>
      <c r="Z466" s="35">
        <v>0.45569177923052184</v>
      </c>
      <c r="AA466" s="35">
        <v>0.45552759587677877</v>
      </c>
      <c r="AB466" s="35">
        <v>0.46410404252979992</v>
      </c>
      <c r="AC466" s="35">
        <v>0.46732854447459954</v>
      </c>
      <c r="AD466" s="35">
        <v>0.46950548980852047</v>
      </c>
      <c r="AE466" s="35">
        <v>0.47281472674220676</v>
      </c>
      <c r="AF466" s="35">
        <v>0.46259865396561373</v>
      </c>
      <c r="AG466" s="35">
        <v>0.46339080104527541</v>
      </c>
      <c r="AH466" s="35">
        <v>0.45949392654688126</v>
      </c>
      <c r="AI466" s="35">
        <v>0.46050878920575589</v>
      </c>
      <c r="AK466" s="28">
        <f t="shared" si="106"/>
        <v>89484.784345745953</v>
      </c>
      <c r="AL466" s="28">
        <f t="shared" si="107"/>
        <v>90286.93881089364</v>
      </c>
      <c r="AM466" s="28">
        <f t="shared" si="108"/>
        <v>91138.355846104372</v>
      </c>
      <c r="AN466" s="28">
        <f t="shared" si="109"/>
        <v>91105.519175355759</v>
      </c>
      <c r="AO466" s="28">
        <f t="shared" si="110"/>
        <v>92820.808505959983</v>
      </c>
      <c r="AP466" s="28">
        <f t="shared" si="111"/>
        <v>93465.70889491991</v>
      </c>
      <c r="AQ466" s="28">
        <f t="shared" si="112"/>
        <v>93901.097961704101</v>
      </c>
      <c r="AR466" s="28">
        <f t="shared" si="113"/>
        <v>94562.945348441353</v>
      </c>
      <c r="AS466" s="28">
        <f t="shared" si="114"/>
        <v>92519.730793122741</v>
      </c>
      <c r="AT466" s="28">
        <f t="shared" si="115"/>
        <v>92678.160209055088</v>
      </c>
      <c r="AU466" s="28">
        <f t="shared" si="116"/>
        <v>91898.785309376253</v>
      </c>
      <c r="AV466" s="28">
        <f t="shared" si="117"/>
        <v>92101.757841151179</v>
      </c>
    </row>
    <row r="467" spans="1:48" s="21" customFormat="1" x14ac:dyDescent="0.3">
      <c r="A467" s="7" t="s">
        <v>281</v>
      </c>
      <c r="B467" s="7" t="s">
        <v>910</v>
      </c>
      <c r="C467" s="7">
        <v>1303</v>
      </c>
      <c r="D467" s="7" t="s">
        <v>8</v>
      </c>
      <c r="E467" s="7">
        <v>905</v>
      </c>
      <c r="F467" s="7" t="s">
        <v>1717</v>
      </c>
      <c r="G467" s="7" t="s">
        <v>915</v>
      </c>
      <c r="H467" s="8" t="s">
        <v>1588</v>
      </c>
      <c r="I467" s="8"/>
      <c r="J467" s="15">
        <v>200000</v>
      </c>
      <c r="K467" s="15">
        <v>200000</v>
      </c>
      <c r="L467" s="15">
        <v>200000</v>
      </c>
      <c r="M467" s="15">
        <v>200000</v>
      </c>
      <c r="N467" s="15">
        <v>200000</v>
      </c>
      <c r="O467" s="15">
        <v>200000</v>
      </c>
      <c r="P467" s="15">
        <v>200000</v>
      </c>
      <c r="Q467" s="15">
        <v>200000</v>
      </c>
      <c r="R467" s="15">
        <v>200000</v>
      </c>
      <c r="S467" s="15">
        <v>200000</v>
      </c>
      <c r="T467" s="15">
        <v>200000</v>
      </c>
      <c r="U467" s="15">
        <v>200000</v>
      </c>
      <c r="V467" s="29">
        <v>0.46160000000000001</v>
      </c>
      <c r="X467" s="35">
        <v>0.4474239217287298</v>
      </c>
      <c r="Y467" s="35">
        <v>0.45143469405446823</v>
      </c>
      <c r="Z467" s="35">
        <v>0.45569177923052184</v>
      </c>
      <c r="AA467" s="35">
        <v>0.45552759587677877</v>
      </c>
      <c r="AB467" s="35">
        <v>0.46410404252979992</v>
      </c>
      <c r="AC467" s="35">
        <v>0.46732854447459954</v>
      </c>
      <c r="AD467" s="35">
        <v>0.46950548980852047</v>
      </c>
      <c r="AE467" s="35">
        <v>0.47281472674220676</v>
      </c>
      <c r="AF467" s="35">
        <v>0.46259865396561373</v>
      </c>
      <c r="AG467" s="35">
        <v>0.46339080104527541</v>
      </c>
      <c r="AH467" s="35">
        <v>0.45949392654688126</v>
      </c>
      <c r="AI467" s="35">
        <v>0.46050878920575589</v>
      </c>
      <c r="AK467" s="28">
        <f t="shared" si="106"/>
        <v>89484.784345745953</v>
      </c>
      <c r="AL467" s="28">
        <f t="shared" si="107"/>
        <v>90286.93881089364</v>
      </c>
      <c r="AM467" s="28">
        <f t="shared" si="108"/>
        <v>91138.355846104372</v>
      </c>
      <c r="AN467" s="28">
        <f t="shared" si="109"/>
        <v>91105.519175355759</v>
      </c>
      <c r="AO467" s="28">
        <f t="shared" si="110"/>
        <v>92820.808505959983</v>
      </c>
      <c r="AP467" s="28">
        <f t="shared" si="111"/>
        <v>93465.70889491991</v>
      </c>
      <c r="AQ467" s="28">
        <f t="shared" si="112"/>
        <v>93901.097961704101</v>
      </c>
      <c r="AR467" s="28">
        <f t="shared" si="113"/>
        <v>94562.945348441353</v>
      </c>
      <c r="AS467" s="28">
        <f t="shared" si="114"/>
        <v>92519.730793122741</v>
      </c>
      <c r="AT467" s="28">
        <f t="shared" si="115"/>
        <v>92678.160209055088</v>
      </c>
      <c r="AU467" s="28">
        <f t="shared" si="116"/>
        <v>91898.785309376253</v>
      </c>
      <c r="AV467" s="28">
        <f t="shared" si="117"/>
        <v>92101.757841151179</v>
      </c>
    </row>
    <row r="468" spans="1:48" s="21" customFormat="1" x14ac:dyDescent="0.3">
      <c r="A468" s="7" t="s">
        <v>281</v>
      </c>
      <c r="B468" s="7" t="s">
        <v>910</v>
      </c>
      <c r="C468" s="7">
        <v>1303</v>
      </c>
      <c r="D468" s="7" t="s">
        <v>8</v>
      </c>
      <c r="E468" s="7">
        <v>924</v>
      </c>
      <c r="F468" s="7" t="s">
        <v>1718</v>
      </c>
      <c r="G468" s="7" t="s">
        <v>915</v>
      </c>
      <c r="H468" s="8" t="s">
        <v>1589</v>
      </c>
      <c r="I468" s="8"/>
      <c r="J468" s="15">
        <v>200000</v>
      </c>
      <c r="K468" s="15">
        <v>300000</v>
      </c>
      <c r="L468" s="15">
        <v>200000</v>
      </c>
      <c r="M468" s="15">
        <v>200000</v>
      </c>
      <c r="N468" s="15">
        <v>200000</v>
      </c>
      <c r="O468" s="15">
        <v>200000</v>
      </c>
      <c r="P468" s="15">
        <v>200000</v>
      </c>
      <c r="Q468" s="15">
        <v>200000</v>
      </c>
      <c r="R468" s="15">
        <v>200000</v>
      </c>
      <c r="S468" s="15">
        <v>200000</v>
      </c>
      <c r="T468" s="15">
        <v>200000</v>
      </c>
      <c r="U468" s="15">
        <v>200000</v>
      </c>
      <c r="V468" s="29">
        <v>0.46160000000000001</v>
      </c>
      <c r="X468" s="35">
        <v>0.4474239217287298</v>
      </c>
      <c r="Y468" s="35">
        <v>0.45143469405446823</v>
      </c>
      <c r="Z468" s="35">
        <v>0.45569177923052184</v>
      </c>
      <c r="AA468" s="35">
        <v>0.45552759587677877</v>
      </c>
      <c r="AB468" s="35">
        <v>0.46410404252979992</v>
      </c>
      <c r="AC468" s="35">
        <v>0.46732854447459954</v>
      </c>
      <c r="AD468" s="35">
        <v>0.46950548980852047</v>
      </c>
      <c r="AE468" s="35">
        <v>0.47281472674220676</v>
      </c>
      <c r="AF468" s="35">
        <v>0.46259865396561373</v>
      </c>
      <c r="AG468" s="35">
        <v>0.46339080104527541</v>
      </c>
      <c r="AH468" s="35">
        <v>0.45949392654688126</v>
      </c>
      <c r="AI468" s="35">
        <v>0.46050878920575589</v>
      </c>
      <c r="AK468" s="28">
        <f t="shared" si="106"/>
        <v>89484.784345745953</v>
      </c>
      <c r="AL468" s="28">
        <f t="shared" si="107"/>
        <v>135430.40821634047</v>
      </c>
      <c r="AM468" s="28">
        <f t="shared" si="108"/>
        <v>91138.355846104372</v>
      </c>
      <c r="AN468" s="28">
        <f t="shared" si="109"/>
        <v>91105.519175355759</v>
      </c>
      <c r="AO468" s="28">
        <f t="shared" si="110"/>
        <v>92820.808505959983</v>
      </c>
      <c r="AP468" s="28">
        <f t="shared" si="111"/>
        <v>93465.70889491991</v>
      </c>
      <c r="AQ468" s="28">
        <f t="shared" si="112"/>
        <v>93901.097961704101</v>
      </c>
      <c r="AR468" s="28">
        <f t="shared" si="113"/>
        <v>94562.945348441353</v>
      </c>
      <c r="AS468" s="28">
        <f t="shared" si="114"/>
        <v>92519.730793122741</v>
      </c>
      <c r="AT468" s="28">
        <f t="shared" si="115"/>
        <v>92678.160209055088</v>
      </c>
      <c r="AU468" s="28">
        <f t="shared" si="116"/>
        <v>91898.785309376253</v>
      </c>
      <c r="AV468" s="28">
        <f t="shared" si="117"/>
        <v>92101.757841151179</v>
      </c>
    </row>
    <row r="469" spans="1:48" s="21" customFormat="1" x14ac:dyDescent="0.3">
      <c r="A469" s="7" t="s">
        <v>281</v>
      </c>
      <c r="B469" s="7" t="s">
        <v>910</v>
      </c>
      <c r="C469" s="7">
        <v>1303</v>
      </c>
      <c r="D469" s="7" t="s">
        <v>8</v>
      </c>
      <c r="E469" s="7">
        <v>905</v>
      </c>
      <c r="F469" s="7" t="s">
        <v>1719</v>
      </c>
      <c r="G469" s="7" t="s">
        <v>915</v>
      </c>
      <c r="H469" s="8" t="s">
        <v>1590</v>
      </c>
      <c r="I469" s="8"/>
      <c r="J469" s="15">
        <v>300000</v>
      </c>
      <c r="K469" s="15">
        <v>200000</v>
      </c>
      <c r="L469" s="15">
        <v>500000</v>
      </c>
      <c r="M469" s="15">
        <v>500000</v>
      </c>
      <c r="N469" s="15">
        <v>500000</v>
      </c>
      <c r="O469" s="15">
        <v>499000</v>
      </c>
      <c r="P469" s="15">
        <v>498000</v>
      </c>
      <c r="Q469" s="15">
        <v>499000</v>
      </c>
      <c r="R469" s="15">
        <v>499000</v>
      </c>
      <c r="S469" s="15">
        <v>498000</v>
      </c>
      <c r="T469" s="15">
        <v>499000</v>
      </c>
      <c r="U469" s="15">
        <v>500000</v>
      </c>
      <c r="V469" s="29">
        <v>0.46160000000000001</v>
      </c>
      <c r="X469" s="35">
        <v>0.4474239217287298</v>
      </c>
      <c r="Y469" s="35">
        <v>0.45143469405446823</v>
      </c>
      <c r="Z469" s="35">
        <v>0.45569177923052184</v>
      </c>
      <c r="AA469" s="35">
        <v>0.45552759587677877</v>
      </c>
      <c r="AB469" s="35">
        <v>0.46410404252979992</v>
      </c>
      <c r="AC469" s="35">
        <v>0.46732854447459954</v>
      </c>
      <c r="AD469" s="35">
        <v>0.46950548980852047</v>
      </c>
      <c r="AE469" s="35">
        <v>0.47281472674220676</v>
      </c>
      <c r="AF469" s="35">
        <v>0.46259865396561373</v>
      </c>
      <c r="AG469" s="35">
        <v>0.46339080104527541</v>
      </c>
      <c r="AH469" s="35">
        <v>0.45949392654688126</v>
      </c>
      <c r="AI469" s="35">
        <v>0.46050878920575589</v>
      </c>
      <c r="AK469" s="28">
        <f t="shared" si="106"/>
        <v>134227.17651861894</v>
      </c>
      <c r="AL469" s="28">
        <f t="shared" si="107"/>
        <v>90286.93881089364</v>
      </c>
      <c r="AM469" s="28">
        <f t="shared" si="108"/>
        <v>227845.88961526091</v>
      </c>
      <c r="AN469" s="28">
        <f t="shared" si="109"/>
        <v>227763.79793838938</v>
      </c>
      <c r="AO469" s="28">
        <f t="shared" si="110"/>
        <v>232052.02126489996</v>
      </c>
      <c r="AP469" s="28">
        <f t="shared" si="111"/>
        <v>233196.94369282518</v>
      </c>
      <c r="AQ469" s="28">
        <f t="shared" si="112"/>
        <v>233813.73392464319</v>
      </c>
      <c r="AR469" s="28">
        <f t="shared" si="113"/>
        <v>235934.54864436117</v>
      </c>
      <c r="AS469" s="28">
        <f t="shared" si="114"/>
        <v>230836.72832884124</v>
      </c>
      <c r="AT469" s="28">
        <f t="shared" si="115"/>
        <v>230768.61892054716</v>
      </c>
      <c r="AU469" s="28">
        <f t="shared" si="116"/>
        <v>229287.46934689375</v>
      </c>
      <c r="AV469" s="28">
        <f t="shared" si="117"/>
        <v>230254.39460287793</v>
      </c>
    </row>
    <row r="470" spans="1:48" s="21" customFormat="1" x14ac:dyDescent="0.3">
      <c r="A470" s="7" t="s">
        <v>281</v>
      </c>
      <c r="B470" s="7" t="s">
        <v>910</v>
      </c>
      <c r="C470" s="7">
        <v>1303</v>
      </c>
      <c r="D470" s="7" t="s">
        <v>8</v>
      </c>
      <c r="E470" s="7">
        <v>925</v>
      </c>
      <c r="F470" s="7" t="s">
        <v>1720</v>
      </c>
      <c r="G470" s="7" t="s">
        <v>915</v>
      </c>
      <c r="H470" s="8" t="s">
        <v>1591</v>
      </c>
      <c r="I470" s="8"/>
      <c r="J470" s="15">
        <v>200000</v>
      </c>
      <c r="K470" s="15">
        <v>499000</v>
      </c>
      <c r="L470" s="15">
        <v>500000</v>
      </c>
      <c r="M470" s="15">
        <v>500000</v>
      </c>
      <c r="N470" s="15">
        <v>300000</v>
      </c>
      <c r="O470" s="15">
        <v>300000</v>
      </c>
      <c r="P470" s="15">
        <v>299000</v>
      </c>
      <c r="Q470" s="15">
        <v>200000</v>
      </c>
      <c r="R470" s="15">
        <v>300000</v>
      </c>
      <c r="S470" s="15">
        <v>299000</v>
      </c>
      <c r="T470" s="15">
        <v>300000</v>
      </c>
      <c r="U470" s="15">
        <v>200000</v>
      </c>
      <c r="V470" s="29">
        <v>0.46160000000000001</v>
      </c>
      <c r="X470" s="35">
        <v>0.4474239217287298</v>
      </c>
      <c r="Y470" s="35">
        <v>0.45143469405446823</v>
      </c>
      <c r="Z470" s="35">
        <v>0.45569177923052184</v>
      </c>
      <c r="AA470" s="35">
        <v>0.45552759587677877</v>
      </c>
      <c r="AB470" s="35">
        <v>0.46410404252979992</v>
      </c>
      <c r="AC470" s="35">
        <v>0.46732854447459954</v>
      </c>
      <c r="AD470" s="35">
        <v>0.46950548980852047</v>
      </c>
      <c r="AE470" s="35">
        <v>0.47281472674220676</v>
      </c>
      <c r="AF470" s="35">
        <v>0.46259865396561373</v>
      </c>
      <c r="AG470" s="35">
        <v>0.46339080104527541</v>
      </c>
      <c r="AH470" s="35">
        <v>0.45949392654688126</v>
      </c>
      <c r="AI470" s="35">
        <v>0.46050878920575589</v>
      </c>
      <c r="AK470" s="28">
        <f t="shared" si="106"/>
        <v>89484.784345745953</v>
      </c>
      <c r="AL470" s="28">
        <f t="shared" si="107"/>
        <v>225265.91233317964</v>
      </c>
      <c r="AM470" s="28">
        <f t="shared" si="108"/>
        <v>227845.88961526091</v>
      </c>
      <c r="AN470" s="28">
        <f t="shared" si="109"/>
        <v>227763.79793838938</v>
      </c>
      <c r="AO470" s="28">
        <f t="shared" si="110"/>
        <v>139231.21275893998</v>
      </c>
      <c r="AP470" s="28">
        <f t="shared" si="111"/>
        <v>140198.56334237987</v>
      </c>
      <c r="AQ470" s="28">
        <f t="shared" si="112"/>
        <v>140382.14145274763</v>
      </c>
      <c r="AR470" s="28">
        <f t="shared" si="113"/>
        <v>94562.945348441353</v>
      </c>
      <c r="AS470" s="28">
        <f t="shared" si="114"/>
        <v>138779.59618968412</v>
      </c>
      <c r="AT470" s="28">
        <f t="shared" si="115"/>
        <v>138553.84951253736</v>
      </c>
      <c r="AU470" s="28">
        <f t="shared" si="116"/>
        <v>137848.17796406438</v>
      </c>
      <c r="AV470" s="28">
        <f t="shared" si="117"/>
        <v>92101.757841151179</v>
      </c>
    </row>
    <row r="471" spans="1:48" s="21" customFormat="1" x14ac:dyDescent="0.3">
      <c r="A471" s="7" t="s">
        <v>281</v>
      </c>
      <c r="B471" s="7" t="s">
        <v>910</v>
      </c>
      <c r="C471" s="7">
        <v>1303</v>
      </c>
      <c r="D471" s="7" t="s">
        <v>8</v>
      </c>
      <c r="E471" s="7">
        <v>905</v>
      </c>
      <c r="F471" s="7" t="s">
        <v>1721</v>
      </c>
      <c r="G471" s="7" t="s">
        <v>915</v>
      </c>
      <c r="H471" s="8" t="s">
        <v>1592</v>
      </c>
      <c r="I471" s="8"/>
      <c r="J471" s="15">
        <v>300000</v>
      </c>
      <c r="K471" s="15">
        <v>200000</v>
      </c>
      <c r="L471" s="15">
        <v>500000</v>
      </c>
      <c r="M471" s="15">
        <v>500000</v>
      </c>
      <c r="N471" s="15">
        <v>500000</v>
      </c>
      <c r="O471" s="15">
        <v>499000</v>
      </c>
      <c r="P471" s="15">
        <v>498000</v>
      </c>
      <c r="Q471" s="15">
        <v>499000</v>
      </c>
      <c r="R471" s="15">
        <v>499000</v>
      </c>
      <c r="S471" s="15">
        <v>498000</v>
      </c>
      <c r="T471" s="15">
        <v>499000</v>
      </c>
      <c r="U471" s="15">
        <v>500000</v>
      </c>
      <c r="V471" s="29">
        <v>0.46160000000000001</v>
      </c>
      <c r="X471" s="35">
        <v>0.4474239217287298</v>
      </c>
      <c r="Y471" s="35">
        <v>0.45143469405446823</v>
      </c>
      <c r="Z471" s="35">
        <v>0.45569177923052184</v>
      </c>
      <c r="AA471" s="35">
        <v>0.45552759587677877</v>
      </c>
      <c r="AB471" s="35">
        <v>0.46410404252979992</v>
      </c>
      <c r="AC471" s="35">
        <v>0.46732854447459954</v>
      </c>
      <c r="AD471" s="35">
        <v>0.46950548980852047</v>
      </c>
      <c r="AE471" s="35">
        <v>0.47281472674220676</v>
      </c>
      <c r="AF471" s="35">
        <v>0.46259865396561373</v>
      </c>
      <c r="AG471" s="35">
        <v>0.46339080104527541</v>
      </c>
      <c r="AH471" s="35">
        <v>0.45949392654688126</v>
      </c>
      <c r="AI471" s="35">
        <v>0.46050878920575589</v>
      </c>
      <c r="AK471" s="28">
        <f t="shared" si="106"/>
        <v>134227.17651861894</v>
      </c>
      <c r="AL471" s="28">
        <f t="shared" si="107"/>
        <v>90286.93881089364</v>
      </c>
      <c r="AM471" s="28">
        <f t="shared" si="108"/>
        <v>227845.88961526091</v>
      </c>
      <c r="AN471" s="28">
        <f t="shared" si="109"/>
        <v>227763.79793838938</v>
      </c>
      <c r="AO471" s="28">
        <f t="shared" si="110"/>
        <v>232052.02126489996</v>
      </c>
      <c r="AP471" s="28">
        <f t="shared" si="111"/>
        <v>233196.94369282518</v>
      </c>
      <c r="AQ471" s="28">
        <f t="shared" si="112"/>
        <v>233813.73392464319</v>
      </c>
      <c r="AR471" s="28">
        <f t="shared" si="113"/>
        <v>235934.54864436117</v>
      </c>
      <c r="AS471" s="28">
        <f t="shared" si="114"/>
        <v>230836.72832884124</v>
      </c>
      <c r="AT471" s="28">
        <f t="shared" si="115"/>
        <v>230768.61892054716</v>
      </c>
      <c r="AU471" s="28">
        <f t="shared" si="116"/>
        <v>229287.46934689375</v>
      </c>
      <c r="AV471" s="28">
        <f t="shared" si="117"/>
        <v>230254.39460287793</v>
      </c>
    </row>
    <row r="472" spans="1:48" s="21" customFormat="1" x14ac:dyDescent="0.3">
      <c r="A472" s="7" t="s">
        <v>281</v>
      </c>
      <c r="B472" s="7" t="s">
        <v>910</v>
      </c>
      <c r="C472" s="7">
        <v>1303</v>
      </c>
      <c r="D472" s="7" t="s">
        <v>8</v>
      </c>
      <c r="E472" s="7">
        <v>905</v>
      </c>
      <c r="F472" s="7" t="s">
        <v>1722</v>
      </c>
      <c r="G472" s="7" t="s">
        <v>915</v>
      </c>
      <c r="H472" s="8" t="s">
        <v>1593</v>
      </c>
      <c r="I472" s="8"/>
      <c r="J472" s="15">
        <v>500000</v>
      </c>
      <c r="K472" s="15">
        <v>200000</v>
      </c>
      <c r="L472" s="15">
        <v>500000</v>
      </c>
      <c r="M472" s="15">
        <v>500000</v>
      </c>
      <c r="N472" s="15">
        <v>500000</v>
      </c>
      <c r="O472" s="15">
        <v>499000</v>
      </c>
      <c r="P472" s="15">
        <v>498000</v>
      </c>
      <c r="Q472" s="15">
        <v>499000</v>
      </c>
      <c r="R472" s="15">
        <v>499000</v>
      </c>
      <c r="S472" s="15">
        <v>498000</v>
      </c>
      <c r="T472" s="15">
        <v>499000</v>
      </c>
      <c r="U472" s="15">
        <v>500000</v>
      </c>
      <c r="V472" s="29">
        <v>0.46160000000000001</v>
      </c>
      <c r="X472" s="35">
        <v>0.4474239217287298</v>
      </c>
      <c r="Y472" s="35">
        <v>0.45143469405446823</v>
      </c>
      <c r="Z472" s="35">
        <v>0.45569177923052184</v>
      </c>
      <c r="AA472" s="35">
        <v>0.45552759587677877</v>
      </c>
      <c r="AB472" s="35">
        <v>0.46410404252979992</v>
      </c>
      <c r="AC472" s="35">
        <v>0.46732854447459954</v>
      </c>
      <c r="AD472" s="35">
        <v>0.46950548980852047</v>
      </c>
      <c r="AE472" s="35">
        <v>0.47281472674220676</v>
      </c>
      <c r="AF472" s="35">
        <v>0.46259865396561373</v>
      </c>
      <c r="AG472" s="35">
        <v>0.46339080104527541</v>
      </c>
      <c r="AH472" s="35">
        <v>0.45949392654688126</v>
      </c>
      <c r="AI472" s="35">
        <v>0.46050878920575589</v>
      </c>
      <c r="AK472" s="28">
        <f t="shared" si="106"/>
        <v>223711.9608643649</v>
      </c>
      <c r="AL472" s="28">
        <f t="shared" si="107"/>
        <v>90286.93881089364</v>
      </c>
      <c r="AM472" s="28">
        <f t="shared" si="108"/>
        <v>227845.88961526091</v>
      </c>
      <c r="AN472" s="28">
        <f t="shared" si="109"/>
        <v>227763.79793838938</v>
      </c>
      <c r="AO472" s="28">
        <f t="shared" si="110"/>
        <v>232052.02126489996</v>
      </c>
      <c r="AP472" s="28">
        <f t="shared" si="111"/>
        <v>233196.94369282518</v>
      </c>
      <c r="AQ472" s="28">
        <f t="shared" si="112"/>
        <v>233813.73392464319</v>
      </c>
      <c r="AR472" s="28">
        <f t="shared" si="113"/>
        <v>235934.54864436117</v>
      </c>
      <c r="AS472" s="28">
        <f t="shared" si="114"/>
        <v>230836.72832884124</v>
      </c>
      <c r="AT472" s="28">
        <f t="shared" si="115"/>
        <v>230768.61892054716</v>
      </c>
      <c r="AU472" s="28">
        <f t="shared" si="116"/>
        <v>229287.46934689375</v>
      </c>
      <c r="AV472" s="28">
        <f t="shared" si="117"/>
        <v>230254.39460287793</v>
      </c>
    </row>
    <row r="473" spans="1:48" s="21" customFormat="1" x14ac:dyDescent="0.3">
      <c r="A473" s="7" t="s">
        <v>281</v>
      </c>
      <c r="B473" s="7" t="s">
        <v>910</v>
      </c>
      <c r="C473" s="7">
        <v>1303</v>
      </c>
      <c r="D473" s="7" t="s">
        <v>8</v>
      </c>
      <c r="E473" s="7">
        <v>922</v>
      </c>
      <c r="F473" s="7" t="s">
        <v>1723</v>
      </c>
      <c r="G473" s="7" t="s">
        <v>915</v>
      </c>
      <c r="H473" s="8" t="s">
        <v>1594</v>
      </c>
      <c r="I473" s="8"/>
      <c r="J473" s="15">
        <v>200000</v>
      </c>
      <c r="K473" s="15">
        <v>200000</v>
      </c>
      <c r="L473" s="15">
        <v>200000</v>
      </c>
      <c r="M473" s="15">
        <v>200000</v>
      </c>
      <c r="N473" s="15">
        <v>200000</v>
      </c>
      <c r="O473" s="15">
        <v>200000</v>
      </c>
      <c r="P473" s="15">
        <v>200000</v>
      </c>
      <c r="Q473" s="15">
        <v>200000</v>
      </c>
      <c r="R473" s="15">
        <v>200000</v>
      </c>
      <c r="S473" s="15">
        <v>200000</v>
      </c>
      <c r="T473" s="15">
        <v>200000</v>
      </c>
      <c r="U473" s="15">
        <v>200000</v>
      </c>
      <c r="V473" s="29">
        <v>0.46160000000000001</v>
      </c>
      <c r="X473" s="35">
        <v>0.4474239217287298</v>
      </c>
      <c r="Y473" s="35">
        <v>0.45143469405446823</v>
      </c>
      <c r="Z473" s="35">
        <v>0.45569177923052184</v>
      </c>
      <c r="AA473" s="35">
        <v>0.45552759587677877</v>
      </c>
      <c r="AB473" s="35">
        <v>0.46410404252979992</v>
      </c>
      <c r="AC473" s="35">
        <v>0.46732854447459954</v>
      </c>
      <c r="AD473" s="35">
        <v>0.46950548980852047</v>
      </c>
      <c r="AE473" s="35">
        <v>0.47281472674220676</v>
      </c>
      <c r="AF473" s="35">
        <v>0.46259865396561373</v>
      </c>
      <c r="AG473" s="35">
        <v>0.46339080104527541</v>
      </c>
      <c r="AH473" s="35">
        <v>0.45949392654688126</v>
      </c>
      <c r="AI473" s="35">
        <v>0.46050878920575589</v>
      </c>
      <c r="AK473" s="28">
        <f t="shared" si="106"/>
        <v>89484.784345745953</v>
      </c>
      <c r="AL473" s="28">
        <f t="shared" si="107"/>
        <v>90286.93881089364</v>
      </c>
      <c r="AM473" s="28">
        <f t="shared" si="108"/>
        <v>91138.355846104372</v>
      </c>
      <c r="AN473" s="28">
        <f t="shared" si="109"/>
        <v>91105.519175355759</v>
      </c>
      <c r="AO473" s="28">
        <f t="shared" si="110"/>
        <v>92820.808505959983</v>
      </c>
      <c r="AP473" s="28">
        <f t="shared" si="111"/>
        <v>93465.70889491991</v>
      </c>
      <c r="AQ473" s="28">
        <f t="shared" si="112"/>
        <v>93901.097961704101</v>
      </c>
      <c r="AR473" s="28">
        <f t="shared" si="113"/>
        <v>94562.945348441353</v>
      </c>
      <c r="AS473" s="28">
        <f t="shared" si="114"/>
        <v>92519.730793122741</v>
      </c>
      <c r="AT473" s="28">
        <f t="shared" si="115"/>
        <v>92678.160209055088</v>
      </c>
      <c r="AU473" s="28">
        <f t="shared" si="116"/>
        <v>91898.785309376253</v>
      </c>
      <c r="AV473" s="28">
        <f t="shared" si="117"/>
        <v>92101.757841151179</v>
      </c>
    </row>
    <row r="474" spans="1:48" s="21" customFormat="1" x14ac:dyDescent="0.3">
      <c r="A474" s="7" t="s">
        <v>281</v>
      </c>
      <c r="B474" s="7" t="s">
        <v>910</v>
      </c>
      <c r="C474" s="7">
        <v>1303</v>
      </c>
      <c r="D474" s="7" t="s">
        <v>8</v>
      </c>
      <c r="E474" s="7">
        <v>905</v>
      </c>
      <c r="F474" s="7" t="s">
        <v>1724</v>
      </c>
      <c r="G474" s="7" t="s">
        <v>915</v>
      </c>
      <c r="H474" s="8" t="s">
        <v>1595</v>
      </c>
      <c r="I474" s="8"/>
      <c r="J474" s="15">
        <v>200000</v>
      </c>
      <c r="K474" s="15">
        <v>300000</v>
      </c>
      <c r="L474" s="15">
        <v>400000</v>
      </c>
      <c r="M474" s="15">
        <v>400000</v>
      </c>
      <c r="N474" s="15">
        <v>400000</v>
      </c>
      <c r="O474" s="15">
        <v>400000</v>
      </c>
      <c r="P474" s="15">
        <v>399000</v>
      </c>
      <c r="Q474" s="15">
        <v>399000</v>
      </c>
      <c r="R474" s="15">
        <v>399000</v>
      </c>
      <c r="S474" s="15">
        <v>399000</v>
      </c>
      <c r="T474" s="15">
        <v>400000</v>
      </c>
      <c r="U474" s="15">
        <v>400000</v>
      </c>
      <c r="V474" s="29">
        <v>0.46160000000000001</v>
      </c>
      <c r="X474" s="35">
        <v>0.4474239217287298</v>
      </c>
      <c r="Y474" s="35">
        <v>0.45143469405446823</v>
      </c>
      <c r="Z474" s="35">
        <v>0.45569177923052184</v>
      </c>
      <c r="AA474" s="35">
        <v>0.45552759587677877</v>
      </c>
      <c r="AB474" s="35">
        <v>0.46410404252979992</v>
      </c>
      <c r="AC474" s="35">
        <v>0.46732854447459954</v>
      </c>
      <c r="AD474" s="35">
        <v>0.46950548980852047</v>
      </c>
      <c r="AE474" s="35">
        <v>0.47281472674220676</v>
      </c>
      <c r="AF474" s="35">
        <v>0.46259865396561373</v>
      </c>
      <c r="AG474" s="35">
        <v>0.46339080104527541</v>
      </c>
      <c r="AH474" s="35">
        <v>0.45949392654688126</v>
      </c>
      <c r="AI474" s="35">
        <v>0.46050878920575589</v>
      </c>
      <c r="AK474" s="28">
        <f t="shared" si="106"/>
        <v>89484.784345745953</v>
      </c>
      <c r="AL474" s="28">
        <f t="shared" si="107"/>
        <v>135430.40821634047</v>
      </c>
      <c r="AM474" s="28">
        <f t="shared" si="108"/>
        <v>182276.71169220874</v>
      </c>
      <c r="AN474" s="28">
        <f t="shared" si="109"/>
        <v>182211.03835071152</v>
      </c>
      <c r="AO474" s="28">
        <f t="shared" si="110"/>
        <v>185641.61701191997</v>
      </c>
      <c r="AP474" s="28">
        <f t="shared" si="111"/>
        <v>186931.41778983982</v>
      </c>
      <c r="AQ474" s="28">
        <f t="shared" si="112"/>
        <v>187332.69043359967</v>
      </c>
      <c r="AR474" s="28">
        <f t="shared" si="113"/>
        <v>188653.07597014049</v>
      </c>
      <c r="AS474" s="28">
        <f t="shared" si="114"/>
        <v>184576.86293227988</v>
      </c>
      <c r="AT474" s="28">
        <f t="shared" si="115"/>
        <v>184892.92961706489</v>
      </c>
      <c r="AU474" s="28">
        <f t="shared" si="116"/>
        <v>183797.57061875251</v>
      </c>
      <c r="AV474" s="28">
        <f t="shared" si="117"/>
        <v>184203.51568230236</v>
      </c>
    </row>
    <row r="475" spans="1:48" s="21" customFormat="1" x14ac:dyDescent="0.3">
      <c r="A475" s="7" t="s">
        <v>281</v>
      </c>
      <c r="B475" s="7" t="s">
        <v>910</v>
      </c>
      <c r="C475" s="7">
        <v>1303</v>
      </c>
      <c r="D475" s="7" t="s">
        <v>8</v>
      </c>
      <c r="E475" s="7">
        <v>905</v>
      </c>
      <c r="F475" s="7" t="s">
        <v>1725</v>
      </c>
      <c r="G475" s="7" t="s">
        <v>915</v>
      </c>
      <c r="H475" s="8" t="s">
        <v>1596</v>
      </c>
      <c r="I475" s="8"/>
      <c r="J475" s="15">
        <v>200000</v>
      </c>
      <c r="K475" s="15">
        <v>200000</v>
      </c>
      <c r="L475" s="15">
        <v>200000</v>
      </c>
      <c r="M475" s="15">
        <v>200000</v>
      </c>
      <c r="N475" s="15">
        <v>200000</v>
      </c>
      <c r="O475" s="15">
        <v>200000</v>
      </c>
      <c r="P475" s="15">
        <v>200000</v>
      </c>
      <c r="Q475" s="15">
        <v>200000</v>
      </c>
      <c r="R475" s="15">
        <v>200000</v>
      </c>
      <c r="S475" s="15">
        <v>200000</v>
      </c>
      <c r="T475" s="15">
        <v>200000</v>
      </c>
      <c r="U475" s="15">
        <v>200000</v>
      </c>
      <c r="V475" s="29">
        <v>0.46160000000000001</v>
      </c>
      <c r="X475" s="35">
        <v>0.4474239217287298</v>
      </c>
      <c r="Y475" s="35">
        <v>0.45143469405446823</v>
      </c>
      <c r="Z475" s="35">
        <v>0.45569177923052184</v>
      </c>
      <c r="AA475" s="35">
        <v>0.45552759587677877</v>
      </c>
      <c r="AB475" s="35">
        <v>0.46410404252979992</v>
      </c>
      <c r="AC475" s="35">
        <v>0.46732854447459954</v>
      </c>
      <c r="AD475" s="35">
        <v>0.46950548980852047</v>
      </c>
      <c r="AE475" s="35">
        <v>0.47281472674220676</v>
      </c>
      <c r="AF475" s="35">
        <v>0.46259865396561373</v>
      </c>
      <c r="AG475" s="35">
        <v>0.46339080104527541</v>
      </c>
      <c r="AH475" s="35">
        <v>0.45949392654688126</v>
      </c>
      <c r="AI475" s="35">
        <v>0.46050878920575589</v>
      </c>
      <c r="AK475" s="28">
        <f t="shared" si="106"/>
        <v>89484.784345745953</v>
      </c>
      <c r="AL475" s="28">
        <f t="shared" si="107"/>
        <v>90286.93881089364</v>
      </c>
      <c r="AM475" s="28">
        <f t="shared" si="108"/>
        <v>91138.355846104372</v>
      </c>
      <c r="AN475" s="28">
        <f t="shared" si="109"/>
        <v>91105.519175355759</v>
      </c>
      <c r="AO475" s="28">
        <f t="shared" si="110"/>
        <v>92820.808505959983</v>
      </c>
      <c r="AP475" s="28">
        <f t="shared" si="111"/>
        <v>93465.70889491991</v>
      </c>
      <c r="AQ475" s="28">
        <f t="shared" si="112"/>
        <v>93901.097961704101</v>
      </c>
      <c r="AR475" s="28">
        <f t="shared" si="113"/>
        <v>94562.945348441353</v>
      </c>
      <c r="AS475" s="28">
        <f t="shared" si="114"/>
        <v>92519.730793122741</v>
      </c>
      <c r="AT475" s="28">
        <f t="shared" si="115"/>
        <v>92678.160209055088</v>
      </c>
      <c r="AU475" s="28">
        <f t="shared" si="116"/>
        <v>91898.785309376253</v>
      </c>
      <c r="AV475" s="28">
        <f t="shared" si="117"/>
        <v>92101.757841151179</v>
      </c>
    </row>
    <row r="476" spans="1:48" s="21" customFormat="1" x14ac:dyDescent="0.3">
      <c r="A476" s="7" t="s">
        <v>281</v>
      </c>
      <c r="B476" s="7" t="s">
        <v>910</v>
      </c>
      <c r="C476" s="7">
        <v>1303</v>
      </c>
      <c r="D476" s="7" t="s">
        <v>8</v>
      </c>
      <c r="E476" s="7">
        <v>905</v>
      </c>
      <c r="F476" s="7" t="s">
        <v>1726</v>
      </c>
      <c r="G476" s="7" t="s">
        <v>915</v>
      </c>
      <c r="H476" s="8" t="s">
        <v>1597</v>
      </c>
      <c r="I476" s="8"/>
      <c r="J476" s="15">
        <v>200000</v>
      </c>
      <c r="K476" s="15">
        <v>200000</v>
      </c>
      <c r="L476" s="15">
        <v>200000</v>
      </c>
      <c r="M476" s="15">
        <v>200000</v>
      </c>
      <c r="N476" s="15">
        <v>200000</v>
      </c>
      <c r="O476" s="15">
        <v>200000</v>
      </c>
      <c r="P476" s="15">
        <v>200000</v>
      </c>
      <c r="Q476" s="15">
        <v>200000</v>
      </c>
      <c r="R476" s="15">
        <v>200000</v>
      </c>
      <c r="S476" s="15">
        <v>200000</v>
      </c>
      <c r="T476" s="15">
        <v>200000</v>
      </c>
      <c r="U476" s="15">
        <v>200000</v>
      </c>
      <c r="V476" s="29">
        <v>0.46160000000000001</v>
      </c>
      <c r="X476" s="35">
        <v>0.4474239217287298</v>
      </c>
      <c r="Y476" s="35">
        <v>0.45143469405446823</v>
      </c>
      <c r="Z476" s="35">
        <v>0.45569177923052184</v>
      </c>
      <c r="AA476" s="35">
        <v>0.45552759587677877</v>
      </c>
      <c r="AB476" s="35">
        <v>0.46410404252979992</v>
      </c>
      <c r="AC476" s="35">
        <v>0.46732854447459954</v>
      </c>
      <c r="AD476" s="35">
        <v>0.46950548980852047</v>
      </c>
      <c r="AE476" s="35">
        <v>0.47281472674220676</v>
      </c>
      <c r="AF476" s="35">
        <v>0.46259865396561373</v>
      </c>
      <c r="AG476" s="35">
        <v>0.46339080104527541</v>
      </c>
      <c r="AH476" s="35">
        <v>0.45949392654688126</v>
      </c>
      <c r="AI476" s="35">
        <v>0.46050878920575589</v>
      </c>
      <c r="AK476" s="28">
        <f t="shared" si="106"/>
        <v>89484.784345745953</v>
      </c>
      <c r="AL476" s="28">
        <f t="shared" si="107"/>
        <v>90286.93881089364</v>
      </c>
      <c r="AM476" s="28">
        <f t="shared" si="108"/>
        <v>91138.355846104372</v>
      </c>
      <c r="AN476" s="28">
        <f t="shared" si="109"/>
        <v>91105.519175355759</v>
      </c>
      <c r="AO476" s="28">
        <f t="shared" si="110"/>
        <v>92820.808505959983</v>
      </c>
      <c r="AP476" s="28">
        <f t="shared" si="111"/>
        <v>93465.70889491991</v>
      </c>
      <c r="AQ476" s="28">
        <f t="shared" si="112"/>
        <v>93901.097961704101</v>
      </c>
      <c r="AR476" s="28">
        <f t="shared" si="113"/>
        <v>94562.945348441353</v>
      </c>
      <c r="AS476" s="28">
        <f t="shared" si="114"/>
        <v>92519.730793122741</v>
      </c>
      <c r="AT476" s="28">
        <f t="shared" si="115"/>
        <v>92678.160209055088</v>
      </c>
      <c r="AU476" s="28">
        <f t="shared" si="116"/>
        <v>91898.785309376253</v>
      </c>
      <c r="AV476" s="28">
        <f t="shared" si="117"/>
        <v>92101.757841151179</v>
      </c>
    </row>
    <row r="477" spans="1:48" s="21" customFormat="1" x14ac:dyDescent="0.3">
      <c r="A477" s="7" t="s">
        <v>281</v>
      </c>
      <c r="B477" s="7" t="s">
        <v>910</v>
      </c>
      <c r="C477" s="7">
        <v>1303</v>
      </c>
      <c r="D477" s="7" t="s">
        <v>8</v>
      </c>
      <c r="E477" s="7">
        <v>925</v>
      </c>
      <c r="F477" s="7" t="s">
        <v>1727</v>
      </c>
      <c r="G477" s="7" t="s">
        <v>915</v>
      </c>
      <c r="H477" s="8" t="s">
        <v>1598</v>
      </c>
      <c r="I477" s="8"/>
      <c r="J477" s="15">
        <v>200000</v>
      </c>
      <c r="K477" s="15">
        <v>200000</v>
      </c>
      <c r="L477" s="15">
        <v>300000</v>
      </c>
      <c r="M477" s="15">
        <v>200000</v>
      </c>
      <c r="N477" s="15">
        <v>200000</v>
      </c>
      <c r="O477" s="15">
        <v>200000</v>
      </c>
      <c r="P477" s="15">
        <v>200000</v>
      </c>
      <c r="Q477" s="15">
        <v>200000</v>
      </c>
      <c r="R477" s="15">
        <v>200000</v>
      </c>
      <c r="S477" s="15">
        <v>200000</v>
      </c>
      <c r="T477" s="15">
        <v>200000</v>
      </c>
      <c r="U477" s="15">
        <v>200000</v>
      </c>
      <c r="V477" s="29">
        <v>0.46160000000000001</v>
      </c>
      <c r="X477" s="35">
        <v>0.4474239217287298</v>
      </c>
      <c r="Y477" s="35">
        <v>0.45143469405446823</v>
      </c>
      <c r="Z477" s="35">
        <v>0.45569177923052184</v>
      </c>
      <c r="AA477" s="35">
        <v>0.45552759587677877</v>
      </c>
      <c r="AB477" s="35">
        <v>0.46410404252979992</v>
      </c>
      <c r="AC477" s="35">
        <v>0.46732854447459954</v>
      </c>
      <c r="AD477" s="35">
        <v>0.46950548980852047</v>
      </c>
      <c r="AE477" s="35">
        <v>0.47281472674220676</v>
      </c>
      <c r="AF477" s="35">
        <v>0.46259865396561373</v>
      </c>
      <c r="AG477" s="35">
        <v>0.46339080104527541</v>
      </c>
      <c r="AH477" s="35">
        <v>0.45949392654688126</v>
      </c>
      <c r="AI477" s="35">
        <v>0.46050878920575589</v>
      </c>
      <c r="AK477" s="28">
        <f t="shared" si="106"/>
        <v>89484.784345745953</v>
      </c>
      <c r="AL477" s="28">
        <f t="shared" si="107"/>
        <v>90286.93881089364</v>
      </c>
      <c r="AM477" s="28">
        <f t="shared" si="108"/>
        <v>136707.53376915655</v>
      </c>
      <c r="AN477" s="28">
        <f t="shared" si="109"/>
        <v>91105.519175355759</v>
      </c>
      <c r="AO477" s="28">
        <f t="shared" si="110"/>
        <v>92820.808505959983</v>
      </c>
      <c r="AP477" s="28">
        <f t="shared" si="111"/>
        <v>93465.70889491991</v>
      </c>
      <c r="AQ477" s="28">
        <f t="shared" si="112"/>
        <v>93901.097961704101</v>
      </c>
      <c r="AR477" s="28">
        <f t="shared" si="113"/>
        <v>94562.945348441353</v>
      </c>
      <c r="AS477" s="28">
        <f t="shared" si="114"/>
        <v>92519.730793122741</v>
      </c>
      <c r="AT477" s="28">
        <f t="shared" si="115"/>
        <v>92678.160209055088</v>
      </c>
      <c r="AU477" s="28">
        <f t="shared" si="116"/>
        <v>91898.785309376253</v>
      </c>
      <c r="AV477" s="28">
        <f t="shared" si="117"/>
        <v>92101.757841151179</v>
      </c>
    </row>
    <row r="478" spans="1:48" s="21" customFormat="1" x14ac:dyDescent="0.3">
      <c r="A478" s="7" t="s">
        <v>281</v>
      </c>
      <c r="B478" s="7" t="s">
        <v>910</v>
      </c>
      <c r="C478" s="7">
        <v>1303</v>
      </c>
      <c r="D478" s="7" t="s">
        <v>8</v>
      </c>
      <c r="E478" s="7">
        <v>901</v>
      </c>
      <c r="F478" s="7">
        <v>150197</v>
      </c>
      <c r="G478" s="7" t="s">
        <v>915</v>
      </c>
      <c r="H478" s="8" t="s">
        <v>1599</v>
      </c>
      <c r="I478" s="8"/>
      <c r="J478" s="15">
        <v>9987000</v>
      </c>
      <c r="K478" s="15">
        <v>7981000</v>
      </c>
      <c r="L478" s="15">
        <v>11979000</v>
      </c>
      <c r="M478" s="15">
        <v>9982000</v>
      </c>
      <c r="N478" s="15">
        <v>9983000</v>
      </c>
      <c r="O478" s="15">
        <v>9978000</v>
      </c>
      <c r="P478" s="15">
        <v>11950000</v>
      </c>
      <c r="Q478" s="15">
        <v>9962000</v>
      </c>
      <c r="R478" s="15">
        <v>9968000</v>
      </c>
      <c r="S478" s="15">
        <v>11950000</v>
      </c>
      <c r="T478" s="15">
        <v>11976000</v>
      </c>
      <c r="U478" s="15">
        <v>11980000</v>
      </c>
      <c r="V478" s="29">
        <v>0.46160000000000001</v>
      </c>
      <c r="X478" s="35">
        <v>0.4474239217287298</v>
      </c>
      <c r="Y478" s="35">
        <v>0.45143469405446823</v>
      </c>
      <c r="Z478" s="35">
        <v>0.45569177923052184</v>
      </c>
      <c r="AA478" s="35">
        <v>0.45552759587677877</v>
      </c>
      <c r="AB478" s="35">
        <v>0.46410404252979992</v>
      </c>
      <c r="AC478" s="35">
        <v>0.46732854447459954</v>
      </c>
      <c r="AD478" s="35">
        <v>0.46950548980852047</v>
      </c>
      <c r="AE478" s="35">
        <v>0.47281472674220676</v>
      </c>
      <c r="AF478" s="35">
        <v>0.46259865396561373</v>
      </c>
      <c r="AG478" s="35">
        <v>0.46339080104527541</v>
      </c>
      <c r="AH478" s="35">
        <v>0.45949392654688126</v>
      </c>
      <c r="AI478" s="35">
        <v>0.46050878920575589</v>
      </c>
      <c r="AK478" s="28">
        <f t="shared" si="106"/>
        <v>4468422.7063048249</v>
      </c>
      <c r="AL478" s="28">
        <f t="shared" si="107"/>
        <v>3602900.2932487112</v>
      </c>
      <c r="AM478" s="28">
        <f t="shared" si="108"/>
        <v>5458731.8234024215</v>
      </c>
      <c r="AN478" s="28">
        <f t="shared" si="109"/>
        <v>4547076.4620420057</v>
      </c>
      <c r="AO478" s="28">
        <f t="shared" si="110"/>
        <v>4633150.6565749925</v>
      </c>
      <c r="AP478" s="28">
        <f t="shared" si="111"/>
        <v>4663004.2167675542</v>
      </c>
      <c r="AQ478" s="28">
        <f t="shared" si="112"/>
        <v>5610590.6032118192</v>
      </c>
      <c r="AR478" s="28">
        <f t="shared" si="113"/>
        <v>4710180.3078058641</v>
      </c>
      <c r="AS478" s="28">
        <f t="shared" si="114"/>
        <v>4611183.3827292379</v>
      </c>
      <c r="AT478" s="28">
        <f t="shared" si="115"/>
        <v>5537520.0724910414</v>
      </c>
      <c r="AU478" s="28">
        <f t="shared" si="116"/>
        <v>5502899.2643254502</v>
      </c>
      <c r="AV478" s="28">
        <f t="shared" si="117"/>
        <v>5516895.2946849559</v>
      </c>
    </row>
    <row r="479" spans="1:48" s="21" customFormat="1" x14ac:dyDescent="0.3">
      <c r="A479" s="7" t="s">
        <v>281</v>
      </c>
      <c r="B479" s="7" t="s">
        <v>910</v>
      </c>
      <c r="C479" s="7">
        <v>1303</v>
      </c>
      <c r="D479" s="7" t="s">
        <v>8</v>
      </c>
      <c r="E479" s="7">
        <v>907</v>
      </c>
      <c r="F479" s="7">
        <v>370443</v>
      </c>
      <c r="G479" s="7" t="s">
        <v>915</v>
      </c>
      <c r="H479" s="8" t="s">
        <v>1600</v>
      </c>
      <c r="I479" s="8"/>
      <c r="J479" s="15">
        <v>999000</v>
      </c>
      <c r="K479" s="15">
        <v>499000</v>
      </c>
      <c r="L479" s="15">
        <v>999000</v>
      </c>
      <c r="M479" s="15">
        <v>999000</v>
      </c>
      <c r="N479" s="15">
        <v>999000</v>
      </c>
      <c r="O479" s="15">
        <v>998000</v>
      </c>
      <c r="P479" s="15">
        <v>498000</v>
      </c>
      <c r="Q479" s="15">
        <v>499000</v>
      </c>
      <c r="R479" s="15">
        <v>997000</v>
      </c>
      <c r="S479" s="15">
        <v>996000</v>
      </c>
      <c r="T479" s="15">
        <v>998000</v>
      </c>
      <c r="U479" s="15">
        <v>999000</v>
      </c>
      <c r="V479" s="29">
        <v>0.46160000000000001</v>
      </c>
      <c r="X479" s="35">
        <v>0.4474239217287298</v>
      </c>
      <c r="Y479" s="35">
        <v>0.45143469405446823</v>
      </c>
      <c r="Z479" s="35">
        <v>0.45569177923052184</v>
      </c>
      <c r="AA479" s="35">
        <v>0.45552759587677877</v>
      </c>
      <c r="AB479" s="35">
        <v>0.46410404252979992</v>
      </c>
      <c r="AC479" s="35">
        <v>0.46732854447459954</v>
      </c>
      <c r="AD479" s="35">
        <v>0.46950548980852047</v>
      </c>
      <c r="AE479" s="35">
        <v>0.47281472674220676</v>
      </c>
      <c r="AF479" s="35">
        <v>0.46259865396561373</v>
      </c>
      <c r="AG479" s="35">
        <v>0.46339080104527541</v>
      </c>
      <c r="AH479" s="35">
        <v>0.45949392654688126</v>
      </c>
      <c r="AI479" s="35">
        <v>0.46050878920575589</v>
      </c>
      <c r="AK479" s="28">
        <f t="shared" si="106"/>
        <v>446976.49780700105</v>
      </c>
      <c r="AL479" s="28">
        <f t="shared" si="107"/>
        <v>225265.91233317964</v>
      </c>
      <c r="AM479" s="28">
        <f t="shared" si="108"/>
        <v>455236.08745129133</v>
      </c>
      <c r="AN479" s="28">
        <f t="shared" si="109"/>
        <v>455072.06828090199</v>
      </c>
      <c r="AO479" s="28">
        <f t="shared" si="110"/>
        <v>463639.93848727015</v>
      </c>
      <c r="AP479" s="28">
        <f t="shared" si="111"/>
        <v>466393.88738565036</v>
      </c>
      <c r="AQ479" s="28">
        <f t="shared" si="112"/>
        <v>233813.73392464319</v>
      </c>
      <c r="AR479" s="28">
        <f t="shared" si="113"/>
        <v>235934.54864436117</v>
      </c>
      <c r="AS479" s="28">
        <f t="shared" si="114"/>
        <v>461210.85800371686</v>
      </c>
      <c r="AT479" s="28">
        <f t="shared" si="115"/>
        <v>461537.23784109432</v>
      </c>
      <c r="AU479" s="28">
        <f t="shared" si="116"/>
        <v>458574.9386937875</v>
      </c>
      <c r="AV479" s="28">
        <f t="shared" si="117"/>
        <v>460048.28041655011</v>
      </c>
    </row>
    <row r="480" spans="1:48" s="21" customFormat="1" x14ac:dyDescent="0.3">
      <c r="A480" s="7" t="s">
        <v>281</v>
      </c>
      <c r="B480" s="7" t="s">
        <v>910</v>
      </c>
      <c r="C480" s="7">
        <v>1303</v>
      </c>
      <c r="D480" s="7" t="s">
        <v>927</v>
      </c>
      <c r="E480" s="7">
        <v>901</v>
      </c>
      <c r="F480" s="7" t="s">
        <v>1728</v>
      </c>
      <c r="G480" s="7" t="s">
        <v>915</v>
      </c>
      <c r="H480" s="8" t="s">
        <v>834</v>
      </c>
      <c r="I480" s="8"/>
      <c r="J480" s="15">
        <v>500000</v>
      </c>
      <c r="K480" s="15">
        <v>499000</v>
      </c>
      <c r="L480" s="15">
        <v>999000</v>
      </c>
      <c r="M480" s="15">
        <v>999000</v>
      </c>
      <c r="N480" s="15">
        <v>999000</v>
      </c>
      <c r="O480" s="15">
        <v>998000</v>
      </c>
      <c r="P480" s="15">
        <v>996000</v>
      </c>
      <c r="Q480" s="15">
        <v>997000</v>
      </c>
      <c r="R480" s="15">
        <v>997000</v>
      </c>
      <c r="S480" s="15">
        <v>996000</v>
      </c>
      <c r="T480" s="15">
        <v>998000</v>
      </c>
      <c r="U480" s="15">
        <v>999000</v>
      </c>
      <c r="V480" s="29">
        <v>0.46160000000000001</v>
      </c>
      <c r="X480" s="35">
        <v>0.4474239217287298</v>
      </c>
      <c r="Y480" s="35">
        <v>0.45143469405446823</v>
      </c>
      <c r="Z480" s="35">
        <v>0.45569177923052184</v>
      </c>
      <c r="AA480" s="35">
        <v>0.45552759587677877</v>
      </c>
      <c r="AB480" s="35">
        <v>0.46410404252979992</v>
      </c>
      <c r="AC480" s="35">
        <v>0.46732854447459954</v>
      </c>
      <c r="AD480" s="35">
        <v>0.46950548980852047</v>
      </c>
      <c r="AE480" s="35">
        <v>0.47281472674220676</v>
      </c>
      <c r="AF480" s="35">
        <v>0.46259865396561373</v>
      </c>
      <c r="AG480" s="35">
        <v>0.46339080104527541</v>
      </c>
      <c r="AH480" s="35">
        <v>0.45949392654688126</v>
      </c>
      <c r="AI480" s="35">
        <v>0.46050878920575589</v>
      </c>
      <c r="AK480" s="28">
        <f t="shared" si="106"/>
        <v>223711.9608643649</v>
      </c>
      <c r="AL480" s="28">
        <f t="shared" si="107"/>
        <v>225265.91233317964</v>
      </c>
      <c r="AM480" s="28">
        <f t="shared" si="108"/>
        <v>455236.08745129133</v>
      </c>
      <c r="AN480" s="28">
        <f t="shared" si="109"/>
        <v>455072.06828090199</v>
      </c>
      <c r="AO480" s="28">
        <f t="shared" si="110"/>
        <v>463639.93848727015</v>
      </c>
      <c r="AP480" s="28">
        <f t="shared" si="111"/>
        <v>466393.88738565036</v>
      </c>
      <c r="AQ480" s="28">
        <f t="shared" si="112"/>
        <v>467627.46784928639</v>
      </c>
      <c r="AR480" s="28">
        <f t="shared" si="113"/>
        <v>471396.28256198013</v>
      </c>
      <c r="AS480" s="28">
        <f t="shared" si="114"/>
        <v>461210.85800371686</v>
      </c>
      <c r="AT480" s="28">
        <f t="shared" si="115"/>
        <v>461537.23784109432</v>
      </c>
      <c r="AU480" s="28">
        <f t="shared" si="116"/>
        <v>458574.9386937875</v>
      </c>
      <c r="AV480" s="28">
        <f t="shared" si="117"/>
        <v>460048.28041655011</v>
      </c>
    </row>
    <row r="481" spans="1:48" s="21" customFormat="1" x14ac:dyDescent="0.3">
      <c r="A481" s="7" t="s">
        <v>281</v>
      </c>
      <c r="B481" s="7" t="s">
        <v>910</v>
      </c>
      <c r="C481" s="7">
        <v>1303</v>
      </c>
      <c r="D481" s="7" t="s">
        <v>8</v>
      </c>
      <c r="E481" s="7">
        <v>913</v>
      </c>
      <c r="F481" s="7">
        <v>110719</v>
      </c>
      <c r="G481" s="7" t="s">
        <v>916</v>
      </c>
      <c r="H481" s="8" t="s">
        <v>1601</v>
      </c>
      <c r="I481" s="8"/>
      <c r="J481" s="15">
        <v>17977000</v>
      </c>
      <c r="K481" s="15">
        <v>17958000</v>
      </c>
      <c r="L481" s="15">
        <v>31444000</v>
      </c>
      <c r="M481" s="15">
        <v>27949000</v>
      </c>
      <c r="N481" s="15">
        <v>23959000</v>
      </c>
      <c r="O481" s="15">
        <v>27439000</v>
      </c>
      <c r="P481" s="15">
        <v>25394000</v>
      </c>
      <c r="Q481" s="15">
        <v>25901000</v>
      </c>
      <c r="R481" s="15">
        <v>27910000</v>
      </c>
      <c r="S481" s="15">
        <v>27883000</v>
      </c>
      <c r="T481" s="15">
        <v>27943000</v>
      </c>
      <c r="U481" s="15">
        <v>31946000</v>
      </c>
      <c r="V481" s="29">
        <v>0.46160000000000001</v>
      </c>
      <c r="X481" s="35">
        <v>0.4474239217287298</v>
      </c>
      <c r="Y481" s="35">
        <v>0.45143469405446823</v>
      </c>
      <c r="Z481" s="35">
        <v>0.45569177923052184</v>
      </c>
      <c r="AA481" s="35">
        <v>0.45552759587677877</v>
      </c>
      <c r="AB481" s="35">
        <v>0.46410404252979992</v>
      </c>
      <c r="AC481" s="35">
        <v>0.46732854447459954</v>
      </c>
      <c r="AD481" s="35">
        <v>0.46950548980852047</v>
      </c>
      <c r="AE481" s="35">
        <v>0.47281472674220676</v>
      </c>
      <c r="AF481" s="35">
        <v>0.46259865396561373</v>
      </c>
      <c r="AG481" s="35">
        <v>0.46339080104527541</v>
      </c>
      <c r="AH481" s="35">
        <v>0.45949392654688126</v>
      </c>
      <c r="AI481" s="35">
        <v>0.46050878920575589</v>
      </c>
      <c r="AK481" s="28">
        <f t="shared" si="106"/>
        <v>8043339.8409173759</v>
      </c>
      <c r="AL481" s="28">
        <f t="shared" si="107"/>
        <v>8106864.2358301403</v>
      </c>
      <c r="AM481" s="28">
        <f t="shared" si="108"/>
        <v>14328772.306124529</v>
      </c>
      <c r="AN481" s="28">
        <f t="shared" si="109"/>
        <v>12731540.777160089</v>
      </c>
      <c r="AO481" s="28">
        <f t="shared" si="110"/>
        <v>11119468.754971476</v>
      </c>
      <c r="AP481" s="28">
        <f t="shared" si="111"/>
        <v>12823027.931838537</v>
      </c>
      <c r="AQ481" s="28">
        <f t="shared" si="112"/>
        <v>11922622.408197569</v>
      </c>
      <c r="AR481" s="28">
        <f t="shared" si="113"/>
        <v>12246374.237349898</v>
      </c>
      <c r="AS481" s="28">
        <f t="shared" si="114"/>
        <v>12911128.43218028</v>
      </c>
      <c r="AT481" s="28">
        <f t="shared" si="115"/>
        <v>12920725.705545414</v>
      </c>
      <c r="AU481" s="28">
        <f t="shared" si="116"/>
        <v>12839638.789499503</v>
      </c>
      <c r="AV481" s="28">
        <f t="shared" si="117"/>
        <v>14711413.779967077</v>
      </c>
    </row>
    <row r="482" spans="1:48" s="21" customFormat="1" x14ac:dyDescent="0.3">
      <c r="A482" s="7" t="s">
        <v>281</v>
      </c>
      <c r="B482" s="7" t="s">
        <v>910</v>
      </c>
      <c r="C482" s="7">
        <v>1303</v>
      </c>
      <c r="D482" s="7" t="s">
        <v>8</v>
      </c>
      <c r="E482" s="7">
        <v>913</v>
      </c>
      <c r="F482" s="7">
        <v>111278</v>
      </c>
      <c r="G482" s="7" t="s">
        <v>916</v>
      </c>
      <c r="H482" s="8" t="s">
        <v>1602</v>
      </c>
      <c r="I482" s="8"/>
      <c r="J482" s="15">
        <v>11985000</v>
      </c>
      <c r="K482" s="15">
        <v>11972000</v>
      </c>
      <c r="L482" s="15">
        <v>19965000</v>
      </c>
      <c r="M482" s="15">
        <v>11979000</v>
      </c>
      <c r="N482" s="15">
        <v>23959000</v>
      </c>
      <c r="O482" s="15">
        <v>17960000</v>
      </c>
      <c r="P482" s="15">
        <v>11950000</v>
      </c>
      <c r="Q482" s="15">
        <v>11955000</v>
      </c>
      <c r="R482" s="15">
        <v>23425000</v>
      </c>
      <c r="S482" s="15">
        <v>17925000</v>
      </c>
      <c r="T482" s="15">
        <v>19960000</v>
      </c>
      <c r="U482" s="15">
        <v>19966000</v>
      </c>
      <c r="V482" s="29">
        <v>0.46160000000000001</v>
      </c>
      <c r="X482" s="35">
        <v>0.4474239217287298</v>
      </c>
      <c r="Y482" s="35">
        <v>0.45143469405446823</v>
      </c>
      <c r="Z482" s="35">
        <v>0.45569177923052184</v>
      </c>
      <c r="AA482" s="35">
        <v>0.45552759587677877</v>
      </c>
      <c r="AB482" s="35">
        <v>0.46410404252979992</v>
      </c>
      <c r="AC482" s="35">
        <v>0.46732854447459954</v>
      </c>
      <c r="AD482" s="35">
        <v>0.46950548980852047</v>
      </c>
      <c r="AE482" s="35">
        <v>0.47281472674220676</v>
      </c>
      <c r="AF482" s="35">
        <v>0.46259865396561373</v>
      </c>
      <c r="AG482" s="35">
        <v>0.46339080104527541</v>
      </c>
      <c r="AH482" s="35">
        <v>0.45949392654688126</v>
      </c>
      <c r="AI482" s="35">
        <v>0.46050878920575589</v>
      </c>
      <c r="AK482" s="28">
        <f t="shared" si="106"/>
        <v>5362375.7019188264</v>
      </c>
      <c r="AL482" s="28">
        <f t="shared" si="107"/>
        <v>5404576.1572200935</v>
      </c>
      <c r="AM482" s="28">
        <f t="shared" si="108"/>
        <v>9097886.3723373692</v>
      </c>
      <c r="AN482" s="28">
        <f t="shared" si="109"/>
        <v>5456765.0710079325</v>
      </c>
      <c r="AO482" s="28">
        <f t="shared" si="110"/>
        <v>11119468.754971476</v>
      </c>
      <c r="AP482" s="28">
        <f t="shared" si="111"/>
        <v>8393220.6587638073</v>
      </c>
      <c r="AQ482" s="28">
        <f t="shared" si="112"/>
        <v>5610590.6032118192</v>
      </c>
      <c r="AR482" s="28">
        <f t="shared" si="113"/>
        <v>5652500.0582030816</v>
      </c>
      <c r="AS482" s="28">
        <f t="shared" si="114"/>
        <v>10836373.469144501</v>
      </c>
      <c r="AT482" s="28">
        <f t="shared" si="115"/>
        <v>8306280.1087365616</v>
      </c>
      <c r="AU482" s="28">
        <f t="shared" si="116"/>
        <v>9171498.7738757506</v>
      </c>
      <c r="AV482" s="28">
        <f t="shared" si="117"/>
        <v>9194518.4852821212</v>
      </c>
    </row>
    <row r="483" spans="1:48" s="21" customFormat="1" x14ac:dyDescent="0.3">
      <c r="A483" s="7" t="s">
        <v>281</v>
      </c>
      <c r="B483" s="7" t="s">
        <v>910</v>
      </c>
      <c r="C483" s="7">
        <v>1303</v>
      </c>
      <c r="D483" s="7" t="s">
        <v>8</v>
      </c>
      <c r="E483" s="7">
        <v>913</v>
      </c>
      <c r="F483" s="7">
        <v>110844</v>
      </c>
      <c r="G483" s="7" t="s">
        <v>916</v>
      </c>
      <c r="H483" s="8" t="s">
        <v>1603</v>
      </c>
      <c r="I483" s="8"/>
      <c r="J483" s="15">
        <v>400000</v>
      </c>
      <c r="K483" s="15">
        <v>400000</v>
      </c>
      <c r="L483" s="15">
        <v>400000</v>
      </c>
      <c r="M483" s="15">
        <v>1498000</v>
      </c>
      <c r="N483" s="15">
        <v>599000</v>
      </c>
      <c r="O483" s="15">
        <v>1497000</v>
      </c>
      <c r="P483" s="15">
        <v>598000</v>
      </c>
      <c r="Q483" s="15">
        <v>1495000</v>
      </c>
      <c r="R483" s="15">
        <v>599000</v>
      </c>
      <c r="S483" s="15">
        <v>1494000</v>
      </c>
      <c r="T483" s="15">
        <v>1996000</v>
      </c>
      <c r="U483" s="15">
        <v>1997000</v>
      </c>
      <c r="V483" s="29">
        <v>0.46160000000000001</v>
      </c>
      <c r="X483" s="35">
        <v>0.4474239217287298</v>
      </c>
      <c r="Y483" s="35">
        <v>0.45143469405446823</v>
      </c>
      <c r="Z483" s="35">
        <v>0.45569177923052184</v>
      </c>
      <c r="AA483" s="35">
        <v>0.45552759587677877</v>
      </c>
      <c r="AB483" s="35">
        <v>0.46410404252979992</v>
      </c>
      <c r="AC483" s="35">
        <v>0.46732854447459954</v>
      </c>
      <c r="AD483" s="35">
        <v>0.46950548980852047</v>
      </c>
      <c r="AE483" s="35">
        <v>0.47281472674220676</v>
      </c>
      <c r="AF483" s="35">
        <v>0.46259865396561373</v>
      </c>
      <c r="AG483" s="35">
        <v>0.46339080104527541</v>
      </c>
      <c r="AH483" s="35">
        <v>0.45949392654688126</v>
      </c>
      <c r="AI483" s="35">
        <v>0.46050878920575589</v>
      </c>
      <c r="AK483" s="28">
        <f t="shared" si="106"/>
        <v>178969.56869149191</v>
      </c>
      <c r="AL483" s="28">
        <f t="shared" si="107"/>
        <v>180573.87762178728</v>
      </c>
      <c r="AM483" s="28">
        <f t="shared" si="108"/>
        <v>182276.71169220874</v>
      </c>
      <c r="AN483" s="28">
        <f t="shared" si="109"/>
        <v>682380.33862341463</v>
      </c>
      <c r="AO483" s="28">
        <f t="shared" si="110"/>
        <v>277998.32147535012</v>
      </c>
      <c r="AP483" s="28">
        <f t="shared" si="111"/>
        <v>699590.83107847546</v>
      </c>
      <c r="AQ483" s="28">
        <f t="shared" si="112"/>
        <v>280764.28290549526</v>
      </c>
      <c r="AR483" s="28">
        <f t="shared" si="113"/>
        <v>706858.01647959906</v>
      </c>
      <c r="AS483" s="28">
        <f t="shared" si="114"/>
        <v>277096.59372540261</v>
      </c>
      <c r="AT483" s="28">
        <f t="shared" si="115"/>
        <v>692305.85676164145</v>
      </c>
      <c r="AU483" s="28">
        <f t="shared" si="116"/>
        <v>917149.87738757499</v>
      </c>
      <c r="AV483" s="28">
        <f t="shared" si="117"/>
        <v>919636.05204389454</v>
      </c>
    </row>
    <row r="484" spans="1:48" s="21" customFormat="1" x14ac:dyDescent="0.3">
      <c r="A484" s="7" t="s">
        <v>281</v>
      </c>
      <c r="B484" s="7" t="s">
        <v>910</v>
      </c>
      <c r="C484" s="7">
        <v>1303</v>
      </c>
      <c r="D484" s="7" t="s">
        <v>8</v>
      </c>
      <c r="E484" s="7">
        <v>913</v>
      </c>
      <c r="F484" s="7">
        <v>111626</v>
      </c>
      <c r="G484" s="7" t="s">
        <v>916</v>
      </c>
      <c r="H484" s="8" t="s">
        <v>1604</v>
      </c>
      <c r="I484" s="8"/>
      <c r="J484" s="15">
        <v>5993000</v>
      </c>
      <c r="K484" s="15">
        <v>3991000</v>
      </c>
      <c r="L484" s="15">
        <v>7986000</v>
      </c>
      <c r="M484" s="15">
        <v>3993000</v>
      </c>
      <c r="N484" s="15">
        <v>7987000</v>
      </c>
      <c r="O484" s="15">
        <v>3992000</v>
      </c>
      <c r="P484" s="15">
        <v>5975000</v>
      </c>
      <c r="Q484" s="15">
        <v>7970000</v>
      </c>
      <c r="R484" s="15">
        <v>11962000</v>
      </c>
      <c r="S484" s="15">
        <v>11950000</v>
      </c>
      <c r="T484" s="15">
        <v>11976000</v>
      </c>
      <c r="U484" s="15">
        <v>11980000</v>
      </c>
      <c r="V484" s="29">
        <v>0.46160000000000001</v>
      </c>
      <c r="X484" s="35">
        <v>0.4474239217287298</v>
      </c>
      <c r="Y484" s="35">
        <v>0.45143469405446823</v>
      </c>
      <c r="Z484" s="35">
        <v>0.45569177923052184</v>
      </c>
      <c r="AA484" s="35">
        <v>0.45552759587677877</v>
      </c>
      <c r="AB484" s="35">
        <v>0.46410404252979992</v>
      </c>
      <c r="AC484" s="35">
        <v>0.46732854447459954</v>
      </c>
      <c r="AD484" s="35">
        <v>0.46950548980852047</v>
      </c>
      <c r="AE484" s="35">
        <v>0.47281472674220676</v>
      </c>
      <c r="AF484" s="35">
        <v>0.46259865396561373</v>
      </c>
      <c r="AG484" s="35">
        <v>0.46339080104527541</v>
      </c>
      <c r="AH484" s="35">
        <v>0.45949392654688126</v>
      </c>
      <c r="AI484" s="35">
        <v>0.46050878920575589</v>
      </c>
      <c r="AK484" s="28">
        <f t="shared" si="106"/>
        <v>2681411.5629202775</v>
      </c>
      <c r="AL484" s="28">
        <f t="shared" si="107"/>
        <v>1801675.8639713826</v>
      </c>
      <c r="AM484" s="28">
        <f t="shared" si="108"/>
        <v>3639154.5489349472</v>
      </c>
      <c r="AN484" s="28">
        <f t="shared" si="109"/>
        <v>1818921.6903359776</v>
      </c>
      <c r="AO484" s="28">
        <f t="shared" si="110"/>
        <v>3706798.9876855118</v>
      </c>
      <c r="AP484" s="28">
        <f t="shared" si="111"/>
        <v>1865575.5495426015</v>
      </c>
      <c r="AQ484" s="28">
        <f t="shared" si="112"/>
        <v>2805295.3016059096</v>
      </c>
      <c r="AR484" s="28">
        <f t="shared" si="113"/>
        <v>3768333.3721353877</v>
      </c>
      <c r="AS484" s="28">
        <f t="shared" si="114"/>
        <v>5533605.0987366717</v>
      </c>
      <c r="AT484" s="28">
        <f t="shared" si="115"/>
        <v>5537520.0724910414</v>
      </c>
      <c r="AU484" s="28">
        <f t="shared" si="116"/>
        <v>5502899.2643254502</v>
      </c>
      <c r="AV484" s="28">
        <f t="shared" si="117"/>
        <v>5516895.2946849559</v>
      </c>
    </row>
    <row r="485" spans="1:48" s="21" customFormat="1" x14ac:dyDescent="0.3">
      <c r="A485" s="7" t="s">
        <v>281</v>
      </c>
      <c r="B485" s="7" t="s">
        <v>910</v>
      </c>
      <c r="C485" s="7">
        <v>1303</v>
      </c>
      <c r="D485" s="7" t="s">
        <v>8</v>
      </c>
      <c r="E485" s="7">
        <v>913</v>
      </c>
      <c r="F485" s="7">
        <v>110490</v>
      </c>
      <c r="G485" s="7" t="s">
        <v>916</v>
      </c>
      <c r="H485" s="8" t="s">
        <v>1605</v>
      </c>
      <c r="I485" s="8"/>
      <c r="J485" s="15">
        <v>600000</v>
      </c>
      <c r="K485" s="15">
        <v>300000</v>
      </c>
      <c r="L485" s="15">
        <v>200000</v>
      </c>
      <c r="M485" s="15">
        <v>999000</v>
      </c>
      <c r="N485" s="15">
        <v>799000</v>
      </c>
      <c r="O485" s="15">
        <v>799000</v>
      </c>
      <c r="P485" s="15">
        <v>1494000</v>
      </c>
      <c r="Q485" s="15">
        <v>1196000</v>
      </c>
      <c r="R485" s="15">
        <v>499000</v>
      </c>
      <c r="S485" s="15">
        <v>797000</v>
      </c>
      <c r="T485" s="15">
        <v>998000</v>
      </c>
      <c r="U485" s="15">
        <v>999000</v>
      </c>
      <c r="V485" s="29">
        <v>0.46160000000000001</v>
      </c>
      <c r="X485" s="35">
        <v>0.4474239217287298</v>
      </c>
      <c r="Y485" s="35">
        <v>0.45143469405446823</v>
      </c>
      <c r="Z485" s="35">
        <v>0.45569177923052184</v>
      </c>
      <c r="AA485" s="35">
        <v>0.45552759587677877</v>
      </c>
      <c r="AB485" s="35">
        <v>0.46410404252979992</v>
      </c>
      <c r="AC485" s="35">
        <v>0.46732854447459954</v>
      </c>
      <c r="AD485" s="35">
        <v>0.46950548980852047</v>
      </c>
      <c r="AE485" s="35">
        <v>0.47281472674220676</v>
      </c>
      <c r="AF485" s="35">
        <v>0.46259865396561373</v>
      </c>
      <c r="AG485" s="35">
        <v>0.46339080104527541</v>
      </c>
      <c r="AH485" s="35">
        <v>0.45949392654688126</v>
      </c>
      <c r="AI485" s="35">
        <v>0.46050878920575589</v>
      </c>
      <c r="AK485" s="28">
        <f t="shared" si="106"/>
        <v>268454.35303723789</v>
      </c>
      <c r="AL485" s="28">
        <f t="shared" si="107"/>
        <v>135430.40821634047</v>
      </c>
      <c r="AM485" s="28">
        <f t="shared" si="108"/>
        <v>91138.355846104372</v>
      </c>
      <c r="AN485" s="28">
        <f t="shared" si="109"/>
        <v>455072.06828090199</v>
      </c>
      <c r="AO485" s="28">
        <f t="shared" si="110"/>
        <v>370819.12998131017</v>
      </c>
      <c r="AP485" s="28">
        <f t="shared" si="111"/>
        <v>373395.50703520502</v>
      </c>
      <c r="AQ485" s="28">
        <f t="shared" si="112"/>
        <v>701441.20177392953</v>
      </c>
      <c r="AR485" s="28">
        <f t="shared" si="113"/>
        <v>565486.41318367934</v>
      </c>
      <c r="AS485" s="28">
        <f t="shared" si="114"/>
        <v>230836.72832884124</v>
      </c>
      <c r="AT485" s="28">
        <f t="shared" si="115"/>
        <v>369322.46843308449</v>
      </c>
      <c r="AU485" s="28">
        <f t="shared" si="116"/>
        <v>458574.9386937875</v>
      </c>
      <c r="AV485" s="28">
        <f t="shared" si="117"/>
        <v>460048.28041655011</v>
      </c>
    </row>
    <row r="486" spans="1:48" s="21" customFormat="1" x14ac:dyDescent="0.3">
      <c r="A486" s="7" t="s">
        <v>281</v>
      </c>
      <c r="B486" s="7" t="s">
        <v>910</v>
      </c>
      <c r="C486" s="7">
        <v>1303</v>
      </c>
      <c r="D486" s="7" t="s">
        <v>8</v>
      </c>
      <c r="E486" s="7">
        <v>913</v>
      </c>
      <c r="F486" s="7">
        <v>111623</v>
      </c>
      <c r="G486" s="7" t="s">
        <v>916</v>
      </c>
      <c r="H486" s="8" t="s">
        <v>1606</v>
      </c>
      <c r="I486" s="8"/>
      <c r="J486" s="15">
        <v>600000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399000</v>
      </c>
      <c r="R486" s="15">
        <v>599000</v>
      </c>
      <c r="S486" s="15">
        <v>399000</v>
      </c>
      <c r="T486" s="15">
        <v>400000</v>
      </c>
      <c r="U486" s="15">
        <v>400000</v>
      </c>
      <c r="V486" s="29">
        <v>0.46160000000000001</v>
      </c>
      <c r="X486" s="35">
        <v>0.4474239217287298</v>
      </c>
      <c r="Y486" s="35">
        <v>0.45143469405446823</v>
      </c>
      <c r="Z486" s="35">
        <v>0.45569177923052184</v>
      </c>
      <c r="AA486" s="35">
        <v>0.45552759587677877</v>
      </c>
      <c r="AB486" s="35">
        <v>0.46410404252979992</v>
      </c>
      <c r="AC486" s="35">
        <v>0.46732854447459954</v>
      </c>
      <c r="AD486" s="35">
        <v>0.46950548980852047</v>
      </c>
      <c r="AE486" s="35">
        <v>0.47281472674220676</v>
      </c>
      <c r="AF486" s="35">
        <v>0.46259865396561373</v>
      </c>
      <c r="AG486" s="35">
        <v>0.46339080104527541</v>
      </c>
      <c r="AH486" s="35">
        <v>0.45949392654688126</v>
      </c>
      <c r="AI486" s="35">
        <v>0.46050878920575589</v>
      </c>
      <c r="AK486" s="28">
        <f t="shared" si="106"/>
        <v>268454.35303723789</v>
      </c>
      <c r="AL486" s="28">
        <f t="shared" si="107"/>
        <v>0</v>
      </c>
      <c r="AM486" s="28">
        <f t="shared" si="108"/>
        <v>0</v>
      </c>
      <c r="AN486" s="28">
        <f t="shared" si="109"/>
        <v>0</v>
      </c>
      <c r="AO486" s="28">
        <f t="shared" si="110"/>
        <v>0</v>
      </c>
      <c r="AP486" s="28">
        <f t="shared" si="111"/>
        <v>0</v>
      </c>
      <c r="AQ486" s="28">
        <f t="shared" si="112"/>
        <v>0</v>
      </c>
      <c r="AR486" s="28">
        <f t="shared" si="113"/>
        <v>188653.07597014049</v>
      </c>
      <c r="AS486" s="28">
        <f t="shared" si="114"/>
        <v>277096.59372540261</v>
      </c>
      <c r="AT486" s="28">
        <f t="shared" si="115"/>
        <v>184892.92961706489</v>
      </c>
      <c r="AU486" s="28">
        <f t="shared" si="116"/>
        <v>183797.57061875251</v>
      </c>
      <c r="AV486" s="28">
        <f t="shared" si="117"/>
        <v>184203.51568230236</v>
      </c>
    </row>
    <row r="487" spans="1:48" s="21" customFormat="1" x14ac:dyDescent="0.3">
      <c r="A487" s="7" t="s">
        <v>281</v>
      </c>
      <c r="B487" s="7" t="s">
        <v>910</v>
      </c>
      <c r="C487" s="7">
        <v>1303</v>
      </c>
      <c r="D487" s="7" t="s">
        <v>8</v>
      </c>
      <c r="E487" s="7">
        <v>913</v>
      </c>
      <c r="F487" s="7">
        <v>111300</v>
      </c>
      <c r="G487" s="7" t="s">
        <v>916</v>
      </c>
      <c r="H487" s="8" t="s">
        <v>1607</v>
      </c>
      <c r="I487" s="8"/>
      <c r="J487" s="15">
        <v>989000</v>
      </c>
      <c r="K487" s="15">
        <v>0</v>
      </c>
      <c r="L487" s="15">
        <v>190000</v>
      </c>
      <c r="M487" s="15">
        <v>190000</v>
      </c>
      <c r="N487" s="15">
        <v>280000</v>
      </c>
      <c r="O487" s="15">
        <v>280000</v>
      </c>
      <c r="P487" s="15">
        <v>986000</v>
      </c>
      <c r="Q487" s="15">
        <v>0</v>
      </c>
      <c r="R487" s="15">
        <v>0</v>
      </c>
      <c r="S487" s="15">
        <v>986000</v>
      </c>
      <c r="T487" s="15">
        <v>0</v>
      </c>
      <c r="U487" s="15">
        <v>0</v>
      </c>
      <c r="V487" s="29">
        <v>0.46160000000000001</v>
      </c>
      <c r="X487" s="35">
        <v>0.4474239217287298</v>
      </c>
      <c r="Y487" s="35">
        <v>0.45143469405446823</v>
      </c>
      <c r="Z487" s="35">
        <v>0.45569177923052184</v>
      </c>
      <c r="AA487" s="35">
        <v>0.45552759587677877</v>
      </c>
      <c r="AB487" s="35">
        <v>0.46410404252979992</v>
      </c>
      <c r="AC487" s="35">
        <v>0.46732854447459954</v>
      </c>
      <c r="AD487" s="35">
        <v>0.46950548980852047</v>
      </c>
      <c r="AE487" s="35">
        <v>0.47281472674220676</v>
      </c>
      <c r="AF487" s="35">
        <v>0.46259865396561373</v>
      </c>
      <c r="AG487" s="35">
        <v>0.46339080104527541</v>
      </c>
      <c r="AH487" s="35">
        <v>0.45949392654688126</v>
      </c>
      <c r="AI487" s="35">
        <v>0.46050878920575589</v>
      </c>
      <c r="AK487" s="28">
        <f t="shared" ref="AK487:AK549" si="118">X487*J487</f>
        <v>442502.25858971378</v>
      </c>
      <c r="AL487" s="28">
        <f t="shared" ref="AL487:AL549" si="119">Y487*K487</f>
        <v>0</v>
      </c>
      <c r="AM487" s="28">
        <f t="shared" ref="AM487:AM549" si="120">Z487*L487</f>
        <v>86581.438053799153</v>
      </c>
      <c r="AN487" s="28">
        <f t="shared" ref="AN487:AN549" si="121">AA487*M487</f>
        <v>86550.243216587973</v>
      </c>
      <c r="AO487" s="28">
        <f t="shared" ref="AO487:AO549" si="122">AB487*N487</f>
        <v>129949.13190834397</v>
      </c>
      <c r="AP487" s="28">
        <f t="shared" ref="AP487:AP549" si="123">AC487*O487</f>
        <v>130851.99245288788</v>
      </c>
      <c r="AQ487" s="28">
        <f t="shared" ref="AQ487:AQ549" si="124">AD487*P487</f>
        <v>462932.4129512012</v>
      </c>
      <c r="AR487" s="28">
        <f t="shared" ref="AR487:AR549" si="125">AE487*Q487</f>
        <v>0</v>
      </c>
      <c r="AS487" s="28">
        <f t="shared" ref="AS487:AS549" si="126">AF487*R487</f>
        <v>0</v>
      </c>
      <c r="AT487" s="28">
        <f t="shared" ref="AT487:AT549" si="127">AG487*S487</f>
        <v>456903.32983064157</v>
      </c>
      <c r="AU487" s="28">
        <f t="shared" ref="AU487:AU549" si="128">AH487*T487</f>
        <v>0</v>
      </c>
      <c r="AV487" s="28">
        <f t="shared" ref="AV487:AV549" si="129">AI487*U487</f>
        <v>0</v>
      </c>
    </row>
    <row r="488" spans="1:48" s="21" customFormat="1" x14ac:dyDescent="0.3">
      <c r="A488" s="7" t="s">
        <v>281</v>
      </c>
      <c r="B488" s="7" t="s">
        <v>910</v>
      </c>
      <c r="C488" s="7">
        <v>1303</v>
      </c>
      <c r="D488" s="7" t="s">
        <v>8</v>
      </c>
      <c r="E488" s="7">
        <v>913</v>
      </c>
      <c r="F488" s="7">
        <v>111122</v>
      </c>
      <c r="G488" s="7" t="s">
        <v>916</v>
      </c>
      <c r="H488" s="8" t="s">
        <v>1608</v>
      </c>
      <c r="I488" s="8"/>
      <c r="J488" s="15">
        <v>400000</v>
      </c>
      <c r="K488" s="15">
        <v>400000</v>
      </c>
      <c r="L488" s="15">
        <v>1997000</v>
      </c>
      <c r="M488" s="15">
        <v>1997000</v>
      </c>
      <c r="N488" s="15">
        <v>1997000</v>
      </c>
      <c r="O488" s="15">
        <v>1996000</v>
      </c>
      <c r="P488" s="15">
        <v>1992000</v>
      </c>
      <c r="Q488" s="15">
        <v>1993000</v>
      </c>
      <c r="R488" s="15">
        <v>1795000</v>
      </c>
      <c r="S488" s="15">
        <v>1195000</v>
      </c>
      <c r="T488" s="15">
        <v>2396000</v>
      </c>
      <c r="U488" s="15">
        <v>2496000</v>
      </c>
      <c r="V488" s="29">
        <v>0.46160000000000001</v>
      </c>
      <c r="X488" s="35">
        <v>0.4474239217287298</v>
      </c>
      <c r="Y488" s="35">
        <v>0.45143469405446823</v>
      </c>
      <c r="Z488" s="35">
        <v>0.45569177923052184</v>
      </c>
      <c r="AA488" s="35">
        <v>0.45552759587677877</v>
      </c>
      <c r="AB488" s="35">
        <v>0.46410404252979992</v>
      </c>
      <c r="AC488" s="35">
        <v>0.46732854447459954</v>
      </c>
      <c r="AD488" s="35">
        <v>0.46950548980852047</v>
      </c>
      <c r="AE488" s="35">
        <v>0.47281472674220676</v>
      </c>
      <c r="AF488" s="35">
        <v>0.46259865396561373</v>
      </c>
      <c r="AG488" s="35">
        <v>0.46339080104527541</v>
      </c>
      <c r="AH488" s="35">
        <v>0.45949392654688126</v>
      </c>
      <c r="AI488" s="35">
        <v>0.46050878920575589</v>
      </c>
      <c r="AK488" s="28">
        <f t="shared" si="118"/>
        <v>178969.56869149191</v>
      </c>
      <c r="AL488" s="28">
        <f t="shared" si="119"/>
        <v>180573.87762178728</v>
      </c>
      <c r="AM488" s="28">
        <f t="shared" si="120"/>
        <v>910016.48312335217</v>
      </c>
      <c r="AN488" s="28">
        <f t="shared" si="121"/>
        <v>909688.60896592715</v>
      </c>
      <c r="AO488" s="28">
        <f t="shared" si="122"/>
        <v>926815.77293201047</v>
      </c>
      <c r="AP488" s="28">
        <f t="shared" si="123"/>
        <v>932787.77477130073</v>
      </c>
      <c r="AQ488" s="28">
        <f t="shared" si="124"/>
        <v>935254.93569857278</v>
      </c>
      <c r="AR488" s="28">
        <f t="shared" si="125"/>
        <v>942319.75039721804</v>
      </c>
      <c r="AS488" s="28">
        <f t="shared" si="126"/>
        <v>830364.58386827668</v>
      </c>
      <c r="AT488" s="28">
        <f t="shared" si="127"/>
        <v>553752.00724910409</v>
      </c>
      <c r="AU488" s="28">
        <f t="shared" si="128"/>
        <v>1100947.4480063275</v>
      </c>
      <c r="AV488" s="28">
        <f t="shared" si="129"/>
        <v>1149429.9378575666</v>
      </c>
    </row>
    <row r="489" spans="1:48" s="21" customFormat="1" x14ac:dyDescent="0.3">
      <c r="A489" s="7" t="s">
        <v>281</v>
      </c>
      <c r="B489" s="7" t="s">
        <v>910</v>
      </c>
      <c r="C489" s="7">
        <v>1303</v>
      </c>
      <c r="D489" s="7" t="s">
        <v>8</v>
      </c>
      <c r="E489" s="7">
        <v>913</v>
      </c>
      <c r="F489" s="7">
        <v>110894</v>
      </c>
      <c r="G489" s="7" t="s">
        <v>916</v>
      </c>
      <c r="H489" s="8" t="s">
        <v>1609</v>
      </c>
      <c r="I489" s="8"/>
      <c r="J489" s="15">
        <v>400000</v>
      </c>
      <c r="K489" s="15">
        <v>400000</v>
      </c>
      <c r="L489" s="15">
        <v>200000</v>
      </c>
      <c r="M489" s="15">
        <v>400000</v>
      </c>
      <c r="N489" s="15">
        <v>400000</v>
      </c>
      <c r="O489" s="15">
        <v>599000</v>
      </c>
      <c r="P489" s="15">
        <v>797000</v>
      </c>
      <c r="Q489" s="15">
        <v>399000</v>
      </c>
      <c r="R489" s="15">
        <v>1197000</v>
      </c>
      <c r="S489" s="15">
        <v>797000</v>
      </c>
      <c r="T489" s="15">
        <v>2196000</v>
      </c>
      <c r="U489" s="15">
        <v>1198000</v>
      </c>
      <c r="V489" s="29">
        <v>0.46160000000000001</v>
      </c>
      <c r="X489" s="35">
        <v>0.4474239217287298</v>
      </c>
      <c r="Y489" s="35">
        <v>0.45143469405446823</v>
      </c>
      <c r="Z489" s="35">
        <v>0.45569177923052184</v>
      </c>
      <c r="AA489" s="35">
        <v>0.45552759587677877</v>
      </c>
      <c r="AB489" s="35">
        <v>0.46410404252979992</v>
      </c>
      <c r="AC489" s="35">
        <v>0.46732854447459954</v>
      </c>
      <c r="AD489" s="35">
        <v>0.46950548980852047</v>
      </c>
      <c r="AE489" s="35">
        <v>0.47281472674220676</v>
      </c>
      <c r="AF489" s="35">
        <v>0.46259865396561373</v>
      </c>
      <c r="AG489" s="35">
        <v>0.46339080104527541</v>
      </c>
      <c r="AH489" s="35">
        <v>0.45949392654688126</v>
      </c>
      <c r="AI489" s="35">
        <v>0.46050878920575589</v>
      </c>
      <c r="AK489" s="28">
        <f t="shared" si="118"/>
        <v>178969.56869149191</v>
      </c>
      <c r="AL489" s="28">
        <f t="shared" si="119"/>
        <v>180573.87762178728</v>
      </c>
      <c r="AM489" s="28">
        <f t="shared" si="120"/>
        <v>91138.355846104372</v>
      </c>
      <c r="AN489" s="28">
        <f t="shared" si="121"/>
        <v>182211.03835071152</v>
      </c>
      <c r="AO489" s="28">
        <f t="shared" si="122"/>
        <v>185641.61701191997</v>
      </c>
      <c r="AP489" s="28">
        <f t="shared" si="123"/>
        <v>279929.79814028513</v>
      </c>
      <c r="AQ489" s="28">
        <f t="shared" si="124"/>
        <v>374195.87537739082</v>
      </c>
      <c r="AR489" s="28">
        <f t="shared" si="125"/>
        <v>188653.07597014049</v>
      </c>
      <c r="AS489" s="28">
        <f t="shared" si="126"/>
        <v>553730.58879683958</v>
      </c>
      <c r="AT489" s="28">
        <f t="shared" si="127"/>
        <v>369322.46843308449</v>
      </c>
      <c r="AU489" s="28">
        <f t="shared" si="128"/>
        <v>1009048.6626969513</v>
      </c>
      <c r="AV489" s="28">
        <f t="shared" si="129"/>
        <v>551689.52946849552</v>
      </c>
    </row>
    <row r="490" spans="1:48" s="21" customFormat="1" x14ac:dyDescent="0.3">
      <c r="A490" s="7" t="s">
        <v>281</v>
      </c>
      <c r="B490" s="7" t="s">
        <v>910</v>
      </c>
      <c r="C490" s="7">
        <v>1303</v>
      </c>
      <c r="D490" s="7" t="s">
        <v>8</v>
      </c>
      <c r="E490" s="7">
        <v>913</v>
      </c>
      <c r="F490" s="7">
        <v>110889</v>
      </c>
      <c r="G490" s="7" t="s">
        <v>916</v>
      </c>
      <c r="H490" s="8" t="s">
        <v>1610</v>
      </c>
      <c r="I490" s="8"/>
      <c r="J490" s="15">
        <v>400000</v>
      </c>
      <c r="K490" s="15">
        <v>300000</v>
      </c>
      <c r="L490" s="15">
        <v>400000</v>
      </c>
      <c r="M490" s="15">
        <v>400000</v>
      </c>
      <c r="N490" s="15">
        <v>599000</v>
      </c>
      <c r="O490" s="15">
        <v>599000</v>
      </c>
      <c r="P490" s="15">
        <v>399000</v>
      </c>
      <c r="Q490" s="15">
        <v>399000</v>
      </c>
      <c r="R490" s="15">
        <v>1197000</v>
      </c>
      <c r="S490" s="15">
        <v>1395000</v>
      </c>
      <c r="T490" s="15">
        <v>1797000</v>
      </c>
      <c r="U490" s="15">
        <v>1198000</v>
      </c>
      <c r="V490" s="29">
        <v>0.46160000000000001</v>
      </c>
      <c r="X490" s="35">
        <v>0.4474239217287298</v>
      </c>
      <c r="Y490" s="35">
        <v>0.45143469405446823</v>
      </c>
      <c r="Z490" s="35">
        <v>0.45569177923052184</v>
      </c>
      <c r="AA490" s="35">
        <v>0.45552759587677877</v>
      </c>
      <c r="AB490" s="35">
        <v>0.46410404252979992</v>
      </c>
      <c r="AC490" s="35">
        <v>0.46732854447459954</v>
      </c>
      <c r="AD490" s="35">
        <v>0.46950548980852047</v>
      </c>
      <c r="AE490" s="35">
        <v>0.47281472674220676</v>
      </c>
      <c r="AF490" s="35">
        <v>0.46259865396561373</v>
      </c>
      <c r="AG490" s="35">
        <v>0.46339080104527541</v>
      </c>
      <c r="AH490" s="35">
        <v>0.45949392654688126</v>
      </c>
      <c r="AI490" s="35">
        <v>0.46050878920575589</v>
      </c>
      <c r="AK490" s="28">
        <f t="shared" si="118"/>
        <v>178969.56869149191</v>
      </c>
      <c r="AL490" s="28">
        <f t="shared" si="119"/>
        <v>135430.40821634047</v>
      </c>
      <c r="AM490" s="28">
        <f t="shared" si="120"/>
        <v>182276.71169220874</v>
      </c>
      <c r="AN490" s="28">
        <f t="shared" si="121"/>
        <v>182211.03835071152</v>
      </c>
      <c r="AO490" s="28">
        <f t="shared" si="122"/>
        <v>277998.32147535012</v>
      </c>
      <c r="AP490" s="28">
        <f t="shared" si="123"/>
        <v>279929.79814028513</v>
      </c>
      <c r="AQ490" s="28">
        <f t="shared" si="124"/>
        <v>187332.69043359967</v>
      </c>
      <c r="AR490" s="28">
        <f t="shared" si="125"/>
        <v>188653.07597014049</v>
      </c>
      <c r="AS490" s="28">
        <f t="shared" si="126"/>
        <v>553730.58879683958</v>
      </c>
      <c r="AT490" s="28">
        <f t="shared" si="127"/>
        <v>646430.16745815915</v>
      </c>
      <c r="AU490" s="28">
        <f t="shared" si="128"/>
        <v>825710.58600474568</v>
      </c>
      <c r="AV490" s="28">
        <f t="shared" si="129"/>
        <v>551689.52946849552</v>
      </c>
    </row>
    <row r="491" spans="1:48" s="21" customFormat="1" x14ac:dyDescent="0.3">
      <c r="A491" s="7" t="s">
        <v>281</v>
      </c>
      <c r="B491" s="7" t="s">
        <v>910</v>
      </c>
      <c r="C491" s="7">
        <v>1303</v>
      </c>
      <c r="D491" s="7" t="s">
        <v>8</v>
      </c>
      <c r="E491" s="7">
        <v>913</v>
      </c>
      <c r="F491" s="7">
        <v>110614</v>
      </c>
      <c r="G491" s="7" t="s">
        <v>916</v>
      </c>
      <c r="H491" s="8" t="s">
        <v>1611</v>
      </c>
      <c r="I491" s="8"/>
      <c r="J491" s="15">
        <v>200000</v>
      </c>
      <c r="K491" s="15">
        <v>1497000</v>
      </c>
      <c r="L491" s="15">
        <v>1498000</v>
      </c>
      <c r="M491" s="15">
        <v>599000</v>
      </c>
      <c r="N491" s="15">
        <v>599000</v>
      </c>
      <c r="O491" s="15">
        <v>1497000</v>
      </c>
      <c r="P491" s="15">
        <v>598000</v>
      </c>
      <c r="Q491" s="15">
        <v>797000</v>
      </c>
      <c r="R491" s="15">
        <v>4486000</v>
      </c>
      <c r="S491" s="15">
        <v>4482000</v>
      </c>
      <c r="T491" s="15">
        <v>4491000</v>
      </c>
      <c r="U491" s="15">
        <v>4493000</v>
      </c>
      <c r="V491" s="29">
        <v>0.46160000000000001</v>
      </c>
      <c r="X491" s="35">
        <v>0.4474239217287298</v>
      </c>
      <c r="Y491" s="35">
        <v>0.45143469405446823</v>
      </c>
      <c r="Z491" s="35">
        <v>0.45569177923052184</v>
      </c>
      <c r="AA491" s="35">
        <v>0.45552759587677877</v>
      </c>
      <c r="AB491" s="35">
        <v>0.46410404252979992</v>
      </c>
      <c r="AC491" s="35">
        <v>0.46732854447459954</v>
      </c>
      <c r="AD491" s="35">
        <v>0.46950548980852047</v>
      </c>
      <c r="AE491" s="35">
        <v>0.47281472674220676</v>
      </c>
      <c r="AF491" s="35">
        <v>0.46259865396561373</v>
      </c>
      <c r="AG491" s="35">
        <v>0.46339080104527541</v>
      </c>
      <c r="AH491" s="35">
        <v>0.45949392654688126</v>
      </c>
      <c r="AI491" s="35">
        <v>0.46050878920575589</v>
      </c>
      <c r="AK491" s="28">
        <f t="shared" si="118"/>
        <v>89484.784345745953</v>
      </c>
      <c r="AL491" s="28">
        <f t="shared" si="119"/>
        <v>675797.73699953896</v>
      </c>
      <c r="AM491" s="28">
        <f t="shared" si="120"/>
        <v>682626.28528732178</v>
      </c>
      <c r="AN491" s="28">
        <f t="shared" si="121"/>
        <v>272861.02993019047</v>
      </c>
      <c r="AO491" s="28">
        <f t="shared" si="122"/>
        <v>277998.32147535012</v>
      </c>
      <c r="AP491" s="28">
        <f t="shared" si="123"/>
        <v>699590.83107847546</v>
      </c>
      <c r="AQ491" s="28">
        <f t="shared" si="124"/>
        <v>280764.28290549526</v>
      </c>
      <c r="AR491" s="28">
        <f t="shared" si="125"/>
        <v>376833.33721353876</v>
      </c>
      <c r="AS491" s="28">
        <f t="shared" si="126"/>
        <v>2075217.5616897431</v>
      </c>
      <c r="AT491" s="28">
        <f t="shared" si="127"/>
        <v>2076917.5702849245</v>
      </c>
      <c r="AU491" s="28">
        <f t="shared" si="128"/>
        <v>2063587.2241220437</v>
      </c>
      <c r="AV491" s="28">
        <f t="shared" si="129"/>
        <v>2069065.9899014612</v>
      </c>
    </row>
    <row r="492" spans="1:48" s="21" customFormat="1" x14ac:dyDescent="0.3">
      <c r="A492" s="7" t="s">
        <v>281</v>
      </c>
      <c r="B492" s="7" t="s">
        <v>910</v>
      </c>
      <c r="C492" s="7">
        <v>1303</v>
      </c>
      <c r="D492" s="7" t="s">
        <v>8</v>
      </c>
      <c r="E492" s="7">
        <v>913</v>
      </c>
      <c r="F492" s="7">
        <v>111089</v>
      </c>
      <c r="G492" s="7" t="s">
        <v>916</v>
      </c>
      <c r="H492" s="8" t="s">
        <v>1612</v>
      </c>
      <c r="I492" s="8"/>
      <c r="J492" s="15">
        <v>400000</v>
      </c>
      <c r="K492" s="15">
        <v>400000</v>
      </c>
      <c r="L492" s="15">
        <v>799000</v>
      </c>
      <c r="M492" s="15">
        <v>200000</v>
      </c>
      <c r="N492" s="15">
        <v>400000</v>
      </c>
      <c r="O492" s="15">
        <v>200000</v>
      </c>
      <c r="P492" s="15">
        <v>797000</v>
      </c>
      <c r="Q492" s="15">
        <v>797000</v>
      </c>
      <c r="R492" s="15">
        <v>798000</v>
      </c>
      <c r="S492" s="15">
        <v>598000</v>
      </c>
      <c r="T492" s="15">
        <v>599000</v>
      </c>
      <c r="U492" s="15">
        <v>799000</v>
      </c>
      <c r="V492" s="29">
        <v>0.46160000000000001</v>
      </c>
      <c r="X492" s="35">
        <v>0.4474239217287298</v>
      </c>
      <c r="Y492" s="35">
        <v>0.45143469405446823</v>
      </c>
      <c r="Z492" s="35">
        <v>0.45569177923052184</v>
      </c>
      <c r="AA492" s="35">
        <v>0.45552759587677877</v>
      </c>
      <c r="AB492" s="35">
        <v>0.46410404252979992</v>
      </c>
      <c r="AC492" s="35">
        <v>0.46732854447459954</v>
      </c>
      <c r="AD492" s="35">
        <v>0.46950548980852047</v>
      </c>
      <c r="AE492" s="35">
        <v>0.47281472674220676</v>
      </c>
      <c r="AF492" s="35">
        <v>0.46259865396561373</v>
      </c>
      <c r="AG492" s="35">
        <v>0.46339080104527541</v>
      </c>
      <c r="AH492" s="35">
        <v>0.45949392654688126</v>
      </c>
      <c r="AI492" s="35">
        <v>0.46050878920575589</v>
      </c>
      <c r="AK492" s="28">
        <f t="shared" si="118"/>
        <v>178969.56869149191</v>
      </c>
      <c r="AL492" s="28">
        <f t="shared" si="119"/>
        <v>180573.87762178728</v>
      </c>
      <c r="AM492" s="28">
        <f t="shared" si="120"/>
        <v>364097.73160518694</v>
      </c>
      <c r="AN492" s="28">
        <f t="shared" si="121"/>
        <v>91105.519175355759</v>
      </c>
      <c r="AO492" s="28">
        <f t="shared" si="122"/>
        <v>185641.61701191997</v>
      </c>
      <c r="AP492" s="28">
        <f t="shared" si="123"/>
        <v>93465.70889491991</v>
      </c>
      <c r="AQ492" s="28">
        <f t="shared" si="124"/>
        <v>374195.87537739082</v>
      </c>
      <c r="AR492" s="28">
        <f t="shared" si="125"/>
        <v>376833.33721353876</v>
      </c>
      <c r="AS492" s="28">
        <f t="shared" si="126"/>
        <v>369153.72586455976</v>
      </c>
      <c r="AT492" s="28">
        <f t="shared" si="127"/>
        <v>277107.69902507472</v>
      </c>
      <c r="AU492" s="28">
        <f t="shared" si="128"/>
        <v>275236.86200158187</v>
      </c>
      <c r="AV492" s="28">
        <f t="shared" si="129"/>
        <v>367946.52257539897</v>
      </c>
    </row>
    <row r="493" spans="1:48" s="21" customFormat="1" x14ac:dyDescent="0.3">
      <c r="A493" s="7" t="s">
        <v>281</v>
      </c>
      <c r="B493" s="7" t="s">
        <v>910</v>
      </c>
      <c r="C493" s="7">
        <v>1303</v>
      </c>
      <c r="D493" s="7" t="s">
        <v>8</v>
      </c>
      <c r="E493" s="7">
        <v>913</v>
      </c>
      <c r="F493" s="7">
        <v>111058</v>
      </c>
      <c r="G493" s="7" t="s">
        <v>916</v>
      </c>
      <c r="H493" s="8" t="s">
        <v>1613</v>
      </c>
      <c r="I493" s="8"/>
      <c r="J493" s="15">
        <v>300000</v>
      </c>
      <c r="K493" s="15">
        <v>400000</v>
      </c>
      <c r="L493" s="15">
        <v>300000</v>
      </c>
      <c r="M493" s="15">
        <v>300000</v>
      </c>
      <c r="N493" s="15">
        <v>400000</v>
      </c>
      <c r="O493" s="15">
        <v>1198000</v>
      </c>
      <c r="P493" s="15">
        <v>1195000</v>
      </c>
      <c r="Q493" s="15">
        <v>797000</v>
      </c>
      <c r="R493" s="15">
        <v>300000</v>
      </c>
      <c r="S493" s="15">
        <v>299000</v>
      </c>
      <c r="T493" s="15">
        <v>300000</v>
      </c>
      <c r="U493" s="15">
        <v>500000</v>
      </c>
      <c r="V493" s="29">
        <v>0.46160000000000001</v>
      </c>
      <c r="X493" s="35">
        <v>0.4474239217287298</v>
      </c>
      <c r="Y493" s="35">
        <v>0.45143469405446823</v>
      </c>
      <c r="Z493" s="35">
        <v>0.45569177923052184</v>
      </c>
      <c r="AA493" s="35">
        <v>0.45552759587677877</v>
      </c>
      <c r="AB493" s="35">
        <v>0.46410404252979992</v>
      </c>
      <c r="AC493" s="35">
        <v>0.46732854447459954</v>
      </c>
      <c r="AD493" s="35">
        <v>0.46950548980852047</v>
      </c>
      <c r="AE493" s="35">
        <v>0.47281472674220676</v>
      </c>
      <c r="AF493" s="35">
        <v>0.46259865396561373</v>
      </c>
      <c r="AG493" s="35">
        <v>0.46339080104527541</v>
      </c>
      <c r="AH493" s="35">
        <v>0.45949392654688126</v>
      </c>
      <c r="AI493" s="35">
        <v>0.46050878920575589</v>
      </c>
      <c r="AK493" s="28">
        <f t="shared" si="118"/>
        <v>134227.17651861894</v>
      </c>
      <c r="AL493" s="28">
        <f t="shared" si="119"/>
        <v>180573.87762178728</v>
      </c>
      <c r="AM493" s="28">
        <f t="shared" si="120"/>
        <v>136707.53376915655</v>
      </c>
      <c r="AN493" s="28">
        <f t="shared" si="121"/>
        <v>136658.27876303362</v>
      </c>
      <c r="AO493" s="28">
        <f t="shared" si="122"/>
        <v>185641.61701191997</v>
      </c>
      <c r="AP493" s="28">
        <f t="shared" si="123"/>
        <v>559859.59628057026</v>
      </c>
      <c r="AQ493" s="28">
        <f t="shared" si="124"/>
        <v>561059.06032118201</v>
      </c>
      <c r="AR493" s="28">
        <f t="shared" si="125"/>
        <v>376833.33721353876</v>
      </c>
      <c r="AS493" s="28">
        <f t="shared" si="126"/>
        <v>138779.59618968412</v>
      </c>
      <c r="AT493" s="28">
        <f t="shared" si="127"/>
        <v>138553.84951253736</v>
      </c>
      <c r="AU493" s="28">
        <f t="shared" si="128"/>
        <v>137848.17796406438</v>
      </c>
      <c r="AV493" s="28">
        <f t="shared" si="129"/>
        <v>230254.39460287793</v>
      </c>
    </row>
    <row r="494" spans="1:48" s="21" customFormat="1" x14ac:dyDescent="0.3">
      <c r="A494" s="7" t="s">
        <v>281</v>
      </c>
      <c r="B494" s="7" t="s">
        <v>910</v>
      </c>
      <c r="C494" s="7">
        <v>1303</v>
      </c>
      <c r="D494" s="7" t="s">
        <v>8</v>
      </c>
      <c r="E494" s="7">
        <v>913</v>
      </c>
      <c r="F494" s="7">
        <v>111292</v>
      </c>
      <c r="G494" s="7" t="s">
        <v>916</v>
      </c>
      <c r="H494" s="8" t="s">
        <v>1614</v>
      </c>
      <c r="I494" s="8"/>
      <c r="J494" s="15">
        <v>400000</v>
      </c>
      <c r="K494" s="15">
        <v>300000</v>
      </c>
      <c r="L494" s="15">
        <v>300000</v>
      </c>
      <c r="M494" s="15">
        <v>500000</v>
      </c>
      <c r="N494" s="15">
        <v>300000</v>
      </c>
      <c r="O494" s="15">
        <v>100000</v>
      </c>
      <c r="P494" s="15">
        <v>200000</v>
      </c>
      <c r="Q494" s="15">
        <v>200000</v>
      </c>
      <c r="R494" s="15">
        <v>798000</v>
      </c>
      <c r="S494" s="15">
        <v>399000</v>
      </c>
      <c r="T494" s="15">
        <v>499000</v>
      </c>
      <c r="U494" s="15">
        <v>599000</v>
      </c>
      <c r="V494" s="29">
        <v>0.46160000000000001</v>
      </c>
      <c r="X494" s="35">
        <v>0.4474239217287298</v>
      </c>
      <c r="Y494" s="35">
        <v>0.45143469405446823</v>
      </c>
      <c r="Z494" s="35">
        <v>0.45569177923052184</v>
      </c>
      <c r="AA494" s="35">
        <v>0.45552759587677877</v>
      </c>
      <c r="AB494" s="35">
        <v>0.46410404252979992</v>
      </c>
      <c r="AC494" s="35">
        <v>0.46732854447459954</v>
      </c>
      <c r="AD494" s="35">
        <v>0.46950548980852047</v>
      </c>
      <c r="AE494" s="35">
        <v>0.47281472674220676</v>
      </c>
      <c r="AF494" s="35">
        <v>0.46259865396561373</v>
      </c>
      <c r="AG494" s="35">
        <v>0.46339080104527541</v>
      </c>
      <c r="AH494" s="35">
        <v>0.45949392654688126</v>
      </c>
      <c r="AI494" s="35">
        <v>0.46050878920575589</v>
      </c>
      <c r="AK494" s="28">
        <f t="shared" si="118"/>
        <v>178969.56869149191</v>
      </c>
      <c r="AL494" s="28">
        <f t="shared" si="119"/>
        <v>135430.40821634047</v>
      </c>
      <c r="AM494" s="28">
        <f t="shared" si="120"/>
        <v>136707.53376915655</v>
      </c>
      <c r="AN494" s="28">
        <f t="shared" si="121"/>
        <v>227763.79793838938</v>
      </c>
      <c r="AO494" s="28">
        <f t="shared" si="122"/>
        <v>139231.21275893998</v>
      </c>
      <c r="AP494" s="28">
        <f t="shared" si="123"/>
        <v>46732.854447459955</v>
      </c>
      <c r="AQ494" s="28">
        <f t="shared" si="124"/>
        <v>93901.097961704101</v>
      </c>
      <c r="AR494" s="28">
        <f t="shared" si="125"/>
        <v>94562.945348441353</v>
      </c>
      <c r="AS494" s="28">
        <f t="shared" si="126"/>
        <v>369153.72586455976</v>
      </c>
      <c r="AT494" s="28">
        <f t="shared" si="127"/>
        <v>184892.92961706489</v>
      </c>
      <c r="AU494" s="28">
        <f t="shared" si="128"/>
        <v>229287.46934689375</v>
      </c>
      <c r="AV494" s="28">
        <f t="shared" si="129"/>
        <v>275844.76473424776</v>
      </c>
    </row>
    <row r="495" spans="1:48" s="21" customFormat="1" x14ac:dyDescent="0.3">
      <c r="A495" s="7" t="s">
        <v>281</v>
      </c>
      <c r="B495" s="7" t="s">
        <v>910</v>
      </c>
      <c r="C495" s="7">
        <v>1303</v>
      </c>
      <c r="D495" s="7" t="s">
        <v>8</v>
      </c>
      <c r="E495" s="7">
        <v>913</v>
      </c>
      <c r="F495" s="7">
        <v>111338</v>
      </c>
      <c r="G495" s="7" t="s">
        <v>916</v>
      </c>
      <c r="H495" s="8" t="s">
        <v>1615</v>
      </c>
      <c r="I495" s="8"/>
      <c r="J495" s="15">
        <v>200000</v>
      </c>
      <c r="K495" s="15">
        <v>100000</v>
      </c>
      <c r="L495" s="15">
        <v>100000</v>
      </c>
      <c r="M495" s="15">
        <v>100000</v>
      </c>
      <c r="N495" s="15">
        <v>200000</v>
      </c>
      <c r="O495" s="15">
        <v>100000</v>
      </c>
      <c r="P495" s="15">
        <v>100000</v>
      </c>
      <c r="Q495" s="15">
        <v>200000</v>
      </c>
      <c r="R495" s="15">
        <v>200000</v>
      </c>
      <c r="S495" s="15">
        <v>200000</v>
      </c>
      <c r="T495" s="15">
        <v>300000</v>
      </c>
      <c r="U495" s="15">
        <v>300000</v>
      </c>
      <c r="V495" s="29">
        <v>0.46160000000000001</v>
      </c>
      <c r="X495" s="35">
        <v>0.4474239217287298</v>
      </c>
      <c r="Y495" s="35">
        <v>0.45143469405446823</v>
      </c>
      <c r="Z495" s="35">
        <v>0.45569177923052184</v>
      </c>
      <c r="AA495" s="35">
        <v>0.45552759587677877</v>
      </c>
      <c r="AB495" s="35">
        <v>0.46410404252979992</v>
      </c>
      <c r="AC495" s="35">
        <v>0.46732854447459954</v>
      </c>
      <c r="AD495" s="35">
        <v>0.46950548980852047</v>
      </c>
      <c r="AE495" s="35">
        <v>0.47281472674220676</v>
      </c>
      <c r="AF495" s="35">
        <v>0.46259865396561373</v>
      </c>
      <c r="AG495" s="35">
        <v>0.46339080104527541</v>
      </c>
      <c r="AH495" s="35">
        <v>0.45949392654688126</v>
      </c>
      <c r="AI495" s="35">
        <v>0.46050878920575589</v>
      </c>
      <c r="AK495" s="28">
        <f t="shared" si="118"/>
        <v>89484.784345745953</v>
      </c>
      <c r="AL495" s="28">
        <f t="shared" si="119"/>
        <v>45143.46940544682</v>
      </c>
      <c r="AM495" s="28">
        <f t="shared" si="120"/>
        <v>45569.177923052186</v>
      </c>
      <c r="AN495" s="28">
        <f t="shared" si="121"/>
        <v>45552.75958767788</v>
      </c>
      <c r="AO495" s="28">
        <f t="shared" si="122"/>
        <v>92820.808505959983</v>
      </c>
      <c r="AP495" s="28">
        <f t="shared" si="123"/>
        <v>46732.854447459955</v>
      </c>
      <c r="AQ495" s="28">
        <f t="shared" si="124"/>
        <v>46950.548980852051</v>
      </c>
      <c r="AR495" s="28">
        <f t="shared" si="125"/>
        <v>94562.945348441353</v>
      </c>
      <c r="AS495" s="28">
        <f t="shared" si="126"/>
        <v>92519.730793122741</v>
      </c>
      <c r="AT495" s="28">
        <f t="shared" si="127"/>
        <v>92678.160209055088</v>
      </c>
      <c r="AU495" s="28">
        <f t="shared" si="128"/>
        <v>137848.17796406438</v>
      </c>
      <c r="AV495" s="28">
        <f t="shared" si="129"/>
        <v>138152.63676172675</v>
      </c>
    </row>
    <row r="496" spans="1:48" s="21" customFormat="1" x14ac:dyDescent="0.3">
      <c r="A496" s="7" t="s">
        <v>281</v>
      </c>
      <c r="B496" s="7" t="s">
        <v>910</v>
      </c>
      <c r="C496" s="7">
        <v>1303</v>
      </c>
      <c r="D496" s="7" t="s">
        <v>8</v>
      </c>
      <c r="E496" s="7">
        <v>913</v>
      </c>
      <c r="F496" s="7">
        <v>111011</v>
      </c>
      <c r="G496" s="7" t="s">
        <v>916</v>
      </c>
      <c r="H496" s="8" t="s">
        <v>1616</v>
      </c>
      <c r="I496" s="8"/>
      <c r="J496" s="15">
        <v>50000</v>
      </c>
      <c r="K496" s="15">
        <v>60000</v>
      </c>
      <c r="L496" s="15">
        <v>60000</v>
      </c>
      <c r="M496" s="15">
        <v>100000</v>
      </c>
      <c r="N496" s="15">
        <v>0</v>
      </c>
      <c r="O496" s="15">
        <v>100000</v>
      </c>
      <c r="P496" s="15">
        <v>50000</v>
      </c>
      <c r="Q496" s="15">
        <v>100000</v>
      </c>
      <c r="R496" s="15">
        <v>100000</v>
      </c>
      <c r="S496" s="15">
        <v>100000</v>
      </c>
      <c r="T496" s="15">
        <v>100000</v>
      </c>
      <c r="U496" s="15">
        <v>100000</v>
      </c>
      <c r="V496" s="29">
        <v>0.46160000000000001</v>
      </c>
      <c r="X496" s="35">
        <v>0.4474239217287298</v>
      </c>
      <c r="Y496" s="35">
        <v>0.45143469405446823</v>
      </c>
      <c r="Z496" s="35">
        <v>0.45569177923052184</v>
      </c>
      <c r="AA496" s="35">
        <v>0.45552759587677877</v>
      </c>
      <c r="AB496" s="35">
        <v>0.46410404252979992</v>
      </c>
      <c r="AC496" s="35">
        <v>0.46732854447459954</v>
      </c>
      <c r="AD496" s="35">
        <v>0.46950548980852047</v>
      </c>
      <c r="AE496" s="35">
        <v>0.47281472674220676</v>
      </c>
      <c r="AF496" s="35">
        <v>0.46259865396561373</v>
      </c>
      <c r="AG496" s="35">
        <v>0.46339080104527541</v>
      </c>
      <c r="AH496" s="35">
        <v>0.45949392654688126</v>
      </c>
      <c r="AI496" s="35">
        <v>0.46050878920575589</v>
      </c>
      <c r="AK496" s="28">
        <f t="shared" si="118"/>
        <v>22371.196086436488</v>
      </c>
      <c r="AL496" s="28">
        <f t="shared" si="119"/>
        <v>27086.081643268095</v>
      </c>
      <c r="AM496" s="28">
        <f t="shared" si="120"/>
        <v>27341.506753831312</v>
      </c>
      <c r="AN496" s="28">
        <f t="shared" si="121"/>
        <v>45552.75958767788</v>
      </c>
      <c r="AO496" s="28">
        <f t="shared" si="122"/>
        <v>0</v>
      </c>
      <c r="AP496" s="28">
        <f t="shared" si="123"/>
        <v>46732.854447459955</v>
      </c>
      <c r="AQ496" s="28">
        <f t="shared" si="124"/>
        <v>23475.274490426025</v>
      </c>
      <c r="AR496" s="28">
        <f t="shared" si="125"/>
        <v>47281.472674220677</v>
      </c>
      <c r="AS496" s="28">
        <f t="shared" si="126"/>
        <v>46259.86539656137</v>
      </c>
      <c r="AT496" s="28">
        <f t="shared" si="127"/>
        <v>46339.080104527544</v>
      </c>
      <c r="AU496" s="28">
        <f t="shared" si="128"/>
        <v>45949.392654688127</v>
      </c>
      <c r="AV496" s="28">
        <f t="shared" si="129"/>
        <v>46050.878920575589</v>
      </c>
    </row>
    <row r="497" spans="1:48" s="21" customFormat="1" x14ac:dyDescent="0.3">
      <c r="A497" s="7" t="s">
        <v>281</v>
      </c>
      <c r="B497" s="7" t="s">
        <v>910</v>
      </c>
      <c r="C497" s="7">
        <v>1303</v>
      </c>
      <c r="D497" s="7" t="s">
        <v>8</v>
      </c>
      <c r="E497" s="7">
        <v>913</v>
      </c>
      <c r="F497" s="7">
        <v>110839</v>
      </c>
      <c r="G497" s="7" t="s">
        <v>916</v>
      </c>
      <c r="H497" s="8" t="s">
        <v>1617</v>
      </c>
      <c r="I497" s="8"/>
      <c r="J497" s="15">
        <v>200000</v>
      </c>
      <c r="K497" s="15">
        <v>0</v>
      </c>
      <c r="L497" s="15">
        <v>0</v>
      </c>
      <c r="M497" s="15">
        <v>100000</v>
      </c>
      <c r="N497" s="15">
        <v>100000</v>
      </c>
      <c r="O497" s="15">
        <v>0</v>
      </c>
      <c r="P497" s="15">
        <v>100000</v>
      </c>
      <c r="Q497" s="15">
        <v>100000</v>
      </c>
      <c r="R497" s="15">
        <v>200000</v>
      </c>
      <c r="S497" s="15">
        <v>100000</v>
      </c>
      <c r="T497" s="15">
        <v>100000</v>
      </c>
      <c r="U497" s="15">
        <v>100000</v>
      </c>
      <c r="V497" s="29">
        <v>0.46160000000000001</v>
      </c>
      <c r="X497" s="35">
        <v>0.4474239217287298</v>
      </c>
      <c r="Y497" s="35">
        <v>0.45143469405446823</v>
      </c>
      <c r="Z497" s="35">
        <v>0.45569177923052184</v>
      </c>
      <c r="AA497" s="35">
        <v>0.45552759587677877</v>
      </c>
      <c r="AB497" s="35">
        <v>0.46410404252979992</v>
      </c>
      <c r="AC497" s="35">
        <v>0.46732854447459954</v>
      </c>
      <c r="AD497" s="35">
        <v>0.46950548980852047</v>
      </c>
      <c r="AE497" s="35">
        <v>0.47281472674220676</v>
      </c>
      <c r="AF497" s="35">
        <v>0.46259865396561373</v>
      </c>
      <c r="AG497" s="35">
        <v>0.46339080104527541</v>
      </c>
      <c r="AH497" s="35">
        <v>0.45949392654688126</v>
      </c>
      <c r="AI497" s="35">
        <v>0.46050878920575589</v>
      </c>
      <c r="AK497" s="28">
        <f t="shared" si="118"/>
        <v>89484.784345745953</v>
      </c>
      <c r="AL497" s="28">
        <f t="shared" si="119"/>
        <v>0</v>
      </c>
      <c r="AM497" s="28">
        <f t="shared" si="120"/>
        <v>0</v>
      </c>
      <c r="AN497" s="28">
        <f t="shared" si="121"/>
        <v>45552.75958767788</v>
      </c>
      <c r="AO497" s="28">
        <f t="shared" si="122"/>
        <v>46410.404252979992</v>
      </c>
      <c r="AP497" s="28">
        <f t="shared" si="123"/>
        <v>0</v>
      </c>
      <c r="AQ497" s="28">
        <f t="shared" si="124"/>
        <v>46950.548980852051</v>
      </c>
      <c r="AR497" s="28">
        <f t="shared" si="125"/>
        <v>47281.472674220677</v>
      </c>
      <c r="AS497" s="28">
        <f t="shared" si="126"/>
        <v>92519.730793122741</v>
      </c>
      <c r="AT497" s="28">
        <f t="shared" si="127"/>
        <v>46339.080104527544</v>
      </c>
      <c r="AU497" s="28">
        <f t="shared" si="128"/>
        <v>45949.392654688127</v>
      </c>
      <c r="AV497" s="28">
        <f t="shared" si="129"/>
        <v>46050.878920575589</v>
      </c>
    </row>
    <row r="498" spans="1:48" s="21" customFormat="1" x14ac:dyDescent="0.3">
      <c r="A498" s="7" t="s">
        <v>281</v>
      </c>
      <c r="B498" s="7" t="s">
        <v>910</v>
      </c>
      <c r="C498" s="7">
        <v>1303</v>
      </c>
      <c r="D498" s="7" t="s">
        <v>8</v>
      </c>
      <c r="E498" s="7">
        <v>913</v>
      </c>
      <c r="F498" s="7">
        <v>111239</v>
      </c>
      <c r="G498" s="7" t="s">
        <v>916</v>
      </c>
      <c r="H498" s="8" t="s">
        <v>1618</v>
      </c>
      <c r="I498" s="8"/>
      <c r="J498" s="15">
        <v>100000</v>
      </c>
      <c r="K498" s="15">
        <v>100000</v>
      </c>
      <c r="L498" s="15">
        <v>100000</v>
      </c>
      <c r="M498" s="15">
        <v>0</v>
      </c>
      <c r="N498" s="15">
        <v>0</v>
      </c>
      <c r="O498" s="15">
        <v>100000</v>
      </c>
      <c r="P498" s="15">
        <v>399000</v>
      </c>
      <c r="Q498" s="15">
        <v>200000</v>
      </c>
      <c r="R498" s="15">
        <v>100000</v>
      </c>
      <c r="S498" s="15">
        <v>299000</v>
      </c>
      <c r="T498" s="15">
        <v>100000</v>
      </c>
      <c r="U498" s="15">
        <v>100000</v>
      </c>
      <c r="V498" s="29">
        <v>0.46160000000000001</v>
      </c>
      <c r="X498" s="35">
        <v>0.4474239217287298</v>
      </c>
      <c r="Y498" s="35">
        <v>0.45143469405446823</v>
      </c>
      <c r="Z498" s="35">
        <v>0.45569177923052184</v>
      </c>
      <c r="AA498" s="35">
        <v>0.45552759587677877</v>
      </c>
      <c r="AB498" s="35">
        <v>0.46410404252979992</v>
      </c>
      <c r="AC498" s="35">
        <v>0.46732854447459954</v>
      </c>
      <c r="AD498" s="35">
        <v>0.46950548980852047</v>
      </c>
      <c r="AE498" s="35">
        <v>0.47281472674220676</v>
      </c>
      <c r="AF498" s="35">
        <v>0.46259865396561373</v>
      </c>
      <c r="AG498" s="35">
        <v>0.46339080104527541</v>
      </c>
      <c r="AH498" s="35">
        <v>0.45949392654688126</v>
      </c>
      <c r="AI498" s="35">
        <v>0.46050878920575589</v>
      </c>
      <c r="AK498" s="28">
        <f t="shared" si="118"/>
        <v>44742.392172872977</v>
      </c>
      <c r="AL498" s="28">
        <f t="shared" si="119"/>
        <v>45143.46940544682</v>
      </c>
      <c r="AM498" s="28">
        <f t="shared" si="120"/>
        <v>45569.177923052186</v>
      </c>
      <c r="AN498" s="28">
        <f t="shared" si="121"/>
        <v>0</v>
      </c>
      <c r="AO498" s="28">
        <f t="shared" si="122"/>
        <v>0</v>
      </c>
      <c r="AP498" s="28">
        <f t="shared" si="123"/>
        <v>46732.854447459955</v>
      </c>
      <c r="AQ498" s="28">
        <f t="shared" si="124"/>
        <v>187332.69043359967</v>
      </c>
      <c r="AR498" s="28">
        <f t="shared" si="125"/>
        <v>94562.945348441353</v>
      </c>
      <c r="AS498" s="28">
        <f t="shared" si="126"/>
        <v>46259.86539656137</v>
      </c>
      <c r="AT498" s="28">
        <f t="shared" si="127"/>
        <v>138553.84951253736</v>
      </c>
      <c r="AU498" s="28">
        <f t="shared" si="128"/>
        <v>45949.392654688127</v>
      </c>
      <c r="AV498" s="28">
        <f t="shared" si="129"/>
        <v>46050.878920575589</v>
      </c>
    </row>
    <row r="499" spans="1:48" s="21" customFormat="1" x14ac:dyDescent="0.3">
      <c r="A499" s="7" t="s">
        <v>281</v>
      </c>
      <c r="B499" s="7" t="s">
        <v>910</v>
      </c>
      <c r="C499" s="7">
        <v>1303</v>
      </c>
      <c r="D499" s="7" t="s">
        <v>8</v>
      </c>
      <c r="E499" s="7">
        <v>913</v>
      </c>
      <c r="F499" s="7">
        <v>110937</v>
      </c>
      <c r="G499" s="7" t="s">
        <v>916</v>
      </c>
      <c r="H499" s="8" t="s">
        <v>1619</v>
      </c>
      <c r="I499" s="8"/>
      <c r="J499" s="15">
        <v>100000</v>
      </c>
      <c r="K499" s="15">
        <v>100000</v>
      </c>
      <c r="L499" s="15">
        <v>100000</v>
      </c>
      <c r="M499" s="15">
        <v>0</v>
      </c>
      <c r="N499" s="15">
        <v>100000</v>
      </c>
      <c r="O499" s="15">
        <v>100000</v>
      </c>
      <c r="P499" s="15">
        <v>100000</v>
      </c>
      <c r="Q499" s="15">
        <v>100000</v>
      </c>
      <c r="R499" s="15">
        <v>100000</v>
      </c>
      <c r="S499" s="15">
        <v>100000</v>
      </c>
      <c r="T499" s="15">
        <v>200000</v>
      </c>
      <c r="U499" s="15">
        <v>300000</v>
      </c>
      <c r="V499" s="29">
        <v>0.46160000000000001</v>
      </c>
      <c r="X499" s="35">
        <v>0.4474239217287298</v>
      </c>
      <c r="Y499" s="35">
        <v>0.45143469405446823</v>
      </c>
      <c r="Z499" s="35">
        <v>0.45569177923052184</v>
      </c>
      <c r="AA499" s="35">
        <v>0.45552759587677877</v>
      </c>
      <c r="AB499" s="35">
        <v>0.46410404252979992</v>
      </c>
      <c r="AC499" s="35">
        <v>0.46732854447459954</v>
      </c>
      <c r="AD499" s="35">
        <v>0.46950548980852047</v>
      </c>
      <c r="AE499" s="35">
        <v>0.47281472674220676</v>
      </c>
      <c r="AF499" s="35">
        <v>0.46259865396561373</v>
      </c>
      <c r="AG499" s="35">
        <v>0.46339080104527541</v>
      </c>
      <c r="AH499" s="35">
        <v>0.45949392654688126</v>
      </c>
      <c r="AI499" s="35">
        <v>0.46050878920575589</v>
      </c>
      <c r="AK499" s="28">
        <f t="shared" si="118"/>
        <v>44742.392172872977</v>
      </c>
      <c r="AL499" s="28">
        <f t="shared" si="119"/>
        <v>45143.46940544682</v>
      </c>
      <c r="AM499" s="28">
        <f t="shared" si="120"/>
        <v>45569.177923052186</v>
      </c>
      <c r="AN499" s="28">
        <f t="shared" si="121"/>
        <v>0</v>
      </c>
      <c r="AO499" s="28">
        <f t="shared" si="122"/>
        <v>46410.404252979992</v>
      </c>
      <c r="AP499" s="28">
        <f t="shared" si="123"/>
        <v>46732.854447459955</v>
      </c>
      <c r="AQ499" s="28">
        <f t="shared" si="124"/>
        <v>46950.548980852051</v>
      </c>
      <c r="AR499" s="28">
        <f t="shared" si="125"/>
        <v>47281.472674220677</v>
      </c>
      <c r="AS499" s="28">
        <f t="shared" si="126"/>
        <v>46259.86539656137</v>
      </c>
      <c r="AT499" s="28">
        <f t="shared" si="127"/>
        <v>46339.080104527544</v>
      </c>
      <c r="AU499" s="28">
        <f t="shared" si="128"/>
        <v>91898.785309376253</v>
      </c>
      <c r="AV499" s="28">
        <f t="shared" si="129"/>
        <v>138152.63676172675</v>
      </c>
    </row>
    <row r="500" spans="1:48" s="21" customFormat="1" x14ac:dyDescent="0.3">
      <c r="A500" s="7" t="s">
        <v>281</v>
      </c>
      <c r="B500" s="7" t="s">
        <v>910</v>
      </c>
      <c r="C500" s="7">
        <v>1303</v>
      </c>
      <c r="D500" s="7" t="s">
        <v>8</v>
      </c>
      <c r="E500" s="7">
        <v>913</v>
      </c>
      <c r="F500" s="7">
        <v>111138</v>
      </c>
      <c r="G500" s="7" t="s">
        <v>916</v>
      </c>
      <c r="H500" s="8" t="s">
        <v>1620</v>
      </c>
      <c r="I500" s="8"/>
      <c r="J500" s="15">
        <v>0</v>
      </c>
      <c r="K500" s="15">
        <v>0</v>
      </c>
      <c r="L500" s="15">
        <v>0</v>
      </c>
      <c r="M500" s="15">
        <v>0</v>
      </c>
      <c r="N500" s="15">
        <v>0</v>
      </c>
      <c r="O500" s="15">
        <v>100000</v>
      </c>
      <c r="P500" s="15">
        <v>0</v>
      </c>
      <c r="Q500" s="15">
        <v>100000</v>
      </c>
      <c r="R500" s="15">
        <v>100000</v>
      </c>
      <c r="S500" s="15">
        <v>0</v>
      </c>
      <c r="T500" s="15">
        <v>0</v>
      </c>
      <c r="U500" s="15">
        <v>200000</v>
      </c>
      <c r="V500" s="29">
        <v>0.46160000000000001</v>
      </c>
      <c r="X500" s="35">
        <v>0.4474239217287298</v>
      </c>
      <c r="Y500" s="35">
        <v>0.45143469405446823</v>
      </c>
      <c r="Z500" s="35">
        <v>0.45569177923052184</v>
      </c>
      <c r="AA500" s="35">
        <v>0.45552759587677877</v>
      </c>
      <c r="AB500" s="35">
        <v>0.46410404252979992</v>
      </c>
      <c r="AC500" s="35">
        <v>0.46732854447459954</v>
      </c>
      <c r="AD500" s="35">
        <v>0.46950548980852047</v>
      </c>
      <c r="AE500" s="35">
        <v>0.47281472674220676</v>
      </c>
      <c r="AF500" s="35">
        <v>0.46259865396561373</v>
      </c>
      <c r="AG500" s="35">
        <v>0.46339080104527541</v>
      </c>
      <c r="AH500" s="35">
        <v>0.45949392654688126</v>
      </c>
      <c r="AI500" s="35">
        <v>0.46050878920575589</v>
      </c>
      <c r="AK500" s="28">
        <f t="shared" si="118"/>
        <v>0</v>
      </c>
      <c r="AL500" s="28">
        <f t="shared" si="119"/>
        <v>0</v>
      </c>
      <c r="AM500" s="28">
        <f t="shared" si="120"/>
        <v>0</v>
      </c>
      <c r="AN500" s="28">
        <f t="shared" si="121"/>
        <v>0</v>
      </c>
      <c r="AO500" s="28">
        <f t="shared" si="122"/>
        <v>0</v>
      </c>
      <c r="AP500" s="28">
        <f t="shared" si="123"/>
        <v>46732.854447459955</v>
      </c>
      <c r="AQ500" s="28">
        <f t="shared" si="124"/>
        <v>0</v>
      </c>
      <c r="AR500" s="28">
        <f t="shared" si="125"/>
        <v>47281.472674220677</v>
      </c>
      <c r="AS500" s="28">
        <f t="shared" si="126"/>
        <v>46259.86539656137</v>
      </c>
      <c r="AT500" s="28">
        <f t="shared" si="127"/>
        <v>0</v>
      </c>
      <c r="AU500" s="28">
        <f t="shared" si="128"/>
        <v>0</v>
      </c>
      <c r="AV500" s="28">
        <f t="shared" si="129"/>
        <v>92101.757841151179</v>
      </c>
    </row>
    <row r="501" spans="1:48" s="21" customFormat="1" x14ac:dyDescent="0.3">
      <c r="A501" s="7" t="s">
        <v>281</v>
      </c>
      <c r="B501" s="7" t="s">
        <v>910</v>
      </c>
      <c r="C501" s="7">
        <v>1303</v>
      </c>
      <c r="D501" s="7" t="s">
        <v>8</v>
      </c>
      <c r="E501" s="7">
        <v>913</v>
      </c>
      <c r="F501" s="7">
        <v>111511</v>
      </c>
      <c r="G501" s="7" t="s">
        <v>916</v>
      </c>
      <c r="H501" s="8" t="s">
        <v>1621</v>
      </c>
      <c r="I501" s="8"/>
      <c r="J501" s="15">
        <v>0</v>
      </c>
      <c r="K501" s="15">
        <v>100000</v>
      </c>
      <c r="L501" s="15">
        <v>0</v>
      </c>
      <c r="M501" s="15">
        <v>0</v>
      </c>
      <c r="N501" s="15">
        <v>0</v>
      </c>
      <c r="O501" s="15">
        <v>0</v>
      </c>
      <c r="P501" s="15">
        <v>0</v>
      </c>
      <c r="Q501" s="15">
        <v>0</v>
      </c>
      <c r="R501" s="15">
        <v>0</v>
      </c>
      <c r="S501" s="15">
        <v>0</v>
      </c>
      <c r="T501" s="15">
        <v>0</v>
      </c>
      <c r="U501" s="15">
        <v>100000</v>
      </c>
      <c r="V501" s="29">
        <v>0.46160000000000001</v>
      </c>
      <c r="X501" s="35">
        <v>0.4474239217287298</v>
      </c>
      <c r="Y501" s="35">
        <v>0.45143469405446823</v>
      </c>
      <c r="Z501" s="35">
        <v>0.45569177923052184</v>
      </c>
      <c r="AA501" s="35">
        <v>0.45552759587677877</v>
      </c>
      <c r="AB501" s="35">
        <v>0.46410404252979992</v>
      </c>
      <c r="AC501" s="35">
        <v>0.46732854447459954</v>
      </c>
      <c r="AD501" s="35">
        <v>0.46950548980852047</v>
      </c>
      <c r="AE501" s="35">
        <v>0.47281472674220676</v>
      </c>
      <c r="AF501" s="35">
        <v>0.46259865396561373</v>
      </c>
      <c r="AG501" s="35">
        <v>0.46339080104527541</v>
      </c>
      <c r="AH501" s="35">
        <v>0.45949392654688126</v>
      </c>
      <c r="AI501" s="35">
        <v>0.46050878920575589</v>
      </c>
      <c r="AK501" s="28">
        <f t="shared" si="118"/>
        <v>0</v>
      </c>
      <c r="AL501" s="28">
        <f t="shared" si="119"/>
        <v>45143.46940544682</v>
      </c>
      <c r="AM501" s="28">
        <f t="shared" si="120"/>
        <v>0</v>
      </c>
      <c r="AN501" s="28">
        <f t="shared" si="121"/>
        <v>0</v>
      </c>
      <c r="AO501" s="28">
        <f t="shared" si="122"/>
        <v>0</v>
      </c>
      <c r="AP501" s="28">
        <f t="shared" si="123"/>
        <v>0</v>
      </c>
      <c r="AQ501" s="28">
        <f t="shared" si="124"/>
        <v>0</v>
      </c>
      <c r="AR501" s="28">
        <f t="shared" si="125"/>
        <v>0</v>
      </c>
      <c r="AS501" s="28">
        <f t="shared" si="126"/>
        <v>0</v>
      </c>
      <c r="AT501" s="28">
        <f t="shared" si="127"/>
        <v>0</v>
      </c>
      <c r="AU501" s="28">
        <f t="shared" si="128"/>
        <v>0</v>
      </c>
      <c r="AV501" s="28">
        <f t="shared" si="129"/>
        <v>46050.878920575589</v>
      </c>
    </row>
    <row r="502" spans="1:48" s="21" customFormat="1" x14ac:dyDescent="0.3">
      <c r="A502" s="7" t="s">
        <v>281</v>
      </c>
      <c r="B502" s="7" t="s">
        <v>910</v>
      </c>
      <c r="C502" s="7">
        <v>1303</v>
      </c>
      <c r="D502" s="7" t="s">
        <v>8</v>
      </c>
      <c r="E502" s="7">
        <v>913</v>
      </c>
      <c r="F502" s="7">
        <v>110705</v>
      </c>
      <c r="G502" s="7" t="s">
        <v>916</v>
      </c>
      <c r="H502" s="8" t="s">
        <v>1622</v>
      </c>
      <c r="I502" s="8"/>
      <c r="J502" s="15">
        <v>200000</v>
      </c>
      <c r="K502" s="15">
        <v>400000</v>
      </c>
      <c r="L502" s="15">
        <v>799000</v>
      </c>
      <c r="M502" s="15">
        <v>1198000</v>
      </c>
      <c r="N502" s="15">
        <v>799000</v>
      </c>
      <c r="O502" s="15">
        <v>400000</v>
      </c>
      <c r="P502" s="15">
        <v>299000</v>
      </c>
      <c r="Q502" s="15">
        <v>797000</v>
      </c>
      <c r="R502" s="15">
        <v>1396000</v>
      </c>
      <c r="S502" s="15">
        <v>598000</v>
      </c>
      <c r="T502" s="15">
        <v>599000</v>
      </c>
      <c r="U502" s="15">
        <v>1198000</v>
      </c>
      <c r="V502" s="29">
        <v>0.46160000000000001</v>
      </c>
      <c r="X502" s="35">
        <v>0.4474239217287298</v>
      </c>
      <c r="Y502" s="35">
        <v>0.45143469405446823</v>
      </c>
      <c r="Z502" s="35">
        <v>0.45569177923052184</v>
      </c>
      <c r="AA502" s="35">
        <v>0.45552759587677877</v>
      </c>
      <c r="AB502" s="35">
        <v>0.46410404252979992</v>
      </c>
      <c r="AC502" s="35">
        <v>0.46732854447459954</v>
      </c>
      <c r="AD502" s="35">
        <v>0.46950548980852047</v>
      </c>
      <c r="AE502" s="35">
        <v>0.47281472674220676</v>
      </c>
      <c r="AF502" s="35">
        <v>0.46259865396561373</v>
      </c>
      <c r="AG502" s="35">
        <v>0.46339080104527541</v>
      </c>
      <c r="AH502" s="35">
        <v>0.45949392654688126</v>
      </c>
      <c r="AI502" s="35">
        <v>0.46050878920575589</v>
      </c>
      <c r="AK502" s="28">
        <f t="shared" si="118"/>
        <v>89484.784345745953</v>
      </c>
      <c r="AL502" s="28">
        <f t="shared" si="119"/>
        <v>180573.87762178728</v>
      </c>
      <c r="AM502" s="28">
        <f t="shared" si="120"/>
        <v>364097.73160518694</v>
      </c>
      <c r="AN502" s="28">
        <f t="shared" si="121"/>
        <v>545722.05986038095</v>
      </c>
      <c r="AO502" s="28">
        <f t="shared" si="122"/>
        <v>370819.12998131017</v>
      </c>
      <c r="AP502" s="28">
        <f t="shared" si="123"/>
        <v>186931.41778983982</v>
      </c>
      <c r="AQ502" s="28">
        <f t="shared" si="124"/>
        <v>140382.14145274763</v>
      </c>
      <c r="AR502" s="28">
        <f t="shared" si="125"/>
        <v>376833.33721353876</v>
      </c>
      <c r="AS502" s="28">
        <f t="shared" si="126"/>
        <v>645787.72093599674</v>
      </c>
      <c r="AT502" s="28">
        <f t="shared" si="127"/>
        <v>277107.69902507472</v>
      </c>
      <c r="AU502" s="28">
        <f t="shared" si="128"/>
        <v>275236.86200158187</v>
      </c>
      <c r="AV502" s="28">
        <f t="shared" si="129"/>
        <v>551689.52946849552</v>
      </c>
    </row>
    <row r="503" spans="1:48" s="21" customFormat="1" x14ac:dyDescent="0.3">
      <c r="A503" s="7" t="s">
        <v>281</v>
      </c>
      <c r="B503" s="7" t="s">
        <v>910</v>
      </c>
      <c r="C503" s="7">
        <v>1303</v>
      </c>
      <c r="D503" s="7" t="s">
        <v>8</v>
      </c>
      <c r="E503" s="7">
        <v>913</v>
      </c>
      <c r="F503" s="7">
        <v>111716</v>
      </c>
      <c r="G503" s="7" t="s">
        <v>916</v>
      </c>
      <c r="H503" s="8" t="s">
        <v>1623</v>
      </c>
      <c r="I503" s="8"/>
      <c r="J503" s="15">
        <v>0</v>
      </c>
      <c r="K503" s="15">
        <v>300000</v>
      </c>
      <c r="L503" s="15">
        <v>300000</v>
      </c>
      <c r="M503" s="15">
        <v>0</v>
      </c>
      <c r="N503" s="15">
        <v>0</v>
      </c>
      <c r="O503" s="15">
        <v>0</v>
      </c>
      <c r="P503" s="15">
        <v>598000</v>
      </c>
      <c r="Q503" s="15">
        <v>299000</v>
      </c>
      <c r="R503" s="15">
        <v>0</v>
      </c>
      <c r="S503" s="15">
        <v>0</v>
      </c>
      <c r="T503" s="15">
        <v>400000</v>
      </c>
      <c r="U503" s="15">
        <v>599000</v>
      </c>
      <c r="V503" s="29">
        <v>0.46160000000000001</v>
      </c>
      <c r="X503" s="35">
        <v>0.4474239217287298</v>
      </c>
      <c r="Y503" s="35">
        <v>0.45143469405446823</v>
      </c>
      <c r="Z503" s="35">
        <v>0.45569177923052184</v>
      </c>
      <c r="AA503" s="35">
        <v>0.45552759587677877</v>
      </c>
      <c r="AB503" s="35">
        <v>0.46410404252979992</v>
      </c>
      <c r="AC503" s="35">
        <v>0.46732854447459954</v>
      </c>
      <c r="AD503" s="35">
        <v>0.46950548980852047</v>
      </c>
      <c r="AE503" s="35">
        <v>0.47281472674220676</v>
      </c>
      <c r="AF503" s="35">
        <v>0.46259865396561373</v>
      </c>
      <c r="AG503" s="35">
        <v>0.46339080104527541</v>
      </c>
      <c r="AH503" s="35">
        <v>0.45949392654688126</v>
      </c>
      <c r="AI503" s="35">
        <v>0.46050878920575589</v>
      </c>
      <c r="AK503" s="28">
        <f t="shared" si="118"/>
        <v>0</v>
      </c>
      <c r="AL503" s="28">
        <f t="shared" si="119"/>
        <v>135430.40821634047</v>
      </c>
      <c r="AM503" s="28">
        <f t="shared" si="120"/>
        <v>136707.53376915655</v>
      </c>
      <c r="AN503" s="28">
        <f t="shared" si="121"/>
        <v>0</v>
      </c>
      <c r="AO503" s="28">
        <f t="shared" si="122"/>
        <v>0</v>
      </c>
      <c r="AP503" s="28">
        <f t="shared" si="123"/>
        <v>0</v>
      </c>
      <c r="AQ503" s="28">
        <f t="shared" si="124"/>
        <v>280764.28290549526</v>
      </c>
      <c r="AR503" s="28">
        <f t="shared" si="125"/>
        <v>141371.60329591983</v>
      </c>
      <c r="AS503" s="28">
        <f t="shared" si="126"/>
        <v>0</v>
      </c>
      <c r="AT503" s="28">
        <f t="shared" si="127"/>
        <v>0</v>
      </c>
      <c r="AU503" s="28">
        <f t="shared" si="128"/>
        <v>183797.57061875251</v>
      </c>
      <c r="AV503" s="28">
        <f t="shared" si="129"/>
        <v>275844.76473424776</v>
      </c>
    </row>
    <row r="504" spans="1:48" s="21" customFormat="1" x14ac:dyDescent="0.3">
      <c r="A504" s="7" t="s">
        <v>281</v>
      </c>
      <c r="B504" s="7" t="s">
        <v>910</v>
      </c>
      <c r="C504" s="7">
        <v>1303</v>
      </c>
      <c r="D504" s="7" t="s">
        <v>8</v>
      </c>
      <c r="E504" s="7">
        <v>913</v>
      </c>
      <c r="F504" s="7" t="s">
        <v>1729</v>
      </c>
      <c r="G504" s="7" t="s">
        <v>916</v>
      </c>
      <c r="H504" s="8" t="s">
        <v>1624</v>
      </c>
      <c r="I504" s="8"/>
      <c r="J504" s="15">
        <v>300000</v>
      </c>
      <c r="K504" s="15">
        <v>200000</v>
      </c>
      <c r="L504" s="15">
        <v>300000</v>
      </c>
      <c r="M504" s="15">
        <v>100000</v>
      </c>
      <c r="N504" s="15">
        <v>100000</v>
      </c>
      <c r="O504" s="15">
        <v>100000</v>
      </c>
      <c r="P504" s="15">
        <v>100000</v>
      </c>
      <c r="Q504" s="15">
        <v>100000</v>
      </c>
      <c r="R504" s="15">
        <v>499000</v>
      </c>
      <c r="S504" s="15">
        <v>100000</v>
      </c>
      <c r="T504" s="15">
        <v>100000</v>
      </c>
      <c r="U504" s="15">
        <v>400000</v>
      </c>
      <c r="V504" s="29">
        <v>0.46160000000000001</v>
      </c>
      <c r="X504" s="35">
        <v>0.4474239217287298</v>
      </c>
      <c r="Y504" s="35">
        <v>0.45143469405446823</v>
      </c>
      <c r="Z504" s="35">
        <v>0.45569177923052184</v>
      </c>
      <c r="AA504" s="35">
        <v>0.45552759587677877</v>
      </c>
      <c r="AB504" s="35">
        <v>0.46410404252979992</v>
      </c>
      <c r="AC504" s="35">
        <v>0.46732854447459954</v>
      </c>
      <c r="AD504" s="35">
        <v>0.46950548980852047</v>
      </c>
      <c r="AE504" s="35">
        <v>0.47281472674220676</v>
      </c>
      <c r="AF504" s="35">
        <v>0.46259865396561373</v>
      </c>
      <c r="AG504" s="35">
        <v>0.46339080104527541</v>
      </c>
      <c r="AH504" s="35">
        <v>0.45949392654688126</v>
      </c>
      <c r="AI504" s="35">
        <v>0.46050878920575589</v>
      </c>
      <c r="AK504" s="28">
        <f t="shared" si="118"/>
        <v>134227.17651861894</v>
      </c>
      <c r="AL504" s="28">
        <f t="shared" si="119"/>
        <v>90286.93881089364</v>
      </c>
      <c r="AM504" s="28">
        <f t="shared" si="120"/>
        <v>136707.53376915655</v>
      </c>
      <c r="AN504" s="28">
        <f t="shared" si="121"/>
        <v>45552.75958767788</v>
      </c>
      <c r="AO504" s="28">
        <f t="shared" si="122"/>
        <v>46410.404252979992</v>
      </c>
      <c r="AP504" s="28">
        <f t="shared" si="123"/>
        <v>46732.854447459955</v>
      </c>
      <c r="AQ504" s="28">
        <f t="shared" si="124"/>
        <v>46950.548980852051</v>
      </c>
      <c r="AR504" s="28">
        <f t="shared" si="125"/>
        <v>47281.472674220677</v>
      </c>
      <c r="AS504" s="28">
        <f t="shared" si="126"/>
        <v>230836.72832884124</v>
      </c>
      <c r="AT504" s="28">
        <f t="shared" si="127"/>
        <v>46339.080104527544</v>
      </c>
      <c r="AU504" s="28">
        <f t="shared" si="128"/>
        <v>45949.392654688127</v>
      </c>
      <c r="AV504" s="28">
        <f t="shared" si="129"/>
        <v>184203.51568230236</v>
      </c>
    </row>
    <row r="505" spans="1:48" s="21" customFormat="1" x14ac:dyDescent="0.3">
      <c r="A505" s="7" t="s">
        <v>281</v>
      </c>
      <c r="B505" s="7" t="s">
        <v>910</v>
      </c>
      <c r="C505" s="7">
        <v>1303</v>
      </c>
      <c r="D505" s="7" t="s">
        <v>8</v>
      </c>
      <c r="E505" s="7">
        <v>913</v>
      </c>
      <c r="F505" s="7">
        <v>111238</v>
      </c>
      <c r="G505" s="7" t="s">
        <v>916</v>
      </c>
      <c r="H505" s="8" t="s">
        <v>1625</v>
      </c>
      <c r="I505" s="8"/>
      <c r="J505" s="15">
        <v>100000</v>
      </c>
      <c r="K505" s="15">
        <v>100000</v>
      </c>
      <c r="L505" s="15">
        <v>0</v>
      </c>
      <c r="M505" s="15">
        <v>0</v>
      </c>
      <c r="N505" s="15">
        <v>100000</v>
      </c>
      <c r="O505" s="15">
        <v>100000</v>
      </c>
      <c r="P505" s="15">
        <v>100000</v>
      </c>
      <c r="Q505" s="15">
        <v>100000</v>
      </c>
      <c r="R505" s="15">
        <v>0</v>
      </c>
      <c r="S505" s="15">
        <v>100000</v>
      </c>
      <c r="T505" s="15">
        <v>0</v>
      </c>
      <c r="U505" s="15">
        <v>0</v>
      </c>
      <c r="V505" s="29">
        <v>0.46160000000000001</v>
      </c>
      <c r="X505" s="35">
        <v>0.4474239217287298</v>
      </c>
      <c r="Y505" s="35">
        <v>0.45143469405446823</v>
      </c>
      <c r="Z505" s="35">
        <v>0.45569177923052184</v>
      </c>
      <c r="AA505" s="35">
        <v>0.45552759587677877</v>
      </c>
      <c r="AB505" s="35">
        <v>0.46410404252979992</v>
      </c>
      <c r="AC505" s="35">
        <v>0.46732854447459954</v>
      </c>
      <c r="AD505" s="35">
        <v>0.46950548980852047</v>
      </c>
      <c r="AE505" s="35">
        <v>0.47281472674220676</v>
      </c>
      <c r="AF505" s="35">
        <v>0.46259865396561373</v>
      </c>
      <c r="AG505" s="35">
        <v>0.46339080104527541</v>
      </c>
      <c r="AH505" s="35">
        <v>0.45949392654688126</v>
      </c>
      <c r="AI505" s="35">
        <v>0.46050878920575589</v>
      </c>
      <c r="AK505" s="28">
        <f t="shared" si="118"/>
        <v>44742.392172872977</v>
      </c>
      <c r="AL505" s="28">
        <f t="shared" si="119"/>
        <v>45143.46940544682</v>
      </c>
      <c r="AM505" s="28">
        <f t="shared" si="120"/>
        <v>0</v>
      </c>
      <c r="AN505" s="28">
        <f t="shared" si="121"/>
        <v>0</v>
      </c>
      <c r="AO505" s="28">
        <f t="shared" si="122"/>
        <v>46410.404252979992</v>
      </c>
      <c r="AP505" s="28">
        <f t="shared" si="123"/>
        <v>46732.854447459955</v>
      </c>
      <c r="AQ505" s="28">
        <f t="shared" si="124"/>
        <v>46950.548980852051</v>
      </c>
      <c r="AR505" s="28">
        <f t="shared" si="125"/>
        <v>47281.472674220677</v>
      </c>
      <c r="AS505" s="28">
        <f t="shared" si="126"/>
        <v>0</v>
      </c>
      <c r="AT505" s="28">
        <f t="shared" si="127"/>
        <v>46339.080104527544</v>
      </c>
      <c r="AU505" s="28">
        <f t="shared" si="128"/>
        <v>0</v>
      </c>
      <c r="AV505" s="28">
        <f t="shared" si="129"/>
        <v>0</v>
      </c>
    </row>
    <row r="506" spans="1:48" s="21" customFormat="1" x14ac:dyDescent="0.3">
      <c r="A506" s="7" t="s">
        <v>281</v>
      </c>
      <c r="B506" s="7" t="s">
        <v>910</v>
      </c>
      <c r="C506" s="7">
        <v>1303</v>
      </c>
      <c r="D506" s="7" t="s">
        <v>8</v>
      </c>
      <c r="E506" s="7">
        <v>913</v>
      </c>
      <c r="F506" s="7">
        <v>110516</v>
      </c>
      <c r="G506" s="7" t="s">
        <v>916</v>
      </c>
      <c r="H506" s="8" t="s">
        <v>1626</v>
      </c>
      <c r="I506" s="8"/>
      <c r="J506" s="15">
        <v>20000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50000</v>
      </c>
      <c r="R506" s="15">
        <v>0</v>
      </c>
      <c r="S506" s="15">
        <v>0</v>
      </c>
      <c r="T506" s="15">
        <v>0</v>
      </c>
      <c r="U506" s="15">
        <v>50000</v>
      </c>
      <c r="V506" s="29">
        <v>0.46160000000000001</v>
      </c>
      <c r="X506" s="35">
        <v>0.4474239217287298</v>
      </c>
      <c r="Y506" s="35">
        <v>0.45143469405446823</v>
      </c>
      <c r="Z506" s="35">
        <v>0.45569177923052184</v>
      </c>
      <c r="AA506" s="35">
        <v>0.45552759587677877</v>
      </c>
      <c r="AB506" s="35">
        <v>0.46410404252979992</v>
      </c>
      <c r="AC506" s="35">
        <v>0.46732854447459954</v>
      </c>
      <c r="AD506" s="35">
        <v>0.46950548980852047</v>
      </c>
      <c r="AE506" s="35">
        <v>0.47281472674220676</v>
      </c>
      <c r="AF506" s="35">
        <v>0.46259865396561373</v>
      </c>
      <c r="AG506" s="35">
        <v>0.46339080104527541</v>
      </c>
      <c r="AH506" s="35">
        <v>0.45949392654688126</v>
      </c>
      <c r="AI506" s="35">
        <v>0.46050878920575589</v>
      </c>
      <c r="AK506" s="28">
        <f t="shared" si="118"/>
        <v>8948.4784345745957</v>
      </c>
      <c r="AL506" s="28">
        <f t="shared" si="119"/>
        <v>0</v>
      </c>
      <c r="AM506" s="28">
        <f t="shared" si="120"/>
        <v>0</v>
      </c>
      <c r="AN506" s="28">
        <f t="shared" si="121"/>
        <v>0</v>
      </c>
      <c r="AO506" s="28">
        <f t="shared" si="122"/>
        <v>0</v>
      </c>
      <c r="AP506" s="28">
        <f t="shared" si="123"/>
        <v>0</v>
      </c>
      <c r="AQ506" s="28">
        <f t="shared" si="124"/>
        <v>0</v>
      </c>
      <c r="AR506" s="28">
        <f t="shared" si="125"/>
        <v>23640.736337110338</v>
      </c>
      <c r="AS506" s="28">
        <f t="shared" si="126"/>
        <v>0</v>
      </c>
      <c r="AT506" s="28">
        <f t="shared" si="127"/>
        <v>0</v>
      </c>
      <c r="AU506" s="28">
        <f t="shared" si="128"/>
        <v>0</v>
      </c>
      <c r="AV506" s="28">
        <f t="shared" si="129"/>
        <v>23025.439460287795</v>
      </c>
    </row>
    <row r="507" spans="1:48" s="21" customFormat="1" x14ac:dyDescent="0.3">
      <c r="A507" s="7" t="s">
        <v>281</v>
      </c>
      <c r="B507" s="7" t="s">
        <v>910</v>
      </c>
      <c r="C507" s="7">
        <v>1303</v>
      </c>
      <c r="D507" s="7" t="s">
        <v>8</v>
      </c>
      <c r="E507" s="7">
        <v>913</v>
      </c>
      <c r="F507" s="7">
        <v>111236</v>
      </c>
      <c r="G507" s="7" t="s">
        <v>916</v>
      </c>
      <c r="H507" s="8" t="s">
        <v>1627</v>
      </c>
      <c r="I507" s="8"/>
      <c r="J507" s="15">
        <v>100000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  <c r="P507" s="15">
        <v>0</v>
      </c>
      <c r="Q507" s="15">
        <v>0</v>
      </c>
      <c r="R507" s="15">
        <v>200000</v>
      </c>
      <c r="S507" s="15">
        <v>0</v>
      </c>
      <c r="T507" s="15">
        <v>0</v>
      </c>
      <c r="U507" s="15">
        <v>100000</v>
      </c>
      <c r="V507" s="29">
        <v>0.46160000000000001</v>
      </c>
      <c r="X507" s="35">
        <v>0.4474239217287298</v>
      </c>
      <c r="Y507" s="35">
        <v>0.45143469405446823</v>
      </c>
      <c r="Z507" s="35">
        <v>0.45569177923052184</v>
      </c>
      <c r="AA507" s="35">
        <v>0.45552759587677877</v>
      </c>
      <c r="AB507" s="35">
        <v>0.46410404252979992</v>
      </c>
      <c r="AC507" s="35">
        <v>0.46732854447459954</v>
      </c>
      <c r="AD507" s="35">
        <v>0.46950548980852047</v>
      </c>
      <c r="AE507" s="35">
        <v>0.47281472674220676</v>
      </c>
      <c r="AF507" s="35">
        <v>0.46259865396561373</v>
      </c>
      <c r="AG507" s="35">
        <v>0.46339080104527541</v>
      </c>
      <c r="AH507" s="35">
        <v>0.45949392654688126</v>
      </c>
      <c r="AI507" s="35">
        <v>0.46050878920575589</v>
      </c>
      <c r="AK507" s="28">
        <f t="shared" si="118"/>
        <v>44742.392172872977</v>
      </c>
      <c r="AL507" s="28">
        <f t="shared" si="119"/>
        <v>0</v>
      </c>
      <c r="AM507" s="28">
        <f t="shared" si="120"/>
        <v>0</v>
      </c>
      <c r="AN507" s="28">
        <f t="shared" si="121"/>
        <v>0</v>
      </c>
      <c r="AO507" s="28">
        <f t="shared" si="122"/>
        <v>0</v>
      </c>
      <c r="AP507" s="28">
        <f t="shared" si="123"/>
        <v>0</v>
      </c>
      <c r="AQ507" s="28">
        <f t="shared" si="124"/>
        <v>0</v>
      </c>
      <c r="AR507" s="28">
        <f t="shared" si="125"/>
        <v>0</v>
      </c>
      <c r="AS507" s="28">
        <f t="shared" si="126"/>
        <v>92519.730793122741</v>
      </c>
      <c r="AT507" s="28">
        <f t="shared" si="127"/>
        <v>0</v>
      </c>
      <c r="AU507" s="28">
        <f t="shared" si="128"/>
        <v>0</v>
      </c>
      <c r="AV507" s="28">
        <f t="shared" si="129"/>
        <v>46050.878920575589</v>
      </c>
    </row>
    <row r="508" spans="1:48" s="21" customFormat="1" x14ac:dyDescent="0.3">
      <c r="A508" s="7" t="s">
        <v>281</v>
      </c>
      <c r="B508" s="7" t="s">
        <v>910</v>
      </c>
      <c r="C508" s="7">
        <v>1303</v>
      </c>
      <c r="D508" s="7" t="s">
        <v>8</v>
      </c>
      <c r="E508" s="7">
        <v>913</v>
      </c>
      <c r="F508" s="7">
        <v>111617</v>
      </c>
      <c r="G508" s="7" t="s">
        <v>916</v>
      </c>
      <c r="H508" s="8" t="s">
        <v>1628</v>
      </c>
      <c r="I508" s="8"/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299000</v>
      </c>
      <c r="Q508" s="15">
        <v>200000</v>
      </c>
      <c r="R508" s="15">
        <v>200000</v>
      </c>
      <c r="S508" s="15">
        <v>100000</v>
      </c>
      <c r="T508" s="15">
        <v>0</v>
      </c>
      <c r="U508" s="15">
        <v>100000</v>
      </c>
      <c r="V508" s="29">
        <v>0.46160000000000001</v>
      </c>
      <c r="X508" s="35">
        <v>0.4474239217287298</v>
      </c>
      <c r="Y508" s="35">
        <v>0.45143469405446823</v>
      </c>
      <c r="Z508" s="35">
        <v>0.45569177923052184</v>
      </c>
      <c r="AA508" s="35">
        <v>0.45552759587677877</v>
      </c>
      <c r="AB508" s="35">
        <v>0.46410404252979992</v>
      </c>
      <c r="AC508" s="35">
        <v>0.46732854447459954</v>
      </c>
      <c r="AD508" s="35">
        <v>0.46950548980852047</v>
      </c>
      <c r="AE508" s="35">
        <v>0.47281472674220676</v>
      </c>
      <c r="AF508" s="35">
        <v>0.46259865396561373</v>
      </c>
      <c r="AG508" s="35">
        <v>0.46339080104527541</v>
      </c>
      <c r="AH508" s="35">
        <v>0.45949392654688126</v>
      </c>
      <c r="AI508" s="35">
        <v>0.46050878920575589</v>
      </c>
      <c r="AK508" s="28">
        <f t="shared" si="118"/>
        <v>0</v>
      </c>
      <c r="AL508" s="28">
        <f t="shared" si="119"/>
        <v>0</v>
      </c>
      <c r="AM508" s="28">
        <f t="shared" si="120"/>
        <v>0</v>
      </c>
      <c r="AN508" s="28">
        <f t="shared" si="121"/>
        <v>0</v>
      </c>
      <c r="AO508" s="28">
        <f t="shared" si="122"/>
        <v>0</v>
      </c>
      <c r="AP508" s="28">
        <f t="shared" si="123"/>
        <v>0</v>
      </c>
      <c r="AQ508" s="28">
        <f t="shared" si="124"/>
        <v>140382.14145274763</v>
      </c>
      <c r="AR508" s="28">
        <f t="shared" si="125"/>
        <v>94562.945348441353</v>
      </c>
      <c r="AS508" s="28">
        <f t="shared" si="126"/>
        <v>92519.730793122741</v>
      </c>
      <c r="AT508" s="28">
        <f t="shared" si="127"/>
        <v>46339.080104527544</v>
      </c>
      <c r="AU508" s="28">
        <f t="shared" si="128"/>
        <v>0</v>
      </c>
      <c r="AV508" s="28">
        <f t="shared" si="129"/>
        <v>46050.878920575589</v>
      </c>
    </row>
    <row r="509" spans="1:48" s="21" customFormat="1" x14ac:dyDescent="0.3">
      <c r="A509" s="7" t="s">
        <v>281</v>
      </c>
      <c r="B509" s="7" t="s">
        <v>910</v>
      </c>
      <c r="C509" s="7">
        <v>1303</v>
      </c>
      <c r="D509" s="7" t="s">
        <v>8</v>
      </c>
      <c r="E509" s="7">
        <v>913</v>
      </c>
      <c r="F509" s="7">
        <v>111629</v>
      </c>
      <c r="G509" s="7" t="s">
        <v>916</v>
      </c>
      <c r="H509" s="8" t="s">
        <v>1629</v>
      </c>
      <c r="I509" s="8"/>
      <c r="J509" s="15">
        <v>0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  <c r="P509" s="15">
        <v>0</v>
      </c>
      <c r="Q509" s="15">
        <v>100000</v>
      </c>
      <c r="R509" s="15">
        <v>100000</v>
      </c>
      <c r="S509" s="15">
        <v>0</v>
      </c>
      <c r="T509" s="15">
        <v>0</v>
      </c>
      <c r="U509" s="15">
        <v>0</v>
      </c>
      <c r="V509" s="29">
        <v>0.46160000000000001</v>
      </c>
      <c r="X509" s="35">
        <v>0.4474239217287298</v>
      </c>
      <c r="Y509" s="35">
        <v>0.45143469405446823</v>
      </c>
      <c r="Z509" s="35">
        <v>0.45569177923052184</v>
      </c>
      <c r="AA509" s="35">
        <v>0.45552759587677877</v>
      </c>
      <c r="AB509" s="35">
        <v>0.46410404252979992</v>
      </c>
      <c r="AC509" s="35">
        <v>0.46732854447459954</v>
      </c>
      <c r="AD509" s="35">
        <v>0.46950548980852047</v>
      </c>
      <c r="AE509" s="35">
        <v>0.47281472674220676</v>
      </c>
      <c r="AF509" s="35">
        <v>0.46259865396561373</v>
      </c>
      <c r="AG509" s="35">
        <v>0.46339080104527541</v>
      </c>
      <c r="AH509" s="35">
        <v>0.45949392654688126</v>
      </c>
      <c r="AI509" s="35">
        <v>0.46050878920575589</v>
      </c>
      <c r="AK509" s="28">
        <f t="shared" si="118"/>
        <v>0</v>
      </c>
      <c r="AL509" s="28">
        <f t="shared" si="119"/>
        <v>0</v>
      </c>
      <c r="AM509" s="28">
        <f t="shared" si="120"/>
        <v>0</v>
      </c>
      <c r="AN509" s="28">
        <f t="shared" si="121"/>
        <v>0</v>
      </c>
      <c r="AO509" s="28">
        <f t="shared" si="122"/>
        <v>0</v>
      </c>
      <c r="AP509" s="28">
        <f t="shared" si="123"/>
        <v>0</v>
      </c>
      <c r="AQ509" s="28">
        <f t="shared" si="124"/>
        <v>0</v>
      </c>
      <c r="AR509" s="28">
        <f t="shared" si="125"/>
        <v>47281.472674220677</v>
      </c>
      <c r="AS509" s="28">
        <f t="shared" si="126"/>
        <v>46259.86539656137</v>
      </c>
      <c r="AT509" s="28">
        <f t="shared" si="127"/>
        <v>0</v>
      </c>
      <c r="AU509" s="28">
        <f t="shared" si="128"/>
        <v>0</v>
      </c>
      <c r="AV509" s="28">
        <f t="shared" si="129"/>
        <v>0</v>
      </c>
    </row>
    <row r="510" spans="1:48" s="21" customFormat="1" x14ac:dyDescent="0.3">
      <c r="A510" s="7" t="s">
        <v>281</v>
      </c>
      <c r="B510" s="7" t="s">
        <v>910</v>
      </c>
      <c r="C510" s="7">
        <v>1303</v>
      </c>
      <c r="D510" s="7" t="s">
        <v>8</v>
      </c>
      <c r="E510" s="7">
        <v>913</v>
      </c>
      <c r="F510" s="7">
        <v>111656</v>
      </c>
      <c r="G510" s="7" t="s">
        <v>916</v>
      </c>
      <c r="H510" s="8" t="s">
        <v>908</v>
      </c>
      <c r="I510" s="8"/>
      <c r="J510" s="15">
        <v>0</v>
      </c>
      <c r="K510" s="15">
        <v>200000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200000</v>
      </c>
      <c r="R510" s="15">
        <v>0</v>
      </c>
      <c r="S510" s="15">
        <v>0</v>
      </c>
      <c r="T510" s="15">
        <v>0</v>
      </c>
      <c r="U510" s="15">
        <v>0</v>
      </c>
      <c r="V510" s="29">
        <v>0.46160000000000001</v>
      </c>
      <c r="X510" s="35">
        <v>0.4474239217287298</v>
      </c>
      <c r="Y510" s="35">
        <v>0.45143469405446823</v>
      </c>
      <c r="Z510" s="35">
        <v>0.45569177923052184</v>
      </c>
      <c r="AA510" s="35">
        <v>0.45552759587677877</v>
      </c>
      <c r="AB510" s="35">
        <v>0.46410404252979992</v>
      </c>
      <c r="AC510" s="35">
        <v>0.46732854447459954</v>
      </c>
      <c r="AD510" s="35">
        <v>0.46950548980852047</v>
      </c>
      <c r="AE510" s="35">
        <v>0.47281472674220676</v>
      </c>
      <c r="AF510" s="35">
        <v>0.46259865396561373</v>
      </c>
      <c r="AG510" s="35">
        <v>0.46339080104527541</v>
      </c>
      <c r="AH510" s="35">
        <v>0.45949392654688126</v>
      </c>
      <c r="AI510" s="35">
        <v>0.46050878920575589</v>
      </c>
      <c r="AK510" s="28">
        <f t="shared" si="118"/>
        <v>0</v>
      </c>
      <c r="AL510" s="28">
        <f t="shared" si="119"/>
        <v>90286.93881089364</v>
      </c>
      <c r="AM510" s="28">
        <f t="shared" si="120"/>
        <v>0</v>
      </c>
      <c r="AN510" s="28">
        <f t="shared" si="121"/>
        <v>0</v>
      </c>
      <c r="AO510" s="28">
        <f t="shared" si="122"/>
        <v>0</v>
      </c>
      <c r="AP510" s="28">
        <f t="shared" si="123"/>
        <v>0</v>
      </c>
      <c r="AQ510" s="28">
        <f t="shared" si="124"/>
        <v>0</v>
      </c>
      <c r="AR510" s="28">
        <f t="shared" si="125"/>
        <v>94562.945348441353</v>
      </c>
      <c r="AS510" s="28">
        <f t="shared" si="126"/>
        <v>0</v>
      </c>
      <c r="AT510" s="28">
        <f t="shared" si="127"/>
        <v>0</v>
      </c>
      <c r="AU510" s="28">
        <f t="shared" si="128"/>
        <v>0</v>
      </c>
      <c r="AV510" s="28">
        <f t="shared" si="129"/>
        <v>0</v>
      </c>
    </row>
    <row r="511" spans="1:48" s="21" customFormat="1" x14ac:dyDescent="0.3">
      <c r="A511" s="7" t="s">
        <v>281</v>
      </c>
      <c r="B511" s="7" t="s">
        <v>910</v>
      </c>
      <c r="C511" s="7">
        <v>1303</v>
      </c>
      <c r="D511" s="7" t="s">
        <v>8</v>
      </c>
      <c r="E511" s="7">
        <v>913</v>
      </c>
      <c r="F511" s="7">
        <v>111462</v>
      </c>
      <c r="G511" s="7" t="s">
        <v>916</v>
      </c>
      <c r="H511" s="8" t="s">
        <v>1630</v>
      </c>
      <c r="I511" s="8"/>
      <c r="J511" s="15">
        <v>600000</v>
      </c>
      <c r="K511" s="15">
        <v>1996000</v>
      </c>
      <c r="L511" s="15">
        <v>999000</v>
      </c>
      <c r="M511" s="15">
        <v>999000</v>
      </c>
      <c r="N511" s="15">
        <v>2995000</v>
      </c>
      <c r="O511" s="15">
        <v>1198000</v>
      </c>
      <c r="P511" s="15">
        <v>2988000</v>
      </c>
      <c r="Q511" s="15">
        <v>797000</v>
      </c>
      <c r="R511" s="15">
        <v>2991000</v>
      </c>
      <c r="S511" s="15">
        <v>2988000</v>
      </c>
      <c r="T511" s="15">
        <v>2994000</v>
      </c>
      <c r="U511" s="15">
        <v>3994000</v>
      </c>
      <c r="V511" s="29">
        <v>0.46160000000000001</v>
      </c>
      <c r="X511" s="35">
        <v>0.4474239217287298</v>
      </c>
      <c r="Y511" s="35">
        <v>0.45143469405446823</v>
      </c>
      <c r="Z511" s="35">
        <v>0.45569177923052184</v>
      </c>
      <c r="AA511" s="35">
        <v>0.45552759587677877</v>
      </c>
      <c r="AB511" s="35">
        <v>0.46410404252979992</v>
      </c>
      <c r="AC511" s="35">
        <v>0.46732854447459954</v>
      </c>
      <c r="AD511" s="35">
        <v>0.46950548980852047</v>
      </c>
      <c r="AE511" s="35">
        <v>0.47281472674220676</v>
      </c>
      <c r="AF511" s="35">
        <v>0.46259865396561373</v>
      </c>
      <c r="AG511" s="35">
        <v>0.46339080104527541</v>
      </c>
      <c r="AH511" s="35">
        <v>0.45949392654688126</v>
      </c>
      <c r="AI511" s="35">
        <v>0.46050878920575589</v>
      </c>
      <c r="AK511" s="28">
        <f t="shared" si="118"/>
        <v>268454.35303723789</v>
      </c>
      <c r="AL511" s="28">
        <f t="shared" si="119"/>
        <v>901063.64933271857</v>
      </c>
      <c r="AM511" s="28">
        <f t="shared" si="120"/>
        <v>455236.08745129133</v>
      </c>
      <c r="AN511" s="28">
        <f t="shared" si="121"/>
        <v>455072.06828090199</v>
      </c>
      <c r="AO511" s="28">
        <f t="shared" si="122"/>
        <v>1389991.6073767508</v>
      </c>
      <c r="AP511" s="28">
        <f t="shared" si="123"/>
        <v>559859.59628057026</v>
      </c>
      <c r="AQ511" s="28">
        <f t="shared" si="124"/>
        <v>1402882.4035478591</v>
      </c>
      <c r="AR511" s="28">
        <f t="shared" si="125"/>
        <v>376833.33721353876</v>
      </c>
      <c r="AS511" s="28">
        <f t="shared" si="126"/>
        <v>1383632.5740111507</v>
      </c>
      <c r="AT511" s="28">
        <f t="shared" si="127"/>
        <v>1384611.7135232829</v>
      </c>
      <c r="AU511" s="28">
        <f t="shared" si="128"/>
        <v>1375724.8160813625</v>
      </c>
      <c r="AV511" s="28">
        <f t="shared" si="129"/>
        <v>1839272.1040877891</v>
      </c>
    </row>
    <row r="512" spans="1:48" s="21" customFormat="1" x14ac:dyDescent="0.3">
      <c r="A512" s="7" t="s">
        <v>281</v>
      </c>
      <c r="B512" s="7" t="s">
        <v>910</v>
      </c>
      <c r="C512" s="7">
        <v>1303</v>
      </c>
      <c r="D512" s="7" t="s">
        <v>8</v>
      </c>
      <c r="E512" s="7">
        <v>913</v>
      </c>
      <c r="F512" s="7">
        <v>111710</v>
      </c>
      <c r="G512" s="7" t="s">
        <v>916</v>
      </c>
      <c r="H512" s="8" t="s">
        <v>1631</v>
      </c>
      <c r="I512" s="8"/>
      <c r="J512" s="15">
        <v>200000</v>
      </c>
      <c r="K512" s="15">
        <v>200000</v>
      </c>
      <c r="L512" s="15">
        <v>0</v>
      </c>
      <c r="M512" s="15">
        <v>0</v>
      </c>
      <c r="N512" s="15">
        <v>100000</v>
      </c>
      <c r="O512" s="15">
        <v>100000</v>
      </c>
      <c r="P512" s="15">
        <v>200000</v>
      </c>
      <c r="Q512" s="15">
        <v>299000</v>
      </c>
      <c r="R512" s="15">
        <v>200000</v>
      </c>
      <c r="S512" s="15">
        <v>0</v>
      </c>
      <c r="T512" s="15">
        <v>0</v>
      </c>
      <c r="U512" s="15">
        <v>200000</v>
      </c>
      <c r="V512" s="29">
        <v>0.46160000000000001</v>
      </c>
      <c r="X512" s="35">
        <v>0.4474239217287298</v>
      </c>
      <c r="Y512" s="35">
        <v>0.45143469405446823</v>
      </c>
      <c r="Z512" s="35">
        <v>0.45569177923052184</v>
      </c>
      <c r="AA512" s="35">
        <v>0.45552759587677877</v>
      </c>
      <c r="AB512" s="35">
        <v>0.46410404252979992</v>
      </c>
      <c r="AC512" s="35">
        <v>0.46732854447459954</v>
      </c>
      <c r="AD512" s="35">
        <v>0.46950548980852047</v>
      </c>
      <c r="AE512" s="35">
        <v>0.47281472674220676</v>
      </c>
      <c r="AF512" s="35">
        <v>0.46259865396561373</v>
      </c>
      <c r="AG512" s="35">
        <v>0.46339080104527541</v>
      </c>
      <c r="AH512" s="35">
        <v>0.45949392654688126</v>
      </c>
      <c r="AI512" s="35">
        <v>0.46050878920575589</v>
      </c>
      <c r="AK512" s="28">
        <f t="shared" si="118"/>
        <v>89484.784345745953</v>
      </c>
      <c r="AL512" s="28">
        <f t="shared" si="119"/>
        <v>90286.93881089364</v>
      </c>
      <c r="AM512" s="28">
        <f t="shared" si="120"/>
        <v>0</v>
      </c>
      <c r="AN512" s="28">
        <f t="shared" si="121"/>
        <v>0</v>
      </c>
      <c r="AO512" s="28">
        <f t="shared" si="122"/>
        <v>46410.404252979992</v>
      </c>
      <c r="AP512" s="28">
        <f t="shared" si="123"/>
        <v>46732.854447459955</v>
      </c>
      <c r="AQ512" s="28">
        <f t="shared" si="124"/>
        <v>93901.097961704101</v>
      </c>
      <c r="AR512" s="28">
        <f t="shared" si="125"/>
        <v>141371.60329591983</v>
      </c>
      <c r="AS512" s="28">
        <f t="shared" si="126"/>
        <v>92519.730793122741</v>
      </c>
      <c r="AT512" s="28">
        <f t="shared" si="127"/>
        <v>0</v>
      </c>
      <c r="AU512" s="28">
        <f t="shared" si="128"/>
        <v>0</v>
      </c>
      <c r="AV512" s="28">
        <f t="shared" si="129"/>
        <v>92101.757841151179</v>
      </c>
    </row>
    <row r="513" spans="1:48" s="21" customFormat="1" x14ac:dyDescent="0.3">
      <c r="A513" s="7" t="s">
        <v>281</v>
      </c>
      <c r="B513" s="7" t="s">
        <v>910</v>
      </c>
      <c r="C513" s="7">
        <v>1303</v>
      </c>
      <c r="D513" s="7" t="s">
        <v>8</v>
      </c>
      <c r="E513" s="7">
        <v>922</v>
      </c>
      <c r="F513" s="7" t="s">
        <v>1730</v>
      </c>
      <c r="G513" s="7" t="s">
        <v>916</v>
      </c>
      <c r="H513" s="8" t="s">
        <v>1632</v>
      </c>
      <c r="I513" s="8"/>
      <c r="J513" s="15">
        <v>600000</v>
      </c>
      <c r="K513" s="15">
        <v>599000</v>
      </c>
      <c r="L513" s="15">
        <v>599000</v>
      </c>
      <c r="M513" s="15">
        <v>799000</v>
      </c>
      <c r="N513" s="15">
        <v>599000</v>
      </c>
      <c r="O513" s="15">
        <v>599000</v>
      </c>
      <c r="P513" s="15">
        <v>598000</v>
      </c>
      <c r="Q513" s="15">
        <v>598000</v>
      </c>
      <c r="R513" s="15">
        <v>599000</v>
      </c>
      <c r="S513" s="15">
        <v>797000</v>
      </c>
      <c r="T513" s="15">
        <v>1198000</v>
      </c>
      <c r="U513" s="15">
        <v>599000</v>
      </c>
      <c r="V513" s="29">
        <v>0.46160000000000001</v>
      </c>
      <c r="X513" s="35">
        <v>0.4474239217287298</v>
      </c>
      <c r="Y513" s="35">
        <v>0.45143469405446823</v>
      </c>
      <c r="Z513" s="35">
        <v>0.45569177923052184</v>
      </c>
      <c r="AA513" s="35">
        <v>0.45552759587677877</v>
      </c>
      <c r="AB513" s="35">
        <v>0.46410404252979992</v>
      </c>
      <c r="AC513" s="35">
        <v>0.46732854447459954</v>
      </c>
      <c r="AD513" s="35">
        <v>0.46950548980852047</v>
      </c>
      <c r="AE513" s="35">
        <v>0.47281472674220676</v>
      </c>
      <c r="AF513" s="35">
        <v>0.46259865396561373</v>
      </c>
      <c r="AG513" s="35">
        <v>0.46339080104527541</v>
      </c>
      <c r="AH513" s="35">
        <v>0.45949392654688126</v>
      </c>
      <c r="AI513" s="35">
        <v>0.46050878920575589</v>
      </c>
      <c r="AK513" s="28">
        <f t="shared" si="118"/>
        <v>268454.35303723789</v>
      </c>
      <c r="AL513" s="28">
        <f t="shared" si="119"/>
        <v>270409.38173862646</v>
      </c>
      <c r="AM513" s="28">
        <f t="shared" si="120"/>
        <v>272959.37575908256</v>
      </c>
      <c r="AN513" s="28">
        <f t="shared" si="121"/>
        <v>363966.54910554626</v>
      </c>
      <c r="AO513" s="28">
        <f t="shared" si="122"/>
        <v>277998.32147535012</v>
      </c>
      <c r="AP513" s="28">
        <f t="shared" si="123"/>
        <v>279929.79814028513</v>
      </c>
      <c r="AQ513" s="28">
        <f t="shared" si="124"/>
        <v>280764.28290549526</v>
      </c>
      <c r="AR513" s="28">
        <f t="shared" si="125"/>
        <v>282743.20659183967</v>
      </c>
      <c r="AS513" s="28">
        <f t="shared" si="126"/>
        <v>277096.59372540261</v>
      </c>
      <c r="AT513" s="28">
        <f t="shared" si="127"/>
        <v>369322.46843308449</v>
      </c>
      <c r="AU513" s="28">
        <f t="shared" si="128"/>
        <v>550473.72400316375</v>
      </c>
      <c r="AV513" s="28">
        <f t="shared" si="129"/>
        <v>275844.76473424776</v>
      </c>
    </row>
    <row r="514" spans="1:48" s="21" customFormat="1" x14ac:dyDescent="0.3">
      <c r="A514" s="7" t="s">
        <v>281</v>
      </c>
      <c r="B514" s="7" t="s">
        <v>910</v>
      </c>
      <c r="C514" s="7">
        <v>1303</v>
      </c>
      <c r="D514" s="7" t="s">
        <v>8</v>
      </c>
      <c r="E514" s="7">
        <v>925</v>
      </c>
      <c r="F514" s="7" t="s">
        <v>1731</v>
      </c>
      <c r="G514" s="7" t="s">
        <v>916</v>
      </c>
      <c r="H514" s="8" t="s">
        <v>1633</v>
      </c>
      <c r="I514" s="8"/>
      <c r="J514" s="15">
        <v>400000</v>
      </c>
      <c r="K514" s="15">
        <v>599000</v>
      </c>
      <c r="L514" s="15">
        <v>400000</v>
      </c>
      <c r="M514" s="15">
        <v>400000</v>
      </c>
      <c r="N514" s="15">
        <v>400000</v>
      </c>
      <c r="O514" s="15">
        <v>400000</v>
      </c>
      <c r="P514" s="15">
        <v>399000</v>
      </c>
      <c r="Q514" s="15">
        <v>399000</v>
      </c>
      <c r="R514" s="15">
        <v>399000</v>
      </c>
      <c r="S514" s="15">
        <v>399000</v>
      </c>
      <c r="T514" s="15">
        <v>400000</v>
      </c>
      <c r="U514" s="15">
        <v>400000</v>
      </c>
      <c r="V514" s="29">
        <v>0.46160000000000001</v>
      </c>
      <c r="X514" s="35">
        <v>0.4474239217287298</v>
      </c>
      <c r="Y514" s="35">
        <v>0.45143469405446823</v>
      </c>
      <c r="Z514" s="35">
        <v>0.45569177923052184</v>
      </c>
      <c r="AA514" s="35">
        <v>0.45552759587677877</v>
      </c>
      <c r="AB514" s="35">
        <v>0.46410404252979992</v>
      </c>
      <c r="AC514" s="35">
        <v>0.46732854447459954</v>
      </c>
      <c r="AD514" s="35">
        <v>0.46950548980852047</v>
      </c>
      <c r="AE514" s="35">
        <v>0.47281472674220676</v>
      </c>
      <c r="AF514" s="35">
        <v>0.46259865396561373</v>
      </c>
      <c r="AG514" s="35">
        <v>0.46339080104527541</v>
      </c>
      <c r="AH514" s="35">
        <v>0.45949392654688126</v>
      </c>
      <c r="AI514" s="35">
        <v>0.46050878920575589</v>
      </c>
      <c r="AK514" s="28">
        <f t="shared" si="118"/>
        <v>178969.56869149191</v>
      </c>
      <c r="AL514" s="28">
        <f t="shared" si="119"/>
        <v>270409.38173862646</v>
      </c>
      <c r="AM514" s="28">
        <f t="shared" si="120"/>
        <v>182276.71169220874</v>
      </c>
      <c r="AN514" s="28">
        <f t="shared" si="121"/>
        <v>182211.03835071152</v>
      </c>
      <c r="AO514" s="28">
        <f t="shared" si="122"/>
        <v>185641.61701191997</v>
      </c>
      <c r="AP514" s="28">
        <f t="shared" si="123"/>
        <v>186931.41778983982</v>
      </c>
      <c r="AQ514" s="28">
        <f t="shared" si="124"/>
        <v>187332.69043359967</v>
      </c>
      <c r="AR514" s="28">
        <f t="shared" si="125"/>
        <v>188653.07597014049</v>
      </c>
      <c r="AS514" s="28">
        <f t="shared" si="126"/>
        <v>184576.86293227988</v>
      </c>
      <c r="AT514" s="28">
        <f t="shared" si="127"/>
        <v>184892.92961706489</v>
      </c>
      <c r="AU514" s="28">
        <f t="shared" si="128"/>
        <v>183797.57061875251</v>
      </c>
      <c r="AV514" s="28">
        <f t="shared" si="129"/>
        <v>184203.51568230236</v>
      </c>
    </row>
    <row r="515" spans="1:48" s="21" customFormat="1" x14ac:dyDescent="0.3">
      <c r="A515" s="7" t="s">
        <v>281</v>
      </c>
      <c r="B515" s="7" t="s">
        <v>910</v>
      </c>
      <c r="C515" s="7">
        <v>1303</v>
      </c>
      <c r="D515" s="7" t="s">
        <v>8</v>
      </c>
      <c r="E515" s="7">
        <v>905</v>
      </c>
      <c r="F515" s="7" t="s">
        <v>1732</v>
      </c>
      <c r="G515" s="7" t="s">
        <v>916</v>
      </c>
      <c r="H515" s="8" t="s">
        <v>1634</v>
      </c>
      <c r="I515" s="8"/>
      <c r="J515" s="15">
        <v>400000</v>
      </c>
      <c r="K515" s="15">
        <v>400000</v>
      </c>
      <c r="L515" s="15">
        <v>599000</v>
      </c>
      <c r="M515" s="15">
        <v>400000</v>
      </c>
      <c r="N515" s="15">
        <v>400000</v>
      </c>
      <c r="O515" s="15">
        <v>400000</v>
      </c>
      <c r="P515" s="15">
        <v>399000</v>
      </c>
      <c r="Q515" s="15">
        <v>399000</v>
      </c>
      <c r="R515" s="15">
        <v>798000</v>
      </c>
      <c r="S515" s="15">
        <v>797000</v>
      </c>
      <c r="T515" s="15">
        <v>400000</v>
      </c>
      <c r="U515" s="15">
        <v>1198000</v>
      </c>
      <c r="V515" s="29">
        <v>0.46160000000000001</v>
      </c>
      <c r="X515" s="35">
        <v>0.4474239217287298</v>
      </c>
      <c r="Y515" s="35">
        <v>0.45143469405446823</v>
      </c>
      <c r="Z515" s="35">
        <v>0.45569177923052184</v>
      </c>
      <c r="AA515" s="35">
        <v>0.45552759587677877</v>
      </c>
      <c r="AB515" s="35">
        <v>0.46410404252979992</v>
      </c>
      <c r="AC515" s="35">
        <v>0.46732854447459954</v>
      </c>
      <c r="AD515" s="35">
        <v>0.46950548980852047</v>
      </c>
      <c r="AE515" s="35">
        <v>0.47281472674220676</v>
      </c>
      <c r="AF515" s="35">
        <v>0.46259865396561373</v>
      </c>
      <c r="AG515" s="35">
        <v>0.46339080104527541</v>
      </c>
      <c r="AH515" s="35">
        <v>0.45949392654688126</v>
      </c>
      <c r="AI515" s="35">
        <v>0.46050878920575589</v>
      </c>
      <c r="AK515" s="28">
        <f t="shared" si="118"/>
        <v>178969.56869149191</v>
      </c>
      <c r="AL515" s="28">
        <f t="shared" si="119"/>
        <v>180573.87762178728</v>
      </c>
      <c r="AM515" s="28">
        <f t="shared" si="120"/>
        <v>272959.37575908256</v>
      </c>
      <c r="AN515" s="28">
        <f t="shared" si="121"/>
        <v>182211.03835071152</v>
      </c>
      <c r="AO515" s="28">
        <f t="shared" si="122"/>
        <v>185641.61701191997</v>
      </c>
      <c r="AP515" s="28">
        <f t="shared" si="123"/>
        <v>186931.41778983982</v>
      </c>
      <c r="AQ515" s="28">
        <f t="shared" si="124"/>
        <v>187332.69043359967</v>
      </c>
      <c r="AR515" s="28">
        <f t="shared" si="125"/>
        <v>188653.07597014049</v>
      </c>
      <c r="AS515" s="28">
        <f t="shared" si="126"/>
        <v>369153.72586455976</v>
      </c>
      <c r="AT515" s="28">
        <f t="shared" si="127"/>
        <v>369322.46843308449</v>
      </c>
      <c r="AU515" s="28">
        <f t="shared" si="128"/>
        <v>183797.57061875251</v>
      </c>
      <c r="AV515" s="28">
        <f t="shared" si="129"/>
        <v>551689.52946849552</v>
      </c>
    </row>
    <row r="516" spans="1:48" s="21" customFormat="1" x14ac:dyDescent="0.3">
      <c r="A516" s="7" t="s">
        <v>281</v>
      </c>
      <c r="B516" s="7" t="s">
        <v>910</v>
      </c>
      <c r="C516" s="7">
        <v>1303</v>
      </c>
      <c r="D516" s="7" t="s">
        <v>8</v>
      </c>
      <c r="E516" s="7">
        <v>925</v>
      </c>
      <c r="F516" s="7" t="s">
        <v>1733</v>
      </c>
      <c r="G516" s="7" t="s">
        <v>916</v>
      </c>
      <c r="H516" s="8" t="s">
        <v>1635</v>
      </c>
      <c r="I516" s="8"/>
      <c r="J516" s="15">
        <v>100000</v>
      </c>
      <c r="K516" s="15">
        <v>200000</v>
      </c>
      <c r="L516" s="15">
        <v>400000</v>
      </c>
      <c r="M516" s="15">
        <v>200000</v>
      </c>
      <c r="N516" s="15">
        <v>200000</v>
      </c>
      <c r="O516" s="15">
        <v>200000</v>
      </c>
      <c r="P516" s="15">
        <v>100000</v>
      </c>
      <c r="Q516" s="15">
        <v>100000</v>
      </c>
      <c r="R516" s="15">
        <v>399000</v>
      </c>
      <c r="S516" s="15">
        <v>399000</v>
      </c>
      <c r="T516" s="15">
        <v>499000</v>
      </c>
      <c r="U516" s="15">
        <v>599000</v>
      </c>
      <c r="V516" s="29">
        <v>0.46160000000000001</v>
      </c>
      <c r="X516" s="35">
        <v>0.4474239217287298</v>
      </c>
      <c r="Y516" s="35">
        <v>0.45143469405446823</v>
      </c>
      <c r="Z516" s="35">
        <v>0.45569177923052184</v>
      </c>
      <c r="AA516" s="35">
        <v>0.45552759587677877</v>
      </c>
      <c r="AB516" s="35">
        <v>0.46410404252979992</v>
      </c>
      <c r="AC516" s="35">
        <v>0.46732854447459954</v>
      </c>
      <c r="AD516" s="35">
        <v>0.46950548980852047</v>
      </c>
      <c r="AE516" s="35">
        <v>0.47281472674220676</v>
      </c>
      <c r="AF516" s="35">
        <v>0.46259865396561373</v>
      </c>
      <c r="AG516" s="35">
        <v>0.46339080104527541</v>
      </c>
      <c r="AH516" s="35">
        <v>0.45949392654688126</v>
      </c>
      <c r="AI516" s="35">
        <v>0.46050878920575589</v>
      </c>
      <c r="AK516" s="28">
        <f t="shared" si="118"/>
        <v>44742.392172872977</v>
      </c>
      <c r="AL516" s="28">
        <f t="shared" si="119"/>
        <v>90286.93881089364</v>
      </c>
      <c r="AM516" s="28">
        <f t="shared" si="120"/>
        <v>182276.71169220874</v>
      </c>
      <c r="AN516" s="28">
        <f t="shared" si="121"/>
        <v>91105.519175355759</v>
      </c>
      <c r="AO516" s="28">
        <f t="shared" si="122"/>
        <v>92820.808505959983</v>
      </c>
      <c r="AP516" s="28">
        <f t="shared" si="123"/>
        <v>93465.70889491991</v>
      </c>
      <c r="AQ516" s="28">
        <f t="shared" si="124"/>
        <v>46950.548980852051</v>
      </c>
      <c r="AR516" s="28">
        <f t="shared" si="125"/>
        <v>47281.472674220677</v>
      </c>
      <c r="AS516" s="28">
        <f t="shared" si="126"/>
        <v>184576.86293227988</v>
      </c>
      <c r="AT516" s="28">
        <f t="shared" si="127"/>
        <v>184892.92961706489</v>
      </c>
      <c r="AU516" s="28">
        <f t="shared" si="128"/>
        <v>229287.46934689375</v>
      </c>
      <c r="AV516" s="28">
        <f t="shared" si="129"/>
        <v>275844.76473424776</v>
      </c>
    </row>
    <row r="517" spans="1:48" s="21" customFormat="1" x14ac:dyDescent="0.3">
      <c r="A517" s="7" t="s">
        <v>281</v>
      </c>
      <c r="B517" s="7" t="s">
        <v>910</v>
      </c>
      <c r="C517" s="7">
        <v>1303</v>
      </c>
      <c r="D517" s="7" t="s">
        <v>8</v>
      </c>
      <c r="E517" s="7">
        <v>913</v>
      </c>
      <c r="F517" s="7">
        <v>111316</v>
      </c>
      <c r="G517" s="7" t="s">
        <v>1761</v>
      </c>
      <c r="H517" s="8" t="s">
        <v>1636</v>
      </c>
      <c r="I517" s="8"/>
      <c r="J517" s="15">
        <v>500000</v>
      </c>
      <c r="K517" s="15">
        <v>1996000</v>
      </c>
      <c r="L517" s="15">
        <v>1997000</v>
      </c>
      <c r="M517" s="15">
        <v>1997000</v>
      </c>
      <c r="N517" s="15">
        <v>2496000</v>
      </c>
      <c r="O517" s="15">
        <v>1497000</v>
      </c>
      <c r="P517" s="15">
        <v>1992000</v>
      </c>
      <c r="Q517" s="15">
        <v>1993000</v>
      </c>
      <c r="R517" s="15">
        <v>2492000</v>
      </c>
      <c r="S517" s="15">
        <v>2490000</v>
      </c>
      <c r="T517" s="15">
        <v>1497000</v>
      </c>
      <c r="U517" s="15">
        <v>1997000</v>
      </c>
      <c r="V517" s="29">
        <v>0.46160000000000001</v>
      </c>
      <c r="X517" s="35">
        <v>0.4474239217287298</v>
      </c>
      <c r="Y517" s="35">
        <v>0.45143469405446823</v>
      </c>
      <c r="Z517" s="35">
        <v>0.45569177923052184</v>
      </c>
      <c r="AA517" s="35">
        <v>0.45552759587677877</v>
      </c>
      <c r="AB517" s="35">
        <v>0.46410404252979992</v>
      </c>
      <c r="AC517" s="35">
        <v>0.46732854447459954</v>
      </c>
      <c r="AD517" s="35">
        <v>0.46950548980852047</v>
      </c>
      <c r="AE517" s="35">
        <v>0.47281472674220676</v>
      </c>
      <c r="AF517" s="35">
        <v>0.46259865396561373</v>
      </c>
      <c r="AG517" s="35">
        <v>0.46339080104527541</v>
      </c>
      <c r="AH517" s="35">
        <v>0.45949392654688126</v>
      </c>
      <c r="AI517" s="35">
        <v>0.46050878920575589</v>
      </c>
      <c r="AK517" s="28">
        <f t="shared" si="118"/>
        <v>223711.9608643649</v>
      </c>
      <c r="AL517" s="28">
        <f t="shared" si="119"/>
        <v>901063.64933271857</v>
      </c>
      <c r="AM517" s="28">
        <f t="shared" si="120"/>
        <v>910016.48312335217</v>
      </c>
      <c r="AN517" s="28">
        <f t="shared" si="121"/>
        <v>909688.60896592715</v>
      </c>
      <c r="AO517" s="28">
        <f t="shared" si="122"/>
        <v>1158403.6901543806</v>
      </c>
      <c r="AP517" s="28">
        <f t="shared" si="123"/>
        <v>699590.83107847546</v>
      </c>
      <c r="AQ517" s="28">
        <f t="shared" si="124"/>
        <v>935254.93569857278</v>
      </c>
      <c r="AR517" s="28">
        <f t="shared" si="125"/>
        <v>942319.75039721804</v>
      </c>
      <c r="AS517" s="28">
        <f t="shared" si="126"/>
        <v>1152795.8456823095</v>
      </c>
      <c r="AT517" s="28">
        <f t="shared" si="127"/>
        <v>1153843.0946027357</v>
      </c>
      <c r="AU517" s="28">
        <f t="shared" si="128"/>
        <v>687862.40804068127</v>
      </c>
      <c r="AV517" s="28">
        <f t="shared" si="129"/>
        <v>919636.05204389454</v>
      </c>
    </row>
    <row r="518" spans="1:48" s="21" customFormat="1" x14ac:dyDescent="0.3">
      <c r="A518" s="7" t="s">
        <v>281</v>
      </c>
      <c r="B518" s="7" t="s">
        <v>910</v>
      </c>
      <c r="C518" s="7">
        <v>1303</v>
      </c>
      <c r="D518" s="7" t="s">
        <v>8</v>
      </c>
      <c r="E518" s="7">
        <v>913</v>
      </c>
      <c r="F518" s="7">
        <v>111280</v>
      </c>
      <c r="G518" s="7" t="s">
        <v>1761</v>
      </c>
      <c r="H518" s="8" t="s">
        <v>1637</v>
      </c>
      <c r="I518" s="8"/>
      <c r="J518" s="15">
        <v>1499000</v>
      </c>
      <c r="K518" s="15">
        <v>1996000</v>
      </c>
      <c r="L518" s="15">
        <v>1498000</v>
      </c>
      <c r="M518" s="15">
        <v>2995000</v>
      </c>
      <c r="N518" s="15">
        <v>1997000</v>
      </c>
      <c r="O518" s="15">
        <v>1497000</v>
      </c>
      <c r="P518" s="15">
        <v>1992000</v>
      </c>
      <c r="Q518" s="15">
        <v>1495000</v>
      </c>
      <c r="R518" s="15">
        <v>2492000</v>
      </c>
      <c r="S518" s="15">
        <v>2490000</v>
      </c>
      <c r="T518" s="15">
        <v>1497000</v>
      </c>
      <c r="U518" s="15">
        <v>1498000</v>
      </c>
      <c r="V518" s="29">
        <v>0.46160000000000001</v>
      </c>
      <c r="X518" s="35">
        <v>0.4474239217287298</v>
      </c>
      <c r="Y518" s="35">
        <v>0.45143469405446823</v>
      </c>
      <c r="Z518" s="35">
        <v>0.45569177923052184</v>
      </c>
      <c r="AA518" s="35">
        <v>0.45552759587677877</v>
      </c>
      <c r="AB518" s="35">
        <v>0.46410404252979992</v>
      </c>
      <c r="AC518" s="35">
        <v>0.46732854447459954</v>
      </c>
      <c r="AD518" s="35">
        <v>0.46950548980852047</v>
      </c>
      <c r="AE518" s="35">
        <v>0.47281472674220676</v>
      </c>
      <c r="AF518" s="35">
        <v>0.46259865396561373</v>
      </c>
      <c r="AG518" s="35">
        <v>0.46339080104527541</v>
      </c>
      <c r="AH518" s="35">
        <v>0.45949392654688126</v>
      </c>
      <c r="AI518" s="35">
        <v>0.46050878920575589</v>
      </c>
      <c r="AK518" s="28">
        <f t="shared" si="118"/>
        <v>670688.45867136598</v>
      </c>
      <c r="AL518" s="28">
        <f t="shared" si="119"/>
        <v>901063.64933271857</v>
      </c>
      <c r="AM518" s="28">
        <f t="shared" si="120"/>
        <v>682626.28528732178</v>
      </c>
      <c r="AN518" s="28">
        <f t="shared" si="121"/>
        <v>1364305.1496509523</v>
      </c>
      <c r="AO518" s="28">
        <f t="shared" si="122"/>
        <v>926815.77293201047</v>
      </c>
      <c r="AP518" s="28">
        <f t="shared" si="123"/>
        <v>699590.83107847546</v>
      </c>
      <c r="AQ518" s="28">
        <f t="shared" si="124"/>
        <v>935254.93569857278</v>
      </c>
      <c r="AR518" s="28">
        <f t="shared" si="125"/>
        <v>706858.01647959906</v>
      </c>
      <c r="AS518" s="28">
        <f t="shared" si="126"/>
        <v>1152795.8456823095</v>
      </c>
      <c r="AT518" s="28">
        <f t="shared" si="127"/>
        <v>1153843.0946027357</v>
      </c>
      <c r="AU518" s="28">
        <f t="shared" si="128"/>
        <v>687862.40804068127</v>
      </c>
      <c r="AV518" s="28">
        <f t="shared" si="129"/>
        <v>689842.16623022233</v>
      </c>
    </row>
    <row r="519" spans="1:48" s="21" customFormat="1" x14ac:dyDescent="0.3">
      <c r="A519" s="7" t="s">
        <v>281</v>
      </c>
      <c r="B519" s="7" t="s">
        <v>910</v>
      </c>
      <c r="C519" s="7">
        <v>1303</v>
      </c>
      <c r="D519" s="7" t="s">
        <v>8</v>
      </c>
      <c r="E519" s="7">
        <v>913</v>
      </c>
      <c r="F519" s="7">
        <v>111189</v>
      </c>
      <c r="G519" s="7" t="s">
        <v>1761</v>
      </c>
      <c r="H519" s="8" t="s">
        <v>1638</v>
      </c>
      <c r="I519" s="8"/>
      <c r="J519" s="15">
        <v>2997000</v>
      </c>
      <c r="K519" s="15">
        <v>1996000</v>
      </c>
      <c r="L519" s="15">
        <v>2496000</v>
      </c>
      <c r="M519" s="15">
        <v>2496000</v>
      </c>
      <c r="N519" s="15">
        <v>4992000</v>
      </c>
      <c r="O519" s="15">
        <v>2994000</v>
      </c>
      <c r="P519" s="15">
        <v>1992000</v>
      </c>
      <c r="Q519" s="15">
        <v>3985000</v>
      </c>
      <c r="R519" s="15">
        <v>3489000</v>
      </c>
      <c r="S519" s="15">
        <v>2988000</v>
      </c>
      <c r="T519" s="15">
        <v>5988000</v>
      </c>
      <c r="U519" s="15">
        <v>1997000</v>
      </c>
      <c r="V519" s="29">
        <v>0.46160000000000001</v>
      </c>
      <c r="X519" s="35">
        <v>0.4474239217287298</v>
      </c>
      <c r="Y519" s="35">
        <v>0.45143469405446823</v>
      </c>
      <c r="Z519" s="35">
        <v>0.45569177923052184</v>
      </c>
      <c r="AA519" s="35">
        <v>0.45552759587677877</v>
      </c>
      <c r="AB519" s="35">
        <v>0.46410404252979992</v>
      </c>
      <c r="AC519" s="35">
        <v>0.46732854447459954</v>
      </c>
      <c r="AD519" s="35">
        <v>0.46950548980852047</v>
      </c>
      <c r="AE519" s="35">
        <v>0.47281472674220676</v>
      </c>
      <c r="AF519" s="35">
        <v>0.46259865396561373</v>
      </c>
      <c r="AG519" s="35">
        <v>0.46339080104527541</v>
      </c>
      <c r="AH519" s="35">
        <v>0.45949392654688126</v>
      </c>
      <c r="AI519" s="35">
        <v>0.46050878920575589</v>
      </c>
      <c r="AK519" s="28">
        <f t="shared" si="118"/>
        <v>1340929.4934210032</v>
      </c>
      <c r="AL519" s="28">
        <f t="shared" si="119"/>
        <v>901063.64933271857</v>
      </c>
      <c r="AM519" s="28">
        <f t="shared" si="120"/>
        <v>1137406.6809593826</v>
      </c>
      <c r="AN519" s="28">
        <f t="shared" si="121"/>
        <v>1136996.8793084398</v>
      </c>
      <c r="AO519" s="28">
        <f t="shared" si="122"/>
        <v>2316807.3803087613</v>
      </c>
      <c r="AP519" s="28">
        <f t="shared" si="123"/>
        <v>1399181.6621569509</v>
      </c>
      <c r="AQ519" s="28">
        <f t="shared" si="124"/>
        <v>935254.93569857278</v>
      </c>
      <c r="AR519" s="28">
        <f t="shared" si="125"/>
        <v>1884166.6860676939</v>
      </c>
      <c r="AS519" s="28">
        <f t="shared" si="126"/>
        <v>1614006.7036860264</v>
      </c>
      <c r="AT519" s="28">
        <f t="shared" si="127"/>
        <v>1384611.7135232829</v>
      </c>
      <c r="AU519" s="28">
        <f t="shared" si="128"/>
        <v>2751449.6321627251</v>
      </c>
      <c r="AV519" s="28">
        <f t="shared" si="129"/>
        <v>919636.05204389454</v>
      </c>
    </row>
    <row r="520" spans="1:48" s="21" customFormat="1" x14ac:dyDescent="0.3">
      <c r="A520" s="7" t="s">
        <v>281</v>
      </c>
      <c r="B520" s="7" t="s">
        <v>910</v>
      </c>
      <c r="C520" s="7">
        <v>1303</v>
      </c>
      <c r="D520" s="7" t="s">
        <v>8</v>
      </c>
      <c r="E520" s="7">
        <v>913</v>
      </c>
      <c r="F520" s="7">
        <v>111574</v>
      </c>
      <c r="G520" s="7" t="s">
        <v>1761</v>
      </c>
      <c r="H520" s="8" t="s">
        <v>1639</v>
      </c>
      <c r="I520" s="8"/>
      <c r="J520" s="15">
        <v>2497000</v>
      </c>
      <c r="K520" s="15">
        <v>2495000</v>
      </c>
      <c r="L520" s="15">
        <v>2995000</v>
      </c>
      <c r="M520" s="15">
        <v>3494000</v>
      </c>
      <c r="N520" s="15">
        <v>2995000</v>
      </c>
      <c r="O520" s="15">
        <v>2994000</v>
      </c>
      <c r="P520" s="15">
        <v>2490000</v>
      </c>
      <c r="Q520" s="15">
        <v>3487000</v>
      </c>
      <c r="R520" s="15">
        <v>2991000</v>
      </c>
      <c r="S520" s="15">
        <v>2988000</v>
      </c>
      <c r="T520" s="15">
        <v>1996000</v>
      </c>
      <c r="U520" s="15">
        <v>1498000</v>
      </c>
      <c r="V520" s="29">
        <v>0.46160000000000001</v>
      </c>
      <c r="X520" s="35">
        <v>0.4474239217287298</v>
      </c>
      <c r="Y520" s="35">
        <v>0.45143469405446823</v>
      </c>
      <c r="Z520" s="35">
        <v>0.45569177923052184</v>
      </c>
      <c r="AA520" s="35">
        <v>0.45552759587677877</v>
      </c>
      <c r="AB520" s="35">
        <v>0.46410404252979992</v>
      </c>
      <c r="AC520" s="35">
        <v>0.46732854447459954</v>
      </c>
      <c r="AD520" s="35">
        <v>0.46950548980852047</v>
      </c>
      <c r="AE520" s="35">
        <v>0.47281472674220676</v>
      </c>
      <c r="AF520" s="35">
        <v>0.46259865396561373</v>
      </c>
      <c r="AG520" s="35">
        <v>0.46339080104527541</v>
      </c>
      <c r="AH520" s="35">
        <v>0.45949392654688126</v>
      </c>
      <c r="AI520" s="35">
        <v>0.46050878920575589</v>
      </c>
      <c r="AK520" s="28">
        <f t="shared" si="118"/>
        <v>1117217.5325566384</v>
      </c>
      <c r="AL520" s="28">
        <f t="shared" si="119"/>
        <v>1126329.5616658982</v>
      </c>
      <c r="AM520" s="28">
        <f t="shared" si="120"/>
        <v>1364796.8787954128</v>
      </c>
      <c r="AN520" s="28">
        <f t="shared" si="121"/>
        <v>1591613.4199934651</v>
      </c>
      <c r="AO520" s="28">
        <f t="shared" si="122"/>
        <v>1389991.6073767508</v>
      </c>
      <c r="AP520" s="28">
        <f t="shared" si="123"/>
        <v>1399181.6621569509</v>
      </c>
      <c r="AQ520" s="28">
        <f t="shared" si="124"/>
        <v>1169068.6696232159</v>
      </c>
      <c r="AR520" s="28">
        <f t="shared" si="125"/>
        <v>1648704.952150075</v>
      </c>
      <c r="AS520" s="28">
        <f t="shared" si="126"/>
        <v>1383632.5740111507</v>
      </c>
      <c r="AT520" s="28">
        <f t="shared" si="127"/>
        <v>1384611.7135232829</v>
      </c>
      <c r="AU520" s="28">
        <f t="shared" si="128"/>
        <v>917149.87738757499</v>
      </c>
      <c r="AV520" s="28">
        <f t="shared" si="129"/>
        <v>689842.16623022233</v>
      </c>
    </row>
    <row r="521" spans="1:48" s="21" customFormat="1" x14ac:dyDescent="0.3">
      <c r="A521" s="7" t="s">
        <v>281</v>
      </c>
      <c r="B521" s="7" t="s">
        <v>910</v>
      </c>
      <c r="C521" s="7">
        <v>1303</v>
      </c>
      <c r="D521" s="7" t="s">
        <v>8</v>
      </c>
      <c r="E521" s="7">
        <v>905</v>
      </c>
      <c r="F521" s="7" t="s">
        <v>1734</v>
      </c>
      <c r="G521" s="7" t="s">
        <v>1761</v>
      </c>
      <c r="H521" s="8" t="s">
        <v>1640</v>
      </c>
      <c r="I521" s="8"/>
      <c r="J521" s="15">
        <v>1998000</v>
      </c>
      <c r="K521" s="15">
        <v>1996000</v>
      </c>
      <c r="L521" s="15">
        <v>7487000</v>
      </c>
      <c r="M521" s="15">
        <v>5990000</v>
      </c>
      <c r="N521" s="15">
        <v>4992000</v>
      </c>
      <c r="O521" s="15">
        <v>6985000</v>
      </c>
      <c r="P521" s="15">
        <v>6971000</v>
      </c>
      <c r="Q521" s="15">
        <v>5978000</v>
      </c>
      <c r="R521" s="15">
        <v>4984000</v>
      </c>
      <c r="S521" s="15">
        <v>12946000</v>
      </c>
      <c r="T521" s="15">
        <v>11976000</v>
      </c>
      <c r="U521" s="15">
        <v>4992000</v>
      </c>
      <c r="V521" s="29">
        <v>0.46160000000000001</v>
      </c>
      <c r="X521" s="35">
        <v>0.4474239217287298</v>
      </c>
      <c r="Y521" s="35">
        <v>0.45143469405446823</v>
      </c>
      <c r="Z521" s="35">
        <v>0.45569177923052184</v>
      </c>
      <c r="AA521" s="35">
        <v>0.45552759587677877</v>
      </c>
      <c r="AB521" s="35">
        <v>0.46410404252979992</v>
      </c>
      <c r="AC521" s="35">
        <v>0.46732854447459954</v>
      </c>
      <c r="AD521" s="35">
        <v>0.46950548980852047</v>
      </c>
      <c r="AE521" s="35">
        <v>0.47281472674220676</v>
      </c>
      <c r="AF521" s="35">
        <v>0.46259865396561373</v>
      </c>
      <c r="AG521" s="35">
        <v>0.46339080104527541</v>
      </c>
      <c r="AH521" s="35">
        <v>0.45949392654688126</v>
      </c>
      <c r="AI521" s="35">
        <v>0.46050878920575589</v>
      </c>
      <c r="AK521" s="28">
        <f t="shared" si="118"/>
        <v>893952.99561400211</v>
      </c>
      <c r="AL521" s="28">
        <f t="shared" si="119"/>
        <v>901063.64933271857</v>
      </c>
      <c r="AM521" s="28">
        <f t="shared" si="120"/>
        <v>3411764.351098917</v>
      </c>
      <c r="AN521" s="28">
        <f t="shared" si="121"/>
        <v>2728610.2993019046</v>
      </c>
      <c r="AO521" s="28">
        <f t="shared" si="122"/>
        <v>2316807.3803087613</v>
      </c>
      <c r="AP521" s="28">
        <f t="shared" si="123"/>
        <v>3264289.8831550777</v>
      </c>
      <c r="AQ521" s="28">
        <f t="shared" si="124"/>
        <v>3272922.7694551963</v>
      </c>
      <c r="AR521" s="28">
        <f t="shared" si="125"/>
        <v>2826486.4364649118</v>
      </c>
      <c r="AS521" s="28">
        <f t="shared" si="126"/>
        <v>2305591.6913646189</v>
      </c>
      <c r="AT521" s="28">
        <f t="shared" si="127"/>
        <v>5999057.3103321353</v>
      </c>
      <c r="AU521" s="28">
        <f t="shared" si="128"/>
        <v>5502899.2643254502</v>
      </c>
      <c r="AV521" s="28">
        <f t="shared" si="129"/>
        <v>2298859.8757151333</v>
      </c>
    </row>
    <row r="522" spans="1:48" s="21" customFormat="1" x14ac:dyDescent="0.3">
      <c r="A522" s="7" t="s">
        <v>281</v>
      </c>
      <c r="B522" s="7" t="s">
        <v>910</v>
      </c>
      <c r="C522" s="7">
        <v>1303</v>
      </c>
      <c r="D522" s="7" t="s">
        <v>1211</v>
      </c>
      <c r="E522" s="7">
        <v>905</v>
      </c>
      <c r="F522" s="7" t="s">
        <v>499</v>
      </c>
      <c r="G522" s="7" t="s">
        <v>1761</v>
      </c>
      <c r="H522" s="8" t="s">
        <v>1641</v>
      </c>
      <c r="I522" s="8"/>
      <c r="J522" s="15">
        <v>1499000</v>
      </c>
      <c r="K522" s="15">
        <v>998000</v>
      </c>
      <c r="L522" s="15">
        <v>2995000</v>
      </c>
      <c r="M522" s="15">
        <v>1997000</v>
      </c>
      <c r="N522" s="15">
        <v>1997000</v>
      </c>
      <c r="O522" s="15">
        <v>2994000</v>
      </c>
      <c r="P522" s="15">
        <v>3984000</v>
      </c>
      <c r="Q522" s="15">
        <v>2491000</v>
      </c>
      <c r="R522" s="15">
        <v>2991000</v>
      </c>
      <c r="S522" s="15">
        <v>4980000</v>
      </c>
      <c r="T522" s="15">
        <v>2495000</v>
      </c>
      <c r="U522" s="15">
        <v>1997000</v>
      </c>
      <c r="V522" s="29">
        <v>0.46160000000000001</v>
      </c>
      <c r="X522" s="35">
        <v>0.4474239217287298</v>
      </c>
      <c r="Y522" s="35">
        <v>0.45143469405446823</v>
      </c>
      <c r="Z522" s="35">
        <v>0.45569177923052184</v>
      </c>
      <c r="AA522" s="35">
        <v>0.45552759587677877</v>
      </c>
      <c r="AB522" s="35">
        <v>0.46410404252979992</v>
      </c>
      <c r="AC522" s="35">
        <v>0.46732854447459954</v>
      </c>
      <c r="AD522" s="35">
        <v>0.46950548980852047</v>
      </c>
      <c r="AE522" s="35">
        <v>0.47281472674220676</v>
      </c>
      <c r="AF522" s="35">
        <v>0.46259865396561373</v>
      </c>
      <c r="AG522" s="35">
        <v>0.46339080104527541</v>
      </c>
      <c r="AH522" s="35">
        <v>0.45949392654688126</v>
      </c>
      <c r="AI522" s="35">
        <v>0.46050878920575589</v>
      </c>
      <c r="AK522" s="28">
        <f t="shared" si="118"/>
        <v>670688.45867136598</v>
      </c>
      <c r="AL522" s="28">
        <f t="shared" si="119"/>
        <v>450531.82466635929</v>
      </c>
      <c r="AM522" s="28">
        <f t="shared" si="120"/>
        <v>1364796.8787954128</v>
      </c>
      <c r="AN522" s="28">
        <f t="shared" si="121"/>
        <v>909688.60896592715</v>
      </c>
      <c r="AO522" s="28">
        <f t="shared" si="122"/>
        <v>926815.77293201047</v>
      </c>
      <c r="AP522" s="28">
        <f t="shared" si="123"/>
        <v>1399181.6621569509</v>
      </c>
      <c r="AQ522" s="28">
        <f t="shared" si="124"/>
        <v>1870509.8713971456</v>
      </c>
      <c r="AR522" s="28">
        <f t="shared" si="125"/>
        <v>1177781.484314837</v>
      </c>
      <c r="AS522" s="28">
        <f t="shared" si="126"/>
        <v>1383632.5740111507</v>
      </c>
      <c r="AT522" s="28">
        <f t="shared" si="127"/>
        <v>2307686.1892054714</v>
      </c>
      <c r="AU522" s="28">
        <f t="shared" si="128"/>
        <v>1146437.3467344688</v>
      </c>
      <c r="AV522" s="28">
        <f t="shared" si="129"/>
        <v>919636.05204389454</v>
      </c>
    </row>
    <row r="523" spans="1:48" s="21" customFormat="1" x14ac:dyDescent="0.3">
      <c r="A523" s="7" t="s">
        <v>281</v>
      </c>
      <c r="B523" s="7" t="s">
        <v>910</v>
      </c>
      <c r="C523" s="7">
        <v>1303</v>
      </c>
      <c r="D523" s="7" t="s">
        <v>8</v>
      </c>
      <c r="E523" s="7">
        <v>922</v>
      </c>
      <c r="F523" s="7" t="s">
        <v>1735</v>
      </c>
      <c r="G523" s="7" t="s">
        <v>1761</v>
      </c>
      <c r="H523" s="8" t="s">
        <v>1642</v>
      </c>
      <c r="I523" s="8"/>
      <c r="J523" s="15">
        <v>500000</v>
      </c>
      <c r="K523" s="15">
        <v>0</v>
      </c>
      <c r="L523" s="15">
        <v>500000</v>
      </c>
      <c r="M523" s="15">
        <v>500000</v>
      </c>
      <c r="N523" s="15">
        <v>999000</v>
      </c>
      <c r="O523" s="15">
        <v>998000</v>
      </c>
      <c r="P523" s="15">
        <v>498000</v>
      </c>
      <c r="Q523" s="15">
        <v>499000</v>
      </c>
      <c r="R523" s="15">
        <v>0</v>
      </c>
      <c r="S523" s="15">
        <v>498000</v>
      </c>
      <c r="T523" s="15">
        <v>499000</v>
      </c>
      <c r="U523" s="15">
        <v>500000</v>
      </c>
      <c r="V523" s="29">
        <v>0.46160000000000001</v>
      </c>
      <c r="X523" s="35">
        <v>0.4474239217287298</v>
      </c>
      <c r="Y523" s="35">
        <v>0.45143469405446823</v>
      </c>
      <c r="Z523" s="35">
        <v>0.45569177923052184</v>
      </c>
      <c r="AA523" s="35">
        <v>0.45552759587677877</v>
      </c>
      <c r="AB523" s="35">
        <v>0.46410404252979992</v>
      </c>
      <c r="AC523" s="35">
        <v>0.46732854447459954</v>
      </c>
      <c r="AD523" s="35">
        <v>0.46950548980852047</v>
      </c>
      <c r="AE523" s="35">
        <v>0.47281472674220676</v>
      </c>
      <c r="AF523" s="35">
        <v>0.46259865396561373</v>
      </c>
      <c r="AG523" s="35">
        <v>0.46339080104527541</v>
      </c>
      <c r="AH523" s="35">
        <v>0.45949392654688126</v>
      </c>
      <c r="AI523" s="35">
        <v>0.46050878920575589</v>
      </c>
      <c r="AK523" s="28">
        <f t="shared" si="118"/>
        <v>223711.9608643649</v>
      </c>
      <c r="AL523" s="28">
        <f t="shared" si="119"/>
        <v>0</v>
      </c>
      <c r="AM523" s="28">
        <f t="shared" si="120"/>
        <v>227845.88961526091</v>
      </c>
      <c r="AN523" s="28">
        <f t="shared" si="121"/>
        <v>227763.79793838938</v>
      </c>
      <c r="AO523" s="28">
        <f t="shared" si="122"/>
        <v>463639.93848727015</v>
      </c>
      <c r="AP523" s="28">
        <f t="shared" si="123"/>
        <v>466393.88738565036</v>
      </c>
      <c r="AQ523" s="28">
        <f t="shared" si="124"/>
        <v>233813.73392464319</v>
      </c>
      <c r="AR523" s="28">
        <f t="shared" si="125"/>
        <v>235934.54864436117</v>
      </c>
      <c r="AS523" s="28">
        <f t="shared" si="126"/>
        <v>0</v>
      </c>
      <c r="AT523" s="28">
        <f t="shared" si="127"/>
        <v>230768.61892054716</v>
      </c>
      <c r="AU523" s="28">
        <f t="shared" si="128"/>
        <v>229287.46934689375</v>
      </c>
      <c r="AV523" s="28">
        <f t="shared" si="129"/>
        <v>230254.39460287793</v>
      </c>
    </row>
    <row r="524" spans="1:48" s="21" customFormat="1" x14ac:dyDescent="0.3">
      <c r="A524" s="7" t="s">
        <v>281</v>
      </c>
      <c r="B524" s="7" t="s">
        <v>910</v>
      </c>
      <c r="C524" s="7">
        <v>1303</v>
      </c>
      <c r="D524" s="7" t="s">
        <v>8</v>
      </c>
      <c r="E524" s="7">
        <v>905</v>
      </c>
      <c r="F524" s="7" t="s">
        <v>1736</v>
      </c>
      <c r="G524" s="7" t="s">
        <v>1761</v>
      </c>
      <c r="H524" s="8" t="s">
        <v>1643</v>
      </c>
      <c r="I524" s="8"/>
      <c r="J524" s="15">
        <v>0</v>
      </c>
      <c r="K524" s="15">
        <v>0</v>
      </c>
      <c r="L524" s="15">
        <v>200000</v>
      </c>
      <c r="M524" s="15">
        <v>500000</v>
      </c>
      <c r="N524" s="15">
        <v>500000</v>
      </c>
      <c r="O524" s="15">
        <v>499000</v>
      </c>
      <c r="P524" s="15">
        <v>498000</v>
      </c>
      <c r="Q524" s="15">
        <v>0</v>
      </c>
      <c r="R524" s="15">
        <v>499000</v>
      </c>
      <c r="S524" s="15">
        <v>0</v>
      </c>
      <c r="T524" s="15">
        <v>0</v>
      </c>
      <c r="U524" s="15">
        <v>0</v>
      </c>
      <c r="V524" s="29">
        <v>0.46160000000000001</v>
      </c>
      <c r="X524" s="35">
        <v>0.4474239217287298</v>
      </c>
      <c r="Y524" s="35">
        <v>0.45143469405446823</v>
      </c>
      <c r="Z524" s="35">
        <v>0.45569177923052184</v>
      </c>
      <c r="AA524" s="35">
        <v>0.45552759587677877</v>
      </c>
      <c r="AB524" s="35">
        <v>0.46410404252979992</v>
      </c>
      <c r="AC524" s="35">
        <v>0.46732854447459954</v>
      </c>
      <c r="AD524" s="35">
        <v>0.46950548980852047</v>
      </c>
      <c r="AE524" s="35">
        <v>0.47281472674220676</v>
      </c>
      <c r="AF524" s="35">
        <v>0.46259865396561373</v>
      </c>
      <c r="AG524" s="35">
        <v>0.46339080104527541</v>
      </c>
      <c r="AH524" s="35">
        <v>0.45949392654688126</v>
      </c>
      <c r="AI524" s="35">
        <v>0.46050878920575589</v>
      </c>
      <c r="AK524" s="28">
        <f t="shared" si="118"/>
        <v>0</v>
      </c>
      <c r="AL524" s="28">
        <f t="shared" si="119"/>
        <v>0</v>
      </c>
      <c r="AM524" s="28">
        <f t="shared" si="120"/>
        <v>91138.355846104372</v>
      </c>
      <c r="AN524" s="28">
        <f t="shared" si="121"/>
        <v>227763.79793838938</v>
      </c>
      <c r="AO524" s="28">
        <f t="shared" si="122"/>
        <v>232052.02126489996</v>
      </c>
      <c r="AP524" s="28">
        <f t="shared" si="123"/>
        <v>233196.94369282518</v>
      </c>
      <c r="AQ524" s="28">
        <f t="shared" si="124"/>
        <v>233813.73392464319</v>
      </c>
      <c r="AR524" s="28">
        <f t="shared" si="125"/>
        <v>0</v>
      </c>
      <c r="AS524" s="28">
        <f t="shared" si="126"/>
        <v>230836.72832884124</v>
      </c>
      <c r="AT524" s="28">
        <f t="shared" si="127"/>
        <v>0</v>
      </c>
      <c r="AU524" s="28">
        <f t="shared" si="128"/>
        <v>0</v>
      </c>
      <c r="AV524" s="28">
        <f t="shared" si="129"/>
        <v>0</v>
      </c>
    </row>
    <row r="525" spans="1:48" s="21" customFormat="1" x14ac:dyDescent="0.3">
      <c r="A525" s="7" t="s">
        <v>281</v>
      </c>
      <c r="B525" s="7" t="s">
        <v>910</v>
      </c>
      <c r="C525" s="7">
        <v>1303</v>
      </c>
      <c r="D525" s="7" t="s">
        <v>8</v>
      </c>
      <c r="E525" s="7">
        <v>905</v>
      </c>
      <c r="F525" s="7" t="s">
        <v>1737</v>
      </c>
      <c r="G525" s="7" t="s">
        <v>1761</v>
      </c>
      <c r="H525" s="8" t="s">
        <v>1644</v>
      </c>
      <c r="I525" s="8"/>
      <c r="J525" s="15">
        <v>500000</v>
      </c>
      <c r="K525" s="15">
        <v>499000</v>
      </c>
      <c r="L525" s="15">
        <v>999000</v>
      </c>
      <c r="M525" s="15">
        <v>0</v>
      </c>
      <c r="N525" s="15">
        <v>999000</v>
      </c>
      <c r="O525" s="15">
        <v>499000</v>
      </c>
      <c r="P525" s="15">
        <v>498000</v>
      </c>
      <c r="Q525" s="15">
        <v>0</v>
      </c>
      <c r="R525" s="15">
        <v>499000</v>
      </c>
      <c r="S525" s="15">
        <v>498000</v>
      </c>
      <c r="T525" s="15">
        <v>998000</v>
      </c>
      <c r="U525" s="15">
        <v>500000</v>
      </c>
      <c r="V525" s="29">
        <v>0.46160000000000001</v>
      </c>
      <c r="X525" s="35">
        <v>0.4474239217287298</v>
      </c>
      <c r="Y525" s="35">
        <v>0.45143469405446823</v>
      </c>
      <c r="Z525" s="35">
        <v>0.45569177923052184</v>
      </c>
      <c r="AA525" s="35">
        <v>0.45552759587677877</v>
      </c>
      <c r="AB525" s="35">
        <v>0.46410404252979992</v>
      </c>
      <c r="AC525" s="35">
        <v>0.46732854447459954</v>
      </c>
      <c r="AD525" s="35">
        <v>0.46950548980852047</v>
      </c>
      <c r="AE525" s="35">
        <v>0.47281472674220676</v>
      </c>
      <c r="AF525" s="35">
        <v>0.46259865396561373</v>
      </c>
      <c r="AG525" s="35">
        <v>0.46339080104527541</v>
      </c>
      <c r="AH525" s="35">
        <v>0.45949392654688126</v>
      </c>
      <c r="AI525" s="35">
        <v>0.46050878920575589</v>
      </c>
      <c r="AK525" s="28">
        <f t="shared" si="118"/>
        <v>223711.9608643649</v>
      </c>
      <c r="AL525" s="28">
        <f t="shared" si="119"/>
        <v>225265.91233317964</v>
      </c>
      <c r="AM525" s="28">
        <f t="shared" si="120"/>
        <v>455236.08745129133</v>
      </c>
      <c r="AN525" s="28">
        <f t="shared" si="121"/>
        <v>0</v>
      </c>
      <c r="AO525" s="28">
        <f t="shared" si="122"/>
        <v>463639.93848727015</v>
      </c>
      <c r="AP525" s="28">
        <f t="shared" si="123"/>
        <v>233196.94369282518</v>
      </c>
      <c r="AQ525" s="28">
        <f t="shared" si="124"/>
        <v>233813.73392464319</v>
      </c>
      <c r="AR525" s="28">
        <f t="shared" si="125"/>
        <v>0</v>
      </c>
      <c r="AS525" s="28">
        <f t="shared" si="126"/>
        <v>230836.72832884124</v>
      </c>
      <c r="AT525" s="28">
        <f t="shared" si="127"/>
        <v>230768.61892054716</v>
      </c>
      <c r="AU525" s="28">
        <f t="shared" si="128"/>
        <v>458574.9386937875</v>
      </c>
      <c r="AV525" s="28">
        <f t="shared" si="129"/>
        <v>230254.39460287793</v>
      </c>
    </row>
    <row r="526" spans="1:48" s="21" customFormat="1" x14ac:dyDescent="0.3">
      <c r="A526" s="7" t="s">
        <v>281</v>
      </c>
      <c r="B526" s="7" t="s">
        <v>910</v>
      </c>
      <c r="C526" s="7">
        <v>1303</v>
      </c>
      <c r="D526" s="7" t="s">
        <v>558</v>
      </c>
      <c r="E526" s="7">
        <v>905</v>
      </c>
      <c r="F526" s="7" t="s">
        <v>500</v>
      </c>
      <c r="G526" s="7" t="s">
        <v>1761</v>
      </c>
      <c r="H526" s="8" t="s">
        <v>369</v>
      </c>
      <c r="I526" s="8"/>
      <c r="J526" s="15">
        <v>999000</v>
      </c>
      <c r="K526" s="15">
        <v>499000</v>
      </c>
      <c r="L526" s="15">
        <v>1498000</v>
      </c>
      <c r="M526" s="15">
        <v>500000</v>
      </c>
      <c r="N526" s="15">
        <v>999000</v>
      </c>
      <c r="O526" s="15">
        <v>0</v>
      </c>
      <c r="P526" s="15">
        <v>498000</v>
      </c>
      <c r="Q526" s="15">
        <v>499000</v>
      </c>
      <c r="R526" s="15">
        <v>499000</v>
      </c>
      <c r="S526" s="15">
        <v>996000</v>
      </c>
      <c r="T526" s="15">
        <v>998000</v>
      </c>
      <c r="U526" s="15">
        <v>500000</v>
      </c>
      <c r="V526" s="29">
        <v>0.46160000000000001</v>
      </c>
      <c r="X526" s="35">
        <v>0.4474239217287298</v>
      </c>
      <c r="Y526" s="35">
        <v>0.45143469405446823</v>
      </c>
      <c r="Z526" s="35">
        <v>0.45569177923052184</v>
      </c>
      <c r="AA526" s="35">
        <v>0.45552759587677877</v>
      </c>
      <c r="AB526" s="35">
        <v>0.46410404252979992</v>
      </c>
      <c r="AC526" s="35">
        <v>0.46732854447459954</v>
      </c>
      <c r="AD526" s="35">
        <v>0.46950548980852047</v>
      </c>
      <c r="AE526" s="35">
        <v>0.47281472674220676</v>
      </c>
      <c r="AF526" s="35">
        <v>0.46259865396561373</v>
      </c>
      <c r="AG526" s="35">
        <v>0.46339080104527541</v>
      </c>
      <c r="AH526" s="35">
        <v>0.45949392654688126</v>
      </c>
      <c r="AI526" s="35">
        <v>0.46050878920575589</v>
      </c>
      <c r="AK526" s="28">
        <f t="shared" si="118"/>
        <v>446976.49780700105</v>
      </c>
      <c r="AL526" s="28">
        <f t="shared" si="119"/>
        <v>225265.91233317964</v>
      </c>
      <c r="AM526" s="28">
        <f t="shared" si="120"/>
        <v>682626.28528732178</v>
      </c>
      <c r="AN526" s="28">
        <f t="shared" si="121"/>
        <v>227763.79793838938</v>
      </c>
      <c r="AO526" s="28">
        <f t="shared" si="122"/>
        <v>463639.93848727015</v>
      </c>
      <c r="AP526" s="28">
        <f t="shared" si="123"/>
        <v>0</v>
      </c>
      <c r="AQ526" s="28">
        <f t="shared" si="124"/>
        <v>233813.73392464319</v>
      </c>
      <c r="AR526" s="28">
        <f t="shared" si="125"/>
        <v>235934.54864436117</v>
      </c>
      <c r="AS526" s="28">
        <f t="shared" si="126"/>
        <v>230836.72832884124</v>
      </c>
      <c r="AT526" s="28">
        <f t="shared" si="127"/>
        <v>461537.23784109432</v>
      </c>
      <c r="AU526" s="28">
        <f t="shared" si="128"/>
        <v>458574.9386937875</v>
      </c>
      <c r="AV526" s="28">
        <f t="shared" si="129"/>
        <v>230254.39460287793</v>
      </c>
    </row>
    <row r="527" spans="1:48" s="21" customFormat="1" x14ac:dyDescent="0.3">
      <c r="A527" s="7" t="s">
        <v>281</v>
      </c>
      <c r="B527" s="7" t="s">
        <v>910</v>
      </c>
      <c r="C527" s="7">
        <v>1303</v>
      </c>
      <c r="D527" s="7" t="s">
        <v>8</v>
      </c>
      <c r="E527" s="7">
        <v>905</v>
      </c>
      <c r="F527" s="7" t="s">
        <v>1738</v>
      </c>
      <c r="G527" s="7" t="s">
        <v>1761</v>
      </c>
      <c r="H527" s="8" t="s">
        <v>1645</v>
      </c>
      <c r="I527" s="8"/>
      <c r="J527" s="15">
        <v>0</v>
      </c>
      <c r="K527" s="15">
        <v>0</v>
      </c>
      <c r="L527" s="15">
        <v>500000</v>
      </c>
      <c r="M527" s="15">
        <v>500000</v>
      </c>
      <c r="N527" s="15">
        <v>0</v>
      </c>
      <c r="O527" s="15">
        <v>499000</v>
      </c>
      <c r="P527" s="15">
        <v>498000</v>
      </c>
      <c r="Q527" s="15">
        <v>499000</v>
      </c>
      <c r="R527" s="15">
        <v>0</v>
      </c>
      <c r="S527" s="15">
        <v>996000</v>
      </c>
      <c r="T527" s="15">
        <v>998000</v>
      </c>
      <c r="U527" s="15">
        <v>500000</v>
      </c>
      <c r="V527" s="29">
        <v>0.46160000000000001</v>
      </c>
      <c r="X527" s="35">
        <v>0.4474239217287298</v>
      </c>
      <c r="Y527" s="35">
        <v>0.45143469405446823</v>
      </c>
      <c r="Z527" s="35">
        <v>0.45569177923052184</v>
      </c>
      <c r="AA527" s="35">
        <v>0.45552759587677877</v>
      </c>
      <c r="AB527" s="35">
        <v>0.46410404252979992</v>
      </c>
      <c r="AC527" s="35">
        <v>0.46732854447459954</v>
      </c>
      <c r="AD527" s="35">
        <v>0.46950548980852047</v>
      </c>
      <c r="AE527" s="35">
        <v>0.47281472674220676</v>
      </c>
      <c r="AF527" s="35">
        <v>0.46259865396561373</v>
      </c>
      <c r="AG527" s="35">
        <v>0.46339080104527541</v>
      </c>
      <c r="AH527" s="35">
        <v>0.45949392654688126</v>
      </c>
      <c r="AI527" s="35">
        <v>0.46050878920575589</v>
      </c>
      <c r="AK527" s="28">
        <f t="shared" si="118"/>
        <v>0</v>
      </c>
      <c r="AL527" s="28">
        <f t="shared" si="119"/>
        <v>0</v>
      </c>
      <c r="AM527" s="28">
        <f t="shared" si="120"/>
        <v>227845.88961526091</v>
      </c>
      <c r="AN527" s="28">
        <f t="shared" si="121"/>
        <v>227763.79793838938</v>
      </c>
      <c r="AO527" s="28">
        <f t="shared" si="122"/>
        <v>0</v>
      </c>
      <c r="AP527" s="28">
        <f t="shared" si="123"/>
        <v>233196.94369282518</v>
      </c>
      <c r="AQ527" s="28">
        <f t="shared" si="124"/>
        <v>233813.73392464319</v>
      </c>
      <c r="AR527" s="28">
        <f t="shared" si="125"/>
        <v>235934.54864436117</v>
      </c>
      <c r="AS527" s="28">
        <f t="shared" si="126"/>
        <v>0</v>
      </c>
      <c r="AT527" s="28">
        <f t="shared" si="127"/>
        <v>461537.23784109432</v>
      </c>
      <c r="AU527" s="28">
        <f t="shared" si="128"/>
        <v>458574.9386937875</v>
      </c>
      <c r="AV527" s="28">
        <f t="shared" si="129"/>
        <v>230254.39460287793</v>
      </c>
    </row>
    <row r="528" spans="1:48" s="21" customFormat="1" x14ac:dyDescent="0.3">
      <c r="A528" s="7" t="s">
        <v>281</v>
      </c>
      <c r="B528" s="7" t="s">
        <v>910</v>
      </c>
      <c r="C528" s="7">
        <v>1303</v>
      </c>
      <c r="D528" s="7" t="s">
        <v>252</v>
      </c>
      <c r="E528" s="7">
        <v>905</v>
      </c>
      <c r="F528" s="7" t="s">
        <v>252</v>
      </c>
      <c r="G528" s="7" t="s">
        <v>1761</v>
      </c>
      <c r="H528" s="8" t="s">
        <v>1646</v>
      </c>
      <c r="I528" s="8"/>
      <c r="J528" s="15">
        <v>0</v>
      </c>
      <c r="K528" s="15">
        <v>0</v>
      </c>
      <c r="L528" s="15">
        <v>4992000</v>
      </c>
      <c r="M528" s="15">
        <v>3993000</v>
      </c>
      <c r="N528" s="15">
        <v>3994000</v>
      </c>
      <c r="O528" s="15">
        <v>3992000</v>
      </c>
      <c r="P528" s="15">
        <v>2988000</v>
      </c>
      <c r="Q528" s="15">
        <v>2989000</v>
      </c>
      <c r="R528" s="15">
        <v>4984000</v>
      </c>
      <c r="S528" s="15">
        <v>6971000</v>
      </c>
      <c r="T528" s="15">
        <v>5988000</v>
      </c>
      <c r="U528" s="15">
        <v>3994000</v>
      </c>
      <c r="V528" s="29">
        <v>0.46160000000000001</v>
      </c>
      <c r="X528" s="35">
        <v>0.4474239217287298</v>
      </c>
      <c r="Y528" s="35">
        <v>0.45143469405446823</v>
      </c>
      <c r="Z528" s="35">
        <v>0.45569177923052184</v>
      </c>
      <c r="AA528" s="35">
        <v>0.45552759587677877</v>
      </c>
      <c r="AB528" s="35">
        <v>0.46410404252979992</v>
      </c>
      <c r="AC528" s="35">
        <v>0.46732854447459954</v>
      </c>
      <c r="AD528" s="35">
        <v>0.46950548980852047</v>
      </c>
      <c r="AE528" s="35">
        <v>0.47281472674220676</v>
      </c>
      <c r="AF528" s="35">
        <v>0.46259865396561373</v>
      </c>
      <c r="AG528" s="35">
        <v>0.46339080104527541</v>
      </c>
      <c r="AH528" s="35">
        <v>0.45949392654688126</v>
      </c>
      <c r="AI528" s="35">
        <v>0.46050878920575589</v>
      </c>
      <c r="AK528" s="28">
        <f t="shared" si="118"/>
        <v>0</v>
      </c>
      <c r="AL528" s="28">
        <f t="shared" si="119"/>
        <v>0</v>
      </c>
      <c r="AM528" s="28">
        <f t="shared" si="120"/>
        <v>2274813.3619187651</v>
      </c>
      <c r="AN528" s="28">
        <f t="shared" si="121"/>
        <v>1818921.6903359776</v>
      </c>
      <c r="AO528" s="28">
        <f t="shared" si="122"/>
        <v>1853631.5458640209</v>
      </c>
      <c r="AP528" s="28">
        <f t="shared" si="123"/>
        <v>1865575.5495426015</v>
      </c>
      <c r="AQ528" s="28">
        <f t="shared" si="124"/>
        <v>1402882.4035478591</v>
      </c>
      <c r="AR528" s="28">
        <f t="shared" si="125"/>
        <v>1413243.2182324559</v>
      </c>
      <c r="AS528" s="28">
        <f t="shared" si="126"/>
        <v>2305591.6913646189</v>
      </c>
      <c r="AT528" s="28">
        <f t="shared" si="127"/>
        <v>3230297.2740866151</v>
      </c>
      <c r="AU528" s="28">
        <f t="shared" si="128"/>
        <v>2751449.6321627251</v>
      </c>
      <c r="AV528" s="28">
        <f t="shared" si="129"/>
        <v>1839272.1040877891</v>
      </c>
    </row>
    <row r="529" spans="1:48" s="21" customFormat="1" x14ac:dyDescent="0.3">
      <c r="A529" s="7" t="s">
        <v>281</v>
      </c>
      <c r="B529" s="7" t="s">
        <v>910</v>
      </c>
      <c r="C529" s="7">
        <v>1303</v>
      </c>
      <c r="D529" s="7" t="s">
        <v>8</v>
      </c>
      <c r="E529" s="7">
        <v>913</v>
      </c>
      <c r="F529" s="7" t="s">
        <v>1739</v>
      </c>
      <c r="G529" s="7" t="s">
        <v>913</v>
      </c>
      <c r="H529" s="8" t="s">
        <v>1647</v>
      </c>
      <c r="I529" s="8"/>
      <c r="J529" s="15">
        <v>1998000</v>
      </c>
      <c r="K529" s="15">
        <v>1996000</v>
      </c>
      <c r="L529" s="15">
        <v>2995000</v>
      </c>
      <c r="M529" s="15">
        <v>2995000</v>
      </c>
      <c r="N529" s="15">
        <v>1997000</v>
      </c>
      <c r="O529" s="15">
        <v>1996000</v>
      </c>
      <c r="P529" s="15">
        <v>1992000</v>
      </c>
      <c r="Q529" s="15">
        <v>997000</v>
      </c>
      <c r="R529" s="15">
        <v>4984000</v>
      </c>
      <c r="S529" s="15">
        <v>996000</v>
      </c>
      <c r="T529" s="15">
        <v>2994000</v>
      </c>
      <c r="U529" s="15">
        <v>3994000</v>
      </c>
      <c r="V529" s="29">
        <v>0.46160000000000001</v>
      </c>
      <c r="X529" s="35">
        <v>0.4474239217287298</v>
      </c>
      <c r="Y529" s="35">
        <v>0.45143469405446823</v>
      </c>
      <c r="Z529" s="35">
        <v>0.45569177923052184</v>
      </c>
      <c r="AA529" s="35">
        <v>0.45552759587677877</v>
      </c>
      <c r="AB529" s="35">
        <v>0.46410404252979992</v>
      </c>
      <c r="AC529" s="35">
        <v>0.46732854447459954</v>
      </c>
      <c r="AD529" s="35">
        <v>0.46950548980852047</v>
      </c>
      <c r="AE529" s="35">
        <v>0.47281472674220676</v>
      </c>
      <c r="AF529" s="35">
        <v>0.46259865396561373</v>
      </c>
      <c r="AG529" s="35">
        <v>0.46339080104527541</v>
      </c>
      <c r="AH529" s="35">
        <v>0.45949392654688126</v>
      </c>
      <c r="AI529" s="35">
        <v>0.46050878920575589</v>
      </c>
      <c r="AK529" s="28">
        <f t="shared" si="118"/>
        <v>893952.99561400211</v>
      </c>
      <c r="AL529" s="28">
        <f t="shared" si="119"/>
        <v>901063.64933271857</v>
      </c>
      <c r="AM529" s="28">
        <f t="shared" si="120"/>
        <v>1364796.8787954128</v>
      </c>
      <c r="AN529" s="28">
        <f t="shared" si="121"/>
        <v>1364305.1496509523</v>
      </c>
      <c r="AO529" s="28">
        <f t="shared" si="122"/>
        <v>926815.77293201047</v>
      </c>
      <c r="AP529" s="28">
        <f t="shared" si="123"/>
        <v>932787.77477130073</v>
      </c>
      <c r="AQ529" s="28">
        <f t="shared" si="124"/>
        <v>935254.93569857278</v>
      </c>
      <c r="AR529" s="28">
        <f t="shared" si="125"/>
        <v>471396.28256198013</v>
      </c>
      <c r="AS529" s="28">
        <f t="shared" si="126"/>
        <v>2305591.6913646189</v>
      </c>
      <c r="AT529" s="28">
        <f t="shared" si="127"/>
        <v>461537.23784109432</v>
      </c>
      <c r="AU529" s="28">
        <f t="shared" si="128"/>
        <v>1375724.8160813625</v>
      </c>
      <c r="AV529" s="28">
        <f t="shared" si="129"/>
        <v>1839272.1040877891</v>
      </c>
    </row>
    <row r="530" spans="1:48" s="21" customFormat="1" x14ac:dyDescent="0.3">
      <c r="A530" s="7" t="s">
        <v>281</v>
      </c>
      <c r="B530" s="7" t="s">
        <v>910</v>
      </c>
      <c r="C530" s="7">
        <v>1303</v>
      </c>
      <c r="D530" s="7" t="s">
        <v>8</v>
      </c>
      <c r="E530" s="7">
        <v>913</v>
      </c>
      <c r="F530" s="7" t="s">
        <v>1740</v>
      </c>
      <c r="G530" s="7" t="s">
        <v>913</v>
      </c>
      <c r="H530" s="8" t="s">
        <v>1648</v>
      </c>
      <c r="I530" s="8"/>
      <c r="J530" s="15">
        <v>999000</v>
      </c>
      <c r="K530" s="15">
        <v>0</v>
      </c>
      <c r="L530" s="15">
        <v>999000</v>
      </c>
      <c r="M530" s="15">
        <v>0</v>
      </c>
      <c r="N530" s="15">
        <v>999000</v>
      </c>
      <c r="O530" s="15">
        <v>0</v>
      </c>
      <c r="P530" s="15">
        <v>0</v>
      </c>
      <c r="Q530" s="15">
        <v>0</v>
      </c>
      <c r="R530" s="15">
        <v>997000</v>
      </c>
      <c r="S530" s="15">
        <v>0</v>
      </c>
      <c r="T530" s="15">
        <v>0</v>
      </c>
      <c r="U530" s="15">
        <v>999000</v>
      </c>
      <c r="V530" s="29">
        <v>0.46160000000000001</v>
      </c>
      <c r="X530" s="35">
        <v>0.4474239217287298</v>
      </c>
      <c r="Y530" s="35">
        <v>0.45143469405446823</v>
      </c>
      <c r="Z530" s="35">
        <v>0.45569177923052184</v>
      </c>
      <c r="AA530" s="35">
        <v>0.45552759587677877</v>
      </c>
      <c r="AB530" s="35">
        <v>0.46410404252979992</v>
      </c>
      <c r="AC530" s="35">
        <v>0.46732854447459954</v>
      </c>
      <c r="AD530" s="35">
        <v>0.46950548980852047</v>
      </c>
      <c r="AE530" s="35">
        <v>0.47281472674220676</v>
      </c>
      <c r="AF530" s="35">
        <v>0.46259865396561373</v>
      </c>
      <c r="AG530" s="35">
        <v>0.46339080104527541</v>
      </c>
      <c r="AH530" s="35">
        <v>0.45949392654688126</v>
      </c>
      <c r="AI530" s="35">
        <v>0.46050878920575589</v>
      </c>
      <c r="AK530" s="28">
        <f t="shared" si="118"/>
        <v>446976.49780700105</v>
      </c>
      <c r="AL530" s="28">
        <f t="shared" si="119"/>
        <v>0</v>
      </c>
      <c r="AM530" s="28">
        <f t="shared" si="120"/>
        <v>455236.08745129133</v>
      </c>
      <c r="AN530" s="28">
        <f t="shared" si="121"/>
        <v>0</v>
      </c>
      <c r="AO530" s="28">
        <f t="shared" si="122"/>
        <v>463639.93848727015</v>
      </c>
      <c r="AP530" s="28">
        <f t="shared" si="123"/>
        <v>0</v>
      </c>
      <c r="AQ530" s="28">
        <f t="shared" si="124"/>
        <v>0</v>
      </c>
      <c r="AR530" s="28">
        <f t="shared" si="125"/>
        <v>0</v>
      </c>
      <c r="AS530" s="28">
        <f t="shared" si="126"/>
        <v>461210.85800371686</v>
      </c>
      <c r="AT530" s="28">
        <f t="shared" si="127"/>
        <v>0</v>
      </c>
      <c r="AU530" s="28">
        <f t="shared" si="128"/>
        <v>0</v>
      </c>
      <c r="AV530" s="28">
        <f t="shared" si="129"/>
        <v>460048.28041655011</v>
      </c>
    </row>
    <row r="531" spans="1:48" s="21" customFormat="1" x14ac:dyDescent="0.3">
      <c r="A531" s="7" t="s">
        <v>281</v>
      </c>
      <c r="B531" s="7" t="s">
        <v>910</v>
      </c>
      <c r="C531" s="7">
        <v>1303</v>
      </c>
      <c r="D531" s="7" t="s">
        <v>8</v>
      </c>
      <c r="E531" s="7">
        <v>913</v>
      </c>
      <c r="F531" s="7" t="s">
        <v>1741</v>
      </c>
      <c r="G531" s="7" t="s">
        <v>913</v>
      </c>
      <c r="H531" s="8" t="s">
        <v>1649</v>
      </c>
      <c r="I531" s="8"/>
      <c r="J531" s="15">
        <v>999000</v>
      </c>
      <c r="K531" s="15">
        <v>0</v>
      </c>
      <c r="L531" s="15">
        <v>999000</v>
      </c>
      <c r="M531" s="15">
        <v>999000</v>
      </c>
      <c r="N531" s="15">
        <v>999000</v>
      </c>
      <c r="O531" s="15">
        <v>998000</v>
      </c>
      <c r="P531" s="15">
        <v>996000</v>
      </c>
      <c r="Q531" s="15">
        <v>0</v>
      </c>
      <c r="R531" s="15">
        <v>997000</v>
      </c>
      <c r="S531" s="15">
        <v>0</v>
      </c>
      <c r="T531" s="15">
        <v>998000</v>
      </c>
      <c r="U531" s="15">
        <v>1997000</v>
      </c>
      <c r="V531" s="29">
        <v>0.46160000000000001</v>
      </c>
      <c r="X531" s="35">
        <v>0.4474239217287298</v>
      </c>
      <c r="Y531" s="35">
        <v>0.45143469405446823</v>
      </c>
      <c r="Z531" s="35">
        <v>0.45569177923052184</v>
      </c>
      <c r="AA531" s="35">
        <v>0.45552759587677877</v>
      </c>
      <c r="AB531" s="35">
        <v>0.46410404252979992</v>
      </c>
      <c r="AC531" s="35">
        <v>0.46732854447459954</v>
      </c>
      <c r="AD531" s="35">
        <v>0.46950548980852047</v>
      </c>
      <c r="AE531" s="35">
        <v>0.47281472674220676</v>
      </c>
      <c r="AF531" s="35">
        <v>0.46259865396561373</v>
      </c>
      <c r="AG531" s="35">
        <v>0.46339080104527541</v>
      </c>
      <c r="AH531" s="35">
        <v>0.45949392654688126</v>
      </c>
      <c r="AI531" s="35">
        <v>0.46050878920575589</v>
      </c>
      <c r="AK531" s="28">
        <f t="shared" si="118"/>
        <v>446976.49780700105</v>
      </c>
      <c r="AL531" s="28">
        <f t="shared" si="119"/>
        <v>0</v>
      </c>
      <c r="AM531" s="28">
        <f t="shared" si="120"/>
        <v>455236.08745129133</v>
      </c>
      <c r="AN531" s="28">
        <f t="shared" si="121"/>
        <v>455072.06828090199</v>
      </c>
      <c r="AO531" s="28">
        <f t="shared" si="122"/>
        <v>463639.93848727015</v>
      </c>
      <c r="AP531" s="28">
        <f t="shared" si="123"/>
        <v>466393.88738565036</v>
      </c>
      <c r="AQ531" s="28">
        <f t="shared" si="124"/>
        <v>467627.46784928639</v>
      </c>
      <c r="AR531" s="28">
        <f t="shared" si="125"/>
        <v>0</v>
      </c>
      <c r="AS531" s="28">
        <f t="shared" si="126"/>
        <v>461210.85800371686</v>
      </c>
      <c r="AT531" s="28">
        <f t="shared" si="127"/>
        <v>0</v>
      </c>
      <c r="AU531" s="28">
        <f t="shared" si="128"/>
        <v>458574.9386937875</v>
      </c>
      <c r="AV531" s="28">
        <f t="shared" si="129"/>
        <v>919636.05204389454</v>
      </c>
    </row>
    <row r="532" spans="1:48" s="21" customFormat="1" x14ac:dyDescent="0.3">
      <c r="A532" s="7" t="s">
        <v>281</v>
      </c>
      <c r="B532" s="7" t="s">
        <v>910</v>
      </c>
      <c r="C532" s="7">
        <v>1303</v>
      </c>
      <c r="D532" s="7" t="s">
        <v>8</v>
      </c>
      <c r="E532" s="7">
        <v>913</v>
      </c>
      <c r="F532" s="7" t="s">
        <v>1742</v>
      </c>
      <c r="G532" s="7" t="s">
        <v>913</v>
      </c>
      <c r="H532" s="8" t="s">
        <v>1650</v>
      </c>
      <c r="I532" s="8"/>
      <c r="J532" s="15">
        <v>19974000</v>
      </c>
      <c r="K532" s="15">
        <v>9977000</v>
      </c>
      <c r="L532" s="15">
        <v>19965000</v>
      </c>
      <c r="M532" s="15">
        <v>19964000</v>
      </c>
      <c r="N532" s="15">
        <v>29949000</v>
      </c>
      <c r="O532" s="15">
        <v>19956000</v>
      </c>
      <c r="P532" s="15">
        <v>19917000</v>
      </c>
      <c r="Q532" s="15">
        <v>19924000</v>
      </c>
      <c r="R532" s="15">
        <v>19936000</v>
      </c>
      <c r="S532" s="15">
        <v>19917000</v>
      </c>
      <c r="T532" s="15">
        <v>9980000</v>
      </c>
      <c r="U532" s="15">
        <v>19966000</v>
      </c>
      <c r="V532" s="29">
        <v>0.46160000000000001</v>
      </c>
      <c r="X532" s="35">
        <v>0.4474239217287298</v>
      </c>
      <c r="Y532" s="35">
        <v>0.45143469405446823</v>
      </c>
      <c r="Z532" s="35">
        <v>0.45569177923052184</v>
      </c>
      <c r="AA532" s="35">
        <v>0.45552759587677877</v>
      </c>
      <c r="AB532" s="35">
        <v>0.46410404252979992</v>
      </c>
      <c r="AC532" s="35">
        <v>0.46732854447459954</v>
      </c>
      <c r="AD532" s="35">
        <v>0.46950548980852047</v>
      </c>
      <c r="AE532" s="35">
        <v>0.47281472674220676</v>
      </c>
      <c r="AF532" s="35">
        <v>0.46259865396561373</v>
      </c>
      <c r="AG532" s="35">
        <v>0.46339080104527541</v>
      </c>
      <c r="AH532" s="35">
        <v>0.45949392654688126</v>
      </c>
      <c r="AI532" s="35">
        <v>0.46050878920575589</v>
      </c>
      <c r="AK532" s="28">
        <f t="shared" si="118"/>
        <v>8936845.4126096498</v>
      </c>
      <c r="AL532" s="28">
        <f t="shared" si="119"/>
        <v>4503963.9425814291</v>
      </c>
      <c r="AM532" s="28">
        <f t="shared" si="120"/>
        <v>9097886.3723373692</v>
      </c>
      <c r="AN532" s="28">
        <f t="shared" si="121"/>
        <v>9094152.9240840115</v>
      </c>
      <c r="AO532" s="28">
        <f t="shared" si="122"/>
        <v>13899451.969724977</v>
      </c>
      <c r="AP532" s="28">
        <f t="shared" si="123"/>
        <v>9326008.4335351083</v>
      </c>
      <c r="AQ532" s="28">
        <f t="shared" si="124"/>
        <v>9351140.8405163027</v>
      </c>
      <c r="AR532" s="28">
        <f t="shared" si="125"/>
        <v>9420360.6156117283</v>
      </c>
      <c r="AS532" s="28">
        <f t="shared" si="126"/>
        <v>9222366.7654584758</v>
      </c>
      <c r="AT532" s="28">
        <f t="shared" si="127"/>
        <v>9229354.5844187513</v>
      </c>
      <c r="AU532" s="28">
        <f t="shared" si="128"/>
        <v>4585749.3869378753</v>
      </c>
      <c r="AV532" s="28">
        <f t="shared" si="129"/>
        <v>9194518.4852821212</v>
      </c>
    </row>
    <row r="533" spans="1:48" s="21" customFormat="1" x14ac:dyDescent="0.3">
      <c r="A533" s="7" t="s">
        <v>281</v>
      </c>
      <c r="B533" s="7" t="s">
        <v>910</v>
      </c>
      <c r="C533" s="7">
        <v>1303</v>
      </c>
      <c r="D533" s="7" t="s">
        <v>8</v>
      </c>
      <c r="E533" s="7">
        <v>913</v>
      </c>
      <c r="F533" s="7" t="s">
        <v>1743</v>
      </c>
      <c r="G533" s="7" t="s">
        <v>913</v>
      </c>
      <c r="H533" s="8" t="s">
        <v>1651</v>
      </c>
      <c r="I533" s="8"/>
      <c r="J533" s="15">
        <v>19974000</v>
      </c>
      <c r="K533" s="15">
        <v>9977000</v>
      </c>
      <c r="L533" s="15">
        <v>14974000</v>
      </c>
      <c r="M533" s="15">
        <v>19964000</v>
      </c>
      <c r="N533" s="15">
        <v>19966000</v>
      </c>
      <c r="O533" s="15">
        <v>9978000</v>
      </c>
      <c r="P533" s="15">
        <v>19917000</v>
      </c>
      <c r="Q533" s="15">
        <v>9962000</v>
      </c>
      <c r="R533" s="15">
        <v>19936000</v>
      </c>
      <c r="S533" s="15">
        <v>9959000</v>
      </c>
      <c r="T533" s="15">
        <v>9980000</v>
      </c>
      <c r="U533" s="15">
        <v>19966000</v>
      </c>
      <c r="V533" s="29">
        <v>0.46160000000000001</v>
      </c>
      <c r="X533" s="35">
        <v>0.4474239217287298</v>
      </c>
      <c r="Y533" s="35">
        <v>0.45143469405446823</v>
      </c>
      <c r="Z533" s="35">
        <v>0.45569177923052184</v>
      </c>
      <c r="AA533" s="35">
        <v>0.45552759587677877</v>
      </c>
      <c r="AB533" s="35">
        <v>0.46410404252979992</v>
      </c>
      <c r="AC533" s="35">
        <v>0.46732854447459954</v>
      </c>
      <c r="AD533" s="35">
        <v>0.46950548980852047</v>
      </c>
      <c r="AE533" s="35">
        <v>0.47281472674220676</v>
      </c>
      <c r="AF533" s="35">
        <v>0.46259865396561373</v>
      </c>
      <c r="AG533" s="35">
        <v>0.46339080104527541</v>
      </c>
      <c r="AH533" s="35">
        <v>0.45949392654688126</v>
      </c>
      <c r="AI533" s="35">
        <v>0.46050878920575589</v>
      </c>
      <c r="AK533" s="28">
        <f t="shared" si="118"/>
        <v>8936845.4126096498</v>
      </c>
      <c r="AL533" s="28">
        <f t="shared" si="119"/>
        <v>4503963.9425814291</v>
      </c>
      <c r="AM533" s="28">
        <f t="shared" si="120"/>
        <v>6823528.7021978339</v>
      </c>
      <c r="AN533" s="28">
        <f t="shared" si="121"/>
        <v>9094152.9240840115</v>
      </c>
      <c r="AO533" s="28">
        <f t="shared" si="122"/>
        <v>9266301.3131499849</v>
      </c>
      <c r="AP533" s="28">
        <f t="shared" si="123"/>
        <v>4663004.2167675542</v>
      </c>
      <c r="AQ533" s="28">
        <f t="shared" si="124"/>
        <v>9351140.8405163027</v>
      </c>
      <c r="AR533" s="28">
        <f t="shared" si="125"/>
        <v>4710180.3078058641</v>
      </c>
      <c r="AS533" s="28">
        <f t="shared" si="126"/>
        <v>9222366.7654584758</v>
      </c>
      <c r="AT533" s="28">
        <f t="shared" si="127"/>
        <v>4614908.9876098977</v>
      </c>
      <c r="AU533" s="28">
        <f t="shared" si="128"/>
        <v>4585749.3869378753</v>
      </c>
      <c r="AV533" s="28">
        <f t="shared" si="129"/>
        <v>9194518.4852821212</v>
      </c>
    </row>
    <row r="534" spans="1:48" s="21" customFormat="1" x14ac:dyDescent="0.3">
      <c r="A534" s="7" t="s">
        <v>281</v>
      </c>
      <c r="B534" s="7" t="s">
        <v>910</v>
      </c>
      <c r="C534" s="7">
        <v>1303</v>
      </c>
      <c r="D534" s="7" t="s">
        <v>8</v>
      </c>
      <c r="E534" s="7">
        <v>913</v>
      </c>
      <c r="F534" s="7" t="s">
        <v>1744</v>
      </c>
      <c r="G534" s="7" t="s">
        <v>913</v>
      </c>
      <c r="H534" s="8" t="s">
        <v>1652</v>
      </c>
      <c r="I534" s="8"/>
      <c r="J534" s="15">
        <v>39948000</v>
      </c>
      <c r="K534" s="15">
        <v>9977000</v>
      </c>
      <c r="L534" s="15">
        <v>19965000</v>
      </c>
      <c r="M534" s="15">
        <v>19964000</v>
      </c>
      <c r="N534" s="15">
        <v>19966000</v>
      </c>
      <c r="O534" s="15">
        <v>39911000</v>
      </c>
      <c r="P534" s="15">
        <v>19917000</v>
      </c>
      <c r="Q534" s="15">
        <v>9962000</v>
      </c>
      <c r="R534" s="15">
        <v>49840000</v>
      </c>
      <c r="S534" s="15">
        <v>9959000</v>
      </c>
      <c r="T534" s="15">
        <v>19960000</v>
      </c>
      <c r="U534" s="15">
        <v>39932000</v>
      </c>
      <c r="V534" s="29">
        <v>0.46160000000000001</v>
      </c>
      <c r="X534" s="35">
        <v>0.4474239217287298</v>
      </c>
      <c r="Y534" s="35">
        <v>0.45143469405446823</v>
      </c>
      <c r="Z534" s="35">
        <v>0.45569177923052184</v>
      </c>
      <c r="AA534" s="35">
        <v>0.45552759587677877</v>
      </c>
      <c r="AB534" s="35">
        <v>0.46410404252979992</v>
      </c>
      <c r="AC534" s="35">
        <v>0.46732854447459954</v>
      </c>
      <c r="AD534" s="35">
        <v>0.46950548980852047</v>
      </c>
      <c r="AE534" s="35">
        <v>0.47281472674220676</v>
      </c>
      <c r="AF534" s="35">
        <v>0.46259865396561373</v>
      </c>
      <c r="AG534" s="35">
        <v>0.46339080104527541</v>
      </c>
      <c r="AH534" s="35">
        <v>0.45949392654688126</v>
      </c>
      <c r="AI534" s="35">
        <v>0.46050878920575589</v>
      </c>
      <c r="AK534" s="28">
        <f t="shared" si="118"/>
        <v>17873690.8252193</v>
      </c>
      <c r="AL534" s="28">
        <f t="shared" si="119"/>
        <v>4503963.9425814291</v>
      </c>
      <c r="AM534" s="28">
        <f t="shared" si="120"/>
        <v>9097886.3723373692</v>
      </c>
      <c r="AN534" s="28">
        <f t="shared" si="121"/>
        <v>9094152.9240840115</v>
      </c>
      <c r="AO534" s="28">
        <f t="shared" si="122"/>
        <v>9266301.3131499849</v>
      </c>
      <c r="AP534" s="28">
        <f t="shared" si="123"/>
        <v>18651549.538525742</v>
      </c>
      <c r="AQ534" s="28">
        <f t="shared" si="124"/>
        <v>9351140.8405163027</v>
      </c>
      <c r="AR534" s="28">
        <f t="shared" si="125"/>
        <v>4710180.3078058641</v>
      </c>
      <c r="AS534" s="28">
        <f t="shared" si="126"/>
        <v>23055916.913646188</v>
      </c>
      <c r="AT534" s="28">
        <f t="shared" si="127"/>
        <v>4614908.9876098977</v>
      </c>
      <c r="AU534" s="28">
        <f t="shared" si="128"/>
        <v>9171498.7738757506</v>
      </c>
      <c r="AV534" s="28">
        <f t="shared" si="129"/>
        <v>18389036.970564242</v>
      </c>
    </row>
    <row r="535" spans="1:48" s="21" customFormat="1" x14ac:dyDescent="0.3">
      <c r="A535" s="7" t="s">
        <v>281</v>
      </c>
      <c r="B535" s="7" t="s">
        <v>910</v>
      </c>
      <c r="C535" s="7">
        <v>1303</v>
      </c>
      <c r="D535" s="7" t="s">
        <v>8</v>
      </c>
      <c r="E535" s="7">
        <v>907</v>
      </c>
      <c r="F535" s="7" t="s">
        <v>1745</v>
      </c>
      <c r="G535" s="7" t="s">
        <v>913</v>
      </c>
      <c r="H535" s="8" t="s">
        <v>1653</v>
      </c>
      <c r="I535" s="8"/>
      <c r="J535" s="15">
        <v>0</v>
      </c>
      <c r="K535" s="15">
        <v>0</v>
      </c>
      <c r="L535" s="15">
        <v>0</v>
      </c>
      <c r="M535" s="15">
        <v>0</v>
      </c>
      <c r="N535" s="15">
        <v>999000</v>
      </c>
      <c r="O535" s="15">
        <v>0</v>
      </c>
      <c r="P535" s="15">
        <v>0</v>
      </c>
      <c r="Q535" s="15">
        <v>0</v>
      </c>
      <c r="R535" s="15">
        <v>0</v>
      </c>
      <c r="S535" s="15">
        <v>0</v>
      </c>
      <c r="T535" s="15">
        <v>0</v>
      </c>
      <c r="U535" s="15">
        <v>0</v>
      </c>
      <c r="V535" s="29">
        <v>0.46160000000000001</v>
      </c>
      <c r="X535" s="35">
        <v>0.4474239217287298</v>
      </c>
      <c r="Y535" s="35">
        <v>0.45143469405446823</v>
      </c>
      <c r="Z535" s="35">
        <v>0.45569177923052184</v>
      </c>
      <c r="AA535" s="35">
        <v>0.45552759587677877</v>
      </c>
      <c r="AB535" s="35">
        <v>0.46410404252979992</v>
      </c>
      <c r="AC535" s="35">
        <v>0.46732854447459954</v>
      </c>
      <c r="AD535" s="35">
        <v>0.46950548980852047</v>
      </c>
      <c r="AE535" s="35">
        <v>0.47281472674220676</v>
      </c>
      <c r="AF535" s="35">
        <v>0.46259865396561373</v>
      </c>
      <c r="AG535" s="35">
        <v>0.46339080104527541</v>
      </c>
      <c r="AH535" s="35">
        <v>0.45949392654688126</v>
      </c>
      <c r="AI535" s="35">
        <v>0.46050878920575589</v>
      </c>
      <c r="AK535" s="28">
        <f t="shared" si="118"/>
        <v>0</v>
      </c>
      <c r="AL535" s="28">
        <f t="shared" si="119"/>
        <v>0</v>
      </c>
      <c r="AM535" s="28">
        <f t="shared" si="120"/>
        <v>0</v>
      </c>
      <c r="AN535" s="28">
        <f t="shared" si="121"/>
        <v>0</v>
      </c>
      <c r="AO535" s="28">
        <f t="shared" si="122"/>
        <v>463639.93848727015</v>
      </c>
      <c r="AP535" s="28">
        <f t="shared" si="123"/>
        <v>0</v>
      </c>
      <c r="AQ535" s="28">
        <f t="shared" si="124"/>
        <v>0</v>
      </c>
      <c r="AR535" s="28">
        <f t="shared" si="125"/>
        <v>0</v>
      </c>
      <c r="AS535" s="28">
        <f t="shared" si="126"/>
        <v>0</v>
      </c>
      <c r="AT535" s="28">
        <f t="shared" si="127"/>
        <v>0</v>
      </c>
      <c r="AU535" s="28">
        <f t="shared" si="128"/>
        <v>0</v>
      </c>
      <c r="AV535" s="28">
        <f t="shared" si="129"/>
        <v>0</v>
      </c>
    </row>
    <row r="536" spans="1:48" s="21" customFormat="1" x14ac:dyDescent="0.3">
      <c r="A536" s="7" t="s">
        <v>281</v>
      </c>
      <c r="B536" s="7" t="s">
        <v>910</v>
      </c>
      <c r="C536" s="7">
        <v>1303</v>
      </c>
      <c r="D536" s="7" t="s">
        <v>8</v>
      </c>
      <c r="E536" s="7">
        <v>913</v>
      </c>
      <c r="F536" s="7" t="s">
        <v>1746</v>
      </c>
      <c r="G536" s="7" t="s">
        <v>913</v>
      </c>
      <c r="H536" s="8" t="s">
        <v>1654</v>
      </c>
      <c r="I536" s="8"/>
      <c r="J536" s="15">
        <v>39948000</v>
      </c>
      <c r="K536" s="15">
        <v>19953000</v>
      </c>
      <c r="L536" s="15">
        <v>19965000</v>
      </c>
      <c r="M536" s="15">
        <v>29946000</v>
      </c>
      <c r="N536" s="15">
        <v>49914000</v>
      </c>
      <c r="O536" s="15">
        <v>29933000</v>
      </c>
      <c r="P536" s="15">
        <v>29875000</v>
      </c>
      <c r="Q536" s="15">
        <v>39847000</v>
      </c>
      <c r="R536" s="15">
        <v>39872000</v>
      </c>
      <c r="S536" s="15">
        <v>29875000</v>
      </c>
      <c r="T536" s="15">
        <v>29939000</v>
      </c>
      <c r="U536" s="15">
        <v>39932000</v>
      </c>
      <c r="V536" s="29">
        <v>0.46160000000000001</v>
      </c>
      <c r="X536" s="35">
        <v>0.4474239217287298</v>
      </c>
      <c r="Y536" s="35">
        <v>0.45143469405446823</v>
      </c>
      <c r="Z536" s="35">
        <v>0.45569177923052184</v>
      </c>
      <c r="AA536" s="35">
        <v>0.45552759587677877</v>
      </c>
      <c r="AB536" s="35">
        <v>0.46410404252979992</v>
      </c>
      <c r="AC536" s="35">
        <v>0.46732854447459954</v>
      </c>
      <c r="AD536" s="35">
        <v>0.46950548980852047</v>
      </c>
      <c r="AE536" s="35">
        <v>0.47281472674220676</v>
      </c>
      <c r="AF536" s="35">
        <v>0.46259865396561373</v>
      </c>
      <c r="AG536" s="35">
        <v>0.46339080104527541</v>
      </c>
      <c r="AH536" s="35">
        <v>0.45949392654688126</v>
      </c>
      <c r="AI536" s="35">
        <v>0.46050878920575589</v>
      </c>
      <c r="AK536" s="28">
        <f t="shared" si="118"/>
        <v>17873690.8252193</v>
      </c>
      <c r="AL536" s="28">
        <f t="shared" si="119"/>
        <v>9007476.4504688047</v>
      </c>
      <c r="AM536" s="28">
        <f t="shared" si="120"/>
        <v>9097886.3723373692</v>
      </c>
      <c r="AN536" s="28">
        <f t="shared" si="121"/>
        <v>13641229.386126017</v>
      </c>
      <c r="AO536" s="28">
        <f t="shared" si="122"/>
        <v>23165289.178832434</v>
      </c>
      <c r="AP536" s="28">
        <f t="shared" si="123"/>
        <v>13988545.321758188</v>
      </c>
      <c r="AQ536" s="28">
        <f t="shared" si="124"/>
        <v>14026476.508029548</v>
      </c>
      <c r="AR536" s="28">
        <f t="shared" si="125"/>
        <v>18840248.416496713</v>
      </c>
      <c r="AS536" s="28">
        <f t="shared" si="126"/>
        <v>18444733.530916952</v>
      </c>
      <c r="AT536" s="28">
        <f t="shared" si="127"/>
        <v>13843800.181227602</v>
      </c>
      <c r="AU536" s="28">
        <f t="shared" si="128"/>
        <v>13756788.666887078</v>
      </c>
      <c r="AV536" s="28">
        <f t="shared" si="129"/>
        <v>18389036.970564242</v>
      </c>
    </row>
    <row r="537" spans="1:48" s="21" customFormat="1" x14ac:dyDescent="0.3">
      <c r="A537" s="7" t="s">
        <v>281</v>
      </c>
      <c r="B537" s="7" t="s">
        <v>910</v>
      </c>
      <c r="C537" s="7">
        <v>1303</v>
      </c>
      <c r="D537" s="7" t="s">
        <v>8</v>
      </c>
      <c r="E537" s="7">
        <v>913</v>
      </c>
      <c r="F537" s="7">
        <v>110072</v>
      </c>
      <c r="G537" s="7" t="s">
        <v>913</v>
      </c>
      <c r="H537" s="8" t="s">
        <v>1655</v>
      </c>
      <c r="I537" s="8"/>
      <c r="J537" s="15">
        <v>999000</v>
      </c>
      <c r="K537" s="15">
        <v>0</v>
      </c>
      <c r="L537" s="15">
        <v>0</v>
      </c>
      <c r="M537" s="15">
        <v>999000</v>
      </c>
      <c r="N537" s="15">
        <v>0</v>
      </c>
      <c r="O537" s="15">
        <v>0</v>
      </c>
      <c r="P537" s="15">
        <v>0</v>
      </c>
      <c r="Q537" s="15">
        <v>997000</v>
      </c>
      <c r="R537" s="15">
        <v>997000</v>
      </c>
      <c r="S537" s="15">
        <v>0</v>
      </c>
      <c r="T537" s="15">
        <v>0</v>
      </c>
      <c r="U537" s="15">
        <v>0</v>
      </c>
      <c r="V537" s="29">
        <v>0.46160000000000001</v>
      </c>
      <c r="X537" s="35">
        <v>0.4474239217287298</v>
      </c>
      <c r="Y537" s="35">
        <v>0.45143469405446823</v>
      </c>
      <c r="Z537" s="35">
        <v>0.45569177923052184</v>
      </c>
      <c r="AA537" s="35">
        <v>0.45552759587677877</v>
      </c>
      <c r="AB537" s="35">
        <v>0.46410404252979992</v>
      </c>
      <c r="AC537" s="35">
        <v>0.46732854447459954</v>
      </c>
      <c r="AD537" s="35">
        <v>0.46950548980852047</v>
      </c>
      <c r="AE537" s="35">
        <v>0.47281472674220676</v>
      </c>
      <c r="AF537" s="35">
        <v>0.46259865396561373</v>
      </c>
      <c r="AG537" s="35">
        <v>0.46339080104527541</v>
      </c>
      <c r="AH537" s="35">
        <v>0.45949392654688126</v>
      </c>
      <c r="AI537" s="35">
        <v>0.46050878920575589</v>
      </c>
      <c r="AK537" s="28">
        <f t="shared" si="118"/>
        <v>446976.49780700105</v>
      </c>
      <c r="AL537" s="28">
        <f t="shared" si="119"/>
        <v>0</v>
      </c>
      <c r="AM537" s="28">
        <f t="shared" si="120"/>
        <v>0</v>
      </c>
      <c r="AN537" s="28">
        <f t="shared" si="121"/>
        <v>455072.06828090199</v>
      </c>
      <c r="AO537" s="28">
        <f t="shared" si="122"/>
        <v>0</v>
      </c>
      <c r="AP537" s="28">
        <f t="shared" si="123"/>
        <v>0</v>
      </c>
      <c r="AQ537" s="28">
        <f t="shared" si="124"/>
        <v>0</v>
      </c>
      <c r="AR537" s="28">
        <f t="shared" si="125"/>
        <v>471396.28256198013</v>
      </c>
      <c r="AS537" s="28">
        <f t="shared" si="126"/>
        <v>461210.85800371686</v>
      </c>
      <c r="AT537" s="28">
        <f t="shared" si="127"/>
        <v>0</v>
      </c>
      <c r="AU537" s="28">
        <f t="shared" si="128"/>
        <v>0</v>
      </c>
      <c r="AV537" s="28">
        <f t="shared" si="129"/>
        <v>0</v>
      </c>
    </row>
    <row r="538" spans="1:48" s="21" customFormat="1" x14ac:dyDescent="0.3">
      <c r="A538" s="7" t="s">
        <v>281</v>
      </c>
      <c r="B538" s="7" t="s">
        <v>910</v>
      </c>
      <c r="C538" s="7">
        <v>1303</v>
      </c>
      <c r="D538" s="7" t="s">
        <v>8</v>
      </c>
      <c r="E538" s="7">
        <v>913</v>
      </c>
      <c r="F538" s="7">
        <v>111164</v>
      </c>
      <c r="G538" s="7" t="s">
        <v>913</v>
      </c>
      <c r="H538" s="8" t="s">
        <v>1656</v>
      </c>
      <c r="I538" s="8"/>
      <c r="J538" s="15">
        <v>1998000</v>
      </c>
      <c r="K538" s="15">
        <v>1996000</v>
      </c>
      <c r="L538" s="15">
        <v>1997000</v>
      </c>
      <c r="M538" s="15">
        <v>1997000</v>
      </c>
      <c r="N538" s="15">
        <v>0</v>
      </c>
      <c r="O538" s="15">
        <v>1996000</v>
      </c>
      <c r="P538" s="15">
        <v>1992000</v>
      </c>
      <c r="Q538" s="15">
        <v>1993000</v>
      </c>
      <c r="R538" s="15">
        <v>2991000</v>
      </c>
      <c r="S538" s="15">
        <v>1992000</v>
      </c>
      <c r="T538" s="15">
        <v>1996000</v>
      </c>
      <c r="U538" s="15">
        <v>3994000</v>
      </c>
      <c r="V538" s="29">
        <v>0.46160000000000001</v>
      </c>
      <c r="X538" s="35">
        <v>0.4474239217287298</v>
      </c>
      <c r="Y538" s="35">
        <v>0.45143469405446823</v>
      </c>
      <c r="Z538" s="35">
        <v>0.45569177923052184</v>
      </c>
      <c r="AA538" s="35">
        <v>0.45552759587677877</v>
      </c>
      <c r="AB538" s="35">
        <v>0.46410404252979992</v>
      </c>
      <c r="AC538" s="35">
        <v>0.46732854447459954</v>
      </c>
      <c r="AD538" s="35">
        <v>0.46950548980852047</v>
      </c>
      <c r="AE538" s="35">
        <v>0.47281472674220676</v>
      </c>
      <c r="AF538" s="35">
        <v>0.46259865396561373</v>
      </c>
      <c r="AG538" s="35">
        <v>0.46339080104527541</v>
      </c>
      <c r="AH538" s="35">
        <v>0.45949392654688126</v>
      </c>
      <c r="AI538" s="35">
        <v>0.46050878920575589</v>
      </c>
      <c r="AK538" s="28">
        <f t="shared" si="118"/>
        <v>893952.99561400211</v>
      </c>
      <c r="AL538" s="28">
        <f t="shared" si="119"/>
        <v>901063.64933271857</v>
      </c>
      <c r="AM538" s="28">
        <f t="shared" si="120"/>
        <v>910016.48312335217</v>
      </c>
      <c r="AN538" s="28">
        <f t="shared" si="121"/>
        <v>909688.60896592715</v>
      </c>
      <c r="AO538" s="28">
        <f t="shared" si="122"/>
        <v>0</v>
      </c>
      <c r="AP538" s="28">
        <f t="shared" si="123"/>
        <v>932787.77477130073</v>
      </c>
      <c r="AQ538" s="28">
        <f t="shared" si="124"/>
        <v>935254.93569857278</v>
      </c>
      <c r="AR538" s="28">
        <f t="shared" si="125"/>
        <v>942319.75039721804</v>
      </c>
      <c r="AS538" s="28">
        <f t="shared" si="126"/>
        <v>1383632.5740111507</v>
      </c>
      <c r="AT538" s="28">
        <f t="shared" si="127"/>
        <v>923074.47568218864</v>
      </c>
      <c r="AU538" s="28">
        <f t="shared" si="128"/>
        <v>917149.87738757499</v>
      </c>
      <c r="AV538" s="28">
        <f t="shared" si="129"/>
        <v>1839272.1040877891</v>
      </c>
    </row>
    <row r="539" spans="1:48" s="21" customFormat="1" x14ac:dyDescent="0.3">
      <c r="A539" s="7" t="s">
        <v>281</v>
      </c>
      <c r="B539" s="7" t="s">
        <v>910</v>
      </c>
      <c r="C539" s="7">
        <v>1303</v>
      </c>
      <c r="D539" s="7" t="s">
        <v>8</v>
      </c>
      <c r="E539" s="7">
        <v>913</v>
      </c>
      <c r="F539" s="7">
        <v>111412</v>
      </c>
      <c r="G539" s="7" t="s">
        <v>913</v>
      </c>
      <c r="H539" s="8" t="s">
        <v>1657</v>
      </c>
      <c r="I539" s="8"/>
      <c r="J539" s="15">
        <v>4994000</v>
      </c>
      <c r="K539" s="15">
        <v>2993000</v>
      </c>
      <c r="L539" s="15">
        <v>3993000</v>
      </c>
      <c r="M539" s="15">
        <v>3993000</v>
      </c>
      <c r="N539" s="15">
        <v>4992000</v>
      </c>
      <c r="O539" s="15">
        <v>4989000</v>
      </c>
      <c r="P539" s="15">
        <v>2988000</v>
      </c>
      <c r="Q539" s="15">
        <v>2989000</v>
      </c>
      <c r="R539" s="15">
        <v>4984000</v>
      </c>
      <c r="S539" s="15">
        <v>2988000</v>
      </c>
      <c r="T539" s="15">
        <v>3992000</v>
      </c>
      <c r="U539" s="15">
        <v>5990000</v>
      </c>
      <c r="V539" s="29">
        <v>0.46160000000000001</v>
      </c>
      <c r="X539" s="35">
        <v>0.4474239217287298</v>
      </c>
      <c r="Y539" s="35">
        <v>0.45143469405446823</v>
      </c>
      <c r="Z539" s="35">
        <v>0.45569177923052184</v>
      </c>
      <c r="AA539" s="35">
        <v>0.45552759587677877</v>
      </c>
      <c r="AB539" s="35">
        <v>0.46410404252979992</v>
      </c>
      <c r="AC539" s="35">
        <v>0.46732854447459954</v>
      </c>
      <c r="AD539" s="35">
        <v>0.46950548980852047</v>
      </c>
      <c r="AE539" s="35">
        <v>0.47281472674220676</v>
      </c>
      <c r="AF539" s="35">
        <v>0.46259865396561373</v>
      </c>
      <c r="AG539" s="35">
        <v>0.46339080104527541</v>
      </c>
      <c r="AH539" s="35">
        <v>0.45949392654688126</v>
      </c>
      <c r="AI539" s="35">
        <v>0.46050878920575589</v>
      </c>
      <c r="AK539" s="28">
        <f t="shared" si="118"/>
        <v>2234435.0651132767</v>
      </c>
      <c r="AL539" s="28">
        <f t="shared" si="119"/>
        <v>1351144.0393050234</v>
      </c>
      <c r="AM539" s="28">
        <f t="shared" si="120"/>
        <v>1819577.2744674736</v>
      </c>
      <c r="AN539" s="28">
        <f t="shared" si="121"/>
        <v>1818921.6903359776</v>
      </c>
      <c r="AO539" s="28">
        <f t="shared" si="122"/>
        <v>2316807.3803087613</v>
      </c>
      <c r="AP539" s="28">
        <f t="shared" si="123"/>
        <v>2331502.1083837771</v>
      </c>
      <c r="AQ539" s="28">
        <f t="shared" si="124"/>
        <v>1402882.4035478591</v>
      </c>
      <c r="AR539" s="28">
        <f t="shared" si="125"/>
        <v>1413243.2182324559</v>
      </c>
      <c r="AS539" s="28">
        <f t="shared" si="126"/>
        <v>2305591.6913646189</v>
      </c>
      <c r="AT539" s="28">
        <f t="shared" si="127"/>
        <v>1384611.7135232829</v>
      </c>
      <c r="AU539" s="28">
        <f t="shared" si="128"/>
        <v>1834299.75477515</v>
      </c>
      <c r="AV539" s="28">
        <f t="shared" si="129"/>
        <v>2758447.6473424779</v>
      </c>
    </row>
    <row r="540" spans="1:48" s="21" customFormat="1" x14ac:dyDescent="0.3">
      <c r="A540" s="7" t="s">
        <v>281</v>
      </c>
      <c r="B540" s="7" t="s">
        <v>910</v>
      </c>
      <c r="C540" s="7">
        <v>1303</v>
      </c>
      <c r="D540" s="7" t="s">
        <v>1299</v>
      </c>
      <c r="E540" s="7">
        <v>913</v>
      </c>
      <c r="F540" s="7" t="s">
        <v>1747</v>
      </c>
      <c r="G540" s="7" t="s">
        <v>914</v>
      </c>
      <c r="H540" s="8" t="s">
        <v>1658</v>
      </c>
      <c r="I540" s="8"/>
      <c r="J540" s="15">
        <v>9987000</v>
      </c>
      <c r="K540" s="15">
        <v>8979000</v>
      </c>
      <c r="L540" s="15">
        <v>10981000</v>
      </c>
      <c r="M540" s="15">
        <v>38929000</v>
      </c>
      <c r="N540" s="15">
        <v>17969000</v>
      </c>
      <c r="O540" s="15">
        <v>13969000</v>
      </c>
      <c r="P540" s="15">
        <v>16930000</v>
      </c>
      <c r="Q540" s="15">
        <v>18928000</v>
      </c>
      <c r="R540" s="15">
        <v>11962000</v>
      </c>
      <c r="S540" s="15">
        <v>17925000</v>
      </c>
      <c r="T540" s="15">
        <v>20958000</v>
      </c>
      <c r="U540" s="15">
        <v>17970000</v>
      </c>
      <c r="V540" s="29">
        <v>0.46160000000000001</v>
      </c>
      <c r="X540" s="35">
        <v>0.4474239217287298</v>
      </c>
      <c r="Y540" s="35">
        <v>0.45143469405446823</v>
      </c>
      <c r="Z540" s="35">
        <v>0.45569177923052184</v>
      </c>
      <c r="AA540" s="35">
        <v>0.45552759587677877</v>
      </c>
      <c r="AB540" s="35">
        <v>0.46410404252979992</v>
      </c>
      <c r="AC540" s="35">
        <v>0.46732854447459954</v>
      </c>
      <c r="AD540" s="35">
        <v>0.46950548980852047</v>
      </c>
      <c r="AE540" s="35">
        <v>0.47281472674220676</v>
      </c>
      <c r="AF540" s="35">
        <v>0.46259865396561373</v>
      </c>
      <c r="AG540" s="35">
        <v>0.46339080104527541</v>
      </c>
      <c r="AH540" s="35">
        <v>0.45949392654688126</v>
      </c>
      <c r="AI540" s="35">
        <v>0.46050878920575589</v>
      </c>
      <c r="AK540" s="28">
        <f t="shared" si="118"/>
        <v>4468422.7063048249</v>
      </c>
      <c r="AL540" s="28">
        <f t="shared" si="119"/>
        <v>4053432.1179150702</v>
      </c>
      <c r="AM540" s="28">
        <f t="shared" si="120"/>
        <v>5003951.4277303601</v>
      </c>
      <c r="AN540" s="28">
        <f t="shared" si="121"/>
        <v>17733233.779887121</v>
      </c>
      <c r="AO540" s="28">
        <f t="shared" si="122"/>
        <v>8339485.5402179752</v>
      </c>
      <c r="AP540" s="28">
        <f t="shared" si="123"/>
        <v>6528112.4377656812</v>
      </c>
      <c r="AQ540" s="28">
        <f t="shared" si="124"/>
        <v>7948727.9424582515</v>
      </c>
      <c r="AR540" s="28">
        <f t="shared" si="125"/>
        <v>8949437.1477764901</v>
      </c>
      <c r="AS540" s="28">
        <f t="shared" si="126"/>
        <v>5533605.0987366717</v>
      </c>
      <c r="AT540" s="28">
        <f t="shared" si="127"/>
        <v>8306280.1087365616</v>
      </c>
      <c r="AU540" s="28">
        <f t="shared" si="128"/>
        <v>9630073.7125695366</v>
      </c>
      <c r="AV540" s="28">
        <f t="shared" si="129"/>
        <v>8275342.9420274328</v>
      </c>
    </row>
    <row r="541" spans="1:48" s="21" customFormat="1" x14ac:dyDescent="0.3">
      <c r="A541" s="7" t="s">
        <v>281</v>
      </c>
      <c r="B541" s="7" t="s">
        <v>910</v>
      </c>
      <c r="C541" s="7">
        <v>1303</v>
      </c>
      <c r="D541" s="7" t="s">
        <v>8</v>
      </c>
      <c r="E541" s="7">
        <v>913</v>
      </c>
      <c r="F541" s="7" t="s">
        <v>1748</v>
      </c>
      <c r="G541" s="7" t="s">
        <v>914</v>
      </c>
      <c r="H541" s="8" t="s">
        <v>1659</v>
      </c>
      <c r="I541" s="8"/>
      <c r="J541" s="15">
        <v>100000</v>
      </c>
      <c r="K541" s="15">
        <v>100000</v>
      </c>
      <c r="L541" s="15">
        <v>200000</v>
      </c>
      <c r="M541" s="15">
        <v>599000</v>
      </c>
      <c r="N541" s="15">
        <v>300000</v>
      </c>
      <c r="O541" s="15">
        <v>200000</v>
      </c>
      <c r="P541" s="15">
        <v>200000</v>
      </c>
      <c r="Q541" s="15">
        <v>299000</v>
      </c>
      <c r="R541" s="15">
        <v>200000</v>
      </c>
      <c r="S541" s="15">
        <v>299000</v>
      </c>
      <c r="T541" s="15">
        <v>300000</v>
      </c>
      <c r="U541" s="15">
        <v>300000</v>
      </c>
      <c r="V541" s="29">
        <v>0.46160000000000001</v>
      </c>
      <c r="X541" s="35">
        <v>0.4474239217287298</v>
      </c>
      <c r="Y541" s="35">
        <v>0.45143469405446823</v>
      </c>
      <c r="Z541" s="35">
        <v>0.45569177923052184</v>
      </c>
      <c r="AA541" s="35">
        <v>0.45552759587677877</v>
      </c>
      <c r="AB541" s="35">
        <v>0.46410404252979992</v>
      </c>
      <c r="AC541" s="35">
        <v>0.46732854447459954</v>
      </c>
      <c r="AD541" s="35">
        <v>0.46950548980852047</v>
      </c>
      <c r="AE541" s="35">
        <v>0.47281472674220676</v>
      </c>
      <c r="AF541" s="35">
        <v>0.46259865396561373</v>
      </c>
      <c r="AG541" s="35">
        <v>0.46339080104527541</v>
      </c>
      <c r="AH541" s="35">
        <v>0.45949392654688126</v>
      </c>
      <c r="AI541" s="35">
        <v>0.46050878920575589</v>
      </c>
      <c r="AK541" s="28">
        <f t="shared" si="118"/>
        <v>44742.392172872977</v>
      </c>
      <c r="AL541" s="28">
        <f t="shared" si="119"/>
        <v>45143.46940544682</v>
      </c>
      <c r="AM541" s="28">
        <f t="shared" si="120"/>
        <v>91138.355846104372</v>
      </c>
      <c r="AN541" s="28">
        <f t="shared" si="121"/>
        <v>272861.02993019047</v>
      </c>
      <c r="AO541" s="28">
        <f t="shared" si="122"/>
        <v>139231.21275893998</v>
      </c>
      <c r="AP541" s="28">
        <f t="shared" si="123"/>
        <v>93465.70889491991</v>
      </c>
      <c r="AQ541" s="28">
        <f t="shared" si="124"/>
        <v>93901.097961704101</v>
      </c>
      <c r="AR541" s="28">
        <f t="shared" si="125"/>
        <v>141371.60329591983</v>
      </c>
      <c r="AS541" s="28">
        <f t="shared" si="126"/>
        <v>92519.730793122741</v>
      </c>
      <c r="AT541" s="28">
        <f t="shared" si="127"/>
        <v>138553.84951253736</v>
      </c>
      <c r="AU541" s="28">
        <f t="shared" si="128"/>
        <v>137848.17796406438</v>
      </c>
      <c r="AV541" s="28">
        <f t="shared" si="129"/>
        <v>138152.63676172675</v>
      </c>
    </row>
    <row r="542" spans="1:48" s="21" customFormat="1" x14ac:dyDescent="0.3">
      <c r="A542" s="7" t="s">
        <v>281</v>
      </c>
      <c r="B542" s="7" t="s">
        <v>910</v>
      </c>
      <c r="C542" s="7">
        <v>1303</v>
      </c>
      <c r="D542" s="7" t="s">
        <v>8</v>
      </c>
      <c r="E542" s="7">
        <v>913</v>
      </c>
      <c r="F542" s="7" t="s">
        <v>1749</v>
      </c>
      <c r="G542" s="7" t="s">
        <v>914</v>
      </c>
      <c r="H542" s="8" t="s">
        <v>1660</v>
      </c>
      <c r="I542" s="8"/>
      <c r="J542" s="15">
        <v>1399000</v>
      </c>
      <c r="K542" s="15">
        <v>1098000</v>
      </c>
      <c r="L542" s="15">
        <v>1398000</v>
      </c>
      <c r="M542" s="15">
        <v>5291000</v>
      </c>
      <c r="N542" s="15">
        <v>2396000</v>
      </c>
      <c r="O542" s="15">
        <v>1896000</v>
      </c>
      <c r="P542" s="15">
        <v>2291000</v>
      </c>
      <c r="Q542" s="15">
        <v>2591000</v>
      </c>
      <c r="R542" s="15">
        <v>1595000</v>
      </c>
      <c r="S542" s="15">
        <v>2490000</v>
      </c>
      <c r="T542" s="15">
        <v>2895000</v>
      </c>
      <c r="U542" s="15">
        <v>2496000</v>
      </c>
      <c r="V542" s="29">
        <v>0.46160000000000001</v>
      </c>
      <c r="X542" s="35">
        <v>0.4474239217287298</v>
      </c>
      <c r="Y542" s="35">
        <v>0.45143469405446823</v>
      </c>
      <c r="Z542" s="35">
        <v>0.45569177923052184</v>
      </c>
      <c r="AA542" s="35">
        <v>0.45552759587677877</v>
      </c>
      <c r="AB542" s="35">
        <v>0.46410404252979992</v>
      </c>
      <c r="AC542" s="35">
        <v>0.46732854447459954</v>
      </c>
      <c r="AD542" s="35">
        <v>0.46950548980852047</v>
      </c>
      <c r="AE542" s="35">
        <v>0.47281472674220676</v>
      </c>
      <c r="AF542" s="35">
        <v>0.46259865396561373</v>
      </c>
      <c r="AG542" s="35">
        <v>0.46339080104527541</v>
      </c>
      <c r="AH542" s="35">
        <v>0.45949392654688126</v>
      </c>
      <c r="AI542" s="35">
        <v>0.46050878920575589</v>
      </c>
      <c r="AK542" s="28">
        <f t="shared" si="118"/>
        <v>625946.06649849296</v>
      </c>
      <c r="AL542" s="28">
        <f t="shared" si="119"/>
        <v>495675.29407180613</v>
      </c>
      <c r="AM542" s="28">
        <f t="shared" si="120"/>
        <v>637057.10736426956</v>
      </c>
      <c r="AN542" s="28">
        <f t="shared" si="121"/>
        <v>2410196.5097840363</v>
      </c>
      <c r="AO542" s="28">
        <f t="shared" si="122"/>
        <v>1111993.2859014005</v>
      </c>
      <c r="AP542" s="28">
        <f t="shared" si="123"/>
        <v>886054.92032384069</v>
      </c>
      <c r="AQ542" s="28">
        <f t="shared" si="124"/>
        <v>1075637.0771513204</v>
      </c>
      <c r="AR542" s="28">
        <f t="shared" si="125"/>
        <v>1225062.9569890578</v>
      </c>
      <c r="AS542" s="28">
        <f t="shared" si="126"/>
        <v>737844.85307515389</v>
      </c>
      <c r="AT542" s="28">
        <f t="shared" si="127"/>
        <v>1153843.0946027357</v>
      </c>
      <c r="AU542" s="28">
        <f t="shared" si="128"/>
        <v>1330234.9173532212</v>
      </c>
      <c r="AV542" s="28">
        <f t="shared" si="129"/>
        <v>1149429.9378575666</v>
      </c>
    </row>
    <row r="543" spans="1:48" s="21" customFormat="1" x14ac:dyDescent="0.3">
      <c r="A543" s="7" t="s">
        <v>281</v>
      </c>
      <c r="B543" s="7" t="s">
        <v>910</v>
      </c>
      <c r="C543" s="7">
        <v>1303</v>
      </c>
      <c r="D543" s="7" t="s">
        <v>8</v>
      </c>
      <c r="E543" s="7">
        <v>913</v>
      </c>
      <c r="F543" s="7" t="s">
        <v>1750</v>
      </c>
      <c r="G543" s="7" t="s">
        <v>914</v>
      </c>
      <c r="H543" s="8" t="s">
        <v>1661</v>
      </c>
      <c r="I543" s="8"/>
      <c r="J543" s="15">
        <v>200000</v>
      </c>
      <c r="K543" s="15">
        <v>200000</v>
      </c>
      <c r="L543" s="15">
        <v>300000</v>
      </c>
      <c r="M543" s="15">
        <v>899000</v>
      </c>
      <c r="N543" s="15">
        <v>400000</v>
      </c>
      <c r="O543" s="15">
        <v>300000</v>
      </c>
      <c r="P543" s="15">
        <v>399000</v>
      </c>
      <c r="Q543" s="15">
        <v>499000</v>
      </c>
      <c r="R543" s="15">
        <v>300000</v>
      </c>
      <c r="S543" s="15">
        <v>399000</v>
      </c>
      <c r="T543" s="15">
        <v>499000</v>
      </c>
      <c r="U543" s="15">
        <v>400000</v>
      </c>
      <c r="V543" s="29">
        <v>0.46160000000000001</v>
      </c>
      <c r="X543" s="35">
        <v>0.4474239217287298</v>
      </c>
      <c r="Y543" s="35">
        <v>0.45143469405446823</v>
      </c>
      <c r="Z543" s="35">
        <v>0.45569177923052184</v>
      </c>
      <c r="AA543" s="35">
        <v>0.45552759587677877</v>
      </c>
      <c r="AB543" s="35">
        <v>0.46410404252979992</v>
      </c>
      <c r="AC543" s="35">
        <v>0.46732854447459954</v>
      </c>
      <c r="AD543" s="35">
        <v>0.46950548980852047</v>
      </c>
      <c r="AE543" s="35">
        <v>0.47281472674220676</v>
      </c>
      <c r="AF543" s="35">
        <v>0.46259865396561373</v>
      </c>
      <c r="AG543" s="35">
        <v>0.46339080104527541</v>
      </c>
      <c r="AH543" s="35">
        <v>0.45949392654688126</v>
      </c>
      <c r="AI543" s="35">
        <v>0.46050878920575589</v>
      </c>
      <c r="AK543" s="28">
        <f t="shared" si="118"/>
        <v>89484.784345745953</v>
      </c>
      <c r="AL543" s="28">
        <f t="shared" si="119"/>
        <v>90286.93881089364</v>
      </c>
      <c r="AM543" s="28">
        <f t="shared" si="120"/>
        <v>136707.53376915655</v>
      </c>
      <c r="AN543" s="28">
        <f t="shared" si="121"/>
        <v>409519.3086932241</v>
      </c>
      <c r="AO543" s="28">
        <f t="shared" si="122"/>
        <v>185641.61701191997</v>
      </c>
      <c r="AP543" s="28">
        <f t="shared" si="123"/>
        <v>140198.56334237987</v>
      </c>
      <c r="AQ543" s="28">
        <f t="shared" si="124"/>
        <v>187332.69043359967</v>
      </c>
      <c r="AR543" s="28">
        <f t="shared" si="125"/>
        <v>235934.54864436117</v>
      </c>
      <c r="AS543" s="28">
        <f t="shared" si="126"/>
        <v>138779.59618968412</v>
      </c>
      <c r="AT543" s="28">
        <f t="shared" si="127"/>
        <v>184892.92961706489</v>
      </c>
      <c r="AU543" s="28">
        <f t="shared" si="128"/>
        <v>229287.46934689375</v>
      </c>
      <c r="AV543" s="28">
        <f t="shared" si="129"/>
        <v>184203.51568230236</v>
      </c>
    </row>
    <row r="544" spans="1:48" s="21" customFormat="1" x14ac:dyDescent="0.3">
      <c r="A544" s="7" t="s">
        <v>281</v>
      </c>
      <c r="B544" s="7" t="s">
        <v>910</v>
      </c>
      <c r="C544" s="7">
        <v>1303</v>
      </c>
      <c r="D544" s="7" t="s">
        <v>8</v>
      </c>
      <c r="E544" s="7">
        <v>913</v>
      </c>
      <c r="F544" s="7" t="s">
        <v>1751</v>
      </c>
      <c r="G544" s="7" t="s">
        <v>914</v>
      </c>
      <c r="H544" s="8" t="s">
        <v>1662</v>
      </c>
      <c r="I544" s="8"/>
      <c r="J544" s="15">
        <v>3696000</v>
      </c>
      <c r="K544" s="15">
        <v>2993000</v>
      </c>
      <c r="L544" s="15">
        <v>3893000</v>
      </c>
      <c r="M544" s="15">
        <v>14175000</v>
      </c>
      <c r="N544" s="15">
        <v>6389000</v>
      </c>
      <c r="O544" s="15">
        <v>5089000</v>
      </c>
      <c r="P544" s="15">
        <v>6175000</v>
      </c>
      <c r="Q544" s="15">
        <v>7073000</v>
      </c>
      <c r="R544" s="15">
        <v>4287000</v>
      </c>
      <c r="S544" s="15">
        <v>6573000</v>
      </c>
      <c r="T544" s="15">
        <v>7884000</v>
      </c>
      <c r="U544" s="15">
        <v>6689000</v>
      </c>
      <c r="V544" s="29">
        <v>0.46160000000000001</v>
      </c>
      <c r="X544" s="35">
        <v>0.4474239217287298</v>
      </c>
      <c r="Y544" s="35">
        <v>0.45143469405446823</v>
      </c>
      <c r="Z544" s="35">
        <v>0.45569177923052184</v>
      </c>
      <c r="AA544" s="35">
        <v>0.45552759587677877</v>
      </c>
      <c r="AB544" s="35">
        <v>0.46410404252979992</v>
      </c>
      <c r="AC544" s="35">
        <v>0.46732854447459954</v>
      </c>
      <c r="AD544" s="35">
        <v>0.46950548980852047</v>
      </c>
      <c r="AE544" s="35">
        <v>0.47281472674220676</v>
      </c>
      <c r="AF544" s="35">
        <v>0.46259865396561373</v>
      </c>
      <c r="AG544" s="35">
        <v>0.46339080104527541</v>
      </c>
      <c r="AH544" s="35">
        <v>0.45949392654688126</v>
      </c>
      <c r="AI544" s="35">
        <v>0.46050878920575589</v>
      </c>
      <c r="AK544" s="28">
        <f t="shared" si="118"/>
        <v>1653678.8147093854</v>
      </c>
      <c r="AL544" s="28">
        <f t="shared" si="119"/>
        <v>1351144.0393050234</v>
      </c>
      <c r="AM544" s="28">
        <f t="shared" si="120"/>
        <v>1774008.0965444215</v>
      </c>
      <c r="AN544" s="28">
        <f t="shared" si="121"/>
        <v>6457103.6715533389</v>
      </c>
      <c r="AO544" s="28">
        <f t="shared" si="122"/>
        <v>2965160.7277228916</v>
      </c>
      <c r="AP544" s="28">
        <f t="shared" si="123"/>
        <v>2378234.9628312369</v>
      </c>
      <c r="AQ544" s="28">
        <f t="shared" si="124"/>
        <v>2899196.3995676138</v>
      </c>
      <c r="AR544" s="28">
        <f t="shared" si="125"/>
        <v>3344218.5622476283</v>
      </c>
      <c r="AS544" s="28">
        <f t="shared" si="126"/>
        <v>1983160.429550586</v>
      </c>
      <c r="AT544" s="28">
        <f t="shared" si="127"/>
        <v>3045867.7352705952</v>
      </c>
      <c r="AU544" s="28">
        <f t="shared" si="128"/>
        <v>3622650.1168956119</v>
      </c>
      <c r="AV544" s="28">
        <f t="shared" si="129"/>
        <v>3080343.2909973012</v>
      </c>
    </row>
    <row r="545" spans="1:48" s="21" customFormat="1" x14ac:dyDescent="0.3">
      <c r="A545" s="7" t="s">
        <v>281</v>
      </c>
      <c r="B545" s="7" t="s">
        <v>910</v>
      </c>
      <c r="C545" s="7">
        <v>1303</v>
      </c>
      <c r="D545" s="7" t="s">
        <v>8</v>
      </c>
      <c r="E545" s="7">
        <v>913</v>
      </c>
      <c r="F545" s="7">
        <v>111328</v>
      </c>
      <c r="G545" s="7" t="s">
        <v>914</v>
      </c>
      <c r="H545" s="8" t="s">
        <v>1663</v>
      </c>
      <c r="I545" s="8"/>
      <c r="J545" s="15">
        <v>1499000</v>
      </c>
      <c r="K545" s="15">
        <v>1198000</v>
      </c>
      <c r="L545" s="15">
        <v>1598000</v>
      </c>
      <c r="M545" s="15">
        <v>5690000</v>
      </c>
      <c r="N545" s="15">
        <v>2596000</v>
      </c>
      <c r="O545" s="15">
        <v>1996000</v>
      </c>
      <c r="P545" s="15">
        <v>2490000</v>
      </c>
      <c r="Q545" s="15">
        <v>2790000</v>
      </c>
      <c r="R545" s="15">
        <v>1695000</v>
      </c>
      <c r="S545" s="15">
        <v>2590000</v>
      </c>
      <c r="T545" s="15">
        <v>3094000</v>
      </c>
      <c r="U545" s="15">
        <v>2696000</v>
      </c>
      <c r="V545" s="29">
        <v>0.46160000000000001</v>
      </c>
      <c r="X545" s="35">
        <v>0.4474239217287298</v>
      </c>
      <c r="Y545" s="35">
        <v>0.45143469405446823</v>
      </c>
      <c r="Z545" s="35">
        <v>0.45569177923052184</v>
      </c>
      <c r="AA545" s="35">
        <v>0.45552759587677877</v>
      </c>
      <c r="AB545" s="35">
        <v>0.46410404252979992</v>
      </c>
      <c r="AC545" s="35">
        <v>0.46732854447459954</v>
      </c>
      <c r="AD545" s="35">
        <v>0.46950548980852047</v>
      </c>
      <c r="AE545" s="35">
        <v>0.47281472674220676</v>
      </c>
      <c r="AF545" s="35">
        <v>0.46259865396561373</v>
      </c>
      <c r="AG545" s="35">
        <v>0.46339080104527541</v>
      </c>
      <c r="AH545" s="35">
        <v>0.45949392654688126</v>
      </c>
      <c r="AI545" s="35">
        <v>0.46050878920575589</v>
      </c>
      <c r="AK545" s="28">
        <f t="shared" si="118"/>
        <v>670688.45867136598</v>
      </c>
      <c r="AL545" s="28">
        <f t="shared" si="119"/>
        <v>540818.76347725291</v>
      </c>
      <c r="AM545" s="28">
        <f t="shared" si="120"/>
        <v>728195.46321037388</v>
      </c>
      <c r="AN545" s="28">
        <f t="shared" si="121"/>
        <v>2591952.0205388712</v>
      </c>
      <c r="AO545" s="28">
        <f t="shared" si="122"/>
        <v>1204814.0944073605</v>
      </c>
      <c r="AP545" s="28">
        <f t="shared" si="123"/>
        <v>932787.77477130073</v>
      </c>
      <c r="AQ545" s="28">
        <f t="shared" si="124"/>
        <v>1169068.6696232159</v>
      </c>
      <c r="AR545" s="28">
        <f t="shared" si="125"/>
        <v>1319153.0876107567</v>
      </c>
      <c r="AS545" s="28">
        <f t="shared" si="126"/>
        <v>784104.71847171523</v>
      </c>
      <c r="AT545" s="28">
        <f t="shared" si="127"/>
        <v>1200182.1747072632</v>
      </c>
      <c r="AU545" s="28">
        <f t="shared" si="128"/>
        <v>1421674.2087360506</v>
      </c>
      <c r="AV545" s="28">
        <f t="shared" si="129"/>
        <v>1241531.6956987178</v>
      </c>
    </row>
    <row r="546" spans="1:48" s="21" customFormat="1" x14ac:dyDescent="0.3">
      <c r="A546" s="7" t="s">
        <v>281</v>
      </c>
      <c r="B546" s="7" t="s">
        <v>910</v>
      </c>
      <c r="C546" s="7">
        <v>1303</v>
      </c>
      <c r="D546" s="7" t="s">
        <v>8</v>
      </c>
      <c r="E546" s="7">
        <v>901</v>
      </c>
      <c r="F546" s="7">
        <v>111449</v>
      </c>
      <c r="G546" s="7" t="s">
        <v>914</v>
      </c>
      <c r="H546" s="8" t="s">
        <v>1664</v>
      </c>
      <c r="I546" s="8"/>
      <c r="J546" s="15">
        <v>1199000</v>
      </c>
      <c r="K546" s="15">
        <v>998000</v>
      </c>
      <c r="L546" s="15">
        <v>1298000</v>
      </c>
      <c r="M546" s="15">
        <v>4692000</v>
      </c>
      <c r="N546" s="15">
        <v>2097000</v>
      </c>
      <c r="O546" s="15">
        <v>1697000</v>
      </c>
      <c r="P546" s="15">
        <v>2092000</v>
      </c>
      <c r="Q546" s="15">
        <v>2391000</v>
      </c>
      <c r="R546" s="15">
        <v>1994000</v>
      </c>
      <c r="S546" s="15">
        <v>2191000</v>
      </c>
      <c r="T546" s="15">
        <v>2595000</v>
      </c>
      <c r="U546" s="15">
        <v>2197000</v>
      </c>
      <c r="V546" s="29">
        <v>0.46160000000000001</v>
      </c>
      <c r="X546" s="35">
        <v>0.4474239217287298</v>
      </c>
      <c r="Y546" s="35">
        <v>0.45143469405446823</v>
      </c>
      <c r="Z546" s="35">
        <v>0.45569177923052184</v>
      </c>
      <c r="AA546" s="35">
        <v>0.45552759587677877</v>
      </c>
      <c r="AB546" s="35">
        <v>0.46410404252979992</v>
      </c>
      <c r="AC546" s="35">
        <v>0.46732854447459954</v>
      </c>
      <c r="AD546" s="35">
        <v>0.46950548980852047</v>
      </c>
      <c r="AE546" s="35">
        <v>0.47281472674220676</v>
      </c>
      <c r="AF546" s="35">
        <v>0.46259865396561373</v>
      </c>
      <c r="AG546" s="35">
        <v>0.46339080104527541</v>
      </c>
      <c r="AH546" s="35">
        <v>0.45949392654688126</v>
      </c>
      <c r="AI546" s="35">
        <v>0.46050878920575589</v>
      </c>
      <c r="AK546" s="28">
        <f t="shared" si="118"/>
        <v>536461.28215274704</v>
      </c>
      <c r="AL546" s="28">
        <f t="shared" si="119"/>
        <v>450531.82466635929</v>
      </c>
      <c r="AM546" s="28">
        <f t="shared" si="120"/>
        <v>591487.92944121733</v>
      </c>
      <c r="AN546" s="28">
        <f t="shared" si="121"/>
        <v>2137335.4798538461</v>
      </c>
      <c r="AO546" s="28">
        <f t="shared" si="122"/>
        <v>973226.17718499049</v>
      </c>
      <c r="AP546" s="28">
        <f t="shared" si="123"/>
        <v>793056.53997339541</v>
      </c>
      <c r="AQ546" s="28">
        <f t="shared" si="124"/>
        <v>982205.48467942479</v>
      </c>
      <c r="AR546" s="28">
        <f t="shared" si="125"/>
        <v>1130500.0116406165</v>
      </c>
      <c r="AS546" s="28">
        <f t="shared" si="126"/>
        <v>922421.71600743372</v>
      </c>
      <c r="AT546" s="28">
        <f t="shared" si="127"/>
        <v>1015289.2450901985</v>
      </c>
      <c r="AU546" s="28">
        <f t="shared" si="128"/>
        <v>1192386.7393891569</v>
      </c>
      <c r="AV546" s="28">
        <f t="shared" si="129"/>
        <v>1011737.8098850456</v>
      </c>
    </row>
    <row r="547" spans="1:48" s="21" customFormat="1" x14ac:dyDescent="0.3">
      <c r="A547" s="7" t="s">
        <v>281</v>
      </c>
      <c r="B547" s="7" t="s">
        <v>910</v>
      </c>
      <c r="C547" s="7">
        <v>1303</v>
      </c>
      <c r="D547" s="7" t="s">
        <v>1203</v>
      </c>
      <c r="E547" s="7">
        <v>905</v>
      </c>
      <c r="F547" s="7" t="s">
        <v>1752</v>
      </c>
      <c r="G547" s="7" t="s">
        <v>914</v>
      </c>
      <c r="H547" s="8" t="s">
        <v>1665</v>
      </c>
      <c r="I547" s="8"/>
      <c r="J547" s="15">
        <v>4295000</v>
      </c>
      <c r="K547" s="15">
        <v>3492000</v>
      </c>
      <c r="L547" s="15">
        <v>4492000</v>
      </c>
      <c r="M547" s="15">
        <v>16570000</v>
      </c>
      <c r="N547" s="15">
        <v>7488000</v>
      </c>
      <c r="O547" s="15">
        <v>5887000</v>
      </c>
      <c r="P547" s="15">
        <v>7270000</v>
      </c>
      <c r="Q547" s="15">
        <v>8269000</v>
      </c>
      <c r="R547" s="15">
        <v>4984000</v>
      </c>
      <c r="S547" s="15">
        <v>7668000</v>
      </c>
      <c r="T547" s="15">
        <v>9182000</v>
      </c>
      <c r="U547" s="15">
        <v>7787000</v>
      </c>
      <c r="V547" s="29">
        <v>0.46160000000000001</v>
      </c>
      <c r="X547" s="35">
        <v>0.4474239217287298</v>
      </c>
      <c r="Y547" s="35">
        <v>0.45143469405446823</v>
      </c>
      <c r="Z547" s="35">
        <v>0.45569177923052184</v>
      </c>
      <c r="AA547" s="35">
        <v>0.45552759587677877</v>
      </c>
      <c r="AB547" s="35">
        <v>0.46410404252979992</v>
      </c>
      <c r="AC547" s="35">
        <v>0.46732854447459954</v>
      </c>
      <c r="AD547" s="35">
        <v>0.46950548980852047</v>
      </c>
      <c r="AE547" s="35">
        <v>0.47281472674220676</v>
      </c>
      <c r="AF547" s="35">
        <v>0.46259865396561373</v>
      </c>
      <c r="AG547" s="35">
        <v>0.46339080104527541</v>
      </c>
      <c r="AH547" s="35">
        <v>0.45949392654688126</v>
      </c>
      <c r="AI547" s="35">
        <v>0.46050878920575589</v>
      </c>
      <c r="AK547" s="28">
        <f t="shared" si="118"/>
        <v>1921685.7438248945</v>
      </c>
      <c r="AL547" s="28">
        <f t="shared" si="119"/>
        <v>1576409.9516382031</v>
      </c>
      <c r="AM547" s="28">
        <f t="shared" si="120"/>
        <v>2046967.4723035041</v>
      </c>
      <c r="AN547" s="28">
        <f t="shared" si="121"/>
        <v>7548092.2636782238</v>
      </c>
      <c r="AO547" s="28">
        <f t="shared" si="122"/>
        <v>3475211.0704631419</v>
      </c>
      <c r="AP547" s="28">
        <f t="shared" si="123"/>
        <v>2751163.1413219674</v>
      </c>
      <c r="AQ547" s="28">
        <f t="shared" si="124"/>
        <v>3413304.9109079437</v>
      </c>
      <c r="AR547" s="28">
        <f t="shared" si="125"/>
        <v>3909704.9754313077</v>
      </c>
      <c r="AS547" s="28">
        <f t="shared" si="126"/>
        <v>2305591.6913646189</v>
      </c>
      <c r="AT547" s="28">
        <f t="shared" si="127"/>
        <v>3553280.662415172</v>
      </c>
      <c r="AU547" s="28">
        <f t="shared" si="128"/>
        <v>4219073.2335534636</v>
      </c>
      <c r="AV547" s="28">
        <f t="shared" si="129"/>
        <v>3585981.941545221</v>
      </c>
    </row>
    <row r="548" spans="1:48" s="21" customFormat="1" x14ac:dyDescent="0.3">
      <c r="A548" s="7" t="s">
        <v>281</v>
      </c>
      <c r="B548" s="7" t="s">
        <v>910</v>
      </c>
      <c r="C548" s="7">
        <v>1303</v>
      </c>
      <c r="D548" s="7" t="s">
        <v>8</v>
      </c>
      <c r="E548" s="7">
        <v>907</v>
      </c>
      <c r="F548" s="7" t="s">
        <v>1753</v>
      </c>
      <c r="G548" s="7" t="s">
        <v>1762</v>
      </c>
      <c r="H548" s="8" t="s">
        <v>1666</v>
      </c>
      <c r="I548" s="8"/>
      <c r="J548" s="15">
        <v>9987000</v>
      </c>
      <c r="K548" s="15">
        <v>4989000</v>
      </c>
      <c r="L548" s="15">
        <v>4992000</v>
      </c>
      <c r="M548" s="15">
        <v>9982000</v>
      </c>
      <c r="N548" s="15">
        <v>4992000</v>
      </c>
      <c r="O548" s="15">
        <v>4989000</v>
      </c>
      <c r="P548" s="15">
        <v>4980000</v>
      </c>
      <c r="Q548" s="15">
        <v>4981000</v>
      </c>
      <c r="R548" s="15">
        <v>4984000</v>
      </c>
      <c r="S548" s="15">
        <v>4980000</v>
      </c>
      <c r="T548" s="15">
        <v>9980000</v>
      </c>
      <c r="U548" s="15">
        <v>9983000</v>
      </c>
      <c r="V548" s="29">
        <v>0.46160000000000001</v>
      </c>
      <c r="X548" s="35">
        <v>0.4474239217287298</v>
      </c>
      <c r="Y548" s="35">
        <v>0.45143469405446823</v>
      </c>
      <c r="Z548" s="35">
        <v>0.45569177923052184</v>
      </c>
      <c r="AA548" s="35">
        <v>0.45552759587677877</v>
      </c>
      <c r="AB548" s="35">
        <v>0.46410404252979992</v>
      </c>
      <c r="AC548" s="35">
        <v>0.46732854447459954</v>
      </c>
      <c r="AD548" s="35">
        <v>0.46950548980852047</v>
      </c>
      <c r="AE548" s="35">
        <v>0.47281472674220676</v>
      </c>
      <c r="AF548" s="35">
        <v>0.46259865396561373</v>
      </c>
      <c r="AG548" s="35">
        <v>0.46339080104527541</v>
      </c>
      <c r="AH548" s="35">
        <v>0.45949392654688126</v>
      </c>
      <c r="AI548" s="35">
        <v>0.46050878920575589</v>
      </c>
      <c r="AK548" s="28">
        <f t="shared" si="118"/>
        <v>4468422.7063048249</v>
      </c>
      <c r="AL548" s="28">
        <f t="shared" si="119"/>
        <v>2252207.6886377418</v>
      </c>
      <c r="AM548" s="28">
        <f t="shared" si="120"/>
        <v>2274813.3619187651</v>
      </c>
      <c r="AN548" s="28">
        <f t="shared" si="121"/>
        <v>4547076.4620420057</v>
      </c>
      <c r="AO548" s="28">
        <f t="shared" si="122"/>
        <v>2316807.3803087613</v>
      </c>
      <c r="AP548" s="28">
        <f t="shared" si="123"/>
        <v>2331502.1083837771</v>
      </c>
      <c r="AQ548" s="28">
        <f t="shared" si="124"/>
        <v>2338137.3392464318</v>
      </c>
      <c r="AR548" s="28">
        <f t="shared" si="125"/>
        <v>2355090.1539029321</v>
      </c>
      <c r="AS548" s="28">
        <f t="shared" si="126"/>
        <v>2305591.6913646189</v>
      </c>
      <c r="AT548" s="28">
        <f t="shared" si="127"/>
        <v>2307686.1892054714</v>
      </c>
      <c r="AU548" s="28">
        <f t="shared" si="128"/>
        <v>4585749.3869378753</v>
      </c>
      <c r="AV548" s="28">
        <f t="shared" si="129"/>
        <v>4597259.2426410606</v>
      </c>
    </row>
    <row r="549" spans="1:48" s="21" customFormat="1" x14ac:dyDescent="0.3">
      <c r="A549" s="7" t="s">
        <v>281</v>
      </c>
      <c r="B549" s="7" t="s">
        <v>910</v>
      </c>
      <c r="C549" s="7">
        <v>1303</v>
      </c>
      <c r="D549" s="7" t="s">
        <v>8</v>
      </c>
      <c r="E549" s="7">
        <v>913</v>
      </c>
      <c r="F549" s="7" t="s">
        <v>1754</v>
      </c>
      <c r="G549" s="7" t="s">
        <v>1762</v>
      </c>
      <c r="H549" s="8" t="s">
        <v>1667</v>
      </c>
      <c r="I549" s="8"/>
      <c r="J549" s="15">
        <v>9987000</v>
      </c>
      <c r="K549" s="15">
        <v>4989000</v>
      </c>
      <c r="L549" s="15">
        <v>4992000</v>
      </c>
      <c r="M549" s="15">
        <v>9982000</v>
      </c>
      <c r="N549" s="15">
        <v>9983000</v>
      </c>
      <c r="O549" s="15">
        <v>9978000</v>
      </c>
      <c r="P549" s="15">
        <v>4980000</v>
      </c>
      <c r="Q549" s="15">
        <v>4981000</v>
      </c>
      <c r="R549" s="15">
        <v>9968000</v>
      </c>
      <c r="S549" s="15">
        <v>4980000</v>
      </c>
      <c r="T549" s="15">
        <v>11976000</v>
      </c>
      <c r="U549" s="15">
        <v>12978000</v>
      </c>
      <c r="V549" s="29">
        <v>0.46160000000000001</v>
      </c>
      <c r="X549" s="35">
        <v>0.4474239217287298</v>
      </c>
      <c r="Y549" s="35">
        <v>0.45143469405446823</v>
      </c>
      <c r="Z549" s="35">
        <v>0.45569177923052184</v>
      </c>
      <c r="AA549" s="35">
        <v>0.45552759587677877</v>
      </c>
      <c r="AB549" s="35">
        <v>0.46410404252979992</v>
      </c>
      <c r="AC549" s="35">
        <v>0.46732854447459954</v>
      </c>
      <c r="AD549" s="35">
        <v>0.46950548980852047</v>
      </c>
      <c r="AE549" s="35">
        <v>0.47281472674220676</v>
      </c>
      <c r="AF549" s="35">
        <v>0.46259865396561373</v>
      </c>
      <c r="AG549" s="35">
        <v>0.46339080104527541</v>
      </c>
      <c r="AH549" s="35">
        <v>0.45949392654688126</v>
      </c>
      <c r="AI549" s="35">
        <v>0.46050878920575589</v>
      </c>
      <c r="AK549" s="28">
        <f t="shared" si="118"/>
        <v>4468422.7063048249</v>
      </c>
      <c r="AL549" s="28">
        <f t="shared" si="119"/>
        <v>2252207.6886377418</v>
      </c>
      <c r="AM549" s="28">
        <f t="shared" si="120"/>
        <v>2274813.3619187651</v>
      </c>
      <c r="AN549" s="28">
        <f t="shared" si="121"/>
        <v>4547076.4620420057</v>
      </c>
      <c r="AO549" s="28">
        <f t="shared" si="122"/>
        <v>4633150.6565749925</v>
      </c>
      <c r="AP549" s="28">
        <f t="shared" si="123"/>
        <v>4663004.2167675542</v>
      </c>
      <c r="AQ549" s="28">
        <f t="shared" si="124"/>
        <v>2338137.3392464318</v>
      </c>
      <c r="AR549" s="28">
        <f t="shared" si="125"/>
        <v>2355090.1539029321</v>
      </c>
      <c r="AS549" s="28">
        <f t="shared" si="126"/>
        <v>4611183.3827292379</v>
      </c>
      <c r="AT549" s="28">
        <f t="shared" si="127"/>
        <v>2307686.1892054714</v>
      </c>
      <c r="AU549" s="28">
        <f t="shared" si="128"/>
        <v>5502899.2643254502</v>
      </c>
      <c r="AV549" s="28">
        <f t="shared" si="129"/>
        <v>5976483.0663123</v>
      </c>
    </row>
    <row r="550" spans="1:48" s="21" customFormat="1" x14ac:dyDescent="0.3">
      <c r="A550" s="7" t="s">
        <v>281</v>
      </c>
      <c r="B550" s="7" t="s">
        <v>910</v>
      </c>
      <c r="C550" s="7">
        <v>1303</v>
      </c>
      <c r="D550" s="7" t="s">
        <v>8</v>
      </c>
      <c r="E550" s="7">
        <v>913</v>
      </c>
      <c r="F550" s="7" t="s">
        <v>1755</v>
      </c>
      <c r="G550" s="7" t="s">
        <v>1762</v>
      </c>
      <c r="H550" s="8" t="s">
        <v>1668</v>
      </c>
      <c r="I550" s="8"/>
      <c r="J550" s="15">
        <v>999000</v>
      </c>
      <c r="K550" s="15">
        <v>0</v>
      </c>
      <c r="L550" s="15">
        <v>999000</v>
      </c>
      <c r="M550" s="15">
        <v>999000</v>
      </c>
      <c r="N550" s="15">
        <v>999000</v>
      </c>
      <c r="O550" s="15">
        <v>998000</v>
      </c>
      <c r="P550" s="15">
        <v>996000</v>
      </c>
      <c r="Q550" s="15">
        <v>997000</v>
      </c>
      <c r="R550" s="15">
        <v>997000</v>
      </c>
      <c r="S550" s="15">
        <v>0</v>
      </c>
      <c r="T550" s="15">
        <v>998000</v>
      </c>
      <c r="U550" s="15">
        <v>999000</v>
      </c>
      <c r="V550" s="29">
        <v>0.46160000000000001</v>
      </c>
      <c r="X550" s="35">
        <v>0.4474239217287298</v>
      </c>
      <c r="Y550" s="35">
        <v>0.45143469405446823</v>
      </c>
      <c r="Z550" s="35">
        <v>0.45569177923052184</v>
      </c>
      <c r="AA550" s="35">
        <v>0.45552759587677877</v>
      </c>
      <c r="AB550" s="35">
        <v>0.46410404252979992</v>
      </c>
      <c r="AC550" s="35">
        <v>0.46732854447459954</v>
      </c>
      <c r="AD550" s="35">
        <v>0.46950548980852047</v>
      </c>
      <c r="AE550" s="35">
        <v>0.47281472674220676</v>
      </c>
      <c r="AF550" s="35">
        <v>0.46259865396561373</v>
      </c>
      <c r="AG550" s="35">
        <v>0.46339080104527541</v>
      </c>
      <c r="AH550" s="35">
        <v>0.45949392654688126</v>
      </c>
      <c r="AI550" s="35">
        <v>0.46050878920575589</v>
      </c>
      <c r="AK550" s="28">
        <f t="shared" ref="AK550:AK613" si="130">X550*J550</f>
        <v>446976.49780700105</v>
      </c>
      <c r="AL550" s="28">
        <f t="shared" ref="AL550:AL613" si="131">Y550*K550</f>
        <v>0</v>
      </c>
      <c r="AM550" s="28">
        <f t="shared" ref="AM550:AM613" si="132">Z550*L550</f>
        <v>455236.08745129133</v>
      </c>
      <c r="AN550" s="28">
        <f t="shared" ref="AN550:AN613" si="133">AA550*M550</f>
        <v>455072.06828090199</v>
      </c>
      <c r="AO550" s="28">
        <f t="shared" ref="AO550:AO613" si="134">AB550*N550</f>
        <v>463639.93848727015</v>
      </c>
      <c r="AP550" s="28">
        <f t="shared" ref="AP550:AP613" si="135">AC550*O550</f>
        <v>466393.88738565036</v>
      </c>
      <c r="AQ550" s="28">
        <f t="shared" ref="AQ550:AQ613" si="136">AD550*P550</f>
        <v>467627.46784928639</v>
      </c>
      <c r="AR550" s="28">
        <f t="shared" ref="AR550:AR613" si="137">AE550*Q550</f>
        <v>471396.28256198013</v>
      </c>
      <c r="AS550" s="28">
        <f t="shared" ref="AS550:AS613" si="138">AF550*R550</f>
        <v>461210.85800371686</v>
      </c>
      <c r="AT550" s="28">
        <f t="shared" ref="AT550:AT613" si="139">AG550*S550</f>
        <v>0</v>
      </c>
      <c r="AU550" s="28">
        <f t="shared" ref="AU550:AU613" si="140">AH550*T550</f>
        <v>458574.9386937875</v>
      </c>
      <c r="AV550" s="28">
        <f t="shared" ref="AV550:AV613" si="141">AI550*U550</f>
        <v>460048.28041655011</v>
      </c>
    </row>
    <row r="551" spans="1:48" s="21" customFormat="1" x14ac:dyDescent="0.3">
      <c r="A551" s="7" t="s">
        <v>281</v>
      </c>
      <c r="B551" s="7" t="s">
        <v>910</v>
      </c>
      <c r="C551" s="7">
        <v>1303</v>
      </c>
      <c r="D551" s="7" t="s">
        <v>8</v>
      </c>
      <c r="E551" s="7">
        <v>913</v>
      </c>
      <c r="F551" s="7" t="s">
        <v>1756</v>
      </c>
      <c r="G551" s="7" t="s">
        <v>1762</v>
      </c>
      <c r="H551" s="8" t="s">
        <v>1669</v>
      </c>
      <c r="I551" s="8"/>
      <c r="J551" s="15">
        <v>1998000</v>
      </c>
      <c r="K551" s="15">
        <v>0</v>
      </c>
      <c r="L551" s="15">
        <v>999000</v>
      </c>
      <c r="M551" s="15">
        <v>999000</v>
      </c>
      <c r="N551" s="15">
        <v>999000</v>
      </c>
      <c r="O551" s="15">
        <v>0</v>
      </c>
      <c r="P551" s="15">
        <v>996000</v>
      </c>
      <c r="Q551" s="15">
        <v>997000</v>
      </c>
      <c r="R551" s="15">
        <v>997000</v>
      </c>
      <c r="S551" s="15">
        <v>996000</v>
      </c>
      <c r="T551" s="15">
        <v>0</v>
      </c>
      <c r="U551" s="15">
        <v>999000</v>
      </c>
      <c r="V551" s="29">
        <v>0.46160000000000001</v>
      </c>
      <c r="X551" s="35">
        <v>0.4474239217287298</v>
      </c>
      <c r="Y551" s="35">
        <v>0.45143469405446823</v>
      </c>
      <c r="Z551" s="35">
        <v>0.45569177923052184</v>
      </c>
      <c r="AA551" s="35">
        <v>0.45552759587677877</v>
      </c>
      <c r="AB551" s="35">
        <v>0.46410404252979992</v>
      </c>
      <c r="AC551" s="35">
        <v>0.46732854447459954</v>
      </c>
      <c r="AD551" s="35">
        <v>0.46950548980852047</v>
      </c>
      <c r="AE551" s="35">
        <v>0.47281472674220676</v>
      </c>
      <c r="AF551" s="35">
        <v>0.46259865396561373</v>
      </c>
      <c r="AG551" s="35">
        <v>0.46339080104527541</v>
      </c>
      <c r="AH551" s="35">
        <v>0.45949392654688126</v>
      </c>
      <c r="AI551" s="35">
        <v>0.46050878920575589</v>
      </c>
      <c r="AK551" s="28">
        <f t="shared" si="130"/>
        <v>893952.99561400211</v>
      </c>
      <c r="AL551" s="28">
        <f t="shared" si="131"/>
        <v>0</v>
      </c>
      <c r="AM551" s="28">
        <f t="shared" si="132"/>
        <v>455236.08745129133</v>
      </c>
      <c r="AN551" s="28">
        <f t="shared" si="133"/>
        <v>455072.06828090199</v>
      </c>
      <c r="AO551" s="28">
        <f t="shared" si="134"/>
        <v>463639.93848727015</v>
      </c>
      <c r="AP551" s="28">
        <f t="shared" si="135"/>
        <v>0</v>
      </c>
      <c r="AQ551" s="28">
        <f t="shared" si="136"/>
        <v>467627.46784928639</v>
      </c>
      <c r="AR551" s="28">
        <f t="shared" si="137"/>
        <v>471396.28256198013</v>
      </c>
      <c r="AS551" s="28">
        <f t="shared" si="138"/>
        <v>461210.85800371686</v>
      </c>
      <c r="AT551" s="28">
        <f t="shared" si="139"/>
        <v>461537.23784109432</v>
      </c>
      <c r="AU551" s="28">
        <f t="shared" si="140"/>
        <v>0</v>
      </c>
      <c r="AV551" s="28">
        <f t="shared" si="141"/>
        <v>460048.28041655011</v>
      </c>
    </row>
    <row r="552" spans="1:48" s="21" customFormat="1" x14ac:dyDescent="0.3">
      <c r="A552" s="7" t="s">
        <v>281</v>
      </c>
      <c r="B552" s="7" t="s">
        <v>910</v>
      </c>
      <c r="C552" s="7">
        <v>1303</v>
      </c>
      <c r="D552" s="7" t="s">
        <v>8</v>
      </c>
      <c r="E552" s="7">
        <v>913</v>
      </c>
      <c r="F552" s="7" t="s">
        <v>1757</v>
      </c>
      <c r="G552" s="7" t="s">
        <v>1762</v>
      </c>
      <c r="H552" s="8" t="s">
        <v>1670</v>
      </c>
      <c r="I552" s="8"/>
      <c r="J552" s="15">
        <v>999000</v>
      </c>
      <c r="K552" s="15">
        <v>0</v>
      </c>
      <c r="L552" s="15">
        <v>0</v>
      </c>
      <c r="M552" s="15">
        <v>999000</v>
      </c>
      <c r="N552" s="15">
        <v>999000</v>
      </c>
      <c r="O552" s="15">
        <v>998000</v>
      </c>
      <c r="P552" s="15">
        <v>996000</v>
      </c>
      <c r="Q552" s="15">
        <v>997000</v>
      </c>
      <c r="R552" s="15">
        <v>997000</v>
      </c>
      <c r="S552" s="15">
        <v>996000</v>
      </c>
      <c r="T552" s="15">
        <v>998000</v>
      </c>
      <c r="U552" s="15">
        <v>999000</v>
      </c>
      <c r="V552" s="29">
        <v>0.46160000000000001</v>
      </c>
      <c r="X552" s="35">
        <v>0.4474239217287298</v>
      </c>
      <c r="Y552" s="35">
        <v>0.45143469405446823</v>
      </c>
      <c r="Z552" s="35">
        <v>0.45569177923052184</v>
      </c>
      <c r="AA552" s="35">
        <v>0.45552759587677877</v>
      </c>
      <c r="AB552" s="35">
        <v>0.46410404252979992</v>
      </c>
      <c r="AC552" s="35">
        <v>0.46732854447459954</v>
      </c>
      <c r="AD552" s="35">
        <v>0.46950548980852047</v>
      </c>
      <c r="AE552" s="35">
        <v>0.47281472674220676</v>
      </c>
      <c r="AF552" s="35">
        <v>0.46259865396561373</v>
      </c>
      <c r="AG552" s="35">
        <v>0.46339080104527541</v>
      </c>
      <c r="AH552" s="35">
        <v>0.45949392654688126</v>
      </c>
      <c r="AI552" s="35">
        <v>0.46050878920575589</v>
      </c>
      <c r="AK552" s="28">
        <f t="shared" si="130"/>
        <v>446976.49780700105</v>
      </c>
      <c r="AL552" s="28">
        <f t="shared" si="131"/>
        <v>0</v>
      </c>
      <c r="AM552" s="28">
        <f t="shared" si="132"/>
        <v>0</v>
      </c>
      <c r="AN552" s="28">
        <f t="shared" si="133"/>
        <v>455072.06828090199</v>
      </c>
      <c r="AO552" s="28">
        <f t="shared" si="134"/>
        <v>463639.93848727015</v>
      </c>
      <c r="AP552" s="28">
        <f t="shared" si="135"/>
        <v>466393.88738565036</v>
      </c>
      <c r="AQ552" s="28">
        <f t="shared" si="136"/>
        <v>467627.46784928639</v>
      </c>
      <c r="AR552" s="28">
        <f t="shared" si="137"/>
        <v>471396.28256198013</v>
      </c>
      <c r="AS552" s="28">
        <f t="shared" si="138"/>
        <v>461210.85800371686</v>
      </c>
      <c r="AT552" s="28">
        <f t="shared" si="139"/>
        <v>461537.23784109432</v>
      </c>
      <c r="AU552" s="28">
        <f t="shared" si="140"/>
        <v>458574.9386937875</v>
      </c>
      <c r="AV552" s="28">
        <f t="shared" si="141"/>
        <v>460048.28041655011</v>
      </c>
    </row>
    <row r="553" spans="1:48" s="21" customFormat="1" x14ac:dyDescent="0.3">
      <c r="A553" s="7" t="s">
        <v>281</v>
      </c>
      <c r="B553" s="7" t="s">
        <v>910</v>
      </c>
      <c r="C553" s="7">
        <v>1303</v>
      </c>
      <c r="D553" s="7" t="s">
        <v>8</v>
      </c>
      <c r="E553" s="7">
        <v>913</v>
      </c>
      <c r="F553" s="7">
        <v>111313</v>
      </c>
      <c r="G553" s="7" t="s">
        <v>1762</v>
      </c>
      <c r="H553" s="8" t="s">
        <v>1671</v>
      </c>
      <c r="I553" s="8"/>
      <c r="J553" s="15">
        <v>999000</v>
      </c>
      <c r="K553" s="15">
        <v>0</v>
      </c>
      <c r="L553" s="15">
        <v>0</v>
      </c>
      <c r="M553" s="15">
        <v>999000</v>
      </c>
      <c r="N553" s="15">
        <v>999000</v>
      </c>
      <c r="O553" s="15">
        <v>0</v>
      </c>
      <c r="P553" s="15">
        <v>0</v>
      </c>
      <c r="Q553" s="15">
        <v>0</v>
      </c>
      <c r="R553" s="15">
        <v>0</v>
      </c>
      <c r="S553" s="15">
        <v>996000</v>
      </c>
      <c r="T553" s="15">
        <v>0</v>
      </c>
      <c r="U553" s="15">
        <v>999000</v>
      </c>
      <c r="V553" s="29">
        <v>0.46160000000000001</v>
      </c>
      <c r="X553" s="35">
        <v>0.4474239217287298</v>
      </c>
      <c r="Y553" s="35">
        <v>0.45143469405446823</v>
      </c>
      <c r="Z553" s="35">
        <v>0.45569177923052184</v>
      </c>
      <c r="AA553" s="35">
        <v>0.45552759587677877</v>
      </c>
      <c r="AB553" s="35">
        <v>0.46410404252979992</v>
      </c>
      <c r="AC553" s="35">
        <v>0.46732854447459954</v>
      </c>
      <c r="AD553" s="35">
        <v>0.46950548980852047</v>
      </c>
      <c r="AE553" s="35">
        <v>0.47281472674220676</v>
      </c>
      <c r="AF553" s="35">
        <v>0.46259865396561373</v>
      </c>
      <c r="AG553" s="35">
        <v>0.46339080104527541</v>
      </c>
      <c r="AH553" s="35">
        <v>0.45949392654688126</v>
      </c>
      <c r="AI553" s="35">
        <v>0.46050878920575589</v>
      </c>
      <c r="AK553" s="28">
        <f t="shared" si="130"/>
        <v>446976.49780700105</v>
      </c>
      <c r="AL553" s="28">
        <f t="shared" si="131"/>
        <v>0</v>
      </c>
      <c r="AM553" s="28">
        <f t="shared" si="132"/>
        <v>0</v>
      </c>
      <c r="AN553" s="28">
        <f t="shared" si="133"/>
        <v>455072.06828090199</v>
      </c>
      <c r="AO553" s="28">
        <f t="shared" si="134"/>
        <v>463639.93848727015</v>
      </c>
      <c r="AP553" s="28">
        <f t="shared" si="135"/>
        <v>0</v>
      </c>
      <c r="AQ553" s="28">
        <f t="shared" si="136"/>
        <v>0</v>
      </c>
      <c r="AR553" s="28">
        <f t="shared" si="137"/>
        <v>0</v>
      </c>
      <c r="AS553" s="28">
        <f t="shared" si="138"/>
        <v>0</v>
      </c>
      <c r="AT553" s="28">
        <f t="shared" si="139"/>
        <v>461537.23784109432</v>
      </c>
      <c r="AU553" s="28">
        <f t="shared" si="140"/>
        <v>0</v>
      </c>
      <c r="AV553" s="28">
        <f t="shared" si="141"/>
        <v>460048.28041655011</v>
      </c>
    </row>
    <row r="554" spans="1:48" s="21" customFormat="1" x14ac:dyDescent="0.3">
      <c r="A554" s="7" t="s">
        <v>281</v>
      </c>
      <c r="B554" s="7" t="s">
        <v>910</v>
      </c>
      <c r="C554" s="7">
        <v>1303</v>
      </c>
      <c r="D554" s="7" t="s">
        <v>8</v>
      </c>
      <c r="E554" s="7">
        <v>913</v>
      </c>
      <c r="F554" s="7" t="s">
        <v>1758</v>
      </c>
      <c r="G554" s="7" t="s">
        <v>1762</v>
      </c>
      <c r="H554" s="8" t="s">
        <v>1672</v>
      </c>
      <c r="I554" s="8"/>
      <c r="J554" s="15">
        <v>999000</v>
      </c>
      <c r="K554" s="15">
        <v>0</v>
      </c>
      <c r="L554" s="15">
        <v>0</v>
      </c>
      <c r="M554" s="15">
        <v>999000</v>
      </c>
      <c r="N554" s="15">
        <v>0</v>
      </c>
      <c r="O554" s="15">
        <v>0</v>
      </c>
      <c r="P554" s="15">
        <v>996000</v>
      </c>
      <c r="Q554" s="15">
        <v>0</v>
      </c>
      <c r="R554" s="15">
        <v>0</v>
      </c>
      <c r="S554" s="15">
        <v>996000</v>
      </c>
      <c r="T554" s="15">
        <v>0</v>
      </c>
      <c r="U554" s="15">
        <v>999000</v>
      </c>
      <c r="V554" s="29">
        <v>0.46160000000000001</v>
      </c>
      <c r="X554" s="35">
        <v>0.4474239217287298</v>
      </c>
      <c r="Y554" s="35">
        <v>0.45143469405446823</v>
      </c>
      <c r="Z554" s="35">
        <v>0.45569177923052184</v>
      </c>
      <c r="AA554" s="35">
        <v>0.45552759587677877</v>
      </c>
      <c r="AB554" s="35">
        <v>0.46410404252979992</v>
      </c>
      <c r="AC554" s="35">
        <v>0.46732854447459954</v>
      </c>
      <c r="AD554" s="35">
        <v>0.46950548980852047</v>
      </c>
      <c r="AE554" s="35">
        <v>0.47281472674220676</v>
      </c>
      <c r="AF554" s="35">
        <v>0.46259865396561373</v>
      </c>
      <c r="AG554" s="35">
        <v>0.46339080104527541</v>
      </c>
      <c r="AH554" s="35">
        <v>0.45949392654688126</v>
      </c>
      <c r="AI554" s="35">
        <v>0.46050878920575589</v>
      </c>
      <c r="AK554" s="28">
        <f t="shared" si="130"/>
        <v>446976.49780700105</v>
      </c>
      <c r="AL554" s="28">
        <f t="shared" si="131"/>
        <v>0</v>
      </c>
      <c r="AM554" s="28">
        <f t="shared" si="132"/>
        <v>0</v>
      </c>
      <c r="AN554" s="28">
        <f t="shared" si="133"/>
        <v>455072.06828090199</v>
      </c>
      <c r="AO554" s="28">
        <f t="shared" si="134"/>
        <v>0</v>
      </c>
      <c r="AP554" s="28">
        <f t="shared" si="135"/>
        <v>0</v>
      </c>
      <c r="AQ554" s="28">
        <f t="shared" si="136"/>
        <v>467627.46784928639</v>
      </c>
      <c r="AR554" s="28">
        <f t="shared" si="137"/>
        <v>0</v>
      </c>
      <c r="AS554" s="28">
        <f t="shared" si="138"/>
        <v>0</v>
      </c>
      <c r="AT554" s="28">
        <f t="shared" si="139"/>
        <v>461537.23784109432</v>
      </c>
      <c r="AU554" s="28">
        <f t="shared" si="140"/>
        <v>0</v>
      </c>
      <c r="AV554" s="28">
        <f t="shared" si="141"/>
        <v>460048.28041655011</v>
      </c>
    </row>
    <row r="555" spans="1:48" s="21" customFormat="1" x14ac:dyDescent="0.3">
      <c r="A555" s="7" t="s">
        <v>281</v>
      </c>
      <c r="B555" s="7" t="s">
        <v>910</v>
      </c>
      <c r="C555" s="7">
        <v>1303</v>
      </c>
      <c r="D555" s="7" t="s">
        <v>8</v>
      </c>
      <c r="E555" s="7">
        <v>913</v>
      </c>
      <c r="F555" s="7" t="s">
        <v>1759</v>
      </c>
      <c r="G555" s="7" t="s">
        <v>1762</v>
      </c>
      <c r="H555" s="8" t="s">
        <v>1673</v>
      </c>
      <c r="I555" s="8"/>
      <c r="J555" s="15">
        <v>1998000</v>
      </c>
      <c r="K555" s="15">
        <v>998000</v>
      </c>
      <c r="L555" s="15">
        <v>2995000</v>
      </c>
      <c r="M555" s="15">
        <v>999000</v>
      </c>
      <c r="N555" s="15">
        <v>2995000</v>
      </c>
      <c r="O555" s="15">
        <v>1996000</v>
      </c>
      <c r="P555" s="15">
        <v>996000</v>
      </c>
      <c r="Q555" s="15">
        <v>2989000</v>
      </c>
      <c r="R555" s="15">
        <v>2991000</v>
      </c>
      <c r="S555" s="15">
        <v>996000</v>
      </c>
      <c r="T555" s="15">
        <v>1996000</v>
      </c>
      <c r="U555" s="15">
        <v>2995000</v>
      </c>
      <c r="V555" s="29">
        <v>0.46160000000000001</v>
      </c>
      <c r="X555" s="35">
        <v>0.4474239217287298</v>
      </c>
      <c r="Y555" s="35">
        <v>0.45143469405446823</v>
      </c>
      <c r="Z555" s="35">
        <v>0.45569177923052184</v>
      </c>
      <c r="AA555" s="35">
        <v>0.45552759587677877</v>
      </c>
      <c r="AB555" s="35">
        <v>0.46410404252979992</v>
      </c>
      <c r="AC555" s="35">
        <v>0.46732854447459954</v>
      </c>
      <c r="AD555" s="35">
        <v>0.46950548980852047</v>
      </c>
      <c r="AE555" s="35">
        <v>0.47281472674220676</v>
      </c>
      <c r="AF555" s="35">
        <v>0.46259865396561373</v>
      </c>
      <c r="AG555" s="35">
        <v>0.46339080104527541</v>
      </c>
      <c r="AH555" s="35">
        <v>0.45949392654688126</v>
      </c>
      <c r="AI555" s="35">
        <v>0.46050878920575589</v>
      </c>
      <c r="AK555" s="28">
        <f t="shared" si="130"/>
        <v>893952.99561400211</v>
      </c>
      <c r="AL555" s="28">
        <f t="shared" si="131"/>
        <v>450531.82466635929</v>
      </c>
      <c r="AM555" s="28">
        <f t="shared" si="132"/>
        <v>1364796.8787954128</v>
      </c>
      <c r="AN555" s="28">
        <f t="shared" si="133"/>
        <v>455072.06828090199</v>
      </c>
      <c r="AO555" s="28">
        <f t="shared" si="134"/>
        <v>1389991.6073767508</v>
      </c>
      <c r="AP555" s="28">
        <f t="shared" si="135"/>
        <v>932787.77477130073</v>
      </c>
      <c r="AQ555" s="28">
        <f t="shared" si="136"/>
        <v>467627.46784928639</v>
      </c>
      <c r="AR555" s="28">
        <f t="shared" si="137"/>
        <v>1413243.2182324559</v>
      </c>
      <c r="AS555" s="28">
        <f t="shared" si="138"/>
        <v>1383632.5740111507</v>
      </c>
      <c r="AT555" s="28">
        <f t="shared" si="139"/>
        <v>461537.23784109432</v>
      </c>
      <c r="AU555" s="28">
        <f t="shared" si="140"/>
        <v>917149.87738757499</v>
      </c>
      <c r="AV555" s="28">
        <f t="shared" si="141"/>
        <v>1379223.823671239</v>
      </c>
    </row>
    <row r="556" spans="1:48" s="21" customFormat="1" x14ac:dyDescent="0.3">
      <c r="A556" s="7" t="s">
        <v>281</v>
      </c>
      <c r="B556" s="7" t="s">
        <v>910</v>
      </c>
      <c r="C556" s="7">
        <v>1303</v>
      </c>
      <c r="D556" s="7" t="s">
        <v>8</v>
      </c>
      <c r="E556" s="7">
        <v>913</v>
      </c>
      <c r="F556" s="7">
        <v>111456</v>
      </c>
      <c r="G556" s="7" t="s">
        <v>1762</v>
      </c>
      <c r="H556" s="8" t="s">
        <v>1674</v>
      </c>
      <c r="I556" s="8"/>
      <c r="J556" s="15">
        <v>999000</v>
      </c>
      <c r="K556" s="15">
        <v>0</v>
      </c>
      <c r="L556" s="15">
        <v>2995000</v>
      </c>
      <c r="M556" s="15">
        <v>1997000</v>
      </c>
      <c r="N556" s="15">
        <v>1997000</v>
      </c>
      <c r="O556" s="15">
        <v>0</v>
      </c>
      <c r="P556" s="15">
        <v>1992000</v>
      </c>
      <c r="Q556" s="15">
        <v>1993000</v>
      </c>
      <c r="R556" s="15">
        <v>1994000</v>
      </c>
      <c r="S556" s="15">
        <v>1992000</v>
      </c>
      <c r="T556" s="15">
        <v>1996000</v>
      </c>
      <c r="U556" s="15">
        <v>1997000</v>
      </c>
      <c r="V556" s="29">
        <v>0.46160000000000001</v>
      </c>
      <c r="X556" s="35">
        <v>0.4474239217287298</v>
      </c>
      <c r="Y556" s="35">
        <v>0.45143469405446823</v>
      </c>
      <c r="Z556" s="35">
        <v>0.45569177923052184</v>
      </c>
      <c r="AA556" s="35">
        <v>0.45552759587677877</v>
      </c>
      <c r="AB556" s="35">
        <v>0.46410404252979992</v>
      </c>
      <c r="AC556" s="35">
        <v>0.46732854447459954</v>
      </c>
      <c r="AD556" s="35">
        <v>0.46950548980852047</v>
      </c>
      <c r="AE556" s="35">
        <v>0.47281472674220676</v>
      </c>
      <c r="AF556" s="35">
        <v>0.46259865396561373</v>
      </c>
      <c r="AG556" s="35">
        <v>0.46339080104527541</v>
      </c>
      <c r="AH556" s="35">
        <v>0.45949392654688126</v>
      </c>
      <c r="AI556" s="35">
        <v>0.46050878920575589</v>
      </c>
      <c r="AK556" s="28">
        <f t="shared" si="130"/>
        <v>446976.49780700105</v>
      </c>
      <c r="AL556" s="28">
        <f t="shared" si="131"/>
        <v>0</v>
      </c>
      <c r="AM556" s="28">
        <f t="shared" si="132"/>
        <v>1364796.8787954128</v>
      </c>
      <c r="AN556" s="28">
        <f t="shared" si="133"/>
        <v>909688.60896592715</v>
      </c>
      <c r="AO556" s="28">
        <f t="shared" si="134"/>
        <v>926815.77293201047</v>
      </c>
      <c r="AP556" s="28">
        <f t="shared" si="135"/>
        <v>0</v>
      </c>
      <c r="AQ556" s="28">
        <f t="shared" si="136"/>
        <v>935254.93569857278</v>
      </c>
      <c r="AR556" s="28">
        <f t="shared" si="137"/>
        <v>942319.75039721804</v>
      </c>
      <c r="AS556" s="28">
        <f t="shared" si="138"/>
        <v>922421.71600743372</v>
      </c>
      <c r="AT556" s="28">
        <f t="shared" si="139"/>
        <v>923074.47568218864</v>
      </c>
      <c r="AU556" s="28">
        <f t="shared" si="140"/>
        <v>917149.87738757499</v>
      </c>
      <c r="AV556" s="28">
        <f t="shared" si="141"/>
        <v>919636.05204389454</v>
      </c>
    </row>
    <row r="557" spans="1:48" s="21" customFormat="1" x14ac:dyDescent="0.3">
      <c r="A557" s="7" t="s">
        <v>281</v>
      </c>
      <c r="B557" s="7" t="s">
        <v>910</v>
      </c>
      <c r="C557" s="7">
        <v>1303</v>
      </c>
      <c r="D557" s="7" t="s">
        <v>8</v>
      </c>
      <c r="E557" s="7">
        <v>913</v>
      </c>
      <c r="F557" s="7">
        <v>110770</v>
      </c>
      <c r="G557" s="7" t="s">
        <v>1762</v>
      </c>
      <c r="H557" s="8" t="s">
        <v>1675</v>
      </c>
      <c r="I557" s="8"/>
      <c r="J557" s="15">
        <v>2997000</v>
      </c>
      <c r="K557" s="15">
        <v>2993000</v>
      </c>
      <c r="L557" s="15">
        <v>2995000</v>
      </c>
      <c r="M557" s="15">
        <v>3993000</v>
      </c>
      <c r="N557" s="15">
        <v>3994000</v>
      </c>
      <c r="O557" s="15">
        <v>2994000</v>
      </c>
      <c r="P557" s="15">
        <v>1992000</v>
      </c>
      <c r="Q557" s="15">
        <v>1993000</v>
      </c>
      <c r="R557" s="15">
        <v>2991000</v>
      </c>
      <c r="S557" s="15">
        <v>2988000</v>
      </c>
      <c r="T557" s="15">
        <v>1996000</v>
      </c>
      <c r="U557" s="15">
        <v>2995000</v>
      </c>
      <c r="V557" s="29">
        <v>0.46160000000000001</v>
      </c>
      <c r="X557" s="35">
        <v>0.4474239217287298</v>
      </c>
      <c r="Y557" s="35">
        <v>0.45143469405446823</v>
      </c>
      <c r="Z557" s="35">
        <v>0.45569177923052184</v>
      </c>
      <c r="AA557" s="35">
        <v>0.45552759587677877</v>
      </c>
      <c r="AB557" s="35">
        <v>0.46410404252979992</v>
      </c>
      <c r="AC557" s="35">
        <v>0.46732854447459954</v>
      </c>
      <c r="AD557" s="35">
        <v>0.46950548980852047</v>
      </c>
      <c r="AE557" s="35">
        <v>0.47281472674220676</v>
      </c>
      <c r="AF557" s="35">
        <v>0.46259865396561373</v>
      </c>
      <c r="AG557" s="35">
        <v>0.46339080104527541</v>
      </c>
      <c r="AH557" s="35">
        <v>0.45949392654688126</v>
      </c>
      <c r="AI557" s="35">
        <v>0.46050878920575589</v>
      </c>
      <c r="AK557" s="28">
        <f t="shared" si="130"/>
        <v>1340929.4934210032</v>
      </c>
      <c r="AL557" s="28">
        <f t="shared" si="131"/>
        <v>1351144.0393050234</v>
      </c>
      <c r="AM557" s="28">
        <f t="shared" si="132"/>
        <v>1364796.8787954128</v>
      </c>
      <c r="AN557" s="28">
        <f t="shared" si="133"/>
        <v>1818921.6903359776</v>
      </c>
      <c r="AO557" s="28">
        <f t="shared" si="134"/>
        <v>1853631.5458640209</v>
      </c>
      <c r="AP557" s="28">
        <f t="shared" si="135"/>
        <v>1399181.6621569509</v>
      </c>
      <c r="AQ557" s="28">
        <f t="shared" si="136"/>
        <v>935254.93569857278</v>
      </c>
      <c r="AR557" s="28">
        <f t="shared" si="137"/>
        <v>942319.75039721804</v>
      </c>
      <c r="AS557" s="28">
        <f t="shared" si="138"/>
        <v>1383632.5740111507</v>
      </c>
      <c r="AT557" s="28">
        <f t="shared" si="139"/>
        <v>1384611.7135232829</v>
      </c>
      <c r="AU557" s="28">
        <f t="shared" si="140"/>
        <v>917149.87738757499</v>
      </c>
      <c r="AV557" s="28">
        <f t="shared" si="141"/>
        <v>1379223.823671239</v>
      </c>
    </row>
    <row r="558" spans="1:48" s="21" customFormat="1" x14ac:dyDescent="0.3">
      <c r="A558" s="7" t="s">
        <v>281</v>
      </c>
      <c r="B558" s="7" t="s">
        <v>910</v>
      </c>
      <c r="C558" s="7">
        <v>1303</v>
      </c>
      <c r="D558" s="7" t="s">
        <v>8</v>
      </c>
      <c r="E558" s="7">
        <v>913</v>
      </c>
      <c r="F558" s="7">
        <v>110025</v>
      </c>
      <c r="G558" s="7" t="s">
        <v>1760</v>
      </c>
      <c r="H558" s="8" t="s">
        <v>1676</v>
      </c>
      <c r="I558" s="8"/>
      <c r="J558" s="15">
        <v>5993000</v>
      </c>
      <c r="K558" s="15">
        <v>9977000</v>
      </c>
      <c r="L558" s="15">
        <v>12977000</v>
      </c>
      <c r="M558" s="15">
        <v>17968000</v>
      </c>
      <c r="N558" s="15">
        <v>17969000</v>
      </c>
      <c r="O558" s="15">
        <v>24944000</v>
      </c>
      <c r="P558" s="15">
        <v>29875000</v>
      </c>
      <c r="Q558" s="15">
        <v>29886000</v>
      </c>
      <c r="R558" s="15">
        <v>29904000</v>
      </c>
      <c r="S558" s="15">
        <v>29875000</v>
      </c>
      <c r="T558" s="15">
        <v>24950000</v>
      </c>
      <c r="U558" s="15">
        <v>34941000</v>
      </c>
      <c r="V558" s="29">
        <v>0.46160000000000001</v>
      </c>
      <c r="X558" s="35">
        <v>0.4474239217287298</v>
      </c>
      <c r="Y558" s="35">
        <v>0.45143469405446823</v>
      </c>
      <c r="Z558" s="35">
        <v>0.45569177923052184</v>
      </c>
      <c r="AA558" s="35">
        <v>0.45552759587677877</v>
      </c>
      <c r="AB558" s="35">
        <v>0.46410404252979992</v>
      </c>
      <c r="AC558" s="35">
        <v>0.46732854447459954</v>
      </c>
      <c r="AD558" s="35">
        <v>0.46950548980852047</v>
      </c>
      <c r="AE558" s="35">
        <v>0.47281472674220676</v>
      </c>
      <c r="AF558" s="35">
        <v>0.46259865396561373</v>
      </c>
      <c r="AG558" s="35">
        <v>0.46339080104527541</v>
      </c>
      <c r="AH558" s="35">
        <v>0.45949392654688126</v>
      </c>
      <c r="AI558" s="35">
        <v>0.46050878920575589</v>
      </c>
      <c r="AK558" s="28">
        <f t="shared" si="130"/>
        <v>2681411.5629202775</v>
      </c>
      <c r="AL558" s="28">
        <f t="shared" si="131"/>
        <v>4503963.9425814291</v>
      </c>
      <c r="AM558" s="28">
        <f t="shared" si="132"/>
        <v>5913512.2190744821</v>
      </c>
      <c r="AN558" s="28">
        <f t="shared" si="133"/>
        <v>8184919.8427139604</v>
      </c>
      <c r="AO558" s="28">
        <f t="shared" si="134"/>
        <v>8339485.5402179752</v>
      </c>
      <c r="AP558" s="28">
        <f t="shared" si="135"/>
        <v>11657043.213374412</v>
      </c>
      <c r="AQ558" s="28">
        <f t="shared" si="136"/>
        <v>14026476.508029548</v>
      </c>
      <c r="AR558" s="28">
        <f t="shared" si="137"/>
        <v>14130540.923417591</v>
      </c>
      <c r="AS558" s="28">
        <f t="shared" si="138"/>
        <v>13833550.148187714</v>
      </c>
      <c r="AT558" s="28">
        <f t="shared" si="139"/>
        <v>13843800.181227602</v>
      </c>
      <c r="AU558" s="28">
        <f t="shared" si="140"/>
        <v>11464373.467344688</v>
      </c>
      <c r="AV558" s="28">
        <f t="shared" si="141"/>
        <v>16090637.603638316</v>
      </c>
    </row>
    <row r="559" spans="1:48" s="21" customFormat="1" x14ac:dyDescent="0.3">
      <c r="A559" s="7" t="s">
        <v>281</v>
      </c>
      <c r="B559" s="7" t="s">
        <v>910</v>
      </c>
      <c r="C559" s="7">
        <v>1303</v>
      </c>
      <c r="D559" s="7" t="s">
        <v>8</v>
      </c>
      <c r="E559" s="7">
        <v>913</v>
      </c>
      <c r="F559" s="7">
        <v>110925</v>
      </c>
      <c r="G559" s="7" t="s">
        <v>1760</v>
      </c>
      <c r="H559" s="8" t="s">
        <v>1677</v>
      </c>
      <c r="I559" s="8"/>
      <c r="J559" s="15">
        <v>400000</v>
      </c>
      <c r="K559" s="15">
        <v>499000</v>
      </c>
      <c r="L559" s="15">
        <v>500000</v>
      </c>
      <c r="M559" s="15">
        <v>799000</v>
      </c>
      <c r="N559" s="15">
        <v>799000</v>
      </c>
      <c r="O559" s="15">
        <v>1996000</v>
      </c>
      <c r="P559" s="15">
        <v>1992000</v>
      </c>
      <c r="Q559" s="15">
        <v>1993000</v>
      </c>
      <c r="R559" s="15">
        <v>1994000</v>
      </c>
      <c r="S559" s="15">
        <v>1992000</v>
      </c>
      <c r="T559" s="15">
        <v>1098000</v>
      </c>
      <c r="U559" s="15">
        <v>999000</v>
      </c>
      <c r="V559" s="29">
        <v>0.46160000000000001</v>
      </c>
      <c r="X559" s="35">
        <v>0.4474239217287298</v>
      </c>
      <c r="Y559" s="35">
        <v>0.45143469405446823</v>
      </c>
      <c r="Z559" s="35">
        <v>0.45569177923052184</v>
      </c>
      <c r="AA559" s="35">
        <v>0.45552759587677877</v>
      </c>
      <c r="AB559" s="35">
        <v>0.46410404252979992</v>
      </c>
      <c r="AC559" s="35">
        <v>0.46732854447459954</v>
      </c>
      <c r="AD559" s="35">
        <v>0.46950548980852047</v>
      </c>
      <c r="AE559" s="35">
        <v>0.47281472674220676</v>
      </c>
      <c r="AF559" s="35">
        <v>0.46259865396561373</v>
      </c>
      <c r="AG559" s="35">
        <v>0.46339080104527541</v>
      </c>
      <c r="AH559" s="35">
        <v>0.45949392654688126</v>
      </c>
      <c r="AI559" s="35">
        <v>0.46050878920575589</v>
      </c>
      <c r="AK559" s="28">
        <f t="shared" si="130"/>
        <v>178969.56869149191</v>
      </c>
      <c r="AL559" s="28">
        <f t="shared" si="131"/>
        <v>225265.91233317964</v>
      </c>
      <c r="AM559" s="28">
        <f t="shared" si="132"/>
        <v>227845.88961526091</v>
      </c>
      <c r="AN559" s="28">
        <f t="shared" si="133"/>
        <v>363966.54910554626</v>
      </c>
      <c r="AO559" s="28">
        <f t="shared" si="134"/>
        <v>370819.12998131017</v>
      </c>
      <c r="AP559" s="28">
        <f t="shared" si="135"/>
        <v>932787.77477130073</v>
      </c>
      <c r="AQ559" s="28">
        <f t="shared" si="136"/>
        <v>935254.93569857278</v>
      </c>
      <c r="AR559" s="28">
        <f t="shared" si="137"/>
        <v>942319.75039721804</v>
      </c>
      <c r="AS559" s="28">
        <f t="shared" si="138"/>
        <v>922421.71600743372</v>
      </c>
      <c r="AT559" s="28">
        <f t="shared" si="139"/>
        <v>923074.47568218864</v>
      </c>
      <c r="AU559" s="28">
        <f t="shared" si="140"/>
        <v>504524.33134847565</v>
      </c>
      <c r="AV559" s="28">
        <f t="shared" si="141"/>
        <v>460048.28041655011</v>
      </c>
    </row>
    <row r="560" spans="1:48" s="21" customFormat="1" x14ac:dyDescent="0.3">
      <c r="A560" s="7" t="s">
        <v>281</v>
      </c>
      <c r="B560" s="7" t="s">
        <v>910</v>
      </c>
      <c r="C560" s="7">
        <v>1303</v>
      </c>
      <c r="D560" s="7" t="s">
        <v>8</v>
      </c>
      <c r="E560" s="7">
        <v>913</v>
      </c>
      <c r="F560" s="7">
        <v>111159</v>
      </c>
      <c r="G560" s="7" t="s">
        <v>1760</v>
      </c>
      <c r="H560" s="8" t="s">
        <v>1678</v>
      </c>
      <c r="I560" s="8"/>
      <c r="J560" s="15">
        <v>1998000</v>
      </c>
      <c r="K560" s="15">
        <v>1996000</v>
      </c>
      <c r="L560" s="15">
        <v>1997000</v>
      </c>
      <c r="M560" s="15">
        <v>1997000</v>
      </c>
      <c r="N560" s="15">
        <v>3295000</v>
      </c>
      <c r="O560" s="15">
        <v>3293000</v>
      </c>
      <c r="P560" s="15">
        <v>3486000</v>
      </c>
      <c r="Q560" s="15">
        <v>3985000</v>
      </c>
      <c r="R560" s="15">
        <v>3988000</v>
      </c>
      <c r="S560" s="15">
        <v>3984000</v>
      </c>
      <c r="T560" s="15">
        <v>2196000</v>
      </c>
      <c r="U560" s="15">
        <v>2496000</v>
      </c>
      <c r="V560" s="29">
        <v>0.46160000000000001</v>
      </c>
      <c r="X560" s="35">
        <v>0.4474239217287298</v>
      </c>
      <c r="Y560" s="35">
        <v>0.45143469405446823</v>
      </c>
      <c r="Z560" s="35">
        <v>0.45569177923052184</v>
      </c>
      <c r="AA560" s="35">
        <v>0.45552759587677877</v>
      </c>
      <c r="AB560" s="35">
        <v>0.46410404252979992</v>
      </c>
      <c r="AC560" s="35">
        <v>0.46732854447459954</v>
      </c>
      <c r="AD560" s="35">
        <v>0.46950548980852047</v>
      </c>
      <c r="AE560" s="35">
        <v>0.47281472674220676</v>
      </c>
      <c r="AF560" s="35">
        <v>0.46259865396561373</v>
      </c>
      <c r="AG560" s="35">
        <v>0.46339080104527541</v>
      </c>
      <c r="AH560" s="35">
        <v>0.45949392654688126</v>
      </c>
      <c r="AI560" s="35">
        <v>0.46050878920575589</v>
      </c>
      <c r="AK560" s="28">
        <f t="shared" si="130"/>
        <v>893952.99561400211</v>
      </c>
      <c r="AL560" s="28">
        <f t="shared" si="131"/>
        <v>901063.64933271857</v>
      </c>
      <c r="AM560" s="28">
        <f t="shared" si="132"/>
        <v>910016.48312335217</v>
      </c>
      <c r="AN560" s="28">
        <f t="shared" si="133"/>
        <v>909688.60896592715</v>
      </c>
      <c r="AO560" s="28">
        <f t="shared" si="134"/>
        <v>1529222.8201356907</v>
      </c>
      <c r="AP560" s="28">
        <f t="shared" si="135"/>
        <v>1538912.8969548563</v>
      </c>
      <c r="AQ560" s="28">
        <f t="shared" si="136"/>
        <v>1636696.1374725024</v>
      </c>
      <c r="AR560" s="28">
        <f t="shared" si="137"/>
        <v>1884166.6860676939</v>
      </c>
      <c r="AS560" s="28">
        <f t="shared" si="138"/>
        <v>1844843.4320148674</v>
      </c>
      <c r="AT560" s="28">
        <f t="shared" si="139"/>
        <v>1846148.9513643773</v>
      </c>
      <c r="AU560" s="28">
        <f t="shared" si="140"/>
        <v>1009048.6626969513</v>
      </c>
      <c r="AV560" s="28">
        <f t="shared" si="141"/>
        <v>1149429.9378575666</v>
      </c>
    </row>
    <row r="561" spans="1:48" s="21" customFormat="1" x14ac:dyDescent="0.3">
      <c r="A561" s="7" t="s">
        <v>281</v>
      </c>
      <c r="B561" s="7" t="s">
        <v>910</v>
      </c>
      <c r="C561" s="7">
        <v>1303</v>
      </c>
      <c r="D561" s="7" t="s">
        <v>8</v>
      </c>
      <c r="E561" s="7">
        <v>913</v>
      </c>
      <c r="F561" s="7">
        <v>110775</v>
      </c>
      <c r="G561" s="7" t="s">
        <v>1760</v>
      </c>
      <c r="H561" s="8" t="s">
        <v>1679</v>
      </c>
      <c r="I561" s="8"/>
      <c r="J561" s="15">
        <v>400000</v>
      </c>
      <c r="K561" s="15">
        <v>400000</v>
      </c>
      <c r="L561" s="15">
        <v>400000</v>
      </c>
      <c r="M561" s="15">
        <v>500000</v>
      </c>
      <c r="N561" s="15">
        <v>999000</v>
      </c>
      <c r="O561" s="15">
        <v>998000</v>
      </c>
      <c r="P561" s="15">
        <v>1992000</v>
      </c>
      <c r="Q561" s="15">
        <v>1993000</v>
      </c>
      <c r="R561" s="15">
        <v>1994000</v>
      </c>
      <c r="S561" s="15">
        <v>1992000</v>
      </c>
      <c r="T561" s="15">
        <v>998000</v>
      </c>
      <c r="U561" s="15">
        <v>999000</v>
      </c>
      <c r="V561" s="29">
        <v>0.46160000000000001</v>
      </c>
      <c r="X561" s="35">
        <v>0.4474239217287298</v>
      </c>
      <c r="Y561" s="35">
        <v>0.45143469405446823</v>
      </c>
      <c r="Z561" s="35">
        <v>0.45569177923052184</v>
      </c>
      <c r="AA561" s="35">
        <v>0.45552759587677877</v>
      </c>
      <c r="AB561" s="35">
        <v>0.46410404252979992</v>
      </c>
      <c r="AC561" s="35">
        <v>0.46732854447459954</v>
      </c>
      <c r="AD561" s="35">
        <v>0.46950548980852047</v>
      </c>
      <c r="AE561" s="35">
        <v>0.47281472674220676</v>
      </c>
      <c r="AF561" s="35">
        <v>0.46259865396561373</v>
      </c>
      <c r="AG561" s="35">
        <v>0.46339080104527541</v>
      </c>
      <c r="AH561" s="35">
        <v>0.45949392654688126</v>
      </c>
      <c r="AI561" s="35">
        <v>0.46050878920575589</v>
      </c>
      <c r="AK561" s="28">
        <f t="shared" si="130"/>
        <v>178969.56869149191</v>
      </c>
      <c r="AL561" s="28">
        <f t="shared" si="131"/>
        <v>180573.87762178728</v>
      </c>
      <c r="AM561" s="28">
        <f t="shared" si="132"/>
        <v>182276.71169220874</v>
      </c>
      <c r="AN561" s="28">
        <f t="shared" si="133"/>
        <v>227763.79793838938</v>
      </c>
      <c r="AO561" s="28">
        <f t="shared" si="134"/>
        <v>463639.93848727015</v>
      </c>
      <c r="AP561" s="28">
        <f t="shared" si="135"/>
        <v>466393.88738565036</v>
      </c>
      <c r="AQ561" s="28">
        <f t="shared" si="136"/>
        <v>935254.93569857278</v>
      </c>
      <c r="AR561" s="28">
        <f t="shared" si="137"/>
        <v>942319.75039721804</v>
      </c>
      <c r="AS561" s="28">
        <f t="shared" si="138"/>
        <v>922421.71600743372</v>
      </c>
      <c r="AT561" s="28">
        <f t="shared" si="139"/>
        <v>923074.47568218864</v>
      </c>
      <c r="AU561" s="28">
        <f t="shared" si="140"/>
        <v>458574.9386937875</v>
      </c>
      <c r="AV561" s="28">
        <f t="shared" si="141"/>
        <v>460048.28041655011</v>
      </c>
    </row>
    <row r="562" spans="1:48" s="21" customFormat="1" x14ac:dyDescent="0.3">
      <c r="A562" s="7" t="s">
        <v>281</v>
      </c>
      <c r="B562" s="7" t="s">
        <v>910</v>
      </c>
      <c r="C562" s="7">
        <v>1303</v>
      </c>
      <c r="D562" s="7" t="s">
        <v>8</v>
      </c>
      <c r="E562" s="7">
        <v>913</v>
      </c>
      <c r="F562" s="7">
        <v>110996</v>
      </c>
      <c r="G562" s="7" t="s">
        <v>1760</v>
      </c>
      <c r="H562" s="8" t="s">
        <v>1680</v>
      </c>
      <c r="I562" s="8"/>
      <c r="J562" s="15">
        <v>2497000</v>
      </c>
      <c r="K562" s="15">
        <v>2495000</v>
      </c>
      <c r="L562" s="15">
        <v>3494000</v>
      </c>
      <c r="M562" s="15">
        <v>4991000</v>
      </c>
      <c r="N562" s="15">
        <v>4992000</v>
      </c>
      <c r="O562" s="15">
        <v>4989000</v>
      </c>
      <c r="P562" s="15">
        <v>5776000</v>
      </c>
      <c r="Q562" s="15">
        <v>7870000</v>
      </c>
      <c r="R562" s="15">
        <v>7975000</v>
      </c>
      <c r="S562" s="15">
        <v>5577000</v>
      </c>
      <c r="T562" s="15">
        <v>3194000</v>
      </c>
      <c r="U562" s="15">
        <v>2995000</v>
      </c>
      <c r="V562" s="29">
        <v>0.46160000000000001</v>
      </c>
      <c r="X562" s="35">
        <v>0.4474239217287298</v>
      </c>
      <c r="Y562" s="35">
        <v>0.45143469405446823</v>
      </c>
      <c r="Z562" s="35">
        <v>0.45569177923052184</v>
      </c>
      <c r="AA562" s="35">
        <v>0.45552759587677877</v>
      </c>
      <c r="AB562" s="35">
        <v>0.46410404252979992</v>
      </c>
      <c r="AC562" s="35">
        <v>0.46732854447459954</v>
      </c>
      <c r="AD562" s="35">
        <v>0.46950548980852047</v>
      </c>
      <c r="AE562" s="35">
        <v>0.47281472674220676</v>
      </c>
      <c r="AF562" s="35">
        <v>0.46259865396561373</v>
      </c>
      <c r="AG562" s="35">
        <v>0.46339080104527541</v>
      </c>
      <c r="AH562" s="35">
        <v>0.45949392654688126</v>
      </c>
      <c r="AI562" s="35">
        <v>0.46050878920575589</v>
      </c>
      <c r="AK562" s="28">
        <f t="shared" si="130"/>
        <v>1117217.5325566384</v>
      </c>
      <c r="AL562" s="28">
        <f t="shared" si="131"/>
        <v>1126329.5616658982</v>
      </c>
      <c r="AM562" s="28">
        <f t="shared" si="132"/>
        <v>1592187.0766314433</v>
      </c>
      <c r="AN562" s="28">
        <f t="shared" si="133"/>
        <v>2273538.2310210029</v>
      </c>
      <c r="AO562" s="28">
        <f t="shared" si="134"/>
        <v>2316807.3803087613</v>
      </c>
      <c r="AP562" s="28">
        <f t="shared" si="135"/>
        <v>2331502.1083837771</v>
      </c>
      <c r="AQ562" s="28">
        <f t="shared" si="136"/>
        <v>2711863.7091340143</v>
      </c>
      <c r="AR562" s="28">
        <f t="shared" si="137"/>
        <v>3721051.8994611674</v>
      </c>
      <c r="AS562" s="28">
        <f t="shared" si="138"/>
        <v>3689224.2653757697</v>
      </c>
      <c r="AT562" s="28">
        <f t="shared" si="139"/>
        <v>2584330.4974295008</v>
      </c>
      <c r="AU562" s="28">
        <f t="shared" si="140"/>
        <v>1467623.6013907387</v>
      </c>
      <c r="AV562" s="28">
        <f t="shared" si="141"/>
        <v>1379223.823671239</v>
      </c>
    </row>
    <row r="563" spans="1:48" s="21" customFormat="1" x14ac:dyDescent="0.3">
      <c r="A563" s="7" t="s">
        <v>281</v>
      </c>
      <c r="B563" s="7" t="s">
        <v>910</v>
      </c>
      <c r="C563" s="7">
        <v>1303</v>
      </c>
      <c r="D563" s="7" t="s">
        <v>8</v>
      </c>
      <c r="E563" s="7">
        <v>913</v>
      </c>
      <c r="F563" s="7">
        <v>110841</v>
      </c>
      <c r="G563" s="7" t="s">
        <v>1760</v>
      </c>
      <c r="H563" s="8" t="s">
        <v>1681</v>
      </c>
      <c r="I563" s="8"/>
      <c r="J563" s="15">
        <v>1099000</v>
      </c>
      <c r="K563" s="15">
        <v>1198000</v>
      </c>
      <c r="L563" s="15">
        <v>1498000</v>
      </c>
      <c r="M563" s="15">
        <v>1498000</v>
      </c>
      <c r="N563" s="15">
        <v>1498000</v>
      </c>
      <c r="O563" s="15">
        <v>2994000</v>
      </c>
      <c r="P563" s="15">
        <v>4980000</v>
      </c>
      <c r="Q563" s="15">
        <v>4981000</v>
      </c>
      <c r="R563" s="15">
        <v>2991000</v>
      </c>
      <c r="S563" s="15">
        <v>2988000</v>
      </c>
      <c r="T563" s="15">
        <v>1996000</v>
      </c>
      <c r="U563" s="15">
        <v>1997000</v>
      </c>
      <c r="V563" s="29">
        <v>0.46160000000000001</v>
      </c>
      <c r="X563" s="35">
        <v>0.4474239217287298</v>
      </c>
      <c r="Y563" s="35">
        <v>0.45143469405446823</v>
      </c>
      <c r="Z563" s="35">
        <v>0.45569177923052184</v>
      </c>
      <c r="AA563" s="35">
        <v>0.45552759587677877</v>
      </c>
      <c r="AB563" s="35">
        <v>0.46410404252979992</v>
      </c>
      <c r="AC563" s="35">
        <v>0.46732854447459954</v>
      </c>
      <c r="AD563" s="35">
        <v>0.46950548980852047</v>
      </c>
      <c r="AE563" s="35">
        <v>0.47281472674220676</v>
      </c>
      <c r="AF563" s="35">
        <v>0.46259865396561373</v>
      </c>
      <c r="AG563" s="35">
        <v>0.46339080104527541</v>
      </c>
      <c r="AH563" s="35">
        <v>0.45949392654688126</v>
      </c>
      <c r="AI563" s="35">
        <v>0.46050878920575589</v>
      </c>
      <c r="AK563" s="28">
        <f t="shared" si="130"/>
        <v>491718.88997987407</v>
      </c>
      <c r="AL563" s="28">
        <f t="shared" si="131"/>
        <v>540818.76347725291</v>
      </c>
      <c r="AM563" s="28">
        <f t="shared" si="132"/>
        <v>682626.28528732178</v>
      </c>
      <c r="AN563" s="28">
        <f t="shared" si="133"/>
        <v>682380.33862341463</v>
      </c>
      <c r="AO563" s="28">
        <f t="shared" si="134"/>
        <v>695227.85570964031</v>
      </c>
      <c r="AP563" s="28">
        <f t="shared" si="135"/>
        <v>1399181.6621569509</v>
      </c>
      <c r="AQ563" s="28">
        <f t="shared" si="136"/>
        <v>2338137.3392464318</v>
      </c>
      <c r="AR563" s="28">
        <f t="shared" si="137"/>
        <v>2355090.1539029321</v>
      </c>
      <c r="AS563" s="28">
        <f t="shared" si="138"/>
        <v>1383632.5740111507</v>
      </c>
      <c r="AT563" s="28">
        <f t="shared" si="139"/>
        <v>1384611.7135232829</v>
      </c>
      <c r="AU563" s="28">
        <f t="shared" si="140"/>
        <v>917149.87738757499</v>
      </c>
      <c r="AV563" s="28">
        <f t="shared" si="141"/>
        <v>919636.05204389454</v>
      </c>
    </row>
    <row r="564" spans="1:48" s="21" customFormat="1" x14ac:dyDescent="0.3">
      <c r="A564" s="7" t="s">
        <v>281</v>
      </c>
      <c r="B564" s="7" t="s">
        <v>910</v>
      </c>
      <c r="C564" s="7">
        <v>1303</v>
      </c>
      <c r="D564" s="7" t="s">
        <v>8</v>
      </c>
      <c r="E564" s="7">
        <v>913</v>
      </c>
      <c r="F564" s="7">
        <v>111471</v>
      </c>
      <c r="G564" s="7" t="s">
        <v>1760</v>
      </c>
      <c r="H564" s="8" t="s">
        <v>1682</v>
      </c>
      <c r="I564" s="8"/>
      <c r="J564" s="15">
        <v>1499000</v>
      </c>
      <c r="K564" s="15">
        <v>1497000</v>
      </c>
      <c r="L564" s="15">
        <v>1997000</v>
      </c>
      <c r="M564" s="15">
        <v>1997000</v>
      </c>
      <c r="N564" s="15">
        <v>2496000</v>
      </c>
      <c r="O564" s="15">
        <v>2994000</v>
      </c>
      <c r="P564" s="15">
        <v>3984000</v>
      </c>
      <c r="Q564" s="15">
        <v>3985000</v>
      </c>
      <c r="R564" s="15">
        <v>2991000</v>
      </c>
      <c r="S564" s="15">
        <v>2988000</v>
      </c>
      <c r="T564" s="15">
        <v>1996000</v>
      </c>
      <c r="U564" s="15">
        <v>999000</v>
      </c>
      <c r="V564" s="29">
        <v>0.46160000000000001</v>
      </c>
      <c r="X564" s="35">
        <v>0.4474239217287298</v>
      </c>
      <c r="Y564" s="35">
        <v>0.45143469405446823</v>
      </c>
      <c r="Z564" s="35">
        <v>0.45569177923052184</v>
      </c>
      <c r="AA564" s="35">
        <v>0.45552759587677877</v>
      </c>
      <c r="AB564" s="35">
        <v>0.46410404252979992</v>
      </c>
      <c r="AC564" s="35">
        <v>0.46732854447459954</v>
      </c>
      <c r="AD564" s="35">
        <v>0.46950548980852047</v>
      </c>
      <c r="AE564" s="35">
        <v>0.47281472674220676</v>
      </c>
      <c r="AF564" s="35">
        <v>0.46259865396561373</v>
      </c>
      <c r="AG564" s="35">
        <v>0.46339080104527541</v>
      </c>
      <c r="AH564" s="35">
        <v>0.45949392654688126</v>
      </c>
      <c r="AI564" s="35">
        <v>0.46050878920575589</v>
      </c>
      <c r="AK564" s="28">
        <f t="shared" si="130"/>
        <v>670688.45867136598</v>
      </c>
      <c r="AL564" s="28">
        <f t="shared" si="131"/>
        <v>675797.73699953896</v>
      </c>
      <c r="AM564" s="28">
        <f t="shared" si="132"/>
        <v>910016.48312335217</v>
      </c>
      <c r="AN564" s="28">
        <f t="shared" si="133"/>
        <v>909688.60896592715</v>
      </c>
      <c r="AO564" s="28">
        <f t="shared" si="134"/>
        <v>1158403.6901543806</v>
      </c>
      <c r="AP564" s="28">
        <f t="shared" si="135"/>
        <v>1399181.6621569509</v>
      </c>
      <c r="AQ564" s="28">
        <f t="shared" si="136"/>
        <v>1870509.8713971456</v>
      </c>
      <c r="AR564" s="28">
        <f t="shared" si="137"/>
        <v>1884166.6860676939</v>
      </c>
      <c r="AS564" s="28">
        <f t="shared" si="138"/>
        <v>1383632.5740111507</v>
      </c>
      <c r="AT564" s="28">
        <f t="shared" si="139"/>
        <v>1384611.7135232829</v>
      </c>
      <c r="AU564" s="28">
        <f t="shared" si="140"/>
        <v>917149.87738757499</v>
      </c>
      <c r="AV564" s="28">
        <f t="shared" si="141"/>
        <v>460048.28041655011</v>
      </c>
    </row>
    <row r="565" spans="1:48" s="21" customFormat="1" x14ac:dyDescent="0.3">
      <c r="A565" s="7" t="s">
        <v>281</v>
      </c>
      <c r="B565" s="7" t="s">
        <v>910</v>
      </c>
      <c r="C565" s="7">
        <v>1303</v>
      </c>
      <c r="D565" s="7" t="s">
        <v>8</v>
      </c>
      <c r="E565" s="7">
        <v>913</v>
      </c>
      <c r="F565" s="7">
        <v>111498</v>
      </c>
      <c r="G565" s="7" t="s">
        <v>1760</v>
      </c>
      <c r="H565" s="8" t="s">
        <v>1683</v>
      </c>
      <c r="I565" s="8"/>
      <c r="J565" s="15">
        <v>300000</v>
      </c>
      <c r="K565" s="15">
        <v>300000</v>
      </c>
      <c r="L565" s="15">
        <v>300000</v>
      </c>
      <c r="M565" s="15">
        <v>500000</v>
      </c>
      <c r="N565" s="15">
        <v>500000</v>
      </c>
      <c r="O565" s="15">
        <v>998000</v>
      </c>
      <c r="P565" s="15">
        <v>1992000</v>
      </c>
      <c r="Q565" s="15">
        <v>1993000</v>
      </c>
      <c r="R565" s="15">
        <v>1994000</v>
      </c>
      <c r="S565" s="15">
        <v>498000</v>
      </c>
      <c r="T565" s="15">
        <v>300000</v>
      </c>
      <c r="U565" s="15">
        <v>500000</v>
      </c>
      <c r="V565" s="29">
        <v>0.46160000000000001</v>
      </c>
      <c r="X565" s="35">
        <v>0.4474239217287298</v>
      </c>
      <c r="Y565" s="35">
        <v>0.45143469405446823</v>
      </c>
      <c r="Z565" s="35">
        <v>0.45569177923052184</v>
      </c>
      <c r="AA565" s="35">
        <v>0.45552759587677877</v>
      </c>
      <c r="AB565" s="35">
        <v>0.46410404252979992</v>
      </c>
      <c r="AC565" s="35">
        <v>0.46732854447459954</v>
      </c>
      <c r="AD565" s="35">
        <v>0.46950548980852047</v>
      </c>
      <c r="AE565" s="35">
        <v>0.47281472674220676</v>
      </c>
      <c r="AF565" s="35">
        <v>0.46259865396561373</v>
      </c>
      <c r="AG565" s="35">
        <v>0.46339080104527541</v>
      </c>
      <c r="AH565" s="35">
        <v>0.45949392654688126</v>
      </c>
      <c r="AI565" s="35">
        <v>0.46050878920575589</v>
      </c>
      <c r="AK565" s="28">
        <f t="shared" si="130"/>
        <v>134227.17651861894</v>
      </c>
      <c r="AL565" s="28">
        <f t="shared" si="131"/>
        <v>135430.40821634047</v>
      </c>
      <c r="AM565" s="28">
        <f t="shared" si="132"/>
        <v>136707.53376915655</v>
      </c>
      <c r="AN565" s="28">
        <f t="shared" si="133"/>
        <v>227763.79793838938</v>
      </c>
      <c r="AO565" s="28">
        <f t="shared" si="134"/>
        <v>232052.02126489996</v>
      </c>
      <c r="AP565" s="28">
        <f t="shared" si="135"/>
        <v>466393.88738565036</v>
      </c>
      <c r="AQ565" s="28">
        <f t="shared" si="136"/>
        <v>935254.93569857278</v>
      </c>
      <c r="AR565" s="28">
        <f t="shared" si="137"/>
        <v>942319.75039721804</v>
      </c>
      <c r="AS565" s="28">
        <f t="shared" si="138"/>
        <v>922421.71600743372</v>
      </c>
      <c r="AT565" s="28">
        <f t="shared" si="139"/>
        <v>230768.61892054716</v>
      </c>
      <c r="AU565" s="28">
        <f t="shared" si="140"/>
        <v>137848.17796406438</v>
      </c>
      <c r="AV565" s="28">
        <f t="shared" si="141"/>
        <v>230254.39460287793</v>
      </c>
    </row>
    <row r="566" spans="1:48" s="21" customFormat="1" x14ac:dyDescent="0.3">
      <c r="A566" s="7" t="s">
        <v>281</v>
      </c>
      <c r="B566" s="7" t="s">
        <v>910</v>
      </c>
      <c r="C566" s="7">
        <v>1303</v>
      </c>
      <c r="D566" s="7" t="s">
        <v>8</v>
      </c>
      <c r="E566" s="7">
        <v>913</v>
      </c>
      <c r="F566" s="7">
        <v>111455</v>
      </c>
      <c r="G566" s="7" t="s">
        <v>1760</v>
      </c>
      <c r="H566" s="8" t="s">
        <v>1684</v>
      </c>
      <c r="I566" s="8"/>
      <c r="J566" s="15">
        <v>490000</v>
      </c>
      <c r="K566" s="15">
        <v>300000</v>
      </c>
      <c r="L566" s="15">
        <v>300000</v>
      </c>
      <c r="M566" s="15">
        <v>500000</v>
      </c>
      <c r="N566" s="15">
        <v>500000</v>
      </c>
      <c r="O566" s="15">
        <v>998000</v>
      </c>
      <c r="P566" s="15">
        <v>1992000</v>
      </c>
      <c r="Q566" s="15">
        <v>1993000</v>
      </c>
      <c r="R566" s="15">
        <v>1994000</v>
      </c>
      <c r="S566" s="15">
        <v>498000</v>
      </c>
      <c r="T566" s="15">
        <v>300000</v>
      </c>
      <c r="U566" s="15">
        <v>500000</v>
      </c>
      <c r="V566" s="29">
        <v>0.46160000000000001</v>
      </c>
      <c r="X566" s="35">
        <v>0.4474239217287298</v>
      </c>
      <c r="Y566" s="35">
        <v>0.45143469405446823</v>
      </c>
      <c r="Z566" s="35">
        <v>0.45569177923052184</v>
      </c>
      <c r="AA566" s="35">
        <v>0.45552759587677877</v>
      </c>
      <c r="AB566" s="35">
        <v>0.46410404252979992</v>
      </c>
      <c r="AC566" s="35">
        <v>0.46732854447459954</v>
      </c>
      <c r="AD566" s="35">
        <v>0.46950548980852047</v>
      </c>
      <c r="AE566" s="35">
        <v>0.47281472674220676</v>
      </c>
      <c r="AF566" s="35">
        <v>0.46259865396561373</v>
      </c>
      <c r="AG566" s="35">
        <v>0.46339080104527541</v>
      </c>
      <c r="AH566" s="35">
        <v>0.45949392654688126</v>
      </c>
      <c r="AI566" s="35">
        <v>0.46050878920575589</v>
      </c>
      <c r="AK566" s="28">
        <f t="shared" si="130"/>
        <v>219237.72164707759</v>
      </c>
      <c r="AL566" s="28">
        <f t="shared" si="131"/>
        <v>135430.40821634047</v>
      </c>
      <c r="AM566" s="28">
        <f t="shared" si="132"/>
        <v>136707.53376915655</v>
      </c>
      <c r="AN566" s="28">
        <f t="shared" si="133"/>
        <v>227763.79793838938</v>
      </c>
      <c r="AO566" s="28">
        <f t="shared" si="134"/>
        <v>232052.02126489996</v>
      </c>
      <c r="AP566" s="28">
        <f t="shared" si="135"/>
        <v>466393.88738565036</v>
      </c>
      <c r="AQ566" s="28">
        <f t="shared" si="136"/>
        <v>935254.93569857278</v>
      </c>
      <c r="AR566" s="28">
        <f t="shared" si="137"/>
        <v>942319.75039721804</v>
      </c>
      <c r="AS566" s="28">
        <f t="shared" si="138"/>
        <v>922421.71600743372</v>
      </c>
      <c r="AT566" s="28">
        <f t="shared" si="139"/>
        <v>230768.61892054716</v>
      </c>
      <c r="AU566" s="28">
        <f t="shared" si="140"/>
        <v>137848.17796406438</v>
      </c>
      <c r="AV566" s="28">
        <f t="shared" si="141"/>
        <v>230254.39460287793</v>
      </c>
    </row>
    <row r="567" spans="1:48" s="21" customFormat="1" x14ac:dyDescent="0.3">
      <c r="A567" s="7" t="s">
        <v>281</v>
      </c>
      <c r="B567" s="7" t="s">
        <v>910</v>
      </c>
      <c r="C567" s="7">
        <v>1303</v>
      </c>
      <c r="D567" s="7" t="s">
        <v>8</v>
      </c>
      <c r="E567" s="7">
        <v>913</v>
      </c>
      <c r="F567" s="7">
        <v>110093</v>
      </c>
      <c r="G567" s="7" t="s">
        <v>1760</v>
      </c>
      <c r="H567" s="8" t="s">
        <v>1685</v>
      </c>
      <c r="I567" s="8"/>
      <c r="J567" s="15">
        <v>1798000</v>
      </c>
      <c r="K567" s="15">
        <v>1517000</v>
      </c>
      <c r="L567" s="15">
        <v>1458000</v>
      </c>
      <c r="M567" s="15">
        <v>1158000</v>
      </c>
      <c r="N567" s="15">
        <v>1708000</v>
      </c>
      <c r="O567" s="15">
        <v>2625000</v>
      </c>
      <c r="P567" s="15">
        <v>3615000</v>
      </c>
      <c r="Q567" s="15">
        <v>4254000</v>
      </c>
      <c r="R567" s="15">
        <v>3649000</v>
      </c>
      <c r="S567" s="15">
        <v>2251000</v>
      </c>
      <c r="T567" s="15">
        <v>1557000</v>
      </c>
      <c r="U567" s="15">
        <v>3594000</v>
      </c>
      <c r="V567" s="29">
        <v>0.46160000000000001</v>
      </c>
      <c r="X567" s="35">
        <v>0.4474239217287298</v>
      </c>
      <c r="Y567" s="35">
        <v>0.45143469405446823</v>
      </c>
      <c r="Z567" s="35">
        <v>0.45569177923052184</v>
      </c>
      <c r="AA567" s="35">
        <v>0.45552759587677877</v>
      </c>
      <c r="AB567" s="35">
        <v>0.46410404252979992</v>
      </c>
      <c r="AC567" s="35">
        <v>0.46732854447459954</v>
      </c>
      <c r="AD567" s="35">
        <v>0.46950548980852047</v>
      </c>
      <c r="AE567" s="35">
        <v>0.47281472674220676</v>
      </c>
      <c r="AF567" s="35">
        <v>0.46259865396561373</v>
      </c>
      <c r="AG567" s="35">
        <v>0.46339080104527541</v>
      </c>
      <c r="AH567" s="35">
        <v>0.45949392654688126</v>
      </c>
      <c r="AI567" s="35">
        <v>0.46050878920575589</v>
      </c>
      <c r="AK567" s="28">
        <f t="shared" si="130"/>
        <v>804468.21126825619</v>
      </c>
      <c r="AL567" s="28">
        <f t="shared" si="131"/>
        <v>684826.43088062829</v>
      </c>
      <c r="AM567" s="28">
        <f t="shared" si="132"/>
        <v>664398.61411810084</v>
      </c>
      <c r="AN567" s="28">
        <f t="shared" si="133"/>
        <v>527500.95602530986</v>
      </c>
      <c r="AO567" s="28">
        <f t="shared" si="134"/>
        <v>792689.70464089827</v>
      </c>
      <c r="AP567" s="28">
        <f t="shared" si="135"/>
        <v>1226737.4292458238</v>
      </c>
      <c r="AQ567" s="28">
        <f t="shared" si="136"/>
        <v>1697262.3456578015</v>
      </c>
      <c r="AR567" s="28">
        <f t="shared" si="137"/>
        <v>2011353.8475613475</v>
      </c>
      <c r="AS567" s="28">
        <f t="shared" si="138"/>
        <v>1688022.4883205246</v>
      </c>
      <c r="AT567" s="28">
        <f t="shared" si="139"/>
        <v>1043092.693152915</v>
      </c>
      <c r="AU567" s="28">
        <f t="shared" si="140"/>
        <v>715432.04363349418</v>
      </c>
      <c r="AV567" s="28">
        <f t="shared" si="141"/>
        <v>1655068.5884054867</v>
      </c>
    </row>
    <row r="568" spans="1:48" s="21" customFormat="1" x14ac:dyDescent="0.3">
      <c r="A568" s="7"/>
      <c r="B568" s="7"/>
      <c r="C568" s="7"/>
      <c r="D568" s="7"/>
      <c r="E568" s="7"/>
      <c r="F568" s="7"/>
      <c r="G568" s="7"/>
      <c r="H568" s="8"/>
      <c r="I568" s="8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29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K568" s="28">
        <f t="shared" si="130"/>
        <v>0</v>
      </c>
      <c r="AL568" s="28">
        <f t="shared" si="131"/>
        <v>0</v>
      </c>
      <c r="AM568" s="28">
        <f t="shared" si="132"/>
        <v>0</v>
      </c>
      <c r="AN568" s="28">
        <f t="shared" si="133"/>
        <v>0</v>
      </c>
      <c r="AO568" s="28">
        <f t="shared" si="134"/>
        <v>0</v>
      </c>
      <c r="AP568" s="28">
        <f t="shared" si="135"/>
        <v>0</v>
      </c>
      <c r="AQ568" s="28">
        <f t="shared" si="136"/>
        <v>0</v>
      </c>
      <c r="AR568" s="28">
        <f t="shared" si="137"/>
        <v>0</v>
      </c>
      <c r="AS568" s="28">
        <f t="shared" si="138"/>
        <v>0</v>
      </c>
      <c r="AT568" s="28">
        <f t="shared" si="139"/>
        <v>0</v>
      </c>
      <c r="AU568" s="28">
        <f t="shared" si="140"/>
        <v>0</v>
      </c>
      <c r="AV568" s="28">
        <f t="shared" si="141"/>
        <v>0</v>
      </c>
    </row>
    <row r="569" spans="1:48" s="21" customFormat="1" x14ac:dyDescent="0.3">
      <c r="A569" s="7" t="s">
        <v>281</v>
      </c>
      <c r="B569" s="7" t="s">
        <v>1047</v>
      </c>
      <c r="C569" s="7">
        <v>1310</v>
      </c>
      <c r="D569" s="7" t="s">
        <v>1050</v>
      </c>
      <c r="E569" s="7">
        <v>915</v>
      </c>
      <c r="F569" s="7" t="s">
        <v>1787</v>
      </c>
      <c r="G569" s="7" t="s">
        <v>989</v>
      </c>
      <c r="H569" s="8" t="s">
        <v>1048</v>
      </c>
      <c r="I569" s="8"/>
      <c r="J569" s="15">
        <v>10000000</v>
      </c>
      <c r="K569" s="15">
        <v>20000000</v>
      </c>
      <c r="L569" s="15">
        <v>30000000</v>
      </c>
      <c r="M569" s="15">
        <v>20000000</v>
      </c>
      <c r="N569" s="15">
        <v>50000000</v>
      </c>
      <c r="O569" s="15">
        <v>15000000</v>
      </c>
      <c r="P569" s="15">
        <v>15000000</v>
      </c>
      <c r="Q569" s="15">
        <v>10000000</v>
      </c>
      <c r="R569" s="15">
        <v>20000000</v>
      </c>
      <c r="S569" s="15">
        <v>25000000</v>
      </c>
      <c r="T569" s="15">
        <v>25000000</v>
      </c>
      <c r="U569" s="15">
        <v>30000000</v>
      </c>
      <c r="V569" s="29">
        <v>0.433</v>
      </c>
      <c r="X569" s="35">
        <v>0.42904110148163621</v>
      </c>
      <c r="Y569" s="35">
        <v>0.43156949887784579</v>
      </c>
      <c r="Z569" s="35">
        <v>0.43748546881675143</v>
      </c>
      <c r="AA569" s="35">
        <v>0.43252905235954087</v>
      </c>
      <c r="AB569" s="35">
        <v>0.43426900164817972</v>
      </c>
      <c r="AC569" s="35">
        <v>0.42608685965625875</v>
      </c>
      <c r="AD569" s="35">
        <v>0.43960227887312758</v>
      </c>
      <c r="AE569" s="35">
        <v>0.43765545565501557</v>
      </c>
      <c r="AF569" s="35">
        <v>0.42946577099738009</v>
      </c>
      <c r="AG569" s="35">
        <v>0.43092991789159457</v>
      </c>
      <c r="AH569" s="35">
        <v>0.43393253821190175</v>
      </c>
      <c r="AI569" s="35">
        <v>0.43303392309155475</v>
      </c>
      <c r="AK569" s="28">
        <f t="shared" si="130"/>
        <v>4290411.0148163624</v>
      </c>
      <c r="AL569" s="28">
        <f t="shared" si="131"/>
        <v>8631389.977556916</v>
      </c>
      <c r="AM569" s="28">
        <f t="shared" si="132"/>
        <v>13124564.064502543</v>
      </c>
      <c r="AN569" s="28">
        <f t="shared" si="133"/>
        <v>8650581.0471908171</v>
      </c>
      <c r="AO569" s="28">
        <f t="shared" si="134"/>
        <v>21713450.082408987</v>
      </c>
      <c r="AP569" s="28">
        <f t="shared" si="135"/>
        <v>6391302.894843881</v>
      </c>
      <c r="AQ569" s="28">
        <f t="shared" si="136"/>
        <v>6594034.1830969136</v>
      </c>
      <c r="AR569" s="28">
        <f t="shared" si="137"/>
        <v>4376554.5565501554</v>
      </c>
      <c r="AS569" s="28">
        <f t="shared" si="138"/>
        <v>8589315.4199476019</v>
      </c>
      <c r="AT569" s="28">
        <f t="shared" si="139"/>
        <v>10773247.947289864</v>
      </c>
      <c r="AU569" s="28">
        <f t="shared" si="140"/>
        <v>10848313.455297545</v>
      </c>
      <c r="AV569" s="28">
        <f t="shared" si="141"/>
        <v>12991017.692746643</v>
      </c>
    </row>
    <row r="570" spans="1:48" s="21" customFormat="1" x14ac:dyDescent="0.3">
      <c r="A570" s="7" t="s">
        <v>281</v>
      </c>
      <c r="B570" s="7" t="s">
        <v>1047</v>
      </c>
      <c r="C570" s="7">
        <v>1310</v>
      </c>
      <c r="D570" s="7" t="s">
        <v>1198</v>
      </c>
      <c r="E570" s="7">
        <v>923</v>
      </c>
      <c r="F570" s="7" t="s">
        <v>1788</v>
      </c>
      <c r="G570" s="7" t="s">
        <v>989</v>
      </c>
      <c r="H570" s="8" t="s">
        <v>1763</v>
      </c>
      <c r="I570" s="8"/>
      <c r="J570" s="15">
        <v>15000000</v>
      </c>
      <c r="K570" s="15">
        <v>15000000</v>
      </c>
      <c r="L570" s="15">
        <v>25000000</v>
      </c>
      <c r="M570" s="15">
        <v>20000000</v>
      </c>
      <c r="N570" s="15">
        <v>30000000</v>
      </c>
      <c r="O570" s="15">
        <v>25000000</v>
      </c>
      <c r="P570" s="15">
        <v>20000000</v>
      </c>
      <c r="Q570" s="15">
        <v>25000000</v>
      </c>
      <c r="R570" s="15">
        <v>25000000</v>
      </c>
      <c r="S570" s="15">
        <v>30000000</v>
      </c>
      <c r="T570" s="15">
        <v>30000000</v>
      </c>
      <c r="U570" s="15">
        <v>40000000</v>
      </c>
      <c r="V570" s="29">
        <v>0.433</v>
      </c>
      <c r="X570" s="35">
        <v>0.42904110148163621</v>
      </c>
      <c r="Y570" s="35">
        <v>0.43156949887784579</v>
      </c>
      <c r="Z570" s="35">
        <v>0.43748546881675143</v>
      </c>
      <c r="AA570" s="35">
        <v>0.43252905235954087</v>
      </c>
      <c r="AB570" s="35">
        <v>0.43426900164817972</v>
      </c>
      <c r="AC570" s="35">
        <v>0.42608685965625875</v>
      </c>
      <c r="AD570" s="35">
        <v>0.43960227887312758</v>
      </c>
      <c r="AE570" s="35">
        <v>0.43765545565501557</v>
      </c>
      <c r="AF570" s="35">
        <v>0.42946577099738009</v>
      </c>
      <c r="AG570" s="35">
        <v>0.43092991789159457</v>
      </c>
      <c r="AH570" s="35">
        <v>0.43393253821190175</v>
      </c>
      <c r="AI570" s="35">
        <v>0.43303392309155475</v>
      </c>
      <c r="AK570" s="28">
        <f t="shared" si="130"/>
        <v>6435616.5222245436</v>
      </c>
      <c r="AL570" s="28">
        <f t="shared" si="131"/>
        <v>6473542.4831676865</v>
      </c>
      <c r="AM570" s="28">
        <f t="shared" si="132"/>
        <v>10937136.720418787</v>
      </c>
      <c r="AN570" s="28">
        <f t="shared" si="133"/>
        <v>8650581.0471908171</v>
      </c>
      <c r="AO570" s="28">
        <f t="shared" si="134"/>
        <v>13028070.049445391</v>
      </c>
      <c r="AP570" s="28">
        <f t="shared" si="135"/>
        <v>10652171.491406469</v>
      </c>
      <c r="AQ570" s="28">
        <f t="shared" si="136"/>
        <v>8792045.5774625521</v>
      </c>
      <c r="AR570" s="28">
        <f t="shared" si="137"/>
        <v>10941386.391375389</v>
      </c>
      <c r="AS570" s="28">
        <f t="shared" si="138"/>
        <v>10736644.274934502</v>
      </c>
      <c r="AT570" s="28">
        <f t="shared" si="139"/>
        <v>12927897.536747837</v>
      </c>
      <c r="AU570" s="28">
        <f t="shared" si="140"/>
        <v>13017976.146357052</v>
      </c>
      <c r="AV570" s="28">
        <f t="shared" si="141"/>
        <v>17321356.923662189</v>
      </c>
    </row>
    <row r="571" spans="1:48" s="21" customFormat="1" x14ac:dyDescent="0.3">
      <c r="A571" s="7" t="s">
        <v>281</v>
      </c>
      <c r="B571" s="7" t="s">
        <v>1047</v>
      </c>
      <c r="C571" s="7">
        <v>1310</v>
      </c>
      <c r="D571" s="7" t="s">
        <v>8</v>
      </c>
      <c r="E571" s="7">
        <v>907</v>
      </c>
      <c r="F571" s="7">
        <v>370571</v>
      </c>
      <c r="G571" s="7" t="s">
        <v>989</v>
      </c>
      <c r="H571" s="8" t="s">
        <v>1764</v>
      </c>
      <c r="I571" s="8"/>
      <c r="J571" s="15">
        <v>20000000</v>
      </c>
      <c r="K571" s="15">
        <v>10000000</v>
      </c>
      <c r="L571" s="15">
        <v>30000000</v>
      </c>
      <c r="M571" s="15">
        <v>20000000</v>
      </c>
      <c r="N571" s="15">
        <v>25000000</v>
      </c>
      <c r="O571" s="15">
        <v>20000000</v>
      </c>
      <c r="P571" s="15">
        <v>20000000</v>
      </c>
      <c r="Q571" s="15">
        <v>30000000</v>
      </c>
      <c r="R571" s="15">
        <v>25000000</v>
      </c>
      <c r="S571" s="15">
        <v>25000000</v>
      </c>
      <c r="T571" s="15">
        <v>30000000</v>
      </c>
      <c r="U571" s="15">
        <v>35000000</v>
      </c>
      <c r="V571" s="29">
        <v>0.433</v>
      </c>
      <c r="X571" s="35">
        <v>0.42904110148163621</v>
      </c>
      <c r="Y571" s="35">
        <v>0.43156949887784579</v>
      </c>
      <c r="Z571" s="35">
        <v>0.43748546881675143</v>
      </c>
      <c r="AA571" s="35">
        <v>0.43252905235954087</v>
      </c>
      <c r="AB571" s="35">
        <v>0.43426900164817972</v>
      </c>
      <c r="AC571" s="35">
        <v>0.42608685965625875</v>
      </c>
      <c r="AD571" s="35">
        <v>0.43960227887312758</v>
      </c>
      <c r="AE571" s="35">
        <v>0.43765545565501557</v>
      </c>
      <c r="AF571" s="35">
        <v>0.42946577099738009</v>
      </c>
      <c r="AG571" s="35">
        <v>0.43092991789159457</v>
      </c>
      <c r="AH571" s="35">
        <v>0.43393253821190175</v>
      </c>
      <c r="AI571" s="35">
        <v>0.43303392309155475</v>
      </c>
      <c r="AK571" s="28">
        <f t="shared" si="130"/>
        <v>8580822.0296327248</v>
      </c>
      <c r="AL571" s="28">
        <f t="shared" si="131"/>
        <v>4315694.988778458</v>
      </c>
      <c r="AM571" s="28">
        <f t="shared" si="132"/>
        <v>13124564.064502543</v>
      </c>
      <c r="AN571" s="28">
        <f t="shared" si="133"/>
        <v>8650581.0471908171</v>
      </c>
      <c r="AO571" s="28">
        <f t="shared" si="134"/>
        <v>10856725.041204493</v>
      </c>
      <c r="AP571" s="28">
        <f t="shared" si="135"/>
        <v>8521737.1931251753</v>
      </c>
      <c r="AQ571" s="28">
        <f t="shared" si="136"/>
        <v>8792045.5774625521</v>
      </c>
      <c r="AR571" s="28">
        <f t="shared" si="137"/>
        <v>13129663.669650467</v>
      </c>
      <c r="AS571" s="28">
        <f t="shared" si="138"/>
        <v>10736644.274934502</v>
      </c>
      <c r="AT571" s="28">
        <f t="shared" si="139"/>
        <v>10773247.947289864</v>
      </c>
      <c r="AU571" s="28">
        <f t="shared" si="140"/>
        <v>13017976.146357052</v>
      </c>
      <c r="AV571" s="28">
        <f t="shared" si="141"/>
        <v>15156187.308204416</v>
      </c>
    </row>
    <row r="572" spans="1:48" s="21" customFormat="1" x14ac:dyDescent="0.3">
      <c r="A572" s="7" t="s">
        <v>281</v>
      </c>
      <c r="B572" s="7" t="s">
        <v>1047</v>
      </c>
      <c r="C572" s="7">
        <v>1310</v>
      </c>
      <c r="D572" s="7" t="s">
        <v>1198</v>
      </c>
      <c r="E572" s="7">
        <v>923</v>
      </c>
      <c r="F572" s="7" t="s">
        <v>995</v>
      </c>
      <c r="G572" s="7" t="s">
        <v>989</v>
      </c>
      <c r="H572" s="8" t="s">
        <v>1765</v>
      </c>
      <c r="I572" s="8"/>
      <c r="J572" s="15">
        <v>10000000</v>
      </c>
      <c r="K572" s="15">
        <v>8000000</v>
      </c>
      <c r="L572" s="15">
        <v>10000000</v>
      </c>
      <c r="M572" s="15">
        <v>8000000</v>
      </c>
      <c r="N572" s="15">
        <v>10000000</v>
      </c>
      <c r="O572" s="15">
        <v>10000000</v>
      </c>
      <c r="P572" s="15">
        <v>8000000</v>
      </c>
      <c r="Q572" s="15">
        <v>8000000</v>
      </c>
      <c r="R572" s="15">
        <v>8000000</v>
      </c>
      <c r="S572" s="15">
        <v>8000000</v>
      </c>
      <c r="T572" s="15">
        <v>10000000</v>
      </c>
      <c r="U572" s="15">
        <v>12000000</v>
      </c>
      <c r="V572" s="29">
        <v>0.433</v>
      </c>
      <c r="X572" s="35">
        <v>0.42904110148163621</v>
      </c>
      <c r="Y572" s="35">
        <v>0.43156949887784579</v>
      </c>
      <c r="Z572" s="35">
        <v>0.43748546881675143</v>
      </c>
      <c r="AA572" s="35">
        <v>0.43252905235954087</v>
      </c>
      <c r="AB572" s="35">
        <v>0.43426900164817972</v>
      </c>
      <c r="AC572" s="35">
        <v>0.42608685965625875</v>
      </c>
      <c r="AD572" s="35">
        <v>0.43960227887312758</v>
      </c>
      <c r="AE572" s="35">
        <v>0.43765545565501557</v>
      </c>
      <c r="AF572" s="35">
        <v>0.42946577099738009</v>
      </c>
      <c r="AG572" s="35">
        <v>0.43092991789159457</v>
      </c>
      <c r="AH572" s="35">
        <v>0.43393253821190175</v>
      </c>
      <c r="AI572" s="35">
        <v>0.43303392309155475</v>
      </c>
      <c r="AK572" s="28">
        <f t="shared" si="130"/>
        <v>4290411.0148163624</v>
      </c>
      <c r="AL572" s="28">
        <f t="shared" si="131"/>
        <v>3452555.9910227666</v>
      </c>
      <c r="AM572" s="28">
        <f t="shared" si="132"/>
        <v>4374854.6881675143</v>
      </c>
      <c r="AN572" s="28">
        <f t="shared" si="133"/>
        <v>3460232.4188763271</v>
      </c>
      <c r="AO572" s="28">
        <f t="shared" si="134"/>
        <v>4342690.0164817972</v>
      </c>
      <c r="AP572" s="28">
        <f t="shared" si="135"/>
        <v>4260868.5965625877</v>
      </c>
      <c r="AQ572" s="28">
        <f t="shared" si="136"/>
        <v>3516818.2309850208</v>
      </c>
      <c r="AR572" s="28">
        <f t="shared" si="137"/>
        <v>3501243.6452401243</v>
      </c>
      <c r="AS572" s="28">
        <f t="shared" si="138"/>
        <v>3435726.1679790406</v>
      </c>
      <c r="AT572" s="28">
        <f t="shared" si="139"/>
        <v>3447439.3431327567</v>
      </c>
      <c r="AU572" s="28">
        <f t="shared" si="140"/>
        <v>4339325.3821190177</v>
      </c>
      <c r="AV572" s="28">
        <f t="shared" si="141"/>
        <v>5196407.0770986574</v>
      </c>
    </row>
    <row r="573" spans="1:48" s="21" customFormat="1" x14ac:dyDescent="0.3">
      <c r="A573" s="7" t="s">
        <v>281</v>
      </c>
      <c r="B573" s="7" t="s">
        <v>1047</v>
      </c>
      <c r="C573" s="7">
        <v>1310</v>
      </c>
      <c r="D573" s="7" t="s">
        <v>997</v>
      </c>
      <c r="E573" s="7">
        <v>925</v>
      </c>
      <c r="F573" s="7" t="s">
        <v>997</v>
      </c>
      <c r="G573" s="7" t="s">
        <v>989</v>
      </c>
      <c r="H573" s="8" t="s">
        <v>951</v>
      </c>
      <c r="I573" s="8"/>
      <c r="J573" s="15">
        <v>10000000</v>
      </c>
      <c r="K573" s="15">
        <v>10000000</v>
      </c>
      <c r="L573" s="15">
        <v>20000000</v>
      </c>
      <c r="M573" s="15">
        <v>12000000</v>
      </c>
      <c r="N573" s="15">
        <v>15000000</v>
      </c>
      <c r="O573" s="15">
        <v>15000000</v>
      </c>
      <c r="P573" s="15">
        <v>10000000</v>
      </c>
      <c r="Q573" s="15">
        <v>10000000</v>
      </c>
      <c r="R573" s="15">
        <v>10000000</v>
      </c>
      <c r="S573" s="15">
        <v>13000000</v>
      </c>
      <c r="T573" s="15">
        <v>15000000</v>
      </c>
      <c r="U573" s="15">
        <v>20000000</v>
      </c>
      <c r="V573" s="29">
        <v>0.433</v>
      </c>
      <c r="X573" s="35">
        <v>0.42904110148163621</v>
      </c>
      <c r="Y573" s="35">
        <v>0.43156949887784579</v>
      </c>
      <c r="Z573" s="35">
        <v>0.43748546881675143</v>
      </c>
      <c r="AA573" s="35">
        <v>0.43252905235954087</v>
      </c>
      <c r="AB573" s="35">
        <v>0.43426900164817972</v>
      </c>
      <c r="AC573" s="35">
        <v>0.42608685965625875</v>
      </c>
      <c r="AD573" s="35">
        <v>0.43960227887312758</v>
      </c>
      <c r="AE573" s="35">
        <v>0.43765545565501557</v>
      </c>
      <c r="AF573" s="35">
        <v>0.42946577099738009</v>
      </c>
      <c r="AG573" s="35">
        <v>0.43092991789159457</v>
      </c>
      <c r="AH573" s="35">
        <v>0.43393253821190175</v>
      </c>
      <c r="AI573" s="35">
        <v>0.43303392309155475</v>
      </c>
      <c r="AK573" s="28">
        <f t="shared" si="130"/>
        <v>4290411.0148163624</v>
      </c>
      <c r="AL573" s="28">
        <f t="shared" si="131"/>
        <v>4315694.988778458</v>
      </c>
      <c r="AM573" s="28">
        <f t="shared" si="132"/>
        <v>8749709.3763350286</v>
      </c>
      <c r="AN573" s="28">
        <f t="shared" si="133"/>
        <v>5190348.6283144904</v>
      </c>
      <c r="AO573" s="28">
        <f t="shared" si="134"/>
        <v>6514035.0247226954</v>
      </c>
      <c r="AP573" s="28">
        <f t="shared" si="135"/>
        <v>6391302.894843881</v>
      </c>
      <c r="AQ573" s="28">
        <f t="shared" si="136"/>
        <v>4396022.7887312761</v>
      </c>
      <c r="AR573" s="28">
        <f t="shared" si="137"/>
        <v>4376554.5565501554</v>
      </c>
      <c r="AS573" s="28">
        <f t="shared" si="138"/>
        <v>4294657.7099738009</v>
      </c>
      <c r="AT573" s="28">
        <f t="shared" si="139"/>
        <v>5602088.9325907296</v>
      </c>
      <c r="AU573" s="28">
        <f t="shared" si="140"/>
        <v>6508988.073178526</v>
      </c>
      <c r="AV573" s="28">
        <f t="shared" si="141"/>
        <v>8660678.4618310947</v>
      </c>
    </row>
    <row r="574" spans="1:48" s="21" customFormat="1" x14ac:dyDescent="0.3">
      <c r="A574" s="7" t="s">
        <v>281</v>
      </c>
      <c r="B574" s="7" t="s">
        <v>1047</v>
      </c>
      <c r="C574" s="7">
        <v>1310</v>
      </c>
      <c r="D574" s="7" t="s">
        <v>996</v>
      </c>
      <c r="E574" s="7">
        <v>922</v>
      </c>
      <c r="F574" s="7" t="s">
        <v>1789</v>
      </c>
      <c r="G574" s="7" t="s">
        <v>989</v>
      </c>
      <c r="H574" s="8" t="s">
        <v>1766</v>
      </c>
      <c r="I574" s="8"/>
      <c r="J574" s="15">
        <v>8000000</v>
      </c>
      <c r="K574" s="15">
        <v>8000000</v>
      </c>
      <c r="L574" s="15">
        <v>10000000</v>
      </c>
      <c r="M574" s="15">
        <v>8000000</v>
      </c>
      <c r="N574" s="15">
        <v>10000000</v>
      </c>
      <c r="O574" s="15">
        <v>10000000</v>
      </c>
      <c r="P574" s="15">
        <v>8000000</v>
      </c>
      <c r="Q574" s="15">
        <v>8000000</v>
      </c>
      <c r="R574" s="15">
        <v>8000000</v>
      </c>
      <c r="S574" s="15">
        <v>10000000</v>
      </c>
      <c r="T574" s="15">
        <v>10000000</v>
      </c>
      <c r="U574" s="15">
        <v>12000000</v>
      </c>
      <c r="V574" s="29">
        <v>0.433</v>
      </c>
      <c r="X574" s="35">
        <v>0.42904110148163621</v>
      </c>
      <c r="Y574" s="35">
        <v>0.43156949887784579</v>
      </c>
      <c r="Z574" s="35">
        <v>0.43748546881675143</v>
      </c>
      <c r="AA574" s="35">
        <v>0.43252905235954087</v>
      </c>
      <c r="AB574" s="35">
        <v>0.43426900164817972</v>
      </c>
      <c r="AC574" s="35">
        <v>0.42608685965625875</v>
      </c>
      <c r="AD574" s="35">
        <v>0.43960227887312758</v>
      </c>
      <c r="AE574" s="35">
        <v>0.43765545565501557</v>
      </c>
      <c r="AF574" s="35">
        <v>0.42946577099738009</v>
      </c>
      <c r="AG574" s="35">
        <v>0.43092991789159457</v>
      </c>
      <c r="AH574" s="35">
        <v>0.43393253821190175</v>
      </c>
      <c r="AI574" s="35">
        <v>0.43303392309155475</v>
      </c>
      <c r="AK574" s="28">
        <f t="shared" si="130"/>
        <v>3432328.8118530898</v>
      </c>
      <c r="AL574" s="28">
        <f t="shared" si="131"/>
        <v>3452555.9910227666</v>
      </c>
      <c r="AM574" s="28">
        <f t="shared" si="132"/>
        <v>4374854.6881675143</v>
      </c>
      <c r="AN574" s="28">
        <f t="shared" si="133"/>
        <v>3460232.4188763271</v>
      </c>
      <c r="AO574" s="28">
        <f t="shared" si="134"/>
        <v>4342690.0164817972</v>
      </c>
      <c r="AP574" s="28">
        <f t="shared" si="135"/>
        <v>4260868.5965625877</v>
      </c>
      <c r="AQ574" s="28">
        <f t="shared" si="136"/>
        <v>3516818.2309850208</v>
      </c>
      <c r="AR574" s="28">
        <f t="shared" si="137"/>
        <v>3501243.6452401243</v>
      </c>
      <c r="AS574" s="28">
        <f t="shared" si="138"/>
        <v>3435726.1679790406</v>
      </c>
      <c r="AT574" s="28">
        <f t="shared" si="139"/>
        <v>4309299.1789159458</v>
      </c>
      <c r="AU574" s="28">
        <f t="shared" si="140"/>
        <v>4339325.3821190177</v>
      </c>
      <c r="AV574" s="28">
        <f t="shared" si="141"/>
        <v>5196407.0770986574</v>
      </c>
    </row>
    <row r="575" spans="1:48" s="21" customFormat="1" x14ac:dyDescent="0.3">
      <c r="A575" s="7" t="s">
        <v>281</v>
      </c>
      <c r="B575" s="7" t="s">
        <v>1047</v>
      </c>
      <c r="C575" s="7">
        <v>1310</v>
      </c>
      <c r="D575" s="7" t="s">
        <v>8</v>
      </c>
      <c r="E575" s="7">
        <v>922</v>
      </c>
      <c r="F575" s="7" t="s">
        <v>1790</v>
      </c>
      <c r="G575" s="7" t="s">
        <v>989</v>
      </c>
      <c r="H575" s="8" t="s">
        <v>1767</v>
      </c>
      <c r="I575" s="8"/>
      <c r="J575" s="15">
        <v>5000000</v>
      </c>
      <c r="K575" s="15">
        <v>3000000</v>
      </c>
      <c r="L575" s="15">
        <v>5000000</v>
      </c>
      <c r="M575" s="15">
        <v>5000000</v>
      </c>
      <c r="N575" s="15">
        <v>5000000</v>
      </c>
      <c r="O575" s="15">
        <v>5000000</v>
      </c>
      <c r="P575" s="15">
        <v>7000000</v>
      </c>
      <c r="Q575" s="15">
        <v>7000000</v>
      </c>
      <c r="R575" s="15">
        <v>5000000</v>
      </c>
      <c r="S575" s="15">
        <v>5000000</v>
      </c>
      <c r="T575" s="15">
        <v>8000000</v>
      </c>
      <c r="U575" s="15">
        <v>10000000</v>
      </c>
      <c r="V575" s="29">
        <v>0.433</v>
      </c>
      <c r="X575" s="35">
        <v>0.42904110148163621</v>
      </c>
      <c r="Y575" s="35">
        <v>0.43156949887784579</v>
      </c>
      <c r="Z575" s="35">
        <v>0.43748546881675143</v>
      </c>
      <c r="AA575" s="35">
        <v>0.43252905235954087</v>
      </c>
      <c r="AB575" s="35">
        <v>0.43426900164817972</v>
      </c>
      <c r="AC575" s="35">
        <v>0.42608685965625875</v>
      </c>
      <c r="AD575" s="35">
        <v>0.43960227887312758</v>
      </c>
      <c r="AE575" s="35">
        <v>0.43765545565501557</v>
      </c>
      <c r="AF575" s="35">
        <v>0.42946577099738009</v>
      </c>
      <c r="AG575" s="35">
        <v>0.43092991789159457</v>
      </c>
      <c r="AH575" s="35">
        <v>0.43393253821190175</v>
      </c>
      <c r="AI575" s="35">
        <v>0.43303392309155475</v>
      </c>
      <c r="AK575" s="28">
        <f t="shared" si="130"/>
        <v>2145205.5074081812</v>
      </c>
      <c r="AL575" s="28">
        <f t="shared" si="131"/>
        <v>1294708.4966335373</v>
      </c>
      <c r="AM575" s="28">
        <f t="shared" si="132"/>
        <v>2187427.3440837571</v>
      </c>
      <c r="AN575" s="28">
        <f t="shared" si="133"/>
        <v>2162645.2617977043</v>
      </c>
      <c r="AO575" s="28">
        <f t="shared" si="134"/>
        <v>2171345.0082408986</v>
      </c>
      <c r="AP575" s="28">
        <f t="shared" si="135"/>
        <v>2130434.2982812938</v>
      </c>
      <c r="AQ575" s="28">
        <f t="shared" si="136"/>
        <v>3077215.9521118929</v>
      </c>
      <c r="AR575" s="28">
        <f t="shared" si="137"/>
        <v>3063588.1895851088</v>
      </c>
      <c r="AS575" s="28">
        <f t="shared" si="138"/>
        <v>2147328.8549869005</v>
      </c>
      <c r="AT575" s="28">
        <f t="shared" si="139"/>
        <v>2154649.5894579729</v>
      </c>
      <c r="AU575" s="28">
        <f t="shared" si="140"/>
        <v>3471460.3056952138</v>
      </c>
      <c r="AV575" s="28">
        <f t="shared" si="141"/>
        <v>4330339.2309155473</v>
      </c>
    </row>
    <row r="576" spans="1:48" s="21" customFormat="1" x14ac:dyDescent="0.3">
      <c r="A576" s="7" t="s">
        <v>281</v>
      </c>
      <c r="B576" s="7" t="s">
        <v>1047</v>
      </c>
      <c r="C576" s="7">
        <v>1310</v>
      </c>
      <c r="D576" s="7" t="s">
        <v>1216</v>
      </c>
      <c r="E576" s="7">
        <v>922</v>
      </c>
      <c r="F576" s="7" t="s">
        <v>1791</v>
      </c>
      <c r="G576" s="7" t="s">
        <v>989</v>
      </c>
      <c r="H576" s="8" t="s">
        <v>1303</v>
      </c>
      <c r="I576" s="8"/>
      <c r="J576" s="15">
        <v>2000000</v>
      </c>
      <c r="K576" s="15">
        <v>1000000</v>
      </c>
      <c r="L576" s="15">
        <v>3000000</v>
      </c>
      <c r="M576" s="15">
        <v>3000000</v>
      </c>
      <c r="N576" s="15">
        <v>3000000</v>
      </c>
      <c r="O576" s="15">
        <v>3000000</v>
      </c>
      <c r="P576" s="15">
        <v>5000000</v>
      </c>
      <c r="Q576" s="15">
        <v>5000000</v>
      </c>
      <c r="R576" s="15">
        <v>2000000</v>
      </c>
      <c r="S576" s="15">
        <v>5000000</v>
      </c>
      <c r="T576" s="15">
        <v>8000000</v>
      </c>
      <c r="U576" s="15">
        <v>10000000</v>
      </c>
      <c r="V576" s="29">
        <v>0.433</v>
      </c>
      <c r="X576" s="35">
        <v>0.42904110148163621</v>
      </c>
      <c r="Y576" s="35">
        <v>0.43156949887784579</v>
      </c>
      <c r="Z576" s="35">
        <v>0.43748546881675143</v>
      </c>
      <c r="AA576" s="35">
        <v>0.43252905235954087</v>
      </c>
      <c r="AB576" s="35">
        <v>0.43426900164817972</v>
      </c>
      <c r="AC576" s="35">
        <v>0.42608685965625875</v>
      </c>
      <c r="AD576" s="35">
        <v>0.43960227887312758</v>
      </c>
      <c r="AE576" s="35">
        <v>0.43765545565501557</v>
      </c>
      <c r="AF576" s="35">
        <v>0.42946577099738009</v>
      </c>
      <c r="AG576" s="35">
        <v>0.43092991789159457</v>
      </c>
      <c r="AH576" s="35">
        <v>0.43393253821190175</v>
      </c>
      <c r="AI576" s="35">
        <v>0.43303392309155475</v>
      </c>
      <c r="AK576" s="28">
        <f t="shared" si="130"/>
        <v>858082.20296327246</v>
      </c>
      <c r="AL576" s="28">
        <f t="shared" si="131"/>
        <v>431569.49887784582</v>
      </c>
      <c r="AM576" s="28">
        <f t="shared" si="132"/>
        <v>1312456.4064502544</v>
      </c>
      <c r="AN576" s="28">
        <f t="shared" si="133"/>
        <v>1297587.1570786226</v>
      </c>
      <c r="AO576" s="28">
        <f t="shared" si="134"/>
        <v>1302807.0049445392</v>
      </c>
      <c r="AP576" s="28">
        <f t="shared" si="135"/>
        <v>1278260.5789687762</v>
      </c>
      <c r="AQ576" s="28">
        <f t="shared" si="136"/>
        <v>2198011.394365638</v>
      </c>
      <c r="AR576" s="28">
        <f t="shared" si="137"/>
        <v>2188277.2782750777</v>
      </c>
      <c r="AS576" s="28">
        <f t="shared" si="138"/>
        <v>858931.54199476016</v>
      </c>
      <c r="AT576" s="28">
        <f t="shared" si="139"/>
        <v>2154649.5894579729</v>
      </c>
      <c r="AU576" s="28">
        <f t="shared" si="140"/>
        <v>3471460.3056952138</v>
      </c>
      <c r="AV576" s="28">
        <f t="shared" si="141"/>
        <v>4330339.2309155473</v>
      </c>
    </row>
    <row r="577" spans="1:48" s="21" customFormat="1" x14ac:dyDescent="0.3">
      <c r="A577" s="7" t="s">
        <v>281</v>
      </c>
      <c r="B577" s="7" t="s">
        <v>1047</v>
      </c>
      <c r="C577" s="7">
        <v>1310</v>
      </c>
      <c r="D577" s="7" t="s">
        <v>8</v>
      </c>
      <c r="E577" s="7">
        <v>922</v>
      </c>
      <c r="F577" s="7" t="s">
        <v>1792</v>
      </c>
      <c r="G577" s="7" t="s">
        <v>989</v>
      </c>
      <c r="H577" s="8" t="s">
        <v>1768</v>
      </c>
      <c r="I577" s="8"/>
      <c r="J577" s="15">
        <v>5000000</v>
      </c>
      <c r="K577" s="15">
        <v>3000000</v>
      </c>
      <c r="L577" s="15">
        <v>5000000</v>
      </c>
      <c r="M577" s="15">
        <v>5000000</v>
      </c>
      <c r="N577" s="15">
        <v>5000000</v>
      </c>
      <c r="O577" s="15">
        <v>5000000</v>
      </c>
      <c r="P577" s="15">
        <v>7000000</v>
      </c>
      <c r="Q577" s="15">
        <v>7000000</v>
      </c>
      <c r="R577" s="15">
        <v>5000000</v>
      </c>
      <c r="S577" s="15">
        <v>5000000</v>
      </c>
      <c r="T577" s="15">
        <v>8000000</v>
      </c>
      <c r="U577" s="15">
        <v>10000000</v>
      </c>
      <c r="V577" s="29">
        <v>0.433</v>
      </c>
      <c r="X577" s="35">
        <v>0.42904110148163621</v>
      </c>
      <c r="Y577" s="35">
        <v>0.43156949887784579</v>
      </c>
      <c r="Z577" s="35">
        <v>0.43748546881675143</v>
      </c>
      <c r="AA577" s="35">
        <v>0.43252905235954087</v>
      </c>
      <c r="AB577" s="35">
        <v>0.43426900164817972</v>
      </c>
      <c r="AC577" s="35">
        <v>0.42608685965625875</v>
      </c>
      <c r="AD577" s="35">
        <v>0.43960227887312758</v>
      </c>
      <c r="AE577" s="35">
        <v>0.43765545565501557</v>
      </c>
      <c r="AF577" s="35">
        <v>0.42946577099738009</v>
      </c>
      <c r="AG577" s="35">
        <v>0.43092991789159457</v>
      </c>
      <c r="AH577" s="35">
        <v>0.43393253821190175</v>
      </c>
      <c r="AI577" s="35">
        <v>0.43303392309155475</v>
      </c>
      <c r="AK577" s="28">
        <f t="shared" si="130"/>
        <v>2145205.5074081812</v>
      </c>
      <c r="AL577" s="28">
        <f t="shared" si="131"/>
        <v>1294708.4966335373</v>
      </c>
      <c r="AM577" s="28">
        <f t="shared" si="132"/>
        <v>2187427.3440837571</v>
      </c>
      <c r="AN577" s="28">
        <f t="shared" si="133"/>
        <v>2162645.2617977043</v>
      </c>
      <c r="AO577" s="28">
        <f t="shared" si="134"/>
        <v>2171345.0082408986</v>
      </c>
      <c r="AP577" s="28">
        <f t="shared" si="135"/>
        <v>2130434.2982812938</v>
      </c>
      <c r="AQ577" s="28">
        <f t="shared" si="136"/>
        <v>3077215.9521118929</v>
      </c>
      <c r="AR577" s="28">
        <f t="shared" si="137"/>
        <v>3063588.1895851088</v>
      </c>
      <c r="AS577" s="28">
        <f t="shared" si="138"/>
        <v>2147328.8549869005</v>
      </c>
      <c r="AT577" s="28">
        <f t="shared" si="139"/>
        <v>2154649.5894579729</v>
      </c>
      <c r="AU577" s="28">
        <f t="shared" si="140"/>
        <v>3471460.3056952138</v>
      </c>
      <c r="AV577" s="28">
        <f t="shared" si="141"/>
        <v>4330339.2309155473</v>
      </c>
    </row>
    <row r="578" spans="1:48" s="21" customFormat="1" x14ac:dyDescent="0.3">
      <c r="A578" s="7" t="s">
        <v>281</v>
      </c>
      <c r="B578" s="7" t="s">
        <v>1047</v>
      </c>
      <c r="C578" s="7">
        <v>1310</v>
      </c>
      <c r="D578" s="7" t="s">
        <v>558</v>
      </c>
      <c r="E578" s="7">
        <v>915</v>
      </c>
      <c r="F578" s="7" t="s">
        <v>1793</v>
      </c>
      <c r="G578" s="7" t="s">
        <v>989</v>
      </c>
      <c r="H578" s="8" t="s">
        <v>1769</v>
      </c>
      <c r="I578" s="8"/>
      <c r="J578" s="15">
        <v>0</v>
      </c>
      <c r="K578" s="15">
        <v>0</v>
      </c>
      <c r="L578" s="15">
        <v>10000000</v>
      </c>
      <c r="M578" s="15">
        <v>5000000</v>
      </c>
      <c r="N578" s="15">
        <v>5000000</v>
      </c>
      <c r="O578" s="15">
        <v>5000000</v>
      </c>
      <c r="P578" s="15">
        <v>0</v>
      </c>
      <c r="Q578" s="15">
        <v>0</v>
      </c>
      <c r="R578" s="15">
        <v>10000000</v>
      </c>
      <c r="S578" s="15">
        <v>5000000</v>
      </c>
      <c r="T578" s="15">
        <v>10000000</v>
      </c>
      <c r="U578" s="15">
        <v>0</v>
      </c>
      <c r="V578" s="29">
        <v>0.433</v>
      </c>
      <c r="X578" s="35">
        <v>0.42904110148163621</v>
      </c>
      <c r="Y578" s="35">
        <v>0.43156949887784579</v>
      </c>
      <c r="Z578" s="35">
        <v>0.43748546881675143</v>
      </c>
      <c r="AA578" s="35">
        <v>0.43252905235954087</v>
      </c>
      <c r="AB578" s="35">
        <v>0.43426900164817972</v>
      </c>
      <c r="AC578" s="35">
        <v>0.42608685965625875</v>
      </c>
      <c r="AD578" s="35">
        <v>0.43960227887312758</v>
      </c>
      <c r="AE578" s="35">
        <v>0.43765545565501557</v>
      </c>
      <c r="AF578" s="35">
        <v>0.42946577099738009</v>
      </c>
      <c r="AG578" s="35">
        <v>0.43092991789159457</v>
      </c>
      <c r="AH578" s="35">
        <v>0.43393253821190175</v>
      </c>
      <c r="AI578" s="35">
        <v>0.43303392309155475</v>
      </c>
      <c r="AK578" s="28">
        <f t="shared" si="130"/>
        <v>0</v>
      </c>
      <c r="AL578" s="28">
        <f t="shared" si="131"/>
        <v>0</v>
      </c>
      <c r="AM578" s="28">
        <f t="shared" si="132"/>
        <v>4374854.6881675143</v>
      </c>
      <c r="AN578" s="28">
        <f t="shared" si="133"/>
        <v>2162645.2617977043</v>
      </c>
      <c r="AO578" s="28">
        <f t="shared" si="134"/>
        <v>2171345.0082408986</v>
      </c>
      <c r="AP578" s="28">
        <f t="shared" si="135"/>
        <v>2130434.2982812938</v>
      </c>
      <c r="AQ578" s="28">
        <f t="shared" si="136"/>
        <v>0</v>
      </c>
      <c r="AR578" s="28">
        <f t="shared" si="137"/>
        <v>0</v>
      </c>
      <c r="AS578" s="28">
        <f t="shared" si="138"/>
        <v>4294657.7099738009</v>
      </c>
      <c r="AT578" s="28">
        <f t="shared" si="139"/>
        <v>2154649.5894579729</v>
      </c>
      <c r="AU578" s="28">
        <f t="shared" si="140"/>
        <v>4339325.3821190177</v>
      </c>
      <c r="AV578" s="28">
        <f t="shared" si="141"/>
        <v>0</v>
      </c>
    </row>
    <row r="579" spans="1:48" s="21" customFormat="1" x14ac:dyDescent="0.3">
      <c r="A579" s="7" t="s">
        <v>281</v>
      </c>
      <c r="B579" s="7" t="s">
        <v>1047</v>
      </c>
      <c r="C579" s="7">
        <v>1310</v>
      </c>
      <c r="D579" s="7" t="s">
        <v>1334</v>
      </c>
      <c r="E579" s="7">
        <v>922</v>
      </c>
      <c r="F579" s="7" t="s">
        <v>1794</v>
      </c>
      <c r="G579" s="7" t="s">
        <v>989</v>
      </c>
      <c r="H579" s="8" t="s">
        <v>1770</v>
      </c>
      <c r="I579" s="8"/>
      <c r="J579" s="15">
        <v>2000000</v>
      </c>
      <c r="K579" s="15">
        <v>1000000</v>
      </c>
      <c r="L579" s="15">
        <v>3000000</v>
      </c>
      <c r="M579" s="15">
        <v>3000000</v>
      </c>
      <c r="N579" s="15">
        <v>3000000</v>
      </c>
      <c r="O579" s="15">
        <v>3000000</v>
      </c>
      <c r="P579" s="15">
        <v>5000000</v>
      </c>
      <c r="Q579" s="15">
        <v>5000000</v>
      </c>
      <c r="R579" s="15">
        <v>2000000</v>
      </c>
      <c r="S579" s="15">
        <v>5000000</v>
      </c>
      <c r="T579" s="15">
        <v>8000000</v>
      </c>
      <c r="U579" s="15">
        <v>10000000</v>
      </c>
      <c r="V579" s="29">
        <v>0.433</v>
      </c>
      <c r="X579" s="35">
        <v>0.42904110148163621</v>
      </c>
      <c r="Y579" s="35">
        <v>0.43156949887784579</v>
      </c>
      <c r="Z579" s="35">
        <v>0.43748546881675143</v>
      </c>
      <c r="AA579" s="35">
        <v>0.43252905235954087</v>
      </c>
      <c r="AB579" s="35">
        <v>0.43426900164817972</v>
      </c>
      <c r="AC579" s="35">
        <v>0.42608685965625875</v>
      </c>
      <c r="AD579" s="35">
        <v>0.43960227887312758</v>
      </c>
      <c r="AE579" s="35">
        <v>0.43765545565501557</v>
      </c>
      <c r="AF579" s="35">
        <v>0.42946577099738009</v>
      </c>
      <c r="AG579" s="35">
        <v>0.43092991789159457</v>
      </c>
      <c r="AH579" s="35">
        <v>0.43393253821190175</v>
      </c>
      <c r="AI579" s="35">
        <v>0.43303392309155475</v>
      </c>
      <c r="AK579" s="28">
        <f t="shared" si="130"/>
        <v>858082.20296327246</v>
      </c>
      <c r="AL579" s="28">
        <f t="shared" si="131"/>
        <v>431569.49887784582</v>
      </c>
      <c r="AM579" s="28">
        <f t="shared" si="132"/>
        <v>1312456.4064502544</v>
      </c>
      <c r="AN579" s="28">
        <f t="shared" si="133"/>
        <v>1297587.1570786226</v>
      </c>
      <c r="AO579" s="28">
        <f t="shared" si="134"/>
        <v>1302807.0049445392</v>
      </c>
      <c r="AP579" s="28">
        <f t="shared" si="135"/>
        <v>1278260.5789687762</v>
      </c>
      <c r="AQ579" s="28">
        <f t="shared" si="136"/>
        <v>2198011.394365638</v>
      </c>
      <c r="AR579" s="28">
        <f t="shared" si="137"/>
        <v>2188277.2782750777</v>
      </c>
      <c r="AS579" s="28">
        <f t="shared" si="138"/>
        <v>858931.54199476016</v>
      </c>
      <c r="AT579" s="28">
        <f t="shared" si="139"/>
        <v>2154649.5894579729</v>
      </c>
      <c r="AU579" s="28">
        <f t="shared" si="140"/>
        <v>3471460.3056952138</v>
      </c>
      <c r="AV579" s="28">
        <f t="shared" si="141"/>
        <v>4330339.2309155473</v>
      </c>
    </row>
    <row r="580" spans="1:48" s="21" customFormat="1" x14ac:dyDescent="0.3">
      <c r="A580" s="7" t="s">
        <v>281</v>
      </c>
      <c r="B580" s="7" t="s">
        <v>1047</v>
      </c>
      <c r="C580" s="7">
        <v>1310</v>
      </c>
      <c r="D580" s="7" t="s">
        <v>1795</v>
      </c>
      <c r="E580" s="7">
        <v>922</v>
      </c>
      <c r="F580" s="7" t="s">
        <v>1796</v>
      </c>
      <c r="G580" s="7" t="s">
        <v>989</v>
      </c>
      <c r="H580" s="8" t="s">
        <v>1771</v>
      </c>
      <c r="I580" s="8"/>
      <c r="J580" s="15">
        <v>5000000</v>
      </c>
      <c r="K580" s="15">
        <v>3000000</v>
      </c>
      <c r="L580" s="15">
        <v>5000000</v>
      </c>
      <c r="M580" s="15">
        <v>5000000</v>
      </c>
      <c r="N580" s="15">
        <v>5000000</v>
      </c>
      <c r="O580" s="15">
        <v>5000000</v>
      </c>
      <c r="P580" s="15">
        <v>7000000</v>
      </c>
      <c r="Q580" s="15">
        <v>7000000</v>
      </c>
      <c r="R580" s="15">
        <v>5000000</v>
      </c>
      <c r="S580" s="15">
        <v>6000000</v>
      </c>
      <c r="T580" s="15">
        <v>8000000</v>
      </c>
      <c r="U580" s="15">
        <v>9000000</v>
      </c>
      <c r="V580" s="29">
        <v>0.433</v>
      </c>
      <c r="X580" s="35">
        <v>0.42904110148163621</v>
      </c>
      <c r="Y580" s="35">
        <v>0.43156949887784579</v>
      </c>
      <c r="Z580" s="35">
        <v>0.43748546881675143</v>
      </c>
      <c r="AA580" s="35">
        <v>0.43252905235954087</v>
      </c>
      <c r="AB580" s="35">
        <v>0.43426900164817972</v>
      </c>
      <c r="AC580" s="35">
        <v>0.42608685965625875</v>
      </c>
      <c r="AD580" s="35">
        <v>0.43960227887312758</v>
      </c>
      <c r="AE580" s="35">
        <v>0.43765545565501557</v>
      </c>
      <c r="AF580" s="35">
        <v>0.42946577099738009</v>
      </c>
      <c r="AG580" s="35">
        <v>0.43092991789159457</v>
      </c>
      <c r="AH580" s="35">
        <v>0.43393253821190175</v>
      </c>
      <c r="AI580" s="35">
        <v>0.43303392309155475</v>
      </c>
      <c r="AK580" s="28">
        <f t="shared" si="130"/>
        <v>2145205.5074081812</v>
      </c>
      <c r="AL580" s="28">
        <f t="shared" si="131"/>
        <v>1294708.4966335373</v>
      </c>
      <c r="AM580" s="28">
        <f t="shared" si="132"/>
        <v>2187427.3440837571</v>
      </c>
      <c r="AN580" s="28">
        <f t="shared" si="133"/>
        <v>2162645.2617977043</v>
      </c>
      <c r="AO580" s="28">
        <f t="shared" si="134"/>
        <v>2171345.0082408986</v>
      </c>
      <c r="AP580" s="28">
        <f t="shared" si="135"/>
        <v>2130434.2982812938</v>
      </c>
      <c r="AQ580" s="28">
        <f t="shared" si="136"/>
        <v>3077215.9521118929</v>
      </c>
      <c r="AR580" s="28">
        <f t="shared" si="137"/>
        <v>3063588.1895851088</v>
      </c>
      <c r="AS580" s="28">
        <f t="shared" si="138"/>
        <v>2147328.8549869005</v>
      </c>
      <c r="AT580" s="28">
        <f t="shared" si="139"/>
        <v>2585579.5073495675</v>
      </c>
      <c r="AU580" s="28">
        <f t="shared" si="140"/>
        <v>3471460.3056952138</v>
      </c>
      <c r="AV580" s="28">
        <f t="shared" si="141"/>
        <v>3897305.3078239928</v>
      </c>
    </row>
    <row r="581" spans="1:48" s="21" customFormat="1" x14ac:dyDescent="0.3">
      <c r="A581" s="7" t="s">
        <v>281</v>
      </c>
      <c r="B581" s="7" t="s">
        <v>1047</v>
      </c>
      <c r="C581" s="7">
        <v>1310</v>
      </c>
      <c r="D581" s="7" t="s">
        <v>8</v>
      </c>
      <c r="E581" s="7">
        <v>925</v>
      </c>
      <c r="F581" s="7" t="s">
        <v>1797</v>
      </c>
      <c r="G581" s="7" t="s">
        <v>989</v>
      </c>
      <c r="H581" s="8" t="s">
        <v>1302</v>
      </c>
      <c r="I581" s="8"/>
      <c r="J581" s="15">
        <v>2000000</v>
      </c>
      <c r="K581" s="15">
        <v>1000000</v>
      </c>
      <c r="L581" s="15">
        <v>3000000</v>
      </c>
      <c r="M581" s="15">
        <v>3000000</v>
      </c>
      <c r="N581" s="15">
        <v>3000000</v>
      </c>
      <c r="O581" s="15">
        <v>3000000</v>
      </c>
      <c r="P581" s="15">
        <v>5000000</v>
      </c>
      <c r="Q581" s="15">
        <v>5000000</v>
      </c>
      <c r="R581" s="15">
        <v>3000000</v>
      </c>
      <c r="S581" s="15">
        <v>5000000</v>
      </c>
      <c r="T581" s="15">
        <v>8000000</v>
      </c>
      <c r="U581" s="15">
        <v>9000000</v>
      </c>
      <c r="V581" s="29">
        <v>0.433</v>
      </c>
      <c r="X581" s="35">
        <v>0.42904110148163621</v>
      </c>
      <c r="Y581" s="35">
        <v>0.43156949887784579</v>
      </c>
      <c r="Z581" s="35">
        <v>0.43748546881675143</v>
      </c>
      <c r="AA581" s="35">
        <v>0.43252905235954087</v>
      </c>
      <c r="AB581" s="35">
        <v>0.43426900164817972</v>
      </c>
      <c r="AC581" s="35">
        <v>0.42608685965625875</v>
      </c>
      <c r="AD581" s="35">
        <v>0.43960227887312758</v>
      </c>
      <c r="AE581" s="35">
        <v>0.43765545565501557</v>
      </c>
      <c r="AF581" s="35">
        <v>0.42946577099738009</v>
      </c>
      <c r="AG581" s="35">
        <v>0.43092991789159457</v>
      </c>
      <c r="AH581" s="35">
        <v>0.43393253821190175</v>
      </c>
      <c r="AI581" s="35">
        <v>0.43303392309155475</v>
      </c>
      <c r="AK581" s="28">
        <f t="shared" si="130"/>
        <v>858082.20296327246</v>
      </c>
      <c r="AL581" s="28">
        <f t="shared" si="131"/>
        <v>431569.49887784582</v>
      </c>
      <c r="AM581" s="28">
        <f t="shared" si="132"/>
        <v>1312456.4064502544</v>
      </c>
      <c r="AN581" s="28">
        <f t="shared" si="133"/>
        <v>1297587.1570786226</v>
      </c>
      <c r="AO581" s="28">
        <f t="shared" si="134"/>
        <v>1302807.0049445392</v>
      </c>
      <c r="AP581" s="28">
        <f t="shared" si="135"/>
        <v>1278260.5789687762</v>
      </c>
      <c r="AQ581" s="28">
        <f t="shared" si="136"/>
        <v>2198011.394365638</v>
      </c>
      <c r="AR581" s="28">
        <f t="shared" si="137"/>
        <v>2188277.2782750777</v>
      </c>
      <c r="AS581" s="28">
        <f t="shared" si="138"/>
        <v>1288397.3129921402</v>
      </c>
      <c r="AT581" s="28">
        <f t="shared" si="139"/>
        <v>2154649.5894579729</v>
      </c>
      <c r="AU581" s="28">
        <f t="shared" si="140"/>
        <v>3471460.3056952138</v>
      </c>
      <c r="AV581" s="28">
        <f t="shared" si="141"/>
        <v>3897305.3078239928</v>
      </c>
    </row>
    <row r="582" spans="1:48" s="21" customFormat="1" x14ac:dyDescent="0.3">
      <c r="A582" s="7" t="s">
        <v>281</v>
      </c>
      <c r="B582" s="7" t="s">
        <v>1047</v>
      </c>
      <c r="C582" s="7">
        <v>1310</v>
      </c>
      <c r="D582" s="7" t="s">
        <v>8</v>
      </c>
      <c r="E582" s="7">
        <v>926</v>
      </c>
      <c r="F582" s="7" t="s">
        <v>1798</v>
      </c>
      <c r="G582" s="7" t="s">
        <v>989</v>
      </c>
      <c r="H582" s="8" t="s">
        <v>1772</v>
      </c>
      <c r="I582" s="8"/>
      <c r="J582" s="15">
        <v>3000000</v>
      </c>
      <c r="K582" s="15">
        <v>1000000</v>
      </c>
      <c r="L582" s="15">
        <v>5000000</v>
      </c>
      <c r="M582" s="15">
        <v>3000000</v>
      </c>
      <c r="N582" s="15">
        <v>3000000</v>
      </c>
      <c r="O582" s="15">
        <v>3000000</v>
      </c>
      <c r="P582" s="15">
        <v>5000000</v>
      </c>
      <c r="Q582" s="15">
        <v>5000000</v>
      </c>
      <c r="R582" s="15">
        <v>2000000</v>
      </c>
      <c r="S582" s="15">
        <v>5000000</v>
      </c>
      <c r="T582" s="15">
        <v>7000000</v>
      </c>
      <c r="U582" s="15">
        <v>8000000</v>
      </c>
      <c r="V582" s="29">
        <v>0.433</v>
      </c>
      <c r="X582" s="35">
        <v>0.42904110148163621</v>
      </c>
      <c r="Y582" s="35">
        <v>0.43156949887784579</v>
      </c>
      <c r="Z582" s="35">
        <v>0.43748546881675143</v>
      </c>
      <c r="AA582" s="35">
        <v>0.43252905235954087</v>
      </c>
      <c r="AB582" s="35">
        <v>0.43426900164817972</v>
      </c>
      <c r="AC582" s="35">
        <v>0.42608685965625875</v>
      </c>
      <c r="AD582" s="35">
        <v>0.43960227887312758</v>
      </c>
      <c r="AE582" s="35">
        <v>0.43765545565501557</v>
      </c>
      <c r="AF582" s="35">
        <v>0.42946577099738009</v>
      </c>
      <c r="AG582" s="35">
        <v>0.43092991789159457</v>
      </c>
      <c r="AH582" s="35">
        <v>0.43393253821190175</v>
      </c>
      <c r="AI582" s="35">
        <v>0.43303392309155475</v>
      </c>
      <c r="AK582" s="28">
        <f t="shared" si="130"/>
        <v>1287123.3044449086</v>
      </c>
      <c r="AL582" s="28">
        <f t="shared" si="131"/>
        <v>431569.49887784582</v>
      </c>
      <c r="AM582" s="28">
        <f t="shared" si="132"/>
        <v>2187427.3440837571</v>
      </c>
      <c r="AN582" s="28">
        <f t="shared" si="133"/>
        <v>1297587.1570786226</v>
      </c>
      <c r="AO582" s="28">
        <f t="shared" si="134"/>
        <v>1302807.0049445392</v>
      </c>
      <c r="AP582" s="28">
        <f t="shared" si="135"/>
        <v>1278260.5789687762</v>
      </c>
      <c r="AQ582" s="28">
        <f t="shared" si="136"/>
        <v>2198011.394365638</v>
      </c>
      <c r="AR582" s="28">
        <f t="shared" si="137"/>
        <v>2188277.2782750777</v>
      </c>
      <c r="AS582" s="28">
        <f t="shared" si="138"/>
        <v>858931.54199476016</v>
      </c>
      <c r="AT582" s="28">
        <f t="shared" si="139"/>
        <v>2154649.5894579729</v>
      </c>
      <c r="AU582" s="28">
        <f t="shared" si="140"/>
        <v>3037527.7674833122</v>
      </c>
      <c r="AV582" s="28">
        <f t="shared" si="141"/>
        <v>3464271.3847324378</v>
      </c>
    </row>
    <row r="583" spans="1:48" s="21" customFormat="1" x14ac:dyDescent="0.3">
      <c r="A583" s="7" t="s">
        <v>281</v>
      </c>
      <c r="B583" s="7" t="s">
        <v>1047</v>
      </c>
      <c r="C583" s="7">
        <v>1310</v>
      </c>
      <c r="D583" s="7" t="s">
        <v>1223</v>
      </c>
      <c r="E583" s="7">
        <v>923</v>
      </c>
      <c r="F583" s="7" t="s">
        <v>1223</v>
      </c>
      <c r="G583" s="7" t="s">
        <v>989</v>
      </c>
      <c r="H583" s="8" t="s">
        <v>1773</v>
      </c>
      <c r="I583" s="8"/>
      <c r="J583" s="15">
        <v>5000000</v>
      </c>
      <c r="K583" s="15">
        <v>3000000</v>
      </c>
      <c r="L583" s="15">
        <v>5000000</v>
      </c>
      <c r="M583" s="15">
        <v>5000000</v>
      </c>
      <c r="N583" s="15">
        <v>5000000</v>
      </c>
      <c r="O583" s="15">
        <v>5000000</v>
      </c>
      <c r="P583" s="15">
        <v>7000000</v>
      </c>
      <c r="Q583" s="15">
        <v>7000000</v>
      </c>
      <c r="R583" s="15">
        <v>5000000</v>
      </c>
      <c r="S583" s="15">
        <v>5000000</v>
      </c>
      <c r="T583" s="15">
        <v>8000000</v>
      </c>
      <c r="U583" s="15">
        <v>10000000</v>
      </c>
      <c r="V583" s="29">
        <v>0.433</v>
      </c>
      <c r="X583" s="35">
        <v>0.42904110148163621</v>
      </c>
      <c r="Y583" s="35">
        <v>0.43156949887784579</v>
      </c>
      <c r="Z583" s="35">
        <v>0.43748546881675143</v>
      </c>
      <c r="AA583" s="35">
        <v>0.43252905235954087</v>
      </c>
      <c r="AB583" s="35">
        <v>0.43426900164817972</v>
      </c>
      <c r="AC583" s="35">
        <v>0.42608685965625875</v>
      </c>
      <c r="AD583" s="35">
        <v>0.43960227887312758</v>
      </c>
      <c r="AE583" s="35">
        <v>0.43765545565501557</v>
      </c>
      <c r="AF583" s="35">
        <v>0.42946577099738009</v>
      </c>
      <c r="AG583" s="35">
        <v>0.43092991789159457</v>
      </c>
      <c r="AH583" s="35">
        <v>0.43393253821190175</v>
      </c>
      <c r="AI583" s="35">
        <v>0.43303392309155475</v>
      </c>
      <c r="AK583" s="28">
        <f t="shared" si="130"/>
        <v>2145205.5074081812</v>
      </c>
      <c r="AL583" s="28">
        <f t="shared" si="131"/>
        <v>1294708.4966335373</v>
      </c>
      <c r="AM583" s="28">
        <f t="shared" si="132"/>
        <v>2187427.3440837571</v>
      </c>
      <c r="AN583" s="28">
        <f t="shared" si="133"/>
        <v>2162645.2617977043</v>
      </c>
      <c r="AO583" s="28">
        <f t="shared" si="134"/>
        <v>2171345.0082408986</v>
      </c>
      <c r="AP583" s="28">
        <f t="shared" si="135"/>
        <v>2130434.2982812938</v>
      </c>
      <c r="AQ583" s="28">
        <f t="shared" si="136"/>
        <v>3077215.9521118929</v>
      </c>
      <c r="AR583" s="28">
        <f t="shared" si="137"/>
        <v>3063588.1895851088</v>
      </c>
      <c r="AS583" s="28">
        <f t="shared" si="138"/>
        <v>2147328.8549869005</v>
      </c>
      <c r="AT583" s="28">
        <f t="shared" si="139"/>
        <v>2154649.5894579729</v>
      </c>
      <c r="AU583" s="28">
        <f t="shared" si="140"/>
        <v>3471460.3056952138</v>
      </c>
      <c r="AV583" s="28">
        <f t="shared" si="141"/>
        <v>4330339.2309155473</v>
      </c>
    </row>
    <row r="584" spans="1:48" s="21" customFormat="1" x14ac:dyDescent="0.3">
      <c r="A584" s="7" t="s">
        <v>281</v>
      </c>
      <c r="B584" s="7" t="s">
        <v>1047</v>
      </c>
      <c r="C584" s="7">
        <v>1310</v>
      </c>
      <c r="D584" s="7" t="s">
        <v>247</v>
      </c>
      <c r="E584" s="7">
        <v>925</v>
      </c>
      <c r="F584" s="7" t="s">
        <v>1799</v>
      </c>
      <c r="G584" s="7" t="s">
        <v>989</v>
      </c>
      <c r="H584" s="8" t="s">
        <v>1774</v>
      </c>
      <c r="I584" s="8"/>
      <c r="J584" s="15">
        <v>5000000</v>
      </c>
      <c r="K584" s="15">
        <v>3000000</v>
      </c>
      <c r="L584" s="15">
        <v>5000000</v>
      </c>
      <c r="M584" s="15">
        <v>5000000</v>
      </c>
      <c r="N584" s="15">
        <v>5000000</v>
      </c>
      <c r="O584" s="15">
        <v>5000000</v>
      </c>
      <c r="P584" s="15">
        <v>7000000</v>
      </c>
      <c r="Q584" s="15">
        <v>7000000</v>
      </c>
      <c r="R584" s="15">
        <v>5000000</v>
      </c>
      <c r="S584" s="15">
        <v>5000000</v>
      </c>
      <c r="T584" s="15">
        <v>8000000</v>
      </c>
      <c r="U584" s="15">
        <v>10000000</v>
      </c>
      <c r="V584" s="29">
        <v>0.433</v>
      </c>
      <c r="X584" s="35">
        <v>0.42904110148163621</v>
      </c>
      <c r="Y584" s="35">
        <v>0.43156949887784579</v>
      </c>
      <c r="Z584" s="35">
        <v>0.43748546881675143</v>
      </c>
      <c r="AA584" s="35">
        <v>0.43252905235954087</v>
      </c>
      <c r="AB584" s="35">
        <v>0.43426900164817972</v>
      </c>
      <c r="AC584" s="35">
        <v>0.42608685965625875</v>
      </c>
      <c r="AD584" s="35">
        <v>0.43960227887312758</v>
      </c>
      <c r="AE584" s="35">
        <v>0.43765545565501557</v>
      </c>
      <c r="AF584" s="35">
        <v>0.42946577099738009</v>
      </c>
      <c r="AG584" s="35">
        <v>0.43092991789159457</v>
      </c>
      <c r="AH584" s="35">
        <v>0.43393253821190175</v>
      </c>
      <c r="AI584" s="35">
        <v>0.43303392309155475</v>
      </c>
      <c r="AK584" s="28">
        <f t="shared" si="130"/>
        <v>2145205.5074081812</v>
      </c>
      <c r="AL584" s="28">
        <f t="shared" si="131"/>
        <v>1294708.4966335373</v>
      </c>
      <c r="AM584" s="28">
        <f t="shared" si="132"/>
        <v>2187427.3440837571</v>
      </c>
      <c r="AN584" s="28">
        <f t="shared" si="133"/>
        <v>2162645.2617977043</v>
      </c>
      <c r="AO584" s="28">
        <f t="shared" si="134"/>
        <v>2171345.0082408986</v>
      </c>
      <c r="AP584" s="28">
        <f t="shared" si="135"/>
        <v>2130434.2982812938</v>
      </c>
      <c r="AQ584" s="28">
        <f t="shared" si="136"/>
        <v>3077215.9521118929</v>
      </c>
      <c r="AR584" s="28">
        <f t="shared" si="137"/>
        <v>3063588.1895851088</v>
      </c>
      <c r="AS584" s="28">
        <f t="shared" si="138"/>
        <v>2147328.8549869005</v>
      </c>
      <c r="AT584" s="28">
        <f t="shared" si="139"/>
        <v>2154649.5894579729</v>
      </c>
      <c r="AU584" s="28">
        <f t="shared" si="140"/>
        <v>3471460.3056952138</v>
      </c>
      <c r="AV584" s="28">
        <f t="shared" si="141"/>
        <v>4330339.2309155473</v>
      </c>
    </row>
    <row r="585" spans="1:48" s="21" customFormat="1" x14ac:dyDescent="0.3">
      <c r="A585" s="7" t="s">
        <v>281</v>
      </c>
      <c r="B585" s="7" t="s">
        <v>1047</v>
      </c>
      <c r="C585" s="7">
        <v>1310</v>
      </c>
      <c r="D585" s="7" t="s">
        <v>8</v>
      </c>
      <c r="E585" s="7">
        <v>925</v>
      </c>
      <c r="F585" s="7" t="s">
        <v>1800</v>
      </c>
      <c r="G585" s="7" t="s">
        <v>989</v>
      </c>
      <c r="H585" s="8" t="s">
        <v>1775</v>
      </c>
      <c r="I585" s="8"/>
      <c r="J585" s="15">
        <v>2000000</v>
      </c>
      <c r="K585" s="15">
        <v>1000000</v>
      </c>
      <c r="L585" s="15">
        <v>3000000</v>
      </c>
      <c r="M585" s="15">
        <v>3000000</v>
      </c>
      <c r="N585" s="15">
        <v>3000000</v>
      </c>
      <c r="O585" s="15">
        <v>3000000</v>
      </c>
      <c r="P585" s="15">
        <v>5000000</v>
      </c>
      <c r="Q585" s="15">
        <v>5000000</v>
      </c>
      <c r="R585" s="15">
        <v>2000000</v>
      </c>
      <c r="S585" s="15">
        <v>5000000</v>
      </c>
      <c r="T585" s="15">
        <v>8000000</v>
      </c>
      <c r="U585" s="15">
        <v>10000000</v>
      </c>
      <c r="V585" s="29">
        <v>0.433</v>
      </c>
      <c r="X585" s="35">
        <v>0.42904110148163621</v>
      </c>
      <c r="Y585" s="35">
        <v>0.43156949887784579</v>
      </c>
      <c r="Z585" s="35">
        <v>0.43748546881675143</v>
      </c>
      <c r="AA585" s="35">
        <v>0.43252905235954087</v>
      </c>
      <c r="AB585" s="35">
        <v>0.43426900164817972</v>
      </c>
      <c r="AC585" s="35">
        <v>0.42608685965625875</v>
      </c>
      <c r="AD585" s="35">
        <v>0.43960227887312758</v>
      </c>
      <c r="AE585" s="35">
        <v>0.43765545565501557</v>
      </c>
      <c r="AF585" s="35">
        <v>0.42946577099738009</v>
      </c>
      <c r="AG585" s="35">
        <v>0.43092991789159457</v>
      </c>
      <c r="AH585" s="35">
        <v>0.43393253821190175</v>
      </c>
      <c r="AI585" s="35">
        <v>0.43303392309155475</v>
      </c>
      <c r="AK585" s="28">
        <f t="shared" si="130"/>
        <v>858082.20296327246</v>
      </c>
      <c r="AL585" s="28">
        <f t="shared" si="131"/>
        <v>431569.49887784582</v>
      </c>
      <c r="AM585" s="28">
        <f t="shared" si="132"/>
        <v>1312456.4064502544</v>
      </c>
      <c r="AN585" s="28">
        <f t="shared" si="133"/>
        <v>1297587.1570786226</v>
      </c>
      <c r="AO585" s="28">
        <f t="shared" si="134"/>
        <v>1302807.0049445392</v>
      </c>
      <c r="AP585" s="28">
        <f t="shared" si="135"/>
        <v>1278260.5789687762</v>
      </c>
      <c r="AQ585" s="28">
        <f t="shared" si="136"/>
        <v>2198011.394365638</v>
      </c>
      <c r="AR585" s="28">
        <f t="shared" si="137"/>
        <v>2188277.2782750777</v>
      </c>
      <c r="AS585" s="28">
        <f t="shared" si="138"/>
        <v>858931.54199476016</v>
      </c>
      <c r="AT585" s="28">
        <f t="shared" si="139"/>
        <v>2154649.5894579729</v>
      </c>
      <c r="AU585" s="28">
        <f t="shared" si="140"/>
        <v>3471460.3056952138</v>
      </c>
      <c r="AV585" s="28">
        <f t="shared" si="141"/>
        <v>4330339.2309155473</v>
      </c>
    </row>
    <row r="586" spans="1:48" s="21" customFormat="1" x14ac:dyDescent="0.3">
      <c r="A586" s="7" t="s">
        <v>281</v>
      </c>
      <c r="B586" s="7" t="s">
        <v>1047</v>
      </c>
      <c r="C586" s="7">
        <v>1310</v>
      </c>
      <c r="D586" s="7" t="s">
        <v>8</v>
      </c>
      <c r="E586" s="7">
        <v>922</v>
      </c>
      <c r="F586" s="7" t="s">
        <v>1801</v>
      </c>
      <c r="G586" s="7" t="s">
        <v>989</v>
      </c>
      <c r="H586" s="8" t="s">
        <v>1298</v>
      </c>
      <c r="I586" s="8"/>
      <c r="J586" s="15">
        <v>3000000</v>
      </c>
      <c r="K586" s="15">
        <v>1000000</v>
      </c>
      <c r="L586" s="15">
        <v>5000000</v>
      </c>
      <c r="M586" s="15">
        <v>3000000</v>
      </c>
      <c r="N586" s="15">
        <v>3000000</v>
      </c>
      <c r="O586" s="15">
        <v>3000000</v>
      </c>
      <c r="P586" s="15">
        <v>5000000</v>
      </c>
      <c r="Q586" s="15">
        <v>5000000</v>
      </c>
      <c r="R586" s="15">
        <v>2000000</v>
      </c>
      <c r="S586" s="15">
        <v>5000000</v>
      </c>
      <c r="T586" s="15">
        <v>7000000</v>
      </c>
      <c r="U586" s="15">
        <v>8000000</v>
      </c>
      <c r="V586" s="29">
        <v>0.433</v>
      </c>
      <c r="X586" s="35">
        <v>0.42904110148163621</v>
      </c>
      <c r="Y586" s="35">
        <v>0.43156949887784579</v>
      </c>
      <c r="Z586" s="35">
        <v>0.43748546881675143</v>
      </c>
      <c r="AA586" s="35">
        <v>0.43252905235954087</v>
      </c>
      <c r="AB586" s="35">
        <v>0.43426900164817972</v>
      </c>
      <c r="AC586" s="35">
        <v>0.42608685965625875</v>
      </c>
      <c r="AD586" s="35">
        <v>0.43960227887312758</v>
      </c>
      <c r="AE586" s="35">
        <v>0.43765545565501557</v>
      </c>
      <c r="AF586" s="35">
        <v>0.42946577099738009</v>
      </c>
      <c r="AG586" s="35">
        <v>0.43092991789159457</v>
      </c>
      <c r="AH586" s="35">
        <v>0.43393253821190175</v>
      </c>
      <c r="AI586" s="35">
        <v>0.43303392309155475</v>
      </c>
      <c r="AK586" s="28">
        <f t="shared" si="130"/>
        <v>1287123.3044449086</v>
      </c>
      <c r="AL586" s="28">
        <f t="shared" si="131"/>
        <v>431569.49887784582</v>
      </c>
      <c r="AM586" s="28">
        <f t="shared" si="132"/>
        <v>2187427.3440837571</v>
      </c>
      <c r="AN586" s="28">
        <f t="shared" si="133"/>
        <v>1297587.1570786226</v>
      </c>
      <c r="AO586" s="28">
        <f t="shared" si="134"/>
        <v>1302807.0049445392</v>
      </c>
      <c r="AP586" s="28">
        <f t="shared" si="135"/>
        <v>1278260.5789687762</v>
      </c>
      <c r="AQ586" s="28">
        <f t="shared" si="136"/>
        <v>2198011.394365638</v>
      </c>
      <c r="AR586" s="28">
        <f t="shared" si="137"/>
        <v>2188277.2782750777</v>
      </c>
      <c r="AS586" s="28">
        <f t="shared" si="138"/>
        <v>858931.54199476016</v>
      </c>
      <c r="AT586" s="28">
        <f t="shared" si="139"/>
        <v>2154649.5894579729</v>
      </c>
      <c r="AU586" s="28">
        <f t="shared" si="140"/>
        <v>3037527.7674833122</v>
      </c>
      <c r="AV586" s="28">
        <f t="shared" si="141"/>
        <v>3464271.3847324378</v>
      </c>
    </row>
    <row r="587" spans="1:48" s="21" customFormat="1" x14ac:dyDescent="0.3">
      <c r="A587" s="7" t="s">
        <v>281</v>
      </c>
      <c r="B587" s="7" t="s">
        <v>1047</v>
      </c>
      <c r="C587" s="7">
        <v>1310</v>
      </c>
      <c r="D587" s="7" t="s">
        <v>1198</v>
      </c>
      <c r="E587" s="7">
        <v>925</v>
      </c>
      <c r="F587" s="7" t="s">
        <v>1802</v>
      </c>
      <c r="G587" s="7" t="s">
        <v>989</v>
      </c>
      <c r="H587" s="8" t="s">
        <v>1776</v>
      </c>
      <c r="I587" s="8"/>
      <c r="J587" s="15">
        <v>8000000</v>
      </c>
      <c r="K587" s="15">
        <v>9000000</v>
      </c>
      <c r="L587" s="15">
        <v>10000000</v>
      </c>
      <c r="M587" s="15">
        <v>9000000</v>
      </c>
      <c r="N587" s="15">
        <v>9000000</v>
      </c>
      <c r="O587" s="15">
        <v>9000000</v>
      </c>
      <c r="P587" s="15">
        <v>11000000</v>
      </c>
      <c r="Q587" s="15">
        <v>11000000</v>
      </c>
      <c r="R587" s="15">
        <v>10000000</v>
      </c>
      <c r="S587" s="15">
        <v>10000000</v>
      </c>
      <c r="T587" s="15">
        <v>12000000</v>
      </c>
      <c r="U587" s="15">
        <v>12000000</v>
      </c>
      <c r="V587" s="29">
        <v>0.433</v>
      </c>
      <c r="X587" s="35">
        <v>0.42904110148163621</v>
      </c>
      <c r="Y587" s="35">
        <v>0.43156949887784579</v>
      </c>
      <c r="Z587" s="35">
        <v>0.43748546881675143</v>
      </c>
      <c r="AA587" s="35">
        <v>0.43252905235954087</v>
      </c>
      <c r="AB587" s="35">
        <v>0.43426900164817972</v>
      </c>
      <c r="AC587" s="35">
        <v>0.42608685965625875</v>
      </c>
      <c r="AD587" s="35">
        <v>0.43960227887312758</v>
      </c>
      <c r="AE587" s="35">
        <v>0.43765545565501557</v>
      </c>
      <c r="AF587" s="35">
        <v>0.42946577099738009</v>
      </c>
      <c r="AG587" s="35">
        <v>0.43092991789159457</v>
      </c>
      <c r="AH587" s="35">
        <v>0.43393253821190175</v>
      </c>
      <c r="AI587" s="35">
        <v>0.43303392309155475</v>
      </c>
      <c r="AK587" s="28">
        <f t="shared" si="130"/>
        <v>3432328.8118530898</v>
      </c>
      <c r="AL587" s="28">
        <f t="shared" si="131"/>
        <v>3884125.4899006123</v>
      </c>
      <c r="AM587" s="28">
        <f t="shared" si="132"/>
        <v>4374854.6881675143</v>
      </c>
      <c r="AN587" s="28">
        <f t="shared" si="133"/>
        <v>3892761.4712358676</v>
      </c>
      <c r="AO587" s="28">
        <f t="shared" si="134"/>
        <v>3908421.0148336175</v>
      </c>
      <c r="AP587" s="28">
        <f t="shared" si="135"/>
        <v>3834781.7369063287</v>
      </c>
      <c r="AQ587" s="28">
        <f t="shared" si="136"/>
        <v>4835625.067604403</v>
      </c>
      <c r="AR587" s="28">
        <f t="shared" si="137"/>
        <v>4814210.0122051714</v>
      </c>
      <c r="AS587" s="28">
        <f t="shared" si="138"/>
        <v>4294657.7099738009</v>
      </c>
      <c r="AT587" s="28">
        <f t="shared" si="139"/>
        <v>4309299.1789159458</v>
      </c>
      <c r="AU587" s="28">
        <f t="shared" si="140"/>
        <v>5207190.458542821</v>
      </c>
      <c r="AV587" s="28">
        <f t="shared" si="141"/>
        <v>5196407.0770986574</v>
      </c>
    </row>
    <row r="588" spans="1:48" s="21" customFormat="1" x14ac:dyDescent="0.3">
      <c r="A588" s="7" t="s">
        <v>281</v>
      </c>
      <c r="B588" s="7" t="s">
        <v>1047</v>
      </c>
      <c r="C588" s="7">
        <v>1310</v>
      </c>
      <c r="D588" s="7" t="s">
        <v>8</v>
      </c>
      <c r="E588" s="7">
        <v>999</v>
      </c>
      <c r="F588" s="7" t="s">
        <v>8</v>
      </c>
      <c r="G588" s="7" t="s">
        <v>989</v>
      </c>
      <c r="H588" s="8" t="s">
        <v>1777</v>
      </c>
      <c r="I588" s="8"/>
      <c r="J588" s="15">
        <v>44000000</v>
      </c>
      <c r="K588" s="15">
        <v>48000000</v>
      </c>
      <c r="L588" s="15">
        <v>48000000</v>
      </c>
      <c r="M588" s="15">
        <v>55000000</v>
      </c>
      <c r="N588" s="15">
        <v>50000000</v>
      </c>
      <c r="O588" s="15">
        <v>50000000</v>
      </c>
      <c r="P588" s="15">
        <v>65000000</v>
      </c>
      <c r="Q588" s="15">
        <v>65000000</v>
      </c>
      <c r="R588" s="15">
        <v>65000000</v>
      </c>
      <c r="S588" s="15">
        <v>65000000</v>
      </c>
      <c r="T588" s="15">
        <v>65000000</v>
      </c>
      <c r="U588" s="15">
        <v>70000000</v>
      </c>
      <c r="V588" s="29">
        <v>0.433</v>
      </c>
      <c r="X588" s="35">
        <v>0.42904110148163621</v>
      </c>
      <c r="Y588" s="35">
        <v>0.43156949887784579</v>
      </c>
      <c r="Z588" s="35">
        <v>0.43748546881675143</v>
      </c>
      <c r="AA588" s="35">
        <v>0.43252905235954087</v>
      </c>
      <c r="AB588" s="35">
        <v>0.43426900164817972</v>
      </c>
      <c r="AC588" s="35">
        <v>0.42608685965625875</v>
      </c>
      <c r="AD588" s="35">
        <v>0.43960227887312758</v>
      </c>
      <c r="AE588" s="35">
        <v>0.43765545565501557</v>
      </c>
      <c r="AF588" s="35">
        <v>0.42946577099738009</v>
      </c>
      <c r="AG588" s="35">
        <v>0.43092991789159457</v>
      </c>
      <c r="AH588" s="35">
        <v>0.43393253821190175</v>
      </c>
      <c r="AI588" s="35">
        <v>0.43303392309155475</v>
      </c>
      <c r="AK588" s="28">
        <f t="shared" si="130"/>
        <v>18877808.465191994</v>
      </c>
      <c r="AL588" s="28">
        <f t="shared" si="131"/>
        <v>20715335.946136598</v>
      </c>
      <c r="AM588" s="28">
        <f t="shared" si="132"/>
        <v>20999302.50320407</v>
      </c>
      <c r="AN588" s="28">
        <f t="shared" si="133"/>
        <v>23789097.879774749</v>
      </c>
      <c r="AO588" s="28">
        <f t="shared" si="134"/>
        <v>21713450.082408987</v>
      </c>
      <c r="AP588" s="28">
        <f t="shared" si="135"/>
        <v>21304342.982812937</v>
      </c>
      <c r="AQ588" s="28">
        <f t="shared" si="136"/>
        <v>28574148.126753293</v>
      </c>
      <c r="AR588" s="28">
        <f t="shared" si="137"/>
        <v>28447604.617576011</v>
      </c>
      <c r="AS588" s="28">
        <f t="shared" si="138"/>
        <v>27915275.114829704</v>
      </c>
      <c r="AT588" s="28">
        <f t="shared" si="139"/>
        <v>28010444.662953649</v>
      </c>
      <c r="AU588" s="28">
        <f t="shared" si="140"/>
        <v>28205614.983773615</v>
      </c>
      <c r="AV588" s="28">
        <f t="shared" si="141"/>
        <v>30312374.616408832</v>
      </c>
    </row>
    <row r="589" spans="1:48" s="21" customFormat="1" x14ac:dyDescent="0.3">
      <c r="A589" s="7" t="s">
        <v>281</v>
      </c>
      <c r="B589" s="7" t="s">
        <v>1047</v>
      </c>
      <c r="C589" s="7">
        <v>1310</v>
      </c>
      <c r="D589" s="7" t="s">
        <v>1204</v>
      </c>
      <c r="E589" s="7">
        <v>907</v>
      </c>
      <c r="F589" s="7" t="s">
        <v>1803</v>
      </c>
      <c r="G589" s="7" t="s">
        <v>1304</v>
      </c>
      <c r="H589" s="8" t="s">
        <v>1309</v>
      </c>
      <c r="I589" s="8"/>
      <c r="J589" s="15">
        <v>15000000</v>
      </c>
      <c r="K589" s="15">
        <v>20000000</v>
      </c>
      <c r="L589" s="15">
        <v>20000000</v>
      </c>
      <c r="M589" s="15">
        <v>20000000</v>
      </c>
      <c r="N589" s="15">
        <v>20000000</v>
      </c>
      <c r="O589" s="15">
        <v>20000000</v>
      </c>
      <c r="P589" s="15">
        <v>15000000</v>
      </c>
      <c r="Q589" s="15">
        <v>15000000</v>
      </c>
      <c r="R589" s="15">
        <v>20000000</v>
      </c>
      <c r="S589" s="15">
        <v>35000000</v>
      </c>
      <c r="T589" s="15">
        <v>35000000</v>
      </c>
      <c r="U589" s="15">
        <v>35000000</v>
      </c>
      <c r="V589" s="29">
        <v>0.433</v>
      </c>
      <c r="X589" s="35">
        <v>0.42904110148163621</v>
      </c>
      <c r="Y589" s="35">
        <v>0.43156949887784579</v>
      </c>
      <c r="Z589" s="35">
        <v>0.43748546881675143</v>
      </c>
      <c r="AA589" s="35">
        <v>0.43252905235954087</v>
      </c>
      <c r="AB589" s="35">
        <v>0.43426900164817972</v>
      </c>
      <c r="AC589" s="35">
        <v>0.42608685965625875</v>
      </c>
      <c r="AD589" s="35">
        <v>0.43960227887312758</v>
      </c>
      <c r="AE589" s="35">
        <v>0.43765545565501557</v>
      </c>
      <c r="AF589" s="35">
        <v>0.42946577099738009</v>
      </c>
      <c r="AG589" s="35">
        <v>0.43092991789159457</v>
      </c>
      <c r="AH589" s="35">
        <v>0.43393253821190175</v>
      </c>
      <c r="AI589" s="35">
        <v>0.43303392309155475</v>
      </c>
      <c r="AK589" s="28">
        <f t="shared" si="130"/>
        <v>6435616.5222245436</v>
      </c>
      <c r="AL589" s="28">
        <f t="shared" si="131"/>
        <v>8631389.977556916</v>
      </c>
      <c r="AM589" s="28">
        <f t="shared" si="132"/>
        <v>8749709.3763350286</v>
      </c>
      <c r="AN589" s="28">
        <f t="shared" si="133"/>
        <v>8650581.0471908171</v>
      </c>
      <c r="AO589" s="28">
        <f t="shared" si="134"/>
        <v>8685380.0329635944</v>
      </c>
      <c r="AP589" s="28">
        <f t="shared" si="135"/>
        <v>8521737.1931251753</v>
      </c>
      <c r="AQ589" s="28">
        <f t="shared" si="136"/>
        <v>6594034.1830969136</v>
      </c>
      <c r="AR589" s="28">
        <f t="shared" si="137"/>
        <v>6564831.8348252336</v>
      </c>
      <c r="AS589" s="28">
        <f t="shared" si="138"/>
        <v>8589315.4199476019</v>
      </c>
      <c r="AT589" s="28">
        <f t="shared" si="139"/>
        <v>15082547.126205809</v>
      </c>
      <c r="AU589" s="28">
        <f t="shared" si="140"/>
        <v>15187638.837416561</v>
      </c>
      <c r="AV589" s="28">
        <f t="shared" si="141"/>
        <v>15156187.308204416</v>
      </c>
    </row>
    <row r="590" spans="1:48" s="21" customFormat="1" x14ac:dyDescent="0.3">
      <c r="A590" s="7" t="s">
        <v>281</v>
      </c>
      <c r="B590" s="7" t="s">
        <v>1047</v>
      </c>
      <c r="C590" s="7">
        <v>1310</v>
      </c>
      <c r="D590" s="7" t="s">
        <v>1201</v>
      </c>
      <c r="E590" s="7">
        <v>907</v>
      </c>
      <c r="F590" s="7" t="s">
        <v>1804</v>
      </c>
      <c r="G590" s="7" t="s">
        <v>1304</v>
      </c>
      <c r="H590" s="8" t="s">
        <v>1306</v>
      </c>
      <c r="I590" s="8"/>
      <c r="J590" s="15">
        <v>15000000</v>
      </c>
      <c r="K590" s="15">
        <v>20000000</v>
      </c>
      <c r="L590" s="15">
        <v>20000000</v>
      </c>
      <c r="M590" s="15">
        <v>20000000</v>
      </c>
      <c r="N590" s="15">
        <v>20000000</v>
      </c>
      <c r="O590" s="15">
        <v>20000000</v>
      </c>
      <c r="P590" s="15">
        <v>15000000</v>
      </c>
      <c r="Q590" s="15">
        <v>15000000</v>
      </c>
      <c r="R590" s="15">
        <v>30000000</v>
      </c>
      <c r="S590" s="15">
        <v>30000000</v>
      </c>
      <c r="T590" s="15">
        <v>30000000</v>
      </c>
      <c r="U590" s="15">
        <v>30000000</v>
      </c>
      <c r="V590" s="29">
        <v>0.433</v>
      </c>
      <c r="X590" s="35">
        <v>0.42904110148163621</v>
      </c>
      <c r="Y590" s="35">
        <v>0.43156949887784579</v>
      </c>
      <c r="Z590" s="35">
        <v>0.43748546881675143</v>
      </c>
      <c r="AA590" s="35">
        <v>0.43252905235954087</v>
      </c>
      <c r="AB590" s="35">
        <v>0.43426900164817972</v>
      </c>
      <c r="AC590" s="35">
        <v>0.42608685965625875</v>
      </c>
      <c r="AD590" s="35">
        <v>0.43960227887312758</v>
      </c>
      <c r="AE590" s="35">
        <v>0.43765545565501557</v>
      </c>
      <c r="AF590" s="35">
        <v>0.42946577099738009</v>
      </c>
      <c r="AG590" s="35">
        <v>0.43092991789159457</v>
      </c>
      <c r="AH590" s="35">
        <v>0.43393253821190175</v>
      </c>
      <c r="AI590" s="35">
        <v>0.43303392309155475</v>
      </c>
      <c r="AK590" s="28">
        <f t="shared" si="130"/>
        <v>6435616.5222245436</v>
      </c>
      <c r="AL590" s="28">
        <f t="shared" si="131"/>
        <v>8631389.977556916</v>
      </c>
      <c r="AM590" s="28">
        <f t="shared" si="132"/>
        <v>8749709.3763350286</v>
      </c>
      <c r="AN590" s="28">
        <f t="shared" si="133"/>
        <v>8650581.0471908171</v>
      </c>
      <c r="AO590" s="28">
        <f t="shared" si="134"/>
        <v>8685380.0329635944</v>
      </c>
      <c r="AP590" s="28">
        <f t="shared" si="135"/>
        <v>8521737.1931251753</v>
      </c>
      <c r="AQ590" s="28">
        <f t="shared" si="136"/>
        <v>6594034.1830969136</v>
      </c>
      <c r="AR590" s="28">
        <f t="shared" si="137"/>
        <v>6564831.8348252336</v>
      </c>
      <c r="AS590" s="28">
        <f t="shared" si="138"/>
        <v>12883973.129921403</v>
      </c>
      <c r="AT590" s="28">
        <f t="shared" si="139"/>
        <v>12927897.536747837</v>
      </c>
      <c r="AU590" s="28">
        <f t="shared" si="140"/>
        <v>13017976.146357052</v>
      </c>
      <c r="AV590" s="28">
        <f t="shared" si="141"/>
        <v>12991017.692746643</v>
      </c>
    </row>
    <row r="591" spans="1:48" s="21" customFormat="1" x14ac:dyDescent="0.3">
      <c r="A591" s="7" t="s">
        <v>281</v>
      </c>
      <c r="B591" s="7" t="s">
        <v>1047</v>
      </c>
      <c r="C591" s="7">
        <v>1310</v>
      </c>
      <c r="D591" s="7" t="s">
        <v>1205</v>
      </c>
      <c r="E591" s="7">
        <v>907</v>
      </c>
      <c r="F591" s="7" t="s">
        <v>1805</v>
      </c>
      <c r="G591" s="7" t="s">
        <v>1304</v>
      </c>
      <c r="H591" s="8" t="s">
        <v>966</v>
      </c>
      <c r="I591" s="8"/>
      <c r="J591" s="15">
        <v>5000000</v>
      </c>
      <c r="K591" s="15">
        <v>10000000</v>
      </c>
      <c r="L591" s="15">
        <v>10000000</v>
      </c>
      <c r="M591" s="15">
        <v>10000000</v>
      </c>
      <c r="N591" s="15">
        <v>10000000</v>
      </c>
      <c r="O591" s="15">
        <v>8000000</v>
      </c>
      <c r="P591" s="15">
        <v>8000000</v>
      </c>
      <c r="Q591" s="15">
        <v>8000000</v>
      </c>
      <c r="R591" s="15">
        <v>10000000</v>
      </c>
      <c r="S591" s="15">
        <v>10000000</v>
      </c>
      <c r="T591" s="15">
        <v>10000000</v>
      </c>
      <c r="U591" s="15">
        <v>10000000</v>
      </c>
      <c r="V591" s="29">
        <v>0.433</v>
      </c>
      <c r="X591" s="35">
        <v>0.42904110148163621</v>
      </c>
      <c r="Y591" s="35">
        <v>0.43156949887784579</v>
      </c>
      <c r="Z591" s="35">
        <v>0.43748546881675143</v>
      </c>
      <c r="AA591" s="35">
        <v>0.43252905235954087</v>
      </c>
      <c r="AB591" s="35">
        <v>0.43426900164817972</v>
      </c>
      <c r="AC591" s="35">
        <v>0.42608685965625875</v>
      </c>
      <c r="AD591" s="35">
        <v>0.43960227887312758</v>
      </c>
      <c r="AE591" s="35">
        <v>0.43765545565501557</v>
      </c>
      <c r="AF591" s="35">
        <v>0.42946577099738009</v>
      </c>
      <c r="AG591" s="35">
        <v>0.43092991789159457</v>
      </c>
      <c r="AH591" s="35">
        <v>0.43393253821190175</v>
      </c>
      <c r="AI591" s="35">
        <v>0.43303392309155475</v>
      </c>
      <c r="AK591" s="28">
        <f t="shared" si="130"/>
        <v>2145205.5074081812</v>
      </c>
      <c r="AL591" s="28">
        <f t="shared" si="131"/>
        <v>4315694.988778458</v>
      </c>
      <c r="AM591" s="28">
        <f t="shared" si="132"/>
        <v>4374854.6881675143</v>
      </c>
      <c r="AN591" s="28">
        <f t="shared" si="133"/>
        <v>4325290.5235954085</v>
      </c>
      <c r="AO591" s="28">
        <f t="shared" si="134"/>
        <v>4342690.0164817972</v>
      </c>
      <c r="AP591" s="28">
        <f t="shared" si="135"/>
        <v>3408694.8772500702</v>
      </c>
      <c r="AQ591" s="28">
        <f t="shared" si="136"/>
        <v>3516818.2309850208</v>
      </c>
      <c r="AR591" s="28">
        <f t="shared" si="137"/>
        <v>3501243.6452401243</v>
      </c>
      <c r="AS591" s="28">
        <f t="shared" si="138"/>
        <v>4294657.7099738009</v>
      </c>
      <c r="AT591" s="28">
        <f t="shared" si="139"/>
        <v>4309299.1789159458</v>
      </c>
      <c r="AU591" s="28">
        <f t="shared" si="140"/>
        <v>4339325.3821190177</v>
      </c>
      <c r="AV591" s="28">
        <f t="shared" si="141"/>
        <v>4330339.2309155473</v>
      </c>
    </row>
    <row r="592" spans="1:48" s="21" customFormat="1" x14ac:dyDescent="0.3">
      <c r="A592" s="7" t="s">
        <v>281</v>
      </c>
      <c r="B592" s="7" t="s">
        <v>1047</v>
      </c>
      <c r="C592" s="7">
        <v>1310</v>
      </c>
      <c r="D592" s="7" t="s">
        <v>930</v>
      </c>
      <c r="E592" s="7">
        <v>925</v>
      </c>
      <c r="F592" s="7" t="s">
        <v>1018</v>
      </c>
      <c r="G592" s="7" t="s">
        <v>1304</v>
      </c>
      <c r="H592" s="8" t="s">
        <v>847</v>
      </c>
      <c r="I592" s="8"/>
      <c r="J592" s="15">
        <v>3000000</v>
      </c>
      <c r="K592" s="15">
        <v>3000000</v>
      </c>
      <c r="L592" s="15">
        <v>2000000</v>
      </c>
      <c r="M592" s="15">
        <v>5000000</v>
      </c>
      <c r="N592" s="15">
        <v>5000000</v>
      </c>
      <c r="O592" s="15">
        <v>5000000</v>
      </c>
      <c r="P592" s="15">
        <v>6000000</v>
      </c>
      <c r="Q592" s="15">
        <v>10000000</v>
      </c>
      <c r="R592" s="15">
        <v>10000000</v>
      </c>
      <c r="S592" s="15">
        <v>10000000</v>
      </c>
      <c r="T592" s="15">
        <v>6000000</v>
      </c>
      <c r="U592" s="15">
        <v>5000000</v>
      </c>
      <c r="V592" s="29">
        <v>0.433</v>
      </c>
      <c r="X592" s="35">
        <v>0.42904110148163621</v>
      </c>
      <c r="Y592" s="35">
        <v>0.43156949887784579</v>
      </c>
      <c r="Z592" s="35">
        <v>0.43748546881675143</v>
      </c>
      <c r="AA592" s="35">
        <v>0.43252905235954087</v>
      </c>
      <c r="AB592" s="35">
        <v>0.43426900164817972</v>
      </c>
      <c r="AC592" s="35">
        <v>0.42608685965625875</v>
      </c>
      <c r="AD592" s="35">
        <v>0.43960227887312758</v>
      </c>
      <c r="AE592" s="35">
        <v>0.43765545565501557</v>
      </c>
      <c r="AF592" s="35">
        <v>0.42946577099738009</v>
      </c>
      <c r="AG592" s="35">
        <v>0.43092991789159457</v>
      </c>
      <c r="AH592" s="35">
        <v>0.43393253821190175</v>
      </c>
      <c r="AI592" s="35">
        <v>0.43303392309155475</v>
      </c>
      <c r="AK592" s="28">
        <f t="shared" si="130"/>
        <v>1287123.3044449086</v>
      </c>
      <c r="AL592" s="28">
        <f t="shared" si="131"/>
        <v>1294708.4966335373</v>
      </c>
      <c r="AM592" s="28">
        <f t="shared" si="132"/>
        <v>874970.93763350288</v>
      </c>
      <c r="AN592" s="28">
        <f t="shared" si="133"/>
        <v>2162645.2617977043</v>
      </c>
      <c r="AO592" s="28">
        <f t="shared" si="134"/>
        <v>2171345.0082408986</v>
      </c>
      <c r="AP592" s="28">
        <f t="shared" si="135"/>
        <v>2130434.2982812938</v>
      </c>
      <c r="AQ592" s="28">
        <f t="shared" si="136"/>
        <v>2637613.6732387654</v>
      </c>
      <c r="AR592" s="28">
        <f t="shared" si="137"/>
        <v>4376554.5565501554</v>
      </c>
      <c r="AS592" s="28">
        <f t="shared" si="138"/>
        <v>4294657.7099738009</v>
      </c>
      <c r="AT592" s="28">
        <f t="shared" si="139"/>
        <v>4309299.1789159458</v>
      </c>
      <c r="AU592" s="28">
        <f t="shared" si="140"/>
        <v>2603595.2292714105</v>
      </c>
      <c r="AV592" s="28">
        <f t="shared" si="141"/>
        <v>2165169.6154577737</v>
      </c>
    </row>
    <row r="593" spans="1:48" s="21" customFormat="1" x14ac:dyDescent="0.3">
      <c r="A593" s="7" t="s">
        <v>281</v>
      </c>
      <c r="B593" s="7" t="s">
        <v>1047</v>
      </c>
      <c r="C593" s="7">
        <v>1310</v>
      </c>
      <c r="D593" s="7" t="s">
        <v>1202</v>
      </c>
      <c r="E593" s="7">
        <v>922</v>
      </c>
      <c r="F593" s="7" t="s">
        <v>1016</v>
      </c>
      <c r="G593" s="7" t="s">
        <v>1304</v>
      </c>
      <c r="H593" s="8" t="s">
        <v>963</v>
      </c>
      <c r="I593" s="8"/>
      <c r="J593" s="15">
        <v>7000000</v>
      </c>
      <c r="K593" s="15">
        <v>7000000</v>
      </c>
      <c r="L593" s="15">
        <v>6000000</v>
      </c>
      <c r="M593" s="15">
        <v>6000000</v>
      </c>
      <c r="N593" s="15">
        <v>7000000</v>
      </c>
      <c r="O593" s="15">
        <v>7000000</v>
      </c>
      <c r="P593" s="15">
        <v>5000000</v>
      </c>
      <c r="Q593" s="15">
        <v>5000000</v>
      </c>
      <c r="R593" s="15">
        <v>7000000</v>
      </c>
      <c r="S593" s="15">
        <v>7000000</v>
      </c>
      <c r="T593" s="15">
        <v>10000000</v>
      </c>
      <c r="U593" s="15">
        <v>10000000</v>
      </c>
      <c r="V593" s="29">
        <v>0.433</v>
      </c>
      <c r="X593" s="35">
        <v>0.42904110148163621</v>
      </c>
      <c r="Y593" s="35">
        <v>0.43156949887784579</v>
      </c>
      <c r="Z593" s="35">
        <v>0.43748546881675143</v>
      </c>
      <c r="AA593" s="35">
        <v>0.43252905235954087</v>
      </c>
      <c r="AB593" s="35">
        <v>0.43426900164817972</v>
      </c>
      <c r="AC593" s="35">
        <v>0.42608685965625875</v>
      </c>
      <c r="AD593" s="35">
        <v>0.43960227887312758</v>
      </c>
      <c r="AE593" s="35">
        <v>0.43765545565501557</v>
      </c>
      <c r="AF593" s="35">
        <v>0.42946577099738009</v>
      </c>
      <c r="AG593" s="35">
        <v>0.43092991789159457</v>
      </c>
      <c r="AH593" s="35">
        <v>0.43393253821190175</v>
      </c>
      <c r="AI593" s="35">
        <v>0.43303392309155475</v>
      </c>
      <c r="AK593" s="28">
        <f t="shared" si="130"/>
        <v>3003287.7103714533</v>
      </c>
      <c r="AL593" s="28">
        <f t="shared" si="131"/>
        <v>3020986.4921449204</v>
      </c>
      <c r="AM593" s="28">
        <f t="shared" si="132"/>
        <v>2624912.8129005088</v>
      </c>
      <c r="AN593" s="28">
        <f t="shared" si="133"/>
        <v>2595174.3141572452</v>
      </c>
      <c r="AO593" s="28">
        <f t="shared" si="134"/>
        <v>3039883.011537258</v>
      </c>
      <c r="AP593" s="28">
        <f t="shared" si="135"/>
        <v>2982608.0175938113</v>
      </c>
      <c r="AQ593" s="28">
        <f t="shared" si="136"/>
        <v>2198011.394365638</v>
      </c>
      <c r="AR593" s="28">
        <f t="shared" si="137"/>
        <v>2188277.2782750777</v>
      </c>
      <c r="AS593" s="28">
        <f t="shared" si="138"/>
        <v>3006260.3969816607</v>
      </c>
      <c r="AT593" s="28">
        <f t="shared" si="139"/>
        <v>3016509.4252411621</v>
      </c>
      <c r="AU593" s="28">
        <f t="shared" si="140"/>
        <v>4339325.3821190177</v>
      </c>
      <c r="AV593" s="28">
        <f t="shared" si="141"/>
        <v>4330339.2309155473</v>
      </c>
    </row>
    <row r="594" spans="1:48" s="21" customFormat="1" x14ac:dyDescent="0.3">
      <c r="A594" s="7" t="s">
        <v>281</v>
      </c>
      <c r="B594" s="7" t="s">
        <v>1047</v>
      </c>
      <c r="C594" s="7">
        <v>1310</v>
      </c>
      <c r="D594" s="7" t="s">
        <v>1212</v>
      </c>
      <c r="E594" s="7">
        <v>925</v>
      </c>
      <c r="F594" s="7" t="s">
        <v>1019</v>
      </c>
      <c r="G594" s="7" t="s">
        <v>1304</v>
      </c>
      <c r="H594" s="8" t="s">
        <v>1308</v>
      </c>
      <c r="I594" s="8"/>
      <c r="J594" s="15">
        <v>8000000</v>
      </c>
      <c r="K594" s="15">
        <v>8000000</v>
      </c>
      <c r="L594" s="15">
        <v>8000000</v>
      </c>
      <c r="M594" s="15">
        <v>5000000</v>
      </c>
      <c r="N594" s="15">
        <v>5000000</v>
      </c>
      <c r="O594" s="15">
        <v>5000000</v>
      </c>
      <c r="P594" s="15">
        <v>5000000</v>
      </c>
      <c r="Q594" s="15">
        <v>5000000</v>
      </c>
      <c r="R594" s="15">
        <v>8000000</v>
      </c>
      <c r="S594" s="15">
        <v>10000000</v>
      </c>
      <c r="T594" s="15">
        <v>10000000</v>
      </c>
      <c r="U594" s="15">
        <v>10000000</v>
      </c>
      <c r="V594" s="29">
        <v>0.433</v>
      </c>
      <c r="X594" s="35">
        <v>0.42904110148163621</v>
      </c>
      <c r="Y594" s="35">
        <v>0.43156949887784579</v>
      </c>
      <c r="Z594" s="35">
        <v>0.43748546881675143</v>
      </c>
      <c r="AA594" s="35">
        <v>0.43252905235954087</v>
      </c>
      <c r="AB594" s="35">
        <v>0.43426900164817972</v>
      </c>
      <c r="AC594" s="35">
        <v>0.42608685965625875</v>
      </c>
      <c r="AD594" s="35">
        <v>0.43960227887312758</v>
      </c>
      <c r="AE594" s="35">
        <v>0.43765545565501557</v>
      </c>
      <c r="AF594" s="35">
        <v>0.42946577099738009</v>
      </c>
      <c r="AG594" s="35">
        <v>0.43092991789159457</v>
      </c>
      <c r="AH594" s="35">
        <v>0.43393253821190175</v>
      </c>
      <c r="AI594" s="35">
        <v>0.43303392309155475</v>
      </c>
      <c r="AK594" s="28">
        <f t="shared" si="130"/>
        <v>3432328.8118530898</v>
      </c>
      <c r="AL594" s="28">
        <f t="shared" si="131"/>
        <v>3452555.9910227666</v>
      </c>
      <c r="AM594" s="28">
        <f t="shared" si="132"/>
        <v>3499883.7505340115</v>
      </c>
      <c r="AN594" s="28">
        <f t="shared" si="133"/>
        <v>2162645.2617977043</v>
      </c>
      <c r="AO594" s="28">
        <f t="shared" si="134"/>
        <v>2171345.0082408986</v>
      </c>
      <c r="AP594" s="28">
        <f t="shared" si="135"/>
        <v>2130434.2982812938</v>
      </c>
      <c r="AQ594" s="28">
        <f t="shared" si="136"/>
        <v>2198011.394365638</v>
      </c>
      <c r="AR594" s="28">
        <f t="shared" si="137"/>
        <v>2188277.2782750777</v>
      </c>
      <c r="AS594" s="28">
        <f t="shared" si="138"/>
        <v>3435726.1679790406</v>
      </c>
      <c r="AT594" s="28">
        <f t="shared" si="139"/>
        <v>4309299.1789159458</v>
      </c>
      <c r="AU594" s="28">
        <f t="shared" si="140"/>
        <v>4339325.3821190177</v>
      </c>
      <c r="AV594" s="28">
        <f t="shared" si="141"/>
        <v>4330339.2309155473</v>
      </c>
    </row>
    <row r="595" spans="1:48" s="21" customFormat="1" x14ac:dyDescent="0.3">
      <c r="A595" s="7" t="s">
        <v>281</v>
      </c>
      <c r="B595" s="7" t="s">
        <v>1047</v>
      </c>
      <c r="C595" s="7">
        <v>1310</v>
      </c>
      <c r="D595" s="7" t="s">
        <v>8</v>
      </c>
      <c r="E595" s="7">
        <v>922</v>
      </c>
      <c r="F595" s="7">
        <v>370545</v>
      </c>
      <c r="G595" s="7" t="s">
        <v>1304</v>
      </c>
      <c r="H595" s="8" t="s">
        <v>1778</v>
      </c>
      <c r="I595" s="8"/>
      <c r="J595" s="15">
        <v>8000000</v>
      </c>
      <c r="K595" s="15">
        <v>8000000</v>
      </c>
      <c r="L595" s="15">
        <v>6000000</v>
      </c>
      <c r="M595" s="15">
        <v>6000000</v>
      </c>
      <c r="N595" s="15">
        <v>6000000</v>
      </c>
      <c r="O595" s="15">
        <v>10000000</v>
      </c>
      <c r="P595" s="15">
        <v>7000000</v>
      </c>
      <c r="Q595" s="15">
        <v>7000000</v>
      </c>
      <c r="R595" s="15">
        <v>10000000</v>
      </c>
      <c r="S595" s="15">
        <v>12000000</v>
      </c>
      <c r="T595" s="15">
        <v>15000000</v>
      </c>
      <c r="U595" s="15">
        <v>15000000</v>
      </c>
      <c r="V595" s="29">
        <v>0.433</v>
      </c>
      <c r="X595" s="35">
        <v>0.42904110148163621</v>
      </c>
      <c r="Y595" s="35">
        <v>0.43156949887784579</v>
      </c>
      <c r="Z595" s="35">
        <v>0.43748546881675143</v>
      </c>
      <c r="AA595" s="35">
        <v>0.43252905235954087</v>
      </c>
      <c r="AB595" s="35">
        <v>0.43426900164817972</v>
      </c>
      <c r="AC595" s="35">
        <v>0.42608685965625875</v>
      </c>
      <c r="AD595" s="35">
        <v>0.43960227887312758</v>
      </c>
      <c r="AE595" s="35">
        <v>0.43765545565501557</v>
      </c>
      <c r="AF595" s="35">
        <v>0.42946577099738009</v>
      </c>
      <c r="AG595" s="35">
        <v>0.43092991789159457</v>
      </c>
      <c r="AH595" s="35">
        <v>0.43393253821190175</v>
      </c>
      <c r="AI595" s="35">
        <v>0.43303392309155475</v>
      </c>
      <c r="AK595" s="28">
        <f t="shared" si="130"/>
        <v>3432328.8118530898</v>
      </c>
      <c r="AL595" s="28">
        <f t="shared" si="131"/>
        <v>3452555.9910227666</v>
      </c>
      <c r="AM595" s="28">
        <f t="shared" si="132"/>
        <v>2624912.8129005088</v>
      </c>
      <c r="AN595" s="28">
        <f t="shared" si="133"/>
        <v>2595174.3141572452</v>
      </c>
      <c r="AO595" s="28">
        <f t="shared" si="134"/>
        <v>2605614.0098890783</v>
      </c>
      <c r="AP595" s="28">
        <f t="shared" si="135"/>
        <v>4260868.5965625877</v>
      </c>
      <c r="AQ595" s="28">
        <f t="shared" si="136"/>
        <v>3077215.9521118929</v>
      </c>
      <c r="AR595" s="28">
        <f t="shared" si="137"/>
        <v>3063588.1895851088</v>
      </c>
      <c r="AS595" s="28">
        <f t="shared" si="138"/>
        <v>4294657.7099738009</v>
      </c>
      <c r="AT595" s="28">
        <f t="shared" si="139"/>
        <v>5171159.014699135</v>
      </c>
      <c r="AU595" s="28">
        <f t="shared" si="140"/>
        <v>6508988.073178526</v>
      </c>
      <c r="AV595" s="28">
        <f t="shared" si="141"/>
        <v>6495508.8463733215</v>
      </c>
    </row>
    <row r="596" spans="1:48" s="21" customFormat="1" x14ac:dyDescent="0.3">
      <c r="A596" s="7" t="s">
        <v>281</v>
      </c>
      <c r="B596" s="7" t="s">
        <v>1047</v>
      </c>
      <c r="C596" s="7">
        <v>1310</v>
      </c>
      <c r="D596" s="7" t="s">
        <v>1333</v>
      </c>
      <c r="E596" s="7">
        <v>925</v>
      </c>
      <c r="F596" s="7" t="s">
        <v>1011</v>
      </c>
      <c r="G596" s="7" t="s">
        <v>1304</v>
      </c>
      <c r="H596" s="8" t="s">
        <v>957</v>
      </c>
      <c r="I596" s="8"/>
      <c r="J596" s="15">
        <v>5000000</v>
      </c>
      <c r="K596" s="15">
        <v>5000000</v>
      </c>
      <c r="L596" s="15">
        <v>5000000</v>
      </c>
      <c r="M596" s="15">
        <v>5000000</v>
      </c>
      <c r="N596" s="15">
        <v>5000000</v>
      </c>
      <c r="O596" s="15">
        <v>5000000</v>
      </c>
      <c r="P596" s="15">
        <v>5000000</v>
      </c>
      <c r="Q596" s="15">
        <v>5000000</v>
      </c>
      <c r="R596" s="15">
        <v>6000000</v>
      </c>
      <c r="S596" s="15">
        <v>8000000</v>
      </c>
      <c r="T596" s="15">
        <v>8000000</v>
      </c>
      <c r="U596" s="15">
        <v>8000000</v>
      </c>
      <c r="V596" s="29">
        <v>0.433</v>
      </c>
      <c r="X596" s="35">
        <v>0.42904110148163621</v>
      </c>
      <c r="Y596" s="35">
        <v>0.43156949887784579</v>
      </c>
      <c r="Z596" s="35">
        <v>0.43748546881675143</v>
      </c>
      <c r="AA596" s="35">
        <v>0.43252905235954087</v>
      </c>
      <c r="AB596" s="35">
        <v>0.43426900164817972</v>
      </c>
      <c r="AC596" s="35">
        <v>0.42608685965625875</v>
      </c>
      <c r="AD596" s="35">
        <v>0.43960227887312758</v>
      </c>
      <c r="AE596" s="35">
        <v>0.43765545565501557</v>
      </c>
      <c r="AF596" s="35">
        <v>0.42946577099738009</v>
      </c>
      <c r="AG596" s="35">
        <v>0.43092991789159457</v>
      </c>
      <c r="AH596" s="35">
        <v>0.43393253821190175</v>
      </c>
      <c r="AI596" s="35">
        <v>0.43303392309155475</v>
      </c>
      <c r="AK596" s="28">
        <f t="shared" si="130"/>
        <v>2145205.5074081812</v>
      </c>
      <c r="AL596" s="28">
        <f t="shared" si="131"/>
        <v>2157847.494389229</v>
      </c>
      <c r="AM596" s="28">
        <f t="shared" si="132"/>
        <v>2187427.3440837571</v>
      </c>
      <c r="AN596" s="28">
        <f t="shared" si="133"/>
        <v>2162645.2617977043</v>
      </c>
      <c r="AO596" s="28">
        <f t="shared" si="134"/>
        <v>2171345.0082408986</v>
      </c>
      <c r="AP596" s="28">
        <f t="shared" si="135"/>
        <v>2130434.2982812938</v>
      </c>
      <c r="AQ596" s="28">
        <f t="shared" si="136"/>
        <v>2198011.394365638</v>
      </c>
      <c r="AR596" s="28">
        <f t="shared" si="137"/>
        <v>2188277.2782750777</v>
      </c>
      <c r="AS596" s="28">
        <f t="shared" si="138"/>
        <v>2576794.6259842804</v>
      </c>
      <c r="AT596" s="28">
        <f t="shared" si="139"/>
        <v>3447439.3431327567</v>
      </c>
      <c r="AU596" s="28">
        <f t="shared" si="140"/>
        <v>3471460.3056952138</v>
      </c>
      <c r="AV596" s="28">
        <f t="shared" si="141"/>
        <v>3464271.3847324378</v>
      </c>
    </row>
    <row r="597" spans="1:48" s="21" customFormat="1" x14ac:dyDescent="0.3">
      <c r="A597" s="7" t="s">
        <v>281</v>
      </c>
      <c r="B597" s="7" t="s">
        <v>1047</v>
      </c>
      <c r="C597" s="7">
        <v>1310</v>
      </c>
      <c r="D597" s="7" t="s">
        <v>8</v>
      </c>
      <c r="E597" s="7">
        <v>925</v>
      </c>
      <c r="F597" s="7" t="s">
        <v>1806</v>
      </c>
      <c r="G597" s="7" t="s">
        <v>1304</v>
      </c>
      <c r="H597" s="8" t="s">
        <v>1779</v>
      </c>
      <c r="I597" s="8"/>
      <c r="J597" s="15">
        <v>7000000</v>
      </c>
      <c r="K597" s="15">
        <v>7000000</v>
      </c>
      <c r="L597" s="15">
        <v>7000000</v>
      </c>
      <c r="M597" s="15">
        <v>5000000</v>
      </c>
      <c r="N597" s="15">
        <v>5000000</v>
      </c>
      <c r="O597" s="15">
        <v>5000000</v>
      </c>
      <c r="P597" s="15">
        <v>5000000</v>
      </c>
      <c r="Q597" s="15">
        <v>5000000</v>
      </c>
      <c r="R597" s="15">
        <v>7000000</v>
      </c>
      <c r="S597" s="15">
        <v>8000000</v>
      </c>
      <c r="T597" s="15">
        <v>8000000</v>
      </c>
      <c r="U597" s="15">
        <v>8000000</v>
      </c>
      <c r="V597" s="29">
        <v>0.433</v>
      </c>
      <c r="X597" s="35">
        <v>0.42904110148163621</v>
      </c>
      <c r="Y597" s="35">
        <v>0.43156949887784579</v>
      </c>
      <c r="Z597" s="35">
        <v>0.43748546881675143</v>
      </c>
      <c r="AA597" s="35">
        <v>0.43252905235954087</v>
      </c>
      <c r="AB597" s="35">
        <v>0.43426900164817972</v>
      </c>
      <c r="AC597" s="35">
        <v>0.42608685965625875</v>
      </c>
      <c r="AD597" s="35">
        <v>0.43960227887312758</v>
      </c>
      <c r="AE597" s="35">
        <v>0.43765545565501557</v>
      </c>
      <c r="AF597" s="35">
        <v>0.42946577099738009</v>
      </c>
      <c r="AG597" s="35">
        <v>0.43092991789159457</v>
      </c>
      <c r="AH597" s="35">
        <v>0.43393253821190175</v>
      </c>
      <c r="AI597" s="35">
        <v>0.43303392309155475</v>
      </c>
      <c r="AK597" s="28">
        <f t="shared" si="130"/>
        <v>3003287.7103714533</v>
      </c>
      <c r="AL597" s="28">
        <f t="shared" si="131"/>
        <v>3020986.4921449204</v>
      </c>
      <c r="AM597" s="28">
        <f t="shared" si="132"/>
        <v>3062398.2817172599</v>
      </c>
      <c r="AN597" s="28">
        <f t="shared" si="133"/>
        <v>2162645.2617977043</v>
      </c>
      <c r="AO597" s="28">
        <f t="shared" si="134"/>
        <v>2171345.0082408986</v>
      </c>
      <c r="AP597" s="28">
        <f t="shared" si="135"/>
        <v>2130434.2982812938</v>
      </c>
      <c r="AQ597" s="28">
        <f t="shared" si="136"/>
        <v>2198011.394365638</v>
      </c>
      <c r="AR597" s="28">
        <f t="shared" si="137"/>
        <v>2188277.2782750777</v>
      </c>
      <c r="AS597" s="28">
        <f t="shared" si="138"/>
        <v>3006260.3969816607</v>
      </c>
      <c r="AT597" s="28">
        <f t="shared" si="139"/>
        <v>3447439.3431327567</v>
      </c>
      <c r="AU597" s="28">
        <f t="shared" si="140"/>
        <v>3471460.3056952138</v>
      </c>
      <c r="AV597" s="28">
        <f t="shared" si="141"/>
        <v>3464271.3847324378</v>
      </c>
    </row>
    <row r="598" spans="1:48" s="21" customFormat="1" x14ac:dyDescent="0.3">
      <c r="A598" s="7" t="s">
        <v>281</v>
      </c>
      <c r="B598" s="7" t="s">
        <v>1047</v>
      </c>
      <c r="C598" s="7">
        <v>1310</v>
      </c>
      <c r="D598" s="7" t="s">
        <v>8</v>
      </c>
      <c r="E598" s="7">
        <v>922</v>
      </c>
      <c r="F598" s="7" t="s">
        <v>1807</v>
      </c>
      <c r="G598" s="7" t="s">
        <v>1304</v>
      </c>
      <c r="H598" s="8" t="s">
        <v>1780</v>
      </c>
      <c r="I598" s="8"/>
      <c r="J598" s="15">
        <v>4000000</v>
      </c>
      <c r="K598" s="15">
        <v>4000000</v>
      </c>
      <c r="L598" s="15">
        <v>4000000</v>
      </c>
      <c r="M598" s="15">
        <v>5000000</v>
      </c>
      <c r="N598" s="15">
        <v>5000000</v>
      </c>
      <c r="O598" s="15">
        <v>4000000</v>
      </c>
      <c r="P598" s="15">
        <v>4000000</v>
      </c>
      <c r="Q598" s="15">
        <v>4000000</v>
      </c>
      <c r="R598" s="15">
        <v>5000000</v>
      </c>
      <c r="S598" s="15">
        <v>5000000</v>
      </c>
      <c r="T598" s="15">
        <v>8000000</v>
      </c>
      <c r="U598" s="15">
        <v>8000000</v>
      </c>
      <c r="V598" s="29">
        <v>0.433</v>
      </c>
      <c r="X598" s="35">
        <v>0.42904110148163621</v>
      </c>
      <c r="Y598" s="35">
        <v>0.43156949887784579</v>
      </c>
      <c r="Z598" s="35">
        <v>0.43748546881675143</v>
      </c>
      <c r="AA598" s="35">
        <v>0.43252905235954087</v>
      </c>
      <c r="AB598" s="35">
        <v>0.43426900164817972</v>
      </c>
      <c r="AC598" s="35">
        <v>0.42608685965625875</v>
      </c>
      <c r="AD598" s="35">
        <v>0.43960227887312758</v>
      </c>
      <c r="AE598" s="35">
        <v>0.43765545565501557</v>
      </c>
      <c r="AF598" s="35">
        <v>0.42946577099738009</v>
      </c>
      <c r="AG598" s="35">
        <v>0.43092991789159457</v>
      </c>
      <c r="AH598" s="35">
        <v>0.43393253821190175</v>
      </c>
      <c r="AI598" s="35">
        <v>0.43303392309155475</v>
      </c>
      <c r="AK598" s="28">
        <f t="shared" si="130"/>
        <v>1716164.4059265449</v>
      </c>
      <c r="AL598" s="28">
        <f t="shared" si="131"/>
        <v>1726277.9955113833</v>
      </c>
      <c r="AM598" s="28">
        <f t="shared" si="132"/>
        <v>1749941.8752670058</v>
      </c>
      <c r="AN598" s="28">
        <f t="shared" si="133"/>
        <v>2162645.2617977043</v>
      </c>
      <c r="AO598" s="28">
        <f t="shared" si="134"/>
        <v>2171345.0082408986</v>
      </c>
      <c r="AP598" s="28">
        <f t="shared" si="135"/>
        <v>1704347.4386250351</v>
      </c>
      <c r="AQ598" s="28">
        <f t="shared" si="136"/>
        <v>1758409.1154925104</v>
      </c>
      <c r="AR598" s="28">
        <f t="shared" si="137"/>
        <v>1750621.8226200622</v>
      </c>
      <c r="AS598" s="28">
        <f t="shared" si="138"/>
        <v>2147328.8549869005</v>
      </c>
      <c r="AT598" s="28">
        <f t="shared" si="139"/>
        <v>2154649.5894579729</v>
      </c>
      <c r="AU598" s="28">
        <f t="shared" si="140"/>
        <v>3471460.3056952138</v>
      </c>
      <c r="AV598" s="28">
        <f t="shared" si="141"/>
        <v>3464271.3847324378</v>
      </c>
    </row>
    <row r="599" spans="1:48" s="21" customFormat="1" x14ac:dyDescent="0.3">
      <c r="A599" s="7" t="s">
        <v>281</v>
      </c>
      <c r="B599" s="7" t="s">
        <v>1047</v>
      </c>
      <c r="C599" s="7">
        <v>1310</v>
      </c>
      <c r="D599" s="7" t="s">
        <v>8</v>
      </c>
      <c r="E599" s="7">
        <v>922</v>
      </c>
      <c r="F599" s="7" t="s">
        <v>1808</v>
      </c>
      <c r="G599" s="7" t="s">
        <v>1304</v>
      </c>
      <c r="H599" s="8" t="s">
        <v>1307</v>
      </c>
      <c r="I599" s="8"/>
      <c r="J599" s="15">
        <v>4000000</v>
      </c>
      <c r="K599" s="15">
        <v>4000000</v>
      </c>
      <c r="L599" s="15">
        <v>4000000</v>
      </c>
      <c r="M599" s="15">
        <v>5000000</v>
      </c>
      <c r="N599" s="15">
        <v>5000000</v>
      </c>
      <c r="O599" s="15">
        <v>4000000</v>
      </c>
      <c r="P599" s="15">
        <v>4000000</v>
      </c>
      <c r="Q599" s="15">
        <v>4000000</v>
      </c>
      <c r="R599" s="15">
        <v>5000000</v>
      </c>
      <c r="S599" s="15">
        <v>5000000</v>
      </c>
      <c r="T599" s="15">
        <v>8000000</v>
      </c>
      <c r="U599" s="15">
        <v>8000000</v>
      </c>
      <c r="V599" s="29">
        <v>0.433</v>
      </c>
      <c r="X599" s="35">
        <v>0.42904110148163621</v>
      </c>
      <c r="Y599" s="35">
        <v>0.43156949887784579</v>
      </c>
      <c r="Z599" s="35">
        <v>0.43748546881675143</v>
      </c>
      <c r="AA599" s="35">
        <v>0.43252905235954087</v>
      </c>
      <c r="AB599" s="35">
        <v>0.43426900164817972</v>
      </c>
      <c r="AC599" s="35">
        <v>0.42608685965625875</v>
      </c>
      <c r="AD599" s="35">
        <v>0.43960227887312758</v>
      </c>
      <c r="AE599" s="35">
        <v>0.43765545565501557</v>
      </c>
      <c r="AF599" s="35">
        <v>0.42946577099738009</v>
      </c>
      <c r="AG599" s="35">
        <v>0.43092991789159457</v>
      </c>
      <c r="AH599" s="35">
        <v>0.43393253821190175</v>
      </c>
      <c r="AI599" s="35">
        <v>0.43303392309155475</v>
      </c>
      <c r="AK599" s="28">
        <f t="shared" si="130"/>
        <v>1716164.4059265449</v>
      </c>
      <c r="AL599" s="28">
        <f t="shared" si="131"/>
        <v>1726277.9955113833</v>
      </c>
      <c r="AM599" s="28">
        <f t="shared" si="132"/>
        <v>1749941.8752670058</v>
      </c>
      <c r="AN599" s="28">
        <f t="shared" si="133"/>
        <v>2162645.2617977043</v>
      </c>
      <c r="AO599" s="28">
        <f t="shared" si="134"/>
        <v>2171345.0082408986</v>
      </c>
      <c r="AP599" s="28">
        <f t="shared" si="135"/>
        <v>1704347.4386250351</v>
      </c>
      <c r="AQ599" s="28">
        <f t="shared" si="136"/>
        <v>1758409.1154925104</v>
      </c>
      <c r="AR599" s="28">
        <f t="shared" si="137"/>
        <v>1750621.8226200622</v>
      </c>
      <c r="AS599" s="28">
        <f t="shared" si="138"/>
        <v>2147328.8549869005</v>
      </c>
      <c r="AT599" s="28">
        <f t="shared" si="139"/>
        <v>2154649.5894579729</v>
      </c>
      <c r="AU599" s="28">
        <f t="shared" si="140"/>
        <v>3471460.3056952138</v>
      </c>
      <c r="AV599" s="28">
        <f t="shared" si="141"/>
        <v>3464271.3847324378</v>
      </c>
    </row>
    <row r="600" spans="1:48" s="21" customFormat="1" x14ac:dyDescent="0.3">
      <c r="A600" s="7" t="s">
        <v>281</v>
      </c>
      <c r="B600" s="7" t="s">
        <v>1047</v>
      </c>
      <c r="C600" s="7">
        <v>1310</v>
      </c>
      <c r="D600" s="7" t="s">
        <v>1044</v>
      </c>
      <c r="E600" s="7">
        <v>922</v>
      </c>
      <c r="F600" s="7" t="s">
        <v>1044</v>
      </c>
      <c r="G600" s="7" t="s">
        <v>1304</v>
      </c>
      <c r="H600" s="8" t="s">
        <v>1781</v>
      </c>
      <c r="I600" s="8"/>
      <c r="J600" s="15">
        <v>5000000</v>
      </c>
      <c r="K600" s="15">
        <v>5000000</v>
      </c>
      <c r="L600" s="15">
        <v>5000000</v>
      </c>
      <c r="M600" s="15">
        <v>5000000</v>
      </c>
      <c r="N600" s="15">
        <v>5000000</v>
      </c>
      <c r="O600" s="15">
        <v>4000000</v>
      </c>
      <c r="P600" s="15">
        <v>4000000</v>
      </c>
      <c r="Q600" s="15">
        <v>4000000</v>
      </c>
      <c r="R600" s="15">
        <v>7000000</v>
      </c>
      <c r="S600" s="15">
        <v>8000000</v>
      </c>
      <c r="T600" s="15">
        <v>9000000</v>
      </c>
      <c r="U600" s="15">
        <v>9000000</v>
      </c>
      <c r="V600" s="29">
        <v>0.433</v>
      </c>
      <c r="X600" s="35">
        <v>0.42904110148163621</v>
      </c>
      <c r="Y600" s="35">
        <v>0.43156949887784579</v>
      </c>
      <c r="Z600" s="35">
        <v>0.43748546881675143</v>
      </c>
      <c r="AA600" s="35">
        <v>0.43252905235954087</v>
      </c>
      <c r="AB600" s="35">
        <v>0.43426900164817972</v>
      </c>
      <c r="AC600" s="35">
        <v>0.42608685965625875</v>
      </c>
      <c r="AD600" s="35">
        <v>0.43960227887312758</v>
      </c>
      <c r="AE600" s="35">
        <v>0.43765545565501557</v>
      </c>
      <c r="AF600" s="35">
        <v>0.42946577099738009</v>
      </c>
      <c r="AG600" s="35">
        <v>0.43092991789159457</v>
      </c>
      <c r="AH600" s="35">
        <v>0.43393253821190175</v>
      </c>
      <c r="AI600" s="35">
        <v>0.43303392309155475</v>
      </c>
      <c r="AK600" s="28">
        <f t="shared" si="130"/>
        <v>2145205.5074081812</v>
      </c>
      <c r="AL600" s="28">
        <f t="shared" si="131"/>
        <v>2157847.494389229</v>
      </c>
      <c r="AM600" s="28">
        <f t="shared" si="132"/>
        <v>2187427.3440837571</v>
      </c>
      <c r="AN600" s="28">
        <f t="shared" si="133"/>
        <v>2162645.2617977043</v>
      </c>
      <c r="AO600" s="28">
        <f t="shared" si="134"/>
        <v>2171345.0082408986</v>
      </c>
      <c r="AP600" s="28">
        <f t="shared" si="135"/>
        <v>1704347.4386250351</v>
      </c>
      <c r="AQ600" s="28">
        <f t="shared" si="136"/>
        <v>1758409.1154925104</v>
      </c>
      <c r="AR600" s="28">
        <f t="shared" si="137"/>
        <v>1750621.8226200622</v>
      </c>
      <c r="AS600" s="28">
        <f t="shared" si="138"/>
        <v>3006260.3969816607</v>
      </c>
      <c r="AT600" s="28">
        <f t="shared" si="139"/>
        <v>3447439.3431327567</v>
      </c>
      <c r="AU600" s="28">
        <f t="shared" si="140"/>
        <v>3905392.843907116</v>
      </c>
      <c r="AV600" s="28">
        <f t="shared" si="141"/>
        <v>3897305.3078239928</v>
      </c>
    </row>
    <row r="601" spans="1:48" s="21" customFormat="1" x14ac:dyDescent="0.3">
      <c r="A601" s="7" t="s">
        <v>281</v>
      </c>
      <c r="B601" s="7" t="s">
        <v>1047</v>
      </c>
      <c r="C601" s="7">
        <v>1310</v>
      </c>
      <c r="D601" s="7" t="s">
        <v>8</v>
      </c>
      <c r="E601" s="7">
        <v>925</v>
      </c>
      <c r="F601" s="7" t="s">
        <v>1809</v>
      </c>
      <c r="G601" s="7" t="s">
        <v>1304</v>
      </c>
      <c r="H601" s="8" t="s">
        <v>1782</v>
      </c>
      <c r="I601" s="8"/>
      <c r="J601" s="15">
        <v>4000000</v>
      </c>
      <c r="K601" s="15">
        <v>4000000</v>
      </c>
      <c r="L601" s="15">
        <v>4000000</v>
      </c>
      <c r="M601" s="15">
        <v>4000000</v>
      </c>
      <c r="N601" s="15">
        <v>5000000</v>
      </c>
      <c r="O601" s="15">
        <v>4000000</v>
      </c>
      <c r="P601" s="15">
        <v>4000000</v>
      </c>
      <c r="Q601" s="15">
        <v>4000000</v>
      </c>
      <c r="R601" s="15">
        <v>5000000</v>
      </c>
      <c r="S601" s="15">
        <v>5000000</v>
      </c>
      <c r="T601" s="15">
        <v>6000000</v>
      </c>
      <c r="U601" s="15">
        <v>6000000</v>
      </c>
      <c r="V601" s="29">
        <v>0.433</v>
      </c>
      <c r="X601" s="35">
        <v>0.42904110148163621</v>
      </c>
      <c r="Y601" s="35">
        <v>0.43156949887784579</v>
      </c>
      <c r="Z601" s="35">
        <v>0.43748546881675143</v>
      </c>
      <c r="AA601" s="35">
        <v>0.43252905235954087</v>
      </c>
      <c r="AB601" s="35">
        <v>0.43426900164817972</v>
      </c>
      <c r="AC601" s="35">
        <v>0.42608685965625875</v>
      </c>
      <c r="AD601" s="35">
        <v>0.43960227887312758</v>
      </c>
      <c r="AE601" s="35">
        <v>0.43765545565501557</v>
      </c>
      <c r="AF601" s="35">
        <v>0.42946577099738009</v>
      </c>
      <c r="AG601" s="35">
        <v>0.43092991789159457</v>
      </c>
      <c r="AH601" s="35">
        <v>0.43393253821190175</v>
      </c>
      <c r="AI601" s="35">
        <v>0.43303392309155475</v>
      </c>
      <c r="AK601" s="28">
        <f t="shared" si="130"/>
        <v>1716164.4059265449</v>
      </c>
      <c r="AL601" s="28">
        <f t="shared" si="131"/>
        <v>1726277.9955113833</v>
      </c>
      <c r="AM601" s="28">
        <f t="shared" si="132"/>
        <v>1749941.8752670058</v>
      </c>
      <c r="AN601" s="28">
        <f t="shared" si="133"/>
        <v>1730116.2094381636</v>
      </c>
      <c r="AO601" s="28">
        <f t="shared" si="134"/>
        <v>2171345.0082408986</v>
      </c>
      <c r="AP601" s="28">
        <f t="shared" si="135"/>
        <v>1704347.4386250351</v>
      </c>
      <c r="AQ601" s="28">
        <f t="shared" si="136"/>
        <v>1758409.1154925104</v>
      </c>
      <c r="AR601" s="28">
        <f t="shared" si="137"/>
        <v>1750621.8226200622</v>
      </c>
      <c r="AS601" s="28">
        <f t="shared" si="138"/>
        <v>2147328.8549869005</v>
      </c>
      <c r="AT601" s="28">
        <f t="shared" si="139"/>
        <v>2154649.5894579729</v>
      </c>
      <c r="AU601" s="28">
        <f t="shared" si="140"/>
        <v>2603595.2292714105</v>
      </c>
      <c r="AV601" s="28">
        <f t="shared" si="141"/>
        <v>2598203.5385493287</v>
      </c>
    </row>
    <row r="602" spans="1:48" s="21" customFormat="1" x14ac:dyDescent="0.3">
      <c r="A602" s="7" t="s">
        <v>281</v>
      </c>
      <c r="B602" s="7" t="s">
        <v>1047</v>
      </c>
      <c r="C602" s="7">
        <v>1310</v>
      </c>
      <c r="D602" s="7" t="s">
        <v>1810</v>
      </c>
      <c r="E602" s="7">
        <v>922</v>
      </c>
      <c r="F602" s="7" t="s">
        <v>1037</v>
      </c>
      <c r="G602" s="7" t="s">
        <v>1304</v>
      </c>
      <c r="H602" s="8" t="s">
        <v>1783</v>
      </c>
      <c r="I602" s="8"/>
      <c r="J602" s="15">
        <v>4000000</v>
      </c>
      <c r="K602" s="15">
        <v>4000000</v>
      </c>
      <c r="L602" s="15">
        <v>4000000</v>
      </c>
      <c r="M602" s="15">
        <v>4000000</v>
      </c>
      <c r="N602" s="15">
        <v>4000000</v>
      </c>
      <c r="O602" s="15">
        <v>3000000</v>
      </c>
      <c r="P602" s="15">
        <v>3000000</v>
      </c>
      <c r="Q602" s="15">
        <v>3000000</v>
      </c>
      <c r="R602" s="15">
        <v>5000000</v>
      </c>
      <c r="S602" s="15">
        <v>7000000</v>
      </c>
      <c r="T602" s="15">
        <v>7000000</v>
      </c>
      <c r="U602" s="15">
        <v>7000000</v>
      </c>
      <c r="V602" s="29">
        <v>0.433</v>
      </c>
      <c r="X602" s="35">
        <v>0.42904110148163621</v>
      </c>
      <c r="Y602" s="35">
        <v>0.43156949887784579</v>
      </c>
      <c r="Z602" s="35">
        <v>0.43748546881675143</v>
      </c>
      <c r="AA602" s="35">
        <v>0.43252905235954087</v>
      </c>
      <c r="AB602" s="35">
        <v>0.43426900164817972</v>
      </c>
      <c r="AC602" s="35">
        <v>0.42608685965625875</v>
      </c>
      <c r="AD602" s="35">
        <v>0.43960227887312758</v>
      </c>
      <c r="AE602" s="35">
        <v>0.43765545565501557</v>
      </c>
      <c r="AF602" s="35">
        <v>0.42946577099738009</v>
      </c>
      <c r="AG602" s="35">
        <v>0.43092991789159457</v>
      </c>
      <c r="AH602" s="35">
        <v>0.43393253821190175</v>
      </c>
      <c r="AI602" s="35">
        <v>0.43303392309155475</v>
      </c>
      <c r="AK602" s="28">
        <f t="shared" si="130"/>
        <v>1716164.4059265449</v>
      </c>
      <c r="AL602" s="28">
        <f t="shared" si="131"/>
        <v>1726277.9955113833</v>
      </c>
      <c r="AM602" s="28">
        <f t="shared" si="132"/>
        <v>1749941.8752670058</v>
      </c>
      <c r="AN602" s="28">
        <f t="shared" si="133"/>
        <v>1730116.2094381636</v>
      </c>
      <c r="AO602" s="28">
        <f t="shared" si="134"/>
        <v>1737076.0065927189</v>
      </c>
      <c r="AP602" s="28">
        <f t="shared" si="135"/>
        <v>1278260.5789687762</v>
      </c>
      <c r="AQ602" s="28">
        <f t="shared" si="136"/>
        <v>1318806.8366193827</v>
      </c>
      <c r="AR602" s="28">
        <f t="shared" si="137"/>
        <v>1312966.3669650466</v>
      </c>
      <c r="AS602" s="28">
        <f t="shared" si="138"/>
        <v>2147328.8549869005</v>
      </c>
      <c r="AT602" s="28">
        <f t="shared" si="139"/>
        <v>3016509.4252411621</v>
      </c>
      <c r="AU602" s="28">
        <f t="shared" si="140"/>
        <v>3037527.7674833122</v>
      </c>
      <c r="AV602" s="28">
        <f t="shared" si="141"/>
        <v>3031237.4616408832</v>
      </c>
    </row>
    <row r="603" spans="1:48" s="21" customFormat="1" x14ac:dyDescent="0.3">
      <c r="A603" s="7" t="s">
        <v>281</v>
      </c>
      <c r="B603" s="7" t="s">
        <v>1047</v>
      </c>
      <c r="C603" s="7">
        <v>1310</v>
      </c>
      <c r="D603" s="7" t="s">
        <v>1201</v>
      </c>
      <c r="E603" s="7">
        <v>922</v>
      </c>
      <c r="F603" s="7" t="s">
        <v>1013</v>
      </c>
      <c r="G603" s="7" t="s">
        <v>1304</v>
      </c>
      <c r="H603" s="8" t="s">
        <v>959</v>
      </c>
      <c r="I603" s="8"/>
      <c r="J603" s="15">
        <v>4000000</v>
      </c>
      <c r="K603" s="15">
        <v>4000000</v>
      </c>
      <c r="L603" s="15">
        <v>4000000</v>
      </c>
      <c r="M603" s="15">
        <v>4000000</v>
      </c>
      <c r="N603" s="15">
        <v>4000000</v>
      </c>
      <c r="O603" s="15">
        <v>4000000</v>
      </c>
      <c r="P603" s="15">
        <v>3000000</v>
      </c>
      <c r="Q603" s="15">
        <v>3000000</v>
      </c>
      <c r="R603" s="15">
        <v>4000000</v>
      </c>
      <c r="S603" s="15">
        <v>4000000</v>
      </c>
      <c r="T603" s="15">
        <v>5000000</v>
      </c>
      <c r="U603" s="15">
        <v>5000000</v>
      </c>
      <c r="V603" s="29">
        <v>0.433</v>
      </c>
      <c r="X603" s="35">
        <v>0.42904110148163621</v>
      </c>
      <c r="Y603" s="35">
        <v>0.43156949887784579</v>
      </c>
      <c r="Z603" s="35">
        <v>0.43748546881675143</v>
      </c>
      <c r="AA603" s="35">
        <v>0.43252905235954087</v>
      </c>
      <c r="AB603" s="35">
        <v>0.43426900164817972</v>
      </c>
      <c r="AC603" s="35">
        <v>0.42608685965625875</v>
      </c>
      <c r="AD603" s="35">
        <v>0.43960227887312758</v>
      </c>
      <c r="AE603" s="35">
        <v>0.43765545565501557</v>
      </c>
      <c r="AF603" s="35">
        <v>0.42946577099738009</v>
      </c>
      <c r="AG603" s="35">
        <v>0.43092991789159457</v>
      </c>
      <c r="AH603" s="35">
        <v>0.43393253821190175</v>
      </c>
      <c r="AI603" s="35">
        <v>0.43303392309155475</v>
      </c>
      <c r="AK603" s="28">
        <f t="shared" si="130"/>
        <v>1716164.4059265449</v>
      </c>
      <c r="AL603" s="28">
        <f t="shared" si="131"/>
        <v>1726277.9955113833</v>
      </c>
      <c r="AM603" s="28">
        <f t="shared" si="132"/>
        <v>1749941.8752670058</v>
      </c>
      <c r="AN603" s="28">
        <f t="shared" si="133"/>
        <v>1730116.2094381636</v>
      </c>
      <c r="AO603" s="28">
        <f t="shared" si="134"/>
        <v>1737076.0065927189</v>
      </c>
      <c r="AP603" s="28">
        <f t="shared" si="135"/>
        <v>1704347.4386250351</v>
      </c>
      <c r="AQ603" s="28">
        <f t="shared" si="136"/>
        <v>1318806.8366193827</v>
      </c>
      <c r="AR603" s="28">
        <f t="shared" si="137"/>
        <v>1312966.3669650466</v>
      </c>
      <c r="AS603" s="28">
        <f t="shared" si="138"/>
        <v>1717863.0839895203</v>
      </c>
      <c r="AT603" s="28">
        <f t="shared" si="139"/>
        <v>1723719.6715663783</v>
      </c>
      <c r="AU603" s="28">
        <f t="shared" si="140"/>
        <v>2169662.6910595088</v>
      </c>
      <c r="AV603" s="28">
        <f t="shared" si="141"/>
        <v>2165169.6154577737</v>
      </c>
    </row>
    <row r="604" spans="1:48" s="21" customFormat="1" x14ac:dyDescent="0.3">
      <c r="A604" s="7" t="s">
        <v>281</v>
      </c>
      <c r="B604" s="7" t="s">
        <v>1047</v>
      </c>
      <c r="C604" s="7">
        <v>1310</v>
      </c>
      <c r="D604" s="7" t="s">
        <v>8</v>
      </c>
      <c r="E604" s="7">
        <v>922</v>
      </c>
      <c r="F604" s="7" t="s">
        <v>1811</v>
      </c>
      <c r="G604" s="7" t="s">
        <v>1304</v>
      </c>
      <c r="H604" s="8" t="s">
        <v>1784</v>
      </c>
      <c r="I604" s="8"/>
      <c r="J604" s="15">
        <v>4000000</v>
      </c>
      <c r="K604" s="15">
        <v>4000000</v>
      </c>
      <c r="L604" s="15">
        <v>4000000</v>
      </c>
      <c r="M604" s="15">
        <v>4000000</v>
      </c>
      <c r="N604" s="15">
        <v>4000000</v>
      </c>
      <c r="O604" s="15">
        <v>4000000</v>
      </c>
      <c r="P604" s="15">
        <v>3000000</v>
      </c>
      <c r="Q604" s="15">
        <v>3000000</v>
      </c>
      <c r="R604" s="15">
        <v>4000000</v>
      </c>
      <c r="S604" s="15">
        <v>4000000</v>
      </c>
      <c r="T604" s="15">
        <v>5000000</v>
      </c>
      <c r="U604" s="15">
        <v>5000000</v>
      </c>
      <c r="V604" s="29">
        <v>0.433</v>
      </c>
      <c r="X604" s="35">
        <v>0.42904110148163621</v>
      </c>
      <c r="Y604" s="35">
        <v>0.43156949887784579</v>
      </c>
      <c r="Z604" s="35">
        <v>0.43748546881675143</v>
      </c>
      <c r="AA604" s="35">
        <v>0.43252905235954087</v>
      </c>
      <c r="AB604" s="35">
        <v>0.43426900164817972</v>
      </c>
      <c r="AC604" s="35">
        <v>0.42608685965625875</v>
      </c>
      <c r="AD604" s="35">
        <v>0.43960227887312758</v>
      </c>
      <c r="AE604" s="35">
        <v>0.43765545565501557</v>
      </c>
      <c r="AF604" s="35">
        <v>0.42946577099738009</v>
      </c>
      <c r="AG604" s="35">
        <v>0.43092991789159457</v>
      </c>
      <c r="AH604" s="35">
        <v>0.43393253821190175</v>
      </c>
      <c r="AI604" s="35">
        <v>0.43303392309155475</v>
      </c>
      <c r="AK604" s="28">
        <f t="shared" si="130"/>
        <v>1716164.4059265449</v>
      </c>
      <c r="AL604" s="28">
        <f t="shared" si="131"/>
        <v>1726277.9955113833</v>
      </c>
      <c r="AM604" s="28">
        <f t="shared" si="132"/>
        <v>1749941.8752670058</v>
      </c>
      <c r="AN604" s="28">
        <f t="shared" si="133"/>
        <v>1730116.2094381636</v>
      </c>
      <c r="AO604" s="28">
        <f t="shared" si="134"/>
        <v>1737076.0065927189</v>
      </c>
      <c r="AP604" s="28">
        <f t="shared" si="135"/>
        <v>1704347.4386250351</v>
      </c>
      <c r="AQ604" s="28">
        <f t="shared" si="136"/>
        <v>1318806.8366193827</v>
      </c>
      <c r="AR604" s="28">
        <f t="shared" si="137"/>
        <v>1312966.3669650466</v>
      </c>
      <c r="AS604" s="28">
        <f t="shared" si="138"/>
        <v>1717863.0839895203</v>
      </c>
      <c r="AT604" s="28">
        <f t="shared" si="139"/>
        <v>1723719.6715663783</v>
      </c>
      <c r="AU604" s="28">
        <f t="shared" si="140"/>
        <v>2169662.6910595088</v>
      </c>
      <c r="AV604" s="28">
        <f t="shared" si="141"/>
        <v>2165169.6154577737</v>
      </c>
    </row>
    <row r="605" spans="1:48" s="21" customFormat="1" x14ac:dyDescent="0.3">
      <c r="A605" s="7" t="s">
        <v>281</v>
      </c>
      <c r="B605" s="7" t="s">
        <v>1047</v>
      </c>
      <c r="C605" s="7">
        <v>1310</v>
      </c>
      <c r="D605" s="7" t="s">
        <v>8</v>
      </c>
      <c r="E605" s="7">
        <v>922</v>
      </c>
      <c r="F605" s="7" t="s">
        <v>1812</v>
      </c>
      <c r="G605" s="7" t="s">
        <v>1304</v>
      </c>
      <c r="H605" s="8" t="s">
        <v>1785</v>
      </c>
      <c r="I605" s="8"/>
      <c r="J605" s="15">
        <v>4000000</v>
      </c>
      <c r="K605" s="15">
        <v>4000000</v>
      </c>
      <c r="L605" s="15">
        <v>4000000</v>
      </c>
      <c r="M605" s="15">
        <v>4000000</v>
      </c>
      <c r="N605" s="15">
        <v>4000000</v>
      </c>
      <c r="O605" s="15">
        <v>4000000</v>
      </c>
      <c r="P605" s="15">
        <v>3000000</v>
      </c>
      <c r="Q605" s="15">
        <v>3000000</v>
      </c>
      <c r="R605" s="15">
        <v>4000000</v>
      </c>
      <c r="S605" s="15">
        <v>4000000</v>
      </c>
      <c r="T605" s="15">
        <v>5000000</v>
      </c>
      <c r="U605" s="15">
        <v>5000000</v>
      </c>
      <c r="V605" s="29">
        <v>0.433</v>
      </c>
      <c r="X605" s="35">
        <v>0.42904110148163621</v>
      </c>
      <c r="Y605" s="35">
        <v>0.43156949887784579</v>
      </c>
      <c r="Z605" s="35">
        <v>0.43748546881675143</v>
      </c>
      <c r="AA605" s="35">
        <v>0.43252905235954087</v>
      </c>
      <c r="AB605" s="35">
        <v>0.43426900164817972</v>
      </c>
      <c r="AC605" s="35">
        <v>0.42608685965625875</v>
      </c>
      <c r="AD605" s="35">
        <v>0.43960227887312758</v>
      </c>
      <c r="AE605" s="35">
        <v>0.43765545565501557</v>
      </c>
      <c r="AF605" s="35">
        <v>0.42946577099738009</v>
      </c>
      <c r="AG605" s="35">
        <v>0.43092991789159457</v>
      </c>
      <c r="AH605" s="35">
        <v>0.43393253821190175</v>
      </c>
      <c r="AI605" s="35">
        <v>0.43303392309155475</v>
      </c>
      <c r="AK605" s="28">
        <f t="shared" si="130"/>
        <v>1716164.4059265449</v>
      </c>
      <c r="AL605" s="28">
        <f t="shared" si="131"/>
        <v>1726277.9955113833</v>
      </c>
      <c r="AM605" s="28">
        <f t="shared" si="132"/>
        <v>1749941.8752670058</v>
      </c>
      <c r="AN605" s="28">
        <f t="shared" si="133"/>
        <v>1730116.2094381636</v>
      </c>
      <c r="AO605" s="28">
        <f t="shared" si="134"/>
        <v>1737076.0065927189</v>
      </c>
      <c r="AP605" s="28">
        <f t="shared" si="135"/>
        <v>1704347.4386250351</v>
      </c>
      <c r="AQ605" s="28">
        <f t="shared" si="136"/>
        <v>1318806.8366193827</v>
      </c>
      <c r="AR605" s="28">
        <f t="shared" si="137"/>
        <v>1312966.3669650466</v>
      </c>
      <c r="AS605" s="28">
        <f t="shared" si="138"/>
        <v>1717863.0839895203</v>
      </c>
      <c r="AT605" s="28">
        <f t="shared" si="139"/>
        <v>1723719.6715663783</v>
      </c>
      <c r="AU605" s="28">
        <f t="shared" si="140"/>
        <v>2169662.6910595088</v>
      </c>
      <c r="AV605" s="28">
        <f t="shared" si="141"/>
        <v>2165169.6154577737</v>
      </c>
    </row>
    <row r="606" spans="1:48" s="21" customFormat="1" x14ac:dyDescent="0.3">
      <c r="A606" s="7" t="s">
        <v>281</v>
      </c>
      <c r="B606" s="7" t="s">
        <v>1047</v>
      </c>
      <c r="C606" s="7">
        <v>1310</v>
      </c>
      <c r="D606" s="7" t="s">
        <v>8</v>
      </c>
      <c r="E606" s="7">
        <v>922</v>
      </c>
      <c r="F606" s="7" t="s">
        <v>1813</v>
      </c>
      <c r="G606" s="7" t="s">
        <v>1304</v>
      </c>
      <c r="H606" s="8" t="s">
        <v>1312</v>
      </c>
      <c r="I606" s="8"/>
      <c r="J606" s="15">
        <v>4000000</v>
      </c>
      <c r="K606" s="15">
        <v>4000000</v>
      </c>
      <c r="L606" s="15">
        <v>4000000</v>
      </c>
      <c r="M606" s="15">
        <v>4000000</v>
      </c>
      <c r="N606" s="15">
        <v>4000000</v>
      </c>
      <c r="O606" s="15">
        <v>4000000</v>
      </c>
      <c r="P606" s="15">
        <v>3000000</v>
      </c>
      <c r="Q606" s="15">
        <v>3000000</v>
      </c>
      <c r="R606" s="15">
        <v>4000000</v>
      </c>
      <c r="S606" s="15">
        <v>4000000</v>
      </c>
      <c r="T606" s="15">
        <v>5000000</v>
      </c>
      <c r="U606" s="15">
        <v>5000000</v>
      </c>
      <c r="V606" s="29">
        <v>0.433</v>
      </c>
      <c r="X606" s="35">
        <v>0.42904110148163621</v>
      </c>
      <c r="Y606" s="35">
        <v>0.43156949887784579</v>
      </c>
      <c r="Z606" s="35">
        <v>0.43748546881675143</v>
      </c>
      <c r="AA606" s="35">
        <v>0.43252905235954087</v>
      </c>
      <c r="AB606" s="35">
        <v>0.43426900164817972</v>
      </c>
      <c r="AC606" s="35">
        <v>0.42608685965625875</v>
      </c>
      <c r="AD606" s="35">
        <v>0.43960227887312758</v>
      </c>
      <c r="AE606" s="35">
        <v>0.43765545565501557</v>
      </c>
      <c r="AF606" s="35">
        <v>0.42946577099738009</v>
      </c>
      <c r="AG606" s="35">
        <v>0.43092991789159457</v>
      </c>
      <c r="AH606" s="35">
        <v>0.43393253821190175</v>
      </c>
      <c r="AI606" s="35">
        <v>0.43303392309155475</v>
      </c>
      <c r="AK606" s="28">
        <f t="shared" si="130"/>
        <v>1716164.4059265449</v>
      </c>
      <c r="AL606" s="28">
        <f t="shared" si="131"/>
        <v>1726277.9955113833</v>
      </c>
      <c r="AM606" s="28">
        <f t="shared" si="132"/>
        <v>1749941.8752670058</v>
      </c>
      <c r="AN606" s="28">
        <f t="shared" si="133"/>
        <v>1730116.2094381636</v>
      </c>
      <c r="AO606" s="28">
        <f t="shared" si="134"/>
        <v>1737076.0065927189</v>
      </c>
      <c r="AP606" s="28">
        <f t="shared" si="135"/>
        <v>1704347.4386250351</v>
      </c>
      <c r="AQ606" s="28">
        <f t="shared" si="136"/>
        <v>1318806.8366193827</v>
      </c>
      <c r="AR606" s="28">
        <f t="shared" si="137"/>
        <v>1312966.3669650466</v>
      </c>
      <c r="AS606" s="28">
        <f t="shared" si="138"/>
        <v>1717863.0839895203</v>
      </c>
      <c r="AT606" s="28">
        <f t="shared" si="139"/>
        <v>1723719.6715663783</v>
      </c>
      <c r="AU606" s="28">
        <f t="shared" si="140"/>
        <v>2169662.6910595088</v>
      </c>
      <c r="AV606" s="28">
        <f t="shared" si="141"/>
        <v>2165169.6154577737</v>
      </c>
    </row>
    <row r="607" spans="1:48" s="21" customFormat="1" x14ac:dyDescent="0.3">
      <c r="A607" s="7" t="s">
        <v>281</v>
      </c>
      <c r="B607" s="7" t="s">
        <v>1047</v>
      </c>
      <c r="C607" s="7">
        <v>1310</v>
      </c>
      <c r="D607" s="7" t="s">
        <v>1198</v>
      </c>
      <c r="E607" s="7">
        <v>922</v>
      </c>
      <c r="F607" s="7" t="s">
        <v>1012</v>
      </c>
      <c r="G607" s="7" t="s">
        <v>1304</v>
      </c>
      <c r="H607" s="8" t="s">
        <v>958</v>
      </c>
      <c r="I607" s="8"/>
      <c r="J607" s="15">
        <v>4000000</v>
      </c>
      <c r="K607" s="15">
        <v>4000000</v>
      </c>
      <c r="L607" s="15">
        <v>4000000</v>
      </c>
      <c r="M607" s="15">
        <v>3000000</v>
      </c>
      <c r="N607" s="15">
        <v>3000000</v>
      </c>
      <c r="O607" s="15">
        <v>3000000</v>
      </c>
      <c r="P607" s="15">
        <v>2000000</v>
      </c>
      <c r="Q607" s="15">
        <v>2000000</v>
      </c>
      <c r="R607" s="15">
        <v>4000000</v>
      </c>
      <c r="S607" s="15">
        <v>4000000</v>
      </c>
      <c r="T607" s="15">
        <v>6000000</v>
      </c>
      <c r="U607" s="15">
        <v>6000000</v>
      </c>
      <c r="V607" s="29">
        <v>0.433</v>
      </c>
      <c r="X607" s="35">
        <v>0.42904110148163621</v>
      </c>
      <c r="Y607" s="35">
        <v>0.43156949887784579</v>
      </c>
      <c r="Z607" s="35">
        <v>0.43748546881675143</v>
      </c>
      <c r="AA607" s="35">
        <v>0.43252905235954087</v>
      </c>
      <c r="AB607" s="35">
        <v>0.43426900164817972</v>
      </c>
      <c r="AC607" s="35">
        <v>0.42608685965625875</v>
      </c>
      <c r="AD607" s="35">
        <v>0.43960227887312758</v>
      </c>
      <c r="AE607" s="35">
        <v>0.43765545565501557</v>
      </c>
      <c r="AF607" s="35">
        <v>0.42946577099738009</v>
      </c>
      <c r="AG607" s="35">
        <v>0.43092991789159457</v>
      </c>
      <c r="AH607" s="35">
        <v>0.43393253821190175</v>
      </c>
      <c r="AI607" s="35">
        <v>0.43303392309155475</v>
      </c>
      <c r="AK607" s="28">
        <f t="shared" si="130"/>
        <v>1716164.4059265449</v>
      </c>
      <c r="AL607" s="28">
        <f t="shared" si="131"/>
        <v>1726277.9955113833</v>
      </c>
      <c r="AM607" s="28">
        <f t="shared" si="132"/>
        <v>1749941.8752670058</v>
      </c>
      <c r="AN607" s="28">
        <f t="shared" si="133"/>
        <v>1297587.1570786226</v>
      </c>
      <c r="AO607" s="28">
        <f t="shared" si="134"/>
        <v>1302807.0049445392</v>
      </c>
      <c r="AP607" s="28">
        <f t="shared" si="135"/>
        <v>1278260.5789687762</v>
      </c>
      <c r="AQ607" s="28">
        <f t="shared" si="136"/>
        <v>879204.55774625519</v>
      </c>
      <c r="AR607" s="28">
        <f t="shared" si="137"/>
        <v>875310.91131003108</v>
      </c>
      <c r="AS607" s="28">
        <f t="shared" si="138"/>
        <v>1717863.0839895203</v>
      </c>
      <c r="AT607" s="28">
        <f t="shared" si="139"/>
        <v>1723719.6715663783</v>
      </c>
      <c r="AU607" s="28">
        <f t="shared" si="140"/>
        <v>2603595.2292714105</v>
      </c>
      <c r="AV607" s="28">
        <f t="shared" si="141"/>
        <v>2598203.5385493287</v>
      </c>
    </row>
    <row r="608" spans="1:48" s="21" customFormat="1" x14ac:dyDescent="0.3">
      <c r="A608" s="7" t="s">
        <v>281</v>
      </c>
      <c r="B608" s="7" t="s">
        <v>1047</v>
      </c>
      <c r="C608" s="7">
        <v>1310</v>
      </c>
      <c r="D608" s="7" t="s">
        <v>1311</v>
      </c>
      <c r="E608" s="7">
        <v>907</v>
      </c>
      <c r="F608" s="7" t="s">
        <v>1814</v>
      </c>
      <c r="G608" s="7" t="s">
        <v>1304</v>
      </c>
      <c r="H608" s="8" t="s">
        <v>1310</v>
      </c>
      <c r="I608" s="8"/>
      <c r="J608" s="15">
        <v>2000000</v>
      </c>
      <c r="K608" s="15">
        <v>5000000</v>
      </c>
      <c r="L608" s="15">
        <v>3000000</v>
      </c>
      <c r="M608" s="15">
        <v>5000000</v>
      </c>
      <c r="N608" s="15">
        <v>2000000</v>
      </c>
      <c r="O608" s="15">
        <v>2000000</v>
      </c>
      <c r="P608" s="15">
        <v>2000000</v>
      </c>
      <c r="Q608" s="15">
        <v>2000000</v>
      </c>
      <c r="R608" s="15">
        <v>5000000</v>
      </c>
      <c r="S608" s="15">
        <v>2000000</v>
      </c>
      <c r="T608" s="15">
        <v>5000000</v>
      </c>
      <c r="U608" s="15">
        <v>5000000</v>
      </c>
      <c r="V608" s="29">
        <v>0.433</v>
      </c>
      <c r="X608" s="35">
        <v>0.42904110148163621</v>
      </c>
      <c r="Y608" s="35">
        <v>0.43156949887784579</v>
      </c>
      <c r="Z608" s="35">
        <v>0.43748546881675143</v>
      </c>
      <c r="AA608" s="35">
        <v>0.43252905235954087</v>
      </c>
      <c r="AB608" s="35">
        <v>0.43426900164817972</v>
      </c>
      <c r="AC608" s="35">
        <v>0.42608685965625875</v>
      </c>
      <c r="AD608" s="35">
        <v>0.43960227887312758</v>
      </c>
      <c r="AE608" s="35">
        <v>0.43765545565501557</v>
      </c>
      <c r="AF608" s="35">
        <v>0.42946577099738009</v>
      </c>
      <c r="AG608" s="35">
        <v>0.43092991789159457</v>
      </c>
      <c r="AH608" s="35">
        <v>0.43393253821190175</v>
      </c>
      <c r="AI608" s="35">
        <v>0.43303392309155475</v>
      </c>
      <c r="AK608" s="28">
        <f t="shared" si="130"/>
        <v>858082.20296327246</v>
      </c>
      <c r="AL608" s="28">
        <f t="shared" si="131"/>
        <v>2157847.494389229</v>
      </c>
      <c r="AM608" s="28">
        <f t="shared" si="132"/>
        <v>1312456.4064502544</v>
      </c>
      <c r="AN608" s="28">
        <f t="shared" si="133"/>
        <v>2162645.2617977043</v>
      </c>
      <c r="AO608" s="28">
        <f t="shared" si="134"/>
        <v>868538.00329635944</v>
      </c>
      <c r="AP608" s="28">
        <f t="shared" si="135"/>
        <v>852173.71931251755</v>
      </c>
      <c r="AQ608" s="28">
        <f t="shared" si="136"/>
        <v>879204.55774625519</v>
      </c>
      <c r="AR608" s="28">
        <f t="shared" si="137"/>
        <v>875310.91131003108</v>
      </c>
      <c r="AS608" s="28">
        <f t="shared" si="138"/>
        <v>2147328.8549869005</v>
      </c>
      <c r="AT608" s="28">
        <f t="shared" si="139"/>
        <v>861859.83578318916</v>
      </c>
      <c r="AU608" s="28">
        <f t="shared" si="140"/>
        <v>2169662.6910595088</v>
      </c>
      <c r="AV608" s="28">
        <f t="shared" si="141"/>
        <v>2165169.6154577737</v>
      </c>
    </row>
    <row r="609" spans="1:48" s="21" customFormat="1" x14ac:dyDescent="0.3">
      <c r="A609" s="7" t="s">
        <v>281</v>
      </c>
      <c r="B609" s="7" t="s">
        <v>1047</v>
      </c>
      <c r="C609" s="7">
        <v>1310</v>
      </c>
      <c r="D609" s="7" t="s">
        <v>1198</v>
      </c>
      <c r="E609" s="7">
        <v>922</v>
      </c>
      <c r="F609" s="7" t="s">
        <v>1017</v>
      </c>
      <c r="G609" s="7" t="s">
        <v>1304</v>
      </c>
      <c r="H609" s="8" t="s">
        <v>965</v>
      </c>
      <c r="I609" s="8"/>
      <c r="J609" s="15">
        <v>5000000</v>
      </c>
      <c r="K609" s="15">
        <v>5000000</v>
      </c>
      <c r="L609" s="15">
        <v>5000000</v>
      </c>
      <c r="M609" s="15">
        <v>5000000</v>
      </c>
      <c r="N609" s="15">
        <v>5000000</v>
      </c>
      <c r="O609" s="15">
        <v>4000000</v>
      </c>
      <c r="P609" s="15">
        <v>4000000</v>
      </c>
      <c r="Q609" s="15">
        <v>4000000</v>
      </c>
      <c r="R609" s="15">
        <v>4000000</v>
      </c>
      <c r="S609" s="15">
        <v>8000000</v>
      </c>
      <c r="T609" s="15">
        <v>8000000</v>
      </c>
      <c r="U609" s="15">
        <v>8000000</v>
      </c>
      <c r="V609" s="29">
        <v>0.433</v>
      </c>
      <c r="X609" s="35">
        <v>0.42904110148163621</v>
      </c>
      <c r="Y609" s="35">
        <v>0.43156949887784579</v>
      </c>
      <c r="Z609" s="35">
        <v>0.43748546881675143</v>
      </c>
      <c r="AA609" s="35">
        <v>0.43252905235954087</v>
      </c>
      <c r="AB609" s="35">
        <v>0.43426900164817972</v>
      </c>
      <c r="AC609" s="35">
        <v>0.42608685965625875</v>
      </c>
      <c r="AD609" s="35">
        <v>0.43960227887312758</v>
      </c>
      <c r="AE609" s="35">
        <v>0.43765545565501557</v>
      </c>
      <c r="AF609" s="35">
        <v>0.42946577099738009</v>
      </c>
      <c r="AG609" s="35">
        <v>0.43092991789159457</v>
      </c>
      <c r="AH609" s="35">
        <v>0.43393253821190175</v>
      </c>
      <c r="AI609" s="35">
        <v>0.43303392309155475</v>
      </c>
      <c r="AK609" s="28">
        <f t="shared" si="130"/>
        <v>2145205.5074081812</v>
      </c>
      <c r="AL609" s="28">
        <f t="shared" si="131"/>
        <v>2157847.494389229</v>
      </c>
      <c r="AM609" s="28">
        <f t="shared" si="132"/>
        <v>2187427.3440837571</v>
      </c>
      <c r="AN609" s="28">
        <f t="shared" si="133"/>
        <v>2162645.2617977043</v>
      </c>
      <c r="AO609" s="28">
        <f t="shared" si="134"/>
        <v>2171345.0082408986</v>
      </c>
      <c r="AP609" s="28">
        <f t="shared" si="135"/>
        <v>1704347.4386250351</v>
      </c>
      <c r="AQ609" s="28">
        <f t="shared" si="136"/>
        <v>1758409.1154925104</v>
      </c>
      <c r="AR609" s="28">
        <f t="shared" si="137"/>
        <v>1750621.8226200622</v>
      </c>
      <c r="AS609" s="28">
        <f t="shared" si="138"/>
        <v>1717863.0839895203</v>
      </c>
      <c r="AT609" s="28">
        <f t="shared" si="139"/>
        <v>3447439.3431327567</v>
      </c>
      <c r="AU609" s="28">
        <f t="shared" si="140"/>
        <v>3471460.3056952138</v>
      </c>
      <c r="AV609" s="28">
        <f t="shared" si="141"/>
        <v>3464271.3847324378</v>
      </c>
    </row>
    <row r="610" spans="1:48" s="21" customFormat="1" x14ac:dyDescent="0.3">
      <c r="A610" s="7" t="s">
        <v>281</v>
      </c>
      <c r="B610" s="7" t="s">
        <v>1047</v>
      </c>
      <c r="C610" s="7">
        <v>1310</v>
      </c>
      <c r="D610" s="7" t="s">
        <v>8</v>
      </c>
      <c r="E610" s="7">
        <v>922</v>
      </c>
      <c r="F610" s="7" t="s">
        <v>1815</v>
      </c>
      <c r="G610" s="7" t="s">
        <v>1304</v>
      </c>
      <c r="H610" s="8" t="s">
        <v>970</v>
      </c>
      <c r="I610" s="8"/>
      <c r="J610" s="15">
        <v>2000000</v>
      </c>
      <c r="K610" s="15">
        <v>2000000</v>
      </c>
      <c r="L610" s="15">
        <v>2000000</v>
      </c>
      <c r="M610" s="15">
        <v>2000000</v>
      </c>
      <c r="N610" s="15">
        <v>1000000</v>
      </c>
      <c r="O610" s="15">
        <v>2000000</v>
      </c>
      <c r="P610" s="15">
        <v>1000000</v>
      </c>
      <c r="Q610" s="15">
        <v>1000000</v>
      </c>
      <c r="R610" s="15">
        <v>3000000</v>
      </c>
      <c r="S610" s="15">
        <v>3000000</v>
      </c>
      <c r="T610" s="15">
        <v>4000000</v>
      </c>
      <c r="U610" s="15">
        <v>4000000</v>
      </c>
      <c r="V610" s="29">
        <v>0.433</v>
      </c>
      <c r="X610" s="35">
        <v>0.42904110148163621</v>
      </c>
      <c r="Y610" s="35">
        <v>0.43156949887784579</v>
      </c>
      <c r="Z610" s="35">
        <v>0.43748546881675143</v>
      </c>
      <c r="AA610" s="35">
        <v>0.43252905235954087</v>
      </c>
      <c r="AB610" s="35">
        <v>0.43426900164817972</v>
      </c>
      <c r="AC610" s="35">
        <v>0.42608685965625875</v>
      </c>
      <c r="AD610" s="35">
        <v>0.43960227887312758</v>
      </c>
      <c r="AE610" s="35">
        <v>0.43765545565501557</v>
      </c>
      <c r="AF610" s="35">
        <v>0.42946577099738009</v>
      </c>
      <c r="AG610" s="35">
        <v>0.43092991789159457</v>
      </c>
      <c r="AH610" s="35">
        <v>0.43393253821190175</v>
      </c>
      <c r="AI610" s="35">
        <v>0.43303392309155475</v>
      </c>
      <c r="AK610" s="28">
        <f t="shared" si="130"/>
        <v>858082.20296327246</v>
      </c>
      <c r="AL610" s="28">
        <f t="shared" si="131"/>
        <v>863138.99775569164</v>
      </c>
      <c r="AM610" s="28">
        <f t="shared" si="132"/>
        <v>874970.93763350288</v>
      </c>
      <c r="AN610" s="28">
        <f t="shared" si="133"/>
        <v>865058.10471908178</v>
      </c>
      <c r="AO610" s="28">
        <f t="shared" si="134"/>
        <v>434269.00164817972</v>
      </c>
      <c r="AP610" s="28">
        <f t="shared" si="135"/>
        <v>852173.71931251755</v>
      </c>
      <c r="AQ610" s="28">
        <f t="shared" si="136"/>
        <v>439602.27887312759</v>
      </c>
      <c r="AR610" s="28">
        <f t="shared" si="137"/>
        <v>437655.45565501554</v>
      </c>
      <c r="AS610" s="28">
        <f t="shared" si="138"/>
        <v>1288397.3129921402</v>
      </c>
      <c r="AT610" s="28">
        <f t="shared" si="139"/>
        <v>1292789.7536747837</v>
      </c>
      <c r="AU610" s="28">
        <f t="shared" si="140"/>
        <v>1735730.1528476069</v>
      </c>
      <c r="AV610" s="28">
        <f t="shared" si="141"/>
        <v>1732135.6923662189</v>
      </c>
    </row>
    <row r="611" spans="1:48" s="21" customFormat="1" x14ac:dyDescent="0.3">
      <c r="A611" s="7" t="s">
        <v>281</v>
      </c>
      <c r="B611" s="7" t="s">
        <v>1047</v>
      </c>
      <c r="C611" s="7">
        <v>1310</v>
      </c>
      <c r="D611" s="7" t="s">
        <v>8</v>
      </c>
      <c r="E611" s="7">
        <v>922</v>
      </c>
      <c r="F611" s="7" t="s">
        <v>1816</v>
      </c>
      <c r="G611" s="7" t="s">
        <v>1304</v>
      </c>
      <c r="H611" s="8" t="s">
        <v>973</v>
      </c>
      <c r="I611" s="8"/>
      <c r="J611" s="15">
        <v>2000000</v>
      </c>
      <c r="K611" s="15">
        <v>2000000</v>
      </c>
      <c r="L611" s="15">
        <v>2000000</v>
      </c>
      <c r="M611" s="15">
        <v>2000000</v>
      </c>
      <c r="N611" s="15">
        <v>2000000</v>
      </c>
      <c r="O611" s="15">
        <v>1000000</v>
      </c>
      <c r="P611" s="15">
        <v>1000000</v>
      </c>
      <c r="Q611" s="15">
        <v>1000000</v>
      </c>
      <c r="R611" s="15">
        <v>2000000</v>
      </c>
      <c r="S611" s="15">
        <v>3000000</v>
      </c>
      <c r="T611" s="15">
        <v>4000000</v>
      </c>
      <c r="U611" s="15">
        <v>3000000</v>
      </c>
      <c r="V611" s="29">
        <v>0.433</v>
      </c>
      <c r="X611" s="35">
        <v>0.42904110148163621</v>
      </c>
      <c r="Y611" s="35">
        <v>0.43156949887784579</v>
      </c>
      <c r="Z611" s="35">
        <v>0.43748546881675143</v>
      </c>
      <c r="AA611" s="35">
        <v>0.43252905235954087</v>
      </c>
      <c r="AB611" s="35">
        <v>0.43426900164817972</v>
      </c>
      <c r="AC611" s="35">
        <v>0.42608685965625875</v>
      </c>
      <c r="AD611" s="35">
        <v>0.43960227887312758</v>
      </c>
      <c r="AE611" s="35">
        <v>0.43765545565501557</v>
      </c>
      <c r="AF611" s="35">
        <v>0.42946577099738009</v>
      </c>
      <c r="AG611" s="35">
        <v>0.43092991789159457</v>
      </c>
      <c r="AH611" s="35">
        <v>0.43393253821190175</v>
      </c>
      <c r="AI611" s="35">
        <v>0.43303392309155475</v>
      </c>
      <c r="AK611" s="28">
        <f t="shared" si="130"/>
        <v>858082.20296327246</v>
      </c>
      <c r="AL611" s="28">
        <f t="shared" si="131"/>
        <v>863138.99775569164</v>
      </c>
      <c r="AM611" s="28">
        <f t="shared" si="132"/>
        <v>874970.93763350288</v>
      </c>
      <c r="AN611" s="28">
        <f t="shared" si="133"/>
        <v>865058.10471908178</v>
      </c>
      <c r="AO611" s="28">
        <f t="shared" si="134"/>
        <v>868538.00329635944</v>
      </c>
      <c r="AP611" s="28">
        <f t="shared" si="135"/>
        <v>426086.85965625878</v>
      </c>
      <c r="AQ611" s="28">
        <f t="shared" si="136"/>
        <v>439602.27887312759</v>
      </c>
      <c r="AR611" s="28">
        <f t="shared" si="137"/>
        <v>437655.45565501554</v>
      </c>
      <c r="AS611" s="28">
        <f t="shared" si="138"/>
        <v>858931.54199476016</v>
      </c>
      <c r="AT611" s="28">
        <f t="shared" si="139"/>
        <v>1292789.7536747837</v>
      </c>
      <c r="AU611" s="28">
        <f t="shared" si="140"/>
        <v>1735730.1528476069</v>
      </c>
      <c r="AV611" s="28">
        <f t="shared" si="141"/>
        <v>1299101.7692746643</v>
      </c>
    </row>
    <row r="612" spans="1:48" s="21" customFormat="1" x14ac:dyDescent="0.3">
      <c r="A612" s="7" t="s">
        <v>281</v>
      </c>
      <c r="B612" s="7" t="s">
        <v>1047</v>
      </c>
      <c r="C612" s="7">
        <v>1310</v>
      </c>
      <c r="D612" s="7" t="s">
        <v>8</v>
      </c>
      <c r="E612" s="7">
        <v>922</v>
      </c>
      <c r="F612" s="7" t="s">
        <v>1817</v>
      </c>
      <c r="G612" s="7" t="s">
        <v>1304</v>
      </c>
      <c r="H612" s="8" t="s">
        <v>1786</v>
      </c>
      <c r="I612" s="8"/>
      <c r="J612" s="15">
        <v>2000000</v>
      </c>
      <c r="K612" s="15">
        <v>2000000</v>
      </c>
      <c r="L612" s="15">
        <v>2000000</v>
      </c>
      <c r="M612" s="15">
        <v>2000000</v>
      </c>
      <c r="N612" s="15">
        <v>2000000</v>
      </c>
      <c r="O612" s="15">
        <v>1000000</v>
      </c>
      <c r="P612" s="15">
        <v>1000000</v>
      </c>
      <c r="Q612" s="15">
        <v>1000000</v>
      </c>
      <c r="R612" s="15">
        <v>2000000</v>
      </c>
      <c r="S612" s="15">
        <v>3000000</v>
      </c>
      <c r="T612" s="15">
        <v>4000000</v>
      </c>
      <c r="U612" s="15">
        <v>3000000</v>
      </c>
      <c r="V612" s="29">
        <v>0.433</v>
      </c>
      <c r="X612" s="35">
        <v>0.42904110148163621</v>
      </c>
      <c r="Y612" s="35">
        <v>0.43156949887784579</v>
      </c>
      <c r="Z612" s="35">
        <v>0.43748546881675143</v>
      </c>
      <c r="AA612" s="35">
        <v>0.43252905235954087</v>
      </c>
      <c r="AB612" s="35">
        <v>0.43426900164817972</v>
      </c>
      <c r="AC612" s="35">
        <v>0.42608685965625875</v>
      </c>
      <c r="AD612" s="35">
        <v>0.43960227887312758</v>
      </c>
      <c r="AE612" s="35">
        <v>0.43765545565501557</v>
      </c>
      <c r="AF612" s="35">
        <v>0.42946577099738009</v>
      </c>
      <c r="AG612" s="35">
        <v>0.43092991789159457</v>
      </c>
      <c r="AH612" s="35">
        <v>0.43393253821190175</v>
      </c>
      <c r="AI612" s="35">
        <v>0.43303392309155475</v>
      </c>
      <c r="AK612" s="28">
        <f t="shared" si="130"/>
        <v>858082.20296327246</v>
      </c>
      <c r="AL612" s="28">
        <f t="shared" si="131"/>
        <v>863138.99775569164</v>
      </c>
      <c r="AM612" s="28">
        <f t="shared" si="132"/>
        <v>874970.93763350288</v>
      </c>
      <c r="AN612" s="28">
        <f t="shared" si="133"/>
        <v>865058.10471908178</v>
      </c>
      <c r="AO612" s="28">
        <f t="shared" si="134"/>
        <v>868538.00329635944</v>
      </c>
      <c r="AP612" s="28">
        <f t="shared" si="135"/>
        <v>426086.85965625878</v>
      </c>
      <c r="AQ612" s="28">
        <f t="shared" si="136"/>
        <v>439602.27887312759</v>
      </c>
      <c r="AR612" s="28">
        <f t="shared" si="137"/>
        <v>437655.45565501554</v>
      </c>
      <c r="AS612" s="28">
        <f t="shared" si="138"/>
        <v>858931.54199476016</v>
      </c>
      <c r="AT612" s="28">
        <f t="shared" si="139"/>
        <v>1292789.7536747837</v>
      </c>
      <c r="AU612" s="28">
        <f t="shared" si="140"/>
        <v>1735730.1528476069</v>
      </c>
      <c r="AV612" s="28">
        <f t="shared" si="141"/>
        <v>1299101.7692746643</v>
      </c>
    </row>
    <row r="613" spans="1:48" s="21" customFormat="1" x14ac:dyDescent="0.3">
      <c r="A613" s="7" t="s">
        <v>281</v>
      </c>
      <c r="B613" s="7" t="s">
        <v>1047</v>
      </c>
      <c r="C613" s="7">
        <v>1310</v>
      </c>
      <c r="D613" s="7" t="s">
        <v>8</v>
      </c>
      <c r="E613" s="7">
        <v>922</v>
      </c>
      <c r="F613" s="7" t="s">
        <v>1818</v>
      </c>
      <c r="G613" s="7" t="s">
        <v>1304</v>
      </c>
      <c r="H613" s="8" t="s">
        <v>1305</v>
      </c>
      <c r="I613" s="8"/>
      <c r="J613" s="15">
        <v>3000000</v>
      </c>
      <c r="K613" s="15">
        <v>2000000</v>
      </c>
      <c r="L613" s="15">
        <v>2000000</v>
      </c>
      <c r="M613" s="15">
        <v>2000000</v>
      </c>
      <c r="N613" s="15">
        <v>2000000</v>
      </c>
      <c r="O613" s="15">
        <v>1000000</v>
      </c>
      <c r="P613" s="15">
        <v>1000000</v>
      </c>
      <c r="Q613" s="15">
        <v>1000000</v>
      </c>
      <c r="R613" s="15">
        <v>2000000</v>
      </c>
      <c r="S613" s="15">
        <v>4000000</v>
      </c>
      <c r="T613" s="15">
        <v>5000000</v>
      </c>
      <c r="U613" s="15">
        <v>4000000</v>
      </c>
      <c r="V613" s="29">
        <v>0.433</v>
      </c>
      <c r="X613" s="35">
        <v>0.42904110148163621</v>
      </c>
      <c r="Y613" s="35">
        <v>0.43156949887784579</v>
      </c>
      <c r="Z613" s="35">
        <v>0.43748546881675143</v>
      </c>
      <c r="AA613" s="35">
        <v>0.43252905235954087</v>
      </c>
      <c r="AB613" s="35">
        <v>0.43426900164817972</v>
      </c>
      <c r="AC613" s="35">
        <v>0.42608685965625875</v>
      </c>
      <c r="AD613" s="35">
        <v>0.43960227887312758</v>
      </c>
      <c r="AE613" s="35">
        <v>0.43765545565501557</v>
      </c>
      <c r="AF613" s="35">
        <v>0.42946577099738009</v>
      </c>
      <c r="AG613" s="35">
        <v>0.43092991789159457</v>
      </c>
      <c r="AH613" s="35">
        <v>0.43393253821190175</v>
      </c>
      <c r="AI613" s="35">
        <v>0.43303392309155475</v>
      </c>
      <c r="AK613" s="28">
        <f t="shared" si="130"/>
        <v>1287123.3044449086</v>
      </c>
      <c r="AL613" s="28">
        <f t="shared" si="131"/>
        <v>863138.99775569164</v>
      </c>
      <c r="AM613" s="28">
        <f t="shared" si="132"/>
        <v>874970.93763350288</v>
      </c>
      <c r="AN613" s="28">
        <f t="shared" si="133"/>
        <v>865058.10471908178</v>
      </c>
      <c r="AO613" s="28">
        <f t="shared" si="134"/>
        <v>868538.00329635944</v>
      </c>
      <c r="AP613" s="28">
        <f t="shared" si="135"/>
        <v>426086.85965625878</v>
      </c>
      <c r="AQ613" s="28">
        <f t="shared" si="136"/>
        <v>439602.27887312759</v>
      </c>
      <c r="AR613" s="28">
        <f t="shared" si="137"/>
        <v>437655.45565501554</v>
      </c>
      <c r="AS613" s="28">
        <f t="shared" si="138"/>
        <v>858931.54199476016</v>
      </c>
      <c r="AT613" s="28">
        <f t="shared" si="139"/>
        <v>1723719.6715663783</v>
      </c>
      <c r="AU613" s="28">
        <f t="shared" si="140"/>
        <v>2169662.6910595088</v>
      </c>
      <c r="AV613" s="28">
        <f t="shared" si="141"/>
        <v>1732135.6923662189</v>
      </c>
    </row>
    <row r="614" spans="1:48" s="21" customFormat="1" x14ac:dyDescent="0.3">
      <c r="A614" s="7" t="s">
        <v>281</v>
      </c>
      <c r="B614" s="7" t="s">
        <v>1047</v>
      </c>
      <c r="C614" s="7">
        <v>1310</v>
      </c>
      <c r="D614" s="7" t="s">
        <v>1201</v>
      </c>
      <c r="E614" s="7">
        <v>922</v>
      </c>
      <c r="F614" s="7" t="s">
        <v>1024</v>
      </c>
      <c r="G614" s="7" t="s">
        <v>1304</v>
      </c>
      <c r="H614" s="8" t="s">
        <v>1313</v>
      </c>
      <c r="I614" s="8"/>
      <c r="J614" s="15">
        <v>3000000</v>
      </c>
      <c r="K614" s="15">
        <v>3000000</v>
      </c>
      <c r="L614" s="15">
        <v>2000000</v>
      </c>
      <c r="M614" s="15">
        <v>2000000</v>
      </c>
      <c r="N614" s="15">
        <v>2000000</v>
      </c>
      <c r="O614" s="15">
        <v>1000000</v>
      </c>
      <c r="P614" s="15">
        <v>1000000</v>
      </c>
      <c r="Q614" s="15">
        <v>1000000</v>
      </c>
      <c r="R614" s="15">
        <v>2000000</v>
      </c>
      <c r="S614" s="15">
        <v>4000000</v>
      </c>
      <c r="T614" s="15">
        <v>5000000</v>
      </c>
      <c r="U614" s="15">
        <v>4000000</v>
      </c>
      <c r="V614" s="29">
        <v>0.433</v>
      </c>
      <c r="X614" s="35">
        <v>0.42904110148163621</v>
      </c>
      <c r="Y614" s="35">
        <v>0.43156949887784579</v>
      </c>
      <c r="Z614" s="35">
        <v>0.43748546881675143</v>
      </c>
      <c r="AA614" s="35">
        <v>0.43252905235954087</v>
      </c>
      <c r="AB614" s="35">
        <v>0.43426900164817972</v>
      </c>
      <c r="AC614" s="35">
        <v>0.42608685965625875</v>
      </c>
      <c r="AD614" s="35">
        <v>0.43960227887312758</v>
      </c>
      <c r="AE614" s="35">
        <v>0.43765545565501557</v>
      </c>
      <c r="AF614" s="35">
        <v>0.42946577099738009</v>
      </c>
      <c r="AG614" s="35">
        <v>0.43092991789159457</v>
      </c>
      <c r="AH614" s="35">
        <v>0.43393253821190175</v>
      </c>
      <c r="AI614" s="35">
        <v>0.43303392309155475</v>
      </c>
      <c r="AK614" s="28">
        <f t="shared" ref="AK614:AK677" si="142">X614*J614</f>
        <v>1287123.3044449086</v>
      </c>
      <c r="AL614" s="28">
        <f t="shared" ref="AL614:AL677" si="143">Y614*K614</f>
        <v>1294708.4966335373</v>
      </c>
      <c r="AM614" s="28">
        <f t="shared" ref="AM614:AM677" si="144">Z614*L614</f>
        <v>874970.93763350288</v>
      </c>
      <c r="AN614" s="28">
        <f t="shared" ref="AN614:AN677" si="145">AA614*M614</f>
        <v>865058.10471908178</v>
      </c>
      <c r="AO614" s="28">
        <f t="shared" ref="AO614:AO677" si="146">AB614*N614</f>
        <v>868538.00329635944</v>
      </c>
      <c r="AP614" s="28">
        <f t="shared" ref="AP614:AP677" si="147">AC614*O614</f>
        <v>426086.85965625878</v>
      </c>
      <c r="AQ614" s="28">
        <f t="shared" ref="AQ614:AQ677" si="148">AD614*P614</f>
        <v>439602.27887312759</v>
      </c>
      <c r="AR614" s="28">
        <f t="shared" ref="AR614:AR677" si="149">AE614*Q614</f>
        <v>437655.45565501554</v>
      </c>
      <c r="AS614" s="28">
        <f t="shared" ref="AS614:AS677" si="150">AF614*R614</f>
        <v>858931.54199476016</v>
      </c>
      <c r="AT614" s="28">
        <f t="shared" ref="AT614:AT677" si="151">AG614*S614</f>
        <v>1723719.6715663783</v>
      </c>
      <c r="AU614" s="28">
        <f t="shared" ref="AU614:AU677" si="152">AH614*T614</f>
        <v>2169662.6910595088</v>
      </c>
      <c r="AV614" s="28">
        <f t="shared" ref="AV614:AV677" si="153">AI614*U614</f>
        <v>1732135.6923662189</v>
      </c>
    </row>
    <row r="615" spans="1:48" s="21" customFormat="1" x14ac:dyDescent="0.3">
      <c r="A615" s="7" t="s">
        <v>281</v>
      </c>
      <c r="B615" s="7" t="s">
        <v>1047</v>
      </c>
      <c r="C615" s="7">
        <v>1310</v>
      </c>
      <c r="D615" s="7" t="s">
        <v>1206</v>
      </c>
      <c r="E615" s="7">
        <v>922</v>
      </c>
      <c r="F615" s="7" t="s">
        <v>1022</v>
      </c>
      <c r="G615" s="7" t="s">
        <v>1304</v>
      </c>
      <c r="H615" s="8" t="s">
        <v>1170</v>
      </c>
      <c r="I615" s="8"/>
      <c r="J615" s="15">
        <v>3000000</v>
      </c>
      <c r="K615" s="15">
        <v>3000000</v>
      </c>
      <c r="L615" s="15">
        <v>2000000</v>
      </c>
      <c r="M615" s="15">
        <v>2000000</v>
      </c>
      <c r="N615" s="15">
        <v>2000000</v>
      </c>
      <c r="O615" s="15">
        <v>1000000</v>
      </c>
      <c r="P615" s="15">
        <v>1000000</v>
      </c>
      <c r="Q615" s="15">
        <v>1000000</v>
      </c>
      <c r="R615" s="15">
        <v>2000000</v>
      </c>
      <c r="S615" s="15">
        <v>4000000</v>
      </c>
      <c r="T615" s="15">
        <v>5000000</v>
      </c>
      <c r="U615" s="15">
        <v>4000000</v>
      </c>
      <c r="V615" s="29">
        <v>0.433</v>
      </c>
      <c r="X615" s="35">
        <v>0.42904110148163621</v>
      </c>
      <c r="Y615" s="35">
        <v>0.43156949887784579</v>
      </c>
      <c r="Z615" s="35">
        <v>0.43748546881675143</v>
      </c>
      <c r="AA615" s="35">
        <v>0.43252905235954087</v>
      </c>
      <c r="AB615" s="35">
        <v>0.43426900164817972</v>
      </c>
      <c r="AC615" s="35">
        <v>0.42608685965625875</v>
      </c>
      <c r="AD615" s="35">
        <v>0.43960227887312758</v>
      </c>
      <c r="AE615" s="35">
        <v>0.43765545565501557</v>
      </c>
      <c r="AF615" s="35">
        <v>0.42946577099738009</v>
      </c>
      <c r="AG615" s="35">
        <v>0.43092991789159457</v>
      </c>
      <c r="AH615" s="35">
        <v>0.43393253821190175</v>
      </c>
      <c r="AI615" s="35">
        <v>0.43303392309155475</v>
      </c>
      <c r="AK615" s="28">
        <f t="shared" si="142"/>
        <v>1287123.3044449086</v>
      </c>
      <c r="AL615" s="28">
        <f t="shared" si="143"/>
        <v>1294708.4966335373</v>
      </c>
      <c r="AM615" s="28">
        <f t="shared" si="144"/>
        <v>874970.93763350288</v>
      </c>
      <c r="AN615" s="28">
        <f t="shared" si="145"/>
        <v>865058.10471908178</v>
      </c>
      <c r="AO615" s="28">
        <f t="shared" si="146"/>
        <v>868538.00329635944</v>
      </c>
      <c r="AP615" s="28">
        <f t="shared" si="147"/>
        <v>426086.85965625878</v>
      </c>
      <c r="AQ615" s="28">
        <f t="shared" si="148"/>
        <v>439602.27887312759</v>
      </c>
      <c r="AR615" s="28">
        <f t="shared" si="149"/>
        <v>437655.45565501554</v>
      </c>
      <c r="AS615" s="28">
        <f t="shared" si="150"/>
        <v>858931.54199476016</v>
      </c>
      <c r="AT615" s="28">
        <f t="shared" si="151"/>
        <v>1723719.6715663783</v>
      </c>
      <c r="AU615" s="28">
        <f t="shared" si="152"/>
        <v>2169662.6910595088</v>
      </c>
      <c r="AV615" s="28">
        <f t="shared" si="153"/>
        <v>1732135.6923662189</v>
      </c>
    </row>
    <row r="616" spans="1:48" s="21" customFormat="1" x14ac:dyDescent="0.3">
      <c r="A616" s="7" t="s">
        <v>281</v>
      </c>
      <c r="B616" s="7" t="s">
        <v>1047</v>
      </c>
      <c r="C616" s="7">
        <v>1310</v>
      </c>
      <c r="D616" s="7" t="s">
        <v>8</v>
      </c>
      <c r="E616" s="7">
        <v>999</v>
      </c>
      <c r="F616" s="7" t="s">
        <v>8</v>
      </c>
      <c r="G616" s="7" t="s">
        <v>1304</v>
      </c>
      <c r="H616" s="8" t="s">
        <v>1777</v>
      </c>
      <c r="I616" s="8"/>
      <c r="J616" s="15">
        <v>100000000</v>
      </c>
      <c r="K616" s="15">
        <v>90000000</v>
      </c>
      <c r="L616" s="15">
        <v>94000000</v>
      </c>
      <c r="M616" s="15">
        <v>111000000</v>
      </c>
      <c r="N616" s="15">
        <v>107000000</v>
      </c>
      <c r="O616" s="15">
        <v>101000000</v>
      </c>
      <c r="P616" s="15">
        <v>110000000</v>
      </c>
      <c r="Q616" s="15">
        <v>110000000</v>
      </c>
      <c r="R616" s="15">
        <v>112000000</v>
      </c>
      <c r="S616" s="15">
        <v>116000000</v>
      </c>
      <c r="T616" s="15">
        <v>118000000</v>
      </c>
      <c r="U616" s="15">
        <v>131000000</v>
      </c>
      <c r="V616" s="29">
        <v>0.433</v>
      </c>
      <c r="X616" s="35">
        <v>0.42904110148163621</v>
      </c>
      <c r="Y616" s="35">
        <v>0.43156949887784579</v>
      </c>
      <c r="Z616" s="35">
        <v>0.43748546881675143</v>
      </c>
      <c r="AA616" s="35">
        <v>0.43252905235954087</v>
      </c>
      <c r="AB616" s="35">
        <v>0.43426900164817972</v>
      </c>
      <c r="AC616" s="35">
        <v>0.42608685965625875</v>
      </c>
      <c r="AD616" s="35">
        <v>0.43960227887312758</v>
      </c>
      <c r="AE616" s="35">
        <v>0.43765545565501557</v>
      </c>
      <c r="AF616" s="35">
        <v>0.42946577099738009</v>
      </c>
      <c r="AG616" s="35">
        <v>0.43092991789159457</v>
      </c>
      <c r="AH616" s="35">
        <v>0.43393253821190175</v>
      </c>
      <c r="AI616" s="35">
        <v>0.43303392309155475</v>
      </c>
      <c r="AK616" s="28">
        <f t="shared" si="142"/>
        <v>42904110.148163624</v>
      </c>
      <c r="AL616" s="28">
        <f t="shared" si="143"/>
        <v>38841254.899006121</v>
      </c>
      <c r="AM616" s="28">
        <f t="shared" si="144"/>
        <v>41123634.068774633</v>
      </c>
      <c r="AN616" s="28">
        <f t="shared" si="145"/>
        <v>48010724.811909035</v>
      </c>
      <c r="AO616" s="28">
        <f t="shared" si="146"/>
        <v>46466783.176355228</v>
      </c>
      <c r="AP616" s="28">
        <f t="shared" si="147"/>
        <v>43034772.825282134</v>
      </c>
      <c r="AQ616" s="28">
        <f t="shared" si="148"/>
        <v>48356250.676044032</v>
      </c>
      <c r="AR616" s="28">
        <f t="shared" si="149"/>
        <v>48142100.122051716</v>
      </c>
      <c r="AS616" s="28">
        <f t="shared" si="150"/>
        <v>48100166.351706572</v>
      </c>
      <c r="AT616" s="28">
        <f t="shared" si="151"/>
        <v>49987870.475424968</v>
      </c>
      <c r="AU616" s="28">
        <f t="shared" si="152"/>
        <v>51204039.509004407</v>
      </c>
      <c r="AV616" s="28">
        <f t="shared" si="153"/>
        <v>56727443.924993671</v>
      </c>
    </row>
    <row r="617" spans="1:48" s="21" customFormat="1" x14ac:dyDescent="0.3">
      <c r="A617" s="7"/>
      <c r="B617" s="7"/>
      <c r="C617" s="7"/>
      <c r="D617" s="7"/>
      <c r="E617" s="7"/>
      <c r="F617" s="7"/>
      <c r="G617" s="7"/>
      <c r="H617" s="8"/>
      <c r="I617" s="8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29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K617" s="28">
        <f t="shared" si="142"/>
        <v>0</v>
      </c>
      <c r="AL617" s="28">
        <f t="shared" si="143"/>
        <v>0</v>
      </c>
      <c r="AM617" s="28">
        <f t="shared" si="144"/>
        <v>0</v>
      </c>
      <c r="AN617" s="28">
        <f t="shared" si="145"/>
        <v>0</v>
      </c>
      <c r="AO617" s="28">
        <f t="shared" si="146"/>
        <v>0</v>
      </c>
      <c r="AP617" s="28">
        <f t="shared" si="147"/>
        <v>0</v>
      </c>
      <c r="AQ617" s="28">
        <f t="shared" si="148"/>
        <v>0</v>
      </c>
      <c r="AR617" s="28">
        <f t="shared" si="149"/>
        <v>0</v>
      </c>
      <c r="AS617" s="28">
        <f t="shared" si="150"/>
        <v>0</v>
      </c>
      <c r="AT617" s="28">
        <f t="shared" si="151"/>
        <v>0</v>
      </c>
      <c r="AU617" s="28">
        <f t="shared" si="152"/>
        <v>0</v>
      </c>
      <c r="AV617" s="28">
        <f t="shared" si="153"/>
        <v>0</v>
      </c>
    </row>
    <row r="618" spans="1:48" x14ac:dyDescent="0.3">
      <c r="A618" s="7" t="s">
        <v>281</v>
      </c>
      <c r="B618" s="7" t="s">
        <v>1116</v>
      </c>
      <c r="C618" s="7">
        <v>1301</v>
      </c>
      <c r="D618" s="7" t="s">
        <v>1198</v>
      </c>
      <c r="E618" s="7">
        <v>913</v>
      </c>
      <c r="F618" s="7">
        <v>110262</v>
      </c>
      <c r="G618" s="7" t="s">
        <v>1191</v>
      </c>
      <c r="H618" s="8" t="s">
        <v>1819</v>
      </c>
      <c r="J618" s="15">
        <v>70000000</v>
      </c>
      <c r="K618" s="15">
        <v>80000000</v>
      </c>
      <c r="L618" s="15">
        <v>100000000</v>
      </c>
      <c r="M618" s="15">
        <v>100000000</v>
      </c>
      <c r="N618" s="15">
        <v>100000000</v>
      </c>
      <c r="O618" s="15">
        <v>100000000</v>
      </c>
      <c r="P618" s="15">
        <v>100000000</v>
      </c>
      <c r="Q618" s="15">
        <v>100000000</v>
      </c>
      <c r="R618" s="15">
        <v>100000000</v>
      </c>
      <c r="S618" s="15">
        <v>110000000</v>
      </c>
      <c r="T618" s="15">
        <v>120000000</v>
      </c>
      <c r="U618" s="15">
        <v>120000000</v>
      </c>
      <c r="V618" s="29">
        <v>0.45390000000000003</v>
      </c>
      <c r="X618" s="35">
        <v>0.45463232651367674</v>
      </c>
      <c r="Y618" s="35">
        <v>0.45382008823091191</v>
      </c>
      <c r="Z618" s="35">
        <v>0.45785523921495958</v>
      </c>
      <c r="AA618" s="35">
        <v>0.45589612887973163</v>
      </c>
      <c r="AB618" s="35">
        <v>0.4553361741469677</v>
      </c>
      <c r="AC618" s="35">
        <v>0.45513013264902907</v>
      </c>
      <c r="AD618" s="35">
        <v>0.45447489749680969</v>
      </c>
      <c r="AE618" s="35">
        <v>0.45098360144206079</v>
      </c>
      <c r="AF618" s="35">
        <v>0.45510481822604182</v>
      </c>
      <c r="AG618" s="35">
        <v>0.45256846709311055</v>
      </c>
      <c r="AH618" s="35">
        <v>0.45214619756619578</v>
      </c>
      <c r="AI618" s="35">
        <v>0.45136191719545704</v>
      </c>
      <c r="AK618" s="28">
        <f t="shared" si="142"/>
        <v>31824262.85595737</v>
      </c>
      <c r="AL618" s="28">
        <f t="shared" si="143"/>
        <v>36305607.058472954</v>
      </c>
      <c r="AM618" s="28">
        <f t="shared" si="144"/>
        <v>45785523.921495959</v>
      </c>
      <c r="AN618" s="28">
        <f t="shared" si="145"/>
        <v>45589612.88797316</v>
      </c>
      <c r="AO618" s="28">
        <f t="shared" si="146"/>
        <v>45533617.414696768</v>
      </c>
      <c r="AP618" s="28">
        <f t="shared" si="147"/>
        <v>45513013.264902905</v>
      </c>
      <c r="AQ618" s="28">
        <f t="shared" si="148"/>
        <v>45447489.749680966</v>
      </c>
      <c r="AR618" s="28">
        <f t="shared" si="149"/>
        <v>45098360.144206077</v>
      </c>
      <c r="AS618" s="28">
        <f t="shared" si="150"/>
        <v>45510481.822604179</v>
      </c>
      <c r="AT618" s="28">
        <f t="shared" si="151"/>
        <v>49782531.380242161</v>
      </c>
      <c r="AU618" s="28">
        <f t="shared" si="152"/>
        <v>54257543.707943492</v>
      </c>
      <c r="AV618" s="28">
        <f t="shared" si="153"/>
        <v>54163430.063454844</v>
      </c>
    </row>
    <row r="619" spans="1:48" x14ac:dyDescent="0.3">
      <c r="A619" s="7" t="s">
        <v>281</v>
      </c>
      <c r="B619" s="7" t="s">
        <v>1116</v>
      </c>
      <c r="C619" s="7">
        <v>1301</v>
      </c>
      <c r="D619" s="7" t="s">
        <v>1201</v>
      </c>
      <c r="E619" s="7">
        <v>913</v>
      </c>
      <c r="F619" s="7">
        <v>110065</v>
      </c>
      <c r="G619" s="7" t="s">
        <v>1193</v>
      </c>
      <c r="H619" s="8" t="s">
        <v>1164</v>
      </c>
      <c r="J619" s="15">
        <v>50000000</v>
      </c>
      <c r="K619" s="15">
        <v>60000000</v>
      </c>
      <c r="L619" s="15">
        <v>50000000</v>
      </c>
      <c r="M619" s="15">
        <v>49000000</v>
      </c>
      <c r="N619" s="15">
        <v>49000000</v>
      </c>
      <c r="O619" s="15">
        <v>70000000</v>
      </c>
      <c r="P619" s="15">
        <v>80000000</v>
      </c>
      <c r="Q619" s="15">
        <v>70000000</v>
      </c>
      <c r="R619" s="15">
        <v>80000000</v>
      </c>
      <c r="S619" s="15">
        <v>90000000</v>
      </c>
      <c r="T619" s="15">
        <v>80000000</v>
      </c>
      <c r="U619" s="15">
        <v>90000000</v>
      </c>
      <c r="V619" s="29">
        <v>0.45390000000000003</v>
      </c>
      <c r="X619" s="35">
        <v>0.45463232651367674</v>
      </c>
      <c r="Y619" s="35">
        <v>0.45382008823091191</v>
      </c>
      <c r="Z619" s="35">
        <v>0.45785523921495958</v>
      </c>
      <c r="AA619" s="35">
        <v>0.45589612887973163</v>
      </c>
      <c r="AB619" s="35">
        <v>0.4553361741469677</v>
      </c>
      <c r="AC619" s="35">
        <v>0.45513013264902907</v>
      </c>
      <c r="AD619" s="35">
        <v>0.45447489749680969</v>
      </c>
      <c r="AE619" s="35">
        <v>0.45098360144206079</v>
      </c>
      <c r="AF619" s="35">
        <v>0.45510481822604182</v>
      </c>
      <c r="AG619" s="35">
        <v>0.45256846709311055</v>
      </c>
      <c r="AH619" s="35">
        <v>0.45214619756619578</v>
      </c>
      <c r="AI619" s="35">
        <v>0.45136191719545704</v>
      </c>
      <c r="AK619" s="28">
        <f t="shared" si="142"/>
        <v>22731616.325683836</v>
      </c>
      <c r="AL619" s="28">
        <f t="shared" si="143"/>
        <v>27229205.293854713</v>
      </c>
      <c r="AM619" s="28">
        <f t="shared" si="144"/>
        <v>22892761.96074798</v>
      </c>
      <c r="AN619" s="28">
        <f t="shared" si="145"/>
        <v>22338910.31510685</v>
      </c>
      <c r="AO619" s="28">
        <f t="shared" si="146"/>
        <v>22311472.533201419</v>
      </c>
      <c r="AP619" s="28">
        <f t="shared" si="147"/>
        <v>31859109.285432037</v>
      </c>
      <c r="AQ619" s="28">
        <f t="shared" si="148"/>
        <v>36357991.799744777</v>
      </c>
      <c r="AR619" s="28">
        <f t="shared" si="149"/>
        <v>31568852.100944255</v>
      </c>
      <c r="AS619" s="28">
        <f t="shared" si="150"/>
        <v>36408385.458083346</v>
      </c>
      <c r="AT619" s="28">
        <f t="shared" si="151"/>
        <v>40731162.038379952</v>
      </c>
      <c r="AU619" s="28">
        <f t="shared" si="152"/>
        <v>36171695.805295661</v>
      </c>
      <c r="AV619" s="28">
        <f t="shared" si="153"/>
        <v>40622572.547591135</v>
      </c>
    </row>
    <row r="620" spans="1:48" s="21" customFormat="1" x14ac:dyDescent="0.3">
      <c r="A620" s="7" t="s">
        <v>281</v>
      </c>
      <c r="B620" s="7" t="s">
        <v>1116</v>
      </c>
      <c r="C620" s="7">
        <v>1301</v>
      </c>
      <c r="D620" s="7" t="s">
        <v>1203</v>
      </c>
      <c r="E620" s="7">
        <v>913</v>
      </c>
      <c r="F620" s="7">
        <v>110796</v>
      </c>
      <c r="G620" s="7" t="s">
        <v>1193</v>
      </c>
      <c r="H620" s="8" t="s">
        <v>1166</v>
      </c>
      <c r="I620" s="8"/>
      <c r="J620" s="15">
        <v>90000000</v>
      </c>
      <c r="K620" s="15">
        <v>90000000</v>
      </c>
      <c r="L620" s="15">
        <v>90000000</v>
      </c>
      <c r="M620" s="15">
        <v>107000000</v>
      </c>
      <c r="N620" s="15">
        <v>90000000</v>
      </c>
      <c r="O620" s="15">
        <v>100000000</v>
      </c>
      <c r="P620" s="15">
        <v>120000000</v>
      </c>
      <c r="Q620" s="15">
        <v>120000000</v>
      </c>
      <c r="R620" s="15">
        <v>120000000</v>
      </c>
      <c r="S620" s="15">
        <v>120000000</v>
      </c>
      <c r="T620" s="15">
        <v>110000000</v>
      </c>
      <c r="U620" s="15">
        <v>110000000</v>
      </c>
      <c r="V620" s="29">
        <v>0.45390000000000003</v>
      </c>
      <c r="X620" s="35">
        <v>0.45463232651367674</v>
      </c>
      <c r="Y620" s="35">
        <v>0.45382008823091191</v>
      </c>
      <c r="Z620" s="35">
        <v>0.45785523921495958</v>
      </c>
      <c r="AA620" s="35">
        <v>0.45589612887973163</v>
      </c>
      <c r="AB620" s="35">
        <v>0.4553361741469677</v>
      </c>
      <c r="AC620" s="35">
        <v>0.45513013264902907</v>
      </c>
      <c r="AD620" s="35">
        <v>0.45447489749680969</v>
      </c>
      <c r="AE620" s="35">
        <v>0.45098360144206079</v>
      </c>
      <c r="AF620" s="35">
        <v>0.45510481822604182</v>
      </c>
      <c r="AG620" s="35">
        <v>0.45256846709311055</v>
      </c>
      <c r="AH620" s="35">
        <v>0.45214619756619578</v>
      </c>
      <c r="AI620" s="35">
        <v>0.45136191719545704</v>
      </c>
      <c r="AK620" s="28">
        <f t="shared" si="142"/>
        <v>40916909.386230908</v>
      </c>
      <c r="AL620" s="28">
        <f t="shared" si="143"/>
        <v>40843807.94078207</v>
      </c>
      <c r="AM620" s="28">
        <f t="shared" si="144"/>
        <v>41206971.529346362</v>
      </c>
      <c r="AN620" s="28">
        <f t="shared" si="145"/>
        <v>48780885.790131286</v>
      </c>
      <c r="AO620" s="28">
        <f t="shared" si="146"/>
        <v>40980255.673227094</v>
      </c>
      <c r="AP620" s="28">
        <f t="shared" si="147"/>
        <v>45513013.264902905</v>
      </c>
      <c r="AQ620" s="28">
        <f t="shared" si="148"/>
        <v>54536987.699617162</v>
      </c>
      <c r="AR620" s="28">
        <f t="shared" si="149"/>
        <v>54118032.173047297</v>
      </c>
      <c r="AS620" s="28">
        <f t="shared" si="150"/>
        <v>54612578.18712502</v>
      </c>
      <c r="AT620" s="28">
        <f t="shared" si="151"/>
        <v>54308216.051173262</v>
      </c>
      <c r="AU620" s="28">
        <f t="shared" si="152"/>
        <v>49736081.732281536</v>
      </c>
      <c r="AV620" s="28">
        <f t="shared" si="153"/>
        <v>49649810.891500272</v>
      </c>
    </row>
    <row r="621" spans="1:48" s="21" customFormat="1" x14ac:dyDescent="0.3">
      <c r="A621" s="7" t="s">
        <v>281</v>
      </c>
      <c r="B621" s="7" t="s">
        <v>1116</v>
      </c>
      <c r="C621" s="7">
        <v>1301</v>
      </c>
      <c r="D621" s="7" t="s">
        <v>1202</v>
      </c>
      <c r="E621" s="7">
        <v>913</v>
      </c>
      <c r="F621" s="7">
        <v>110476</v>
      </c>
      <c r="G621" s="7" t="s">
        <v>1193</v>
      </c>
      <c r="H621" s="8" t="s">
        <v>1165</v>
      </c>
      <c r="I621" s="8"/>
      <c r="J621" s="15">
        <v>70000000</v>
      </c>
      <c r="K621" s="15">
        <v>80000000</v>
      </c>
      <c r="L621" s="15">
        <v>70000000</v>
      </c>
      <c r="M621" s="15">
        <v>86000000</v>
      </c>
      <c r="N621" s="15">
        <v>72000000</v>
      </c>
      <c r="O621" s="15">
        <v>90000000</v>
      </c>
      <c r="P621" s="15">
        <v>90000000</v>
      </c>
      <c r="Q621" s="15">
        <v>90000000</v>
      </c>
      <c r="R621" s="15">
        <v>90000000</v>
      </c>
      <c r="S621" s="15">
        <v>90000000</v>
      </c>
      <c r="T621" s="15">
        <v>90000000</v>
      </c>
      <c r="U621" s="15">
        <v>100000000</v>
      </c>
      <c r="V621" s="29">
        <v>0.45390000000000003</v>
      </c>
      <c r="X621" s="35">
        <v>0.45463232651367674</v>
      </c>
      <c r="Y621" s="35">
        <v>0.45382008823091191</v>
      </c>
      <c r="Z621" s="35">
        <v>0.45785523921495958</v>
      </c>
      <c r="AA621" s="35">
        <v>0.45589612887973163</v>
      </c>
      <c r="AB621" s="35">
        <v>0.4553361741469677</v>
      </c>
      <c r="AC621" s="35">
        <v>0.45513013264902907</v>
      </c>
      <c r="AD621" s="35">
        <v>0.45447489749680969</v>
      </c>
      <c r="AE621" s="35">
        <v>0.45098360144206079</v>
      </c>
      <c r="AF621" s="35">
        <v>0.45510481822604182</v>
      </c>
      <c r="AG621" s="35">
        <v>0.45256846709311055</v>
      </c>
      <c r="AH621" s="35">
        <v>0.45214619756619578</v>
      </c>
      <c r="AI621" s="35">
        <v>0.45136191719545704</v>
      </c>
      <c r="AK621" s="28">
        <f t="shared" si="142"/>
        <v>31824262.85595737</v>
      </c>
      <c r="AL621" s="28">
        <f t="shared" si="143"/>
        <v>36305607.058472954</v>
      </c>
      <c r="AM621" s="28">
        <f t="shared" si="144"/>
        <v>32049866.745047171</v>
      </c>
      <c r="AN621" s="28">
        <f t="shared" si="145"/>
        <v>39207067.083656922</v>
      </c>
      <c r="AO621" s="28">
        <f t="shared" si="146"/>
        <v>32784204.538581673</v>
      </c>
      <c r="AP621" s="28">
        <f t="shared" si="147"/>
        <v>40961711.938412614</v>
      </c>
      <c r="AQ621" s="28">
        <f t="shared" si="148"/>
        <v>40902740.774712875</v>
      </c>
      <c r="AR621" s="28">
        <f t="shared" si="149"/>
        <v>40588524.129785471</v>
      </c>
      <c r="AS621" s="28">
        <f t="shared" si="150"/>
        <v>40959433.640343763</v>
      </c>
      <c r="AT621" s="28">
        <f t="shared" si="151"/>
        <v>40731162.038379952</v>
      </c>
      <c r="AU621" s="28">
        <f t="shared" si="152"/>
        <v>40693157.780957624</v>
      </c>
      <c r="AV621" s="28">
        <f t="shared" si="153"/>
        <v>45136191.719545707</v>
      </c>
    </row>
    <row r="622" spans="1:48" s="21" customFormat="1" x14ac:dyDescent="0.3">
      <c r="A622" s="7" t="s">
        <v>281</v>
      </c>
      <c r="B622" s="7" t="s">
        <v>1116</v>
      </c>
      <c r="C622" s="7">
        <v>1301</v>
      </c>
      <c r="D622" s="7" t="s">
        <v>1204</v>
      </c>
      <c r="E622" s="7">
        <v>913</v>
      </c>
      <c r="F622" s="7">
        <v>110118</v>
      </c>
      <c r="G622" s="7" t="s">
        <v>1193</v>
      </c>
      <c r="H622" s="8" t="s">
        <v>1167</v>
      </c>
      <c r="I622" s="8"/>
      <c r="J622" s="15">
        <v>30000000</v>
      </c>
      <c r="K622" s="15">
        <v>40000000</v>
      </c>
      <c r="L622" s="15">
        <v>39000000</v>
      </c>
      <c r="M622" s="15">
        <v>40000000</v>
      </c>
      <c r="N622" s="15">
        <v>40000000</v>
      </c>
      <c r="O622" s="15">
        <v>46000000</v>
      </c>
      <c r="P622" s="15">
        <v>60000000</v>
      </c>
      <c r="Q622" s="15">
        <v>46000000</v>
      </c>
      <c r="R622" s="15">
        <v>46000000</v>
      </c>
      <c r="S622" s="15">
        <v>50000000</v>
      </c>
      <c r="T622" s="15">
        <v>50000000</v>
      </c>
      <c r="U622" s="15">
        <v>55000000</v>
      </c>
      <c r="V622" s="29">
        <v>0.45390000000000003</v>
      </c>
      <c r="X622" s="35">
        <v>0.45463232651367674</v>
      </c>
      <c r="Y622" s="35">
        <v>0.45382008823091191</v>
      </c>
      <c r="Z622" s="35">
        <v>0.45785523921495958</v>
      </c>
      <c r="AA622" s="35">
        <v>0.45589612887973163</v>
      </c>
      <c r="AB622" s="35">
        <v>0.4553361741469677</v>
      </c>
      <c r="AC622" s="35">
        <v>0.45513013264902907</v>
      </c>
      <c r="AD622" s="35">
        <v>0.45447489749680969</v>
      </c>
      <c r="AE622" s="35">
        <v>0.45098360144206079</v>
      </c>
      <c r="AF622" s="35">
        <v>0.45510481822604182</v>
      </c>
      <c r="AG622" s="35">
        <v>0.45256846709311055</v>
      </c>
      <c r="AH622" s="35">
        <v>0.45214619756619578</v>
      </c>
      <c r="AI622" s="35">
        <v>0.45136191719545704</v>
      </c>
      <c r="AK622" s="28">
        <f t="shared" si="142"/>
        <v>13638969.795410302</v>
      </c>
      <c r="AL622" s="28">
        <f t="shared" si="143"/>
        <v>18152803.529236477</v>
      </c>
      <c r="AM622" s="28">
        <f t="shared" si="144"/>
        <v>17856354.329383422</v>
      </c>
      <c r="AN622" s="28">
        <f t="shared" si="145"/>
        <v>18235845.155189265</v>
      </c>
      <c r="AO622" s="28">
        <f t="shared" si="146"/>
        <v>18213446.965878706</v>
      </c>
      <c r="AP622" s="28">
        <f t="shared" si="147"/>
        <v>20935986.101855338</v>
      </c>
      <c r="AQ622" s="28">
        <f t="shared" si="148"/>
        <v>27268493.849808581</v>
      </c>
      <c r="AR622" s="28">
        <f t="shared" si="149"/>
        <v>20745245.666334797</v>
      </c>
      <c r="AS622" s="28">
        <f t="shared" si="150"/>
        <v>20934821.638397925</v>
      </c>
      <c r="AT622" s="28">
        <f t="shared" si="151"/>
        <v>22628423.354655527</v>
      </c>
      <c r="AU622" s="28">
        <f t="shared" si="152"/>
        <v>22607309.87830979</v>
      </c>
      <c r="AV622" s="28">
        <f t="shared" si="153"/>
        <v>24824905.445750136</v>
      </c>
    </row>
    <row r="623" spans="1:48" s="21" customFormat="1" x14ac:dyDescent="0.3">
      <c r="A623" s="7" t="s">
        <v>281</v>
      </c>
      <c r="B623" s="7" t="s">
        <v>1116</v>
      </c>
      <c r="C623" s="7">
        <v>1301</v>
      </c>
      <c r="D623" s="7" t="s">
        <v>8</v>
      </c>
      <c r="E623" s="7">
        <v>913</v>
      </c>
      <c r="F623" s="7">
        <v>110510</v>
      </c>
      <c r="G623" s="7" t="s">
        <v>1193</v>
      </c>
      <c r="H623" s="8" t="s">
        <v>1316</v>
      </c>
      <c r="I623" s="8"/>
      <c r="J623" s="15">
        <v>3000000</v>
      </c>
      <c r="K623" s="15">
        <v>5000000</v>
      </c>
      <c r="L623" s="15">
        <v>4000000</v>
      </c>
      <c r="M623" s="15">
        <v>6000000</v>
      </c>
      <c r="N623" s="15">
        <v>6000000</v>
      </c>
      <c r="O623" s="15">
        <v>6000000</v>
      </c>
      <c r="P623" s="15">
        <v>6000000</v>
      </c>
      <c r="Q623" s="15">
        <v>6000000</v>
      </c>
      <c r="R623" s="15">
        <v>6000000</v>
      </c>
      <c r="S623" s="15">
        <v>6000000</v>
      </c>
      <c r="T623" s="15">
        <v>6000000</v>
      </c>
      <c r="U623" s="15">
        <v>6000000</v>
      </c>
      <c r="V623" s="29">
        <v>0.45390000000000003</v>
      </c>
      <c r="X623" s="35">
        <v>0.45463232651367674</v>
      </c>
      <c r="Y623" s="35">
        <v>0.45382008823091191</v>
      </c>
      <c r="Z623" s="35">
        <v>0.45785523921495958</v>
      </c>
      <c r="AA623" s="35">
        <v>0.45589612887973163</v>
      </c>
      <c r="AB623" s="35">
        <v>0.4553361741469677</v>
      </c>
      <c r="AC623" s="35">
        <v>0.45513013264902907</v>
      </c>
      <c r="AD623" s="35">
        <v>0.45447489749680969</v>
      </c>
      <c r="AE623" s="35">
        <v>0.45098360144206079</v>
      </c>
      <c r="AF623" s="35">
        <v>0.45510481822604182</v>
      </c>
      <c r="AG623" s="35">
        <v>0.45256846709311055</v>
      </c>
      <c r="AH623" s="35">
        <v>0.45214619756619578</v>
      </c>
      <c r="AI623" s="35">
        <v>0.45136191719545704</v>
      </c>
      <c r="AK623" s="28">
        <f t="shared" si="142"/>
        <v>1363896.9795410302</v>
      </c>
      <c r="AL623" s="28">
        <f t="shared" si="143"/>
        <v>2269100.4411545596</v>
      </c>
      <c r="AM623" s="28">
        <f t="shared" si="144"/>
        <v>1831420.9568598382</v>
      </c>
      <c r="AN623" s="28">
        <f t="shared" si="145"/>
        <v>2735376.7732783896</v>
      </c>
      <c r="AO623" s="28">
        <f t="shared" si="146"/>
        <v>2732017.0448818062</v>
      </c>
      <c r="AP623" s="28">
        <f t="shared" si="147"/>
        <v>2730780.7958941744</v>
      </c>
      <c r="AQ623" s="28">
        <f t="shared" si="148"/>
        <v>2726849.3849808583</v>
      </c>
      <c r="AR623" s="28">
        <f t="shared" si="149"/>
        <v>2705901.6086523649</v>
      </c>
      <c r="AS623" s="28">
        <f t="shared" si="150"/>
        <v>2730628.9093562509</v>
      </c>
      <c r="AT623" s="28">
        <f t="shared" si="151"/>
        <v>2715410.8025586633</v>
      </c>
      <c r="AU623" s="28">
        <f t="shared" si="152"/>
        <v>2712877.1853971747</v>
      </c>
      <c r="AV623" s="28">
        <f t="shared" si="153"/>
        <v>2708171.5031727422</v>
      </c>
    </row>
    <row r="624" spans="1:48" s="21" customFormat="1" x14ac:dyDescent="0.3">
      <c r="A624" s="7" t="s">
        <v>281</v>
      </c>
      <c r="B624" s="7" t="s">
        <v>1116</v>
      </c>
      <c r="C624" s="7">
        <v>1301</v>
      </c>
      <c r="D624" s="7" t="s">
        <v>8</v>
      </c>
      <c r="E624" s="7">
        <v>913</v>
      </c>
      <c r="F624" s="7">
        <v>110192</v>
      </c>
      <c r="G624" s="7" t="s">
        <v>1193</v>
      </c>
      <c r="H624" s="8" t="s">
        <v>1820</v>
      </c>
      <c r="I624" s="8"/>
      <c r="J624" s="15">
        <v>3000000</v>
      </c>
      <c r="K624" s="15">
        <v>3000000</v>
      </c>
      <c r="L624" s="15">
        <v>2000000</v>
      </c>
      <c r="M624" s="15">
        <v>3000000</v>
      </c>
      <c r="N624" s="15">
        <v>3000000</v>
      </c>
      <c r="O624" s="15">
        <v>3000000</v>
      </c>
      <c r="P624" s="15">
        <v>3000000</v>
      </c>
      <c r="Q624" s="15">
        <v>3000000</v>
      </c>
      <c r="R624" s="15">
        <v>3000000</v>
      </c>
      <c r="S624" s="15">
        <v>3000000</v>
      </c>
      <c r="T624" s="15">
        <v>5000000</v>
      </c>
      <c r="U624" s="15">
        <v>5000000</v>
      </c>
      <c r="V624" s="29">
        <v>0.45390000000000003</v>
      </c>
      <c r="X624" s="35">
        <v>0.45463232651367674</v>
      </c>
      <c r="Y624" s="35">
        <v>0.45382008823091191</v>
      </c>
      <c r="Z624" s="35">
        <v>0.45785523921495958</v>
      </c>
      <c r="AA624" s="35">
        <v>0.45589612887973163</v>
      </c>
      <c r="AB624" s="35">
        <v>0.4553361741469677</v>
      </c>
      <c r="AC624" s="35">
        <v>0.45513013264902907</v>
      </c>
      <c r="AD624" s="35">
        <v>0.45447489749680969</v>
      </c>
      <c r="AE624" s="35">
        <v>0.45098360144206079</v>
      </c>
      <c r="AF624" s="35">
        <v>0.45510481822604182</v>
      </c>
      <c r="AG624" s="35">
        <v>0.45256846709311055</v>
      </c>
      <c r="AH624" s="35">
        <v>0.45214619756619578</v>
      </c>
      <c r="AI624" s="35">
        <v>0.45136191719545704</v>
      </c>
      <c r="AK624" s="28">
        <f t="shared" si="142"/>
        <v>1363896.9795410302</v>
      </c>
      <c r="AL624" s="28">
        <f t="shared" si="143"/>
        <v>1361460.2646927356</v>
      </c>
      <c r="AM624" s="28">
        <f t="shared" si="144"/>
        <v>915710.47842991911</v>
      </c>
      <c r="AN624" s="28">
        <f t="shared" si="145"/>
        <v>1367688.3866391948</v>
      </c>
      <c r="AO624" s="28">
        <f t="shared" si="146"/>
        <v>1366008.5224409031</v>
      </c>
      <c r="AP624" s="28">
        <f t="shared" si="147"/>
        <v>1365390.3979470872</v>
      </c>
      <c r="AQ624" s="28">
        <f t="shared" si="148"/>
        <v>1363424.6924904292</v>
      </c>
      <c r="AR624" s="28">
        <f t="shared" si="149"/>
        <v>1352950.8043261825</v>
      </c>
      <c r="AS624" s="28">
        <f t="shared" si="150"/>
        <v>1365314.4546781254</v>
      </c>
      <c r="AT624" s="28">
        <f t="shared" si="151"/>
        <v>1357705.4012793317</v>
      </c>
      <c r="AU624" s="28">
        <f t="shared" si="152"/>
        <v>2260730.9878309788</v>
      </c>
      <c r="AV624" s="28">
        <f t="shared" si="153"/>
        <v>2256809.5859772852</v>
      </c>
    </row>
    <row r="625" spans="1:48" s="21" customFormat="1" x14ac:dyDescent="0.3">
      <c r="A625" s="7" t="s">
        <v>281</v>
      </c>
      <c r="B625" s="7" t="s">
        <v>1116</v>
      </c>
      <c r="C625" s="7">
        <v>1301</v>
      </c>
      <c r="D625" s="7" t="s">
        <v>1205</v>
      </c>
      <c r="E625" s="7">
        <v>913</v>
      </c>
      <c r="F625" s="7">
        <v>111315</v>
      </c>
      <c r="G625" s="7" t="s">
        <v>1193</v>
      </c>
      <c r="H625" s="8" t="s">
        <v>1168</v>
      </c>
      <c r="I625" s="8"/>
      <c r="J625" s="15">
        <v>10000000</v>
      </c>
      <c r="K625" s="15">
        <v>10000000</v>
      </c>
      <c r="L625" s="15">
        <v>9000000</v>
      </c>
      <c r="M625" s="15">
        <v>10000000</v>
      </c>
      <c r="N625" s="15">
        <v>10000000</v>
      </c>
      <c r="O625" s="15">
        <v>10000000</v>
      </c>
      <c r="P625" s="15">
        <v>10000000</v>
      </c>
      <c r="Q625" s="15">
        <v>10000000</v>
      </c>
      <c r="R625" s="15">
        <v>10000000</v>
      </c>
      <c r="S625" s="15">
        <v>10000000</v>
      </c>
      <c r="T625" s="15">
        <v>10000000</v>
      </c>
      <c r="U625" s="15">
        <v>10000000</v>
      </c>
      <c r="V625" s="29">
        <v>0.45390000000000003</v>
      </c>
      <c r="X625" s="35">
        <v>0.45463232651367674</v>
      </c>
      <c r="Y625" s="35">
        <v>0.45382008823091191</v>
      </c>
      <c r="Z625" s="35">
        <v>0.45785523921495958</v>
      </c>
      <c r="AA625" s="35">
        <v>0.45589612887973163</v>
      </c>
      <c r="AB625" s="35">
        <v>0.4553361741469677</v>
      </c>
      <c r="AC625" s="35">
        <v>0.45513013264902907</v>
      </c>
      <c r="AD625" s="35">
        <v>0.45447489749680969</v>
      </c>
      <c r="AE625" s="35">
        <v>0.45098360144206079</v>
      </c>
      <c r="AF625" s="35">
        <v>0.45510481822604182</v>
      </c>
      <c r="AG625" s="35">
        <v>0.45256846709311055</v>
      </c>
      <c r="AH625" s="35">
        <v>0.45214619756619578</v>
      </c>
      <c r="AI625" s="35">
        <v>0.45136191719545704</v>
      </c>
      <c r="AK625" s="28">
        <f t="shared" si="142"/>
        <v>4546323.2651367672</v>
      </c>
      <c r="AL625" s="28">
        <f t="shared" si="143"/>
        <v>4538200.8823091192</v>
      </c>
      <c r="AM625" s="28">
        <f t="shared" si="144"/>
        <v>4120697.152934636</v>
      </c>
      <c r="AN625" s="28">
        <f t="shared" si="145"/>
        <v>4558961.2887973161</v>
      </c>
      <c r="AO625" s="28">
        <f t="shared" si="146"/>
        <v>4553361.7414696766</v>
      </c>
      <c r="AP625" s="28">
        <f t="shared" si="147"/>
        <v>4551301.3264902905</v>
      </c>
      <c r="AQ625" s="28">
        <f t="shared" si="148"/>
        <v>4544748.9749680972</v>
      </c>
      <c r="AR625" s="28">
        <f t="shared" si="149"/>
        <v>4509836.0144206081</v>
      </c>
      <c r="AS625" s="28">
        <f t="shared" si="150"/>
        <v>4551048.1822604183</v>
      </c>
      <c r="AT625" s="28">
        <f t="shared" si="151"/>
        <v>4525684.6709311055</v>
      </c>
      <c r="AU625" s="28">
        <f t="shared" si="152"/>
        <v>4521461.9756619576</v>
      </c>
      <c r="AV625" s="28">
        <f t="shared" si="153"/>
        <v>4513619.1719545703</v>
      </c>
    </row>
    <row r="626" spans="1:48" s="21" customFormat="1" x14ac:dyDescent="0.3">
      <c r="A626" s="7" t="s">
        <v>281</v>
      </c>
      <c r="B626" s="7" t="s">
        <v>1116</v>
      </c>
      <c r="C626" s="7">
        <v>1301</v>
      </c>
      <c r="D626" s="7" t="s">
        <v>8</v>
      </c>
      <c r="E626" s="7">
        <v>907</v>
      </c>
      <c r="F626" s="7">
        <v>131794</v>
      </c>
      <c r="G626" s="7" t="s">
        <v>1193</v>
      </c>
      <c r="H626" s="8" t="s">
        <v>1318</v>
      </c>
      <c r="I626" s="8"/>
      <c r="J626" s="15">
        <v>40000000</v>
      </c>
      <c r="K626" s="15">
        <v>50000000</v>
      </c>
      <c r="L626" s="15">
        <v>49000000</v>
      </c>
      <c r="M626" s="15">
        <v>50000000</v>
      </c>
      <c r="N626" s="15">
        <v>50000000</v>
      </c>
      <c r="O626" s="15">
        <v>50000000</v>
      </c>
      <c r="P626" s="15">
        <v>60000000</v>
      </c>
      <c r="Q626" s="15">
        <v>60000000</v>
      </c>
      <c r="R626" s="15">
        <v>60000000</v>
      </c>
      <c r="S626" s="15">
        <v>70000000</v>
      </c>
      <c r="T626" s="15">
        <v>70000000</v>
      </c>
      <c r="U626" s="15">
        <v>69000000</v>
      </c>
      <c r="V626" s="29">
        <v>0.45390000000000003</v>
      </c>
      <c r="X626" s="35">
        <v>0.45463232651367674</v>
      </c>
      <c r="Y626" s="35">
        <v>0.45382008823091191</v>
      </c>
      <c r="Z626" s="35">
        <v>0.45785523921495958</v>
      </c>
      <c r="AA626" s="35">
        <v>0.45589612887973163</v>
      </c>
      <c r="AB626" s="35">
        <v>0.4553361741469677</v>
      </c>
      <c r="AC626" s="35">
        <v>0.45513013264902907</v>
      </c>
      <c r="AD626" s="35">
        <v>0.45447489749680969</v>
      </c>
      <c r="AE626" s="35">
        <v>0.45098360144206079</v>
      </c>
      <c r="AF626" s="35">
        <v>0.45510481822604182</v>
      </c>
      <c r="AG626" s="35">
        <v>0.45256846709311055</v>
      </c>
      <c r="AH626" s="35">
        <v>0.45214619756619578</v>
      </c>
      <c r="AI626" s="35">
        <v>0.45136191719545704</v>
      </c>
      <c r="AK626" s="28">
        <f t="shared" si="142"/>
        <v>18185293.060547069</v>
      </c>
      <c r="AL626" s="28">
        <f t="shared" si="143"/>
        <v>22691004.411545597</v>
      </c>
      <c r="AM626" s="28">
        <f t="shared" si="144"/>
        <v>22434906.721533019</v>
      </c>
      <c r="AN626" s="28">
        <f t="shared" si="145"/>
        <v>22794806.44398658</v>
      </c>
      <c r="AO626" s="28">
        <f t="shared" si="146"/>
        <v>22766808.707348384</v>
      </c>
      <c r="AP626" s="28">
        <f t="shared" si="147"/>
        <v>22756506.632451452</v>
      </c>
      <c r="AQ626" s="28">
        <f t="shared" si="148"/>
        <v>27268493.849808581</v>
      </c>
      <c r="AR626" s="28">
        <f t="shared" si="149"/>
        <v>27059016.086523648</v>
      </c>
      <c r="AS626" s="28">
        <f t="shared" si="150"/>
        <v>27306289.09356251</v>
      </c>
      <c r="AT626" s="28">
        <f t="shared" si="151"/>
        <v>31679792.696517739</v>
      </c>
      <c r="AU626" s="28">
        <f t="shared" si="152"/>
        <v>31650233.829633705</v>
      </c>
      <c r="AV626" s="28">
        <f t="shared" si="153"/>
        <v>31143972.286486536</v>
      </c>
    </row>
    <row r="627" spans="1:48" s="21" customFormat="1" x14ac:dyDescent="0.3">
      <c r="A627" s="7" t="s">
        <v>281</v>
      </c>
      <c r="B627" s="7" t="s">
        <v>1116</v>
      </c>
      <c r="C627" s="7">
        <v>1301</v>
      </c>
      <c r="D627" s="7" t="s">
        <v>8</v>
      </c>
      <c r="E627" s="7">
        <v>913</v>
      </c>
      <c r="F627" s="7" t="s">
        <v>8</v>
      </c>
      <c r="G627" s="7" t="s">
        <v>1193</v>
      </c>
      <c r="H627" s="8" t="s">
        <v>1777</v>
      </c>
      <c r="I627" s="8"/>
      <c r="J627" s="15">
        <v>5000000</v>
      </c>
      <c r="K627" s="15">
        <v>10000000</v>
      </c>
      <c r="L627" s="15">
        <v>9000000</v>
      </c>
      <c r="M627" s="15">
        <v>10000000</v>
      </c>
      <c r="N627" s="15">
        <v>10000000</v>
      </c>
      <c r="O627" s="15">
        <v>10000000</v>
      </c>
      <c r="P627" s="15">
        <v>10000000</v>
      </c>
      <c r="Q627" s="15">
        <v>10000000</v>
      </c>
      <c r="R627" s="15">
        <v>10000000</v>
      </c>
      <c r="S627" s="15">
        <v>10000000</v>
      </c>
      <c r="T627" s="15">
        <v>10000000</v>
      </c>
      <c r="U627" s="15">
        <v>10000000</v>
      </c>
      <c r="V627" s="29">
        <v>0.45390000000000003</v>
      </c>
      <c r="X627" s="35">
        <v>0.45463232651367674</v>
      </c>
      <c r="Y627" s="35">
        <v>0.45382008823091191</v>
      </c>
      <c r="Z627" s="35">
        <v>0.45785523921495958</v>
      </c>
      <c r="AA627" s="35">
        <v>0.45589612887973163</v>
      </c>
      <c r="AB627" s="35">
        <v>0.4553361741469677</v>
      </c>
      <c r="AC627" s="35">
        <v>0.45513013264902907</v>
      </c>
      <c r="AD627" s="35">
        <v>0.45447489749680969</v>
      </c>
      <c r="AE627" s="35">
        <v>0.45098360144206079</v>
      </c>
      <c r="AF627" s="35">
        <v>0.45510481822604182</v>
      </c>
      <c r="AG627" s="35">
        <v>0.45256846709311055</v>
      </c>
      <c r="AH627" s="35">
        <v>0.45214619756619578</v>
      </c>
      <c r="AI627" s="35">
        <v>0.45136191719545704</v>
      </c>
      <c r="AK627" s="28">
        <f t="shared" si="142"/>
        <v>2273161.6325683836</v>
      </c>
      <c r="AL627" s="28">
        <f t="shared" si="143"/>
        <v>4538200.8823091192</v>
      </c>
      <c r="AM627" s="28">
        <f t="shared" si="144"/>
        <v>4120697.152934636</v>
      </c>
      <c r="AN627" s="28">
        <f t="shared" si="145"/>
        <v>4558961.2887973161</v>
      </c>
      <c r="AO627" s="28">
        <f t="shared" si="146"/>
        <v>4553361.7414696766</v>
      </c>
      <c r="AP627" s="28">
        <f t="shared" si="147"/>
        <v>4551301.3264902905</v>
      </c>
      <c r="AQ627" s="28">
        <f t="shared" si="148"/>
        <v>4544748.9749680972</v>
      </c>
      <c r="AR627" s="28">
        <f t="shared" si="149"/>
        <v>4509836.0144206081</v>
      </c>
      <c r="AS627" s="28">
        <f t="shared" si="150"/>
        <v>4551048.1822604183</v>
      </c>
      <c r="AT627" s="28">
        <f t="shared" si="151"/>
        <v>4525684.6709311055</v>
      </c>
      <c r="AU627" s="28">
        <f t="shared" si="152"/>
        <v>4521461.9756619576</v>
      </c>
      <c r="AV627" s="28">
        <f t="shared" si="153"/>
        <v>4513619.1719545703</v>
      </c>
    </row>
    <row r="628" spans="1:48" s="21" customFormat="1" x14ac:dyDescent="0.3">
      <c r="A628" s="7" t="s">
        <v>281</v>
      </c>
      <c r="B628" s="7" t="s">
        <v>1116</v>
      </c>
      <c r="C628" s="7">
        <v>1301</v>
      </c>
      <c r="D628" s="7" t="s">
        <v>252</v>
      </c>
      <c r="E628" s="7">
        <v>913</v>
      </c>
      <c r="F628" s="7" t="s">
        <v>252</v>
      </c>
      <c r="G628" s="7" t="s">
        <v>1193</v>
      </c>
      <c r="H628" s="8" t="s">
        <v>290</v>
      </c>
      <c r="I628" s="8"/>
      <c r="J628" s="15">
        <v>20000000</v>
      </c>
      <c r="K628" s="15">
        <v>30000000</v>
      </c>
      <c r="L628" s="15">
        <v>19000000</v>
      </c>
      <c r="M628" s="15">
        <v>20000000</v>
      </c>
      <c r="N628" s="15">
        <v>20000000</v>
      </c>
      <c r="O628" s="15">
        <v>30000000</v>
      </c>
      <c r="P628" s="15">
        <v>50000000</v>
      </c>
      <c r="Q628" s="15">
        <v>30000000</v>
      </c>
      <c r="R628" s="15">
        <v>30000000</v>
      </c>
      <c r="S628" s="15">
        <v>30000000</v>
      </c>
      <c r="T628" s="15">
        <v>30000000</v>
      </c>
      <c r="U628" s="15">
        <v>30000000</v>
      </c>
      <c r="V628" s="29">
        <v>0.45390000000000003</v>
      </c>
      <c r="X628" s="35">
        <v>0.45463232651367674</v>
      </c>
      <c r="Y628" s="35">
        <v>0.45382008823091191</v>
      </c>
      <c r="Z628" s="35">
        <v>0.45785523921495958</v>
      </c>
      <c r="AA628" s="35">
        <v>0.45589612887973163</v>
      </c>
      <c r="AB628" s="35">
        <v>0.4553361741469677</v>
      </c>
      <c r="AC628" s="35">
        <v>0.45513013264902907</v>
      </c>
      <c r="AD628" s="35">
        <v>0.45447489749680969</v>
      </c>
      <c r="AE628" s="35">
        <v>0.45098360144206079</v>
      </c>
      <c r="AF628" s="35">
        <v>0.45510481822604182</v>
      </c>
      <c r="AG628" s="35">
        <v>0.45256846709311055</v>
      </c>
      <c r="AH628" s="35">
        <v>0.45214619756619578</v>
      </c>
      <c r="AI628" s="35">
        <v>0.45136191719545704</v>
      </c>
      <c r="AK628" s="28">
        <f t="shared" si="142"/>
        <v>9092646.5302735344</v>
      </c>
      <c r="AL628" s="28">
        <f t="shared" si="143"/>
        <v>13614602.646927357</v>
      </c>
      <c r="AM628" s="28">
        <f t="shared" si="144"/>
        <v>8699249.5450842325</v>
      </c>
      <c r="AN628" s="28">
        <f t="shared" si="145"/>
        <v>9117922.5775946323</v>
      </c>
      <c r="AO628" s="28">
        <f t="shared" si="146"/>
        <v>9106723.4829393532</v>
      </c>
      <c r="AP628" s="28">
        <f t="shared" si="147"/>
        <v>13653903.979470871</v>
      </c>
      <c r="AQ628" s="28">
        <f t="shared" si="148"/>
        <v>22723744.874840483</v>
      </c>
      <c r="AR628" s="28">
        <f t="shared" si="149"/>
        <v>13529508.043261824</v>
      </c>
      <c r="AS628" s="28">
        <f t="shared" si="150"/>
        <v>13653144.546781255</v>
      </c>
      <c r="AT628" s="28">
        <f t="shared" si="151"/>
        <v>13577054.012793316</v>
      </c>
      <c r="AU628" s="28">
        <f t="shared" si="152"/>
        <v>13564385.926985873</v>
      </c>
      <c r="AV628" s="28">
        <f t="shared" si="153"/>
        <v>13540857.515863711</v>
      </c>
    </row>
    <row r="629" spans="1:48" s="21" customFormat="1" x14ac:dyDescent="0.3">
      <c r="A629" s="7" t="s">
        <v>281</v>
      </c>
      <c r="B629" s="7" t="s">
        <v>1116</v>
      </c>
      <c r="C629" s="7">
        <v>1301</v>
      </c>
      <c r="D629" s="7" t="s">
        <v>1319</v>
      </c>
      <c r="E629" s="7">
        <v>913</v>
      </c>
      <c r="F629" s="7">
        <v>110433</v>
      </c>
      <c r="G629" s="7" t="s">
        <v>1194</v>
      </c>
      <c r="H629" s="8" t="s">
        <v>1821</v>
      </c>
      <c r="I629" s="8"/>
      <c r="J629" s="15">
        <v>65000000</v>
      </c>
      <c r="K629" s="15">
        <v>59000000</v>
      </c>
      <c r="L629" s="15">
        <v>59000000</v>
      </c>
      <c r="M629" s="15">
        <v>63000000</v>
      </c>
      <c r="N629" s="15">
        <v>63000000</v>
      </c>
      <c r="O629" s="15">
        <v>60000000</v>
      </c>
      <c r="P629" s="15">
        <v>55000000</v>
      </c>
      <c r="Q629" s="15">
        <v>85000000</v>
      </c>
      <c r="R629" s="15">
        <v>60000000</v>
      </c>
      <c r="S629" s="15">
        <v>80000000</v>
      </c>
      <c r="T629" s="15">
        <v>60000000</v>
      </c>
      <c r="U629" s="15">
        <v>60000000</v>
      </c>
      <c r="V629" s="29">
        <v>0.45390000000000003</v>
      </c>
      <c r="X629" s="35">
        <v>0.45463232651367674</v>
      </c>
      <c r="Y629" s="35">
        <v>0.45382008823091191</v>
      </c>
      <c r="Z629" s="35">
        <v>0.45785523921495958</v>
      </c>
      <c r="AA629" s="35">
        <v>0.45589612887973163</v>
      </c>
      <c r="AB629" s="35">
        <v>0.4553361741469677</v>
      </c>
      <c r="AC629" s="35">
        <v>0.45513013264902907</v>
      </c>
      <c r="AD629" s="35">
        <v>0.45447489749680969</v>
      </c>
      <c r="AE629" s="35">
        <v>0.45098360144206079</v>
      </c>
      <c r="AF629" s="35">
        <v>0.45510481822604182</v>
      </c>
      <c r="AG629" s="35">
        <v>0.45256846709311055</v>
      </c>
      <c r="AH629" s="35">
        <v>0.45214619756619578</v>
      </c>
      <c r="AI629" s="35">
        <v>0.45136191719545704</v>
      </c>
      <c r="AK629" s="28">
        <f t="shared" si="142"/>
        <v>29551101.223388989</v>
      </c>
      <c r="AL629" s="28">
        <f t="shared" si="143"/>
        <v>26775385.205623802</v>
      </c>
      <c r="AM629" s="28">
        <f t="shared" si="144"/>
        <v>27013459.113682617</v>
      </c>
      <c r="AN629" s="28">
        <f t="shared" si="145"/>
        <v>28721456.119423091</v>
      </c>
      <c r="AO629" s="28">
        <f t="shared" si="146"/>
        <v>28686178.971258964</v>
      </c>
      <c r="AP629" s="28">
        <f t="shared" si="147"/>
        <v>27307807.958941743</v>
      </c>
      <c r="AQ629" s="28">
        <f t="shared" si="148"/>
        <v>24996119.362324532</v>
      </c>
      <c r="AR629" s="28">
        <f t="shared" si="149"/>
        <v>38333606.122575164</v>
      </c>
      <c r="AS629" s="28">
        <f t="shared" si="150"/>
        <v>27306289.09356251</v>
      </c>
      <c r="AT629" s="28">
        <f t="shared" si="151"/>
        <v>36205477.367448844</v>
      </c>
      <c r="AU629" s="28">
        <f t="shared" si="152"/>
        <v>27128771.853971746</v>
      </c>
      <c r="AV629" s="28">
        <f t="shared" si="153"/>
        <v>27081715.031727422</v>
      </c>
    </row>
    <row r="630" spans="1:48" s="21" customFormat="1" x14ac:dyDescent="0.3">
      <c r="A630" s="7" t="s">
        <v>281</v>
      </c>
      <c r="B630" s="7" t="s">
        <v>1116</v>
      </c>
      <c r="C630" s="7">
        <v>1301</v>
      </c>
      <c r="D630" s="7" t="s">
        <v>1211</v>
      </c>
      <c r="E630" s="7">
        <v>913</v>
      </c>
      <c r="F630" s="7">
        <v>110908</v>
      </c>
      <c r="G630" s="7" t="s">
        <v>1194</v>
      </c>
      <c r="H630" s="8" t="s">
        <v>1172</v>
      </c>
      <c r="I630" s="8"/>
      <c r="J630" s="15">
        <v>28000000</v>
      </c>
      <c r="K630" s="15">
        <v>26000000</v>
      </c>
      <c r="L630" s="15">
        <v>27000000</v>
      </c>
      <c r="M630" s="15">
        <v>32000000</v>
      </c>
      <c r="N630" s="15">
        <v>22000000</v>
      </c>
      <c r="O630" s="15">
        <v>30000000</v>
      </c>
      <c r="P630" s="15">
        <v>28000000</v>
      </c>
      <c r="Q630" s="15">
        <v>28000000</v>
      </c>
      <c r="R630" s="15">
        <v>40000000</v>
      </c>
      <c r="S630" s="15">
        <v>40000000</v>
      </c>
      <c r="T630" s="15">
        <v>40000000</v>
      </c>
      <c r="U630" s="15">
        <v>40000000</v>
      </c>
      <c r="V630" s="29">
        <v>0.45390000000000003</v>
      </c>
      <c r="X630" s="35">
        <v>0.45463232651367674</v>
      </c>
      <c r="Y630" s="35">
        <v>0.45382008823091191</v>
      </c>
      <c r="Z630" s="35">
        <v>0.45785523921495958</v>
      </c>
      <c r="AA630" s="35">
        <v>0.45589612887973163</v>
      </c>
      <c r="AB630" s="35">
        <v>0.4553361741469677</v>
      </c>
      <c r="AC630" s="35">
        <v>0.45513013264902907</v>
      </c>
      <c r="AD630" s="35">
        <v>0.45447489749680969</v>
      </c>
      <c r="AE630" s="35">
        <v>0.45098360144206079</v>
      </c>
      <c r="AF630" s="35">
        <v>0.45510481822604182</v>
      </c>
      <c r="AG630" s="35">
        <v>0.45256846709311055</v>
      </c>
      <c r="AH630" s="35">
        <v>0.45214619756619578</v>
      </c>
      <c r="AI630" s="35">
        <v>0.45136191719545704</v>
      </c>
      <c r="AK630" s="28">
        <f t="shared" si="142"/>
        <v>12729705.14238295</v>
      </c>
      <c r="AL630" s="28">
        <f t="shared" si="143"/>
        <v>11799322.29400371</v>
      </c>
      <c r="AM630" s="28">
        <f t="shared" si="144"/>
        <v>12362091.458803909</v>
      </c>
      <c r="AN630" s="28">
        <f t="shared" si="145"/>
        <v>14588676.124151412</v>
      </c>
      <c r="AO630" s="28">
        <f t="shared" si="146"/>
        <v>10017395.831233289</v>
      </c>
      <c r="AP630" s="28">
        <f t="shared" si="147"/>
        <v>13653903.979470871</v>
      </c>
      <c r="AQ630" s="28">
        <f t="shared" si="148"/>
        <v>12725297.129910672</v>
      </c>
      <c r="AR630" s="28">
        <f t="shared" si="149"/>
        <v>12627540.840377701</v>
      </c>
      <c r="AS630" s="28">
        <f t="shared" si="150"/>
        <v>18204192.729041673</v>
      </c>
      <c r="AT630" s="28">
        <f t="shared" si="151"/>
        <v>18102738.683724422</v>
      </c>
      <c r="AU630" s="28">
        <f t="shared" si="152"/>
        <v>18085847.902647831</v>
      </c>
      <c r="AV630" s="28">
        <f t="shared" si="153"/>
        <v>18054476.687818281</v>
      </c>
    </row>
    <row r="631" spans="1:48" s="21" customFormat="1" x14ac:dyDescent="0.3">
      <c r="A631" s="7" t="s">
        <v>281</v>
      </c>
      <c r="B631" s="7" t="s">
        <v>1116</v>
      </c>
      <c r="C631" s="7">
        <v>1301</v>
      </c>
      <c r="D631" s="7" t="s">
        <v>8</v>
      </c>
      <c r="E631" s="7">
        <v>913</v>
      </c>
      <c r="F631" s="7">
        <v>111510</v>
      </c>
      <c r="G631" s="7" t="s">
        <v>1194</v>
      </c>
      <c r="H631" s="8" t="s">
        <v>1179</v>
      </c>
      <c r="I631" s="8"/>
      <c r="J631" s="15">
        <v>18000000</v>
      </c>
      <c r="K631" s="15">
        <v>17000000</v>
      </c>
      <c r="L631" s="15">
        <v>17000000</v>
      </c>
      <c r="M631" s="15">
        <v>20000000</v>
      </c>
      <c r="N631" s="15">
        <v>20000000</v>
      </c>
      <c r="O631" s="15">
        <v>20000000</v>
      </c>
      <c r="P631" s="15">
        <v>18000000</v>
      </c>
      <c r="Q631" s="15">
        <v>17000000</v>
      </c>
      <c r="R631" s="15">
        <v>25000000</v>
      </c>
      <c r="S631" s="15">
        <v>25000000</v>
      </c>
      <c r="T631" s="15">
        <v>25000000</v>
      </c>
      <c r="U631" s="15">
        <v>30000000</v>
      </c>
      <c r="V631" s="29">
        <v>0.45390000000000003</v>
      </c>
      <c r="X631" s="35">
        <v>0.45463232651367674</v>
      </c>
      <c r="Y631" s="35">
        <v>0.45382008823091191</v>
      </c>
      <c r="Z631" s="35">
        <v>0.45785523921495958</v>
      </c>
      <c r="AA631" s="35">
        <v>0.45589612887973163</v>
      </c>
      <c r="AB631" s="35">
        <v>0.4553361741469677</v>
      </c>
      <c r="AC631" s="35">
        <v>0.45513013264902907</v>
      </c>
      <c r="AD631" s="35">
        <v>0.45447489749680969</v>
      </c>
      <c r="AE631" s="35">
        <v>0.45098360144206079</v>
      </c>
      <c r="AF631" s="35">
        <v>0.45510481822604182</v>
      </c>
      <c r="AG631" s="35">
        <v>0.45256846709311055</v>
      </c>
      <c r="AH631" s="35">
        <v>0.45214619756619578</v>
      </c>
      <c r="AI631" s="35">
        <v>0.45136191719545704</v>
      </c>
      <c r="AK631" s="28">
        <f t="shared" si="142"/>
        <v>8183381.8772461815</v>
      </c>
      <c r="AL631" s="28">
        <f t="shared" si="143"/>
        <v>7714941.4999255026</v>
      </c>
      <c r="AM631" s="28">
        <f t="shared" si="144"/>
        <v>7783539.0666543124</v>
      </c>
      <c r="AN631" s="28">
        <f t="shared" si="145"/>
        <v>9117922.5775946323</v>
      </c>
      <c r="AO631" s="28">
        <f t="shared" si="146"/>
        <v>9106723.4829393532</v>
      </c>
      <c r="AP631" s="28">
        <f t="shared" si="147"/>
        <v>9102602.6529805809</v>
      </c>
      <c r="AQ631" s="28">
        <f t="shared" si="148"/>
        <v>8180548.1549425749</v>
      </c>
      <c r="AR631" s="28">
        <f t="shared" si="149"/>
        <v>7666721.224515033</v>
      </c>
      <c r="AS631" s="28">
        <f t="shared" si="150"/>
        <v>11377620.455651045</v>
      </c>
      <c r="AT631" s="28">
        <f t="shared" si="151"/>
        <v>11314211.677327763</v>
      </c>
      <c r="AU631" s="28">
        <f t="shared" si="152"/>
        <v>11303654.939154895</v>
      </c>
      <c r="AV631" s="28">
        <f t="shared" si="153"/>
        <v>13540857.515863711</v>
      </c>
    </row>
    <row r="632" spans="1:48" s="21" customFormat="1" x14ac:dyDescent="0.3">
      <c r="A632" s="7" t="s">
        <v>281</v>
      </c>
      <c r="B632" s="7" t="s">
        <v>1116</v>
      </c>
      <c r="C632" s="7">
        <v>1301</v>
      </c>
      <c r="D632" s="7" t="s">
        <v>1321</v>
      </c>
      <c r="E632" s="7">
        <v>913</v>
      </c>
      <c r="F632" s="7">
        <v>110233</v>
      </c>
      <c r="G632" s="7" t="s">
        <v>1194</v>
      </c>
      <c r="H632" s="8" t="s">
        <v>1320</v>
      </c>
      <c r="I632" s="8"/>
      <c r="J632" s="15">
        <v>21000000</v>
      </c>
      <c r="K632" s="15">
        <v>10000000</v>
      </c>
      <c r="L632" s="15">
        <v>15000000</v>
      </c>
      <c r="M632" s="15">
        <v>24000000</v>
      </c>
      <c r="N632" s="15">
        <v>24000000</v>
      </c>
      <c r="O632" s="15">
        <v>22000000</v>
      </c>
      <c r="P632" s="15">
        <v>21000000</v>
      </c>
      <c r="Q632" s="15">
        <v>21000000</v>
      </c>
      <c r="R632" s="15">
        <v>30000000</v>
      </c>
      <c r="S632" s="15">
        <v>30000000</v>
      </c>
      <c r="T632" s="15">
        <v>30000000</v>
      </c>
      <c r="U632" s="15">
        <v>36000000</v>
      </c>
      <c r="V632" s="29">
        <v>0.45390000000000003</v>
      </c>
      <c r="X632" s="35">
        <v>0.45463232651367674</v>
      </c>
      <c r="Y632" s="35">
        <v>0.45382008823091191</v>
      </c>
      <c r="Z632" s="35">
        <v>0.45785523921495958</v>
      </c>
      <c r="AA632" s="35">
        <v>0.45589612887973163</v>
      </c>
      <c r="AB632" s="35">
        <v>0.4553361741469677</v>
      </c>
      <c r="AC632" s="35">
        <v>0.45513013264902907</v>
      </c>
      <c r="AD632" s="35">
        <v>0.45447489749680969</v>
      </c>
      <c r="AE632" s="35">
        <v>0.45098360144206079</v>
      </c>
      <c r="AF632" s="35">
        <v>0.45510481822604182</v>
      </c>
      <c r="AG632" s="35">
        <v>0.45256846709311055</v>
      </c>
      <c r="AH632" s="35">
        <v>0.45214619756619578</v>
      </c>
      <c r="AI632" s="35">
        <v>0.45136191719545704</v>
      </c>
      <c r="AK632" s="28">
        <f t="shared" si="142"/>
        <v>9547278.8567872122</v>
      </c>
      <c r="AL632" s="28">
        <f t="shared" si="143"/>
        <v>4538200.8823091192</v>
      </c>
      <c r="AM632" s="28">
        <f t="shared" si="144"/>
        <v>6867828.5882243933</v>
      </c>
      <c r="AN632" s="28">
        <f t="shared" si="145"/>
        <v>10941507.093113558</v>
      </c>
      <c r="AO632" s="28">
        <f t="shared" si="146"/>
        <v>10928068.179527225</v>
      </c>
      <c r="AP632" s="28">
        <f t="shared" si="147"/>
        <v>10012862.91827864</v>
      </c>
      <c r="AQ632" s="28">
        <f t="shared" si="148"/>
        <v>9543972.8474330027</v>
      </c>
      <c r="AR632" s="28">
        <f t="shared" si="149"/>
        <v>9470655.6302832775</v>
      </c>
      <c r="AS632" s="28">
        <f t="shared" si="150"/>
        <v>13653144.546781255</v>
      </c>
      <c r="AT632" s="28">
        <f t="shared" si="151"/>
        <v>13577054.012793316</v>
      </c>
      <c r="AU632" s="28">
        <f t="shared" si="152"/>
        <v>13564385.926985873</v>
      </c>
      <c r="AV632" s="28">
        <f t="shared" si="153"/>
        <v>16249029.019036453</v>
      </c>
    </row>
    <row r="633" spans="1:48" s="21" customFormat="1" x14ac:dyDescent="0.3">
      <c r="A633" s="7" t="s">
        <v>281</v>
      </c>
      <c r="B633" s="7" t="s">
        <v>1116</v>
      </c>
      <c r="C633" s="7">
        <v>1301</v>
      </c>
      <c r="D633" s="7" t="s">
        <v>1210</v>
      </c>
      <c r="E633" s="7">
        <v>913</v>
      </c>
      <c r="F633" s="7">
        <v>110743</v>
      </c>
      <c r="G633" s="7" t="s">
        <v>1194</v>
      </c>
      <c r="H633" s="8" t="s">
        <v>1171</v>
      </c>
      <c r="I633" s="8"/>
      <c r="J633" s="15">
        <v>21000000</v>
      </c>
      <c r="K633" s="15">
        <v>19000000</v>
      </c>
      <c r="L633" s="15">
        <v>15000000</v>
      </c>
      <c r="M633" s="15">
        <v>24000000</v>
      </c>
      <c r="N633" s="15">
        <v>24000000</v>
      </c>
      <c r="O633" s="15">
        <v>22000000</v>
      </c>
      <c r="P633" s="15">
        <v>70000000</v>
      </c>
      <c r="Q633" s="15">
        <v>21000000</v>
      </c>
      <c r="R633" s="15">
        <v>50000000</v>
      </c>
      <c r="S633" s="15">
        <v>30000000</v>
      </c>
      <c r="T633" s="15">
        <v>30000000</v>
      </c>
      <c r="U633" s="15">
        <v>36000000</v>
      </c>
      <c r="V633" s="29">
        <v>0.45390000000000003</v>
      </c>
      <c r="X633" s="35">
        <v>0.45463232651367674</v>
      </c>
      <c r="Y633" s="35">
        <v>0.45382008823091191</v>
      </c>
      <c r="Z633" s="35">
        <v>0.45785523921495958</v>
      </c>
      <c r="AA633" s="35">
        <v>0.45589612887973163</v>
      </c>
      <c r="AB633" s="35">
        <v>0.4553361741469677</v>
      </c>
      <c r="AC633" s="35">
        <v>0.45513013264902907</v>
      </c>
      <c r="AD633" s="35">
        <v>0.45447489749680969</v>
      </c>
      <c r="AE633" s="35">
        <v>0.45098360144206079</v>
      </c>
      <c r="AF633" s="35">
        <v>0.45510481822604182</v>
      </c>
      <c r="AG633" s="35">
        <v>0.45256846709311055</v>
      </c>
      <c r="AH633" s="35">
        <v>0.45214619756619578</v>
      </c>
      <c r="AI633" s="35">
        <v>0.45136191719545704</v>
      </c>
      <c r="AK633" s="28">
        <f t="shared" si="142"/>
        <v>9547278.8567872122</v>
      </c>
      <c r="AL633" s="28">
        <f t="shared" si="143"/>
        <v>8622581.6763873268</v>
      </c>
      <c r="AM633" s="28">
        <f t="shared" si="144"/>
        <v>6867828.5882243933</v>
      </c>
      <c r="AN633" s="28">
        <f t="shared" si="145"/>
        <v>10941507.093113558</v>
      </c>
      <c r="AO633" s="28">
        <f t="shared" si="146"/>
        <v>10928068.179527225</v>
      </c>
      <c r="AP633" s="28">
        <f t="shared" si="147"/>
        <v>10012862.91827864</v>
      </c>
      <c r="AQ633" s="28">
        <f t="shared" si="148"/>
        <v>31813242.824776679</v>
      </c>
      <c r="AR633" s="28">
        <f t="shared" si="149"/>
        <v>9470655.6302832775</v>
      </c>
      <c r="AS633" s="28">
        <f t="shared" si="150"/>
        <v>22755240.91130209</v>
      </c>
      <c r="AT633" s="28">
        <f t="shared" si="151"/>
        <v>13577054.012793316</v>
      </c>
      <c r="AU633" s="28">
        <f t="shared" si="152"/>
        <v>13564385.926985873</v>
      </c>
      <c r="AV633" s="28">
        <f t="shared" si="153"/>
        <v>16249029.019036453</v>
      </c>
    </row>
    <row r="634" spans="1:48" s="21" customFormat="1" x14ac:dyDescent="0.3">
      <c r="A634" s="7" t="s">
        <v>281</v>
      </c>
      <c r="B634" s="7" t="s">
        <v>1116</v>
      </c>
      <c r="C634" s="7">
        <v>1301</v>
      </c>
      <c r="D634" s="7" t="s">
        <v>1213</v>
      </c>
      <c r="E634" s="7">
        <v>913</v>
      </c>
      <c r="F634" s="7">
        <v>110858</v>
      </c>
      <c r="G634" s="7" t="s">
        <v>1194</v>
      </c>
      <c r="H634" s="8" t="s">
        <v>1175</v>
      </c>
      <c r="I634" s="8"/>
      <c r="J634" s="15">
        <v>21000000</v>
      </c>
      <c r="K634" s="15">
        <v>19000000</v>
      </c>
      <c r="L634" s="15">
        <v>20000000</v>
      </c>
      <c r="M634" s="15">
        <v>24000000</v>
      </c>
      <c r="N634" s="15">
        <v>14000000</v>
      </c>
      <c r="O634" s="15">
        <v>24000000</v>
      </c>
      <c r="P634" s="15">
        <v>21000000</v>
      </c>
      <c r="Q634" s="15">
        <v>21000000</v>
      </c>
      <c r="R634" s="15">
        <v>10000000</v>
      </c>
      <c r="S634" s="15">
        <v>30000000</v>
      </c>
      <c r="T634" s="15">
        <v>10000000</v>
      </c>
      <c r="U634" s="15">
        <v>36000000</v>
      </c>
      <c r="V634" s="29">
        <v>0.45390000000000003</v>
      </c>
      <c r="X634" s="35">
        <v>0.45463232651367674</v>
      </c>
      <c r="Y634" s="35">
        <v>0.45382008823091191</v>
      </c>
      <c r="Z634" s="35">
        <v>0.45785523921495958</v>
      </c>
      <c r="AA634" s="35">
        <v>0.45589612887973163</v>
      </c>
      <c r="AB634" s="35">
        <v>0.4553361741469677</v>
      </c>
      <c r="AC634" s="35">
        <v>0.45513013264902907</v>
      </c>
      <c r="AD634" s="35">
        <v>0.45447489749680969</v>
      </c>
      <c r="AE634" s="35">
        <v>0.45098360144206079</v>
      </c>
      <c r="AF634" s="35">
        <v>0.45510481822604182</v>
      </c>
      <c r="AG634" s="35">
        <v>0.45256846709311055</v>
      </c>
      <c r="AH634" s="35">
        <v>0.45214619756619578</v>
      </c>
      <c r="AI634" s="35">
        <v>0.45136191719545704</v>
      </c>
      <c r="AK634" s="28">
        <f t="shared" si="142"/>
        <v>9547278.8567872122</v>
      </c>
      <c r="AL634" s="28">
        <f t="shared" si="143"/>
        <v>8622581.6763873268</v>
      </c>
      <c r="AM634" s="28">
        <f t="shared" si="144"/>
        <v>9157104.7842991911</v>
      </c>
      <c r="AN634" s="28">
        <f t="shared" si="145"/>
        <v>10941507.093113558</v>
      </c>
      <c r="AO634" s="28">
        <f t="shared" si="146"/>
        <v>6374706.4380575474</v>
      </c>
      <c r="AP634" s="28">
        <f t="shared" si="147"/>
        <v>10923123.183576697</v>
      </c>
      <c r="AQ634" s="28">
        <f t="shared" si="148"/>
        <v>9543972.8474330027</v>
      </c>
      <c r="AR634" s="28">
        <f t="shared" si="149"/>
        <v>9470655.6302832775</v>
      </c>
      <c r="AS634" s="28">
        <f t="shared" si="150"/>
        <v>4551048.1822604183</v>
      </c>
      <c r="AT634" s="28">
        <f t="shared" si="151"/>
        <v>13577054.012793316</v>
      </c>
      <c r="AU634" s="28">
        <f t="shared" si="152"/>
        <v>4521461.9756619576</v>
      </c>
      <c r="AV634" s="28">
        <f t="shared" si="153"/>
        <v>16249029.019036453</v>
      </c>
    </row>
    <row r="635" spans="1:48" s="21" customFormat="1" x14ac:dyDescent="0.3">
      <c r="A635" s="7" t="s">
        <v>281</v>
      </c>
      <c r="B635" s="7" t="s">
        <v>1116</v>
      </c>
      <c r="C635" s="7">
        <v>1301</v>
      </c>
      <c r="D635" s="7" t="s">
        <v>8</v>
      </c>
      <c r="E635" s="7">
        <v>907</v>
      </c>
      <c r="F635" s="7">
        <v>131828</v>
      </c>
      <c r="G635" s="7" t="s">
        <v>1194</v>
      </c>
      <c r="H635" s="8" t="s">
        <v>1127</v>
      </c>
      <c r="I635" s="8"/>
      <c r="J635" s="15">
        <v>9000000</v>
      </c>
      <c r="K635" s="15">
        <v>7000000</v>
      </c>
      <c r="L635" s="15">
        <v>8000000</v>
      </c>
      <c r="M635" s="15">
        <v>10000000</v>
      </c>
      <c r="N635" s="15">
        <v>10000000</v>
      </c>
      <c r="O635" s="15">
        <v>10000000</v>
      </c>
      <c r="P635" s="15">
        <v>9000000</v>
      </c>
      <c r="Q635" s="15">
        <v>9000000</v>
      </c>
      <c r="R635" s="15">
        <v>14000000</v>
      </c>
      <c r="S635" s="15">
        <v>13000000</v>
      </c>
      <c r="T635" s="15">
        <v>14000000</v>
      </c>
      <c r="U635" s="15">
        <v>16000000</v>
      </c>
      <c r="V635" s="29">
        <v>0.45390000000000003</v>
      </c>
      <c r="X635" s="35">
        <v>0.45463232651367674</v>
      </c>
      <c r="Y635" s="35">
        <v>0.45382008823091191</v>
      </c>
      <c r="Z635" s="35">
        <v>0.45785523921495958</v>
      </c>
      <c r="AA635" s="35">
        <v>0.45589612887973163</v>
      </c>
      <c r="AB635" s="35">
        <v>0.4553361741469677</v>
      </c>
      <c r="AC635" s="35">
        <v>0.45513013264902907</v>
      </c>
      <c r="AD635" s="35">
        <v>0.45447489749680969</v>
      </c>
      <c r="AE635" s="35">
        <v>0.45098360144206079</v>
      </c>
      <c r="AF635" s="35">
        <v>0.45510481822604182</v>
      </c>
      <c r="AG635" s="35">
        <v>0.45256846709311055</v>
      </c>
      <c r="AH635" s="35">
        <v>0.45214619756619578</v>
      </c>
      <c r="AI635" s="35">
        <v>0.45136191719545704</v>
      </c>
      <c r="AK635" s="28">
        <f t="shared" si="142"/>
        <v>4091690.9386230907</v>
      </c>
      <c r="AL635" s="28">
        <f t="shared" si="143"/>
        <v>3176740.6176163834</v>
      </c>
      <c r="AM635" s="28">
        <f t="shared" si="144"/>
        <v>3662841.9137196764</v>
      </c>
      <c r="AN635" s="28">
        <f t="shared" si="145"/>
        <v>4558961.2887973161</v>
      </c>
      <c r="AO635" s="28">
        <f t="shared" si="146"/>
        <v>4553361.7414696766</v>
      </c>
      <c r="AP635" s="28">
        <f t="shared" si="147"/>
        <v>4551301.3264902905</v>
      </c>
      <c r="AQ635" s="28">
        <f t="shared" si="148"/>
        <v>4090274.0774712875</v>
      </c>
      <c r="AR635" s="28">
        <f t="shared" si="149"/>
        <v>4058852.4129785472</v>
      </c>
      <c r="AS635" s="28">
        <f t="shared" si="150"/>
        <v>6371467.4551645853</v>
      </c>
      <c r="AT635" s="28">
        <f t="shared" si="151"/>
        <v>5883390.0722104367</v>
      </c>
      <c r="AU635" s="28">
        <f t="shared" si="152"/>
        <v>6330046.7659267411</v>
      </c>
      <c r="AV635" s="28">
        <f t="shared" si="153"/>
        <v>7221790.6751273125</v>
      </c>
    </row>
    <row r="636" spans="1:48" s="21" customFormat="1" x14ac:dyDescent="0.3">
      <c r="A636" s="7" t="s">
        <v>281</v>
      </c>
      <c r="B636" s="7" t="s">
        <v>1116</v>
      </c>
      <c r="C636" s="7">
        <v>1301</v>
      </c>
      <c r="D636" s="7" t="s">
        <v>8</v>
      </c>
      <c r="E636" s="7">
        <v>913</v>
      </c>
      <c r="F636" s="7">
        <v>110253</v>
      </c>
      <c r="G636" s="7" t="s">
        <v>1194</v>
      </c>
      <c r="H636" s="8" t="s">
        <v>1323</v>
      </c>
      <c r="I636" s="8"/>
      <c r="J636" s="15">
        <v>14000000</v>
      </c>
      <c r="K636" s="15">
        <v>13000000</v>
      </c>
      <c r="L636" s="15">
        <v>10000000</v>
      </c>
      <c r="M636" s="15">
        <v>16000000</v>
      </c>
      <c r="N636" s="15">
        <v>16000000</v>
      </c>
      <c r="O636" s="15">
        <v>16000000</v>
      </c>
      <c r="P636" s="15">
        <v>20000000</v>
      </c>
      <c r="Q636" s="15">
        <v>14000000</v>
      </c>
      <c r="R636" s="15">
        <v>20000000</v>
      </c>
      <c r="S636" s="15">
        <v>20000000</v>
      </c>
      <c r="T636" s="15">
        <v>20000000</v>
      </c>
      <c r="U636" s="15">
        <v>20000000</v>
      </c>
      <c r="V636" s="29">
        <v>0.45390000000000003</v>
      </c>
      <c r="X636" s="35">
        <v>0.45463232651367674</v>
      </c>
      <c r="Y636" s="35">
        <v>0.45382008823091191</v>
      </c>
      <c r="Z636" s="35">
        <v>0.45785523921495958</v>
      </c>
      <c r="AA636" s="35">
        <v>0.45589612887973163</v>
      </c>
      <c r="AB636" s="35">
        <v>0.4553361741469677</v>
      </c>
      <c r="AC636" s="35">
        <v>0.45513013264902907</v>
      </c>
      <c r="AD636" s="35">
        <v>0.45447489749680969</v>
      </c>
      <c r="AE636" s="35">
        <v>0.45098360144206079</v>
      </c>
      <c r="AF636" s="35">
        <v>0.45510481822604182</v>
      </c>
      <c r="AG636" s="35">
        <v>0.45256846709311055</v>
      </c>
      <c r="AH636" s="35">
        <v>0.45214619756619578</v>
      </c>
      <c r="AI636" s="35">
        <v>0.45136191719545704</v>
      </c>
      <c r="AK636" s="28">
        <f t="shared" si="142"/>
        <v>6364852.5711914748</v>
      </c>
      <c r="AL636" s="28">
        <f t="shared" si="143"/>
        <v>5899661.1470018551</v>
      </c>
      <c r="AM636" s="28">
        <f t="shared" si="144"/>
        <v>4578552.3921495955</v>
      </c>
      <c r="AN636" s="28">
        <f t="shared" si="145"/>
        <v>7294338.0620757062</v>
      </c>
      <c r="AO636" s="28">
        <f t="shared" si="146"/>
        <v>7285378.7863514833</v>
      </c>
      <c r="AP636" s="28">
        <f t="shared" si="147"/>
        <v>7282082.1223844653</v>
      </c>
      <c r="AQ636" s="28">
        <f t="shared" si="148"/>
        <v>9089497.9499361943</v>
      </c>
      <c r="AR636" s="28">
        <f t="shared" si="149"/>
        <v>6313770.4201888507</v>
      </c>
      <c r="AS636" s="28">
        <f t="shared" si="150"/>
        <v>9102096.3645208366</v>
      </c>
      <c r="AT636" s="28">
        <f t="shared" si="151"/>
        <v>9051369.341862211</v>
      </c>
      <c r="AU636" s="28">
        <f t="shared" si="152"/>
        <v>9042923.9513239153</v>
      </c>
      <c r="AV636" s="28">
        <f t="shared" si="153"/>
        <v>9027238.3439091407</v>
      </c>
    </row>
    <row r="637" spans="1:48" s="21" customFormat="1" x14ac:dyDescent="0.3">
      <c r="A637" s="7" t="s">
        <v>281</v>
      </c>
      <c r="B637" s="7" t="s">
        <v>1116</v>
      </c>
      <c r="C637" s="7">
        <v>1301</v>
      </c>
      <c r="D637" s="7" t="s">
        <v>1324</v>
      </c>
      <c r="E637" s="7">
        <v>913</v>
      </c>
      <c r="F637" s="7">
        <v>111297</v>
      </c>
      <c r="G637" s="7" t="s">
        <v>1194</v>
      </c>
      <c r="H637" s="8" t="s">
        <v>1178</v>
      </c>
      <c r="I637" s="8"/>
      <c r="J637" s="15">
        <v>12000000</v>
      </c>
      <c r="K637" s="15">
        <v>11000000</v>
      </c>
      <c r="L637" s="15">
        <v>10000000</v>
      </c>
      <c r="M637" s="15">
        <v>14000000</v>
      </c>
      <c r="N637" s="15">
        <v>14000000</v>
      </c>
      <c r="O637" s="15">
        <v>14000000</v>
      </c>
      <c r="P637" s="15">
        <v>20000000</v>
      </c>
      <c r="Q637" s="15">
        <v>13000000</v>
      </c>
      <c r="R637" s="15">
        <v>19000000</v>
      </c>
      <c r="S637" s="15">
        <v>18000000</v>
      </c>
      <c r="T637" s="15">
        <v>19000000</v>
      </c>
      <c r="U637" s="15">
        <v>22000000</v>
      </c>
      <c r="V637" s="29">
        <v>0.45390000000000003</v>
      </c>
      <c r="X637" s="35">
        <v>0.45463232651367674</v>
      </c>
      <c r="Y637" s="35">
        <v>0.45382008823091191</v>
      </c>
      <c r="Z637" s="35">
        <v>0.45785523921495958</v>
      </c>
      <c r="AA637" s="35">
        <v>0.45589612887973163</v>
      </c>
      <c r="AB637" s="35">
        <v>0.4553361741469677</v>
      </c>
      <c r="AC637" s="35">
        <v>0.45513013264902907</v>
      </c>
      <c r="AD637" s="35">
        <v>0.45447489749680969</v>
      </c>
      <c r="AE637" s="35">
        <v>0.45098360144206079</v>
      </c>
      <c r="AF637" s="35">
        <v>0.45510481822604182</v>
      </c>
      <c r="AG637" s="35">
        <v>0.45256846709311055</v>
      </c>
      <c r="AH637" s="35">
        <v>0.45214619756619578</v>
      </c>
      <c r="AI637" s="35">
        <v>0.45136191719545704</v>
      </c>
      <c r="AK637" s="28">
        <f t="shared" si="142"/>
        <v>5455587.918164121</v>
      </c>
      <c r="AL637" s="28">
        <f t="shared" si="143"/>
        <v>4992020.9705400309</v>
      </c>
      <c r="AM637" s="28">
        <f t="shared" si="144"/>
        <v>4578552.3921495955</v>
      </c>
      <c r="AN637" s="28">
        <f t="shared" si="145"/>
        <v>6382545.8043162432</v>
      </c>
      <c r="AO637" s="28">
        <f t="shared" si="146"/>
        <v>6374706.4380575474</v>
      </c>
      <c r="AP637" s="28">
        <f t="shared" si="147"/>
        <v>6371821.857086407</v>
      </c>
      <c r="AQ637" s="28">
        <f t="shared" si="148"/>
        <v>9089497.9499361943</v>
      </c>
      <c r="AR637" s="28">
        <f t="shared" si="149"/>
        <v>5862786.8187467903</v>
      </c>
      <c r="AS637" s="28">
        <f t="shared" si="150"/>
        <v>8646991.5462947953</v>
      </c>
      <c r="AT637" s="28">
        <f t="shared" si="151"/>
        <v>8146232.4076759899</v>
      </c>
      <c r="AU637" s="28">
        <f t="shared" si="152"/>
        <v>8590777.7537577208</v>
      </c>
      <c r="AV637" s="28">
        <f t="shared" si="153"/>
        <v>9929962.1783000547</v>
      </c>
    </row>
    <row r="638" spans="1:48" s="21" customFormat="1" x14ac:dyDescent="0.3">
      <c r="A638" s="7" t="s">
        <v>281</v>
      </c>
      <c r="B638" s="7" t="s">
        <v>1116</v>
      </c>
      <c r="C638" s="7">
        <v>1301</v>
      </c>
      <c r="D638" s="7" t="s">
        <v>1214</v>
      </c>
      <c r="E638" s="7">
        <v>913</v>
      </c>
      <c r="F638" s="7">
        <v>110560</v>
      </c>
      <c r="G638" s="7" t="s">
        <v>1194</v>
      </c>
      <c r="H638" s="8" t="s">
        <v>1176</v>
      </c>
      <c r="I638" s="8"/>
      <c r="J638" s="15">
        <v>7000000</v>
      </c>
      <c r="K638" s="15">
        <v>6000000</v>
      </c>
      <c r="L638" s="15">
        <v>5000000</v>
      </c>
      <c r="M638" s="15">
        <v>8000000</v>
      </c>
      <c r="N638" s="15">
        <v>8000000</v>
      </c>
      <c r="O638" s="15">
        <v>8000000</v>
      </c>
      <c r="P638" s="15">
        <v>7000000</v>
      </c>
      <c r="Q638" s="15">
        <v>7000000</v>
      </c>
      <c r="R638" s="15">
        <v>10000000</v>
      </c>
      <c r="S638" s="15">
        <v>10000000</v>
      </c>
      <c r="T638" s="15">
        <v>10000000</v>
      </c>
      <c r="U638" s="15">
        <v>10000000</v>
      </c>
      <c r="V638" s="29">
        <v>0.45390000000000003</v>
      </c>
      <c r="X638" s="35">
        <v>0.45463232651367674</v>
      </c>
      <c r="Y638" s="35">
        <v>0.45382008823091191</v>
      </c>
      <c r="Z638" s="35">
        <v>0.45785523921495958</v>
      </c>
      <c r="AA638" s="35">
        <v>0.45589612887973163</v>
      </c>
      <c r="AB638" s="35">
        <v>0.4553361741469677</v>
      </c>
      <c r="AC638" s="35">
        <v>0.45513013264902907</v>
      </c>
      <c r="AD638" s="35">
        <v>0.45447489749680969</v>
      </c>
      <c r="AE638" s="35">
        <v>0.45098360144206079</v>
      </c>
      <c r="AF638" s="35">
        <v>0.45510481822604182</v>
      </c>
      <c r="AG638" s="35">
        <v>0.45256846709311055</v>
      </c>
      <c r="AH638" s="35">
        <v>0.45214619756619578</v>
      </c>
      <c r="AI638" s="35">
        <v>0.45136191719545704</v>
      </c>
      <c r="AK638" s="28">
        <f t="shared" si="142"/>
        <v>3182426.2855957374</v>
      </c>
      <c r="AL638" s="28">
        <f t="shared" si="143"/>
        <v>2722920.5293854713</v>
      </c>
      <c r="AM638" s="28">
        <f t="shared" si="144"/>
        <v>2289276.1960747978</v>
      </c>
      <c r="AN638" s="28">
        <f t="shared" si="145"/>
        <v>3647169.0310378531</v>
      </c>
      <c r="AO638" s="28">
        <f t="shared" si="146"/>
        <v>3642689.3931757417</v>
      </c>
      <c r="AP638" s="28">
        <f t="shared" si="147"/>
        <v>3641041.0611922326</v>
      </c>
      <c r="AQ638" s="28">
        <f t="shared" si="148"/>
        <v>3181324.282477668</v>
      </c>
      <c r="AR638" s="28">
        <f t="shared" si="149"/>
        <v>3156885.2100944254</v>
      </c>
      <c r="AS638" s="28">
        <f t="shared" si="150"/>
        <v>4551048.1822604183</v>
      </c>
      <c r="AT638" s="28">
        <f t="shared" si="151"/>
        <v>4525684.6709311055</v>
      </c>
      <c r="AU638" s="28">
        <f t="shared" si="152"/>
        <v>4521461.9756619576</v>
      </c>
      <c r="AV638" s="28">
        <f t="shared" si="153"/>
        <v>4513619.1719545703</v>
      </c>
    </row>
    <row r="639" spans="1:48" s="21" customFormat="1" x14ac:dyDescent="0.3">
      <c r="A639" s="7" t="s">
        <v>281</v>
      </c>
      <c r="B639" s="7" t="s">
        <v>1116</v>
      </c>
      <c r="C639" s="7">
        <v>1301</v>
      </c>
      <c r="D639" s="7" t="s">
        <v>8</v>
      </c>
      <c r="E639" s="7">
        <v>913</v>
      </c>
      <c r="F639" s="7">
        <v>110470</v>
      </c>
      <c r="G639" s="7" t="s">
        <v>1194</v>
      </c>
      <c r="H639" s="8" t="s">
        <v>1177</v>
      </c>
      <c r="I639" s="8"/>
      <c r="J639" s="15">
        <v>5000000</v>
      </c>
      <c r="K639" s="15">
        <v>5000000</v>
      </c>
      <c r="L639" s="15">
        <v>3000000</v>
      </c>
      <c r="M639" s="15">
        <v>6000000</v>
      </c>
      <c r="N639" s="15">
        <v>6000000</v>
      </c>
      <c r="O639" s="15">
        <v>6000000</v>
      </c>
      <c r="P639" s="15">
        <v>6000000</v>
      </c>
      <c r="Q639" s="15">
        <v>6000000</v>
      </c>
      <c r="R639" s="15">
        <v>9000000</v>
      </c>
      <c r="S639" s="15">
        <v>8000000</v>
      </c>
      <c r="T639" s="15">
        <v>9000000</v>
      </c>
      <c r="U639" s="15">
        <v>10000000</v>
      </c>
      <c r="V639" s="29">
        <v>0.45390000000000003</v>
      </c>
      <c r="X639" s="35">
        <v>0.45463232651367674</v>
      </c>
      <c r="Y639" s="35">
        <v>0.45382008823091191</v>
      </c>
      <c r="Z639" s="35">
        <v>0.45785523921495958</v>
      </c>
      <c r="AA639" s="35">
        <v>0.45589612887973163</v>
      </c>
      <c r="AB639" s="35">
        <v>0.4553361741469677</v>
      </c>
      <c r="AC639" s="35">
        <v>0.45513013264902907</v>
      </c>
      <c r="AD639" s="35">
        <v>0.45447489749680969</v>
      </c>
      <c r="AE639" s="35">
        <v>0.45098360144206079</v>
      </c>
      <c r="AF639" s="35">
        <v>0.45510481822604182</v>
      </c>
      <c r="AG639" s="35">
        <v>0.45256846709311055</v>
      </c>
      <c r="AH639" s="35">
        <v>0.45214619756619578</v>
      </c>
      <c r="AI639" s="35">
        <v>0.45136191719545704</v>
      </c>
      <c r="AK639" s="28">
        <f t="shared" si="142"/>
        <v>2273161.6325683836</v>
      </c>
      <c r="AL639" s="28">
        <f t="shared" si="143"/>
        <v>2269100.4411545596</v>
      </c>
      <c r="AM639" s="28">
        <f t="shared" si="144"/>
        <v>1373565.7176448787</v>
      </c>
      <c r="AN639" s="28">
        <f t="shared" si="145"/>
        <v>2735376.7732783896</v>
      </c>
      <c r="AO639" s="28">
        <f t="shared" si="146"/>
        <v>2732017.0448818062</v>
      </c>
      <c r="AP639" s="28">
        <f t="shared" si="147"/>
        <v>2730780.7958941744</v>
      </c>
      <c r="AQ639" s="28">
        <f t="shared" si="148"/>
        <v>2726849.3849808583</v>
      </c>
      <c r="AR639" s="28">
        <f t="shared" si="149"/>
        <v>2705901.6086523649</v>
      </c>
      <c r="AS639" s="28">
        <f t="shared" si="150"/>
        <v>4095943.3640343766</v>
      </c>
      <c r="AT639" s="28">
        <f t="shared" si="151"/>
        <v>3620547.7367448844</v>
      </c>
      <c r="AU639" s="28">
        <f t="shared" si="152"/>
        <v>4069315.7780957622</v>
      </c>
      <c r="AV639" s="28">
        <f t="shared" si="153"/>
        <v>4513619.1719545703</v>
      </c>
    </row>
    <row r="640" spans="1:48" s="21" customFormat="1" x14ac:dyDescent="0.3">
      <c r="A640" s="7" t="s">
        <v>281</v>
      </c>
      <c r="B640" s="7" t="s">
        <v>1116</v>
      </c>
      <c r="C640" s="7">
        <v>1301</v>
      </c>
      <c r="D640" s="7" t="s">
        <v>1898</v>
      </c>
      <c r="E640" s="7">
        <v>913</v>
      </c>
      <c r="F640" s="7">
        <v>110709</v>
      </c>
      <c r="G640" s="7" t="s">
        <v>1194</v>
      </c>
      <c r="H640" s="8" t="s">
        <v>1822</v>
      </c>
      <c r="I640" s="8"/>
      <c r="J640" s="15">
        <v>5000000</v>
      </c>
      <c r="K640" s="15">
        <v>5000000</v>
      </c>
      <c r="L640" s="15">
        <v>3000000</v>
      </c>
      <c r="M640" s="15">
        <v>7000000</v>
      </c>
      <c r="N640" s="15">
        <v>7000000</v>
      </c>
      <c r="O640" s="15">
        <v>7000000</v>
      </c>
      <c r="P640" s="15">
        <v>6000000</v>
      </c>
      <c r="Q640" s="15">
        <v>6000000</v>
      </c>
      <c r="R640" s="15">
        <v>8000000</v>
      </c>
      <c r="S640" s="15">
        <v>8000000</v>
      </c>
      <c r="T640" s="15">
        <v>8000000</v>
      </c>
      <c r="U640" s="15">
        <v>9000000</v>
      </c>
      <c r="V640" s="29">
        <v>0.45390000000000003</v>
      </c>
      <c r="X640" s="35">
        <v>0.45463232651367674</v>
      </c>
      <c r="Y640" s="35">
        <v>0.45382008823091191</v>
      </c>
      <c r="Z640" s="35">
        <v>0.45785523921495958</v>
      </c>
      <c r="AA640" s="35">
        <v>0.45589612887973163</v>
      </c>
      <c r="AB640" s="35">
        <v>0.4553361741469677</v>
      </c>
      <c r="AC640" s="35">
        <v>0.45513013264902907</v>
      </c>
      <c r="AD640" s="35">
        <v>0.45447489749680969</v>
      </c>
      <c r="AE640" s="35">
        <v>0.45098360144206079</v>
      </c>
      <c r="AF640" s="35">
        <v>0.45510481822604182</v>
      </c>
      <c r="AG640" s="35">
        <v>0.45256846709311055</v>
      </c>
      <c r="AH640" s="35">
        <v>0.45214619756619578</v>
      </c>
      <c r="AI640" s="35">
        <v>0.45136191719545704</v>
      </c>
      <c r="AK640" s="28">
        <f t="shared" si="142"/>
        <v>2273161.6325683836</v>
      </c>
      <c r="AL640" s="28">
        <f t="shared" si="143"/>
        <v>2269100.4411545596</v>
      </c>
      <c r="AM640" s="28">
        <f t="shared" si="144"/>
        <v>1373565.7176448787</v>
      </c>
      <c r="AN640" s="28">
        <f t="shared" si="145"/>
        <v>3191272.9021581216</v>
      </c>
      <c r="AO640" s="28">
        <f t="shared" si="146"/>
        <v>3187353.2190287737</v>
      </c>
      <c r="AP640" s="28">
        <f t="shared" si="147"/>
        <v>3185910.9285432035</v>
      </c>
      <c r="AQ640" s="28">
        <f t="shared" si="148"/>
        <v>2726849.3849808583</v>
      </c>
      <c r="AR640" s="28">
        <f t="shared" si="149"/>
        <v>2705901.6086523649</v>
      </c>
      <c r="AS640" s="28">
        <f t="shared" si="150"/>
        <v>3640838.5458083344</v>
      </c>
      <c r="AT640" s="28">
        <f t="shared" si="151"/>
        <v>3620547.7367448844</v>
      </c>
      <c r="AU640" s="28">
        <f t="shared" si="152"/>
        <v>3617169.5805295664</v>
      </c>
      <c r="AV640" s="28">
        <f t="shared" si="153"/>
        <v>4062257.2547591133</v>
      </c>
    </row>
    <row r="641" spans="1:48" s="21" customFormat="1" x14ac:dyDescent="0.3">
      <c r="A641" s="7" t="s">
        <v>281</v>
      </c>
      <c r="B641" s="7" t="s">
        <v>1116</v>
      </c>
      <c r="C641" s="7">
        <v>1301</v>
      </c>
      <c r="D641" s="7" t="s">
        <v>8</v>
      </c>
      <c r="E641" s="7">
        <v>999</v>
      </c>
      <c r="F641" s="7">
        <v>110845</v>
      </c>
      <c r="G641" s="7" t="s">
        <v>1194</v>
      </c>
      <c r="H641" s="8" t="s">
        <v>1823</v>
      </c>
      <c r="I641" s="8"/>
      <c r="J641" s="15">
        <v>4000000</v>
      </c>
      <c r="K641" s="15">
        <v>4000000</v>
      </c>
      <c r="L641" s="15">
        <v>2000000</v>
      </c>
      <c r="M641" s="15">
        <v>6000000</v>
      </c>
      <c r="N641" s="15">
        <v>6000000</v>
      </c>
      <c r="O641" s="15">
        <v>6000000</v>
      </c>
      <c r="P641" s="15">
        <v>5000000</v>
      </c>
      <c r="Q641" s="15">
        <v>5000000</v>
      </c>
      <c r="R641" s="15">
        <v>8000000</v>
      </c>
      <c r="S641" s="15">
        <v>8000000</v>
      </c>
      <c r="T641" s="15">
        <v>8000000</v>
      </c>
      <c r="U641" s="15">
        <v>10000000</v>
      </c>
      <c r="V641" s="29">
        <v>0.45390000000000003</v>
      </c>
      <c r="X641" s="35">
        <v>0.45463232651367674</v>
      </c>
      <c r="Y641" s="35">
        <v>0.45382008823091191</v>
      </c>
      <c r="Z641" s="35">
        <v>0.45785523921495958</v>
      </c>
      <c r="AA641" s="35">
        <v>0.45589612887973163</v>
      </c>
      <c r="AB641" s="35">
        <v>0.4553361741469677</v>
      </c>
      <c r="AC641" s="35">
        <v>0.45513013264902907</v>
      </c>
      <c r="AD641" s="35">
        <v>0.45447489749680969</v>
      </c>
      <c r="AE641" s="35">
        <v>0.45098360144206079</v>
      </c>
      <c r="AF641" s="35">
        <v>0.45510481822604182</v>
      </c>
      <c r="AG641" s="35">
        <v>0.45256846709311055</v>
      </c>
      <c r="AH641" s="35">
        <v>0.45214619756619578</v>
      </c>
      <c r="AI641" s="35">
        <v>0.45136191719545704</v>
      </c>
      <c r="AK641" s="28">
        <f t="shared" si="142"/>
        <v>1818529.3060547069</v>
      </c>
      <c r="AL641" s="28">
        <f t="shared" si="143"/>
        <v>1815280.3529236477</v>
      </c>
      <c r="AM641" s="28">
        <f t="shared" si="144"/>
        <v>915710.47842991911</v>
      </c>
      <c r="AN641" s="28">
        <f t="shared" si="145"/>
        <v>2735376.7732783896</v>
      </c>
      <c r="AO641" s="28">
        <f t="shared" si="146"/>
        <v>2732017.0448818062</v>
      </c>
      <c r="AP641" s="28">
        <f t="shared" si="147"/>
        <v>2730780.7958941744</v>
      </c>
      <c r="AQ641" s="28">
        <f t="shared" si="148"/>
        <v>2272374.4874840486</v>
      </c>
      <c r="AR641" s="28">
        <f t="shared" si="149"/>
        <v>2254918.007210304</v>
      </c>
      <c r="AS641" s="28">
        <f t="shared" si="150"/>
        <v>3640838.5458083344</v>
      </c>
      <c r="AT641" s="28">
        <f t="shared" si="151"/>
        <v>3620547.7367448844</v>
      </c>
      <c r="AU641" s="28">
        <f t="shared" si="152"/>
        <v>3617169.5805295664</v>
      </c>
      <c r="AV641" s="28">
        <f t="shared" si="153"/>
        <v>4513619.1719545703</v>
      </c>
    </row>
    <row r="642" spans="1:48" s="21" customFormat="1" x14ac:dyDescent="0.3">
      <c r="A642" s="7" t="s">
        <v>281</v>
      </c>
      <c r="B642" s="7" t="s">
        <v>1116</v>
      </c>
      <c r="C642" s="7">
        <v>1301</v>
      </c>
      <c r="D642" s="7" t="s">
        <v>1322</v>
      </c>
      <c r="E642" s="7">
        <v>913</v>
      </c>
      <c r="F642" s="7">
        <v>111026</v>
      </c>
      <c r="G642" s="7" t="s">
        <v>1194</v>
      </c>
      <c r="H642" s="8" t="s">
        <v>1824</v>
      </c>
      <c r="I642" s="8"/>
      <c r="J642" s="15">
        <v>10000000</v>
      </c>
      <c r="K642" s="15">
        <v>10000000</v>
      </c>
      <c r="L642" s="15">
        <v>8000000</v>
      </c>
      <c r="M642" s="15">
        <v>12000000</v>
      </c>
      <c r="N642" s="15">
        <v>12000000</v>
      </c>
      <c r="O642" s="15">
        <v>12000000</v>
      </c>
      <c r="P642" s="15">
        <v>10000000</v>
      </c>
      <c r="Q642" s="15">
        <v>10000000</v>
      </c>
      <c r="R642" s="15">
        <v>16000000</v>
      </c>
      <c r="S642" s="15">
        <v>16000000</v>
      </c>
      <c r="T642" s="15">
        <v>16000000</v>
      </c>
      <c r="U642" s="15">
        <v>18000000</v>
      </c>
      <c r="V642" s="29">
        <v>0.45390000000000003</v>
      </c>
      <c r="X642" s="35">
        <v>0.45463232651367674</v>
      </c>
      <c r="Y642" s="35">
        <v>0.45382008823091191</v>
      </c>
      <c r="Z642" s="35">
        <v>0.45785523921495958</v>
      </c>
      <c r="AA642" s="35">
        <v>0.45589612887973163</v>
      </c>
      <c r="AB642" s="35">
        <v>0.4553361741469677</v>
      </c>
      <c r="AC642" s="35">
        <v>0.45513013264902907</v>
      </c>
      <c r="AD642" s="35">
        <v>0.45447489749680969</v>
      </c>
      <c r="AE642" s="35">
        <v>0.45098360144206079</v>
      </c>
      <c r="AF642" s="35">
        <v>0.45510481822604182</v>
      </c>
      <c r="AG642" s="35">
        <v>0.45256846709311055</v>
      </c>
      <c r="AH642" s="35">
        <v>0.45214619756619578</v>
      </c>
      <c r="AI642" s="35">
        <v>0.45136191719545704</v>
      </c>
      <c r="AK642" s="28">
        <f t="shared" si="142"/>
        <v>4546323.2651367672</v>
      </c>
      <c r="AL642" s="28">
        <f t="shared" si="143"/>
        <v>4538200.8823091192</v>
      </c>
      <c r="AM642" s="28">
        <f t="shared" si="144"/>
        <v>3662841.9137196764</v>
      </c>
      <c r="AN642" s="28">
        <f t="shared" si="145"/>
        <v>5470753.5465567792</v>
      </c>
      <c r="AO642" s="28">
        <f t="shared" si="146"/>
        <v>5464034.0897636125</v>
      </c>
      <c r="AP642" s="28">
        <f t="shared" si="147"/>
        <v>5461561.5917883487</v>
      </c>
      <c r="AQ642" s="28">
        <f t="shared" si="148"/>
        <v>4544748.9749680972</v>
      </c>
      <c r="AR642" s="28">
        <f t="shared" si="149"/>
        <v>4509836.0144206081</v>
      </c>
      <c r="AS642" s="28">
        <f t="shared" si="150"/>
        <v>7281677.0916166687</v>
      </c>
      <c r="AT642" s="28">
        <f t="shared" si="151"/>
        <v>7241095.4734897688</v>
      </c>
      <c r="AU642" s="28">
        <f t="shared" si="152"/>
        <v>7234339.1610591328</v>
      </c>
      <c r="AV642" s="28">
        <f t="shared" si="153"/>
        <v>8124514.5095182266</v>
      </c>
    </row>
    <row r="643" spans="1:48" s="21" customFormat="1" x14ac:dyDescent="0.3">
      <c r="A643" s="7" t="s">
        <v>281</v>
      </c>
      <c r="B643" s="7" t="s">
        <v>1116</v>
      </c>
      <c r="C643" s="7">
        <v>1301</v>
      </c>
      <c r="D643" s="7" t="s">
        <v>252</v>
      </c>
      <c r="E643" s="7">
        <v>913</v>
      </c>
      <c r="F643" s="7" t="s">
        <v>252</v>
      </c>
      <c r="G643" s="7" t="s">
        <v>1194</v>
      </c>
      <c r="H643" s="8" t="s">
        <v>290</v>
      </c>
      <c r="I643" s="8"/>
      <c r="J643" s="15">
        <v>11000000</v>
      </c>
      <c r="K643" s="15">
        <v>11000000</v>
      </c>
      <c r="L643" s="15">
        <v>7000000</v>
      </c>
      <c r="M643" s="15">
        <v>14000000</v>
      </c>
      <c r="N643" s="15">
        <v>14000000</v>
      </c>
      <c r="O643" s="15">
        <v>24000000</v>
      </c>
      <c r="P643" s="15">
        <v>11000000</v>
      </c>
      <c r="Q643" s="15">
        <v>21000000</v>
      </c>
      <c r="R643" s="15">
        <v>15000000</v>
      </c>
      <c r="S643" s="15">
        <v>25000000</v>
      </c>
      <c r="T643" s="15">
        <v>15000000</v>
      </c>
      <c r="U643" s="15">
        <v>20000000</v>
      </c>
      <c r="V643" s="29">
        <v>0.45390000000000003</v>
      </c>
      <c r="X643" s="35">
        <v>0.45463232651367674</v>
      </c>
      <c r="Y643" s="35">
        <v>0.45382008823091191</v>
      </c>
      <c r="Z643" s="35">
        <v>0.45785523921495958</v>
      </c>
      <c r="AA643" s="35">
        <v>0.45589612887973163</v>
      </c>
      <c r="AB643" s="35">
        <v>0.4553361741469677</v>
      </c>
      <c r="AC643" s="35">
        <v>0.45513013264902907</v>
      </c>
      <c r="AD643" s="35">
        <v>0.45447489749680969</v>
      </c>
      <c r="AE643" s="35">
        <v>0.45098360144206079</v>
      </c>
      <c r="AF643" s="35">
        <v>0.45510481822604182</v>
      </c>
      <c r="AG643" s="35">
        <v>0.45256846709311055</v>
      </c>
      <c r="AH643" s="35">
        <v>0.45214619756619578</v>
      </c>
      <c r="AI643" s="35">
        <v>0.45136191719545704</v>
      </c>
      <c r="AK643" s="28">
        <f t="shared" si="142"/>
        <v>5000955.5916504441</v>
      </c>
      <c r="AL643" s="28">
        <f t="shared" si="143"/>
        <v>4992020.9705400309</v>
      </c>
      <c r="AM643" s="28">
        <f t="shared" si="144"/>
        <v>3204986.6745047169</v>
      </c>
      <c r="AN643" s="28">
        <f t="shared" si="145"/>
        <v>6382545.8043162432</v>
      </c>
      <c r="AO643" s="28">
        <f t="shared" si="146"/>
        <v>6374706.4380575474</v>
      </c>
      <c r="AP643" s="28">
        <f t="shared" si="147"/>
        <v>10923123.183576697</v>
      </c>
      <c r="AQ643" s="28">
        <f t="shared" si="148"/>
        <v>4999223.8724649064</v>
      </c>
      <c r="AR643" s="28">
        <f t="shared" si="149"/>
        <v>9470655.6302832775</v>
      </c>
      <c r="AS643" s="28">
        <f t="shared" si="150"/>
        <v>6826572.2733906275</v>
      </c>
      <c r="AT643" s="28">
        <f t="shared" si="151"/>
        <v>11314211.677327763</v>
      </c>
      <c r="AU643" s="28">
        <f t="shared" si="152"/>
        <v>6782192.9634929365</v>
      </c>
      <c r="AV643" s="28">
        <f t="shared" si="153"/>
        <v>9027238.3439091407</v>
      </c>
    </row>
    <row r="644" spans="1:48" s="21" customFormat="1" x14ac:dyDescent="0.3">
      <c r="A644" s="7" t="s">
        <v>281</v>
      </c>
      <c r="B644" s="7" t="s">
        <v>1116</v>
      </c>
      <c r="C644" s="7">
        <v>1301</v>
      </c>
      <c r="D644" s="7" t="s">
        <v>930</v>
      </c>
      <c r="E644" s="7">
        <v>913</v>
      </c>
      <c r="F644" s="7">
        <v>110431</v>
      </c>
      <c r="G644" s="7" t="s">
        <v>1894</v>
      </c>
      <c r="H644" s="8" t="s">
        <v>847</v>
      </c>
      <c r="I644" s="8"/>
      <c r="J644" s="15">
        <v>15000000</v>
      </c>
      <c r="K644" s="15">
        <v>9000000</v>
      </c>
      <c r="L644" s="15">
        <v>9000000</v>
      </c>
      <c r="M644" s="15">
        <v>20000000</v>
      </c>
      <c r="N644" s="15">
        <v>20000000</v>
      </c>
      <c r="O644" s="15">
        <v>25000000</v>
      </c>
      <c r="P644" s="15">
        <v>20000000</v>
      </c>
      <c r="Q644" s="15">
        <v>20000000</v>
      </c>
      <c r="R644" s="15">
        <v>20000000</v>
      </c>
      <c r="S644" s="15">
        <v>20000000</v>
      </c>
      <c r="T644" s="15">
        <v>20000000</v>
      </c>
      <c r="U644" s="15">
        <v>20000000</v>
      </c>
      <c r="V644" s="29">
        <v>0.45390000000000003</v>
      </c>
      <c r="X644" s="35">
        <v>0.45463232651367674</v>
      </c>
      <c r="Y644" s="35">
        <v>0.45382008823091191</v>
      </c>
      <c r="Z644" s="35">
        <v>0.45785523921495958</v>
      </c>
      <c r="AA644" s="35">
        <v>0.45589612887973163</v>
      </c>
      <c r="AB644" s="35">
        <v>0.4553361741469677</v>
      </c>
      <c r="AC644" s="35">
        <v>0.45513013264902907</v>
      </c>
      <c r="AD644" s="35">
        <v>0.45447489749680969</v>
      </c>
      <c r="AE644" s="35">
        <v>0.45098360144206079</v>
      </c>
      <c r="AF644" s="35">
        <v>0.45510481822604182</v>
      </c>
      <c r="AG644" s="35">
        <v>0.45256846709311055</v>
      </c>
      <c r="AH644" s="35">
        <v>0.45214619756619578</v>
      </c>
      <c r="AI644" s="35">
        <v>0.45136191719545704</v>
      </c>
      <c r="AK644" s="28">
        <f t="shared" si="142"/>
        <v>6819484.8977051508</v>
      </c>
      <c r="AL644" s="28">
        <f t="shared" si="143"/>
        <v>4084380.7940782071</v>
      </c>
      <c r="AM644" s="28">
        <f t="shared" si="144"/>
        <v>4120697.152934636</v>
      </c>
      <c r="AN644" s="28">
        <f t="shared" si="145"/>
        <v>9117922.5775946323</v>
      </c>
      <c r="AO644" s="28">
        <f t="shared" si="146"/>
        <v>9106723.4829393532</v>
      </c>
      <c r="AP644" s="28">
        <f t="shared" si="147"/>
        <v>11378253.316225726</v>
      </c>
      <c r="AQ644" s="28">
        <f t="shared" si="148"/>
        <v>9089497.9499361943</v>
      </c>
      <c r="AR644" s="28">
        <f t="shared" si="149"/>
        <v>9019672.0288412161</v>
      </c>
      <c r="AS644" s="28">
        <f t="shared" si="150"/>
        <v>9102096.3645208366</v>
      </c>
      <c r="AT644" s="28">
        <f t="shared" si="151"/>
        <v>9051369.341862211</v>
      </c>
      <c r="AU644" s="28">
        <f t="shared" si="152"/>
        <v>9042923.9513239153</v>
      </c>
      <c r="AV644" s="28">
        <f t="shared" si="153"/>
        <v>9027238.3439091407</v>
      </c>
    </row>
    <row r="645" spans="1:48" s="21" customFormat="1" x14ac:dyDescent="0.3">
      <c r="A645" s="7" t="s">
        <v>281</v>
      </c>
      <c r="B645" s="7" t="s">
        <v>1116</v>
      </c>
      <c r="C645" s="7">
        <v>1301</v>
      </c>
      <c r="D645" s="7" t="s">
        <v>1206</v>
      </c>
      <c r="E645" s="7">
        <v>913</v>
      </c>
      <c r="F645" s="7">
        <v>110301</v>
      </c>
      <c r="G645" s="7" t="s">
        <v>1894</v>
      </c>
      <c r="H645" s="8" t="s">
        <v>1170</v>
      </c>
      <c r="I645" s="8"/>
      <c r="J645" s="15">
        <v>10000000</v>
      </c>
      <c r="K645" s="15">
        <v>9000000</v>
      </c>
      <c r="L645" s="15">
        <v>8000000</v>
      </c>
      <c r="M645" s="15">
        <v>10000000</v>
      </c>
      <c r="N645" s="15">
        <v>10000000</v>
      </c>
      <c r="O645" s="15">
        <v>15000000</v>
      </c>
      <c r="P645" s="15">
        <v>20000000</v>
      </c>
      <c r="Q645" s="15">
        <v>20000000</v>
      </c>
      <c r="R645" s="15">
        <v>10000000</v>
      </c>
      <c r="S645" s="15">
        <v>25000000</v>
      </c>
      <c r="T645" s="15">
        <v>10000000</v>
      </c>
      <c r="U645" s="15">
        <v>20000000</v>
      </c>
      <c r="V645" s="29">
        <v>0.45390000000000003</v>
      </c>
      <c r="X645" s="35">
        <v>0.45463232651367674</v>
      </c>
      <c r="Y645" s="35">
        <v>0.45382008823091191</v>
      </c>
      <c r="Z645" s="35">
        <v>0.45785523921495958</v>
      </c>
      <c r="AA645" s="35">
        <v>0.45589612887973163</v>
      </c>
      <c r="AB645" s="35">
        <v>0.4553361741469677</v>
      </c>
      <c r="AC645" s="35">
        <v>0.45513013264902907</v>
      </c>
      <c r="AD645" s="35">
        <v>0.45447489749680969</v>
      </c>
      <c r="AE645" s="35">
        <v>0.45098360144206079</v>
      </c>
      <c r="AF645" s="35">
        <v>0.45510481822604182</v>
      </c>
      <c r="AG645" s="35">
        <v>0.45256846709311055</v>
      </c>
      <c r="AH645" s="35">
        <v>0.45214619756619578</v>
      </c>
      <c r="AI645" s="35">
        <v>0.45136191719545704</v>
      </c>
      <c r="AK645" s="28">
        <f t="shared" si="142"/>
        <v>4546323.2651367672</v>
      </c>
      <c r="AL645" s="28">
        <f t="shared" si="143"/>
        <v>4084380.7940782071</v>
      </c>
      <c r="AM645" s="28">
        <f t="shared" si="144"/>
        <v>3662841.9137196764</v>
      </c>
      <c r="AN645" s="28">
        <f t="shared" si="145"/>
        <v>4558961.2887973161</v>
      </c>
      <c r="AO645" s="28">
        <f t="shared" si="146"/>
        <v>4553361.7414696766</v>
      </c>
      <c r="AP645" s="28">
        <f t="shared" si="147"/>
        <v>6826951.9897354357</v>
      </c>
      <c r="AQ645" s="28">
        <f t="shared" si="148"/>
        <v>9089497.9499361943</v>
      </c>
      <c r="AR645" s="28">
        <f t="shared" si="149"/>
        <v>9019672.0288412161</v>
      </c>
      <c r="AS645" s="28">
        <f t="shared" si="150"/>
        <v>4551048.1822604183</v>
      </c>
      <c r="AT645" s="28">
        <f t="shared" si="151"/>
        <v>11314211.677327763</v>
      </c>
      <c r="AU645" s="28">
        <f t="shared" si="152"/>
        <v>4521461.9756619576</v>
      </c>
      <c r="AV645" s="28">
        <f t="shared" si="153"/>
        <v>9027238.3439091407</v>
      </c>
    </row>
    <row r="646" spans="1:48" s="21" customFormat="1" x14ac:dyDescent="0.3">
      <c r="A646" s="7" t="s">
        <v>281</v>
      </c>
      <c r="B646" s="7" t="s">
        <v>1116</v>
      </c>
      <c r="C646" s="7">
        <v>1301</v>
      </c>
      <c r="D646" s="7" t="s">
        <v>1330</v>
      </c>
      <c r="E646" s="7">
        <v>913</v>
      </c>
      <c r="F646" s="7">
        <v>111377</v>
      </c>
      <c r="G646" s="7" t="s">
        <v>1894</v>
      </c>
      <c r="H646" s="8" t="s">
        <v>1825</v>
      </c>
      <c r="I646" s="8"/>
      <c r="J646" s="15">
        <v>5000000</v>
      </c>
      <c r="K646" s="15">
        <v>5000000</v>
      </c>
      <c r="L646" s="15">
        <v>5000000</v>
      </c>
      <c r="M646" s="15">
        <v>10000000</v>
      </c>
      <c r="N646" s="15">
        <v>10000000</v>
      </c>
      <c r="O646" s="15">
        <v>15000000</v>
      </c>
      <c r="P646" s="15">
        <v>20000000</v>
      </c>
      <c r="Q646" s="15">
        <v>10000000</v>
      </c>
      <c r="R646" s="15">
        <v>10000000</v>
      </c>
      <c r="S646" s="15">
        <v>15000000</v>
      </c>
      <c r="T646" s="15">
        <v>10000000</v>
      </c>
      <c r="U646" s="15">
        <v>15000000</v>
      </c>
      <c r="V646" s="29">
        <v>0.45390000000000003</v>
      </c>
      <c r="X646" s="35">
        <v>0.45463232651367674</v>
      </c>
      <c r="Y646" s="35">
        <v>0.45382008823091191</v>
      </c>
      <c r="Z646" s="35">
        <v>0.45785523921495958</v>
      </c>
      <c r="AA646" s="35">
        <v>0.45589612887973163</v>
      </c>
      <c r="AB646" s="35">
        <v>0.4553361741469677</v>
      </c>
      <c r="AC646" s="35">
        <v>0.45513013264902907</v>
      </c>
      <c r="AD646" s="35">
        <v>0.45447489749680969</v>
      </c>
      <c r="AE646" s="35">
        <v>0.45098360144206079</v>
      </c>
      <c r="AF646" s="35">
        <v>0.45510481822604182</v>
      </c>
      <c r="AG646" s="35">
        <v>0.45256846709311055</v>
      </c>
      <c r="AH646" s="35">
        <v>0.45214619756619578</v>
      </c>
      <c r="AI646" s="35">
        <v>0.45136191719545704</v>
      </c>
      <c r="AK646" s="28">
        <f t="shared" si="142"/>
        <v>2273161.6325683836</v>
      </c>
      <c r="AL646" s="28">
        <f t="shared" si="143"/>
        <v>2269100.4411545596</v>
      </c>
      <c r="AM646" s="28">
        <f t="shared" si="144"/>
        <v>2289276.1960747978</v>
      </c>
      <c r="AN646" s="28">
        <f t="shared" si="145"/>
        <v>4558961.2887973161</v>
      </c>
      <c r="AO646" s="28">
        <f t="shared" si="146"/>
        <v>4553361.7414696766</v>
      </c>
      <c r="AP646" s="28">
        <f t="shared" si="147"/>
        <v>6826951.9897354357</v>
      </c>
      <c r="AQ646" s="28">
        <f t="shared" si="148"/>
        <v>9089497.9499361943</v>
      </c>
      <c r="AR646" s="28">
        <f t="shared" si="149"/>
        <v>4509836.0144206081</v>
      </c>
      <c r="AS646" s="28">
        <f t="shared" si="150"/>
        <v>4551048.1822604183</v>
      </c>
      <c r="AT646" s="28">
        <f t="shared" si="151"/>
        <v>6788527.0063966578</v>
      </c>
      <c r="AU646" s="28">
        <f t="shared" si="152"/>
        <v>4521461.9756619576</v>
      </c>
      <c r="AV646" s="28">
        <f t="shared" si="153"/>
        <v>6770428.7579318555</v>
      </c>
    </row>
    <row r="647" spans="1:48" s="21" customFormat="1" x14ac:dyDescent="0.3">
      <c r="A647" s="7" t="s">
        <v>281</v>
      </c>
      <c r="B647" s="7" t="s">
        <v>1116</v>
      </c>
      <c r="C647" s="7">
        <v>1301</v>
      </c>
      <c r="D647" s="7" t="s">
        <v>926</v>
      </c>
      <c r="E647" s="7">
        <v>913</v>
      </c>
      <c r="F647" s="7">
        <v>111156</v>
      </c>
      <c r="G647" s="7" t="s">
        <v>1894</v>
      </c>
      <c r="H647" s="8" t="s">
        <v>815</v>
      </c>
      <c r="I647" s="8"/>
      <c r="J647" s="15">
        <v>5000000</v>
      </c>
      <c r="K647" s="15">
        <v>5000000</v>
      </c>
      <c r="L647" s="15">
        <v>4000000</v>
      </c>
      <c r="M647" s="15">
        <v>5000000</v>
      </c>
      <c r="N647" s="15">
        <v>5000000</v>
      </c>
      <c r="O647" s="15">
        <v>10000000</v>
      </c>
      <c r="P647" s="15">
        <v>20000000</v>
      </c>
      <c r="Q647" s="15">
        <v>5000000</v>
      </c>
      <c r="R647" s="15">
        <v>10000000</v>
      </c>
      <c r="S647" s="15">
        <v>10000000</v>
      </c>
      <c r="T647" s="15">
        <v>10000000</v>
      </c>
      <c r="U647" s="15">
        <v>10000000</v>
      </c>
      <c r="V647" s="29">
        <v>0.45390000000000003</v>
      </c>
      <c r="X647" s="35">
        <v>0.45463232651367674</v>
      </c>
      <c r="Y647" s="35">
        <v>0.45382008823091191</v>
      </c>
      <c r="Z647" s="35">
        <v>0.45785523921495958</v>
      </c>
      <c r="AA647" s="35">
        <v>0.45589612887973163</v>
      </c>
      <c r="AB647" s="35">
        <v>0.4553361741469677</v>
      </c>
      <c r="AC647" s="35">
        <v>0.45513013264902907</v>
      </c>
      <c r="AD647" s="35">
        <v>0.45447489749680969</v>
      </c>
      <c r="AE647" s="35">
        <v>0.45098360144206079</v>
      </c>
      <c r="AF647" s="35">
        <v>0.45510481822604182</v>
      </c>
      <c r="AG647" s="35">
        <v>0.45256846709311055</v>
      </c>
      <c r="AH647" s="35">
        <v>0.45214619756619578</v>
      </c>
      <c r="AI647" s="35">
        <v>0.45136191719545704</v>
      </c>
      <c r="AK647" s="28">
        <f t="shared" si="142"/>
        <v>2273161.6325683836</v>
      </c>
      <c r="AL647" s="28">
        <f t="shared" si="143"/>
        <v>2269100.4411545596</v>
      </c>
      <c r="AM647" s="28">
        <f t="shared" si="144"/>
        <v>1831420.9568598382</v>
      </c>
      <c r="AN647" s="28">
        <f t="shared" si="145"/>
        <v>2279480.6443986581</v>
      </c>
      <c r="AO647" s="28">
        <f t="shared" si="146"/>
        <v>2276680.8707348383</v>
      </c>
      <c r="AP647" s="28">
        <f t="shared" si="147"/>
        <v>4551301.3264902905</v>
      </c>
      <c r="AQ647" s="28">
        <f t="shared" si="148"/>
        <v>9089497.9499361943</v>
      </c>
      <c r="AR647" s="28">
        <f t="shared" si="149"/>
        <v>2254918.007210304</v>
      </c>
      <c r="AS647" s="28">
        <f t="shared" si="150"/>
        <v>4551048.1822604183</v>
      </c>
      <c r="AT647" s="28">
        <f t="shared" si="151"/>
        <v>4525684.6709311055</v>
      </c>
      <c r="AU647" s="28">
        <f t="shared" si="152"/>
        <v>4521461.9756619576</v>
      </c>
      <c r="AV647" s="28">
        <f t="shared" si="153"/>
        <v>4513619.1719545703</v>
      </c>
    </row>
    <row r="648" spans="1:48" s="21" customFormat="1" x14ac:dyDescent="0.3">
      <c r="A648" s="7" t="s">
        <v>281</v>
      </c>
      <c r="B648" s="7" t="s">
        <v>1116</v>
      </c>
      <c r="C648" s="7">
        <v>1301</v>
      </c>
      <c r="D648" s="7" t="s">
        <v>1333</v>
      </c>
      <c r="E648" s="7">
        <v>913</v>
      </c>
      <c r="F648" s="7">
        <v>110180</v>
      </c>
      <c r="G648" s="7" t="s">
        <v>1894</v>
      </c>
      <c r="H648" s="8" t="s">
        <v>1826</v>
      </c>
      <c r="I648" s="8"/>
      <c r="J648" s="15">
        <v>5000000</v>
      </c>
      <c r="K648" s="15">
        <v>5000000</v>
      </c>
      <c r="L648" s="15">
        <v>4000000</v>
      </c>
      <c r="M648" s="15">
        <v>5000000</v>
      </c>
      <c r="N648" s="15">
        <v>5000000</v>
      </c>
      <c r="O648" s="15">
        <v>5000000</v>
      </c>
      <c r="P648" s="15">
        <v>5000000</v>
      </c>
      <c r="Q648" s="15">
        <v>5000000</v>
      </c>
      <c r="R648" s="15">
        <v>5000000</v>
      </c>
      <c r="S648" s="15">
        <v>5000000</v>
      </c>
      <c r="T648" s="15">
        <v>5000000</v>
      </c>
      <c r="U648" s="15">
        <v>5000000</v>
      </c>
      <c r="V648" s="29">
        <v>0.45390000000000003</v>
      </c>
      <c r="X648" s="35">
        <v>0.45463232651367674</v>
      </c>
      <c r="Y648" s="35">
        <v>0.45382008823091191</v>
      </c>
      <c r="Z648" s="35">
        <v>0.45785523921495958</v>
      </c>
      <c r="AA648" s="35">
        <v>0.45589612887973163</v>
      </c>
      <c r="AB648" s="35">
        <v>0.4553361741469677</v>
      </c>
      <c r="AC648" s="35">
        <v>0.45513013264902907</v>
      </c>
      <c r="AD648" s="35">
        <v>0.45447489749680969</v>
      </c>
      <c r="AE648" s="35">
        <v>0.45098360144206079</v>
      </c>
      <c r="AF648" s="35">
        <v>0.45510481822604182</v>
      </c>
      <c r="AG648" s="35">
        <v>0.45256846709311055</v>
      </c>
      <c r="AH648" s="35">
        <v>0.45214619756619578</v>
      </c>
      <c r="AI648" s="35">
        <v>0.45136191719545704</v>
      </c>
      <c r="AK648" s="28">
        <f t="shared" si="142"/>
        <v>2273161.6325683836</v>
      </c>
      <c r="AL648" s="28">
        <f t="shared" si="143"/>
        <v>2269100.4411545596</v>
      </c>
      <c r="AM648" s="28">
        <f t="shared" si="144"/>
        <v>1831420.9568598382</v>
      </c>
      <c r="AN648" s="28">
        <f t="shared" si="145"/>
        <v>2279480.6443986581</v>
      </c>
      <c r="AO648" s="28">
        <f t="shared" si="146"/>
        <v>2276680.8707348383</v>
      </c>
      <c r="AP648" s="28">
        <f t="shared" si="147"/>
        <v>2275650.6632451452</v>
      </c>
      <c r="AQ648" s="28">
        <f t="shared" si="148"/>
        <v>2272374.4874840486</v>
      </c>
      <c r="AR648" s="28">
        <f t="shared" si="149"/>
        <v>2254918.007210304</v>
      </c>
      <c r="AS648" s="28">
        <f t="shared" si="150"/>
        <v>2275524.0911302092</v>
      </c>
      <c r="AT648" s="28">
        <f t="shared" si="151"/>
        <v>2262842.3354655528</v>
      </c>
      <c r="AU648" s="28">
        <f t="shared" si="152"/>
        <v>2260730.9878309788</v>
      </c>
      <c r="AV648" s="28">
        <f t="shared" si="153"/>
        <v>2256809.5859772852</v>
      </c>
    </row>
    <row r="649" spans="1:48" s="21" customFormat="1" x14ac:dyDescent="0.3">
      <c r="A649" s="7" t="s">
        <v>281</v>
      </c>
      <c r="B649" s="7" t="s">
        <v>1116</v>
      </c>
      <c r="C649" s="7">
        <v>1301</v>
      </c>
      <c r="D649" s="7" t="s">
        <v>8</v>
      </c>
      <c r="E649" s="7">
        <v>913</v>
      </c>
      <c r="F649" s="7">
        <v>111366</v>
      </c>
      <c r="G649" s="7" t="s">
        <v>1894</v>
      </c>
      <c r="H649" s="8" t="s">
        <v>1827</v>
      </c>
      <c r="I649" s="8"/>
      <c r="J649" s="15">
        <v>10000000</v>
      </c>
      <c r="K649" s="15">
        <v>10000000</v>
      </c>
      <c r="L649" s="15">
        <v>10000000</v>
      </c>
      <c r="M649" s="15">
        <v>10000000</v>
      </c>
      <c r="N649" s="15">
        <v>10000000</v>
      </c>
      <c r="O649" s="15">
        <v>25000000</v>
      </c>
      <c r="P649" s="15">
        <v>25000000</v>
      </c>
      <c r="Q649" s="15">
        <v>25000000</v>
      </c>
      <c r="R649" s="15">
        <v>10000000</v>
      </c>
      <c r="S649" s="15">
        <v>25000000</v>
      </c>
      <c r="T649" s="15">
        <v>10000000</v>
      </c>
      <c r="U649" s="15">
        <v>20000000</v>
      </c>
      <c r="V649" s="29">
        <v>0.45390000000000003</v>
      </c>
      <c r="X649" s="35">
        <v>0.45463232651367674</v>
      </c>
      <c r="Y649" s="35">
        <v>0.45382008823091191</v>
      </c>
      <c r="Z649" s="35">
        <v>0.45785523921495958</v>
      </c>
      <c r="AA649" s="35">
        <v>0.45589612887973163</v>
      </c>
      <c r="AB649" s="35">
        <v>0.4553361741469677</v>
      </c>
      <c r="AC649" s="35">
        <v>0.45513013264902907</v>
      </c>
      <c r="AD649" s="35">
        <v>0.45447489749680969</v>
      </c>
      <c r="AE649" s="35">
        <v>0.45098360144206079</v>
      </c>
      <c r="AF649" s="35">
        <v>0.45510481822604182</v>
      </c>
      <c r="AG649" s="35">
        <v>0.45256846709311055</v>
      </c>
      <c r="AH649" s="35">
        <v>0.45214619756619578</v>
      </c>
      <c r="AI649" s="35">
        <v>0.45136191719545704</v>
      </c>
      <c r="AK649" s="28">
        <f t="shared" si="142"/>
        <v>4546323.2651367672</v>
      </c>
      <c r="AL649" s="28">
        <f t="shared" si="143"/>
        <v>4538200.8823091192</v>
      </c>
      <c r="AM649" s="28">
        <f t="shared" si="144"/>
        <v>4578552.3921495955</v>
      </c>
      <c r="AN649" s="28">
        <f t="shared" si="145"/>
        <v>4558961.2887973161</v>
      </c>
      <c r="AO649" s="28">
        <f t="shared" si="146"/>
        <v>4553361.7414696766</v>
      </c>
      <c r="AP649" s="28">
        <f t="shared" si="147"/>
        <v>11378253.316225726</v>
      </c>
      <c r="AQ649" s="28">
        <f t="shared" si="148"/>
        <v>11361872.437420242</v>
      </c>
      <c r="AR649" s="28">
        <f t="shared" si="149"/>
        <v>11274590.036051519</v>
      </c>
      <c r="AS649" s="28">
        <f t="shared" si="150"/>
        <v>4551048.1822604183</v>
      </c>
      <c r="AT649" s="28">
        <f t="shared" si="151"/>
        <v>11314211.677327763</v>
      </c>
      <c r="AU649" s="28">
        <f t="shared" si="152"/>
        <v>4521461.9756619576</v>
      </c>
      <c r="AV649" s="28">
        <f t="shared" si="153"/>
        <v>9027238.3439091407</v>
      </c>
    </row>
    <row r="650" spans="1:48" s="21" customFormat="1" x14ac:dyDescent="0.3">
      <c r="A650" s="7" t="s">
        <v>281</v>
      </c>
      <c r="B650" s="7" t="s">
        <v>1116</v>
      </c>
      <c r="C650" s="7">
        <v>1301</v>
      </c>
      <c r="D650" s="7" t="s">
        <v>8</v>
      </c>
      <c r="E650" s="7">
        <v>913</v>
      </c>
      <c r="F650" s="7">
        <v>110398</v>
      </c>
      <c r="G650" s="7" t="s">
        <v>1894</v>
      </c>
      <c r="H650" s="8" t="s">
        <v>1828</v>
      </c>
      <c r="I650" s="8"/>
      <c r="J650" s="15">
        <v>5000000</v>
      </c>
      <c r="K650" s="15">
        <v>5000000</v>
      </c>
      <c r="L650" s="15">
        <v>9000000</v>
      </c>
      <c r="M650" s="15">
        <v>9000000</v>
      </c>
      <c r="N650" s="15">
        <v>9000000</v>
      </c>
      <c r="O650" s="15">
        <v>10000000</v>
      </c>
      <c r="P650" s="15">
        <v>10000000</v>
      </c>
      <c r="Q650" s="15">
        <v>10000000</v>
      </c>
      <c r="R650" s="15">
        <v>10000000</v>
      </c>
      <c r="S650" s="15">
        <v>10000000</v>
      </c>
      <c r="T650" s="15">
        <v>10000000</v>
      </c>
      <c r="U650" s="15">
        <v>10000000</v>
      </c>
      <c r="V650" s="29">
        <v>0.45390000000000003</v>
      </c>
      <c r="X650" s="35">
        <v>0.45463232651367674</v>
      </c>
      <c r="Y650" s="35">
        <v>0.45382008823091191</v>
      </c>
      <c r="Z650" s="35">
        <v>0.45785523921495958</v>
      </c>
      <c r="AA650" s="35">
        <v>0.45589612887973163</v>
      </c>
      <c r="AB650" s="35">
        <v>0.4553361741469677</v>
      </c>
      <c r="AC650" s="35">
        <v>0.45513013264902907</v>
      </c>
      <c r="AD650" s="35">
        <v>0.45447489749680969</v>
      </c>
      <c r="AE650" s="35">
        <v>0.45098360144206079</v>
      </c>
      <c r="AF650" s="35">
        <v>0.45510481822604182</v>
      </c>
      <c r="AG650" s="35">
        <v>0.45256846709311055</v>
      </c>
      <c r="AH650" s="35">
        <v>0.45214619756619578</v>
      </c>
      <c r="AI650" s="35">
        <v>0.45136191719545704</v>
      </c>
      <c r="AK650" s="28">
        <f t="shared" si="142"/>
        <v>2273161.6325683836</v>
      </c>
      <c r="AL650" s="28">
        <f t="shared" si="143"/>
        <v>2269100.4411545596</v>
      </c>
      <c r="AM650" s="28">
        <f t="shared" si="144"/>
        <v>4120697.152934636</v>
      </c>
      <c r="AN650" s="28">
        <f t="shared" si="145"/>
        <v>4103065.1599175846</v>
      </c>
      <c r="AO650" s="28">
        <f t="shared" si="146"/>
        <v>4098025.5673227091</v>
      </c>
      <c r="AP650" s="28">
        <f t="shared" si="147"/>
        <v>4551301.3264902905</v>
      </c>
      <c r="AQ650" s="28">
        <f t="shared" si="148"/>
        <v>4544748.9749680972</v>
      </c>
      <c r="AR650" s="28">
        <f t="shared" si="149"/>
        <v>4509836.0144206081</v>
      </c>
      <c r="AS650" s="28">
        <f t="shared" si="150"/>
        <v>4551048.1822604183</v>
      </c>
      <c r="AT650" s="28">
        <f t="shared" si="151"/>
        <v>4525684.6709311055</v>
      </c>
      <c r="AU650" s="28">
        <f t="shared" si="152"/>
        <v>4521461.9756619576</v>
      </c>
      <c r="AV650" s="28">
        <f t="shared" si="153"/>
        <v>4513619.1719545703</v>
      </c>
    </row>
    <row r="651" spans="1:48" s="21" customFormat="1" x14ac:dyDescent="0.3">
      <c r="A651" s="7" t="s">
        <v>281</v>
      </c>
      <c r="B651" s="7" t="s">
        <v>1116</v>
      </c>
      <c r="C651" s="7">
        <v>1301</v>
      </c>
      <c r="D651" s="7" t="s">
        <v>1810</v>
      </c>
      <c r="E651" s="7">
        <v>913</v>
      </c>
      <c r="F651" s="7">
        <v>110019</v>
      </c>
      <c r="G651" s="7" t="s">
        <v>1894</v>
      </c>
      <c r="H651" s="8" t="s">
        <v>1829</v>
      </c>
      <c r="I651" s="8"/>
      <c r="J651" s="15">
        <v>5000000</v>
      </c>
      <c r="K651" s="15">
        <v>5000000</v>
      </c>
      <c r="L651" s="15">
        <v>9000000</v>
      </c>
      <c r="M651" s="15">
        <v>9000000</v>
      </c>
      <c r="N651" s="15">
        <v>9000000</v>
      </c>
      <c r="O651" s="15">
        <v>5000000</v>
      </c>
      <c r="P651" s="15">
        <v>5000000</v>
      </c>
      <c r="Q651" s="15">
        <v>10000000</v>
      </c>
      <c r="R651" s="15">
        <v>5000000</v>
      </c>
      <c r="S651" s="15">
        <v>15000000</v>
      </c>
      <c r="T651" s="15">
        <v>5000000</v>
      </c>
      <c r="U651" s="15">
        <v>15000000</v>
      </c>
      <c r="V651" s="29">
        <v>0.45390000000000003</v>
      </c>
      <c r="X651" s="35">
        <v>0.45463232651367674</v>
      </c>
      <c r="Y651" s="35">
        <v>0.45382008823091191</v>
      </c>
      <c r="Z651" s="35">
        <v>0.45785523921495958</v>
      </c>
      <c r="AA651" s="35">
        <v>0.45589612887973163</v>
      </c>
      <c r="AB651" s="35">
        <v>0.4553361741469677</v>
      </c>
      <c r="AC651" s="35">
        <v>0.45513013264902907</v>
      </c>
      <c r="AD651" s="35">
        <v>0.45447489749680969</v>
      </c>
      <c r="AE651" s="35">
        <v>0.45098360144206079</v>
      </c>
      <c r="AF651" s="35">
        <v>0.45510481822604182</v>
      </c>
      <c r="AG651" s="35">
        <v>0.45256846709311055</v>
      </c>
      <c r="AH651" s="35">
        <v>0.45214619756619578</v>
      </c>
      <c r="AI651" s="35">
        <v>0.45136191719545704</v>
      </c>
      <c r="AK651" s="28">
        <f t="shared" si="142"/>
        <v>2273161.6325683836</v>
      </c>
      <c r="AL651" s="28">
        <f t="shared" si="143"/>
        <v>2269100.4411545596</v>
      </c>
      <c r="AM651" s="28">
        <f t="shared" si="144"/>
        <v>4120697.152934636</v>
      </c>
      <c r="AN651" s="28">
        <f t="shared" si="145"/>
        <v>4103065.1599175846</v>
      </c>
      <c r="AO651" s="28">
        <f t="shared" si="146"/>
        <v>4098025.5673227091</v>
      </c>
      <c r="AP651" s="28">
        <f t="shared" si="147"/>
        <v>2275650.6632451452</v>
      </c>
      <c r="AQ651" s="28">
        <f t="shared" si="148"/>
        <v>2272374.4874840486</v>
      </c>
      <c r="AR651" s="28">
        <f t="shared" si="149"/>
        <v>4509836.0144206081</v>
      </c>
      <c r="AS651" s="28">
        <f t="shared" si="150"/>
        <v>2275524.0911302092</v>
      </c>
      <c r="AT651" s="28">
        <f t="shared" si="151"/>
        <v>6788527.0063966578</v>
      </c>
      <c r="AU651" s="28">
        <f t="shared" si="152"/>
        <v>2260730.9878309788</v>
      </c>
      <c r="AV651" s="28">
        <f t="shared" si="153"/>
        <v>6770428.7579318555</v>
      </c>
    </row>
    <row r="652" spans="1:48" s="21" customFormat="1" x14ac:dyDescent="0.3">
      <c r="A652" s="7" t="s">
        <v>281</v>
      </c>
      <c r="B652" s="7" t="s">
        <v>1116</v>
      </c>
      <c r="C652" s="7">
        <v>1301</v>
      </c>
      <c r="D652" s="7" t="s">
        <v>1212</v>
      </c>
      <c r="E652" s="7">
        <v>913</v>
      </c>
      <c r="F652" s="7">
        <v>110436</v>
      </c>
      <c r="G652" s="7" t="s">
        <v>1894</v>
      </c>
      <c r="H652" s="8" t="s">
        <v>1830</v>
      </c>
      <c r="I652" s="8"/>
      <c r="J652" s="15">
        <v>10000000</v>
      </c>
      <c r="K652" s="15">
        <v>10000000</v>
      </c>
      <c r="L652" s="15">
        <v>9000000</v>
      </c>
      <c r="M652" s="15">
        <v>10000000</v>
      </c>
      <c r="N652" s="15">
        <v>10000000</v>
      </c>
      <c r="O652" s="15">
        <v>20000000</v>
      </c>
      <c r="P652" s="15">
        <v>25000000</v>
      </c>
      <c r="Q652" s="15">
        <v>20000000</v>
      </c>
      <c r="R652" s="15">
        <v>10000000</v>
      </c>
      <c r="S652" s="15">
        <v>30000000</v>
      </c>
      <c r="T652" s="15">
        <v>10000000</v>
      </c>
      <c r="U652" s="15">
        <v>20000000</v>
      </c>
      <c r="V652" s="29">
        <v>0.45390000000000003</v>
      </c>
      <c r="X652" s="35">
        <v>0.45463232651367674</v>
      </c>
      <c r="Y652" s="35">
        <v>0.45382008823091191</v>
      </c>
      <c r="Z652" s="35">
        <v>0.45785523921495958</v>
      </c>
      <c r="AA652" s="35">
        <v>0.45589612887973163</v>
      </c>
      <c r="AB652" s="35">
        <v>0.4553361741469677</v>
      </c>
      <c r="AC652" s="35">
        <v>0.45513013264902907</v>
      </c>
      <c r="AD652" s="35">
        <v>0.45447489749680969</v>
      </c>
      <c r="AE652" s="35">
        <v>0.45098360144206079</v>
      </c>
      <c r="AF652" s="35">
        <v>0.45510481822604182</v>
      </c>
      <c r="AG652" s="35">
        <v>0.45256846709311055</v>
      </c>
      <c r="AH652" s="35">
        <v>0.45214619756619578</v>
      </c>
      <c r="AI652" s="35">
        <v>0.45136191719545704</v>
      </c>
      <c r="AK652" s="28">
        <f t="shared" si="142"/>
        <v>4546323.2651367672</v>
      </c>
      <c r="AL652" s="28">
        <f t="shared" si="143"/>
        <v>4538200.8823091192</v>
      </c>
      <c r="AM652" s="28">
        <f t="shared" si="144"/>
        <v>4120697.152934636</v>
      </c>
      <c r="AN652" s="28">
        <f t="shared" si="145"/>
        <v>4558961.2887973161</v>
      </c>
      <c r="AO652" s="28">
        <f t="shared" si="146"/>
        <v>4553361.7414696766</v>
      </c>
      <c r="AP652" s="28">
        <f t="shared" si="147"/>
        <v>9102602.6529805809</v>
      </c>
      <c r="AQ652" s="28">
        <f t="shared" si="148"/>
        <v>11361872.437420242</v>
      </c>
      <c r="AR652" s="28">
        <f t="shared" si="149"/>
        <v>9019672.0288412161</v>
      </c>
      <c r="AS652" s="28">
        <f t="shared" si="150"/>
        <v>4551048.1822604183</v>
      </c>
      <c r="AT652" s="28">
        <f t="shared" si="151"/>
        <v>13577054.012793316</v>
      </c>
      <c r="AU652" s="28">
        <f t="shared" si="152"/>
        <v>4521461.9756619576</v>
      </c>
      <c r="AV652" s="28">
        <f t="shared" si="153"/>
        <v>9027238.3439091407</v>
      </c>
    </row>
    <row r="653" spans="1:48" s="21" customFormat="1" x14ac:dyDescent="0.3">
      <c r="A653" s="7" t="s">
        <v>281</v>
      </c>
      <c r="B653" s="7" t="s">
        <v>1116</v>
      </c>
      <c r="C653" s="7">
        <v>1301</v>
      </c>
      <c r="D653" s="7" t="s">
        <v>252</v>
      </c>
      <c r="E653" s="7">
        <v>913</v>
      </c>
      <c r="F653" s="7" t="s">
        <v>252</v>
      </c>
      <c r="G653" s="7" t="s">
        <v>1894</v>
      </c>
      <c r="H653" s="8" t="s">
        <v>1831</v>
      </c>
      <c r="I653" s="8"/>
      <c r="J653" s="15">
        <v>10000000</v>
      </c>
      <c r="K653" s="15">
        <v>10000000</v>
      </c>
      <c r="L653" s="15">
        <v>9000000</v>
      </c>
      <c r="M653" s="15">
        <v>10000000</v>
      </c>
      <c r="N653" s="15">
        <v>10000000</v>
      </c>
      <c r="O653" s="15">
        <v>20000000</v>
      </c>
      <c r="P653" s="15">
        <v>10000000</v>
      </c>
      <c r="Q653" s="15">
        <v>20000000</v>
      </c>
      <c r="R653" s="15">
        <v>10000000</v>
      </c>
      <c r="S653" s="15">
        <v>20000000</v>
      </c>
      <c r="T653" s="15">
        <v>10000000</v>
      </c>
      <c r="U653" s="15">
        <v>10000000</v>
      </c>
      <c r="V653" s="29">
        <v>0.45390000000000003</v>
      </c>
      <c r="X653" s="35">
        <v>0.45463232651367674</v>
      </c>
      <c r="Y653" s="35">
        <v>0.45382008823091191</v>
      </c>
      <c r="Z653" s="35">
        <v>0.45785523921495958</v>
      </c>
      <c r="AA653" s="35">
        <v>0.45589612887973163</v>
      </c>
      <c r="AB653" s="35">
        <v>0.4553361741469677</v>
      </c>
      <c r="AC653" s="35">
        <v>0.45513013264902907</v>
      </c>
      <c r="AD653" s="35">
        <v>0.45447489749680969</v>
      </c>
      <c r="AE653" s="35">
        <v>0.45098360144206079</v>
      </c>
      <c r="AF653" s="35">
        <v>0.45510481822604182</v>
      </c>
      <c r="AG653" s="35">
        <v>0.45256846709311055</v>
      </c>
      <c r="AH653" s="35">
        <v>0.45214619756619578</v>
      </c>
      <c r="AI653" s="35">
        <v>0.45136191719545704</v>
      </c>
      <c r="AK653" s="28">
        <f t="shared" si="142"/>
        <v>4546323.2651367672</v>
      </c>
      <c r="AL653" s="28">
        <f t="shared" si="143"/>
        <v>4538200.8823091192</v>
      </c>
      <c r="AM653" s="28">
        <f t="shared" si="144"/>
        <v>4120697.152934636</v>
      </c>
      <c r="AN653" s="28">
        <f t="shared" si="145"/>
        <v>4558961.2887973161</v>
      </c>
      <c r="AO653" s="28">
        <f t="shared" si="146"/>
        <v>4553361.7414696766</v>
      </c>
      <c r="AP653" s="28">
        <f t="shared" si="147"/>
        <v>9102602.6529805809</v>
      </c>
      <c r="AQ653" s="28">
        <f t="shared" si="148"/>
        <v>4544748.9749680972</v>
      </c>
      <c r="AR653" s="28">
        <f t="shared" si="149"/>
        <v>9019672.0288412161</v>
      </c>
      <c r="AS653" s="28">
        <f t="shared" si="150"/>
        <v>4551048.1822604183</v>
      </c>
      <c r="AT653" s="28">
        <f t="shared" si="151"/>
        <v>9051369.341862211</v>
      </c>
      <c r="AU653" s="28">
        <f t="shared" si="152"/>
        <v>4521461.9756619576</v>
      </c>
      <c r="AV653" s="28">
        <f t="shared" si="153"/>
        <v>4513619.1719545703</v>
      </c>
    </row>
    <row r="654" spans="1:48" s="21" customFormat="1" x14ac:dyDescent="0.3">
      <c r="A654" s="7" t="s">
        <v>281</v>
      </c>
      <c r="B654" s="7" t="s">
        <v>1116</v>
      </c>
      <c r="C654" s="7">
        <v>1301</v>
      </c>
      <c r="D654" s="7" t="s">
        <v>1218</v>
      </c>
      <c r="E654" s="7">
        <v>913</v>
      </c>
      <c r="F654" s="7">
        <v>110896</v>
      </c>
      <c r="G654" s="7" t="s">
        <v>1329</v>
      </c>
      <c r="H654" s="8" t="s">
        <v>1832</v>
      </c>
      <c r="I654" s="8"/>
      <c r="J654" s="15">
        <v>10000000</v>
      </c>
      <c r="K654" s="15">
        <v>10000000</v>
      </c>
      <c r="L654" s="15">
        <v>20000000</v>
      </c>
      <c r="M654" s="15">
        <v>24000000</v>
      </c>
      <c r="N654" s="15">
        <v>24000000</v>
      </c>
      <c r="O654" s="15">
        <v>24000000</v>
      </c>
      <c r="P654" s="15">
        <v>24000000</v>
      </c>
      <c r="Q654" s="15">
        <v>24000000</v>
      </c>
      <c r="R654" s="15">
        <v>25000000</v>
      </c>
      <c r="S654" s="15">
        <v>25000000</v>
      </c>
      <c r="T654" s="15">
        <v>25000000</v>
      </c>
      <c r="U654" s="15">
        <v>25000000</v>
      </c>
      <c r="V654" s="29">
        <v>0.45390000000000003</v>
      </c>
      <c r="X654" s="35">
        <v>0.45463232651367674</v>
      </c>
      <c r="Y654" s="35">
        <v>0.45382008823091191</v>
      </c>
      <c r="Z654" s="35">
        <v>0.45785523921495958</v>
      </c>
      <c r="AA654" s="35">
        <v>0.45589612887973163</v>
      </c>
      <c r="AB654" s="35">
        <v>0.4553361741469677</v>
      </c>
      <c r="AC654" s="35">
        <v>0.45513013264902907</v>
      </c>
      <c r="AD654" s="35">
        <v>0.45447489749680969</v>
      </c>
      <c r="AE654" s="35">
        <v>0.45098360144206079</v>
      </c>
      <c r="AF654" s="35">
        <v>0.45510481822604182</v>
      </c>
      <c r="AG654" s="35">
        <v>0.45256846709311055</v>
      </c>
      <c r="AH654" s="35">
        <v>0.45214619756619578</v>
      </c>
      <c r="AI654" s="35">
        <v>0.45136191719545704</v>
      </c>
      <c r="AK654" s="28">
        <f t="shared" si="142"/>
        <v>4546323.2651367672</v>
      </c>
      <c r="AL654" s="28">
        <f t="shared" si="143"/>
        <v>4538200.8823091192</v>
      </c>
      <c r="AM654" s="28">
        <f t="shared" si="144"/>
        <v>9157104.7842991911</v>
      </c>
      <c r="AN654" s="28">
        <f t="shared" si="145"/>
        <v>10941507.093113558</v>
      </c>
      <c r="AO654" s="28">
        <f t="shared" si="146"/>
        <v>10928068.179527225</v>
      </c>
      <c r="AP654" s="28">
        <f t="shared" si="147"/>
        <v>10923123.183576697</v>
      </c>
      <c r="AQ654" s="28">
        <f t="shared" si="148"/>
        <v>10907397.539923433</v>
      </c>
      <c r="AR654" s="28">
        <f t="shared" si="149"/>
        <v>10823606.43460946</v>
      </c>
      <c r="AS654" s="28">
        <f t="shared" si="150"/>
        <v>11377620.455651045</v>
      </c>
      <c r="AT654" s="28">
        <f t="shared" si="151"/>
        <v>11314211.677327763</v>
      </c>
      <c r="AU654" s="28">
        <f t="shared" si="152"/>
        <v>11303654.939154895</v>
      </c>
      <c r="AV654" s="28">
        <f t="shared" si="153"/>
        <v>11284047.929886427</v>
      </c>
    </row>
    <row r="655" spans="1:48" s="21" customFormat="1" x14ac:dyDescent="0.3">
      <c r="A655" s="7" t="s">
        <v>281</v>
      </c>
      <c r="B655" s="7" t="s">
        <v>1116</v>
      </c>
      <c r="C655" s="7">
        <v>1301</v>
      </c>
      <c r="D655" s="7" t="s">
        <v>1331</v>
      </c>
      <c r="E655" s="7">
        <v>913</v>
      </c>
      <c r="F655" s="7">
        <v>111193</v>
      </c>
      <c r="G655" s="7" t="s">
        <v>1329</v>
      </c>
      <c r="H655" s="8" t="s">
        <v>1833</v>
      </c>
      <c r="I655" s="8"/>
      <c r="J655" s="15">
        <v>10000000</v>
      </c>
      <c r="K655" s="15">
        <v>9000000</v>
      </c>
      <c r="L655" s="15">
        <v>8000000</v>
      </c>
      <c r="M655" s="15">
        <v>10000000</v>
      </c>
      <c r="N655" s="15">
        <v>10000000</v>
      </c>
      <c r="O655" s="15">
        <v>10000000</v>
      </c>
      <c r="P655" s="15">
        <v>10000000</v>
      </c>
      <c r="Q655" s="15">
        <v>10000000</v>
      </c>
      <c r="R655" s="15">
        <v>10000000</v>
      </c>
      <c r="S655" s="15">
        <v>10000000</v>
      </c>
      <c r="T655" s="15">
        <v>10000000</v>
      </c>
      <c r="U655" s="15">
        <v>10000000</v>
      </c>
      <c r="V655" s="29">
        <v>0.45390000000000003</v>
      </c>
      <c r="X655" s="35">
        <v>0.45463232651367674</v>
      </c>
      <c r="Y655" s="35">
        <v>0.45382008823091191</v>
      </c>
      <c r="Z655" s="35">
        <v>0.45785523921495958</v>
      </c>
      <c r="AA655" s="35">
        <v>0.45589612887973163</v>
      </c>
      <c r="AB655" s="35">
        <v>0.4553361741469677</v>
      </c>
      <c r="AC655" s="35">
        <v>0.45513013264902907</v>
      </c>
      <c r="AD655" s="35">
        <v>0.45447489749680969</v>
      </c>
      <c r="AE655" s="35">
        <v>0.45098360144206079</v>
      </c>
      <c r="AF655" s="35">
        <v>0.45510481822604182</v>
      </c>
      <c r="AG655" s="35">
        <v>0.45256846709311055</v>
      </c>
      <c r="AH655" s="35">
        <v>0.45214619756619578</v>
      </c>
      <c r="AI655" s="35">
        <v>0.45136191719545704</v>
      </c>
      <c r="AK655" s="28">
        <f t="shared" si="142"/>
        <v>4546323.2651367672</v>
      </c>
      <c r="AL655" s="28">
        <f t="shared" si="143"/>
        <v>4084380.7940782071</v>
      </c>
      <c r="AM655" s="28">
        <f t="shared" si="144"/>
        <v>3662841.9137196764</v>
      </c>
      <c r="AN655" s="28">
        <f t="shared" si="145"/>
        <v>4558961.2887973161</v>
      </c>
      <c r="AO655" s="28">
        <f t="shared" si="146"/>
        <v>4553361.7414696766</v>
      </c>
      <c r="AP655" s="28">
        <f t="shared" si="147"/>
        <v>4551301.3264902905</v>
      </c>
      <c r="AQ655" s="28">
        <f t="shared" si="148"/>
        <v>4544748.9749680972</v>
      </c>
      <c r="AR655" s="28">
        <f t="shared" si="149"/>
        <v>4509836.0144206081</v>
      </c>
      <c r="AS655" s="28">
        <f t="shared" si="150"/>
        <v>4551048.1822604183</v>
      </c>
      <c r="AT655" s="28">
        <f t="shared" si="151"/>
        <v>4525684.6709311055</v>
      </c>
      <c r="AU655" s="28">
        <f t="shared" si="152"/>
        <v>4521461.9756619576</v>
      </c>
      <c r="AV655" s="28">
        <f t="shared" si="153"/>
        <v>4513619.1719545703</v>
      </c>
    </row>
    <row r="656" spans="1:48" s="21" customFormat="1" x14ac:dyDescent="0.3">
      <c r="A656" s="7" t="s">
        <v>281</v>
      </c>
      <c r="B656" s="7" t="s">
        <v>1116</v>
      </c>
      <c r="C656" s="7">
        <v>1301</v>
      </c>
      <c r="D656" s="7" t="s">
        <v>1219</v>
      </c>
      <c r="E656" s="7">
        <v>913</v>
      </c>
      <c r="F656" s="7">
        <v>110831</v>
      </c>
      <c r="G656" s="7" t="s">
        <v>1329</v>
      </c>
      <c r="H656" s="8" t="s">
        <v>1182</v>
      </c>
      <c r="I656" s="8"/>
      <c r="J656" s="15">
        <v>14000000</v>
      </c>
      <c r="K656" s="15">
        <v>14000000</v>
      </c>
      <c r="L656" s="15">
        <v>12000000</v>
      </c>
      <c r="M656" s="15">
        <v>14000000</v>
      </c>
      <c r="N656" s="15">
        <v>14000000</v>
      </c>
      <c r="O656" s="15">
        <v>14000000</v>
      </c>
      <c r="P656" s="15">
        <v>14000000</v>
      </c>
      <c r="Q656" s="15">
        <v>14000000</v>
      </c>
      <c r="R656" s="15">
        <v>14000000</v>
      </c>
      <c r="S656" s="15">
        <v>14000000</v>
      </c>
      <c r="T656" s="15">
        <v>14000000</v>
      </c>
      <c r="U656" s="15">
        <v>14000000</v>
      </c>
      <c r="V656" s="29">
        <v>0.45390000000000003</v>
      </c>
      <c r="X656" s="35">
        <v>0.45463232651367674</v>
      </c>
      <c r="Y656" s="35">
        <v>0.45382008823091191</v>
      </c>
      <c r="Z656" s="35">
        <v>0.45785523921495958</v>
      </c>
      <c r="AA656" s="35">
        <v>0.45589612887973163</v>
      </c>
      <c r="AB656" s="35">
        <v>0.4553361741469677</v>
      </c>
      <c r="AC656" s="35">
        <v>0.45513013264902907</v>
      </c>
      <c r="AD656" s="35">
        <v>0.45447489749680969</v>
      </c>
      <c r="AE656" s="35">
        <v>0.45098360144206079</v>
      </c>
      <c r="AF656" s="35">
        <v>0.45510481822604182</v>
      </c>
      <c r="AG656" s="35">
        <v>0.45256846709311055</v>
      </c>
      <c r="AH656" s="35">
        <v>0.45214619756619578</v>
      </c>
      <c r="AI656" s="35">
        <v>0.45136191719545704</v>
      </c>
      <c r="AK656" s="28">
        <f t="shared" si="142"/>
        <v>6364852.5711914748</v>
      </c>
      <c r="AL656" s="28">
        <f t="shared" si="143"/>
        <v>6353481.2352327667</v>
      </c>
      <c r="AM656" s="28">
        <f t="shared" si="144"/>
        <v>5494262.8705795147</v>
      </c>
      <c r="AN656" s="28">
        <f t="shared" si="145"/>
        <v>6382545.8043162432</v>
      </c>
      <c r="AO656" s="28">
        <f t="shared" si="146"/>
        <v>6374706.4380575474</v>
      </c>
      <c r="AP656" s="28">
        <f t="shared" si="147"/>
        <v>6371821.857086407</v>
      </c>
      <c r="AQ656" s="28">
        <f t="shared" si="148"/>
        <v>6362648.564955336</v>
      </c>
      <c r="AR656" s="28">
        <f t="shared" si="149"/>
        <v>6313770.4201888507</v>
      </c>
      <c r="AS656" s="28">
        <f t="shared" si="150"/>
        <v>6371467.4551645853</v>
      </c>
      <c r="AT656" s="28">
        <f t="shared" si="151"/>
        <v>6335958.5393035477</v>
      </c>
      <c r="AU656" s="28">
        <f t="shared" si="152"/>
        <v>6330046.7659267411</v>
      </c>
      <c r="AV656" s="28">
        <f t="shared" si="153"/>
        <v>6319066.8407363985</v>
      </c>
    </row>
    <row r="657" spans="1:48" s="21" customFormat="1" x14ac:dyDescent="0.3">
      <c r="A657" s="7" t="s">
        <v>281</v>
      </c>
      <c r="B657" s="7" t="s">
        <v>1116</v>
      </c>
      <c r="C657" s="7">
        <v>1301</v>
      </c>
      <c r="D657" s="7" t="s">
        <v>8</v>
      </c>
      <c r="E657" s="7">
        <v>913</v>
      </c>
      <c r="F657" s="7">
        <v>110891</v>
      </c>
      <c r="G657" s="7" t="s">
        <v>1329</v>
      </c>
      <c r="H657" s="8" t="s">
        <v>1834</v>
      </c>
      <c r="I657" s="8"/>
      <c r="J657" s="15">
        <v>5000000</v>
      </c>
      <c r="K657" s="15">
        <v>5000000</v>
      </c>
      <c r="L657" s="15">
        <v>4000000</v>
      </c>
      <c r="M657" s="15">
        <v>5000000</v>
      </c>
      <c r="N657" s="15">
        <v>5000000</v>
      </c>
      <c r="O657" s="15">
        <v>5000000</v>
      </c>
      <c r="P657" s="15">
        <v>5000000</v>
      </c>
      <c r="Q657" s="15">
        <v>5000000</v>
      </c>
      <c r="R657" s="15">
        <v>5000000</v>
      </c>
      <c r="S657" s="15">
        <v>5000000</v>
      </c>
      <c r="T657" s="15">
        <v>5000000</v>
      </c>
      <c r="U657" s="15">
        <v>5000000</v>
      </c>
      <c r="V657" s="29">
        <v>0.45390000000000003</v>
      </c>
      <c r="X657" s="35">
        <v>0.45463232651367674</v>
      </c>
      <c r="Y657" s="35">
        <v>0.45382008823091191</v>
      </c>
      <c r="Z657" s="35">
        <v>0.45785523921495958</v>
      </c>
      <c r="AA657" s="35">
        <v>0.45589612887973163</v>
      </c>
      <c r="AB657" s="35">
        <v>0.4553361741469677</v>
      </c>
      <c r="AC657" s="35">
        <v>0.45513013264902907</v>
      </c>
      <c r="AD657" s="35">
        <v>0.45447489749680969</v>
      </c>
      <c r="AE657" s="35">
        <v>0.45098360144206079</v>
      </c>
      <c r="AF657" s="35">
        <v>0.45510481822604182</v>
      </c>
      <c r="AG657" s="35">
        <v>0.45256846709311055</v>
      </c>
      <c r="AH657" s="35">
        <v>0.45214619756619578</v>
      </c>
      <c r="AI657" s="35">
        <v>0.45136191719545704</v>
      </c>
      <c r="AK657" s="28">
        <f t="shared" si="142"/>
        <v>2273161.6325683836</v>
      </c>
      <c r="AL657" s="28">
        <f t="shared" si="143"/>
        <v>2269100.4411545596</v>
      </c>
      <c r="AM657" s="28">
        <f t="shared" si="144"/>
        <v>1831420.9568598382</v>
      </c>
      <c r="AN657" s="28">
        <f t="shared" si="145"/>
        <v>2279480.6443986581</v>
      </c>
      <c r="AO657" s="28">
        <f t="shared" si="146"/>
        <v>2276680.8707348383</v>
      </c>
      <c r="AP657" s="28">
        <f t="shared" si="147"/>
        <v>2275650.6632451452</v>
      </c>
      <c r="AQ657" s="28">
        <f t="shared" si="148"/>
        <v>2272374.4874840486</v>
      </c>
      <c r="AR657" s="28">
        <f t="shared" si="149"/>
        <v>2254918.007210304</v>
      </c>
      <c r="AS657" s="28">
        <f t="shared" si="150"/>
        <v>2275524.0911302092</v>
      </c>
      <c r="AT657" s="28">
        <f t="shared" si="151"/>
        <v>2262842.3354655528</v>
      </c>
      <c r="AU657" s="28">
        <f t="shared" si="152"/>
        <v>2260730.9878309788</v>
      </c>
      <c r="AV657" s="28">
        <f t="shared" si="153"/>
        <v>2256809.5859772852</v>
      </c>
    </row>
    <row r="658" spans="1:48" s="21" customFormat="1" x14ac:dyDescent="0.3">
      <c r="A658" s="7" t="s">
        <v>281</v>
      </c>
      <c r="B658" s="7" t="s">
        <v>1116</v>
      </c>
      <c r="C658" s="7">
        <v>1301</v>
      </c>
      <c r="D658" s="7" t="s">
        <v>1899</v>
      </c>
      <c r="E658" s="7">
        <v>913</v>
      </c>
      <c r="F658" s="7">
        <v>110998</v>
      </c>
      <c r="G658" s="7" t="s">
        <v>1329</v>
      </c>
      <c r="H658" s="8" t="s">
        <v>1835</v>
      </c>
      <c r="I658" s="8"/>
      <c r="J658" s="15">
        <v>10000000</v>
      </c>
      <c r="K658" s="15">
        <v>15000000</v>
      </c>
      <c r="L658" s="15">
        <v>9000000</v>
      </c>
      <c r="M658" s="15">
        <v>18000000</v>
      </c>
      <c r="N658" s="15">
        <v>10000000</v>
      </c>
      <c r="O658" s="15">
        <v>18000000</v>
      </c>
      <c r="P658" s="15">
        <v>18000000</v>
      </c>
      <c r="Q658" s="15">
        <v>18000000</v>
      </c>
      <c r="R658" s="15">
        <v>15000000</v>
      </c>
      <c r="S658" s="15">
        <v>18000000</v>
      </c>
      <c r="T658" s="15">
        <v>15000000</v>
      </c>
      <c r="U658" s="15">
        <v>18000000</v>
      </c>
      <c r="V658" s="29">
        <v>0.45390000000000003</v>
      </c>
      <c r="X658" s="35">
        <v>0.45463232651367674</v>
      </c>
      <c r="Y658" s="35">
        <v>0.45382008823091191</v>
      </c>
      <c r="Z658" s="35">
        <v>0.45785523921495958</v>
      </c>
      <c r="AA658" s="35">
        <v>0.45589612887973163</v>
      </c>
      <c r="AB658" s="35">
        <v>0.4553361741469677</v>
      </c>
      <c r="AC658" s="35">
        <v>0.45513013264902907</v>
      </c>
      <c r="AD658" s="35">
        <v>0.45447489749680969</v>
      </c>
      <c r="AE658" s="35">
        <v>0.45098360144206079</v>
      </c>
      <c r="AF658" s="35">
        <v>0.45510481822604182</v>
      </c>
      <c r="AG658" s="35">
        <v>0.45256846709311055</v>
      </c>
      <c r="AH658" s="35">
        <v>0.45214619756619578</v>
      </c>
      <c r="AI658" s="35">
        <v>0.45136191719545704</v>
      </c>
      <c r="AK658" s="28">
        <f t="shared" si="142"/>
        <v>4546323.2651367672</v>
      </c>
      <c r="AL658" s="28">
        <f t="shared" si="143"/>
        <v>6807301.3234636784</v>
      </c>
      <c r="AM658" s="28">
        <f t="shared" si="144"/>
        <v>4120697.152934636</v>
      </c>
      <c r="AN658" s="28">
        <f t="shared" si="145"/>
        <v>8206130.3198351692</v>
      </c>
      <c r="AO658" s="28">
        <f t="shared" si="146"/>
        <v>4553361.7414696766</v>
      </c>
      <c r="AP658" s="28">
        <f t="shared" si="147"/>
        <v>8192342.3876825236</v>
      </c>
      <c r="AQ658" s="28">
        <f t="shared" si="148"/>
        <v>8180548.1549425749</v>
      </c>
      <c r="AR658" s="28">
        <f t="shared" si="149"/>
        <v>8117704.8259570943</v>
      </c>
      <c r="AS658" s="28">
        <f t="shared" si="150"/>
        <v>6826572.2733906275</v>
      </c>
      <c r="AT658" s="28">
        <f t="shared" si="151"/>
        <v>8146232.4076759899</v>
      </c>
      <c r="AU658" s="28">
        <f t="shared" si="152"/>
        <v>6782192.9634929365</v>
      </c>
      <c r="AV658" s="28">
        <f t="shared" si="153"/>
        <v>8124514.5095182266</v>
      </c>
    </row>
    <row r="659" spans="1:48" s="21" customFormat="1" x14ac:dyDescent="0.3">
      <c r="A659" s="7" t="s">
        <v>281</v>
      </c>
      <c r="B659" s="7" t="s">
        <v>1116</v>
      </c>
      <c r="C659" s="7">
        <v>1301</v>
      </c>
      <c r="D659" s="7" t="s">
        <v>1332</v>
      </c>
      <c r="E659" s="7">
        <v>913</v>
      </c>
      <c r="F659" s="7">
        <v>110173</v>
      </c>
      <c r="G659" s="7" t="s">
        <v>1329</v>
      </c>
      <c r="H659" s="8" t="s">
        <v>1836</v>
      </c>
      <c r="I659" s="8"/>
      <c r="J659" s="15">
        <v>6000000</v>
      </c>
      <c r="K659" s="15">
        <v>5000000</v>
      </c>
      <c r="L659" s="15">
        <v>5000000</v>
      </c>
      <c r="M659" s="15">
        <v>6000000</v>
      </c>
      <c r="N659" s="15">
        <v>6000000</v>
      </c>
      <c r="O659" s="15">
        <v>6000000</v>
      </c>
      <c r="P659" s="15">
        <v>6000000</v>
      </c>
      <c r="Q659" s="15">
        <v>6000000</v>
      </c>
      <c r="R659" s="15">
        <v>6000000</v>
      </c>
      <c r="S659" s="15">
        <v>6000000</v>
      </c>
      <c r="T659" s="15">
        <v>6000000</v>
      </c>
      <c r="U659" s="15">
        <v>6000000</v>
      </c>
      <c r="V659" s="29">
        <v>0.45390000000000003</v>
      </c>
      <c r="X659" s="35">
        <v>0.45463232651367674</v>
      </c>
      <c r="Y659" s="35">
        <v>0.45382008823091191</v>
      </c>
      <c r="Z659" s="35">
        <v>0.45785523921495958</v>
      </c>
      <c r="AA659" s="35">
        <v>0.45589612887973163</v>
      </c>
      <c r="AB659" s="35">
        <v>0.4553361741469677</v>
      </c>
      <c r="AC659" s="35">
        <v>0.45513013264902907</v>
      </c>
      <c r="AD659" s="35">
        <v>0.45447489749680969</v>
      </c>
      <c r="AE659" s="35">
        <v>0.45098360144206079</v>
      </c>
      <c r="AF659" s="35">
        <v>0.45510481822604182</v>
      </c>
      <c r="AG659" s="35">
        <v>0.45256846709311055</v>
      </c>
      <c r="AH659" s="35">
        <v>0.45214619756619578</v>
      </c>
      <c r="AI659" s="35">
        <v>0.45136191719545704</v>
      </c>
      <c r="AK659" s="28">
        <f t="shared" si="142"/>
        <v>2727793.9590820605</v>
      </c>
      <c r="AL659" s="28">
        <f t="shared" si="143"/>
        <v>2269100.4411545596</v>
      </c>
      <c r="AM659" s="28">
        <f t="shared" si="144"/>
        <v>2289276.1960747978</v>
      </c>
      <c r="AN659" s="28">
        <f t="shared" si="145"/>
        <v>2735376.7732783896</v>
      </c>
      <c r="AO659" s="28">
        <f t="shared" si="146"/>
        <v>2732017.0448818062</v>
      </c>
      <c r="AP659" s="28">
        <f t="shared" si="147"/>
        <v>2730780.7958941744</v>
      </c>
      <c r="AQ659" s="28">
        <f t="shared" si="148"/>
        <v>2726849.3849808583</v>
      </c>
      <c r="AR659" s="28">
        <f t="shared" si="149"/>
        <v>2705901.6086523649</v>
      </c>
      <c r="AS659" s="28">
        <f t="shared" si="150"/>
        <v>2730628.9093562509</v>
      </c>
      <c r="AT659" s="28">
        <f t="shared" si="151"/>
        <v>2715410.8025586633</v>
      </c>
      <c r="AU659" s="28">
        <f t="shared" si="152"/>
        <v>2712877.1853971747</v>
      </c>
      <c r="AV659" s="28">
        <f t="shared" si="153"/>
        <v>2708171.5031727422</v>
      </c>
    </row>
    <row r="660" spans="1:48" s="21" customFormat="1" x14ac:dyDescent="0.3">
      <c r="A660" s="7" t="s">
        <v>281</v>
      </c>
      <c r="B660" s="7" t="s">
        <v>1116</v>
      </c>
      <c r="C660" s="7">
        <v>1301</v>
      </c>
      <c r="D660" s="7" t="s">
        <v>8</v>
      </c>
      <c r="E660" s="7">
        <v>913</v>
      </c>
      <c r="F660" s="7">
        <v>110310</v>
      </c>
      <c r="G660" s="7" t="s">
        <v>1329</v>
      </c>
      <c r="H660" s="8" t="s">
        <v>1837</v>
      </c>
      <c r="I660" s="8"/>
      <c r="J660" s="15">
        <v>3000000</v>
      </c>
      <c r="K660" s="15">
        <v>3000000</v>
      </c>
      <c r="L660" s="15">
        <v>2000000</v>
      </c>
      <c r="M660" s="15">
        <v>4000000</v>
      </c>
      <c r="N660" s="15">
        <v>4000000</v>
      </c>
      <c r="O660" s="15">
        <v>2000000</v>
      </c>
      <c r="P660" s="15">
        <v>4000000</v>
      </c>
      <c r="Q660" s="15">
        <v>6000000</v>
      </c>
      <c r="R660" s="15">
        <v>4000000</v>
      </c>
      <c r="S660" s="15">
        <v>2000000</v>
      </c>
      <c r="T660" s="15">
        <v>4000000</v>
      </c>
      <c r="U660" s="15">
        <v>4000000</v>
      </c>
      <c r="V660" s="29">
        <v>0.45390000000000003</v>
      </c>
      <c r="X660" s="35">
        <v>0.45463232651367674</v>
      </c>
      <c r="Y660" s="35">
        <v>0.45382008823091191</v>
      </c>
      <c r="Z660" s="35">
        <v>0.45785523921495958</v>
      </c>
      <c r="AA660" s="35">
        <v>0.45589612887973163</v>
      </c>
      <c r="AB660" s="35">
        <v>0.4553361741469677</v>
      </c>
      <c r="AC660" s="35">
        <v>0.45513013264902907</v>
      </c>
      <c r="AD660" s="35">
        <v>0.45447489749680969</v>
      </c>
      <c r="AE660" s="35">
        <v>0.45098360144206079</v>
      </c>
      <c r="AF660" s="35">
        <v>0.45510481822604182</v>
      </c>
      <c r="AG660" s="35">
        <v>0.45256846709311055</v>
      </c>
      <c r="AH660" s="35">
        <v>0.45214619756619578</v>
      </c>
      <c r="AI660" s="35">
        <v>0.45136191719545704</v>
      </c>
      <c r="AK660" s="28">
        <f t="shared" si="142"/>
        <v>1363896.9795410302</v>
      </c>
      <c r="AL660" s="28">
        <f t="shared" si="143"/>
        <v>1361460.2646927356</v>
      </c>
      <c r="AM660" s="28">
        <f t="shared" si="144"/>
        <v>915710.47842991911</v>
      </c>
      <c r="AN660" s="28">
        <f t="shared" si="145"/>
        <v>1823584.5155189265</v>
      </c>
      <c r="AO660" s="28">
        <f t="shared" si="146"/>
        <v>1821344.6965878708</v>
      </c>
      <c r="AP660" s="28">
        <f t="shared" si="147"/>
        <v>910260.26529805816</v>
      </c>
      <c r="AQ660" s="28">
        <f t="shared" si="148"/>
        <v>1817899.5899872389</v>
      </c>
      <c r="AR660" s="28">
        <f t="shared" si="149"/>
        <v>2705901.6086523649</v>
      </c>
      <c r="AS660" s="28">
        <f t="shared" si="150"/>
        <v>1820419.2729041672</v>
      </c>
      <c r="AT660" s="28">
        <f t="shared" si="151"/>
        <v>905136.9341862211</v>
      </c>
      <c r="AU660" s="28">
        <f t="shared" si="152"/>
        <v>1808584.7902647832</v>
      </c>
      <c r="AV660" s="28">
        <f t="shared" si="153"/>
        <v>1805447.6687818281</v>
      </c>
    </row>
    <row r="661" spans="1:48" s="21" customFormat="1" x14ac:dyDescent="0.3">
      <c r="A661" s="7" t="s">
        <v>281</v>
      </c>
      <c r="B661" s="7" t="s">
        <v>1116</v>
      </c>
      <c r="C661" s="7">
        <v>1301</v>
      </c>
      <c r="D661" s="7" t="s">
        <v>8</v>
      </c>
      <c r="E661" s="7">
        <v>913</v>
      </c>
      <c r="F661" s="7">
        <v>110758</v>
      </c>
      <c r="G661" s="7" t="s">
        <v>1329</v>
      </c>
      <c r="H661" s="8" t="s">
        <v>1838</v>
      </c>
      <c r="I661" s="8"/>
      <c r="J661" s="15">
        <v>1000000</v>
      </c>
      <c r="K661" s="15">
        <v>1000000</v>
      </c>
      <c r="L661" s="15">
        <v>1000000</v>
      </c>
      <c r="M661" s="15">
        <v>2000000</v>
      </c>
      <c r="N661" s="15">
        <v>2000000</v>
      </c>
      <c r="O661" s="15">
        <v>2000000</v>
      </c>
      <c r="P661" s="15">
        <v>1000000</v>
      </c>
      <c r="Q661" s="15">
        <v>1000000</v>
      </c>
      <c r="R661" s="15">
        <v>2000000</v>
      </c>
      <c r="S661" s="15">
        <v>1000000</v>
      </c>
      <c r="T661" s="15">
        <v>2000000</v>
      </c>
      <c r="U661" s="15">
        <v>1000000</v>
      </c>
      <c r="V661" s="29">
        <v>0.45390000000000003</v>
      </c>
      <c r="X661" s="35">
        <v>0.45463232651367674</v>
      </c>
      <c r="Y661" s="35">
        <v>0.45382008823091191</v>
      </c>
      <c r="Z661" s="35">
        <v>0.45785523921495958</v>
      </c>
      <c r="AA661" s="35">
        <v>0.45589612887973163</v>
      </c>
      <c r="AB661" s="35">
        <v>0.4553361741469677</v>
      </c>
      <c r="AC661" s="35">
        <v>0.45513013264902907</v>
      </c>
      <c r="AD661" s="35">
        <v>0.45447489749680969</v>
      </c>
      <c r="AE661" s="35">
        <v>0.45098360144206079</v>
      </c>
      <c r="AF661" s="35">
        <v>0.45510481822604182</v>
      </c>
      <c r="AG661" s="35">
        <v>0.45256846709311055</v>
      </c>
      <c r="AH661" s="35">
        <v>0.45214619756619578</v>
      </c>
      <c r="AI661" s="35">
        <v>0.45136191719545704</v>
      </c>
      <c r="AK661" s="28">
        <f t="shared" si="142"/>
        <v>454632.32651367673</v>
      </c>
      <c r="AL661" s="28">
        <f t="shared" si="143"/>
        <v>453820.08823091193</v>
      </c>
      <c r="AM661" s="28">
        <f t="shared" si="144"/>
        <v>457855.23921495955</v>
      </c>
      <c r="AN661" s="28">
        <f t="shared" si="145"/>
        <v>911792.25775946327</v>
      </c>
      <c r="AO661" s="28">
        <f t="shared" si="146"/>
        <v>910672.34829393541</v>
      </c>
      <c r="AP661" s="28">
        <f t="shared" si="147"/>
        <v>910260.26529805816</v>
      </c>
      <c r="AQ661" s="28">
        <f t="shared" si="148"/>
        <v>454474.89749680972</v>
      </c>
      <c r="AR661" s="28">
        <f t="shared" si="149"/>
        <v>450983.60144206078</v>
      </c>
      <c r="AS661" s="28">
        <f t="shared" si="150"/>
        <v>910209.63645208359</v>
      </c>
      <c r="AT661" s="28">
        <f t="shared" si="151"/>
        <v>452568.46709311055</v>
      </c>
      <c r="AU661" s="28">
        <f t="shared" si="152"/>
        <v>904292.3951323916</v>
      </c>
      <c r="AV661" s="28">
        <f t="shared" si="153"/>
        <v>451361.91719545703</v>
      </c>
    </row>
    <row r="662" spans="1:48" s="21" customFormat="1" x14ac:dyDescent="0.3">
      <c r="A662" s="7" t="s">
        <v>281</v>
      </c>
      <c r="B662" s="7" t="s">
        <v>1116</v>
      </c>
      <c r="C662" s="7">
        <v>1301</v>
      </c>
      <c r="D662" s="7" t="s">
        <v>8</v>
      </c>
      <c r="E662" s="7">
        <v>913</v>
      </c>
      <c r="F662" s="7">
        <v>111477</v>
      </c>
      <c r="G662" s="7" t="s">
        <v>1329</v>
      </c>
      <c r="H662" s="8" t="s">
        <v>1839</v>
      </c>
      <c r="I662" s="8"/>
      <c r="J662" s="15">
        <v>1000000</v>
      </c>
      <c r="K662" s="15">
        <v>2000000</v>
      </c>
      <c r="L662" s="15">
        <v>1000000</v>
      </c>
      <c r="M662" s="15">
        <v>2000000</v>
      </c>
      <c r="N662" s="15">
        <v>2000000</v>
      </c>
      <c r="O662" s="15">
        <v>4000000</v>
      </c>
      <c r="P662" s="15">
        <v>4000000</v>
      </c>
      <c r="Q662" s="15">
        <v>4000000</v>
      </c>
      <c r="R662" s="15">
        <v>2000000</v>
      </c>
      <c r="S662" s="15">
        <v>1000000</v>
      </c>
      <c r="T662" s="15">
        <v>2000000</v>
      </c>
      <c r="U662" s="15">
        <v>1000000</v>
      </c>
      <c r="V662" s="29">
        <v>0.45390000000000003</v>
      </c>
      <c r="X662" s="35">
        <v>0.45463232651367674</v>
      </c>
      <c r="Y662" s="35">
        <v>0.45382008823091191</v>
      </c>
      <c r="Z662" s="35">
        <v>0.45785523921495958</v>
      </c>
      <c r="AA662" s="35">
        <v>0.45589612887973163</v>
      </c>
      <c r="AB662" s="35">
        <v>0.4553361741469677</v>
      </c>
      <c r="AC662" s="35">
        <v>0.45513013264902907</v>
      </c>
      <c r="AD662" s="35">
        <v>0.45447489749680969</v>
      </c>
      <c r="AE662" s="35">
        <v>0.45098360144206079</v>
      </c>
      <c r="AF662" s="35">
        <v>0.45510481822604182</v>
      </c>
      <c r="AG662" s="35">
        <v>0.45256846709311055</v>
      </c>
      <c r="AH662" s="35">
        <v>0.45214619756619578</v>
      </c>
      <c r="AI662" s="35">
        <v>0.45136191719545704</v>
      </c>
      <c r="AK662" s="28">
        <f t="shared" si="142"/>
        <v>454632.32651367673</v>
      </c>
      <c r="AL662" s="28">
        <f t="shared" si="143"/>
        <v>907640.17646182387</v>
      </c>
      <c r="AM662" s="28">
        <f t="shared" si="144"/>
        <v>457855.23921495955</v>
      </c>
      <c r="AN662" s="28">
        <f t="shared" si="145"/>
        <v>911792.25775946327</v>
      </c>
      <c r="AO662" s="28">
        <f t="shared" si="146"/>
        <v>910672.34829393541</v>
      </c>
      <c r="AP662" s="28">
        <f t="shared" si="147"/>
        <v>1820520.5305961163</v>
      </c>
      <c r="AQ662" s="28">
        <f t="shared" si="148"/>
        <v>1817899.5899872389</v>
      </c>
      <c r="AR662" s="28">
        <f t="shared" si="149"/>
        <v>1803934.4057682431</v>
      </c>
      <c r="AS662" s="28">
        <f t="shared" si="150"/>
        <v>910209.63645208359</v>
      </c>
      <c r="AT662" s="28">
        <f t="shared" si="151"/>
        <v>452568.46709311055</v>
      </c>
      <c r="AU662" s="28">
        <f t="shared" si="152"/>
        <v>904292.3951323916</v>
      </c>
      <c r="AV662" s="28">
        <f t="shared" si="153"/>
        <v>451361.91719545703</v>
      </c>
    </row>
    <row r="663" spans="1:48" s="21" customFormat="1" x14ac:dyDescent="0.3">
      <c r="A663" s="7" t="s">
        <v>281</v>
      </c>
      <c r="B663" s="7" t="s">
        <v>1116</v>
      </c>
      <c r="C663" s="7">
        <v>1301</v>
      </c>
      <c r="D663" s="7" t="s">
        <v>8</v>
      </c>
      <c r="E663" s="7">
        <v>913</v>
      </c>
      <c r="F663" s="7">
        <v>110132</v>
      </c>
      <c r="G663" s="7" t="s">
        <v>1329</v>
      </c>
      <c r="H663" s="8" t="s">
        <v>1840</v>
      </c>
      <c r="I663" s="8"/>
      <c r="J663" s="15">
        <v>2000000</v>
      </c>
      <c r="K663" s="15">
        <v>2000000</v>
      </c>
      <c r="L663" s="15">
        <v>1000000</v>
      </c>
      <c r="M663" s="15">
        <v>2000000</v>
      </c>
      <c r="N663" s="15">
        <v>2000000</v>
      </c>
      <c r="O663" s="15">
        <v>2000000</v>
      </c>
      <c r="P663" s="15">
        <v>2000000</v>
      </c>
      <c r="Q663" s="15">
        <v>2000000</v>
      </c>
      <c r="R663" s="15">
        <v>2000000</v>
      </c>
      <c r="S663" s="15">
        <v>2000000</v>
      </c>
      <c r="T663" s="15">
        <v>2000000</v>
      </c>
      <c r="U663" s="15">
        <v>1000000</v>
      </c>
      <c r="V663" s="29">
        <v>0.45390000000000003</v>
      </c>
      <c r="X663" s="35">
        <v>0.45463232651367674</v>
      </c>
      <c r="Y663" s="35">
        <v>0.45382008823091191</v>
      </c>
      <c r="Z663" s="35">
        <v>0.45785523921495958</v>
      </c>
      <c r="AA663" s="35">
        <v>0.45589612887973163</v>
      </c>
      <c r="AB663" s="35">
        <v>0.4553361741469677</v>
      </c>
      <c r="AC663" s="35">
        <v>0.45513013264902907</v>
      </c>
      <c r="AD663" s="35">
        <v>0.45447489749680969</v>
      </c>
      <c r="AE663" s="35">
        <v>0.45098360144206079</v>
      </c>
      <c r="AF663" s="35">
        <v>0.45510481822604182</v>
      </c>
      <c r="AG663" s="35">
        <v>0.45256846709311055</v>
      </c>
      <c r="AH663" s="35">
        <v>0.45214619756619578</v>
      </c>
      <c r="AI663" s="35">
        <v>0.45136191719545704</v>
      </c>
      <c r="AK663" s="28">
        <f t="shared" si="142"/>
        <v>909264.65302735346</v>
      </c>
      <c r="AL663" s="28">
        <f t="shared" si="143"/>
        <v>907640.17646182387</v>
      </c>
      <c r="AM663" s="28">
        <f t="shared" si="144"/>
        <v>457855.23921495955</v>
      </c>
      <c r="AN663" s="28">
        <f t="shared" si="145"/>
        <v>911792.25775946327</v>
      </c>
      <c r="AO663" s="28">
        <f t="shared" si="146"/>
        <v>910672.34829393541</v>
      </c>
      <c r="AP663" s="28">
        <f t="shared" si="147"/>
        <v>910260.26529805816</v>
      </c>
      <c r="AQ663" s="28">
        <f t="shared" si="148"/>
        <v>908949.79499361943</v>
      </c>
      <c r="AR663" s="28">
        <f t="shared" si="149"/>
        <v>901967.20288412157</v>
      </c>
      <c r="AS663" s="28">
        <f t="shared" si="150"/>
        <v>910209.63645208359</v>
      </c>
      <c r="AT663" s="28">
        <f t="shared" si="151"/>
        <v>905136.9341862211</v>
      </c>
      <c r="AU663" s="28">
        <f t="shared" si="152"/>
        <v>904292.3951323916</v>
      </c>
      <c r="AV663" s="28">
        <f t="shared" si="153"/>
        <v>451361.91719545703</v>
      </c>
    </row>
    <row r="664" spans="1:48" s="21" customFormat="1" x14ac:dyDescent="0.3">
      <c r="A664" s="7" t="s">
        <v>281</v>
      </c>
      <c r="B664" s="7" t="s">
        <v>1116</v>
      </c>
      <c r="C664" s="7">
        <v>1301</v>
      </c>
      <c r="D664" s="7" t="s">
        <v>8</v>
      </c>
      <c r="E664" s="7">
        <v>913</v>
      </c>
      <c r="F664" s="7">
        <v>111230</v>
      </c>
      <c r="G664" s="7" t="s">
        <v>1329</v>
      </c>
      <c r="H664" s="8" t="s">
        <v>1841</v>
      </c>
      <c r="I664" s="8"/>
      <c r="J664" s="15">
        <v>2000000</v>
      </c>
      <c r="K664" s="15">
        <v>2000000</v>
      </c>
      <c r="L664" s="15">
        <v>1000000</v>
      </c>
      <c r="M664" s="15">
        <v>2000000</v>
      </c>
      <c r="N664" s="15">
        <v>2000000</v>
      </c>
      <c r="O664" s="15">
        <v>2000000</v>
      </c>
      <c r="P664" s="15">
        <v>2000000</v>
      </c>
      <c r="Q664" s="15">
        <v>2000000</v>
      </c>
      <c r="R664" s="15">
        <v>2000000</v>
      </c>
      <c r="S664" s="15">
        <v>2000000</v>
      </c>
      <c r="T664" s="15">
        <v>2000000</v>
      </c>
      <c r="U664" s="15">
        <v>1000000</v>
      </c>
      <c r="V664" s="29">
        <v>0.45390000000000003</v>
      </c>
      <c r="X664" s="35">
        <v>0.45463232651367674</v>
      </c>
      <c r="Y664" s="35">
        <v>0.45382008823091191</v>
      </c>
      <c r="Z664" s="35">
        <v>0.45785523921495958</v>
      </c>
      <c r="AA664" s="35">
        <v>0.45589612887973163</v>
      </c>
      <c r="AB664" s="35">
        <v>0.4553361741469677</v>
      </c>
      <c r="AC664" s="35">
        <v>0.45513013264902907</v>
      </c>
      <c r="AD664" s="35">
        <v>0.45447489749680969</v>
      </c>
      <c r="AE664" s="35">
        <v>0.45098360144206079</v>
      </c>
      <c r="AF664" s="35">
        <v>0.45510481822604182</v>
      </c>
      <c r="AG664" s="35">
        <v>0.45256846709311055</v>
      </c>
      <c r="AH664" s="35">
        <v>0.45214619756619578</v>
      </c>
      <c r="AI664" s="35">
        <v>0.45136191719545704</v>
      </c>
      <c r="AK664" s="28">
        <f t="shared" si="142"/>
        <v>909264.65302735346</v>
      </c>
      <c r="AL664" s="28">
        <f t="shared" si="143"/>
        <v>907640.17646182387</v>
      </c>
      <c r="AM664" s="28">
        <f t="shared" si="144"/>
        <v>457855.23921495955</v>
      </c>
      <c r="AN664" s="28">
        <f t="shared" si="145"/>
        <v>911792.25775946327</v>
      </c>
      <c r="AO664" s="28">
        <f t="shared" si="146"/>
        <v>910672.34829393541</v>
      </c>
      <c r="AP664" s="28">
        <f t="shared" si="147"/>
        <v>910260.26529805816</v>
      </c>
      <c r="AQ664" s="28">
        <f t="shared" si="148"/>
        <v>908949.79499361943</v>
      </c>
      <c r="AR664" s="28">
        <f t="shared" si="149"/>
        <v>901967.20288412157</v>
      </c>
      <c r="AS664" s="28">
        <f t="shared" si="150"/>
        <v>910209.63645208359</v>
      </c>
      <c r="AT664" s="28">
        <f t="shared" si="151"/>
        <v>905136.9341862211</v>
      </c>
      <c r="AU664" s="28">
        <f t="shared" si="152"/>
        <v>904292.3951323916</v>
      </c>
      <c r="AV664" s="28">
        <f t="shared" si="153"/>
        <v>451361.91719545703</v>
      </c>
    </row>
    <row r="665" spans="1:48" s="21" customFormat="1" x14ac:dyDescent="0.3">
      <c r="A665" s="7" t="s">
        <v>281</v>
      </c>
      <c r="B665" s="7" t="s">
        <v>1116</v>
      </c>
      <c r="C665" s="7">
        <v>1301</v>
      </c>
      <c r="D665" s="7" t="s">
        <v>8</v>
      </c>
      <c r="E665" s="7">
        <v>913</v>
      </c>
      <c r="F665" s="7">
        <v>111019</v>
      </c>
      <c r="G665" s="7" t="s">
        <v>1329</v>
      </c>
      <c r="H665" s="8" t="s">
        <v>1842</v>
      </c>
      <c r="I665" s="8"/>
      <c r="J665" s="15">
        <v>1000000</v>
      </c>
      <c r="K665" s="15">
        <v>2000000</v>
      </c>
      <c r="L665" s="15">
        <v>1000000</v>
      </c>
      <c r="M665" s="15">
        <v>1000000</v>
      </c>
      <c r="N665" s="15">
        <v>1000000</v>
      </c>
      <c r="O665" s="15">
        <v>1000000</v>
      </c>
      <c r="P665" s="15">
        <v>1000000</v>
      </c>
      <c r="Q665" s="15">
        <v>2000000</v>
      </c>
      <c r="R665" s="15">
        <v>1000000</v>
      </c>
      <c r="S665" s="15">
        <v>1000000</v>
      </c>
      <c r="T665" s="15">
        <v>1000000</v>
      </c>
      <c r="U665" s="15">
        <v>1000000</v>
      </c>
      <c r="V665" s="29">
        <v>0.45390000000000003</v>
      </c>
      <c r="X665" s="35">
        <v>0.45463232651367674</v>
      </c>
      <c r="Y665" s="35">
        <v>0.45382008823091191</v>
      </c>
      <c r="Z665" s="35">
        <v>0.45785523921495958</v>
      </c>
      <c r="AA665" s="35">
        <v>0.45589612887973163</v>
      </c>
      <c r="AB665" s="35">
        <v>0.4553361741469677</v>
      </c>
      <c r="AC665" s="35">
        <v>0.45513013264902907</v>
      </c>
      <c r="AD665" s="35">
        <v>0.45447489749680969</v>
      </c>
      <c r="AE665" s="35">
        <v>0.45098360144206079</v>
      </c>
      <c r="AF665" s="35">
        <v>0.45510481822604182</v>
      </c>
      <c r="AG665" s="35">
        <v>0.45256846709311055</v>
      </c>
      <c r="AH665" s="35">
        <v>0.45214619756619578</v>
      </c>
      <c r="AI665" s="35">
        <v>0.45136191719545704</v>
      </c>
      <c r="AK665" s="28">
        <f t="shared" si="142"/>
        <v>454632.32651367673</v>
      </c>
      <c r="AL665" s="28">
        <f t="shared" si="143"/>
        <v>907640.17646182387</v>
      </c>
      <c r="AM665" s="28">
        <f t="shared" si="144"/>
        <v>457855.23921495955</v>
      </c>
      <c r="AN665" s="28">
        <f t="shared" si="145"/>
        <v>455896.12887973164</v>
      </c>
      <c r="AO665" s="28">
        <f t="shared" si="146"/>
        <v>455336.17414696771</v>
      </c>
      <c r="AP665" s="28">
        <f t="shared" si="147"/>
        <v>455130.13264902908</v>
      </c>
      <c r="AQ665" s="28">
        <f t="shared" si="148"/>
        <v>454474.89749680972</v>
      </c>
      <c r="AR665" s="28">
        <f t="shared" si="149"/>
        <v>901967.20288412157</v>
      </c>
      <c r="AS665" s="28">
        <f t="shared" si="150"/>
        <v>455104.8182260418</v>
      </c>
      <c r="AT665" s="28">
        <f t="shared" si="151"/>
        <v>452568.46709311055</v>
      </c>
      <c r="AU665" s="28">
        <f t="shared" si="152"/>
        <v>452146.1975661958</v>
      </c>
      <c r="AV665" s="28">
        <f t="shared" si="153"/>
        <v>451361.91719545703</v>
      </c>
    </row>
    <row r="666" spans="1:48" s="21" customFormat="1" x14ac:dyDescent="0.3">
      <c r="A666" s="7" t="s">
        <v>281</v>
      </c>
      <c r="B666" s="7" t="s">
        <v>1116</v>
      </c>
      <c r="C666" s="7">
        <v>1301</v>
      </c>
      <c r="D666" s="7" t="s">
        <v>8</v>
      </c>
      <c r="E666" s="7">
        <v>913</v>
      </c>
      <c r="F666" s="7">
        <v>111147</v>
      </c>
      <c r="G666" s="7" t="s">
        <v>1329</v>
      </c>
      <c r="H666" s="8" t="s">
        <v>1843</v>
      </c>
      <c r="I666" s="8"/>
      <c r="J666" s="15">
        <v>2000000</v>
      </c>
      <c r="K666" s="15">
        <v>2000000</v>
      </c>
      <c r="L666" s="15">
        <v>1000000</v>
      </c>
      <c r="M666" s="15">
        <v>2000000</v>
      </c>
      <c r="N666" s="15">
        <v>2000000</v>
      </c>
      <c r="O666" s="15">
        <v>2000000</v>
      </c>
      <c r="P666" s="15">
        <v>2000000</v>
      </c>
      <c r="Q666" s="15">
        <v>2000000</v>
      </c>
      <c r="R666" s="15">
        <v>2000000</v>
      </c>
      <c r="S666" s="15">
        <v>2000000</v>
      </c>
      <c r="T666" s="15">
        <v>2000000</v>
      </c>
      <c r="U666" s="15">
        <v>1000000</v>
      </c>
      <c r="V666" s="29">
        <v>0.45390000000000003</v>
      </c>
      <c r="X666" s="35">
        <v>0.45463232651367674</v>
      </c>
      <c r="Y666" s="35">
        <v>0.45382008823091191</v>
      </c>
      <c r="Z666" s="35">
        <v>0.45785523921495958</v>
      </c>
      <c r="AA666" s="35">
        <v>0.45589612887973163</v>
      </c>
      <c r="AB666" s="35">
        <v>0.4553361741469677</v>
      </c>
      <c r="AC666" s="35">
        <v>0.45513013264902907</v>
      </c>
      <c r="AD666" s="35">
        <v>0.45447489749680969</v>
      </c>
      <c r="AE666" s="35">
        <v>0.45098360144206079</v>
      </c>
      <c r="AF666" s="35">
        <v>0.45510481822604182</v>
      </c>
      <c r="AG666" s="35">
        <v>0.45256846709311055</v>
      </c>
      <c r="AH666" s="35">
        <v>0.45214619756619578</v>
      </c>
      <c r="AI666" s="35">
        <v>0.45136191719545704</v>
      </c>
      <c r="AK666" s="28">
        <f t="shared" si="142"/>
        <v>909264.65302735346</v>
      </c>
      <c r="AL666" s="28">
        <f t="shared" si="143"/>
        <v>907640.17646182387</v>
      </c>
      <c r="AM666" s="28">
        <f t="shared" si="144"/>
        <v>457855.23921495955</v>
      </c>
      <c r="AN666" s="28">
        <f t="shared" si="145"/>
        <v>911792.25775946327</v>
      </c>
      <c r="AO666" s="28">
        <f t="shared" si="146"/>
        <v>910672.34829393541</v>
      </c>
      <c r="AP666" s="28">
        <f t="shared" si="147"/>
        <v>910260.26529805816</v>
      </c>
      <c r="AQ666" s="28">
        <f t="shared" si="148"/>
        <v>908949.79499361943</v>
      </c>
      <c r="AR666" s="28">
        <f t="shared" si="149"/>
        <v>901967.20288412157</v>
      </c>
      <c r="AS666" s="28">
        <f t="shared" si="150"/>
        <v>910209.63645208359</v>
      </c>
      <c r="AT666" s="28">
        <f t="shared" si="151"/>
        <v>905136.9341862211</v>
      </c>
      <c r="AU666" s="28">
        <f t="shared" si="152"/>
        <v>904292.3951323916</v>
      </c>
      <c r="AV666" s="28">
        <f t="shared" si="153"/>
        <v>451361.91719545703</v>
      </c>
    </row>
    <row r="667" spans="1:48" s="21" customFormat="1" x14ac:dyDescent="0.3">
      <c r="A667" s="7" t="s">
        <v>281</v>
      </c>
      <c r="B667" s="7" t="s">
        <v>1116</v>
      </c>
      <c r="C667" s="7">
        <v>1301</v>
      </c>
      <c r="D667" s="7" t="s">
        <v>1221</v>
      </c>
      <c r="E667" s="7">
        <v>913</v>
      </c>
      <c r="F667" s="7">
        <v>111334</v>
      </c>
      <c r="G667" s="7" t="s">
        <v>1329</v>
      </c>
      <c r="H667" s="8" t="s">
        <v>1149</v>
      </c>
      <c r="I667" s="8"/>
      <c r="J667" s="15">
        <v>8000000</v>
      </c>
      <c r="K667" s="15">
        <v>8000000</v>
      </c>
      <c r="L667" s="15">
        <v>3000000</v>
      </c>
      <c r="M667" s="15">
        <v>7000000</v>
      </c>
      <c r="N667" s="15">
        <v>7000000</v>
      </c>
      <c r="O667" s="15">
        <v>7000000</v>
      </c>
      <c r="P667" s="15">
        <v>7000000</v>
      </c>
      <c r="Q667" s="15">
        <v>8000000</v>
      </c>
      <c r="R667" s="15">
        <v>8000000</v>
      </c>
      <c r="S667" s="15">
        <v>8000000</v>
      </c>
      <c r="T667" s="15">
        <v>8000000</v>
      </c>
      <c r="U667" s="15">
        <v>7000000</v>
      </c>
      <c r="V667" s="29">
        <v>0.45390000000000003</v>
      </c>
      <c r="X667" s="35">
        <v>0.45463232651367674</v>
      </c>
      <c r="Y667" s="35">
        <v>0.45382008823091191</v>
      </c>
      <c r="Z667" s="35">
        <v>0.45785523921495958</v>
      </c>
      <c r="AA667" s="35">
        <v>0.45589612887973163</v>
      </c>
      <c r="AB667" s="35">
        <v>0.4553361741469677</v>
      </c>
      <c r="AC667" s="35">
        <v>0.45513013264902907</v>
      </c>
      <c r="AD667" s="35">
        <v>0.45447489749680969</v>
      </c>
      <c r="AE667" s="35">
        <v>0.45098360144206079</v>
      </c>
      <c r="AF667" s="35">
        <v>0.45510481822604182</v>
      </c>
      <c r="AG667" s="35">
        <v>0.45256846709311055</v>
      </c>
      <c r="AH667" s="35">
        <v>0.45214619756619578</v>
      </c>
      <c r="AI667" s="35">
        <v>0.45136191719545704</v>
      </c>
      <c r="AK667" s="28">
        <f t="shared" si="142"/>
        <v>3637058.6121094138</v>
      </c>
      <c r="AL667" s="28">
        <f t="shared" si="143"/>
        <v>3630560.7058472955</v>
      </c>
      <c r="AM667" s="28">
        <f t="shared" si="144"/>
        <v>1373565.7176448787</v>
      </c>
      <c r="AN667" s="28">
        <f t="shared" si="145"/>
        <v>3191272.9021581216</v>
      </c>
      <c r="AO667" s="28">
        <f t="shared" si="146"/>
        <v>3187353.2190287737</v>
      </c>
      <c r="AP667" s="28">
        <f t="shared" si="147"/>
        <v>3185910.9285432035</v>
      </c>
      <c r="AQ667" s="28">
        <f t="shared" si="148"/>
        <v>3181324.282477668</v>
      </c>
      <c r="AR667" s="28">
        <f t="shared" si="149"/>
        <v>3607868.8115364863</v>
      </c>
      <c r="AS667" s="28">
        <f t="shared" si="150"/>
        <v>3640838.5458083344</v>
      </c>
      <c r="AT667" s="28">
        <f t="shared" si="151"/>
        <v>3620547.7367448844</v>
      </c>
      <c r="AU667" s="28">
        <f t="shared" si="152"/>
        <v>3617169.5805295664</v>
      </c>
      <c r="AV667" s="28">
        <f t="shared" si="153"/>
        <v>3159533.4203681992</v>
      </c>
    </row>
    <row r="668" spans="1:48" s="21" customFormat="1" x14ac:dyDescent="0.3">
      <c r="A668" s="7" t="s">
        <v>281</v>
      </c>
      <c r="B668" s="7" t="s">
        <v>1116</v>
      </c>
      <c r="C668" s="7">
        <v>1301</v>
      </c>
      <c r="D668" s="7" t="s">
        <v>1334</v>
      </c>
      <c r="E668" s="7">
        <v>905</v>
      </c>
      <c r="F668" s="7">
        <v>250157</v>
      </c>
      <c r="G668" s="7" t="s">
        <v>1329</v>
      </c>
      <c r="H668" s="8" t="s">
        <v>1844</v>
      </c>
      <c r="I668" s="8"/>
      <c r="J668" s="15">
        <v>8000000</v>
      </c>
      <c r="K668" s="15">
        <v>8000000</v>
      </c>
      <c r="L668" s="15">
        <v>3000000</v>
      </c>
      <c r="M668" s="15">
        <v>7000000</v>
      </c>
      <c r="N668" s="15">
        <v>7000000</v>
      </c>
      <c r="O668" s="15">
        <v>8000000</v>
      </c>
      <c r="P668" s="15">
        <v>7000000</v>
      </c>
      <c r="Q668" s="15">
        <v>7000000</v>
      </c>
      <c r="R668" s="15">
        <v>8000000</v>
      </c>
      <c r="S668" s="15">
        <v>8000000</v>
      </c>
      <c r="T668" s="15">
        <v>8000000</v>
      </c>
      <c r="U668" s="15">
        <v>7000000</v>
      </c>
      <c r="V668" s="29">
        <v>0.45390000000000003</v>
      </c>
      <c r="X668" s="35">
        <v>0.45463232651367674</v>
      </c>
      <c r="Y668" s="35">
        <v>0.45382008823091191</v>
      </c>
      <c r="Z668" s="35">
        <v>0.45785523921495958</v>
      </c>
      <c r="AA668" s="35">
        <v>0.45589612887973163</v>
      </c>
      <c r="AB668" s="35">
        <v>0.4553361741469677</v>
      </c>
      <c r="AC668" s="35">
        <v>0.45513013264902907</v>
      </c>
      <c r="AD668" s="35">
        <v>0.45447489749680969</v>
      </c>
      <c r="AE668" s="35">
        <v>0.45098360144206079</v>
      </c>
      <c r="AF668" s="35">
        <v>0.45510481822604182</v>
      </c>
      <c r="AG668" s="35">
        <v>0.45256846709311055</v>
      </c>
      <c r="AH668" s="35">
        <v>0.45214619756619578</v>
      </c>
      <c r="AI668" s="35">
        <v>0.45136191719545704</v>
      </c>
      <c r="AK668" s="28">
        <f t="shared" si="142"/>
        <v>3637058.6121094138</v>
      </c>
      <c r="AL668" s="28">
        <f t="shared" si="143"/>
        <v>3630560.7058472955</v>
      </c>
      <c r="AM668" s="28">
        <f t="shared" si="144"/>
        <v>1373565.7176448787</v>
      </c>
      <c r="AN668" s="28">
        <f t="shared" si="145"/>
        <v>3191272.9021581216</v>
      </c>
      <c r="AO668" s="28">
        <f t="shared" si="146"/>
        <v>3187353.2190287737</v>
      </c>
      <c r="AP668" s="28">
        <f t="shared" si="147"/>
        <v>3641041.0611922326</v>
      </c>
      <c r="AQ668" s="28">
        <f t="shared" si="148"/>
        <v>3181324.282477668</v>
      </c>
      <c r="AR668" s="28">
        <f t="shared" si="149"/>
        <v>3156885.2100944254</v>
      </c>
      <c r="AS668" s="28">
        <f t="shared" si="150"/>
        <v>3640838.5458083344</v>
      </c>
      <c r="AT668" s="28">
        <f t="shared" si="151"/>
        <v>3620547.7367448844</v>
      </c>
      <c r="AU668" s="28">
        <f t="shared" si="152"/>
        <v>3617169.5805295664</v>
      </c>
      <c r="AV668" s="28">
        <f t="shared" si="153"/>
        <v>3159533.4203681992</v>
      </c>
    </row>
    <row r="669" spans="1:48" s="21" customFormat="1" x14ac:dyDescent="0.3">
      <c r="A669" s="7" t="s">
        <v>281</v>
      </c>
      <c r="B669" s="7" t="s">
        <v>1116</v>
      </c>
      <c r="C669" s="7">
        <v>1301</v>
      </c>
      <c r="D669" s="7" t="s">
        <v>8</v>
      </c>
      <c r="E669" s="7">
        <v>905</v>
      </c>
      <c r="F669" s="7">
        <v>370381</v>
      </c>
      <c r="G669" s="7" t="s">
        <v>1329</v>
      </c>
      <c r="H669" s="8" t="s">
        <v>1845</v>
      </c>
      <c r="I669" s="8"/>
      <c r="J669" s="15">
        <v>4000000</v>
      </c>
      <c r="K669" s="15">
        <v>4000000</v>
      </c>
      <c r="L669" s="15">
        <v>1000000</v>
      </c>
      <c r="M669" s="15">
        <v>3000000</v>
      </c>
      <c r="N669" s="15">
        <v>3000000</v>
      </c>
      <c r="O669" s="15">
        <v>4000000</v>
      </c>
      <c r="P669" s="15">
        <v>4000000</v>
      </c>
      <c r="Q669" s="15">
        <v>3000000</v>
      </c>
      <c r="R669" s="15">
        <v>4000000</v>
      </c>
      <c r="S669" s="15">
        <v>4000000</v>
      </c>
      <c r="T669" s="15">
        <v>4000000</v>
      </c>
      <c r="U669" s="15">
        <v>3000000</v>
      </c>
      <c r="V669" s="29">
        <v>0.45390000000000003</v>
      </c>
      <c r="X669" s="35">
        <v>0.45463232651367674</v>
      </c>
      <c r="Y669" s="35">
        <v>0.45382008823091191</v>
      </c>
      <c r="Z669" s="35">
        <v>0.45785523921495958</v>
      </c>
      <c r="AA669" s="35">
        <v>0.45589612887973163</v>
      </c>
      <c r="AB669" s="35">
        <v>0.4553361741469677</v>
      </c>
      <c r="AC669" s="35">
        <v>0.45513013264902907</v>
      </c>
      <c r="AD669" s="35">
        <v>0.45447489749680969</v>
      </c>
      <c r="AE669" s="35">
        <v>0.45098360144206079</v>
      </c>
      <c r="AF669" s="35">
        <v>0.45510481822604182</v>
      </c>
      <c r="AG669" s="35">
        <v>0.45256846709311055</v>
      </c>
      <c r="AH669" s="35">
        <v>0.45214619756619578</v>
      </c>
      <c r="AI669" s="35">
        <v>0.45136191719545704</v>
      </c>
      <c r="AK669" s="28">
        <f t="shared" si="142"/>
        <v>1818529.3060547069</v>
      </c>
      <c r="AL669" s="28">
        <f t="shared" si="143"/>
        <v>1815280.3529236477</v>
      </c>
      <c r="AM669" s="28">
        <f t="shared" si="144"/>
        <v>457855.23921495955</v>
      </c>
      <c r="AN669" s="28">
        <f t="shared" si="145"/>
        <v>1367688.3866391948</v>
      </c>
      <c r="AO669" s="28">
        <f t="shared" si="146"/>
        <v>1366008.5224409031</v>
      </c>
      <c r="AP669" s="28">
        <f t="shared" si="147"/>
        <v>1820520.5305961163</v>
      </c>
      <c r="AQ669" s="28">
        <f t="shared" si="148"/>
        <v>1817899.5899872389</v>
      </c>
      <c r="AR669" s="28">
        <f t="shared" si="149"/>
        <v>1352950.8043261825</v>
      </c>
      <c r="AS669" s="28">
        <f t="shared" si="150"/>
        <v>1820419.2729041672</v>
      </c>
      <c r="AT669" s="28">
        <f t="shared" si="151"/>
        <v>1810273.8683724422</v>
      </c>
      <c r="AU669" s="28">
        <f t="shared" si="152"/>
        <v>1808584.7902647832</v>
      </c>
      <c r="AV669" s="28">
        <f t="shared" si="153"/>
        <v>1354085.7515863711</v>
      </c>
    </row>
    <row r="670" spans="1:48" s="21" customFormat="1" x14ac:dyDescent="0.3">
      <c r="A670" s="7" t="s">
        <v>281</v>
      </c>
      <c r="B670" s="7" t="s">
        <v>1116</v>
      </c>
      <c r="C670" s="7">
        <v>1301</v>
      </c>
      <c r="D670" s="7" t="s">
        <v>8</v>
      </c>
      <c r="E670" s="7">
        <v>913</v>
      </c>
      <c r="F670" s="7">
        <v>131475</v>
      </c>
      <c r="G670" s="7" t="s">
        <v>1329</v>
      </c>
      <c r="H670" s="8" t="s">
        <v>1163</v>
      </c>
      <c r="I670" s="8"/>
      <c r="J670" s="15">
        <v>1000000</v>
      </c>
      <c r="K670" s="15">
        <v>1000000</v>
      </c>
      <c r="L670" s="15">
        <v>1000000</v>
      </c>
      <c r="M670" s="15">
        <v>3000000</v>
      </c>
      <c r="N670" s="15">
        <v>3000000</v>
      </c>
      <c r="O670" s="15">
        <v>1000000</v>
      </c>
      <c r="P670" s="15">
        <v>1000000</v>
      </c>
      <c r="Q670" s="15">
        <v>3000000</v>
      </c>
      <c r="R670" s="15">
        <v>3000000</v>
      </c>
      <c r="S670" s="15">
        <v>1000000</v>
      </c>
      <c r="T670" s="15">
        <v>3000000</v>
      </c>
      <c r="U670" s="15">
        <v>1000000</v>
      </c>
      <c r="V670" s="29">
        <v>0.45390000000000003</v>
      </c>
      <c r="X670" s="35">
        <v>0.45463232651367674</v>
      </c>
      <c r="Y670" s="35">
        <v>0.45382008823091191</v>
      </c>
      <c r="Z670" s="35">
        <v>0.45785523921495958</v>
      </c>
      <c r="AA670" s="35">
        <v>0.45589612887973163</v>
      </c>
      <c r="AB670" s="35">
        <v>0.4553361741469677</v>
      </c>
      <c r="AC670" s="35">
        <v>0.45513013264902907</v>
      </c>
      <c r="AD670" s="35">
        <v>0.45447489749680969</v>
      </c>
      <c r="AE670" s="35">
        <v>0.45098360144206079</v>
      </c>
      <c r="AF670" s="35">
        <v>0.45510481822604182</v>
      </c>
      <c r="AG670" s="35">
        <v>0.45256846709311055</v>
      </c>
      <c r="AH670" s="35">
        <v>0.45214619756619578</v>
      </c>
      <c r="AI670" s="35">
        <v>0.45136191719545704</v>
      </c>
      <c r="AK670" s="28">
        <f t="shared" si="142"/>
        <v>454632.32651367673</v>
      </c>
      <c r="AL670" s="28">
        <f t="shared" si="143"/>
        <v>453820.08823091193</v>
      </c>
      <c r="AM670" s="28">
        <f t="shared" si="144"/>
        <v>457855.23921495955</v>
      </c>
      <c r="AN670" s="28">
        <f t="shared" si="145"/>
        <v>1367688.3866391948</v>
      </c>
      <c r="AO670" s="28">
        <f t="shared" si="146"/>
        <v>1366008.5224409031</v>
      </c>
      <c r="AP670" s="28">
        <f t="shared" si="147"/>
        <v>455130.13264902908</v>
      </c>
      <c r="AQ670" s="28">
        <f t="shared" si="148"/>
        <v>454474.89749680972</v>
      </c>
      <c r="AR670" s="28">
        <f t="shared" si="149"/>
        <v>1352950.8043261825</v>
      </c>
      <c r="AS670" s="28">
        <f t="shared" si="150"/>
        <v>1365314.4546781254</v>
      </c>
      <c r="AT670" s="28">
        <f t="shared" si="151"/>
        <v>452568.46709311055</v>
      </c>
      <c r="AU670" s="28">
        <f t="shared" si="152"/>
        <v>1356438.5926985873</v>
      </c>
      <c r="AV670" s="28">
        <f t="shared" si="153"/>
        <v>451361.91719545703</v>
      </c>
    </row>
    <row r="671" spans="1:48" s="21" customFormat="1" x14ac:dyDescent="0.3">
      <c r="A671" s="7" t="s">
        <v>281</v>
      </c>
      <c r="B671" s="7" t="s">
        <v>1116</v>
      </c>
      <c r="C671" s="7">
        <v>1301</v>
      </c>
      <c r="D671" s="7" t="s">
        <v>8</v>
      </c>
      <c r="E671" s="7">
        <v>913</v>
      </c>
      <c r="F671" s="7">
        <v>111547</v>
      </c>
      <c r="G671" s="7" t="s">
        <v>1329</v>
      </c>
      <c r="H671" s="8" t="s">
        <v>1846</v>
      </c>
      <c r="I671" s="8"/>
      <c r="J671" s="15">
        <v>2000000</v>
      </c>
      <c r="K671" s="15">
        <v>1000000</v>
      </c>
      <c r="L671" s="15">
        <v>1000000</v>
      </c>
      <c r="M671" s="15">
        <v>1000000</v>
      </c>
      <c r="N671" s="15">
        <v>1000000</v>
      </c>
      <c r="O671" s="15">
        <v>1000000</v>
      </c>
      <c r="P671" s="15">
        <v>1000000</v>
      </c>
      <c r="Q671" s="15">
        <v>1000000</v>
      </c>
      <c r="R671" s="15">
        <v>2000000</v>
      </c>
      <c r="S671" s="15">
        <v>2000000</v>
      </c>
      <c r="T671" s="15">
        <v>2000000</v>
      </c>
      <c r="U671" s="15">
        <v>2000000</v>
      </c>
      <c r="V671" s="29">
        <v>0.45390000000000003</v>
      </c>
      <c r="X671" s="35">
        <v>0.45463232651367674</v>
      </c>
      <c r="Y671" s="35">
        <v>0.45382008823091191</v>
      </c>
      <c r="Z671" s="35">
        <v>0.45785523921495958</v>
      </c>
      <c r="AA671" s="35">
        <v>0.45589612887973163</v>
      </c>
      <c r="AB671" s="35">
        <v>0.4553361741469677</v>
      </c>
      <c r="AC671" s="35">
        <v>0.45513013264902907</v>
      </c>
      <c r="AD671" s="35">
        <v>0.45447489749680969</v>
      </c>
      <c r="AE671" s="35">
        <v>0.45098360144206079</v>
      </c>
      <c r="AF671" s="35">
        <v>0.45510481822604182</v>
      </c>
      <c r="AG671" s="35">
        <v>0.45256846709311055</v>
      </c>
      <c r="AH671" s="35">
        <v>0.45214619756619578</v>
      </c>
      <c r="AI671" s="35">
        <v>0.45136191719545704</v>
      </c>
      <c r="AK671" s="28">
        <f t="shared" si="142"/>
        <v>909264.65302735346</v>
      </c>
      <c r="AL671" s="28">
        <f t="shared" si="143"/>
        <v>453820.08823091193</v>
      </c>
      <c r="AM671" s="28">
        <f t="shared" si="144"/>
        <v>457855.23921495955</v>
      </c>
      <c r="AN671" s="28">
        <f t="shared" si="145"/>
        <v>455896.12887973164</v>
      </c>
      <c r="AO671" s="28">
        <f t="shared" si="146"/>
        <v>455336.17414696771</v>
      </c>
      <c r="AP671" s="28">
        <f t="shared" si="147"/>
        <v>455130.13264902908</v>
      </c>
      <c r="AQ671" s="28">
        <f t="shared" si="148"/>
        <v>454474.89749680972</v>
      </c>
      <c r="AR671" s="28">
        <f t="shared" si="149"/>
        <v>450983.60144206078</v>
      </c>
      <c r="AS671" s="28">
        <f t="shared" si="150"/>
        <v>910209.63645208359</v>
      </c>
      <c r="AT671" s="28">
        <f t="shared" si="151"/>
        <v>905136.9341862211</v>
      </c>
      <c r="AU671" s="28">
        <f t="shared" si="152"/>
        <v>904292.3951323916</v>
      </c>
      <c r="AV671" s="28">
        <f t="shared" si="153"/>
        <v>902723.83439091407</v>
      </c>
    </row>
    <row r="672" spans="1:48" s="21" customFormat="1" x14ac:dyDescent="0.3">
      <c r="A672" s="7" t="s">
        <v>281</v>
      </c>
      <c r="B672" s="7" t="s">
        <v>1116</v>
      </c>
      <c r="C672" s="7">
        <v>1301</v>
      </c>
      <c r="D672" s="7" t="s">
        <v>1220</v>
      </c>
      <c r="E672" s="7">
        <v>905</v>
      </c>
      <c r="F672" s="7">
        <v>250015</v>
      </c>
      <c r="G672" s="7" t="s">
        <v>1329</v>
      </c>
      <c r="H672" s="8" t="s">
        <v>1147</v>
      </c>
      <c r="I672" s="8"/>
      <c r="J672" s="15">
        <v>2000000</v>
      </c>
      <c r="K672" s="15">
        <v>2000000</v>
      </c>
      <c r="L672" s="15">
        <v>1000000</v>
      </c>
      <c r="M672" s="15">
        <v>2000000</v>
      </c>
      <c r="N672" s="15">
        <v>2000000</v>
      </c>
      <c r="O672" s="15">
        <v>2000000</v>
      </c>
      <c r="P672" s="15">
        <v>2000000</v>
      </c>
      <c r="Q672" s="15">
        <v>2000000</v>
      </c>
      <c r="R672" s="15">
        <v>2000000</v>
      </c>
      <c r="S672" s="15">
        <v>2000000</v>
      </c>
      <c r="T672" s="15">
        <v>2000000</v>
      </c>
      <c r="U672" s="15">
        <v>2000000</v>
      </c>
      <c r="V672" s="29">
        <v>0.45390000000000003</v>
      </c>
      <c r="X672" s="35">
        <v>0.45463232651367674</v>
      </c>
      <c r="Y672" s="35">
        <v>0.45382008823091191</v>
      </c>
      <c r="Z672" s="35">
        <v>0.45785523921495958</v>
      </c>
      <c r="AA672" s="35">
        <v>0.45589612887973163</v>
      </c>
      <c r="AB672" s="35">
        <v>0.4553361741469677</v>
      </c>
      <c r="AC672" s="35">
        <v>0.45513013264902907</v>
      </c>
      <c r="AD672" s="35">
        <v>0.45447489749680969</v>
      </c>
      <c r="AE672" s="35">
        <v>0.45098360144206079</v>
      </c>
      <c r="AF672" s="35">
        <v>0.45510481822604182</v>
      </c>
      <c r="AG672" s="35">
        <v>0.45256846709311055</v>
      </c>
      <c r="AH672" s="35">
        <v>0.45214619756619578</v>
      </c>
      <c r="AI672" s="35">
        <v>0.45136191719545704</v>
      </c>
      <c r="AK672" s="28">
        <f t="shared" si="142"/>
        <v>909264.65302735346</v>
      </c>
      <c r="AL672" s="28">
        <f t="shared" si="143"/>
        <v>907640.17646182387</v>
      </c>
      <c r="AM672" s="28">
        <f t="shared" si="144"/>
        <v>457855.23921495955</v>
      </c>
      <c r="AN672" s="28">
        <f t="shared" si="145"/>
        <v>911792.25775946327</v>
      </c>
      <c r="AO672" s="28">
        <f t="shared" si="146"/>
        <v>910672.34829393541</v>
      </c>
      <c r="AP672" s="28">
        <f t="shared" si="147"/>
        <v>910260.26529805816</v>
      </c>
      <c r="AQ672" s="28">
        <f t="shared" si="148"/>
        <v>908949.79499361943</v>
      </c>
      <c r="AR672" s="28">
        <f t="shared" si="149"/>
        <v>901967.20288412157</v>
      </c>
      <c r="AS672" s="28">
        <f t="shared" si="150"/>
        <v>910209.63645208359</v>
      </c>
      <c r="AT672" s="28">
        <f t="shared" si="151"/>
        <v>905136.9341862211</v>
      </c>
      <c r="AU672" s="28">
        <f t="shared" si="152"/>
        <v>904292.3951323916</v>
      </c>
      <c r="AV672" s="28">
        <f t="shared" si="153"/>
        <v>902723.83439091407</v>
      </c>
    </row>
    <row r="673" spans="1:48" s="21" customFormat="1" x14ac:dyDescent="0.3">
      <c r="A673" s="7" t="s">
        <v>281</v>
      </c>
      <c r="B673" s="7" t="s">
        <v>1116</v>
      </c>
      <c r="C673" s="7">
        <v>1301</v>
      </c>
      <c r="D673" s="7" t="s">
        <v>1222</v>
      </c>
      <c r="E673" s="7">
        <v>905</v>
      </c>
      <c r="F673" s="7" t="s">
        <v>1190</v>
      </c>
      <c r="G673" s="7" t="s">
        <v>1329</v>
      </c>
      <c r="H673" s="8" t="s">
        <v>1151</v>
      </c>
      <c r="I673" s="8"/>
      <c r="J673" s="15">
        <v>10000000</v>
      </c>
      <c r="K673" s="15">
        <v>13000000</v>
      </c>
      <c r="L673" s="15">
        <v>8000000</v>
      </c>
      <c r="M673" s="15">
        <v>10000000</v>
      </c>
      <c r="N673" s="15">
        <v>10000000</v>
      </c>
      <c r="O673" s="15">
        <v>13000000</v>
      </c>
      <c r="P673" s="15">
        <v>13000000</v>
      </c>
      <c r="Q673" s="15">
        <v>13000000</v>
      </c>
      <c r="R673" s="15">
        <v>15000000</v>
      </c>
      <c r="S673" s="15">
        <v>15000000</v>
      </c>
      <c r="T673" s="15">
        <v>15000000</v>
      </c>
      <c r="U673" s="15">
        <v>15000000</v>
      </c>
      <c r="V673" s="29">
        <v>0.45390000000000003</v>
      </c>
      <c r="X673" s="35">
        <v>0.45463232651367674</v>
      </c>
      <c r="Y673" s="35">
        <v>0.45382008823091191</v>
      </c>
      <c r="Z673" s="35">
        <v>0.45785523921495958</v>
      </c>
      <c r="AA673" s="35">
        <v>0.45589612887973163</v>
      </c>
      <c r="AB673" s="35">
        <v>0.4553361741469677</v>
      </c>
      <c r="AC673" s="35">
        <v>0.45513013264902907</v>
      </c>
      <c r="AD673" s="35">
        <v>0.45447489749680969</v>
      </c>
      <c r="AE673" s="35">
        <v>0.45098360144206079</v>
      </c>
      <c r="AF673" s="35">
        <v>0.45510481822604182</v>
      </c>
      <c r="AG673" s="35">
        <v>0.45256846709311055</v>
      </c>
      <c r="AH673" s="35">
        <v>0.45214619756619578</v>
      </c>
      <c r="AI673" s="35">
        <v>0.45136191719545704</v>
      </c>
      <c r="AK673" s="28">
        <f t="shared" si="142"/>
        <v>4546323.2651367672</v>
      </c>
      <c r="AL673" s="28">
        <f t="shared" si="143"/>
        <v>5899661.1470018551</v>
      </c>
      <c r="AM673" s="28">
        <f t="shared" si="144"/>
        <v>3662841.9137196764</v>
      </c>
      <c r="AN673" s="28">
        <f t="shared" si="145"/>
        <v>4558961.2887973161</v>
      </c>
      <c r="AO673" s="28">
        <f t="shared" si="146"/>
        <v>4553361.7414696766</v>
      </c>
      <c r="AP673" s="28">
        <f t="shared" si="147"/>
        <v>5916691.7244373783</v>
      </c>
      <c r="AQ673" s="28">
        <f t="shared" si="148"/>
        <v>5908173.6674585259</v>
      </c>
      <c r="AR673" s="28">
        <f t="shared" si="149"/>
        <v>5862786.8187467903</v>
      </c>
      <c r="AS673" s="28">
        <f t="shared" si="150"/>
        <v>6826572.2733906275</v>
      </c>
      <c r="AT673" s="28">
        <f t="shared" si="151"/>
        <v>6788527.0063966578</v>
      </c>
      <c r="AU673" s="28">
        <f t="shared" si="152"/>
        <v>6782192.9634929365</v>
      </c>
      <c r="AV673" s="28">
        <f t="shared" si="153"/>
        <v>6770428.7579318555</v>
      </c>
    </row>
    <row r="674" spans="1:48" s="21" customFormat="1" x14ac:dyDescent="0.3">
      <c r="A674" s="7" t="s">
        <v>281</v>
      </c>
      <c r="B674" s="7" t="s">
        <v>1116</v>
      </c>
      <c r="C674" s="7">
        <v>1301</v>
      </c>
      <c r="D674" s="7" t="s">
        <v>8</v>
      </c>
      <c r="E674" s="7">
        <v>903</v>
      </c>
      <c r="F674" s="7">
        <v>250286</v>
      </c>
      <c r="G674" s="7" t="s">
        <v>1329</v>
      </c>
      <c r="H674" s="8" t="s">
        <v>1847</v>
      </c>
      <c r="I674" s="8"/>
      <c r="J674" s="15">
        <v>3000000</v>
      </c>
      <c r="K674" s="15">
        <v>2000000</v>
      </c>
      <c r="L674" s="15">
        <v>1000000</v>
      </c>
      <c r="M674" s="15">
        <v>1000000</v>
      </c>
      <c r="N674" s="15">
        <v>1000000</v>
      </c>
      <c r="O674" s="15">
        <v>3000000</v>
      </c>
      <c r="P674" s="15">
        <v>3000000</v>
      </c>
      <c r="Q674" s="15">
        <v>2000000</v>
      </c>
      <c r="R674" s="15">
        <v>3000000</v>
      </c>
      <c r="S674" s="15">
        <v>2000000</v>
      </c>
      <c r="T674" s="15">
        <v>3000000</v>
      </c>
      <c r="U674" s="15">
        <v>3000000</v>
      </c>
      <c r="V674" s="29">
        <v>0.45390000000000003</v>
      </c>
      <c r="X674" s="35">
        <v>0.45463232651367674</v>
      </c>
      <c r="Y674" s="35">
        <v>0.45382008823091191</v>
      </c>
      <c r="Z674" s="35">
        <v>0.45785523921495958</v>
      </c>
      <c r="AA674" s="35">
        <v>0.45589612887973163</v>
      </c>
      <c r="AB674" s="35">
        <v>0.4553361741469677</v>
      </c>
      <c r="AC674" s="35">
        <v>0.45513013264902907</v>
      </c>
      <c r="AD674" s="35">
        <v>0.45447489749680969</v>
      </c>
      <c r="AE674" s="35">
        <v>0.45098360144206079</v>
      </c>
      <c r="AF674" s="35">
        <v>0.45510481822604182</v>
      </c>
      <c r="AG674" s="35">
        <v>0.45256846709311055</v>
      </c>
      <c r="AH674" s="35">
        <v>0.45214619756619578</v>
      </c>
      <c r="AI674" s="35">
        <v>0.45136191719545704</v>
      </c>
      <c r="AK674" s="28">
        <f t="shared" si="142"/>
        <v>1363896.9795410302</v>
      </c>
      <c r="AL674" s="28">
        <f t="shared" si="143"/>
        <v>907640.17646182387</v>
      </c>
      <c r="AM674" s="28">
        <f t="shared" si="144"/>
        <v>457855.23921495955</v>
      </c>
      <c r="AN674" s="28">
        <f t="shared" si="145"/>
        <v>455896.12887973164</v>
      </c>
      <c r="AO674" s="28">
        <f t="shared" si="146"/>
        <v>455336.17414696771</v>
      </c>
      <c r="AP674" s="28">
        <f t="shared" si="147"/>
        <v>1365390.3979470872</v>
      </c>
      <c r="AQ674" s="28">
        <f t="shared" si="148"/>
        <v>1363424.6924904292</v>
      </c>
      <c r="AR674" s="28">
        <f t="shared" si="149"/>
        <v>901967.20288412157</v>
      </c>
      <c r="AS674" s="28">
        <f t="shared" si="150"/>
        <v>1365314.4546781254</v>
      </c>
      <c r="AT674" s="28">
        <f t="shared" si="151"/>
        <v>905136.9341862211</v>
      </c>
      <c r="AU674" s="28">
        <f t="shared" si="152"/>
        <v>1356438.5926985873</v>
      </c>
      <c r="AV674" s="28">
        <f t="shared" si="153"/>
        <v>1354085.7515863711</v>
      </c>
    </row>
    <row r="675" spans="1:48" s="21" customFormat="1" x14ac:dyDescent="0.3">
      <c r="A675" s="7" t="s">
        <v>281</v>
      </c>
      <c r="B675" s="7" t="s">
        <v>1116</v>
      </c>
      <c r="C675" s="7">
        <v>1301</v>
      </c>
      <c r="D675" s="7" t="s">
        <v>1216</v>
      </c>
      <c r="E675" s="7">
        <v>905</v>
      </c>
      <c r="F675" s="7">
        <v>110218</v>
      </c>
      <c r="G675" s="7" t="s">
        <v>1895</v>
      </c>
      <c r="H675" s="8" t="s">
        <v>1180</v>
      </c>
      <c r="I675" s="8"/>
      <c r="J675" s="15">
        <v>24000000</v>
      </c>
      <c r="K675" s="15">
        <v>24000000</v>
      </c>
      <c r="L675" s="15">
        <v>18000000</v>
      </c>
      <c r="M675" s="15">
        <v>20000000</v>
      </c>
      <c r="N675" s="15">
        <v>20000000</v>
      </c>
      <c r="O675" s="15">
        <v>24000000</v>
      </c>
      <c r="P675" s="15">
        <v>24000000</v>
      </c>
      <c r="Q675" s="15">
        <v>24000000</v>
      </c>
      <c r="R675" s="15">
        <v>23000000</v>
      </c>
      <c r="S675" s="15">
        <v>27000000</v>
      </c>
      <c r="T675" s="15">
        <v>23000000</v>
      </c>
      <c r="U675" s="15">
        <v>20000000</v>
      </c>
      <c r="V675" s="29">
        <v>0.45390000000000003</v>
      </c>
      <c r="X675" s="35">
        <v>0.45463232651367674</v>
      </c>
      <c r="Y675" s="35">
        <v>0.45382008823091191</v>
      </c>
      <c r="Z675" s="35">
        <v>0.45785523921495958</v>
      </c>
      <c r="AA675" s="35">
        <v>0.45589612887973163</v>
      </c>
      <c r="AB675" s="35">
        <v>0.4553361741469677</v>
      </c>
      <c r="AC675" s="35">
        <v>0.45513013264902907</v>
      </c>
      <c r="AD675" s="35">
        <v>0.45447489749680969</v>
      </c>
      <c r="AE675" s="35">
        <v>0.45098360144206079</v>
      </c>
      <c r="AF675" s="35">
        <v>0.45510481822604182</v>
      </c>
      <c r="AG675" s="35">
        <v>0.45256846709311055</v>
      </c>
      <c r="AH675" s="35">
        <v>0.45214619756619578</v>
      </c>
      <c r="AI675" s="35">
        <v>0.45136191719545704</v>
      </c>
      <c r="AK675" s="28">
        <f t="shared" si="142"/>
        <v>10911175.836328242</v>
      </c>
      <c r="AL675" s="28">
        <f t="shared" si="143"/>
        <v>10891682.117541885</v>
      </c>
      <c r="AM675" s="28">
        <f t="shared" si="144"/>
        <v>8241394.305869272</v>
      </c>
      <c r="AN675" s="28">
        <f t="shared" si="145"/>
        <v>9117922.5775946323</v>
      </c>
      <c r="AO675" s="28">
        <f t="shared" si="146"/>
        <v>9106723.4829393532</v>
      </c>
      <c r="AP675" s="28">
        <f t="shared" si="147"/>
        <v>10923123.183576697</v>
      </c>
      <c r="AQ675" s="28">
        <f t="shared" si="148"/>
        <v>10907397.539923433</v>
      </c>
      <c r="AR675" s="28">
        <f t="shared" si="149"/>
        <v>10823606.43460946</v>
      </c>
      <c r="AS675" s="28">
        <f t="shared" si="150"/>
        <v>10467410.819198962</v>
      </c>
      <c r="AT675" s="28">
        <f t="shared" si="151"/>
        <v>12219348.611513985</v>
      </c>
      <c r="AU675" s="28">
        <f t="shared" si="152"/>
        <v>10399362.544022502</v>
      </c>
      <c r="AV675" s="28">
        <f t="shared" si="153"/>
        <v>9027238.3439091407</v>
      </c>
    </row>
    <row r="676" spans="1:48" s="21" customFormat="1" x14ac:dyDescent="0.3">
      <c r="A676" s="7" t="s">
        <v>281</v>
      </c>
      <c r="B676" s="7" t="s">
        <v>1116</v>
      </c>
      <c r="C676" s="7">
        <v>1301</v>
      </c>
      <c r="D676" s="7" t="s">
        <v>8</v>
      </c>
      <c r="E676" s="7">
        <v>913</v>
      </c>
      <c r="F676" s="7">
        <v>110125</v>
      </c>
      <c r="G676" s="7" t="s">
        <v>1895</v>
      </c>
      <c r="H676" s="8" t="s">
        <v>1848</v>
      </c>
      <c r="I676" s="8"/>
      <c r="J676" s="15">
        <v>14000000</v>
      </c>
      <c r="K676" s="15">
        <v>14000000</v>
      </c>
      <c r="L676" s="15">
        <v>10000000</v>
      </c>
      <c r="M676" s="15">
        <v>10000000</v>
      </c>
      <c r="N676" s="15">
        <v>10000000</v>
      </c>
      <c r="O676" s="15">
        <v>18000000</v>
      </c>
      <c r="P676" s="15">
        <v>20000000</v>
      </c>
      <c r="Q676" s="15">
        <v>15000000</v>
      </c>
      <c r="R676" s="15">
        <v>16000000</v>
      </c>
      <c r="S676" s="15">
        <v>18000000</v>
      </c>
      <c r="T676" s="15">
        <v>16000000</v>
      </c>
      <c r="U676" s="15">
        <v>17000000</v>
      </c>
      <c r="V676" s="29">
        <v>0.45390000000000003</v>
      </c>
      <c r="X676" s="35">
        <v>0.45463232651367674</v>
      </c>
      <c r="Y676" s="35">
        <v>0.45382008823091191</v>
      </c>
      <c r="Z676" s="35">
        <v>0.45785523921495958</v>
      </c>
      <c r="AA676" s="35">
        <v>0.45589612887973163</v>
      </c>
      <c r="AB676" s="35">
        <v>0.4553361741469677</v>
      </c>
      <c r="AC676" s="35">
        <v>0.45513013264902907</v>
      </c>
      <c r="AD676" s="35">
        <v>0.45447489749680969</v>
      </c>
      <c r="AE676" s="35">
        <v>0.45098360144206079</v>
      </c>
      <c r="AF676" s="35">
        <v>0.45510481822604182</v>
      </c>
      <c r="AG676" s="35">
        <v>0.45256846709311055</v>
      </c>
      <c r="AH676" s="35">
        <v>0.45214619756619578</v>
      </c>
      <c r="AI676" s="35">
        <v>0.45136191719545704</v>
      </c>
      <c r="AK676" s="28">
        <f t="shared" si="142"/>
        <v>6364852.5711914748</v>
      </c>
      <c r="AL676" s="28">
        <f t="shared" si="143"/>
        <v>6353481.2352327667</v>
      </c>
      <c r="AM676" s="28">
        <f t="shared" si="144"/>
        <v>4578552.3921495955</v>
      </c>
      <c r="AN676" s="28">
        <f t="shared" si="145"/>
        <v>4558961.2887973161</v>
      </c>
      <c r="AO676" s="28">
        <f t="shared" si="146"/>
        <v>4553361.7414696766</v>
      </c>
      <c r="AP676" s="28">
        <f t="shared" si="147"/>
        <v>8192342.3876825236</v>
      </c>
      <c r="AQ676" s="28">
        <f t="shared" si="148"/>
        <v>9089497.9499361943</v>
      </c>
      <c r="AR676" s="28">
        <f t="shared" si="149"/>
        <v>6764754.0216309121</v>
      </c>
      <c r="AS676" s="28">
        <f t="shared" si="150"/>
        <v>7281677.0916166687</v>
      </c>
      <c r="AT676" s="28">
        <f t="shared" si="151"/>
        <v>8146232.4076759899</v>
      </c>
      <c r="AU676" s="28">
        <f t="shared" si="152"/>
        <v>7234339.1610591328</v>
      </c>
      <c r="AV676" s="28">
        <f t="shared" si="153"/>
        <v>7673152.5923227696</v>
      </c>
    </row>
    <row r="677" spans="1:48" s="21" customFormat="1" x14ac:dyDescent="0.3">
      <c r="A677" s="7" t="s">
        <v>281</v>
      </c>
      <c r="B677" s="7" t="s">
        <v>1116</v>
      </c>
      <c r="C677" s="7">
        <v>1301</v>
      </c>
      <c r="D677" s="7" t="s">
        <v>8</v>
      </c>
      <c r="E677" s="7">
        <v>913</v>
      </c>
      <c r="F677" s="7">
        <v>110874</v>
      </c>
      <c r="G677" s="7" t="s">
        <v>1895</v>
      </c>
      <c r="H677" s="8" t="s">
        <v>1849</v>
      </c>
      <c r="I677" s="8"/>
      <c r="J677" s="15">
        <v>2000000</v>
      </c>
      <c r="K677" s="15">
        <v>2000000</v>
      </c>
      <c r="L677" s="15">
        <v>2000000</v>
      </c>
      <c r="M677" s="15">
        <v>3000000</v>
      </c>
      <c r="N677" s="15">
        <v>3000000</v>
      </c>
      <c r="O677" s="15">
        <v>2000000</v>
      </c>
      <c r="P677" s="15">
        <v>5000000</v>
      </c>
      <c r="Q677" s="15">
        <v>2000000</v>
      </c>
      <c r="R677" s="15">
        <v>2000000</v>
      </c>
      <c r="S677" s="15">
        <v>3000000</v>
      </c>
      <c r="T677" s="15">
        <v>2000000</v>
      </c>
      <c r="U677" s="15">
        <v>3000000</v>
      </c>
      <c r="V677" s="29">
        <v>0.45390000000000003</v>
      </c>
      <c r="X677" s="35">
        <v>0.45463232651367674</v>
      </c>
      <c r="Y677" s="35">
        <v>0.45382008823091191</v>
      </c>
      <c r="Z677" s="35">
        <v>0.45785523921495958</v>
      </c>
      <c r="AA677" s="35">
        <v>0.45589612887973163</v>
      </c>
      <c r="AB677" s="35">
        <v>0.4553361741469677</v>
      </c>
      <c r="AC677" s="35">
        <v>0.45513013264902907</v>
      </c>
      <c r="AD677" s="35">
        <v>0.45447489749680969</v>
      </c>
      <c r="AE677" s="35">
        <v>0.45098360144206079</v>
      </c>
      <c r="AF677" s="35">
        <v>0.45510481822604182</v>
      </c>
      <c r="AG677" s="35">
        <v>0.45256846709311055</v>
      </c>
      <c r="AH677" s="35">
        <v>0.45214619756619578</v>
      </c>
      <c r="AI677" s="35">
        <v>0.45136191719545704</v>
      </c>
      <c r="AK677" s="28">
        <f t="shared" si="142"/>
        <v>909264.65302735346</v>
      </c>
      <c r="AL677" s="28">
        <f t="shared" si="143"/>
        <v>907640.17646182387</v>
      </c>
      <c r="AM677" s="28">
        <f t="shared" si="144"/>
        <v>915710.47842991911</v>
      </c>
      <c r="AN677" s="28">
        <f t="shared" si="145"/>
        <v>1367688.3866391948</v>
      </c>
      <c r="AO677" s="28">
        <f t="shared" si="146"/>
        <v>1366008.5224409031</v>
      </c>
      <c r="AP677" s="28">
        <f t="shared" si="147"/>
        <v>910260.26529805816</v>
      </c>
      <c r="AQ677" s="28">
        <f t="shared" si="148"/>
        <v>2272374.4874840486</v>
      </c>
      <c r="AR677" s="28">
        <f t="shared" si="149"/>
        <v>901967.20288412157</v>
      </c>
      <c r="AS677" s="28">
        <f t="shared" si="150"/>
        <v>910209.63645208359</v>
      </c>
      <c r="AT677" s="28">
        <f t="shared" si="151"/>
        <v>1357705.4012793317</v>
      </c>
      <c r="AU677" s="28">
        <f t="shared" si="152"/>
        <v>904292.3951323916</v>
      </c>
      <c r="AV677" s="28">
        <f t="shared" si="153"/>
        <v>1354085.7515863711</v>
      </c>
    </row>
    <row r="678" spans="1:48" s="21" customFormat="1" x14ac:dyDescent="0.3">
      <c r="A678" s="7" t="s">
        <v>281</v>
      </c>
      <c r="B678" s="7" t="s">
        <v>1116</v>
      </c>
      <c r="C678" s="7">
        <v>1301</v>
      </c>
      <c r="D678" s="7" t="s">
        <v>8</v>
      </c>
      <c r="E678" s="7">
        <v>913</v>
      </c>
      <c r="F678" s="7" t="s">
        <v>444</v>
      </c>
      <c r="G678" s="16" t="s">
        <v>1895</v>
      </c>
      <c r="H678" s="8" t="s">
        <v>1850</v>
      </c>
      <c r="I678" s="8"/>
      <c r="J678" s="15">
        <v>8000000</v>
      </c>
      <c r="K678" s="15">
        <v>8000000</v>
      </c>
      <c r="L678" s="15">
        <v>9000000</v>
      </c>
      <c r="M678" s="15">
        <v>10000000</v>
      </c>
      <c r="N678" s="15">
        <v>10000000</v>
      </c>
      <c r="O678" s="15">
        <v>10000000</v>
      </c>
      <c r="P678" s="15">
        <v>10000000</v>
      </c>
      <c r="Q678" s="15">
        <v>8000000</v>
      </c>
      <c r="R678" s="15">
        <v>12000000</v>
      </c>
      <c r="S678" s="15">
        <v>11000000</v>
      </c>
      <c r="T678" s="15">
        <v>12000000</v>
      </c>
      <c r="U678" s="15">
        <v>10000000</v>
      </c>
      <c r="V678" s="29">
        <v>0.45390000000000003</v>
      </c>
      <c r="X678" s="35">
        <v>0.45463232651367674</v>
      </c>
      <c r="Y678" s="35">
        <v>0.45382008823091191</v>
      </c>
      <c r="Z678" s="35">
        <v>0.45785523921495958</v>
      </c>
      <c r="AA678" s="35">
        <v>0.45589612887973163</v>
      </c>
      <c r="AB678" s="35">
        <v>0.4553361741469677</v>
      </c>
      <c r="AC678" s="35">
        <v>0.45513013264902907</v>
      </c>
      <c r="AD678" s="35">
        <v>0.45447489749680969</v>
      </c>
      <c r="AE678" s="35">
        <v>0.45098360144206079</v>
      </c>
      <c r="AF678" s="35">
        <v>0.45510481822604182</v>
      </c>
      <c r="AG678" s="35">
        <v>0.45256846709311055</v>
      </c>
      <c r="AH678" s="35">
        <v>0.45214619756619578</v>
      </c>
      <c r="AI678" s="35">
        <v>0.45136191719545704</v>
      </c>
      <c r="AK678" s="28">
        <f t="shared" ref="AK678:AK741" si="154">X678*J678</f>
        <v>3637058.6121094138</v>
      </c>
      <c r="AL678" s="28">
        <f t="shared" ref="AL678:AL741" si="155">Y678*K678</f>
        <v>3630560.7058472955</v>
      </c>
      <c r="AM678" s="28">
        <f t="shared" ref="AM678:AM741" si="156">Z678*L678</f>
        <v>4120697.152934636</v>
      </c>
      <c r="AN678" s="28">
        <f t="shared" ref="AN678:AN741" si="157">AA678*M678</f>
        <v>4558961.2887973161</v>
      </c>
      <c r="AO678" s="28">
        <f t="shared" ref="AO678:AO741" si="158">AB678*N678</f>
        <v>4553361.7414696766</v>
      </c>
      <c r="AP678" s="28">
        <f t="shared" ref="AP678:AP741" si="159">AC678*O678</f>
        <v>4551301.3264902905</v>
      </c>
      <c r="AQ678" s="28">
        <f t="shared" ref="AQ678:AQ741" si="160">AD678*P678</f>
        <v>4544748.9749680972</v>
      </c>
      <c r="AR678" s="28">
        <f t="shared" ref="AR678:AR741" si="161">AE678*Q678</f>
        <v>3607868.8115364863</v>
      </c>
      <c r="AS678" s="28">
        <f t="shared" ref="AS678:AS741" si="162">AF678*R678</f>
        <v>5461257.8187125018</v>
      </c>
      <c r="AT678" s="28">
        <f t="shared" ref="AT678:AT741" si="163">AG678*S678</f>
        <v>4978253.1380242156</v>
      </c>
      <c r="AU678" s="28">
        <f t="shared" ref="AU678:AU741" si="164">AH678*T678</f>
        <v>5425754.3707943494</v>
      </c>
      <c r="AV678" s="28">
        <f t="shared" ref="AV678:AV741" si="165">AI678*U678</f>
        <v>4513619.1719545703</v>
      </c>
    </row>
    <row r="679" spans="1:48" s="21" customFormat="1" x14ac:dyDescent="0.3">
      <c r="A679" s="7" t="s">
        <v>281</v>
      </c>
      <c r="B679" s="7" t="s">
        <v>1116</v>
      </c>
      <c r="C679" s="7">
        <v>1301</v>
      </c>
      <c r="D679" s="7" t="s">
        <v>8</v>
      </c>
      <c r="E679" s="7">
        <v>999</v>
      </c>
      <c r="F679" s="7" t="s">
        <v>8</v>
      </c>
      <c r="G679" s="16" t="s">
        <v>1895</v>
      </c>
      <c r="H679" s="8" t="s">
        <v>1777</v>
      </c>
      <c r="I679" s="8"/>
      <c r="J679" s="15">
        <v>10000000</v>
      </c>
      <c r="K679" s="15">
        <v>10000000</v>
      </c>
      <c r="L679" s="15">
        <v>10000000</v>
      </c>
      <c r="M679" s="15">
        <v>10000000</v>
      </c>
      <c r="N679" s="15">
        <v>10000000</v>
      </c>
      <c r="O679" s="15">
        <v>22000000</v>
      </c>
      <c r="P679" s="15">
        <v>28000000</v>
      </c>
      <c r="Q679" s="15">
        <v>21000000</v>
      </c>
      <c r="R679" s="15">
        <v>24000000</v>
      </c>
      <c r="S679" s="15">
        <v>27000000</v>
      </c>
      <c r="T679" s="15">
        <v>24000000</v>
      </c>
      <c r="U679" s="15">
        <v>24000000</v>
      </c>
      <c r="V679" s="29">
        <v>0.45390000000000003</v>
      </c>
      <c r="X679" s="35">
        <v>0.45463232651367674</v>
      </c>
      <c r="Y679" s="35">
        <v>0.45382008823091191</v>
      </c>
      <c r="Z679" s="35">
        <v>0.45785523921495958</v>
      </c>
      <c r="AA679" s="35">
        <v>0.45589612887973163</v>
      </c>
      <c r="AB679" s="35">
        <v>0.4553361741469677</v>
      </c>
      <c r="AC679" s="35">
        <v>0.45513013264902907</v>
      </c>
      <c r="AD679" s="35">
        <v>0.45447489749680969</v>
      </c>
      <c r="AE679" s="35">
        <v>0.45098360144206079</v>
      </c>
      <c r="AF679" s="35">
        <v>0.45510481822604182</v>
      </c>
      <c r="AG679" s="35">
        <v>0.45256846709311055</v>
      </c>
      <c r="AH679" s="35">
        <v>0.45214619756619578</v>
      </c>
      <c r="AI679" s="35">
        <v>0.45136191719545704</v>
      </c>
      <c r="AK679" s="28">
        <f t="shared" si="154"/>
        <v>4546323.2651367672</v>
      </c>
      <c r="AL679" s="28">
        <f t="shared" si="155"/>
        <v>4538200.8823091192</v>
      </c>
      <c r="AM679" s="28">
        <f t="shared" si="156"/>
        <v>4578552.3921495955</v>
      </c>
      <c r="AN679" s="28">
        <f t="shared" si="157"/>
        <v>4558961.2887973161</v>
      </c>
      <c r="AO679" s="28">
        <f t="shared" si="158"/>
        <v>4553361.7414696766</v>
      </c>
      <c r="AP679" s="28">
        <f t="shared" si="159"/>
        <v>10012862.91827864</v>
      </c>
      <c r="AQ679" s="28">
        <f t="shared" si="160"/>
        <v>12725297.129910672</v>
      </c>
      <c r="AR679" s="28">
        <f t="shared" si="161"/>
        <v>9470655.6302832775</v>
      </c>
      <c r="AS679" s="28">
        <f t="shared" si="162"/>
        <v>10922515.637425004</v>
      </c>
      <c r="AT679" s="28">
        <f t="shared" si="163"/>
        <v>12219348.611513985</v>
      </c>
      <c r="AU679" s="28">
        <f t="shared" si="164"/>
        <v>10851508.741588699</v>
      </c>
      <c r="AV679" s="28">
        <f t="shared" si="165"/>
        <v>10832686.012690969</v>
      </c>
    </row>
    <row r="680" spans="1:48" s="21" customFormat="1" x14ac:dyDescent="0.3">
      <c r="A680" s="7" t="s">
        <v>281</v>
      </c>
      <c r="B680" s="7" t="s">
        <v>1116</v>
      </c>
      <c r="C680" s="7">
        <v>1301</v>
      </c>
      <c r="D680" s="7" t="s">
        <v>252</v>
      </c>
      <c r="E680" s="7">
        <v>913</v>
      </c>
      <c r="F680" s="7" t="s">
        <v>252</v>
      </c>
      <c r="G680" s="16" t="s">
        <v>1895</v>
      </c>
      <c r="H680" s="8" t="s">
        <v>1831</v>
      </c>
      <c r="I680" s="8"/>
      <c r="J680" s="15">
        <v>10000000</v>
      </c>
      <c r="K680" s="15">
        <v>10000000</v>
      </c>
      <c r="L680" s="15">
        <v>10000000</v>
      </c>
      <c r="M680" s="15">
        <v>10000000</v>
      </c>
      <c r="N680" s="15">
        <v>10000000</v>
      </c>
      <c r="O680" s="15">
        <v>10000000</v>
      </c>
      <c r="P680" s="15">
        <v>20000000</v>
      </c>
      <c r="Q680" s="15">
        <v>10000000</v>
      </c>
      <c r="R680" s="15">
        <v>10000000</v>
      </c>
      <c r="S680" s="15">
        <v>10000000</v>
      </c>
      <c r="T680" s="15">
        <v>10000000</v>
      </c>
      <c r="U680" s="15">
        <v>10000000</v>
      </c>
      <c r="V680" s="29">
        <v>0.45390000000000003</v>
      </c>
      <c r="X680" s="35">
        <v>0.45463232651367674</v>
      </c>
      <c r="Y680" s="35">
        <v>0.45382008823091191</v>
      </c>
      <c r="Z680" s="35">
        <v>0.45785523921495958</v>
      </c>
      <c r="AA680" s="35">
        <v>0.45589612887973163</v>
      </c>
      <c r="AB680" s="35">
        <v>0.4553361741469677</v>
      </c>
      <c r="AC680" s="35">
        <v>0.45513013264902907</v>
      </c>
      <c r="AD680" s="35">
        <v>0.45447489749680969</v>
      </c>
      <c r="AE680" s="35">
        <v>0.45098360144206079</v>
      </c>
      <c r="AF680" s="35">
        <v>0.45510481822604182</v>
      </c>
      <c r="AG680" s="35">
        <v>0.45256846709311055</v>
      </c>
      <c r="AH680" s="35">
        <v>0.45214619756619578</v>
      </c>
      <c r="AI680" s="35">
        <v>0.45136191719545704</v>
      </c>
      <c r="AK680" s="28">
        <f t="shared" si="154"/>
        <v>4546323.2651367672</v>
      </c>
      <c r="AL680" s="28">
        <f t="shared" si="155"/>
        <v>4538200.8823091192</v>
      </c>
      <c r="AM680" s="28">
        <f t="shared" si="156"/>
        <v>4578552.3921495955</v>
      </c>
      <c r="AN680" s="28">
        <f t="shared" si="157"/>
        <v>4558961.2887973161</v>
      </c>
      <c r="AO680" s="28">
        <f t="shared" si="158"/>
        <v>4553361.7414696766</v>
      </c>
      <c r="AP680" s="28">
        <f t="shared" si="159"/>
        <v>4551301.3264902905</v>
      </c>
      <c r="AQ680" s="28">
        <f t="shared" si="160"/>
        <v>9089497.9499361943</v>
      </c>
      <c r="AR680" s="28">
        <f t="shared" si="161"/>
        <v>4509836.0144206081</v>
      </c>
      <c r="AS680" s="28">
        <f t="shared" si="162"/>
        <v>4551048.1822604183</v>
      </c>
      <c r="AT680" s="28">
        <f t="shared" si="163"/>
        <v>4525684.6709311055</v>
      </c>
      <c r="AU680" s="28">
        <f t="shared" si="164"/>
        <v>4521461.9756619576</v>
      </c>
      <c r="AV680" s="28">
        <f t="shared" si="165"/>
        <v>4513619.1719545703</v>
      </c>
    </row>
    <row r="681" spans="1:48" s="21" customFormat="1" x14ac:dyDescent="0.3">
      <c r="A681" s="7" t="s">
        <v>281</v>
      </c>
      <c r="B681" s="7" t="s">
        <v>1116</v>
      </c>
      <c r="C681" s="7">
        <v>1301</v>
      </c>
      <c r="D681" s="7" t="s">
        <v>1208</v>
      </c>
      <c r="E681" s="7">
        <v>907</v>
      </c>
      <c r="F681" s="7" t="s">
        <v>1208</v>
      </c>
      <c r="G681" s="16" t="s">
        <v>1896</v>
      </c>
      <c r="H681" s="8" t="s">
        <v>1851</v>
      </c>
      <c r="I681" s="8"/>
      <c r="J681" s="15">
        <v>150000000</v>
      </c>
      <c r="K681" s="15">
        <v>100000000</v>
      </c>
      <c r="L681" s="15">
        <v>100000000</v>
      </c>
      <c r="M681" s="15">
        <v>100000000</v>
      </c>
      <c r="N681" s="15">
        <v>110000000</v>
      </c>
      <c r="O681" s="15">
        <v>110000000</v>
      </c>
      <c r="P681" s="15">
        <v>109000000</v>
      </c>
      <c r="Q681" s="15">
        <v>133000000</v>
      </c>
      <c r="R681" s="15">
        <v>150000000</v>
      </c>
      <c r="S681" s="15">
        <v>150000000</v>
      </c>
      <c r="T681" s="15">
        <v>200000000</v>
      </c>
      <c r="U681" s="15">
        <v>240000000</v>
      </c>
      <c r="V681" s="29">
        <v>0.45390000000000003</v>
      </c>
      <c r="X681" s="35">
        <v>0.45463232651367674</v>
      </c>
      <c r="Y681" s="35">
        <v>0.45382008823091191</v>
      </c>
      <c r="Z681" s="35">
        <v>0.45785523921495958</v>
      </c>
      <c r="AA681" s="35">
        <v>0.45589612887973163</v>
      </c>
      <c r="AB681" s="35">
        <v>0.4553361741469677</v>
      </c>
      <c r="AC681" s="35">
        <v>0.45513013264902907</v>
      </c>
      <c r="AD681" s="35">
        <v>0.45447489749680969</v>
      </c>
      <c r="AE681" s="35">
        <v>0.45098360144206079</v>
      </c>
      <c r="AF681" s="35">
        <v>0.45510481822604182</v>
      </c>
      <c r="AG681" s="35">
        <v>0.45256846709311055</v>
      </c>
      <c r="AH681" s="35">
        <v>0.45214619756619578</v>
      </c>
      <c r="AI681" s="35">
        <v>0.45136191719545704</v>
      </c>
      <c r="AK681" s="28">
        <f t="shared" si="154"/>
        <v>68194848.977051511</v>
      </c>
      <c r="AL681" s="28">
        <f t="shared" si="155"/>
        <v>45382008.823091194</v>
      </c>
      <c r="AM681" s="28">
        <f t="shared" si="156"/>
        <v>45785523.921495959</v>
      </c>
      <c r="AN681" s="28">
        <f t="shared" si="157"/>
        <v>45589612.88797316</v>
      </c>
      <c r="AO681" s="28">
        <f t="shared" si="158"/>
        <v>50086979.156166449</v>
      </c>
      <c r="AP681" s="28">
        <f t="shared" si="159"/>
        <v>50064314.591393195</v>
      </c>
      <c r="AQ681" s="28">
        <f t="shared" si="160"/>
        <v>49537763.82715226</v>
      </c>
      <c r="AR681" s="28">
        <f t="shared" si="161"/>
        <v>59980818.991794087</v>
      </c>
      <c r="AS681" s="28">
        <f t="shared" si="162"/>
        <v>68265722.733906269</v>
      </c>
      <c r="AT681" s="28">
        <f t="shared" si="163"/>
        <v>67885270.063966587</v>
      </c>
      <c r="AU681" s="28">
        <f t="shared" si="164"/>
        <v>90429239.51323916</v>
      </c>
      <c r="AV681" s="28">
        <f t="shared" si="165"/>
        <v>108326860.12690969</v>
      </c>
    </row>
    <row r="682" spans="1:48" s="21" customFormat="1" x14ac:dyDescent="0.3">
      <c r="A682" s="7" t="s">
        <v>281</v>
      </c>
      <c r="B682" s="7" t="s">
        <v>1116</v>
      </c>
      <c r="C682" s="7">
        <v>1301</v>
      </c>
      <c r="D682" s="7" t="s">
        <v>8</v>
      </c>
      <c r="E682" s="7">
        <v>907</v>
      </c>
      <c r="F682" s="7">
        <v>131886</v>
      </c>
      <c r="G682" s="16" t="s">
        <v>1896</v>
      </c>
      <c r="H682" s="8" t="s">
        <v>1852</v>
      </c>
      <c r="I682" s="8"/>
      <c r="J682" s="15">
        <v>10000000</v>
      </c>
      <c r="K682" s="15">
        <v>7000000</v>
      </c>
      <c r="L682" s="15">
        <v>8000000</v>
      </c>
      <c r="M682" s="15">
        <v>8000000</v>
      </c>
      <c r="N682" s="15">
        <v>11000000</v>
      </c>
      <c r="O682" s="15">
        <v>10000000</v>
      </c>
      <c r="P682" s="15">
        <v>7000000</v>
      </c>
      <c r="Q682" s="15">
        <v>8000000</v>
      </c>
      <c r="R682" s="15">
        <v>12000000</v>
      </c>
      <c r="S682" s="15">
        <v>12000000</v>
      </c>
      <c r="T682" s="15">
        <v>12000000</v>
      </c>
      <c r="U682" s="15">
        <v>14000000</v>
      </c>
      <c r="V682" s="29">
        <v>0.45390000000000003</v>
      </c>
      <c r="X682" s="35">
        <v>0.45463232651367674</v>
      </c>
      <c r="Y682" s="35">
        <v>0.45382008823091191</v>
      </c>
      <c r="Z682" s="35">
        <v>0.45785523921495958</v>
      </c>
      <c r="AA682" s="35">
        <v>0.45589612887973163</v>
      </c>
      <c r="AB682" s="35">
        <v>0.4553361741469677</v>
      </c>
      <c r="AC682" s="35">
        <v>0.45513013264902907</v>
      </c>
      <c r="AD682" s="35">
        <v>0.45447489749680969</v>
      </c>
      <c r="AE682" s="35">
        <v>0.45098360144206079</v>
      </c>
      <c r="AF682" s="35">
        <v>0.45510481822604182</v>
      </c>
      <c r="AG682" s="35">
        <v>0.45256846709311055</v>
      </c>
      <c r="AH682" s="35">
        <v>0.45214619756619578</v>
      </c>
      <c r="AI682" s="35">
        <v>0.45136191719545704</v>
      </c>
      <c r="AK682" s="28">
        <f t="shared" si="154"/>
        <v>4546323.2651367672</v>
      </c>
      <c r="AL682" s="28">
        <f t="shared" si="155"/>
        <v>3176740.6176163834</v>
      </c>
      <c r="AM682" s="28">
        <f t="shared" si="156"/>
        <v>3662841.9137196764</v>
      </c>
      <c r="AN682" s="28">
        <f t="shared" si="157"/>
        <v>3647169.0310378531</v>
      </c>
      <c r="AO682" s="28">
        <f t="shared" si="158"/>
        <v>5008697.9156166445</v>
      </c>
      <c r="AP682" s="28">
        <f t="shared" si="159"/>
        <v>4551301.3264902905</v>
      </c>
      <c r="AQ682" s="28">
        <f t="shared" si="160"/>
        <v>3181324.282477668</v>
      </c>
      <c r="AR682" s="28">
        <f t="shared" si="161"/>
        <v>3607868.8115364863</v>
      </c>
      <c r="AS682" s="28">
        <f t="shared" si="162"/>
        <v>5461257.8187125018</v>
      </c>
      <c r="AT682" s="28">
        <f t="shared" si="163"/>
        <v>5430821.6051173266</v>
      </c>
      <c r="AU682" s="28">
        <f t="shared" si="164"/>
        <v>5425754.3707943494</v>
      </c>
      <c r="AV682" s="28">
        <f t="shared" si="165"/>
        <v>6319066.8407363985</v>
      </c>
    </row>
    <row r="683" spans="1:48" s="21" customFormat="1" x14ac:dyDescent="0.3">
      <c r="A683" s="7" t="s">
        <v>281</v>
      </c>
      <c r="B683" s="7" t="s">
        <v>1116</v>
      </c>
      <c r="C683" s="7">
        <v>1301</v>
      </c>
      <c r="D683" s="7" t="s">
        <v>1795</v>
      </c>
      <c r="E683" s="7">
        <v>913</v>
      </c>
      <c r="F683" s="7" t="s">
        <v>1900</v>
      </c>
      <c r="G683" s="16" t="s">
        <v>1896</v>
      </c>
      <c r="H683" s="8" t="s">
        <v>1853</v>
      </c>
      <c r="I683" s="8"/>
      <c r="J683" s="15">
        <v>10000000</v>
      </c>
      <c r="K683" s="15">
        <v>7000000</v>
      </c>
      <c r="L683" s="15">
        <v>8000000</v>
      </c>
      <c r="M683" s="15">
        <v>8000000</v>
      </c>
      <c r="N683" s="15">
        <v>11000000</v>
      </c>
      <c r="O683" s="15">
        <v>10000000</v>
      </c>
      <c r="P683" s="15">
        <v>7000000</v>
      </c>
      <c r="Q683" s="15">
        <v>8000000</v>
      </c>
      <c r="R683" s="15">
        <v>12000000</v>
      </c>
      <c r="S683" s="15">
        <v>12000000</v>
      </c>
      <c r="T683" s="15">
        <v>12000000</v>
      </c>
      <c r="U683" s="15">
        <v>14000000</v>
      </c>
      <c r="V683" s="29">
        <v>0.45390000000000003</v>
      </c>
      <c r="X683" s="35">
        <v>0.45463232651367674</v>
      </c>
      <c r="Y683" s="35">
        <v>0.45382008823091191</v>
      </c>
      <c r="Z683" s="35">
        <v>0.45785523921495958</v>
      </c>
      <c r="AA683" s="35">
        <v>0.45589612887973163</v>
      </c>
      <c r="AB683" s="35">
        <v>0.4553361741469677</v>
      </c>
      <c r="AC683" s="35">
        <v>0.45513013264902907</v>
      </c>
      <c r="AD683" s="35">
        <v>0.45447489749680969</v>
      </c>
      <c r="AE683" s="35">
        <v>0.45098360144206079</v>
      </c>
      <c r="AF683" s="35">
        <v>0.45510481822604182</v>
      </c>
      <c r="AG683" s="35">
        <v>0.45256846709311055</v>
      </c>
      <c r="AH683" s="35">
        <v>0.45214619756619578</v>
      </c>
      <c r="AI683" s="35">
        <v>0.45136191719545704</v>
      </c>
      <c r="AK683" s="28">
        <f t="shared" si="154"/>
        <v>4546323.2651367672</v>
      </c>
      <c r="AL683" s="28">
        <f t="shared" si="155"/>
        <v>3176740.6176163834</v>
      </c>
      <c r="AM683" s="28">
        <f t="shared" si="156"/>
        <v>3662841.9137196764</v>
      </c>
      <c r="AN683" s="28">
        <f t="shared" si="157"/>
        <v>3647169.0310378531</v>
      </c>
      <c r="AO683" s="28">
        <f t="shared" si="158"/>
        <v>5008697.9156166445</v>
      </c>
      <c r="AP683" s="28">
        <f t="shared" si="159"/>
        <v>4551301.3264902905</v>
      </c>
      <c r="AQ683" s="28">
        <f t="shared" si="160"/>
        <v>3181324.282477668</v>
      </c>
      <c r="AR683" s="28">
        <f t="shared" si="161"/>
        <v>3607868.8115364863</v>
      </c>
      <c r="AS683" s="28">
        <f t="shared" si="162"/>
        <v>5461257.8187125018</v>
      </c>
      <c r="AT683" s="28">
        <f t="shared" si="163"/>
        <v>5430821.6051173266</v>
      </c>
      <c r="AU683" s="28">
        <f t="shared" si="164"/>
        <v>5425754.3707943494</v>
      </c>
      <c r="AV683" s="28">
        <f t="shared" si="165"/>
        <v>6319066.8407363985</v>
      </c>
    </row>
    <row r="684" spans="1:48" s="21" customFormat="1" x14ac:dyDescent="0.3">
      <c r="A684" s="7" t="s">
        <v>281</v>
      </c>
      <c r="B684" s="7" t="s">
        <v>1116</v>
      </c>
      <c r="C684" s="7">
        <v>1301</v>
      </c>
      <c r="D684" s="7" t="s">
        <v>1328</v>
      </c>
      <c r="E684" s="7">
        <v>907</v>
      </c>
      <c r="F684" s="7">
        <v>131799</v>
      </c>
      <c r="G684" s="16" t="s">
        <v>1896</v>
      </c>
      <c r="H684" s="8" t="s">
        <v>1854</v>
      </c>
      <c r="I684" s="8"/>
      <c r="J684" s="15">
        <v>5000000</v>
      </c>
      <c r="K684" s="15">
        <v>4000000</v>
      </c>
      <c r="L684" s="15">
        <v>5000000</v>
      </c>
      <c r="M684" s="15">
        <v>5000000</v>
      </c>
      <c r="N684" s="15">
        <v>6000000</v>
      </c>
      <c r="O684" s="15">
        <v>5000000</v>
      </c>
      <c r="P684" s="15">
        <v>4000000</v>
      </c>
      <c r="Q684" s="15">
        <v>5000000</v>
      </c>
      <c r="R684" s="15">
        <v>7000000</v>
      </c>
      <c r="S684" s="15">
        <v>7000000</v>
      </c>
      <c r="T684" s="15">
        <v>7000000</v>
      </c>
      <c r="U684" s="15">
        <v>8000000</v>
      </c>
      <c r="V684" s="29">
        <v>0.45390000000000003</v>
      </c>
      <c r="X684" s="35">
        <v>0.45463232651367674</v>
      </c>
      <c r="Y684" s="35">
        <v>0.45382008823091191</v>
      </c>
      <c r="Z684" s="35">
        <v>0.45785523921495958</v>
      </c>
      <c r="AA684" s="35">
        <v>0.45589612887973163</v>
      </c>
      <c r="AB684" s="35">
        <v>0.4553361741469677</v>
      </c>
      <c r="AC684" s="35">
        <v>0.45513013264902907</v>
      </c>
      <c r="AD684" s="35">
        <v>0.45447489749680969</v>
      </c>
      <c r="AE684" s="35">
        <v>0.45098360144206079</v>
      </c>
      <c r="AF684" s="35">
        <v>0.45510481822604182</v>
      </c>
      <c r="AG684" s="35">
        <v>0.45256846709311055</v>
      </c>
      <c r="AH684" s="35">
        <v>0.45214619756619578</v>
      </c>
      <c r="AI684" s="35">
        <v>0.45136191719545704</v>
      </c>
      <c r="AK684" s="28">
        <f t="shared" si="154"/>
        <v>2273161.6325683836</v>
      </c>
      <c r="AL684" s="28">
        <f t="shared" si="155"/>
        <v>1815280.3529236477</v>
      </c>
      <c r="AM684" s="28">
        <f t="shared" si="156"/>
        <v>2289276.1960747978</v>
      </c>
      <c r="AN684" s="28">
        <f t="shared" si="157"/>
        <v>2279480.6443986581</v>
      </c>
      <c r="AO684" s="28">
        <f t="shared" si="158"/>
        <v>2732017.0448818062</v>
      </c>
      <c r="AP684" s="28">
        <f t="shared" si="159"/>
        <v>2275650.6632451452</v>
      </c>
      <c r="AQ684" s="28">
        <f t="shared" si="160"/>
        <v>1817899.5899872389</v>
      </c>
      <c r="AR684" s="28">
        <f t="shared" si="161"/>
        <v>2254918.007210304</v>
      </c>
      <c r="AS684" s="28">
        <f t="shared" si="162"/>
        <v>3185733.7275822926</v>
      </c>
      <c r="AT684" s="28">
        <f t="shared" si="163"/>
        <v>3167979.2696517739</v>
      </c>
      <c r="AU684" s="28">
        <f t="shared" si="164"/>
        <v>3165023.3829633705</v>
      </c>
      <c r="AV684" s="28">
        <f t="shared" si="165"/>
        <v>3610895.3375636563</v>
      </c>
    </row>
    <row r="685" spans="1:48" s="21" customFormat="1" x14ac:dyDescent="0.3">
      <c r="A685" s="7" t="s">
        <v>281</v>
      </c>
      <c r="B685" s="7" t="s">
        <v>1116</v>
      </c>
      <c r="C685" s="7">
        <v>1301</v>
      </c>
      <c r="D685" s="7" t="s">
        <v>1209</v>
      </c>
      <c r="E685" s="7">
        <v>907</v>
      </c>
      <c r="F685" s="7">
        <v>131432</v>
      </c>
      <c r="G685" s="16" t="s">
        <v>1896</v>
      </c>
      <c r="H685" s="8" t="s">
        <v>1855</v>
      </c>
      <c r="I685" s="8"/>
      <c r="J685" s="15">
        <v>3000000</v>
      </c>
      <c r="K685" s="15">
        <v>2000000</v>
      </c>
      <c r="L685" s="15">
        <v>3000000</v>
      </c>
      <c r="M685" s="15">
        <v>3000000</v>
      </c>
      <c r="N685" s="15">
        <v>4000000</v>
      </c>
      <c r="O685" s="15">
        <v>3000000</v>
      </c>
      <c r="P685" s="15">
        <v>2000000</v>
      </c>
      <c r="Q685" s="15">
        <v>3000000</v>
      </c>
      <c r="R685" s="15">
        <v>4000000</v>
      </c>
      <c r="S685" s="15">
        <v>4000000</v>
      </c>
      <c r="T685" s="15">
        <v>4000000</v>
      </c>
      <c r="U685" s="15">
        <v>5000000</v>
      </c>
      <c r="V685" s="29">
        <v>0.45390000000000003</v>
      </c>
      <c r="X685" s="35">
        <v>0.45463232651367674</v>
      </c>
      <c r="Y685" s="35">
        <v>0.45382008823091191</v>
      </c>
      <c r="Z685" s="35">
        <v>0.45785523921495958</v>
      </c>
      <c r="AA685" s="35">
        <v>0.45589612887973163</v>
      </c>
      <c r="AB685" s="35">
        <v>0.4553361741469677</v>
      </c>
      <c r="AC685" s="35">
        <v>0.45513013264902907</v>
      </c>
      <c r="AD685" s="35">
        <v>0.45447489749680969</v>
      </c>
      <c r="AE685" s="35">
        <v>0.45098360144206079</v>
      </c>
      <c r="AF685" s="35">
        <v>0.45510481822604182</v>
      </c>
      <c r="AG685" s="35">
        <v>0.45256846709311055</v>
      </c>
      <c r="AH685" s="35">
        <v>0.45214619756619578</v>
      </c>
      <c r="AI685" s="35">
        <v>0.45136191719545704</v>
      </c>
      <c r="AK685" s="28">
        <f t="shared" si="154"/>
        <v>1363896.9795410302</v>
      </c>
      <c r="AL685" s="28">
        <f t="shared" si="155"/>
        <v>907640.17646182387</v>
      </c>
      <c r="AM685" s="28">
        <f t="shared" si="156"/>
        <v>1373565.7176448787</v>
      </c>
      <c r="AN685" s="28">
        <f t="shared" si="157"/>
        <v>1367688.3866391948</v>
      </c>
      <c r="AO685" s="28">
        <f t="shared" si="158"/>
        <v>1821344.6965878708</v>
      </c>
      <c r="AP685" s="28">
        <f t="shared" si="159"/>
        <v>1365390.3979470872</v>
      </c>
      <c r="AQ685" s="28">
        <f t="shared" si="160"/>
        <v>908949.79499361943</v>
      </c>
      <c r="AR685" s="28">
        <f t="shared" si="161"/>
        <v>1352950.8043261825</v>
      </c>
      <c r="AS685" s="28">
        <f t="shared" si="162"/>
        <v>1820419.2729041672</v>
      </c>
      <c r="AT685" s="28">
        <f t="shared" si="163"/>
        <v>1810273.8683724422</v>
      </c>
      <c r="AU685" s="28">
        <f t="shared" si="164"/>
        <v>1808584.7902647832</v>
      </c>
      <c r="AV685" s="28">
        <f t="shared" si="165"/>
        <v>2256809.5859772852</v>
      </c>
    </row>
    <row r="686" spans="1:48" s="21" customFormat="1" x14ac:dyDescent="0.3">
      <c r="A686" s="7" t="s">
        <v>281</v>
      </c>
      <c r="B686" s="7" t="s">
        <v>1116</v>
      </c>
      <c r="C686" s="7">
        <v>1301</v>
      </c>
      <c r="D686" s="7" t="s">
        <v>295</v>
      </c>
      <c r="E686" s="7">
        <v>921</v>
      </c>
      <c r="F686" s="7" t="s">
        <v>295</v>
      </c>
      <c r="G686" s="16" t="s">
        <v>1896</v>
      </c>
      <c r="H686" s="8" t="s">
        <v>288</v>
      </c>
      <c r="I686" s="8"/>
      <c r="J686" s="15">
        <v>20000000</v>
      </c>
      <c r="K686" s="15">
        <v>20000000</v>
      </c>
      <c r="L686" s="15">
        <v>20000000</v>
      </c>
      <c r="M686" s="15">
        <v>25000000</v>
      </c>
      <c r="N686" s="15">
        <v>25000000</v>
      </c>
      <c r="O686" s="15">
        <v>20000000</v>
      </c>
      <c r="P686" s="15">
        <v>20000000</v>
      </c>
      <c r="Q686" s="15">
        <v>20000000</v>
      </c>
      <c r="R686" s="15">
        <v>30000000</v>
      </c>
      <c r="S686" s="15">
        <v>30000000</v>
      </c>
      <c r="T686" s="15">
        <v>30000000</v>
      </c>
      <c r="U686" s="15">
        <v>40000000</v>
      </c>
      <c r="V686" s="29">
        <v>0.45390000000000003</v>
      </c>
      <c r="X686" s="35">
        <v>0.45463232651367674</v>
      </c>
      <c r="Y686" s="35">
        <v>0.45382008823091191</v>
      </c>
      <c r="Z686" s="35">
        <v>0.45785523921495958</v>
      </c>
      <c r="AA686" s="35">
        <v>0.45589612887973163</v>
      </c>
      <c r="AB686" s="35">
        <v>0.4553361741469677</v>
      </c>
      <c r="AC686" s="35">
        <v>0.45513013264902907</v>
      </c>
      <c r="AD686" s="35">
        <v>0.45447489749680969</v>
      </c>
      <c r="AE686" s="35">
        <v>0.45098360144206079</v>
      </c>
      <c r="AF686" s="35">
        <v>0.45510481822604182</v>
      </c>
      <c r="AG686" s="35">
        <v>0.45256846709311055</v>
      </c>
      <c r="AH686" s="35">
        <v>0.45214619756619578</v>
      </c>
      <c r="AI686" s="35">
        <v>0.45136191719545704</v>
      </c>
      <c r="AK686" s="28">
        <f t="shared" si="154"/>
        <v>9092646.5302735344</v>
      </c>
      <c r="AL686" s="28">
        <f t="shared" si="155"/>
        <v>9076401.7646182384</v>
      </c>
      <c r="AM686" s="28">
        <f t="shared" si="156"/>
        <v>9157104.7842991911</v>
      </c>
      <c r="AN686" s="28">
        <f t="shared" si="157"/>
        <v>11397403.22199329</v>
      </c>
      <c r="AO686" s="28">
        <f t="shared" si="158"/>
        <v>11383404.353674192</v>
      </c>
      <c r="AP686" s="28">
        <f t="shared" si="159"/>
        <v>9102602.6529805809</v>
      </c>
      <c r="AQ686" s="28">
        <f t="shared" si="160"/>
        <v>9089497.9499361943</v>
      </c>
      <c r="AR686" s="28">
        <f t="shared" si="161"/>
        <v>9019672.0288412161</v>
      </c>
      <c r="AS686" s="28">
        <f t="shared" si="162"/>
        <v>13653144.546781255</v>
      </c>
      <c r="AT686" s="28">
        <f t="shared" si="163"/>
        <v>13577054.012793316</v>
      </c>
      <c r="AU686" s="28">
        <f t="shared" si="164"/>
        <v>13564385.926985873</v>
      </c>
      <c r="AV686" s="28">
        <f t="shared" si="165"/>
        <v>18054476.687818281</v>
      </c>
    </row>
    <row r="687" spans="1:48" s="21" customFormat="1" x14ac:dyDescent="0.3">
      <c r="A687" s="7" t="s">
        <v>281</v>
      </c>
      <c r="B687" s="7" t="s">
        <v>1116</v>
      </c>
      <c r="C687" s="7">
        <v>1301</v>
      </c>
      <c r="D687" s="7" t="s">
        <v>292</v>
      </c>
      <c r="E687" s="7">
        <v>921</v>
      </c>
      <c r="F687" s="7" t="s">
        <v>292</v>
      </c>
      <c r="G687" s="16" t="s">
        <v>1896</v>
      </c>
      <c r="H687" s="8" t="s">
        <v>1856</v>
      </c>
      <c r="I687" s="8"/>
      <c r="J687" s="15">
        <v>10000000</v>
      </c>
      <c r="K687" s="15">
        <v>12000000</v>
      </c>
      <c r="L687" s="15">
        <v>14000000</v>
      </c>
      <c r="M687" s="15">
        <v>14000000</v>
      </c>
      <c r="N687" s="15">
        <v>18000000</v>
      </c>
      <c r="O687" s="15">
        <v>16000000</v>
      </c>
      <c r="P687" s="15">
        <v>12000000</v>
      </c>
      <c r="Q687" s="15">
        <v>14000000</v>
      </c>
      <c r="R687" s="15">
        <v>20000000</v>
      </c>
      <c r="S687" s="15">
        <v>20000000</v>
      </c>
      <c r="T687" s="15">
        <v>20000000</v>
      </c>
      <c r="U687" s="15">
        <v>24000000</v>
      </c>
      <c r="V687" s="29">
        <v>0.45390000000000003</v>
      </c>
      <c r="X687" s="35">
        <v>0.45463232651367674</v>
      </c>
      <c r="Y687" s="35">
        <v>0.45382008823091191</v>
      </c>
      <c r="Z687" s="35">
        <v>0.45785523921495958</v>
      </c>
      <c r="AA687" s="35">
        <v>0.45589612887973163</v>
      </c>
      <c r="AB687" s="35">
        <v>0.4553361741469677</v>
      </c>
      <c r="AC687" s="35">
        <v>0.45513013264902907</v>
      </c>
      <c r="AD687" s="35">
        <v>0.45447489749680969</v>
      </c>
      <c r="AE687" s="35">
        <v>0.45098360144206079</v>
      </c>
      <c r="AF687" s="35">
        <v>0.45510481822604182</v>
      </c>
      <c r="AG687" s="35">
        <v>0.45256846709311055</v>
      </c>
      <c r="AH687" s="35">
        <v>0.45214619756619578</v>
      </c>
      <c r="AI687" s="35">
        <v>0.45136191719545704</v>
      </c>
      <c r="AK687" s="28">
        <f t="shared" si="154"/>
        <v>4546323.2651367672</v>
      </c>
      <c r="AL687" s="28">
        <f t="shared" si="155"/>
        <v>5445841.0587709425</v>
      </c>
      <c r="AM687" s="28">
        <f t="shared" si="156"/>
        <v>6409973.3490094338</v>
      </c>
      <c r="AN687" s="28">
        <f t="shared" si="157"/>
        <v>6382545.8043162432</v>
      </c>
      <c r="AO687" s="28">
        <f t="shared" si="158"/>
        <v>8196051.1346454183</v>
      </c>
      <c r="AP687" s="28">
        <f t="shared" si="159"/>
        <v>7282082.1223844653</v>
      </c>
      <c r="AQ687" s="28">
        <f t="shared" si="160"/>
        <v>5453698.7699617166</v>
      </c>
      <c r="AR687" s="28">
        <f t="shared" si="161"/>
        <v>6313770.4201888507</v>
      </c>
      <c r="AS687" s="28">
        <f t="shared" si="162"/>
        <v>9102096.3645208366</v>
      </c>
      <c r="AT687" s="28">
        <f t="shared" si="163"/>
        <v>9051369.341862211</v>
      </c>
      <c r="AU687" s="28">
        <f t="shared" si="164"/>
        <v>9042923.9513239153</v>
      </c>
      <c r="AV687" s="28">
        <f t="shared" si="165"/>
        <v>10832686.012690969</v>
      </c>
    </row>
    <row r="688" spans="1:48" s="21" customFormat="1" x14ac:dyDescent="0.3">
      <c r="A688" s="7" t="s">
        <v>281</v>
      </c>
      <c r="B688" s="7" t="s">
        <v>1116</v>
      </c>
      <c r="C688" s="7">
        <v>1301</v>
      </c>
      <c r="D688" s="7" t="s">
        <v>8</v>
      </c>
      <c r="E688" s="7">
        <v>921</v>
      </c>
      <c r="F688" s="7" t="s">
        <v>8</v>
      </c>
      <c r="G688" s="16" t="s">
        <v>1896</v>
      </c>
      <c r="H688" s="8" t="s">
        <v>1857</v>
      </c>
      <c r="I688" s="8"/>
      <c r="J688" s="15">
        <v>10000000</v>
      </c>
      <c r="K688" s="15">
        <v>9000000</v>
      </c>
      <c r="L688" s="15">
        <v>10000000</v>
      </c>
      <c r="M688" s="15">
        <v>10000000</v>
      </c>
      <c r="N688" s="15">
        <v>14000000</v>
      </c>
      <c r="O688" s="15">
        <v>12000000</v>
      </c>
      <c r="P688" s="15">
        <v>9000000</v>
      </c>
      <c r="Q688" s="15">
        <v>11000000</v>
      </c>
      <c r="R688" s="15">
        <v>15000000</v>
      </c>
      <c r="S688" s="15">
        <v>15000000</v>
      </c>
      <c r="T688" s="15">
        <v>15000000</v>
      </c>
      <c r="U688" s="15">
        <v>18000000</v>
      </c>
      <c r="V688" s="29">
        <v>0.45390000000000003</v>
      </c>
      <c r="X688" s="35">
        <v>0.45463232651367674</v>
      </c>
      <c r="Y688" s="35">
        <v>0.45382008823091191</v>
      </c>
      <c r="Z688" s="35">
        <v>0.45785523921495958</v>
      </c>
      <c r="AA688" s="35">
        <v>0.45589612887973163</v>
      </c>
      <c r="AB688" s="35">
        <v>0.4553361741469677</v>
      </c>
      <c r="AC688" s="35">
        <v>0.45513013264902907</v>
      </c>
      <c r="AD688" s="35">
        <v>0.45447489749680969</v>
      </c>
      <c r="AE688" s="35">
        <v>0.45098360144206079</v>
      </c>
      <c r="AF688" s="35">
        <v>0.45510481822604182</v>
      </c>
      <c r="AG688" s="35">
        <v>0.45256846709311055</v>
      </c>
      <c r="AH688" s="35">
        <v>0.45214619756619578</v>
      </c>
      <c r="AI688" s="35">
        <v>0.45136191719545704</v>
      </c>
      <c r="AK688" s="28">
        <f t="shared" si="154"/>
        <v>4546323.2651367672</v>
      </c>
      <c r="AL688" s="28">
        <f t="shared" si="155"/>
        <v>4084380.7940782071</v>
      </c>
      <c r="AM688" s="28">
        <f t="shared" si="156"/>
        <v>4578552.3921495955</v>
      </c>
      <c r="AN688" s="28">
        <f t="shared" si="157"/>
        <v>4558961.2887973161</v>
      </c>
      <c r="AO688" s="28">
        <f t="shared" si="158"/>
        <v>6374706.4380575474</v>
      </c>
      <c r="AP688" s="28">
        <f t="shared" si="159"/>
        <v>5461561.5917883487</v>
      </c>
      <c r="AQ688" s="28">
        <f t="shared" si="160"/>
        <v>4090274.0774712875</v>
      </c>
      <c r="AR688" s="28">
        <f t="shared" si="161"/>
        <v>4960819.6158626685</v>
      </c>
      <c r="AS688" s="28">
        <f t="shared" si="162"/>
        <v>6826572.2733906275</v>
      </c>
      <c r="AT688" s="28">
        <f t="shared" si="163"/>
        <v>6788527.0063966578</v>
      </c>
      <c r="AU688" s="28">
        <f t="shared" si="164"/>
        <v>6782192.9634929365</v>
      </c>
      <c r="AV688" s="28">
        <f t="shared" si="165"/>
        <v>8124514.5095182266</v>
      </c>
    </row>
    <row r="689" spans="1:48" s="21" customFormat="1" x14ac:dyDescent="0.3">
      <c r="A689" s="7" t="s">
        <v>281</v>
      </c>
      <c r="B689" s="7" t="s">
        <v>1116</v>
      </c>
      <c r="C689" s="7">
        <v>1301</v>
      </c>
      <c r="D689" s="7" t="s">
        <v>8</v>
      </c>
      <c r="E689" s="7">
        <v>921</v>
      </c>
      <c r="F689" s="7" t="s">
        <v>8</v>
      </c>
      <c r="G689" s="16" t="s">
        <v>1896</v>
      </c>
      <c r="H689" s="8" t="s">
        <v>287</v>
      </c>
      <c r="I689" s="8"/>
      <c r="J689" s="15">
        <v>10000000</v>
      </c>
      <c r="K689" s="15">
        <v>9000000</v>
      </c>
      <c r="L689" s="15">
        <v>10000000</v>
      </c>
      <c r="M689" s="15">
        <v>10000000</v>
      </c>
      <c r="N689" s="15">
        <v>14000000</v>
      </c>
      <c r="O689" s="15">
        <v>12000000</v>
      </c>
      <c r="P689" s="15">
        <v>9000000</v>
      </c>
      <c r="Q689" s="15">
        <v>11000000</v>
      </c>
      <c r="R689" s="15">
        <v>15000000</v>
      </c>
      <c r="S689" s="15">
        <v>15000000</v>
      </c>
      <c r="T689" s="15">
        <v>15000000</v>
      </c>
      <c r="U689" s="15">
        <v>18000000</v>
      </c>
      <c r="V689" s="29">
        <v>0.45390000000000003</v>
      </c>
      <c r="X689" s="35">
        <v>0.45463232651367674</v>
      </c>
      <c r="Y689" s="35">
        <v>0.45382008823091191</v>
      </c>
      <c r="Z689" s="35">
        <v>0.45785523921495958</v>
      </c>
      <c r="AA689" s="35">
        <v>0.45589612887973163</v>
      </c>
      <c r="AB689" s="35">
        <v>0.4553361741469677</v>
      </c>
      <c r="AC689" s="35">
        <v>0.45513013264902907</v>
      </c>
      <c r="AD689" s="35">
        <v>0.45447489749680969</v>
      </c>
      <c r="AE689" s="35">
        <v>0.45098360144206079</v>
      </c>
      <c r="AF689" s="35">
        <v>0.45510481822604182</v>
      </c>
      <c r="AG689" s="35">
        <v>0.45256846709311055</v>
      </c>
      <c r="AH689" s="35">
        <v>0.45214619756619578</v>
      </c>
      <c r="AI689" s="35">
        <v>0.45136191719545704</v>
      </c>
      <c r="AK689" s="28">
        <f t="shared" si="154"/>
        <v>4546323.2651367672</v>
      </c>
      <c r="AL689" s="28">
        <f t="shared" si="155"/>
        <v>4084380.7940782071</v>
      </c>
      <c r="AM689" s="28">
        <f t="shared" si="156"/>
        <v>4578552.3921495955</v>
      </c>
      <c r="AN689" s="28">
        <f t="shared" si="157"/>
        <v>4558961.2887973161</v>
      </c>
      <c r="AO689" s="28">
        <f t="shared" si="158"/>
        <v>6374706.4380575474</v>
      </c>
      <c r="AP689" s="28">
        <f t="shared" si="159"/>
        <v>5461561.5917883487</v>
      </c>
      <c r="AQ689" s="28">
        <f t="shared" si="160"/>
        <v>4090274.0774712875</v>
      </c>
      <c r="AR689" s="28">
        <f t="shared" si="161"/>
        <v>4960819.6158626685</v>
      </c>
      <c r="AS689" s="28">
        <f t="shared" si="162"/>
        <v>6826572.2733906275</v>
      </c>
      <c r="AT689" s="28">
        <f t="shared" si="163"/>
        <v>6788527.0063966578</v>
      </c>
      <c r="AU689" s="28">
        <f t="shared" si="164"/>
        <v>6782192.9634929365</v>
      </c>
      <c r="AV689" s="28">
        <f t="shared" si="165"/>
        <v>8124514.5095182266</v>
      </c>
    </row>
    <row r="690" spans="1:48" s="21" customFormat="1" x14ac:dyDescent="0.3">
      <c r="A690" s="7" t="s">
        <v>281</v>
      </c>
      <c r="B690" s="7" t="s">
        <v>1116</v>
      </c>
      <c r="C690" s="7">
        <v>1301</v>
      </c>
      <c r="D690" s="7" t="s">
        <v>293</v>
      </c>
      <c r="E690" s="7">
        <v>907</v>
      </c>
      <c r="F690" s="7" t="s">
        <v>293</v>
      </c>
      <c r="G690" s="7" t="s">
        <v>1896</v>
      </c>
      <c r="H690" s="8" t="s">
        <v>1858</v>
      </c>
      <c r="I690" s="8"/>
      <c r="J690" s="15">
        <v>30000000</v>
      </c>
      <c r="K690" s="15">
        <v>15000000</v>
      </c>
      <c r="L690" s="15">
        <v>30000000</v>
      </c>
      <c r="M690" s="15">
        <v>35000000</v>
      </c>
      <c r="N690" s="15">
        <v>35000000</v>
      </c>
      <c r="O690" s="15">
        <v>30000000</v>
      </c>
      <c r="P690" s="15">
        <v>30000000</v>
      </c>
      <c r="Q690" s="15">
        <v>35000000</v>
      </c>
      <c r="R690" s="15">
        <v>40000000</v>
      </c>
      <c r="S690" s="15">
        <v>40000000</v>
      </c>
      <c r="T690" s="15">
        <v>50000000</v>
      </c>
      <c r="U690" s="15">
        <v>60000000</v>
      </c>
      <c r="V690" s="29">
        <v>0.45390000000000003</v>
      </c>
      <c r="X690" s="35">
        <v>0.45463232651367674</v>
      </c>
      <c r="Y690" s="35">
        <v>0.45382008823091191</v>
      </c>
      <c r="Z690" s="35">
        <v>0.45785523921495958</v>
      </c>
      <c r="AA690" s="35">
        <v>0.45589612887973163</v>
      </c>
      <c r="AB690" s="35">
        <v>0.4553361741469677</v>
      </c>
      <c r="AC690" s="35">
        <v>0.45513013264902907</v>
      </c>
      <c r="AD690" s="35">
        <v>0.45447489749680969</v>
      </c>
      <c r="AE690" s="35">
        <v>0.45098360144206079</v>
      </c>
      <c r="AF690" s="35">
        <v>0.45510481822604182</v>
      </c>
      <c r="AG690" s="35">
        <v>0.45256846709311055</v>
      </c>
      <c r="AH690" s="35">
        <v>0.45214619756619578</v>
      </c>
      <c r="AI690" s="35">
        <v>0.45136191719545704</v>
      </c>
      <c r="AK690" s="28">
        <f t="shared" si="154"/>
        <v>13638969.795410302</v>
      </c>
      <c r="AL690" s="28">
        <f t="shared" si="155"/>
        <v>6807301.3234636784</v>
      </c>
      <c r="AM690" s="28">
        <f t="shared" si="156"/>
        <v>13735657.176448787</v>
      </c>
      <c r="AN690" s="28">
        <f t="shared" si="157"/>
        <v>15956364.510790607</v>
      </c>
      <c r="AO690" s="28">
        <f t="shared" si="158"/>
        <v>15936766.09514387</v>
      </c>
      <c r="AP690" s="28">
        <f t="shared" si="159"/>
        <v>13653903.979470871</v>
      </c>
      <c r="AQ690" s="28">
        <f t="shared" si="160"/>
        <v>13634246.924904291</v>
      </c>
      <c r="AR690" s="28">
        <f t="shared" si="161"/>
        <v>15784426.050472127</v>
      </c>
      <c r="AS690" s="28">
        <f t="shared" si="162"/>
        <v>18204192.729041673</v>
      </c>
      <c r="AT690" s="28">
        <f t="shared" si="163"/>
        <v>18102738.683724422</v>
      </c>
      <c r="AU690" s="28">
        <f t="shared" si="164"/>
        <v>22607309.87830979</v>
      </c>
      <c r="AV690" s="28">
        <f t="shared" si="165"/>
        <v>27081715.031727422</v>
      </c>
    </row>
    <row r="691" spans="1:48" s="21" customFormat="1" x14ac:dyDescent="0.3">
      <c r="A691" s="7" t="s">
        <v>281</v>
      </c>
      <c r="B691" s="7" t="s">
        <v>1116</v>
      </c>
      <c r="C691" s="7">
        <v>1301</v>
      </c>
      <c r="D691" s="7" t="s">
        <v>8</v>
      </c>
      <c r="E691" s="7">
        <v>913</v>
      </c>
      <c r="F691" s="7">
        <v>111630</v>
      </c>
      <c r="G691" s="7" t="s">
        <v>1195</v>
      </c>
      <c r="H691" s="8" t="s">
        <v>1315</v>
      </c>
      <c r="I691" s="8"/>
      <c r="J691" s="15">
        <v>10000000</v>
      </c>
      <c r="K691" s="15">
        <v>11000000</v>
      </c>
      <c r="L691" s="15">
        <v>15000000</v>
      </c>
      <c r="M691" s="15">
        <v>15000000</v>
      </c>
      <c r="N691" s="15">
        <v>15000000</v>
      </c>
      <c r="O691" s="15">
        <v>15000000</v>
      </c>
      <c r="P691" s="15">
        <v>15000000</v>
      </c>
      <c r="Q691" s="15">
        <v>14000000</v>
      </c>
      <c r="R691" s="15">
        <v>20000000</v>
      </c>
      <c r="S691" s="15">
        <v>21000000</v>
      </c>
      <c r="T691" s="15">
        <v>20000000</v>
      </c>
      <c r="U691" s="15">
        <v>20000000</v>
      </c>
      <c r="V691" s="29">
        <v>0.45390000000000003</v>
      </c>
      <c r="X691" s="35">
        <v>0.45463232651367674</v>
      </c>
      <c r="Y691" s="35">
        <v>0.45382008823091191</v>
      </c>
      <c r="Z691" s="35">
        <v>0.45785523921495958</v>
      </c>
      <c r="AA691" s="35">
        <v>0.45589612887973163</v>
      </c>
      <c r="AB691" s="35">
        <v>0.4553361741469677</v>
      </c>
      <c r="AC691" s="35">
        <v>0.45513013264902907</v>
      </c>
      <c r="AD691" s="35">
        <v>0.45447489749680969</v>
      </c>
      <c r="AE691" s="35">
        <v>0.45098360144206079</v>
      </c>
      <c r="AF691" s="35">
        <v>0.45510481822604182</v>
      </c>
      <c r="AG691" s="35">
        <v>0.45256846709311055</v>
      </c>
      <c r="AH691" s="35">
        <v>0.45214619756619578</v>
      </c>
      <c r="AI691" s="35">
        <v>0.45136191719545704</v>
      </c>
      <c r="AK691" s="28">
        <f t="shared" si="154"/>
        <v>4546323.2651367672</v>
      </c>
      <c r="AL691" s="28">
        <f t="shared" si="155"/>
        <v>4992020.9705400309</v>
      </c>
      <c r="AM691" s="28">
        <f t="shared" si="156"/>
        <v>6867828.5882243933</v>
      </c>
      <c r="AN691" s="28">
        <f t="shared" si="157"/>
        <v>6838441.9331959747</v>
      </c>
      <c r="AO691" s="28">
        <f t="shared" si="158"/>
        <v>6830042.6122045154</v>
      </c>
      <c r="AP691" s="28">
        <f t="shared" si="159"/>
        <v>6826951.9897354357</v>
      </c>
      <c r="AQ691" s="28">
        <f t="shared" si="160"/>
        <v>6817123.4624521453</v>
      </c>
      <c r="AR691" s="28">
        <f t="shared" si="161"/>
        <v>6313770.4201888507</v>
      </c>
      <c r="AS691" s="28">
        <f t="shared" si="162"/>
        <v>9102096.3645208366</v>
      </c>
      <c r="AT691" s="28">
        <f t="shared" si="163"/>
        <v>9503937.8089553211</v>
      </c>
      <c r="AU691" s="28">
        <f t="shared" si="164"/>
        <v>9042923.9513239153</v>
      </c>
      <c r="AV691" s="28">
        <f t="shared" si="165"/>
        <v>9027238.3439091407</v>
      </c>
    </row>
    <row r="692" spans="1:48" s="21" customFormat="1" x14ac:dyDescent="0.3">
      <c r="A692" s="7" t="s">
        <v>281</v>
      </c>
      <c r="B692" s="7" t="s">
        <v>1116</v>
      </c>
      <c r="C692" s="7">
        <v>1301</v>
      </c>
      <c r="D692" s="7" t="s">
        <v>8</v>
      </c>
      <c r="E692" s="7">
        <v>907</v>
      </c>
      <c r="F692" s="7">
        <v>132025</v>
      </c>
      <c r="G692" s="7" t="s">
        <v>1195</v>
      </c>
      <c r="H692" s="8" t="s">
        <v>1859</v>
      </c>
      <c r="I692" s="8"/>
      <c r="J692" s="15">
        <v>4000000</v>
      </c>
      <c r="K692" s="15">
        <v>3000000</v>
      </c>
      <c r="L692" s="15">
        <v>4000000</v>
      </c>
      <c r="M692" s="15">
        <v>2000000</v>
      </c>
      <c r="N692" s="15">
        <v>3000000</v>
      </c>
      <c r="O692" s="15">
        <v>4000000</v>
      </c>
      <c r="P692" s="15">
        <v>4000000</v>
      </c>
      <c r="Q692" s="15">
        <v>4000000</v>
      </c>
      <c r="R692" s="15">
        <v>6000000</v>
      </c>
      <c r="S692" s="15">
        <v>7000000</v>
      </c>
      <c r="T692" s="15">
        <v>9000000</v>
      </c>
      <c r="U692" s="15">
        <v>10000000</v>
      </c>
      <c r="V692" s="29">
        <v>0.45390000000000003</v>
      </c>
      <c r="X692" s="35">
        <v>0.45463232651367674</v>
      </c>
      <c r="Y692" s="35">
        <v>0.45382008823091191</v>
      </c>
      <c r="Z692" s="35">
        <v>0.45785523921495958</v>
      </c>
      <c r="AA692" s="35">
        <v>0.45589612887973163</v>
      </c>
      <c r="AB692" s="35">
        <v>0.4553361741469677</v>
      </c>
      <c r="AC692" s="35">
        <v>0.45513013264902907</v>
      </c>
      <c r="AD692" s="35">
        <v>0.45447489749680969</v>
      </c>
      <c r="AE692" s="35">
        <v>0.45098360144206079</v>
      </c>
      <c r="AF692" s="35">
        <v>0.45510481822604182</v>
      </c>
      <c r="AG692" s="35">
        <v>0.45256846709311055</v>
      </c>
      <c r="AH692" s="35">
        <v>0.45214619756619578</v>
      </c>
      <c r="AI692" s="35">
        <v>0.45136191719545704</v>
      </c>
      <c r="AK692" s="28">
        <f t="shared" si="154"/>
        <v>1818529.3060547069</v>
      </c>
      <c r="AL692" s="28">
        <f t="shared" si="155"/>
        <v>1361460.2646927356</v>
      </c>
      <c r="AM692" s="28">
        <f t="shared" si="156"/>
        <v>1831420.9568598382</v>
      </c>
      <c r="AN692" s="28">
        <f t="shared" si="157"/>
        <v>911792.25775946327</v>
      </c>
      <c r="AO692" s="28">
        <f t="shared" si="158"/>
        <v>1366008.5224409031</v>
      </c>
      <c r="AP692" s="28">
        <f t="shared" si="159"/>
        <v>1820520.5305961163</v>
      </c>
      <c r="AQ692" s="28">
        <f t="shared" si="160"/>
        <v>1817899.5899872389</v>
      </c>
      <c r="AR692" s="28">
        <f t="shared" si="161"/>
        <v>1803934.4057682431</v>
      </c>
      <c r="AS692" s="28">
        <f t="shared" si="162"/>
        <v>2730628.9093562509</v>
      </c>
      <c r="AT692" s="28">
        <f t="shared" si="163"/>
        <v>3167979.2696517739</v>
      </c>
      <c r="AU692" s="28">
        <f t="shared" si="164"/>
        <v>4069315.7780957622</v>
      </c>
      <c r="AV692" s="28">
        <f t="shared" si="165"/>
        <v>4513619.1719545703</v>
      </c>
    </row>
    <row r="693" spans="1:48" s="21" customFormat="1" x14ac:dyDescent="0.3">
      <c r="A693" s="7" t="s">
        <v>281</v>
      </c>
      <c r="B693" s="7" t="s">
        <v>1116</v>
      </c>
      <c r="C693" s="7">
        <v>1301</v>
      </c>
      <c r="D693" s="7" t="s">
        <v>8</v>
      </c>
      <c r="E693" s="7">
        <v>907</v>
      </c>
      <c r="F693" s="7">
        <v>132022</v>
      </c>
      <c r="G693" s="7" t="s">
        <v>1195</v>
      </c>
      <c r="H693" s="8" t="s">
        <v>1860</v>
      </c>
      <c r="I693" s="8"/>
      <c r="J693" s="15">
        <v>1000000</v>
      </c>
      <c r="K693" s="15">
        <v>1000000</v>
      </c>
      <c r="L693" s="15">
        <v>1000000</v>
      </c>
      <c r="M693" s="15">
        <v>1000000</v>
      </c>
      <c r="N693" s="15">
        <v>1000000</v>
      </c>
      <c r="O693" s="15">
        <v>2000000</v>
      </c>
      <c r="P693" s="15">
        <v>1000000</v>
      </c>
      <c r="Q693" s="15">
        <v>1000000</v>
      </c>
      <c r="R693" s="15">
        <v>3000000</v>
      </c>
      <c r="S693" s="15">
        <v>3000000</v>
      </c>
      <c r="T693" s="15">
        <v>3000000</v>
      </c>
      <c r="U693" s="15">
        <v>3000000</v>
      </c>
      <c r="V693" s="29">
        <v>0.45390000000000003</v>
      </c>
      <c r="X693" s="35">
        <v>0.45463232651367674</v>
      </c>
      <c r="Y693" s="35">
        <v>0.45382008823091191</v>
      </c>
      <c r="Z693" s="35">
        <v>0.45785523921495958</v>
      </c>
      <c r="AA693" s="35">
        <v>0.45589612887973163</v>
      </c>
      <c r="AB693" s="35">
        <v>0.4553361741469677</v>
      </c>
      <c r="AC693" s="35">
        <v>0.45513013264902907</v>
      </c>
      <c r="AD693" s="35">
        <v>0.45447489749680969</v>
      </c>
      <c r="AE693" s="35">
        <v>0.45098360144206079</v>
      </c>
      <c r="AF693" s="35">
        <v>0.45510481822604182</v>
      </c>
      <c r="AG693" s="35">
        <v>0.45256846709311055</v>
      </c>
      <c r="AH693" s="35">
        <v>0.45214619756619578</v>
      </c>
      <c r="AI693" s="35">
        <v>0.45136191719545704</v>
      </c>
      <c r="AK693" s="28">
        <f t="shared" si="154"/>
        <v>454632.32651367673</v>
      </c>
      <c r="AL693" s="28">
        <f t="shared" si="155"/>
        <v>453820.08823091193</v>
      </c>
      <c r="AM693" s="28">
        <f t="shared" si="156"/>
        <v>457855.23921495955</v>
      </c>
      <c r="AN693" s="28">
        <f t="shared" si="157"/>
        <v>455896.12887973164</v>
      </c>
      <c r="AO693" s="28">
        <f t="shared" si="158"/>
        <v>455336.17414696771</v>
      </c>
      <c r="AP693" s="28">
        <f t="shared" si="159"/>
        <v>910260.26529805816</v>
      </c>
      <c r="AQ693" s="28">
        <f t="shared" si="160"/>
        <v>454474.89749680972</v>
      </c>
      <c r="AR693" s="28">
        <f t="shared" si="161"/>
        <v>450983.60144206078</v>
      </c>
      <c r="AS693" s="28">
        <f t="shared" si="162"/>
        <v>1365314.4546781254</v>
      </c>
      <c r="AT693" s="28">
        <f t="shared" si="163"/>
        <v>1357705.4012793317</v>
      </c>
      <c r="AU693" s="28">
        <f t="shared" si="164"/>
        <v>1356438.5926985873</v>
      </c>
      <c r="AV693" s="28">
        <f t="shared" si="165"/>
        <v>1354085.7515863711</v>
      </c>
    </row>
    <row r="694" spans="1:48" s="21" customFormat="1" x14ac:dyDescent="0.3">
      <c r="A694" s="7" t="s">
        <v>281</v>
      </c>
      <c r="B694" s="7" t="s">
        <v>1116</v>
      </c>
      <c r="C694" s="7">
        <v>1301</v>
      </c>
      <c r="D694" s="7" t="s">
        <v>8</v>
      </c>
      <c r="E694" s="7">
        <v>907</v>
      </c>
      <c r="F694" s="7">
        <v>132023</v>
      </c>
      <c r="G694" s="7" t="s">
        <v>1195</v>
      </c>
      <c r="H694" s="8" t="s">
        <v>1861</v>
      </c>
      <c r="I694" s="8"/>
      <c r="J694" s="15">
        <v>1000000</v>
      </c>
      <c r="K694" s="15">
        <v>1000000</v>
      </c>
      <c r="L694" s="15">
        <v>2000000</v>
      </c>
      <c r="M694" s="15">
        <v>2000000</v>
      </c>
      <c r="N694" s="15">
        <v>3000000</v>
      </c>
      <c r="O694" s="15">
        <v>3000000</v>
      </c>
      <c r="P694" s="15">
        <v>3000000</v>
      </c>
      <c r="Q694" s="15">
        <v>3000000</v>
      </c>
      <c r="R694" s="15">
        <v>3000000</v>
      </c>
      <c r="S694" s="15">
        <v>4000000</v>
      </c>
      <c r="T694" s="15">
        <v>4000000</v>
      </c>
      <c r="U694" s="15">
        <v>4000000</v>
      </c>
      <c r="V694" s="29">
        <v>0.45390000000000003</v>
      </c>
      <c r="X694" s="35">
        <v>0.45463232651367674</v>
      </c>
      <c r="Y694" s="35">
        <v>0.45382008823091191</v>
      </c>
      <c r="Z694" s="35">
        <v>0.45785523921495958</v>
      </c>
      <c r="AA694" s="35">
        <v>0.45589612887973163</v>
      </c>
      <c r="AB694" s="35">
        <v>0.4553361741469677</v>
      </c>
      <c r="AC694" s="35">
        <v>0.45513013264902907</v>
      </c>
      <c r="AD694" s="35">
        <v>0.45447489749680969</v>
      </c>
      <c r="AE694" s="35">
        <v>0.45098360144206079</v>
      </c>
      <c r="AF694" s="35">
        <v>0.45510481822604182</v>
      </c>
      <c r="AG694" s="35">
        <v>0.45256846709311055</v>
      </c>
      <c r="AH694" s="35">
        <v>0.45214619756619578</v>
      </c>
      <c r="AI694" s="35">
        <v>0.45136191719545704</v>
      </c>
      <c r="AK694" s="28">
        <f t="shared" si="154"/>
        <v>454632.32651367673</v>
      </c>
      <c r="AL694" s="28">
        <f t="shared" si="155"/>
        <v>453820.08823091193</v>
      </c>
      <c r="AM694" s="28">
        <f t="shared" si="156"/>
        <v>915710.47842991911</v>
      </c>
      <c r="AN694" s="28">
        <f t="shared" si="157"/>
        <v>911792.25775946327</v>
      </c>
      <c r="AO694" s="28">
        <f t="shared" si="158"/>
        <v>1366008.5224409031</v>
      </c>
      <c r="AP694" s="28">
        <f t="shared" si="159"/>
        <v>1365390.3979470872</v>
      </c>
      <c r="AQ694" s="28">
        <f t="shared" si="160"/>
        <v>1363424.6924904292</v>
      </c>
      <c r="AR694" s="28">
        <f t="shared" si="161"/>
        <v>1352950.8043261825</v>
      </c>
      <c r="AS694" s="28">
        <f t="shared" si="162"/>
        <v>1365314.4546781254</v>
      </c>
      <c r="AT694" s="28">
        <f t="shared" si="163"/>
        <v>1810273.8683724422</v>
      </c>
      <c r="AU694" s="28">
        <f t="shared" si="164"/>
        <v>1808584.7902647832</v>
      </c>
      <c r="AV694" s="28">
        <f t="shared" si="165"/>
        <v>1805447.6687818281</v>
      </c>
    </row>
    <row r="695" spans="1:48" s="21" customFormat="1" x14ac:dyDescent="0.3">
      <c r="A695" s="7" t="s">
        <v>281</v>
      </c>
      <c r="B695" s="7" t="s">
        <v>1116</v>
      </c>
      <c r="C695" s="7">
        <v>1301</v>
      </c>
      <c r="D695" s="7" t="s">
        <v>8</v>
      </c>
      <c r="E695" s="7">
        <v>907</v>
      </c>
      <c r="F695" s="7">
        <v>132099</v>
      </c>
      <c r="G695" s="7" t="s">
        <v>1195</v>
      </c>
      <c r="H695" s="8" t="s">
        <v>1862</v>
      </c>
      <c r="I695" s="8"/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0</v>
      </c>
      <c r="S695" s="15">
        <v>1000000</v>
      </c>
      <c r="T695" s="15">
        <v>1000000</v>
      </c>
      <c r="U695" s="15">
        <v>1000000</v>
      </c>
      <c r="V695" s="29">
        <v>0.45390000000000003</v>
      </c>
      <c r="X695" s="35">
        <v>0.45463232651367674</v>
      </c>
      <c r="Y695" s="35">
        <v>0.45382008823091191</v>
      </c>
      <c r="Z695" s="35">
        <v>0.45785523921495958</v>
      </c>
      <c r="AA695" s="35">
        <v>0.45589612887973163</v>
      </c>
      <c r="AB695" s="35">
        <v>0.4553361741469677</v>
      </c>
      <c r="AC695" s="35">
        <v>0.45513013264902907</v>
      </c>
      <c r="AD695" s="35">
        <v>0.45447489749680969</v>
      </c>
      <c r="AE695" s="35">
        <v>0.45098360144206079</v>
      </c>
      <c r="AF695" s="35">
        <v>0.45510481822604182</v>
      </c>
      <c r="AG695" s="35">
        <v>0.45256846709311055</v>
      </c>
      <c r="AH695" s="35">
        <v>0.45214619756619578</v>
      </c>
      <c r="AI695" s="35">
        <v>0.45136191719545704</v>
      </c>
      <c r="AK695" s="28">
        <f t="shared" si="154"/>
        <v>0</v>
      </c>
      <c r="AL695" s="28">
        <f t="shared" si="155"/>
        <v>0</v>
      </c>
      <c r="AM695" s="28">
        <f t="shared" si="156"/>
        <v>0</v>
      </c>
      <c r="AN695" s="28">
        <f t="shared" si="157"/>
        <v>0</v>
      </c>
      <c r="AO695" s="28">
        <f t="shared" si="158"/>
        <v>0</v>
      </c>
      <c r="AP695" s="28">
        <f t="shared" si="159"/>
        <v>0</v>
      </c>
      <c r="AQ695" s="28">
        <f t="shared" si="160"/>
        <v>0</v>
      </c>
      <c r="AR695" s="28">
        <f t="shared" si="161"/>
        <v>0</v>
      </c>
      <c r="AS695" s="28">
        <f t="shared" si="162"/>
        <v>0</v>
      </c>
      <c r="AT695" s="28">
        <f t="shared" si="163"/>
        <v>452568.46709311055</v>
      </c>
      <c r="AU695" s="28">
        <f t="shared" si="164"/>
        <v>452146.1975661958</v>
      </c>
      <c r="AV695" s="28">
        <f t="shared" si="165"/>
        <v>451361.91719545703</v>
      </c>
    </row>
    <row r="696" spans="1:48" s="21" customFormat="1" x14ac:dyDescent="0.3">
      <c r="A696" s="7" t="s">
        <v>281</v>
      </c>
      <c r="B696" s="7" t="s">
        <v>1116</v>
      </c>
      <c r="C696" s="7">
        <v>1301</v>
      </c>
      <c r="D696" s="7" t="s">
        <v>8</v>
      </c>
      <c r="E696" s="7">
        <v>907</v>
      </c>
      <c r="F696" s="7">
        <v>132026</v>
      </c>
      <c r="G696" s="7" t="s">
        <v>1195</v>
      </c>
      <c r="H696" s="8" t="s">
        <v>1863</v>
      </c>
      <c r="I696" s="8"/>
      <c r="J696" s="15">
        <v>2000000</v>
      </c>
      <c r="K696" s="15">
        <v>2000000</v>
      </c>
      <c r="L696" s="15">
        <v>2000000</v>
      </c>
      <c r="M696" s="15">
        <v>3000000</v>
      </c>
      <c r="N696" s="15">
        <v>3000000</v>
      </c>
      <c r="O696" s="15">
        <v>4000000</v>
      </c>
      <c r="P696" s="15">
        <v>4000000</v>
      </c>
      <c r="Q696" s="15">
        <v>4000000</v>
      </c>
      <c r="R696" s="15">
        <v>4000000</v>
      </c>
      <c r="S696" s="15">
        <v>4000000</v>
      </c>
      <c r="T696" s="15">
        <v>5000000</v>
      </c>
      <c r="U696" s="15">
        <v>5000000</v>
      </c>
      <c r="V696" s="29">
        <v>0.45390000000000003</v>
      </c>
      <c r="X696" s="35">
        <v>0.45463232651367674</v>
      </c>
      <c r="Y696" s="35">
        <v>0.45382008823091191</v>
      </c>
      <c r="Z696" s="35">
        <v>0.45785523921495958</v>
      </c>
      <c r="AA696" s="35">
        <v>0.45589612887973163</v>
      </c>
      <c r="AB696" s="35">
        <v>0.4553361741469677</v>
      </c>
      <c r="AC696" s="35">
        <v>0.45513013264902907</v>
      </c>
      <c r="AD696" s="35">
        <v>0.45447489749680969</v>
      </c>
      <c r="AE696" s="35">
        <v>0.45098360144206079</v>
      </c>
      <c r="AF696" s="35">
        <v>0.45510481822604182</v>
      </c>
      <c r="AG696" s="35">
        <v>0.45256846709311055</v>
      </c>
      <c r="AH696" s="35">
        <v>0.45214619756619578</v>
      </c>
      <c r="AI696" s="35">
        <v>0.45136191719545704</v>
      </c>
      <c r="AK696" s="28">
        <f t="shared" si="154"/>
        <v>909264.65302735346</v>
      </c>
      <c r="AL696" s="28">
        <f t="shared" si="155"/>
        <v>907640.17646182387</v>
      </c>
      <c r="AM696" s="28">
        <f t="shared" si="156"/>
        <v>915710.47842991911</v>
      </c>
      <c r="AN696" s="28">
        <f t="shared" si="157"/>
        <v>1367688.3866391948</v>
      </c>
      <c r="AO696" s="28">
        <f t="shared" si="158"/>
        <v>1366008.5224409031</v>
      </c>
      <c r="AP696" s="28">
        <f t="shared" si="159"/>
        <v>1820520.5305961163</v>
      </c>
      <c r="AQ696" s="28">
        <f t="shared" si="160"/>
        <v>1817899.5899872389</v>
      </c>
      <c r="AR696" s="28">
        <f t="shared" si="161"/>
        <v>1803934.4057682431</v>
      </c>
      <c r="AS696" s="28">
        <f t="shared" si="162"/>
        <v>1820419.2729041672</v>
      </c>
      <c r="AT696" s="28">
        <f t="shared" si="163"/>
        <v>1810273.8683724422</v>
      </c>
      <c r="AU696" s="28">
        <f t="shared" si="164"/>
        <v>2260730.9878309788</v>
      </c>
      <c r="AV696" s="28">
        <f t="shared" si="165"/>
        <v>2256809.5859772852</v>
      </c>
    </row>
    <row r="697" spans="1:48" s="21" customFormat="1" x14ac:dyDescent="0.3">
      <c r="A697" s="7" t="s">
        <v>281</v>
      </c>
      <c r="B697" s="7" t="s">
        <v>1116</v>
      </c>
      <c r="C697" s="7">
        <v>1301</v>
      </c>
      <c r="D697" s="7" t="s">
        <v>8</v>
      </c>
      <c r="E697" s="7">
        <v>907</v>
      </c>
      <c r="F697" s="7">
        <v>132028</v>
      </c>
      <c r="G697" s="7" t="s">
        <v>1195</v>
      </c>
      <c r="H697" s="8" t="s">
        <v>1864</v>
      </c>
      <c r="I697" s="8"/>
      <c r="J697" s="15">
        <v>1000000</v>
      </c>
      <c r="K697" s="15">
        <v>1000000</v>
      </c>
      <c r="L697" s="15">
        <v>1000000</v>
      </c>
      <c r="M697" s="15">
        <v>1000000</v>
      </c>
      <c r="N697" s="15">
        <v>1000000</v>
      </c>
      <c r="O697" s="15">
        <v>1000000</v>
      </c>
      <c r="P697" s="15">
        <v>1000000</v>
      </c>
      <c r="Q697" s="15">
        <v>1000000</v>
      </c>
      <c r="R697" s="15">
        <v>2000000</v>
      </c>
      <c r="S697" s="15">
        <v>2000000</v>
      </c>
      <c r="T697" s="15">
        <v>2000000</v>
      </c>
      <c r="U697" s="15">
        <v>2000000</v>
      </c>
      <c r="V697" s="29">
        <v>0.45390000000000003</v>
      </c>
      <c r="X697" s="35">
        <v>0.45463232651367674</v>
      </c>
      <c r="Y697" s="35">
        <v>0.45382008823091191</v>
      </c>
      <c r="Z697" s="35">
        <v>0.45785523921495958</v>
      </c>
      <c r="AA697" s="35">
        <v>0.45589612887973163</v>
      </c>
      <c r="AB697" s="35">
        <v>0.4553361741469677</v>
      </c>
      <c r="AC697" s="35">
        <v>0.45513013264902907</v>
      </c>
      <c r="AD697" s="35">
        <v>0.45447489749680969</v>
      </c>
      <c r="AE697" s="35">
        <v>0.45098360144206079</v>
      </c>
      <c r="AF697" s="35">
        <v>0.45510481822604182</v>
      </c>
      <c r="AG697" s="35">
        <v>0.45256846709311055</v>
      </c>
      <c r="AH697" s="35">
        <v>0.45214619756619578</v>
      </c>
      <c r="AI697" s="35">
        <v>0.45136191719545704</v>
      </c>
      <c r="AK697" s="28">
        <f t="shared" si="154"/>
        <v>454632.32651367673</v>
      </c>
      <c r="AL697" s="28">
        <f t="shared" si="155"/>
        <v>453820.08823091193</v>
      </c>
      <c r="AM697" s="28">
        <f t="shared" si="156"/>
        <v>457855.23921495955</v>
      </c>
      <c r="AN697" s="28">
        <f t="shared" si="157"/>
        <v>455896.12887973164</v>
      </c>
      <c r="AO697" s="28">
        <f t="shared" si="158"/>
        <v>455336.17414696771</v>
      </c>
      <c r="AP697" s="28">
        <f t="shared" si="159"/>
        <v>455130.13264902908</v>
      </c>
      <c r="AQ697" s="28">
        <f t="shared" si="160"/>
        <v>454474.89749680972</v>
      </c>
      <c r="AR697" s="28">
        <f t="shared" si="161"/>
        <v>450983.60144206078</v>
      </c>
      <c r="AS697" s="28">
        <f t="shared" si="162"/>
        <v>910209.63645208359</v>
      </c>
      <c r="AT697" s="28">
        <f t="shared" si="163"/>
        <v>905136.9341862211</v>
      </c>
      <c r="AU697" s="28">
        <f t="shared" si="164"/>
        <v>904292.3951323916</v>
      </c>
      <c r="AV697" s="28">
        <f t="shared" si="165"/>
        <v>902723.83439091407</v>
      </c>
    </row>
    <row r="698" spans="1:48" s="21" customFormat="1" x14ac:dyDescent="0.3">
      <c r="A698" s="7" t="s">
        <v>281</v>
      </c>
      <c r="B698" s="7" t="s">
        <v>1116</v>
      </c>
      <c r="C698" s="7">
        <v>1301</v>
      </c>
      <c r="D698" s="7" t="s">
        <v>1325</v>
      </c>
      <c r="E698" s="7">
        <v>907</v>
      </c>
      <c r="F698" s="7">
        <v>131430</v>
      </c>
      <c r="G698" s="7" t="s">
        <v>1195</v>
      </c>
      <c r="H698" s="8" t="s">
        <v>1130</v>
      </c>
      <c r="I698" s="8"/>
      <c r="J698" s="15">
        <v>10000000</v>
      </c>
      <c r="K698" s="15">
        <v>15000000</v>
      </c>
      <c r="L698" s="15">
        <v>19000000</v>
      </c>
      <c r="M698" s="15">
        <v>19000000</v>
      </c>
      <c r="N698" s="15">
        <v>19000000</v>
      </c>
      <c r="O698" s="15">
        <v>19000000</v>
      </c>
      <c r="P698" s="15">
        <v>17000000</v>
      </c>
      <c r="Q698" s="15">
        <v>17000000</v>
      </c>
      <c r="R698" s="15">
        <v>22000000</v>
      </c>
      <c r="S698" s="15">
        <v>22000000</v>
      </c>
      <c r="T698" s="15">
        <v>22000000</v>
      </c>
      <c r="U698" s="15">
        <v>22000000</v>
      </c>
      <c r="V698" s="29">
        <v>0.45390000000000003</v>
      </c>
      <c r="X698" s="35">
        <v>0.45463232651367674</v>
      </c>
      <c r="Y698" s="35">
        <v>0.45382008823091191</v>
      </c>
      <c r="Z698" s="35">
        <v>0.45785523921495958</v>
      </c>
      <c r="AA698" s="35">
        <v>0.45589612887973163</v>
      </c>
      <c r="AB698" s="35">
        <v>0.4553361741469677</v>
      </c>
      <c r="AC698" s="35">
        <v>0.45513013264902907</v>
      </c>
      <c r="AD698" s="35">
        <v>0.45447489749680969</v>
      </c>
      <c r="AE698" s="35">
        <v>0.45098360144206079</v>
      </c>
      <c r="AF698" s="35">
        <v>0.45510481822604182</v>
      </c>
      <c r="AG698" s="35">
        <v>0.45256846709311055</v>
      </c>
      <c r="AH698" s="35">
        <v>0.45214619756619578</v>
      </c>
      <c r="AI698" s="35">
        <v>0.45136191719545704</v>
      </c>
      <c r="AK698" s="28">
        <f t="shared" si="154"/>
        <v>4546323.2651367672</v>
      </c>
      <c r="AL698" s="28">
        <f t="shared" si="155"/>
        <v>6807301.3234636784</v>
      </c>
      <c r="AM698" s="28">
        <f t="shared" si="156"/>
        <v>8699249.5450842325</v>
      </c>
      <c r="AN698" s="28">
        <f t="shared" si="157"/>
        <v>8662026.4487149008</v>
      </c>
      <c r="AO698" s="28">
        <f t="shared" si="158"/>
        <v>8651387.3087923862</v>
      </c>
      <c r="AP698" s="28">
        <f t="shared" si="159"/>
        <v>8647472.5203315523</v>
      </c>
      <c r="AQ698" s="28">
        <f t="shared" si="160"/>
        <v>7726073.2574457647</v>
      </c>
      <c r="AR698" s="28">
        <f t="shared" si="161"/>
        <v>7666721.224515033</v>
      </c>
      <c r="AS698" s="28">
        <f t="shared" si="162"/>
        <v>10012306.000972919</v>
      </c>
      <c r="AT698" s="28">
        <f t="shared" si="163"/>
        <v>9956506.2760484312</v>
      </c>
      <c r="AU698" s="28">
        <f t="shared" si="164"/>
        <v>9947216.3464563079</v>
      </c>
      <c r="AV698" s="28">
        <f t="shared" si="165"/>
        <v>9929962.1783000547</v>
      </c>
    </row>
    <row r="699" spans="1:48" s="21" customFormat="1" x14ac:dyDescent="0.3">
      <c r="A699" s="7" t="s">
        <v>281</v>
      </c>
      <c r="B699" s="7" t="s">
        <v>1116</v>
      </c>
      <c r="C699" s="7">
        <v>1301</v>
      </c>
      <c r="D699" s="7" t="s">
        <v>1325</v>
      </c>
      <c r="E699" s="7">
        <v>907</v>
      </c>
      <c r="F699" s="7">
        <v>131506</v>
      </c>
      <c r="G699" s="7" t="s">
        <v>1195</v>
      </c>
      <c r="H699" s="8" t="s">
        <v>1865</v>
      </c>
      <c r="I699" s="8"/>
      <c r="J699" s="15">
        <v>4000000</v>
      </c>
      <c r="K699" s="15">
        <v>3000000</v>
      </c>
      <c r="L699" s="15">
        <v>5000000</v>
      </c>
      <c r="M699" s="15">
        <v>5000000</v>
      </c>
      <c r="N699" s="15">
        <v>6000000</v>
      </c>
      <c r="O699" s="15">
        <v>5000000</v>
      </c>
      <c r="P699" s="15">
        <v>5000000</v>
      </c>
      <c r="Q699" s="15">
        <v>5000000</v>
      </c>
      <c r="R699" s="15">
        <v>7000000</v>
      </c>
      <c r="S699" s="15">
        <v>6000000</v>
      </c>
      <c r="T699" s="15">
        <v>7000000</v>
      </c>
      <c r="U699" s="15">
        <v>7000000</v>
      </c>
      <c r="V699" s="29">
        <v>0.45390000000000003</v>
      </c>
      <c r="X699" s="35">
        <v>0.45463232651367674</v>
      </c>
      <c r="Y699" s="35">
        <v>0.45382008823091191</v>
      </c>
      <c r="Z699" s="35">
        <v>0.45785523921495958</v>
      </c>
      <c r="AA699" s="35">
        <v>0.45589612887973163</v>
      </c>
      <c r="AB699" s="35">
        <v>0.4553361741469677</v>
      </c>
      <c r="AC699" s="35">
        <v>0.45513013264902907</v>
      </c>
      <c r="AD699" s="35">
        <v>0.45447489749680969</v>
      </c>
      <c r="AE699" s="35">
        <v>0.45098360144206079</v>
      </c>
      <c r="AF699" s="35">
        <v>0.45510481822604182</v>
      </c>
      <c r="AG699" s="35">
        <v>0.45256846709311055</v>
      </c>
      <c r="AH699" s="35">
        <v>0.45214619756619578</v>
      </c>
      <c r="AI699" s="35">
        <v>0.45136191719545704</v>
      </c>
      <c r="AK699" s="28">
        <f t="shared" si="154"/>
        <v>1818529.3060547069</v>
      </c>
      <c r="AL699" s="28">
        <f t="shared" si="155"/>
        <v>1361460.2646927356</v>
      </c>
      <c r="AM699" s="28">
        <f t="shared" si="156"/>
        <v>2289276.1960747978</v>
      </c>
      <c r="AN699" s="28">
        <f t="shared" si="157"/>
        <v>2279480.6443986581</v>
      </c>
      <c r="AO699" s="28">
        <f t="shared" si="158"/>
        <v>2732017.0448818062</v>
      </c>
      <c r="AP699" s="28">
        <f t="shared" si="159"/>
        <v>2275650.6632451452</v>
      </c>
      <c r="AQ699" s="28">
        <f t="shared" si="160"/>
        <v>2272374.4874840486</v>
      </c>
      <c r="AR699" s="28">
        <f t="shared" si="161"/>
        <v>2254918.007210304</v>
      </c>
      <c r="AS699" s="28">
        <f t="shared" si="162"/>
        <v>3185733.7275822926</v>
      </c>
      <c r="AT699" s="28">
        <f t="shared" si="163"/>
        <v>2715410.8025586633</v>
      </c>
      <c r="AU699" s="28">
        <f t="shared" si="164"/>
        <v>3165023.3829633705</v>
      </c>
      <c r="AV699" s="28">
        <f t="shared" si="165"/>
        <v>3159533.4203681992</v>
      </c>
    </row>
    <row r="700" spans="1:48" s="21" customFormat="1" x14ac:dyDescent="0.3">
      <c r="A700" s="7" t="s">
        <v>281</v>
      </c>
      <c r="B700" s="7" t="s">
        <v>1116</v>
      </c>
      <c r="C700" s="7">
        <v>1301</v>
      </c>
      <c r="D700" s="7" t="s">
        <v>1217</v>
      </c>
      <c r="E700" s="7">
        <v>907</v>
      </c>
      <c r="F700" s="7">
        <v>130516</v>
      </c>
      <c r="G700" s="7" t="s">
        <v>1195</v>
      </c>
      <c r="H700" s="8" t="s">
        <v>1142</v>
      </c>
      <c r="I700" s="8"/>
      <c r="J700" s="15">
        <v>4000000</v>
      </c>
      <c r="K700" s="15">
        <v>2000000</v>
      </c>
      <c r="L700" s="15">
        <v>4000000</v>
      </c>
      <c r="M700" s="15">
        <v>4000000</v>
      </c>
      <c r="N700" s="15">
        <v>4000000</v>
      </c>
      <c r="O700" s="15">
        <v>2000000</v>
      </c>
      <c r="P700" s="15">
        <v>2000000</v>
      </c>
      <c r="Q700" s="15">
        <v>3000000</v>
      </c>
      <c r="R700" s="15">
        <v>6000000</v>
      </c>
      <c r="S700" s="15">
        <v>6000000</v>
      </c>
      <c r="T700" s="15">
        <v>6000000</v>
      </c>
      <c r="U700" s="15">
        <v>6000000</v>
      </c>
      <c r="V700" s="29">
        <v>0.45390000000000003</v>
      </c>
      <c r="X700" s="35">
        <v>0.45463232651367674</v>
      </c>
      <c r="Y700" s="35">
        <v>0.45382008823091191</v>
      </c>
      <c r="Z700" s="35">
        <v>0.45785523921495958</v>
      </c>
      <c r="AA700" s="35">
        <v>0.45589612887973163</v>
      </c>
      <c r="AB700" s="35">
        <v>0.4553361741469677</v>
      </c>
      <c r="AC700" s="35">
        <v>0.45513013264902907</v>
      </c>
      <c r="AD700" s="35">
        <v>0.45447489749680969</v>
      </c>
      <c r="AE700" s="35">
        <v>0.45098360144206079</v>
      </c>
      <c r="AF700" s="35">
        <v>0.45510481822604182</v>
      </c>
      <c r="AG700" s="35">
        <v>0.45256846709311055</v>
      </c>
      <c r="AH700" s="35">
        <v>0.45214619756619578</v>
      </c>
      <c r="AI700" s="35">
        <v>0.45136191719545704</v>
      </c>
      <c r="AK700" s="28">
        <f t="shared" si="154"/>
        <v>1818529.3060547069</v>
      </c>
      <c r="AL700" s="28">
        <f t="shared" si="155"/>
        <v>907640.17646182387</v>
      </c>
      <c r="AM700" s="28">
        <f t="shared" si="156"/>
        <v>1831420.9568598382</v>
      </c>
      <c r="AN700" s="28">
        <f t="shared" si="157"/>
        <v>1823584.5155189265</v>
      </c>
      <c r="AO700" s="28">
        <f t="shared" si="158"/>
        <v>1821344.6965878708</v>
      </c>
      <c r="AP700" s="28">
        <f t="shared" si="159"/>
        <v>910260.26529805816</v>
      </c>
      <c r="AQ700" s="28">
        <f t="shared" si="160"/>
        <v>908949.79499361943</v>
      </c>
      <c r="AR700" s="28">
        <f t="shared" si="161"/>
        <v>1352950.8043261825</v>
      </c>
      <c r="AS700" s="28">
        <f t="shared" si="162"/>
        <v>2730628.9093562509</v>
      </c>
      <c r="AT700" s="28">
        <f t="shared" si="163"/>
        <v>2715410.8025586633</v>
      </c>
      <c r="AU700" s="28">
        <f t="shared" si="164"/>
        <v>2712877.1853971747</v>
      </c>
      <c r="AV700" s="28">
        <f t="shared" si="165"/>
        <v>2708171.5031727422</v>
      </c>
    </row>
    <row r="701" spans="1:48" s="21" customFormat="1" x14ac:dyDescent="0.3">
      <c r="A701" s="7" t="s">
        <v>281</v>
      </c>
      <c r="B701" s="7" t="s">
        <v>1116</v>
      </c>
      <c r="C701" s="7">
        <v>1301</v>
      </c>
      <c r="D701" s="7" t="s">
        <v>1217</v>
      </c>
      <c r="E701" s="7">
        <v>907</v>
      </c>
      <c r="F701" s="7">
        <v>130685</v>
      </c>
      <c r="G701" s="7" t="s">
        <v>1195</v>
      </c>
      <c r="H701" s="8" t="s">
        <v>1141</v>
      </c>
      <c r="I701" s="8"/>
      <c r="J701" s="15">
        <v>2000000</v>
      </c>
      <c r="K701" s="15">
        <v>2000000</v>
      </c>
      <c r="L701" s="15">
        <v>2000000</v>
      </c>
      <c r="M701" s="15">
        <v>2000000</v>
      </c>
      <c r="N701" s="15">
        <v>2000000</v>
      </c>
      <c r="O701" s="15">
        <v>2000000</v>
      </c>
      <c r="P701" s="15">
        <v>2000000</v>
      </c>
      <c r="Q701" s="15">
        <v>3000000</v>
      </c>
      <c r="R701" s="15">
        <v>3000000</v>
      </c>
      <c r="S701" s="15">
        <v>3000000</v>
      </c>
      <c r="T701" s="15">
        <v>3000000</v>
      </c>
      <c r="U701" s="15">
        <v>3000000</v>
      </c>
      <c r="V701" s="29">
        <v>0.45390000000000003</v>
      </c>
      <c r="X701" s="35">
        <v>0.45463232651367674</v>
      </c>
      <c r="Y701" s="35">
        <v>0.45382008823091191</v>
      </c>
      <c r="Z701" s="35">
        <v>0.45785523921495958</v>
      </c>
      <c r="AA701" s="35">
        <v>0.45589612887973163</v>
      </c>
      <c r="AB701" s="35">
        <v>0.4553361741469677</v>
      </c>
      <c r="AC701" s="35">
        <v>0.45513013264902907</v>
      </c>
      <c r="AD701" s="35">
        <v>0.45447489749680969</v>
      </c>
      <c r="AE701" s="35">
        <v>0.45098360144206079</v>
      </c>
      <c r="AF701" s="35">
        <v>0.45510481822604182</v>
      </c>
      <c r="AG701" s="35">
        <v>0.45256846709311055</v>
      </c>
      <c r="AH701" s="35">
        <v>0.45214619756619578</v>
      </c>
      <c r="AI701" s="35">
        <v>0.45136191719545704</v>
      </c>
      <c r="AK701" s="28">
        <f t="shared" si="154"/>
        <v>909264.65302735346</v>
      </c>
      <c r="AL701" s="28">
        <f t="shared" si="155"/>
        <v>907640.17646182387</v>
      </c>
      <c r="AM701" s="28">
        <f t="shared" si="156"/>
        <v>915710.47842991911</v>
      </c>
      <c r="AN701" s="28">
        <f t="shared" si="157"/>
        <v>911792.25775946327</v>
      </c>
      <c r="AO701" s="28">
        <f t="shared" si="158"/>
        <v>910672.34829393541</v>
      </c>
      <c r="AP701" s="28">
        <f t="shared" si="159"/>
        <v>910260.26529805816</v>
      </c>
      <c r="AQ701" s="28">
        <f t="shared" si="160"/>
        <v>908949.79499361943</v>
      </c>
      <c r="AR701" s="28">
        <f t="shared" si="161"/>
        <v>1352950.8043261825</v>
      </c>
      <c r="AS701" s="28">
        <f t="shared" si="162"/>
        <v>1365314.4546781254</v>
      </c>
      <c r="AT701" s="28">
        <f t="shared" si="163"/>
        <v>1357705.4012793317</v>
      </c>
      <c r="AU701" s="28">
        <f t="shared" si="164"/>
        <v>1356438.5926985873</v>
      </c>
      <c r="AV701" s="28">
        <f t="shared" si="165"/>
        <v>1354085.7515863711</v>
      </c>
    </row>
    <row r="702" spans="1:48" s="21" customFormat="1" x14ac:dyDescent="0.3">
      <c r="A702" s="7" t="s">
        <v>281</v>
      </c>
      <c r="B702" s="7" t="s">
        <v>1116</v>
      </c>
      <c r="C702" s="7">
        <v>1301</v>
      </c>
      <c r="D702" s="7" t="s">
        <v>1217</v>
      </c>
      <c r="E702" s="7">
        <v>907</v>
      </c>
      <c r="F702" s="7">
        <v>130469</v>
      </c>
      <c r="G702" s="7" t="s">
        <v>1195</v>
      </c>
      <c r="H702" s="8" t="s">
        <v>1140</v>
      </c>
      <c r="I702" s="8"/>
      <c r="J702" s="15">
        <v>3000000</v>
      </c>
      <c r="K702" s="15">
        <v>2000000</v>
      </c>
      <c r="L702" s="15">
        <v>3000000</v>
      </c>
      <c r="M702" s="15">
        <v>2000000</v>
      </c>
      <c r="N702" s="15">
        <v>2000000</v>
      </c>
      <c r="O702" s="15">
        <v>2000000</v>
      </c>
      <c r="P702" s="15">
        <v>2000000</v>
      </c>
      <c r="Q702" s="15">
        <v>3000000</v>
      </c>
      <c r="R702" s="15">
        <v>3000000</v>
      </c>
      <c r="S702" s="15">
        <v>3000000</v>
      </c>
      <c r="T702" s="15">
        <v>3000000</v>
      </c>
      <c r="U702" s="15">
        <v>4000000</v>
      </c>
      <c r="V702" s="29">
        <v>0.45390000000000003</v>
      </c>
      <c r="X702" s="35">
        <v>0.45463232651367674</v>
      </c>
      <c r="Y702" s="35">
        <v>0.45382008823091191</v>
      </c>
      <c r="Z702" s="35">
        <v>0.45785523921495958</v>
      </c>
      <c r="AA702" s="35">
        <v>0.45589612887973163</v>
      </c>
      <c r="AB702" s="35">
        <v>0.4553361741469677</v>
      </c>
      <c r="AC702" s="35">
        <v>0.45513013264902907</v>
      </c>
      <c r="AD702" s="35">
        <v>0.45447489749680969</v>
      </c>
      <c r="AE702" s="35">
        <v>0.45098360144206079</v>
      </c>
      <c r="AF702" s="35">
        <v>0.45510481822604182</v>
      </c>
      <c r="AG702" s="35">
        <v>0.45256846709311055</v>
      </c>
      <c r="AH702" s="35">
        <v>0.45214619756619578</v>
      </c>
      <c r="AI702" s="35">
        <v>0.45136191719545704</v>
      </c>
      <c r="AK702" s="28">
        <f t="shared" si="154"/>
        <v>1363896.9795410302</v>
      </c>
      <c r="AL702" s="28">
        <f t="shared" si="155"/>
        <v>907640.17646182387</v>
      </c>
      <c r="AM702" s="28">
        <f t="shared" si="156"/>
        <v>1373565.7176448787</v>
      </c>
      <c r="AN702" s="28">
        <f t="shared" si="157"/>
        <v>911792.25775946327</v>
      </c>
      <c r="AO702" s="28">
        <f t="shared" si="158"/>
        <v>910672.34829393541</v>
      </c>
      <c r="AP702" s="28">
        <f t="shared" si="159"/>
        <v>910260.26529805816</v>
      </c>
      <c r="AQ702" s="28">
        <f t="shared" si="160"/>
        <v>908949.79499361943</v>
      </c>
      <c r="AR702" s="28">
        <f t="shared" si="161"/>
        <v>1352950.8043261825</v>
      </c>
      <c r="AS702" s="28">
        <f t="shared" si="162"/>
        <v>1365314.4546781254</v>
      </c>
      <c r="AT702" s="28">
        <f t="shared" si="163"/>
        <v>1357705.4012793317</v>
      </c>
      <c r="AU702" s="28">
        <f t="shared" si="164"/>
        <v>1356438.5926985873</v>
      </c>
      <c r="AV702" s="28">
        <f t="shared" si="165"/>
        <v>1805447.6687818281</v>
      </c>
    </row>
    <row r="703" spans="1:48" s="21" customFormat="1" x14ac:dyDescent="0.3">
      <c r="A703" s="7" t="s">
        <v>281</v>
      </c>
      <c r="B703" s="7" t="s">
        <v>1116</v>
      </c>
      <c r="C703" s="7">
        <v>1301</v>
      </c>
      <c r="D703" s="7" t="s">
        <v>8</v>
      </c>
      <c r="E703" s="7">
        <v>907</v>
      </c>
      <c r="F703" s="7">
        <v>131963</v>
      </c>
      <c r="G703" s="7" t="s">
        <v>1195</v>
      </c>
      <c r="H703" s="8" t="s">
        <v>1866</v>
      </c>
      <c r="I703" s="8"/>
      <c r="J703" s="15">
        <v>15000000</v>
      </c>
      <c r="K703" s="15">
        <v>14000000</v>
      </c>
      <c r="L703" s="15">
        <v>16000000</v>
      </c>
      <c r="M703" s="15">
        <v>15000000</v>
      </c>
      <c r="N703" s="15">
        <v>14000000</v>
      </c>
      <c r="O703" s="15">
        <v>15000000</v>
      </c>
      <c r="P703" s="15">
        <v>11000000</v>
      </c>
      <c r="Q703" s="15">
        <v>12000000</v>
      </c>
      <c r="R703" s="15">
        <v>15000000</v>
      </c>
      <c r="S703" s="15">
        <v>16000000</v>
      </c>
      <c r="T703" s="15">
        <v>18000000</v>
      </c>
      <c r="U703" s="15">
        <v>20000000</v>
      </c>
      <c r="V703" s="29">
        <v>0.45390000000000003</v>
      </c>
      <c r="X703" s="35">
        <v>0.45463232651367674</v>
      </c>
      <c r="Y703" s="35">
        <v>0.45382008823091191</v>
      </c>
      <c r="Z703" s="35">
        <v>0.45785523921495958</v>
      </c>
      <c r="AA703" s="35">
        <v>0.45589612887973163</v>
      </c>
      <c r="AB703" s="35">
        <v>0.4553361741469677</v>
      </c>
      <c r="AC703" s="35">
        <v>0.45513013264902907</v>
      </c>
      <c r="AD703" s="35">
        <v>0.45447489749680969</v>
      </c>
      <c r="AE703" s="35">
        <v>0.45098360144206079</v>
      </c>
      <c r="AF703" s="35">
        <v>0.45510481822604182</v>
      </c>
      <c r="AG703" s="35">
        <v>0.45256846709311055</v>
      </c>
      <c r="AH703" s="35">
        <v>0.45214619756619578</v>
      </c>
      <c r="AI703" s="35">
        <v>0.45136191719545704</v>
      </c>
      <c r="AK703" s="28">
        <f t="shared" si="154"/>
        <v>6819484.8977051508</v>
      </c>
      <c r="AL703" s="28">
        <f t="shared" si="155"/>
        <v>6353481.2352327667</v>
      </c>
      <c r="AM703" s="28">
        <f t="shared" si="156"/>
        <v>7325683.8274393529</v>
      </c>
      <c r="AN703" s="28">
        <f t="shared" si="157"/>
        <v>6838441.9331959747</v>
      </c>
      <c r="AO703" s="28">
        <f t="shared" si="158"/>
        <v>6374706.4380575474</v>
      </c>
      <c r="AP703" s="28">
        <f t="shared" si="159"/>
        <v>6826951.9897354357</v>
      </c>
      <c r="AQ703" s="28">
        <f t="shared" si="160"/>
        <v>4999223.8724649064</v>
      </c>
      <c r="AR703" s="28">
        <f t="shared" si="161"/>
        <v>5411803.2173047299</v>
      </c>
      <c r="AS703" s="28">
        <f t="shared" si="162"/>
        <v>6826572.2733906275</v>
      </c>
      <c r="AT703" s="28">
        <f t="shared" si="163"/>
        <v>7241095.4734897688</v>
      </c>
      <c r="AU703" s="28">
        <f t="shared" si="164"/>
        <v>8138631.5561915245</v>
      </c>
      <c r="AV703" s="28">
        <f t="shared" si="165"/>
        <v>9027238.3439091407</v>
      </c>
    </row>
    <row r="704" spans="1:48" s="21" customFormat="1" x14ac:dyDescent="0.3">
      <c r="A704" s="7" t="s">
        <v>281</v>
      </c>
      <c r="B704" s="7" t="s">
        <v>1116</v>
      </c>
      <c r="C704" s="7">
        <v>1301</v>
      </c>
      <c r="D704" s="7" t="s">
        <v>8</v>
      </c>
      <c r="E704" s="7">
        <v>907</v>
      </c>
      <c r="F704" s="7">
        <v>131964</v>
      </c>
      <c r="G704" s="7" t="s">
        <v>1195</v>
      </c>
      <c r="H704" s="8" t="s">
        <v>1867</v>
      </c>
      <c r="I704" s="8"/>
      <c r="J704" s="15">
        <v>4000000</v>
      </c>
      <c r="K704" s="15">
        <v>2000000</v>
      </c>
      <c r="L704" s="15">
        <v>3000000</v>
      </c>
      <c r="M704" s="15">
        <v>3000000</v>
      </c>
      <c r="N704" s="15">
        <v>3000000</v>
      </c>
      <c r="O704" s="15">
        <v>3000000</v>
      </c>
      <c r="P704" s="15">
        <v>2000000</v>
      </c>
      <c r="Q704" s="15">
        <v>2000000</v>
      </c>
      <c r="R704" s="15">
        <v>5000000</v>
      </c>
      <c r="S704" s="15">
        <v>7000000</v>
      </c>
      <c r="T704" s="15">
        <v>8000000</v>
      </c>
      <c r="U704" s="15">
        <v>9000000</v>
      </c>
      <c r="V704" s="29">
        <v>0.45390000000000003</v>
      </c>
      <c r="X704" s="35">
        <v>0.45463232651367674</v>
      </c>
      <c r="Y704" s="35">
        <v>0.45382008823091191</v>
      </c>
      <c r="Z704" s="35">
        <v>0.45785523921495958</v>
      </c>
      <c r="AA704" s="35">
        <v>0.45589612887973163</v>
      </c>
      <c r="AB704" s="35">
        <v>0.4553361741469677</v>
      </c>
      <c r="AC704" s="35">
        <v>0.45513013264902907</v>
      </c>
      <c r="AD704" s="35">
        <v>0.45447489749680969</v>
      </c>
      <c r="AE704" s="35">
        <v>0.45098360144206079</v>
      </c>
      <c r="AF704" s="35">
        <v>0.45510481822604182</v>
      </c>
      <c r="AG704" s="35">
        <v>0.45256846709311055</v>
      </c>
      <c r="AH704" s="35">
        <v>0.45214619756619578</v>
      </c>
      <c r="AI704" s="35">
        <v>0.45136191719545704</v>
      </c>
      <c r="AK704" s="28">
        <f t="shared" si="154"/>
        <v>1818529.3060547069</v>
      </c>
      <c r="AL704" s="28">
        <f t="shared" si="155"/>
        <v>907640.17646182387</v>
      </c>
      <c r="AM704" s="28">
        <f t="shared" si="156"/>
        <v>1373565.7176448787</v>
      </c>
      <c r="AN704" s="28">
        <f t="shared" si="157"/>
        <v>1367688.3866391948</v>
      </c>
      <c r="AO704" s="28">
        <f t="shared" si="158"/>
        <v>1366008.5224409031</v>
      </c>
      <c r="AP704" s="28">
        <f t="shared" si="159"/>
        <v>1365390.3979470872</v>
      </c>
      <c r="AQ704" s="28">
        <f t="shared" si="160"/>
        <v>908949.79499361943</v>
      </c>
      <c r="AR704" s="28">
        <f t="shared" si="161"/>
        <v>901967.20288412157</v>
      </c>
      <c r="AS704" s="28">
        <f t="shared" si="162"/>
        <v>2275524.0911302092</v>
      </c>
      <c r="AT704" s="28">
        <f t="shared" si="163"/>
        <v>3167979.2696517739</v>
      </c>
      <c r="AU704" s="28">
        <f t="shared" si="164"/>
        <v>3617169.5805295664</v>
      </c>
      <c r="AV704" s="28">
        <f t="shared" si="165"/>
        <v>4062257.2547591133</v>
      </c>
    </row>
    <row r="705" spans="1:48" s="21" customFormat="1" x14ac:dyDescent="0.3">
      <c r="A705" s="7" t="s">
        <v>281</v>
      </c>
      <c r="B705" s="7" t="s">
        <v>1116</v>
      </c>
      <c r="C705" s="7">
        <v>1301</v>
      </c>
      <c r="D705" s="7" t="s">
        <v>8</v>
      </c>
      <c r="E705" s="7">
        <v>907</v>
      </c>
      <c r="F705" s="7">
        <v>132104</v>
      </c>
      <c r="G705" s="7" t="s">
        <v>1195</v>
      </c>
      <c r="H705" s="8" t="s">
        <v>1868</v>
      </c>
      <c r="I705" s="8"/>
      <c r="J705" s="15">
        <v>1000000</v>
      </c>
      <c r="K705" s="15">
        <v>1000000</v>
      </c>
      <c r="L705" s="15">
        <v>1000000</v>
      </c>
      <c r="M705" s="15">
        <v>1000000</v>
      </c>
      <c r="N705" s="15">
        <v>1000000</v>
      </c>
      <c r="O705" s="15">
        <v>1000000</v>
      </c>
      <c r="P705" s="15">
        <v>1000000</v>
      </c>
      <c r="Q705" s="15">
        <v>1000000</v>
      </c>
      <c r="R705" s="15">
        <v>1000000</v>
      </c>
      <c r="S705" s="15">
        <v>2000000</v>
      </c>
      <c r="T705" s="15">
        <v>2000000</v>
      </c>
      <c r="U705" s="15">
        <v>2000000</v>
      </c>
      <c r="V705" s="29">
        <v>0.45390000000000003</v>
      </c>
      <c r="X705" s="35">
        <v>0.45463232651367674</v>
      </c>
      <c r="Y705" s="35">
        <v>0.45382008823091191</v>
      </c>
      <c r="Z705" s="35">
        <v>0.45785523921495958</v>
      </c>
      <c r="AA705" s="35">
        <v>0.45589612887973163</v>
      </c>
      <c r="AB705" s="35">
        <v>0.4553361741469677</v>
      </c>
      <c r="AC705" s="35">
        <v>0.45513013264902907</v>
      </c>
      <c r="AD705" s="35">
        <v>0.45447489749680969</v>
      </c>
      <c r="AE705" s="35">
        <v>0.45098360144206079</v>
      </c>
      <c r="AF705" s="35">
        <v>0.45510481822604182</v>
      </c>
      <c r="AG705" s="35">
        <v>0.45256846709311055</v>
      </c>
      <c r="AH705" s="35">
        <v>0.45214619756619578</v>
      </c>
      <c r="AI705" s="35">
        <v>0.45136191719545704</v>
      </c>
      <c r="AK705" s="28">
        <f t="shared" si="154"/>
        <v>454632.32651367673</v>
      </c>
      <c r="AL705" s="28">
        <f t="shared" si="155"/>
        <v>453820.08823091193</v>
      </c>
      <c r="AM705" s="28">
        <f t="shared" si="156"/>
        <v>457855.23921495955</v>
      </c>
      <c r="AN705" s="28">
        <f t="shared" si="157"/>
        <v>455896.12887973164</v>
      </c>
      <c r="AO705" s="28">
        <f t="shared" si="158"/>
        <v>455336.17414696771</v>
      </c>
      <c r="AP705" s="28">
        <f t="shared" si="159"/>
        <v>455130.13264902908</v>
      </c>
      <c r="AQ705" s="28">
        <f t="shared" si="160"/>
        <v>454474.89749680972</v>
      </c>
      <c r="AR705" s="28">
        <f t="shared" si="161"/>
        <v>450983.60144206078</v>
      </c>
      <c r="AS705" s="28">
        <f t="shared" si="162"/>
        <v>455104.8182260418</v>
      </c>
      <c r="AT705" s="28">
        <f t="shared" si="163"/>
        <v>905136.9341862211</v>
      </c>
      <c r="AU705" s="28">
        <f t="shared" si="164"/>
        <v>904292.3951323916</v>
      </c>
      <c r="AV705" s="28">
        <f t="shared" si="165"/>
        <v>902723.83439091407</v>
      </c>
    </row>
    <row r="706" spans="1:48" s="21" customFormat="1" x14ac:dyDescent="0.3">
      <c r="A706" s="7" t="s">
        <v>281</v>
      </c>
      <c r="B706" s="7" t="s">
        <v>1116</v>
      </c>
      <c r="C706" s="7">
        <v>1301</v>
      </c>
      <c r="D706" s="7" t="s">
        <v>8</v>
      </c>
      <c r="E706" s="7">
        <v>907</v>
      </c>
      <c r="F706" s="7">
        <v>131883</v>
      </c>
      <c r="G706" s="7" t="s">
        <v>1195</v>
      </c>
      <c r="H706" s="8" t="s">
        <v>1869</v>
      </c>
      <c r="I706" s="8"/>
      <c r="J706" s="15">
        <v>22000000</v>
      </c>
      <c r="K706" s="15">
        <v>17000000</v>
      </c>
      <c r="L706" s="15">
        <v>21000000</v>
      </c>
      <c r="M706" s="15">
        <v>21000000</v>
      </c>
      <c r="N706" s="15">
        <v>21000000</v>
      </c>
      <c r="O706" s="15">
        <v>18000000</v>
      </c>
      <c r="P706" s="15">
        <v>18000000</v>
      </c>
      <c r="Q706" s="15">
        <v>16000000</v>
      </c>
      <c r="R706" s="15">
        <v>22000000</v>
      </c>
      <c r="S706" s="15">
        <v>21000000</v>
      </c>
      <c r="T706" s="15">
        <v>23000000</v>
      </c>
      <c r="U706" s="15">
        <v>27000000</v>
      </c>
      <c r="V706" s="29">
        <v>0.45390000000000003</v>
      </c>
      <c r="X706" s="35">
        <v>0.45463232651367674</v>
      </c>
      <c r="Y706" s="35">
        <v>0.45382008823091191</v>
      </c>
      <c r="Z706" s="35">
        <v>0.45785523921495958</v>
      </c>
      <c r="AA706" s="35">
        <v>0.45589612887973163</v>
      </c>
      <c r="AB706" s="35">
        <v>0.4553361741469677</v>
      </c>
      <c r="AC706" s="35">
        <v>0.45513013264902907</v>
      </c>
      <c r="AD706" s="35">
        <v>0.45447489749680969</v>
      </c>
      <c r="AE706" s="35">
        <v>0.45098360144206079</v>
      </c>
      <c r="AF706" s="35">
        <v>0.45510481822604182</v>
      </c>
      <c r="AG706" s="35">
        <v>0.45256846709311055</v>
      </c>
      <c r="AH706" s="35">
        <v>0.45214619756619578</v>
      </c>
      <c r="AI706" s="35">
        <v>0.45136191719545704</v>
      </c>
      <c r="AK706" s="28">
        <f t="shared" si="154"/>
        <v>10001911.183300888</v>
      </c>
      <c r="AL706" s="28">
        <f t="shared" si="155"/>
        <v>7714941.4999255026</v>
      </c>
      <c r="AM706" s="28">
        <f t="shared" si="156"/>
        <v>9614960.0235141516</v>
      </c>
      <c r="AN706" s="28">
        <f t="shared" si="157"/>
        <v>9573818.7064743638</v>
      </c>
      <c r="AO706" s="28">
        <f t="shared" si="158"/>
        <v>9562059.6570863221</v>
      </c>
      <c r="AP706" s="28">
        <f t="shared" si="159"/>
        <v>8192342.3876825236</v>
      </c>
      <c r="AQ706" s="28">
        <f t="shared" si="160"/>
        <v>8180548.1549425749</v>
      </c>
      <c r="AR706" s="28">
        <f t="shared" si="161"/>
        <v>7215737.6230729725</v>
      </c>
      <c r="AS706" s="28">
        <f t="shared" si="162"/>
        <v>10012306.000972919</v>
      </c>
      <c r="AT706" s="28">
        <f t="shared" si="163"/>
        <v>9503937.8089553211</v>
      </c>
      <c r="AU706" s="28">
        <f t="shared" si="164"/>
        <v>10399362.544022502</v>
      </c>
      <c r="AV706" s="28">
        <f t="shared" si="165"/>
        <v>12186771.764277341</v>
      </c>
    </row>
    <row r="707" spans="1:48" s="21" customFormat="1" x14ac:dyDescent="0.3">
      <c r="A707" s="7" t="s">
        <v>281</v>
      </c>
      <c r="B707" s="7" t="s">
        <v>1116</v>
      </c>
      <c r="C707" s="7">
        <v>1301</v>
      </c>
      <c r="D707" s="7" t="s">
        <v>8</v>
      </c>
      <c r="E707" s="7">
        <v>907</v>
      </c>
      <c r="F707" s="7">
        <v>131815</v>
      </c>
      <c r="G707" s="7" t="s">
        <v>1195</v>
      </c>
      <c r="H707" s="8" t="s">
        <v>1134</v>
      </c>
      <c r="I707" s="8"/>
      <c r="J707" s="15">
        <v>8000000</v>
      </c>
      <c r="K707" s="15">
        <v>4000000</v>
      </c>
      <c r="L707" s="15">
        <v>5000000</v>
      </c>
      <c r="M707" s="15">
        <v>5000000</v>
      </c>
      <c r="N707" s="15">
        <v>7000000</v>
      </c>
      <c r="O707" s="15">
        <v>7000000</v>
      </c>
      <c r="P707" s="15">
        <v>4000000</v>
      </c>
      <c r="Q707" s="15">
        <v>4000000</v>
      </c>
      <c r="R707" s="15">
        <v>9000000</v>
      </c>
      <c r="S707" s="15">
        <v>9000000</v>
      </c>
      <c r="T707" s="15">
        <v>10000000</v>
      </c>
      <c r="U707" s="15">
        <v>10000000</v>
      </c>
      <c r="V707" s="29">
        <v>0.45390000000000003</v>
      </c>
      <c r="X707" s="35">
        <v>0.45463232651367674</v>
      </c>
      <c r="Y707" s="35">
        <v>0.45382008823091191</v>
      </c>
      <c r="Z707" s="35">
        <v>0.45785523921495958</v>
      </c>
      <c r="AA707" s="35">
        <v>0.45589612887973163</v>
      </c>
      <c r="AB707" s="35">
        <v>0.4553361741469677</v>
      </c>
      <c r="AC707" s="35">
        <v>0.45513013264902907</v>
      </c>
      <c r="AD707" s="35">
        <v>0.45447489749680969</v>
      </c>
      <c r="AE707" s="35">
        <v>0.45098360144206079</v>
      </c>
      <c r="AF707" s="35">
        <v>0.45510481822604182</v>
      </c>
      <c r="AG707" s="35">
        <v>0.45256846709311055</v>
      </c>
      <c r="AH707" s="35">
        <v>0.45214619756619578</v>
      </c>
      <c r="AI707" s="35">
        <v>0.45136191719545704</v>
      </c>
      <c r="AK707" s="28">
        <f t="shared" si="154"/>
        <v>3637058.6121094138</v>
      </c>
      <c r="AL707" s="28">
        <f t="shared" si="155"/>
        <v>1815280.3529236477</v>
      </c>
      <c r="AM707" s="28">
        <f t="shared" si="156"/>
        <v>2289276.1960747978</v>
      </c>
      <c r="AN707" s="28">
        <f t="shared" si="157"/>
        <v>2279480.6443986581</v>
      </c>
      <c r="AO707" s="28">
        <f t="shared" si="158"/>
        <v>3187353.2190287737</v>
      </c>
      <c r="AP707" s="28">
        <f t="shared" si="159"/>
        <v>3185910.9285432035</v>
      </c>
      <c r="AQ707" s="28">
        <f t="shared" si="160"/>
        <v>1817899.5899872389</v>
      </c>
      <c r="AR707" s="28">
        <f t="shared" si="161"/>
        <v>1803934.4057682431</v>
      </c>
      <c r="AS707" s="28">
        <f t="shared" si="162"/>
        <v>4095943.3640343766</v>
      </c>
      <c r="AT707" s="28">
        <f t="shared" si="163"/>
        <v>4073116.203837995</v>
      </c>
      <c r="AU707" s="28">
        <f t="shared" si="164"/>
        <v>4521461.9756619576</v>
      </c>
      <c r="AV707" s="28">
        <f t="shared" si="165"/>
        <v>4513619.1719545703</v>
      </c>
    </row>
    <row r="708" spans="1:48" s="21" customFormat="1" x14ac:dyDescent="0.3">
      <c r="A708" s="7" t="s">
        <v>281</v>
      </c>
      <c r="B708" s="7" t="s">
        <v>1116</v>
      </c>
      <c r="C708" s="7">
        <v>1301</v>
      </c>
      <c r="D708" s="7" t="s">
        <v>8</v>
      </c>
      <c r="E708" s="7">
        <v>907</v>
      </c>
      <c r="F708" s="7">
        <v>131813</v>
      </c>
      <c r="G708" s="7" t="s">
        <v>1195</v>
      </c>
      <c r="H708" s="8" t="s">
        <v>1132</v>
      </c>
      <c r="I708" s="8"/>
      <c r="J708" s="15">
        <v>14000000</v>
      </c>
      <c r="K708" s="15">
        <v>14000000</v>
      </c>
      <c r="L708" s="15">
        <v>13000000</v>
      </c>
      <c r="M708" s="15">
        <v>14000000</v>
      </c>
      <c r="N708" s="15">
        <v>15000000</v>
      </c>
      <c r="O708" s="15">
        <v>15000000</v>
      </c>
      <c r="P708" s="15">
        <v>14000000</v>
      </c>
      <c r="Q708" s="15">
        <v>14000000</v>
      </c>
      <c r="R708" s="15">
        <v>15000000</v>
      </c>
      <c r="S708" s="15">
        <v>14000000</v>
      </c>
      <c r="T708" s="15">
        <v>15000000</v>
      </c>
      <c r="U708" s="15">
        <v>15000000</v>
      </c>
      <c r="V708" s="29">
        <v>0.45390000000000003</v>
      </c>
      <c r="X708" s="35">
        <v>0.45463232651367674</v>
      </c>
      <c r="Y708" s="35">
        <v>0.45382008823091191</v>
      </c>
      <c r="Z708" s="35">
        <v>0.45785523921495958</v>
      </c>
      <c r="AA708" s="35">
        <v>0.45589612887973163</v>
      </c>
      <c r="AB708" s="35">
        <v>0.4553361741469677</v>
      </c>
      <c r="AC708" s="35">
        <v>0.45513013264902907</v>
      </c>
      <c r="AD708" s="35">
        <v>0.45447489749680969</v>
      </c>
      <c r="AE708" s="35">
        <v>0.45098360144206079</v>
      </c>
      <c r="AF708" s="35">
        <v>0.45510481822604182</v>
      </c>
      <c r="AG708" s="35">
        <v>0.45256846709311055</v>
      </c>
      <c r="AH708" s="35">
        <v>0.45214619756619578</v>
      </c>
      <c r="AI708" s="35">
        <v>0.45136191719545704</v>
      </c>
      <c r="AK708" s="28">
        <f t="shared" si="154"/>
        <v>6364852.5711914748</v>
      </c>
      <c r="AL708" s="28">
        <f t="shared" si="155"/>
        <v>6353481.2352327667</v>
      </c>
      <c r="AM708" s="28">
        <f t="shared" si="156"/>
        <v>5952118.1097944742</v>
      </c>
      <c r="AN708" s="28">
        <f t="shared" si="157"/>
        <v>6382545.8043162432</v>
      </c>
      <c r="AO708" s="28">
        <f t="shared" si="158"/>
        <v>6830042.6122045154</v>
      </c>
      <c r="AP708" s="28">
        <f t="shared" si="159"/>
        <v>6826951.9897354357</v>
      </c>
      <c r="AQ708" s="28">
        <f t="shared" si="160"/>
        <v>6362648.564955336</v>
      </c>
      <c r="AR708" s="28">
        <f t="shared" si="161"/>
        <v>6313770.4201888507</v>
      </c>
      <c r="AS708" s="28">
        <f t="shared" si="162"/>
        <v>6826572.2733906275</v>
      </c>
      <c r="AT708" s="28">
        <f t="shared" si="163"/>
        <v>6335958.5393035477</v>
      </c>
      <c r="AU708" s="28">
        <f t="shared" si="164"/>
        <v>6782192.9634929365</v>
      </c>
      <c r="AV708" s="28">
        <f t="shared" si="165"/>
        <v>6770428.7579318555</v>
      </c>
    </row>
    <row r="709" spans="1:48" s="21" customFormat="1" x14ac:dyDescent="0.3">
      <c r="A709" s="7" t="s">
        <v>281</v>
      </c>
      <c r="B709" s="7" t="s">
        <v>1116</v>
      </c>
      <c r="C709" s="7">
        <v>1301</v>
      </c>
      <c r="D709" s="7" t="s">
        <v>8</v>
      </c>
      <c r="E709" s="7">
        <v>907</v>
      </c>
      <c r="F709" s="7">
        <v>132050</v>
      </c>
      <c r="G709" s="7" t="s">
        <v>1195</v>
      </c>
      <c r="H709" s="8" t="s">
        <v>1870</v>
      </c>
      <c r="I709" s="8"/>
      <c r="J709" s="15">
        <v>9000000</v>
      </c>
      <c r="K709" s="15">
        <v>11000000</v>
      </c>
      <c r="L709" s="15">
        <v>9000000</v>
      </c>
      <c r="M709" s="15">
        <v>10000000</v>
      </c>
      <c r="N709" s="15">
        <v>10000000</v>
      </c>
      <c r="O709" s="15">
        <v>8000000</v>
      </c>
      <c r="P709" s="15">
        <v>7000000</v>
      </c>
      <c r="Q709" s="15">
        <v>7000000</v>
      </c>
      <c r="R709" s="15">
        <v>14000000</v>
      </c>
      <c r="S709" s="15">
        <v>15000000</v>
      </c>
      <c r="T709" s="15">
        <v>16000000</v>
      </c>
      <c r="U709" s="15">
        <v>20000000</v>
      </c>
      <c r="V709" s="29">
        <v>0.45390000000000003</v>
      </c>
      <c r="X709" s="35">
        <v>0.45463232651367674</v>
      </c>
      <c r="Y709" s="35">
        <v>0.45382008823091191</v>
      </c>
      <c r="Z709" s="35">
        <v>0.45785523921495958</v>
      </c>
      <c r="AA709" s="35">
        <v>0.45589612887973163</v>
      </c>
      <c r="AB709" s="35">
        <v>0.4553361741469677</v>
      </c>
      <c r="AC709" s="35">
        <v>0.45513013264902907</v>
      </c>
      <c r="AD709" s="35">
        <v>0.45447489749680969</v>
      </c>
      <c r="AE709" s="35">
        <v>0.45098360144206079</v>
      </c>
      <c r="AF709" s="35">
        <v>0.45510481822604182</v>
      </c>
      <c r="AG709" s="35">
        <v>0.45256846709311055</v>
      </c>
      <c r="AH709" s="35">
        <v>0.45214619756619578</v>
      </c>
      <c r="AI709" s="35">
        <v>0.45136191719545704</v>
      </c>
      <c r="AK709" s="28">
        <f t="shared" si="154"/>
        <v>4091690.9386230907</v>
      </c>
      <c r="AL709" s="28">
        <f t="shared" si="155"/>
        <v>4992020.9705400309</v>
      </c>
      <c r="AM709" s="28">
        <f t="shared" si="156"/>
        <v>4120697.152934636</v>
      </c>
      <c r="AN709" s="28">
        <f t="shared" si="157"/>
        <v>4558961.2887973161</v>
      </c>
      <c r="AO709" s="28">
        <f t="shared" si="158"/>
        <v>4553361.7414696766</v>
      </c>
      <c r="AP709" s="28">
        <f t="shared" si="159"/>
        <v>3641041.0611922326</v>
      </c>
      <c r="AQ709" s="28">
        <f t="shared" si="160"/>
        <v>3181324.282477668</v>
      </c>
      <c r="AR709" s="28">
        <f t="shared" si="161"/>
        <v>3156885.2100944254</v>
      </c>
      <c r="AS709" s="28">
        <f t="shared" si="162"/>
        <v>6371467.4551645853</v>
      </c>
      <c r="AT709" s="28">
        <f t="shared" si="163"/>
        <v>6788527.0063966578</v>
      </c>
      <c r="AU709" s="28">
        <f t="shared" si="164"/>
        <v>7234339.1610591328</v>
      </c>
      <c r="AV709" s="28">
        <f t="shared" si="165"/>
        <v>9027238.3439091407</v>
      </c>
    </row>
    <row r="710" spans="1:48" s="21" customFormat="1" x14ac:dyDescent="0.3">
      <c r="A710" s="7" t="s">
        <v>281</v>
      </c>
      <c r="B710" s="7" t="s">
        <v>1116</v>
      </c>
      <c r="C710" s="7">
        <v>1301</v>
      </c>
      <c r="D710" s="7" t="s">
        <v>8</v>
      </c>
      <c r="E710" s="7">
        <v>907</v>
      </c>
      <c r="F710" s="7">
        <v>131829</v>
      </c>
      <c r="G710" s="7" t="s">
        <v>1195</v>
      </c>
      <c r="H710" s="8" t="s">
        <v>1129</v>
      </c>
      <c r="I710" s="8"/>
      <c r="J710" s="15">
        <v>8000000</v>
      </c>
      <c r="K710" s="15">
        <v>10000000</v>
      </c>
      <c r="L710" s="15">
        <v>8000000</v>
      </c>
      <c r="M710" s="15">
        <v>8000000</v>
      </c>
      <c r="N710" s="15">
        <v>8000000</v>
      </c>
      <c r="O710" s="15">
        <v>8000000</v>
      </c>
      <c r="P710" s="15">
        <v>8000000</v>
      </c>
      <c r="Q710" s="15">
        <v>8000000</v>
      </c>
      <c r="R710" s="15">
        <v>10000000</v>
      </c>
      <c r="S710" s="15">
        <v>11000000</v>
      </c>
      <c r="T710" s="15">
        <v>13000000</v>
      </c>
      <c r="U710" s="15">
        <v>15000000</v>
      </c>
      <c r="V710" s="29">
        <v>0.45390000000000003</v>
      </c>
      <c r="X710" s="35">
        <v>0.45463232651367674</v>
      </c>
      <c r="Y710" s="35">
        <v>0.45382008823091191</v>
      </c>
      <c r="Z710" s="35">
        <v>0.45785523921495958</v>
      </c>
      <c r="AA710" s="35">
        <v>0.45589612887973163</v>
      </c>
      <c r="AB710" s="35">
        <v>0.4553361741469677</v>
      </c>
      <c r="AC710" s="35">
        <v>0.45513013264902907</v>
      </c>
      <c r="AD710" s="35">
        <v>0.45447489749680969</v>
      </c>
      <c r="AE710" s="35">
        <v>0.45098360144206079</v>
      </c>
      <c r="AF710" s="35">
        <v>0.45510481822604182</v>
      </c>
      <c r="AG710" s="35">
        <v>0.45256846709311055</v>
      </c>
      <c r="AH710" s="35">
        <v>0.45214619756619578</v>
      </c>
      <c r="AI710" s="35">
        <v>0.45136191719545704</v>
      </c>
      <c r="AK710" s="28">
        <f t="shared" si="154"/>
        <v>3637058.6121094138</v>
      </c>
      <c r="AL710" s="28">
        <f t="shared" si="155"/>
        <v>4538200.8823091192</v>
      </c>
      <c r="AM710" s="28">
        <f t="shared" si="156"/>
        <v>3662841.9137196764</v>
      </c>
      <c r="AN710" s="28">
        <f t="shared" si="157"/>
        <v>3647169.0310378531</v>
      </c>
      <c r="AO710" s="28">
        <f t="shared" si="158"/>
        <v>3642689.3931757417</v>
      </c>
      <c r="AP710" s="28">
        <f t="shared" si="159"/>
        <v>3641041.0611922326</v>
      </c>
      <c r="AQ710" s="28">
        <f t="shared" si="160"/>
        <v>3635799.1799744777</v>
      </c>
      <c r="AR710" s="28">
        <f t="shared" si="161"/>
        <v>3607868.8115364863</v>
      </c>
      <c r="AS710" s="28">
        <f t="shared" si="162"/>
        <v>4551048.1822604183</v>
      </c>
      <c r="AT710" s="28">
        <f t="shared" si="163"/>
        <v>4978253.1380242156</v>
      </c>
      <c r="AU710" s="28">
        <f t="shared" si="164"/>
        <v>5877900.5683605447</v>
      </c>
      <c r="AV710" s="28">
        <f t="shared" si="165"/>
        <v>6770428.7579318555</v>
      </c>
    </row>
    <row r="711" spans="1:48" s="21" customFormat="1" x14ac:dyDescent="0.3">
      <c r="A711" s="7" t="s">
        <v>281</v>
      </c>
      <c r="B711" s="7" t="s">
        <v>1116</v>
      </c>
      <c r="C711" s="7">
        <v>1301</v>
      </c>
      <c r="D711" s="7" t="s">
        <v>8</v>
      </c>
      <c r="E711" s="7">
        <v>907</v>
      </c>
      <c r="F711" s="7">
        <v>131716</v>
      </c>
      <c r="G711" s="7" t="s">
        <v>1195</v>
      </c>
      <c r="H711" s="8" t="s">
        <v>1317</v>
      </c>
      <c r="I711" s="8"/>
      <c r="J711" s="15">
        <v>4000000</v>
      </c>
      <c r="K711" s="15">
        <v>3000000</v>
      </c>
      <c r="L711" s="15">
        <v>3000000</v>
      </c>
      <c r="M711" s="15">
        <v>3000000</v>
      </c>
      <c r="N711" s="15">
        <v>3000000</v>
      </c>
      <c r="O711" s="15">
        <v>3000000</v>
      </c>
      <c r="P711" s="15">
        <v>3000000</v>
      </c>
      <c r="Q711" s="15">
        <v>3000000</v>
      </c>
      <c r="R711" s="15">
        <v>4000000</v>
      </c>
      <c r="S711" s="15">
        <v>5000000</v>
      </c>
      <c r="T711" s="15">
        <v>6000000</v>
      </c>
      <c r="U711" s="15">
        <v>6000000</v>
      </c>
      <c r="V711" s="29">
        <v>0.45390000000000003</v>
      </c>
      <c r="X711" s="35">
        <v>0.45463232651367674</v>
      </c>
      <c r="Y711" s="35">
        <v>0.45382008823091191</v>
      </c>
      <c r="Z711" s="35">
        <v>0.45785523921495958</v>
      </c>
      <c r="AA711" s="35">
        <v>0.45589612887973163</v>
      </c>
      <c r="AB711" s="35">
        <v>0.4553361741469677</v>
      </c>
      <c r="AC711" s="35">
        <v>0.45513013264902907</v>
      </c>
      <c r="AD711" s="35">
        <v>0.45447489749680969</v>
      </c>
      <c r="AE711" s="35">
        <v>0.45098360144206079</v>
      </c>
      <c r="AF711" s="35">
        <v>0.45510481822604182</v>
      </c>
      <c r="AG711" s="35">
        <v>0.45256846709311055</v>
      </c>
      <c r="AH711" s="35">
        <v>0.45214619756619578</v>
      </c>
      <c r="AI711" s="35">
        <v>0.45136191719545704</v>
      </c>
      <c r="AK711" s="28">
        <f t="shared" si="154"/>
        <v>1818529.3060547069</v>
      </c>
      <c r="AL711" s="28">
        <f t="shared" si="155"/>
        <v>1361460.2646927356</v>
      </c>
      <c r="AM711" s="28">
        <f t="shared" si="156"/>
        <v>1373565.7176448787</v>
      </c>
      <c r="AN711" s="28">
        <f t="shared" si="157"/>
        <v>1367688.3866391948</v>
      </c>
      <c r="AO711" s="28">
        <f t="shared" si="158"/>
        <v>1366008.5224409031</v>
      </c>
      <c r="AP711" s="28">
        <f t="shared" si="159"/>
        <v>1365390.3979470872</v>
      </c>
      <c r="AQ711" s="28">
        <f t="shared" si="160"/>
        <v>1363424.6924904292</v>
      </c>
      <c r="AR711" s="28">
        <f t="shared" si="161"/>
        <v>1352950.8043261825</v>
      </c>
      <c r="AS711" s="28">
        <f t="shared" si="162"/>
        <v>1820419.2729041672</v>
      </c>
      <c r="AT711" s="28">
        <f t="shared" si="163"/>
        <v>2262842.3354655528</v>
      </c>
      <c r="AU711" s="28">
        <f t="shared" si="164"/>
        <v>2712877.1853971747</v>
      </c>
      <c r="AV711" s="28">
        <f t="shared" si="165"/>
        <v>2708171.5031727422</v>
      </c>
    </row>
    <row r="712" spans="1:48" s="21" customFormat="1" x14ac:dyDescent="0.3">
      <c r="A712" s="7" t="s">
        <v>281</v>
      </c>
      <c r="B712" s="7" t="s">
        <v>1116</v>
      </c>
      <c r="C712" s="7">
        <v>1301</v>
      </c>
      <c r="D712" s="7" t="s">
        <v>8</v>
      </c>
      <c r="E712" s="7">
        <v>907</v>
      </c>
      <c r="F712" s="7">
        <v>131635</v>
      </c>
      <c r="G712" s="7" t="s">
        <v>1195</v>
      </c>
      <c r="H712" s="8" t="s">
        <v>1133</v>
      </c>
      <c r="I712" s="8"/>
      <c r="J712" s="15">
        <v>9000000</v>
      </c>
      <c r="K712" s="15">
        <v>10000000</v>
      </c>
      <c r="L712" s="15">
        <v>12000000</v>
      </c>
      <c r="M712" s="15">
        <v>10000000</v>
      </c>
      <c r="N712" s="15">
        <v>11000000</v>
      </c>
      <c r="O712" s="15">
        <v>9000000</v>
      </c>
      <c r="P712" s="15">
        <v>11000000</v>
      </c>
      <c r="Q712" s="15">
        <v>10000000</v>
      </c>
      <c r="R712" s="15">
        <v>10000000</v>
      </c>
      <c r="S712" s="15">
        <v>12000000</v>
      </c>
      <c r="T712" s="15">
        <v>13000000</v>
      </c>
      <c r="U712" s="15">
        <v>13000000</v>
      </c>
      <c r="V712" s="29">
        <v>0.45390000000000003</v>
      </c>
      <c r="X712" s="35">
        <v>0.45463232651367674</v>
      </c>
      <c r="Y712" s="35">
        <v>0.45382008823091191</v>
      </c>
      <c r="Z712" s="35">
        <v>0.45785523921495958</v>
      </c>
      <c r="AA712" s="35">
        <v>0.45589612887973163</v>
      </c>
      <c r="AB712" s="35">
        <v>0.4553361741469677</v>
      </c>
      <c r="AC712" s="35">
        <v>0.45513013264902907</v>
      </c>
      <c r="AD712" s="35">
        <v>0.45447489749680969</v>
      </c>
      <c r="AE712" s="35">
        <v>0.45098360144206079</v>
      </c>
      <c r="AF712" s="35">
        <v>0.45510481822604182</v>
      </c>
      <c r="AG712" s="35">
        <v>0.45256846709311055</v>
      </c>
      <c r="AH712" s="35">
        <v>0.45214619756619578</v>
      </c>
      <c r="AI712" s="35">
        <v>0.45136191719545704</v>
      </c>
      <c r="AK712" s="28">
        <f t="shared" si="154"/>
        <v>4091690.9386230907</v>
      </c>
      <c r="AL712" s="28">
        <f t="shared" si="155"/>
        <v>4538200.8823091192</v>
      </c>
      <c r="AM712" s="28">
        <f t="shared" si="156"/>
        <v>5494262.8705795147</v>
      </c>
      <c r="AN712" s="28">
        <f t="shared" si="157"/>
        <v>4558961.2887973161</v>
      </c>
      <c r="AO712" s="28">
        <f t="shared" si="158"/>
        <v>5008697.9156166445</v>
      </c>
      <c r="AP712" s="28">
        <f t="shared" si="159"/>
        <v>4096171.1938412618</v>
      </c>
      <c r="AQ712" s="28">
        <f t="shared" si="160"/>
        <v>4999223.8724649064</v>
      </c>
      <c r="AR712" s="28">
        <f t="shared" si="161"/>
        <v>4509836.0144206081</v>
      </c>
      <c r="AS712" s="28">
        <f t="shared" si="162"/>
        <v>4551048.1822604183</v>
      </c>
      <c r="AT712" s="28">
        <f t="shared" si="163"/>
        <v>5430821.6051173266</v>
      </c>
      <c r="AU712" s="28">
        <f t="shared" si="164"/>
        <v>5877900.5683605447</v>
      </c>
      <c r="AV712" s="28">
        <f t="shared" si="165"/>
        <v>5867704.9235409414</v>
      </c>
    </row>
    <row r="713" spans="1:48" s="21" customFormat="1" x14ac:dyDescent="0.3">
      <c r="A713" s="7" t="s">
        <v>281</v>
      </c>
      <c r="B713" s="7" t="s">
        <v>1116</v>
      </c>
      <c r="C713" s="7">
        <v>1301</v>
      </c>
      <c r="D713" s="7" t="s">
        <v>8</v>
      </c>
      <c r="E713" s="7">
        <v>907</v>
      </c>
      <c r="F713" s="7">
        <v>132199</v>
      </c>
      <c r="G713" s="7" t="s">
        <v>1195</v>
      </c>
      <c r="H713" s="8" t="s">
        <v>1871</v>
      </c>
      <c r="I713" s="8"/>
      <c r="J713" s="15">
        <v>7000000</v>
      </c>
      <c r="K713" s="15">
        <v>3000000</v>
      </c>
      <c r="L713" s="15">
        <v>6000000</v>
      </c>
      <c r="M713" s="15">
        <v>6000000</v>
      </c>
      <c r="N713" s="15">
        <v>6000000</v>
      </c>
      <c r="O713" s="15">
        <v>7000000</v>
      </c>
      <c r="P713" s="15">
        <v>4000000</v>
      </c>
      <c r="Q713" s="15">
        <v>3000000</v>
      </c>
      <c r="R713" s="15">
        <v>8000000</v>
      </c>
      <c r="S713" s="15">
        <v>12000000</v>
      </c>
      <c r="T713" s="15">
        <v>14000000</v>
      </c>
      <c r="U713" s="15">
        <v>15000000</v>
      </c>
      <c r="V713" s="29">
        <v>0.45390000000000003</v>
      </c>
      <c r="X713" s="35">
        <v>0.45463232651367674</v>
      </c>
      <c r="Y713" s="35">
        <v>0.45382008823091191</v>
      </c>
      <c r="Z713" s="35">
        <v>0.45785523921495958</v>
      </c>
      <c r="AA713" s="35">
        <v>0.45589612887973163</v>
      </c>
      <c r="AB713" s="35">
        <v>0.4553361741469677</v>
      </c>
      <c r="AC713" s="35">
        <v>0.45513013264902907</v>
      </c>
      <c r="AD713" s="35">
        <v>0.45447489749680969</v>
      </c>
      <c r="AE713" s="35">
        <v>0.45098360144206079</v>
      </c>
      <c r="AF713" s="35">
        <v>0.45510481822604182</v>
      </c>
      <c r="AG713" s="35">
        <v>0.45256846709311055</v>
      </c>
      <c r="AH713" s="35">
        <v>0.45214619756619578</v>
      </c>
      <c r="AI713" s="35">
        <v>0.45136191719545704</v>
      </c>
      <c r="AK713" s="28">
        <f t="shared" si="154"/>
        <v>3182426.2855957374</v>
      </c>
      <c r="AL713" s="28">
        <f t="shared" si="155"/>
        <v>1361460.2646927356</v>
      </c>
      <c r="AM713" s="28">
        <f t="shared" si="156"/>
        <v>2747131.4352897573</v>
      </c>
      <c r="AN713" s="28">
        <f t="shared" si="157"/>
        <v>2735376.7732783896</v>
      </c>
      <c r="AO713" s="28">
        <f t="shared" si="158"/>
        <v>2732017.0448818062</v>
      </c>
      <c r="AP713" s="28">
        <f t="shared" si="159"/>
        <v>3185910.9285432035</v>
      </c>
      <c r="AQ713" s="28">
        <f t="shared" si="160"/>
        <v>1817899.5899872389</v>
      </c>
      <c r="AR713" s="28">
        <f t="shared" si="161"/>
        <v>1352950.8043261825</v>
      </c>
      <c r="AS713" s="28">
        <f t="shared" si="162"/>
        <v>3640838.5458083344</v>
      </c>
      <c r="AT713" s="28">
        <f t="shared" si="163"/>
        <v>5430821.6051173266</v>
      </c>
      <c r="AU713" s="28">
        <f t="shared" si="164"/>
        <v>6330046.7659267411</v>
      </c>
      <c r="AV713" s="28">
        <f t="shared" si="165"/>
        <v>6770428.7579318555</v>
      </c>
    </row>
    <row r="714" spans="1:48" s="21" customFormat="1" x14ac:dyDescent="0.3">
      <c r="A714" s="7" t="s">
        <v>281</v>
      </c>
      <c r="B714" s="7" t="s">
        <v>1116</v>
      </c>
      <c r="C714" s="7">
        <v>1301</v>
      </c>
      <c r="D714" s="7" t="s">
        <v>8</v>
      </c>
      <c r="E714" s="7">
        <v>907</v>
      </c>
      <c r="F714" s="7">
        <v>131985</v>
      </c>
      <c r="G714" s="7" t="s">
        <v>1195</v>
      </c>
      <c r="H714" s="8" t="s">
        <v>1872</v>
      </c>
      <c r="I714" s="8"/>
      <c r="J714" s="15">
        <v>8000000</v>
      </c>
      <c r="K714" s="15">
        <v>6000000</v>
      </c>
      <c r="L714" s="15">
        <v>8000000</v>
      </c>
      <c r="M714" s="15">
        <v>8000000</v>
      </c>
      <c r="N714" s="15">
        <v>8000000</v>
      </c>
      <c r="O714" s="15">
        <v>8000000</v>
      </c>
      <c r="P714" s="15">
        <v>6000000</v>
      </c>
      <c r="Q714" s="15">
        <v>6000000</v>
      </c>
      <c r="R714" s="15">
        <v>13000000</v>
      </c>
      <c r="S714" s="15">
        <v>14000000</v>
      </c>
      <c r="T714" s="15">
        <v>15000000</v>
      </c>
      <c r="U714" s="15">
        <v>18000000</v>
      </c>
      <c r="V714" s="29">
        <v>0.45390000000000003</v>
      </c>
      <c r="X714" s="35">
        <v>0.45463232651367674</v>
      </c>
      <c r="Y714" s="35">
        <v>0.45382008823091191</v>
      </c>
      <c r="Z714" s="35">
        <v>0.45785523921495958</v>
      </c>
      <c r="AA714" s="35">
        <v>0.45589612887973163</v>
      </c>
      <c r="AB714" s="35">
        <v>0.4553361741469677</v>
      </c>
      <c r="AC714" s="35">
        <v>0.45513013264902907</v>
      </c>
      <c r="AD714" s="35">
        <v>0.45447489749680969</v>
      </c>
      <c r="AE714" s="35">
        <v>0.45098360144206079</v>
      </c>
      <c r="AF714" s="35">
        <v>0.45510481822604182</v>
      </c>
      <c r="AG714" s="35">
        <v>0.45256846709311055</v>
      </c>
      <c r="AH714" s="35">
        <v>0.45214619756619578</v>
      </c>
      <c r="AI714" s="35">
        <v>0.45136191719545704</v>
      </c>
      <c r="AK714" s="28">
        <f t="shared" si="154"/>
        <v>3637058.6121094138</v>
      </c>
      <c r="AL714" s="28">
        <f t="shared" si="155"/>
        <v>2722920.5293854713</v>
      </c>
      <c r="AM714" s="28">
        <f t="shared" si="156"/>
        <v>3662841.9137196764</v>
      </c>
      <c r="AN714" s="28">
        <f t="shared" si="157"/>
        <v>3647169.0310378531</v>
      </c>
      <c r="AO714" s="28">
        <f t="shared" si="158"/>
        <v>3642689.3931757417</v>
      </c>
      <c r="AP714" s="28">
        <f t="shared" si="159"/>
        <v>3641041.0611922326</v>
      </c>
      <c r="AQ714" s="28">
        <f t="shared" si="160"/>
        <v>2726849.3849808583</v>
      </c>
      <c r="AR714" s="28">
        <f t="shared" si="161"/>
        <v>2705901.6086523649</v>
      </c>
      <c r="AS714" s="28">
        <f t="shared" si="162"/>
        <v>5916362.636938544</v>
      </c>
      <c r="AT714" s="28">
        <f t="shared" si="163"/>
        <v>6335958.5393035477</v>
      </c>
      <c r="AU714" s="28">
        <f t="shared" si="164"/>
        <v>6782192.9634929365</v>
      </c>
      <c r="AV714" s="28">
        <f t="shared" si="165"/>
        <v>8124514.5095182266</v>
      </c>
    </row>
    <row r="715" spans="1:48" s="21" customFormat="1" x14ac:dyDescent="0.3">
      <c r="A715" s="7" t="s">
        <v>281</v>
      </c>
      <c r="B715" s="7" t="s">
        <v>1116</v>
      </c>
      <c r="C715" s="7">
        <v>1301</v>
      </c>
      <c r="D715" s="7" t="s">
        <v>8</v>
      </c>
      <c r="E715" s="7">
        <v>907</v>
      </c>
      <c r="F715" s="7">
        <v>131992</v>
      </c>
      <c r="G715" s="7" t="s">
        <v>1195</v>
      </c>
      <c r="H715" s="8" t="s">
        <v>1873</v>
      </c>
      <c r="I715" s="8"/>
      <c r="J715" s="15">
        <v>2000000</v>
      </c>
      <c r="K715" s="15">
        <v>1000000</v>
      </c>
      <c r="L715" s="15">
        <v>2000000</v>
      </c>
      <c r="M715" s="15">
        <v>2000000</v>
      </c>
      <c r="N715" s="15">
        <v>2000000</v>
      </c>
      <c r="O715" s="15">
        <v>1000000</v>
      </c>
      <c r="P715" s="15">
        <v>1000000</v>
      </c>
      <c r="Q715" s="15">
        <v>1000000</v>
      </c>
      <c r="R715" s="15">
        <v>3000000</v>
      </c>
      <c r="S715" s="15">
        <v>3000000</v>
      </c>
      <c r="T715" s="15">
        <v>3000000</v>
      </c>
      <c r="U715" s="15">
        <v>3000000</v>
      </c>
      <c r="V715" s="29">
        <v>0.45390000000000003</v>
      </c>
      <c r="X715" s="35">
        <v>0.45463232651367674</v>
      </c>
      <c r="Y715" s="35">
        <v>0.45382008823091191</v>
      </c>
      <c r="Z715" s="35">
        <v>0.45785523921495958</v>
      </c>
      <c r="AA715" s="35">
        <v>0.45589612887973163</v>
      </c>
      <c r="AB715" s="35">
        <v>0.4553361741469677</v>
      </c>
      <c r="AC715" s="35">
        <v>0.45513013264902907</v>
      </c>
      <c r="AD715" s="35">
        <v>0.45447489749680969</v>
      </c>
      <c r="AE715" s="35">
        <v>0.45098360144206079</v>
      </c>
      <c r="AF715" s="35">
        <v>0.45510481822604182</v>
      </c>
      <c r="AG715" s="35">
        <v>0.45256846709311055</v>
      </c>
      <c r="AH715" s="35">
        <v>0.45214619756619578</v>
      </c>
      <c r="AI715" s="35">
        <v>0.45136191719545704</v>
      </c>
      <c r="AK715" s="28">
        <f t="shared" si="154"/>
        <v>909264.65302735346</v>
      </c>
      <c r="AL715" s="28">
        <f t="shared" si="155"/>
        <v>453820.08823091193</v>
      </c>
      <c r="AM715" s="28">
        <f t="shared" si="156"/>
        <v>915710.47842991911</v>
      </c>
      <c r="AN715" s="28">
        <f t="shared" si="157"/>
        <v>911792.25775946327</v>
      </c>
      <c r="AO715" s="28">
        <f t="shared" si="158"/>
        <v>910672.34829393541</v>
      </c>
      <c r="AP715" s="28">
        <f t="shared" si="159"/>
        <v>455130.13264902908</v>
      </c>
      <c r="AQ715" s="28">
        <f t="shared" si="160"/>
        <v>454474.89749680972</v>
      </c>
      <c r="AR715" s="28">
        <f t="shared" si="161"/>
        <v>450983.60144206078</v>
      </c>
      <c r="AS715" s="28">
        <f t="shared" si="162"/>
        <v>1365314.4546781254</v>
      </c>
      <c r="AT715" s="28">
        <f t="shared" si="163"/>
        <v>1357705.4012793317</v>
      </c>
      <c r="AU715" s="28">
        <f t="shared" si="164"/>
        <v>1356438.5926985873</v>
      </c>
      <c r="AV715" s="28">
        <f t="shared" si="165"/>
        <v>1354085.7515863711</v>
      </c>
    </row>
    <row r="716" spans="1:48" x14ac:dyDescent="0.3">
      <c r="A716" s="7" t="s">
        <v>281</v>
      </c>
      <c r="B716" s="7" t="s">
        <v>1116</v>
      </c>
      <c r="C716" s="7">
        <v>1301</v>
      </c>
      <c r="D716" s="7" t="s">
        <v>8</v>
      </c>
      <c r="E716" s="7">
        <v>907</v>
      </c>
      <c r="F716" s="7">
        <v>131945</v>
      </c>
      <c r="G716" s="7" t="s">
        <v>1195</v>
      </c>
      <c r="H716" s="8" t="s">
        <v>1874</v>
      </c>
      <c r="J716" s="15">
        <v>1000000</v>
      </c>
      <c r="K716" s="15">
        <v>0</v>
      </c>
      <c r="L716" s="15">
        <v>1000000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1000000</v>
      </c>
      <c r="S716" s="15">
        <v>1000000</v>
      </c>
      <c r="T716" s="15">
        <v>1000000</v>
      </c>
      <c r="U716" s="15">
        <v>1000000</v>
      </c>
      <c r="V716" s="29">
        <v>0.45390000000000003</v>
      </c>
      <c r="X716" s="35">
        <v>0.45463232651367674</v>
      </c>
      <c r="Y716" s="35">
        <v>0.45382008823091191</v>
      </c>
      <c r="Z716" s="35">
        <v>0.45785523921495958</v>
      </c>
      <c r="AA716" s="35">
        <v>0.45589612887973163</v>
      </c>
      <c r="AB716" s="35">
        <v>0.4553361741469677</v>
      </c>
      <c r="AC716" s="35">
        <v>0.45513013264902907</v>
      </c>
      <c r="AD716" s="35">
        <v>0.45447489749680969</v>
      </c>
      <c r="AE716" s="35">
        <v>0.45098360144206079</v>
      </c>
      <c r="AF716" s="35">
        <v>0.45510481822604182</v>
      </c>
      <c r="AG716" s="35">
        <v>0.45256846709311055</v>
      </c>
      <c r="AH716" s="35">
        <v>0.45214619756619578</v>
      </c>
      <c r="AI716" s="35">
        <v>0.45136191719545704</v>
      </c>
      <c r="AK716" s="28">
        <f t="shared" si="154"/>
        <v>454632.32651367673</v>
      </c>
      <c r="AL716" s="28">
        <f t="shared" si="155"/>
        <v>0</v>
      </c>
      <c r="AM716" s="28">
        <f t="shared" si="156"/>
        <v>457855.23921495955</v>
      </c>
      <c r="AN716" s="28">
        <f t="shared" si="157"/>
        <v>0</v>
      </c>
      <c r="AO716" s="28">
        <f t="shared" si="158"/>
        <v>0</v>
      </c>
      <c r="AP716" s="28">
        <f t="shared" si="159"/>
        <v>0</v>
      </c>
      <c r="AQ716" s="28">
        <f t="shared" si="160"/>
        <v>0</v>
      </c>
      <c r="AR716" s="28">
        <f t="shared" si="161"/>
        <v>0</v>
      </c>
      <c r="AS716" s="28">
        <f t="shared" si="162"/>
        <v>455104.8182260418</v>
      </c>
      <c r="AT716" s="28">
        <f t="shared" si="163"/>
        <v>452568.46709311055</v>
      </c>
      <c r="AU716" s="28">
        <f t="shared" si="164"/>
        <v>452146.1975661958</v>
      </c>
      <c r="AV716" s="28">
        <f t="shared" si="165"/>
        <v>451361.91719545703</v>
      </c>
    </row>
    <row r="717" spans="1:48" x14ac:dyDescent="0.3">
      <c r="A717" s="7" t="s">
        <v>281</v>
      </c>
      <c r="B717" s="7" t="s">
        <v>1116</v>
      </c>
      <c r="C717" s="7">
        <v>1301</v>
      </c>
      <c r="D717" s="7" t="s">
        <v>8</v>
      </c>
      <c r="E717" s="7">
        <v>907</v>
      </c>
      <c r="F717" s="7">
        <v>131839</v>
      </c>
      <c r="G717" s="7" t="s">
        <v>1195</v>
      </c>
      <c r="H717" s="8" t="s">
        <v>1143</v>
      </c>
      <c r="J717" s="15">
        <v>1000000</v>
      </c>
      <c r="K717" s="15">
        <v>0</v>
      </c>
      <c r="L717" s="15">
        <v>1000000</v>
      </c>
      <c r="M717" s="15">
        <v>1000000</v>
      </c>
      <c r="N717" s="15">
        <v>1000000</v>
      </c>
      <c r="O717" s="15">
        <v>1000000</v>
      </c>
      <c r="P717" s="15">
        <v>0</v>
      </c>
      <c r="Q717" s="15">
        <v>1000000</v>
      </c>
      <c r="R717" s="15">
        <v>2000000</v>
      </c>
      <c r="S717" s="15">
        <v>2000000</v>
      </c>
      <c r="T717" s="15">
        <v>2000000</v>
      </c>
      <c r="U717" s="15">
        <v>2000000</v>
      </c>
      <c r="V717" s="29">
        <v>0.45390000000000003</v>
      </c>
      <c r="X717" s="35">
        <v>0.45463232651367674</v>
      </c>
      <c r="Y717" s="35">
        <v>0.45382008823091191</v>
      </c>
      <c r="Z717" s="35">
        <v>0.45785523921495958</v>
      </c>
      <c r="AA717" s="35">
        <v>0.45589612887973163</v>
      </c>
      <c r="AB717" s="35">
        <v>0.4553361741469677</v>
      </c>
      <c r="AC717" s="35">
        <v>0.45513013264902907</v>
      </c>
      <c r="AD717" s="35">
        <v>0.45447489749680969</v>
      </c>
      <c r="AE717" s="35">
        <v>0.45098360144206079</v>
      </c>
      <c r="AF717" s="35">
        <v>0.45510481822604182</v>
      </c>
      <c r="AG717" s="35">
        <v>0.45256846709311055</v>
      </c>
      <c r="AH717" s="35">
        <v>0.45214619756619578</v>
      </c>
      <c r="AI717" s="35">
        <v>0.45136191719545704</v>
      </c>
      <c r="AK717" s="28">
        <f t="shared" si="154"/>
        <v>454632.32651367673</v>
      </c>
      <c r="AL717" s="28">
        <f t="shared" si="155"/>
        <v>0</v>
      </c>
      <c r="AM717" s="28">
        <f t="shared" si="156"/>
        <v>457855.23921495955</v>
      </c>
      <c r="AN717" s="28">
        <f t="shared" si="157"/>
        <v>455896.12887973164</v>
      </c>
      <c r="AO717" s="28">
        <f t="shared" si="158"/>
        <v>455336.17414696771</v>
      </c>
      <c r="AP717" s="28">
        <f t="shared" si="159"/>
        <v>455130.13264902908</v>
      </c>
      <c r="AQ717" s="28">
        <f t="shared" si="160"/>
        <v>0</v>
      </c>
      <c r="AR717" s="28">
        <f t="shared" si="161"/>
        <v>450983.60144206078</v>
      </c>
      <c r="AS717" s="28">
        <f t="shared" si="162"/>
        <v>910209.63645208359</v>
      </c>
      <c r="AT717" s="28">
        <f t="shared" si="163"/>
        <v>905136.9341862211</v>
      </c>
      <c r="AU717" s="28">
        <f t="shared" si="164"/>
        <v>904292.3951323916</v>
      </c>
      <c r="AV717" s="28">
        <f t="shared" si="165"/>
        <v>902723.83439091407</v>
      </c>
    </row>
    <row r="718" spans="1:48" x14ac:dyDescent="0.3">
      <c r="A718" s="7" t="s">
        <v>281</v>
      </c>
      <c r="B718" s="7" t="s">
        <v>1116</v>
      </c>
      <c r="C718" s="7">
        <v>1301</v>
      </c>
      <c r="D718" s="2" t="s">
        <v>1215</v>
      </c>
      <c r="E718" s="2">
        <v>907</v>
      </c>
      <c r="F718" s="2">
        <v>130024</v>
      </c>
      <c r="G718" s="2" t="s">
        <v>1195</v>
      </c>
      <c r="H718" s="8" t="s">
        <v>1136</v>
      </c>
      <c r="J718" s="15">
        <v>3000000</v>
      </c>
      <c r="K718" s="15">
        <v>2000000</v>
      </c>
      <c r="L718" s="15">
        <v>3000000</v>
      </c>
      <c r="M718" s="15">
        <v>2000000</v>
      </c>
      <c r="N718" s="15">
        <v>2000000</v>
      </c>
      <c r="O718" s="15">
        <v>2000000</v>
      </c>
      <c r="P718" s="15">
        <v>2000000</v>
      </c>
      <c r="Q718" s="15">
        <v>3000000</v>
      </c>
      <c r="R718" s="15">
        <v>3000000</v>
      </c>
      <c r="S718" s="15">
        <v>3000000</v>
      </c>
      <c r="T718" s="15">
        <v>3000000</v>
      </c>
      <c r="U718" s="15">
        <v>3000000</v>
      </c>
      <c r="V718" s="29">
        <v>0.45390000000000003</v>
      </c>
      <c r="X718" s="35">
        <v>0.45463232651367674</v>
      </c>
      <c r="Y718" s="35">
        <v>0.45382008823091191</v>
      </c>
      <c r="Z718" s="35">
        <v>0.45785523921495958</v>
      </c>
      <c r="AA718" s="35">
        <v>0.45589612887973163</v>
      </c>
      <c r="AB718" s="35">
        <v>0.4553361741469677</v>
      </c>
      <c r="AC718" s="35">
        <v>0.45513013264902907</v>
      </c>
      <c r="AD718" s="35">
        <v>0.45447489749680969</v>
      </c>
      <c r="AE718" s="35">
        <v>0.45098360144206079</v>
      </c>
      <c r="AF718" s="35">
        <v>0.45510481822604182</v>
      </c>
      <c r="AG718" s="35">
        <v>0.45256846709311055</v>
      </c>
      <c r="AH718" s="35">
        <v>0.45214619756619578</v>
      </c>
      <c r="AI718" s="35">
        <v>0.45136191719545704</v>
      </c>
      <c r="AK718" s="28">
        <f t="shared" si="154"/>
        <v>1363896.9795410302</v>
      </c>
      <c r="AL718" s="28">
        <f t="shared" si="155"/>
        <v>907640.17646182387</v>
      </c>
      <c r="AM718" s="28">
        <f t="shared" si="156"/>
        <v>1373565.7176448787</v>
      </c>
      <c r="AN718" s="28">
        <f t="shared" si="157"/>
        <v>911792.25775946327</v>
      </c>
      <c r="AO718" s="28">
        <f t="shared" si="158"/>
        <v>910672.34829393541</v>
      </c>
      <c r="AP718" s="28">
        <f t="shared" si="159"/>
        <v>910260.26529805816</v>
      </c>
      <c r="AQ718" s="28">
        <f t="shared" si="160"/>
        <v>908949.79499361943</v>
      </c>
      <c r="AR718" s="28">
        <f t="shared" si="161"/>
        <v>1352950.8043261825</v>
      </c>
      <c r="AS718" s="28">
        <f t="shared" si="162"/>
        <v>1365314.4546781254</v>
      </c>
      <c r="AT718" s="28">
        <f t="shared" si="163"/>
        <v>1357705.4012793317</v>
      </c>
      <c r="AU718" s="28">
        <f t="shared" si="164"/>
        <v>1356438.5926985873</v>
      </c>
      <c r="AV718" s="28">
        <f t="shared" si="165"/>
        <v>1354085.7515863711</v>
      </c>
    </row>
    <row r="719" spans="1:48" s="21" customFormat="1" x14ac:dyDescent="0.3">
      <c r="A719" s="7" t="s">
        <v>281</v>
      </c>
      <c r="B719" s="7" t="s">
        <v>1116</v>
      </c>
      <c r="C719" s="7">
        <v>1301</v>
      </c>
      <c r="D719" s="6" t="s">
        <v>8</v>
      </c>
      <c r="E719" s="7">
        <v>907</v>
      </c>
      <c r="F719" s="6" t="s">
        <v>1327</v>
      </c>
      <c r="G719" s="7" t="s">
        <v>1195</v>
      </c>
      <c r="H719" s="13" t="s">
        <v>1326</v>
      </c>
      <c r="I719" s="13"/>
      <c r="J719" s="15">
        <v>10000000</v>
      </c>
      <c r="K719" s="15">
        <v>24000000</v>
      </c>
      <c r="L719" s="15">
        <v>28000000</v>
      </c>
      <c r="M719" s="15">
        <v>29000000</v>
      </c>
      <c r="N719" s="15">
        <v>39000000</v>
      </c>
      <c r="O719" s="15">
        <v>39000000</v>
      </c>
      <c r="P719" s="15">
        <v>39000000</v>
      </c>
      <c r="Q719" s="15">
        <v>39000000</v>
      </c>
      <c r="R719" s="15">
        <v>39000000</v>
      </c>
      <c r="S719" s="15">
        <v>39000000</v>
      </c>
      <c r="T719" s="15">
        <v>39000000</v>
      </c>
      <c r="U719" s="15">
        <v>39000000</v>
      </c>
      <c r="V719" s="29">
        <v>0.45390000000000003</v>
      </c>
      <c r="X719" s="35">
        <v>0.45463232651367674</v>
      </c>
      <c r="Y719" s="35">
        <v>0.45382008823091191</v>
      </c>
      <c r="Z719" s="35">
        <v>0.45785523921495958</v>
      </c>
      <c r="AA719" s="35">
        <v>0.45589612887973163</v>
      </c>
      <c r="AB719" s="35">
        <v>0.4553361741469677</v>
      </c>
      <c r="AC719" s="35">
        <v>0.45513013264902907</v>
      </c>
      <c r="AD719" s="35">
        <v>0.45447489749680969</v>
      </c>
      <c r="AE719" s="35">
        <v>0.45098360144206079</v>
      </c>
      <c r="AF719" s="35">
        <v>0.45510481822604182</v>
      </c>
      <c r="AG719" s="35">
        <v>0.45256846709311055</v>
      </c>
      <c r="AH719" s="35">
        <v>0.45214619756619578</v>
      </c>
      <c r="AI719" s="35">
        <v>0.45136191719545704</v>
      </c>
      <c r="AK719" s="28">
        <f t="shared" si="154"/>
        <v>4546323.2651367672</v>
      </c>
      <c r="AL719" s="28">
        <f t="shared" si="155"/>
        <v>10891682.117541885</v>
      </c>
      <c r="AM719" s="28">
        <f t="shared" si="156"/>
        <v>12819946.698018868</v>
      </c>
      <c r="AN719" s="28">
        <f t="shared" si="157"/>
        <v>13220987.737512218</v>
      </c>
      <c r="AO719" s="28">
        <f t="shared" si="158"/>
        <v>17758110.791731741</v>
      </c>
      <c r="AP719" s="28">
        <f t="shared" si="159"/>
        <v>17750075.173312135</v>
      </c>
      <c r="AQ719" s="28">
        <f t="shared" si="160"/>
        <v>17724521.002375577</v>
      </c>
      <c r="AR719" s="28">
        <f t="shared" si="161"/>
        <v>17588360.456240371</v>
      </c>
      <c r="AS719" s="28">
        <f t="shared" si="162"/>
        <v>17749087.91081563</v>
      </c>
      <c r="AT719" s="28">
        <f t="shared" si="163"/>
        <v>17650170.216631312</v>
      </c>
      <c r="AU719" s="28">
        <f t="shared" si="164"/>
        <v>17633701.705081634</v>
      </c>
      <c r="AV719" s="28">
        <f t="shared" si="165"/>
        <v>17603114.770622823</v>
      </c>
    </row>
    <row r="720" spans="1:48" x14ac:dyDescent="0.3">
      <c r="A720" s="7" t="s">
        <v>281</v>
      </c>
      <c r="B720" s="7" t="s">
        <v>1116</v>
      </c>
      <c r="C720" s="7">
        <v>1301</v>
      </c>
      <c r="D720" s="2" t="s">
        <v>8</v>
      </c>
      <c r="E720" s="2">
        <v>907</v>
      </c>
      <c r="F720" s="2" t="s">
        <v>1901</v>
      </c>
      <c r="G720" s="2" t="s">
        <v>1195</v>
      </c>
      <c r="H720" s="8" t="s">
        <v>1875</v>
      </c>
      <c r="J720" s="15">
        <v>3000000</v>
      </c>
      <c r="K720" s="15">
        <v>4000000</v>
      </c>
      <c r="L720" s="15">
        <v>3000000</v>
      </c>
      <c r="M720" s="15">
        <v>4000000</v>
      </c>
      <c r="N720" s="15">
        <v>3000000</v>
      </c>
      <c r="O720" s="15">
        <v>3000000</v>
      </c>
      <c r="P720" s="15">
        <v>4000000</v>
      </c>
      <c r="Q720" s="15">
        <v>3000000</v>
      </c>
      <c r="R720" s="15">
        <v>4000000</v>
      </c>
      <c r="S720" s="15">
        <v>3000000</v>
      </c>
      <c r="T720" s="15">
        <v>5000000</v>
      </c>
      <c r="U720" s="15">
        <v>6000000</v>
      </c>
      <c r="V720" s="29">
        <v>0.45390000000000003</v>
      </c>
      <c r="X720" s="35">
        <v>0.45463232651367674</v>
      </c>
      <c r="Y720" s="35">
        <v>0.45382008823091191</v>
      </c>
      <c r="Z720" s="35">
        <v>0.45785523921495958</v>
      </c>
      <c r="AA720" s="35">
        <v>0.45589612887973163</v>
      </c>
      <c r="AB720" s="35">
        <v>0.4553361741469677</v>
      </c>
      <c r="AC720" s="35">
        <v>0.45513013264902907</v>
      </c>
      <c r="AD720" s="35">
        <v>0.45447489749680969</v>
      </c>
      <c r="AE720" s="35">
        <v>0.45098360144206079</v>
      </c>
      <c r="AF720" s="35">
        <v>0.45510481822604182</v>
      </c>
      <c r="AG720" s="35">
        <v>0.45256846709311055</v>
      </c>
      <c r="AH720" s="35">
        <v>0.45214619756619578</v>
      </c>
      <c r="AI720" s="35">
        <v>0.45136191719545704</v>
      </c>
      <c r="AK720" s="28">
        <f t="shared" si="154"/>
        <v>1363896.9795410302</v>
      </c>
      <c r="AL720" s="28">
        <f t="shared" si="155"/>
        <v>1815280.3529236477</v>
      </c>
      <c r="AM720" s="28">
        <f t="shared" si="156"/>
        <v>1373565.7176448787</v>
      </c>
      <c r="AN720" s="28">
        <f t="shared" si="157"/>
        <v>1823584.5155189265</v>
      </c>
      <c r="AO720" s="28">
        <f t="shared" si="158"/>
        <v>1366008.5224409031</v>
      </c>
      <c r="AP720" s="28">
        <f t="shared" si="159"/>
        <v>1365390.3979470872</v>
      </c>
      <c r="AQ720" s="28">
        <f t="shared" si="160"/>
        <v>1817899.5899872389</v>
      </c>
      <c r="AR720" s="28">
        <f t="shared" si="161"/>
        <v>1352950.8043261825</v>
      </c>
      <c r="AS720" s="28">
        <f t="shared" si="162"/>
        <v>1820419.2729041672</v>
      </c>
      <c r="AT720" s="28">
        <f t="shared" si="163"/>
        <v>1357705.4012793317</v>
      </c>
      <c r="AU720" s="28">
        <f t="shared" si="164"/>
        <v>2260730.9878309788</v>
      </c>
      <c r="AV720" s="28">
        <f t="shared" si="165"/>
        <v>2708171.5031727422</v>
      </c>
    </row>
    <row r="721" spans="1:48" x14ac:dyDescent="0.3">
      <c r="A721" s="7" t="s">
        <v>281</v>
      </c>
      <c r="B721" s="7" t="s">
        <v>1116</v>
      </c>
      <c r="C721" s="7">
        <v>1301</v>
      </c>
      <c r="D721" s="2" t="s">
        <v>8</v>
      </c>
      <c r="E721" s="2">
        <v>999</v>
      </c>
      <c r="F721" s="2" t="s">
        <v>8</v>
      </c>
      <c r="G721" s="2" t="s">
        <v>1195</v>
      </c>
      <c r="H721" s="8" t="s">
        <v>1876</v>
      </c>
      <c r="J721" s="15">
        <v>2000000</v>
      </c>
      <c r="K721" s="15">
        <v>0</v>
      </c>
      <c r="L721" s="15">
        <v>1000000</v>
      </c>
      <c r="M721" s="15">
        <v>0</v>
      </c>
      <c r="N721" s="15">
        <v>0</v>
      </c>
      <c r="O721" s="15">
        <v>0</v>
      </c>
      <c r="P721" s="15">
        <v>0</v>
      </c>
      <c r="Q721" s="15">
        <v>0</v>
      </c>
      <c r="R721" s="15">
        <v>2000000</v>
      </c>
      <c r="S721" s="15">
        <v>2000000</v>
      </c>
      <c r="T721" s="15">
        <v>2000000</v>
      </c>
      <c r="U721" s="15">
        <v>3000000</v>
      </c>
      <c r="V721" s="29">
        <v>0.45390000000000003</v>
      </c>
      <c r="X721" s="35">
        <v>0.45463232651367674</v>
      </c>
      <c r="Y721" s="35">
        <v>0.45382008823091191</v>
      </c>
      <c r="Z721" s="35">
        <v>0.45785523921495958</v>
      </c>
      <c r="AA721" s="35">
        <v>0.45589612887973163</v>
      </c>
      <c r="AB721" s="35">
        <v>0.4553361741469677</v>
      </c>
      <c r="AC721" s="35">
        <v>0.45513013264902907</v>
      </c>
      <c r="AD721" s="35">
        <v>0.45447489749680969</v>
      </c>
      <c r="AE721" s="35">
        <v>0.45098360144206079</v>
      </c>
      <c r="AF721" s="35">
        <v>0.45510481822604182</v>
      </c>
      <c r="AG721" s="35">
        <v>0.45256846709311055</v>
      </c>
      <c r="AH721" s="35">
        <v>0.45214619756619578</v>
      </c>
      <c r="AI721" s="35">
        <v>0.45136191719545704</v>
      </c>
      <c r="AK721" s="28">
        <f t="shared" si="154"/>
        <v>909264.65302735346</v>
      </c>
      <c r="AL721" s="28">
        <f t="shared" si="155"/>
        <v>0</v>
      </c>
      <c r="AM721" s="28">
        <f t="shared" si="156"/>
        <v>457855.23921495955</v>
      </c>
      <c r="AN721" s="28">
        <f t="shared" si="157"/>
        <v>0</v>
      </c>
      <c r="AO721" s="28">
        <f t="shared" si="158"/>
        <v>0</v>
      </c>
      <c r="AP721" s="28">
        <f t="shared" si="159"/>
        <v>0</v>
      </c>
      <c r="AQ721" s="28">
        <f t="shared" si="160"/>
        <v>0</v>
      </c>
      <c r="AR721" s="28">
        <f t="shared" si="161"/>
        <v>0</v>
      </c>
      <c r="AS721" s="28">
        <f t="shared" si="162"/>
        <v>910209.63645208359</v>
      </c>
      <c r="AT721" s="28">
        <f t="shared" si="163"/>
        <v>905136.9341862211</v>
      </c>
      <c r="AU721" s="28">
        <f t="shared" si="164"/>
        <v>904292.3951323916</v>
      </c>
      <c r="AV721" s="28">
        <f t="shared" si="165"/>
        <v>1354085.7515863711</v>
      </c>
    </row>
    <row r="722" spans="1:48" x14ac:dyDescent="0.3">
      <c r="A722" s="7" t="s">
        <v>281</v>
      </c>
      <c r="B722" s="7" t="s">
        <v>1116</v>
      </c>
      <c r="C722" s="7">
        <v>1301</v>
      </c>
      <c r="D722" s="2" t="s">
        <v>927</v>
      </c>
      <c r="E722" s="2">
        <v>901</v>
      </c>
      <c r="F722" s="2">
        <v>111400</v>
      </c>
      <c r="G722" s="2" t="s">
        <v>1195</v>
      </c>
      <c r="H722" s="8" t="s">
        <v>1877</v>
      </c>
      <c r="J722" s="15">
        <v>1000000</v>
      </c>
      <c r="K722" s="15">
        <v>1000000</v>
      </c>
      <c r="L722" s="15">
        <v>1000000</v>
      </c>
      <c r="M722" s="15">
        <v>1000000</v>
      </c>
      <c r="N722" s="15">
        <v>1000000</v>
      </c>
      <c r="O722" s="15">
        <v>2000000</v>
      </c>
      <c r="P722" s="15">
        <v>2000000</v>
      </c>
      <c r="Q722" s="15">
        <v>2000000</v>
      </c>
      <c r="R722" s="15">
        <v>2000000</v>
      </c>
      <c r="S722" s="15">
        <v>2000000</v>
      </c>
      <c r="T722" s="15">
        <v>2000000</v>
      </c>
      <c r="U722" s="15">
        <v>3000000</v>
      </c>
      <c r="V722" s="29">
        <v>0.45390000000000003</v>
      </c>
      <c r="X722" s="35">
        <v>0.45463232651367674</v>
      </c>
      <c r="Y722" s="35">
        <v>0.45382008823091191</v>
      </c>
      <c r="Z722" s="35">
        <v>0.45785523921495958</v>
      </c>
      <c r="AA722" s="35">
        <v>0.45589612887973163</v>
      </c>
      <c r="AB722" s="35">
        <v>0.4553361741469677</v>
      </c>
      <c r="AC722" s="35">
        <v>0.45513013264902907</v>
      </c>
      <c r="AD722" s="35">
        <v>0.45447489749680969</v>
      </c>
      <c r="AE722" s="35">
        <v>0.45098360144206079</v>
      </c>
      <c r="AF722" s="35">
        <v>0.45510481822604182</v>
      </c>
      <c r="AG722" s="35">
        <v>0.45256846709311055</v>
      </c>
      <c r="AH722" s="35">
        <v>0.45214619756619578</v>
      </c>
      <c r="AI722" s="35">
        <v>0.45136191719545704</v>
      </c>
      <c r="AK722" s="28">
        <f t="shared" si="154"/>
        <v>454632.32651367673</v>
      </c>
      <c r="AL722" s="28">
        <f t="shared" si="155"/>
        <v>453820.08823091193</v>
      </c>
      <c r="AM722" s="28">
        <f t="shared" si="156"/>
        <v>457855.23921495955</v>
      </c>
      <c r="AN722" s="28">
        <f t="shared" si="157"/>
        <v>455896.12887973164</v>
      </c>
      <c r="AO722" s="28">
        <f t="shared" si="158"/>
        <v>455336.17414696771</v>
      </c>
      <c r="AP722" s="28">
        <f t="shared" si="159"/>
        <v>910260.26529805816</v>
      </c>
      <c r="AQ722" s="28">
        <f t="shared" si="160"/>
        <v>908949.79499361943</v>
      </c>
      <c r="AR722" s="28">
        <f t="shared" si="161"/>
        <v>901967.20288412157</v>
      </c>
      <c r="AS722" s="28">
        <f t="shared" si="162"/>
        <v>910209.63645208359</v>
      </c>
      <c r="AT722" s="28">
        <f t="shared" si="163"/>
        <v>905136.9341862211</v>
      </c>
      <c r="AU722" s="28">
        <f t="shared" si="164"/>
        <v>904292.3951323916</v>
      </c>
      <c r="AV722" s="28">
        <f t="shared" si="165"/>
        <v>1354085.7515863711</v>
      </c>
    </row>
    <row r="723" spans="1:48" x14ac:dyDescent="0.3">
      <c r="A723" s="7" t="s">
        <v>281</v>
      </c>
      <c r="B723" s="7" t="s">
        <v>1116</v>
      </c>
      <c r="C723" s="7">
        <v>1301</v>
      </c>
      <c r="D723" s="2" t="s">
        <v>927</v>
      </c>
      <c r="E723" s="2">
        <v>901</v>
      </c>
      <c r="F723" s="2">
        <v>111398</v>
      </c>
      <c r="G723" s="2" t="s">
        <v>1195</v>
      </c>
      <c r="H723" s="8" t="s">
        <v>1878</v>
      </c>
      <c r="J723" s="15">
        <v>1000000</v>
      </c>
      <c r="K723" s="15">
        <v>1000000</v>
      </c>
      <c r="L723" s="15">
        <v>1000000</v>
      </c>
      <c r="M723" s="15">
        <v>1000000</v>
      </c>
      <c r="N723" s="15">
        <v>1000000</v>
      </c>
      <c r="O723" s="15">
        <v>1000000</v>
      </c>
      <c r="P723" s="15">
        <v>1000000</v>
      </c>
      <c r="Q723" s="15">
        <v>1000000</v>
      </c>
      <c r="R723" s="15">
        <v>1000000</v>
      </c>
      <c r="S723" s="15">
        <v>1000000</v>
      </c>
      <c r="T723" s="15">
        <v>1000000</v>
      </c>
      <c r="U723" s="15">
        <v>2000000</v>
      </c>
      <c r="V723" s="29">
        <v>0.45390000000000003</v>
      </c>
      <c r="X723" s="35">
        <v>0.45463232651367674</v>
      </c>
      <c r="Y723" s="35">
        <v>0.45382008823091191</v>
      </c>
      <c r="Z723" s="35">
        <v>0.45785523921495958</v>
      </c>
      <c r="AA723" s="35">
        <v>0.45589612887973163</v>
      </c>
      <c r="AB723" s="35">
        <v>0.4553361741469677</v>
      </c>
      <c r="AC723" s="35">
        <v>0.45513013264902907</v>
      </c>
      <c r="AD723" s="35">
        <v>0.45447489749680969</v>
      </c>
      <c r="AE723" s="35">
        <v>0.45098360144206079</v>
      </c>
      <c r="AF723" s="35">
        <v>0.45510481822604182</v>
      </c>
      <c r="AG723" s="35">
        <v>0.45256846709311055</v>
      </c>
      <c r="AH723" s="35">
        <v>0.45214619756619578</v>
      </c>
      <c r="AI723" s="35">
        <v>0.45136191719545704</v>
      </c>
      <c r="AK723" s="28">
        <f t="shared" si="154"/>
        <v>454632.32651367673</v>
      </c>
      <c r="AL723" s="28">
        <f t="shared" si="155"/>
        <v>453820.08823091193</v>
      </c>
      <c r="AM723" s="28">
        <f t="shared" si="156"/>
        <v>457855.23921495955</v>
      </c>
      <c r="AN723" s="28">
        <f t="shared" si="157"/>
        <v>455896.12887973164</v>
      </c>
      <c r="AO723" s="28">
        <f t="shared" si="158"/>
        <v>455336.17414696771</v>
      </c>
      <c r="AP723" s="28">
        <f t="shared" si="159"/>
        <v>455130.13264902908</v>
      </c>
      <c r="AQ723" s="28">
        <f t="shared" si="160"/>
        <v>454474.89749680972</v>
      </c>
      <c r="AR723" s="28">
        <f t="shared" si="161"/>
        <v>450983.60144206078</v>
      </c>
      <c r="AS723" s="28">
        <f t="shared" si="162"/>
        <v>455104.8182260418</v>
      </c>
      <c r="AT723" s="28">
        <f t="shared" si="163"/>
        <v>452568.46709311055</v>
      </c>
      <c r="AU723" s="28">
        <f t="shared" si="164"/>
        <v>452146.1975661958</v>
      </c>
      <c r="AV723" s="28">
        <f t="shared" si="165"/>
        <v>902723.83439091407</v>
      </c>
    </row>
    <row r="724" spans="1:48" x14ac:dyDescent="0.3">
      <c r="A724" s="7" t="s">
        <v>281</v>
      </c>
      <c r="B724" s="7" t="s">
        <v>1116</v>
      </c>
      <c r="C724" s="7">
        <v>1301</v>
      </c>
      <c r="D724" s="2" t="s">
        <v>927</v>
      </c>
      <c r="E724" s="2">
        <v>901</v>
      </c>
      <c r="F724" s="2">
        <v>111397</v>
      </c>
      <c r="G724" s="2" t="s">
        <v>1195</v>
      </c>
      <c r="H724" s="8" t="s">
        <v>1879</v>
      </c>
      <c r="J724" s="15">
        <v>2000000</v>
      </c>
      <c r="K724" s="15">
        <v>1000000</v>
      </c>
      <c r="L724" s="15">
        <v>2000000</v>
      </c>
      <c r="M724" s="15">
        <v>1000000</v>
      </c>
      <c r="N724" s="15">
        <v>1000000</v>
      </c>
      <c r="O724" s="15">
        <v>1000000</v>
      </c>
      <c r="P724" s="15">
        <v>1000000</v>
      </c>
      <c r="Q724" s="15">
        <v>1000000</v>
      </c>
      <c r="R724" s="15">
        <v>2000000</v>
      </c>
      <c r="S724" s="15">
        <v>2000000</v>
      </c>
      <c r="T724" s="15">
        <v>2000000</v>
      </c>
      <c r="U724" s="15">
        <v>2000000</v>
      </c>
      <c r="V724" s="29">
        <v>0.45390000000000003</v>
      </c>
      <c r="X724" s="35">
        <v>0.45463232651367674</v>
      </c>
      <c r="Y724" s="35">
        <v>0.45382008823091191</v>
      </c>
      <c r="Z724" s="35">
        <v>0.45785523921495958</v>
      </c>
      <c r="AA724" s="35">
        <v>0.45589612887973163</v>
      </c>
      <c r="AB724" s="35">
        <v>0.4553361741469677</v>
      </c>
      <c r="AC724" s="35">
        <v>0.45513013264902907</v>
      </c>
      <c r="AD724" s="35">
        <v>0.45447489749680969</v>
      </c>
      <c r="AE724" s="35">
        <v>0.45098360144206079</v>
      </c>
      <c r="AF724" s="35">
        <v>0.45510481822604182</v>
      </c>
      <c r="AG724" s="35">
        <v>0.45256846709311055</v>
      </c>
      <c r="AH724" s="35">
        <v>0.45214619756619578</v>
      </c>
      <c r="AI724" s="35">
        <v>0.45136191719545704</v>
      </c>
      <c r="AK724" s="28">
        <f t="shared" si="154"/>
        <v>909264.65302735346</v>
      </c>
      <c r="AL724" s="28">
        <f t="shared" si="155"/>
        <v>453820.08823091193</v>
      </c>
      <c r="AM724" s="28">
        <f t="shared" si="156"/>
        <v>915710.47842991911</v>
      </c>
      <c r="AN724" s="28">
        <f t="shared" si="157"/>
        <v>455896.12887973164</v>
      </c>
      <c r="AO724" s="28">
        <f t="shared" si="158"/>
        <v>455336.17414696771</v>
      </c>
      <c r="AP724" s="28">
        <f t="shared" si="159"/>
        <v>455130.13264902908</v>
      </c>
      <c r="AQ724" s="28">
        <f t="shared" si="160"/>
        <v>454474.89749680972</v>
      </c>
      <c r="AR724" s="28">
        <f t="shared" si="161"/>
        <v>450983.60144206078</v>
      </c>
      <c r="AS724" s="28">
        <f t="shared" si="162"/>
        <v>910209.63645208359</v>
      </c>
      <c r="AT724" s="28">
        <f t="shared" si="163"/>
        <v>905136.9341862211</v>
      </c>
      <c r="AU724" s="28">
        <f t="shared" si="164"/>
        <v>904292.3951323916</v>
      </c>
      <c r="AV724" s="28">
        <f t="shared" si="165"/>
        <v>902723.83439091407</v>
      </c>
    </row>
    <row r="725" spans="1:48" x14ac:dyDescent="0.3">
      <c r="A725" s="7" t="s">
        <v>281</v>
      </c>
      <c r="B725" s="7" t="s">
        <v>1116</v>
      </c>
      <c r="C725" s="7">
        <v>1301</v>
      </c>
      <c r="D725" s="2" t="s">
        <v>927</v>
      </c>
      <c r="E725" s="2">
        <v>901</v>
      </c>
      <c r="F725" s="2">
        <v>111452</v>
      </c>
      <c r="G725" s="2" t="s">
        <v>1195</v>
      </c>
      <c r="H725" s="8" t="s">
        <v>1880</v>
      </c>
      <c r="J725" s="15">
        <v>6000000</v>
      </c>
      <c r="K725" s="15">
        <v>6000000</v>
      </c>
      <c r="L725" s="15">
        <v>6000000</v>
      </c>
      <c r="M725" s="15">
        <v>6000000</v>
      </c>
      <c r="N725" s="15">
        <v>6000000</v>
      </c>
      <c r="O725" s="15">
        <v>6000000</v>
      </c>
      <c r="P725" s="15">
        <v>6000000</v>
      </c>
      <c r="Q725" s="15">
        <v>6000000</v>
      </c>
      <c r="R725" s="15">
        <v>6000000</v>
      </c>
      <c r="S725" s="15">
        <v>7000000</v>
      </c>
      <c r="T725" s="15">
        <v>7000000</v>
      </c>
      <c r="U725" s="15">
        <v>7000000</v>
      </c>
      <c r="V725" s="29">
        <v>0.45390000000000003</v>
      </c>
      <c r="X725" s="35">
        <v>0.45463232651367674</v>
      </c>
      <c r="Y725" s="35">
        <v>0.45382008823091191</v>
      </c>
      <c r="Z725" s="35">
        <v>0.45785523921495958</v>
      </c>
      <c r="AA725" s="35">
        <v>0.45589612887973163</v>
      </c>
      <c r="AB725" s="35">
        <v>0.4553361741469677</v>
      </c>
      <c r="AC725" s="35">
        <v>0.45513013264902907</v>
      </c>
      <c r="AD725" s="35">
        <v>0.45447489749680969</v>
      </c>
      <c r="AE725" s="35">
        <v>0.45098360144206079</v>
      </c>
      <c r="AF725" s="35">
        <v>0.45510481822604182</v>
      </c>
      <c r="AG725" s="35">
        <v>0.45256846709311055</v>
      </c>
      <c r="AH725" s="35">
        <v>0.45214619756619578</v>
      </c>
      <c r="AI725" s="35">
        <v>0.45136191719545704</v>
      </c>
      <c r="AK725" s="28">
        <f t="shared" si="154"/>
        <v>2727793.9590820605</v>
      </c>
      <c r="AL725" s="28">
        <f t="shared" si="155"/>
        <v>2722920.5293854713</v>
      </c>
      <c r="AM725" s="28">
        <f t="shared" si="156"/>
        <v>2747131.4352897573</v>
      </c>
      <c r="AN725" s="28">
        <f t="shared" si="157"/>
        <v>2735376.7732783896</v>
      </c>
      <c r="AO725" s="28">
        <f t="shared" si="158"/>
        <v>2732017.0448818062</v>
      </c>
      <c r="AP725" s="28">
        <f t="shared" si="159"/>
        <v>2730780.7958941744</v>
      </c>
      <c r="AQ725" s="28">
        <f t="shared" si="160"/>
        <v>2726849.3849808583</v>
      </c>
      <c r="AR725" s="28">
        <f t="shared" si="161"/>
        <v>2705901.6086523649</v>
      </c>
      <c r="AS725" s="28">
        <f t="shared" si="162"/>
        <v>2730628.9093562509</v>
      </c>
      <c r="AT725" s="28">
        <f t="shared" si="163"/>
        <v>3167979.2696517739</v>
      </c>
      <c r="AU725" s="28">
        <f t="shared" si="164"/>
        <v>3165023.3829633705</v>
      </c>
      <c r="AV725" s="28">
        <f t="shared" si="165"/>
        <v>3159533.4203681992</v>
      </c>
    </row>
    <row r="726" spans="1:48" x14ac:dyDescent="0.3">
      <c r="A726" s="7" t="s">
        <v>281</v>
      </c>
      <c r="B726" s="7" t="s">
        <v>1116</v>
      </c>
      <c r="C726" s="7">
        <v>1301</v>
      </c>
      <c r="D726" s="2" t="s">
        <v>927</v>
      </c>
      <c r="E726" s="2">
        <v>901</v>
      </c>
      <c r="F726" s="2">
        <v>111395</v>
      </c>
      <c r="G726" s="2" t="s">
        <v>1195</v>
      </c>
      <c r="H726" s="8" t="s">
        <v>1881</v>
      </c>
      <c r="J726" s="15">
        <v>6000000</v>
      </c>
      <c r="K726" s="15">
        <v>6000000</v>
      </c>
      <c r="L726" s="15">
        <v>6000000</v>
      </c>
      <c r="M726" s="15">
        <v>6000000</v>
      </c>
      <c r="N726" s="15">
        <v>6000000</v>
      </c>
      <c r="O726" s="15">
        <v>6000000</v>
      </c>
      <c r="P726" s="15">
        <v>6000000</v>
      </c>
      <c r="Q726" s="15">
        <v>8000000</v>
      </c>
      <c r="R726" s="15">
        <v>8000000</v>
      </c>
      <c r="S726" s="15">
        <v>8000000</v>
      </c>
      <c r="T726" s="15">
        <v>7000000</v>
      </c>
      <c r="U726" s="15">
        <v>7000000</v>
      </c>
      <c r="V726" s="29">
        <v>0.45390000000000003</v>
      </c>
      <c r="X726" s="35">
        <v>0.45463232651367674</v>
      </c>
      <c r="Y726" s="35">
        <v>0.45382008823091191</v>
      </c>
      <c r="Z726" s="35">
        <v>0.45785523921495958</v>
      </c>
      <c r="AA726" s="35">
        <v>0.45589612887973163</v>
      </c>
      <c r="AB726" s="35">
        <v>0.4553361741469677</v>
      </c>
      <c r="AC726" s="35">
        <v>0.45513013264902907</v>
      </c>
      <c r="AD726" s="35">
        <v>0.45447489749680969</v>
      </c>
      <c r="AE726" s="35">
        <v>0.45098360144206079</v>
      </c>
      <c r="AF726" s="35">
        <v>0.45510481822604182</v>
      </c>
      <c r="AG726" s="35">
        <v>0.45256846709311055</v>
      </c>
      <c r="AH726" s="35">
        <v>0.45214619756619578</v>
      </c>
      <c r="AI726" s="35">
        <v>0.45136191719545704</v>
      </c>
      <c r="AK726" s="28">
        <f t="shared" si="154"/>
        <v>2727793.9590820605</v>
      </c>
      <c r="AL726" s="28">
        <f t="shared" si="155"/>
        <v>2722920.5293854713</v>
      </c>
      <c r="AM726" s="28">
        <f t="shared" si="156"/>
        <v>2747131.4352897573</v>
      </c>
      <c r="AN726" s="28">
        <f t="shared" si="157"/>
        <v>2735376.7732783896</v>
      </c>
      <c r="AO726" s="28">
        <f t="shared" si="158"/>
        <v>2732017.0448818062</v>
      </c>
      <c r="AP726" s="28">
        <f t="shared" si="159"/>
        <v>2730780.7958941744</v>
      </c>
      <c r="AQ726" s="28">
        <f t="shared" si="160"/>
        <v>2726849.3849808583</v>
      </c>
      <c r="AR726" s="28">
        <f t="shared" si="161"/>
        <v>3607868.8115364863</v>
      </c>
      <c r="AS726" s="28">
        <f t="shared" si="162"/>
        <v>3640838.5458083344</v>
      </c>
      <c r="AT726" s="28">
        <f t="shared" si="163"/>
        <v>3620547.7367448844</v>
      </c>
      <c r="AU726" s="28">
        <f t="shared" si="164"/>
        <v>3165023.3829633705</v>
      </c>
      <c r="AV726" s="28">
        <f t="shared" si="165"/>
        <v>3159533.4203681992</v>
      </c>
    </row>
    <row r="727" spans="1:48" x14ac:dyDescent="0.3">
      <c r="A727" s="7" t="s">
        <v>281</v>
      </c>
      <c r="B727" s="7" t="s">
        <v>1116</v>
      </c>
      <c r="C727" s="7">
        <v>1301</v>
      </c>
      <c r="D727" s="2" t="s">
        <v>927</v>
      </c>
      <c r="E727" s="2">
        <v>901</v>
      </c>
      <c r="F727" s="2">
        <v>111083</v>
      </c>
      <c r="G727" s="2" t="s">
        <v>1195</v>
      </c>
      <c r="H727" s="8" t="s">
        <v>1882</v>
      </c>
      <c r="J727" s="15">
        <v>8000000</v>
      </c>
      <c r="K727" s="15">
        <v>8000000</v>
      </c>
      <c r="L727" s="15">
        <v>7000000</v>
      </c>
      <c r="M727" s="15">
        <v>7000000</v>
      </c>
      <c r="N727" s="15">
        <v>7000000</v>
      </c>
      <c r="O727" s="15">
        <v>9000000</v>
      </c>
      <c r="P727" s="15">
        <v>9000000</v>
      </c>
      <c r="Q727" s="15">
        <v>9000000</v>
      </c>
      <c r="R727" s="15">
        <v>7000000</v>
      </c>
      <c r="S727" s="15">
        <v>7000000</v>
      </c>
      <c r="T727" s="15">
        <v>8000000</v>
      </c>
      <c r="U727" s="15">
        <v>8000000</v>
      </c>
      <c r="V727" s="29">
        <v>0.45390000000000003</v>
      </c>
      <c r="X727" s="35">
        <v>0.45463232651367674</v>
      </c>
      <c r="Y727" s="35">
        <v>0.45382008823091191</v>
      </c>
      <c r="Z727" s="35">
        <v>0.45785523921495958</v>
      </c>
      <c r="AA727" s="35">
        <v>0.45589612887973163</v>
      </c>
      <c r="AB727" s="35">
        <v>0.4553361741469677</v>
      </c>
      <c r="AC727" s="35">
        <v>0.45513013264902907</v>
      </c>
      <c r="AD727" s="35">
        <v>0.45447489749680969</v>
      </c>
      <c r="AE727" s="35">
        <v>0.45098360144206079</v>
      </c>
      <c r="AF727" s="35">
        <v>0.45510481822604182</v>
      </c>
      <c r="AG727" s="35">
        <v>0.45256846709311055</v>
      </c>
      <c r="AH727" s="35">
        <v>0.45214619756619578</v>
      </c>
      <c r="AI727" s="35">
        <v>0.45136191719545704</v>
      </c>
      <c r="AK727" s="28">
        <f t="shared" si="154"/>
        <v>3637058.6121094138</v>
      </c>
      <c r="AL727" s="28">
        <f t="shared" si="155"/>
        <v>3630560.7058472955</v>
      </c>
      <c r="AM727" s="28">
        <f t="shared" si="156"/>
        <v>3204986.6745047169</v>
      </c>
      <c r="AN727" s="28">
        <f t="shared" si="157"/>
        <v>3191272.9021581216</v>
      </c>
      <c r="AO727" s="28">
        <f t="shared" si="158"/>
        <v>3187353.2190287737</v>
      </c>
      <c r="AP727" s="28">
        <f t="shared" si="159"/>
        <v>4096171.1938412618</v>
      </c>
      <c r="AQ727" s="28">
        <f t="shared" si="160"/>
        <v>4090274.0774712875</v>
      </c>
      <c r="AR727" s="28">
        <f t="shared" si="161"/>
        <v>4058852.4129785472</v>
      </c>
      <c r="AS727" s="28">
        <f t="shared" si="162"/>
        <v>3185733.7275822926</v>
      </c>
      <c r="AT727" s="28">
        <f t="shared" si="163"/>
        <v>3167979.2696517739</v>
      </c>
      <c r="AU727" s="28">
        <f t="shared" si="164"/>
        <v>3617169.5805295664</v>
      </c>
      <c r="AV727" s="28">
        <f t="shared" si="165"/>
        <v>3610895.3375636563</v>
      </c>
    </row>
    <row r="728" spans="1:48" x14ac:dyDescent="0.3">
      <c r="A728" s="7" t="s">
        <v>281</v>
      </c>
      <c r="B728" s="7" t="s">
        <v>1116</v>
      </c>
      <c r="C728" s="7">
        <v>1301</v>
      </c>
      <c r="D728" s="2" t="s">
        <v>927</v>
      </c>
      <c r="E728" s="2">
        <v>901</v>
      </c>
      <c r="F728" s="2">
        <v>111394</v>
      </c>
      <c r="G728" s="2" t="s">
        <v>1195</v>
      </c>
      <c r="H728" s="8" t="s">
        <v>1883</v>
      </c>
      <c r="J728" s="15">
        <v>6000000</v>
      </c>
      <c r="K728" s="15">
        <v>5000000</v>
      </c>
      <c r="L728" s="15">
        <v>5000000</v>
      </c>
      <c r="M728" s="15">
        <v>6000000</v>
      </c>
      <c r="N728" s="15">
        <v>6000000</v>
      </c>
      <c r="O728" s="15">
        <v>6000000</v>
      </c>
      <c r="P728" s="15">
        <v>6000000</v>
      </c>
      <c r="Q728" s="15">
        <v>6000000</v>
      </c>
      <c r="R728" s="15">
        <v>5000000</v>
      </c>
      <c r="S728" s="15">
        <v>5000000</v>
      </c>
      <c r="T728" s="15">
        <v>5000000</v>
      </c>
      <c r="U728" s="15">
        <v>6000000</v>
      </c>
      <c r="V728" s="29">
        <v>0.45390000000000003</v>
      </c>
      <c r="X728" s="35">
        <v>0.45463232651367674</v>
      </c>
      <c r="Y728" s="35">
        <v>0.45382008823091191</v>
      </c>
      <c r="Z728" s="35">
        <v>0.45785523921495958</v>
      </c>
      <c r="AA728" s="35">
        <v>0.45589612887973163</v>
      </c>
      <c r="AB728" s="35">
        <v>0.4553361741469677</v>
      </c>
      <c r="AC728" s="35">
        <v>0.45513013264902907</v>
      </c>
      <c r="AD728" s="35">
        <v>0.45447489749680969</v>
      </c>
      <c r="AE728" s="35">
        <v>0.45098360144206079</v>
      </c>
      <c r="AF728" s="35">
        <v>0.45510481822604182</v>
      </c>
      <c r="AG728" s="35">
        <v>0.45256846709311055</v>
      </c>
      <c r="AH728" s="35">
        <v>0.45214619756619578</v>
      </c>
      <c r="AI728" s="35">
        <v>0.45136191719545704</v>
      </c>
      <c r="AK728" s="28">
        <f t="shared" si="154"/>
        <v>2727793.9590820605</v>
      </c>
      <c r="AL728" s="28">
        <f t="shared" si="155"/>
        <v>2269100.4411545596</v>
      </c>
      <c r="AM728" s="28">
        <f t="shared" si="156"/>
        <v>2289276.1960747978</v>
      </c>
      <c r="AN728" s="28">
        <f t="shared" si="157"/>
        <v>2735376.7732783896</v>
      </c>
      <c r="AO728" s="28">
        <f t="shared" si="158"/>
        <v>2732017.0448818062</v>
      </c>
      <c r="AP728" s="28">
        <f t="shared" si="159"/>
        <v>2730780.7958941744</v>
      </c>
      <c r="AQ728" s="28">
        <f t="shared" si="160"/>
        <v>2726849.3849808583</v>
      </c>
      <c r="AR728" s="28">
        <f t="shared" si="161"/>
        <v>2705901.6086523649</v>
      </c>
      <c r="AS728" s="28">
        <f t="shared" si="162"/>
        <v>2275524.0911302092</v>
      </c>
      <c r="AT728" s="28">
        <f t="shared" si="163"/>
        <v>2262842.3354655528</v>
      </c>
      <c r="AU728" s="28">
        <f t="shared" si="164"/>
        <v>2260730.9878309788</v>
      </c>
      <c r="AV728" s="28">
        <f t="shared" si="165"/>
        <v>2708171.5031727422</v>
      </c>
    </row>
    <row r="729" spans="1:48" x14ac:dyDescent="0.3">
      <c r="A729" s="7" t="s">
        <v>281</v>
      </c>
      <c r="B729" s="7" t="s">
        <v>1116</v>
      </c>
      <c r="C729" s="7">
        <v>1301</v>
      </c>
      <c r="D729" s="2" t="s">
        <v>927</v>
      </c>
      <c r="E729" s="2">
        <v>901</v>
      </c>
      <c r="F729" s="2">
        <v>111016</v>
      </c>
      <c r="G729" s="2" t="s">
        <v>1195</v>
      </c>
      <c r="H729" s="8" t="s">
        <v>1884</v>
      </c>
      <c r="J729" s="15">
        <v>2000000</v>
      </c>
      <c r="K729" s="15">
        <v>2000000</v>
      </c>
      <c r="L729" s="15">
        <v>4000000</v>
      </c>
      <c r="M729" s="15">
        <v>6000000</v>
      </c>
      <c r="N729" s="15">
        <v>7000000</v>
      </c>
      <c r="O729" s="15">
        <v>8000000</v>
      </c>
      <c r="P729" s="15">
        <v>8000000</v>
      </c>
      <c r="Q729" s="15">
        <v>8000000</v>
      </c>
      <c r="R729" s="15">
        <v>7000000</v>
      </c>
      <c r="S729" s="15">
        <v>7000000</v>
      </c>
      <c r="T729" s="15">
        <v>7000000</v>
      </c>
      <c r="U729" s="15">
        <v>8000000</v>
      </c>
      <c r="V729" s="29">
        <v>0.45390000000000003</v>
      </c>
      <c r="X729" s="35">
        <v>0.45463232651367674</v>
      </c>
      <c r="Y729" s="35">
        <v>0.45382008823091191</v>
      </c>
      <c r="Z729" s="35">
        <v>0.45785523921495958</v>
      </c>
      <c r="AA729" s="35">
        <v>0.45589612887973163</v>
      </c>
      <c r="AB729" s="35">
        <v>0.4553361741469677</v>
      </c>
      <c r="AC729" s="35">
        <v>0.45513013264902907</v>
      </c>
      <c r="AD729" s="35">
        <v>0.45447489749680969</v>
      </c>
      <c r="AE729" s="35">
        <v>0.45098360144206079</v>
      </c>
      <c r="AF729" s="35">
        <v>0.45510481822604182</v>
      </c>
      <c r="AG729" s="35">
        <v>0.45256846709311055</v>
      </c>
      <c r="AH729" s="35">
        <v>0.45214619756619578</v>
      </c>
      <c r="AI729" s="35">
        <v>0.45136191719545704</v>
      </c>
      <c r="AK729" s="28">
        <f t="shared" si="154"/>
        <v>909264.65302735346</v>
      </c>
      <c r="AL729" s="28">
        <f t="shared" si="155"/>
        <v>907640.17646182387</v>
      </c>
      <c r="AM729" s="28">
        <f t="shared" si="156"/>
        <v>1831420.9568598382</v>
      </c>
      <c r="AN729" s="28">
        <f t="shared" si="157"/>
        <v>2735376.7732783896</v>
      </c>
      <c r="AO729" s="28">
        <f t="shared" si="158"/>
        <v>3187353.2190287737</v>
      </c>
      <c r="AP729" s="28">
        <f t="shared" si="159"/>
        <v>3641041.0611922326</v>
      </c>
      <c r="AQ729" s="28">
        <f t="shared" si="160"/>
        <v>3635799.1799744777</v>
      </c>
      <c r="AR729" s="28">
        <f t="shared" si="161"/>
        <v>3607868.8115364863</v>
      </c>
      <c r="AS729" s="28">
        <f t="shared" si="162"/>
        <v>3185733.7275822926</v>
      </c>
      <c r="AT729" s="28">
        <f t="shared" si="163"/>
        <v>3167979.2696517739</v>
      </c>
      <c r="AU729" s="28">
        <f t="shared" si="164"/>
        <v>3165023.3829633705</v>
      </c>
      <c r="AV729" s="28">
        <f t="shared" si="165"/>
        <v>3610895.3375636563</v>
      </c>
    </row>
    <row r="730" spans="1:48" x14ac:dyDescent="0.3">
      <c r="A730" s="7" t="s">
        <v>281</v>
      </c>
      <c r="B730" s="7" t="s">
        <v>1116</v>
      </c>
      <c r="C730" s="7">
        <v>1301</v>
      </c>
      <c r="D730" s="2" t="s">
        <v>927</v>
      </c>
      <c r="E730" s="2">
        <v>901</v>
      </c>
      <c r="F730" s="2">
        <v>111568</v>
      </c>
      <c r="G730" s="2" t="s">
        <v>1195</v>
      </c>
      <c r="H730" s="8" t="s">
        <v>1885</v>
      </c>
      <c r="J730" s="15">
        <v>1000000</v>
      </c>
      <c r="K730" s="15">
        <v>0</v>
      </c>
      <c r="L730" s="15">
        <v>1000000</v>
      </c>
      <c r="M730" s="15">
        <v>1000000</v>
      </c>
      <c r="N730" s="15">
        <v>1000000</v>
      </c>
      <c r="O730" s="15">
        <v>1000000</v>
      </c>
      <c r="P730" s="15">
        <v>1000000</v>
      </c>
      <c r="Q730" s="15">
        <v>1000000</v>
      </c>
      <c r="R730" s="15">
        <v>1000000</v>
      </c>
      <c r="S730" s="15">
        <v>1000000</v>
      </c>
      <c r="T730" s="15">
        <v>1000000</v>
      </c>
      <c r="U730" s="15">
        <v>1000000</v>
      </c>
      <c r="V730" s="29">
        <v>0.45390000000000003</v>
      </c>
      <c r="X730" s="35">
        <v>0.45463232651367674</v>
      </c>
      <c r="Y730" s="35">
        <v>0.45382008823091191</v>
      </c>
      <c r="Z730" s="35">
        <v>0.45785523921495958</v>
      </c>
      <c r="AA730" s="35">
        <v>0.45589612887973163</v>
      </c>
      <c r="AB730" s="35">
        <v>0.4553361741469677</v>
      </c>
      <c r="AC730" s="35">
        <v>0.45513013264902907</v>
      </c>
      <c r="AD730" s="35">
        <v>0.45447489749680969</v>
      </c>
      <c r="AE730" s="35">
        <v>0.45098360144206079</v>
      </c>
      <c r="AF730" s="35">
        <v>0.45510481822604182</v>
      </c>
      <c r="AG730" s="35">
        <v>0.45256846709311055</v>
      </c>
      <c r="AH730" s="35">
        <v>0.45214619756619578</v>
      </c>
      <c r="AI730" s="35">
        <v>0.45136191719545704</v>
      </c>
      <c r="AK730" s="28">
        <f t="shared" si="154"/>
        <v>454632.32651367673</v>
      </c>
      <c r="AL730" s="28">
        <f t="shared" si="155"/>
        <v>0</v>
      </c>
      <c r="AM730" s="28">
        <f t="shared" si="156"/>
        <v>457855.23921495955</v>
      </c>
      <c r="AN730" s="28">
        <f t="shared" si="157"/>
        <v>455896.12887973164</v>
      </c>
      <c r="AO730" s="28">
        <f t="shared" si="158"/>
        <v>455336.17414696771</v>
      </c>
      <c r="AP730" s="28">
        <f t="shared" si="159"/>
        <v>455130.13264902908</v>
      </c>
      <c r="AQ730" s="28">
        <f t="shared" si="160"/>
        <v>454474.89749680972</v>
      </c>
      <c r="AR730" s="28">
        <f t="shared" si="161"/>
        <v>450983.60144206078</v>
      </c>
      <c r="AS730" s="28">
        <f t="shared" si="162"/>
        <v>455104.8182260418</v>
      </c>
      <c r="AT730" s="28">
        <f t="shared" si="163"/>
        <v>452568.46709311055</v>
      </c>
      <c r="AU730" s="28">
        <f t="shared" si="164"/>
        <v>452146.1975661958</v>
      </c>
      <c r="AV730" s="28">
        <f t="shared" si="165"/>
        <v>451361.91719545703</v>
      </c>
    </row>
    <row r="731" spans="1:48" x14ac:dyDescent="0.3">
      <c r="A731" s="7" t="s">
        <v>281</v>
      </c>
      <c r="B731" s="7" t="s">
        <v>1116</v>
      </c>
      <c r="C731" s="7">
        <v>1301</v>
      </c>
      <c r="D731" s="2" t="s">
        <v>927</v>
      </c>
      <c r="E731" s="2">
        <v>901</v>
      </c>
      <c r="F731" s="2">
        <v>131392</v>
      </c>
      <c r="G731" s="2" t="s">
        <v>1195</v>
      </c>
      <c r="H731" s="8" t="s">
        <v>1886</v>
      </c>
      <c r="J731" s="15">
        <v>1000000</v>
      </c>
      <c r="K731" s="15">
        <v>1000000</v>
      </c>
      <c r="L731" s="15">
        <v>0</v>
      </c>
      <c r="M731" s="15">
        <v>0</v>
      </c>
      <c r="N731" s="15">
        <v>0</v>
      </c>
      <c r="O731" s="15">
        <v>1000000</v>
      </c>
      <c r="P731" s="15">
        <v>1000000</v>
      </c>
      <c r="Q731" s="15">
        <v>1000000</v>
      </c>
      <c r="R731" s="15">
        <v>1000000</v>
      </c>
      <c r="S731" s="15">
        <v>1000000</v>
      </c>
      <c r="T731" s="15">
        <v>1000000</v>
      </c>
      <c r="U731" s="15">
        <v>1000000</v>
      </c>
      <c r="V731" s="29">
        <v>0.45390000000000003</v>
      </c>
      <c r="X731" s="35">
        <v>0.45463232651367674</v>
      </c>
      <c r="Y731" s="35">
        <v>0.45382008823091191</v>
      </c>
      <c r="Z731" s="35">
        <v>0.45785523921495958</v>
      </c>
      <c r="AA731" s="35">
        <v>0.45589612887973163</v>
      </c>
      <c r="AB731" s="35">
        <v>0.4553361741469677</v>
      </c>
      <c r="AC731" s="35">
        <v>0.45513013264902907</v>
      </c>
      <c r="AD731" s="35">
        <v>0.45447489749680969</v>
      </c>
      <c r="AE731" s="35">
        <v>0.45098360144206079</v>
      </c>
      <c r="AF731" s="35">
        <v>0.45510481822604182</v>
      </c>
      <c r="AG731" s="35">
        <v>0.45256846709311055</v>
      </c>
      <c r="AH731" s="35">
        <v>0.45214619756619578</v>
      </c>
      <c r="AI731" s="35">
        <v>0.45136191719545704</v>
      </c>
      <c r="AK731" s="28">
        <f t="shared" si="154"/>
        <v>454632.32651367673</v>
      </c>
      <c r="AL731" s="28">
        <f t="shared" si="155"/>
        <v>453820.08823091193</v>
      </c>
      <c r="AM731" s="28">
        <f t="shared" si="156"/>
        <v>0</v>
      </c>
      <c r="AN731" s="28">
        <f t="shared" si="157"/>
        <v>0</v>
      </c>
      <c r="AO731" s="28">
        <f t="shared" si="158"/>
        <v>0</v>
      </c>
      <c r="AP731" s="28">
        <f t="shared" si="159"/>
        <v>455130.13264902908</v>
      </c>
      <c r="AQ731" s="28">
        <f t="shared" si="160"/>
        <v>454474.89749680972</v>
      </c>
      <c r="AR731" s="28">
        <f t="shared" si="161"/>
        <v>450983.60144206078</v>
      </c>
      <c r="AS731" s="28">
        <f t="shared" si="162"/>
        <v>455104.8182260418</v>
      </c>
      <c r="AT731" s="28">
        <f t="shared" si="163"/>
        <v>452568.46709311055</v>
      </c>
      <c r="AU731" s="28">
        <f t="shared" si="164"/>
        <v>452146.1975661958</v>
      </c>
      <c r="AV731" s="28">
        <f t="shared" si="165"/>
        <v>451361.91719545703</v>
      </c>
    </row>
    <row r="732" spans="1:48" x14ac:dyDescent="0.3">
      <c r="A732" s="7" t="s">
        <v>281</v>
      </c>
      <c r="B732" s="7" t="s">
        <v>1116</v>
      </c>
      <c r="C732" s="7">
        <v>1301</v>
      </c>
      <c r="D732" s="2" t="s">
        <v>927</v>
      </c>
      <c r="E732" s="2">
        <v>901</v>
      </c>
      <c r="F732" s="2">
        <v>111496</v>
      </c>
      <c r="G732" s="2" t="s">
        <v>1195</v>
      </c>
      <c r="H732" s="8" t="s">
        <v>1887</v>
      </c>
      <c r="J732" s="15">
        <v>1000000</v>
      </c>
      <c r="K732" s="15">
        <v>1000000</v>
      </c>
      <c r="L732" s="15">
        <v>0</v>
      </c>
      <c r="M732" s="15">
        <v>0</v>
      </c>
      <c r="N732" s="15">
        <v>0</v>
      </c>
      <c r="O732" s="15">
        <v>1000000</v>
      </c>
      <c r="P732" s="15">
        <v>1000000</v>
      </c>
      <c r="Q732" s="15">
        <v>1000000</v>
      </c>
      <c r="R732" s="15">
        <v>1000000</v>
      </c>
      <c r="S732" s="15">
        <v>1000000</v>
      </c>
      <c r="T732" s="15">
        <v>1000000</v>
      </c>
      <c r="U732" s="15">
        <v>1000000</v>
      </c>
      <c r="V732" s="29">
        <v>0.45390000000000003</v>
      </c>
      <c r="X732" s="35">
        <v>0.45463232651367674</v>
      </c>
      <c r="Y732" s="35">
        <v>0.45382008823091191</v>
      </c>
      <c r="Z732" s="35">
        <v>0.45785523921495958</v>
      </c>
      <c r="AA732" s="35">
        <v>0.45589612887973163</v>
      </c>
      <c r="AB732" s="35">
        <v>0.4553361741469677</v>
      </c>
      <c r="AC732" s="35">
        <v>0.45513013264902907</v>
      </c>
      <c r="AD732" s="35">
        <v>0.45447489749680969</v>
      </c>
      <c r="AE732" s="35">
        <v>0.45098360144206079</v>
      </c>
      <c r="AF732" s="35">
        <v>0.45510481822604182</v>
      </c>
      <c r="AG732" s="35">
        <v>0.45256846709311055</v>
      </c>
      <c r="AH732" s="35">
        <v>0.45214619756619578</v>
      </c>
      <c r="AI732" s="35">
        <v>0.45136191719545704</v>
      </c>
      <c r="AK732" s="28">
        <f t="shared" si="154"/>
        <v>454632.32651367673</v>
      </c>
      <c r="AL732" s="28">
        <f t="shared" si="155"/>
        <v>453820.08823091193</v>
      </c>
      <c r="AM732" s="28">
        <f t="shared" si="156"/>
        <v>0</v>
      </c>
      <c r="AN732" s="28">
        <f t="shared" si="157"/>
        <v>0</v>
      </c>
      <c r="AO732" s="28">
        <f t="shared" si="158"/>
        <v>0</v>
      </c>
      <c r="AP732" s="28">
        <f t="shared" si="159"/>
        <v>455130.13264902908</v>
      </c>
      <c r="AQ732" s="28">
        <f t="shared" si="160"/>
        <v>454474.89749680972</v>
      </c>
      <c r="AR732" s="28">
        <f t="shared" si="161"/>
        <v>450983.60144206078</v>
      </c>
      <c r="AS732" s="28">
        <f t="shared" si="162"/>
        <v>455104.8182260418</v>
      </c>
      <c r="AT732" s="28">
        <f t="shared" si="163"/>
        <v>452568.46709311055</v>
      </c>
      <c r="AU732" s="28">
        <f t="shared" si="164"/>
        <v>452146.1975661958</v>
      </c>
      <c r="AV732" s="28">
        <f t="shared" si="165"/>
        <v>451361.91719545703</v>
      </c>
    </row>
    <row r="733" spans="1:48" x14ac:dyDescent="0.3">
      <c r="A733" s="7" t="s">
        <v>281</v>
      </c>
      <c r="B733" s="7" t="s">
        <v>1116</v>
      </c>
      <c r="C733" s="7">
        <v>1301</v>
      </c>
      <c r="D733" s="2" t="s">
        <v>8</v>
      </c>
      <c r="E733" s="2">
        <v>907</v>
      </c>
      <c r="F733" s="2">
        <v>131754</v>
      </c>
      <c r="G733" s="2" t="s">
        <v>1897</v>
      </c>
      <c r="H733" s="8" t="s">
        <v>1888</v>
      </c>
      <c r="J733" s="15">
        <v>2000000</v>
      </c>
      <c r="K733" s="15">
        <v>2000000</v>
      </c>
      <c r="L733" s="15">
        <v>2000000</v>
      </c>
      <c r="M733" s="15">
        <v>2000000</v>
      </c>
      <c r="N733" s="15">
        <v>3000000</v>
      </c>
      <c r="O733" s="15">
        <v>3000000</v>
      </c>
      <c r="P733" s="15">
        <v>3000000</v>
      </c>
      <c r="Q733" s="15">
        <v>3000000</v>
      </c>
      <c r="R733" s="15">
        <v>3000000</v>
      </c>
      <c r="S733" s="15">
        <v>3000000</v>
      </c>
      <c r="T733" s="15">
        <v>2000000</v>
      </c>
      <c r="U733" s="15">
        <v>3000000</v>
      </c>
      <c r="V733" s="29">
        <v>0.45390000000000003</v>
      </c>
      <c r="X733" s="35">
        <v>0.45463232651367674</v>
      </c>
      <c r="Y733" s="35">
        <v>0.45382008823091191</v>
      </c>
      <c r="Z733" s="35">
        <v>0.45785523921495958</v>
      </c>
      <c r="AA733" s="35">
        <v>0.45589612887973163</v>
      </c>
      <c r="AB733" s="35">
        <v>0.4553361741469677</v>
      </c>
      <c r="AC733" s="35">
        <v>0.45513013264902907</v>
      </c>
      <c r="AD733" s="35">
        <v>0.45447489749680969</v>
      </c>
      <c r="AE733" s="35">
        <v>0.45098360144206079</v>
      </c>
      <c r="AF733" s="35">
        <v>0.45510481822604182</v>
      </c>
      <c r="AG733" s="35">
        <v>0.45256846709311055</v>
      </c>
      <c r="AH733" s="35">
        <v>0.45214619756619578</v>
      </c>
      <c r="AI733" s="35">
        <v>0.45136191719545704</v>
      </c>
      <c r="AK733" s="28">
        <f t="shared" si="154"/>
        <v>909264.65302735346</v>
      </c>
      <c r="AL733" s="28">
        <f t="shared" si="155"/>
        <v>907640.17646182387</v>
      </c>
      <c r="AM733" s="28">
        <f t="shared" si="156"/>
        <v>915710.47842991911</v>
      </c>
      <c r="AN733" s="28">
        <f t="shared" si="157"/>
        <v>911792.25775946327</v>
      </c>
      <c r="AO733" s="28">
        <f t="shared" si="158"/>
        <v>1366008.5224409031</v>
      </c>
      <c r="AP733" s="28">
        <f t="shared" si="159"/>
        <v>1365390.3979470872</v>
      </c>
      <c r="AQ733" s="28">
        <f t="shared" si="160"/>
        <v>1363424.6924904292</v>
      </c>
      <c r="AR733" s="28">
        <f t="shared" si="161"/>
        <v>1352950.8043261825</v>
      </c>
      <c r="AS733" s="28">
        <f t="shared" si="162"/>
        <v>1365314.4546781254</v>
      </c>
      <c r="AT733" s="28">
        <f t="shared" si="163"/>
        <v>1357705.4012793317</v>
      </c>
      <c r="AU733" s="28">
        <f t="shared" si="164"/>
        <v>904292.3951323916</v>
      </c>
      <c r="AV733" s="28">
        <f t="shared" si="165"/>
        <v>1354085.7515863711</v>
      </c>
    </row>
    <row r="734" spans="1:48" x14ac:dyDescent="0.3">
      <c r="A734" s="7" t="s">
        <v>281</v>
      </c>
      <c r="B734" s="7" t="s">
        <v>1116</v>
      </c>
      <c r="C734" s="7">
        <v>1301</v>
      </c>
      <c r="D734" s="2" t="s">
        <v>8</v>
      </c>
      <c r="E734" s="2">
        <v>907</v>
      </c>
      <c r="F734" s="2">
        <v>131818</v>
      </c>
      <c r="G734" s="2" t="s">
        <v>1897</v>
      </c>
      <c r="H734" s="8" t="s">
        <v>1145</v>
      </c>
      <c r="J734" s="15">
        <v>2000000</v>
      </c>
      <c r="K734" s="15">
        <v>2000000</v>
      </c>
      <c r="L734" s="15">
        <v>2000000</v>
      </c>
      <c r="M734" s="15">
        <v>2000000</v>
      </c>
      <c r="N734" s="15">
        <v>2000000</v>
      </c>
      <c r="O734" s="15">
        <v>2000000</v>
      </c>
      <c r="P734" s="15">
        <v>2000000</v>
      </c>
      <c r="Q734" s="15">
        <v>2000000</v>
      </c>
      <c r="R734" s="15">
        <v>2000000</v>
      </c>
      <c r="S734" s="15">
        <v>2000000</v>
      </c>
      <c r="T734" s="15">
        <v>2000000</v>
      </c>
      <c r="U734" s="15">
        <v>2000000</v>
      </c>
      <c r="V734" s="29">
        <v>0.45390000000000003</v>
      </c>
      <c r="X734" s="35">
        <v>0.45463232651367674</v>
      </c>
      <c r="Y734" s="35">
        <v>0.45382008823091191</v>
      </c>
      <c r="Z734" s="35">
        <v>0.45785523921495958</v>
      </c>
      <c r="AA734" s="35">
        <v>0.45589612887973163</v>
      </c>
      <c r="AB734" s="35">
        <v>0.4553361741469677</v>
      </c>
      <c r="AC734" s="35">
        <v>0.45513013264902907</v>
      </c>
      <c r="AD734" s="35">
        <v>0.45447489749680969</v>
      </c>
      <c r="AE734" s="35">
        <v>0.45098360144206079</v>
      </c>
      <c r="AF734" s="35">
        <v>0.45510481822604182</v>
      </c>
      <c r="AG734" s="35">
        <v>0.45256846709311055</v>
      </c>
      <c r="AH734" s="35">
        <v>0.45214619756619578</v>
      </c>
      <c r="AI734" s="35">
        <v>0.45136191719545704</v>
      </c>
      <c r="AK734" s="28">
        <f t="shared" si="154"/>
        <v>909264.65302735346</v>
      </c>
      <c r="AL734" s="28">
        <f t="shared" si="155"/>
        <v>907640.17646182387</v>
      </c>
      <c r="AM734" s="28">
        <f t="shared" si="156"/>
        <v>915710.47842991911</v>
      </c>
      <c r="AN734" s="28">
        <f t="shared" si="157"/>
        <v>911792.25775946327</v>
      </c>
      <c r="AO734" s="28">
        <f t="shared" si="158"/>
        <v>910672.34829393541</v>
      </c>
      <c r="AP734" s="28">
        <f t="shared" si="159"/>
        <v>910260.26529805816</v>
      </c>
      <c r="AQ734" s="28">
        <f t="shared" si="160"/>
        <v>908949.79499361943</v>
      </c>
      <c r="AR734" s="28">
        <f t="shared" si="161"/>
        <v>901967.20288412157</v>
      </c>
      <c r="AS734" s="28">
        <f t="shared" si="162"/>
        <v>910209.63645208359</v>
      </c>
      <c r="AT734" s="28">
        <f t="shared" si="163"/>
        <v>905136.9341862211</v>
      </c>
      <c r="AU734" s="28">
        <f t="shared" si="164"/>
        <v>904292.3951323916</v>
      </c>
      <c r="AV734" s="28">
        <f t="shared" si="165"/>
        <v>902723.83439091407</v>
      </c>
    </row>
    <row r="735" spans="1:48" x14ac:dyDescent="0.3">
      <c r="A735" s="7" t="s">
        <v>281</v>
      </c>
      <c r="B735" s="7" t="s">
        <v>1116</v>
      </c>
      <c r="C735" s="7">
        <v>1301</v>
      </c>
      <c r="D735" s="2" t="s">
        <v>8</v>
      </c>
      <c r="E735" s="2">
        <v>907</v>
      </c>
      <c r="F735" s="2">
        <v>131789</v>
      </c>
      <c r="G735" s="2" t="s">
        <v>1897</v>
      </c>
      <c r="H735" s="8" t="s">
        <v>1122</v>
      </c>
      <c r="J735" s="15">
        <v>3000000</v>
      </c>
      <c r="K735" s="15">
        <v>2000000</v>
      </c>
      <c r="L735" s="15">
        <v>3000000</v>
      </c>
      <c r="M735" s="15">
        <v>3000000</v>
      </c>
      <c r="N735" s="15">
        <v>3000000</v>
      </c>
      <c r="O735" s="15">
        <v>4000000</v>
      </c>
      <c r="P735" s="15">
        <v>3000000</v>
      </c>
      <c r="Q735" s="15">
        <v>3000000</v>
      </c>
      <c r="R735" s="15">
        <v>5000000</v>
      </c>
      <c r="S735" s="15">
        <v>5000000</v>
      </c>
      <c r="T735" s="15">
        <v>2000000</v>
      </c>
      <c r="U735" s="15">
        <v>5000000</v>
      </c>
      <c r="V735" s="29">
        <v>0.45390000000000003</v>
      </c>
      <c r="X735" s="35">
        <v>0.45463232651367674</v>
      </c>
      <c r="Y735" s="35">
        <v>0.45382008823091191</v>
      </c>
      <c r="Z735" s="35">
        <v>0.45785523921495958</v>
      </c>
      <c r="AA735" s="35">
        <v>0.45589612887973163</v>
      </c>
      <c r="AB735" s="35">
        <v>0.4553361741469677</v>
      </c>
      <c r="AC735" s="35">
        <v>0.45513013264902907</v>
      </c>
      <c r="AD735" s="35">
        <v>0.45447489749680969</v>
      </c>
      <c r="AE735" s="35">
        <v>0.45098360144206079</v>
      </c>
      <c r="AF735" s="35">
        <v>0.45510481822604182</v>
      </c>
      <c r="AG735" s="35">
        <v>0.45256846709311055</v>
      </c>
      <c r="AH735" s="35">
        <v>0.45214619756619578</v>
      </c>
      <c r="AI735" s="35">
        <v>0.45136191719545704</v>
      </c>
      <c r="AK735" s="28">
        <f t="shared" si="154"/>
        <v>1363896.9795410302</v>
      </c>
      <c r="AL735" s="28">
        <f t="shared" si="155"/>
        <v>907640.17646182387</v>
      </c>
      <c r="AM735" s="28">
        <f t="shared" si="156"/>
        <v>1373565.7176448787</v>
      </c>
      <c r="AN735" s="28">
        <f t="shared" si="157"/>
        <v>1367688.3866391948</v>
      </c>
      <c r="AO735" s="28">
        <f t="shared" si="158"/>
        <v>1366008.5224409031</v>
      </c>
      <c r="AP735" s="28">
        <f t="shared" si="159"/>
        <v>1820520.5305961163</v>
      </c>
      <c r="AQ735" s="28">
        <f t="shared" si="160"/>
        <v>1363424.6924904292</v>
      </c>
      <c r="AR735" s="28">
        <f t="shared" si="161"/>
        <v>1352950.8043261825</v>
      </c>
      <c r="AS735" s="28">
        <f t="shared" si="162"/>
        <v>2275524.0911302092</v>
      </c>
      <c r="AT735" s="28">
        <f t="shared" si="163"/>
        <v>2262842.3354655528</v>
      </c>
      <c r="AU735" s="28">
        <f t="shared" si="164"/>
        <v>904292.3951323916</v>
      </c>
      <c r="AV735" s="28">
        <f t="shared" si="165"/>
        <v>2256809.5859772852</v>
      </c>
    </row>
    <row r="736" spans="1:48" x14ac:dyDescent="0.3">
      <c r="A736" s="7" t="s">
        <v>281</v>
      </c>
      <c r="B736" s="7" t="s">
        <v>1116</v>
      </c>
      <c r="C736" s="7">
        <v>1301</v>
      </c>
      <c r="D736" s="2" t="s">
        <v>8</v>
      </c>
      <c r="E736" s="2">
        <v>907</v>
      </c>
      <c r="F736" s="2">
        <v>131585</v>
      </c>
      <c r="G736" s="2" t="s">
        <v>1897</v>
      </c>
      <c r="H736" s="8" t="s">
        <v>1889</v>
      </c>
      <c r="J736" s="15">
        <v>5000000</v>
      </c>
      <c r="K736" s="15">
        <v>5000000</v>
      </c>
      <c r="L736" s="15">
        <v>7000000</v>
      </c>
      <c r="M736" s="15">
        <v>8000000</v>
      </c>
      <c r="N736" s="15">
        <v>9000000</v>
      </c>
      <c r="O736" s="15">
        <v>9000000</v>
      </c>
      <c r="P736" s="15">
        <v>9000000</v>
      </c>
      <c r="Q736" s="15">
        <v>9000000</v>
      </c>
      <c r="R736" s="15">
        <v>9000000</v>
      </c>
      <c r="S736" s="15">
        <v>10000000</v>
      </c>
      <c r="T736" s="15">
        <v>7000000</v>
      </c>
      <c r="U736" s="15">
        <v>8000000</v>
      </c>
      <c r="V736" s="29">
        <v>0.45390000000000003</v>
      </c>
      <c r="X736" s="35">
        <v>0.45463232651367674</v>
      </c>
      <c r="Y736" s="35">
        <v>0.45382008823091191</v>
      </c>
      <c r="Z736" s="35">
        <v>0.45785523921495958</v>
      </c>
      <c r="AA736" s="35">
        <v>0.45589612887973163</v>
      </c>
      <c r="AB736" s="35">
        <v>0.4553361741469677</v>
      </c>
      <c r="AC736" s="35">
        <v>0.45513013264902907</v>
      </c>
      <c r="AD736" s="35">
        <v>0.45447489749680969</v>
      </c>
      <c r="AE736" s="35">
        <v>0.45098360144206079</v>
      </c>
      <c r="AF736" s="35">
        <v>0.45510481822604182</v>
      </c>
      <c r="AG736" s="35">
        <v>0.45256846709311055</v>
      </c>
      <c r="AH736" s="35">
        <v>0.45214619756619578</v>
      </c>
      <c r="AI736" s="35">
        <v>0.45136191719545704</v>
      </c>
      <c r="AK736" s="28">
        <f t="shared" si="154"/>
        <v>2273161.6325683836</v>
      </c>
      <c r="AL736" s="28">
        <f t="shared" si="155"/>
        <v>2269100.4411545596</v>
      </c>
      <c r="AM736" s="28">
        <f t="shared" si="156"/>
        <v>3204986.6745047169</v>
      </c>
      <c r="AN736" s="28">
        <f t="shared" si="157"/>
        <v>3647169.0310378531</v>
      </c>
      <c r="AO736" s="28">
        <f t="shared" si="158"/>
        <v>4098025.5673227091</v>
      </c>
      <c r="AP736" s="28">
        <f t="shared" si="159"/>
        <v>4096171.1938412618</v>
      </c>
      <c r="AQ736" s="28">
        <f t="shared" si="160"/>
        <v>4090274.0774712875</v>
      </c>
      <c r="AR736" s="28">
        <f t="shared" si="161"/>
        <v>4058852.4129785472</v>
      </c>
      <c r="AS736" s="28">
        <f t="shared" si="162"/>
        <v>4095943.3640343766</v>
      </c>
      <c r="AT736" s="28">
        <f t="shared" si="163"/>
        <v>4525684.6709311055</v>
      </c>
      <c r="AU736" s="28">
        <f t="shared" si="164"/>
        <v>3165023.3829633705</v>
      </c>
      <c r="AV736" s="28">
        <f t="shared" si="165"/>
        <v>3610895.3375636563</v>
      </c>
    </row>
    <row r="737" spans="1:48" x14ac:dyDescent="0.3">
      <c r="A737" s="7" t="s">
        <v>281</v>
      </c>
      <c r="B737" s="7" t="s">
        <v>1116</v>
      </c>
      <c r="C737" s="7">
        <v>1301</v>
      </c>
      <c r="D737" s="2" t="s">
        <v>8</v>
      </c>
      <c r="E737" s="2">
        <v>907</v>
      </c>
      <c r="F737" s="2">
        <v>131675</v>
      </c>
      <c r="G737" s="2" t="s">
        <v>1897</v>
      </c>
      <c r="H737" s="8" t="s">
        <v>1118</v>
      </c>
      <c r="J737" s="15">
        <v>10000000</v>
      </c>
      <c r="K737" s="15">
        <v>10000000</v>
      </c>
      <c r="L737" s="15">
        <v>11000000</v>
      </c>
      <c r="M737" s="15">
        <v>11000000</v>
      </c>
      <c r="N737" s="15">
        <v>15000000</v>
      </c>
      <c r="O737" s="15">
        <v>15000000</v>
      </c>
      <c r="P737" s="15">
        <v>15000000</v>
      </c>
      <c r="Q737" s="15">
        <v>15000000</v>
      </c>
      <c r="R737" s="15">
        <v>15000000</v>
      </c>
      <c r="S737" s="15">
        <v>15000000</v>
      </c>
      <c r="T737" s="15">
        <v>10000000</v>
      </c>
      <c r="U737" s="15">
        <v>15000000</v>
      </c>
      <c r="V737" s="29">
        <v>0.45390000000000003</v>
      </c>
      <c r="X737" s="35">
        <v>0.45463232651367674</v>
      </c>
      <c r="Y737" s="35">
        <v>0.45382008823091191</v>
      </c>
      <c r="Z737" s="35">
        <v>0.45785523921495958</v>
      </c>
      <c r="AA737" s="35">
        <v>0.45589612887973163</v>
      </c>
      <c r="AB737" s="35">
        <v>0.4553361741469677</v>
      </c>
      <c r="AC737" s="35">
        <v>0.45513013264902907</v>
      </c>
      <c r="AD737" s="35">
        <v>0.45447489749680969</v>
      </c>
      <c r="AE737" s="35">
        <v>0.45098360144206079</v>
      </c>
      <c r="AF737" s="35">
        <v>0.45510481822604182</v>
      </c>
      <c r="AG737" s="35">
        <v>0.45256846709311055</v>
      </c>
      <c r="AH737" s="35">
        <v>0.45214619756619578</v>
      </c>
      <c r="AI737" s="35">
        <v>0.45136191719545704</v>
      </c>
      <c r="AK737" s="28">
        <f t="shared" si="154"/>
        <v>4546323.2651367672</v>
      </c>
      <c r="AL737" s="28">
        <f t="shared" si="155"/>
        <v>4538200.8823091192</v>
      </c>
      <c r="AM737" s="28">
        <f t="shared" si="156"/>
        <v>5036407.6313645551</v>
      </c>
      <c r="AN737" s="28">
        <f t="shared" si="157"/>
        <v>5014857.4176770477</v>
      </c>
      <c r="AO737" s="28">
        <f t="shared" si="158"/>
        <v>6830042.6122045154</v>
      </c>
      <c r="AP737" s="28">
        <f t="shared" si="159"/>
        <v>6826951.9897354357</v>
      </c>
      <c r="AQ737" s="28">
        <f t="shared" si="160"/>
        <v>6817123.4624521453</v>
      </c>
      <c r="AR737" s="28">
        <f t="shared" si="161"/>
        <v>6764754.0216309121</v>
      </c>
      <c r="AS737" s="28">
        <f t="shared" si="162"/>
        <v>6826572.2733906275</v>
      </c>
      <c r="AT737" s="28">
        <f t="shared" si="163"/>
        <v>6788527.0063966578</v>
      </c>
      <c r="AU737" s="28">
        <f t="shared" si="164"/>
        <v>4521461.9756619576</v>
      </c>
      <c r="AV737" s="28">
        <f t="shared" si="165"/>
        <v>6770428.7579318555</v>
      </c>
    </row>
    <row r="738" spans="1:48" x14ac:dyDescent="0.3">
      <c r="A738" s="7" t="s">
        <v>281</v>
      </c>
      <c r="B738" s="7" t="s">
        <v>1116</v>
      </c>
      <c r="C738" s="7">
        <v>1301</v>
      </c>
      <c r="D738" s="2" t="s">
        <v>8</v>
      </c>
      <c r="E738" s="2">
        <v>907</v>
      </c>
      <c r="F738" s="2">
        <v>131519</v>
      </c>
      <c r="G738" s="2" t="s">
        <v>1897</v>
      </c>
      <c r="H738" s="8" t="s">
        <v>1890</v>
      </c>
      <c r="J738" s="15">
        <v>4000000</v>
      </c>
      <c r="K738" s="15">
        <v>4000000</v>
      </c>
      <c r="L738" s="15">
        <v>4000000</v>
      </c>
      <c r="M738" s="15">
        <v>4000000</v>
      </c>
      <c r="N738" s="15">
        <v>4000000</v>
      </c>
      <c r="O738" s="15">
        <v>4000000</v>
      </c>
      <c r="P738" s="15">
        <v>4000000</v>
      </c>
      <c r="Q738" s="15">
        <v>4000000</v>
      </c>
      <c r="R738" s="15">
        <v>4000000</v>
      </c>
      <c r="S738" s="15">
        <v>4000000</v>
      </c>
      <c r="T738" s="15">
        <v>3000000</v>
      </c>
      <c r="U738" s="15">
        <v>4000000</v>
      </c>
      <c r="V738" s="29">
        <v>0.45390000000000003</v>
      </c>
      <c r="X738" s="35">
        <v>0.45463232651367674</v>
      </c>
      <c r="Y738" s="35">
        <v>0.45382008823091191</v>
      </c>
      <c r="Z738" s="35">
        <v>0.45785523921495958</v>
      </c>
      <c r="AA738" s="35">
        <v>0.45589612887973163</v>
      </c>
      <c r="AB738" s="35">
        <v>0.4553361741469677</v>
      </c>
      <c r="AC738" s="35">
        <v>0.45513013264902907</v>
      </c>
      <c r="AD738" s="35">
        <v>0.45447489749680969</v>
      </c>
      <c r="AE738" s="35">
        <v>0.45098360144206079</v>
      </c>
      <c r="AF738" s="35">
        <v>0.45510481822604182</v>
      </c>
      <c r="AG738" s="35">
        <v>0.45256846709311055</v>
      </c>
      <c r="AH738" s="35">
        <v>0.45214619756619578</v>
      </c>
      <c r="AI738" s="35">
        <v>0.45136191719545704</v>
      </c>
      <c r="AK738" s="28">
        <f t="shared" si="154"/>
        <v>1818529.3060547069</v>
      </c>
      <c r="AL738" s="28">
        <f t="shared" si="155"/>
        <v>1815280.3529236477</v>
      </c>
      <c r="AM738" s="28">
        <f t="shared" si="156"/>
        <v>1831420.9568598382</v>
      </c>
      <c r="AN738" s="28">
        <f t="shared" si="157"/>
        <v>1823584.5155189265</v>
      </c>
      <c r="AO738" s="28">
        <f t="shared" si="158"/>
        <v>1821344.6965878708</v>
      </c>
      <c r="AP738" s="28">
        <f t="shared" si="159"/>
        <v>1820520.5305961163</v>
      </c>
      <c r="AQ738" s="28">
        <f t="shared" si="160"/>
        <v>1817899.5899872389</v>
      </c>
      <c r="AR738" s="28">
        <f t="shared" si="161"/>
        <v>1803934.4057682431</v>
      </c>
      <c r="AS738" s="28">
        <f t="shared" si="162"/>
        <v>1820419.2729041672</v>
      </c>
      <c r="AT738" s="28">
        <f t="shared" si="163"/>
        <v>1810273.8683724422</v>
      </c>
      <c r="AU738" s="28">
        <f t="shared" si="164"/>
        <v>1356438.5926985873</v>
      </c>
      <c r="AV738" s="28">
        <f t="shared" si="165"/>
        <v>1805447.6687818281</v>
      </c>
    </row>
    <row r="739" spans="1:48" x14ac:dyDescent="0.3">
      <c r="A739" s="7" t="s">
        <v>281</v>
      </c>
      <c r="B739" s="7" t="s">
        <v>1116</v>
      </c>
      <c r="C739" s="7">
        <v>1301</v>
      </c>
      <c r="D739" s="2" t="s">
        <v>8</v>
      </c>
      <c r="E739" s="2">
        <v>907</v>
      </c>
      <c r="F739" s="2">
        <v>132107</v>
      </c>
      <c r="G739" s="2" t="s">
        <v>1897</v>
      </c>
      <c r="H739" s="8" t="s">
        <v>1891</v>
      </c>
      <c r="J739" s="15">
        <v>4000000</v>
      </c>
      <c r="K739" s="15">
        <v>4000000</v>
      </c>
      <c r="L739" s="15">
        <v>5000000</v>
      </c>
      <c r="M739" s="15">
        <v>5000000</v>
      </c>
      <c r="N739" s="15">
        <v>5000000</v>
      </c>
      <c r="O739" s="15">
        <v>5000000</v>
      </c>
      <c r="P739" s="15">
        <v>5000000</v>
      </c>
      <c r="Q739" s="15">
        <v>5000000</v>
      </c>
      <c r="R739" s="15">
        <v>7000000</v>
      </c>
      <c r="S739" s="15">
        <v>5000000</v>
      </c>
      <c r="T739" s="15">
        <v>4000000</v>
      </c>
      <c r="U739" s="15">
        <v>4000000</v>
      </c>
      <c r="V739" s="29">
        <v>0.45390000000000003</v>
      </c>
      <c r="X739" s="35">
        <v>0.45463232651367674</v>
      </c>
      <c r="Y739" s="35">
        <v>0.45382008823091191</v>
      </c>
      <c r="Z739" s="35">
        <v>0.45785523921495958</v>
      </c>
      <c r="AA739" s="35">
        <v>0.45589612887973163</v>
      </c>
      <c r="AB739" s="35">
        <v>0.4553361741469677</v>
      </c>
      <c r="AC739" s="35">
        <v>0.45513013264902907</v>
      </c>
      <c r="AD739" s="35">
        <v>0.45447489749680969</v>
      </c>
      <c r="AE739" s="35">
        <v>0.45098360144206079</v>
      </c>
      <c r="AF739" s="35">
        <v>0.45510481822604182</v>
      </c>
      <c r="AG739" s="35">
        <v>0.45256846709311055</v>
      </c>
      <c r="AH739" s="35">
        <v>0.45214619756619578</v>
      </c>
      <c r="AI739" s="35">
        <v>0.45136191719545704</v>
      </c>
      <c r="AK739" s="28">
        <f t="shared" si="154"/>
        <v>1818529.3060547069</v>
      </c>
      <c r="AL739" s="28">
        <f t="shared" si="155"/>
        <v>1815280.3529236477</v>
      </c>
      <c r="AM739" s="28">
        <f t="shared" si="156"/>
        <v>2289276.1960747978</v>
      </c>
      <c r="AN739" s="28">
        <f t="shared" si="157"/>
        <v>2279480.6443986581</v>
      </c>
      <c r="AO739" s="28">
        <f t="shared" si="158"/>
        <v>2276680.8707348383</v>
      </c>
      <c r="AP739" s="28">
        <f t="shared" si="159"/>
        <v>2275650.6632451452</v>
      </c>
      <c r="AQ739" s="28">
        <f t="shared" si="160"/>
        <v>2272374.4874840486</v>
      </c>
      <c r="AR739" s="28">
        <f t="shared" si="161"/>
        <v>2254918.007210304</v>
      </c>
      <c r="AS739" s="28">
        <f t="shared" si="162"/>
        <v>3185733.7275822926</v>
      </c>
      <c r="AT739" s="28">
        <f t="shared" si="163"/>
        <v>2262842.3354655528</v>
      </c>
      <c r="AU739" s="28">
        <f t="shared" si="164"/>
        <v>1808584.7902647832</v>
      </c>
      <c r="AV739" s="28">
        <f t="shared" si="165"/>
        <v>1805447.6687818281</v>
      </c>
    </row>
    <row r="740" spans="1:48" x14ac:dyDescent="0.3">
      <c r="A740" s="7" t="s">
        <v>281</v>
      </c>
      <c r="B740" s="7" t="s">
        <v>1116</v>
      </c>
      <c r="C740" s="7">
        <v>1301</v>
      </c>
      <c r="D740" s="2" t="s">
        <v>8</v>
      </c>
      <c r="E740" s="2">
        <v>907</v>
      </c>
      <c r="F740" s="2">
        <v>132134</v>
      </c>
      <c r="G740" s="2" t="s">
        <v>1897</v>
      </c>
      <c r="H740" s="8" t="s">
        <v>1892</v>
      </c>
      <c r="J740" s="15">
        <v>4000000</v>
      </c>
      <c r="K740" s="15">
        <v>3000000</v>
      </c>
      <c r="L740" s="15">
        <v>4000000</v>
      </c>
      <c r="M740" s="15">
        <v>4000000</v>
      </c>
      <c r="N740" s="15">
        <v>5000000</v>
      </c>
      <c r="O740" s="15">
        <v>4000000</v>
      </c>
      <c r="P740" s="15">
        <v>4000000</v>
      </c>
      <c r="Q740" s="15">
        <v>5000000</v>
      </c>
      <c r="R740" s="15">
        <v>6000000</v>
      </c>
      <c r="S740" s="15">
        <v>6000000</v>
      </c>
      <c r="T740" s="15">
        <v>3000000</v>
      </c>
      <c r="U740" s="15">
        <v>6000000</v>
      </c>
      <c r="V740" s="29">
        <v>0.45390000000000003</v>
      </c>
      <c r="X740" s="35">
        <v>0.45463232651367674</v>
      </c>
      <c r="Y740" s="35">
        <v>0.45382008823091191</v>
      </c>
      <c r="Z740" s="35">
        <v>0.45785523921495958</v>
      </c>
      <c r="AA740" s="35">
        <v>0.45589612887973163</v>
      </c>
      <c r="AB740" s="35">
        <v>0.4553361741469677</v>
      </c>
      <c r="AC740" s="35">
        <v>0.45513013264902907</v>
      </c>
      <c r="AD740" s="35">
        <v>0.45447489749680969</v>
      </c>
      <c r="AE740" s="35">
        <v>0.45098360144206079</v>
      </c>
      <c r="AF740" s="35">
        <v>0.45510481822604182</v>
      </c>
      <c r="AG740" s="35">
        <v>0.45256846709311055</v>
      </c>
      <c r="AH740" s="35">
        <v>0.45214619756619578</v>
      </c>
      <c r="AI740" s="35">
        <v>0.45136191719545704</v>
      </c>
      <c r="AK740" s="28">
        <f t="shared" si="154"/>
        <v>1818529.3060547069</v>
      </c>
      <c r="AL740" s="28">
        <f t="shared" si="155"/>
        <v>1361460.2646927356</v>
      </c>
      <c r="AM740" s="28">
        <f t="shared" si="156"/>
        <v>1831420.9568598382</v>
      </c>
      <c r="AN740" s="28">
        <f t="shared" si="157"/>
        <v>1823584.5155189265</v>
      </c>
      <c r="AO740" s="28">
        <f t="shared" si="158"/>
        <v>2276680.8707348383</v>
      </c>
      <c r="AP740" s="28">
        <f t="shared" si="159"/>
        <v>1820520.5305961163</v>
      </c>
      <c r="AQ740" s="28">
        <f t="shared" si="160"/>
        <v>1817899.5899872389</v>
      </c>
      <c r="AR740" s="28">
        <f t="shared" si="161"/>
        <v>2254918.007210304</v>
      </c>
      <c r="AS740" s="28">
        <f t="shared" si="162"/>
        <v>2730628.9093562509</v>
      </c>
      <c r="AT740" s="28">
        <f t="shared" si="163"/>
        <v>2715410.8025586633</v>
      </c>
      <c r="AU740" s="28">
        <f t="shared" si="164"/>
        <v>1356438.5926985873</v>
      </c>
      <c r="AV740" s="28">
        <f t="shared" si="165"/>
        <v>2708171.5031727422</v>
      </c>
    </row>
    <row r="741" spans="1:48" x14ac:dyDescent="0.3">
      <c r="A741" s="7" t="s">
        <v>281</v>
      </c>
      <c r="B741" s="7" t="s">
        <v>1116</v>
      </c>
      <c r="C741" s="7">
        <v>1301</v>
      </c>
      <c r="D741" s="2" t="s">
        <v>8</v>
      </c>
      <c r="E741" s="2">
        <v>907</v>
      </c>
      <c r="F741" s="2" t="s">
        <v>8</v>
      </c>
      <c r="G741" s="2" t="s">
        <v>1897</v>
      </c>
      <c r="H741" s="8" t="s">
        <v>1893</v>
      </c>
      <c r="J741" s="15">
        <v>5000000</v>
      </c>
      <c r="K741" s="15">
        <v>5000000</v>
      </c>
      <c r="L741" s="15">
        <v>6000000</v>
      </c>
      <c r="M741" s="15">
        <v>6000000</v>
      </c>
      <c r="N741" s="15">
        <v>6000000</v>
      </c>
      <c r="O741" s="15">
        <v>6000000</v>
      </c>
      <c r="P741" s="15">
        <v>6000000</v>
      </c>
      <c r="Q741" s="15">
        <v>6000000</v>
      </c>
      <c r="R741" s="15">
        <v>6000000</v>
      </c>
      <c r="S741" s="15">
        <v>6000000</v>
      </c>
      <c r="T741" s="15">
        <v>6000000</v>
      </c>
      <c r="U741" s="15">
        <v>6000000</v>
      </c>
      <c r="V741" s="29">
        <v>0.45390000000000003</v>
      </c>
      <c r="X741" s="35">
        <v>0.45463232651367674</v>
      </c>
      <c r="Y741" s="35">
        <v>0.45382008823091191</v>
      </c>
      <c r="Z741" s="35">
        <v>0.45785523921495958</v>
      </c>
      <c r="AA741" s="35">
        <v>0.45589612887973163</v>
      </c>
      <c r="AB741" s="35">
        <v>0.4553361741469677</v>
      </c>
      <c r="AC741" s="35">
        <v>0.45513013264902907</v>
      </c>
      <c r="AD741" s="35">
        <v>0.45447489749680969</v>
      </c>
      <c r="AE741" s="35">
        <v>0.45098360144206079</v>
      </c>
      <c r="AF741" s="35">
        <v>0.45510481822604182</v>
      </c>
      <c r="AG741" s="35">
        <v>0.45256846709311055</v>
      </c>
      <c r="AH741" s="35">
        <v>0.45214619756619578</v>
      </c>
      <c r="AI741" s="35">
        <v>0.45136191719545704</v>
      </c>
      <c r="AK741" s="28">
        <f t="shared" si="154"/>
        <v>2273161.6325683836</v>
      </c>
      <c r="AL741" s="28">
        <f t="shared" si="155"/>
        <v>2269100.4411545596</v>
      </c>
      <c r="AM741" s="28">
        <f t="shared" si="156"/>
        <v>2747131.4352897573</v>
      </c>
      <c r="AN741" s="28">
        <f t="shared" si="157"/>
        <v>2735376.7732783896</v>
      </c>
      <c r="AO741" s="28">
        <f t="shared" si="158"/>
        <v>2732017.0448818062</v>
      </c>
      <c r="AP741" s="28">
        <f t="shared" si="159"/>
        <v>2730780.7958941744</v>
      </c>
      <c r="AQ741" s="28">
        <f t="shared" si="160"/>
        <v>2726849.3849808583</v>
      </c>
      <c r="AR741" s="28">
        <f t="shared" si="161"/>
        <v>2705901.6086523649</v>
      </c>
      <c r="AS741" s="28">
        <f t="shared" si="162"/>
        <v>2730628.9093562509</v>
      </c>
      <c r="AT741" s="28">
        <f t="shared" si="163"/>
        <v>2715410.8025586633</v>
      </c>
      <c r="AU741" s="28">
        <f t="shared" si="164"/>
        <v>2712877.1853971747</v>
      </c>
      <c r="AV741" s="28">
        <f t="shared" si="165"/>
        <v>2708171.5031727422</v>
      </c>
    </row>
    <row r="742" spans="1:48" x14ac:dyDescent="0.3">
      <c r="A742" s="7" t="s">
        <v>281</v>
      </c>
      <c r="B742" s="7" t="s">
        <v>1116</v>
      </c>
      <c r="C742" s="7">
        <v>1301</v>
      </c>
      <c r="D742" s="2" t="s">
        <v>252</v>
      </c>
      <c r="E742" s="2">
        <v>907</v>
      </c>
      <c r="F742" s="2" t="s">
        <v>252</v>
      </c>
      <c r="G742" s="2" t="s">
        <v>1897</v>
      </c>
      <c r="H742" s="8" t="s">
        <v>290</v>
      </c>
      <c r="J742" s="15">
        <v>3000000</v>
      </c>
      <c r="K742" s="15">
        <v>5000000</v>
      </c>
      <c r="L742" s="15">
        <v>5000000</v>
      </c>
      <c r="M742" s="15">
        <v>5000000</v>
      </c>
      <c r="N742" s="15">
        <v>5000000</v>
      </c>
      <c r="O742" s="15">
        <v>5000000</v>
      </c>
      <c r="P742" s="15">
        <v>5000000</v>
      </c>
      <c r="Q742" s="15">
        <v>5000000</v>
      </c>
      <c r="R742" s="15">
        <v>5000000</v>
      </c>
      <c r="S742" s="15">
        <v>5000000</v>
      </c>
      <c r="T742" s="15">
        <v>5000000</v>
      </c>
      <c r="U742" s="15">
        <v>5000000</v>
      </c>
      <c r="V742" s="29">
        <v>0.45390000000000003</v>
      </c>
      <c r="X742" s="35">
        <v>0.45463232651367674</v>
      </c>
      <c r="Y742" s="35">
        <v>0.45382008823091191</v>
      </c>
      <c r="Z742" s="35">
        <v>0.45785523921495958</v>
      </c>
      <c r="AA742" s="35">
        <v>0.45589612887973163</v>
      </c>
      <c r="AB742" s="35">
        <v>0.4553361741469677</v>
      </c>
      <c r="AC742" s="35">
        <v>0.45513013264902907</v>
      </c>
      <c r="AD742" s="35">
        <v>0.45447489749680969</v>
      </c>
      <c r="AE742" s="35">
        <v>0.45098360144206079</v>
      </c>
      <c r="AF742" s="35">
        <v>0.45510481822604182</v>
      </c>
      <c r="AG742" s="35">
        <v>0.45256846709311055</v>
      </c>
      <c r="AH742" s="35">
        <v>0.45214619756619578</v>
      </c>
      <c r="AI742" s="35">
        <v>0.45136191719545704</v>
      </c>
      <c r="AK742" s="28">
        <f t="shared" ref="AK742:AK744" si="166">X742*J742</f>
        <v>1363896.9795410302</v>
      </c>
      <c r="AL742" s="28">
        <f t="shared" ref="AL742:AL744" si="167">Y742*K742</f>
        <v>2269100.4411545596</v>
      </c>
      <c r="AM742" s="28">
        <f t="shared" ref="AM742:AM744" si="168">Z742*L742</f>
        <v>2289276.1960747978</v>
      </c>
      <c r="AN742" s="28">
        <f t="shared" ref="AN742:AN744" si="169">AA742*M742</f>
        <v>2279480.6443986581</v>
      </c>
      <c r="AO742" s="28">
        <f t="shared" ref="AO742:AO744" si="170">AB742*N742</f>
        <v>2276680.8707348383</v>
      </c>
      <c r="AP742" s="28">
        <f t="shared" ref="AP742:AP744" si="171">AC742*O742</f>
        <v>2275650.6632451452</v>
      </c>
      <c r="AQ742" s="28">
        <f t="shared" ref="AQ742:AQ744" si="172">AD742*P742</f>
        <v>2272374.4874840486</v>
      </c>
      <c r="AR742" s="28">
        <f t="shared" ref="AR742:AR744" si="173">AE742*Q742</f>
        <v>2254918.007210304</v>
      </c>
      <c r="AS742" s="28">
        <f t="shared" ref="AS742:AS744" si="174">AF742*R742</f>
        <v>2275524.0911302092</v>
      </c>
      <c r="AT742" s="28">
        <f t="shared" ref="AT742:AT744" si="175">AG742*S742</f>
        <v>2262842.3354655528</v>
      </c>
      <c r="AU742" s="28">
        <f t="shared" ref="AU742:AU744" si="176">AH742*T742</f>
        <v>2260730.9878309788</v>
      </c>
      <c r="AV742" s="28">
        <f t="shared" ref="AV742:AV744" si="177">AI742*U742</f>
        <v>2256809.5859772852</v>
      </c>
    </row>
    <row r="743" spans="1:48" x14ac:dyDescent="0.3">
      <c r="A743" s="7"/>
      <c r="B743" s="7"/>
      <c r="C743" s="7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K743" s="28">
        <f t="shared" si="166"/>
        <v>0</v>
      </c>
      <c r="AL743" s="28">
        <f t="shared" si="167"/>
        <v>0</v>
      </c>
      <c r="AM743" s="28">
        <f t="shared" si="168"/>
        <v>0</v>
      </c>
      <c r="AN743" s="28">
        <f t="shared" si="169"/>
        <v>0</v>
      </c>
      <c r="AO743" s="28">
        <f t="shared" si="170"/>
        <v>0</v>
      </c>
      <c r="AP743" s="28">
        <f t="shared" si="171"/>
        <v>0</v>
      </c>
      <c r="AQ743" s="28">
        <f t="shared" si="172"/>
        <v>0</v>
      </c>
      <c r="AR743" s="28">
        <f t="shared" si="173"/>
        <v>0</v>
      </c>
      <c r="AS743" s="28">
        <f t="shared" si="174"/>
        <v>0</v>
      </c>
      <c r="AT743" s="28">
        <f t="shared" si="175"/>
        <v>0</v>
      </c>
      <c r="AU743" s="28">
        <f t="shared" si="176"/>
        <v>0</v>
      </c>
      <c r="AV743" s="28">
        <f t="shared" si="177"/>
        <v>0</v>
      </c>
    </row>
    <row r="744" spans="1:48" x14ac:dyDescent="0.3">
      <c r="A744" s="7" t="s">
        <v>281</v>
      </c>
      <c r="B744" s="7" t="s">
        <v>557</v>
      </c>
      <c r="C744" s="7">
        <v>1308</v>
      </c>
      <c r="D744" s="6" t="s">
        <v>558</v>
      </c>
      <c r="E744" s="7">
        <v>999</v>
      </c>
      <c r="F744" s="6" t="s">
        <v>558</v>
      </c>
      <c r="H744" s="13" t="s">
        <v>2488</v>
      </c>
      <c r="I744" s="13"/>
      <c r="J744" s="1">
        <v>58338000</v>
      </c>
      <c r="K744" s="1">
        <v>58338000</v>
      </c>
      <c r="L744" s="1">
        <v>58338000</v>
      </c>
      <c r="M744" s="1">
        <v>58338000</v>
      </c>
      <c r="N744" s="1">
        <v>58338000</v>
      </c>
      <c r="O744" s="1">
        <v>58338000</v>
      </c>
      <c r="P744" s="1">
        <v>58338000</v>
      </c>
      <c r="Q744" s="1">
        <v>58338000</v>
      </c>
      <c r="R744" s="1">
        <v>58338000</v>
      </c>
      <c r="S744" s="1">
        <v>58338000</v>
      </c>
      <c r="T744" s="1">
        <v>58338000</v>
      </c>
      <c r="U744" s="1">
        <v>58338000</v>
      </c>
      <c r="V744" s="29">
        <v>0.48659999999999998</v>
      </c>
      <c r="X744" s="35">
        <v>0.4974004753187366</v>
      </c>
      <c r="Y744" s="35">
        <v>0.5267968697713068</v>
      </c>
      <c r="Z744" s="35">
        <v>0.4569980080523986</v>
      </c>
      <c r="AA744" s="35">
        <v>0.47214002096287089</v>
      </c>
      <c r="AB744" s="35">
        <v>0.46188047379071129</v>
      </c>
      <c r="AC744" s="35">
        <v>0.46139555395675286</v>
      </c>
      <c r="AD744" s="35">
        <v>0.4954539810000777</v>
      </c>
      <c r="AE744" s="35">
        <v>0.46164238715803974</v>
      </c>
      <c r="AF744" s="35">
        <v>0.52251519470374019</v>
      </c>
      <c r="AG744" s="35">
        <v>0.49438951422209354</v>
      </c>
      <c r="AH744" s="35">
        <v>0.50266644631840252</v>
      </c>
      <c r="AI744" s="35">
        <v>0.49994341339626414</v>
      </c>
      <c r="AK744" s="28">
        <f t="shared" si="166"/>
        <v>29017348.929144457</v>
      </c>
      <c r="AL744" s="28">
        <f t="shared" si="167"/>
        <v>30732275.788718496</v>
      </c>
      <c r="AM744" s="28">
        <f t="shared" si="168"/>
        <v>26660349.793760829</v>
      </c>
      <c r="AN744" s="28">
        <f t="shared" si="169"/>
        <v>27543704.542931963</v>
      </c>
      <c r="AO744" s="28">
        <f t="shared" si="170"/>
        <v>26945183.080002517</v>
      </c>
      <c r="AP744" s="28">
        <f t="shared" si="171"/>
        <v>26916893.826729048</v>
      </c>
      <c r="AQ744" s="28">
        <f t="shared" si="172"/>
        <v>28903794.343582533</v>
      </c>
      <c r="AR744" s="28">
        <f t="shared" si="173"/>
        <v>26931293.582025722</v>
      </c>
      <c r="AS744" s="28">
        <f t="shared" si="174"/>
        <v>30482491.428626794</v>
      </c>
      <c r="AT744" s="28">
        <f t="shared" si="175"/>
        <v>28841695.480688494</v>
      </c>
      <c r="AU744" s="28">
        <f t="shared" si="176"/>
        <v>29324555.145322967</v>
      </c>
      <c r="AV744" s="28">
        <f t="shared" si="177"/>
        <v>29165698.850711256</v>
      </c>
    </row>
    <row r="745" spans="1:48" x14ac:dyDescent="0.3">
      <c r="A745" s="7"/>
      <c r="B745" s="7"/>
      <c r="C745" s="7"/>
      <c r="D745" s="6"/>
      <c r="E745" s="7"/>
      <c r="F745" s="6"/>
      <c r="H745" s="13"/>
      <c r="I745" s="1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48" x14ac:dyDescent="0.3">
      <c r="A746" s="7" t="s">
        <v>281</v>
      </c>
      <c r="B746" s="7" t="s">
        <v>659</v>
      </c>
      <c r="C746" s="7">
        <v>1312</v>
      </c>
      <c r="D746" s="6" t="s">
        <v>8</v>
      </c>
      <c r="E746" s="7">
        <v>923</v>
      </c>
      <c r="F746" s="2" t="s">
        <v>1189</v>
      </c>
      <c r="G746" s="2" t="s">
        <v>2484</v>
      </c>
      <c r="H746" s="8" t="s">
        <v>1902</v>
      </c>
      <c r="J746" s="1">
        <v>19000000</v>
      </c>
      <c r="K746" s="1">
        <v>22000000</v>
      </c>
      <c r="L746" s="1">
        <v>25000000</v>
      </c>
      <c r="M746" s="1">
        <v>17000000</v>
      </c>
      <c r="N746" s="1">
        <v>23000000</v>
      </c>
      <c r="O746" s="1">
        <v>25000000</v>
      </c>
      <c r="P746" s="1">
        <v>26000000</v>
      </c>
      <c r="Q746" s="1">
        <v>26000000</v>
      </c>
      <c r="R746" s="1">
        <v>15000000</v>
      </c>
      <c r="S746" s="1">
        <v>16000000</v>
      </c>
      <c r="T746" s="1">
        <v>16000000</v>
      </c>
      <c r="U746" s="1">
        <v>20000000</v>
      </c>
      <c r="V746" s="29">
        <v>0.53120000000000001</v>
      </c>
      <c r="X746" s="35">
        <v>0.51559889768637546</v>
      </c>
      <c r="Y746" s="35">
        <v>0.51907756720304754</v>
      </c>
      <c r="Z746" s="35">
        <v>0.52775557574057552</v>
      </c>
      <c r="AA746" s="35">
        <v>0.52995809649279679</v>
      </c>
      <c r="AB746" s="35">
        <v>0.53154786295503642</v>
      </c>
      <c r="AC746" s="35">
        <v>0.53286040893141218</v>
      </c>
      <c r="AD746" s="35">
        <v>0.53489534417562612</v>
      </c>
      <c r="AE746" s="35">
        <v>0.52926598907572953</v>
      </c>
      <c r="AF746" s="35">
        <v>0.53044542107985915</v>
      </c>
      <c r="AG746" s="35">
        <v>0.53630032557465546</v>
      </c>
      <c r="AH746" s="35">
        <v>0.53507701330385415</v>
      </c>
      <c r="AI746" s="35">
        <v>0.5323951877646691</v>
      </c>
      <c r="AK746" s="28">
        <f t="shared" ref="AK746:AK809" si="178">X746*J746</f>
        <v>9796379.0560411345</v>
      </c>
      <c r="AL746" s="28">
        <f t="shared" ref="AL746:AL809" si="179">Y746*K746</f>
        <v>11419706.478467045</v>
      </c>
      <c r="AM746" s="28">
        <f t="shared" ref="AM746:AM809" si="180">Z746*L746</f>
        <v>13193889.393514387</v>
      </c>
      <c r="AN746" s="28">
        <f t="shared" ref="AN746:AN809" si="181">AA746*M746</f>
        <v>9009287.6403775457</v>
      </c>
      <c r="AO746" s="28">
        <f t="shared" ref="AO746:AO809" si="182">AB746*N746</f>
        <v>12225600.847965838</v>
      </c>
      <c r="AP746" s="28">
        <f t="shared" ref="AP746:AP809" si="183">AC746*O746</f>
        <v>13321510.223285304</v>
      </c>
      <c r="AQ746" s="28">
        <f t="shared" ref="AQ746:AQ809" si="184">AD746*P746</f>
        <v>13907278.948566278</v>
      </c>
      <c r="AR746" s="28">
        <f t="shared" ref="AR746:AR809" si="185">AE746*Q746</f>
        <v>13760915.715968968</v>
      </c>
      <c r="AS746" s="28">
        <f t="shared" ref="AS746:AS809" si="186">AF746*R746</f>
        <v>7956681.3161978871</v>
      </c>
      <c r="AT746" s="28">
        <f t="shared" ref="AT746:AT809" si="187">AG746*S746</f>
        <v>8580805.209194487</v>
      </c>
      <c r="AU746" s="28">
        <f t="shared" ref="AU746:AU809" si="188">AH746*T746</f>
        <v>8561232.2128616665</v>
      </c>
      <c r="AV746" s="28">
        <f t="shared" ref="AV746:AV809" si="189">AI746*U746</f>
        <v>10647903.755293382</v>
      </c>
    </row>
    <row r="747" spans="1:48" x14ac:dyDescent="0.3">
      <c r="A747" s="7" t="s">
        <v>281</v>
      </c>
      <c r="B747" s="7" t="s">
        <v>659</v>
      </c>
      <c r="C747" s="7">
        <v>1312</v>
      </c>
      <c r="D747" s="2" t="s">
        <v>8</v>
      </c>
      <c r="E747" s="2">
        <v>923</v>
      </c>
      <c r="F747" s="2" t="s">
        <v>2224</v>
      </c>
      <c r="G747" s="2" t="s">
        <v>2484</v>
      </c>
      <c r="H747" s="8" t="s">
        <v>1903</v>
      </c>
      <c r="J747" s="1">
        <v>1000000</v>
      </c>
      <c r="K747" s="1">
        <v>4000000</v>
      </c>
      <c r="L747" s="1">
        <v>4000000</v>
      </c>
      <c r="M747" s="1">
        <v>4000000</v>
      </c>
      <c r="N747" s="1">
        <v>6000000</v>
      </c>
      <c r="O747" s="1">
        <v>6000000</v>
      </c>
      <c r="P747" s="1">
        <v>7000000</v>
      </c>
      <c r="Q747" s="1">
        <v>7000000</v>
      </c>
      <c r="R747" s="1">
        <v>5000000</v>
      </c>
      <c r="S747" s="1">
        <v>5000000</v>
      </c>
      <c r="T747" s="1">
        <v>5000000</v>
      </c>
      <c r="U747" s="1">
        <v>6000000</v>
      </c>
      <c r="V747" s="29">
        <v>0.53120000000000001</v>
      </c>
      <c r="X747" s="35">
        <v>0.51559889768637546</v>
      </c>
      <c r="Y747" s="35">
        <v>0.51907756720304754</v>
      </c>
      <c r="Z747" s="35">
        <v>0.52775557574057552</v>
      </c>
      <c r="AA747" s="35">
        <v>0.52995809649279679</v>
      </c>
      <c r="AB747" s="35">
        <v>0.53154786295503642</v>
      </c>
      <c r="AC747" s="35">
        <v>0.53286040893141218</v>
      </c>
      <c r="AD747" s="35">
        <v>0.53489534417562612</v>
      </c>
      <c r="AE747" s="35">
        <v>0.52926598907572953</v>
      </c>
      <c r="AF747" s="35">
        <v>0.53044542107985915</v>
      </c>
      <c r="AG747" s="35">
        <v>0.53630032557465546</v>
      </c>
      <c r="AH747" s="35">
        <v>0.53507701330385415</v>
      </c>
      <c r="AI747" s="35">
        <v>0.5323951877646691</v>
      </c>
      <c r="AK747" s="28">
        <f t="shared" si="178"/>
        <v>515598.89768637548</v>
      </c>
      <c r="AL747" s="28">
        <f t="shared" si="179"/>
        <v>2076310.2688121903</v>
      </c>
      <c r="AM747" s="28">
        <f t="shared" si="180"/>
        <v>2111022.3029623022</v>
      </c>
      <c r="AN747" s="28">
        <f t="shared" si="181"/>
        <v>2119832.3859711871</v>
      </c>
      <c r="AO747" s="28">
        <f t="shared" si="182"/>
        <v>3189287.1777302185</v>
      </c>
      <c r="AP747" s="28">
        <f t="shared" si="183"/>
        <v>3197162.4535884731</v>
      </c>
      <c r="AQ747" s="28">
        <f t="shared" si="184"/>
        <v>3744267.4092293829</v>
      </c>
      <c r="AR747" s="28">
        <f t="shared" si="185"/>
        <v>3704861.9235301069</v>
      </c>
      <c r="AS747" s="28">
        <f t="shared" si="186"/>
        <v>2652227.1053992957</v>
      </c>
      <c r="AT747" s="28">
        <f t="shared" si="187"/>
        <v>2681501.6278732773</v>
      </c>
      <c r="AU747" s="28">
        <f t="shared" si="188"/>
        <v>2675385.0665192707</v>
      </c>
      <c r="AV747" s="28">
        <f t="shared" si="189"/>
        <v>3194371.1265880144</v>
      </c>
    </row>
    <row r="748" spans="1:48" x14ac:dyDescent="0.3">
      <c r="A748" s="7" t="s">
        <v>281</v>
      </c>
      <c r="B748" s="7" t="s">
        <v>659</v>
      </c>
      <c r="C748" s="7">
        <v>1312</v>
      </c>
      <c r="D748" s="2" t="s">
        <v>8</v>
      </c>
      <c r="E748" s="2">
        <v>917</v>
      </c>
      <c r="F748" s="2" t="s">
        <v>2225</v>
      </c>
      <c r="G748" s="2" t="s">
        <v>2484</v>
      </c>
      <c r="H748" s="8" t="s">
        <v>1904</v>
      </c>
      <c r="J748" s="1">
        <v>1000000</v>
      </c>
      <c r="K748" s="1">
        <v>2000000</v>
      </c>
      <c r="L748" s="1">
        <v>2000000</v>
      </c>
      <c r="M748" s="1">
        <v>3000000</v>
      </c>
      <c r="N748" s="1">
        <v>4000000</v>
      </c>
      <c r="O748" s="1">
        <v>4000000</v>
      </c>
      <c r="P748" s="1">
        <v>4000000</v>
      </c>
      <c r="Q748" s="1">
        <v>4000000</v>
      </c>
      <c r="R748" s="1">
        <v>3000000</v>
      </c>
      <c r="S748" s="1">
        <v>3000000</v>
      </c>
      <c r="T748" s="1">
        <v>3000000</v>
      </c>
      <c r="U748" s="1">
        <v>3000000</v>
      </c>
      <c r="V748" s="29">
        <v>0.53120000000000001</v>
      </c>
      <c r="X748" s="35">
        <v>0.51559889768637546</v>
      </c>
      <c r="Y748" s="35">
        <v>0.51907756720304754</v>
      </c>
      <c r="Z748" s="35">
        <v>0.52775557574057552</v>
      </c>
      <c r="AA748" s="35">
        <v>0.52995809649279679</v>
      </c>
      <c r="AB748" s="35">
        <v>0.53154786295503642</v>
      </c>
      <c r="AC748" s="35">
        <v>0.53286040893141218</v>
      </c>
      <c r="AD748" s="35">
        <v>0.53489534417562612</v>
      </c>
      <c r="AE748" s="35">
        <v>0.52926598907572953</v>
      </c>
      <c r="AF748" s="35">
        <v>0.53044542107985915</v>
      </c>
      <c r="AG748" s="35">
        <v>0.53630032557465546</v>
      </c>
      <c r="AH748" s="35">
        <v>0.53507701330385415</v>
      </c>
      <c r="AI748" s="35">
        <v>0.5323951877646691</v>
      </c>
      <c r="AK748" s="28">
        <f t="shared" si="178"/>
        <v>515598.89768637548</v>
      </c>
      <c r="AL748" s="28">
        <f t="shared" si="179"/>
        <v>1038155.1344060951</v>
      </c>
      <c r="AM748" s="28">
        <f t="shared" si="180"/>
        <v>1055511.1514811511</v>
      </c>
      <c r="AN748" s="28">
        <f t="shared" si="181"/>
        <v>1589874.2894783905</v>
      </c>
      <c r="AO748" s="28">
        <f t="shared" si="182"/>
        <v>2126191.4518201458</v>
      </c>
      <c r="AP748" s="28">
        <f t="shared" si="183"/>
        <v>2131441.6357256486</v>
      </c>
      <c r="AQ748" s="28">
        <f t="shared" si="184"/>
        <v>2139581.3767025047</v>
      </c>
      <c r="AR748" s="28">
        <f t="shared" si="185"/>
        <v>2117063.956302918</v>
      </c>
      <c r="AS748" s="28">
        <f t="shared" si="186"/>
        <v>1591336.2632395774</v>
      </c>
      <c r="AT748" s="28">
        <f t="shared" si="187"/>
        <v>1608900.9767239664</v>
      </c>
      <c r="AU748" s="28">
        <f t="shared" si="188"/>
        <v>1605231.0399115626</v>
      </c>
      <c r="AV748" s="28">
        <f t="shared" si="189"/>
        <v>1597185.5632940072</v>
      </c>
    </row>
    <row r="749" spans="1:48" x14ac:dyDescent="0.3">
      <c r="A749" s="7" t="s">
        <v>281</v>
      </c>
      <c r="B749" s="7" t="s">
        <v>659</v>
      </c>
      <c r="C749" s="7">
        <v>1312</v>
      </c>
      <c r="D749" s="2" t="s">
        <v>8</v>
      </c>
      <c r="E749" s="2">
        <v>917</v>
      </c>
      <c r="F749" s="2" t="s">
        <v>2226</v>
      </c>
      <c r="G749" s="2" t="s">
        <v>2484</v>
      </c>
      <c r="H749" s="8" t="s">
        <v>1905</v>
      </c>
      <c r="J749" s="1">
        <v>7000000</v>
      </c>
      <c r="K749" s="1">
        <v>8000000</v>
      </c>
      <c r="L749" s="1">
        <v>12000000</v>
      </c>
      <c r="M749" s="1">
        <v>14000000</v>
      </c>
      <c r="N749" s="1">
        <v>16000000</v>
      </c>
      <c r="O749" s="1">
        <v>16000000</v>
      </c>
      <c r="P749" s="1">
        <v>16000000</v>
      </c>
      <c r="Q749" s="1">
        <v>16000000</v>
      </c>
      <c r="R749" s="1">
        <v>14000000</v>
      </c>
      <c r="S749" s="1">
        <v>14000000</v>
      </c>
      <c r="T749" s="1">
        <v>7000000</v>
      </c>
      <c r="U749" s="1">
        <v>10000000</v>
      </c>
      <c r="V749" s="29">
        <v>0.53120000000000001</v>
      </c>
      <c r="X749" s="35">
        <v>0.51559889768637546</v>
      </c>
      <c r="Y749" s="35">
        <v>0.51907756720304754</v>
      </c>
      <c r="Z749" s="35">
        <v>0.52775557574057552</v>
      </c>
      <c r="AA749" s="35">
        <v>0.52995809649279679</v>
      </c>
      <c r="AB749" s="35">
        <v>0.53154786295503642</v>
      </c>
      <c r="AC749" s="35">
        <v>0.53286040893141218</v>
      </c>
      <c r="AD749" s="35">
        <v>0.53489534417562612</v>
      </c>
      <c r="AE749" s="35">
        <v>0.52926598907572953</v>
      </c>
      <c r="AF749" s="35">
        <v>0.53044542107985915</v>
      </c>
      <c r="AG749" s="35">
        <v>0.53630032557465546</v>
      </c>
      <c r="AH749" s="35">
        <v>0.53507701330385415</v>
      </c>
      <c r="AI749" s="35">
        <v>0.5323951877646691</v>
      </c>
      <c r="AK749" s="28">
        <f t="shared" si="178"/>
        <v>3609192.2838046281</v>
      </c>
      <c r="AL749" s="28">
        <f t="shared" si="179"/>
        <v>4152620.5376243806</v>
      </c>
      <c r="AM749" s="28">
        <f t="shared" si="180"/>
        <v>6333066.9088869067</v>
      </c>
      <c r="AN749" s="28">
        <f t="shared" si="181"/>
        <v>7419413.3508991553</v>
      </c>
      <c r="AO749" s="28">
        <f t="shared" si="182"/>
        <v>8504765.8072805833</v>
      </c>
      <c r="AP749" s="28">
        <f t="shared" si="183"/>
        <v>8525766.5429025944</v>
      </c>
      <c r="AQ749" s="28">
        <f t="shared" si="184"/>
        <v>8558325.5068100188</v>
      </c>
      <c r="AR749" s="28">
        <f t="shared" si="185"/>
        <v>8468255.8252116721</v>
      </c>
      <c r="AS749" s="28">
        <f t="shared" si="186"/>
        <v>7426235.8951180279</v>
      </c>
      <c r="AT749" s="28">
        <f t="shared" si="187"/>
        <v>7508204.5580451768</v>
      </c>
      <c r="AU749" s="28">
        <f t="shared" si="188"/>
        <v>3745539.0931269792</v>
      </c>
      <c r="AV749" s="28">
        <f t="shared" si="189"/>
        <v>5323951.8776466912</v>
      </c>
    </row>
    <row r="750" spans="1:48" x14ac:dyDescent="0.3">
      <c r="A750" s="7" t="s">
        <v>281</v>
      </c>
      <c r="B750" s="7" t="s">
        <v>659</v>
      </c>
      <c r="C750" s="7">
        <v>1312</v>
      </c>
      <c r="D750" s="2" t="s">
        <v>8</v>
      </c>
      <c r="E750" s="2">
        <v>917</v>
      </c>
      <c r="F750" s="2" t="s">
        <v>2227</v>
      </c>
      <c r="G750" s="2" t="s">
        <v>2484</v>
      </c>
      <c r="H750" s="8" t="s">
        <v>1906</v>
      </c>
      <c r="J750" s="1">
        <v>2000000</v>
      </c>
      <c r="K750" s="1">
        <v>2000000</v>
      </c>
      <c r="L750" s="1">
        <v>3000000</v>
      </c>
      <c r="M750" s="1">
        <v>3000000</v>
      </c>
      <c r="N750" s="1">
        <v>2000000</v>
      </c>
      <c r="O750" s="1">
        <v>3000000</v>
      </c>
      <c r="P750" s="1">
        <v>3000000</v>
      </c>
      <c r="Q750" s="1">
        <v>2000000</v>
      </c>
      <c r="R750" s="1">
        <v>3000000</v>
      </c>
      <c r="S750" s="1">
        <v>3000000</v>
      </c>
      <c r="T750" s="1">
        <v>2000000</v>
      </c>
      <c r="U750" s="1">
        <v>3000000</v>
      </c>
      <c r="V750" s="29">
        <v>0.53120000000000001</v>
      </c>
      <c r="X750" s="35">
        <v>0.51559889768637546</v>
      </c>
      <c r="Y750" s="35">
        <v>0.51907756720304754</v>
      </c>
      <c r="Z750" s="35">
        <v>0.52775557574057552</v>
      </c>
      <c r="AA750" s="35">
        <v>0.52995809649279679</v>
      </c>
      <c r="AB750" s="35">
        <v>0.53154786295503642</v>
      </c>
      <c r="AC750" s="35">
        <v>0.53286040893141218</v>
      </c>
      <c r="AD750" s="35">
        <v>0.53489534417562612</v>
      </c>
      <c r="AE750" s="35">
        <v>0.52926598907572953</v>
      </c>
      <c r="AF750" s="35">
        <v>0.53044542107985915</v>
      </c>
      <c r="AG750" s="35">
        <v>0.53630032557465546</v>
      </c>
      <c r="AH750" s="35">
        <v>0.53507701330385415</v>
      </c>
      <c r="AI750" s="35">
        <v>0.5323951877646691</v>
      </c>
      <c r="AK750" s="28">
        <f t="shared" si="178"/>
        <v>1031197.795372751</v>
      </c>
      <c r="AL750" s="28">
        <f t="shared" si="179"/>
        <v>1038155.1344060951</v>
      </c>
      <c r="AM750" s="28">
        <f t="shared" si="180"/>
        <v>1583266.7272217267</v>
      </c>
      <c r="AN750" s="28">
        <f t="shared" si="181"/>
        <v>1589874.2894783905</v>
      </c>
      <c r="AO750" s="28">
        <f t="shared" si="182"/>
        <v>1063095.7259100729</v>
      </c>
      <c r="AP750" s="28">
        <f t="shared" si="183"/>
        <v>1598581.2267942366</v>
      </c>
      <c r="AQ750" s="28">
        <f t="shared" si="184"/>
        <v>1604686.0325268784</v>
      </c>
      <c r="AR750" s="28">
        <f t="shared" si="185"/>
        <v>1058531.978151459</v>
      </c>
      <c r="AS750" s="28">
        <f t="shared" si="186"/>
        <v>1591336.2632395774</v>
      </c>
      <c r="AT750" s="28">
        <f t="shared" si="187"/>
        <v>1608900.9767239664</v>
      </c>
      <c r="AU750" s="28">
        <f t="shared" si="188"/>
        <v>1070154.0266077083</v>
      </c>
      <c r="AV750" s="28">
        <f t="shared" si="189"/>
        <v>1597185.5632940072</v>
      </c>
    </row>
    <row r="751" spans="1:48" x14ac:dyDescent="0.3">
      <c r="A751" s="7" t="s">
        <v>281</v>
      </c>
      <c r="B751" s="7" t="s">
        <v>659</v>
      </c>
      <c r="C751" s="7">
        <v>1312</v>
      </c>
      <c r="D751" s="2" t="s">
        <v>8</v>
      </c>
      <c r="E751" s="2">
        <v>917</v>
      </c>
      <c r="F751" s="2" t="s">
        <v>2228</v>
      </c>
      <c r="G751" s="2" t="s">
        <v>2484</v>
      </c>
      <c r="H751" s="8" t="s">
        <v>1907</v>
      </c>
      <c r="J751" s="1">
        <v>0</v>
      </c>
      <c r="K751" s="1">
        <v>0</v>
      </c>
      <c r="L751" s="1">
        <v>1000000</v>
      </c>
      <c r="M751" s="1">
        <v>2000000</v>
      </c>
      <c r="N751" s="1">
        <v>3000000</v>
      </c>
      <c r="O751" s="1">
        <v>2000000</v>
      </c>
      <c r="P751" s="1">
        <v>2000000</v>
      </c>
      <c r="Q751" s="1">
        <v>2000000</v>
      </c>
      <c r="R751" s="1">
        <v>3000000</v>
      </c>
      <c r="S751" s="1">
        <v>4000000</v>
      </c>
      <c r="T751" s="1">
        <v>2000000</v>
      </c>
      <c r="U751" s="1">
        <v>3000000</v>
      </c>
      <c r="V751" s="29">
        <v>0.53120000000000001</v>
      </c>
      <c r="X751" s="35">
        <v>0.51559889768637546</v>
      </c>
      <c r="Y751" s="35">
        <v>0.51907756720304754</v>
      </c>
      <c r="Z751" s="35">
        <v>0.52775557574057552</v>
      </c>
      <c r="AA751" s="35">
        <v>0.52995809649279679</v>
      </c>
      <c r="AB751" s="35">
        <v>0.53154786295503642</v>
      </c>
      <c r="AC751" s="35">
        <v>0.53286040893141218</v>
      </c>
      <c r="AD751" s="35">
        <v>0.53489534417562612</v>
      </c>
      <c r="AE751" s="35">
        <v>0.52926598907572953</v>
      </c>
      <c r="AF751" s="35">
        <v>0.53044542107985915</v>
      </c>
      <c r="AG751" s="35">
        <v>0.53630032557465546</v>
      </c>
      <c r="AH751" s="35">
        <v>0.53507701330385415</v>
      </c>
      <c r="AI751" s="35">
        <v>0.5323951877646691</v>
      </c>
      <c r="AK751" s="28">
        <f t="shared" si="178"/>
        <v>0</v>
      </c>
      <c r="AL751" s="28">
        <f t="shared" si="179"/>
        <v>0</v>
      </c>
      <c r="AM751" s="28">
        <f t="shared" si="180"/>
        <v>527755.57574057556</v>
      </c>
      <c r="AN751" s="28">
        <f t="shared" si="181"/>
        <v>1059916.1929855936</v>
      </c>
      <c r="AO751" s="28">
        <f t="shared" si="182"/>
        <v>1594643.5888651093</v>
      </c>
      <c r="AP751" s="28">
        <f t="shared" si="183"/>
        <v>1065720.8178628243</v>
      </c>
      <c r="AQ751" s="28">
        <f t="shared" si="184"/>
        <v>1069790.6883512523</v>
      </c>
      <c r="AR751" s="28">
        <f t="shared" si="185"/>
        <v>1058531.978151459</v>
      </c>
      <c r="AS751" s="28">
        <f t="shared" si="186"/>
        <v>1591336.2632395774</v>
      </c>
      <c r="AT751" s="28">
        <f t="shared" si="187"/>
        <v>2145201.3022986217</v>
      </c>
      <c r="AU751" s="28">
        <f t="shared" si="188"/>
        <v>1070154.0266077083</v>
      </c>
      <c r="AV751" s="28">
        <f t="shared" si="189"/>
        <v>1597185.5632940072</v>
      </c>
    </row>
    <row r="752" spans="1:48" x14ac:dyDescent="0.3">
      <c r="A752" s="7" t="s">
        <v>281</v>
      </c>
      <c r="B752" s="7" t="s">
        <v>659</v>
      </c>
      <c r="C752" s="7">
        <v>1312</v>
      </c>
      <c r="D752" s="2" t="s">
        <v>8</v>
      </c>
      <c r="E752" s="2">
        <v>917</v>
      </c>
      <c r="F752" s="2" t="s">
        <v>2229</v>
      </c>
      <c r="G752" s="2" t="s">
        <v>2484</v>
      </c>
      <c r="H752" s="8" t="s">
        <v>1908</v>
      </c>
      <c r="J752" s="1">
        <v>1000000</v>
      </c>
      <c r="K752" s="1">
        <v>2000000</v>
      </c>
      <c r="L752" s="1">
        <v>1000000</v>
      </c>
      <c r="M752" s="1">
        <v>2000000</v>
      </c>
      <c r="N752" s="1">
        <v>3000000</v>
      </c>
      <c r="O752" s="1">
        <v>3000000</v>
      </c>
      <c r="P752" s="1">
        <v>3000000</v>
      </c>
      <c r="Q752" s="1">
        <v>3000000</v>
      </c>
      <c r="R752" s="1">
        <v>3000000</v>
      </c>
      <c r="S752" s="1">
        <v>3000000</v>
      </c>
      <c r="T752" s="1">
        <v>1000000</v>
      </c>
      <c r="U752" s="1">
        <v>3000000</v>
      </c>
      <c r="V752" s="29">
        <v>0.53120000000000001</v>
      </c>
      <c r="X752" s="35">
        <v>0.51559889768637546</v>
      </c>
      <c r="Y752" s="35">
        <v>0.51907756720304754</v>
      </c>
      <c r="Z752" s="35">
        <v>0.52775557574057552</v>
      </c>
      <c r="AA752" s="35">
        <v>0.52995809649279679</v>
      </c>
      <c r="AB752" s="35">
        <v>0.53154786295503642</v>
      </c>
      <c r="AC752" s="35">
        <v>0.53286040893141218</v>
      </c>
      <c r="AD752" s="35">
        <v>0.53489534417562612</v>
      </c>
      <c r="AE752" s="35">
        <v>0.52926598907572953</v>
      </c>
      <c r="AF752" s="35">
        <v>0.53044542107985915</v>
      </c>
      <c r="AG752" s="35">
        <v>0.53630032557465546</v>
      </c>
      <c r="AH752" s="35">
        <v>0.53507701330385415</v>
      </c>
      <c r="AI752" s="35">
        <v>0.5323951877646691</v>
      </c>
      <c r="AK752" s="28">
        <f t="shared" si="178"/>
        <v>515598.89768637548</v>
      </c>
      <c r="AL752" s="28">
        <f t="shared" si="179"/>
        <v>1038155.1344060951</v>
      </c>
      <c r="AM752" s="28">
        <f t="shared" si="180"/>
        <v>527755.57574057556</v>
      </c>
      <c r="AN752" s="28">
        <f t="shared" si="181"/>
        <v>1059916.1929855936</v>
      </c>
      <c r="AO752" s="28">
        <f t="shared" si="182"/>
        <v>1594643.5888651093</v>
      </c>
      <c r="AP752" s="28">
        <f t="shared" si="183"/>
        <v>1598581.2267942366</v>
      </c>
      <c r="AQ752" s="28">
        <f t="shared" si="184"/>
        <v>1604686.0325268784</v>
      </c>
      <c r="AR752" s="28">
        <f t="shared" si="185"/>
        <v>1587797.9672271886</v>
      </c>
      <c r="AS752" s="28">
        <f t="shared" si="186"/>
        <v>1591336.2632395774</v>
      </c>
      <c r="AT752" s="28">
        <f t="shared" si="187"/>
        <v>1608900.9767239664</v>
      </c>
      <c r="AU752" s="28">
        <f t="shared" si="188"/>
        <v>535077.01330385415</v>
      </c>
      <c r="AV752" s="28">
        <f t="shared" si="189"/>
        <v>1597185.5632940072</v>
      </c>
    </row>
    <row r="753" spans="1:48" x14ac:dyDescent="0.3">
      <c r="A753" s="7" t="s">
        <v>281</v>
      </c>
      <c r="B753" s="7" t="s">
        <v>659</v>
      </c>
      <c r="C753" s="7">
        <v>1312</v>
      </c>
      <c r="D753" s="2" t="s">
        <v>8</v>
      </c>
      <c r="E753" s="2">
        <v>917</v>
      </c>
      <c r="F753" s="2" t="s">
        <v>2230</v>
      </c>
      <c r="G753" s="2" t="s">
        <v>2484</v>
      </c>
      <c r="H753" s="8" t="s">
        <v>1909</v>
      </c>
      <c r="J753" s="1">
        <v>0</v>
      </c>
      <c r="K753" s="1">
        <v>0</v>
      </c>
      <c r="L753" s="1">
        <v>2000000</v>
      </c>
      <c r="M753" s="1">
        <v>2000000</v>
      </c>
      <c r="N753" s="1">
        <v>2000000</v>
      </c>
      <c r="O753" s="1">
        <v>3000000</v>
      </c>
      <c r="P753" s="1">
        <v>2000000</v>
      </c>
      <c r="Q753" s="1">
        <v>2000000</v>
      </c>
      <c r="R753" s="1">
        <v>3000000</v>
      </c>
      <c r="S753" s="1">
        <v>2000000</v>
      </c>
      <c r="T753" s="1">
        <v>1000000</v>
      </c>
      <c r="U753" s="1">
        <v>5000000</v>
      </c>
      <c r="V753" s="29">
        <v>0.53120000000000001</v>
      </c>
      <c r="X753" s="35">
        <v>0.51559889768637546</v>
      </c>
      <c r="Y753" s="35">
        <v>0.51907756720304754</v>
      </c>
      <c r="Z753" s="35">
        <v>0.52775557574057552</v>
      </c>
      <c r="AA753" s="35">
        <v>0.52995809649279679</v>
      </c>
      <c r="AB753" s="35">
        <v>0.53154786295503642</v>
      </c>
      <c r="AC753" s="35">
        <v>0.53286040893141218</v>
      </c>
      <c r="AD753" s="35">
        <v>0.53489534417562612</v>
      </c>
      <c r="AE753" s="35">
        <v>0.52926598907572953</v>
      </c>
      <c r="AF753" s="35">
        <v>0.53044542107985915</v>
      </c>
      <c r="AG753" s="35">
        <v>0.53630032557465546</v>
      </c>
      <c r="AH753" s="35">
        <v>0.53507701330385415</v>
      </c>
      <c r="AI753" s="35">
        <v>0.5323951877646691</v>
      </c>
      <c r="AK753" s="28">
        <f t="shared" si="178"/>
        <v>0</v>
      </c>
      <c r="AL753" s="28">
        <f t="shared" si="179"/>
        <v>0</v>
      </c>
      <c r="AM753" s="28">
        <f t="shared" si="180"/>
        <v>1055511.1514811511</v>
      </c>
      <c r="AN753" s="28">
        <f t="shared" si="181"/>
        <v>1059916.1929855936</v>
      </c>
      <c r="AO753" s="28">
        <f t="shared" si="182"/>
        <v>1063095.7259100729</v>
      </c>
      <c r="AP753" s="28">
        <f t="shared" si="183"/>
        <v>1598581.2267942366</v>
      </c>
      <c r="AQ753" s="28">
        <f t="shared" si="184"/>
        <v>1069790.6883512523</v>
      </c>
      <c r="AR753" s="28">
        <f t="shared" si="185"/>
        <v>1058531.978151459</v>
      </c>
      <c r="AS753" s="28">
        <f t="shared" si="186"/>
        <v>1591336.2632395774</v>
      </c>
      <c r="AT753" s="28">
        <f t="shared" si="187"/>
        <v>1072600.6511493109</v>
      </c>
      <c r="AU753" s="28">
        <f t="shared" si="188"/>
        <v>535077.01330385415</v>
      </c>
      <c r="AV753" s="28">
        <f t="shared" si="189"/>
        <v>2661975.9388233456</v>
      </c>
    </row>
    <row r="754" spans="1:48" x14ac:dyDescent="0.3">
      <c r="A754" s="7" t="s">
        <v>281</v>
      </c>
      <c r="B754" s="7" t="s">
        <v>659</v>
      </c>
      <c r="C754" s="7">
        <v>1312</v>
      </c>
      <c r="D754" s="2" t="s">
        <v>8</v>
      </c>
      <c r="E754" s="2">
        <v>917</v>
      </c>
      <c r="F754" s="2" t="s">
        <v>2231</v>
      </c>
      <c r="G754" s="2" t="s">
        <v>2484</v>
      </c>
      <c r="H754" s="8" t="s">
        <v>1910</v>
      </c>
      <c r="J754" s="1">
        <v>0</v>
      </c>
      <c r="K754" s="1">
        <v>0</v>
      </c>
      <c r="L754" s="1">
        <v>0</v>
      </c>
      <c r="M754" s="1">
        <v>1000000</v>
      </c>
      <c r="N754" s="1">
        <v>1000000</v>
      </c>
      <c r="O754" s="1">
        <v>2000000</v>
      </c>
      <c r="P754" s="1">
        <v>1000000</v>
      </c>
      <c r="Q754" s="1">
        <v>1000000</v>
      </c>
      <c r="R754" s="1">
        <v>1000000</v>
      </c>
      <c r="S754" s="1">
        <v>2000000</v>
      </c>
      <c r="T754" s="1">
        <v>1000000</v>
      </c>
      <c r="U754" s="1">
        <v>2000000</v>
      </c>
      <c r="V754" s="29">
        <v>0.53120000000000001</v>
      </c>
      <c r="X754" s="35">
        <v>0.51559889768637546</v>
      </c>
      <c r="Y754" s="35">
        <v>0.51907756720304754</v>
      </c>
      <c r="Z754" s="35">
        <v>0.52775557574057552</v>
      </c>
      <c r="AA754" s="35">
        <v>0.52995809649279679</v>
      </c>
      <c r="AB754" s="35">
        <v>0.53154786295503642</v>
      </c>
      <c r="AC754" s="35">
        <v>0.53286040893141218</v>
      </c>
      <c r="AD754" s="35">
        <v>0.53489534417562612</v>
      </c>
      <c r="AE754" s="35">
        <v>0.52926598907572953</v>
      </c>
      <c r="AF754" s="35">
        <v>0.53044542107985915</v>
      </c>
      <c r="AG754" s="35">
        <v>0.53630032557465546</v>
      </c>
      <c r="AH754" s="35">
        <v>0.53507701330385415</v>
      </c>
      <c r="AI754" s="35">
        <v>0.5323951877646691</v>
      </c>
      <c r="AK754" s="28">
        <f t="shared" si="178"/>
        <v>0</v>
      </c>
      <c r="AL754" s="28">
        <f t="shared" si="179"/>
        <v>0</v>
      </c>
      <c r="AM754" s="28">
        <f t="shared" si="180"/>
        <v>0</v>
      </c>
      <c r="AN754" s="28">
        <f t="shared" si="181"/>
        <v>529958.09649279679</v>
      </c>
      <c r="AO754" s="28">
        <f t="shared" si="182"/>
        <v>531547.86295503646</v>
      </c>
      <c r="AP754" s="28">
        <f t="shared" si="183"/>
        <v>1065720.8178628243</v>
      </c>
      <c r="AQ754" s="28">
        <f t="shared" si="184"/>
        <v>534895.34417562617</v>
      </c>
      <c r="AR754" s="28">
        <f t="shared" si="185"/>
        <v>529265.98907572951</v>
      </c>
      <c r="AS754" s="28">
        <f t="shared" si="186"/>
        <v>530445.42107985914</v>
      </c>
      <c r="AT754" s="28">
        <f t="shared" si="187"/>
        <v>1072600.6511493109</v>
      </c>
      <c r="AU754" s="28">
        <f t="shared" si="188"/>
        <v>535077.01330385415</v>
      </c>
      <c r="AV754" s="28">
        <f t="shared" si="189"/>
        <v>1064790.3755293381</v>
      </c>
    </row>
    <row r="755" spans="1:48" x14ac:dyDescent="0.3">
      <c r="A755" s="7" t="s">
        <v>281</v>
      </c>
      <c r="B755" s="7" t="s">
        <v>659</v>
      </c>
      <c r="C755" s="7">
        <v>1312</v>
      </c>
      <c r="D755" s="2" t="s">
        <v>8</v>
      </c>
      <c r="E755" s="2">
        <v>917</v>
      </c>
      <c r="F755" s="2" t="s">
        <v>2232</v>
      </c>
      <c r="G755" s="2" t="s">
        <v>2484</v>
      </c>
      <c r="H755" s="8" t="s">
        <v>1911</v>
      </c>
      <c r="J755" s="1">
        <v>0</v>
      </c>
      <c r="K755" s="1">
        <v>0</v>
      </c>
      <c r="L755" s="1">
        <v>0</v>
      </c>
      <c r="M755" s="1">
        <v>1000000</v>
      </c>
      <c r="N755" s="1">
        <v>1000000</v>
      </c>
      <c r="O755" s="1">
        <v>1000000</v>
      </c>
      <c r="P755" s="1">
        <v>1000000</v>
      </c>
      <c r="Q755" s="1">
        <v>1000000</v>
      </c>
      <c r="R755" s="1">
        <v>1000000</v>
      </c>
      <c r="S755" s="1">
        <v>1000000</v>
      </c>
      <c r="T755" s="1">
        <v>1000000</v>
      </c>
      <c r="U755" s="1">
        <v>1000000</v>
      </c>
      <c r="V755" s="29">
        <v>0.53120000000000001</v>
      </c>
      <c r="X755" s="35">
        <v>0.51559889768637546</v>
      </c>
      <c r="Y755" s="35">
        <v>0.51907756720304754</v>
      </c>
      <c r="Z755" s="35">
        <v>0.52775557574057552</v>
      </c>
      <c r="AA755" s="35">
        <v>0.52995809649279679</v>
      </c>
      <c r="AB755" s="35">
        <v>0.53154786295503642</v>
      </c>
      <c r="AC755" s="35">
        <v>0.53286040893141218</v>
      </c>
      <c r="AD755" s="35">
        <v>0.53489534417562612</v>
      </c>
      <c r="AE755" s="35">
        <v>0.52926598907572953</v>
      </c>
      <c r="AF755" s="35">
        <v>0.53044542107985915</v>
      </c>
      <c r="AG755" s="35">
        <v>0.53630032557465546</v>
      </c>
      <c r="AH755" s="35">
        <v>0.53507701330385415</v>
      </c>
      <c r="AI755" s="35">
        <v>0.5323951877646691</v>
      </c>
      <c r="AK755" s="28">
        <f t="shared" si="178"/>
        <v>0</v>
      </c>
      <c r="AL755" s="28">
        <f t="shared" si="179"/>
        <v>0</v>
      </c>
      <c r="AM755" s="28">
        <f t="shared" si="180"/>
        <v>0</v>
      </c>
      <c r="AN755" s="28">
        <f t="shared" si="181"/>
        <v>529958.09649279679</v>
      </c>
      <c r="AO755" s="28">
        <f t="shared" si="182"/>
        <v>531547.86295503646</v>
      </c>
      <c r="AP755" s="28">
        <f t="shared" si="183"/>
        <v>532860.40893141215</v>
      </c>
      <c r="AQ755" s="28">
        <f t="shared" si="184"/>
        <v>534895.34417562617</v>
      </c>
      <c r="AR755" s="28">
        <f t="shared" si="185"/>
        <v>529265.98907572951</v>
      </c>
      <c r="AS755" s="28">
        <f t="shared" si="186"/>
        <v>530445.42107985914</v>
      </c>
      <c r="AT755" s="28">
        <f t="shared" si="187"/>
        <v>536300.32557465544</v>
      </c>
      <c r="AU755" s="28">
        <f t="shared" si="188"/>
        <v>535077.01330385415</v>
      </c>
      <c r="AV755" s="28">
        <f t="shared" si="189"/>
        <v>532395.18776466907</v>
      </c>
    </row>
    <row r="756" spans="1:48" x14ac:dyDescent="0.3">
      <c r="A756" s="7" t="s">
        <v>281</v>
      </c>
      <c r="B756" s="7" t="s">
        <v>659</v>
      </c>
      <c r="C756" s="7">
        <v>1312</v>
      </c>
      <c r="D756" s="2" t="s">
        <v>8</v>
      </c>
      <c r="E756" s="2">
        <v>917</v>
      </c>
      <c r="F756" s="2" t="s">
        <v>2233</v>
      </c>
      <c r="G756" s="2" t="s">
        <v>2484</v>
      </c>
      <c r="H756" s="8" t="s">
        <v>1912</v>
      </c>
      <c r="J756" s="1">
        <v>1000000</v>
      </c>
      <c r="K756" s="1">
        <v>0</v>
      </c>
      <c r="L756" s="1">
        <v>0</v>
      </c>
      <c r="M756" s="1">
        <v>1000000</v>
      </c>
      <c r="N756" s="1">
        <v>0</v>
      </c>
      <c r="O756" s="1">
        <v>0</v>
      </c>
      <c r="P756" s="1">
        <v>1000000</v>
      </c>
      <c r="Q756" s="1">
        <v>0</v>
      </c>
      <c r="R756" s="1">
        <v>0</v>
      </c>
      <c r="S756" s="1">
        <v>0</v>
      </c>
      <c r="T756" s="1">
        <v>1000000</v>
      </c>
      <c r="U756" s="1">
        <v>0</v>
      </c>
      <c r="V756" s="29">
        <v>0.53120000000000001</v>
      </c>
      <c r="X756" s="35">
        <v>0.51559889768637546</v>
      </c>
      <c r="Y756" s="35">
        <v>0.51907756720304754</v>
      </c>
      <c r="Z756" s="35">
        <v>0.52775557574057552</v>
      </c>
      <c r="AA756" s="35">
        <v>0.52995809649279679</v>
      </c>
      <c r="AB756" s="35">
        <v>0.53154786295503642</v>
      </c>
      <c r="AC756" s="35">
        <v>0.53286040893141218</v>
      </c>
      <c r="AD756" s="35">
        <v>0.53489534417562612</v>
      </c>
      <c r="AE756" s="35">
        <v>0.52926598907572953</v>
      </c>
      <c r="AF756" s="35">
        <v>0.53044542107985915</v>
      </c>
      <c r="AG756" s="35">
        <v>0.53630032557465546</v>
      </c>
      <c r="AH756" s="35">
        <v>0.53507701330385415</v>
      </c>
      <c r="AI756" s="35">
        <v>0.5323951877646691</v>
      </c>
      <c r="AK756" s="28">
        <f t="shared" si="178"/>
        <v>515598.89768637548</v>
      </c>
      <c r="AL756" s="28">
        <f t="shared" si="179"/>
        <v>0</v>
      </c>
      <c r="AM756" s="28">
        <f t="shared" si="180"/>
        <v>0</v>
      </c>
      <c r="AN756" s="28">
        <f t="shared" si="181"/>
        <v>529958.09649279679</v>
      </c>
      <c r="AO756" s="28">
        <f t="shared" si="182"/>
        <v>0</v>
      </c>
      <c r="AP756" s="28">
        <f t="shared" si="183"/>
        <v>0</v>
      </c>
      <c r="AQ756" s="28">
        <f t="shared" si="184"/>
        <v>534895.34417562617</v>
      </c>
      <c r="AR756" s="28">
        <f t="shared" si="185"/>
        <v>0</v>
      </c>
      <c r="AS756" s="28">
        <f t="shared" si="186"/>
        <v>0</v>
      </c>
      <c r="AT756" s="28">
        <f t="shared" si="187"/>
        <v>0</v>
      </c>
      <c r="AU756" s="28">
        <f t="shared" si="188"/>
        <v>535077.01330385415</v>
      </c>
      <c r="AV756" s="28">
        <f t="shared" si="189"/>
        <v>0</v>
      </c>
    </row>
    <row r="757" spans="1:48" x14ac:dyDescent="0.3">
      <c r="A757" s="7" t="s">
        <v>281</v>
      </c>
      <c r="B757" s="7" t="s">
        <v>659</v>
      </c>
      <c r="C757" s="7">
        <v>1312</v>
      </c>
      <c r="D757" s="2" t="s">
        <v>8</v>
      </c>
      <c r="E757" s="2">
        <v>917</v>
      </c>
      <c r="F757" s="2" t="s">
        <v>2234</v>
      </c>
      <c r="G757" s="2" t="s">
        <v>2484</v>
      </c>
      <c r="H757" s="8" t="s">
        <v>1913</v>
      </c>
      <c r="J757" s="1">
        <v>0</v>
      </c>
      <c r="K757" s="1">
        <v>0</v>
      </c>
      <c r="L757" s="1">
        <v>0</v>
      </c>
      <c r="M757" s="1">
        <v>1000000</v>
      </c>
      <c r="N757" s="1">
        <v>0</v>
      </c>
      <c r="O757" s="1">
        <v>0</v>
      </c>
      <c r="P757" s="1">
        <v>1000000</v>
      </c>
      <c r="Q757" s="1">
        <v>0</v>
      </c>
      <c r="R757" s="1">
        <v>0</v>
      </c>
      <c r="S757" s="1">
        <v>1000000</v>
      </c>
      <c r="T757" s="1">
        <v>0</v>
      </c>
      <c r="U757" s="1">
        <v>1000000</v>
      </c>
      <c r="V757" s="29">
        <v>0.53120000000000001</v>
      </c>
      <c r="X757" s="35">
        <v>0.51559889768637546</v>
      </c>
      <c r="Y757" s="35">
        <v>0.51907756720304754</v>
      </c>
      <c r="Z757" s="35">
        <v>0.52775557574057552</v>
      </c>
      <c r="AA757" s="35">
        <v>0.52995809649279679</v>
      </c>
      <c r="AB757" s="35">
        <v>0.53154786295503642</v>
      </c>
      <c r="AC757" s="35">
        <v>0.53286040893141218</v>
      </c>
      <c r="AD757" s="35">
        <v>0.53489534417562612</v>
      </c>
      <c r="AE757" s="35">
        <v>0.52926598907572953</v>
      </c>
      <c r="AF757" s="35">
        <v>0.53044542107985915</v>
      </c>
      <c r="AG757" s="35">
        <v>0.53630032557465546</v>
      </c>
      <c r="AH757" s="35">
        <v>0.53507701330385415</v>
      </c>
      <c r="AI757" s="35">
        <v>0.5323951877646691</v>
      </c>
      <c r="AK757" s="28">
        <f t="shared" si="178"/>
        <v>0</v>
      </c>
      <c r="AL757" s="28">
        <f t="shared" si="179"/>
        <v>0</v>
      </c>
      <c r="AM757" s="28">
        <f t="shared" si="180"/>
        <v>0</v>
      </c>
      <c r="AN757" s="28">
        <f t="shared" si="181"/>
        <v>529958.09649279679</v>
      </c>
      <c r="AO757" s="28">
        <f t="shared" si="182"/>
        <v>0</v>
      </c>
      <c r="AP757" s="28">
        <f t="shared" si="183"/>
        <v>0</v>
      </c>
      <c r="AQ757" s="28">
        <f t="shared" si="184"/>
        <v>534895.34417562617</v>
      </c>
      <c r="AR757" s="28">
        <f t="shared" si="185"/>
        <v>0</v>
      </c>
      <c r="AS757" s="28">
        <f t="shared" si="186"/>
        <v>0</v>
      </c>
      <c r="AT757" s="28">
        <f t="shared" si="187"/>
        <v>536300.32557465544</v>
      </c>
      <c r="AU757" s="28">
        <f t="shared" si="188"/>
        <v>0</v>
      </c>
      <c r="AV757" s="28">
        <f t="shared" si="189"/>
        <v>532395.18776466907</v>
      </c>
    </row>
    <row r="758" spans="1:48" x14ac:dyDescent="0.3">
      <c r="A758" s="7" t="s">
        <v>281</v>
      </c>
      <c r="B758" s="7" t="s">
        <v>659</v>
      </c>
      <c r="C758" s="7">
        <v>1312</v>
      </c>
      <c r="D758" s="2" t="s">
        <v>8</v>
      </c>
      <c r="E758" s="2">
        <v>917</v>
      </c>
      <c r="F758" s="2" t="s">
        <v>2235</v>
      </c>
      <c r="G758" s="2" t="s">
        <v>2484</v>
      </c>
      <c r="H758" s="8" t="s">
        <v>1914</v>
      </c>
      <c r="J758" s="1">
        <v>0</v>
      </c>
      <c r="K758" s="1">
        <v>0</v>
      </c>
      <c r="L758" s="1">
        <v>0</v>
      </c>
      <c r="M758" s="1">
        <v>0</v>
      </c>
      <c r="N758" s="1">
        <v>1000000</v>
      </c>
      <c r="O758" s="1">
        <v>0</v>
      </c>
      <c r="P758" s="1">
        <v>0</v>
      </c>
      <c r="Q758" s="1">
        <v>1000000</v>
      </c>
      <c r="R758" s="1">
        <v>0</v>
      </c>
      <c r="S758" s="1">
        <v>0</v>
      </c>
      <c r="T758" s="1">
        <v>1000000</v>
      </c>
      <c r="U758" s="1">
        <v>0</v>
      </c>
      <c r="V758" s="29">
        <v>0.53120000000000001</v>
      </c>
      <c r="X758" s="35">
        <v>0.51559889768637546</v>
      </c>
      <c r="Y758" s="35">
        <v>0.51907756720304754</v>
      </c>
      <c r="Z758" s="35">
        <v>0.52775557574057552</v>
      </c>
      <c r="AA758" s="35">
        <v>0.52995809649279679</v>
      </c>
      <c r="AB758" s="35">
        <v>0.53154786295503642</v>
      </c>
      <c r="AC758" s="35">
        <v>0.53286040893141218</v>
      </c>
      <c r="AD758" s="35">
        <v>0.53489534417562612</v>
      </c>
      <c r="AE758" s="35">
        <v>0.52926598907572953</v>
      </c>
      <c r="AF758" s="35">
        <v>0.53044542107985915</v>
      </c>
      <c r="AG758" s="35">
        <v>0.53630032557465546</v>
      </c>
      <c r="AH758" s="35">
        <v>0.53507701330385415</v>
      </c>
      <c r="AI758" s="35">
        <v>0.5323951877646691</v>
      </c>
      <c r="AK758" s="28">
        <f t="shared" si="178"/>
        <v>0</v>
      </c>
      <c r="AL758" s="28">
        <f t="shared" si="179"/>
        <v>0</v>
      </c>
      <c r="AM758" s="28">
        <f t="shared" si="180"/>
        <v>0</v>
      </c>
      <c r="AN758" s="28">
        <f t="shared" si="181"/>
        <v>0</v>
      </c>
      <c r="AO758" s="28">
        <f t="shared" si="182"/>
        <v>531547.86295503646</v>
      </c>
      <c r="AP758" s="28">
        <f t="shared" si="183"/>
        <v>0</v>
      </c>
      <c r="AQ758" s="28">
        <f t="shared" si="184"/>
        <v>0</v>
      </c>
      <c r="AR758" s="28">
        <f t="shared" si="185"/>
        <v>529265.98907572951</v>
      </c>
      <c r="AS758" s="28">
        <f t="shared" si="186"/>
        <v>0</v>
      </c>
      <c r="AT758" s="28">
        <f t="shared" si="187"/>
        <v>0</v>
      </c>
      <c r="AU758" s="28">
        <f t="shared" si="188"/>
        <v>535077.01330385415</v>
      </c>
      <c r="AV758" s="28">
        <f t="shared" si="189"/>
        <v>0</v>
      </c>
    </row>
    <row r="759" spans="1:48" x14ac:dyDescent="0.3">
      <c r="A759" s="7" t="s">
        <v>281</v>
      </c>
      <c r="B759" s="7" t="s">
        <v>659</v>
      </c>
      <c r="C759" s="7">
        <v>1312</v>
      </c>
      <c r="D759" s="2" t="s">
        <v>8</v>
      </c>
      <c r="E759" s="2">
        <v>917</v>
      </c>
      <c r="F759" s="2" t="s">
        <v>2236</v>
      </c>
      <c r="G759" s="2" t="s">
        <v>2484</v>
      </c>
      <c r="H759" s="8" t="s">
        <v>1915</v>
      </c>
      <c r="J759" s="1">
        <v>0</v>
      </c>
      <c r="K759" s="1">
        <v>1000000</v>
      </c>
      <c r="L759" s="1">
        <v>0</v>
      </c>
      <c r="M759" s="1">
        <v>1000000</v>
      </c>
      <c r="N759" s="1">
        <v>0</v>
      </c>
      <c r="O759" s="1">
        <v>0</v>
      </c>
      <c r="P759" s="1">
        <v>1000000</v>
      </c>
      <c r="Q759" s="1">
        <v>0</v>
      </c>
      <c r="R759" s="1">
        <v>0</v>
      </c>
      <c r="S759" s="1">
        <v>1000000</v>
      </c>
      <c r="T759" s="1">
        <v>0</v>
      </c>
      <c r="U759" s="1">
        <v>0</v>
      </c>
      <c r="V759" s="29">
        <v>0.53120000000000001</v>
      </c>
      <c r="X759" s="35">
        <v>0.51559889768637546</v>
      </c>
      <c r="Y759" s="35">
        <v>0.51907756720304754</v>
      </c>
      <c r="Z759" s="35">
        <v>0.52775557574057552</v>
      </c>
      <c r="AA759" s="35">
        <v>0.52995809649279679</v>
      </c>
      <c r="AB759" s="35">
        <v>0.53154786295503642</v>
      </c>
      <c r="AC759" s="35">
        <v>0.53286040893141218</v>
      </c>
      <c r="AD759" s="35">
        <v>0.53489534417562612</v>
      </c>
      <c r="AE759" s="35">
        <v>0.52926598907572953</v>
      </c>
      <c r="AF759" s="35">
        <v>0.53044542107985915</v>
      </c>
      <c r="AG759" s="35">
        <v>0.53630032557465546</v>
      </c>
      <c r="AH759" s="35">
        <v>0.53507701330385415</v>
      </c>
      <c r="AI759" s="35">
        <v>0.5323951877646691</v>
      </c>
      <c r="AK759" s="28">
        <f t="shared" si="178"/>
        <v>0</v>
      </c>
      <c r="AL759" s="28">
        <f t="shared" si="179"/>
        <v>519077.56720304757</v>
      </c>
      <c r="AM759" s="28">
        <f t="shared" si="180"/>
        <v>0</v>
      </c>
      <c r="AN759" s="28">
        <f t="shared" si="181"/>
        <v>529958.09649279679</v>
      </c>
      <c r="AO759" s="28">
        <f t="shared" si="182"/>
        <v>0</v>
      </c>
      <c r="AP759" s="28">
        <f t="shared" si="183"/>
        <v>0</v>
      </c>
      <c r="AQ759" s="28">
        <f t="shared" si="184"/>
        <v>534895.34417562617</v>
      </c>
      <c r="AR759" s="28">
        <f t="shared" si="185"/>
        <v>0</v>
      </c>
      <c r="AS759" s="28">
        <f t="shared" si="186"/>
        <v>0</v>
      </c>
      <c r="AT759" s="28">
        <f t="shared" si="187"/>
        <v>536300.32557465544</v>
      </c>
      <c r="AU759" s="28">
        <f t="shared" si="188"/>
        <v>0</v>
      </c>
      <c r="AV759" s="28">
        <f t="shared" si="189"/>
        <v>0</v>
      </c>
    </row>
    <row r="760" spans="1:48" x14ac:dyDescent="0.3">
      <c r="A760" s="7" t="s">
        <v>281</v>
      </c>
      <c r="B760" s="7" t="s">
        <v>659</v>
      </c>
      <c r="C760" s="7">
        <v>1312</v>
      </c>
      <c r="D760" s="2" t="s">
        <v>8</v>
      </c>
      <c r="E760" s="2">
        <v>917</v>
      </c>
      <c r="F760" s="2" t="s">
        <v>2237</v>
      </c>
      <c r="G760" s="2" t="s">
        <v>2484</v>
      </c>
      <c r="H760" s="8" t="s">
        <v>1916</v>
      </c>
      <c r="J760" s="1">
        <v>0</v>
      </c>
      <c r="K760" s="1">
        <v>0</v>
      </c>
      <c r="L760" s="1">
        <v>1000000</v>
      </c>
      <c r="M760" s="1">
        <v>0</v>
      </c>
      <c r="N760" s="1">
        <v>1000000</v>
      </c>
      <c r="O760" s="1">
        <v>0</v>
      </c>
      <c r="P760" s="1">
        <v>1000000</v>
      </c>
      <c r="Q760" s="1">
        <v>1000000</v>
      </c>
      <c r="R760" s="1">
        <v>0</v>
      </c>
      <c r="S760" s="1">
        <v>1000000</v>
      </c>
      <c r="T760" s="1">
        <v>0</v>
      </c>
      <c r="U760" s="1">
        <v>1000000</v>
      </c>
      <c r="V760" s="29">
        <v>0.53120000000000001</v>
      </c>
      <c r="X760" s="35">
        <v>0.51559889768637546</v>
      </c>
      <c r="Y760" s="35">
        <v>0.51907756720304754</v>
      </c>
      <c r="Z760" s="35">
        <v>0.52775557574057552</v>
      </c>
      <c r="AA760" s="35">
        <v>0.52995809649279679</v>
      </c>
      <c r="AB760" s="35">
        <v>0.53154786295503642</v>
      </c>
      <c r="AC760" s="35">
        <v>0.53286040893141218</v>
      </c>
      <c r="AD760" s="35">
        <v>0.53489534417562612</v>
      </c>
      <c r="AE760" s="35">
        <v>0.52926598907572953</v>
      </c>
      <c r="AF760" s="35">
        <v>0.53044542107985915</v>
      </c>
      <c r="AG760" s="35">
        <v>0.53630032557465546</v>
      </c>
      <c r="AH760" s="35">
        <v>0.53507701330385415</v>
      </c>
      <c r="AI760" s="35">
        <v>0.5323951877646691</v>
      </c>
      <c r="AK760" s="28">
        <f t="shared" si="178"/>
        <v>0</v>
      </c>
      <c r="AL760" s="28">
        <f t="shared" si="179"/>
        <v>0</v>
      </c>
      <c r="AM760" s="28">
        <f t="shared" si="180"/>
        <v>527755.57574057556</v>
      </c>
      <c r="AN760" s="28">
        <f t="shared" si="181"/>
        <v>0</v>
      </c>
      <c r="AO760" s="28">
        <f t="shared" si="182"/>
        <v>531547.86295503646</v>
      </c>
      <c r="AP760" s="28">
        <f t="shared" si="183"/>
        <v>0</v>
      </c>
      <c r="AQ760" s="28">
        <f t="shared" si="184"/>
        <v>534895.34417562617</v>
      </c>
      <c r="AR760" s="28">
        <f t="shared" si="185"/>
        <v>529265.98907572951</v>
      </c>
      <c r="AS760" s="28">
        <f t="shared" si="186"/>
        <v>0</v>
      </c>
      <c r="AT760" s="28">
        <f t="shared" si="187"/>
        <v>536300.32557465544</v>
      </c>
      <c r="AU760" s="28">
        <f t="shared" si="188"/>
        <v>0</v>
      </c>
      <c r="AV760" s="28">
        <f t="shared" si="189"/>
        <v>532395.18776466907</v>
      </c>
    </row>
    <row r="761" spans="1:48" x14ac:dyDescent="0.3">
      <c r="A761" s="7" t="s">
        <v>281</v>
      </c>
      <c r="B761" s="7" t="s">
        <v>659</v>
      </c>
      <c r="C761" s="7">
        <v>1312</v>
      </c>
      <c r="D761" s="2" t="s">
        <v>8</v>
      </c>
      <c r="E761" s="2">
        <v>917</v>
      </c>
      <c r="F761" s="2" t="s">
        <v>2238</v>
      </c>
      <c r="G761" s="2" t="s">
        <v>2484</v>
      </c>
      <c r="H761" s="8" t="s">
        <v>1917</v>
      </c>
      <c r="J761" s="1">
        <v>5000000</v>
      </c>
      <c r="K761" s="1">
        <v>5000000</v>
      </c>
      <c r="L761" s="1">
        <v>15000000</v>
      </c>
      <c r="M761" s="1">
        <v>25000000</v>
      </c>
      <c r="N761" s="1">
        <v>30000000</v>
      </c>
      <c r="O761" s="1">
        <v>35000000</v>
      </c>
      <c r="P761" s="1">
        <v>35000000</v>
      </c>
      <c r="Q761" s="1">
        <v>40000000</v>
      </c>
      <c r="R761" s="1">
        <v>40000000</v>
      </c>
      <c r="S761" s="1">
        <v>45000000</v>
      </c>
      <c r="T761" s="1">
        <v>40000000</v>
      </c>
      <c r="U761" s="1">
        <v>40000000</v>
      </c>
      <c r="V761" s="29">
        <v>0.53120000000000001</v>
      </c>
      <c r="X761" s="35">
        <v>0.51559889768637546</v>
      </c>
      <c r="Y761" s="35">
        <v>0.51907756720304754</v>
      </c>
      <c r="Z761" s="35">
        <v>0.52775557574057552</v>
      </c>
      <c r="AA761" s="35">
        <v>0.52995809649279679</v>
      </c>
      <c r="AB761" s="35">
        <v>0.53154786295503642</v>
      </c>
      <c r="AC761" s="35">
        <v>0.53286040893141218</v>
      </c>
      <c r="AD761" s="35">
        <v>0.53489534417562612</v>
      </c>
      <c r="AE761" s="35">
        <v>0.52926598907572953</v>
      </c>
      <c r="AF761" s="35">
        <v>0.53044542107985915</v>
      </c>
      <c r="AG761" s="35">
        <v>0.53630032557465546</v>
      </c>
      <c r="AH761" s="35">
        <v>0.53507701330385415</v>
      </c>
      <c r="AI761" s="35">
        <v>0.5323951877646691</v>
      </c>
      <c r="AK761" s="28">
        <f t="shared" si="178"/>
        <v>2577994.4884318775</v>
      </c>
      <c r="AL761" s="28">
        <f t="shared" si="179"/>
        <v>2595387.8360152375</v>
      </c>
      <c r="AM761" s="28">
        <f t="shared" si="180"/>
        <v>7916333.6361086331</v>
      </c>
      <c r="AN761" s="28">
        <f t="shared" si="181"/>
        <v>13248952.412319919</v>
      </c>
      <c r="AO761" s="28">
        <f t="shared" si="182"/>
        <v>15946435.888651093</v>
      </c>
      <c r="AP761" s="28">
        <f t="shared" si="183"/>
        <v>18650114.312599428</v>
      </c>
      <c r="AQ761" s="28">
        <f t="shared" si="184"/>
        <v>18721337.046146914</v>
      </c>
      <c r="AR761" s="28">
        <f t="shared" si="185"/>
        <v>21170639.563029181</v>
      </c>
      <c r="AS761" s="28">
        <f t="shared" si="186"/>
        <v>21217816.843194366</v>
      </c>
      <c r="AT761" s="28">
        <f t="shared" si="187"/>
        <v>24133514.650859494</v>
      </c>
      <c r="AU761" s="28">
        <f t="shared" si="188"/>
        <v>21403080.532154165</v>
      </c>
      <c r="AV761" s="28">
        <f t="shared" si="189"/>
        <v>21295807.510586765</v>
      </c>
    </row>
    <row r="762" spans="1:48" x14ac:dyDescent="0.3">
      <c r="A762" s="7" t="s">
        <v>281</v>
      </c>
      <c r="B762" s="7" t="s">
        <v>659</v>
      </c>
      <c r="C762" s="7">
        <v>1312</v>
      </c>
      <c r="D762" s="2" t="s">
        <v>252</v>
      </c>
      <c r="E762" s="2">
        <v>999</v>
      </c>
      <c r="F762" s="2" t="s">
        <v>252</v>
      </c>
      <c r="G762" s="2" t="s">
        <v>2484</v>
      </c>
      <c r="H762" s="8" t="s">
        <v>1777</v>
      </c>
      <c r="J762" s="1">
        <v>5000000</v>
      </c>
      <c r="K762" s="1">
        <v>15000000</v>
      </c>
      <c r="L762" s="1">
        <v>20000000</v>
      </c>
      <c r="M762" s="1">
        <v>40000000</v>
      </c>
      <c r="N762" s="1">
        <v>50000000</v>
      </c>
      <c r="O762" s="1">
        <v>65000000</v>
      </c>
      <c r="P762" s="1">
        <v>75000000</v>
      </c>
      <c r="Q762" s="1">
        <v>70000000</v>
      </c>
      <c r="R762" s="1">
        <v>55000000</v>
      </c>
      <c r="S762" s="1">
        <v>70000000</v>
      </c>
      <c r="T762" s="1">
        <v>75000000</v>
      </c>
      <c r="U762" s="1">
        <v>60000000</v>
      </c>
      <c r="V762" s="29">
        <v>0.53120000000000001</v>
      </c>
      <c r="X762" s="35">
        <v>0.51559889768637546</v>
      </c>
      <c r="Y762" s="35">
        <v>0.51907756720304754</v>
      </c>
      <c r="Z762" s="35">
        <v>0.52775557574057552</v>
      </c>
      <c r="AA762" s="35">
        <v>0.52995809649279679</v>
      </c>
      <c r="AB762" s="35">
        <v>0.53154786295503642</v>
      </c>
      <c r="AC762" s="35">
        <v>0.53286040893141218</v>
      </c>
      <c r="AD762" s="35">
        <v>0.53489534417562612</v>
      </c>
      <c r="AE762" s="35">
        <v>0.52926598907572953</v>
      </c>
      <c r="AF762" s="35">
        <v>0.53044542107985915</v>
      </c>
      <c r="AG762" s="35">
        <v>0.53630032557465546</v>
      </c>
      <c r="AH762" s="35">
        <v>0.53507701330385415</v>
      </c>
      <c r="AI762" s="35">
        <v>0.5323951877646691</v>
      </c>
      <c r="AK762" s="28">
        <f t="shared" si="178"/>
        <v>2577994.4884318775</v>
      </c>
      <c r="AL762" s="28">
        <f t="shared" si="179"/>
        <v>7786163.5080457134</v>
      </c>
      <c r="AM762" s="28">
        <f t="shared" si="180"/>
        <v>10555111.51481151</v>
      </c>
      <c r="AN762" s="28">
        <f t="shared" si="181"/>
        <v>21198323.859711871</v>
      </c>
      <c r="AO762" s="28">
        <f t="shared" si="182"/>
        <v>26577393.147751819</v>
      </c>
      <c r="AP762" s="28">
        <f t="shared" si="183"/>
        <v>34635926.58054179</v>
      </c>
      <c r="AQ762" s="28">
        <f t="shared" si="184"/>
        <v>40117150.81317196</v>
      </c>
      <c r="AR762" s="28">
        <f t="shared" si="185"/>
        <v>37048619.23530107</v>
      </c>
      <c r="AS762" s="28">
        <f t="shared" si="186"/>
        <v>29174498.159392253</v>
      </c>
      <c r="AT762" s="28">
        <f t="shared" si="187"/>
        <v>37541022.790225878</v>
      </c>
      <c r="AU762" s="28">
        <f t="shared" si="188"/>
        <v>40130775.997789063</v>
      </c>
      <c r="AV762" s="28">
        <f t="shared" si="189"/>
        <v>31943711.265880145</v>
      </c>
    </row>
    <row r="763" spans="1:48" x14ac:dyDescent="0.3">
      <c r="A763" s="7" t="s">
        <v>281</v>
      </c>
      <c r="B763" s="7" t="s">
        <v>659</v>
      </c>
      <c r="C763" s="7">
        <v>1312</v>
      </c>
      <c r="D763" s="2" t="s">
        <v>8</v>
      </c>
      <c r="E763" s="2">
        <v>917</v>
      </c>
      <c r="F763" s="2" t="s">
        <v>673</v>
      </c>
      <c r="G763" s="2" t="s">
        <v>654</v>
      </c>
      <c r="H763" s="8" t="s">
        <v>572</v>
      </c>
      <c r="J763" s="1">
        <v>300000</v>
      </c>
      <c r="K763" s="1">
        <v>300000</v>
      </c>
      <c r="L763" s="1">
        <v>500000</v>
      </c>
      <c r="M763" s="1">
        <v>1000000</v>
      </c>
      <c r="N763" s="1">
        <v>500000</v>
      </c>
      <c r="O763" s="1">
        <v>500000</v>
      </c>
      <c r="P763" s="1">
        <v>500000</v>
      </c>
      <c r="Q763" s="1">
        <v>1500000</v>
      </c>
      <c r="R763" s="1">
        <v>2000000</v>
      </c>
      <c r="S763" s="1">
        <v>2500000</v>
      </c>
      <c r="T763" s="1">
        <v>2000000</v>
      </c>
      <c r="U763" s="1">
        <v>2500000</v>
      </c>
      <c r="V763" s="29">
        <v>0.53120000000000001</v>
      </c>
      <c r="X763" s="35">
        <v>0.51559889768637546</v>
      </c>
      <c r="Y763" s="35">
        <v>0.51907756720304754</v>
      </c>
      <c r="Z763" s="35">
        <v>0.52775557574057552</v>
      </c>
      <c r="AA763" s="35">
        <v>0.52995809649279679</v>
      </c>
      <c r="AB763" s="35">
        <v>0.53154786295503642</v>
      </c>
      <c r="AC763" s="35">
        <v>0.53286040893141218</v>
      </c>
      <c r="AD763" s="35">
        <v>0.53489534417562612</v>
      </c>
      <c r="AE763" s="35">
        <v>0.52926598907572953</v>
      </c>
      <c r="AF763" s="35">
        <v>0.53044542107985915</v>
      </c>
      <c r="AG763" s="35">
        <v>0.53630032557465546</v>
      </c>
      <c r="AH763" s="35">
        <v>0.53507701330385415</v>
      </c>
      <c r="AI763" s="35">
        <v>0.5323951877646691</v>
      </c>
      <c r="AK763" s="28">
        <f t="shared" si="178"/>
        <v>154679.66930591263</v>
      </c>
      <c r="AL763" s="28">
        <f t="shared" si="179"/>
        <v>155723.27016091425</v>
      </c>
      <c r="AM763" s="28">
        <f t="shared" si="180"/>
        <v>263877.78787028778</v>
      </c>
      <c r="AN763" s="28">
        <f t="shared" si="181"/>
        <v>529958.09649279679</v>
      </c>
      <c r="AO763" s="28">
        <f t="shared" si="182"/>
        <v>265773.93147751823</v>
      </c>
      <c r="AP763" s="28">
        <f t="shared" si="183"/>
        <v>266430.20446570608</v>
      </c>
      <c r="AQ763" s="28">
        <f t="shared" si="184"/>
        <v>267447.67208781309</v>
      </c>
      <c r="AR763" s="28">
        <f t="shared" si="185"/>
        <v>793898.98361359432</v>
      </c>
      <c r="AS763" s="28">
        <f t="shared" si="186"/>
        <v>1060890.8421597183</v>
      </c>
      <c r="AT763" s="28">
        <f t="shared" si="187"/>
        <v>1340750.8139366386</v>
      </c>
      <c r="AU763" s="28">
        <f t="shared" si="188"/>
        <v>1070154.0266077083</v>
      </c>
      <c r="AV763" s="28">
        <f t="shared" si="189"/>
        <v>1330987.9694116728</v>
      </c>
    </row>
    <row r="764" spans="1:48" x14ac:dyDescent="0.3">
      <c r="A764" s="7" t="s">
        <v>281</v>
      </c>
      <c r="B764" s="7" t="s">
        <v>659</v>
      </c>
      <c r="C764" s="7">
        <v>1312</v>
      </c>
      <c r="D764" s="2" t="s">
        <v>8</v>
      </c>
      <c r="E764" s="2">
        <v>917</v>
      </c>
      <c r="F764" s="2" t="s">
        <v>681</v>
      </c>
      <c r="G764" s="2" t="s">
        <v>654</v>
      </c>
      <c r="H764" s="8" t="s">
        <v>580</v>
      </c>
      <c r="J764" s="1">
        <v>100000</v>
      </c>
      <c r="K764" s="1">
        <v>100000</v>
      </c>
      <c r="L764" s="1">
        <v>100000</v>
      </c>
      <c r="M764" s="1">
        <v>100000</v>
      </c>
      <c r="N764" s="1">
        <v>100000</v>
      </c>
      <c r="O764" s="1">
        <v>100000</v>
      </c>
      <c r="P764" s="1">
        <v>100000</v>
      </c>
      <c r="Q764" s="1">
        <v>100000</v>
      </c>
      <c r="R764" s="1">
        <v>100000</v>
      </c>
      <c r="S764" s="1">
        <v>100000</v>
      </c>
      <c r="T764" s="1">
        <v>100000</v>
      </c>
      <c r="U764" s="1">
        <v>100000</v>
      </c>
      <c r="V764" s="29">
        <v>0.53120000000000001</v>
      </c>
      <c r="X764" s="35">
        <v>0.51559889768637546</v>
      </c>
      <c r="Y764" s="35">
        <v>0.51907756720304754</v>
      </c>
      <c r="Z764" s="35">
        <v>0.52775557574057552</v>
      </c>
      <c r="AA764" s="35">
        <v>0.52995809649279679</v>
      </c>
      <c r="AB764" s="35">
        <v>0.53154786295503642</v>
      </c>
      <c r="AC764" s="35">
        <v>0.53286040893141218</v>
      </c>
      <c r="AD764" s="35">
        <v>0.53489534417562612</v>
      </c>
      <c r="AE764" s="35">
        <v>0.52926598907572953</v>
      </c>
      <c r="AF764" s="35">
        <v>0.53044542107985915</v>
      </c>
      <c r="AG764" s="35">
        <v>0.53630032557465546</v>
      </c>
      <c r="AH764" s="35">
        <v>0.53507701330385415</v>
      </c>
      <c r="AI764" s="35">
        <v>0.5323951877646691</v>
      </c>
      <c r="AK764" s="28">
        <f t="shared" si="178"/>
        <v>51559.889768637542</v>
      </c>
      <c r="AL764" s="28">
        <f t="shared" si="179"/>
        <v>51907.756720304751</v>
      </c>
      <c r="AM764" s="28">
        <f t="shared" si="180"/>
        <v>52775.557574057551</v>
      </c>
      <c r="AN764" s="28">
        <f t="shared" si="181"/>
        <v>52995.809649279676</v>
      </c>
      <c r="AO764" s="28">
        <f t="shared" si="182"/>
        <v>53154.78629550364</v>
      </c>
      <c r="AP764" s="28">
        <f t="shared" si="183"/>
        <v>53286.040893141217</v>
      </c>
      <c r="AQ764" s="28">
        <f t="shared" si="184"/>
        <v>53489.534417562609</v>
      </c>
      <c r="AR764" s="28">
        <f t="shared" si="185"/>
        <v>52926.598907572952</v>
      </c>
      <c r="AS764" s="28">
        <f t="shared" si="186"/>
        <v>53044.542107985915</v>
      </c>
      <c r="AT764" s="28">
        <f t="shared" si="187"/>
        <v>53630.032557465544</v>
      </c>
      <c r="AU764" s="28">
        <f t="shared" si="188"/>
        <v>53507.701330385418</v>
      </c>
      <c r="AV764" s="28">
        <f t="shared" si="189"/>
        <v>53239.51877646691</v>
      </c>
    </row>
    <row r="765" spans="1:48" x14ac:dyDescent="0.3">
      <c r="A765" s="7" t="s">
        <v>281</v>
      </c>
      <c r="B765" s="7" t="s">
        <v>659</v>
      </c>
      <c r="C765" s="7">
        <v>1312</v>
      </c>
      <c r="D765" s="2" t="s">
        <v>8</v>
      </c>
      <c r="E765" s="2">
        <v>917</v>
      </c>
      <c r="F765" s="2" t="s">
        <v>2239</v>
      </c>
      <c r="G765" s="2" t="s">
        <v>654</v>
      </c>
      <c r="H765" s="8" t="s">
        <v>1918</v>
      </c>
      <c r="J765" s="1">
        <v>100000</v>
      </c>
      <c r="K765" s="1">
        <v>100000</v>
      </c>
      <c r="L765" s="1">
        <v>100000</v>
      </c>
      <c r="M765" s="1">
        <v>100000</v>
      </c>
      <c r="N765" s="1">
        <v>100000</v>
      </c>
      <c r="O765" s="1">
        <v>100000</v>
      </c>
      <c r="P765" s="1">
        <v>100000</v>
      </c>
      <c r="Q765" s="1">
        <v>100000</v>
      </c>
      <c r="R765" s="1">
        <v>100000</v>
      </c>
      <c r="S765" s="1">
        <v>100000</v>
      </c>
      <c r="T765" s="1">
        <v>100000</v>
      </c>
      <c r="U765" s="1">
        <v>100000</v>
      </c>
      <c r="V765" s="29">
        <v>0.53120000000000001</v>
      </c>
      <c r="X765" s="35">
        <v>0.51559889768637546</v>
      </c>
      <c r="Y765" s="35">
        <v>0.51907756720304754</v>
      </c>
      <c r="Z765" s="35">
        <v>0.52775557574057552</v>
      </c>
      <c r="AA765" s="35">
        <v>0.52995809649279679</v>
      </c>
      <c r="AB765" s="35">
        <v>0.53154786295503642</v>
      </c>
      <c r="AC765" s="35">
        <v>0.53286040893141218</v>
      </c>
      <c r="AD765" s="35">
        <v>0.53489534417562612</v>
      </c>
      <c r="AE765" s="35">
        <v>0.52926598907572953</v>
      </c>
      <c r="AF765" s="35">
        <v>0.53044542107985915</v>
      </c>
      <c r="AG765" s="35">
        <v>0.53630032557465546</v>
      </c>
      <c r="AH765" s="35">
        <v>0.53507701330385415</v>
      </c>
      <c r="AI765" s="35">
        <v>0.5323951877646691</v>
      </c>
      <c r="AK765" s="28">
        <f t="shared" si="178"/>
        <v>51559.889768637542</v>
      </c>
      <c r="AL765" s="28">
        <f t="shared" si="179"/>
        <v>51907.756720304751</v>
      </c>
      <c r="AM765" s="28">
        <f t="shared" si="180"/>
        <v>52775.557574057551</v>
      </c>
      <c r="AN765" s="28">
        <f t="shared" si="181"/>
        <v>52995.809649279676</v>
      </c>
      <c r="AO765" s="28">
        <f t="shared" si="182"/>
        <v>53154.78629550364</v>
      </c>
      <c r="AP765" s="28">
        <f t="shared" si="183"/>
        <v>53286.040893141217</v>
      </c>
      <c r="AQ765" s="28">
        <f t="shared" si="184"/>
        <v>53489.534417562609</v>
      </c>
      <c r="AR765" s="28">
        <f t="shared" si="185"/>
        <v>52926.598907572952</v>
      </c>
      <c r="AS765" s="28">
        <f t="shared" si="186"/>
        <v>53044.542107985915</v>
      </c>
      <c r="AT765" s="28">
        <f t="shared" si="187"/>
        <v>53630.032557465544</v>
      </c>
      <c r="AU765" s="28">
        <f t="shared" si="188"/>
        <v>53507.701330385418</v>
      </c>
      <c r="AV765" s="28">
        <f t="shared" si="189"/>
        <v>53239.51877646691</v>
      </c>
    </row>
    <row r="766" spans="1:48" x14ac:dyDescent="0.3">
      <c r="A766" s="7" t="s">
        <v>281</v>
      </c>
      <c r="B766" s="7" t="s">
        <v>659</v>
      </c>
      <c r="C766" s="7">
        <v>1312</v>
      </c>
      <c r="D766" s="2" t="s">
        <v>8</v>
      </c>
      <c r="E766" s="2">
        <v>917</v>
      </c>
      <c r="F766" s="2" t="s">
        <v>2240</v>
      </c>
      <c r="G766" s="2" t="s">
        <v>654</v>
      </c>
      <c r="H766" s="8" t="s">
        <v>1919</v>
      </c>
      <c r="J766" s="1">
        <v>100000</v>
      </c>
      <c r="K766" s="1">
        <v>100000</v>
      </c>
      <c r="L766" s="1">
        <v>100000</v>
      </c>
      <c r="M766" s="1">
        <v>100000</v>
      </c>
      <c r="N766" s="1">
        <v>500000</v>
      </c>
      <c r="O766" s="1">
        <v>100000</v>
      </c>
      <c r="P766" s="1">
        <v>100000</v>
      </c>
      <c r="Q766" s="1">
        <v>100000</v>
      </c>
      <c r="R766" s="1">
        <v>100000</v>
      </c>
      <c r="S766" s="1">
        <v>100000</v>
      </c>
      <c r="T766" s="1">
        <v>100000</v>
      </c>
      <c r="U766" s="1">
        <v>100000</v>
      </c>
      <c r="V766" s="29">
        <v>0.53120000000000001</v>
      </c>
      <c r="X766" s="35">
        <v>0.51559889768637546</v>
      </c>
      <c r="Y766" s="35">
        <v>0.51907756720304754</v>
      </c>
      <c r="Z766" s="35">
        <v>0.52775557574057552</v>
      </c>
      <c r="AA766" s="35">
        <v>0.52995809649279679</v>
      </c>
      <c r="AB766" s="35">
        <v>0.53154786295503642</v>
      </c>
      <c r="AC766" s="35">
        <v>0.53286040893141218</v>
      </c>
      <c r="AD766" s="35">
        <v>0.53489534417562612</v>
      </c>
      <c r="AE766" s="35">
        <v>0.52926598907572953</v>
      </c>
      <c r="AF766" s="35">
        <v>0.53044542107985915</v>
      </c>
      <c r="AG766" s="35">
        <v>0.53630032557465546</v>
      </c>
      <c r="AH766" s="35">
        <v>0.53507701330385415</v>
      </c>
      <c r="AI766" s="35">
        <v>0.5323951877646691</v>
      </c>
      <c r="AK766" s="28">
        <f t="shared" si="178"/>
        <v>51559.889768637542</v>
      </c>
      <c r="AL766" s="28">
        <f t="shared" si="179"/>
        <v>51907.756720304751</v>
      </c>
      <c r="AM766" s="28">
        <f t="shared" si="180"/>
        <v>52775.557574057551</v>
      </c>
      <c r="AN766" s="28">
        <f t="shared" si="181"/>
        <v>52995.809649279676</v>
      </c>
      <c r="AO766" s="28">
        <f t="shared" si="182"/>
        <v>265773.93147751823</v>
      </c>
      <c r="AP766" s="28">
        <f t="shared" si="183"/>
        <v>53286.040893141217</v>
      </c>
      <c r="AQ766" s="28">
        <f t="shared" si="184"/>
        <v>53489.534417562609</v>
      </c>
      <c r="AR766" s="28">
        <f t="shared" si="185"/>
        <v>52926.598907572952</v>
      </c>
      <c r="AS766" s="28">
        <f t="shared" si="186"/>
        <v>53044.542107985915</v>
      </c>
      <c r="AT766" s="28">
        <f t="shared" si="187"/>
        <v>53630.032557465544</v>
      </c>
      <c r="AU766" s="28">
        <f t="shared" si="188"/>
        <v>53507.701330385418</v>
      </c>
      <c r="AV766" s="28">
        <f t="shared" si="189"/>
        <v>53239.51877646691</v>
      </c>
    </row>
    <row r="767" spans="1:48" x14ac:dyDescent="0.3">
      <c r="A767" s="7" t="s">
        <v>281</v>
      </c>
      <c r="B767" s="7" t="s">
        <v>659</v>
      </c>
      <c r="C767" s="7">
        <v>1312</v>
      </c>
      <c r="D767" s="2" t="s">
        <v>8</v>
      </c>
      <c r="E767" s="2">
        <v>917</v>
      </c>
      <c r="F767" s="2" t="s">
        <v>677</v>
      </c>
      <c r="G767" s="2" t="s">
        <v>654</v>
      </c>
      <c r="H767" s="8" t="s">
        <v>1920</v>
      </c>
      <c r="J767" s="1">
        <v>100000</v>
      </c>
      <c r="K767" s="1">
        <v>100000</v>
      </c>
      <c r="L767" s="1">
        <v>200000</v>
      </c>
      <c r="M767" s="1">
        <v>200000</v>
      </c>
      <c r="N767" s="1">
        <v>400000</v>
      </c>
      <c r="O767" s="1">
        <v>200000</v>
      </c>
      <c r="P767" s="1">
        <v>200000</v>
      </c>
      <c r="Q767" s="1">
        <v>200000</v>
      </c>
      <c r="R767" s="1">
        <v>200000</v>
      </c>
      <c r="S767" s="1">
        <v>200000</v>
      </c>
      <c r="T767" s="1">
        <v>200000</v>
      </c>
      <c r="U767" s="1">
        <v>200000</v>
      </c>
      <c r="V767" s="29">
        <v>0.53120000000000001</v>
      </c>
      <c r="X767" s="35">
        <v>0.51559889768637546</v>
      </c>
      <c r="Y767" s="35">
        <v>0.51907756720304754</v>
      </c>
      <c r="Z767" s="35">
        <v>0.52775557574057552</v>
      </c>
      <c r="AA767" s="35">
        <v>0.52995809649279679</v>
      </c>
      <c r="AB767" s="35">
        <v>0.53154786295503642</v>
      </c>
      <c r="AC767" s="35">
        <v>0.53286040893141218</v>
      </c>
      <c r="AD767" s="35">
        <v>0.53489534417562612</v>
      </c>
      <c r="AE767" s="35">
        <v>0.52926598907572953</v>
      </c>
      <c r="AF767" s="35">
        <v>0.53044542107985915</v>
      </c>
      <c r="AG767" s="35">
        <v>0.53630032557465546</v>
      </c>
      <c r="AH767" s="35">
        <v>0.53507701330385415</v>
      </c>
      <c r="AI767" s="35">
        <v>0.5323951877646691</v>
      </c>
      <c r="AK767" s="28">
        <f t="shared" si="178"/>
        <v>51559.889768637542</v>
      </c>
      <c r="AL767" s="28">
        <f t="shared" si="179"/>
        <v>51907.756720304751</v>
      </c>
      <c r="AM767" s="28">
        <f t="shared" si="180"/>
        <v>105551.1151481151</v>
      </c>
      <c r="AN767" s="28">
        <f t="shared" si="181"/>
        <v>105991.61929855935</v>
      </c>
      <c r="AO767" s="28">
        <f t="shared" si="182"/>
        <v>212619.14518201456</v>
      </c>
      <c r="AP767" s="28">
        <f t="shared" si="183"/>
        <v>106572.08178628243</v>
      </c>
      <c r="AQ767" s="28">
        <f t="shared" si="184"/>
        <v>106979.06883512522</v>
      </c>
      <c r="AR767" s="28">
        <f t="shared" si="185"/>
        <v>105853.1978151459</v>
      </c>
      <c r="AS767" s="28">
        <f t="shared" si="186"/>
        <v>106089.08421597183</v>
      </c>
      <c r="AT767" s="28">
        <f t="shared" si="187"/>
        <v>107260.06511493109</v>
      </c>
      <c r="AU767" s="28">
        <f t="shared" si="188"/>
        <v>107015.40266077084</v>
      </c>
      <c r="AV767" s="28">
        <f t="shared" si="189"/>
        <v>106479.03755293382</v>
      </c>
    </row>
    <row r="768" spans="1:48" x14ac:dyDescent="0.3">
      <c r="A768" s="7" t="s">
        <v>281</v>
      </c>
      <c r="B768" s="7" t="s">
        <v>659</v>
      </c>
      <c r="C768" s="7">
        <v>1312</v>
      </c>
      <c r="D768" s="2" t="s">
        <v>8</v>
      </c>
      <c r="E768" s="2">
        <v>917</v>
      </c>
      <c r="F768" s="2" t="s">
        <v>2241</v>
      </c>
      <c r="G768" s="2" t="s">
        <v>654</v>
      </c>
      <c r="H768" s="8" t="s">
        <v>1921</v>
      </c>
      <c r="J768" s="1">
        <v>100000</v>
      </c>
      <c r="K768" s="1">
        <v>100000</v>
      </c>
      <c r="L768" s="1">
        <v>100000</v>
      </c>
      <c r="M768" s="1">
        <v>100000</v>
      </c>
      <c r="N768" s="1">
        <v>300000</v>
      </c>
      <c r="O768" s="1">
        <v>100000</v>
      </c>
      <c r="P768" s="1">
        <v>100000</v>
      </c>
      <c r="Q768" s="1">
        <v>100000</v>
      </c>
      <c r="R768" s="1">
        <v>100000</v>
      </c>
      <c r="S768" s="1">
        <v>200000</v>
      </c>
      <c r="T768" s="1">
        <v>200000</v>
      </c>
      <c r="U768" s="1">
        <v>200000</v>
      </c>
      <c r="V768" s="29">
        <v>0.53120000000000001</v>
      </c>
      <c r="X768" s="35">
        <v>0.51559889768637546</v>
      </c>
      <c r="Y768" s="35">
        <v>0.51907756720304754</v>
      </c>
      <c r="Z768" s="35">
        <v>0.52775557574057552</v>
      </c>
      <c r="AA768" s="35">
        <v>0.52995809649279679</v>
      </c>
      <c r="AB768" s="35">
        <v>0.53154786295503642</v>
      </c>
      <c r="AC768" s="35">
        <v>0.53286040893141218</v>
      </c>
      <c r="AD768" s="35">
        <v>0.53489534417562612</v>
      </c>
      <c r="AE768" s="35">
        <v>0.52926598907572953</v>
      </c>
      <c r="AF768" s="35">
        <v>0.53044542107985915</v>
      </c>
      <c r="AG768" s="35">
        <v>0.53630032557465546</v>
      </c>
      <c r="AH768" s="35">
        <v>0.53507701330385415</v>
      </c>
      <c r="AI768" s="35">
        <v>0.5323951877646691</v>
      </c>
      <c r="AK768" s="28">
        <f t="shared" si="178"/>
        <v>51559.889768637542</v>
      </c>
      <c r="AL768" s="28">
        <f t="shared" si="179"/>
        <v>51907.756720304751</v>
      </c>
      <c r="AM768" s="28">
        <f t="shared" si="180"/>
        <v>52775.557574057551</v>
      </c>
      <c r="AN768" s="28">
        <f t="shared" si="181"/>
        <v>52995.809649279676</v>
      </c>
      <c r="AO768" s="28">
        <f t="shared" si="182"/>
        <v>159464.35888651092</v>
      </c>
      <c r="AP768" s="28">
        <f t="shared" si="183"/>
        <v>53286.040893141217</v>
      </c>
      <c r="AQ768" s="28">
        <f t="shared" si="184"/>
        <v>53489.534417562609</v>
      </c>
      <c r="AR768" s="28">
        <f t="shared" si="185"/>
        <v>52926.598907572952</v>
      </c>
      <c r="AS768" s="28">
        <f t="shared" si="186"/>
        <v>53044.542107985915</v>
      </c>
      <c r="AT768" s="28">
        <f t="shared" si="187"/>
        <v>107260.06511493109</v>
      </c>
      <c r="AU768" s="28">
        <f t="shared" si="188"/>
        <v>107015.40266077084</v>
      </c>
      <c r="AV768" s="28">
        <f t="shared" si="189"/>
        <v>106479.03755293382</v>
      </c>
    </row>
    <row r="769" spans="1:48" x14ac:dyDescent="0.3">
      <c r="A769" s="7" t="s">
        <v>281</v>
      </c>
      <c r="B769" s="7" t="s">
        <v>659</v>
      </c>
      <c r="C769" s="7">
        <v>1312</v>
      </c>
      <c r="D769" s="2" t="s">
        <v>8</v>
      </c>
      <c r="E769" s="2">
        <v>917</v>
      </c>
      <c r="F769" s="2" t="s">
        <v>2242</v>
      </c>
      <c r="G769" s="2" t="s">
        <v>654</v>
      </c>
      <c r="H769" s="8" t="s">
        <v>1922</v>
      </c>
      <c r="J769" s="1">
        <v>100000</v>
      </c>
      <c r="K769" s="1">
        <v>100000</v>
      </c>
      <c r="L769" s="1">
        <v>100000</v>
      </c>
      <c r="M769" s="1">
        <v>100000</v>
      </c>
      <c r="N769" s="1">
        <v>100000</v>
      </c>
      <c r="O769" s="1">
        <v>100000</v>
      </c>
      <c r="P769" s="1">
        <v>100000</v>
      </c>
      <c r="Q769" s="1">
        <v>100000</v>
      </c>
      <c r="R769" s="1">
        <v>100000</v>
      </c>
      <c r="S769" s="1">
        <v>100000</v>
      </c>
      <c r="T769" s="1">
        <v>100000</v>
      </c>
      <c r="U769" s="1">
        <v>100000</v>
      </c>
      <c r="V769" s="29">
        <v>0.53120000000000001</v>
      </c>
      <c r="X769" s="35">
        <v>0.51559889768637546</v>
      </c>
      <c r="Y769" s="35">
        <v>0.51907756720304754</v>
      </c>
      <c r="Z769" s="35">
        <v>0.52775557574057552</v>
      </c>
      <c r="AA769" s="35">
        <v>0.52995809649279679</v>
      </c>
      <c r="AB769" s="35">
        <v>0.53154786295503642</v>
      </c>
      <c r="AC769" s="35">
        <v>0.53286040893141218</v>
      </c>
      <c r="AD769" s="35">
        <v>0.53489534417562612</v>
      </c>
      <c r="AE769" s="35">
        <v>0.52926598907572953</v>
      </c>
      <c r="AF769" s="35">
        <v>0.53044542107985915</v>
      </c>
      <c r="AG769" s="35">
        <v>0.53630032557465546</v>
      </c>
      <c r="AH769" s="35">
        <v>0.53507701330385415</v>
      </c>
      <c r="AI769" s="35">
        <v>0.5323951877646691</v>
      </c>
      <c r="AK769" s="28">
        <f t="shared" si="178"/>
        <v>51559.889768637542</v>
      </c>
      <c r="AL769" s="28">
        <f t="shared" si="179"/>
        <v>51907.756720304751</v>
      </c>
      <c r="AM769" s="28">
        <f t="shared" si="180"/>
        <v>52775.557574057551</v>
      </c>
      <c r="AN769" s="28">
        <f t="shared" si="181"/>
        <v>52995.809649279676</v>
      </c>
      <c r="AO769" s="28">
        <f t="shared" si="182"/>
        <v>53154.78629550364</v>
      </c>
      <c r="AP769" s="28">
        <f t="shared" si="183"/>
        <v>53286.040893141217</v>
      </c>
      <c r="AQ769" s="28">
        <f t="shared" si="184"/>
        <v>53489.534417562609</v>
      </c>
      <c r="AR769" s="28">
        <f t="shared" si="185"/>
        <v>52926.598907572952</v>
      </c>
      <c r="AS769" s="28">
        <f t="shared" si="186"/>
        <v>53044.542107985915</v>
      </c>
      <c r="AT769" s="28">
        <f t="shared" si="187"/>
        <v>53630.032557465544</v>
      </c>
      <c r="AU769" s="28">
        <f t="shared" si="188"/>
        <v>53507.701330385418</v>
      </c>
      <c r="AV769" s="28">
        <f t="shared" si="189"/>
        <v>53239.51877646691</v>
      </c>
    </row>
    <row r="770" spans="1:48" x14ac:dyDescent="0.3">
      <c r="A770" s="7" t="s">
        <v>281</v>
      </c>
      <c r="B770" s="7" t="s">
        <v>659</v>
      </c>
      <c r="C770" s="7">
        <v>1312</v>
      </c>
      <c r="D770" s="2" t="s">
        <v>8</v>
      </c>
      <c r="E770" s="2">
        <v>917</v>
      </c>
      <c r="F770" s="2" t="s">
        <v>663</v>
      </c>
      <c r="G770" s="2" t="s">
        <v>654</v>
      </c>
      <c r="H770" s="8" t="s">
        <v>1923</v>
      </c>
      <c r="J770" s="1">
        <v>100000</v>
      </c>
      <c r="K770" s="1">
        <v>100000</v>
      </c>
      <c r="L770" s="1">
        <v>100000</v>
      </c>
      <c r="M770" s="1">
        <v>100000</v>
      </c>
      <c r="N770" s="1">
        <v>300000</v>
      </c>
      <c r="O770" s="1">
        <v>100000</v>
      </c>
      <c r="P770" s="1">
        <v>100000</v>
      </c>
      <c r="Q770" s="1">
        <v>100000</v>
      </c>
      <c r="R770" s="1">
        <v>100000</v>
      </c>
      <c r="S770" s="1">
        <v>100000</v>
      </c>
      <c r="T770" s="1">
        <v>100000</v>
      </c>
      <c r="U770" s="1">
        <v>100000</v>
      </c>
      <c r="V770" s="29">
        <v>0.53120000000000001</v>
      </c>
      <c r="X770" s="35">
        <v>0.51559889768637546</v>
      </c>
      <c r="Y770" s="35">
        <v>0.51907756720304754</v>
      </c>
      <c r="Z770" s="35">
        <v>0.52775557574057552</v>
      </c>
      <c r="AA770" s="35">
        <v>0.52995809649279679</v>
      </c>
      <c r="AB770" s="35">
        <v>0.53154786295503642</v>
      </c>
      <c r="AC770" s="35">
        <v>0.53286040893141218</v>
      </c>
      <c r="AD770" s="35">
        <v>0.53489534417562612</v>
      </c>
      <c r="AE770" s="35">
        <v>0.52926598907572953</v>
      </c>
      <c r="AF770" s="35">
        <v>0.53044542107985915</v>
      </c>
      <c r="AG770" s="35">
        <v>0.53630032557465546</v>
      </c>
      <c r="AH770" s="35">
        <v>0.53507701330385415</v>
      </c>
      <c r="AI770" s="35">
        <v>0.5323951877646691</v>
      </c>
      <c r="AK770" s="28">
        <f t="shared" si="178"/>
        <v>51559.889768637542</v>
      </c>
      <c r="AL770" s="28">
        <f t="shared" si="179"/>
        <v>51907.756720304751</v>
      </c>
      <c r="AM770" s="28">
        <f t="shared" si="180"/>
        <v>52775.557574057551</v>
      </c>
      <c r="AN770" s="28">
        <f t="shared" si="181"/>
        <v>52995.809649279676</v>
      </c>
      <c r="AO770" s="28">
        <f t="shared" si="182"/>
        <v>159464.35888651092</v>
      </c>
      <c r="AP770" s="28">
        <f t="shared" si="183"/>
        <v>53286.040893141217</v>
      </c>
      <c r="AQ770" s="28">
        <f t="shared" si="184"/>
        <v>53489.534417562609</v>
      </c>
      <c r="AR770" s="28">
        <f t="shared" si="185"/>
        <v>52926.598907572952</v>
      </c>
      <c r="AS770" s="28">
        <f t="shared" si="186"/>
        <v>53044.542107985915</v>
      </c>
      <c r="AT770" s="28">
        <f t="shared" si="187"/>
        <v>53630.032557465544</v>
      </c>
      <c r="AU770" s="28">
        <f t="shared" si="188"/>
        <v>53507.701330385418</v>
      </c>
      <c r="AV770" s="28">
        <f t="shared" si="189"/>
        <v>53239.51877646691</v>
      </c>
    </row>
    <row r="771" spans="1:48" x14ac:dyDescent="0.3">
      <c r="A771" s="7" t="s">
        <v>281</v>
      </c>
      <c r="B771" s="7" t="s">
        <v>659</v>
      </c>
      <c r="C771" s="7">
        <v>1312</v>
      </c>
      <c r="D771" s="2" t="s">
        <v>8</v>
      </c>
      <c r="E771" s="2">
        <v>917</v>
      </c>
      <c r="F771" s="2" t="s">
        <v>683</v>
      </c>
      <c r="G771" s="2" t="s">
        <v>654</v>
      </c>
      <c r="H771" s="8" t="s">
        <v>582</v>
      </c>
      <c r="J771" s="1">
        <v>100000</v>
      </c>
      <c r="K771" s="1">
        <v>200000</v>
      </c>
      <c r="L771" s="1">
        <v>200000</v>
      </c>
      <c r="M771" s="1">
        <v>500000</v>
      </c>
      <c r="N771" s="1">
        <v>300000</v>
      </c>
      <c r="O771" s="1">
        <v>400000</v>
      </c>
      <c r="P771" s="1">
        <v>400000</v>
      </c>
      <c r="Q771" s="1">
        <v>400000</v>
      </c>
      <c r="R771" s="1">
        <v>500000</v>
      </c>
      <c r="S771" s="1">
        <v>500000</v>
      </c>
      <c r="T771" s="1">
        <v>500000</v>
      </c>
      <c r="U771" s="1">
        <v>500000</v>
      </c>
      <c r="V771" s="29">
        <v>0.53120000000000001</v>
      </c>
      <c r="X771" s="35">
        <v>0.51559889768637546</v>
      </c>
      <c r="Y771" s="35">
        <v>0.51907756720304754</v>
      </c>
      <c r="Z771" s="35">
        <v>0.52775557574057552</v>
      </c>
      <c r="AA771" s="35">
        <v>0.52995809649279679</v>
      </c>
      <c r="AB771" s="35">
        <v>0.53154786295503642</v>
      </c>
      <c r="AC771" s="35">
        <v>0.53286040893141218</v>
      </c>
      <c r="AD771" s="35">
        <v>0.53489534417562612</v>
      </c>
      <c r="AE771" s="35">
        <v>0.52926598907572953</v>
      </c>
      <c r="AF771" s="35">
        <v>0.53044542107985915</v>
      </c>
      <c r="AG771" s="35">
        <v>0.53630032557465546</v>
      </c>
      <c r="AH771" s="35">
        <v>0.53507701330385415</v>
      </c>
      <c r="AI771" s="35">
        <v>0.5323951877646691</v>
      </c>
      <c r="AK771" s="28">
        <f t="shared" si="178"/>
        <v>51559.889768637542</v>
      </c>
      <c r="AL771" s="28">
        <f t="shared" si="179"/>
        <v>103815.5134406095</v>
      </c>
      <c r="AM771" s="28">
        <f t="shared" si="180"/>
        <v>105551.1151481151</v>
      </c>
      <c r="AN771" s="28">
        <f t="shared" si="181"/>
        <v>264979.04824639839</v>
      </c>
      <c r="AO771" s="28">
        <f t="shared" si="182"/>
        <v>159464.35888651092</v>
      </c>
      <c r="AP771" s="28">
        <f t="shared" si="183"/>
        <v>213144.16357256487</v>
      </c>
      <c r="AQ771" s="28">
        <f t="shared" si="184"/>
        <v>213958.13767025043</v>
      </c>
      <c r="AR771" s="28">
        <f t="shared" si="185"/>
        <v>211706.39563029181</v>
      </c>
      <c r="AS771" s="28">
        <f t="shared" si="186"/>
        <v>265222.71053992957</v>
      </c>
      <c r="AT771" s="28">
        <f t="shared" si="187"/>
        <v>268150.16278732772</v>
      </c>
      <c r="AU771" s="28">
        <f t="shared" si="188"/>
        <v>267538.50665192708</v>
      </c>
      <c r="AV771" s="28">
        <f t="shared" si="189"/>
        <v>266197.59388233454</v>
      </c>
    </row>
    <row r="772" spans="1:48" x14ac:dyDescent="0.3">
      <c r="A772" s="7" t="s">
        <v>281</v>
      </c>
      <c r="B772" s="7" t="s">
        <v>659</v>
      </c>
      <c r="C772" s="7">
        <v>1312</v>
      </c>
      <c r="D772" s="2" t="s">
        <v>8</v>
      </c>
      <c r="E772" s="2">
        <v>917</v>
      </c>
      <c r="F772" s="2" t="s">
        <v>669</v>
      </c>
      <c r="G772" s="2" t="s">
        <v>654</v>
      </c>
      <c r="H772" s="8" t="s">
        <v>568</v>
      </c>
      <c r="J772" s="1">
        <v>200000</v>
      </c>
      <c r="K772" s="1">
        <v>200000</v>
      </c>
      <c r="L772" s="1">
        <v>300000</v>
      </c>
      <c r="M772" s="1">
        <v>300000</v>
      </c>
      <c r="N772" s="1">
        <v>200000</v>
      </c>
      <c r="O772" s="1">
        <v>300000</v>
      </c>
      <c r="P772" s="1">
        <v>300000</v>
      </c>
      <c r="Q772" s="1">
        <v>300000</v>
      </c>
      <c r="R772" s="1">
        <v>500000</v>
      </c>
      <c r="S772" s="1">
        <v>700000</v>
      </c>
      <c r="T772" s="1">
        <v>1000000</v>
      </c>
      <c r="U772" s="1">
        <v>1000000</v>
      </c>
      <c r="V772" s="29">
        <v>0.53120000000000001</v>
      </c>
      <c r="X772" s="35">
        <v>0.51559889768637546</v>
      </c>
      <c r="Y772" s="35">
        <v>0.51907756720304754</v>
      </c>
      <c r="Z772" s="35">
        <v>0.52775557574057552</v>
      </c>
      <c r="AA772" s="35">
        <v>0.52995809649279679</v>
      </c>
      <c r="AB772" s="35">
        <v>0.53154786295503642</v>
      </c>
      <c r="AC772" s="35">
        <v>0.53286040893141218</v>
      </c>
      <c r="AD772" s="35">
        <v>0.53489534417562612</v>
      </c>
      <c r="AE772" s="35">
        <v>0.52926598907572953</v>
      </c>
      <c r="AF772" s="35">
        <v>0.53044542107985915</v>
      </c>
      <c r="AG772" s="35">
        <v>0.53630032557465546</v>
      </c>
      <c r="AH772" s="35">
        <v>0.53507701330385415</v>
      </c>
      <c r="AI772" s="35">
        <v>0.5323951877646691</v>
      </c>
      <c r="AK772" s="28">
        <f t="shared" si="178"/>
        <v>103119.77953727508</v>
      </c>
      <c r="AL772" s="28">
        <f t="shared" si="179"/>
        <v>103815.5134406095</v>
      </c>
      <c r="AM772" s="28">
        <f t="shared" si="180"/>
        <v>158326.67272217266</v>
      </c>
      <c r="AN772" s="28">
        <f t="shared" si="181"/>
        <v>158987.42894783904</v>
      </c>
      <c r="AO772" s="28">
        <f t="shared" si="182"/>
        <v>106309.57259100728</v>
      </c>
      <c r="AP772" s="28">
        <f t="shared" si="183"/>
        <v>159858.12267942366</v>
      </c>
      <c r="AQ772" s="28">
        <f t="shared" si="184"/>
        <v>160468.60325268784</v>
      </c>
      <c r="AR772" s="28">
        <f t="shared" si="185"/>
        <v>158779.79672271886</v>
      </c>
      <c r="AS772" s="28">
        <f t="shared" si="186"/>
        <v>265222.71053992957</v>
      </c>
      <c r="AT772" s="28">
        <f t="shared" si="187"/>
        <v>375410.2279022588</v>
      </c>
      <c r="AU772" s="28">
        <f t="shared" si="188"/>
        <v>535077.01330385415</v>
      </c>
      <c r="AV772" s="28">
        <f t="shared" si="189"/>
        <v>532395.18776466907</v>
      </c>
    </row>
    <row r="773" spans="1:48" x14ac:dyDescent="0.3">
      <c r="A773" s="7" t="s">
        <v>281</v>
      </c>
      <c r="B773" s="7" t="s">
        <v>659</v>
      </c>
      <c r="C773" s="7">
        <v>1312</v>
      </c>
      <c r="D773" s="2" t="s">
        <v>8</v>
      </c>
      <c r="E773" s="2">
        <v>917</v>
      </c>
      <c r="F773" s="2" t="s">
        <v>2243</v>
      </c>
      <c r="G773" s="2" t="s">
        <v>654</v>
      </c>
      <c r="H773" s="8" t="s">
        <v>1924</v>
      </c>
      <c r="J773" s="1">
        <v>200000</v>
      </c>
      <c r="K773" s="1">
        <v>200000</v>
      </c>
      <c r="L773" s="1">
        <v>200000</v>
      </c>
      <c r="M773" s="1">
        <v>200000</v>
      </c>
      <c r="N773" s="1">
        <v>300000</v>
      </c>
      <c r="O773" s="1">
        <v>500000</v>
      </c>
      <c r="P773" s="1">
        <v>500000</v>
      </c>
      <c r="Q773" s="1">
        <v>300000</v>
      </c>
      <c r="R773" s="1">
        <v>1000000</v>
      </c>
      <c r="S773" s="1">
        <v>1000000</v>
      </c>
      <c r="T773" s="1">
        <v>1000000</v>
      </c>
      <c r="U773" s="1">
        <v>1000000</v>
      </c>
      <c r="V773" s="29">
        <v>0.53120000000000001</v>
      </c>
      <c r="X773" s="35">
        <v>0.51559889768637546</v>
      </c>
      <c r="Y773" s="35">
        <v>0.51907756720304754</v>
      </c>
      <c r="Z773" s="35">
        <v>0.52775557574057552</v>
      </c>
      <c r="AA773" s="35">
        <v>0.52995809649279679</v>
      </c>
      <c r="AB773" s="35">
        <v>0.53154786295503642</v>
      </c>
      <c r="AC773" s="35">
        <v>0.53286040893141218</v>
      </c>
      <c r="AD773" s="35">
        <v>0.53489534417562612</v>
      </c>
      <c r="AE773" s="35">
        <v>0.52926598907572953</v>
      </c>
      <c r="AF773" s="35">
        <v>0.53044542107985915</v>
      </c>
      <c r="AG773" s="35">
        <v>0.53630032557465546</v>
      </c>
      <c r="AH773" s="35">
        <v>0.53507701330385415</v>
      </c>
      <c r="AI773" s="35">
        <v>0.5323951877646691</v>
      </c>
      <c r="AK773" s="28">
        <f t="shared" si="178"/>
        <v>103119.77953727508</v>
      </c>
      <c r="AL773" s="28">
        <f t="shared" si="179"/>
        <v>103815.5134406095</v>
      </c>
      <c r="AM773" s="28">
        <f t="shared" si="180"/>
        <v>105551.1151481151</v>
      </c>
      <c r="AN773" s="28">
        <f t="shared" si="181"/>
        <v>105991.61929855935</v>
      </c>
      <c r="AO773" s="28">
        <f t="shared" si="182"/>
        <v>159464.35888651092</v>
      </c>
      <c r="AP773" s="28">
        <f t="shared" si="183"/>
        <v>266430.20446570608</v>
      </c>
      <c r="AQ773" s="28">
        <f t="shared" si="184"/>
        <v>267447.67208781309</v>
      </c>
      <c r="AR773" s="28">
        <f t="shared" si="185"/>
        <v>158779.79672271886</v>
      </c>
      <c r="AS773" s="28">
        <f t="shared" si="186"/>
        <v>530445.42107985914</v>
      </c>
      <c r="AT773" s="28">
        <f t="shared" si="187"/>
        <v>536300.32557465544</v>
      </c>
      <c r="AU773" s="28">
        <f t="shared" si="188"/>
        <v>535077.01330385415</v>
      </c>
      <c r="AV773" s="28">
        <f t="shared" si="189"/>
        <v>532395.18776466907</v>
      </c>
    </row>
    <row r="774" spans="1:48" x14ac:dyDescent="0.3">
      <c r="A774" s="7" t="s">
        <v>281</v>
      </c>
      <c r="B774" s="7" t="s">
        <v>659</v>
      </c>
      <c r="C774" s="7">
        <v>1312</v>
      </c>
      <c r="D774" s="2" t="s">
        <v>8</v>
      </c>
      <c r="E774" s="2">
        <v>917</v>
      </c>
      <c r="F774" s="2" t="s">
        <v>2244</v>
      </c>
      <c r="G774" s="2" t="s">
        <v>654</v>
      </c>
      <c r="H774" s="8" t="s">
        <v>1925</v>
      </c>
      <c r="J774" s="1">
        <v>100000</v>
      </c>
      <c r="K774" s="1">
        <v>100000</v>
      </c>
      <c r="L774" s="1">
        <v>100000</v>
      </c>
      <c r="M774" s="1">
        <v>100000</v>
      </c>
      <c r="N774" s="1">
        <v>100000</v>
      </c>
      <c r="O774" s="1">
        <v>100000</v>
      </c>
      <c r="P774" s="1">
        <v>100000</v>
      </c>
      <c r="Q774" s="1">
        <v>100000</v>
      </c>
      <c r="R774" s="1">
        <v>100000</v>
      </c>
      <c r="S774" s="1">
        <v>100000</v>
      </c>
      <c r="T774" s="1">
        <v>100000</v>
      </c>
      <c r="U774" s="1">
        <v>100000</v>
      </c>
      <c r="V774" s="29">
        <v>0.53120000000000001</v>
      </c>
      <c r="X774" s="35">
        <v>0.51559889768637546</v>
      </c>
      <c r="Y774" s="35">
        <v>0.51907756720304754</v>
      </c>
      <c r="Z774" s="35">
        <v>0.52775557574057552</v>
      </c>
      <c r="AA774" s="35">
        <v>0.52995809649279679</v>
      </c>
      <c r="AB774" s="35">
        <v>0.53154786295503642</v>
      </c>
      <c r="AC774" s="35">
        <v>0.53286040893141218</v>
      </c>
      <c r="AD774" s="35">
        <v>0.53489534417562612</v>
      </c>
      <c r="AE774" s="35">
        <v>0.52926598907572953</v>
      </c>
      <c r="AF774" s="35">
        <v>0.53044542107985915</v>
      </c>
      <c r="AG774" s="35">
        <v>0.53630032557465546</v>
      </c>
      <c r="AH774" s="35">
        <v>0.53507701330385415</v>
      </c>
      <c r="AI774" s="35">
        <v>0.5323951877646691</v>
      </c>
      <c r="AK774" s="28">
        <f t="shared" si="178"/>
        <v>51559.889768637542</v>
      </c>
      <c r="AL774" s="28">
        <f t="shared" si="179"/>
        <v>51907.756720304751</v>
      </c>
      <c r="AM774" s="28">
        <f t="shared" si="180"/>
        <v>52775.557574057551</v>
      </c>
      <c r="AN774" s="28">
        <f t="shared" si="181"/>
        <v>52995.809649279676</v>
      </c>
      <c r="AO774" s="28">
        <f t="shared" si="182"/>
        <v>53154.78629550364</v>
      </c>
      <c r="AP774" s="28">
        <f t="shared" si="183"/>
        <v>53286.040893141217</v>
      </c>
      <c r="AQ774" s="28">
        <f t="shared" si="184"/>
        <v>53489.534417562609</v>
      </c>
      <c r="AR774" s="28">
        <f t="shared" si="185"/>
        <v>52926.598907572952</v>
      </c>
      <c r="AS774" s="28">
        <f t="shared" si="186"/>
        <v>53044.542107985915</v>
      </c>
      <c r="AT774" s="28">
        <f t="shared" si="187"/>
        <v>53630.032557465544</v>
      </c>
      <c r="AU774" s="28">
        <f t="shared" si="188"/>
        <v>53507.701330385418</v>
      </c>
      <c r="AV774" s="28">
        <f t="shared" si="189"/>
        <v>53239.51877646691</v>
      </c>
    </row>
    <row r="775" spans="1:48" x14ac:dyDescent="0.3">
      <c r="A775" s="7" t="s">
        <v>281</v>
      </c>
      <c r="B775" s="7" t="s">
        <v>659</v>
      </c>
      <c r="C775" s="7">
        <v>1312</v>
      </c>
      <c r="D775" s="2" t="s">
        <v>8</v>
      </c>
      <c r="E775" s="2">
        <v>917</v>
      </c>
      <c r="F775" s="2" t="s">
        <v>2245</v>
      </c>
      <c r="G775" s="2" t="s">
        <v>654</v>
      </c>
      <c r="H775" s="8" t="s">
        <v>1926</v>
      </c>
      <c r="J775" s="1">
        <v>100000</v>
      </c>
      <c r="K775" s="1">
        <v>100000</v>
      </c>
      <c r="L775" s="1">
        <v>100000</v>
      </c>
      <c r="M775" s="1">
        <v>100000</v>
      </c>
      <c r="N775" s="1">
        <v>100000</v>
      </c>
      <c r="O775" s="1">
        <v>100000</v>
      </c>
      <c r="P775" s="1">
        <v>100000</v>
      </c>
      <c r="Q775" s="1">
        <v>100000</v>
      </c>
      <c r="R775" s="1">
        <v>100000</v>
      </c>
      <c r="S775" s="1">
        <v>100000</v>
      </c>
      <c r="T775" s="1">
        <v>100000</v>
      </c>
      <c r="U775" s="1">
        <v>100000</v>
      </c>
      <c r="V775" s="29">
        <v>0.53120000000000001</v>
      </c>
      <c r="X775" s="35">
        <v>0.51559889768637546</v>
      </c>
      <c r="Y775" s="35">
        <v>0.51907756720304754</v>
      </c>
      <c r="Z775" s="35">
        <v>0.52775557574057552</v>
      </c>
      <c r="AA775" s="35">
        <v>0.52995809649279679</v>
      </c>
      <c r="AB775" s="35">
        <v>0.53154786295503642</v>
      </c>
      <c r="AC775" s="35">
        <v>0.53286040893141218</v>
      </c>
      <c r="AD775" s="35">
        <v>0.53489534417562612</v>
      </c>
      <c r="AE775" s="35">
        <v>0.52926598907572953</v>
      </c>
      <c r="AF775" s="35">
        <v>0.53044542107985915</v>
      </c>
      <c r="AG775" s="35">
        <v>0.53630032557465546</v>
      </c>
      <c r="AH775" s="35">
        <v>0.53507701330385415</v>
      </c>
      <c r="AI775" s="35">
        <v>0.5323951877646691</v>
      </c>
      <c r="AK775" s="28">
        <f t="shared" si="178"/>
        <v>51559.889768637542</v>
      </c>
      <c r="AL775" s="28">
        <f t="shared" si="179"/>
        <v>51907.756720304751</v>
      </c>
      <c r="AM775" s="28">
        <f t="shared" si="180"/>
        <v>52775.557574057551</v>
      </c>
      <c r="AN775" s="28">
        <f t="shared" si="181"/>
        <v>52995.809649279676</v>
      </c>
      <c r="AO775" s="28">
        <f t="shared" si="182"/>
        <v>53154.78629550364</v>
      </c>
      <c r="AP775" s="28">
        <f t="shared" si="183"/>
        <v>53286.040893141217</v>
      </c>
      <c r="AQ775" s="28">
        <f t="shared" si="184"/>
        <v>53489.534417562609</v>
      </c>
      <c r="AR775" s="28">
        <f t="shared" si="185"/>
        <v>52926.598907572952</v>
      </c>
      <c r="AS775" s="28">
        <f t="shared" si="186"/>
        <v>53044.542107985915</v>
      </c>
      <c r="AT775" s="28">
        <f t="shared" si="187"/>
        <v>53630.032557465544</v>
      </c>
      <c r="AU775" s="28">
        <f t="shared" si="188"/>
        <v>53507.701330385418</v>
      </c>
      <c r="AV775" s="28">
        <f t="shared" si="189"/>
        <v>53239.51877646691</v>
      </c>
    </row>
    <row r="776" spans="1:48" x14ac:dyDescent="0.3">
      <c r="A776" s="7" t="s">
        <v>281</v>
      </c>
      <c r="B776" s="7" t="s">
        <v>659</v>
      </c>
      <c r="C776" s="7">
        <v>1312</v>
      </c>
      <c r="D776" s="2" t="s">
        <v>8</v>
      </c>
      <c r="E776" s="2">
        <v>917</v>
      </c>
      <c r="F776" s="2" t="s">
        <v>672</v>
      </c>
      <c r="G776" s="2" t="s">
        <v>654</v>
      </c>
      <c r="H776" s="8" t="s">
        <v>1927</v>
      </c>
      <c r="J776" s="1">
        <v>100000</v>
      </c>
      <c r="K776" s="1">
        <v>100000</v>
      </c>
      <c r="L776" s="1">
        <v>100000</v>
      </c>
      <c r="M776" s="1">
        <v>100000</v>
      </c>
      <c r="N776" s="1">
        <v>100000</v>
      </c>
      <c r="O776" s="1">
        <v>100000</v>
      </c>
      <c r="P776" s="1">
        <v>100000</v>
      </c>
      <c r="Q776" s="1">
        <v>100000</v>
      </c>
      <c r="R776" s="1">
        <v>100000</v>
      </c>
      <c r="S776" s="1">
        <v>200000</v>
      </c>
      <c r="T776" s="1">
        <v>200000</v>
      </c>
      <c r="U776" s="1">
        <v>200000</v>
      </c>
      <c r="V776" s="29">
        <v>0.53120000000000001</v>
      </c>
      <c r="X776" s="35">
        <v>0.51559889768637546</v>
      </c>
      <c r="Y776" s="35">
        <v>0.51907756720304754</v>
      </c>
      <c r="Z776" s="35">
        <v>0.52775557574057552</v>
      </c>
      <c r="AA776" s="35">
        <v>0.52995809649279679</v>
      </c>
      <c r="AB776" s="35">
        <v>0.53154786295503642</v>
      </c>
      <c r="AC776" s="35">
        <v>0.53286040893141218</v>
      </c>
      <c r="AD776" s="35">
        <v>0.53489534417562612</v>
      </c>
      <c r="AE776" s="35">
        <v>0.52926598907572953</v>
      </c>
      <c r="AF776" s="35">
        <v>0.53044542107985915</v>
      </c>
      <c r="AG776" s="35">
        <v>0.53630032557465546</v>
      </c>
      <c r="AH776" s="35">
        <v>0.53507701330385415</v>
      </c>
      <c r="AI776" s="35">
        <v>0.5323951877646691</v>
      </c>
      <c r="AK776" s="28">
        <f t="shared" si="178"/>
        <v>51559.889768637542</v>
      </c>
      <c r="AL776" s="28">
        <f t="shared" si="179"/>
        <v>51907.756720304751</v>
      </c>
      <c r="AM776" s="28">
        <f t="shared" si="180"/>
        <v>52775.557574057551</v>
      </c>
      <c r="AN776" s="28">
        <f t="shared" si="181"/>
        <v>52995.809649279676</v>
      </c>
      <c r="AO776" s="28">
        <f t="shared" si="182"/>
        <v>53154.78629550364</v>
      </c>
      <c r="AP776" s="28">
        <f t="shared" si="183"/>
        <v>53286.040893141217</v>
      </c>
      <c r="AQ776" s="28">
        <f t="shared" si="184"/>
        <v>53489.534417562609</v>
      </c>
      <c r="AR776" s="28">
        <f t="shared" si="185"/>
        <v>52926.598907572952</v>
      </c>
      <c r="AS776" s="28">
        <f t="shared" si="186"/>
        <v>53044.542107985915</v>
      </c>
      <c r="AT776" s="28">
        <f t="shared" si="187"/>
        <v>107260.06511493109</v>
      </c>
      <c r="AU776" s="28">
        <f t="shared" si="188"/>
        <v>107015.40266077084</v>
      </c>
      <c r="AV776" s="28">
        <f t="shared" si="189"/>
        <v>106479.03755293382</v>
      </c>
    </row>
    <row r="777" spans="1:48" x14ac:dyDescent="0.3">
      <c r="A777" s="7" t="s">
        <v>281</v>
      </c>
      <c r="B777" s="7" t="s">
        <v>659</v>
      </c>
      <c r="C777" s="7">
        <v>1312</v>
      </c>
      <c r="D777" s="2" t="s">
        <v>8</v>
      </c>
      <c r="E777" s="2">
        <v>917</v>
      </c>
      <c r="F777" s="2" t="s">
        <v>2246</v>
      </c>
      <c r="G777" s="2" t="s">
        <v>654</v>
      </c>
      <c r="H777" s="8" t="s">
        <v>1928</v>
      </c>
      <c r="J777" s="1">
        <v>100000</v>
      </c>
      <c r="K777" s="1">
        <v>200000</v>
      </c>
      <c r="L777" s="1">
        <v>200000</v>
      </c>
      <c r="M777" s="1">
        <v>500000</v>
      </c>
      <c r="N777" s="1">
        <v>500000</v>
      </c>
      <c r="O777" s="1">
        <v>400000</v>
      </c>
      <c r="P777" s="1">
        <v>400000</v>
      </c>
      <c r="Q777" s="1">
        <v>400000</v>
      </c>
      <c r="R777" s="1">
        <v>500000</v>
      </c>
      <c r="S777" s="1">
        <v>500000</v>
      </c>
      <c r="T777" s="1">
        <v>500000</v>
      </c>
      <c r="U777" s="1">
        <v>500000</v>
      </c>
      <c r="V777" s="29">
        <v>0.53120000000000001</v>
      </c>
      <c r="X777" s="35">
        <v>0.51559889768637546</v>
      </c>
      <c r="Y777" s="35">
        <v>0.51907756720304754</v>
      </c>
      <c r="Z777" s="35">
        <v>0.52775557574057552</v>
      </c>
      <c r="AA777" s="35">
        <v>0.52995809649279679</v>
      </c>
      <c r="AB777" s="35">
        <v>0.53154786295503642</v>
      </c>
      <c r="AC777" s="35">
        <v>0.53286040893141218</v>
      </c>
      <c r="AD777" s="35">
        <v>0.53489534417562612</v>
      </c>
      <c r="AE777" s="35">
        <v>0.52926598907572953</v>
      </c>
      <c r="AF777" s="35">
        <v>0.53044542107985915</v>
      </c>
      <c r="AG777" s="35">
        <v>0.53630032557465546</v>
      </c>
      <c r="AH777" s="35">
        <v>0.53507701330385415</v>
      </c>
      <c r="AI777" s="35">
        <v>0.5323951877646691</v>
      </c>
      <c r="AK777" s="28">
        <f t="shared" si="178"/>
        <v>51559.889768637542</v>
      </c>
      <c r="AL777" s="28">
        <f t="shared" si="179"/>
        <v>103815.5134406095</v>
      </c>
      <c r="AM777" s="28">
        <f t="shared" si="180"/>
        <v>105551.1151481151</v>
      </c>
      <c r="AN777" s="28">
        <f t="shared" si="181"/>
        <v>264979.04824639839</v>
      </c>
      <c r="AO777" s="28">
        <f t="shared" si="182"/>
        <v>265773.93147751823</v>
      </c>
      <c r="AP777" s="28">
        <f t="shared" si="183"/>
        <v>213144.16357256487</v>
      </c>
      <c r="AQ777" s="28">
        <f t="shared" si="184"/>
        <v>213958.13767025043</v>
      </c>
      <c r="AR777" s="28">
        <f t="shared" si="185"/>
        <v>211706.39563029181</v>
      </c>
      <c r="AS777" s="28">
        <f t="shared" si="186"/>
        <v>265222.71053992957</v>
      </c>
      <c r="AT777" s="28">
        <f t="shared" si="187"/>
        <v>268150.16278732772</v>
      </c>
      <c r="AU777" s="28">
        <f t="shared" si="188"/>
        <v>267538.50665192708</v>
      </c>
      <c r="AV777" s="28">
        <f t="shared" si="189"/>
        <v>266197.59388233454</v>
      </c>
    </row>
    <row r="778" spans="1:48" x14ac:dyDescent="0.3">
      <c r="A778" s="7" t="s">
        <v>281</v>
      </c>
      <c r="B778" s="7" t="s">
        <v>659</v>
      </c>
      <c r="C778" s="7">
        <v>1312</v>
      </c>
      <c r="D778" s="2" t="s">
        <v>8</v>
      </c>
      <c r="E778" s="2">
        <v>917</v>
      </c>
      <c r="F778" s="2" t="s">
        <v>2247</v>
      </c>
      <c r="G778" s="2" t="s">
        <v>654</v>
      </c>
      <c r="H778" s="8" t="s">
        <v>1929</v>
      </c>
      <c r="J778" s="1">
        <v>1000000</v>
      </c>
      <c r="K778" s="1">
        <v>1000000</v>
      </c>
      <c r="L778" s="1">
        <v>2000000</v>
      </c>
      <c r="M778" s="1">
        <v>2000000</v>
      </c>
      <c r="N778" s="1">
        <v>2000000</v>
      </c>
      <c r="O778" s="1">
        <v>2500000</v>
      </c>
      <c r="P778" s="1">
        <v>3000000</v>
      </c>
      <c r="Q778" s="1">
        <v>4000000</v>
      </c>
      <c r="R778" s="1">
        <v>3000000</v>
      </c>
      <c r="S778" s="1">
        <v>4000000</v>
      </c>
      <c r="T778" s="1">
        <v>3000000</v>
      </c>
      <c r="U778" s="1">
        <v>2000000</v>
      </c>
      <c r="V778" s="29">
        <v>0.53120000000000001</v>
      </c>
      <c r="X778" s="35">
        <v>0.51559889768637546</v>
      </c>
      <c r="Y778" s="35">
        <v>0.51907756720304754</v>
      </c>
      <c r="Z778" s="35">
        <v>0.52775557574057552</v>
      </c>
      <c r="AA778" s="35">
        <v>0.52995809649279679</v>
      </c>
      <c r="AB778" s="35">
        <v>0.53154786295503642</v>
      </c>
      <c r="AC778" s="35">
        <v>0.53286040893141218</v>
      </c>
      <c r="AD778" s="35">
        <v>0.53489534417562612</v>
      </c>
      <c r="AE778" s="35">
        <v>0.52926598907572953</v>
      </c>
      <c r="AF778" s="35">
        <v>0.53044542107985915</v>
      </c>
      <c r="AG778" s="35">
        <v>0.53630032557465546</v>
      </c>
      <c r="AH778" s="35">
        <v>0.53507701330385415</v>
      </c>
      <c r="AI778" s="35">
        <v>0.5323951877646691</v>
      </c>
      <c r="AK778" s="28">
        <f t="shared" si="178"/>
        <v>515598.89768637548</v>
      </c>
      <c r="AL778" s="28">
        <f t="shared" si="179"/>
        <v>519077.56720304757</v>
      </c>
      <c r="AM778" s="28">
        <f t="shared" si="180"/>
        <v>1055511.1514811511</v>
      </c>
      <c r="AN778" s="28">
        <f t="shared" si="181"/>
        <v>1059916.1929855936</v>
      </c>
      <c r="AO778" s="28">
        <f t="shared" si="182"/>
        <v>1063095.7259100729</v>
      </c>
      <c r="AP778" s="28">
        <f t="shared" si="183"/>
        <v>1332151.0223285304</v>
      </c>
      <c r="AQ778" s="28">
        <f t="shared" si="184"/>
        <v>1604686.0325268784</v>
      </c>
      <c r="AR778" s="28">
        <f t="shared" si="185"/>
        <v>2117063.956302918</v>
      </c>
      <c r="AS778" s="28">
        <f t="shared" si="186"/>
        <v>1591336.2632395774</v>
      </c>
      <c r="AT778" s="28">
        <f t="shared" si="187"/>
        <v>2145201.3022986217</v>
      </c>
      <c r="AU778" s="28">
        <f t="shared" si="188"/>
        <v>1605231.0399115626</v>
      </c>
      <c r="AV778" s="28">
        <f t="shared" si="189"/>
        <v>1064790.3755293381</v>
      </c>
    </row>
    <row r="779" spans="1:48" x14ac:dyDescent="0.3">
      <c r="A779" s="7" t="s">
        <v>281</v>
      </c>
      <c r="B779" s="7" t="s">
        <v>659</v>
      </c>
      <c r="C779" s="7">
        <v>1312</v>
      </c>
      <c r="D779" s="2" t="s">
        <v>8</v>
      </c>
      <c r="E779" s="2">
        <v>917</v>
      </c>
      <c r="F779" s="2" t="s">
        <v>682</v>
      </c>
      <c r="G779" s="2" t="s">
        <v>654</v>
      </c>
      <c r="H779" s="8" t="s">
        <v>581</v>
      </c>
      <c r="J779" s="1">
        <v>100000</v>
      </c>
      <c r="K779" s="1">
        <v>100000</v>
      </c>
      <c r="L779" s="1">
        <v>100000</v>
      </c>
      <c r="M779" s="1">
        <v>100000</v>
      </c>
      <c r="N779" s="1">
        <v>100000</v>
      </c>
      <c r="O779" s="1">
        <v>100000</v>
      </c>
      <c r="P779" s="1">
        <v>100000</v>
      </c>
      <c r="Q779" s="1">
        <v>100000</v>
      </c>
      <c r="R779" s="1">
        <v>100000</v>
      </c>
      <c r="S779" s="1">
        <v>100000</v>
      </c>
      <c r="T779" s="1">
        <v>100000</v>
      </c>
      <c r="U779" s="1">
        <v>100000</v>
      </c>
      <c r="V779" s="29">
        <v>0.53120000000000001</v>
      </c>
      <c r="X779" s="35">
        <v>0.51559889768637546</v>
      </c>
      <c r="Y779" s="35">
        <v>0.51907756720304754</v>
      </c>
      <c r="Z779" s="35">
        <v>0.52775557574057552</v>
      </c>
      <c r="AA779" s="35">
        <v>0.52995809649279679</v>
      </c>
      <c r="AB779" s="35">
        <v>0.53154786295503642</v>
      </c>
      <c r="AC779" s="35">
        <v>0.53286040893141218</v>
      </c>
      <c r="AD779" s="35">
        <v>0.53489534417562612</v>
      </c>
      <c r="AE779" s="35">
        <v>0.52926598907572953</v>
      </c>
      <c r="AF779" s="35">
        <v>0.53044542107985915</v>
      </c>
      <c r="AG779" s="35">
        <v>0.53630032557465546</v>
      </c>
      <c r="AH779" s="35">
        <v>0.53507701330385415</v>
      </c>
      <c r="AI779" s="35">
        <v>0.5323951877646691</v>
      </c>
      <c r="AK779" s="28">
        <f t="shared" si="178"/>
        <v>51559.889768637542</v>
      </c>
      <c r="AL779" s="28">
        <f t="shared" si="179"/>
        <v>51907.756720304751</v>
      </c>
      <c r="AM779" s="28">
        <f t="shared" si="180"/>
        <v>52775.557574057551</v>
      </c>
      <c r="AN779" s="28">
        <f t="shared" si="181"/>
        <v>52995.809649279676</v>
      </c>
      <c r="AO779" s="28">
        <f t="shared" si="182"/>
        <v>53154.78629550364</v>
      </c>
      <c r="AP779" s="28">
        <f t="shared" si="183"/>
        <v>53286.040893141217</v>
      </c>
      <c r="AQ779" s="28">
        <f t="shared" si="184"/>
        <v>53489.534417562609</v>
      </c>
      <c r="AR779" s="28">
        <f t="shared" si="185"/>
        <v>52926.598907572952</v>
      </c>
      <c r="AS779" s="28">
        <f t="shared" si="186"/>
        <v>53044.542107985915</v>
      </c>
      <c r="AT779" s="28">
        <f t="shared" si="187"/>
        <v>53630.032557465544</v>
      </c>
      <c r="AU779" s="28">
        <f t="shared" si="188"/>
        <v>53507.701330385418</v>
      </c>
      <c r="AV779" s="28">
        <f t="shared" si="189"/>
        <v>53239.51877646691</v>
      </c>
    </row>
    <row r="780" spans="1:48" x14ac:dyDescent="0.3">
      <c r="A780" s="7" t="s">
        <v>281</v>
      </c>
      <c r="B780" s="7" t="s">
        <v>659</v>
      </c>
      <c r="C780" s="7">
        <v>1312</v>
      </c>
      <c r="D780" s="2" t="s">
        <v>8</v>
      </c>
      <c r="E780" s="2">
        <v>917</v>
      </c>
      <c r="F780" s="2" t="s">
        <v>668</v>
      </c>
      <c r="G780" s="2" t="s">
        <v>654</v>
      </c>
      <c r="H780" s="8" t="s">
        <v>567</v>
      </c>
      <c r="J780" s="1">
        <v>100000</v>
      </c>
      <c r="K780" s="1">
        <v>100000</v>
      </c>
      <c r="L780" s="1">
        <v>200000</v>
      </c>
      <c r="M780" s="1">
        <v>200000</v>
      </c>
      <c r="N780" s="1">
        <v>200000</v>
      </c>
      <c r="O780" s="1">
        <v>100000</v>
      </c>
      <c r="P780" s="1">
        <v>100000</v>
      </c>
      <c r="Q780" s="1">
        <v>100000</v>
      </c>
      <c r="R780" s="1">
        <v>100000</v>
      </c>
      <c r="S780" s="1">
        <v>200000</v>
      </c>
      <c r="T780" s="1">
        <v>200000</v>
      </c>
      <c r="U780" s="1">
        <v>200000</v>
      </c>
      <c r="V780" s="29">
        <v>0.53120000000000001</v>
      </c>
      <c r="X780" s="35">
        <v>0.51559889768637546</v>
      </c>
      <c r="Y780" s="35">
        <v>0.51907756720304754</v>
      </c>
      <c r="Z780" s="35">
        <v>0.52775557574057552</v>
      </c>
      <c r="AA780" s="35">
        <v>0.52995809649279679</v>
      </c>
      <c r="AB780" s="35">
        <v>0.53154786295503642</v>
      </c>
      <c r="AC780" s="35">
        <v>0.53286040893141218</v>
      </c>
      <c r="AD780" s="35">
        <v>0.53489534417562612</v>
      </c>
      <c r="AE780" s="35">
        <v>0.52926598907572953</v>
      </c>
      <c r="AF780" s="35">
        <v>0.53044542107985915</v>
      </c>
      <c r="AG780" s="35">
        <v>0.53630032557465546</v>
      </c>
      <c r="AH780" s="35">
        <v>0.53507701330385415</v>
      </c>
      <c r="AI780" s="35">
        <v>0.5323951877646691</v>
      </c>
      <c r="AK780" s="28">
        <f t="shared" si="178"/>
        <v>51559.889768637542</v>
      </c>
      <c r="AL780" s="28">
        <f t="shared" si="179"/>
        <v>51907.756720304751</v>
      </c>
      <c r="AM780" s="28">
        <f t="shared" si="180"/>
        <v>105551.1151481151</v>
      </c>
      <c r="AN780" s="28">
        <f t="shared" si="181"/>
        <v>105991.61929855935</v>
      </c>
      <c r="AO780" s="28">
        <f t="shared" si="182"/>
        <v>106309.57259100728</v>
      </c>
      <c r="AP780" s="28">
        <f t="shared" si="183"/>
        <v>53286.040893141217</v>
      </c>
      <c r="AQ780" s="28">
        <f t="shared" si="184"/>
        <v>53489.534417562609</v>
      </c>
      <c r="AR780" s="28">
        <f t="shared" si="185"/>
        <v>52926.598907572952</v>
      </c>
      <c r="AS780" s="28">
        <f t="shared" si="186"/>
        <v>53044.542107985915</v>
      </c>
      <c r="AT780" s="28">
        <f t="shared" si="187"/>
        <v>107260.06511493109</v>
      </c>
      <c r="AU780" s="28">
        <f t="shared" si="188"/>
        <v>107015.40266077084</v>
      </c>
      <c r="AV780" s="28">
        <f t="shared" si="189"/>
        <v>106479.03755293382</v>
      </c>
    </row>
    <row r="781" spans="1:48" x14ac:dyDescent="0.3">
      <c r="A781" s="7" t="s">
        <v>281</v>
      </c>
      <c r="B781" s="7" t="s">
        <v>659</v>
      </c>
      <c r="C781" s="7">
        <v>1312</v>
      </c>
      <c r="D781" s="2" t="s">
        <v>8</v>
      </c>
      <c r="E781" s="2">
        <v>917</v>
      </c>
      <c r="F781" s="2" t="s">
        <v>2248</v>
      </c>
      <c r="G781" s="2" t="s">
        <v>654</v>
      </c>
      <c r="H781" s="8" t="s">
        <v>1930</v>
      </c>
      <c r="J781" s="1">
        <v>100000</v>
      </c>
      <c r="K781" s="1">
        <v>100000</v>
      </c>
      <c r="L781" s="1">
        <v>100000</v>
      </c>
      <c r="M781" s="1">
        <v>100000</v>
      </c>
      <c r="N781" s="1">
        <v>100000</v>
      </c>
      <c r="O781" s="1">
        <v>100000</v>
      </c>
      <c r="P781" s="1">
        <v>100000</v>
      </c>
      <c r="Q781" s="1">
        <v>100000</v>
      </c>
      <c r="R781" s="1">
        <v>300000</v>
      </c>
      <c r="S781" s="1">
        <v>100000</v>
      </c>
      <c r="T781" s="1">
        <v>100000</v>
      </c>
      <c r="U781" s="1">
        <v>100000</v>
      </c>
      <c r="V781" s="29">
        <v>0.53120000000000001</v>
      </c>
      <c r="X781" s="35">
        <v>0.51559889768637546</v>
      </c>
      <c r="Y781" s="35">
        <v>0.51907756720304754</v>
      </c>
      <c r="Z781" s="35">
        <v>0.52775557574057552</v>
      </c>
      <c r="AA781" s="35">
        <v>0.52995809649279679</v>
      </c>
      <c r="AB781" s="35">
        <v>0.53154786295503642</v>
      </c>
      <c r="AC781" s="35">
        <v>0.53286040893141218</v>
      </c>
      <c r="AD781" s="35">
        <v>0.53489534417562612</v>
      </c>
      <c r="AE781" s="35">
        <v>0.52926598907572953</v>
      </c>
      <c r="AF781" s="35">
        <v>0.53044542107985915</v>
      </c>
      <c r="AG781" s="35">
        <v>0.53630032557465546</v>
      </c>
      <c r="AH781" s="35">
        <v>0.53507701330385415</v>
      </c>
      <c r="AI781" s="35">
        <v>0.5323951877646691</v>
      </c>
      <c r="AK781" s="28">
        <f t="shared" si="178"/>
        <v>51559.889768637542</v>
      </c>
      <c r="AL781" s="28">
        <f t="shared" si="179"/>
        <v>51907.756720304751</v>
      </c>
      <c r="AM781" s="28">
        <f t="shared" si="180"/>
        <v>52775.557574057551</v>
      </c>
      <c r="AN781" s="28">
        <f t="shared" si="181"/>
        <v>52995.809649279676</v>
      </c>
      <c r="AO781" s="28">
        <f t="shared" si="182"/>
        <v>53154.78629550364</v>
      </c>
      <c r="AP781" s="28">
        <f t="shared" si="183"/>
        <v>53286.040893141217</v>
      </c>
      <c r="AQ781" s="28">
        <f t="shared" si="184"/>
        <v>53489.534417562609</v>
      </c>
      <c r="AR781" s="28">
        <f t="shared" si="185"/>
        <v>52926.598907572952</v>
      </c>
      <c r="AS781" s="28">
        <f t="shared" si="186"/>
        <v>159133.62632395775</v>
      </c>
      <c r="AT781" s="28">
        <f t="shared" si="187"/>
        <v>53630.032557465544</v>
      </c>
      <c r="AU781" s="28">
        <f t="shared" si="188"/>
        <v>53507.701330385418</v>
      </c>
      <c r="AV781" s="28">
        <f t="shared" si="189"/>
        <v>53239.51877646691</v>
      </c>
    </row>
    <row r="782" spans="1:48" x14ac:dyDescent="0.3">
      <c r="A782" s="7" t="s">
        <v>281</v>
      </c>
      <c r="B782" s="7" t="s">
        <v>659</v>
      </c>
      <c r="C782" s="7">
        <v>1312</v>
      </c>
      <c r="D782" s="2" t="s">
        <v>8</v>
      </c>
      <c r="E782" s="2">
        <v>917</v>
      </c>
      <c r="F782" s="2" t="s">
        <v>2249</v>
      </c>
      <c r="G782" s="2" t="s">
        <v>654</v>
      </c>
      <c r="H782" s="8" t="s">
        <v>1931</v>
      </c>
      <c r="J782" s="1">
        <v>100000</v>
      </c>
      <c r="K782" s="1">
        <v>100000</v>
      </c>
      <c r="L782" s="1">
        <v>100000</v>
      </c>
      <c r="M782" s="1">
        <v>100000</v>
      </c>
      <c r="N782" s="1">
        <v>100000</v>
      </c>
      <c r="O782" s="1">
        <v>100000</v>
      </c>
      <c r="P782" s="1">
        <v>100000</v>
      </c>
      <c r="Q782" s="1">
        <v>100000</v>
      </c>
      <c r="R782" s="1">
        <v>100000</v>
      </c>
      <c r="S782" s="1">
        <v>200000</v>
      </c>
      <c r="T782" s="1">
        <v>200000</v>
      </c>
      <c r="U782" s="1">
        <v>200000</v>
      </c>
      <c r="V782" s="29">
        <v>0.53120000000000001</v>
      </c>
      <c r="X782" s="35">
        <v>0.51559889768637546</v>
      </c>
      <c r="Y782" s="35">
        <v>0.51907756720304754</v>
      </c>
      <c r="Z782" s="35">
        <v>0.52775557574057552</v>
      </c>
      <c r="AA782" s="35">
        <v>0.52995809649279679</v>
      </c>
      <c r="AB782" s="35">
        <v>0.53154786295503642</v>
      </c>
      <c r="AC782" s="35">
        <v>0.53286040893141218</v>
      </c>
      <c r="AD782" s="35">
        <v>0.53489534417562612</v>
      </c>
      <c r="AE782" s="35">
        <v>0.52926598907572953</v>
      </c>
      <c r="AF782" s="35">
        <v>0.53044542107985915</v>
      </c>
      <c r="AG782" s="35">
        <v>0.53630032557465546</v>
      </c>
      <c r="AH782" s="35">
        <v>0.53507701330385415</v>
      </c>
      <c r="AI782" s="35">
        <v>0.5323951877646691</v>
      </c>
      <c r="AK782" s="28">
        <f t="shared" si="178"/>
        <v>51559.889768637542</v>
      </c>
      <c r="AL782" s="28">
        <f t="shared" si="179"/>
        <v>51907.756720304751</v>
      </c>
      <c r="AM782" s="28">
        <f t="shared" si="180"/>
        <v>52775.557574057551</v>
      </c>
      <c r="AN782" s="28">
        <f t="shared" si="181"/>
        <v>52995.809649279676</v>
      </c>
      <c r="AO782" s="28">
        <f t="shared" si="182"/>
        <v>53154.78629550364</v>
      </c>
      <c r="AP782" s="28">
        <f t="shared" si="183"/>
        <v>53286.040893141217</v>
      </c>
      <c r="AQ782" s="28">
        <f t="shared" si="184"/>
        <v>53489.534417562609</v>
      </c>
      <c r="AR782" s="28">
        <f t="shared" si="185"/>
        <v>52926.598907572952</v>
      </c>
      <c r="AS782" s="28">
        <f t="shared" si="186"/>
        <v>53044.542107985915</v>
      </c>
      <c r="AT782" s="28">
        <f t="shared" si="187"/>
        <v>107260.06511493109</v>
      </c>
      <c r="AU782" s="28">
        <f t="shared" si="188"/>
        <v>107015.40266077084</v>
      </c>
      <c r="AV782" s="28">
        <f t="shared" si="189"/>
        <v>106479.03755293382</v>
      </c>
    </row>
    <row r="783" spans="1:48" x14ac:dyDescent="0.3">
      <c r="A783" s="7" t="s">
        <v>281</v>
      </c>
      <c r="B783" s="7" t="s">
        <v>659</v>
      </c>
      <c r="C783" s="7">
        <v>1312</v>
      </c>
      <c r="D783" s="2" t="s">
        <v>8</v>
      </c>
      <c r="E783" s="2">
        <v>917</v>
      </c>
      <c r="F783" s="2" t="s">
        <v>2250</v>
      </c>
      <c r="G783" s="2" t="s">
        <v>654</v>
      </c>
      <c r="H783" s="8" t="s">
        <v>1932</v>
      </c>
      <c r="J783" s="1">
        <v>100000</v>
      </c>
      <c r="K783" s="1">
        <v>100000</v>
      </c>
      <c r="L783" s="1">
        <v>200000</v>
      </c>
      <c r="M783" s="1">
        <v>200000</v>
      </c>
      <c r="N783" s="1">
        <v>200000</v>
      </c>
      <c r="O783" s="1">
        <v>200000</v>
      </c>
      <c r="P783" s="1">
        <v>200000</v>
      </c>
      <c r="Q783" s="1">
        <v>200000</v>
      </c>
      <c r="R783" s="1">
        <v>500000</v>
      </c>
      <c r="S783" s="1">
        <v>200000</v>
      </c>
      <c r="T783" s="1">
        <v>300000</v>
      </c>
      <c r="U783" s="1">
        <v>300000</v>
      </c>
      <c r="V783" s="29">
        <v>0.53120000000000001</v>
      </c>
      <c r="X783" s="35">
        <v>0.51559889768637546</v>
      </c>
      <c r="Y783" s="35">
        <v>0.51907756720304754</v>
      </c>
      <c r="Z783" s="35">
        <v>0.52775557574057552</v>
      </c>
      <c r="AA783" s="35">
        <v>0.52995809649279679</v>
      </c>
      <c r="AB783" s="35">
        <v>0.53154786295503642</v>
      </c>
      <c r="AC783" s="35">
        <v>0.53286040893141218</v>
      </c>
      <c r="AD783" s="35">
        <v>0.53489534417562612</v>
      </c>
      <c r="AE783" s="35">
        <v>0.52926598907572953</v>
      </c>
      <c r="AF783" s="35">
        <v>0.53044542107985915</v>
      </c>
      <c r="AG783" s="35">
        <v>0.53630032557465546</v>
      </c>
      <c r="AH783" s="35">
        <v>0.53507701330385415</v>
      </c>
      <c r="AI783" s="35">
        <v>0.5323951877646691</v>
      </c>
      <c r="AK783" s="28">
        <f t="shared" si="178"/>
        <v>51559.889768637542</v>
      </c>
      <c r="AL783" s="28">
        <f t="shared" si="179"/>
        <v>51907.756720304751</v>
      </c>
      <c r="AM783" s="28">
        <f t="shared" si="180"/>
        <v>105551.1151481151</v>
      </c>
      <c r="AN783" s="28">
        <f t="shared" si="181"/>
        <v>105991.61929855935</v>
      </c>
      <c r="AO783" s="28">
        <f t="shared" si="182"/>
        <v>106309.57259100728</v>
      </c>
      <c r="AP783" s="28">
        <f t="shared" si="183"/>
        <v>106572.08178628243</v>
      </c>
      <c r="AQ783" s="28">
        <f t="shared" si="184"/>
        <v>106979.06883512522</v>
      </c>
      <c r="AR783" s="28">
        <f t="shared" si="185"/>
        <v>105853.1978151459</v>
      </c>
      <c r="AS783" s="28">
        <f t="shared" si="186"/>
        <v>265222.71053992957</v>
      </c>
      <c r="AT783" s="28">
        <f t="shared" si="187"/>
        <v>107260.06511493109</v>
      </c>
      <c r="AU783" s="28">
        <f t="shared" si="188"/>
        <v>160523.10399115624</v>
      </c>
      <c r="AV783" s="28">
        <f t="shared" si="189"/>
        <v>159718.55632940072</v>
      </c>
    </row>
    <row r="784" spans="1:48" x14ac:dyDescent="0.3">
      <c r="A784" s="7" t="s">
        <v>281</v>
      </c>
      <c r="B784" s="7" t="s">
        <v>659</v>
      </c>
      <c r="C784" s="7">
        <v>1312</v>
      </c>
      <c r="D784" s="2" t="s">
        <v>8</v>
      </c>
      <c r="E784" s="2">
        <v>917</v>
      </c>
      <c r="F784" s="2" t="s">
        <v>674</v>
      </c>
      <c r="G784" s="2" t="s">
        <v>654</v>
      </c>
      <c r="H784" s="8" t="s">
        <v>1933</v>
      </c>
      <c r="J784" s="1">
        <v>100000</v>
      </c>
      <c r="K784" s="1">
        <v>100000</v>
      </c>
      <c r="L784" s="1">
        <v>200000</v>
      </c>
      <c r="M784" s="1">
        <v>200000</v>
      </c>
      <c r="N784" s="1">
        <v>200000</v>
      </c>
      <c r="O784" s="1">
        <v>200000</v>
      </c>
      <c r="P784" s="1">
        <v>200000</v>
      </c>
      <c r="Q784" s="1">
        <v>200000</v>
      </c>
      <c r="R784" s="1">
        <v>200000</v>
      </c>
      <c r="S784" s="1">
        <v>200000</v>
      </c>
      <c r="T784" s="1">
        <v>300000</v>
      </c>
      <c r="U784" s="1">
        <v>300000</v>
      </c>
      <c r="V784" s="29">
        <v>0.53120000000000001</v>
      </c>
      <c r="X784" s="35">
        <v>0.51559889768637546</v>
      </c>
      <c r="Y784" s="35">
        <v>0.51907756720304754</v>
      </c>
      <c r="Z784" s="35">
        <v>0.52775557574057552</v>
      </c>
      <c r="AA784" s="35">
        <v>0.52995809649279679</v>
      </c>
      <c r="AB784" s="35">
        <v>0.53154786295503642</v>
      </c>
      <c r="AC784" s="35">
        <v>0.53286040893141218</v>
      </c>
      <c r="AD784" s="35">
        <v>0.53489534417562612</v>
      </c>
      <c r="AE784" s="35">
        <v>0.52926598907572953</v>
      </c>
      <c r="AF784" s="35">
        <v>0.53044542107985915</v>
      </c>
      <c r="AG784" s="35">
        <v>0.53630032557465546</v>
      </c>
      <c r="AH784" s="35">
        <v>0.53507701330385415</v>
      </c>
      <c r="AI784" s="35">
        <v>0.5323951877646691</v>
      </c>
      <c r="AK784" s="28">
        <f t="shared" si="178"/>
        <v>51559.889768637542</v>
      </c>
      <c r="AL784" s="28">
        <f t="shared" si="179"/>
        <v>51907.756720304751</v>
      </c>
      <c r="AM784" s="28">
        <f t="shared" si="180"/>
        <v>105551.1151481151</v>
      </c>
      <c r="AN784" s="28">
        <f t="shared" si="181"/>
        <v>105991.61929855935</v>
      </c>
      <c r="AO784" s="28">
        <f t="shared" si="182"/>
        <v>106309.57259100728</v>
      </c>
      <c r="AP784" s="28">
        <f t="shared" si="183"/>
        <v>106572.08178628243</v>
      </c>
      <c r="AQ784" s="28">
        <f t="shared" si="184"/>
        <v>106979.06883512522</v>
      </c>
      <c r="AR784" s="28">
        <f t="shared" si="185"/>
        <v>105853.1978151459</v>
      </c>
      <c r="AS784" s="28">
        <f t="shared" si="186"/>
        <v>106089.08421597183</v>
      </c>
      <c r="AT784" s="28">
        <f t="shared" si="187"/>
        <v>107260.06511493109</v>
      </c>
      <c r="AU784" s="28">
        <f t="shared" si="188"/>
        <v>160523.10399115624</v>
      </c>
      <c r="AV784" s="28">
        <f t="shared" si="189"/>
        <v>159718.55632940072</v>
      </c>
    </row>
    <row r="785" spans="1:48" x14ac:dyDescent="0.3">
      <c r="A785" s="7" t="s">
        <v>281</v>
      </c>
      <c r="B785" s="7" t="s">
        <v>659</v>
      </c>
      <c r="C785" s="7">
        <v>1312</v>
      </c>
      <c r="D785" s="2" t="s">
        <v>8</v>
      </c>
      <c r="E785" s="2">
        <v>917</v>
      </c>
      <c r="F785" s="2" t="s">
        <v>2251</v>
      </c>
      <c r="G785" s="2" t="s">
        <v>654</v>
      </c>
      <c r="H785" s="8" t="s">
        <v>1934</v>
      </c>
      <c r="J785" s="1">
        <v>100000</v>
      </c>
      <c r="K785" s="1">
        <v>100000</v>
      </c>
      <c r="L785" s="1">
        <v>200000</v>
      </c>
      <c r="M785" s="1">
        <v>200000</v>
      </c>
      <c r="N785" s="1">
        <v>200000</v>
      </c>
      <c r="O785" s="1">
        <v>200000</v>
      </c>
      <c r="P785" s="1">
        <v>200000</v>
      </c>
      <c r="Q785" s="1">
        <v>200000</v>
      </c>
      <c r="R785" s="1">
        <v>200000</v>
      </c>
      <c r="S785" s="1">
        <v>200000</v>
      </c>
      <c r="T785" s="1">
        <v>300000</v>
      </c>
      <c r="U785" s="1">
        <v>500000</v>
      </c>
      <c r="V785" s="29">
        <v>0.53120000000000001</v>
      </c>
      <c r="X785" s="35">
        <v>0.51559889768637546</v>
      </c>
      <c r="Y785" s="35">
        <v>0.51907756720304754</v>
      </c>
      <c r="Z785" s="35">
        <v>0.52775557574057552</v>
      </c>
      <c r="AA785" s="35">
        <v>0.52995809649279679</v>
      </c>
      <c r="AB785" s="35">
        <v>0.53154786295503642</v>
      </c>
      <c r="AC785" s="35">
        <v>0.53286040893141218</v>
      </c>
      <c r="AD785" s="35">
        <v>0.53489534417562612</v>
      </c>
      <c r="AE785" s="35">
        <v>0.52926598907572953</v>
      </c>
      <c r="AF785" s="35">
        <v>0.53044542107985915</v>
      </c>
      <c r="AG785" s="35">
        <v>0.53630032557465546</v>
      </c>
      <c r="AH785" s="35">
        <v>0.53507701330385415</v>
      </c>
      <c r="AI785" s="35">
        <v>0.5323951877646691</v>
      </c>
      <c r="AK785" s="28">
        <f t="shared" si="178"/>
        <v>51559.889768637542</v>
      </c>
      <c r="AL785" s="28">
        <f t="shared" si="179"/>
        <v>51907.756720304751</v>
      </c>
      <c r="AM785" s="28">
        <f t="shared" si="180"/>
        <v>105551.1151481151</v>
      </c>
      <c r="AN785" s="28">
        <f t="shared" si="181"/>
        <v>105991.61929855935</v>
      </c>
      <c r="AO785" s="28">
        <f t="shared" si="182"/>
        <v>106309.57259100728</v>
      </c>
      <c r="AP785" s="28">
        <f t="shared" si="183"/>
        <v>106572.08178628243</v>
      </c>
      <c r="AQ785" s="28">
        <f t="shared" si="184"/>
        <v>106979.06883512522</v>
      </c>
      <c r="AR785" s="28">
        <f t="shared" si="185"/>
        <v>105853.1978151459</v>
      </c>
      <c r="AS785" s="28">
        <f t="shared" si="186"/>
        <v>106089.08421597183</v>
      </c>
      <c r="AT785" s="28">
        <f t="shared" si="187"/>
        <v>107260.06511493109</v>
      </c>
      <c r="AU785" s="28">
        <f t="shared" si="188"/>
        <v>160523.10399115624</v>
      </c>
      <c r="AV785" s="28">
        <f t="shared" si="189"/>
        <v>266197.59388233454</v>
      </c>
    </row>
    <row r="786" spans="1:48" x14ac:dyDescent="0.3">
      <c r="A786" s="7" t="s">
        <v>281</v>
      </c>
      <c r="B786" s="7" t="s">
        <v>659</v>
      </c>
      <c r="C786" s="7">
        <v>1312</v>
      </c>
      <c r="D786" s="2" t="s">
        <v>8</v>
      </c>
      <c r="E786" s="2">
        <v>917</v>
      </c>
      <c r="F786" s="2" t="s">
        <v>2252</v>
      </c>
      <c r="G786" s="2" t="s">
        <v>654</v>
      </c>
      <c r="H786" s="8" t="s">
        <v>1935</v>
      </c>
      <c r="J786" s="1">
        <v>100000</v>
      </c>
      <c r="K786" s="1">
        <v>200000</v>
      </c>
      <c r="L786" s="1">
        <v>300000</v>
      </c>
      <c r="M786" s="1">
        <v>300000</v>
      </c>
      <c r="N786" s="1">
        <v>300000</v>
      </c>
      <c r="O786" s="1">
        <v>300000</v>
      </c>
      <c r="P786" s="1">
        <v>100000</v>
      </c>
      <c r="Q786" s="1">
        <v>300000</v>
      </c>
      <c r="R786" s="1">
        <v>500000</v>
      </c>
      <c r="S786" s="1">
        <v>300000</v>
      </c>
      <c r="T786" s="1">
        <v>300000</v>
      </c>
      <c r="U786" s="1">
        <v>500000</v>
      </c>
      <c r="V786" s="29">
        <v>0.53120000000000001</v>
      </c>
      <c r="X786" s="35">
        <v>0.51559889768637546</v>
      </c>
      <c r="Y786" s="35">
        <v>0.51907756720304754</v>
      </c>
      <c r="Z786" s="35">
        <v>0.52775557574057552</v>
      </c>
      <c r="AA786" s="35">
        <v>0.52995809649279679</v>
      </c>
      <c r="AB786" s="35">
        <v>0.53154786295503642</v>
      </c>
      <c r="AC786" s="35">
        <v>0.53286040893141218</v>
      </c>
      <c r="AD786" s="35">
        <v>0.53489534417562612</v>
      </c>
      <c r="AE786" s="35">
        <v>0.52926598907572953</v>
      </c>
      <c r="AF786" s="35">
        <v>0.53044542107985915</v>
      </c>
      <c r="AG786" s="35">
        <v>0.53630032557465546</v>
      </c>
      <c r="AH786" s="35">
        <v>0.53507701330385415</v>
      </c>
      <c r="AI786" s="35">
        <v>0.5323951877646691</v>
      </c>
      <c r="AK786" s="28">
        <f t="shared" si="178"/>
        <v>51559.889768637542</v>
      </c>
      <c r="AL786" s="28">
        <f t="shared" si="179"/>
        <v>103815.5134406095</v>
      </c>
      <c r="AM786" s="28">
        <f t="shared" si="180"/>
        <v>158326.67272217266</v>
      </c>
      <c r="AN786" s="28">
        <f t="shared" si="181"/>
        <v>158987.42894783904</v>
      </c>
      <c r="AO786" s="28">
        <f t="shared" si="182"/>
        <v>159464.35888651092</v>
      </c>
      <c r="AP786" s="28">
        <f t="shared" si="183"/>
        <v>159858.12267942366</v>
      </c>
      <c r="AQ786" s="28">
        <f t="shared" si="184"/>
        <v>53489.534417562609</v>
      </c>
      <c r="AR786" s="28">
        <f t="shared" si="185"/>
        <v>158779.79672271886</v>
      </c>
      <c r="AS786" s="28">
        <f t="shared" si="186"/>
        <v>265222.71053992957</v>
      </c>
      <c r="AT786" s="28">
        <f t="shared" si="187"/>
        <v>160890.09767239663</v>
      </c>
      <c r="AU786" s="28">
        <f t="shared" si="188"/>
        <v>160523.10399115624</v>
      </c>
      <c r="AV786" s="28">
        <f t="shared" si="189"/>
        <v>266197.59388233454</v>
      </c>
    </row>
    <row r="787" spans="1:48" x14ac:dyDescent="0.3">
      <c r="A787" s="7" t="s">
        <v>281</v>
      </c>
      <c r="B787" s="7" t="s">
        <v>659</v>
      </c>
      <c r="C787" s="7">
        <v>1312</v>
      </c>
      <c r="D787" s="2" t="s">
        <v>8</v>
      </c>
      <c r="E787" s="2">
        <v>917</v>
      </c>
      <c r="F787" s="2" t="s">
        <v>2253</v>
      </c>
      <c r="G787" s="2" t="s">
        <v>654</v>
      </c>
      <c r="H787" s="8" t="s">
        <v>1936</v>
      </c>
      <c r="J787" s="1">
        <v>100000</v>
      </c>
      <c r="K787" s="1">
        <v>100000</v>
      </c>
      <c r="L787" s="1">
        <v>100000</v>
      </c>
      <c r="M787" s="1">
        <v>100000</v>
      </c>
      <c r="N787" s="1">
        <v>100000</v>
      </c>
      <c r="O787" s="1">
        <v>100000</v>
      </c>
      <c r="P787" s="1">
        <v>100000</v>
      </c>
      <c r="Q787" s="1">
        <v>100000</v>
      </c>
      <c r="R787" s="1">
        <v>100000</v>
      </c>
      <c r="S787" s="1">
        <v>100000</v>
      </c>
      <c r="T787" s="1">
        <v>100000</v>
      </c>
      <c r="U787" s="1">
        <v>100000</v>
      </c>
      <c r="V787" s="29">
        <v>0.53120000000000001</v>
      </c>
      <c r="X787" s="35">
        <v>0.51559889768637546</v>
      </c>
      <c r="Y787" s="35">
        <v>0.51907756720304754</v>
      </c>
      <c r="Z787" s="35">
        <v>0.52775557574057552</v>
      </c>
      <c r="AA787" s="35">
        <v>0.52995809649279679</v>
      </c>
      <c r="AB787" s="35">
        <v>0.53154786295503642</v>
      </c>
      <c r="AC787" s="35">
        <v>0.53286040893141218</v>
      </c>
      <c r="AD787" s="35">
        <v>0.53489534417562612</v>
      </c>
      <c r="AE787" s="35">
        <v>0.52926598907572953</v>
      </c>
      <c r="AF787" s="35">
        <v>0.53044542107985915</v>
      </c>
      <c r="AG787" s="35">
        <v>0.53630032557465546</v>
      </c>
      <c r="AH787" s="35">
        <v>0.53507701330385415</v>
      </c>
      <c r="AI787" s="35">
        <v>0.5323951877646691</v>
      </c>
      <c r="AK787" s="28">
        <f t="shared" si="178"/>
        <v>51559.889768637542</v>
      </c>
      <c r="AL787" s="28">
        <f t="shared" si="179"/>
        <v>51907.756720304751</v>
      </c>
      <c r="AM787" s="28">
        <f t="shared" si="180"/>
        <v>52775.557574057551</v>
      </c>
      <c r="AN787" s="28">
        <f t="shared" si="181"/>
        <v>52995.809649279676</v>
      </c>
      <c r="AO787" s="28">
        <f t="shared" si="182"/>
        <v>53154.78629550364</v>
      </c>
      <c r="AP787" s="28">
        <f t="shared" si="183"/>
        <v>53286.040893141217</v>
      </c>
      <c r="AQ787" s="28">
        <f t="shared" si="184"/>
        <v>53489.534417562609</v>
      </c>
      <c r="AR787" s="28">
        <f t="shared" si="185"/>
        <v>52926.598907572952</v>
      </c>
      <c r="AS787" s="28">
        <f t="shared" si="186"/>
        <v>53044.542107985915</v>
      </c>
      <c r="AT787" s="28">
        <f t="shared" si="187"/>
        <v>53630.032557465544</v>
      </c>
      <c r="AU787" s="28">
        <f t="shared" si="188"/>
        <v>53507.701330385418</v>
      </c>
      <c r="AV787" s="28">
        <f t="shared" si="189"/>
        <v>53239.51877646691</v>
      </c>
    </row>
    <row r="788" spans="1:48" x14ac:dyDescent="0.3">
      <c r="A788" s="7" t="s">
        <v>281</v>
      </c>
      <c r="B788" s="7" t="s">
        <v>659</v>
      </c>
      <c r="C788" s="7">
        <v>1312</v>
      </c>
      <c r="D788" s="2" t="s">
        <v>8</v>
      </c>
      <c r="E788" s="2">
        <v>917</v>
      </c>
      <c r="F788" s="2" t="s">
        <v>667</v>
      </c>
      <c r="G788" s="2" t="s">
        <v>654</v>
      </c>
      <c r="H788" s="8" t="s">
        <v>566</v>
      </c>
      <c r="J788" s="1">
        <v>100000</v>
      </c>
      <c r="K788" s="1">
        <v>100000</v>
      </c>
      <c r="L788" s="1">
        <v>100000</v>
      </c>
      <c r="M788" s="1">
        <v>100000</v>
      </c>
      <c r="N788" s="1">
        <v>200000</v>
      </c>
      <c r="O788" s="1">
        <v>100000</v>
      </c>
      <c r="P788" s="1">
        <v>100000</v>
      </c>
      <c r="Q788" s="1">
        <v>100000</v>
      </c>
      <c r="R788" s="1">
        <v>100000</v>
      </c>
      <c r="S788" s="1">
        <v>100000</v>
      </c>
      <c r="T788" s="1">
        <v>200000</v>
      </c>
      <c r="U788" s="1">
        <v>200000</v>
      </c>
      <c r="V788" s="29">
        <v>0.53120000000000001</v>
      </c>
      <c r="X788" s="35">
        <v>0.51559889768637546</v>
      </c>
      <c r="Y788" s="35">
        <v>0.51907756720304754</v>
      </c>
      <c r="Z788" s="35">
        <v>0.52775557574057552</v>
      </c>
      <c r="AA788" s="35">
        <v>0.52995809649279679</v>
      </c>
      <c r="AB788" s="35">
        <v>0.53154786295503642</v>
      </c>
      <c r="AC788" s="35">
        <v>0.53286040893141218</v>
      </c>
      <c r="AD788" s="35">
        <v>0.53489534417562612</v>
      </c>
      <c r="AE788" s="35">
        <v>0.52926598907572953</v>
      </c>
      <c r="AF788" s="35">
        <v>0.53044542107985915</v>
      </c>
      <c r="AG788" s="35">
        <v>0.53630032557465546</v>
      </c>
      <c r="AH788" s="35">
        <v>0.53507701330385415</v>
      </c>
      <c r="AI788" s="35">
        <v>0.5323951877646691</v>
      </c>
      <c r="AK788" s="28">
        <f t="shared" si="178"/>
        <v>51559.889768637542</v>
      </c>
      <c r="AL788" s="28">
        <f t="shared" si="179"/>
        <v>51907.756720304751</v>
      </c>
      <c r="AM788" s="28">
        <f t="shared" si="180"/>
        <v>52775.557574057551</v>
      </c>
      <c r="AN788" s="28">
        <f t="shared" si="181"/>
        <v>52995.809649279676</v>
      </c>
      <c r="AO788" s="28">
        <f t="shared" si="182"/>
        <v>106309.57259100728</v>
      </c>
      <c r="AP788" s="28">
        <f t="shared" si="183"/>
        <v>53286.040893141217</v>
      </c>
      <c r="AQ788" s="28">
        <f t="shared" si="184"/>
        <v>53489.534417562609</v>
      </c>
      <c r="AR788" s="28">
        <f t="shared" si="185"/>
        <v>52926.598907572952</v>
      </c>
      <c r="AS788" s="28">
        <f t="shared" si="186"/>
        <v>53044.542107985915</v>
      </c>
      <c r="AT788" s="28">
        <f t="shared" si="187"/>
        <v>53630.032557465544</v>
      </c>
      <c r="AU788" s="28">
        <f t="shared" si="188"/>
        <v>107015.40266077084</v>
      </c>
      <c r="AV788" s="28">
        <f t="shared" si="189"/>
        <v>106479.03755293382</v>
      </c>
    </row>
    <row r="789" spans="1:48" x14ac:dyDescent="0.3">
      <c r="A789" s="7" t="s">
        <v>281</v>
      </c>
      <c r="B789" s="7" t="s">
        <v>659</v>
      </c>
      <c r="C789" s="7">
        <v>1312</v>
      </c>
      <c r="D789" s="2" t="s">
        <v>8</v>
      </c>
      <c r="E789" s="2">
        <v>917</v>
      </c>
      <c r="F789" s="2" t="s">
        <v>2254</v>
      </c>
      <c r="G789" s="2" t="s">
        <v>654</v>
      </c>
      <c r="H789" s="8" t="s">
        <v>1937</v>
      </c>
      <c r="J789" s="1">
        <v>100000</v>
      </c>
      <c r="K789" s="1">
        <v>100000</v>
      </c>
      <c r="L789" s="1">
        <v>100000</v>
      </c>
      <c r="M789" s="1">
        <v>100000</v>
      </c>
      <c r="N789" s="1">
        <v>100000</v>
      </c>
      <c r="O789" s="1">
        <v>100000</v>
      </c>
      <c r="P789" s="1">
        <v>100000</v>
      </c>
      <c r="Q789" s="1">
        <v>100000</v>
      </c>
      <c r="R789" s="1">
        <v>500000</v>
      </c>
      <c r="S789" s="1">
        <v>100000</v>
      </c>
      <c r="T789" s="1">
        <v>100000</v>
      </c>
      <c r="U789" s="1">
        <v>100000</v>
      </c>
      <c r="V789" s="29">
        <v>0.53120000000000001</v>
      </c>
      <c r="X789" s="35">
        <v>0.51559889768637546</v>
      </c>
      <c r="Y789" s="35">
        <v>0.51907756720304754</v>
      </c>
      <c r="Z789" s="35">
        <v>0.52775557574057552</v>
      </c>
      <c r="AA789" s="35">
        <v>0.52995809649279679</v>
      </c>
      <c r="AB789" s="35">
        <v>0.53154786295503642</v>
      </c>
      <c r="AC789" s="35">
        <v>0.53286040893141218</v>
      </c>
      <c r="AD789" s="35">
        <v>0.53489534417562612</v>
      </c>
      <c r="AE789" s="35">
        <v>0.52926598907572953</v>
      </c>
      <c r="AF789" s="35">
        <v>0.53044542107985915</v>
      </c>
      <c r="AG789" s="35">
        <v>0.53630032557465546</v>
      </c>
      <c r="AH789" s="35">
        <v>0.53507701330385415</v>
      </c>
      <c r="AI789" s="35">
        <v>0.5323951877646691</v>
      </c>
      <c r="AK789" s="28">
        <f t="shared" si="178"/>
        <v>51559.889768637542</v>
      </c>
      <c r="AL789" s="28">
        <f t="shared" si="179"/>
        <v>51907.756720304751</v>
      </c>
      <c r="AM789" s="28">
        <f t="shared" si="180"/>
        <v>52775.557574057551</v>
      </c>
      <c r="AN789" s="28">
        <f t="shared" si="181"/>
        <v>52995.809649279676</v>
      </c>
      <c r="AO789" s="28">
        <f t="shared" si="182"/>
        <v>53154.78629550364</v>
      </c>
      <c r="AP789" s="28">
        <f t="shared" si="183"/>
        <v>53286.040893141217</v>
      </c>
      <c r="AQ789" s="28">
        <f t="shared" si="184"/>
        <v>53489.534417562609</v>
      </c>
      <c r="AR789" s="28">
        <f t="shared" si="185"/>
        <v>52926.598907572952</v>
      </c>
      <c r="AS789" s="28">
        <f t="shared" si="186"/>
        <v>265222.71053992957</v>
      </c>
      <c r="AT789" s="28">
        <f t="shared" si="187"/>
        <v>53630.032557465544</v>
      </c>
      <c r="AU789" s="28">
        <f t="shared" si="188"/>
        <v>53507.701330385418</v>
      </c>
      <c r="AV789" s="28">
        <f t="shared" si="189"/>
        <v>53239.51877646691</v>
      </c>
    </row>
    <row r="790" spans="1:48" x14ac:dyDescent="0.3">
      <c r="A790" s="7" t="s">
        <v>281</v>
      </c>
      <c r="B790" s="7" t="s">
        <v>659</v>
      </c>
      <c r="C790" s="7">
        <v>1312</v>
      </c>
      <c r="D790" s="2" t="s">
        <v>8</v>
      </c>
      <c r="E790" s="2">
        <v>917</v>
      </c>
      <c r="F790" s="2" t="s">
        <v>2255</v>
      </c>
      <c r="G790" s="2" t="s">
        <v>654</v>
      </c>
      <c r="H790" s="8" t="s">
        <v>1938</v>
      </c>
      <c r="J790" s="1">
        <v>100000</v>
      </c>
      <c r="K790" s="1">
        <v>100000</v>
      </c>
      <c r="L790" s="1">
        <v>100000</v>
      </c>
      <c r="M790" s="1">
        <v>100000</v>
      </c>
      <c r="N790" s="1">
        <v>100000</v>
      </c>
      <c r="O790" s="1">
        <v>100000</v>
      </c>
      <c r="P790" s="1">
        <v>100000</v>
      </c>
      <c r="Q790" s="1">
        <v>100000</v>
      </c>
      <c r="R790" s="1">
        <v>100000</v>
      </c>
      <c r="S790" s="1">
        <v>100000</v>
      </c>
      <c r="T790" s="1">
        <v>100000</v>
      </c>
      <c r="U790" s="1">
        <v>100000</v>
      </c>
      <c r="V790" s="29">
        <v>0.53120000000000001</v>
      </c>
      <c r="X790" s="35">
        <v>0.51559889768637546</v>
      </c>
      <c r="Y790" s="35">
        <v>0.51907756720304754</v>
      </c>
      <c r="Z790" s="35">
        <v>0.52775557574057552</v>
      </c>
      <c r="AA790" s="35">
        <v>0.52995809649279679</v>
      </c>
      <c r="AB790" s="35">
        <v>0.53154786295503642</v>
      </c>
      <c r="AC790" s="35">
        <v>0.53286040893141218</v>
      </c>
      <c r="AD790" s="35">
        <v>0.53489534417562612</v>
      </c>
      <c r="AE790" s="35">
        <v>0.52926598907572953</v>
      </c>
      <c r="AF790" s="35">
        <v>0.53044542107985915</v>
      </c>
      <c r="AG790" s="35">
        <v>0.53630032557465546</v>
      </c>
      <c r="AH790" s="35">
        <v>0.53507701330385415</v>
      </c>
      <c r="AI790" s="35">
        <v>0.5323951877646691</v>
      </c>
      <c r="AK790" s="28">
        <f t="shared" si="178"/>
        <v>51559.889768637542</v>
      </c>
      <c r="AL790" s="28">
        <f t="shared" si="179"/>
        <v>51907.756720304751</v>
      </c>
      <c r="AM790" s="28">
        <f t="shared" si="180"/>
        <v>52775.557574057551</v>
      </c>
      <c r="AN790" s="28">
        <f t="shared" si="181"/>
        <v>52995.809649279676</v>
      </c>
      <c r="AO790" s="28">
        <f t="shared" si="182"/>
        <v>53154.78629550364</v>
      </c>
      <c r="AP790" s="28">
        <f t="shared" si="183"/>
        <v>53286.040893141217</v>
      </c>
      <c r="AQ790" s="28">
        <f t="shared" si="184"/>
        <v>53489.534417562609</v>
      </c>
      <c r="AR790" s="28">
        <f t="shared" si="185"/>
        <v>52926.598907572952</v>
      </c>
      <c r="AS790" s="28">
        <f t="shared" si="186"/>
        <v>53044.542107985915</v>
      </c>
      <c r="AT790" s="28">
        <f t="shared" si="187"/>
        <v>53630.032557465544</v>
      </c>
      <c r="AU790" s="28">
        <f t="shared" si="188"/>
        <v>53507.701330385418</v>
      </c>
      <c r="AV790" s="28">
        <f t="shared" si="189"/>
        <v>53239.51877646691</v>
      </c>
    </row>
    <row r="791" spans="1:48" x14ac:dyDescent="0.3">
      <c r="A791" s="7" t="s">
        <v>281</v>
      </c>
      <c r="B791" s="7" t="s">
        <v>659</v>
      </c>
      <c r="C791" s="7">
        <v>1312</v>
      </c>
      <c r="D791" s="2" t="s">
        <v>8</v>
      </c>
      <c r="E791" s="2">
        <v>917</v>
      </c>
      <c r="F791" s="2" t="s">
        <v>664</v>
      </c>
      <c r="G791" s="2" t="s">
        <v>654</v>
      </c>
      <c r="H791" s="8" t="s">
        <v>1939</v>
      </c>
      <c r="J791" s="1">
        <v>100000</v>
      </c>
      <c r="K791" s="1">
        <v>200000</v>
      </c>
      <c r="L791" s="1">
        <v>300000</v>
      </c>
      <c r="M791" s="1">
        <v>300000</v>
      </c>
      <c r="N791" s="1">
        <v>200000</v>
      </c>
      <c r="O791" s="1">
        <v>300000</v>
      </c>
      <c r="P791" s="1">
        <v>100000</v>
      </c>
      <c r="Q791" s="1">
        <v>300000</v>
      </c>
      <c r="R791" s="1">
        <v>300000</v>
      </c>
      <c r="S791" s="1">
        <v>300000</v>
      </c>
      <c r="T791" s="1">
        <v>300000</v>
      </c>
      <c r="U791" s="1">
        <v>500000</v>
      </c>
      <c r="V791" s="29">
        <v>0.53120000000000001</v>
      </c>
      <c r="X791" s="35">
        <v>0.51559889768637546</v>
      </c>
      <c r="Y791" s="35">
        <v>0.51907756720304754</v>
      </c>
      <c r="Z791" s="35">
        <v>0.52775557574057552</v>
      </c>
      <c r="AA791" s="35">
        <v>0.52995809649279679</v>
      </c>
      <c r="AB791" s="35">
        <v>0.53154786295503642</v>
      </c>
      <c r="AC791" s="35">
        <v>0.53286040893141218</v>
      </c>
      <c r="AD791" s="35">
        <v>0.53489534417562612</v>
      </c>
      <c r="AE791" s="35">
        <v>0.52926598907572953</v>
      </c>
      <c r="AF791" s="35">
        <v>0.53044542107985915</v>
      </c>
      <c r="AG791" s="35">
        <v>0.53630032557465546</v>
      </c>
      <c r="AH791" s="35">
        <v>0.53507701330385415</v>
      </c>
      <c r="AI791" s="35">
        <v>0.5323951877646691</v>
      </c>
      <c r="AK791" s="28">
        <f t="shared" si="178"/>
        <v>51559.889768637542</v>
      </c>
      <c r="AL791" s="28">
        <f t="shared" si="179"/>
        <v>103815.5134406095</v>
      </c>
      <c r="AM791" s="28">
        <f t="shared" si="180"/>
        <v>158326.67272217266</v>
      </c>
      <c r="AN791" s="28">
        <f t="shared" si="181"/>
        <v>158987.42894783904</v>
      </c>
      <c r="AO791" s="28">
        <f t="shared" si="182"/>
        <v>106309.57259100728</v>
      </c>
      <c r="AP791" s="28">
        <f t="shared" si="183"/>
        <v>159858.12267942366</v>
      </c>
      <c r="AQ791" s="28">
        <f t="shared" si="184"/>
        <v>53489.534417562609</v>
      </c>
      <c r="AR791" s="28">
        <f t="shared" si="185"/>
        <v>158779.79672271886</v>
      </c>
      <c r="AS791" s="28">
        <f t="shared" si="186"/>
        <v>159133.62632395775</v>
      </c>
      <c r="AT791" s="28">
        <f t="shared" si="187"/>
        <v>160890.09767239663</v>
      </c>
      <c r="AU791" s="28">
        <f t="shared" si="188"/>
        <v>160523.10399115624</v>
      </c>
      <c r="AV791" s="28">
        <f t="shared" si="189"/>
        <v>266197.59388233454</v>
      </c>
    </row>
    <row r="792" spans="1:48" x14ac:dyDescent="0.3">
      <c r="A792" s="7" t="s">
        <v>281</v>
      </c>
      <c r="B792" s="7" t="s">
        <v>659</v>
      </c>
      <c r="C792" s="7">
        <v>1312</v>
      </c>
      <c r="D792" s="2" t="s">
        <v>8</v>
      </c>
      <c r="E792" s="2">
        <v>917</v>
      </c>
      <c r="F792" s="2" t="s">
        <v>661</v>
      </c>
      <c r="G792" s="2" t="s">
        <v>654</v>
      </c>
      <c r="H792" s="8" t="s">
        <v>1940</v>
      </c>
      <c r="J792" s="1">
        <v>100000</v>
      </c>
      <c r="K792" s="1">
        <v>100000</v>
      </c>
      <c r="L792" s="1">
        <v>100000</v>
      </c>
      <c r="M792" s="1">
        <v>100000</v>
      </c>
      <c r="N792" s="1">
        <v>100000</v>
      </c>
      <c r="O792" s="1">
        <v>100000</v>
      </c>
      <c r="P792" s="1">
        <v>100000</v>
      </c>
      <c r="Q792" s="1">
        <v>100000</v>
      </c>
      <c r="R792" s="1">
        <v>100000</v>
      </c>
      <c r="S792" s="1">
        <v>100000</v>
      </c>
      <c r="T792" s="1">
        <v>100000</v>
      </c>
      <c r="U792" s="1">
        <v>100000</v>
      </c>
      <c r="V792" s="29">
        <v>0.53120000000000001</v>
      </c>
      <c r="X792" s="35">
        <v>0.51559889768637546</v>
      </c>
      <c r="Y792" s="35">
        <v>0.51907756720304754</v>
      </c>
      <c r="Z792" s="35">
        <v>0.52775557574057552</v>
      </c>
      <c r="AA792" s="35">
        <v>0.52995809649279679</v>
      </c>
      <c r="AB792" s="35">
        <v>0.53154786295503642</v>
      </c>
      <c r="AC792" s="35">
        <v>0.53286040893141218</v>
      </c>
      <c r="AD792" s="35">
        <v>0.53489534417562612</v>
      </c>
      <c r="AE792" s="35">
        <v>0.52926598907572953</v>
      </c>
      <c r="AF792" s="35">
        <v>0.53044542107985915</v>
      </c>
      <c r="AG792" s="35">
        <v>0.53630032557465546</v>
      </c>
      <c r="AH792" s="35">
        <v>0.53507701330385415</v>
      </c>
      <c r="AI792" s="35">
        <v>0.5323951877646691</v>
      </c>
      <c r="AK792" s="28">
        <f t="shared" si="178"/>
        <v>51559.889768637542</v>
      </c>
      <c r="AL792" s="28">
        <f t="shared" si="179"/>
        <v>51907.756720304751</v>
      </c>
      <c r="AM792" s="28">
        <f t="shared" si="180"/>
        <v>52775.557574057551</v>
      </c>
      <c r="AN792" s="28">
        <f t="shared" si="181"/>
        <v>52995.809649279676</v>
      </c>
      <c r="AO792" s="28">
        <f t="shared" si="182"/>
        <v>53154.78629550364</v>
      </c>
      <c r="AP792" s="28">
        <f t="shared" si="183"/>
        <v>53286.040893141217</v>
      </c>
      <c r="AQ792" s="28">
        <f t="shared" si="184"/>
        <v>53489.534417562609</v>
      </c>
      <c r="AR792" s="28">
        <f t="shared" si="185"/>
        <v>52926.598907572952</v>
      </c>
      <c r="AS792" s="28">
        <f t="shared" si="186"/>
        <v>53044.542107985915</v>
      </c>
      <c r="AT792" s="28">
        <f t="shared" si="187"/>
        <v>53630.032557465544</v>
      </c>
      <c r="AU792" s="28">
        <f t="shared" si="188"/>
        <v>53507.701330385418</v>
      </c>
      <c r="AV792" s="28">
        <f t="shared" si="189"/>
        <v>53239.51877646691</v>
      </c>
    </row>
    <row r="793" spans="1:48" x14ac:dyDescent="0.3">
      <c r="A793" s="7" t="s">
        <v>281</v>
      </c>
      <c r="B793" s="7" t="s">
        <v>659</v>
      </c>
      <c r="C793" s="7">
        <v>1312</v>
      </c>
      <c r="D793" s="2" t="s">
        <v>8</v>
      </c>
      <c r="E793" s="2">
        <v>917</v>
      </c>
      <c r="F793" s="2" t="s">
        <v>2256</v>
      </c>
      <c r="G793" s="2" t="s">
        <v>654</v>
      </c>
      <c r="H793" s="8" t="s">
        <v>1941</v>
      </c>
      <c r="J793" s="1">
        <v>100000</v>
      </c>
      <c r="K793" s="1">
        <v>100000</v>
      </c>
      <c r="L793" s="1">
        <v>100000</v>
      </c>
      <c r="M793" s="1">
        <v>100000</v>
      </c>
      <c r="N793" s="1">
        <v>100000</v>
      </c>
      <c r="O793" s="1">
        <v>100000</v>
      </c>
      <c r="P793" s="1">
        <v>100000</v>
      </c>
      <c r="Q793" s="1">
        <v>100000</v>
      </c>
      <c r="R793" s="1">
        <v>100000</v>
      </c>
      <c r="S793" s="1">
        <v>100000</v>
      </c>
      <c r="T793" s="1">
        <v>100000</v>
      </c>
      <c r="U793" s="1">
        <v>100000</v>
      </c>
      <c r="V793" s="29">
        <v>0.53120000000000001</v>
      </c>
      <c r="X793" s="35">
        <v>0.51559889768637546</v>
      </c>
      <c r="Y793" s="35">
        <v>0.51907756720304754</v>
      </c>
      <c r="Z793" s="35">
        <v>0.52775557574057552</v>
      </c>
      <c r="AA793" s="35">
        <v>0.52995809649279679</v>
      </c>
      <c r="AB793" s="35">
        <v>0.53154786295503642</v>
      </c>
      <c r="AC793" s="35">
        <v>0.53286040893141218</v>
      </c>
      <c r="AD793" s="35">
        <v>0.53489534417562612</v>
      </c>
      <c r="AE793" s="35">
        <v>0.52926598907572953</v>
      </c>
      <c r="AF793" s="35">
        <v>0.53044542107985915</v>
      </c>
      <c r="AG793" s="35">
        <v>0.53630032557465546</v>
      </c>
      <c r="AH793" s="35">
        <v>0.53507701330385415</v>
      </c>
      <c r="AI793" s="35">
        <v>0.5323951877646691</v>
      </c>
      <c r="AK793" s="28">
        <f t="shared" si="178"/>
        <v>51559.889768637542</v>
      </c>
      <c r="AL793" s="28">
        <f t="shared" si="179"/>
        <v>51907.756720304751</v>
      </c>
      <c r="AM793" s="28">
        <f t="shared" si="180"/>
        <v>52775.557574057551</v>
      </c>
      <c r="AN793" s="28">
        <f t="shared" si="181"/>
        <v>52995.809649279676</v>
      </c>
      <c r="AO793" s="28">
        <f t="shared" si="182"/>
        <v>53154.78629550364</v>
      </c>
      <c r="AP793" s="28">
        <f t="shared" si="183"/>
        <v>53286.040893141217</v>
      </c>
      <c r="AQ793" s="28">
        <f t="shared" si="184"/>
        <v>53489.534417562609</v>
      </c>
      <c r="AR793" s="28">
        <f t="shared" si="185"/>
        <v>52926.598907572952</v>
      </c>
      <c r="AS793" s="28">
        <f t="shared" si="186"/>
        <v>53044.542107985915</v>
      </c>
      <c r="AT793" s="28">
        <f t="shared" si="187"/>
        <v>53630.032557465544</v>
      </c>
      <c r="AU793" s="28">
        <f t="shared" si="188"/>
        <v>53507.701330385418</v>
      </c>
      <c r="AV793" s="28">
        <f t="shared" si="189"/>
        <v>53239.51877646691</v>
      </c>
    </row>
    <row r="794" spans="1:48" x14ac:dyDescent="0.3">
      <c r="A794" s="7" t="s">
        <v>281</v>
      </c>
      <c r="B794" s="7" t="s">
        <v>659</v>
      </c>
      <c r="C794" s="7">
        <v>1312</v>
      </c>
      <c r="D794" s="2" t="s">
        <v>8</v>
      </c>
      <c r="E794" s="2">
        <v>917</v>
      </c>
      <c r="F794" s="2" t="s">
        <v>2257</v>
      </c>
      <c r="G794" s="2" t="s">
        <v>654</v>
      </c>
      <c r="H794" s="8" t="s">
        <v>1942</v>
      </c>
      <c r="J794" s="1">
        <v>100000</v>
      </c>
      <c r="K794" s="1">
        <v>100000</v>
      </c>
      <c r="L794" s="1">
        <v>100000</v>
      </c>
      <c r="M794" s="1">
        <v>100000</v>
      </c>
      <c r="N794" s="1">
        <v>100000</v>
      </c>
      <c r="O794" s="1">
        <v>100000</v>
      </c>
      <c r="P794" s="1">
        <v>100000</v>
      </c>
      <c r="Q794" s="1">
        <v>100000</v>
      </c>
      <c r="R794" s="1">
        <v>100000</v>
      </c>
      <c r="S794" s="1">
        <v>100000</v>
      </c>
      <c r="T794" s="1">
        <v>100000</v>
      </c>
      <c r="U794" s="1">
        <v>100000</v>
      </c>
      <c r="V794" s="29">
        <v>0.53120000000000001</v>
      </c>
      <c r="X794" s="35">
        <v>0.51559889768637546</v>
      </c>
      <c r="Y794" s="35">
        <v>0.51907756720304754</v>
      </c>
      <c r="Z794" s="35">
        <v>0.52775557574057552</v>
      </c>
      <c r="AA794" s="35">
        <v>0.52995809649279679</v>
      </c>
      <c r="AB794" s="35">
        <v>0.53154786295503642</v>
      </c>
      <c r="AC794" s="35">
        <v>0.53286040893141218</v>
      </c>
      <c r="AD794" s="35">
        <v>0.53489534417562612</v>
      </c>
      <c r="AE794" s="35">
        <v>0.52926598907572953</v>
      </c>
      <c r="AF794" s="35">
        <v>0.53044542107985915</v>
      </c>
      <c r="AG794" s="35">
        <v>0.53630032557465546</v>
      </c>
      <c r="AH794" s="35">
        <v>0.53507701330385415</v>
      </c>
      <c r="AI794" s="35">
        <v>0.5323951877646691</v>
      </c>
      <c r="AK794" s="28">
        <f t="shared" si="178"/>
        <v>51559.889768637542</v>
      </c>
      <c r="AL794" s="28">
        <f t="shared" si="179"/>
        <v>51907.756720304751</v>
      </c>
      <c r="AM794" s="28">
        <f t="shared" si="180"/>
        <v>52775.557574057551</v>
      </c>
      <c r="AN794" s="28">
        <f t="shared" si="181"/>
        <v>52995.809649279676</v>
      </c>
      <c r="AO794" s="28">
        <f t="shared" si="182"/>
        <v>53154.78629550364</v>
      </c>
      <c r="AP794" s="28">
        <f t="shared" si="183"/>
        <v>53286.040893141217</v>
      </c>
      <c r="AQ794" s="28">
        <f t="shared" si="184"/>
        <v>53489.534417562609</v>
      </c>
      <c r="AR794" s="28">
        <f t="shared" si="185"/>
        <v>52926.598907572952</v>
      </c>
      <c r="AS794" s="28">
        <f t="shared" si="186"/>
        <v>53044.542107985915</v>
      </c>
      <c r="AT794" s="28">
        <f t="shared" si="187"/>
        <v>53630.032557465544</v>
      </c>
      <c r="AU794" s="28">
        <f t="shared" si="188"/>
        <v>53507.701330385418</v>
      </c>
      <c r="AV794" s="28">
        <f t="shared" si="189"/>
        <v>53239.51877646691</v>
      </c>
    </row>
    <row r="795" spans="1:48" x14ac:dyDescent="0.3">
      <c r="A795" s="7" t="s">
        <v>281</v>
      </c>
      <c r="B795" s="7" t="s">
        <v>659</v>
      </c>
      <c r="C795" s="7">
        <v>1312</v>
      </c>
      <c r="D795" s="2" t="s">
        <v>8</v>
      </c>
      <c r="E795" s="2">
        <v>917</v>
      </c>
      <c r="F795" s="2" t="s">
        <v>2258</v>
      </c>
      <c r="G795" s="2" t="s">
        <v>654</v>
      </c>
      <c r="H795" s="8" t="s">
        <v>1943</v>
      </c>
      <c r="J795" s="1">
        <v>100000</v>
      </c>
      <c r="K795" s="1">
        <v>100000</v>
      </c>
      <c r="L795" s="1">
        <v>100000</v>
      </c>
      <c r="M795" s="1">
        <v>100000</v>
      </c>
      <c r="N795" s="1">
        <v>200000</v>
      </c>
      <c r="O795" s="1">
        <v>200000</v>
      </c>
      <c r="P795" s="1">
        <v>200000</v>
      </c>
      <c r="Q795" s="1">
        <v>200000</v>
      </c>
      <c r="R795" s="1">
        <v>200000</v>
      </c>
      <c r="S795" s="1">
        <v>100000</v>
      </c>
      <c r="T795" s="1">
        <v>100000</v>
      </c>
      <c r="U795" s="1">
        <v>100000</v>
      </c>
      <c r="V795" s="29">
        <v>0.53120000000000001</v>
      </c>
      <c r="X795" s="35">
        <v>0.51559889768637546</v>
      </c>
      <c r="Y795" s="35">
        <v>0.51907756720304754</v>
      </c>
      <c r="Z795" s="35">
        <v>0.52775557574057552</v>
      </c>
      <c r="AA795" s="35">
        <v>0.52995809649279679</v>
      </c>
      <c r="AB795" s="35">
        <v>0.53154786295503642</v>
      </c>
      <c r="AC795" s="35">
        <v>0.53286040893141218</v>
      </c>
      <c r="AD795" s="35">
        <v>0.53489534417562612</v>
      </c>
      <c r="AE795" s="35">
        <v>0.52926598907572953</v>
      </c>
      <c r="AF795" s="35">
        <v>0.53044542107985915</v>
      </c>
      <c r="AG795" s="35">
        <v>0.53630032557465546</v>
      </c>
      <c r="AH795" s="35">
        <v>0.53507701330385415</v>
      </c>
      <c r="AI795" s="35">
        <v>0.5323951877646691</v>
      </c>
      <c r="AK795" s="28">
        <f t="shared" si="178"/>
        <v>51559.889768637542</v>
      </c>
      <c r="AL795" s="28">
        <f t="shared" si="179"/>
        <v>51907.756720304751</v>
      </c>
      <c r="AM795" s="28">
        <f t="shared" si="180"/>
        <v>52775.557574057551</v>
      </c>
      <c r="AN795" s="28">
        <f t="shared" si="181"/>
        <v>52995.809649279676</v>
      </c>
      <c r="AO795" s="28">
        <f t="shared" si="182"/>
        <v>106309.57259100728</v>
      </c>
      <c r="AP795" s="28">
        <f t="shared" si="183"/>
        <v>106572.08178628243</v>
      </c>
      <c r="AQ795" s="28">
        <f t="shared" si="184"/>
        <v>106979.06883512522</v>
      </c>
      <c r="AR795" s="28">
        <f t="shared" si="185"/>
        <v>105853.1978151459</v>
      </c>
      <c r="AS795" s="28">
        <f t="shared" si="186"/>
        <v>106089.08421597183</v>
      </c>
      <c r="AT795" s="28">
        <f t="shared" si="187"/>
        <v>53630.032557465544</v>
      </c>
      <c r="AU795" s="28">
        <f t="shared" si="188"/>
        <v>53507.701330385418</v>
      </c>
      <c r="AV795" s="28">
        <f t="shared" si="189"/>
        <v>53239.51877646691</v>
      </c>
    </row>
    <row r="796" spans="1:48" x14ac:dyDescent="0.3">
      <c r="A796" s="7" t="s">
        <v>281</v>
      </c>
      <c r="B796" s="7" t="s">
        <v>659</v>
      </c>
      <c r="C796" s="7">
        <v>1312</v>
      </c>
      <c r="D796" s="2" t="s">
        <v>8</v>
      </c>
      <c r="E796" s="2">
        <v>917</v>
      </c>
      <c r="F796" s="2" t="s">
        <v>2259</v>
      </c>
      <c r="G796" s="2" t="s">
        <v>654</v>
      </c>
      <c r="H796" s="8" t="s">
        <v>1944</v>
      </c>
      <c r="J796" s="1">
        <v>100000</v>
      </c>
      <c r="K796" s="1">
        <v>100000</v>
      </c>
      <c r="L796" s="1">
        <v>100000</v>
      </c>
      <c r="M796" s="1">
        <v>100000</v>
      </c>
      <c r="N796" s="1">
        <v>100000</v>
      </c>
      <c r="O796" s="1">
        <v>200000</v>
      </c>
      <c r="P796" s="1">
        <v>200000</v>
      </c>
      <c r="Q796" s="1">
        <v>200000</v>
      </c>
      <c r="R796" s="1">
        <v>100000</v>
      </c>
      <c r="S796" s="1">
        <v>100000</v>
      </c>
      <c r="T796" s="1">
        <v>100000</v>
      </c>
      <c r="U796" s="1">
        <v>100000</v>
      </c>
      <c r="V796" s="29">
        <v>0.53120000000000001</v>
      </c>
      <c r="X796" s="35">
        <v>0.51559889768637546</v>
      </c>
      <c r="Y796" s="35">
        <v>0.51907756720304754</v>
      </c>
      <c r="Z796" s="35">
        <v>0.52775557574057552</v>
      </c>
      <c r="AA796" s="35">
        <v>0.52995809649279679</v>
      </c>
      <c r="AB796" s="35">
        <v>0.53154786295503642</v>
      </c>
      <c r="AC796" s="35">
        <v>0.53286040893141218</v>
      </c>
      <c r="AD796" s="35">
        <v>0.53489534417562612</v>
      </c>
      <c r="AE796" s="35">
        <v>0.52926598907572953</v>
      </c>
      <c r="AF796" s="35">
        <v>0.53044542107985915</v>
      </c>
      <c r="AG796" s="35">
        <v>0.53630032557465546</v>
      </c>
      <c r="AH796" s="35">
        <v>0.53507701330385415</v>
      </c>
      <c r="AI796" s="35">
        <v>0.5323951877646691</v>
      </c>
      <c r="AK796" s="28">
        <f t="shared" si="178"/>
        <v>51559.889768637542</v>
      </c>
      <c r="AL796" s="28">
        <f t="shared" si="179"/>
        <v>51907.756720304751</v>
      </c>
      <c r="AM796" s="28">
        <f t="shared" si="180"/>
        <v>52775.557574057551</v>
      </c>
      <c r="AN796" s="28">
        <f t="shared" si="181"/>
        <v>52995.809649279676</v>
      </c>
      <c r="AO796" s="28">
        <f t="shared" si="182"/>
        <v>53154.78629550364</v>
      </c>
      <c r="AP796" s="28">
        <f t="shared" si="183"/>
        <v>106572.08178628243</v>
      </c>
      <c r="AQ796" s="28">
        <f t="shared" si="184"/>
        <v>106979.06883512522</v>
      </c>
      <c r="AR796" s="28">
        <f t="shared" si="185"/>
        <v>105853.1978151459</v>
      </c>
      <c r="AS796" s="28">
        <f t="shared" si="186"/>
        <v>53044.542107985915</v>
      </c>
      <c r="AT796" s="28">
        <f t="shared" si="187"/>
        <v>53630.032557465544</v>
      </c>
      <c r="AU796" s="28">
        <f t="shared" si="188"/>
        <v>53507.701330385418</v>
      </c>
      <c r="AV796" s="28">
        <f t="shared" si="189"/>
        <v>53239.51877646691</v>
      </c>
    </row>
    <row r="797" spans="1:48" x14ac:dyDescent="0.3">
      <c r="A797" s="7" t="s">
        <v>281</v>
      </c>
      <c r="B797" s="7" t="s">
        <v>659</v>
      </c>
      <c r="C797" s="7">
        <v>1312</v>
      </c>
      <c r="D797" s="2" t="s">
        <v>8</v>
      </c>
      <c r="E797" s="2">
        <v>917</v>
      </c>
      <c r="F797" s="2" t="s">
        <v>675</v>
      </c>
      <c r="G797" s="2" t="s">
        <v>654</v>
      </c>
      <c r="H797" s="8" t="s">
        <v>574</v>
      </c>
      <c r="J797" s="1">
        <v>100000</v>
      </c>
      <c r="K797" s="1">
        <v>100000</v>
      </c>
      <c r="L797" s="1">
        <v>100000</v>
      </c>
      <c r="M797" s="1">
        <v>100000</v>
      </c>
      <c r="N797" s="1">
        <v>100000</v>
      </c>
      <c r="O797" s="1">
        <v>100000</v>
      </c>
      <c r="P797" s="1">
        <v>100000</v>
      </c>
      <c r="Q797" s="1">
        <v>100000</v>
      </c>
      <c r="R797" s="1">
        <v>100000</v>
      </c>
      <c r="S797" s="1">
        <v>100000</v>
      </c>
      <c r="T797" s="1">
        <v>100000</v>
      </c>
      <c r="U797" s="1">
        <v>100000</v>
      </c>
      <c r="V797" s="29">
        <v>0.53120000000000001</v>
      </c>
      <c r="X797" s="35">
        <v>0.51559889768637546</v>
      </c>
      <c r="Y797" s="35">
        <v>0.51907756720304754</v>
      </c>
      <c r="Z797" s="35">
        <v>0.52775557574057552</v>
      </c>
      <c r="AA797" s="35">
        <v>0.52995809649279679</v>
      </c>
      <c r="AB797" s="35">
        <v>0.53154786295503642</v>
      </c>
      <c r="AC797" s="35">
        <v>0.53286040893141218</v>
      </c>
      <c r="AD797" s="35">
        <v>0.53489534417562612</v>
      </c>
      <c r="AE797" s="35">
        <v>0.52926598907572953</v>
      </c>
      <c r="AF797" s="35">
        <v>0.53044542107985915</v>
      </c>
      <c r="AG797" s="35">
        <v>0.53630032557465546</v>
      </c>
      <c r="AH797" s="35">
        <v>0.53507701330385415</v>
      </c>
      <c r="AI797" s="35">
        <v>0.5323951877646691</v>
      </c>
      <c r="AK797" s="28">
        <f t="shared" si="178"/>
        <v>51559.889768637542</v>
      </c>
      <c r="AL797" s="28">
        <f t="shared" si="179"/>
        <v>51907.756720304751</v>
      </c>
      <c r="AM797" s="28">
        <f t="shared" si="180"/>
        <v>52775.557574057551</v>
      </c>
      <c r="AN797" s="28">
        <f t="shared" si="181"/>
        <v>52995.809649279676</v>
      </c>
      <c r="AO797" s="28">
        <f t="shared" si="182"/>
        <v>53154.78629550364</v>
      </c>
      <c r="AP797" s="28">
        <f t="shared" si="183"/>
        <v>53286.040893141217</v>
      </c>
      <c r="AQ797" s="28">
        <f t="shared" si="184"/>
        <v>53489.534417562609</v>
      </c>
      <c r="AR797" s="28">
        <f t="shared" si="185"/>
        <v>52926.598907572952</v>
      </c>
      <c r="AS797" s="28">
        <f t="shared" si="186"/>
        <v>53044.542107985915</v>
      </c>
      <c r="AT797" s="28">
        <f t="shared" si="187"/>
        <v>53630.032557465544</v>
      </c>
      <c r="AU797" s="28">
        <f t="shared" si="188"/>
        <v>53507.701330385418</v>
      </c>
      <c r="AV797" s="28">
        <f t="shared" si="189"/>
        <v>53239.51877646691</v>
      </c>
    </row>
    <row r="798" spans="1:48" x14ac:dyDescent="0.3">
      <c r="A798" s="7" t="s">
        <v>281</v>
      </c>
      <c r="B798" s="7" t="s">
        <v>659</v>
      </c>
      <c r="C798" s="7">
        <v>1312</v>
      </c>
      <c r="D798" s="2" t="s">
        <v>8</v>
      </c>
      <c r="E798" s="2">
        <v>917</v>
      </c>
      <c r="F798" s="2" t="s">
        <v>2260</v>
      </c>
      <c r="G798" s="2" t="s">
        <v>654</v>
      </c>
      <c r="H798" s="8" t="s">
        <v>1945</v>
      </c>
      <c r="J798" s="1">
        <v>300000</v>
      </c>
      <c r="K798" s="1">
        <v>300000</v>
      </c>
      <c r="L798" s="1">
        <v>300000</v>
      </c>
      <c r="M798" s="1">
        <v>700000</v>
      </c>
      <c r="N798" s="1">
        <v>100000</v>
      </c>
      <c r="O798" s="1">
        <v>300000</v>
      </c>
      <c r="P798" s="1">
        <v>700000</v>
      </c>
      <c r="Q798" s="1">
        <v>1000000</v>
      </c>
      <c r="R798" s="1">
        <v>1000000</v>
      </c>
      <c r="S798" s="1">
        <v>1000000</v>
      </c>
      <c r="T798" s="1">
        <v>1500000</v>
      </c>
      <c r="U798" s="1">
        <v>1000000</v>
      </c>
      <c r="V798" s="29">
        <v>0.53120000000000001</v>
      </c>
      <c r="X798" s="35">
        <v>0.51559889768637546</v>
      </c>
      <c r="Y798" s="35">
        <v>0.51907756720304754</v>
      </c>
      <c r="Z798" s="35">
        <v>0.52775557574057552</v>
      </c>
      <c r="AA798" s="35">
        <v>0.52995809649279679</v>
      </c>
      <c r="AB798" s="35">
        <v>0.53154786295503642</v>
      </c>
      <c r="AC798" s="35">
        <v>0.53286040893141218</v>
      </c>
      <c r="AD798" s="35">
        <v>0.53489534417562612</v>
      </c>
      <c r="AE798" s="35">
        <v>0.52926598907572953</v>
      </c>
      <c r="AF798" s="35">
        <v>0.53044542107985915</v>
      </c>
      <c r="AG798" s="35">
        <v>0.53630032557465546</v>
      </c>
      <c r="AH798" s="35">
        <v>0.53507701330385415</v>
      </c>
      <c r="AI798" s="35">
        <v>0.5323951877646691</v>
      </c>
      <c r="AK798" s="28">
        <f t="shared" si="178"/>
        <v>154679.66930591263</v>
      </c>
      <c r="AL798" s="28">
        <f t="shared" si="179"/>
        <v>155723.27016091425</v>
      </c>
      <c r="AM798" s="28">
        <f t="shared" si="180"/>
        <v>158326.67272217266</v>
      </c>
      <c r="AN798" s="28">
        <f t="shared" si="181"/>
        <v>370970.66754495777</v>
      </c>
      <c r="AO798" s="28">
        <f t="shared" si="182"/>
        <v>53154.78629550364</v>
      </c>
      <c r="AP798" s="28">
        <f t="shared" si="183"/>
        <v>159858.12267942366</v>
      </c>
      <c r="AQ798" s="28">
        <f t="shared" si="184"/>
        <v>374426.74092293828</v>
      </c>
      <c r="AR798" s="28">
        <f t="shared" si="185"/>
        <v>529265.98907572951</v>
      </c>
      <c r="AS798" s="28">
        <f t="shared" si="186"/>
        <v>530445.42107985914</v>
      </c>
      <c r="AT798" s="28">
        <f t="shared" si="187"/>
        <v>536300.32557465544</v>
      </c>
      <c r="AU798" s="28">
        <f t="shared" si="188"/>
        <v>802615.51995578129</v>
      </c>
      <c r="AV798" s="28">
        <f t="shared" si="189"/>
        <v>532395.18776466907</v>
      </c>
    </row>
    <row r="799" spans="1:48" x14ac:dyDescent="0.3">
      <c r="A799" s="7" t="s">
        <v>281</v>
      </c>
      <c r="B799" s="7" t="s">
        <v>659</v>
      </c>
      <c r="C799" s="7">
        <v>1312</v>
      </c>
      <c r="D799" s="2" t="s">
        <v>8</v>
      </c>
      <c r="E799" s="2">
        <v>917</v>
      </c>
      <c r="F799" s="2" t="s">
        <v>678</v>
      </c>
      <c r="G799" s="2" t="s">
        <v>654</v>
      </c>
      <c r="H799" s="8" t="s">
        <v>1946</v>
      </c>
      <c r="J799" s="1">
        <v>100000</v>
      </c>
      <c r="K799" s="1">
        <v>100000</v>
      </c>
      <c r="L799" s="1">
        <v>100000</v>
      </c>
      <c r="M799" s="1">
        <v>100000</v>
      </c>
      <c r="N799" s="1">
        <v>200000</v>
      </c>
      <c r="O799" s="1">
        <v>100000</v>
      </c>
      <c r="P799" s="1">
        <v>100000</v>
      </c>
      <c r="Q799" s="1">
        <v>100000</v>
      </c>
      <c r="R799" s="1">
        <v>100000</v>
      </c>
      <c r="S799" s="1">
        <v>100000</v>
      </c>
      <c r="T799" s="1">
        <v>200000</v>
      </c>
      <c r="U799" s="1">
        <v>200000</v>
      </c>
      <c r="V799" s="29">
        <v>0.53120000000000001</v>
      </c>
      <c r="X799" s="35">
        <v>0.51559889768637546</v>
      </c>
      <c r="Y799" s="35">
        <v>0.51907756720304754</v>
      </c>
      <c r="Z799" s="35">
        <v>0.52775557574057552</v>
      </c>
      <c r="AA799" s="35">
        <v>0.52995809649279679</v>
      </c>
      <c r="AB799" s="35">
        <v>0.53154786295503642</v>
      </c>
      <c r="AC799" s="35">
        <v>0.53286040893141218</v>
      </c>
      <c r="AD799" s="35">
        <v>0.53489534417562612</v>
      </c>
      <c r="AE799" s="35">
        <v>0.52926598907572953</v>
      </c>
      <c r="AF799" s="35">
        <v>0.53044542107985915</v>
      </c>
      <c r="AG799" s="35">
        <v>0.53630032557465546</v>
      </c>
      <c r="AH799" s="35">
        <v>0.53507701330385415</v>
      </c>
      <c r="AI799" s="35">
        <v>0.5323951877646691</v>
      </c>
      <c r="AK799" s="28">
        <f t="shared" si="178"/>
        <v>51559.889768637542</v>
      </c>
      <c r="AL799" s="28">
        <f t="shared" si="179"/>
        <v>51907.756720304751</v>
      </c>
      <c r="AM799" s="28">
        <f t="shared" si="180"/>
        <v>52775.557574057551</v>
      </c>
      <c r="AN799" s="28">
        <f t="shared" si="181"/>
        <v>52995.809649279676</v>
      </c>
      <c r="AO799" s="28">
        <f t="shared" si="182"/>
        <v>106309.57259100728</v>
      </c>
      <c r="AP799" s="28">
        <f t="shared" si="183"/>
        <v>53286.040893141217</v>
      </c>
      <c r="AQ799" s="28">
        <f t="shared" si="184"/>
        <v>53489.534417562609</v>
      </c>
      <c r="AR799" s="28">
        <f t="shared" si="185"/>
        <v>52926.598907572952</v>
      </c>
      <c r="AS799" s="28">
        <f t="shared" si="186"/>
        <v>53044.542107985915</v>
      </c>
      <c r="AT799" s="28">
        <f t="shared" si="187"/>
        <v>53630.032557465544</v>
      </c>
      <c r="AU799" s="28">
        <f t="shared" si="188"/>
        <v>107015.40266077084</v>
      </c>
      <c r="AV799" s="28">
        <f t="shared" si="189"/>
        <v>106479.03755293382</v>
      </c>
    </row>
    <row r="800" spans="1:48" x14ac:dyDescent="0.3">
      <c r="A800" s="7" t="s">
        <v>281</v>
      </c>
      <c r="B800" s="7" t="s">
        <v>659</v>
      </c>
      <c r="C800" s="7">
        <v>1312</v>
      </c>
      <c r="D800" s="2" t="s">
        <v>8</v>
      </c>
      <c r="E800" s="2">
        <v>917</v>
      </c>
      <c r="F800" s="2" t="s">
        <v>666</v>
      </c>
      <c r="G800" s="2" t="s">
        <v>654</v>
      </c>
      <c r="H800" s="8" t="s">
        <v>565</v>
      </c>
      <c r="J800" s="1">
        <v>100000</v>
      </c>
      <c r="K800" s="1">
        <v>200000</v>
      </c>
      <c r="L800" s="1">
        <v>400000</v>
      </c>
      <c r="M800" s="1">
        <v>400000</v>
      </c>
      <c r="N800" s="1">
        <v>300000</v>
      </c>
      <c r="O800" s="1">
        <v>400000</v>
      </c>
      <c r="P800" s="1">
        <v>300000</v>
      </c>
      <c r="Q800" s="1">
        <v>300000</v>
      </c>
      <c r="R800" s="1">
        <v>500000</v>
      </c>
      <c r="S800" s="1">
        <v>700000</v>
      </c>
      <c r="T800" s="1">
        <v>700000</v>
      </c>
      <c r="U800" s="1">
        <v>1000000</v>
      </c>
      <c r="V800" s="29">
        <v>0.53120000000000001</v>
      </c>
      <c r="X800" s="35">
        <v>0.51559889768637546</v>
      </c>
      <c r="Y800" s="35">
        <v>0.51907756720304754</v>
      </c>
      <c r="Z800" s="35">
        <v>0.52775557574057552</v>
      </c>
      <c r="AA800" s="35">
        <v>0.52995809649279679</v>
      </c>
      <c r="AB800" s="35">
        <v>0.53154786295503642</v>
      </c>
      <c r="AC800" s="35">
        <v>0.53286040893141218</v>
      </c>
      <c r="AD800" s="35">
        <v>0.53489534417562612</v>
      </c>
      <c r="AE800" s="35">
        <v>0.52926598907572953</v>
      </c>
      <c r="AF800" s="35">
        <v>0.53044542107985915</v>
      </c>
      <c r="AG800" s="35">
        <v>0.53630032557465546</v>
      </c>
      <c r="AH800" s="35">
        <v>0.53507701330385415</v>
      </c>
      <c r="AI800" s="35">
        <v>0.5323951877646691</v>
      </c>
      <c r="AK800" s="28">
        <f t="shared" si="178"/>
        <v>51559.889768637542</v>
      </c>
      <c r="AL800" s="28">
        <f t="shared" si="179"/>
        <v>103815.5134406095</v>
      </c>
      <c r="AM800" s="28">
        <f t="shared" si="180"/>
        <v>211102.23029623021</v>
      </c>
      <c r="AN800" s="28">
        <f t="shared" si="181"/>
        <v>211983.2385971187</v>
      </c>
      <c r="AO800" s="28">
        <f t="shared" si="182"/>
        <v>159464.35888651092</v>
      </c>
      <c r="AP800" s="28">
        <f t="shared" si="183"/>
        <v>213144.16357256487</v>
      </c>
      <c r="AQ800" s="28">
        <f t="shared" si="184"/>
        <v>160468.60325268784</v>
      </c>
      <c r="AR800" s="28">
        <f t="shared" si="185"/>
        <v>158779.79672271886</v>
      </c>
      <c r="AS800" s="28">
        <f t="shared" si="186"/>
        <v>265222.71053992957</v>
      </c>
      <c r="AT800" s="28">
        <f t="shared" si="187"/>
        <v>375410.2279022588</v>
      </c>
      <c r="AU800" s="28">
        <f t="shared" si="188"/>
        <v>374553.90931269788</v>
      </c>
      <c r="AV800" s="28">
        <f t="shared" si="189"/>
        <v>532395.18776466907</v>
      </c>
    </row>
    <row r="801" spans="1:48" x14ac:dyDescent="0.3">
      <c r="A801" s="7" t="s">
        <v>281</v>
      </c>
      <c r="B801" s="7" t="s">
        <v>659</v>
      </c>
      <c r="C801" s="7">
        <v>1312</v>
      </c>
      <c r="D801" s="2" t="s">
        <v>8</v>
      </c>
      <c r="E801" s="2">
        <v>917</v>
      </c>
      <c r="F801" s="2" t="s">
        <v>2261</v>
      </c>
      <c r="G801" s="2" t="s">
        <v>654</v>
      </c>
      <c r="H801" s="8" t="s">
        <v>1947</v>
      </c>
      <c r="J801" s="1">
        <v>100000</v>
      </c>
      <c r="K801" s="1">
        <v>200000</v>
      </c>
      <c r="L801" s="1">
        <v>400000</v>
      </c>
      <c r="M801" s="1">
        <v>400000</v>
      </c>
      <c r="N801" s="1">
        <v>300000</v>
      </c>
      <c r="O801" s="1">
        <v>400000</v>
      </c>
      <c r="P801" s="1">
        <v>400000</v>
      </c>
      <c r="Q801" s="1">
        <v>400000</v>
      </c>
      <c r="R801" s="1">
        <v>500000</v>
      </c>
      <c r="S801" s="1">
        <v>700000</v>
      </c>
      <c r="T801" s="1">
        <v>700000</v>
      </c>
      <c r="U801" s="1">
        <v>700000</v>
      </c>
      <c r="V801" s="29">
        <v>0.53120000000000001</v>
      </c>
      <c r="X801" s="35">
        <v>0.51559889768637546</v>
      </c>
      <c r="Y801" s="35">
        <v>0.51907756720304754</v>
      </c>
      <c r="Z801" s="35">
        <v>0.52775557574057552</v>
      </c>
      <c r="AA801" s="35">
        <v>0.52995809649279679</v>
      </c>
      <c r="AB801" s="35">
        <v>0.53154786295503642</v>
      </c>
      <c r="AC801" s="35">
        <v>0.53286040893141218</v>
      </c>
      <c r="AD801" s="35">
        <v>0.53489534417562612</v>
      </c>
      <c r="AE801" s="35">
        <v>0.52926598907572953</v>
      </c>
      <c r="AF801" s="35">
        <v>0.53044542107985915</v>
      </c>
      <c r="AG801" s="35">
        <v>0.53630032557465546</v>
      </c>
      <c r="AH801" s="35">
        <v>0.53507701330385415</v>
      </c>
      <c r="AI801" s="35">
        <v>0.5323951877646691</v>
      </c>
      <c r="AK801" s="28">
        <f t="shared" si="178"/>
        <v>51559.889768637542</v>
      </c>
      <c r="AL801" s="28">
        <f t="shared" si="179"/>
        <v>103815.5134406095</v>
      </c>
      <c r="AM801" s="28">
        <f t="shared" si="180"/>
        <v>211102.23029623021</v>
      </c>
      <c r="AN801" s="28">
        <f t="shared" si="181"/>
        <v>211983.2385971187</v>
      </c>
      <c r="AO801" s="28">
        <f t="shared" si="182"/>
        <v>159464.35888651092</v>
      </c>
      <c r="AP801" s="28">
        <f t="shared" si="183"/>
        <v>213144.16357256487</v>
      </c>
      <c r="AQ801" s="28">
        <f t="shared" si="184"/>
        <v>213958.13767025043</v>
      </c>
      <c r="AR801" s="28">
        <f t="shared" si="185"/>
        <v>211706.39563029181</v>
      </c>
      <c r="AS801" s="28">
        <f t="shared" si="186"/>
        <v>265222.71053992957</v>
      </c>
      <c r="AT801" s="28">
        <f t="shared" si="187"/>
        <v>375410.2279022588</v>
      </c>
      <c r="AU801" s="28">
        <f t="shared" si="188"/>
        <v>374553.90931269788</v>
      </c>
      <c r="AV801" s="28">
        <f t="shared" si="189"/>
        <v>372676.63143526838</v>
      </c>
    </row>
    <row r="802" spans="1:48" x14ac:dyDescent="0.3">
      <c r="A802" s="7" t="s">
        <v>281</v>
      </c>
      <c r="B802" s="7" t="s">
        <v>659</v>
      </c>
      <c r="C802" s="7">
        <v>1312</v>
      </c>
      <c r="D802" s="2" t="s">
        <v>8</v>
      </c>
      <c r="E802" s="2">
        <v>917</v>
      </c>
      <c r="F802" s="2" t="s">
        <v>676</v>
      </c>
      <c r="G802" s="2" t="s">
        <v>654</v>
      </c>
      <c r="H802" s="8" t="s">
        <v>575</v>
      </c>
      <c r="J802" s="1">
        <v>300000</v>
      </c>
      <c r="K802" s="1">
        <v>300000</v>
      </c>
      <c r="L802" s="1">
        <v>500000</v>
      </c>
      <c r="M802" s="1">
        <v>600000</v>
      </c>
      <c r="N802" s="1">
        <v>300000</v>
      </c>
      <c r="O802" s="1">
        <v>300000</v>
      </c>
      <c r="P802" s="1">
        <v>500000</v>
      </c>
      <c r="Q802" s="1">
        <v>1000000</v>
      </c>
      <c r="R802" s="1">
        <v>1000000</v>
      </c>
      <c r="S802" s="1">
        <v>1000000</v>
      </c>
      <c r="T802" s="1">
        <v>1000000</v>
      </c>
      <c r="U802" s="1">
        <v>1000000</v>
      </c>
      <c r="V802" s="29">
        <v>0.53120000000000001</v>
      </c>
      <c r="X802" s="35">
        <v>0.51559889768637546</v>
      </c>
      <c r="Y802" s="35">
        <v>0.51907756720304754</v>
      </c>
      <c r="Z802" s="35">
        <v>0.52775557574057552</v>
      </c>
      <c r="AA802" s="35">
        <v>0.52995809649279679</v>
      </c>
      <c r="AB802" s="35">
        <v>0.53154786295503642</v>
      </c>
      <c r="AC802" s="35">
        <v>0.53286040893141218</v>
      </c>
      <c r="AD802" s="35">
        <v>0.53489534417562612</v>
      </c>
      <c r="AE802" s="35">
        <v>0.52926598907572953</v>
      </c>
      <c r="AF802" s="35">
        <v>0.53044542107985915</v>
      </c>
      <c r="AG802" s="35">
        <v>0.53630032557465546</v>
      </c>
      <c r="AH802" s="35">
        <v>0.53507701330385415</v>
      </c>
      <c r="AI802" s="35">
        <v>0.5323951877646691</v>
      </c>
      <c r="AK802" s="28">
        <f t="shared" si="178"/>
        <v>154679.66930591263</v>
      </c>
      <c r="AL802" s="28">
        <f t="shared" si="179"/>
        <v>155723.27016091425</v>
      </c>
      <c r="AM802" s="28">
        <f t="shared" si="180"/>
        <v>263877.78787028778</v>
      </c>
      <c r="AN802" s="28">
        <f t="shared" si="181"/>
        <v>317974.85789567808</v>
      </c>
      <c r="AO802" s="28">
        <f t="shared" si="182"/>
        <v>159464.35888651092</v>
      </c>
      <c r="AP802" s="28">
        <f t="shared" si="183"/>
        <v>159858.12267942366</v>
      </c>
      <c r="AQ802" s="28">
        <f t="shared" si="184"/>
        <v>267447.67208781309</v>
      </c>
      <c r="AR802" s="28">
        <f t="shared" si="185"/>
        <v>529265.98907572951</v>
      </c>
      <c r="AS802" s="28">
        <f t="shared" si="186"/>
        <v>530445.42107985914</v>
      </c>
      <c r="AT802" s="28">
        <f t="shared" si="187"/>
        <v>536300.32557465544</v>
      </c>
      <c r="AU802" s="28">
        <f t="shared" si="188"/>
        <v>535077.01330385415</v>
      </c>
      <c r="AV802" s="28">
        <f t="shared" si="189"/>
        <v>532395.18776466907</v>
      </c>
    </row>
    <row r="803" spans="1:48" x14ac:dyDescent="0.3">
      <c r="A803" s="7" t="s">
        <v>281</v>
      </c>
      <c r="B803" s="7" t="s">
        <v>659</v>
      </c>
      <c r="C803" s="7">
        <v>1312</v>
      </c>
      <c r="D803" s="2" t="s">
        <v>8</v>
      </c>
      <c r="E803" s="2">
        <v>917</v>
      </c>
      <c r="F803" s="2" t="s">
        <v>665</v>
      </c>
      <c r="G803" s="2" t="s">
        <v>654</v>
      </c>
      <c r="H803" s="8" t="s">
        <v>1948</v>
      </c>
      <c r="J803" s="1">
        <v>100000</v>
      </c>
      <c r="K803" s="1">
        <v>100000</v>
      </c>
      <c r="L803" s="1">
        <v>200000</v>
      </c>
      <c r="M803" s="1">
        <v>200000</v>
      </c>
      <c r="N803" s="1">
        <v>200000</v>
      </c>
      <c r="O803" s="1">
        <v>200000</v>
      </c>
      <c r="P803" s="1">
        <v>200000</v>
      </c>
      <c r="Q803" s="1">
        <v>200000</v>
      </c>
      <c r="R803" s="1">
        <v>200000</v>
      </c>
      <c r="S803" s="1">
        <v>200000</v>
      </c>
      <c r="T803" s="1">
        <v>300000</v>
      </c>
      <c r="U803" s="1">
        <v>500000</v>
      </c>
      <c r="V803" s="29">
        <v>0.53120000000000001</v>
      </c>
      <c r="X803" s="35">
        <v>0.51559889768637546</v>
      </c>
      <c r="Y803" s="35">
        <v>0.51907756720304754</v>
      </c>
      <c r="Z803" s="35">
        <v>0.52775557574057552</v>
      </c>
      <c r="AA803" s="35">
        <v>0.52995809649279679</v>
      </c>
      <c r="AB803" s="35">
        <v>0.53154786295503642</v>
      </c>
      <c r="AC803" s="35">
        <v>0.53286040893141218</v>
      </c>
      <c r="AD803" s="35">
        <v>0.53489534417562612</v>
      </c>
      <c r="AE803" s="35">
        <v>0.52926598907572953</v>
      </c>
      <c r="AF803" s="35">
        <v>0.53044542107985915</v>
      </c>
      <c r="AG803" s="35">
        <v>0.53630032557465546</v>
      </c>
      <c r="AH803" s="35">
        <v>0.53507701330385415</v>
      </c>
      <c r="AI803" s="35">
        <v>0.5323951877646691</v>
      </c>
      <c r="AK803" s="28">
        <f t="shared" si="178"/>
        <v>51559.889768637542</v>
      </c>
      <c r="AL803" s="28">
        <f t="shared" si="179"/>
        <v>51907.756720304751</v>
      </c>
      <c r="AM803" s="28">
        <f t="shared" si="180"/>
        <v>105551.1151481151</v>
      </c>
      <c r="AN803" s="28">
        <f t="shared" si="181"/>
        <v>105991.61929855935</v>
      </c>
      <c r="AO803" s="28">
        <f t="shared" si="182"/>
        <v>106309.57259100728</v>
      </c>
      <c r="AP803" s="28">
        <f t="shared" si="183"/>
        <v>106572.08178628243</v>
      </c>
      <c r="AQ803" s="28">
        <f t="shared" si="184"/>
        <v>106979.06883512522</v>
      </c>
      <c r="AR803" s="28">
        <f t="shared" si="185"/>
        <v>105853.1978151459</v>
      </c>
      <c r="AS803" s="28">
        <f t="shared" si="186"/>
        <v>106089.08421597183</v>
      </c>
      <c r="AT803" s="28">
        <f t="shared" si="187"/>
        <v>107260.06511493109</v>
      </c>
      <c r="AU803" s="28">
        <f t="shared" si="188"/>
        <v>160523.10399115624</v>
      </c>
      <c r="AV803" s="28">
        <f t="shared" si="189"/>
        <v>266197.59388233454</v>
      </c>
    </row>
    <row r="804" spans="1:48" x14ac:dyDescent="0.3">
      <c r="A804" s="7" t="s">
        <v>281</v>
      </c>
      <c r="B804" s="7" t="s">
        <v>659</v>
      </c>
      <c r="C804" s="7">
        <v>1312</v>
      </c>
      <c r="D804" s="2" t="s">
        <v>8</v>
      </c>
      <c r="E804" s="2">
        <v>917</v>
      </c>
      <c r="F804" s="2" t="s">
        <v>2262</v>
      </c>
      <c r="G804" s="2" t="s">
        <v>654</v>
      </c>
      <c r="H804" s="8" t="s">
        <v>1949</v>
      </c>
      <c r="J804" s="1">
        <v>100000</v>
      </c>
      <c r="K804" s="1">
        <v>100000</v>
      </c>
      <c r="L804" s="1">
        <v>200000</v>
      </c>
      <c r="M804" s="1">
        <v>200000</v>
      </c>
      <c r="N804" s="1">
        <v>200000</v>
      </c>
      <c r="O804" s="1">
        <v>200000</v>
      </c>
      <c r="P804" s="1">
        <v>200000</v>
      </c>
      <c r="Q804" s="1">
        <v>200000</v>
      </c>
      <c r="R804" s="1">
        <v>200000</v>
      </c>
      <c r="S804" s="1">
        <v>200000</v>
      </c>
      <c r="T804" s="1">
        <v>300000</v>
      </c>
      <c r="U804" s="1">
        <v>500000</v>
      </c>
      <c r="V804" s="29">
        <v>0.53120000000000001</v>
      </c>
      <c r="X804" s="35">
        <v>0.51559889768637546</v>
      </c>
      <c r="Y804" s="35">
        <v>0.51907756720304754</v>
      </c>
      <c r="Z804" s="35">
        <v>0.52775557574057552</v>
      </c>
      <c r="AA804" s="35">
        <v>0.52995809649279679</v>
      </c>
      <c r="AB804" s="35">
        <v>0.53154786295503642</v>
      </c>
      <c r="AC804" s="35">
        <v>0.53286040893141218</v>
      </c>
      <c r="AD804" s="35">
        <v>0.53489534417562612</v>
      </c>
      <c r="AE804" s="35">
        <v>0.52926598907572953</v>
      </c>
      <c r="AF804" s="35">
        <v>0.53044542107985915</v>
      </c>
      <c r="AG804" s="35">
        <v>0.53630032557465546</v>
      </c>
      <c r="AH804" s="35">
        <v>0.53507701330385415</v>
      </c>
      <c r="AI804" s="35">
        <v>0.5323951877646691</v>
      </c>
      <c r="AK804" s="28">
        <f t="shared" si="178"/>
        <v>51559.889768637542</v>
      </c>
      <c r="AL804" s="28">
        <f t="shared" si="179"/>
        <v>51907.756720304751</v>
      </c>
      <c r="AM804" s="28">
        <f t="shared" si="180"/>
        <v>105551.1151481151</v>
      </c>
      <c r="AN804" s="28">
        <f t="shared" si="181"/>
        <v>105991.61929855935</v>
      </c>
      <c r="AO804" s="28">
        <f t="shared" si="182"/>
        <v>106309.57259100728</v>
      </c>
      <c r="AP804" s="28">
        <f t="shared" si="183"/>
        <v>106572.08178628243</v>
      </c>
      <c r="AQ804" s="28">
        <f t="shared" si="184"/>
        <v>106979.06883512522</v>
      </c>
      <c r="AR804" s="28">
        <f t="shared" si="185"/>
        <v>105853.1978151459</v>
      </c>
      <c r="AS804" s="28">
        <f t="shared" si="186"/>
        <v>106089.08421597183</v>
      </c>
      <c r="AT804" s="28">
        <f t="shared" si="187"/>
        <v>107260.06511493109</v>
      </c>
      <c r="AU804" s="28">
        <f t="shared" si="188"/>
        <v>160523.10399115624</v>
      </c>
      <c r="AV804" s="28">
        <f t="shared" si="189"/>
        <v>266197.59388233454</v>
      </c>
    </row>
    <row r="805" spans="1:48" x14ac:dyDescent="0.3">
      <c r="A805" s="7" t="s">
        <v>281</v>
      </c>
      <c r="B805" s="7" t="s">
        <v>659</v>
      </c>
      <c r="C805" s="7">
        <v>1312</v>
      </c>
      <c r="D805" s="2" t="s">
        <v>8</v>
      </c>
      <c r="E805" s="2">
        <v>917</v>
      </c>
      <c r="F805" s="2" t="s">
        <v>2263</v>
      </c>
      <c r="G805" s="2" t="s">
        <v>654</v>
      </c>
      <c r="H805" s="8" t="s">
        <v>1950</v>
      </c>
      <c r="J805" s="1">
        <v>100000</v>
      </c>
      <c r="K805" s="1">
        <v>100000</v>
      </c>
      <c r="L805" s="1">
        <v>100000</v>
      </c>
      <c r="M805" s="1">
        <v>100000</v>
      </c>
      <c r="N805" s="1">
        <v>100000</v>
      </c>
      <c r="O805" s="1">
        <v>100000</v>
      </c>
      <c r="P805" s="1">
        <v>100000</v>
      </c>
      <c r="Q805" s="1">
        <v>100000</v>
      </c>
      <c r="R805" s="1">
        <v>100000</v>
      </c>
      <c r="S805" s="1">
        <v>100000</v>
      </c>
      <c r="T805" s="1">
        <v>100000</v>
      </c>
      <c r="U805" s="1">
        <v>100000</v>
      </c>
      <c r="V805" s="29">
        <v>0.53120000000000001</v>
      </c>
      <c r="X805" s="35">
        <v>0.51559889768637546</v>
      </c>
      <c r="Y805" s="35">
        <v>0.51907756720304754</v>
      </c>
      <c r="Z805" s="35">
        <v>0.52775557574057552</v>
      </c>
      <c r="AA805" s="35">
        <v>0.52995809649279679</v>
      </c>
      <c r="AB805" s="35">
        <v>0.53154786295503642</v>
      </c>
      <c r="AC805" s="35">
        <v>0.53286040893141218</v>
      </c>
      <c r="AD805" s="35">
        <v>0.53489534417562612</v>
      </c>
      <c r="AE805" s="35">
        <v>0.52926598907572953</v>
      </c>
      <c r="AF805" s="35">
        <v>0.53044542107985915</v>
      </c>
      <c r="AG805" s="35">
        <v>0.53630032557465546</v>
      </c>
      <c r="AH805" s="35">
        <v>0.53507701330385415</v>
      </c>
      <c r="AI805" s="35">
        <v>0.5323951877646691</v>
      </c>
      <c r="AK805" s="28">
        <f t="shared" si="178"/>
        <v>51559.889768637542</v>
      </c>
      <c r="AL805" s="28">
        <f t="shared" si="179"/>
        <v>51907.756720304751</v>
      </c>
      <c r="AM805" s="28">
        <f t="shared" si="180"/>
        <v>52775.557574057551</v>
      </c>
      <c r="AN805" s="28">
        <f t="shared" si="181"/>
        <v>52995.809649279676</v>
      </c>
      <c r="AO805" s="28">
        <f t="shared" si="182"/>
        <v>53154.78629550364</v>
      </c>
      <c r="AP805" s="28">
        <f t="shared" si="183"/>
        <v>53286.040893141217</v>
      </c>
      <c r="AQ805" s="28">
        <f t="shared" si="184"/>
        <v>53489.534417562609</v>
      </c>
      <c r="AR805" s="28">
        <f t="shared" si="185"/>
        <v>52926.598907572952</v>
      </c>
      <c r="AS805" s="28">
        <f t="shared" si="186"/>
        <v>53044.542107985915</v>
      </c>
      <c r="AT805" s="28">
        <f t="shared" si="187"/>
        <v>53630.032557465544</v>
      </c>
      <c r="AU805" s="28">
        <f t="shared" si="188"/>
        <v>53507.701330385418</v>
      </c>
      <c r="AV805" s="28">
        <f t="shared" si="189"/>
        <v>53239.51877646691</v>
      </c>
    </row>
    <row r="806" spans="1:48" x14ac:dyDescent="0.3">
      <c r="A806" s="7" t="s">
        <v>281</v>
      </c>
      <c r="B806" s="7" t="s">
        <v>659</v>
      </c>
      <c r="C806" s="7">
        <v>1312</v>
      </c>
      <c r="D806" s="2" t="s">
        <v>8</v>
      </c>
      <c r="E806" s="2">
        <v>917</v>
      </c>
      <c r="F806" s="2" t="s">
        <v>2264</v>
      </c>
      <c r="G806" s="2" t="s">
        <v>654</v>
      </c>
      <c r="H806" s="8" t="s">
        <v>1951</v>
      </c>
      <c r="J806" s="1">
        <v>100000</v>
      </c>
      <c r="K806" s="1">
        <v>100000</v>
      </c>
      <c r="L806" s="1">
        <v>100000</v>
      </c>
      <c r="M806" s="1">
        <v>100000</v>
      </c>
      <c r="N806" s="1">
        <v>200000</v>
      </c>
      <c r="O806" s="1">
        <v>100000</v>
      </c>
      <c r="P806" s="1">
        <v>100000</v>
      </c>
      <c r="Q806" s="1">
        <v>100000</v>
      </c>
      <c r="R806" s="1">
        <v>100000</v>
      </c>
      <c r="S806" s="1">
        <v>100000</v>
      </c>
      <c r="T806" s="1">
        <v>200000</v>
      </c>
      <c r="U806" s="1">
        <v>200000</v>
      </c>
      <c r="V806" s="29">
        <v>0.53120000000000001</v>
      </c>
      <c r="X806" s="35">
        <v>0.51559889768637546</v>
      </c>
      <c r="Y806" s="35">
        <v>0.51907756720304754</v>
      </c>
      <c r="Z806" s="35">
        <v>0.52775557574057552</v>
      </c>
      <c r="AA806" s="35">
        <v>0.52995809649279679</v>
      </c>
      <c r="AB806" s="35">
        <v>0.53154786295503642</v>
      </c>
      <c r="AC806" s="35">
        <v>0.53286040893141218</v>
      </c>
      <c r="AD806" s="35">
        <v>0.53489534417562612</v>
      </c>
      <c r="AE806" s="35">
        <v>0.52926598907572953</v>
      </c>
      <c r="AF806" s="35">
        <v>0.53044542107985915</v>
      </c>
      <c r="AG806" s="35">
        <v>0.53630032557465546</v>
      </c>
      <c r="AH806" s="35">
        <v>0.53507701330385415</v>
      </c>
      <c r="AI806" s="35">
        <v>0.5323951877646691</v>
      </c>
      <c r="AK806" s="28">
        <f t="shared" si="178"/>
        <v>51559.889768637542</v>
      </c>
      <c r="AL806" s="28">
        <f t="shared" si="179"/>
        <v>51907.756720304751</v>
      </c>
      <c r="AM806" s="28">
        <f t="shared" si="180"/>
        <v>52775.557574057551</v>
      </c>
      <c r="AN806" s="28">
        <f t="shared" si="181"/>
        <v>52995.809649279676</v>
      </c>
      <c r="AO806" s="28">
        <f t="shared" si="182"/>
        <v>106309.57259100728</v>
      </c>
      <c r="AP806" s="28">
        <f t="shared" si="183"/>
        <v>53286.040893141217</v>
      </c>
      <c r="AQ806" s="28">
        <f t="shared" si="184"/>
        <v>53489.534417562609</v>
      </c>
      <c r="AR806" s="28">
        <f t="shared" si="185"/>
        <v>52926.598907572952</v>
      </c>
      <c r="AS806" s="28">
        <f t="shared" si="186"/>
        <v>53044.542107985915</v>
      </c>
      <c r="AT806" s="28">
        <f t="shared" si="187"/>
        <v>53630.032557465544</v>
      </c>
      <c r="AU806" s="28">
        <f t="shared" si="188"/>
        <v>107015.40266077084</v>
      </c>
      <c r="AV806" s="28">
        <f t="shared" si="189"/>
        <v>106479.03755293382</v>
      </c>
    </row>
    <row r="807" spans="1:48" x14ac:dyDescent="0.3">
      <c r="A807" s="7" t="s">
        <v>281</v>
      </c>
      <c r="B807" s="7" t="s">
        <v>659</v>
      </c>
      <c r="C807" s="7">
        <v>1312</v>
      </c>
      <c r="D807" s="2" t="s">
        <v>8</v>
      </c>
      <c r="E807" s="2">
        <v>917</v>
      </c>
      <c r="F807" s="2" t="s">
        <v>2265</v>
      </c>
      <c r="G807" s="2" t="s">
        <v>654</v>
      </c>
      <c r="H807" s="8" t="s">
        <v>1952</v>
      </c>
      <c r="J807" s="1">
        <v>100000</v>
      </c>
      <c r="K807" s="1">
        <v>100000</v>
      </c>
      <c r="L807" s="1">
        <v>100000</v>
      </c>
      <c r="M807" s="1">
        <v>100000</v>
      </c>
      <c r="N807" s="1">
        <v>200000</v>
      </c>
      <c r="O807" s="1">
        <v>100000</v>
      </c>
      <c r="P807" s="1">
        <v>100000</v>
      </c>
      <c r="Q807" s="1">
        <v>100000</v>
      </c>
      <c r="R807" s="1">
        <v>100000</v>
      </c>
      <c r="S807" s="1">
        <v>100000</v>
      </c>
      <c r="T807" s="1">
        <v>200000</v>
      </c>
      <c r="U807" s="1">
        <v>210000</v>
      </c>
      <c r="V807" s="29">
        <v>0.53120000000000001</v>
      </c>
      <c r="X807" s="35">
        <v>0.51559889768637546</v>
      </c>
      <c r="Y807" s="35">
        <v>0.51907756720304754</v>
      </c>
      <c r="Z807" s="35">
        <v>0.52775557574057552</v>
      </c>
      <c r="AA807" s="35">
        <v>0.52995809649279679</v>
      </c>
      <c r="AB807" s="35">
        <v>0.53154786295503642</v>
      </c>
      <c r="AC807" s="35">
        <v>0.53286040893141218</v>
      </c>
      <c r="AD807" s="35">
        <v>0.53489534417562612</v>
      </c>
      <c r="AE807" s="35">
        <v>0.52926598907572953</v>
      </c>
      <c r="AF807" s="35">
        <v>0.53044542107985915</v>
      </c>
      <c r="AG807" s="35">
        <v>0.53630032557465546</v>
      </c>
      <c r="AH807" s="35">
        <v>0.53507701330385415</v>
      </c>
      <c r="AI807" s="35">
        <v>0.5323951877646691</v>
      </c>
      <c r="AK807" s="28">
        <f t="shared" si="178"/>
        <v>51559.889768637542</v>
      </c>
      <c r="AL807" s="28">
        <f t="shared" si="179"/>
        <v>51907.756720304751</v>
      </c>
      <c r="AM807" s="28">
        <f t="shared" si="180"/>
        <v>52775.557574057551</v>
      </c>
      <c r="AN807" s="28">
        <f t="shared" si="181"/>
        <v>52995.809649279676</v>
      </c>
      <c r="AO807" s="28">
        <f t="shared" si="182"/>
        <v>106309.57259100728</v>
      </c>
      <c r="AP807" s="28">
        <f t="shared" si="183"/>
        <v>53286.040893141217</v>
      </c>
      <c r="AQ807" s="28">
        <f t="shared" si="184"/>
        <v>53489.534417562609</v>
      </c>
      <c r="AR807" s="28">
        <f t="shared" si="185"/>
        <v>52926.598907572952</v>
      </c>
      <c r="AS807" s="28">
        <f t="shared" si="186"/>
        <v>53044.542107985915</v>
      </c>
      <c r="AT807" s="28">
        <f t="shared" si="187"/>
        <v>53630.032557465544</v>
      </c>
      <c r="AU807" s="28">
        <f t="shared" si="188"/>
        <v>107015.40266077084</v>
      </c>
      <c r="AV807" s="28">
        <f t="shared" si="189"/>
        <v>111802.98943058051</v>
      </c>
    </row>
    <row r="808" spans="1:48" x14ac:dyDescent="0.3">
      <c r="A808" s="7" t="s">
        <v>281</v>
      </c>
      <c r="B808" s="7" t="s">
        <v>659</v>
      </c>
      <c r="C808" s="7">
        <v>1312</v>
      </c>
      <c r="D808" s="2" t="s">
        <v>252</v>
      </c>
      <c r="E808" s="2">
        <v>999</v>
      </c>
      <c r="F808" s="2" t="s">
        <v>252</v>
      </c>
      <c r="G808" s="2" t="s">
        <v>654</v>
      </c>
      <c r="H808" s="8" t="s">
        <v>1777</v>
      </c>
      <c r="J808" s="1">
        <v>1900000</v>
      </c>
      <c r="K808" s="1">
        <v>3000000</v>
      </c>
      <c r="L808" s="1">
        <v>5000000</v>
      </c>
      <c r="M808" s="1">
        <v>4000000</v>
      </c>
      <c r="N808" s="1">
        <v>5000000</v>
      </c>
      <c r="O808" s="1">
        <v>4000000</v>
      </c>
      <c r="P808" s="1">
        <v>4000000</v>
      </c>
      <c r="Q808" s="1">
        <v>4000000</v>
      </c>
      <c r="R808" s="1">
        <v>3000000</v>
      </c>
      <c r="S808" s="1">
        <v>2000000</v>
      </c>
      <c r="T808" s="1">
        <v>1890000</v>
      </c>
      <c r="U808" s="1">
        <v>1900000</v>
      </c>
      <c r="V808" s="29">
        <v>0.53120000000000001</v>
      </c>
      <c r="X808" s="35">
        <v>0.51559889768637546</v>
      </c>
      <c r="Y808" s="35">
        <v>0.51907756720304754</v>
      </c>
      <c r="Z808" s="35">
        <v>0.52775557574057552</v>
      </c>
      <c r="AA808" s="35">
        <v>0.52995809649279679</v>
      </c>
      <c r="AB808" s="35">
        <v>0.53154786295503642</v>
      </c>
      <c r="AC808" s="35">
        <v>0.53286040893141218</v>
      </c>
      <c r="AD808" s="35">
        <v>0.53489534417562612</v>
      </c>
      <c r="AE808" s="35">
        <v>0.52926598907572953</v>
      </c>
      <c r="AF808" s="35">
        <v>0.53044542107985915</v>
      </c>
      <c r="AG808" s="35">
        <v>0.53630032557465546</v>
      </c>
      <c r="AH808" s="35">
        <v>0.53507701330385415</v>
      </c>
      <c r="AI808" s="35">
        <v>0.5323951877646691</v>
      </c>
      <c r="AK808" s="28">
        <f t="shared" si="178"/>
        <v>979637.90560411336</v>
      </c>
      <c r="AL808" s="28">
        <f t="shared" si="179"/>
        <v>1557232.7016091426</v>
      </c>
      <c r="AM808" s="28">
        <f t="shared" si="180"/>
        <v>2638777.8787028776</v>
      </c>
      <c r="AN808" s="28">
        <f t="shared" si="181"/>
        <v>2119832.3859711871</v>
      </c>
      <c r="AO808" s="28">
        <f t="shared" si="182"/>
        <v>2657739.3147751819</v>
      </c>
      <c r="AP808" s="28">
        <f t="shared" si="183"/>
        <v>2131441.6357256486</v>
      </c>
      <c r="AQ808" s="28">
        <f t="shared" si="184"/>
        <v>2139581.3767025047</v>
      </c>
      <c r="AR808" s="28">
        <f t="shared" si="185"/>
        <v>2117063.956302918</v>
      </c>
      <c r="AS808" s="28">
        <f t="shared" si="186"/>
        <v>1591336.2632395774</v>
      </c>
      <c r="AT808" s="28">
        <f t="shared" si="187"/>
        <v>1072600.6511493109</v>
      </c>
      <c r="AU808" s="28">
        <f t="shared" si="188"/>
        <v>1011295.5551442844</v>
      </c>
      <c r="AV808" s="28">
        <f t="shared" si="189"/>
        <v>1011550.8567528713</v>
      </c>
    </row>
    <row r="809" spans="1:48" x14ac:dyDescent="0.3">
      <c r="A809" s="7" t="s">
        <v>281</v>
      </c>
      <c r="B809" s="7" t="s">
        <v>659</v>
      </c>
      <c r="C809" s="7">
        <v>1312</v>
      </c>
      <c r="D809" s="2" t="s">
        <v>8</v>
      </c>
      <c r="E809" s="2">
        <v>917</v>
      </c>
      <c r="F809" s="2" t="s">
        <v>700</v>
      </c>
      <c r="G809" s="2" t="s">
        <v>655</v>
      </c>
      <c r="H809" s="8" t="s">
        <v>1953</v>
      </c>
      <c r="J809" s="1">
        <v>1000000</v>
      </c>
      <c r="K809" s="1">
        <v>100000</v>
      </c>
      <c r="L809" s="1">
        <v>100000</v>
      </c>
      <c r="M809" s="1">
        <v>500000</v>
      </c>
      <c r="N809" s="1">
        <v>1500000</v>
      </c>
      <c r="O809" s="1">
        <v>2000000</v>
      </c>
      <c r="P809" s="1">
        <v>100000</v>
      </c>
      <c r="Q809" s="1">
        <v>500000</v>
      </c>
      <c r="R809" s="1">
        <v>2000000</v>
      </c>
      <c r="S809" s="1">
        <v>2000000</v>
      </c>
      <c r="T809" s="1">
        <v>500000</v>
      </c>
      <c r="U809" s="1">
        <v>2000000</v>
      </c>
      <c r="V809" s="29">
        <v>0.53120000000000001</v>
      </c>
      <c r="X809" s="35">
        <v>0.51559889768637546</v>
      </c>
      <c r="Y809" s="35">
        <v>0.51907756720304754</v>
      </c>
      <c r="Z809" s="35">
        <v>0.52775557574057552</v>
      </c>
      <c r="AA809" s="35">
        <v>0.52995809649279679</v>
      </c>
      <c r="AB809" s="35">
        <v>0.53154786295503642</v>
      </c>
      <c r="AC809" s="35">
        <v>0.53286040893141218</v>
      </c>
      <c r="AD809" s="35">
        <v>0.53489534417562612</v>
      </c>
      <c r="AE809" s="35">
        <v>0.52926598907572953</v>
      </c>
      <c r="AF809" s="35">
        <v>0.53044542107985915</v>
      </c>
      <c r="AG809" s="35">
        <v>0.53630032557465546</v>
      </c>
      <c r="AH809" s="35">
        <v>0.53507701330385415</v>
      </c>
      <c r="AI809" s="35">
        <v>0.5323951877646691</v>
      </c>
      <c r="AK809" s="28">
        <f t="shared" si="178"/>
        <v>515598.89768637548</v>
      </c>
      <c r="AL809" s="28">
        <f t="shared" si="179"/>
        <v>51907.756720304751</v>
      </c>
      <c r="AM809" s="28">
        <f t="shared" si="180"/>
        <v>52775.557574057551</v>
      </c>
      <c r="AN809" s="28">
        <f t="shared" si="181"/>
        <v>264979.04824639839</v>
      </c>
      <c r="AO809" s="28">
        <f t="shared" si="182"/>
        <v>797321.79443255463</v>
      </c>
      <c r="AP809" s="28">
        <f t="shared" si="183"/>
        <v>1065720.8178628243</v>
      </c>
      <c r="AQ809" s="28">
        <f t="shared" si="184"/>
        <v>53489.534417562609</v>
      </c>
      <c r="AR809" s="28">
        <f t="shared" si="185"/>
        <v>264632.99453786475</v>
      </c>
      <c r="AS809" s="28">
        <f t="shared" si="186"/>
        <v>1060890.8421597183</v>
      </c>
      <c r="AT809" s="28">
        <f t="shared" si="187"/>
        <v>1072600.6511493109</v>
      </c>
      <c r="AU809" s="28">
        <f t="shared" si="188"/>
        <v>267538.50665192708</v>
      </c>
      <c r="AV809" s="28">
        <f t="shared" si="189"/>
        <v>1064790.3755293381</v>
      </c>
    </row>
    <row r="810" spans="1:48" x14ac:dyDescent="0.3">
      <c r="A810" s="7" t="s">
        <v>281</v>
      </c>
      <c r="B810" s="7" t="s">
        <v>659</v>
      </c>
      <c r="C810" s="7">
        <v>1312</v>
      </c>
      <c r="D810" s="2" t="s">
        <v>8</v>
      </c>
      <c r="E810" s="2">
        <v>917</v>
      </c>
      <c r="F810" s="2" t="s">
        <v>689</v>
      </c>
      <c r="G810" s="2" t="s">
        <v>655</v>
      </c>
      <c r="H810" s="8" t="s">
        <v>588</v>
      </c>
      <c r="J810" s="1">
        <v>100000</v>
      </c>
      <c r="K810" s="1">
        <v>0</v>
      </c>
      <c r="L810" s="1">
        <v>100000</v>
      </c>
      <c r="M810" s="1">
        <v>500000</v>
      </c>
      <c r="N810" s="1">
        <v>500000</v>
      </c>
      <c r="O810" s="1">
        <v>500000</v>
      </c>
      <c r="P810" s="1">
        <v>0</v>
      </c>
      <c r="Q810" s="1">
        <v>500000</v>
      </c>
      <c r="R810" s="1">
        <v>500000</v>
      </c>
      <c r="S810" s="1">
        <v>500000</v>
      </c>
      <c r="T810" s="1">
        <v>500000</v>
      </c>
      <c r="U810" s="1">
        <v>500000</v>
      </c>
      <c r="V810" s="29">
        <v>0.53120000000000001</v>
      </c>
      <c r="X810" s="35">
        <v>0.51559889768637546</v>
      </c>
      <c r="Y810" s="35">
        <v>0.51907756720304754</v>
      </c>
      <c r="Z810" s="35">
        <v>0.52775557574057552</v>
      </c>
      <c r="AA810" s="35">
        <v>0.52995809649279679</v>
      </c>
      <c r="AB810" s="35">
        <v>0.53154786295503642</v>
      </c>
      <c r="AC810" s="35">
        <v>0.53286040893141218</v>
      </c>
      <c r="AD810" s="35">
        <v>0.53489534417562612</v>
      </c>
      <c r="AE810" s="35">
        <v>0.52926598907572953</v>
      </c>
      <c r="AF810" s="35">
        <v>0.53044542107985915</v>
      </c>
      <c r="AG810" s="35">
        <v>0.53630032557465546</v>
      </c>
      <c r="AH810" s="35">
        <v>0.53507701330385415</v>
      </c>
      <c r="AI810" s="35">
        <v>0.5323951877646691</v>
      </c>
      <c r="AK810" s="28">
        <f t="shared" ref="AK810:AK873" si="190">X810*J810</f>
        <v>51559.889768637542</v>
      </c>
      <c r="AL810" s="28">
        <f t="shared" ref="AL810:AL873" si="191">Y810*K810</f>
        <v>0</v>
      </c>
      <c r="AM810" s="28">
        <f t="shared" ref="AM810:AM873" si="192">Z810*L810</f>
        <v>52775.557574057551</v>
      </c>
      <c r="AN810" s="28">
        <f t="shared" ref="AN810:AN873" si="193">AA810*M810</f>
        <v>264979.04824639839</v>
      </c>
      <c r="AO810" s="28">
        <f t="shared" ref="AO810:AO873" si="194">AB810*N810</f>
        <v>265773.93147751823</v>
      </c>
      <c r="AP810" s="28">
        <f t="shared" ref="AP810:AP873" si="195">AC810*O810</f>
        <v>266430.20446570608</v>
      </c>
      <c r="AQ810" s="28">
        <f t="shared" ref="AQ810:AQ873" si="196">AD810*P810</f>
        <v>0</v>
      </c>
      <c r="AR810" s="28">
        <f t="shared" ref="AR810:AR873" si="197">AE810*Q810</f>
        <v>264632.99453786475</v>
      </c>
      <c r="AS810" s="28">
        <f t="shared" ref="AS810:AS873" si="198">AF810*R810</f>
        <v>265222.71053992957</v>
      </c>
      <c r="AT810" s="28">
        <f t="shared" ref="AT810:AT873" si="199">AG810*S810</f>
        <v>268150.16278732772</v>
      </c>
      <c r="AU810" s="28">
        <f t="shared" ref="AU810:AU873" si="200">AH810*T810</f>
        <v>267538.50665192708</v>
      </c>
      <c r="AV810" s="28">
        <f t="shared" ref="AV810:AV873" si="201">AI810*U810</f>
        <v>266197.59388233454</v>
      </c>
    </row>
    <row r="811" spans="1:48" x14ac:dyDescent="0.3">
      <c r="A811" s="7" t="s">
        <v>281</v>
      </c>
      <c r="B811" s="7" t="s">
        <v>659</v>
      </c>
      <c r="C811" s="7">
        <v>1312</v>
      </c>
      <c r="D811" s="2" t="s">
        <v>8</v>
      </c>
      <c r="E811" s="2">
        <v>917</v>
      </c>
      <c r="F811" s="2" t="s">
        <v>2266</v>
      </c>
      <c r="G811" s="2" t="s">
        <v>655</v>
      </c>
      <c r="H811" s="8" t="s">
        <v>1954</v>
      </c>
      <c r="J811" s="1">
        <v>200000</v>
      </c>
      <c r="K811" s="1">
        <v>200000</v>
      </c>
      <c r="L811" s="1">
        <v>200000</v>
      </c>
      <c r="M811" s="1">
        <v>500000</v>
      </c>
      <c r="N811" s="1">
        <v>500000</v>
      </c>
      <c r="O811" s="1">
        <v>500000</v>
      </c>
      <c r="P811" s="1">
        <v>200000</v>
      </c>
      <c r="Q811" s="1">
        <v>500000</v>
      </c>
      <c r="R811" s="1">
        <v>500000</v>
      </c>
      <c r="S811" s="1">
        <v>500000</v>
      </c>
      <c r="T811" s="1">
        <v>500000</v>
      </c>
      <c r="U811" s="1">
        <v>500000</v>
      </c>
      <c r="V811" s="29">
        <v>0.53120000000000001</v>
      </c>
      <c r="X811" s="35">
        <v>0.51559889768637546</v>
      </c>
      <c r="Y811" s="35">
        <v>0.51907756720304754</v>
      </c>
      <c r="Z811" s="35">
        <v>0.52775557574057552</v>
      </c>
      <c r="AA811" s="35">
        <v>0.52995809649279679</v>
      </c>
      <c r="AB811" s="35">
        <v>0.53154786295503642</v>
      </c>
      <c r="AC811" s="35">
        <v>0.53286040893141218</v>
      </c>
      <c r="AD811" s="35">
        <v>0.53489534417562612</v>
      </c>
      <c r="AE811" s="35">
        <v>0.52926598907572953</v>
      </c>
      <c r="AF811" s="35">
        <v>0.53044542107985915</v>
      </c>
      <c r="AG811" s="35">
        <v>0.53630032557465546</v>
      </c>
      <c r="AH811" s="35">
        <v>0.53507701330385415</v>
      </c>
      <c r="AI811" s="35">
        <v>0.5323951877646691</v>
      </c>
      <c r="AK811" s="28">
        <f t="shared" si="190"/>
        <v>103119.77953727508</v>
      </c>
      <c r="AL811" s="28">
        <f t="shared" si="191"/>
        <v>103815.5134406095</v>
      </c>
      <c r="AM811" s="28">
        <f t="shared" si="192"/>
        <v>105551.1151481151</v>
      </c>
      <c r="AN811" s="28">
        <f t="shared" si="193"/>
        <v>264979.04824639839</v>
      </c>
      <c r="AO811" s="28">
        <f t="shared" si="194"/>
        <v>265773.93147751823</v>
      </c>
      <c r="AP811" s="28">
        <f t="shared" si="195"/>
        <v>266430.20446570608</v>
      </c>
      <c r="AQ811" s="28">
        <f t="shared" si="196"/>
        <v>106979.06883512522</v>
      </c>
      <c r="AR811" s="28">
        <f t="shared" si="197"/>
        <v>264632.99453786475</v>
      </c>
      <c r="AS811" s="28">
        <f t="shared" si="198"/>
        <v>265222.71053992957</v>
      </c>
      <c r="AT811" s="28">
        <f t="shared" si="199"/>
        <v>268150.16278732772</v>
      </c>
      <c r="AU811" s="28">
        <f t="shared" si="200"/>
        <v>267538.50665192708</v>
      </c>
      <c r="AV811" s="28">
        <f t="shared" si="201"/>
        <v>266197.59388233454</v>
      </c>
    </row>
    <row r="812" spans="1:48" x14ac:dyDescent="0.3">
      <c r="A812" s="7" t="s">
        <v>281</v>
      </c>
      <c r="B812" s="7" t="s">
        <v>659</v>
      </c>
      <c r="C812" s="7">
        <v>1312</v>
      </c>
      <c r="D812" s="2" t="s">
        <v>8</v>
      </c>
      <c r="E812" s="2">
        <v>917</v>
      </c>
      <c r="F812" s="2" t="s">
        <v>2267</v>
      </c>
      <c r="G812" s="2" t="s">
        <v>655</v>
      </c>
      <c r="H812" s="8" t="s">
        <v>1955</v>
      </c>
      <c r="J812" s="1">
        <v>100000</v>
      </c>
      <c r="K812" s="1">
        <v>200000</v>
      </c>
      <c r="L812" s="1">
        <v>100000</v>
      </c>
      <c r="M812" s="1">
        <v>500000</v>
      </c>
      <c r="N812" s="1">
        <v>500000</v>
      </c>
      <c r="O812" s="1">
        <v>0</v>
      </c>
      <c r="P812" s="1">
        <v>200000</v>
      </c>
      <c r="Q812" s="1">
        <v>500000</v>
      </c>
      <c r="R812" s="1">
        <v>500000</v>
      </c>
      <c r="S812" s="1">
        <v>500000</v>
      </c>
      <c r="T812" s="1">
        <v>500000</v>
      </c>
      <c r="U812" s="1">
        <v>500000</v>
      </c>
      <c r="V812" s="29">
        <v>0.53120000000000001</v>
      </c>
      <c r="X812" s="35">
        <v>0.51559889768637546</v>
      </c>
      <c r="Y812" s="35">
        <v>0.51907756720304754</v>
      </c>
      <c r="Z812" s="35">
        <v>0.52775557574057552</v>
      </c>
      <c r="AA812" s="35">
        <v>0.52995809649279679</v>
      </c>
      <c r="AB812" s="35">
        <v>0.53154786295503642</v>
      </c>
      <c r="AC812" s="35">
        <v>0.53286040893141218</v>
      </c>
      <c r="AD812" s="35">
        <v>0.53489534417562612</v>
      </c>
      <c r="AE812" s="35">
        <v>0.52926598907572953</v>
      </c>
      <c r="AF812" s="35">
        <v>0.53044542107985915</v>
      </c>
      <c r="AG812" s="35">
        <v>0.53630032557465546</v>
      </c>
      <c r="AH812" s="35">
        <v>0.53507701330385415</v>
      </c>
      <c r="AI812" s="35">
        <v>0.5323951877646691</v>
      </c>
      <c r="AK812" s="28">
        <f t="shared" si="190"/>
        <v>51559.889768637542</v>
      </c>
      <c r="AL812" s="28">
        <f t="shared" si="191"/>
        <v>103815.5134406095</v>
      </c>
      <c r="AM812" s="28">
        <f t="shared" si="192"/>
        <v>52775.557574057551</v>
      </c>
      <c r="AN812" s="28">
        <f t="shared" si="193"/>
        <v>264979.04824639839</v>
      </c>
      <c r="AO812" s="28">
        <f t="shared" si="194"/>
        <v>265773.93147751823</v>
      </c>
      <c r="AP812" s="28">
        <f t="shared" si="195"/>
        <v>0</v>
      </c>
      <c r="AQ812" s="28">
        <f t="shared" si="196"/>
        <v>106979.06883512522</v>
      </c>
      <c r="AR812" s="28">
        <f t="shared" si="197"/>
        <v>264632.99453786475</v>
      </c>
      <c r="AS812" s="28">
        <f t="shared" si="198"/>
        <v>265222.71053992957</v>
      </c>
      <c r="AT812" s="28">
        <f t="shared" si="199"/>
        <v>268150.16278732772</v>
      </c>
      <c r="AU812" s="28">
        <f t="shared" si="200"/>
        <v>267538.50665192708</v>
      </c>
      <c r="AV812" s="28">
        <f t="shared" si="201"/>
        <v>266197.59388233454</v>
      </c>
    </row>
    <row r="813" spans="1:48" x14ac:dyDescent="0.3">
      <c r="A813" s="7" t="s">
        <v>281</v>
      </c>
      <c r="B813" s="7" t="s">
        <v>659</v>
      </c>
      <c r="C813" s="7">
        <v>1312</v>
      </c>
      <c r="D813" s="2" t="s">
        <v>8</v>
      </c>
      <c r="E813" s="2">
        <v>917</v>
      </c>
      <c r="F813" s="2" t="s">
        <v>2268</v>
      </c>
      <c r="G813" s="2" t="s">
        <v>655</v>
      </c>
      <c r="H813" s="8" t="s">
        <v>1956</v>
      </c>
      <c r="J813" s="1">
        <v>200000</v>
      </c>
      <c r="K813" s="1">
        <v>200000</v>
      </c>
      <c r="L813" s="1">
        <v>200000</v>
      </c>
      <c r="M813" s="1">
        <v>500000</v>
      </c>
      <c r="N813" s="1">
        <v>200000</v>
      </c>
      <c r="O813" s="1">
        <v>0</v>
      </c>
      <c r="P813" s="1">
        <v>200000</v>
      </c>
      <c r="Q813" s="1">
        <v>500000</v>
      </c>
      <c r="R813" s="1">
        <v>500000</v>
      </c>
      <c r="S813" s="1">
        <v>0</v>
      </c>
      <c r="T813" s="1">
        <v>500000</v>
      </c>
      <c r="U813" s="1">
        <v>500000</v>
      </c>
      <c r="V813" s="29">
        <v>0.53120000000000001</v>
      </c>
      <c r="X813" s="35">
        <v>0.51559889768637546</v>
      </c>
      <c r="Y813" s="35">
        <v>0.51907756720304754</v>
      </c>
      <c r="Z813" s="35">
        <v>0.52775557574057552</v>
      </c>
      <c r="AA813" s="35">
        <v>0.52995809649279679</v>
      </c>
      <c r="AB813" s="35">
        <v>0.53154786295503642</v>
      </c>
      <c r="AC813" s="35">
        <v>0.53286040893141218</v>
      </c>
      <c r="AD813" s="35">
        <v>0.53489534417562612</v>
      </c>
      <c r="AE813" s="35">
        <v>0.52926598907572953</v>
      </c>
      <c r="AF813" s="35">
        <v>0.53044542107985915</v>
      </c>
      <c r="AG813" s="35">
        <v>0.53630032557465546</v>
      </c>
      <c r="AH813" s="35">
        <v>0.53507701330385415</v>
      </c>
      <c r="AI813" s="35">
        <v>0.5323951877646691</v>
      </c>
      <c r="AK813" s="28">
        <f t="shared" si="190"/>
        <v>103119.77953727508</v>
      </c>
      <c r="AL813" s="28">
        <f t="shared" si="191"/>
        <v>103815.5134406095</v>
      </c>
      <c r="AM813" s="28">
        <f t="shared" si="192"/>
        <v>105551.1151481151</v>
      </c>
      <c r="AN813" s="28">
        <f t="shared" si="193"/>
        <v>264979.04824639839</v>
      </c>
      <c r="AO813" s="28">
        <f t="shared" si="194"/>
        <v>106309.57259100728</v>
      </c>
      <c r="AP813" s="28">
        <f t="shared" si="195"/>
        <v>0</v>
      </c>
      <c r="AQ813" s="28">
        <f t="shared" si="196"/>
        <v>106979.06883512522</v>
      </c>
      <c r="AR813" s="28">
        <f t="shared" si="197"/>
        <v>264632.99453786475</v>
      </c>
      <c r="AS813" s="28">
        <f t="shared" si="198"/>
        <v>265222.71053992957</v>
      </c>
      <c r="AT813" s="28">
        <f t="shared" si="199"/>
        <v>0</v>
      </c>
      <c r="AU813" s="28">
        <f t="shared" si="200"/>
        <v>267538.50665192708</v>
      </c>
      <c r="AV813" s="28">
        <f t="shared" si="201"/>
        <v>266197.59388233454</v>
      </c>
    </row>
    <row r="814" spans="1:48" x14ac:dyDescent="0.3">
      <c r="A814" s="7" t="s">
        <v>281</v>
      </c>
      <c r="B814" s="7" t="s">
        <v>659</v>
      </c>
      <c r="C814" s="7">
        <v>1312</v>
      </c>
      <c r="D814" s="2" t="s">
        <v>8</v>
      </c>
      <c r="E814" s="2">
        <v>917</v>
      </c>
      <c r="F814" s="2" t="s">
        <v>2269</v>
      </c>
      <c r="G814" s="2" t="s">
        <v>655</v>
      </c>
      <c r="H814" s="8" t="s">
        <v>1957</v>
      </c>
      <c r="J814" s="1">
        <v>200000</v>
      </c>
      <c r="K814" s="1">
        <v>0</v>
      </c>
      <c r="L814" s="1">
        <v>200000</v>
      </c>
      <c r="M814" s="1">
        <v>500000</v>
      </c>
      <c r="N814" s="1">
        <v>500000</v>
      </c>
      <c r="O814" s="1">
        <v>500000</v>
      </c>
      <c r="P814" s="1">
        <v>0</v>
      </c>
      <c r="Q814" s="1">
        <v>500000</v>
      </c>
      <c r="R814" s="1">
        <v>0</v>
      </c>
      <c r="S814" s="1">
        <v>500000</v>
      </c>
      <c r="T814" s="1">
        <v>500000</v>
      </c>
      <c r="U814" s="1">
        <v>500000</v>
      </c>
      <c r="V814" s="29">
        <v>0.53120000000000001</v>
      </c>
      <c r="X814" s="35">
        <v>0.51559889768637546</v>
      </c>
      <c r="Y814" s="35">
        <v>0.51907756720304754</v>
      </c>
      <c r="Z814" s="35">
        <v>0.52775557574057552</v>
      </c>
      <c r="AA814" s="35">
        <v>0.52995809649279679</v>
      </c>
      <c r="AB814" s="35">
        <v>0.53154786295503642</v>
      </c>
      <c r="AC814" s="35">
        <v>0.53286040893141218</v>
      </c>
      <c r="AD814" s="35">
        <v>0.53489534417562612</v>
      </c>
      <c r="AE814" s="35">
        <v>0.52926598907572953</v>
      </c>
      <c r="AF814" s="35">
        <v>0.53044542107985915</v>
      </c>
      <c r="AG814" s="35">
        <v>0.53630032557465546</v>
      </c>
      <c r="AH814" s="35">
        <v>0.53507701330385415</v>
      </c>
      <c r="AI814" s="35">
        <v>0.5323951877646691</v>
      </c>
      <c r="AK814" s="28">
        <f t="shared" si="190"/>
        <v>103119.77953727508</v>
      </c>
      <c r="AL814" s="28">
        <f t="shared" si="191"/>
        <v>0</v>
      </c>
      <c r="AM814" s="28">
        <f t="shared" si="192"/>
        <v>105551.1151481151</v>
      </c>
      <c r="AN814" s="28">
        <f t="shared" si="193"/>
        <v>264979.04824639839</v>
      </c>
      <c r="AO814" s="28">
        <f t="shared" si="194"/>
        <v>265773.93147751823</v>
      </c>
      <c r="AP814" s="28">
        <f t="shared" si="195"/>
        <v>266430.20446570608</v>
      </c>
      <c r="AQ814" s="28">
        <f t="shared" si="196"/>
        <v>0</v>
      </c>
      <c r="AR814" s="28">
        <f t="shared" si="197"/>
        <v>264632.99453786475</v>
      </c>
      <c r="AS814" s="28">
        <f t="shared" si="198"/>
        <v>0</v>
      </c>
      <c r="AT814" s="28">
        <f t="shared" si="199"/>
        <v>268150.16278732772</v>
      </c>
      <c r="AU814" s="28">
        <f t="shared" si="200"/>
        <v>267538.50665192708</v>
      </c>
      <c r="AV814" s="28">
        <f t="shared" si="201"/>
        <v>266197.59388233454</v>
      </c>
    </row>
    <row r="815" spans="1:48" x14ac:dyDescent="0.3">
      <c r="A815" s="7" t="s">
        <v>281</v>
      </c>
      <c r="B815" s="7" t="s">
        <v>659</v>
      </c>
      <c r="C815" s="7">
        <v>1312</v>
      </c>
      <c r="D815" s="2" t="s">
        <v>8</v>
      </c>
      <c r="E815" s="2">
        <v>917</v>
      </c>
      <c r="F815" s="2" t="s">
        <v>2270</v>
      </c>
      <c r="G815" s="2" t="s">
        <v>655</v>
      </c>
      <c r="H815" s="8" t="s">
        <v>1958</v>
      </c>
      <c r="J815" s="1">
        <v>0</v>
      </c>
      <c r="K815" s="1">
        <v>400000</v>
      </c>
      <c r="L815" s="1">
        <v>400000</v>
      </c>
      <c r="M815" s="1">
        <v>1000000</v>
      </c>
      <c r="N815" s="1">
        <v>500000</v>
      </c>
      <c r="O815" s="1">
        <v>1000000</v>
      </c>
      <c r="P815" s="1">
        <v>400000</v>
      </c>
      <c r="Q815" s="1">
        <v>1000000</v>
      </c>
      <c r="R815" s="1">
        <v>0</v>
      </c>
      <c r="S815" s="1">
        <v>0</v>
      </c>
      <c r="T815" s="1">
        <v>1000000</v>
      </c>
      <c r="U815" s="1">
        <v>0</v>
      </c>
      <c r="V815" s="29">
        <v>0.53120000000000001</v>
      </c>
      <c r="X815" s="35">
        <v>0.51559889768637546</v>
      </c>
      <c r="Y815" s="35">
        <v>0.51907756720304754</v>
      </c>
      <c r="Z815" s="35">
        <v>0.52775557574057552</v>
      </c>
      <c r="AA815" s="35">
        <v>0.52995809649279679</v>
      </c>
      <c r="AB815" s="35">
        <v>0.53154786295503642</v>
      </c>
      <c r="AC815" s="35">
        <v>0.53286040893141218</v>
      </c>
      <c r="AD815" s="35">
        <v>0.53489534417562612</v>
      </c>
      <c r="AE815" s="35">
        <v>0.52926598907572953</v>
      </c>
      <c r="AF815" s="35">
        <v>0.53044542107985915</v>
      </c>
      <c r="AG815" s="35">
        <v>0.53630032557465546</v>
      </c>
      <c r="AH815" s="35">
        <v>0.53507701330385415</v>
      </c>
      <c r="AI815" s="35">
        <v>0.5323951877646691</v>
      </c>
      <c r="AK815" s="28">
        <f t="shared" si="190"/>
        <v>0</v>
      </c>
      <c r="AL815" s="28">
        <f t="shared" si="191"/>
        <v>207631.026881219</v>
      </c>
      <c r="AM815" s="28">
        <f t="shared" si="192"/>
        <v>211102.23029623021</v>
      </c>
      <c r="AN815" s="28">
        <f t="shared" si="193"/>
        <v>529958.09649279679</v>
      </c>
      <c r="AO815" s="28">
        <f t="shared" si="194"/>
        <v>265773.93147751823</v>
      </c>
      <c r="AP815" s="28">
        <f t="shared" si="195"/>
        <v>532860.40893141215</v>
      </c>
      <c r="AQ815" s="28">
        <f t="shared" si="196"/>
        <v>213958.13767025043</v>
      </c>
      <c r="AR815" s="28">
        <f t="shared" si="197"/>
        <v>529265.98907572951</v>
      </c>
      <c r="AS815" s="28">
        <f t="shared" si="198"/>
        <v>0</v>
      </c>
      <c r="AT815" s="28">
        <f t="shared" si="199"/>
        <v>0</v>
      </c>
      <c r="AU815" s="28">
        <f t="shared" si="200"/>
        <v>535077.01330385415</v>
      </c>
      <c r="AV815" s="28">
        <f t="shared" si="201"/>
        <v>0</v>
      </c>
    </row>
    <row r="816" spans="1:48" x14ac:dyDescent="0.3">
      <c r="A816" s="7" t="s">
        <v>281</v>
      </c>
      <c r="B816" s="7" t="s">
        <v>659</v>
      </c>
      <c r="C816" s="7">
        <v>1312</v>
      </c>
      <c r="D816" s="2" t="s">
        <v>8</v>
      </c>
      <c r="E816" s="2">
        <v>917</v>
      </c>
      <c r="F816" s="2" t="s">
        <v>2271</v>
      </c>
      <c r="G816" s="2" t="s">
        <v>655</v>
      </c>
      <c r="H816" s="8" t="s">
        <v>1959</v>
      </c>
      <c r="J816" s="1">
        <v>200000</v>
      </c>
      <c r="K816" s="1">
        <v>200000</v>
      </c>
      <c r="L816" s="1">
        <v>200000</v>
      </c>
      <c r="M816" s="1">
        <v>200000</v>
      </c>
      <c r="N816" s="1">
        <v>500000</v>
      </c>
      <c r="O816" s="1">
        <v>200000</v>
      </c>
      <c r="P816" s="1">
        <v>200000</v>
      </c>
      <c r="Q816" s="1">
        <v>200000</v>
      </c>
      <c r="R816" s="1">
        <v>200000</v>
      </c>
      <c r="S816" s="1">
        <v>200000</v>
      </c>
      <c r="T816" s="1">
        <v>200000</v>
      </c>
      <c r="U816" s="1">
        <v>300000</v>
      </c>
      <c r="V816" s="29">
        <v>0.53120000000000001</v>
      </c>
      <c r="X816" s="35">
        <v>0.51559889768637546</v>
      </c>
      <c r="Y816" s="35">
        <v>0.51907756720304754</v>
      </c>
      <c r="Z816" s="35">
        <v>0.52775557574057552</v>
      </c>
      <c r="AA816" s="35">
        <v>0.52995809649279679</v>
      </c>
      <c r="AB816" s="35">
        <v>0.53154786295503642</v>
      </c>
      <c r="AC816" s="35">
        <v>0.53286040893141218</v>
      </c>
      <c r="AD816" s="35">
        <v>0.53489534417562612</v>
      </c>
      <c r="AE816" s="35">
        <v>0.52926598907572953</v>
      </c>
      <c r="AF816" s="35">
        <v>0.53044542107985915</v>
      </c>
      <c r="AG816" s="35">
        <v>0.53630032557465546</v>
      </c>
      <c r="AH816" s="35">
        <v>0.53507701330385415</v>
      </c>
      <c r="AI816" s="35">
        <v>0.5323951877646691</v>
      </c>
      <c r="AK816" s="28">
        <f t="shared" si="190"/>
        <v>103119.77953727508</v>
      </c>
      <c r="AL816" s="28">
        <f t="shared" si="191"/>
        <v>103815.5134406095</v>
      </c>
      <c r="AM816" s="28">
        <f t="shared" si="192"/>
        <v>105551.1151481151</v>
      </c>
      <c r="AN816" s="28">
        <f t="shared" si="193"/>
        <v>105991.61929855935</v>
      </c>
      <c r="AO816" s="28">
        <f t="shared" si="194"/>
        <v>265773.93147751823</v>
      </c>
      <c r="AP816" s="28">
        <f t="shared" si="195"/>
        <v>106572.08178628243</v>
      </c>
      <c r="AQ816" s="28">
        <f t="shared" si="196"/>
        <v>106979.06883512522</v>
      </c>
      <c r="AR816" s="28">
        <f t="shared" si="197"/>
        <v>105853.1978151459</v>
      </c>
      <c r="AS816" s="28">
        <f t="shared" si="198"/>
        <v>106089.08421597183</v>
      </c>
      <c r="AT816" s="28">
        <f t="shared" si="199"/>
        <v>107260.06511493109</v>
      </c>
      <c r="AU816" s="28">
        <f t="shared" si="200"/>
        <v>107015.40266077084</v>
      </c>
      <c r="AV816" s="28">
        <f t="shared" si="201"/>
        <v>159718.55632940072</v>
      </c>
    </row>
    <row r="817" spans="1:48" x14ac:dyDescent="0.3">
      <c r="A817" s="7" t="s">
        <v>281</v>
      </c>
      <c r="B817" s="7" t="s">
        <v>659</v>
      </c>
      <c r="C817" s="7">
        <v>1312</v>
      </c>
      <c r="D817" s="2" t="s">
        <v>8</v>
      </c>
      <c r="E817" s="2">
        <v>917</v>
      </c>
      <c r="F817" s="2" t="s">
        <v>2272</v>
      </c>
      <c r="G817" s="2" t="s">
        <v>655</v>
      </c>
      <c r="H817" s="8" t="s">
        <v>1960</v>
      </c>
      <c r="J817" s="1">
        <v>0</v>
      </c>
      <c r="K817" s="1">
        <v>0</v>
      </c>
      <c r="L817" s="1">
        <v>100000</v>
      </c>
      <c r="M817" s="1">
        <v>1000000</v>
      </c>
      <c r="N817" s="1">
        <v>500000</v>
      </c>
      <c r="O817" s="1">
        <v>1000000</v>
      </c>
      <c r="P817" s="1">
        <v>0</v>
      </c>
      <c r="Q817" s="1">
        <v>1000000</v>
      </c>
      <c r="R817" s="1">
        <v>1000000</v>
      </c>
      <c r="S817" s="1">
        <v>1000000</v>
      </c>
      <c r="T817" s="1">
        <v>1000000</v>
      </c>
      <c r="U817" s="1">
        <v>0</v>
      </c>
      <c r="V817" s="29">
        <v>0.53120000000000001</v>
      </c>
      <c r="X817" s="35">
        <v>0.51559889768637546</v>
      </c>
      <c r="Y817" s="35">
        <v>0.51907756720304754</v>
      </c>
      <c r="Z817" s="35">
        <v>0.52775557574057552</v>
      </c>
      <c r="AA817" s="35">
        <v>0.52995809649279679</v>
      </c>
      <c r="AB817" s="35">
        <v>0.53154786295503642</v>
      </c>
      <c r="AC817" s="35">
        <v>0.53286040893141218</v>
      </c>
      <c r="AD817" s="35">
        <v>0.53489534417562612</v>
      </c>
      <c r="AE817" s="35">
        <v>0.52926598907572953</v>
      </c>
      <c r="AF817" s="35">
        <v>0.53044542107985915</v>
      </c>
      <c r="AG817" s="35">
        <v>0.53630032557465546</v>
      </c>
      <c r="AH817" s="35">
        <v>0.53507701330385415</v>
      </c>
      <c r="AI817" s="35">
        <v>0.5323951877646691</v>
      </c>
      <c r="AK817" s="28">
        <f t="shared" si="190"/>
        <v>0</v>
      </c>
      <c r="AL817" s="28">
        <f t="shared" si="191"/>
        <v>0</v>
      </c>
      <c r="AM817" s="28">
        <f t="shared" si="192"/>
        <v>52775.557574057551</v>
      </c>
      <c r="AN817" s="28">
        <f t="shared" si="193"/>
        <v>529958.09649279679</v>
      </c>
      <c r="AO817" s="28">
        <f t="shared" si="194"/>
        <v>265773.93147751823</v>
      </c>
      <c r="AP817" s="28">
        <f t="shared" si="195"/>
        <v>532860.40893141215</v>
      </c>
      <c r="AQ817" s="28">
        <f t="shared" si="196"/>
        <v>0</v>
      </c>
      <c r="AR817" s="28">
        <f t="shared" si="197"/>
        <v>529265.98907572951</v>
      </c>
      <c r="AS817" s="28">
        <f t="shared" si="198"/>
        <v>530445.42107985914</v>
      </c>
      <c r="AT817" s="28">
        <f t="shared" si="199"/>
        <v>536300.32557465544</v>
      </c>
      <c r="AU817" s="28">
        <f t="shared" si="200"/>
        <v>535077.01330385415</v>
      </c>
      <c r="AV817" s="28">
        <f t="shared" si="201"/>
        <v>0</v>
      </c>
    </row>
    <row r="818" spans="1:48" x14ac:dyDescent="0.3">
      <c r="A818" s="7" t="s">
        <v>281</v>
      </c>
      <c r="B818" s="7" t="s">
        <v>659</v>
      </c>
      <c r="C818" s="7">
        <v>1312</v>
      </c>
      <c r="D818" s="2" t="s">
        <v>8</v>
      </c>
      <c r="E818" s="2">
        <v>917</v>
      </c>
      <c r="F818" s="2" t="s">
        <v>691</v>
      </c>
      <c r="G818" s="2" t="s">
        <v>655</v>
      </c>
      <c r="H818" s="8" t="s">
        <v>1961</v>
      </c>
      <c r="J818" s="1">
        <v>100000</v>
      </c>
      <c r="K818" s="1">
        <v>100000</v>
      </c>
      <c r="L818" s="1">
        <v>100000</v>
      </c>
      <c r="M818" s="1">
        <v>100000</v>
      </c>
      <c r="N818" s="1">
        <v>500000</v>
      </c>
      <c r="O818" s="1">
        <v>100000</v>
      </c>
      <c r="P818" s="1">
        <v>100000</v>
      </c>
      <c r="Q818" s="1">
        <v>100000</v>
      </c>
      <c r="R818" s="1">
        <v>100000</v>
      </c>
      <c r="S818" s="1">
        <v>100000</v>
      </c>
      <c r="T818" s="1">
        <v>100000</v>
      </c>
      <c r="U818" s="1">
        <v>1000000</v>
      </c>
      <c r="V818" s="29">
        <v>0.53120000000000001</v>
      </c>
      <c r="X818" s="35">
        <v>0.51559889768637546</v>
      </c>
      <c r="Y818" s="35">
        <v>0.51907756720304754</v>
      </c>
      <c r="Z818" s="35">
        <v>0.52775557574057552</v>
      </c>
      <c r="AA818" s="35">
        <v>0.52995809649279679</v>
      </c>
      <c r="AB818" s="35">
        <v>0.53154786295503642</v>
      </c>
      <c r="AC818" s="35">
        <v>0.53286040893141218</v>
      </c>
      <c r="AD818" s="35">
        <v>0.53489534417562612</v>
      </c>
      <c r="AE818" s="35">
        <v>0.52926598907572953</v>
      </c>
      <c r="AF818" s="35">
        <v>0.53044542107985915</v>
      </c>
      <c r="AG818" s="35">
        <v>0.53630032557465546</v>
      </c>
      <c r="AH818" s="35">
        <v>0.53507701330385415</v>
      </c>
      <c r="AI818" s="35">
        <v>0.5323951877646691</v>
      </c>
      <c r="AK818" s="28">
        <f t="shared" si="190"/>
        <v>51559.889768637542</v>
      </c>
      <c r="AL818" s="28">
        <f t="shared" si="191"/>
        <v>51907.756720304751</v>
      </c>
      <c r="AM818" s="28">
        <f t="shared" si="192"/>
        <v>52775.557574057551</v>
      </c>
      <c r="AN818" s="28">
        <f t="shared" si="193"/>
        <v>52995.809649279676</v>
      </c>
      <c r="AO818" s="28">
        <f t="shared" si="194"/>
        <v>265773.93147751823</v>
      </c>
      <c r="AP818" s="28">
        <f t="shared" si="195"/>
        <v>53286.040893141217</v>
      </c>
      <c r="AQ818" s="28">
        <f t="shared" si="196"/>
        <v>53489.534417562609</v>
      </c>
      <c r="AR818" s="28">
        <f t="shared" si="197"/>
        <v>52926.598907572952</v>
      </c>
      <c r="AS818" s="28">
        <f t="shared" si="198"/>
        <v>53044.542107985915</v>
      </c>
      <c r="AT818" s="28">
        <f t="shared" si="199"/>
        <v>53630.032557465544</v>
      </c>
      <c r="AU818" s="28">
        <f t="shared" si="200"/>
        <v>53507.701330385418</v>
      </c>
      <c r="AV818" s="28">
        <f t="shared" si="201"/>
        <v>532395.18776466907</v>
      </c>
    </row>
    <row r="819" spans="1:48" x14ac:dyDescent="0.3">
      <c r="A819" s="7" t="s">
        <v>281</v>
      </c>
      <c r="B819" s="7" t="s">
        <v>659</v>
      </c>
      <c r="C819" s="7">
        <v>1312</v>
      </c>
      <c r="D819" s="2" t="s">
        <v>8</v>
      </c>
      <c r="E819" s="2">
        <v>917</v>
      </c>
      <c r="F819" s="2" t="s">
        <v>697</v>
      </c>
      <c r="G819" s="2" t="s">
        <v>655</v>
      </c>
      <c r="H819" s="8" t="s">
        <v>1962</v>
      </c>
      <c r="J819" s="1">
        <v>200000</v>
      </c>
      <c r="K819" s="1">
        <v>200000</v>
      </c>
      <c r="L819" s="1">
        <v>200000</v>
      </c>
      <c r="M819" s="1">
        <v>200000</v>
      </c>
      <c r="N819" s="1">
        <v>0</v>
      </c>
      <c r="O819" s="1">
        <v>200000</v>
      </c>
      <c r="P819" s="1">
        <v>200000</v>
      </c>
      <c r="Q819" s="1">
        <v>1000000</v>
      </c>
      <c r="R819" s="1">
        <v>200000</v>
      </c>
      <c r="S819" s="1">
        <v>200000</v>
      </c>
      <c r="T819" s="1">
        <v>1000000</v>
      </c>
      <c r="U819" s="1">
        <v>100000</v>
      </c>
      <c r="V819" s="29">
        <v>0.53120000000000001</v>
      </c>
      <c r="X819" s="35">
        <v>0.51559889768637546</v>
      </c>
      <c r="Y819" s="35">
        <v>0.51907756720304754</v>
      </c>
      <c r="Z819" s="35">
        <v>0.52775557574057552</v>
      </c>
      <c r="AA819" s="35">
        <v>0.52995809649279679</v>
      </c>
      <c r="AB819" s="35">
        <v>0.53154786295503642</v>
      </c>
      <c r="AC819" s="35">
        <v>0.53286040893141218</v>
      </c>
      <c r="AD819" s="35">
        <v>0.53489534417562612</v>
      </c>
      <c r="AE819" s="35">
        <v>0.52926598907572953</v>
      </c>
      <c r="AF819" s="35">
        <v>0.53044542107985915</v>
      </c>
      <c r="AG819" s="35">
        <v>0.53630032557465546</v>
      </c>
      <c r="AH819" s="35">
        <v>0.53507701330385415</v>
      </c>
      <c r="AI819" s="35">
        <v>0.5323951877646691</v>
      </c>
      <c r="AK819" s="28">
        <f t="shared" si="190"/>
        <v>103119.77953727508</v>
      </c>
      <c r="AL819" s="28">
        <f t="shared" si="191"/>
        <v>103815.5134406095</v>
      </c>
      <c r="AM819" s="28">
        <f t="shared" si="192"/>
        <v>105551.1151481151</v>
      </c>
      <c r="AN819" s="28">
        <f t="shared" si="193"/>
        <v>105991.61929855935</v>
      </c>
      <c r="AO819" s="28">
        <f t="shared" si="194"/>
        <v>0</v>
      </c>
      <c r="AP819" s="28">
        <f t="shared" si="195"/>
        <v>106572.08178628243</v>
      </c>
      <c r="AQ819" s="28">
        <f t="shared" si="196"/>
        <v>106979.06883512522</v>
      </c>
      <c r="AR819" s="28">
        <f t="shared" si="197"/>
        <v>529265.98907572951</v>
      </c>
      <c r="AS819" s="28">
        <f t="shared" si="198"/>
        <v>106089.08421597183</v>
      </c>
      <c r="AT819" s="28">
        <f t="shared" si="199"/>
        <v>107260.06511493109</v>
      </c>
      <c r="AU819" s="28">
        <f t="shared" si="200"/>
        <v>535077.01330385415</v>
      </c>
      <c r="AV819" s="28">
        <f t="shared" si="201"/>
        <v>53239.51877646691</v>
      </c>
    </row>
    <row r="820" spans="1:48" x14ac:dyDescent="0.3">
      <c r="A820" s="7" t="s">
        <v>281</v>
      </c>
      <c r="B820" s="7" t="s">
        <v>659</v>
      </c>
      <c r="C820" s="7">
        <v>1312</v>
      </c>
      <c r="D820" s="2" t="s">
        <v>8</v>
      </c>
      <c r="E820" s="2">
        <v>917</v>
      </c>
      <c r="F820" s="2" t="s">
        <v>694</v>
      </c>
      <c r="G820" s="2" t="s">
        <v>655</v>
      </c>
      <c r="H820" s="8" t="s">
        <v>1963</v>
      </c>
      <c r="J820" s="1">
        <v>100000</v>
      </c>
      <c r="K820" s="1">
        <v>0</v>
      </c>
      <c r="L820" s="1">
        <v>100000</v>
      </c>
      <c r="M820" s="1">
        <v>100000</v>
      </c>
      <c r="N820" s="1">
        <v>100000</v>
      </c>
      <c r="O820" s="1">
        <v>100000</v>
      </c>
      <c r="P820" s="1">
        <v>0</v>
      </c>
      <c r="Q820" s="1">
        <v>100000</v>
      </c>
      <c r="R820" s="1">
        <v>100000</v>
      </c>
      <c r="S820" s="1">
        <v>100000</v>
      </c>
      <c r="T820" s="1">
        <v>100000</v>
      </c>
      <c r="U820" s="1">
        <v>2000000</v>
      </c>
      <c r="V820" s="29">
        <v>0.53120000000000001</v>
      </c>
      <c r="X820" s="35">
        <v>0.51559889768637546</v>
      </c>
      <c r="Y820" s="35">
        <v>0.51907756720304754</v>
      </c>
      <c r="Z820" s="35">
        <v>0.52775557574057552</v>
      </c>
      <c r="AA820" s="35">
        <v>0.52995809649279679</v>
      </c>
      <c r="AB820" s="35">
        <v>0.53154786295503642</v>
      </c>
      <c r="AC820" s="35">
        <v>0.53286040893141218</v>
      </c>
      <c r="AD820" s="35">
        <v>0.53489534417562612</v>
      </c>
      <c r="AE820" s="35">
        <v>0.52926598907572953</v>
      </c>
      <c r="AF820" s="35">
        <v>0.53044542107985915</v>
      </c>
      <c r="AG820" s="35">
        <v>0.53630032557465546</v>
      </c>
      <c r="AH820" s="35">
        <v>0.53507701330385415</v>
      </c>
      <c r="AI820" s="35">
        <v>0.5323951877646691</v>
      </c>
      <c r="AK820" s="28">
        <f t="shared" si="190"/>
        <v>51559.889768637542</v>
      </c>
      <c r="AL820" s="28">
        <f t="shared" si="191"/>
        <v>0</v>
      </c>
      <c r="AM820" s="28">
        <f t="shared" si="192"/>
        <v>52775.557574057551</v>
      </c>
      <c r="AN820" s="28">
        <f t="shared" si="193"/>
        <v>52995.809649279676</v>
      </c>
      <c r="AO820" s="28">
        <f t="shared" si="194"/>
        <v>53154.78629550364</v>
      </c>
      <c r="AP820" s="28">
        <f t="shared" si="195"/>
        <v>53286.040893141217</v>
      </c>
      <c r="AQ820" s="28">
        <f t="shared" si="196"/>
        <v>0</v>
      </c>
      <c r="AR820" s="28">
        <f t="shared" si="197"/>
        <v>52926.598907572952</v>
      </c>
      <c r="AS820" s="28">
        <f t="shared" si="198"/>
        <v>53044.542107985915</v>
      </c>
      <c r="AT820" s="28">
        <f t="shared" si="199"/>
        <v>53630.032557465544</v>
      </c>
      <c r="AU820" s="28">
        <f t="shared" si="200"/>
        <v>53507.701330385418</v>
      </c>
      <c r="AV820" s="28">
        <f t="shared" si="201"/>
        <v>1064790.3755293381</v>
      </c>
    </row>
    <row r="821" spans="1:48" x14ac:dyDescent="0.3">
      <c r="A821" s="7" t="s">
        <v>281</v>
      </c>
      <c r="B821" s="7" t="s">
        <v>659</v>
      </c>
      <c r="C821" s="7">
        <v>1312</v>
      </c>
      <c r="D821" s="2" t="s">
        <v>8</v>
      </c>
      <c r="E821" s="2">
        <v>917</v>
      </c>
      <c r="F821" s="2" t="s">
        <v>2273</v>
      </c>
      <c r="G821" s="2" t="s">
        <v>655</v>
      </c>
      <c r="H821" s="8" t="s">
        <v>1964</v>
      </c>
      <c r="J821" s="1">
        <v>100000</v>
      </c>
      <c r="K821" s="1">
        <v>100000</v>
      </c>
      <c r="L821" s="1">
        <v>100000</v>
      </c>
      <c r="M821" s="1">
        <v>100000</v>
      </c>
      <c r="N821" s="1">
        <v>500000</v>
      </c>
      <c r="O821" s="1">
        <v>100000</v>
      </c>
      <c r="P821" s="1">
        <v>100000</v>
      </c>
      <c r="Q821" s="1">
        <v>1000000</v>
      </c>
      <c r="R821" s="1">
        <v>100000</v>
      </c>
      <c r="S821" s="1">
        <v>100000</v>
      </c>
      <c r="T821" s="1">
        <v>1000000</v>
      </c>
      <c r="U821" s="1">
        <v>100000</v>
      </c>
      <c r="V821" s="29">
        <v>0.53120000000000001</v>
      </c>
      <c r="X821" s="35">
        <v>0.51559889768637546</v>
      </c>
      <c r="Y821" s="35">
        <v>0.51907756720304754</v>
      </c>
      <c r="Z821" s="35">
        <v>0.52775557574057552</v>
      </c>
      <c r="AA821" s="35">
        <v>0.52995809649279679</v>
      </c>
      <c r="AB821" s="35">
        <v>0.53154786295503642</v>
      </c>
      <c r="AC821" s="35">
        <v>0.53286040893141218</v>
      </c>
      <c r="AD821" s="35">
        <v>0.53489534417562612</v>
      </c>
      <c r="AE821" s="35">
        <v>0.52926598907572953</v>
      </c>
      <c r="AF821" s="35">
        <v>0.53044542107985915</v>
      </c>
      <c r="AG821" s="35">
        <v>0.53630032557465546</v>
      </c>
      <c r="AH821" s="35">
        <v>0.53507701330385415</v>
      </c>
      <c r="AI821" s="35">
        <v>0.5323951877646691</v>
      </c>
      <c r="AK821" s="28">
        <f t="shared" si="190"/>
        <v>51559.889768637542</v>
      </c>
      <c r="AL821" s="28">
        <f t="shared" si="191"/>
        <v>51907.756720304751</v>
      </c>
      <c r="AM821" s="28">
        <f t="shared" si="192"/>
        <v>52775.557574057551</v>
      </c>
      <c r="AN821" s="28">
        <f t="shared" si="193"/>
        <v>52995.809649279676</v>
      </c>
      <c r="AO821" s="28">
        <f t="shared" si="194"/>
        <v>265773.93147751823</v>
      </c>
      <c r="AP821" s="28">
        <f t="shared" si="195"/>
        <v>53286.040893141217</v>
      </c>
      <c r="AQ821" s="28">
        <f t="shared" si="196"/>
        <v>53489.534417562609</v>
      </c>
      <c r="AR821" s="28">
        <f t="shared" si="197"/>
        <v>529265.98907572951</v>
      </c>
      <c r="AS821" s="28">
        <f t="shared" si="198"/>
        <v>53044.542107985915</v>
      </c>
      <c r="AT821" s="28">
        <f t="shared" si="199"/>
        <v>53630.032557465544</v>
      </c>
      <c r="AU821" s="28">
        <f t="shared" si="200"/>
        <v>535077.01330385415</v>
      </c>
      <c r="AV821" s="28">
        <f t="shared" si="201"/>
        <v>53239.51877646691</v>
      </c>
    </row>
    <row r="822" spans="1:48" x14ac:dyDescent="0.3">
      <c r="A822" s="7" t="s">
        <v>281</v>
      </c>
      <c r="B822" s="7" t="s">
        <v>659</v>
      </c>
      <c r="C822" s="7">
        <v>1312</v>
      </c>
      <c r="D822" s="2" t="s">
        <v>8</v>
      </c>
      <c r="E822" s="2">
        <v>917</v>
      </c>
      <c r="F822" s="2" t="s">
        <v>2274</v>
      </c>
      <c r="G822" s="2" t="s">
        <v>655</v>
      </c>
      <c r="H822" s="8" t="s">
        <v>1965</v>
      </c>
      <c r="J822" s="1">
        <v>200000</v>
      </c>
      <c r="K822" s="1">
        <v>0</v>
      </c>
      <c r="L822" s="1">
        <v>200000</v>
      </c>
      <c r="M822" s="1">
        <v>1000000</v>
      </c>
      <c r="N822" s="1">
        <v>500000</v>
      </c>
      <c r="O822" s="1">
        <v>1000000</v>
      </c>
      <c r="P822" s="1">
        <v>0</v>
      </c>
      <c r="Q822" s="1">
        <v>1000000</v>
      </c>
      <c r="R822" s="1">
        <v>1000000</v>
      </c>
      <c r="S822" s="1">
        <v>1000000</v>
      </c>
      <c r="T822" s="1">
        <v>1000000</v>
      </c>
      <c r="U822" s="1">
        <v>1000000</v>
      </c>
      <c r="V822" s="29">
        <v>0.53120000000000001</v>
      </c>
      <c r="X822" s="35">
        <v>0.51559889768637546</v>
      </c>
      <c r="Y822" s="35">
        <v>0.51907756720304754</v>
      </c>
      <c r="Z822" s="35">
        <v>0.52775557574057552</v>
      </c>
      <c r="AA822" s="35">
        <v>0.52995809649279679</v>
      </c>
      <c r="AB822" s="35">
        <v>0.53154786295503642</v>
      </c>
      <c r="AC822" s="35">
        <v>0.53286040893141218</v>
      </c>
      <c r="AD822" s="35">
        <v>0.53489534417562612</v>
      </c>
      <c r="AE822" s="35">
        <v>0.52926598907572953</v>
      </c>
      <c r="AF822" s="35">
        <v>0.53044542107985915</v>
      </c>
      <c r="AG822" s="35">
        <v>0.53630032557465546</v>
      </c>
      <c r="AH822" s="35">
        <v>0.53507701330385415</v>
      </c>
      <c r="AI822" s="35">
        <v>0.5323951877646691</v>
      </c>
      <c r="AK822" s="28">
        <f t="shared" si="190"/>
        <v>103119.77953727508</v>
      </c>
      <c r="AL822" s="28">
        <f t="shared" si="191"/>
        <v>0</v>
      </c>
      <c r="AM822" s="28">
        <f t="shared" si="192"/>
        <v>105551.1151481151</v>
      </c>
      <c r="AN822" s="28">
        <f t="shared" si="193"/>
        <v>529958.09649279679</v>
      </c>
      <c r="AO822" s="28">
        <f t="shared" si="194"/>
        <v>265773.93147751823</v>
      </c>
      <c r="AP822" s="28">
        <f t="shared" si="195"/>
        <v>532860.40893141215</v>
      </c>
      <c r="AQ822" s="28">
        <f t="shared" si="196"/>
        <v>0</v>
      </c>
      <c r="AR822" s="28">
        <f t="shared" si="197"/>
        <v>529265.98907572951</v>
      </c>
      <c r="AS822" s="28">
        <f t="shared" si="198"/>
        <v>530445.42107985914</v>
      </c>
      <c r="AT822" s="28">
        <f t="shared" si="199"/>
        <v>536300.32557465544</v>
      </c>
      <c r="AU822" s="28">
        <f t="shared" si="200"/>
        <v>535077.01330385415</v>
      </c>
      <c r="AV822" s="28">
        <f t="shared" si="201"/>
        <v>532395.18776466907</v>
      </c>
    </row>
    <row r="823" spans="1:48" x14ac:dyDescent="0.3">
      <c r="A823" s="7" t="s">
        <v>281</v>
      </c>
      <c r="B823" s="7" t="s">
        <v>659</v>
      </c>
      <c r="C823" s="7">
        <v>1312</v>
      </c>
      <c r="D823" s="2" t="s">
        <v>8</v>
      </c>
      <c r="E823" s="2">
        <v>917</v>
      </c>
      <c r="F823" s="2" t="s">
        <v>2275</v>
      </c>
      <c r="G823" s="2" t="s">
        <v>655</v>
      </c>
      <c r="H823" s="8" t="s">
        <v>1966</v>
      </c>
      <c r="J823" s="1">
        <v>100000</v>
      </c>
      <c r="K823" s="1">
        <v>100000</v>
      </c>
      <c r="L823" s="1">
        <v>100000</v>
      </c>
      <c r="M823" s="1">
        <v>1000000</v>
      </c>
      <c r="N823" s="1">
        <v>500000</v>
      </c>
      <c r="O823" s="1">
        <v>1000000</v>
      </c>
      <c r="P823" s="1">
        <v>100000</v>
      </c>
      <c r="Q823" s="1">
        <v>1000000</v>
      </c>
      <c r="R823" s="1">
        <v>1000000</v>
      </c>
      <c r="S823" s="1">
        <v>1000000</v>
      </c>
      <c r="T823" s="1">
        <v>1000000</v>
      </c>
      <c r="U823" s="1">
        <v>1000000</v>
      </c>
      <c r="V823" s="29">
        <v>0.53120000000000001</v>
      </c>
      <c r="X823" s="35">
        <v>0.51559889768637546</v>
      </c>
      <c r="Y823" s="35">
        <v>0.51907756720304754</v>
      </c>
      <c r="Z823" s="35">
        <v>0.52775557574057552</v>
      </c>
      <c r="AA823" s="35">
        <v>0.52995809649279679</v>
      </c>
      <c r="AB823" s="35">
        <v>0.53154786295503642</v>
      </c>
      <c r="AC823" s="35">
        <v>0.53286040893141218</v>
      </c>
      <c r="AD823" s="35">
        <v>0.53489534417562612</v>
      </c>
      <c r="AE823" s="35">
        <v>0.52926598907572953</v>
      </c>
      <c r="AF823" s="35">
        <v>0.53044542107985915</v>
      </c>
      <c r="AG823" s="35">
        <v>0.53630032557465546</v>
      </c>
      <c r="AH823" s="35">
        <v>0.53507701330385415</v>
      </c>
      <c r="AI823" s="35">
        <v>0.5323951877646691</v>
      </c>
      <c r="AK823" s="28">
        <f t="shared" si="190"/>
        <v>51559.889768637542</v>
      </c>
      <c r="AL823" s="28">
        <f t="shared" si="191"/>
        <v>51907.756720304751</v>
      </c>
      <c r="AM823" s="28">
        <f t="shared" si="192"/>
        <v>52775.557574057551</v>
      </c>
      <c r="AN823" s="28">
        <f t="shared" si="193"/>
        <v>529958.09649279679</v>
      </c>
      <c r="AO823" s="28">
        <f t="shared" si="194"/>
        <v>265773.93147751823</v>
      </c>
      <c r="AP823" s="28">
        <f t="shared" si="195"/>
        <v>532860.40893141215</v>
      </c>
      <c r="AQ823" s="28">
        <f t="shared" si="196"/>
        <v>53489.534417562609</v>
      </c>
      <c r="AR823" s="28">
        <f t="shared" si="197"/>
        <v>529265.98907572951</v>
      </c>
      <c r="AS823" s="28">
        <f t="shared" si="198"/>
        <v>530445.42107985914</v>
      </c>
      <c r="AT823" s="28">
        <f t="shared" si="199"/>
        <v>536300.32557465544</v>
      </c>
      <c r="AU823" s="28">
        <f t="shared" si="200"/>
        <v>535077.01330385415</v>
      </c>
      <c r="AV823" s="28">
        <f t="shared" si="201"/>
        <v>532395.18776466907</v>
      </c>
    </row>
    <row r="824" spans="1:48" x14ac:dyDescent="0.3">
      <c r="A824" s="7" t="s">
        <v>281</v>
      </c>
      <c r="B824" s="7" t="s">
        <v>659</v>
      </c>
      <c r="C824" s="7">
        <v>1312</v>
      </c>
      <c r="D824" s="2" t="s">
        <v>8</v>
      </c>
      <c r="E824" s="2">
        <v>917</v>
      </c>
      <c r="F824" s="2" t="s">
        <v>2276</v>
      </c>
      <c r="G824" s="2" t="s">
        <v>655</v>
      </c>
      <c r="H824" s="8" t="s">
        <v>1967</v>
      </c>
      <c r="J824" s="1">
        <v>600000</v>
      </c>
      <c r="K824" s="1">
        <v>0</v>
      </c>
      <c r="L824" s="1">
        <v>600000</v>
      </c>
      <c r="M824" s="1">
        <v>200000</v>
      </c>
      <c r="N824" s="1">
        <v>600000</v>
      </c>
      <c r="O824" s="1">
        <v>200000</v>
      </c>
      <c r="P824" s="1">
        <v>0</v>
      </c>
      <c r="Q824" s="1">
        <v>200000</v>
      </c>
      <c r="R824" s="1">
        <v>200000</v>
      </c>
      <c r="S824" s="1">
        <v>200000</v>
      </c>
      <c r="T824" s="1">
        <v>200000</v>
      </c>
      <c r="U824" s="1">
        <v>200000</v>
      </c>
      <c r="V824" s="29">
        <v>0.53120000000000001</v>
      </c>
      <c r="X824" s="35">
        <v>0.51559889768637546</v>
      </c>
      <c r="Y824" s="35">
        <v>0.51907756720304754</v>
      </c>
      <c r="Z824" s="35">
        <v>0.52775557574057552</v>
      </c>
      <c r="AA824" s="35">
        <v>0.52995809649279679</v>
      </c>
      <c r="AB824" s="35">
        <v>0.53154786295503642</v>
      </c>
      <c r="AC824" s="35">
        <v>0.53286040893141218</v>
      </c>
      <c r="AD824" s="35">
        <v>0.53489534417562612</v>
      </c>
      <c r="AE824" s="35">
        <v>0.52926598907572953</v>
      </c>
      <c r="AF824" s="35">
        <v>0.53044542107985915</v>
      </c>
      <c r="AG824" s="35">
        <v>0.53630032557465546</v>
      </c>
      <c r="AH824" s="35">
        <v>0.53507701330385415</v>
      </c>
      <c r="AI824" s="35">
        <v>0.5323951877646691</v>
      </c>
      <c r="AK824" s="28">
        <f t="shared" si="190"/>
        <v>309359.33861182525</v>
      </c>
      <c r="AL824" s="28">
        <f t="shared" si="191"/>
        <v>0</v>
      </c>
      <c r="AM824" s="28">
        <f t="shared" si="192"/>
        <v>316653.34544434532</v>
      </c>
      <c r="AN824" s="28">
        <f t="shared" si="193"/>
        <v>105991.61929855935</v>
      </c>
      <c r="AO824" s="28">
        <f t="shared" si="194"/>
        <v>318928.71777302184</v>
      </c>
      <c r="AP824" s="28">
        <f t="shared" si="195"/>
        <v>106572.08178628243</v>
      </c>
      <c r="AQ824" s="28">
        <f t="shared" si="196"/>
        <v>0</v>
      </c>
      <c r="AR824" s="28">
        <f t="shared" si="197"/>
        <v>105853.1978151459</v>
      </c>
      <c r="AS824" s="28">
        <f t="shared" si="198"/>
        <v>106089.08421597183</v>
      </c>
      <c r="AT824" s="28">
        <f t="shared" si="199"/>
        <v>107260.06511493109</v>
      </c>
      <c r="AU824" s="28">
        <f t="shared" si="200"/>
        <v>107015.40266077084</v>
      </c>
      <c r="AV824" s="28">
        <f t="shared" si="201"/>
        <v>106479.03755293382</v>
      </c>
    </row>
    <row r="825" spans="1:48" x14ac:dyDescent="0.3">
      <c r="A825" s="7" t="s">
        <v>281</v>
      </c>
      <c r="B825" s="7" t="s">
        <v>659</v>
      </c>
      <c r="C825" s="7">
        <v>1312</v>
      </c>
      <c r="D825" s="2" t="s">
        <v>8</v>
      </c>
      <c r="E825" s="2">
        <v>917</v>
      </c>
      <c r="F825" s="2" t="s">
        <v>2277</v>
      </c>
      <c r="G825" s="2" t="s">
        <v>655</v>
      </c>
      <c r="H825" s="8" t="s">
        <v>1968</v>
      </c>
      <c r="J825" s="1">
        <v>0</v>
      </c>
      <c r="K825" s="1">
        <v>100000</v>
      </c>
      <c r="L825" s="1">
        <v>100000</v>
      </c>
      <c r="M825" s="1">
        <v>100000</v>
      </c>
      <c r="N825" s="1">
        <v>100000</v>
      </c>
      <c r="O825" s="1">
        <v>100000</v>
      </c>
      <c r="P825" s="1">
        <v>100000</v>
      </c>
      <c r="Q825" s="1">
        <v>100000</v>
      </c>
      <c r="R825" s="1">
        <v>100000</v>
      </c>
      <c r="S825" s="1">
        <v>100000</v>
      </c>
      <c r="T825" s="1">
        <v>100000</v>
      </c>
      <c r="U825" s="1">
        <v>1000000</v>
      </c>
      <c r="V825" s="29">
        <v>0.53120000000000001</v>
      </c>
      <c r="X825" s="35">
        <v>0.51559889768637546</v>
      </c>
      <c r="Y825" s="35">
        <v>0.51907756720304754</v>
      </c>
      <c r="Z825" s="35">
        <v>0.52775557574057552</v>
      </c>
      <c r="AA825" s="35">
        <v>0.52995809649279679</v>
      </c>
      <c r="AB825" s="35">
        <v>0.53154786295503642</v>
      </c>
      <c r="AC825" s="35">
        <v>0.53286040893141218</v>
      </c>
      <c r="AD825" s="35">
        <v>0.53489534417562612</v>
      </c>
      <c r="AE825" s="35">
        <v>0.52926598907572953</v>
      </c>
      <c r="AF825" s="35">
        <v>0.53044542107985915</v>
      </c>
      <c r="AG825" s="35">
        <v>0.53630032557465546</v>
      </c>
      <c r="AH825" s="35">
        <v>0.53507701330385415</v>
      </c>
      <c r="AI825" s="35">
        <v>0.5323951877646691</v>
      </c>
      <c r="AK825" s="28">
        <f t="shared" si="190"/>
        <v>0</v>
      </c>
      <c r="AL825" s="28">
        <f t="shared" si="191"/>
        <v>51907.756720304751</v>
      </c>
      <c r="AM825" s="28">
        <f t="shared" si="192"/>
        <v>52775.557574057551</v>
      </c>
      <c r="AN825" s="28">
        <f t="shared" si="193"/>
        <v>52995.809649279676</v>
      </c>
      <c r="AO825" s="28">
        <f t="shared" si="194"/>
        <v>53154.78629550364</v>
      </c>
      <c r="AP825" s="28">
        <f t="shared" si="195"/>
        <v>53286.040893141217</v>
      </c>
      <c r="AQ825" s="28">
        <f t="shared" si="196"/>
        <v>53489.534417562609</v>
      </c>
      <c r="AR825" s="28">
        <f t="shared" si="197"/>
        <v>52926.598907572952</v>
      </c>
      <c r="AS825" s="28">
        <f t="shared" si="198"/>
        <v>53044.542107985915</v>
      </c>
      <c r="AT825" s="28">
        <f t="shared" si="199"/>
        <v>53630.032557465544</v>
      </c>
      <c r="AU825" s="28">
        <f t="shared" si="200"/>
        <v>53507.701330385418</v>
      </c>
      <c r="AV825" s="28">
        <f t="shared" si="201"/>
        <v>532395.18776466907</v>
      </c>
    </row>
    <row r="826" spans="1:48" x14ac:dyDescent="0.3">
      <c r="A826" s="7" t="s">
        <v>281</v>
      </c>
      <c r="B826" s="7" t="s">
        <v>659</v>
      </c>
      <c r="C826" s="7">
        <v>1312</v>
      </c>
      <c r="D826" s="2" t="s">
        <v>8</v>
      </c>
      <c r="E826" s="2">
        <v>917</v>
      </c>
      <c r="F826" s="2" t="s">
        <v>2278</v>
      </c>
      <c r="G826" s="2" t="s">
        <v>655</v>
      </c>
      <c r="H826" s="8" t="s">
        <v>1969</v>
      </c>
      <c r="J826" s="1">
        <v>200000</v>
      </c>
      <c r="K826" s="1">
        <v>100000</v>
      </c>
      <c r="L826" s="1">
        <v>200000</v>
      </c>
      <c r="M826" s="1">
        <v>200000</v>
      </c>
      <c r="N826" s="1">
        <v>200000</v>
      </c>
      <c r="O826" s="1">
        <v>200000</v>
      </c>
      <c r="P826" s="1">
        <v>100000</v>
      </c>
      <c r="Q826" s="1">
        <v>200000</v>
      </c>
      <c r="R826" s="1">
        <v>200000</v>
      </c>
      <c r="S826" s="1">
        <v>200000</v>
      </c>
      <c r="T826" s="1">
        <v>200000</v>
      </c>
      <c r="U826" s="1">
        <v>200000</v>
      </c>
      <c r="V826" s="29">
        <v>0.53120000000000001</v>
      </c>
      <c r="X826" s="35">
        <v>0.51559889768637546</v>
      </c>
      <c r="Y826" s="35">
        <v>0.51907756720304754</v>
      </c>
      <c r="Z826" s="35">
        <v>0.52775557574057552</v>
      </c>
      <c r="AA826" s="35">
        <v>0.52995809649279679</v>
      </c>
      <c r="AB826" s="35">
        <v>0.53154786295503642</v>
      </c>
      <c r="AC826" s="35">
        <v>0.53286040893141218</v>
      </c>
      <c r="AD826" s="35">
        <v>0.53489534417562612</v>
      </c>
      <c r="AE826" s="35">
        <v>0.52926598907572953</v>
      </c>
      <c r="AF826" s="35">
        <v>0.53044542107985915</v>
      </c>
      <c r="AG826" s="35">
        <v>0.53630032557465546</v>
      </c>
      <c r="AH826" s="35">
        <v>0.53507701330385415</v>
      </c>
      <c r="AI826" s="35">
        <v>0.5323951877646691</v>
      </c>
      <c r="AK826" s="28">
        <f t="shared" si="190"/>
        <v>103119.77953727508</v>
      </c>
      <c r="AL826" s="28">
        <f t="shared" si="191"/>
        <v>51907.756720304751</v>
      </c>
      <c r="AM826" s="28">
        <f t="shared" si="192"/>
        <v>105551.1151481151</v>
      </c>
      <c r="AN826" s="28">
        <f t="shared" si="193"/>
        <v>105991.61929855935</v>
      </c>
      <c r="AO826" s="28">
        <f t="shared" si="194"/>
        <v>106309.57259100728</v>
      </c>
      <c r="AP826" s="28">
        <f t="shared" si="195"/>
        <v>106572.08178628243</v>
      </c>
      <c r="AQ826" s="28">
        <f t="shared" si="196"/>
        <v>53489.534417562609</v>
      </c>
      <c r="AR826" s="28">
        <f t="shared" si="197"/>
        <v>105853.1978151459</v>
      </c>
      <c r="AS826" s="28">
        <f t="shared" si="198"/>
        <v>106089.08421597183</v>
      </c>
      <c r="AT826" s="28">
        <f t="shared" si="199"/>
        <v>107260.06511493109</v>
      </c>
      <c r="AU826" s="28">
        <f t="shared" si="200"/>
        <v>107015.40266077084</v>
      </c>
      <c r="AV826" s="28">
        <f t="shared" si="201"/>
        <v>106479.03755293382</v>
      </c>
    </row>
    <row r="827" spans="1:48" x14ac:dyDescent="0.3">
      <c r="A827" s="7" t="s">
        <v>281</v>
      </c>
      <c r="B827" s="7" t="s">
        <v>659</v>
      </c>
      <c r="C827" s="7">
        <v>1312</v>
      </c>
      <c r="D827" s="2" t="s">
        <v>8</v>
      </c>
      <c r="E827" s="2">
        <v>917</v>
      </c>
      <c r="F827" s="2" t="s">
        <v>703</v>
      </c>
      <c r="G827" s="2" t="s">
        <v>655</v>
      </c>
      <c r="H827" s="8" t="s">
        <v>1970</v>
      </c>
      <c r="J827" s="1">
        <v>100000</v>
      </c>
      <c r="K827" s="1">
        <v>0</v>
      </c>
      <c r="L827" s="1">
        <v>100000</v>
      </c>
      <c r="M827" s="1">
        <v>100000</v>
      </c>
      <c r="N827" s="1">
        <v>100000</v>
      </c>
      <c r="O827" s="1">
        <v>100000</v>
      </c>
      <c r="P827" s="1">
        <v>500000</v>
      </c>
      <c r="Q827" s="1">
        <v>100000</v>
      </c>
      <c r="R827" s="1">
        <v>1000000</v>
      </c>
      <c r="S827" s="1">
        <v>100000</v>
      </c>
      <c r="T827" s="1">
        <v>1000000</v>
      </c>
      <c r="U827" s="1">
        <v>1000000</v>
      </c>
      <c r="V827" s="29">
        <v>0.53120000000000001</v>
      </c>
      <c r="X827" s="35">
        <v>0.51559889768637546</v>
      </c>
      <c r="Y827" s="35">
        <v>0.51907756720304754</v>
      </c>
      <c r="Z827" s="35">
        <v>0.52775557574057552</v>
      </c>
      <c r="AA827" s="35">
        <v>0.52995809649279679</v>
      </c>
      <c r="AB827" s="35">
        <v>0.53154786295503642</v>
      </c>
      <c r="AC827" s="35">
        <v>0.53286040893141218</v>
      </c>
      <c r="AD827" s="35">
        <v>0.53489534417562612</v>
      </c>
      <c r="AE827" s="35">
        <v>0.52926598907572953</v>
      </c>
      <c r="AF827" s="35">
        <v>0.53044542107985915</v>
      </c>
      <c r="AG827" s="35">
        <v>0.53630032557465546</v>
      </c>
      <c r="AH827" s="35">
        <v>0.53507701330385415</v>
      </c>
      <c r="AI827" s="35">
        <v>0.5323951877646691</v>
      </c>
      <c r="AK827" s="28">
        <f t="shared" si="190"/>
        <v>51559.889768637542</v>
      </c>
      <c r="AL827" s="28">
        <f t="shared" si="191"/>
        <v>0</v>
      </c>
      <c r="AM827" s="28">
        <f t="shared" si="192"/>
        <v>52775.557574057551</v>
      </c>
      <c r="AN827" s="28">
        <f t="shared" si="193"/>
        <v>52995.809649279676</v>
      </c>
      <c r="AO827" s="28">
        <f t="shared" si="194"/>
        <v>53154.78629550364</v>
      </c>
      <c r="AP827" s="28">
        <f t="shared" si="195"/>
        <v>53286.040893141217</v>
      </c>
      <c r="AQ827" s="28">
        <f t="shared" si="196"/>
        <v>267447.67208781309</v>
      </c>
      <c r="AR827" s="28">
        <f t="shared" si="197"/>
        <v>52926.598907572952</v>
      </c>
      <c r="AS827" s="28">
        <f t="shared" si="198"/>
        <v>530445.42107985914</v>
      </c>
      <c r="AT827" s="28">
        <f t="shared" si="199"/>
        <v>53630.032557465544</v>
      </c>
      <c r="AU827" s="28">
        <f t="shared" si="200"/>
        <v>535077.01330385415</v>
      </c>
      <c r="AV827" s="28">
        <f t="shared" si="201"/>
        <v>532395.18776466907</v>
      </c>
    </row>
    <row r="828" spans="1:48" x14ac:dyDescent="0.3">
      <c r="A828" s="7" t="s">
        <v>281</v>
      </c>
      <c r="B828" s="7" t="s">
        <v>659</v>
      </c>
      <c r="C828" s="7">
        <v>1312</v>
      </c>
      <c r="D828" s="2" t="s">
        <v>8</v>
      </c>
      <c r="E828" s="2">
        <v>917</v>
      </c>
      <c r="F828" s="2" t="s">
        <v>2279</v>
      </c>
      <c r="G828" s="2" t="s">
        <v>655</v>
      </c>
      <c r="H828" s="8" t="s">
        <v>1971</v>
      </c>
      <c r="J828" s="1">
        <v>0</v>
      </c>
      <c r="K828" s="1">
        <v>100000</v>
      </c>
      <c r="L828" s="1">
        <v>100000</v>
      </c>
      <c r="M828" s="1">
        <v>100000</v>
      </c>
      <c r="N828" s="1">
        <v>100000</v>
      </c>
      <c r="O828" s="1">
        <v>100000</v>
      </c>
      <c r="P828" s="1">
        <v>700000</v>
      </c>
      <c r="Q828" s="1">
        <v>100000</v>
      </c>
      <c r="R828" s="1">
        <v>100000</v>
      </c>
      <c r="S828" s="1">
        <v>100000</v>
      </c>
      <c r="T828" s="1">
        <v>100000</v>
      </c>
      <c r="U828" s="1">
        <v>100000</v>
      </c>
      <c r="V828" s="29">
        <v>0.53120000000000001</v>
      </c>
      <c r="X828" s="35">
        <v>0.51559889768637546</v>
      </c>
      <c r="Y828" s="35">
        <v>0.51907756720304754</v>
      </c>
      <c r="Z828" s="35">
        <v>0.52775557574057552</v>
      </c>
      <c r="AA828" s="35">
        <v>0.52995809649279679</v>
      </c>
      <c r="AB828" s="35">
        <v>0.53154786295503642</v>
      </c>
      <c r="AC828" s="35">
        <v>0.53286040893141218</v>
      </c>
      <c r="AD828" s="35">
        <v>0.53489534417562612</v>
      </c>
      <c r="AE828" s="35">
        <v>0.52926598907572953</v>
      </c>
      <c r="AF828" s="35">
        <v>0.53044542107985915</v>
      </c>
      <c r="AG828" s="35">
        <v>0.53630032557465546</v>
      </c>
      <c r="AH828" s="35">
        <v>0.53507701330385415</v>
      </c>
      <c r="AI828" s="35">
        <v>0.5323951877646691</v>
      </c>
      <c r="AK828" s="28">
        <f t="shared" si="190"/>
        <v>0</v>
      </c>
      <c r="AL828" s="28">
        <f t="shared" si="191"/>
        <v>51907.756720304751</v>
      </c>
      <c r="AM828" s="28">
        <f t="shared" si="192"/>
        <v>52775.557574057551</v>
      </c>
      <c r="AN828" s="28">
        <f t="shared" si="193"/>
        <v>52995.809649279676</v>
      </c>
      <c r="AO828" s="28">
        <f t="shared" si="194"/>
        <v>53154.78629550364</v>
      </c>
      <c r="AP828" s="28">
        <f t="shared" si="195"/>
        <v>53286.040893141217</v>
      </c>
      <c r="AQ828" s="28">
        <f t="shared" si="196"/>
        <v>374426.74092293828</v>
      </c>
      <c r="AR828" s="28">
        <f t="shared" si="197"/>
        <v>52926.598907572952</v>
      </c>
      <c r="AS828" s="28">
        <f t="shared" si="198"/>
        <v>53044.542107985915</v>
      </c>
      <c r="AT828" s="28">
        <f t="shared" si="199"/>
        <v>53630.032557465544</v>
      </c>
      <c r="AU828" s="28">
        <f t="shared" si="200"/>
        <v>53507.701330385418</v>
      </c>
      <c r="AV828" s="28">
        <f t="shared" si="201"/>
        <v>53239.51877646691</v>
      </c>
    </row>
    <row r="829" spans="1:48" x14ac:dyDescent="0.3">
      <c r="A829" s="7" t="s">
        <v>281</v>
      </c>
      <c r="B829" s="7" t="s">
        <v>659</v>
      </c>
      <c r="C829" s="7">
        <v>1312</v>
      </c>
      <c r="D829" s="2" t="s">
        <v>8</v>
      </c>
      <c r="E829" s="2">
        <v>917</v>
      </c>
      <c r="F829" s="2" t="s">
        <v>2280</v>
      </c>
      <c r="G829" s="2" t="s">
        <v>655</v>
      </c>
      <c r="H829" s="8" t="s">
        <v>1972</v>
      </c>
      <c r="J829" s="1">
        <v>100000</v>
      </c>
      <c r="K829" s="1">
        <v>100000</v>
      </c>
      <c r="L829" s="1">
        <v>100000</v>
      </c>
      <c r="M829" s="1">
        <v>0</v>
      </c>
      <c r="N829" s="1">
        <v>100000</v>
      </c>
      <c r="O829" s="1">
        <v>0</v>
      </c>
      <c r="P829" s="1">
        <v>100000</v>
      </c>
      <c r="Q829" s="1">
        <v>0</v>
      </c>
      <c r="R829" s="1">
        <v>200000</v>
      </c>
      <c r="S829" s="1">
        <v>0</v>
      </c>
      <c r="T829" s="1">
        <v>200000</v>
      </c>
      <c r="U829" s="1">
        <v>500000</v>
      </c>
      <c r="V829" s="29">
        <v>0.53120000000000001</v>
      </c>
      <c r="X829" s="35">
        <v>0.51559889768637546</v>
      </c>
      <c r="Y829" s="35">
        <v>0.51907756720304754</v>
      </c>
      <c r="Z829" s="35">
        <v>0.52775557574057552</v>
      </c>
      <c r="AA829" s="35">
        <v>0.52995809649279679</v>
      </c>
      <c r="AB829" s="35">
        <v>0.53154786295503642</v>
      </c>
      <c r="AC829" s="35">
        <v>0.53286040893141218</v>
      </c>
      <c r="AD829" s="35">
        <v>0.53489534417562612</v>
      </c>
      <c r="AE829" s="35">
        <v>0.52926598907572953</v>
      </c>
      <c r="AF829" s="35">
        <v>0.53044542107985915</v>
      </c>
      <c r="AG829" s="35">
        <v>0.53630032557465546</v>
      </c>
      <c r="AH829" s="35">
        <v>0.53507701330385415</v>
      </c>
      <c r="AI829" s="35">
        <v>0.5323951877646691</v>
      </c>
      <c r="AK829" s="28">
        <f t="shared" si="190"/>
        <v>51559.889768637542</v>
      </c>
      <c r="AL829" s="28">
        <f t="shared" si="191"/>
        <v>51907.756720304751</v>
      </c>
      <c r="AM829" s="28">
        <f t="shared" si="192"/>
        <v>52775.557574057551</v>
      </c>
      <c r="AN829" s="28">
        <f t="shared" si="193"/>
        <v>0</v>
      </c>
      <c r="AO829" s="28">
        <f t="shared" si="194"/>
        <v>53154.78629550364</v>
      </c>
      <c r="AP829" s="28">
        <f t="shared" si="195"/>
        <v>0</v>
      </c>
      <c r="AQ829" s="28">
        <f t="shared" si="196"/>
        <v>53489.534417562609</v>
      </c>
      <c r="AR829" s="28">
        <f t="shared" si="197"/>
        <v>0</v>
      </c>
      <c r="AS829" s="28">
        <f t="shared" si="198"/>
        <v>106089.08421597183</v>
      </c>
      <c r="AT829" s="28">
        <f t="shared" si="199"/>
        <v>0</v>
      </c>
      <c r="AU829" s="28">
        <f t="shared" si="200"/>
        <v>107015.40266077084</v>
      </c>
      <c r="AV829" s="28">
        <f t="shared" si="201"/>
        <v>266197.59388233454</v>
      </c>
    </row>
    <row r="830" spans="1:48" x14ac:dyDescent="0.3">
      <c r="A830" s="7" t="s">
        <v>281</v>
      </c>
      <c r="B830" s="7" t="s">
        <v>659</v>
      </c>
      <c r="C830" s="7">
        <v>1312</v>
      </c>
      <c r="D830" s="2" t="s">
        <v>8</v>
      </c>
      <c r="E830" s="2">
        <v>917</v>
      </c>
      <c r="F830" s="2" t="s">
        <v>2281</v>
      </c>
      <c r="G830" s="2" t="s">
        <v>655</v>
      </c>
      <c r="H830" s="8" t="s">
        <v>1973</v>
      </c>
      <c r="J830" s="1">
        <v>200000</v>
      </c>
      <c r="K830" s="1">
        <v>200000</v>
      </c>
      <c r="L830" s="1">
        <v>200000</v>
      </c>
      <c r="M830" s="1">
        <v>200000</v>
      </c>
      <c r="N830" s="1">
        <v>200000</v>
      </c>
      <c r="O830" s="1">
        <v>200000</v>
      </c>
      <c r="P830" s="1">
        <v>0</v>
      </c>
      <c r="Q830" s="1">
        <v>200000</v>
      </c>
      <c r="R830" s="1">
        <v>0</v>
      </c>
      <c r="S830" s="1">
        <v>200000</v>
      </c>
      <c r="T830" s="1">
        <v>0</v>
      </c>
      <c r="U830" s="1">
        <v>200000</v>
      </c>
      <c r="V830" s="29">
        <v>0.53120000000000001</v>
      </c>
      <c r="X830" s="35">
        <v>0.51559889768637546</v>
      </c>
      <c r="Y830" s="35">
        <v>0.51907756720304754</v>
      </c>
      <c r="Z830" s="35">
        <v>0.52775557574057552</v>
      </c>
      <c r="AA830" s="35">
        <v>0.52995809649279679</v>
      </c>
      <c r="AB830" s="35">
        <v>0.53154786295503642</v>
      </c>
      <c r="AC830" s="35">
        <v>0.53286040893141218</v>
      </c>
      <c r="AD830" s="35">
        <v>0.53489534417562612</v>
      </c>
      <c r="AE830" s="35">
        <v>0.52926598907572953</v>
      </c>
      <c r="AF830" s="35">
        <v>0.53044542107985915</v>
      </c>
      <c r="AG830" s="35">
        <v>0.53630032557465546</v>
      </c>
      <c r="AH830" s="35">
        <v>0.53507701330385415</v>
      </c>
      <c r="AI830" s="35">
        <v>0.5323951877646691</v>
      </c>
      <c r="AK830" s="28">
        <f t="shared" si="190"/>
        <v>103119.77953727508</v>
      </c>
      <c r="AL830" s="28">
        <f t="shared" si="191"/>
        <v>103815.5134406095</v>
      </c>
      <c r="AM830" s="28">
        <f t="shared" si="192"/>
        <v>105551.1151481151</v>
      </c>
      <c r="AN830" s="28">
        <f t="shared" si="193"/>
        <v>105991.61929855935</v>
      </c>
      <c r="AO830" s="28">
        <f t="shared" si="194"/>
        <v>106309.57259100728</v>
      </c>
      <c r="AP830" s="28">
        <f t="shared" si="195"/>
        <v>106572.08178628243</v>
      </c>
      <c r="AQ830" s="28">
        <f t="shared" si="196"/>
        <v>0</v>
      </c>
      <c r="AR830" s="28">
        <f t="shared" si="197"/>
        <v>105853.1978151459</v>
      </c>
      <c r="AS830" s="28">
        <f t="shared" si="198"/>
        <v>0</v>
      </c>
      <c r="AT830" s="28">
        <f t="shared" si="199"/>
        <v>107260.06511493109</v>
      </c>
      <c r="AU830" s="28">
        <f t="shared" si="200"/>
        <v>0</v>
      </c>
      <c r="AV830" s="28">
        <f t="shared" si="201"/>
        <v>106479.03755293382</v>
      </c>
    </row>
    <row r="831" spans="1:48" x14ac:dyDescent="0.3">
      <c r="A831" s="7" t="s">
        <v>281</v>
      </c>
      <c r="B831" s="7" t="s">
        <v>659</v>
      </c>
      <c r="C831" s="7">
        <v>1312</v>
      </c>
      <c r="D831" s="2" t="s">
        <v>8</v>
      </c>
      <c r="E831" s="2">
        <v>917</v>
      </c>
      <c r="F831" s="2" t="s">
        <v>2282</v>
      </c>
      <c r="G831" s="2" t="s">
        <v>655</v>
      </c>
      <c r="H831" s="8" t="s">
        <v>1974</v>
      </c>
      <c r="J831" s="1">
        <v>100000</v>
      </c>
      <c r="K831" s="1">
        <v>0</v>
      </c>
      <c r="L831" s="1">
        <v>100000</v>
      </c>
      <c r="M831" s="1">
        <v>200000</v>
      </c>
      <c r="N831" s="1">
        <v>100000</v>
      </c>
      <c r="O831" s="1">
        <v>200000</v>
      </c>
      <c r="P831" s="1">
        <v>500000</v>
      </c>
      <c r="Q831" s="1">
        <v>200000</v>
      </c>
      <c r="R831" s="1">
        <v>200000</v>
      </c>
      <c r="S831" s="1">
        <v>200000</v>
      </c>
      <c r="T831" s="1">
        <v>200000</v>
      </c>
      <c r="U831" s="1">
        <v>200000</v>
      </c>
      <c r="V831" s="29">
        <v>0.53120000000000001</v>
      </c>
      <c r="X831" s="35">
        <v>0.51559889768637546</v>
      </c>
      <c r="Y831" s="35">
        <v>0.51907756720304754</v>
      </c>
      <c r="Z831" s="35">
        <v>0.52775557574057552</v>
      </c>
      <c r="AA831" s="35">
        <v>0.52995809649279679</v>
      </c>
      <c r="AB831" s="35">
        <v>0.53154786295503642</v>
      </c>
      <c r="AC831" s="35">
        <v>0.53286040893141218</v>
      </c>
      <c r="AD831" s="35">
        <v>0.53489534417562612</v>
      </c>
      <c r="AE831" s="35">
        <v>0.52926598907572953</v>
      </c>
      <c r="AF831" s="35">
        <v>0.53044542107985915</v>
      </c>
      <c r="AG831" s="35">
        <v>0.53630032557465546</v>
      </c>
      <c r="AH831" s="35">
        <v>0.53507701330385415</v>
      </c>
      <c r="AI831" s="35">
        <v>0.5323951877646691</v>
      </c>
      <c r="AK831" s="28">
        <f t="shared" si="190"/>
        <v>51559.889768637542</v>
      </c>
      <c r="AL831" s="28">
        <f t="shared" si="191"/>
        <v>0</v>
      </c>
      <c r="AM831" s="28">
        <f t="shared" si="192"/>
        <v>52775.557574057551</v>
      </c>
      <c r="AN831" s="28">
        <f t="shared" si="193"/>
        <v>105991.61929855935</v>
      </c>
      <c r="AO831" s="28">
        <f t="shared" si="194"/>
        <v>53154.78629550364</v>
      </c>
      <c r="AP831" s="28">
        <f t="shared" si="195"/>
        <v>106572.08178628243</v>
      </c>
      <c r="AQ831" s="28">
        <f t="shared" si="196"/>
        <v>267447.67208781309</v>
      </c>
      <c r="AR831" s="28">
        <f t="shared" si="197"/>
        <v>105853.1978151459</v>
      </c>
      <c r="AS831" s="28">
        <f t="shared" si="198"/>
        <v>106089.08421597183</v>
      </c>
      <c r="AT831" s="28">
        <f t="shared" si="199"/>
        <v>107260.06511493109</v>
      </c>
      <c r="AU831" s="28">
        <f t="shared" si="200"/>
        <v>107015.40266077084</v>
      </c>
      <c r="AV831" s="28">
        <f t="shared" si="201"/>
        <v>106479.03755293382</v>
      </c>
    </row>
    <row r="832" spans="1:48" x14ac:dyDescent="0.3">
      <c r="A832" s="7" t="s">
        <v>281</v>
      </c>
      <c r="B832" s="7" t="s">
        <v>659</v>
      </c>
      <c r="C832" s="7">
        <v>1312</v>
      </c>
      <c r="D832" s="2" t="s">
        <v>8</v>
      </c>
      <c r="E832" s="2">
        <v>917</v>
      </c>
      <c r="F832" s="2" t="s">
        <v>2283</v>
      </c>
      <c r="G832" s="2" t="s">
        <v>655</v>
      </c>
      <c r="H832" s="8" t="s">
        <v>1975</v>
      </c>
      <c r="J832" s="1">
        <v>0</v>
      </c>
      <c r="K832" s="1">
        <v>200000</v>
      </c>
      <c r="L832" s="1">
        <v>100000</v>
      </c>
      <c r="M832" s="1">
        <v>0</v>
      </c>
      <c r="N832" s="1">
        <v>100000</v>
      </c>
      <c r="O832" s="1">
        <v>0</v>
      </c>
      <c r="P832" s="1">
        <v>100000</v>
      </c>
      <c r="Q832" s="1">
        <v>0</v>
      </c>
      <c r="R832" s="1">
        <v>0</v>
      </c>
      <c r="S832" s="1">
        <v>1000000</v>
      </c>
      <c r="T832" s="1">
        <v>1000000</v>
      </c>
      <c r="U832" s="1">
        <v>0</v>
      </c>
      <c r="V832" s="29">
        <v>0.53120000000000001</v>
      </c>
      <c r="X832" s="35">
        <v>0.51559889768637546</v>
      </c>
      <c r="Y832" s="35">
        <v>0.51907756720304754</v>
      </c>
      <c r="Z832" s="35">
        <v>0.52775557574057552</v>
      </c>
      <c r="AA832" s="35">
        <v>0.52995809649279679</v>
      </c>
      <c r="AB832" s="35">
        <v>0.53154786295503642</v>
      </c>
      <c r="AC832" s="35">
        <v>0.53286040893141218</v>
      </c>
      <c r="AD832" s="35">
        <v>0.53489534417562612</v>
      </c>
      <c r="AE832" s="35">
        <v>0.52926598907572953</v>
      </c>
      <c r="AF832" s="35">
        <v>0.53044542107985915</v>
      </c>
      <c r="AG832" s="35">
        <v>0.53630032557465546</v>
      </c>
      <c r="AH832" s="35">
        <v>0.53507701330385415</v>
      </c>
      <c r="AI832" s="35">
        <v>0.5323951877646691</v>
      </c>
      <c r="AK832" s="28">
        <f t="shared" si="190"/>
        <v>0</v>
      </c>
      <c r="AL832" s="28">
        <f t="shared" si="191"/>
        <v>103815.5134406095</v>
      </c>
      <c r="AM832" s="28">
        <f t="shared" si="192"/>
        <v>52775.557574057551</v>
      </c>
      <c r="AN832" s="28">
        <f t="shared" si="193"/>
        <v>0</v>
      </c>
      <c r="AO832" s="28">
        <f t="shared" si="194"/>
        <v>53154.78629550364</v>
      </c>
      <c r="AP832" s="28">
        <f t="shared" si="195"/>
        <v>0</v>
      </c>
      <c r="AQ832" s="28">
        <f t="shared" si="196"/>
        <v>53489.534417562609</v>
      </c>
      <c r="AR832" s="28">
        <f t="shared" si="197"/>
        <v>0</v>
      </c>
      <c r="AS832" s="28">
        <f t="shared" si="198"/>
        <v>0</v>
      </c>
      <c r="AT832" s="28">
        <f t="shared" si="199"/>
        <v>536300.32557465544</v>
      </c>
      <c r="AU832" s="28">
        <f t="shared" si="200"/>
        <v>535077.01330385415</v>
      </c>
      <c r="AV832" s="28">
        <f t="shared" si="201"/>
        <v>0</v>
      </c>
    </row>
    <row r="833" spans="1:48" x14ac:dyDescent="0.3">
      <c r="A833" s="7" t="s">
        <v>281</v>
      </c>
      <c r="B833" s="7" t="s">
        <v>659</v>
      </c>
      <c r="C833" s="7">
        <v>1312</v>
      </c>
      <c r="D833" s="2" t="s">
        <v>8</v>
      </c>
      <c r="E833" s="2">
        <v>917</v>
      </c>
      <c r="F833" s="2" t="s">
        <v>686</v>
      </c>
      <c r="G833" s="2" t="s">
        <v>655</v>
      </c>
      <c r="H833" s="8" t="s">
        <v>585</v>
      </c>
      <c r="J833" s="1">
        <v>100000</v>
      </c>
      <c r="K833" s="1">
        <v>100000</v>
      </c>
      <c r="L833" s="1">
        <v>100000</v>
      </c>
      <c r="M833" s="1">
        <v>100000</v>
      </c>
      <c r="N833" s="1">
        <v>100000</v>
      </c>
      <c r="O833" s="1">
        <v>100000</v>
      </c>
      <c r="P833" s="1">
        <v>100000</v>
      </c>
      <c r="Q833" s="1">
        <v>100000</v>
      </c>
      <c r="R833" s="1">
        <v>100000</v>
      </c>
      <c r="S833" s="1">
        <v>100000</v>
      </c>
      <c r="T833" s="1">
        <v>100000</v>
      </c>
      <c r="U833" s="1">
        <v>100000</v>
      </c>
      <c r="V833" s="29">
        <v>0.53120000000000001</v>
      </c>
      <c r="X833" s="35">
        <v>0.51559889768637546</v>
      </c>
      <c r="Y833" s="35">
        <v>0.51907756720304754</v>
      </c>
      <c r="Z833" s="35">
        <v>0.52775557574057552</v>
      </c>
      <c r="AA833" s="35">
        <v>0.52995809649279679</v>
      </c>
      <c r="AB833" s="35">
        <v>0.53154786295503642</v>
      </c>
      <c r="AC833" s="35">
        <v>0.53286040893141218</v>
      </c>
      <c r="AD833" s="35">
        <v>0.53489534417562612</v>
      </c>
      <c r="AE833" s="35">
        <v>0.52926598907572953</v>
      </c>
      <c r="AF833" s="35">
        <v>0.53044542107985915</v>
      </c>
      <c r="AG833" s="35">
        <v>0.53630032557465546</v>
      </c>
      <c r="AH833" s="35">
        <v>0.53507701330385415</v>
      </c>
      <c r="AI833" s="35">
        <v>0.5323951877646691</v>
      </c>
      <c r="AK833" s="28">
        <f t="shared" si="190"/>
        <v>51559.889768637542</v>
      </c>
      <c r="AL833" s="28">
        <f t="shared" si="191"/>
        <v>51907.756720304751</v>
      </c>
      <c r="AM833" s="28">
        <f t="shared" si="192"/>
        <v>52775.557574057551</v>
      </c>
      <c r="AN833" s="28">
        <f t="shared" si="193"/>
        <v>52995.809649279676</v>
      </c>
      <c r="AO833" s="28">
        <f t="shared" si="194"/>
        <v>53154.78629550364</v>
      </c>
      <c r="AP833" s="28">
        <f t="shared" si="195"/>
        <v>53286.040893141217</v>
      </c>
      <c r="AQ833" s="28">
        <f t="shared" si="196"/>
        <v>53489.534417562609</v>
      </c>
      <c r="AR833" s="28">
        <f t="shared" si="197"/>
        <v>52926.598907572952</v>
      </c>
      <c r="AS833" s="28">
        <f t="shared" si="198"/>
        <v>53044.542107985915</v>
      </c>
      <c r="AT833" s="28">
        <f t="shared" si="199"/>
        <v>53630.032557465544</v>
      </c>
      <c r="AU833" s="28">
        <f t="shared" si="200"/>
        <v>53507.701330385418</v>
      </c>
      <c r="AV833" s="28">
        <f t="shared" si="201"/>
        <v>53239.51877646691</v>
      </c>
    </row>
    <row r="834" spans="1:48" x14ac:dyDescent="0.3">
      <c r="A834" s="7" t="s">
        <v>281</v>
      </c>
      <c r="B834" s="7" t="s">
        <v>659</v>
      </c>
      <c r="C834" s="7">
        <v>1312</v>
      </c>
      <c r="D834" s="2" t="s">
        <v>8</v>
      </c>
      <c r="E834" s="2">
        <v>917</v>
      </c>
      <c r="F834" s="2" t="s">
        <v>2284</v>
      </c>
      <c r="G834" s="2" t="s">
        <v>655</v>
      </c>
      <c r="H834" s="8" t="s">
        <v>1976</v>
      </c>
      <c r="J834" s="1">
        <v>100000</v>
      </c>
      <c r="K834" s="1">
        <v>100000</v>
      </c>
      <c r="L834" s="1">
        <v>100000</v>
      </c>
      <c r="M834" s="1">
        <v>0</v>
      </c>
      <c r="N834" s="1">
        <v>100000</v>
      </c>
      <c r="O834" s="1">
        <v>0</v>
      </c>
      <c r="P834" s="1">
        <v>100000</v>
      </c>
      <c r="Q834" s="1">
        <v>0</v>
      </c>
      <c r="R834" s="1">
        <v>0</v>
      </c>
      <c r="S834" s="1">
        <v>100000</v>
      </c>
      <c r="T834" s="1">
        <v>0</v>
      </c>
      <c r="U834" s="1">
        <v>1000000</v>
      </c>
      <c r="V834" s="29">
        <v>0.53120000000000001</v>
      </c>
      <c r="X834" s="35">
        <v>0.51559889768637546</v>
      </c>
      <c r="Y834" s="35">
        <v>0.51907756720304754</v>
      </c>
      <c r="Z834" s="35">
        <v>0.52775557574057552</v>
      </c>
      <c r="AA834" s="35">
        <v>0.52995809649279679</v>
      </c>
      <c r="AB834" s="35">
        <v>0.53154786295503642</v>
      </c>
      <c r="AC834" s="35">
        <v>0.53286040893141218</v>
      </c>
      <c r="AD834" s="35">
        <v>0.53489534417562612</v>
      </c>
      <c r="AE834" s="35">
        <v>0.52926598907572953</v>
      </c>
      <c r="AF834" s="35">
        <v>0.53044542107985915</v>
      </c>
      <c r="AG834" s="35">
        <v>0.53630032557465546</v>
      </c>
      <c r="AH834" s="35">
        <v>0.53507701330385415</v>
      </c>
      <c r="AI834" s="35">
        <v>0.5323951877646691</v>
      </c>
      <c r="AK834" s="28">
        <f t="shared" si="190"/>
        <v>51559.889768637542</v>
      </c>
      <c r="AL834" s="28">
        <f t="shared" si="191"/>
        <v>51907.756720304751</v>
      </c>
      <c r="AM834" s="28">
        <f t="shared" si="192"/>
        <v>52775.557574057551</v>
      </c>
      <c r="AN834" s="28">
        <f t="shared" si="193"/>
        <v>0</v>
      </c>
      <c r="AO834" s="28">
        <f t="shared" si="194"/>
        <v>53154.78629550364</v>
      </c>
      <c r="AP834" s="28">
        <f t="shared" si="195"/>
        <v>0</v>
      </c>
      <c r="AQ834" s="28">
        <f t="shared" si="196"/>
        <v>53489.534417562609</v>
      </c>
      <c r="AR834" s="28">
        <f t="shared" si="197"/>
        <v>0</v>
      </c>
      <c r="AS834" s="28">
        <f t="shared" si="198"/>
        <v>0</v>
      </c>
      <c r="AT834" s="28">
        <f t="shared" si="199"/>
        <v>53630.032557465544</v>
      </c>
      <c r="AU834" s="28">
        <f t="shared" si="200"/>
        <v>0</v>
      </c>
      <c r="AV834" s="28">
        <f t="shared" si="201"/>
        <v>532395.18776466907</v>
      </c>
    </row>
    <row r="835" spans="1:48" x14ac:dyDescent="0.3">
      <c r="A835" s="7" t="s">
        <v>281</v>
      </c>
      <c r="B835" s="7" t="s">
        <v>659</v>
      </c>
      <c r="C835" s="7">
        <v>1312</v>
      </c>
      <c r="D835" s="2" t="s">
        <v>8</v>
      </c>
      <c r="E835" s="2">
        <v>917</v>
      </c>
      <c r="F835" s="2" t="s">
        <v>2285</v>
      </c>
      <c r="G835" s="2" t="s">
        <v>655</v>
      </c>
      <c r="H835" s="8" t="s">
        <v>1977</v>
      </c>
      <c r="J835" s="1">
        <v>200000</v>
      </c>
      <c r="K835" s="1">
        <v>200000</v>
      </c>
      <c r="L835" s="1">
        <v>200000</v>
      </c>
      <c r="M835" s="1">
        <v>200000</v>
      </c>
      <c r="N835" s="1">
        <v>200000</v>
      </c>
      <c r="O835" s="1">
        <v>200000</v>
      </c>
      <c r="P835" s="1">
        <v>0</v>
      </c>
      <c r="Q835" s="1">
        <v>200000</v>
      </c>
      <c r="R835" s="1">
        <v>200000</v>
      </c>
      <c r="S835" s="1">
        <v>200000</v>
      </c>
      <c r="T835" s="1">
        <v>200000</v>
      </c>
      <c r="U835" s="1">
        <v>0</v>
      </c>
      <c r="V835" s="29">
        <v>0.53120000000000001</v>
      </c>
      <c r="X835" s="35">
        <v>0.51559889768637546</v>
      </c>
      <c r="Y835" s="35">
        <v>0.51907756720304754</v>
      </c>
      <c r="Z835" s="35">
        <v>0.52775557574057552</v>
      </c>
      <c r="AA835" s="35">
        <v>0.52995809649279679</v>
      </c>
      <c r="AB835" s="35">
        <v>0.53154786295503642</v>
      </c>
      <c r="AC835" s="35">
        <v>0.53286040893141218</v>
      </c>
      <c r="AD835" s="35">
        <v>0.53489534417562612</v>
      </c>
      <c r="AE835" s="35">
        <v>0.52926598907572953</v>
      </c>
      <c r="AF835" s="35">
        <v>0.53044542107985915</v>
      </c>
      <c r="AG835" s="35">
        <v>0.53630032557465546</v>
      </c>
      <c r="AH835" s="35">
        <v>0.53507701330385415</v>
      </c>
      <c r="AI835" s="35">
        <v>0.5323951877646691</v>
      </c>
      <c r="AK835" s="28">
        <f t="shared" si="190"/>
        <v>103119.77953727508</v>
      </c>
      <c r="AL835" s="28">
        <f t="shared" si="191"/>
        <v>103815.5134406095</v>
      </c>
      <c r="AM835" s="28">
        <f t="shared" si="192"/>
        <v>105551.1151481151</v>
      </c>
      <c r="AN835" s="28">
        <f t="shared" si="193"/>
        <v>105991.61929855935</v>
      </c>
      <c r="AO835" s="28">
        <f t="shared" si="194"/>
        <v>106309.57259100728</v>
      </c>
      <c r="AP835" s="28">
        <f t="shared" si="195"/>
        <v>106572.08178628243</v>
      </c>
      <c r="AQ835" s="28">
        <f t="shared" si="196"/>
        <v>0</v>
      </c>
      <c r="AR835" s="28">
        <f t="shared" si="197"/>
        <v>105853.1978151459</v>
      </c>
      <c r="AS835" s="28">
        <f t="shared" si="198"/>
        <v>106089.08421597183</v>
      </c>
      <c r="AT835" s="28">
        <f t="shared" si="199"/>
        <v>107260.06511493109</v>
      </c>
      <c r="AU835" s="28">
        <f t="shared" si="200"/>
        <v>107015.40266077084</v>
      </c>
      <c r="AV835" s="28">
        <f t="shared" si="201"/>
        <v>0</v>
      </c>
    </row>
    <row r="836" spans="1:48" x14ac:dyDescent="0.3">
      <c r="A836" s="7" t="s">
        <v>281</v>
      </c>
      <c r="B836" s="7" t="s">
        <v>659</v>
      </c>
      <c r="C836" s="7">
        <v>1312</v>
      </c>
      <c r="D836" s="2" t="s">
        <v>8</v>
      </c>
      <c r="E836" s="2">
        <v>917</v>
      </c>
      <c r="F836" s="2" t="s">
        <v>2286</v>
      </c>
      <c r="G836" s="2" t="s">
        <v>655</v>
      </c>
      <c r="H836" s="8" t="s">
        <v>1978</v>
      </c>
      <c r="J836" s="1">
        <v>100000</v>
      </c>
      <c r="K836" s="1">
        <v>0</v>
      </c>
      <c r="L836" s="1">
        <v>100000</v>
      </c>
      <c r="M836" s="1">
        <v>100000</v>
      </c>
      <c r="N836" s="1">
        <v>100000</v>
      </c>
      <c r="O836" s="1">
        <v>100000</v>
      </c>
      <c r="P836" s="1">
        <v>0</v>
      </c>
      <c r="Q836" s="1">
        <v>100000</v>
      </c>
      <c r="R836" s="1">
        <v>100000</v>
      </c>
      <c r="S836" s="1">
        <v>100000</v>
      </c>
      <c r="T836" s="1">
        <v>100000</v>
      </c>
      <c r="U836" s="1">
        <v>1000000</v>
      </c>
      <c r="V836" s="29">
        <v>0.53120000000000001</v>
      </c>
      <c r="X836" s="35">
        <v>0.51559889768637546</v>
      </c>
      <c r="Y836" s="35">
        <v>0.51907756720304754</v>
      </c>
      <c r="Z836" s="35">
        <v>0.52775557574057552</v>
      </c>
      <c r="AA836" s="35">
        <v>0.52995809649279679</v>
      </c>
      <c r="AB836" s="35">
        <v>0.53154786295503642</v>
      </c>
      <c r="AC836" s="35">
        <v>0.53286040893141218</v>
      </c>
      <c r="AD836" s="35">
        <v>0.53489534417562612</v>
      </c>
      <c r="AE836" s="35">
        <v>0.52926598907572953</v>
      </c>
      <c r="AF836" s="35">
        <v>0.53044542107985915</v>
      </c>
      <c r="AG836" s="35">
        <v>0.53630032557465546</v>
      </c>
      <c r="AH836" s="35">
        <v>0.53507701330385415</v>
      </c>
      <c r="AI836" s="35">
        <v>0.5323951877646691</v>
      </c>
      <c r="AK836" s="28">
        <f t="shared" si="190"/>
        <v>51559.889768637542</v>
      </c>
      <c r="AL836" s="28">
        <f t="shared" si="191"/>
        <v>0</v>
      </c>
      <c r="AM836" s="28">
        <f t="shared" si="192"/>
        <v>52775.557574057551</v>
      </c>
      <c r="AN836" s="28">
        <f t="shared" si="193"/>
        <v>52995.809649279676</v>
      </c>
      <c r="AO836" s="28">
        <f t="shared" si="194"/>
        <v>53154.78629550364</v>
      </c>
      <c r="AP836" s="28">
        <f t="shared" si="195"/>
        <v>53286.040893141217</v>
      </c>
      <c r="AQ836" s="28">
        <f t="shared" si="196"/>
        <v>0</v>
      </c>
      <c r="AR836" s="28">
        <f t="shared" si="197"/>
        <v>52926.598907572952</v>
      </c>
      <c r="AS836" s="28">
        <f t="shared" si="198"/>
        <v>53044.542107985915</v>
      </c>
      <c r="AT836" s="28">
        <f t="shared" si="199"/>
        <v>53630.032557465544</v>
      </c>
      <c r="AU836" s="28">
        <f t="shared" si="200"/>
        <v>53507.701330385418</v>
      </c>
      <c r="AV836" s="28">
        <f t="shared" si="201"/>
        <v>532395.18776466907</v>
      </c>
    </row>
    <row r="837" spans="1:48" x14ac:dyDescent="0.3">
      <c r="A837" s="7" t="s">
        <v>281</v>
      </c>
      <c r="B837" s="7" t="s">
        <v>659</v>
      </c>
      <c r="C837" s="7">
        <v>1312</v>
      </c>
      <c r="D837" s="2" t="s">
        <v>8</v>
      </c>
      <c r="E837" s="2">
        <v>917</v>
      </c>
      <c r="F837" s="2" t="s">
        <v>714</v>
      </c>
      <c r="G837" s="2" t="s">
        <v>655</v>
      </c>
      <c r="H837" s="8" t="s">
        <v>1979</v>
      </c>
      <c r="J837" s="1">
        <v>100000</v>
      </c>
      <c r="K837" s="1">
        <v>0</v>
      </c>
      <c r="L837" s="1">
        <v>200000</v>
      </c>
      <c r="M837" s="1">
        <v>200000</v>
      </c>
      <c r="N837" s="1">
        <v>200000</v>
      </c>
      <c r="O837" s="1">
        <v>200000</v>
      </c>
      <c r="P837" s="1">
        <v>0</v>
      </c>
      <c r="Q837" s="1">
        <v>200000</v>
      </c>
      <c r="R837" s="1">
        <v>200000</v>
      </c>
      <c r="S837" s="1">
        <v>200000</v>
      </c>
      <c r="T837" s="1">
        <v>200000</v>
      </c>
      <c r="U837" s="1">
        <v>0</v>
      </c>
      <c r="V837" s="29">
        <v>0.53120000000000001</v>
      </c>
      <c r="X837" s="35">
        <v>0.51559889768637546</v>
      </c>
      <c r="Y837" s="35">
        <v>0.51907756720304754</v>
      </c>
      <c r="Z837" s="35">
        <v>0.52775557574057552</v>
      </c>
      <c r="AA837" s="35">
        <v>0.52995809649279679</v>
      </c>
      <c r="AB837" s="35">
        <v>0.53154786295503642</v>
      </c>
      <c r="AC837" s="35">
        <v>0.53286040893141218</v>
      </c>
      <c r="AD837" s="35">
        <v>0.53489534417562612</v>
      </c>
      <c r="AE837" s="35">
        <v>0.52926598907572953</v>
      </c>
      <c r="AF837" s="35">
        <v>0.53044542107985915</v>
      </c>
      <c r="AG837" s="35">
        <v>0.53630032557465546</v>
      </c>
      <c r="AH837" s="35">
        <v>0.53507701330385415</v>
      </c>
      <c r="AI837" s="35">
        <v>0.5323951877646691</v>
      </c>
      <c r="AK837" s="28">
        <f t="shared" si="190"/>
        <v>51559.889768637542</v>
      </c>
      <c r="AL837" s="28">
        <f t="shared" si="191"/>
        <v>0</v>
      </c>
      <c r="AM837" s="28">
        <f t="shared" si="192"/>
        <v>105551.1151481151</v>
      </c>
      <c r="AN837" s="28">
        <f t="shared" si="193"/>
        <v>105991.61929855935</v>
      </c>
      <c r="AO837" s="28">
        <f t="shared" si="194"/>
        <v>106309.57259100728</v>
      </c>
      <c r="AP837" s="28">
        <f t="shared" si="195"/>
        <v>106572.08178628243</v>
      </c>
      <c r="AQ837" s="28">
        <f t="shared" si="196"/>
        <v>0</v>
      </c>
      <c r="AR837" s="28">
        <f t="shared" si="197"/>
        <v>105853.1978151459</v>
      </c>
      <c r="AS837" s="28">
        <f t="shared" si="198"/>
        <v>106089.08421597183</v>
      </c>
      <c r="AT837" s="28">
        <f t="shared" si="199"/>
        <v>107260.06511493109</v>
      </c>
      <c r="AU837" s="28">
        <f t="shared" si="200"/>
        <v>107015.40266077084</v>
      </c>
      <c r="AV837" s="28">
        <f t="shared" si="201"/>
        <v>0</v>
      </c>
    </row>
    <row r="838" spans="1:48" x14ac:dyDescent="0.3">
      <c r="A838" s="7" t="s">
        <v>281</v>
      </c>
      <c r="B838" s="7" t="s">
        <v>659</v>
      </c>
      <c r="C838" s="7">
        <v>1312</v>
      </c>
      <c r="D838" s="2" t="s">
        <v>8</v>
      </c>
      <c r="E838" s="2">
        <v>917</v>
      </c>
      <c r="F838" s="2" t="s">
        <v>2287</v>
      </c>
      <c r="G838" s="2" t="s">
        <v>655</v>
      </c>
      <c r="H838" s="8" t="s">
        <v>1980</v>
      </c>
      <c r="J838" s="1">
        <v>200000</v>
      </c>
      <c r="K838" s="1">
        <v>0</v>
      </c>
      <c r="L838" s="1">
        <v>200000</v>
      </c>
      <c r="M838" s="1">
        <v>200000</v>
      </c>
      <c r="N838" s="1">
        <v>200000</v>
      </c>
      <c r="O838" s="1">
        <v>200000</v>
      </c>
      <c r="P838" s="1">
        <v>0</v>
      </c>
      <c r="Q838" s="1">
        <v>200000</v>
      </c>
      <c r="R838" s="1">
        <v>200000</v>
      </c>
      <c r="S838" s="1">
        <v>200000</v>
      </c>
      <c r="T838" s="1">
        <v>200000</v>
      </c>
      <c r="U838" s="1">
        <v>100000</v>
      </c>
      <c r="V838" s="29">
        <v>0.53120000000000001</v>
      </c>
      <c r="X838" s="35">
        <v>0.51559889768637546</v>
      </c>
      <c r="Y838" s="35">
        <v>0.51907756720304754</v>
      </c>
      <c r="Z838" s="35">
        <v>0.52775557574057552</v>
      </c>
      <c r="AA838" s="35">
        <v>0.52995809649279679</v>
      </c>
      <c r="AB838" s="35">
        <v>0.53154786295503642</v>
      </c>
      <c r="AC838" s="35">
        <v>0.53286040893141218</v>
      </c>
      <c r="AD838" s="35">
        <v>0.53489534417562612</v>
      </c>
      <c r="AE838" s="35">
        <v>0.52926598907572953</v>
      </c>
      <c r="AF838" s="35">
        <v>0.53044542107985915</v>
      </c>
      <c r="AG838" s="35">
        <v>0.53630032557465546</v>
      </c>
      <c r="AH838" s="35">
        <v>0.53507701330385415</v>
      </c>
      <c r="AI838" s="35">
        <v>0.5323951877646691</v>
      </c>
      <c r="AK838" s="28">
        <f t="shared" si="190"/>
        <v>103119.77953727508</v>
      </c>
      <c r="AL838" s="28">
        <f t="shared" si="191"/>
        <v>0</v>
      </c>
      <c r="AM838" s="28">
        <f t="shared" si="192"/>
        <v>105551.1151481151</v>
      </c>
      <c r="AN838" s="28">
        <f t="shared" si="193"/>
        <v>105991.61929855935</v>
      </c>
      <c r="AO838" s="28">
        <f t="shared" si="194"/>
        <v>106309.57259100728</v>
      </c>
      <c r="AP838" s="28">
        <f t="shared" si="195"/>
        <v>106572.08178628243</v>
      </c>
      <c r="AQ838" s="28">
        <f t="shared" si="196"/>
        <v>0</v>
      </c>
      <c r="AR838" s="28">
        <f t="shared" si="197"/>
        <v>105853.1978151459</v>
      </c>
      <c r="AS838" s="28">
        <f t="shared" si="198"/>
        <v>106089.08421597183</v>
      </c>
      <c r="AT838" s="28">
        <f t="shared" si="199"/>
        <v>107260.06511493109</v>
      </c>
      <c r="AU838" s="28">
        <f t="shared" si="200"/>
        <v>107015.40266077084</v>
      </c>
      <c r="AV838" s="28">
        <f t="shared" si="201"/>
        <v>53239.51877646691</v>
      </c>
    </row>
    <row r="839" spans="1:48" x14ac:dyDescent="0.3">
      <c r="A839" s="7" t="s">
        <v>281</v>
      </c>
      <c r="B839" s="7" t="s">
        <v>659</v>
      </c>
      <c r="C839" s="7">
        <v>1312</v>
      </c>
      <c r="D839" s="2" t="s">
        <v>8</v>
      </c>
      <c r="E839" s="2">
        <v>917</v>
      </c>
      <c r="F839" s="2" t="s">
        <v>2288</v>
      </c>
      <c r="G839" s="2" t="s">
        <v>655</v>
      </c>
      <c r="H839" s="8" t="s">
        <v>1981</v>
      </c>
      <c r="J839" s="1">
        <v>200000</v>
      </c>
      <c r="K839" s="1">
        <v>200000</v>
      </c>
      <c r="L839" s="1">
        <v>200000</v>
      </c>
      <c r="M839" s="1">
        <v>200000</v>
      </c>
      <c r="N839" s="1">
        <v>200000</v>
      </c>
      <c r="O839" s="1">
        <v>200000</v>
      </c>
      <c r="P839" s="1">
        <v>500000</v>
      </c>
      <c r="Q839" s="1">
        <v>200000</v>
      </c>
      <c r="R839" s="1">
        <v>200000</v>
      </c>
      <c r="S839" s="1">
        <v>200000</v>
      </c>
      <c r="T839" s="1">
        <v>200000</v>
      </c>
      <c r="U839" s="1">
        <v>200000</v>
      </c>
      <c r="V839" s="29">
        <v>0.53120000000000001</v>
      </c>
      <c r="X839" s="35">
        <v>0.51559889768637546</v>
      </c>
      <c r="Y839" s="35">
        <v>0.51907756720304754</v>
      </c>
      <c r="Z839" s="35">
        <v>0.52775557574057552</v>
      </c>
      <c r="AA839" s="35">
        <v>0.52995809649279679</v>
      </c>
      <c r="AB839" s="35">
        <v>0.53154786295503642</v>
      </c>
      <c r="AC839" s="35">
        <v>0.53286040893141218</v>
      </c>
      <c r="AD839" s="35">
        <v>0.53489534417562612</v>
      </c>
      <c r="AE839" s="35">
        <v>0.52926598907572953</v>
      </c>
      <c r="AF839" s="35">
        <v>0.53044542107985915</v>
      </c>
      <c r="AG839" s="35">
        <v>0.53630032557465546</v>
      </c>
      <c r="AH839" s="35">
        <v>0.53507701330385415</v>
      </c>
      <c r="AI839" s="35">
        <v>0.5323951877646691</v>
      </c>
      <c r="AK839" s="28">
        <f t="shared" si="190"/>
        <v>103119.77953727508</v>
      </c>
      <c r="AL839" s="28">
        <f t="shared" si="191"/>
        <v>103815.5134406095</v>
      </c>
      <c r="AM839" s="28">
        <f t="shared" si="192"/>
        <v>105551.1151481151</v>
      </c>
      <c r="AN839" s="28">
        <f t="shared" si="193"/>
        <v>105991.61929855935</v>
      </c>
      <c r="AO839" s="28">
        <f t="shared" si="194"/>
        <v>106309.57259100728</v>
      </c>
      <c r="AP839" s="28">
        <f t="shared" si="195"/>
        <v>106572.08178628243</v>
      </c>
      <c r="AQ839" s="28">
        <f t="shared" si="196"/>
        <v>267447.67208781309</v>
      </c>
      <c r="AR839" s="28">
        <f t="shared" si="197"/>
        <v>105853.1978151459</v>
      </c>
      <c r="AS839" s="28">
        <f t="shared" si="198"/>
        <v>106089.08421597183</v>
      </c>
      <c r="AT839" s="28">
        <f t="shared" si="199"/>
        <v>107260.06511493109</v>
      </c>
      <c r="AU839" s="28">
        <f t="shared" si="200"/>
        <v>107015.40266077084</v>
      </c>
      <c r="AV839" s="28">
        <f t="shared" si="201"/>
        <v>106479.03755293382</v>
      </c>
    </row>
    <row r="840" spans="1:48" x14ac:dyDescent="0.3">
      <c r="A840" s="7" t="s">
        <v>281</v>
      </c>
      <c r="B840" s="7" t="s">
        <v>659</v>
      </c>
      <c r="C840" s="7">
        <v>1312</v>
      </c>
      <c r="D840" s="2" t="s">
        <v>8</v>
      </c>
      <c r="E840" s="2">
        <v>917</v>
      </c>
      <c r="F840" s="2" t="s">
        <v>704</v>
      </c>
      <c r="G840" s="2" t="s">
        <v>655</v>
      </c>
      <c r="H840" s="8" t="s">
        <v>603</v>
      </c>
      <c r="J840" s="1">
        <v>100000</v>
      </c>
      <c r="K840" s="1">
        <v>100000</v>
      </c>
      <c r="L840" s="1">
        <v>100000</v>
      </c>
      <c r="M840" s="1">
        <v>0</v>
      </c>
      <c r="N840" s="1">
        <v>100000</v>
      </c>
      <c r="O840" s="1">
        <v>0</v>
      </c>
      <c r="P840" s="1">
        <v>100000</v>
      </c>
      <c r="Q840" s="1">
        <v>500000</v>
      </c>
      <c r="R840" s="1">
        <v>0</v>
      </c>
      <c r="S840" s="1">
        <v>100000</v>
      </c>
      <c r="T840" s="1">
        <v>0</v>
      </c>
      <c r="U840" s="1">
        <v>100000</v>
      </c>
      <c r="V840" s="29">
        <v>0.53120000000000001</v>
      </c>
      <c r="X840" s="35">
        <v>0.51559889768637546</v>
      </c>
      <c r="Y840" s="35">
        <v>0.51907756720304754</v>
      </c>
      <c r="Z840" s="35">
        <v>0.52775557574057552</v>
      </c>
      <c r="AA840" s="35">
        <v>0.52995809649279679</v>
      </c>
      <c r="AB840" s="35">
        <v>0.53154786295503642</v>
      </c>
      <c r="AC840" s="35">
        <v>0.53286040893141218</v>
      </c>
      <c r="AD840" s="35">
        <v>0.53489534417562612</v>
      </c>
      <c r="AE840" s="35">
        <v>0.52926598907572953</v>
      </c>
      <c r="AF840" s="35">
        <v>0.53044542107985915</v>
      </c>
      <c r="AG840" s="35">
        <v>0.53630032557465546</v>
      </c>
      <c r="AH840" s="35">
        <v>0.53507701330385415</v>
      </c>
      <c r="AI840" s="35">
        <v>0.5323951877646691</v>
      </c>
      <c r="AK840" s="28">
        <f t="shared" si="190"/>
        <v>51559.889768637542</v>
      </c>
      <c r="AL840" s="28">
        <f t="shared" si="191"/>
        <v>51907.756720304751</v>
      </c>
      <c r="AM840" s="28">
        <f t="shared" si="192"/>
        <v>52775.557574057551</v>
      </c>
      <c r="AN840" s="28">
        <f t="shared" si="193"/>
        <v>0</v>
      </c>
      <c r="AO840" s="28">
        <f t="shared" si="194"/>
        <v>53154.78629550364</v>
      </c>
      <c r="AP840" s="28">
        <f t="shared" si="195"/>
        <v>0</v>
      </c>
      <c r="AQ840" s="28">
        <f t="shared" si="196"/>
        <v>53489.534417562609</v>
      </c>
      <c r="AR840" s="28">
        <f t="shared" si="197"/>
        <v>264632.99453786475</v>
      </c>
      <c r="AS840" s="28">
        <f t="shared" si="198"/>
        <v>0</v>
      </c>
      <c r="AT840" s="28">
        <f t="shared" si="199"/>
        <v>53630.032557465544</v>
      </c>
      <c r="AU840" s="28">
        <f t="shared" si="200"/>
        <v>0</v>
      </c>
      <c r="AV840" s="28">
        <f t="shared" si="201"/>
        <v>53239.51877646691</v>
      </c>
    </row>
    <row r="841" spans="1:48" x14ac:dyDescent="0.3">
      <c r="A841" s="7" t="s">
        <v>281</v>
      </c>
      <c r="B841" s="7" t="s">
        <v>659</v>
      </c>
      <c r="C841" s="7">
        <v>1312</v>
      </c>
      <c r="D841" s="2" t="s">
        <v>8</v>
      </c>
      <c r="E841" s="2">
        <v>917</v>
      </c>
      <c r="F841" s="2" t="s">
        <v>2289</v>
      </c>
      <c r="G841" s="2" t="s">
        <v>655</v>
      </c>
      <c r="H841" s="8" t="s">
        <v>1982</v>
      </c>
      <c r="J841" s="1">
        <v>100000</v>
      </c>
      <c r="K841" s="1">
        <v>100000</v>
      </c>
      <c r="L841" s="1">
        <v>100000</v>
      </c>
      <c r="M841" s="1">
        <v>100000</v>
      </c>
      <c r="N841" s="1">
        <v>100000</v>
      </c>
      <c r="O841" s="1">
        <v>100000</v>
      </c>
      <c r="P841" s="1">
        <v>100000</v>
      </c>
      <c r="Q841" s="1">
        <v>100000</v>
      </c>
      <c r="R841" s="1">
        <v>100000</v>
      </c>
      <c r="S841" s="1">
        <v>100000</v>
      </c>
      <c r="T841" s="1">
        <v>100000</v>
      </c>
      <c r="U841" s="1">
        <v>100000</v>
      </c>
      <c r="V841" s="29">
        <v>0.53120000000000001</v>
      </c>
      <c r="X841" s="35">
        <v>0.51559889768637546</v>
      </c>
      <c r="Y841" s="35">
        <v>0.51907756720304754</v>
      </c>
      <c r="Z841" s="35">
        <v>0.52775557574057552</v>
      </c>
      <c r="AA841" s="35">
        <v>0.52995809649279679</v>
      </c>
      <c r="AB841" s="35">
        <v>0.53154786295503642</v>
      </c>
      <c r="AC841" s="35">
        <v>0.53286040893141218</v>
      </c>
      <c r="AD841" s="35">
        <v>0.53489534417562612</v>
      </c>
      <c r="AE841" s="35">
        <v>0.52926598907572953</v>
      </c>
      <c r="AF841" s="35">
        <v>0.53044542107985915</v>
      </c>
      <c r="AG841" s="35">
        <v>0.53630032557465546</v>
      </c>
      <c r="AH841" s="35">
        <v>0.53507701330385415</v>
      </c>
      <c r="AI841" s="35">
        <v>0.5323951877646691</v>
      </c>
      <c r="AK841" s="28">
        <f t="shared" si="190"/>
        <v>51559.889768637542</v>
      </c>
      <c r="AL841" s="28">
        <f t="shared" si="191"/>
        <v>51907.756720304751</v>
      </c>
      <c r="AM841" s="28">
        <f t="shared" si="192"/>
        <v>52775.557574057551</v>
      </c>
      <c r="AN841" s="28">
        <f t="shared" si="193"/>
        <v>52995.809649279676</v>
      </c>
      <c r="AO841" s="28">
        <f t="shared" si="194"/>
        <v>53154.78629550364</v>
      </c>
      <c r="AP841" s="28">
        <f t="shared" si="195"/>
        <v>53286.040893141217</v>
      </c>
      <c r="AQ841" s="28">
        <f t="shared" si="196"/>
        <v>53489.534417562609</v>
      </c>
      <c r="AR841" s="28">
        <f t="shared" si="197"/>
        <v>52926.598907572952</v>
      </c>
      <c r="AS841" s="28">
        <f t="shared" si="198"/>
        <v>53044.542107985915</v>
      </c>
      <c r="AT841" s="28">
        <f t="shared" si="199"/>
        <v>53630.032557465544</v>
      </c>
      <c r="AU841" s="28">
        <f t="shared" si="200"/>
        <v>53507.701330385418</v>
      </c>
      <c r="AV841" s="28">
        <f t="shared" si="201"/>
        <v>53239.51877646691</v>
      </c>
    </row>
    <row r="842" spans="1:48" x14ac:dyDescent="0.3">
      <c r="A842" s="7" t="s">
        <v>281</v>
      </c>
      <c r="B842" s="7" t="s">
        <v>659</v>
      </c>
      <c r="C842" s="7">
        <v>1312</v>
      </c>
      <c r="D842" s="2" t="s">
        <v>8</v>
      </c>
      <c r="E842" s="2">
        <v>917</v>
      </c>
      <c r="F842" s="2" t="s">
        <v>702</v>
      </c>
      <c r="G842" s="2" t="s">
        <v>655</v>
      </c>
      <c r="H842" s="8" t="s">
        <v>601</v>
      </c>
      <c r="J842" s="1">
        <v>100000</v>
      </c>
      <c r="K842" s="1">
        <v>0</v>
      </c>
      <c r="L842" s="1">
        <v>100000</v>
      </c>
      <c r="M842" s="1">
        <v>100000</v>
      </c>
      <c r="N842" s="1">
        <v>100000</v>
      </c>
      <c r="O842" s="1">
        <v>100000</v>
      </c>
      <c r="P842" s="1">
        <v>100000</v>
      </c>
      <c r="Q842" s="1">
        <v>100000</v>
      </c>
      <c r="R842" s="1">
        <v>100000</v>
      </c>
      <c r="S842" s="1">
        <v>100000</v>
      </c>
      <c r="T842" s="1">
        <v>100000</v>
      </c>
      <c r="U842" s="1">
        <v>100000</v>
      </c>
      <c r="V842" s="29">
        <v>0.53120000000000001</v>
      </c>
      <c r="X842" s="35">
        <v>0.51559889768637546</v>
      </c>
      <c r="Y842" s="35">
        <v>0.51907756720304754</v>
      </c>
      <c r="Z842" s="35">
        <v>0.52775557574057552</v>
      </c>
      <c r="AA842" s="35">
        <v>0.52995809649279679</v>
      </c>
      <c r="AB842" s="35">
        <v>0.53154786295503642</v>
      </c>
      <c r="AC842" s="35">
        <v>0.53286040893141218</v>
      </c>
      <c r="AD842" s="35">
        <v>0.53489534417562612</v>
      </c>
      <c r="AE842" s="35">
        <v>0.52926598907572953</v>
      </c>
      <c r="AF842" s="35">
        <v>0.53044542107985915</v>
      </c>
      <c r="AG842" s="35">
        <v>0.53630032557465546</v>
      </c>
      <c r="AH842" s="35">
        <v>0.53507701330385415</v>
      </c>
      <c r="AI842" s="35">
        <v>0.5323951877646691</v>
      </c>
      <c r="AK842" s="28">
        <f t="shared" si="190"/>
        <v>51559.889768637542</v>
      </c>
      <c r="AL842" s="28">
        <f t="shared" si="191"/>
        <v>0</v>
      </c>
      <c r="AM842" s="28">
        <f t="shared" si="192"/>
        <v>52775.557574057551</v>
      </c>
      <c r="AN842" s="28">
        <f t="shared" si="193"/>
        <v>52995.809649279676</v>
      </c>
      <c r="AO842" s="28">
        <f t="shared" si="194"/>
        <v>53154.78629550364</v>
      </c>
      <c r="AP842" s="28">
        <f t="shared" si="195"/>
        <v>53286.040893141217</v>
      </c>
      <c r="AQ842" s="28">
        <f t="shared" si="196"/>
        <v>53489.534417562609</v>
      </c>
      <c r="AR842" s="28">
        <f t="shared" si="197"/>
        <v>52926.598907572952</v>
      </c>
      <c r="AS842" s="28">
        <f t="shared" si="198"/>
        <v>53044.542107985915</v>
      </c>
      <c r="AT842" s="28">
        <f t="shared" si="199"/>
        <v>53630.032557465544</v>
      </c>
      <c r="AU842" s="28">
        <f t="shared" si="200"/>
        <v>53507.701330385418</v>
      </c>
      <c r="AV842" s="28">
        <f t="shared" si="201"/>
        <v>53239.51877646691</v>
      </c>
    </row>
    <row r="843" spans="1:48" x14ac:dyDescent="0.3">
      <c r="A843" s="7" t="s">
        <v>281</v>
      </c>
      <c r="B843" s="7" t="s">
        <v>659</v>
      </c>
      <c r="C843" s="7">
        <v>1312</v>
      </c>
      <c r="D843" s="2" t="s">
        <v>8</v>
      </c>
      <c r="E843" s="2">
        <v>917</v>
      </c>
      <c r="F843" s="2" t="s">
        <v>693</v>
      </c>
      <c r="G843" s="2" t="s">
        <v>655</v>
      </c>
      <c r="H843" s="8" t="s">
        <v>1983</v>
      </c>
      <c r="J843" s="1">
        <v>100000</v>
      </c>
      <c r="K843" s="1">
        <v>100000</v>
      </c>
      <c r="L843" s="1">
        <v>100000</v>
      </c>
      <c r="M843" s="1">
        <v>0</v>
      </c>
      <c r="N843" s="1">
        <v>100000</v>
      </c>
      <c r="O843" s="1">
        <v>0</v>
      </c>
      <c r="P843" s="1">
        <v>500000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29">
        <v>0.53120000000000001</v>
      </c>
      <c r="X843" s="35">
        <v>0.51559889768637546</v>
      </c>
      <c r="Y843" s="35">
        <v>0.51907756720304754</v>
      </c>
      <c r="Z843" s="35">
        <v>0.52775557574057552</v>
      </c>
      <c r="AA843" s="35">
        <v>0.52995809649279679</v>
      </c>
      <c r="AB843" s="35">
        <v>0.53154786295503642</v>
      </c>
      <c r="AC843" s="35">
        <v>0.53286040893141218</v>
      </c>
      <c r="AD843" s="35">
        <v>0.53489534417562612</v>
      </c>
      <c r="AE843" s="35">
        <v>0.52926598907572953</v>
      </c>
      <c r="AF843" s="35">
        <v>0.53044542107985915</v>
      </c>
      <c r="AG843" s="35">
        <v>0.53630032557465546</v>
      </c>
      <c r="AH843" s="35">
        <v>0.53507701330385415</v>
      </c>
      <c r="AI843" s="35">
        <v>0.5323951877646691</v>
      </c>
      <c r="AK843" s="28">
        <f t="shared" si="190"/>
        <v>51559.889768637542</v>
      </c>
      <c r="AL843" s="28">
        <f t="shared" si="191"/>
        <v>51907.756720304751</v>
      </c>
      <c r="AM843" s="28">
        <f t="shared" si="192"/>
        <v>52775.557574057551</v>
      </c>
      <c r="AN843" s="28">
        <f t="shared" si="193"/>
        <v>0</v>
      </c>
      <c r="AO843" s="28">
        <f t="shared" si="194"/>
        <v>53154.78629550364</v>
      </c>
      <c r="AP843" s="28">
        <f t="shared" si="195"/>
        <v>0</v>
      </c>
      <c r="AQ843" s="28">
        <f t="shared" si="196"/>
        <v>267447.67208781309</v>
      </c>
      <c r="AR843" s="28">
        <f t="shared" si="197"/>
        <v>0</v>
      </c>
      <c r="AS843" s="28">
        <f t="shared" si="198"/>
        <v>0</v>
      </c>
      <c r="AT843" s="28">
        <f t="shared" si="199"/>
        <v>0</v>
      </c>
      <c r="AU843" s="28">
        <f t="shared" si="200"/>
        <v>0</v>
      </c>
      <c r="AV843" s="28">
        <f t="shared" si="201"/>
        <v>0</v>
      </c>
    </row>
    <row r="844" spans="1:48" x14ac:dyDescent="0.3">
      <c r="A844" s="7" t="s">
        <v>281</v>
      </c>
      <c r="B844" s="7" t="s">
        <v>659</v>
      </c>
      <c r="C844" s="7">
        <v>1312</v>
      </c>
      <c r="D844" s="2" t="s">
        <v>8</v>
      </c>
      <c r="E844" s="2">
        <v>917</v>
      </c>
      <c r="F844" s="2" t="s">
        <v>2290</v>
      </c>
      <c r="G844" s="2" t="s">
        <v>655</v>
      </c>
      <c r="H844" s="8" t="s">
        <v>1984</v>
      </c>
      <c r="J844" s="1">
        <v>500000</v>
      </c>
      <c r="K844" s="1">
        <v>0</v>
      </c>
      <c r="L844" s="1">
        <v>500000</v>
      </c>
      <c r="M844" s="1">
        <v>200000</v>
      </c>
      <c r="N844" s="1">
        <v>0</v>
      </c>
      <c r="O844" s="1">
        <v>200000</v>
      </c>
      <c r="P844" s="1">
        <v>0</v>
      </c>
      <c r="Q844" s="1">
        <v>200000</v>
      </c>
      <c r="R844" s="1">
        <v>200000</v>
      </c>
      <c r="S844" s="1">
        <v>200000</v>
      </c>
      <c r="T844" s="1">
        <v>200000</v>
      </c>
      <c r="U844" s="1">
        <v>200000</v>
      </c>
      <c r="V844" s="29">
        <v>0.53120000000000001</v>
      </c>
      <c r="X844" s="35">
        <v>0.51559889768637546</v>
      </c>
      <c r="Y844" s="35">
        <v>0.51907756720304754</v>
      </c>
      <c r="Z844" s="35">
        <v>0.52775557574057552</v>
      </c>
      <c r="AA844" s="35">
        <v>0.52995809649279679</v>
      </c>
      <c r="AB844" s="35">
        <v>0.53154786295503642</v>
      </c>
      <c r="AC844" s="35">
        <v>0.53286040893141218</v>
      </c>
      <c r="AD844" s="35">
        <v>0.53489534417562612</v>
      </c>
      <c r="AE844" s="35">
        <v>0.52926598907572953</v>
      </c>
      <c r="AF844" s="35">
        <v>0.53044542107985915</v>
      </c>
      <c r="AG844" s="35">
        <v>0.53630032557465546</v>
      </c>
      <c r="AH844" s="35">
        <v>0.53507701330385415</v>
      </c>
      <c r="AI844" s="35">
        <v>0.5323951877646691</v>
      </c>
      <c r="AK844" s="28">
        <f t="shared" si="190"/>
        <v>257799.44884318774</v>
      </c>
      <c r="AL844" s="28">
        <f t="shared" si="191"/>
        <v>0</v>
      </c>
      <c r="AM844" s="28">
        <f t="shared" si="192"/>
        <v>263877.78787028778</v>
      </c>
      <c r="AN844" s="28">
        <f t="shared" si="193"/>
        <v>105991.61929855935</v>
      </c>
      <c r="AO844" s="28">
        <f t="shared" si="194"/>
        <v>0</v>
      </c>
      <c r="AP844" s="28">
        <f t="shared" si="195"/>
        <v>106572.08178628243</v>
      </c>
      <c r="AQ844" s="28">
        <f t="shared" si="196"/>
        <v>0</v>
      </c>
      <c r="AR844" s="28">
        <f t="shared" si="197"/>
        <v>105853.1978151459</v>
      </c>
      <c r="AS844" s="28">
        <f t="shared" si="198"/>
        <v>106089.08421597183</v>
      </c>
      <c r="AT844" s="28">
        <f t="shared" si="199"/>
        <v>107260.06511493109</v>
      </c>
      <c r="AU844" s="28">
        <f t="shared" si="200"/>
        <v>107015.40266077084</v>
      </c>
      <c r="AV844" s="28">
        <f t="shared" si="201"/>
        <v>106479.03755293382</v>
      </c>
    </row>
    <row r="845" spans="1:48" x14ac:dyDescent="0.3">
      <c r="A845" s="7" t="s">
        <v>281</v>
      </c>
      <c r="B845" s="7" t="s">
        <v>659</v>
      </c>
      <c r="C845" s="7">
        <v>1312</v>
      </c>
      <c r="D845" s="2" t="s">
        <v>8</v>
      </c>
      <c r="E845" s="2">
        <v>917</v>
      </c>
      <c r="F845" s="2" t="s">
        <v>2291</v>
      </c>
      <c r="G845" s="2" t="s">
        <v>655</v>
      </c>
      <c r="H845" s="8" t="s">
        <v>1985</v>
      </c>
      <c r="J845" s="1">
        <v>100000</v>
      </c>
      <c r="K845" s="1">
        <v>200000</v>
      </c>
      <c r="L845" s="1">
        <v>100000</v>
      </c>
      <c r="M845" s="1">
        <v>0</v>
      </c>
      <c r="N845" s="1">
        <v>100000</v>
      </c>
      <c r="O845" s="1">
        <v>0</v>
      </c>
      <c r="P845" s="1">
        <v>500000</v>
      </c>
      <c r="Q845" s="1">
        <v>0</v>
      </c>
      <c r="R845" s="1">
        <v>0</v>
      </c>
      <c r="S845" s="1">
        <v>0</v>
      </c>
      <c r="T845" s="1">
        <v>0</v>
      </c>
      <c r="U845" s="1">
        <v>1000000</v>
      </c>
      <c r="V845" s="29">
        <v>0.53120000000000001</v>
      </c>
      <c r="X845" s="35">
        <v>0.51559889768637546</v>
      </c>
      <c r="Y845" s="35">
        <v>0.51907756720304754</v>
      </c>
      <c r="Z845" s="35">
        <v>0.52775557574057552</v>
      </c>
      <c r="AA845" s="35">
        <v>0.52995809649279679</v>
      </c>
      <c r="AB845" s="35">
        <v>0.53154786295503642</v>
      </c>
      <c r="AC845" s="35">
        <v>0.53286040893141218</v>
      </c>
      <c r="AD845" s="35">
        <v>0.53489534417562612</v>
      </c>
      <c r="AE845" s="35">
        <v>0.52926598907572953</v>
      </c>
      <c r="AF845" s="35">
        <v>0.53044542107985915</v>
      </c>
      <c r="AG845" s="35">
        <v>0.53630032557465546</v>
      </c>
      <c r="AH845" s="35">
        <v>0.53507701330385415</v>
      </c>
      <c r="AI845" s="35">
        <v>0.5323951877646691</v>
      </c>
      <c r="AK845" s="28">
        <f t="shared" si="190"/>
        <v>51559.889768637542</v>
      </c>
      <c r="AL845" s="28">
        <f t="shared" si="191"/>
        <v>103815.5134406095</v>
      </c>
      <c r="AM845" s="28">
        <f t="shared" si="192"/>
        <v>52775.557574057551</v>
      </c>
      <c r="AN845" s="28">
        <f t="shared" si="193"/>
        <v>0</v>
      </c>
      <c r="AO845" s="28">
        <f t="shared" si="194"/>
        <v>53154.78629550364</v>
      </c>
      <c r="AP845" s="28">
        <f t="shared" si="195"/>
        <v>0</v>
      </c>
      <c r="AQ845" s="28">
        <f t="shared" si="196"/>
        <v>267447.67208781309</v>
      </c>
      <c r="AR845" s="28">
        <f t="shared" si="197"/>
        <v>0</v>
      </c>
      <c r="AS845" s="28">
        <f t="shared" si="198"/>
        <v>0</v>
      </c>
      <c r="AT845" s="28">
        <f t="shared" si="199"/>
        <v>0</v>
      </c>
      <c r="AU845" s="28">
        <f t="shared" si="200"/>
        <v>0</v>
      </c>
      <c r="AV845" s="28">
        <f t="shared" si="201"/>
        <v>532395.18776466907</v>
      </c>
    </row>
    <row r="846" spans="1:48" x14ac:dyDescent="0.3">
      <c r="A846" s="7" t="s">
        <v>281</v>
      </c>
      <c r="B846" s="7" t="s">
        <v>659</v>
      </c>
      <c r="C846" s="7">
        <v>1312</v>
      </c>
      <c r="D846" s="2" t="s">
        <v>8</v>
      </c>
      <c r="E846" s="2">
        <v>917</v>
      </c>
      <c r="F846" s="2" t="s">
        <v>2292</v>
      </c>
      <c r="G846" s="2" t="s">
        <v>655</v>
      </c>
      <c r="H846" s="8" t="s">
        <v>1986</v>
      </c>
      <c r="J846" s="1">
        <v>100000</v>
      </c>
      <c r="K846" s="1">
        <v>0</v>
      </c>
      <c r="L846" s="1">
        <v>100000</v>
      </c>
      <c r="M846" s="1">
        <v>100000</v>
      </c>
      <c r="N846" s="1">
        <v>100000</v>
      </c>
      <c r="O846" s="1">
        <v>100000</v>
      </c>
      <c r="P846" s="1">
        <v>500000</v>
      </c>
      <c r="Q846" s="1">
        <v>100000</v>
      </c>
      <c r="R846" s="1">
        <v>100000</v>
      </c>
      <c r="S846" s="1">
        <v>100000</v>
      </c>
      <c r="T846" s="1">
        <v>100000</v>
      </c>
      <c r="U846" s="1">
        <v>100000</v>
      </c>
      <c r="V846" s="29">
        <v>0.53120000000000001</v>
      </c>
      <c r="X846" s="35">
        <v>0.51559889768637546</v>
      </c>
      <c r="Y846" s="35">
        <v>0.51907756720304754</v>
      </c>
      <c r="Z846" s="35">
        <v>0.52775557574057552</v>
      </c>
      <c r="AA846" s="35">
        <v>0.52995809649279679</v>
      </c>
      <c r="AB846" s="35">
        <v>0.53154786295503642</v>
      </c>
      <c r="AC846" s="35">
        <v>0.53286040893141218</v>
      </c>
      <c r="AD846" s="35">
        <v>0.53489534417562612</v>
      </c>
      <c r="AE846" s="35">
        <v>0.52926598907572953</v>
      </c>
      <c r="AF846" s="35">
        <v>0.53044542107985915</v>
      </c>
      <c r="AG846" s="35">
        <v>0.53630032557465546</v>
      </c>
      <c r="AH846" s="35">
        <v>0.53507701330385415</v>
      </c>
      <c r="AI846" s="35">
        <v>0.5323951877646691</v>
      </c>
      <c r="AK846" s="28">
        <f t="shared" si="190"/>
        <v>51559.889768637542</v>
      </c>
      <c r="AL846" s="28">
        <f t="shared" si="191"/>
        <v>0</v>
      </c>
      <c r="AM846" s="28">
        <f t="shared" si="192"/>
        <v>52775.557574057551</v>
      </c>
      <c r="AN846" s="28">
        <f t="shared" si="193"/>
        <v>52995.809649279676</v>
      </c>
      <c r="AO846" s="28">
        <f t="shared" si="194"/>
        <v>53154.78629550364</v>
      </c>
      <c r="AP846" s="28">
        <f t="shared" si="195"/>
        <v>53286.040893141217</v>
      </c>
      <c r="AQ846" s="28">
        <f t="shared" si="196"/>
        <v>267447.67208781309</v>
      </c>
      <c r="AR846" s="28">
        <f t="shared" si="197"/>
        <v>52926.598907572952</v>
      </c>
      <c r="AS846" s="28">
        <f t="shared" si="198"/>
        <v>53044.542107985915</v>
      </c>
      <c r="AT846" s="28">
        <f t="shared" si="199"/>
        <v>53630.032557465544</v>
      </c>
      <c r="AU846" s="28">
        <f t="shared" si="200"/>
        <v>53507.701330385418</v>
      </c>
      <c r="AV846" s="28">
        <f t="shared" si="201"/>
        <v>53239.51877646691</v>
      </c>
    </row>
    <row r="847" spans="1:48" x14ac:dyDescent="0.3">
      <c r="A847" s="7" t="s">
        <v>281</v>
      </c>
      <c r="B847" s="7" t="s">
        <v>659</v>
      </c>
      <c r="C847" s="7">
        <v>1312</v>
      </c>
      <c r="D847" s="2" t="s">
        <v>8</v>
      </c>
      <c r="E847" s="2">
        <v>917</v>
      </c>
      <c r="F847" s="2" t="s">
        <v>695</v>
      </c>
      <c r="G847" s="2" t="s">
        <v>655</v>
      </c>
      <c r="H847" s="8" t="s">
        <v>1987</v>
      </c>
      <c r="J847" s="1">
        <v>200000</v>
      </c>
      <c r="K847" s="1">
        <v>200000</v>
      </c>
      <c r="L847" s="1">
        <v>200000</v>
      </c>
      <c r="M847" s="1">
        <v>0</v>
      </c>
      <c r="N847" s="1">
        <v>200000</v>
      </c>
      <c r="O847" s="1">
        <v>0</v>
      </c>
      <c r="P847" s="1">
        <v>500000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29">
        <v>0.53120000000000001</v>
      </c>
      <c r="X847" s="35">
        <v>0.51559889768637546</v>
      </c>
      <c r="Y847" s="35">
        <v>0.51907756720304754</v>
      </c>
      <c r="Z847" s="35">
        <v>0.52775557574057552</v>
      </c>
      <c r="AA847" s="35">
        <v>0.52995809649279679</v>
      </c>
      <c r="AB847" s="35">
        <v>0.53154786295503642</v>
      </c>
      <c r="AC847" s="35">
        <v>0.53286040893141218</v>
      </c>
      <c r="AD847" s="35">
        <v>0.53489534417562612</v>
      </c>
      <c r="AE847" s="35">
        <v>0.52926598907572953</v>
      </c>
      <c r="AF847" s="35">
        <v>0.53044542107985915</v>
      </c>
      <c r="AG847" s="35">
        <v>0.53630032557465546</v>
      </c>
      <c r="AH847" s="35">
        <v>0.53507701330385415</v>
      </c>
      <c r="AI847" s="35">
        <v>0.5323951877646691</v>
      </c>
      <c r="AK847" s="28">
        <f t="shared" si="190"/>
        <v>103119.77953727508</v>
      </c>
      <c r="AL847" s="28">
        <f t="shared" si="191"/>
        <v>103815.5134406095</v>
      </c>
      <c r="AM847" s="28">
        <f t="shared" si="192"/>
        <v>105551.1151481151</v>
      </c>
      <c r="AN847" s="28">
        <f t="shared" si="193"/>
        <v>0</v>
      </c>
      <c r="AO847" s="28">
        <f t="shared" si="194"/>
        <v>106309.57259100728</v>
      </c>
      <c r="AP847" s="28">
        <f t="shared" si="195"/>
        <v>0</v>
      </c>
      <c r="AQ847" s="28">
        <f t="shared" si="196"/>
        <v>267447.67208781309</v>
      </c>
      <c r="AR847" s="28">
        <f t="shared" si="197"/>
        <v>0</v>
      </c>
      <c r="AS847" s="28">
        <f t="shared" si="198"/>
        <v>0</v>
      </c>
      <c r="AT847" s="28">
        <f t="shared" si="199"/>
        <v>0</v>
      </c>
      <c r="AU847" s="28">
        <f t="shared" si="200"/>
        <v>0</v>
      </c>
      <c r="AV847" s="28">
        <f t="shared" si="201"/>
        <v>0</v>
      </c>
    </row>
    <row r="848" spans="1:48" x14ac:dyDescent="0.3">
      <c r="A848" s="7" t="s">
        <v>281</v>
      </c>
      <c r="B848" s="7" t="s">
        <v>659</v>
      </c>
      <c r="C848" s="7">
        <v>1312</v>
      </c>
      <c r="D848" s="2" t="s">
        <v>8</v>
      </c>
      <c r="E848" s="2">
        <v>917</v>
      </c>
      <c r="F848" s="2" t="s">
        <v>698</v>
      </c>
      <c r="G848" s="2" t="s">
        <v>655</v>
      </c>
      <c r="H848" s="8" t="s">
        <v>1988</v>
      </c>
      <c r="J848" s="1">
        <v>100000</v>
      </c>
      <c r="K848" s="1">
        <v>0</v>
      </c>
      <c r="L848" s="1">
        <v>100000</v>
      </c>
      <c r="M848" s="1">
        <v>100000</v>
      </c>
      <c r="N848" s="1">
        <v>100000</v>
      </c>
      <c r="O848" s="1">
        <v>100000</v>
      </c>
      <c r="P848" s="1">
        <v>500000</v>
      </c>
      <c r="Q848" s="1">
        <v>100000</v>
      </c>
      <c r="R848" s="1">
        <v>100000</v>
      </c>
      <c r="S848" s="1">
        <v>100000</v>
      </c>
      <c r="T848" s="1">
        <v>100000</v>
      </c>
      <c r="U848" s="1">
        <v>100000</v>
      </c>
      <c r="V848" s="29">
        <v>0.53120000000000001</v>
      </c>
      <c r="X848" s="35">
        <v>0.51559889768637546</v>
      </c>
      <c r="Y848" s="35">
        <v>0.51907756720304754</v>
      </c>
      <c r="Z848" s="35">
        <v>0.52775557574057552</v>
      </c>
      <c r="AA848" s="35">
        <v>0.52995809649279679</v>
      </c>
      <c r="AB848" s="35">
        <v>0.53154786295503642</v>
      </c>
      <c r="AC848" s="35">
        <v>0.53286040893141218</v>
      </c>
      <c r="AD848" s="35">
        <v>0.53489534417562612</v>
      </c>
      <c r="AE848" s="35">
        <v>0.52926598907572953</v>
      </c>
      <c r="AF848" s="35">
        <v>0.53044542107985915</v>
      </c>
      <c r="AG848" s="35">
        <v>0.53630032557465546</v>
      </c>
      <c r="AH848" s="35">
        <v>0.53507701330385415</v>
      </c>
      <c r="AI848" s="35">
        <v>0.5323951877646691</v>
      </c>
      <c r="AK848" s="28">
        <f t="shared" si="190"/>
        <v>51559.889768637542</v>
      </c>
      <c r="AL848" s="28">
        <f t="shared" si="191"/>
        <v>0</v>
      </c>
      <c r="AM848" s="28">
        <f t="shared" si="192"/>
        <v>52775.557574057551</v>
      </c>
      <c r="AN848" s="28">
        <f t="shared" si="193"/>
        <v>52995.809649279676</v>
      </c>
      <c r="AO848" s="28">
        <f t="shared" si="194"/>
        <v>53154.78629550364</v>
      </c>
      <c r="AP848" s="28">
        <f t="shared" si="195"/>
        <v>53286.040893141217</v>
      </c>
      <c r="AQ848" s="28">
        <f t="shared" si="196"/>
        <v>267447.67208781309</v>
      </c>
      <c r="AR848" s="28">
        <f t="shared" si="197"/>
        <v>52926.598907572952</v>
      </c>
      <c r="AS848" s="28">
        <f t="shared" si="198"/>
        <v>53044.542107985915</v>
      </c>
      <c r="AT848" s="28">
        <f t="shared" si="199"/>
        <v>53630.032557465544</v>
      </c>
      <c r="AU848" s="28">
        <f t="shared" si="200"/>
        <v>53507.701330385418</v>
      </c>
      <c r="AV848" s="28">
        <f t="shared" si="201"/>
        <v>53239.51877646691</v>
      </c>
    </row>
    <row r="849" spans="1:48" x14ac:dyDescent="0.3">
      <c r="A849" s="7" t="s">
        <v>281</v>
      </c>
      <c r="B849" s="7" t="s">
        <v>659</v>
      </c>
      <c r="C849" s="7">
        <v>1312</v>
      </c>
      <c r="D849" s="2" t="s">
        <v>8</v>
      </c>
      <c r="E849" s="2">
        <v>917</v>
      </c>
      <c r="F849" s="2" t="s">
        <v>2293</v>
      </c>
      <c r="G849" s="2" t="s">
        <v>655</v>
      </c>
      <c r="H849" s="8" t="s">
        <v>1989</v>
      </c>
      <c r="J849" s="1">
        <v>200000</v>
      </c>
      <c r="K849" s="1">
        <v>0</v>
      </c>
      <c r="L849" s="1">
        <v>200000</v>
      </c>
      <c r="M849" s="1">
        <v>200000</v>
      </c>
      <c r="N849" s="1">
        <v>200000</v>
      </c>
      <c r="O849" s="1">
        <v>200000</v>
      </c>
      <c r="P849" s="1">
        <v>500000</v>
      </c>
      <c r="Q849" s="1">
        <v>200000</v>
      </c>
      <c r="R849" s="1">
        <v>200000</v>
      </c>
      <c r="S849" s="1">
        <v>200000</v>
      </c>
      <c r="T849" s="1">
        <v>200000</v>
      </c>
      <c r="U849" s="1">
        <v>200000</v>
      </c>
      <c r="V849" s="29">
        <v>0.53120000000000001</v>
      </c>
      <c r="X849" s="35">
        <v>0.51559889768637546</v>
      </c>
      <c r="Y849" s="35">
        <v>0.51907756720304754</v>
      </c>
      <c r="Z849" s="35">
        <v>0.52775557574057552</v>
      </c>
      <c r="AA849" s="35">
        <v>0.52995809649279679</v>
      </c>
      <c r="AB849" s="35">
        <v>0.53154786295503642</v>
      </c>
      <c r="AC849" s="35">
        <v>0.53286040893141218</v>
      </c>
      <c r="AD849" s="35">
        <v>0.53489534417562612</v>
      </c>
      <c r="AE849" s="35">
        <v>0.52926598907572953</v>
      </c>
      <c r="AF849" s="35">
        <v>0.53044542107985915</v>
      </c>
      <c r="AG849" s="35">
        <v>0.53630032557465546</v>
      </c>
      <c r="AH849" s="35">
        <v>0.53507701330385415</v>
      </c>
      <c r="AI849" s="35">
        <v>0.5323951877646691</v>
      </c>
      <c r="AK849" s="28">
        <f t="shared" si="190"/>
        <v>103119.77953727508</v>
      </c>
      <c r="AL849" s="28">
        <f t="shared" si="191"/>
        <v>0</v>
      </c>
      <c r="AM849" s="28">
        <f t="shared" si="192"/>
        <v>105551.1151481151</v>
      </c>
      <c r="AN849" s="28">
        <f t="shared" si="193"/>
        <v>105991.61929855935</v>
      </c>
      <c r="AO849" s="28">
        <f t="shared" si="194"/>
        <v>106309.57259100728</v>
      </c>
      <c r="AP849" s="28">
        <f t="shared" si="195"/>
        <v>106572.08178628243</v>
      </c>
      <c r="AQ849" s="28">
        <f t="shared" si="196"/>
        <v>267447.67208781309</v>
      </c>
      <c r="AR849" s="28">
        <f t="shared" si="197"/>
        <v>105853.1978151459</v>
      </c>
      <c r="AS849" s="28">
        <f t="shared" si="198"/>
        <v>106089.08421597183</v>
      </c>
      <c r="AT849" s="28">
        <f t="shared" si="199"/>
        <v>107260.06511493109</v>
      </c>
      <c r="AU849" s="28">
        <f t="shared" si="200"/>
        <v>107015.40266077084</v>
      </c>
      <c r="AV849" s="28">
        <f t="shared" si="201"/>
        <v>106479.03755293382</v>
      </c>
    </row>
    <row r="850" spans="1:48" x14ac:dyDescent="0.3">
      <c r="A850" s="7" t="s">
        <v>281</v>
      </c>
      <c r="B850" s="7" t="s">
        <v>659</v>
      </c>
      <c r="C850" s="7">
        <v>1312</v>
      </c>
      <c r="D850" s="2" t="s">
        <v>8</v>
      </c>
      <c r="E850" s="2">
        <v>917</v>
      </c>
      <c r="F850" s="2" t="s">
        <v>2294</v>
      </c>
      <c r="G850" s="2" t="s">
        <v>655</v>
      </c>
      <c r="H850" s="8" t="s">
        <v>1990</v>
      </c>
      <c r="J850" s="1">
        <v>200000</v>
      </c>
      <c r="K850" s="1">
        <v>200000</v>
      </c>
      <c r="L850" s="1">
        <v>200000</v>
      </c>
      <c r="M850" s="1">
        <v>0</v>
      </c>
      <c r="N850" s="1">
        <v>200000</v>
      </c>
      <c r="O850" s="1">
        <v>0</v>
      </c>
      <c r="P850" s="1">
        <v>1100000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29">
        <v>0.53120000000000001</v>
      </c>
      <c r="X850" s="35">
        <v>0.51559889768637546</v>
      </c>
      <c r="Y850" s="35">
        <v>0.51907756720304754</v>
      </c>
      <c r="Z850" s="35">
        <v>0.52775557574057552</v>
      </c>
      <c r="AA850" s="35">
        <v>0.52995809649279679</v>
      </c>
      <c r="AB850" s="35">
        <v>0.53154786295503642</v>
      </c>
      <c r="AC850" s="35">
        <v>0.53286040893141218</v>
      </c>
      <c r="AD850" s="35">
        <v>0.53489534417562612</v>
      </c>
      <c r="AE850" s="35">
        <v>0.52926598907572953</v>
      </c>
      <c r="AF850" s="35">
        <v>0.53044542107985915</v>
      </c>
      <c r="AG850" s="35">
        <v>0.53630032557465546</v>
      </c>
      <c r="AH850" s="35">
        <v>0.53507701330385415</v>
      </c>
      <c r="AI850" s="35">
        <v>0.5323951877646691</v>
      </c>
      <c r="AK850" s="28">
        <f t="shared" si="190"/>
        <v>103119.77953727508</v>
      </c>
      <c r="AL850" s="28">
        <f t="shared" si="191"/>
        <v>103815.5134406095</v>
      </c>
      <c r="AM850" s="28">
        <f t="shared" si="192"/>
        <v>105551.1151481151</v>
      </c>
      <c r="AN850" s="28">
        <f t="shared" si="193"/>
        <v>0</v>
      </c>
      <c r="AO850" s="28">
        <f t="shared" si="194"/>
        <v>106309.57259100728</v>
      </c>
      <c r="AP850" s="28">
        <f t="shared" si="195"/>
        <v>0</v>
      </c>
      <c r="AQ850" s="28">
        <f t="shared" si="196"/>
        <v>588384.87859318871</v>
      </c>
      <c r="AR850" s="28">
        <f t="shared" si="197"/>
        <v>0</v>
      </c>
      <c r="AS850" s="28">
        <f t="shared" si="198"/>
        <v>0</v>
      </c>
      <c r="AT850" s="28">
        <f t="shared" si="199"/>
        <v>0</v>
      </c>
      <c r="AU850" s="28">
        <f t="shared" si="200"/>
        <v>0</v>
      </c>
      <c r="AV850" s="28">
        <f t="shared" si="201"/>
        <v>0</v>
      </c>
    </row>
    <row r="851" spans="1:48" x14ac:dyDescent="0.3">
      <c r="A851" s="7" t="s">
        <v>281</v>
      </c>
      <c r="B851" s="7" t="s">
        <v>659</v>
      </c>
      <c r="C851" s="7">
        <v>1312</v>
      </c>
      <c r="D851" s="2" t="s">
        <v>8</v>
      </c>
      <c r="E851" s="2">
        <v>917</v>
      </c>
      <c r="F851" s="2" t="s">
        <v>696</v>
      </c>
      <c r="G851" s="2" t="s">
        <v>655</v>
      </c>
      <c r="H851" s="8" t="s">
        <v>1991</v>
      </c>
      <c r="J851" s="1">
        <v>100000</v>
      </c>
      <c r="K851" s="1">
        <v>200000</v>
      </c>
      <c r="L851" s="1">
        <v>100000</v>
      </c>
      <c r="M851" s="1">
        <v>100000</v>
      </c>
      <c r="N851" s="1">
        <v>100000</v>
      </c>
      <c r="O851" s="1">
        <v>100000</v>
      </c>
      <c r="P851" s="1">
        <v>1000000</v>
      </c>
      <c r="Q851" s="1">
        <v>100000</v>
      </c>
      <c r="R851" s="1">
        <v>100000</v>
      </c>
      <c r="S851" s="1">
        <v>100000</v>
      </c>
      <c r="T851" s="1">
        <v>100000</v>
      </c>
      <c r="U851" s="1">
        <v>100000</v>
      </c>
      <c r="V851" s="29">
        <v>0.53120000000000001</v>
      </c>
      <c r="X851" s="35">
        <v>0.51559889768637546</v>
      </c>
      <c r="Y851" s="35">
        <v>0.51907756720304754</v>
      </c>
      <c r="Z851" s="35">
        <v>0.52775557574057552</v>
      </c>
      <c r="AA851" s="35">
        <v>0.52995809649279679</v>
      </c>
      <c r="AB851" s="35">
        <v>0.53154786295503642</v>
      </c>
      <c r="AC851" s="35">
        <v>0.53286040893141218</v>
      </c>
      <c r="AD851" s="35">
        <v>0.53489534417562612</v>
      </c>
      <c r="AE851" s="35">
        <v>0.52926598907572953</v>
      </c>
      <c r="AF851" s="35">
        <v>0.53044542107985915</v>
      </c>
      <c r="AG851" s="35">
        <v>0.53630032557465546</v>
      </c>
      <c r="AH851" s="35">
        <v>0.53507701330385415</v>
      </c>
      <c r="AI851" s="35">
        <v>0.5323951877646691</v>
      </c>
      <c r="AK851" s="28">
        <f t="shared" si="190"/>
        <v>51559.889768637542</v>
      </c>
      <c r="AL851" s="28">
        <f t="shared" si="191"/>
        <v>103815.5134406095</v>
      </c>
      <c r="AM851" s="28">
        <f t="shared" si="192"/>
        <v>52775.557574057551</v>
      </c>
      <c r="AN851" s="28">
        <f t="shared" si="193"/>
        <v>52995.809649279676</v>
      </c>
      <c r="AO851" s="28">
        <f t="shared" si="194"/>
        <v>53154.78629550364</v>
      </c>
      <c r="AP851" s="28">
        <f t="shared" si="195"/>
        <v>53286.040893141217</v>
      </c>
      <c r="AQ851" s="28">
        <f t="shared" si="196"/>
        <v>534895.34417562617</v>
      </c>
      <c r="AR851" s="28">
        <f t="shared" si="197"/>
        <v>52926.598907572952</v>
      </c>
      <c r="AS851" s="28">
        <f t="shared" si="198"/>
        <v>53044.542107985915</v>
      </c>
      <c r="AT851" s="28">
        <f t="shared" si="199"/>
        <v>53630.032557465544</v>
      </c>
      <c r="AU851" s="28">
        <f t="shared" si="200"/>
        <v>53507.701330385418</v>
      </c>
      <c r="AV851" s="28">
        <f t="shared" si="201"/>
        <v>53239.51877646691</v>
      </c>
    </row>
    <row r="852" spans="1:48" x14ac:dyDescent="0.3">
      <c r="A852" s="7" t="s">
        <v>281</v>
      </c>
      <c r="B852" s="7" t="s">
        <v>659</v>
      </c>
      <c r="C852" s="7">
        <v>1312</v>
      </c>
      <c r="D852" s="2" t="s">
        <v>8</v>
      </c>
      <c r="E852" s="2">
        <v>917</v>
      </c>
      <c r="F852" s="2" t="s">
        <v>2295</v>
      </c>
      <c r="G852" s="2" t="s">
        <v>655</v>
      </c>
      <c r="H852" s="8" t="s">
        <v>1992</v>
      </c>
      <c r="J852" s="1">
        <v>100000</v>
      </c>
      <c r="K852" s="1">
        <v>0</v>
      </c>
      <c r="L852" s="1">
        <v>100000</v>
      </c>
      <c r="M852" s="1">
        <v>0</v>
      </c>
      <c r="N852" s="1">
        <v>100000</v>
      </c>
      <c r="O852" s="1">
        <v>0</v>
      </c>
      <c r="P852" s="1">
        <v>500000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29">
        <v>0.53120000000000001</v>
      </c>
      <c r="X852" s="35">
        <v>0.51559889768637546</v>
      </c>
      <c r="Y852" s="35">
        <v>0.51907756720304754</v>
      </c>
      <c r="Z852" s="35">
        <v>0.52775557574057552</v>
      </c>
      <c r="AA852" s="35">
        <v>0.52995809649279679</v>
      </c>
      <c r="AB852" s="35">
        <v>0.53154786295503642</v>
      </c>
      <c r="AC852" s="35">
        <v>0.53286040893141218</v>
      </c>
      <c r="AD852" s="35">
        <v>0.53489534417562612</v>
      </c>
      <c r="AE852" s="35">
        <v>0.52926598907572953</v>
      </c>
      <c r="AF852" s="35">
        <v>0.53044542107985915</v>
      </c>
      <c r="AG852" s="35">
        <v>0.53630032557465546</v>
      </c>
      <c r="AH852" s="35">
        <v>0.53507701330385415</v>
      </c>
      <c r="AI852" s="35">
        <v>0.5323951877646691</v>
      </c>
      <c r="AK852" s="28">
        <f t="shared" si="190"/>
        <v>51559.889768637542</v>
      </c>
      <c r="AL852" s="28">
        <f t="shared" si="191"/>
        <v>0</v>
      </c>
      <c r="AM852" s="28">
        <f t="shared" si="192"/>
        <v>52775.557574057551</v>
      </c>
      <c r="AN852" s="28">
        <f t="shared" si="193"/>
        <v>0</v>
      </c>
      <c r="AO852" s="28">
        <f t="shared" si="194"/>
        <v>53154.78629550364</v>
      </c>
      <c r="AP852" s="28">
        <f t="shared" si="195"/>
        <v>0</v>
      </c>
      <c r="AQ852" s="28">
        <f t="shared" si="196"/>
        <v>267447.67208781309</v>
      </c>
      <c r="AR852" s="28">
        <f t="shared" si="197"/>
        <v>0</v>
      </c>
      <c r="AS852" s="28">
        <f t="shared" si="198"/>
        <v>0</v>
      </c>
      <c r="AT852" s="28">
        <f t="shared" si="199"/>
        <v>0</v>
      </c>
      <c r="AU852" s="28">
        <f t="shared" si="200"/>
        <v>0</v>
      </c>
      <c r="AV852" s="28">
        <f t="shared" si="201"/>
        <v>0</v>
      </c>
    </row>
    <row r="853" spans="1:48" x14ac:dyDescent="0.3">
      <c r="A853" s="7" t="s">
        <v>281</v>
      </c>
      <c r="B853" s="7" t="s">
        <v>659</v>
      </c>
      <c r="C853" s="7">
        <v>1312</v>
      </c>
      <c r="D853" s="2" t="s">
        <v>8</v>
      </c>
      <c r="E853" s="2">
        <v>917</v>
      </c>
      <c r="F853" s="2" t="s">
        <v>2296</v>
      </c>
      <c r="G853" s="2" t="s">
        <v>655</v>
      </c>
      <c r="H853" s="8" t="s">
        <v>1993</v>
      </c>
      <c r="J853" s="1">
        <v>0</v>
      </c>
      <c r="K853" s="1">
        <v>100000</v>
      </c>
      <c r="L853" s="1">
        <v>0</v>
      </c>
      <c r="M853" s="1">
        <v>200000</v>
      </c>
      <c r="N853" s="1">
        <v>0</v>
      </c>
      <c r="O853" s="1">
        <v>200000</v>
      </c>
      <c r="P853" s="1">
        <v>300000</v>
      </c>
      <c r="Q853" s="1">
        <v>200000</v>
      </c>
      <c r="R853" s="1">
        <v>200000</v>
      </c>
      <c r="S853" s="1">
        <v>200000</v>
      </c>
      <c r="T853" s="1">
        <v>200000</v>
      </c>
      <c r="U853" s="1">
        <v>200000</v>
      </c>
      <c r="V853" s="29">
        <v>0.53120000000000001</v>
      </c>
      <c r="X853" s="35">
        <v>0.51559889768637546</v>
      </c>
      <c r="Y853" s="35">
        <v>0.51907756720304754</v>
      </c>
      <c r="Z853" s="35">
        <v>0.52775557574057552</v>
      </c>
      <c r="AA853" s="35">
        <v>0.52995809649279679</v>
      </c>
      <c r="AB853" s="35">
        <v>0.53154786295503642</v>
      </c>
      <c r="AC853" s="35">
        <v>0.53286040893141218</v>
      </c>
      <c r="AD853" s="35">
        <v>0.53489534417562612</v>
      </c>
      <c r="AE853" s="35">
        <v>0.52926598907572953</v>
      </c>
      <c r="AF853" s="35">
        <v>0.53044542107985915</v>
      </c>
      <c r="AG853" s="35">
        <v>0.53630032557465546</v>
      </c>
      <c r="AH853" s="35">
        <v>0.53507701330385415</v>
      </c>
      <c r="AI853" s="35">
        <v>0.5323951877646691</v>
      </c>
      <c r="AK853" s="28">
        <f t="shared" si="190"/>
        <v>0</v>
      </c>
      <c r="AL853" s="28">
        <f t="shared" si="191"/>
        <v>51907.756720304751</v>
      </c>
      <c r="AM853" s="28">
        <f t="shared" si="192"/>
        <v>0</v>
      </c>
      <c r="AN853" s="28">
        <f t="shared" si="193"/>
        <v>105991.61929855935</v>
      </c>
      <c r="AO853" s="28">
        <f t="shared" si="194"/>
        <v>0</v>
      </c>
      <c r="AP853" s="28">
        <f t="shared" si="195"/>
        <v>106572.08178628243</v>
      </c>
      <c r="AQ853" s="28">
        <f t="shared" si="196"/>
        <v>160468.60325268784</v>
      </c>
      <c r="AR853" s="28">
        <f t="shared" si="197"/>
        <v>105853.1978151459</v>
      </c>
      <c r="AS853" s="28">
        <f t="shared" si="198"/>
        <v>106089.08421597183</v>
      </c>
      <c r="AT853" s="28">
        <f t="shared" si="199"/>
        <v>107260.06511493109</v>
      </c>
      <c r="AU853" s="28">
        <f t="shared" si="200"/>
        <v>107015.40266077084</v>
      </c>
      <c r="AV853" s="28">
        <f t="shared" si="201"/>
        <v>106479.03755293382</v>
      </c>
    </row>
    <row r="854" spans="1:48" x14ac:dyDescent="0.3">
      <c r="A854" s="7" t="s">
        <v>281</v>
      </c>
      <c r="B854" s="7" t="s">
        <v>659</v>
      </c>
      <c r="C854" s="7">
        <v>1312</v>
      </c>
      <c r="D854" s="2" t="s">
        <v>8</v>
      </c>
      <c r="E854" s="2">
        <v>917</v>
      </c>
      <c r="F854" s="2" t="s">
        <v>2297</v>
      </c>
      <c r="G854" s="2" t="s">
        <v>655</v>
      </c>
      <c r="H854" s="8" t="s">
        <v>1994</v>
      </c>
      <c r="J854" s="1">
        <v>0</v>
      </c>
      <c r="K854" s="1">
        <v>0</v>
      </c>
      <c r="L854" s="1">
        <v>0</v>
      </c>
      <c r="M854" s="1">
        <v>200000</v>
      </c>
      <c r="N854" s="1">
        <v>0</v>
      </c>
      <c r="O854" s="1">
        <v>200000</v>
      </c>
      <c r="P854" s="1">
        <v>100000</v>
      </c>
      <c r="Q854" s="1">
        <v>200000</v>
      </c>
      <c r="R854" s="1">
        <v>200000</v>
      </c>
      <c r="S854" s="1">
        <v>200000</v>
      </c>
      <c r="T854" s="1">
        <v>200000</v>
      </c>
      <c r="U854" s="1">
        <v>100000</v>
      </c>
      <c r="V854" s="29">
        <v>0.53120000000000001</v>
      </c>
      <c r="X854" s="35">
        <v>0.51559889768637546</v>
      </c>
      <c r="Y854" s="35">
        <v>0.51907756720304754</v>
      </c>
      <c r="Z854" s="35">
        <v>0.52775557574057552</v>
      </c>
      <c r="AA854" s="35">
        <v>0.52995809649279679</v>
      </c>
      <c r="AB854" s="35">
        <v>0.53154786295503642</v>
      </c>
      <c r="AC854" s="35">
        <v>0.53286040893141218</v>
      </c>
      <c r="AD854" s="35">
        <v>0.53489534417562612</v>
      </c>
      <c r="AE854" s="35">
        <v>0.52926598907572953</v>
      </c>
      <c r="AF854" s="35">
        <v>0.53044542107985915</v>
      </c>
      <c r="AG854" s="35">
        <v>0.53630032557465546</v>
      </c>
      <c r="AH854" s="35">
        <v>0.53507701330385415</v>
      </c>
      <c r="AI854" s="35">
        <v>0.5323951877646691</v>
      </c>
      <c r="AK854" s="28">
        <f t="shared" si="190"/>
        <v>0</v>
      </c>
      <c r="AL854" s="28">
        <f t="shared" si="191"/>
        <v>0</v>
      </c>
      <c r="AM854" s="28">
        <f t="shared" si="192"/>
        <v>0</v>
      </c>
      <c r="AN854" s="28">
        <f t="shared" si="193"/>
        <v>105991.61929855935</v>
      </c>
      <c r="AO854" s="28">
        <f t="shared" si="194"/>
        <v>0</v>
      </c>
      <c r="AP854" s="28">
        <f t="shared" si="195"/>
        <v>106572.08178628243</v>
      </c>
      <c r="AQ854" s="28">
        <f t="shared" si="196"/>
        <v>53489.534417562609</v>
      </c>
      <c r="AR854" s="28">
        <f t="shared" si="197"/>
        <v>105853.1978151459</v>
      </c>
      <c r="AS854" s="28">
        <f t="shared" si="198"/>
        <v>106089.08421597183</v>
      </c>
      <c r="AT854" s="28">
        <f t="shared" si="199"/>
        <v>107260.06511493109</v>
      </c>
      <c r="AU854" s="28">
        <f t="shared" si="200"/>
        <v>107015.40266077084</v>
      </c>
      <c r="AV854" s="28">
        <f t="shared" si="201"/>
        <v>53239.51877646691</v>
      </c>
    </row>
    <row r="855" spans="1:48" x14ac:dyDescent="0.3">
      <c r="A855" s="7" t="s">
        <v>281</v>
      </c>
      <c r="B855" s="7" t="s">
        <v>659</v>
      </c>
      <c r="C855" s="7">
        <v>1312</v>
      </c>
      <c r="D855" s="2" t="s">
        <v>8</v>
      </c>
      <c r="E855" s="2">
        <v>917</v>
      </c>
      <c r="F855" s="2" t="s">
        <v>2298</v>
      </c>
      <c r="G855" s="2" t="s">
        <v>655</v>
      </c>
      <c r="H855" s="8" t="s">
        <v>1995</v>
      </c>
      <c r="J855" s="1">
        <v>100000</v>
      </c>
      <c r="K855" s="1">
        <v>100000</v>
      </c>
      <c r="L855" s="1">
        <v>100000</v>
      </c>
      <c r="M855" s="1">
        <v>100000</v>
      </c>
      <c r="N855" s="1">
        <v>100000</v>
      </c>
      <c r="O855" s="1">
        <v>100000</v>
      </c>
      <c r="P855" s="1">
        <v>100000</v>
      </c>
      <c r="Q855" s="1">
        <v>100000</v>
      </c>
      <c r="R855" s="1">
        <v>100000</v>
      </c>
      <c r="S855" s="1">
        <v>100000</v>
      </c>
      <c r="T855" s="1">
        <v>100000</v>
      </c>
      <c r="U855" s="1">
        <v>100000</v>
      </c>
      <c r="V855" s="29">
        <v>0.53120000000000001</v>
      </c>
      <c r="X855" s="35">
        <v>0.51559889768637546</v>
      </c>
      <c r="Y855" s="35">
        <v>0.51907756720304754</v>
      </c>
      <c r="Z855" s="35">
        <v>0.52775557574057552</v>
      </c>
      <c r="AA855" s="35">
        <v>0.52995809649279679</v>
      </c>
      <c r="AB855" s="35">
        <v>0.53154786295503642</v>
      </c>
      <c r="AC855" s="35">
        <v>0.53286040893141218</v>
      </c>
      <c r="AD855" s="35">
        <v>0.53489534417562612</v>
      </c>
      <c r="AE855" s="35">
        <v>0.52926598907572953</v>
      </c>
      <c r="AF855" s="35">
        <v>0.53044542107985915</v>
      </c>
      <c r="AG855" s="35">
        <v>0.53630032557465546</v>
      </c>
      <c r="AH855" s="35">
        <v>0.53507701330385415</v>
      </c>
      <c r="AI855" s="35">
        <v>0.5323951877646691</v>
      </c>
      <c r="AK855" s="28">
        <f t="shared" si="190"/>
        <v>51559.889768637542</v>
      </c>
      <c r="AL855" s="28">
        <f t="shared" si="191"/>
        <v>51907.756720304751</v>
      </c>
      <c r="AM855" s="28">
        <f t="shared" si="192"/>
        <v>52775.557574057551</v>
      </c>
      <c r="AN855" s="28">
        <f t="shared" si="193"/>
        <v>52995.809649279676</v>
      </c>
      <c r="AO855" s="28">
        <f t="shared" si="194"/>
        <v>53154.78629550364</v>
      </c>
      <c r="AP855" s="28">
        <f t="shared" si="195"/>
        <v>53286.040893141217</v>
      </c>
      <c r="AQ855" s="28">
        <f t="shared" si="196"/>
        <v>53489.534417562609</v>
      </c>
      <c r="AR855" s="28">
        <f t="shared" si="197"/>
        <v>52926.598907572952</v>
      </c>
      <c r="AS855" s="28">
        <f t="shared" si="198"/>
        <v>53044.542107985915</v>
      </c>
      <c r="AT855" s="28">
        <f t="shared" si="199"/>
        <v>53630.032557465544</v>
      </c>
      <c r="AU855" s="28">
        <f t="shared" si="200"/>
        <v>53507.701330385418</v>
      </c>
      <c r="AV855" s="28">
        <f t="shared" si="201"/>
        <v>53239.51877646691</v>
      </c>
    </row>
    <row r="856" spans="1:48" x14ac:dyDescent="0.3">
      <c r="A856" s="7" t="s">
        <v>281</v>
      </c>
      <c r="B856" s="7" t="s">
        <v>659</v>
      </c>
      <c r="C856" s="7">
        <v>1312</v>
      </c>
      <c r="D856" s="2" t="s">
        <v>8</v>
      </c>
      <c r="E856" s="2">
        <v>917</v>
      </c>
      <c r="F856" s="2" t="s">
        <v>2299</v>
      </c>
      <c r="G856" s="2" t="s">
        <v>655</v>
      </c>
      <c r="H856" s="8" t="s">
        <v>1996</v>
      </c>
      <c r="J856" s="1">
        <v>100000</v>
      </c>
      <c r="K856" s="1">
        <v>0</v>
      </c>
      <c r="L856" s="1">
        <v>100000</v>
      </c>
      <c r="M856" s="1">
        <v>0</v>
      </c>
      <c r="N856" s="1">
        <v>100000</v>
      </c>
      <c r="O856" s="1">
        <v>0</v>
      </c>
      <c r="P856" s="1">
        <v>500000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29">
        <v>0.53120000000000001</v>
      </c>
      <c r="X856" s="35">
        <v>0.51559889768637546</v>
      </c>
      <c r="Y856" s="35">
        <v>0.51907756720304754</v>
      </c>
      <c r="Z856" s="35">
        <v>0.52775557574057552</v>
      </c>
      <c r="AA856" s="35">
        <v>0.52995809649279679</v>
      </c>
      <c r="AB856" s="35">
        <v>0.53154786295503642</v>
      </c>
      <c r="AC856" s="35">
        <v>0.53286040893141218</v>
      </c>
      <c r="AD856" s="35">
        <v>0.53489534417562612</v>
      </c>
      <c r="AE856" s="35">
        <v>0.52926598907572953</v>
      </c>
      <c r="AF856" s="35">
        <v>0.53044542107985915</v>
      </c>
      <c r="AG856" s="35">
        <v>0.53630032557465546</v>
      </c>
      <c r="AH856" s="35">
        <v>0.53507701330385415</v>
      </c>
      <c r="AI856" s="35">
        <v>0.5323951877646691</v>
      </c>
      <c r="AK856" s="28">
        <f t="shared" si="190"/>
        <v>51559.889768637542</v>
      </c>
      <c r="AL856" s="28">
        <f t="shared" si="191"/>
        <v>0</v>
      </c>
      <c r="AM856" s="28">
        <f t="shared" si="192"/>
        <v>52775.557574057551</v>
      </c>
      <c r="AN856" s="28">
        <f t="shared" si="193"/>
        <v>0</v>
      </c>
      <c r="AO856" s="28">
        <f t="shared" si="194"/>
        <v>53154.78629550364</v>
      </c>
      <c r="AP856" s="28">
        <f t="shared" si="195"/>
        <v>0</v>
      </c>
      <c r="AQ856" s="28">
        <f t="shared" si="196"/>
        <v>267447.67208781309</v>
      </c>
      <c r="AR856" s="28">
        <f t="shared" si="197"/>
        <v>0</v>
      </c>
      <c r="AS856" s="28">
        <f t="shared" si="198"/>
        <v>0</v>
      </c>
      <c r="AT856" s="28">
        <f t="shared" si="199"/>
        <v>0</v>
      </c>
      <c r="AU856" s="28">
        <f t="shared" si="200"/>
        <v>0</v>
      </c>
      <c r="AV856" s="28">
        <f t="shared" si="201"/>
        <v>0</v>
      </c>
    </row>
    <row r="857" spans="1:48" x14ac:dyDescent="0.3">
      <c r="A857" s="7" t="s">
        <v>281</v>
      </c>
      <c r="B857" s="7" t="s">
        <v>659</v>
      </c>
      <c r="C857" s="7">
        <v>1312</v>
      </c>
      <c r="D857" s="2" t="s">
        <v>8</v>
      </c>
      <c r="E857" s="2">
        <v>917</v>
      </c>
      <c r="F857" s="2" t="s">
        <v>713</v>
      </c>
      <c r="G857" s="2" t="s">
        <v>655</v>
      </c>
      <c r="H857" s="8" t="s">
        <v>612</v>
      </c>
      <c r="J857" s="1">
        <v>100000</v>
      </c>
      <c r="K857" s="1">
        <v>100000</v>
      </c>
      <c r="L857" s="1">
        <v>100000</v>
      </c>
      <c r="M857" s="1">
        <v>100000</v>
      </c>
      <c r="N857" s="1">
        <v>100000</v>
      </c>
      <c r="O857" s="1">
        <v>100000</v>
      </c>
      <c r="P857" s="1">
        <v>300000</v>
      </c>
      <c r="Q857" s="1">
        <v>100000</v>
      </c>
      <c r="R857" s="1">
        <v>100000</v>
      </c>
      <c r="S857" s="1">
        <v>100000</v>
      </c>
      <c r="T857" s="1">
        <v>100000</v>
      </c>
      <c r="U857" s="1">
        <v>100000</v>
      </c>
      <c r="V857" s="29">
        <v>0.53120000000000001</v>
      </c>
      <c r="X857" s="35">
        <v>0.51559889768637546</v>
      </c>
      <c r="Y857" s="35">
        <v>0.51907756720304754</v>
      </c>
      <c r="Z857" s="35">
        <v>0.52775557574057552</v>
      </c>
      <c r="AA857" s="35">
        <v>0.52995809649279679</v>
      </c>
      <c r="AB857" s="35">
        <v>0.53154786295503642</v>
      </c>
      <c r="AC857" s="35">
        <v>0.53286040893141218</v>
      </c>
      <c r="AD857" s="35">
        <v>0.53489534417562612</v>
      </c>
      <c r="AE857" s="35">
        <v>0.52926598907572953</v>
      </c>
      <c r="AF857" s="35">
        <v>0.53044542107985915</v>
      </c>
      <c r="AG857" s="35">
        <v>0.53630032557465546</v>
      </c>
      <c r="AH857" s="35">
        <v>0.53507701330385415</v>
      </c>
      <c r="AI857" s="35">
        <v>0.5323951877646691</v>
      </c>
      <c r="AK857" s="28">
        <f t="shared" si="190"/>
        <v>51559.889768637542</v>
      </c>
      <c r="AL857" s="28">
        <f t="shared" si="191"/>
        <v>51907.756720304751</v>
      </c>
      <c r="AM857" s="28">
        <f t="shared" si="192"/>
        <v>52775.557574057551</v>
      </c>
      <c r="AN857" s="28">
        <f t="shared" si="193"/>
        <v>52995.809649279676</v>
      </c>
      <c r="AO857" s="28">
        <f t="shared" si="194"/>
        <v>53154.78629550364</v>
      </c>
      <c r="AP857" s="28">
        <f t="shared" si="195"/>
        <v>53286.040893141217</v>
      </c>
      <c r="AQ857" s="28">
        <f t="shared" si="196"/>
        <v>160468.60325268784</v>
      </c>
      <c r="AR857" s="28">
        <f t="shared" si="197"/>
        <v>52926.598907572952</v>
      </c>
      <c r="AS857" s="28">
        <f t="shared" si="198"/>
        <v>53044.542107985915</v>
      </c>
      <c r="AT857" s="28">
        <f t="shared" si="199"/>
        <v>53630.032557465544</v>
      </c>
      <c r="AU857" s="28">
        <f t="shared" si="200"/>
        <v>53507.701330385418</v>
      </c>
      <c r="AV857" s="28">
        <f t="shared" si="201"/>
        <v>53239.51877646691</v>
      </c>
    </row>
    <row r="858" spans="1:48" x14ac:dyDescent="0.3">
      <c r="A858" s="7" t="s">
        <v>281</v>
      </c>
      <c r="B858" s="7" t="s">
        <v>659</v>
      </c>
      <c r="C858" s="7">
        <v>1312</v>
      </c>
      <c r="D858" s="2" t="s">
        <v>8</v>
      </c>
      <c r="E858" s="2">
        <v>917</v>
      </c>
      <c r="F858" s="2" t="s">
        <v>709</v>
      </c>
      <c r="G858" s="2" t="s">
        <v>655</v>
      </c>
      <c r="H858" s="8" t="s">
        <v>608</v>
      </c>
      <c r="J858" s="1">
        <v>100000</v>
      </c>
      <c r="K858" s="1">
        <v>200000</v>
      </c>
      <c r="L858" s="1">
        <v>100000</v>
      </c>
      <c r="M858" s="1">
        <v>1000000</v>
      </c>
      <c r="N858" s="1">
        <v>100000</v>
      </c>
      <c r="O858" s="1">
        <v>1000000</v>
      </c>
      <c r="P858" s="1">
        <v>500000</v>
      </c>
      <c r="Q858" s="1">
        <v>100000</v>
      </c>
      <c r="R858" s="1">
        <v>1000000</v>
      </c>
      <c r="S858" s="1">
        <v>1000000</v>
      </c>
      <c r="T858" s="1">
        <v>100000</v>
      </c>
      <c r="U858" s="1">
        <v>100000</v>
      </c>
      <c r="V858" s="29">
        <v>0.53120000000000001</v>
      </c>
      <c r="X858" s="35">
        <v>0.51559889768637546</v>
      </c>
      <c r="Y858" s="35">
        <v>0.51907756720304754</v>
      </c>
      <c r="Z858" s="35">
        <v>0.52775557574057552</v>
      </c>
      <c r="AA858" s="35">
        <v>0.52995809649279679</v>
      </c>
      <c r="AB858" s="35">
        <v>0.53154786295503642</v>
      </c>
      <c r="AC858" s="35">
        <v>0.53286040893141218</v>
      </c>
      <c r="AD858" s="35">
        <v>0.53489534417562612</v>
      </c>
      <c r="AE858" s="35">
        <v>0.52926598907572953</v>
      </c>
      <c r="AF858" s="35">
        <v>0.53044542107985915</v>
      </c>
      <c r="AG858" s="35">
        <v>0.53630032557465546</v>
      </c>
      <c r="AH858" s="35">
        <v>0.53507701330385415</v>
      </c>
      <c r="AI858" s="35">
        <v>0.5323951877646691</v>
      </c>
      <c r="AK858" s="28">
        <f t="shared" si="190"/>
        <v>51559.889768637542</v>
      </c>
      <c r="AL858" s="28">
        <f t="shared" si="191"/>
        <v>103815.5134406095</v>
      </c>
      <c r="AM858" s="28">
        <f t="shared" si="192"/>
        <v>52775.557574057551</v>
      </c>
      <c r="AN858" s="28">
        <f t="shared" si="193"/>
        <v>529958.09649279679</v>
      </c>
      <c r="AO858" s="28">
        <f t="shared" si="194"/>
        <v>53154.78629550364</v>
      </c>
      <c r="AP858" s="28">
        <f t="shared" si="195"/>
        <v>532860.40893141215</v>
      </c>
      <c r="AQ858" s="28">
        <f t="shared" si="196"/>
        <v>267447.67208781309</v>
      </c>
      <c r="AR858" s="28">
        <f t="shared" si="197"/>
        <v>52926.598907572952</v>
      </c>
      <c r="AS858" s="28">
        <f t="shared" si="198"/>
        <v>530445.42107985914</v>
      </c>
      <c r="AT858" s="28">
        <f t="shared" si="199"/>
        <v>536300.32557465544</v>
      </c>
      <c r="AU858" s="28">
        <f t="shared" si="200"/>
        <v>53507.701330385418</v>
      </c>
      <c r="AV858" s="28">
        <f t="shared" si="201"/>
        <v>53239.51877646691</v>
      </c>
    </row>
    <row r="859" spans="1:48" x14ac:dyDescent="0.3">
      <c r="A859" s="7" t="s">
        <v>281</v>
      </c>
      <c r="B859" s="7" t="s">
        <v>659</v>
      </c>
      <c r="C859" s="7">
        <v>1312</v>
      </c>
      <c r="D859" s="2" t="s">
        <v>8</v>
      </c>
      <c r="E859" s="2">
        <v>917</v>
      </c>
      <c r="F859" s="2" t="s">
        <v>706</v>
      </c>
      <c r="G859" s="2" t="s">
        <v>655</v>
      </c>
      <c r="H859" s="8" t="s">
        <v>1997</v>
      </c>
      <c r="J859" s="1">
        <v>0</v>
      </c>
      <c r="K859" s="1">
        <v>0</v>
      </c>
      <c r="L859" s="1">
        <v>0</v>
      </c>
      <c r="M859" s="1">
        <v>200000</v>
      </c>
      <c r="N859" s="1">
        <v>0</v>
      </c>
      <c r="O859" s="1">
        <v>200000</v>
      </c>
      <c r="P859" s="1">
        <v>300000</v>
      </c>
      <c r="Q859" s="1">
        <v>0</v>
      </c>
      <c r="R859" s="1">
        <v>200000</v>
      </c>
      <c r="S859" s="1">
        <v>200000</v>
      </c>
      <c r="T859" s="1">
        <v>0</v>
      </c>
      <c r="U859" s="1">
        <v>0</v>
      </c>
      <c r="V859" s="29">
        <v>0.53120000000000001</v>
      </c>
      <c r="X859" s="35">
        <v>0.51559889768637546</v>
      </c>
      <c r="Y859" s="35">
        <v>0.51907756720304754</v>
      </c>
      <c r="Z859" s="35">
        <v>0.52775557574057552</v>
      </c>
      <c r="AA859" s="35">
        <v>0.52995809649279679</v>
      </c>
      <c r="AB859" s="35">
        <v>0.53154786295503642</v>
      </c>
      <c r="AC859" s="35">
        <v>0.53286040893141218</v>
      </c>
      <c r="AD859" s="35">
        <v>0.53489534417562612</v>
      </c>
      <c r="AE859" s="35">
        <v>0.52926598907572953</v>
      </c>
      <c r="AF859" s="35">
        <v>0.53044542107985915</v>
      </c>
      <c r="AG859" s="35">
        <v>0.53630032557465546</v>
      </c>
      <c r="AH859" s="35">
        <v>0.53507701330385415</v>
      </c>
      <c r="AI859" s="35">
        <v>0.5323951877646691</v>
      </c>
      <c r="AK859" s="28">
        <f t="shared" si="190"/>
        <v>0</v>
      </c>
      <c r="AL859" s="28">
        <f t="shared" si="191"/>
        <v>0</v>
      </c>
      <c r="AM859" s="28">
        <f t="shared" si="192"/>
        <v>0</v>
      </c>
      <c r="AN859" s="28">
        <f t="shared" si="193"/>
        <v>105991.61929855935</v>
      </c>
      <c r="AO859" s="28">
        <f t="shared" si="194"/>
        <v>0</v>
      </c>
      <c r="AP859" s="28">
        <f t="shared" si="195"/>
        <v>106572.08178628243</v>
      </c>
      <c r="AQ859" s="28">
        <f t="shared" si="196"/>
        <v>160468.60325268784</v>
      </c>
      <c r="AR859" s="28">
        <f t="shared" si="197"/>
        <v>0</v>
      </c>
      <c r="AS859" s="28">
        <f t="shared" si="198"/>
        <v>106089.08421597183</v>
      </c>
      <c r="AT859" s="28">
        <f t="shared" si="199"/>
        <v>107260.06511493109</v>
      </c>
      <c r="AU859" s="28">
        <f t="shared" si="200"/>
        <v>0</v>
      </c>
      <c r="AV859" s="28">
        <f t="shared" si="201"/>
        <v>0</v>
      </c>
    </row>
    <row r="860" spans="1:48" x14ac:dyDescent="0.3">
      <c r="A860" s="7" t="s">
        <v>281</v>
      </c>
      <c r="B860" s="7" t="s">
        <v>659</v>
      </c>
      <c r="C860" s="7">
        <v>1312</v>
      </c>
      <c r="D860" s="2" t="s">
        <v>8</v>
      </c>
      <c r="E860" s="2">
        <v>917</v>
      </c>
      <c r="F860" s="2" t="s">
        <v>2300</v>
      </c>
      <c r="G860" s="2" t="s">
        <v>655</v>
      </c>
      <c r="H860" s="8" t="s">
        <v>1998</v>
      </c>
      <c r="J860" s="1">
        <v>0</v>
      </c>
      <c r="K860" s="1">
        <v>200000</v>
      </c>
      <c r="L860" s="1">
        <v>0</v>
      </c>
      <c r="M860" s="1">
        <v>200000</v>
      </c>
      <c r="N860" s="1">
        <v>0</v>
      </c>
      <c r="O860" s="1">
        <v>200000</v>
      </c>
      <c r="P860" s="1">
        <v>300000</v>
      </c>
      <c r="Q860" s="1">
        <v>0</v>
      </c>
      <c r="R860" s="1">
        <v>200000</v>
      </c>
      <c r="S860" s="1">
        <v>200000</v>
      </c>
      <c r="T860" s="1">
        <v>0</v>
      </c>
      <c r="U860" s="1">
        <v>0</v>
      </c>
      <c r="V860" s="29">
        <v>0.53120000000000001</v>
      </c>
      <c r="X860" s="35">
        <v>0.51559889768637546</v>
      </c>
      <c r="Y860" s="35">
        <v>0.51907756720304754</v>
      </c>
      <c r="Z860" s="35">
        <v>0.52775557574057552</v>
      </c>
      <c r="AA860" s="35">
        <v>0.52995809649279679</v>
      </c>
      <c r="AB860" s="35">
        <v>0.53154786295503642</v>
      </c>
      <c r="AC860" s="35">
        <v>0.53286040893141218</v>
      </c>
      <c r="AD860" s="35">
        <v>0.53489534417562612</v>
      </c>
      <c r="AE860" s="35">
        <v>0.52926598907572953</v>
      </c>
      <c r="AF860" s="35">
        <v>0.53044542107985915</v>
      </c>
      <c r="AG860" s="35">
        <v>0.53630032557465546</v>
      </c>
      <c r="AH860" s="35">
        <v>0.53507701330385415</v>
      </c>
      <c r="AI860" s="35">
        <v>0.5323951877646691</v>
      </c>
      <c r="AK860" s="28">
        <f t="shared" si="190"/>
        <v>0</v>
      </c>
      <c r="AL860" s="28">
        <f t="shared" si="191"/>
        <v>103815.5134406095</v>
      </c>
      <c r="AM860" s="28">
        <f t="shared" si="192"/>
        <v>0</v>
      </c>
      <c r="AN860" s="28">
        <f t="shared" si="193"/>
        <v>105991.61929855935</v>
      </c>
      <c r="AO860" s="28">
        <f t="shared" si="194"/>
        <v>0</v>
      </c>
      <c r="AP860" s="28">
        <f t="shared" si="195"/>
        <v>106572.08178628243</v>
      </c>
      <c r="AQ860" s="28">
        <f t="shared" si="196"/>
        <v>160468.60325268784</v>
      </c>
      <c r="AR860" s="28">
        <f t="shared" si="197"/>
        <v>0</v>
      </c>
      <c r="AS860" s="28">
        <f t="shared" si="198"/>
        <v>106089.08421597183</v>
      </c>
      <c r="AT860" s="28">
        <f t="shared" si="199"/>
        <v>107260.06511493109</v>
      </c>
      <c r="AU860" s="28">
        <f t="shared" si="200"/>
        <v>0</v>
      </c>
      <c r="AV860" s="28">
        <f t="shared" si="201"/>
        <v>0</v>
      </c>
    </row>
    <row r="861" spans="1:48" x14ac:dyDescent="0.3">
      <c r="A861" s="7" t="s">
        <v>281</v>
      </c>
      <c r="B861" s="7" t="s">
        <v>659</v>
      </c>
      <c r="C861" s="7">
        <v>1312</v>
      </c>
      <c r="D861" s="2" t="s">
        <v>8</v>
      </c>
      <c r="E861" s="2">
        <v>917</v>
      </c>
      <c r="F861" s="2" t="s">
        <v>2301</v>
      </c>
      <c r="G861" s="2" t="s">
        <v>655</v>
      </c>
      <c r="H861" s="8" t="s">
        <v>1999</v>
      </c>
      <c r="J861" s="1">
        <v>100000</v>
      </c>
      <c r="K861" s="1">
        <v>100000</v>
      </c>
      <c r="L861" s="1">
        <v>100000</v>
      </c>
      <c r="M861" s="1">
        <v>1000000</v>
      </c>
      <c r="N861" s="1">
        <v>100000</v>
      </c>
      <c r="O861" s="1">
        <v>1000000</v>
      </c>
      <c r="P861" s="1">
        <v>500000</v>
      </c>
      <c r="Q861" s="1">
        <v>100000</v>
      </c>
      <c r="R861" s="1">
        <v>1000000</v>
      </c>
      <c r="S861" s="1">
        <v>1000000</v>
      </c>
      <c r="T861" s="1">
        <v>100000</v>
      </c>
      <c r="U861" s="1">
        <v>100000</v>
      </c>
      <c r="V861" s="29">
        <v>0.53120000000000001</v>
      </c>
      <c r="X861" s="35">
        <v>0.51559889768637546</v>
      </c>
      <c r="Y861" s="35">
        <v>0.51907756720304754</v>
      </c>
      <c r="Z861" s="35">
        <v>0.52775557574057552</v>
      </c>
      <c r="AA861" s="35">
        <v>0.52995809649279679</v>
      </c>
      <c r="AB861" s="35">
        <v>0.53154786295503642</v>
      </c>
      <c r="AC861" s="35">
        <v>0.53286040893141218</v>
      </c>
      <c r="AD861" s="35">
        <v>0.53489534417562612</v>
      </c>
      <c r="AE861" s="35">
        <v>0.52926598907572953</v>
      </c>
      <c r="AF861" s="35">
        <v>0.53044542107985915</v>
      </c>
      <c r="AG861" s="35">
        <v>0.53630032557465546</v>
      </c>
      <c r="AH861" s="35">
        <v>0.53507701330385415</v>
      </c>
      <c r="AI861" s="35">
        <v>0.5323951877646691</v>
      </c>
      <c r="AK861" s="28">
        <f t="shared" si="190"/>
        <v>51559.889768637542</v>
      </c>
      <c r="AL861" s="28">
        <f t="shared" si="191"/>
        <v>51907.756720304751</v>
      </c>
      <c r="AM861" s="28">
        <f t="shared" si="192"/>
        <v>52775.557574057551</v>
      </c>
      <c r="AN861" s="28">
        <f t="shared" si="193"/>
        <v>529958.09649279679</v>
      </c>
      <c r="AO861" s="28">
        <f t="shared" si="194"/>
        <v>53154.78629550364</v>
      </c>
      <c r="AP861" s="28">
        <f t="shared" si="195"/>
        <v>532860.40893141215</v>
      </c>
      <c r="AQ861" s="28">
        <f t="shared" si="196"/>
        <v>267447.67208781309</v>
      </c>
      <c r="AR861" s="28">
        <f t="shared" si="197"/>
        <v>52926.598907572952</v>
      </c>
      <c r="AS861" s="28">
        <f t="shared" si="198"/>
        <v>530445.42107985914</v>
      </c>
      <c r="AT861" s="28">
        <f t="shared" si="199"/>
        <v>536300.32557465544</v>
      </c>
      <c r="AU861" s="28">
        <f t="shared" si="200"/>
        <v>53507.701330385418</v>
      </c>
      <c r="AV861" s="28">
        <f t="shared" si="201"/>
        <v>53239.51877646691</v>
      </c>
    </row>
    <row r="862" spans="1:48" x14ac:dyDescent="0.3">
      <c r="A862" s="7" t="s">
        <v>281</v>
      </c>
      <c r="B862" s="7" t="s">
        <v>659</v>
      </c>
      <c r="C862" s="7">
        <v>1312</v>
      </c>
      <c r="D862" s="2" t="s">
        <v>8</v>
      </c>
      <c r="E862" s="2">
        <v>917</v>
      </c>
      <c r="F862" s="2" t="s">
        <v>2302</v>
      </c>
      <c r="G862" s="2" t="s">
        <v>655</v>
      </c>
      <c r="H862" s="8" t="s">
        <v>2000</v>
      </c>
      <c r="J862" s="1">
        <v>100000</v>
      </c>
      <c r="K862" s="1">
        <v>0</v>
      </c>
      <c r="L862" s="1">
        <v>100000</v>
      </c>
      <c r="M862" s="1">
        <v>0</v>
      </c>
      <c r="N862" s="1">
        <v>100000</v>
      </c>
      <c r="O862" s="1">
        <v>0</v>
      </c>
      <c r="P862" s="1">
        <v>500000</v>
      </c>
      <c r="Q862" s="1">
        <v>100000</v>
      </c>
      <c r="R862" s="1">
        <v>0</v>
      </c>
      <c r="S862" s="1">
        <v>0</v>
      </c>
      <c r="T862" s="1">
        <v>100000</v>
      </c>
      <c r="U862" s="1">
        <v>100000</v>
      </c>
      <c r="V862" s="29">
        <v>0.53120000000000001</v>
      </c>
      <c r="X862" s="35">
        <v>0.51559889768637546</v>
      </c>
      <c r="Y862" s="35">
        <v>0.51907756720304754</v>
      </c>
      <c r="Z862" s="35">
        <v>0.52775557574057552</v>
      </c>
      <c r="AA862" s="35">
        <v>0.52995809649279679</v>
      </c>
      <c r="AB862" s="35">
        <v>0.53154786295503642</v>
      </c>
      <c r="AC862" s="35">
        <v>0.53286040893141218</v>
      </c>
      <c r="AD862" s="35">
        <v>0.53489534417562612</v>
      </c>
      <c r="AE862" s="35">
        <v>0.52926598907572953</v>
      </c>
      <c r="AF862" s="35">
        <v>0.53044542107985915</v>
      </c>
      <c r="AG862" s="35">
        <v>0.53630032557465546</v>
      </c>
      <c r="AH862" s="35">
        <v>0.53507701330385415</v>
      </c>
      <c r="AI862" s="35">
        <v>0.5323951877646691</v>
      </c>
      <c r="AK862" s="28">
        <f t="shared" si="190"/>
        <v>51559.889768637542</v>
      </c>
      <c r="AL862" s="28">
        <f t="shared" si="191"/>
        <v>0</v>
      </c>
      <c r="AM862" s="28">
        <f t="shared" si="192"/>
        <v>52775.557574057551</v>
      </c>
      <c r="AN862" s="28">
        <f t="shared" si="193"/>
        <v>0</v>
      </c>
      <c r="AO862" s="28">
        <f t="shared" si="194"/>
        <v>53154.78629550364</v>
      </c>
      <c r="AP862" s="28">
        <f t="shared" si="195"/>
        <v>0</v>
      </c>
      <c r="AQ862" s="28">
        <f t="shared" si="196"/>
        <v>267447.67208781309</v>
      </c>
      <c r="AR862" s="28">
        <f t="shared" si="197"/>
        <v>52926.598907572952</v>
      </c>
      <c r="AS862" s="28">
        <f t="shared" si="198"/>
        <v>0</v>
      </c>
      <c r="AT862" s="28">
        <f t="shared" si="199"/>
        <v>0</v>
      </c>
      <c r="AU862" s="28">
        <f t="shared" si="200"/>
        <v>53507.701330385418</v>
      </c>
      <c r="AV862" s="28">
        <f t="shared" si="201"/>
        <v>53239.51877646691</v>
      </c>
    </row>
    <row r="863" spans="1:48" x14ac:dyDescent="0.3">
      <c r="A863" s="7" t="s">
        <v>281</v>
      </c>
      <c r="B863" s="7" t="s">
        <v>659</v>
      </c>
      <c r="C863" s="7">
        <v>1312</v>
      </c>
      <c r="D863" s="2" t="s">
        <v>8</v>
      </c>
      <c r="E863" s="2">
        <v>917</v>
      </c>
      <c r="F863" s="2" t="s">
        <v>687</v>
      </c>
      <c r="G863" s="2" t="s">
        <v>655</v>
      </c>
      <c r="H863" s="8" t="s">
        <v>2001</v>
      </c>
      <c r="J863" s="1">
        <v>100000</v>
      </c>
      <c r="K863" s="1">
        <v>100000</v>
      </c>
      <c r="L863" s="1">
        <v>100000</v>
      </c>
      <c r="M863" s="1">
        <v>100000</v>
      </c>
      <c r="N863" s="1">
        <v>100000</v>
      </c>
      <c r="O863" s="1">
        <v>100000</v>
      </c>
      <c r="P863" s="1">
        <v>100000</v>
      </c>
      <c r="Q863" s="1">
        <v>100000</v>
      </c>
      <c r="R863" s="1">
        <v>100000</v>
      </c>
      <c r="S863" s="1">
        <v>100000</v>
      </c>
      <c r="T863" s="1">
        <v>100000</v>
      </c>
      <c r="U863" s="1">
        <v>100000</v>
      </c>
      <c r="V863" s="29">
        <v>0.53120000000000001</v>
      </c>
      <c r="X863" s="35">
        <v>0.51559889768637546</v>
      </c>
      <c r="Y863" s="35">
        <v>0.51907756720304754</v>
      </c>
      <c r="Z863" s="35">
        <v>0.52775557574057552</v>
      </c>
      <c r="AA863" s="35">
        <v>0.52995809649279679</v>
      </c>
      <c r="AB863" s="35">
        <v>0.53154786295503642</v>
      </c>
      <c r="AC863" s="35">
        <v>0.53286040893141218</v>
      </c>
      <c r="AD863" s="35">
        <v>0.53489534417562612</v>
      </c>
      <c r="AE863" s="35">
        <v>0.52926598907572953</v>
      </c>
      <c r="AF863" s="35">
        <v>0.53044542107985915</v>
      </c>
      <c r="AG863" s="35">
        <v>0.53630032557465546</v>
      </c>
      <c r="AH863" s="35">
        <v>0.53507701330385415</v>
      </c>
      <c r="AI863" s="35">
        <v>0.5323951877646691</v>
      </c>
      <c r="AK863" s="28">
        <f t="shared" si="190"/>
        <v>51559.889768637542</v>
      </c>
      <c r="AL863" s="28">
        <f t="shared" si="191"/>
        <v>51907.756720304751</v>
      </c>
      <c r="AM863" s="28">
        <f t="shared" si="192"/>
        <v>52775.557574057551</v>
      </c>
      <c r="AN863" s="28">
        <f t="shared" si="193"/>
        <v>52995.809649279676</v>
      </c>
      <c r="AO863" s="28">
        <f t="shared" si="194"/>
        <v>53154.78629550364</v>
      </c>
      <c r="AP863" s="28">
        <f t="shared" si="195"/>
        <v>53286.040893141217</v>
      </c>
      <c r="AQ863" s="28">
        <f t="shared" si="196"/>
        <v>53489.534417562609</v>
      </c>
      <c r="AR863" s="28">
        <f t="shared" si="197"/>
        <v>52926.598907572952</v>
      </c>
      <c r="AS863" s="28">
        <f t="shared" si="198"/>
        <v>53044.542107985915</v>
      </c>
      <c r="AT863" s="28">
        <f t="shared" si="199"/>
        <v>53630.032557465544</v>
      </c>
      <c r="AU863" s="28">
        <f t="shared" si="200"/>
        <v>53507.701330385418</v>
      </c>
      <c r="AV863" s="28">
        <f t="shared" si="201"/>
        <v>53239.51877646691</v>
      </c>
    </row>
    <row r="864" spans="1:48" x14ac:dyDescent="0.3">
      <c r="A864" s="7" t="s">
        <v>281</v>
      </c>
      <c r="B864" s="7" t="s">
        <v>659</v>
      </c>
      <c r="C864" s="7">
        <v>1312</v>
      </c>
      <c r="D864" s="2" t="s">
        <v>8</v>
      </c>
      <c r="E864" s="2">
        <v>917</v>
      </c>
      <c r="F864" s="2" t="s">
        <v>2303</v>
      </c>
      <c r="G864" s="2" t="s">
        <v>655</v>
      </c>
      <c r="H864" s="8" t="s">
        <v>2002</v>
      </c>
      <c r="J864" s="1">
        <v>200000</v>
      </c>
      <c r="K864" s="1">
        <v>200000</v>
      </c>
      <c r="L864" s="1">
        <v>200000</v>
      </c>
      <c r="M864" s="1">
        <v>200000</v>
      </c>
      <c r="N864" s="1">
        <v>200000</v>
      </c>
      <c r="O864" s="1">
        <v>200000</v>
      </c>
      <c r="P864" s="1">
        <v>100000</v>
      </c>
      <c r="Q864" s="1">
        <v>200000</v>
      </c>
      <c r="R864" s="1">
        <v>200000</v>
      </c>
      <c r="S864" s="1">
        <v>200000</v>
      </c>
      <c r="T864" s="1">
        <v>200000</v>
      </c>
      <c r="U864" s="1">
        <v>100000</v>
      </c>
      <c r="V864" s="29">
        <v>0.53120000000000001</v>
      </c>
      <c r="X864" s="35">
        <v>0.51559889768637546</v>
      </c>
      <c r="Y864" s="35">
        <v>0.51907756720304754</v>
      </c>
      <c r="Z864" s="35">
        <v>0.52775557574057552</v>
      </c>
      <c r="AA864" s="35">
        <v>0.52995809649279679</v>
      </c>
      <c r="AB864" s="35">
        <v>0.53154786295503642</v>
      </c>
      <c r="AC864" s="35">
        <v>0.53286040893141218</v>
      </c>
      <c r="AD864" s="35">
        <v>0.53489534417562612</v>
      </c>
      <c r="AE864" s="35">
        <v>0.52926598907572953</v>
      </c>
      <c r="AF864" s="35">
        <v>0.53044542107985915</v>
      </c>
      <c r="AG864" s="35">
        <v>0.53630032557465546</v>
      </c>
      <c r="AH864" s="35">
        <v>0.53507701330385415</v>
      </c>
      <c r="AI864" s="35">
        <v>0.5323951877646691</v>
      </c>
      <c r="AK864" s="28">
        <f t="shared" si="190"/>
        <v>103119.77953727508</v>
      </c>
      <c r="AL864" s="28">
        <f t="shared" si="191"/>
        <v>103815.5134406095</v>
      </c>
      <c r="AM864" s="28">
        <f t="shared" si="192"/>
        <v>105551.1151481151</v>
      </c>
      <c r="AN864" s="28">
        <f t="shared" si="193"/>
        <v>105991.61929855935</v>
      </c>
      <c r="AO864" s="28">
        <f t="shared" si="194"/>
        <v>106309.57259100728</v>
      </c>
      <c r="AP864" s="28">
        <f t="shared" si="195"/>
        <v>106572.08178628243</v>
      </c>
      <c r="AQ864" s="28">
        <f t="shared" si="196"/>
        <v>53489.534417562609</v>
      </c>
      <c r="AR864" s="28">
        <f t="shared" si="197"/>
        <v>105853.1978151459</v>
      </c>
      <c r="AS864" s="28">
        <f t="shared" si="198"/>
        <v>106089.08421597183</v>
      </c>
      <c r="AT864" s="28">
        <f t="shared" si="199"/>
        <v>107260.06511493109</v>
      </c>
      <c r="AU864" s="28">
        <f t="shared" si="200"/>
        <v>107015.40266077084</v>
      </c>
      <c r="AV864" s="28">
        <f t="shared" si="201"/>
        <v>53239.51877646691</v>
      </c>
    </row>
    <row r="865" spans="1:48" x14ac:dyDescent="0.3">
      <c r="A865" s="7" t="s">
        <v>281</v>
      </c>
      <c r="B865" s="7" t="s">
        <v>659</v>
      </c>
      <c r="C865" s="7">
        <v>1312</v>
      </c>
      <c r="D865" s="2" t="s">
        <v>8</v>
      </c>
      <c r="E865" s="2">
        <v>917</v>
      </c>
      <c r="F865" s="2" t="s">
        <v>688</v>
      </c>
      <c r="G865" s="2" t="s">
        <v>655</v>
      </c>
      <c r="H865" s="8" t="s">
        <v>2003</v>
      </c>
      <c r="J865" s="1">
        <v>100000</v>
      </c>
      <c r="K865" s="1">
        <v>100000</v>
      </c>
      <c r="L865" s="1">
        <v>100000</v>
      </c>
      <c r="M865" s="1">
        <v>0</v>
      </c>
      <c r="N865" s="1">
        <v>100000</v>
      </c>
      <c r="O865" s="1">
        <v>0</v>
      </c>
      <c r="P865" s="1">
        <v>100000</v>
      </c>
      <c r="Q865" s="1">
        <v>100000</v>
      </c>
      <c r="R865" s="1">
        <v>0</v>
      </c>
      <c r="S865" s="1">
        <v>0</v>
      </c>
      <c r="T865" s="1">
        <v>100000</v>
      </c>
      <c r="U865" s="1">
        <v>100000</v>
      </c>
      <c r="V865" s="29">
        <v>0.53120000000000001</v>
      </c>
      <c r="X865" s="35">
        <v>0.51559889768637546</v>
      </c>
      <c r="Y865" s="35">
        <v>0.51907756720304754</v>
      </c>
      <c r="Z865" s="35">
        <v>0.52775557574057552</v>
      </c>
      <c r="AA865" s="35">
        <v>0.52995809649279679</v>
      </c>
      <c r="AB865" s="35">
        <v>0.53154786295503642</v>
      </c>
      <c r="AC865" s="35">
        <v>0.53286040893141218</v>
      </c>
      <c r="AD865" s="35">
        <v>0.53489534417562612</v>
      </c>
      <c r="AE865" s="35">
        <v>0.52926598907572953</v>
      </c>
      <c r="AF865" s="35">
        <v>0.53044542107985915</v>
      </c>
      <c r="AG865" s="35">
        <v>0.53630032557465546</v>
      </c>
      <c r="AH865" s="35">
        <v>0.53507701330385415</v>
      </c>
      <c r="AI865" s="35">
        <v>0.5323951877646691</v>
      </c>
      <c r="AK865" s="28">
        <f t="shared" si="190"/>
        <v>51559.889768637542</v>
      </c>
      <c r="AL865" s="28">
        <f t="shared" si="191"/>
        <v>51907.756720304751</v>
      </c>
      <c r="AM865" s="28">
        <f t="shared" si="192"/>
        <v>52775.557574057551</v>
      </c>
      <c r="AN865" s="28">
        <f t="shared" si="193"/>
        <v>0</v>
      </c>
      <c r="AO865" s="28">
        <f t="shared" si="194"/>
        <v>53154.78629550364</v>
      </c>
      <c r="AP865" s="28">
        <f t="shared" si="195"/>
        <v>0</v>
      </c>
      <c r="AQ865" s="28">
        <f t="shared" si="196"/>
        <v>53489.534417562609</v>
      </c>
      <c r="AR865" s="28">
        <f t="shared" si="197"/>
        <v>52926.598907572952</v>
      </c>
      <c r="AS865" s="28">
        <f t="shared" si="198"/>
        <v>0</v>
      </c>
      <c r="AT865" s="28">
        <f t="shared" si="199"/>
        <v>0</v>
      </c>
      <c r="AU865" s="28">
        <f t="shared" si="200"/>
        <v>53507.701330385418</v>
      </c>
      <c r="AV865" s="28">
        <f t="shared" si="201"/>
        <v>53239.51877646691</v>
      </c>
    </row>
    <row r="866" spans="1:48" x14ac:dyDescent="0.3">
      <c r="A866" s="7" t="s">
        <v>281</v>
      </c>
      <c r="B866" s="7" t="s">
        <v>659</v>
      </c>
      <c r="C866" s="7">
        <v>1312</v>
      </c>
      <c r="D866" s="2" t="s">
        <v>8</v>
      </c>
      <c r="E866" s="2">
        <v>917</v>
      </c>
      <c r="F866" s="2" t="s">
        <v>692</v>
      </c>
      <c r="G866" s="2" t="s">
        <v>655</v>
      </c>
      <c r="H866" s="8" t="s">
        <v>2004</v>
      </c>
      <c r="J866" s="1">
        <v>200000</v>
      </c>
      <c r="K866" s="1">
        <v>200000</v>
      </c>
      <c r="L866" s="1">
        <v>200000</v>
      </c>
      <c r="M866" s="1">
        <v>0</v>
      </c>
      <c r="N866" s="1">
        <v>200000</v>
      </c>
      <c r="O866" s="1">
        <v>0</v>
      </c>
      <c r="P866" s="1">
        <v>100000</v>
      </c>
      <c r="Q866" s="1">
        <v>200000</v>
      </c>
      <c r="R866" s="1">
        <v>0</v>
      </c>
      <c r="S866" s="1">
        <v>0</v>
      </c>
      <c r="T866" s="1">
        <v>200000</v>
      </c>
      <c r="U866" s="1">
        <v>100000</v>
      </c>
      <c r="V866" s="29">
        <v>0.53120000000000001</v>
      </c>
      <c r="X866" s="35">
        <v>0.51559889768637546</v>
      </c>
      <c r="Y866" s="35">
        <v>0.51907756720304754</v>
      </c>
      <c r="Z866" s="35">
        <v>0.52775557574057552</v>
      </c>
      <c r="AA866" s="35">
        <v>0.52995809649279679</v>
      </c>
      <c r="AB866" s="35">
        <v>0.53154786295503642</v>
      </c>
      <c r="AC866" s="35">
        <v>0.53286040893141218</v>
      </c>
      <c r="AD866" s="35">
        <v>0.53489534417562612</v>
      </c>
      <c r="AE866" s="35">
        <v>0.52926598907572953</v>
      </c>
      <c r="AF866" s="35">
        <v>0.53044542107985915</v>
      </c>
      <c r="AG866" s="35">
        <v>0.53630032557465546</v>
      </c>
      <c r="AH866" s="35">
        <v>0.53507701330385415</v>
      </c>
      <c r="AI866" s="35">
        <v>0.5323951877646691</v>
      </c>
      <c r="AK866" s="28">
        <f t="shared" si="190"/>
        <v>103119.77953727508</v>
      </c>
      <c r="AL866" s="28">
        <f t="shared" si="191"/>
        <v>103815.5134406095</v>
      </c>
      <c r="AM866" s="28">
        <f t="shared" si="192"/>
        <v>105551.1151481151</v>
      </c>
      <c r="AN866" s="28">
        <f t="shared" si="193"/>
        <v>0</v>
      </c>
      <c r="AO866" s="28">
        <f t="shared" si="194"/>
        <v>106309.57259100728</v>
      </c>
      <c r="AP866" s="28">
        <f t="shared" si="195"/>
        <v>0</v>
      </c>
      <c r="AQ866" s="28">
        <f t="shared" si="196"/>
        <v>53489.534417562609</v>
      </c>
      <c r="AR866" s="28">
        <f t="shared" si="197"/>
        <v>105853.1978151459</v>
      </c>
      <c r="AS866" s="28">
        <f t="shared" si="198"/>
        <v>0</v>
      </c>
      <c r="AT866" s="28">
        <f t="shared" si="199"/>
        <v>0</v>
      </c>
      <c r="AU866" s="28">
        <f t="shared" si="200"/>
        <v>107015.40266077084</v>
      </c>
      <c r="AV866" s="28">
        <f t="shared" si="201"/>
        <v>53239.51877646691</v>
      </c>
    </row>
    <row r="867" spans="1:48" x14ac:dyDescent="0.3">
      <c r="A867" s="7" t="s">
        <v>281</v>
      </c>
      <c r="B867" s="7" t="s">
        <v>659</v>
      </c>
      <c r="C867" s="7">
        <v>1312</v>
      </c>
      <c r="D867" s="2" t="s">
        <v>8</v>
      </c>
      <c r="E867" s="2">
        <v>917</v>
      </c>
      <c r="F867" s="2" t="s">
        <v>2304</v>
      </c>
      <c r="G867" s="2" t="s">
        <v>655</v>
      </c>
      <c r="H867" s="8" t="s">
        <v>2005</v>
      </c>
      <c r="J867" s="1">
        <v>200000</v>
      </c>
      <c r="K867" s="1">
        <v>200000</v>
      </c>
      <c r="L867" s="1">
        <v>200000</v>
      </c>
      <c r="M867" s="1">
        <v>0</v>
      </c>
      <c r="N867" s="1">
        <v>200000</v>
      </c>
      <c r="O867" s="1">
        <v>0</v>
      </c>
      <c r="P867" s="1">
        <v>100000</v>
      </c>
      <c r="Q867" s="1">
        <v>200000</v>
      </c>
      <c r="R867" s="1">
        <v>0</v>
      </c>
      <c r="S867" s="1">
        <v>0</v>
      </c>
      <c r="T867" s="1">
        <v>200000</v>
      </c>
      <c r="U867" s="1">
        <v>100000</v>
      </c>
      <c r="V867" s="29">
        <v>0.53120000000000001</v>
      </c>
      <c r="X867" s="35">
        <v>0.51559889768637546</v>
      </c>
      <c r="Y867" s="35">
        <v>0.51907756720304754</v>
      </c>
      <c r="Z867" s="35">
        <v>0.52775557574057552</v>
      </c>
      <c r="AA867" s="35">
        <v>0.52995809649279679</v>
      </c>
      <c r="AB867" s="35">
        <v>0.53154786295503642</v>
      </c>
      <c r="AC867" s="35">
        <v>0.53286040893141218</v>
      </c>
      <c r="AD867" s="35">
        <v>0.53489534417562612</v>
      </c>
      <c r="AE867" s="35">
        <v>0.52926598907572953</v>
      </c>
      <c r="AF867" s="35">
        <v>0.53044542107985915</v>
      </c>
      <c r="AG867" s="35">
        <v>0.53630032557465546</v>
      </c>
      <c r="AH867" s="35">
        <v>0.53507701330385415</v>
      </c>
      <c r="AI867" s="35">
        <v>0.5323951877646691</v>
      </c>
      <c r="AK867" s="28">
        <f t="shared" si="190"/>
        <v>103119.77953727508</v>
      </c>
      <c r="AL867" s="28">
        <f t="shared" si="191"/>
        <v>103815.5134406095</v>
      </c>
      <c r="AM867" s="28">
        <f t="shared" si="192"/>
        <v>105551.1151481151</v>
      </c>
      <c r="AN867" s="28">
        <f t="shared" si="193"/>
        <v>0</v>
      </c>
      <c r="AO867" s="28">
        <f t="shared" si="194"/>
        <v>106309.57259100728</v>
      </c>
      <c r="AP867" s="28">
        <f t="shared" si="195"/>
        <v>0</v>
      </c>
      <c r="AQ867" s="28">
        <f t="shared" si="196"/>
        <v>53489.534417562609</v>
      </c>
      <c r="AR867" s="28">
        <f t="shared" si="197"/>
        <v>105853.1978151459</v>
      </c>
      <c r="AS867" s="28">
        <f t="shared" si="198"/>
        <v>0</v>
      </c>
      <c r="AT867" s="28">
        <f t="shared" si="199"/>
        <v>0</v>
      </c>
      <c r="AU867" s="28">
        <f t="shared" si="200"/>
        <v>107015.40266077084</v>
      </c>
      <c r="AV867" s="28">
        <f t="shared" si="201"/>
        <v>53239.51877646691</v>
      </c>
    </row>
    <row r="868" spans="1:48" x14ac:dyDescent="0.3">
      <c r="A868" s="7" t="s">
        <v>281</v>
      </c>
      <c r="B868" s="7" t="s">
        <v>659</v>
      </c>
      <c r="C868" s="7">
        <v>1312</v>
      </c>
      <c r="D868" s="2" t="s">
        <v>8</v>
      </c>
      <c r="E868" s="2">
        <v>917</v>
      </c>
      <c r="F868" s="2" t="s">
        <v>2305</v>
      </c>
      <c r="G868" s="2" t="s">
        <v>655</v>
      </c>
      <c r="H868" s="8" t="s">
        <v>2006</v>
      </c>
      <c r="J868" s="1">
        <v>0</v>
      </c>
      <c r="K868" s="1">
        <v>200000</v>
      </c>
      <c r="L868" s="1">
        <v>100000</v>
      </c>
      <c r="M868" s="1">
        <v>100000</v>
      </c>
      <c r="N868" s="1">
        <v>100000</v>
      </c>
      <c r="O868" s="1">
        <v>100000</v>
      </c>
      <c r="P868" s="1">
        <v>500000</v>
      </c>
      <c r="Q868" s="1">
        <v>100000</v>
      </c>
      <c r="R868" s="1">
        <v>100000</v>
      </c>
      <c r="S868" s="1">
        <v>100000</v>
      </c>
      <c r="T868" s="1">
        <v>100000</v>
      </c>
      <c r="U868" s="1">
        <v>100000</v>
      </c>
      <c r="V868" s="29">
        <v>0.53120000000000001</v>
      </c>
      <c r="X868" s="35">
        <v>0.51559889768637546</v>
      </c>
      <c r="Y868" s="35">
        <v>0.51907756720304754</v>
      </c>
      <c r="Z868" s="35">
        <v>0.52775557574057552</v>
      </c>
      <c r="AA868" s="35">
        <v>0.52995809649279679</v>
      </c>
      <c r="AB868" s="35">
        <v>0.53154786295503642</v>
      </c>
      <c r="AC868" s="35">
        <v>0.53286040893141218</v>
      </c>
      <c r="AD868" s="35">
        <v>0.53489534417562612</v>
      </c>
      <c r="AE868" s="35">
        <v>0.52926598907572953</v>
      </c>
      <c r="AF868" s="35">
        <v>0.53044542107985915</v>
      </c>
      <c r="AG868" s="35">
        <v>0.53630032557465546</v>
      </c>
      <c r="AH868" s="35">
        <v>0.53507701330385415</v>
      </c>
      <c r="AI868" s="35">
        <v>0.5323951877646691</v>
      </c>
      <c r="AK868" s="28">
        <f t="shared" si="190"/>
        <v>0</v>
      </c>
      <c r="AL868" s="28">
        <f t="shared" si="191"/>
        <v>103815.5134406095</v>
      </c>
      <c r="AM868" s="28">
        <f t="shared" si="192"/>
        <v>52775.557574057551</v>
      </c>
      <c r="AN868" s="28">
        <f t="shared" si="193"/>
        <v>52995.809649279676</v>
      </c>
      <c r="AO868" s="28">
        <f t="shared" si="194"/>
        <v>53154.78629550364</v>
      </c>
      <c r="AP868" s="28">
        <f t="shared" si="195"/>
        <v>53286.040893141217</v>
      </c>
      <c r="AQ868" s="28">
        <f t="shared" si="196"/>
        <v>267447.67208781309</v>
      </c>
      <c r="AR868" s="28">
        <f t="shared" si="197"/>
        <v>52926.598907572952</v>
      </c>
      <c r="AS868" s="28">
        <f t="shared" si="198"/>
        <v>53044.542107985915</v>
      </c>
      <c r="AT868" s="28">
        <f t="shared" si="199"/>
        <v>53630.032557465544</v>
      </c>
      <c r="AU868" s="28">
        <f t="shared" si="200"/>
        <v>53507.701330385418</v>
      </c>
      <c r="AV868" s="28">
        <f t="shared" si="201"/>
        <v>53239.51877646691</v>
      </c>
    </row>
    <row r="869" spans="1:48" x14ac:dyDescent="0.3">
      <c r="A869" s="7" t="s">
        <v>281</v>
      </c>
      <c r="B869" s="7" t="s">
        <v>659</v>
      </c>
      <c r="C869" s="7">
        <v>1312</v>
      </c>
      <c r="D869" s="2" t="s">
        <v>8</v>
      </c>
      <c r="E869" s="2">
        <v>917</v>
      </c>
      <c r="F869" s="2" t="s">
        <v>2306</v>
      </c>
      <c r="G869" s="2" t="s">
        <v>655</v>
      </c>
      <c r="H869" s="8" t="s">
        <v>2007</v>
      </c>
      <c r="J869" s="1">
        <v>400000</v>
      </c>
      <c r="K869" s="1">
        <v>100000</v>
      </c>
      <c r="L869" s="1">
        <v>400000</v>
      </c>
      <c r="M869" s="1">
        <v>400000</v>
      </c>
      <c r="N869" s="1">
        <v>500000</v>
      </c>
      <c r="O869" s="1">
        <v>400000</v>
      </c>
      <c r="P869" s="1">
        <v>500000</v>
      </c>
      <c r="Q869" s="1">
        <v>0</v>
      </c>
      <c r="R869" s="1">
        <v>400000</v>
      </c>
      <c r="S869" s="1">
        <v>400000</v>
      </c>
      <c r="T869" s="1">
        <v>400000</v>
      </c>
      <c r="U869" s="1">
        <v>400000</v>
      </c>
      <c r="V869" s="29">
        <v>0.53120000000000001</v>
      </c>
      <c r="X869" s="35">
        <v>0.51559889768637546</v>
      </c>
      <c r="Y869" s="35">
        <v>0.51907756720304754</v>
      </c>
      <c r="Z869" s="35">
        <v>0.52775557574057552</v>
      </c>
      <c r="AA869" s="35">
        <v>0.52995809649279679</v>
      </c>
      <c r="AB869" s="35">
        <v>0.53154786295503642</v>
      </c>
      <c r="AC869" s="35">
        <v>0.53286040893141218</v>
      </c>
      <c r="AD869" s="35">
        <v>0.53489534417562612</v>
      </c>
      <c r="AE869" s="35">
        <v>0.52926598907572953</v>
      </c>
      <c r="AF869" s="35">
        <v>0.53044542107985915</v>
      </c>
      <c r="AG869" s="35">
        <v>0.53630032557465546</v>
      </c>
      <c r="AH869" s="35">
        <v>0.53507701330385415</v>
      </c>
      <c r="AI869" s="35">
        <v>0.5323951877646691</v>
      </c>
      <c r="AK869" s="28">
        <f t="shared" si="190"/>
        <v>206239.55907455017</v>
      </c>
      <c r="AL869" s="28">
        <f t="shared" si="191"/>
        <v>51907.756720304751</v>
      </c>
      <c r="AM869" s="28">
        <f t="shared" si="192"/>
        <v>211102.23029623021</v>
      </c>
      <c r="AN869" s="28">
        <f t="shared" si="193"/>
        <v>211983.2385971187</v>
      </c>
      <c r="AO869" s="28">
        <f t="shared" si="194"/>
        <v>265773.93147751823</v>
      </c>
      <c r="AP869" s="28">
        <f t="shared" si="195"/>
        <v>213144.16357256487</v>
      </c>
      <c r="AQ869" s="28">
        <f t="shared" si="196"/>
        <v>267447.67208781309</v>
      </c>
      <c r="AR869" s="28">
        <f t="shared" si="197"/>
        <v>0</v>
      </c>
      <c r="AS869" s="28">
        <f t="shared" si="198"/>
        <v>212178.16843194366</v>
      </c>
      <c r="AT869" s="28">
        <f t="shared" si="199"/>
        <v>214520.13022986217</v>
      </c>
      <c r="AU869" s="28">
        <f t="shared" si="200"/>
        <v>214030.80532154167</v>
      </c>
      <c r="AV869" s="28">
        <f t="shared" si="201"/>
        <v>212958.07510586764</v>
      </c>
    </row>
    <row r="870" spans="1:48" x14ac:dyDescent="0.3">
      <c r="A870" s="7" t="s">
        <v>281</v>
      </c>
      <c r="B870" s="7" t="s">
        <v>659</v>
      </c>
      <c r="C870" s="7">
        <v>1312</v>
      </c>
      <c r="D870" s="2" t="s">
        <v>8</v>
      </c>
      <c r="E870" s="2">
        <v>917</v>
      </c>
      <c r="F870" s="2" t="s">
        <v>2307</v>
      </c>
      <c r="G870" s="2" t="s">
        <v>655</v>
      </c>
      <c r="H870" s="8" t="s">
        <v>2008</v>
      </c>
      <c r="J870" s="1">
        <v>0</v>
      </c>
      <c r="K870" s="1">
        <v>0</v>
      </c>
      <c r="L870" s="1">
        <v>200000</v>
      </c>
      <c r="M870" s="1">
        <v>200000</v>
      </c>
      <c r="N870" s="1">
        <v>500000</v>
      </c>
      <c r="O870" s="1">
        <v>200000</v>
      </c>
      <c r="P870" s="1">
        <v>0</v>
      </c>
      <c r="Q870" s="1">
        <v>0</v>
      </c>
      <c r="R870" s="1">
        <v>200000</v>
      </c>
      <c r="S870" s="1">
        <v>200000</v>
      </c>
      <c r="T870" s="1">
        <v>0</v>
      </c>
      <c r="U870" s="1">
        <v>0</v>
      </c>
      <c r="V870" s="29">
        <v>0.53120000000000001</v>
      </c>
      <c r="X870" s="35">
        <v>0.51559889768637546</v>
      </c>
      <c r="Y870" s="35">
        <v>0.51907756720304754</v>
      </c>
      <c r="Z870" s="35">
        <v>0.52775557574057552</v>
      </c>
      <c r="AA870" s="35">
        <v>0.52995809649279679</v>
      </c>
      <c r="AB870" s="35">
        <v>0.53154786295503642</v>
      </c>
      <c r="AC870" s="35">
        <v>0.53286040893141218</v>
      </c>
      <c r="AD870" s="35">
        <v>0.53489534417562612</v>
      </c>
      <c r="AE870" s="35">
        <v>0.52926598907572953</v>
      </c>
      <c r="AF870" s="35">
        <v>0.53044542107985915</v>
      </c>
      <c r="AG870" s="35">
        <v>0.53630032557465546</v>
      </c>
      <c r="AH870" s="35">
        <v>0.53507701330385415</v>
      </c>
      <c r="AI870" s="35">
        <v>0.5323951877646691</v>
      </c>
      <c r="AK870" s="28">
        <f t="shared" si="190"/>
        <v>0</v>
      </c>
      <c r="AL870" s="28">
        <f t="shared" si="191"/>
        <v>0</v>
      </c>
      <c r="AM870" s="28">
        <f t="shared" si="192"/>
        <v>105551.1151481151</v>
      </c>
      <c r="AN870" s="28">
        <f t="shared" si="193"/>
        <v>105991.61929855935</v>
      </c>
      <c r="AO870" s="28">
        <f t="shared" si="194"/>
        <v>265773.93147751823</v>
      </c>
      <c r="AP870" s="28">
        <f t="shared" si="195"/>
        <v>106572.08178628243</v>
      </c>
      <c r="AQ870" s="28">
        <f t="shared" si="196"/>
        <v>0</v>
      </c>
      <c r="AR870" s="28">
        <f t="shared" si="197"/>
        <v>0</v>
      </c>
      <c r="AS870" s="28">
        <f t="shared" si="198"/>
        <v>106089.08421597183</v>
      </c>
      <c r="AT870" s="28">
        <f t="shared" si="199"/>
        <v>107260.06511493109</v>
      </c>
      <c r="AU870" s="28">
        <f t="shared" si="200"/>
        <v>0</v>
      </c>
      <c r="AV870" s="28">
        <f t="shared" si="201"/>
        <v>0</v>
      </c>
    </row>
    <row r="871" spans="1:48" x14ac:dyDescent="0.3">
      <c r="A871" s="7" t="s">
        <v>281</v>
      </c>
      <c r="B871" s="7" t="s">
        <v>659</v>
      </c>
      <c r="C871" s="7">
        <v>1312</v>
      </c>
      <c r="D871" s="2" t="s">
        <v>8</v>
      </c>
      <c r="E871" s="2">
        <v>917</v>
      </c>
      <c r="F871" s="2" t="s">
        <v>712</v>
      </c>
      <c r="G871" s="2" t="s">
        <v>655</v>
      </c>
      <c r="H871" s="8" t="s">
        <v>2009</v>
      </c>
      <c r="J871" s="1">
        <v>100000</v>
      </c>
      <c r="K871" s="1">
        <v>100000</v>
      </c>
      <c r="L871" s="1">
        <v>100000</v>
      </c>
      <c r="M871" s="1">
        <v>100000</v>
      </c>
      <c r="N871" s="1">
        <v>500000</v>
      </c>
      <c r="O871" s="1">
        <v>100000</v>
      </c>
      <c r="P871" s="1">
        <v>500000</v>
      </c>
      <c r="Q871" s="1">
        <v>100000</v>
      </c>
      <c r="R871" s="1">
        <v>100000</v>
      </c>
      <c r="S871" s="1">
        <v>100000</v>
      </c>
      <c r="T871" s="1">
        <v>100000</v>
      </c>
      <c r="U871" s="1">
        <v>100000</v>
      </c>
      <c r="V871" s="29">
        <v>0.53120000000000001</v>
      </c>
      <c r="X871" s="35">
        <v>0.51559889768637546</v>
      </c>
      <c r="Y871" s="35">
        <v>0.51907756720304754</v>
      </c>
      <c r="Z871" s="35">
        <v>0.52775557574057552</v>
      </c>
      <c r="AA871" s="35">
        <v>0.52995809649279679</v>
      </c>
      <c r="AB871" s="35">
        <v>0.53154786295503642</v>
      </c>
      <c r="AC871" s="35">
        <v>0.53286040893141218</v>
      </c>
      <c r="AD871" s="35">
        <v>0.53489534417562612</v>
      </c>
      <c r="AE871" s="35">
        <v>0.52926598907572953</v>
      </c>
      <c r="AF871" s="35">
        <v>0.53044542107985915</v>
      </c>
      <c r="AG871" s="35">
        <v>0.53630032557465546</v>
      </c>
      <c r="AH871" s="35">
        <v>0.53507701330385415</v>
      </c>
      <c r="AI871" s="35">
        <v>0.5323951877646691</v>
      </c>
      <c r="AK871" s="28">
        <f t="shared" si="190"/>
        <v>51559.889768637542</v>
      </c>
      <c r="AL871" s="28">
        <f t="shared" si="191"/>
        <v>51907.756720304751</v>
      </c>
      <c r="AM871" s="28">
        <f t="shared" si="192"/>
        <v>52775.557574057551</v>
      </c>
      <c r="AN871" s="28">
        <f t="shared" si="193"/>
        <v>52995.809649279676</v>
      </c>
      <c r="AO871" s="28">
        <f t="shared" si="194"/>
        <v>265773.93147751823</v>
      </c>
      <c r="AP871" s="28">
        <f t="shared" si="195"/>
        <v>53286.040893141217</v>
      </c>
      <c r="AQ871" s="28">
        <f t="shared" si="196"/>
        <v>267447.67208781309</v>
      </c>
      <c r="AR871" s="28">
        <f t="shared" si="197"/>
        <v>52926.598907572952</v>
      </c>
      <c r="AS871" s="28">
        <f t="shared" si="198"/>
        <v>53044.542107985915</v>
      </c>
      <c r="AT871" s="28">
        <f t="shared" si="199"/>
        <v>53630.032557465544</v>
      </c>
      <c r="AU871" s="28">
        <f t="shared" si="200"/>
        <v>53507.701330385418</v>
      </c>
      <c r="AV871" s="28">
        <f t="shared" si="201"/>
        <v>53239.51877646691</v>
      </c>
    </row>
    <row r="872" spans="1:48" x14ac:dyDescent="0.3">
      <c r="A872" s="7" t="s">
        <v>281</v>
      </c>
      <c r="B872" s="7" t="s">
        <v>659</v>
      </c>
      <c r="C872" s="7">
        <v>1312</v>
      </c>
      <c r="D872" s="2" t="s">
        <v>8</v>
      </c>
      <c r="E872" s="2">
        <v>917</v>
      </c>
      <c r="F872" s="2" t="s">
        <v>2308</v>
      </c>
      <c r="G872" s="2" t="s">
        <v>655</v>
      </c>
      <c r="H872" s="8" t="s">
        <v>2010</v>
      </c>
      <c r="J872" s="1">
        <v>100000</v>
      </c>
      <c r="K872" s="1">
        <v>100000</v>
      </c>
      <c r="L872" s="1">
        <v>100000</v>
      </c>
      <c r="M872" s="1">
        <v>0</v>
      </c>
      <c r="N872" s="1">
        <v>100000</v>
      </c>
      <c r="O872" s="1">
        <v>0</v>
      </c>
      <c r="P872" s="1">
        <v>300000</v>
      </c>
      <c r="Q872" s="1">
        <v>100000</v>
      </c>
      <c r="R872" s="1">
        <v>0</v>
      </c>
      <c r="S872" s="1">
        <v>0</v>
      </c>
      <c r="T872" s="1">
        <v>100000</v>
      </c>
      <c r="U872" s="1">
        <v>100000</v>
      </c>
      <c r="V872" s="29">
        <v>0.53120000000000001</v>
      </c>
      <c r="X872" s="35">
        <v>0.51559889768637546</v>
      </c>
      <c r="Y872" s="35">
        <v>0.51907756720304754</v>
      </c>
      <c r="Z872" s="35">
        <v>0.52775557574057552</v>
      </c>
      <c r="AA872" s="35">
        <v>0.52995809649279679</v>
      </c>
      <c r="AB872" s="35">
        <v>0.53154786295503642</v>
      </c>
      <c r="AC872" s="35">
        <v>0.53286040893141218</v>
      </c>
      <c r="AD872" s="35">
        <v>0.53489534417562612</v>
      </c>
      <c r="AE872" s="35">
        <v>0.52926598907572953</v>
      </c>
      <c r="AF872" s="35">
        <v>0.53044542107985915</v>
      </c>
      <c r="AG872" s="35">
        <v>0.53630032557465546</v>
      </c>
      <c r="AH872" s="35">
        <v>0.53507701330385415</v>
      </c>
      <c r="AI872" s="35">
        <v>0.5323951877646691</v>
      </c>
      <c r="AK872" s="28">
        <f t="shared" si="190"/>
        <v>51559.889768637542</v>
      </c>
      <c r="AL872" s="28">
        <f t="shared" si="191"/>
        <v>51907.756720304751</v>
      </c>
      <c r="AM872" s="28">
        <f t="shared" si="192"/>
        <v>52775.557574057551</v>
      </c>
      <c r="AN872" s="28">
        <f t="shared" si="193"/>
        <v>0</v>
      </c>
      <c r="AO872" s="28">
        <f t="shared" si="194"/>
        <v>53154.78629550364</v>
      </c>
      <c r="AP872" s="28">
        <f t="shared" si="195"/>
        <v>0</v>
      </c>
      <c r="AQ872" s="28">
        <f t="shared" si="196"/>
        <v>160468.60325268784</v>
      </c>
      <c r="AR872" s="28">
        <f t="shared" si="197"/>
        <v>52926.598907572952</v>
      </c>
      <c r="AS872" s="28">
        <f t="shared" si="198"/>
        <v>0</v>
      </c>
      <c r="AT872" s="28">
        <f t="shared" si="199"/>
        <v>0</v>
      </c>
      <c r="AU872" s="28">
        <f t="shared" si="200"/>
        <v>53507.701330385418</v>
      </c>
      <c r="AV872" s="28">
        <f t="shared" si="201"/>
        <v>53239.51877646691</v>
      </c>
    </row>
    <row r="873" spans="1:48" x14ac:dyDescent="0.3">
      <c r="A873" s="7" t="s">
        <v>281</v>
      </c>
      <c r="B873" s="7" t="s">
        <v>659</v>
      </c>
      <c r="C873" s="7">
        <v>1312</v>
      </c>
      <c r="D873" s="2" t="s">
        <v>8</v>
      </c>
      <c r="E873" s="2">
        <v>917</v>
      </c>
      <c r="F873" s="2" t="s">
        <v>2309</v>
      </c>
      <c r="G873" s="2" t="s">
        <v>655</v>
      </c>
      <c r="H873" s="8" t="s">
        <v>2011</v>
      </c>
      <c r="J873" s="1">
        <v>0</v>
      </c>
      <c r="K873" s="1">
        <v>0</v>
      </c>
      <c r="L873" s="1">
        <v>100000</v>
      </c>
      <c r="M873" s="1">
        <v>100000</v>
      </c>
      <c r="N873" s="1">
        <v>100000</v>
      </c>
      <c r="O873" s="1">
        <v>100000</v>
      </c>
      <c r="P873" s="1">
        <v>100000</v>
      </c>
      <c r="Q873" s="1">
        <v>100000</v>
      </c>
      <c r="R873" s="1">
        <v>100000</v>
      </c>
      <c r="S873" s="1">
        <v>100000</v>
      </c>
      <c r="T873" s="1">
        <v>100000</v>
      </c>
      <c r="U873" s="1">
        <v>100000</v>
      </c>
      <c r="V873" s="29">
        <v>0.53120000000000001</v>
      </c>
      <c r="X873" s="35">
        <v>0.51559889768637546</v>
      </c>
      <c r="Y873" s="35">
        <v>0.51907756720304754</v>
      </c>
      <c r="Z873" s="35">
        <v>0.52775557574057552</v>
      </c>
      <c r="AA873" s="35">
        <v>0.52995809649279679</v>
      </c>
      <c r="AB873" s="35">
        <v>0.53154786295503642</v>
      </c>
      <c r="AC873" s="35">
        <v>0.53286040893141218</v>
      </c>
      <c r="AD873" s="35">
        <v>0.53489534417562612</v>
      </c>
      <c r="AE873" s="35">
        <v>0.52926598907572953</v>
      </c>
      <c r="AF873" s="35">
        <v>0.53044542107985915</v>
      </c>
      <c r="AG873" s="35">
        <v>0.53630032557465546</v>
      </c>
      <c r="AH873" s="35">
        <v>0.53507701330385415</v>
      </c>
      <c r="AI873" s="35">
        <v>0.5323951877646691</v>
      </c>
      <c r="AK873" s="28">
        <f t="shared" si="190"/>
        <v>0</v>
      </c>
      <c r="AL873" s="28">
        <f t="shared" si="191"/>
        <v>0</v>
      </c>
      <c r="AM873" s="28">
        <f t="shared" si="192"/>
        <v>52775.557574057551</v>
      </c>
      <c r="AN873" s="28">
        <f t="shared" si="193"/>
        <v>52995.809649279676</v>
      </c>
      <c r="AO873" s="28">
        <f t="shared" si="194"/>
        <v>53154.78629550364</v>
      </c>
      <c r="AP873" s="28">
        <f t="shared" si="195"/>
        <v>53286.040893141217</v>
      </c>
      <c r="AQ873" s="28">
        <f t="shared" si="196"/>
        <v>53489.534417562609</v>
      </c>
      <c r="AR873" s="28">
        <f t="shared" si="197"/>
        <v>52926.598907572952</v>
      </c>
      <c r="AS873" s="28">
        <f t="shared" si="198"/>
        <v>53044.542107985915</v>
      </c>
      <c r="AT873" s="28">
        <f t="shared" si="199"/>
        <v>53630.032557465544</v>
      </c>
      <c r="AU873" s="28">
        <f t="shared" si="200"/>
        <v>53507.701330385418</v>
      </c>
      <c r="AV873" s="28">
        <f t="shared" si="201"/>
        <v>53239.51877646691</v>
      </c>
    </row>
    <row r="874" spans="1:48" x14ac:dyDescent="0.3">
      <c r="A874" s="7" t="s">
        <v>281</v>
      </c>
      <c r="B874" s="7" t="s">
        <v>659</v>
      </c>
      <c r="C874" s="7">
        <v>1312</v>
      </c>
      <c r="D874" s="2" t="s">
        <v>8</v>
      </c>
      <c r="E874" s="2">
        <v>917</v>
      </c>
      <c r="F874" s="2" t="s">
        <v>2310</v>
      </c>
      <c r="G874" s="2" t="s">
        <v>655</v>
      </c>
      <c r="H874" s="8" t="s">
        <v>2012</v>
      </c>
      <c r="J874" s="1">
        <v>100000</v>
      </c>
      <c r="K874" s="1">
        <v>100000</v>
      </c>
      <c r="L874" s="1">
        <v>100000</v>
      </c>
      <c r="M874" s="1">
        <v>100000</v>
      </c>
      <c r="N874" s="1">
        <v>100000</v>
      </c>
      <c r="O874" s="1">
        <v>500000</v>
      </c>
      <c r="P874" s="1">
        <v>300000</v>
      </c>
      <c r="Q874" s="1">
        <v>100000</v>
      </c>
      <c r="R874" s="1">
        <v>100000</v>
      </c>
      <c r="S874" s="1">
        <v>100000</v>
      </c>
      <c r="T874" s="1">
        <v>100000</v>
      </c>
      <c r="U874" s="1">
        <v>100000</v>
      </c>
      <c r="V874" s="29">
        <v>0.53120000000000001</v>
      </c>
      <c r="X874" s="35">
        <v>0.51559889768637546</v>
      </c>
      <c r="Y874" s="35">
        <v>0.51907756720304754</v>
      </c>
      <c r="Z874" s="35">
        <v>0.52775557574057552</v>
      </c>
      <c r="AA874" s="35">
        <v>0.52995809649279679</v>
      </c>
      <c r="AB874" s="35">
        <v>0.53154786295503642</v>
      </c>
      <c r="AC874" s="35">
        <v>0.53286040893141218</v>
      </c>
      <c r="AD874" s="35">
        <v>0.53489534417562612</v>
      </c>
      <c r="AE874" s="35">
        <v>0.52926598907572953</v>
      </c>
      <c r="AF874" s="35">
        <v>0.53044542107985915</v>
      </c>
      <c r="AG874" s="35">
        <v>0.53630032557465546</v>
      </c>
      <c r="AH874" s="35">
        <v>0.53507701330385415</v>
      </c>
      <c r="AI874" s="35">
        <v>0.5323951877646691</v>
      </c>
      <c r="AK874" s="28">
        <f t="shared" ref="AK874:AK937" si="202">X874*J874</f>
        <v>51559.889768637542</v>
      </c>
      <c r="AL874" s="28">
        <f t="shared" ref="AL874:AL937" si="203">Y874*K874</f>
        <v>51907.756720304751</v>
      </c>
      <c r="AM874" s="28">
        <f t="shared" ref="AM874:AM937" si="204">Z874*L874</f>
        <v>52775.557574057551</v>
      </c>
      <c r="AN874" s="28">
        <f t="shared" ref="AN874:AN937" si="205">AA874*M874</f>
        <v>52995.809649279676</v>
      </c>
      <c r="AO874" s="28">
        <f t="shared" ref="AO874:AO937" si="206">AB874*N874</f>
        <v>53154.78629550364</v>
      </c>
      <c r="AP874" s="28">
        <f t="shared" ref="AP874:AP937" si="207">AC874*O874</f>
        <v>266430.20446570608</v>
      </c>
      <c r="AQ874" s="28">
        <f t="shared" ref="AQ874:AQ937" si="208">AD874*P874</f>
        <v>160468.60325268784</v>
      </c>
      <c r="AR874" s="28">
        <f t="shared" ref="AR874:AR937" si="209">AE874*Q874</f>
        <v>52926.598907572952</v>
      </c>
      <c r="AS874" s="28">
        <f t="shared" ref="AS874:AS937" si="210">AF874*R874</f>
        <v>53044.542107985915</v>
      </c>
      <c r="AT874" s="28">
        <f t="shared" ref="AT874:AT937" si="211">AG874*S874</f>
        <v>53630.032557465544</v>
      </c>
      <c r="AU874" s="28">
        <f t="shared" ref="AU874:AU937" si="212">AH874*T874</f>
        <v>53507.701330385418</v>
      </c>
      <c r="AV874" s="28">
        <f t="shared" ref="AV874:AV937" si="213">AI874*U874</f>
        <v>53239.51877646691</v>
      </c>
    </row>
    <row r="875" spans="1:48" x14ac:dyDescent="0.3">
      <c r="A875" s="7" t="s">
        <v>281</v>
      </c>
      <c r="B875" s="7" t="s">
        <v>659</v>
      </c>
      <c r="C875" s="7">
        <v>1312</v>
      </c>
      <c r="D875" s="2" t="s">
        <v>8</v>
      </c>
      <c r="E875" s="2">
        <v>917</v>
      </c>
      <c r="F875" s="2" t="s">
        <v>2311</v>
      </c>
      <c r="G875" s="2" t="s">
        <v>655</v>
      </c>
      <c r="H875" s="8" t="s">
        <v>2013</v>
      </c>
      <c r="J875" s="1">
        <v>100000</v>
      </c>
      <c r="K875" s="1">
        <v>0</v>
      </c>
      <c r="L875" s="1">
        <v>100000</v>
      </c>
      <c r="M875" s="1">
        <v>100000</v>
      </c>
      <c r="N875" s="1">
        <v>100000</v>
      </c>
      <c r="O875" s="1">
        <v>500000</v>
      </c>
      <c r="P875" s="1">
        <v>500000</v>
      </c>
      <c r="Q875" s="1">
        <v>100000</v>
      </c>
      <c r="R875" s="1">
        <v>100000</v>
      </c>
      <c r="S875" s="1">
        <v>100000</v>
      </c>
      <c r="T875" s="1">
        <v>100000</v>
      </c>
      <c r="U875" s="1">
        <v>100000</v>
      </c>
      <c r="V875" s="29">
        <v>0.53120000000000001</v>
      </c>
      <c r="X875" s="35">
        <v>0.51559889768637546</v>
      </c>
      <c r="Y875" s="35">
        <v>0.51907756720304754</v>
      </c>
      <c r="Z875" s="35">
        <v>0.52775557574057552</v>
      </c>
      <c r="AA875" s="35">
        <v>0.52995809649279679</v>
      </c>
      <c r="AB875" s="35">
        <v>0.53154786295503642</v>
      </c>
      <c r="AC875" s="35">
        <v>0.53286040893141218</v>
      </c>
      <c r="AD875" s="35">
        <v>0.53489534417562612</v>
      </c>
      <c r="AE875" s="35">
        <v>0.52926598907572953</v>
      </c>
      <c r="AF875" s="35">
        <v>0.53044542107985915</v>
      </c>
      <c r="AG875" s="35">
        <v>0.53630032557465546</v>
      </c>
      <c r="AH875" s="35">
        <v>0.53507701330385415</v>
      </c>
      <c r="AI875" s="35">
        <v>0.5323951877646691</v>
      </c>
      <c r="AK875" s="28">
        <f t="shared" si="202"/>
        <v>51559.889768637542</v>
      </c>
      <c r="AL875" s="28">
        <f t="shared" si="203"/>
        <v>0</v>
      </c>
      <c r="AM875" s="28">
        <f t="shared" si="204"/>
        <v>52775.557574057551</v>
      </c>
      <c r="AN875" s="28">
        <f t="shared" si="205"/>
        <v>52995.809649279676</v>
      </c>
      <c r="AO875" s="28">
        <f t="shared" si="206"/>
        <v>53154.78629550364</v>
      </c>
      <c r="AP875" s="28">
        <f t="shared" si="207"/>
        <v>266430.20446570608</v>
      </c>
      <c r="AQ875" s="28">
        <f t="shared" si="208"/>
        <v>267447.67208781309</v>
      </c>
      <c r="AR875" s="28">
        <f t="shared" si="209"/>
        <v>52926.598907572952</v>
      </c>
      <c r="AS875" s="28">
        <f t="shared" si="210"/>
        <v>53044.542107985915</v>
      </c>
      <c r="AT875" s="28">
        <f t="shared" si="211"/>
        <v>53630.032557465544</v>
      </c>
      <c r="AU875" s="28">
        <f t="shared" si="212"/>
        <v>53507.701330385418</v>
      </c>
      <c r="AV875" s="28">
        <f t="shared" si="213"/>
        <v>53239.51877646691</v>
      </c>
    </row>
    <row r="876" spans="1:48" x14ac:dyDescent="0.3">
      <c r="A876" s="7" t="s">
        <v>281</v>
      </c>
      <c r="B876" s="7" t="s">
        <v>659</v>
      </c>
      <c r="C876" s="7">
        <v>1312</v>
      </c>
      <c r="D876" s="2" t="s">
        <v>8</v>
      </c>
      <c r="E876" s="2">
        <v>917</v>
      </c>
      <c r="F876" s="2" t="s">
        <v>2312</v>
      </c>
      <c r="G876" s="2" t="s">
        <v>655</v>
      </c>
      <c r="H876" s="8" t="s">
        <v>2014</v>
      </c>
      <c r="J876" s="1">
        <v>0</v>
      </c>
      <c r="K876" s="1">
        <v>100000</v>
      </c>
      <c r="L876" s="1">
        <v>0</v>
      </c>
      <c r="M876" s="1">
        <v>200000</v>
      </c>
      <c r="N876" s="1">
        <v>0</v>
      </c>
      <c r="O876" s="1">
        <v>200000</v>
      </c>
      <c r="P876" s="1">
        <v>0</v>
      </c>
      <c r="Q876" s="1">
        <v>0</v>
      </c>
      <c r="R876" s="1">
        <v>200000</v>
      </c>
      <c r="S876" s="1">
        <v>200000</v>
      </c>
      <c r="T876" s="1">
        <v>0</v>
      </c>
      <c r="U876" s="1">
        <v>0</v>
      </c>
      <c r="V876" s="29">
        <v>0.53120000000000001</v>
      </c>
      <c r="X876" s="35">
        <v>0.51559889768637546</v>
      </c>
      <c r="Y876" s="35">
        <v>0.51907756720304754</v>
      </c>
      <c r="Z876" s="35">
        <v>0.52775557574057552</v>
      </c>
      <c r="AA876" s="35">
        <v>0.52995809649279679</v>
      </c>
      <c r="AB876" s="35">
        <v>0.53154786295503642</v>
      </c>
      <c r="AC876" s="35">
        <v>0.53286040893141218</v>
      </c>
      <c r="AD876" s="35">
        <v>0.53489534417562612</v>
      </c>
      <c r="AE876" s="35">
        <v>0.52926598907572953</v>
      </c>
      <c r="AF876" s="35">
        <v>0.53044542107985915</v>
      </c>
      <c r="AG876" s="35">
        <v>0.53630032557465546</v>
      </c>
      <c r="AH876" s="35">
        <v>0.53507701330385415</v>
      </c>
      <c r="AI876" s="35">
        <v>0.5323951877646691</v>
      </c>
      <c r="AK876" s="28">
        <f t="shared" si="202"/>
        <v>0</v>
      </c>
      <c r="AL876" s="28">
        <f t="shared" si="203"/>
        <v>51907.756720304751</v>
      </c>
      <c r="AM876" s="28">
        <f t="shared" si="204"/>
        <v>0</v>
      </c>
      <c r="AN876" s="28">
        <f t="shared" si="205"/>
        <v>105991.61929855935</v>
      </c>
      <c r="AO876" s="28">
        <f t="shared" si="206"/>
        <v>0</v>
      </c>
      <c r="AP876" s="28">
        <f t="shared" si="207"/>
        <v>106572.08178628243</v>
      </c>
      <c r="AQ876" s="28">
        <f t="shared" si="208"/>
        <v>0</v>
      </c>
      <c r="AR876" s="28">
        <f t="shared" si="209"/>
        <v>0</v>
      </c>
      <c r="AS876" s="28">
        <f t="shared" si="210"/>
        <v>106089.08421597183</v>
      </c>
      <c r="AT876" s="28">
        <f t="shared" si="211"/>
        <v>107260.06511493109</v>
      </c>
      <c r="AU876" s="28">
        <f t="shared" si="212"/>
        <v>0</v>
      </c>
      <c r="AV876" s="28">
        <f t="shared" si="213"/>
        <v>0</v>
      </c>
    </row>
    <row r="877" spans="1:48" x14ac:dyDescent="0.3">
      <c r="A877" s="7" t="s">
        <v>281</v>
      </c>
      <c r="B877" s="7" t="s">
        <v>659</v>
      </c>
      <c r="C877" s="7">
        <v>1312</v>
      </c>
      <c r="D877" s="2" t="s">
        <v>8</v>
      </c>
      <c r="E877" s="2">
        <v>917</v>
      </c>
      <c r="F877" s="2" t="s">
        <v>711</v>
      </c>
      <c r="G877" s="2" t="s">
        <v>655</v>
      </c>
      <c r="H877" s="8" t="s">
        <v>2015</v>
      </c>
      <c r="J877" s="1">
        <v>0</v>
      </c>
      <c r="K877" s="1">
        <v>100000</v>
      </c>
      <c r="L877" s="1">
        <v>100000</v>
      </c>
      <c r="M877" s="1">
        <v>100000</v>
      </c>
      <c r="N877" s="1">
        <v>100000</v>
      </c>
      <c r="O877" s="1">
        <v>100000</v>
      </c>
      <c r="P877" s="1">
        <v>0</v>
      </c>
      <c r="Q877" s="1">
        <v>1000000</v>
      </c>
      <c r="R877" s="1">
        <v>100000</v>
      </c>
      <c r="S877" s="1">
        <v>100000</v>
      </c>
      <c r="T877" s="1">
        <v>1000000</v>
      </c>
      <c r="U877" s="1">
        <v>100000</v>
      </c>
      <c r="V877" s="29">
        <v>0.53120000000000001</v>
      </c>
      <c r="X877" s="35">
        <v>0.51559889768637546</v>
      </c>
      <c r="Y877" s="35">
        <v>0.51907756720304754</v>
      </c>
      <c r="Z877" s="35">
        <v>0.52775557574057552</v>
      </c>
      <c r="AA877" s="35">
        <v>0.52995809649279679</v>
      </c>
      <c r="AB877" s="35">
        <v>0.53154786295503642</v>
      </c>
      <c r="AC877" s="35">
        <v>0.53286040893141218</v>
      </c>
      <c r="AD877" s="35">
        <v>0.53489534417562612</v>
      </c>
      <c r="AE877" s="35">
        <v>0.52926598907572953</v>
      </c>
      <c r="AF877" s="35">
        <v>0.53044542107985915</v>
      </c>
      <c r="AG877" s="35">
        <v>0.53630032557465546</v>
      </c>
      <c r="AH877" s="35">
        <v>0.53507701330385415</v>
      </c>
      <c r="AI877" s="35">
        <v>0.5323951877646691</v>
      </c>
      <c r="AK877" s="28">
        <f t="shared" si="202"/>
        <v>0</v>
      </c>
      <c r="AL877" s="28">
        <f t="shared" si="203"/>
        <v>51907.756720304751</v>
      </c>
      <c r="AM877" s="28">
        <f t="shared" si="204"/>
        <v>52775.557574057551</v>
      </c>
      <c r="AN877" s="28">
        <f t="shared" si="205"/>
        <v>52995.809649279676</v>
      </c>
      <c r="AO877" s="28">
        <f t="shared" si="206"/>
        <v>53154.78629550364</v>
      </c>
      <c r="AP877" s="28">
        <f t="shared" si="207"/>
        <v>53286.040893141217</v>
      </c>
      <c r="AQ877" s="28">
        <f t="shared" si="208"/>
        <v>0</v>
      </c>
      <c r="AR877" s="28">
        <f t="shared" si="209"/>
        <v>529265.98907572951</v>
      </c>
      <c r="AS877" s="28">
        <f t="shared" si="210"/>
        <v>53044.542107985915</v>
      </c>
      <c r="AT877" s="28">
        <f t="shared" si="211"/>
        <v>53630.032557465544</v>
      </c>
      <c r="AU877" s="28">
        <f t="shared" si="212"/>
        <v>535077.01330385415</v>
      </c>
      <c r="AV877" s="28">
        <f t="shared" si="213"/>
        <v>53239.51877646691</v>
      </c>
    </row>
    <row r="878" spans="1:48" x14ac:dyDescent="0.3">
      <c r="A878" s="7" t="s">
        <v>281</v>
      </c>
      <c r="B878" s="7" t="s">
        <v>659</v>
      </c>
      <c r="C878" s="7">
        <v>1312</v>
      </c>
      <c r="D878" s="2" t="s">
        <v>8</v>
      </c>
      <c r="E878" s="2">
        <v>917</v>
      </c>
      <c r="F878" s="2" t="s">
        <v>690</v>
      </c>
      <c r="G878" s="2" t="s">
        <v>655</v>
      </c>
      <c r="H878" s="8" t="s">
        <v>2016</v>
      </c>
      <c r="J878" s="1">
        <v>0</v>
      </c>
      <c r="K878" s="1">
        <v>100000</v>
      </c>
      <c r="L878" s="1">
        <v>200000</v>
      </c>
      <c r="M878" s="1">
        <v>0</v>
      </c>
      <c r="N878" s="1">
        <v>200000</v>
      </c>
      <c r="O878" s="1">
        <v>0</v>
      </c>
      <c r="P878" s="1">
        <v>100000</v>
      </c>
      <c r="Q878" s="1">
        <v>0</v>
      </c>
      <c r="R878" s="1">
        <v>0</v>
      </c>
      <c r="S878" s="1">
        <v>1000000</v>
      </c>
      <c r="T878" s="1">
        <v>0</v>
      </c>
      <c r="U878" s="1">
        <v>100000</v>
      </c>
      <c r="V878" s="29">
        <v>0.53120000000000001</v>
      </c>
      <c r="X878" s="35">
        <v>0.51559889768637546</v>
      </c>
      <c r="Y878" s="35">
        <v>0.51907756720304754</v>
      </c>
      <c r="Z878" s="35">
        <v>0.52775557574057552</v>
      </c>
      <c r="AA878" s="35">
        <v>0.52995809649279679</v>
      </c>
      <c r="AB878" s="35">
        <v>0.53154786295503642</v>
      </c>
      <c r="AC878" s="35">
        <v>0.53286040893141218</v>
      </c>
      <c r="AD878" s="35">
        <v>0.53489534417562612</v>
      </c>
      <c r="AE878" s="35">
        <v>0.52926598907572953</v>
      </c>
      <c r="AF878" s="35">
        <v>0.53044542107985915</v>
      </c>
      <c r="AG878" s="35">
        <v>0.53630032557465546</v>
      </c>
      <c r="AH878" s="35">
        <v>0.53507701330385415</v>
      </c>
      <c r="AI878" s="35">
        <v>0.5323951877646691</v>
      </c>
      <c r="AK878" s="28">
        <f t="shared" si="202"/>
        <v>0</v>
      </c>
      <c r="AL878" s="28">
        <f t="shared" si="203"/>
        <v>51907.756720304751</v>
      </c>
      <c r="AM878" s="28">
        <f t="shared" si="204"/>
        <v>105551.1151481151</v>
      </c>
      <c r="AN878" s="28">
        <f t="shared" si="205"/>
        <v>0</v>
      </c>
      <c r="AO878" s="28">
        <f t="shared" si="206"/>
        <v>106309.57259100728</v>
      </c>
      <c r="AP878" s="28">
        <f t="shared" si="207"/>
        <v>0</v>
      </c>
      <c r="AQ878" s="28">
        <f t="shared" si="208"/>
        <v>53489.534417562609</v>
      </c>
      <c r="AR878" s="28">
        <f t="shared" si="209"/>
        <v>0</v>
      </c>
      <c r="AS878" s="28">
        <f t="shared" si="210"/>
        <v>0</v>
      </c>
      <c r="AT878" s="28">
        <f t="shared" si="211"/>
        <v>536300.32557465544</v>
      </c>
      <c r="AU878" s="28">
        <f t="shared" si="212"/>
        <v>0</v>
      </c>
      <c r="AV878" s="28">
        <f t="shared" si="213"/>
        <v>53239.51877646691</v>
      </c>
    </row>
    <row r="879" spans="1:48" x14ac:dyDescent="0.3">
      <c r="A879" s="7" t="s">
        <v>281</v>
      </c>
      <c r="B879" s="7" t="s">
        <v>659</v>
      </c>
      <c r="C879" s="7">
        <v>1312</v>
      </c>
      <c r="D879" s="2" t="s">
        <v>8</v>
      </c>
      <c r="E879" s="2">
        <v>917</v>
      </c>
      <c r="F879" s="2" t="s">
        <v>2313</v>
      </c>
      <c r="G879" s="2" t="s">
        <v>655</v>
      </c>
      <c r="H879" s="8" t="s">
        <v>2017</v>
      </c>
      <c r="J879" s="1">
        <v>0</v>
      </c>
      <c r="K879" s="1">
        <v>100000</v>
      </c>
      <c r="L879" s="1">
        <v>200000</v>
      </c>
      <c r="M879" s="1">
        <v>200000</v>
      </c>
      <c r="N879" s="1">
        <v>200000</v>
      </c>
      <c r="O879" s="1">
        <v>200000</v>
      </c>
      <c r="P879" s="1">
        <v>100000</v>
      </c>
      <c r="Q879" s="1">
        <v>0</v>
      </c>
      <c r="R879" s="1">
        <v>200000</v>
      </c>
      <c r="S879" s="1">
        <v>200000</v>
      </c>
      <c r="T879" s="1">
        <v>0</v>
      </c>
      <c r="U879" s="1">
        <v>100000</v>
      </c>
      <c r="V879" s="29">
        <v>0.53120000000000001</v>
      </c>
      <c r="X879" s="35">
        <v>0.51559889768637546</v>
      </c>
      <c r="Y879" s="35">
        <v>0.51907756720304754</v>
      </c>
      <c r="Z879" s="35">
        <v>0.52775557574057552</v>
      </c>
      <c r="AA879" s="35">
        <v>0.52995809649279679</v>
      </c>
      <c r="AB879" s="35">
        <v>0.53154786295503642</v>
      </c>
      <c r="AC879" s="35">
        <v>0.53286040893141218</v>
      </c>
      <c r="AD879" s="35">
        <v>0.53489534417562612</v>
      </c>
      <c r="AE879" s="35">
        <v>0.52926598907572953</v>
      </c>
      <c r="AF879" s="35">
        <v>0.53044542107985915</v>
      </c>
      <c r="AG879" s="35">
        <v>0.53630032557465546</v>
      </c>
      <c r="AH879" s="35">
        <v>0.53507701330385415</v>
      </c>
      <c r="AI879" s="35">
        <v>0.5323951877646691</v>
      </c>
      <c r="AK879" s="28">
        <f t="shared" si="202"/>
        <v>0</v>
      </c>
      <c r="AL879" s="28">
        <f t="shared" si="203"/>
        <v>51907.756720304751</v>
      </c>
      <c r="AM879" s="28">
        <f t="shared" si="204"/>
        <v>105551.1151481151</v>
      </c>
      <c r="AN879" s="28">
        <f t="shared" si="205"/>
        <v>105991.61929855935</v>
      </c>
      <c r="AO879" s="28">
        <f t="shared" si="206"/>
        <v>106309.57259100728</v>
      </c>
      <c r="AP879" s="28">
        <f t="shared" si="207"/>
        <v>106572.08178628243</v>
      </c>
      <c r="AQ879" s="28">
        <f t="shared" si="208"/>
        <v>53489.534417562609</v>
      </c>
      <c r="AR879" s="28">
        <f t="shared" si="209"/>
        <v>0</v>
      </c>
      <c r="AS879" s="28">
        <f t="shared" si="210"/>
        <v>106089.08421597183</v>
      </c>
      <c r="AT879" s="28">
        <f t="shared" si="211"/>
        <v>107260.06511493109</v>
      </c>
      <c r="AU879" s="28">
        <f t="shared" si="212"/>
        <v>0</v>
      </c>
      <c r="AV879" s="28">
        <f t="shared" si="213"/>
        <v>53239.51877646691</v>
      </c>
    </row>
    <row r="880" spans="1:48" x14ac:dyDescent="0.3">
      <c r="A880" s="7" t="s">
        <v>281</v>
      </c>
      <c r="B880" s="7" t="s">
        <v>659</v>
      </c>
      <c r="C880" s="7">
        <v>1312</v>
      </c>
      <c r="D880" s="2" t="s">
        <v>8</v>
      </c>
      <c r="E880" s="2">
        <v>917</v>
      </c>
      <c r="F880" s="2" t="s">
        <v>2314</v>
      </c>
      <c r="G880" s="2" t="s">
        <v>655</v>
      </c>
      <c r="H880" s="8" t="s">
        <v>2018</v>
      </c>
      <c r="J880" s="1">
        <v>100000</v>
      </c>
      <c r="K880" s="1">
        <v>0</v>
      </c>
      <c r="L880" s="1">
        <v>100000</v>
      </c>
      <c r="M880" s="1">
        <v>100000</v>
      </c>
      <c r="N880" s="1">
        <v>100000</v>
      </c>
      <c r="O880" s="1">
        <v>500000</v>
      </c>
      <c r="P880" s="1">
        <v>100000</v>
      </c>
      <c r="Q880" s="1">
        <v>100000</v>
      </c>
      <c r="R880" s="1">
        <v>100000</v>
      </c>
      <c r="S880" s="1">
        <v>0</v>
      </c>
      <c r="T880" s="1">
        <v>100000</v>
      </c>
      <c r="U880" s="1">
        <v>100000</v>
      </c>
      <c r="V880" s="29">
        <v>0.53120000000000001</v>
      </c>
      <c r="X880" s="35">
        <v>0.51559889768637546</v>
      </c>
      <c r="Y880" s="35">
        <v>0.51907756720304754</v>
      </c>
      <c r="Z880" s="35">
        <v>0.52775557574057552</v>
      </c>
      <c r="AA880" s="35">
        <v>0.52995809649279679</v>
      </c>
      <c r="AB880" s="35">
        <v>0.53154786295503642</v>
      </c>
      <c r="AC880" s="35">
        <v>0.53286040893141218</v>
      </c>
      <c r="AD880" s="35">
        <v>0.53489534417562612</v>
      </c>
      <c r="AE880" s="35">
        <v>0.52926598907572953</v>
      </c>
      <c r="AF880" s="35">
        <v>0.53044542107985915</v>
      </c>
      <c r="AG880" s="35">
        <v>0.53630032557465546</v>
      </c>
      <c r="AH880" s="35">
        <v>0.53507701330385415</v>
      </c>
      <c r="AI880" s="35">
        <v>0.5323951877646691</v>
      </c>
      <c r="AK880" s="28">
        <f t="shared" si="202"/>
        <v>51559.889768637542</v>
      </c>
      <c r="AL880" s="28">
        <f t="shared" si="203"/>
        <v>0</v>
      </c>
      <c r="AM880" s="28">
        <f t="shared" si="204"/>
        <v>52775.557574057551</v>
      </c>
      <c r="AN880" s="28">
        <f t="shared" si="205"/>
        <v>52995.809649279676</v>
      </c>
      <c r="AO880" s="28">
        <f t="shared" si="206"/>
        <v>53154.78629550364</v>
      </c>
      <c r="AP880" s="28">
        <f t="shared" si="207"/>
        <v>266430.20446570608</v>
      </c>
      <c r="AQ880" s="28">
        <f t="shared" si="208"/>
        <v>53489.534417562609</v>
      </c>
      <c r="AR880" s="28">
        <f t="shared" si="209"/>
        <v>52926.598907572952</v>
      </c>
      <c r="AS880" s="28">
        <f t="shared" si="210"/>
        <v>53044.542107985915</v>
      </c>
      <c r="AT880" s="28">
        <f t="shared" si="211"/>
        <v>0</v>
      </c>
      <c r="AU880" s="28">
        <f t="shared" si="212"/>
        <v>53507.701330385418</v>
      </c>
      <c r="AV880" s="28">
        <f t="shared" si="213"/>
        <v>53239.51877646691</v>
      </c>
    </row>
    <row r="881" spans="1:48" x14ac:dyDescent="0.3">
      <c r="A881" s="7" t="s">
        <v>281</v>
      </c>
      <c r="B881" s="7" t="s">
        <v>659</v>
      </c>
      <c r="C881" s="7">
        <v>1312</v>
      </c>
      <c r="D881" s="2" t="s">
        <v>8</v>
      </c>
      <c r="E881" s="2">
        <v>917</v>
      </c>
      <c r="F881" s="2" t="s">
        <v>2315</v>
      </c>
      <c r="G881" s="2" t="s">
        <v>655</v>
      </c>
      <c r="H881" s="8" t="s">
        <v>2019</v>
      </c>
      <c r="J881" s="1">
        <v>0</v>
      </c>
      <c r="K881" s="1">
        <v>100000</v>
      </c>
      <c r="L881" s="1">
        <v>200000</v>
      </c>
      <c r="M881" s="1">
        <v>100000</v>
      </c>
      <c r="N881" s="1">
        <v>500000</v>
      </c>
      <c r="O881" s="1">
        <v>0</v>
      </c>
      <c r="P881" s="1">
        <v>0</v>
      </c>
      <c r="Q881" s="1">
        <v>0</v>
      </c>
      <c r="R881" s="1">
        <v>100000</v>
      </c>
      <c r="S881" s="1">
        <v>100000</v>
      </c>
      <c r="T881" s="1">
        <v>0</v>
      </c>
      <c r="U881" s="1">
        <v>0</v>
      </c>
      <c r="V881" s="29">
        <v>0.53120000000000001</v>
      </c>
      <c r="X881" s="35">
        <v>0.51559889768637546</v>
      </c>
      <c r="Y881" s="35">
        <v>0.51907756720304754</v>
      </c>
      <c r="Z881" s="35">
        <v>0.52775557574057552</v>
      </c>
      <c r="AA881" s="35">
        <v>0.52995809649279679</v>
      </c>
      <c r="AB881" s="35">
        <v>0.53154786295503642</v>
      </c>
      <c r="AC881" s="35">
        <v>0.53286040893141218</v>
      </c>
      <c r="AD881" s="35">
        <v>0.53489534417562612</v>
      </c>
      <c r="AE881" s="35">
        <v>0.52926598907572953</v>
      </c>
      <c r="AF881" s="35">
        <v>0.53044542107985915</v>
      </c>
      <c r="AG881" s="35">
        <v>0.53630032557465546</v>
      </c>
      <c r="AH881" s="35">
        <v>0.53507701330385415</v>
      </c>
      <c r="AI881" s="35">
        <v>0.5323951877646691</v>
      </c>
      <c r="AK881" s="28">
        <f t="shared" si="202"/>
        <v>0</v>
      </c>
      <c r="AL881" s="28">
        <f t="shared" si="203"/>
        <v>51907.756720304751</v>
      </c>
      <c r="AM881" s="28">
        <f t="shared" si="204"/>
        <v>105551.1151481151</v>
      </c>
      <c r="AN881" s="28">
        <f t="shared" si="205"/>
        <v>52995.809649279676</v>
      </c>
      <c r="AO881" s="28">
        <f t="shared" si="206"/>
        <v>265773.93147751823</v>
      </c>
      <c r="AP881" s="28">
        <f t="shared" si="207"/>
        <v>0</v>
      </c>
      <c r="AQ881" s="28">
        <f t="shared" si="208"/>
        <v>0</v>
      </c>
      <c r="AR881" s="28">
        <f t="shared" si="209"/>
        <v>0</v>
      </c>
      <c r="AS881" s="28">
        <f t="shared" si="210"/>
        <v>53044.542107985915</v>
      </c>
      <c r="AT881" s="28">
        <f t="shared" si="211"/>
        <v>53630.032557465544</v>
      </c>
      <c r="AU881" s="28">
        <f t="shared" si="212"/>
        <v>0</v>
      </c>
      <c r="AV881" s="28">
        <f t="shared" si="213"/>
        <v>0</v>
      </c>
    </row>
    <row r="882" spans="1:48" x14ac:dyDescent="0.3">
      <c r="A882" s="7" t="s">
        <v>281</v>
      </c>
      <c r="B882" s="7" t="s">
        <v>659</v>
      </c>
      <c r="C882" s="7">
        <v>1312</v>
      </c>
      <c r="D882" s="2" t="s">
        <v>252</v>
      </c>
      <c r="E882" s="2">
        <v>999</v>
      </c>
      <c r="F882" s="2" t="s">
        <v>252</v>
      </c>
      <c r="G882" s="2" t="s">
        <v>655</v>
      </c>
      <c r="H882" s="8" t="s">
        <v>1777</v>
      </c>
      <c r="J882" s="1">
        <v>1000000</v>
      </c>
      <c r="K882" s="1">
        <v>3000000</v>
      </c>
      <c r="L882" s="1">
        <v>4000000</v>
      </c>
      <c r="M882" s="1">
        <v>4000000</v>
      </c>
      <c r="N882" s="1">
        <v>4000000</v>
      </c>
      <c r="O882" s="1">
        <v>3000000</v>
      </c>
      <c r="P882" s="1">
        <v>3000000</v>
      </c>
      <c r="Q882" s="1">
        <v>4000000</v>
      </c>
      <c r="R882" s="1">
        <v>3000000</v>
      </c>
      <c r="S882" s="1">
        <v>2000000</v>
      </c>
      <c r="T882" s="1">
        <v>2000000</v>
      </c>
      <c r="U882" s="1">
        <v>4000000</v>
      </c>
      <c r="V882" s="29">
        <v>0.53120000000000001</v>
      </c>
      <c r="X882" s="35">
        <v>0.51559889768637546</v>
      </c>
      <c r="Y882" s="35">
        <v>0.51907756720304754</v>
      </c>
      <c r="Z882" s="35">
        <v>0.52775557574057552</v>
      </c>
      <c r="AA882" s="35">
        <v>0.52995809649279679</v>
      </c>
      <c r="AB882" s="35">
        <v>0.53154786295503642</v>
      </c>
      <c r="AC882" s="35">
        <v>0.53286040893141218</v>
      </c>
      <c r="AD882" s="35">
        <v>0.53489534417562612</v>
      </c>
      <c r="AE882" s="35">
        <v>0.52926598907572953</v>
      </c>
      <c r="AF882" s="35">
        <v>0.53044542107985915</v>
      </c>
      <c r="AG882" s="35">
        <v>0.53630032557465546</v>
      </c>
      <c r="AH882" s="35">
        <v>0.53507701330385415</v>
      </c>
      <c r="AI882" s="35">
        <v>0.5323951877646691</v>
      </c>
      <c r="AK882" s="28">
        <f t="shared" si="202"/>
        <v>515598.89768637548</v>
      </c>
      <c r="AL882" s="28">
        <f t="shared" si="203"/>
        <v>1557232.7016091426</v>
      </c>
      <c r="AM882" s="28">
        <f t="shared" si="204"/>
        <v>2111022.3029623022</v>
      </c>
      <c r="AN882" s="28">
        <f t="shared" si="205"/>
        <v>2119832.3859711871</v>
      </c>
      <c r="AO882" s="28">
        <f t="shared" si="206"/>
        <v>2126191.4518201458</v>
      </c>
      <c r="AP882" s="28">
        <f t="shared" si="207"/>
        <v>1598581.2267942366</v>
      </c>
      <c r="AQ882" s="28">
        <f t="shared" si="208"/>
        <v>1604686.0325268784</v>
      </c>
      <c r="AR882" s="28">
        <f t="shared" si="209"/>
        <v>2117063.956302918</v>
      </c>
      <c r="AS882" s="28">
        <f t="shared" si="210"/>
        <v>1591336.2632395774</v>
      </c>
      <c r="AT882" s="28">
        <f t="shared" si="211"/>
        <v>1072600.6511493109</v>
      </c>
      <c r="AU882" s="28">
        <f t="shared" si="212"/>
        <v>1070154.0266077083</v>
      </c>
      <c r="AV882" s="28">
        <f t="shared" si="213"/>
        <v>2129580.7510586763</v>
      </c>
    </row>
    <row r="883" spans="1:48" x14ac:dyDescent="0.3">
      <c r="A883" s="7" t="s">
        <v>281</v>
      </c>
      <c r="B883" s="7" t="s">
        <v>659</v>
      </c>
      <c r="C883" s="7">
        <v>1312</v>
      </c>
      <c r="D883" s="2" t="s">
        <v>8</v>
      </c>
      <c r="E883" s="2">
        <v>917</v>
      </c>
      <c r="F883" s="2" t="s">
        <v>735</v>
      </c>
      <c r="G883" s="2" t="s">
        <v>657</v>
      </c>
      <c r="H883" s="8" t="s">
        <v>2020</v>
      </c>
      <c r="J883" s="1">
        <v>20000</v>
      </c>
      <c r="K883" s="1">
        <v>10000</v>
      </c>
      <c r="L883" s="1">
        <v>10000</v>
      </c>
      <c r="M883" s="1">
        <v>10000</v>
      </c>
      <c r="N883" s="1">
        <v>10000</v>
      </c>
      <c r="O883" s="1">
        <v>10000</v>
      </c>
      <c r="P883" s="1">
        <v>10000</v>
      </c>
      <c r="Q883" s="1">
        <v>10000</v>
      </c>
      <c r="R883" s="1">
        <v>10000</v>
      </c>
      <c r="S883" s="1">
        <v>10000</v>
      </c>
      <c r="T883" s="1">
        <v>10000</v>
      </c>
      <c r="U883" s="1">
        <v>1400000</v>
      </c>
      <c r="V883" s="29">
        <v>0.53120000000000001</v>
      </c>
      <c r="X883" s="35">
        <v>0.51559889768637546</v>
      </c>
      <c r="Y883" s="35">
        <v>0.51907756720304754</v>
      </c>
      <c r="Z883" s="35">
        <v>0.52775557574057552</v>
      </c>
      <c r="AA883" s="35">
        <v>0.52995809649279679</v>
      </c>
      <c r="AB883" s="35">
        <v>0.53154786295503642</v>
      </c>
      <c r="AC883" s="35">
        <v>0.53286040893141218</v>
      </c>
      <c r="AD883" s="35">
        <v>0.53489534417562612</v>
      </c>
      <c r="AE883" s="35">
        <v>0.52926598907572953</v>
      </c>
      <c r="AF883" s="35">
        <v>0.53044542107985915</v>
      </c>
      <c r="AG883" s="35">
        <v>0.53630032557465546</v>
      </c>
      <c r="AH883" s="35">
        <v>0.53507701330385415</v>
      </c>
      <c r="AI883" s="35">
        <v>0.5323951877646691</v>
      </c>
      <c r="AK883" s="28">
        <f t="shared" si="202"/>
        <v>10311.97795372751</v>
      </c>
      <c r="AL883" s="28">
        <f t="shared" si="203"/>
        <v>5190.7756720304751</v>
      </c>
      <c r="AM883" s="28">
        <f t="shared" si="204"/>
        <v>5277.5557574057548</v>
      </c>
      <c r="AN883" s="28">
        <f t="shared" si="205"/>
        <v>5299.5809649279681</v>
      </c>
      <c r="AO883" s="28">
        <f t="shared" si="206"/>
        <v>5315.4786295503645</v>
      </c>
      <c r="AP883" s="28">
        <f t="shared" si="207"/>
        <v>5328.6040893141217</v>
      </c>
      <c r="AQ883" s="28">
        <f t="shared" si="208"/>
        <v>5348.9534417562609</v>
      </c>
      <c r="AR883" s="28">
        <f t="shared" si="209"/>
        <v>5292.6598907572952</v>
      </c>
      <c r="AS883" s="28">
        <f t="shared" si="210"/>
        <v>5304.4542107985917</v>
      </c>
      <c r="AT883" s="28">
        <f t="shared" si="211"/>
        <v>5363.0032557465547</v>
      </c>
      <c r="AU883" s="28">
        <f t="shared" si="212"/>
        <v>5350.7701330385416</v>
      </c>
      <c r="AV883" s="28">
        <f t="shared" si="213"/>
        <v>745353.26287053677</v>
      </c>
    </row>
    <row r="884" spans="1:48" x14ac:dyDescent="0.3">
      <c r="A884" s="7" t="s">
        <v>281</v>
      </c>
      <c r="B884" s="7" t="s">
        <v>659</v>
      </c>
      <c r="C884" s="7">
        <v>1312</v>
      </c>
      <c r="D884" s="2" t="s">
        <v>8</v>
      </c>
      <c r="E884" s="2">
        <v>917</v>
      </c>
      <c r="F884" s="2" t="s">
        <v>743</v>
      </c>
      <c r="G884" s="2" t="s">
        <v>657</v>
      </c>
      <c r="H884" s="8" t="s">
        <v>2021</v>
      </c>
      <c r="J884" s="1">
        <v>10000</v>
      </c>
      <c r="K884" s="1">
        <v>10000</v>
      </c>
      <c r="L884" s="1">
        <v>10000</v>
      </c>
      <c r="M884" s="1">
        <v>10000</v>
      </c>
      <c r="N884" s="1">
        <v>10000</v>
      </c>
      <c r="O884" s="1">
        <v>10000</v>
      </c>
      <c r="P884" s="1">
        <v>10000</v>
      </c>
      <c r="Q884" s="1">
        <v>10000</v>
      </c>
      <c r="R884" s="1">
        <v>10000</v>
      </c>
      <c r="S884" s="1">
        <v>10000</v>
      </c>
      <c r="T884" s="1">
        <v>10000</v>
      </c>
      <c r="U884" s="1">
        <v>1400000</v>
      </c>
      <c r="V884" s="29">
        <v>0.53120000000000001</v>
      </c>
      <c r="X884" s="35">
        <v>0.51559889768637546</v>
      </c>
      <c r="Y884" s="35">
        <v>0.51907756720304754</v>
      </c>
      <c r="Z884" s="35">
        <v>0.52775557574057552</v>
      </c>
      <c r="AA884" s="35">
        <v>0.52995809649279679</v>
      </c>
      <c r="AB884" s="35">
        <v>0.53154786295503642</v>
      </c>
      <c r="AC884" s="35">
        <v>0.53286040893141218</v>
      </c>
      <c r="AD884" s="35">
        <v>0.53489534417562612</v>
      </c>
      <c r="AE884" s="35">
        <v>0.52926598907572953</v>
      </c>
      <c r="AF884" s="35">
        <v>0.53044542107985915</v>
      </c>
      <c r="AG884" s="35">
        <v>0.53630032557465546</v>
      </c>
      <c r="AH884" s="35">
        <v>0.53507701330385415</v>
      </c>
      <c r="AI884" s="35">
        <v>0.5323951877646691</v>
      </c>
      <c r="AK884" s="28">
        <f t="shared" si="202"/>
        <v>5155.9889768637549</v>
      </c>
      <c r="AL884" s="28">
        <f t="shared" si="203"/>
        <v>5190.7756720304751</v>
      </c>
      <c r="AM884" s="28">
        <f t="shared" si="204"/>
        <v>5277.5557574057548</v>
      </c>
      <c r="AN884" s="28">
        <f t="shared" si="205"/>
        <v>5299.5809649279681</v>
      </c>
      <c r="AO884" s="28">
        <f t="shared" si="206"/>
        <v>5315.4786295503645</v>
      </c>
      <c r="AP884" s="28">
        <f t="shared" si="207"/>
        <v>5328.6040893141217</v>
      </c>
      <c r="AQ884" s="28">
        <f t="shared" si="208"/>
        <v>5348.9534417562609</v>
      </c>
      <c r="AR884" s="28">
        <f t="shared" si="209"/>
        <v>5292.6598907572952</v>
      </c>
      <c r="AS884" s="28">
        <f t="shared" si="210"/>
        <v>5304.4542107985917</v>
      </c>
      <c r="AT884" s="28">
        <f t="shared" si="211"/>
        <v>5363.0032557465547</v>
      </c>
      <c r="AU884" s="28">
        <f t="shared" si="212"/>
        <v>5350.7701330385416</v>
      </c>
      <c r="AV884" s="28">
        <f t="shared" si="213"/>
        <v>745353.26287053677</v>
      </c>
    </row>
    <row r="885" spans="1:48" x14ac:dyDescent="0.3">
      <c r="A885" s="7" t="s">
        <v>281</v>
      </c>
      <c r="B885" s="7" t="s">
        <v>659</v>
      </c>
      <c r="C885" s="7">
        <v>1312</v>
      </c>
      <c r="D885" s="2" t="s">
        <v>8</v>
      </c>
      <c r="E885" s="2">
        <v>917</v>
      </c>
      <c r="F885" s="2" t="s">
        <v>740</v>
      </c>
      <c r="G885" s="2" t="s">
        <v>657</v>
      </c>
      <c r="H885" s="8" t="s">
        <v>2022</v>
      </c>
      <c r="J885" s="1">
        <v>0</v>
      </c>
      <c r="K885" s="1">
        <v>10000</v>
      </c>
      <c r="L885" s="1">
        <v>10000</v>
      </c>
      <c r="M885" s="1">
        <v>10000</v>
      </c>
      <c r="N885" s="1">
        <v>10000</v>
      </c>
      <c r="O885" s="1">
        <v>10000</v>
      </c>
      <c r="P885" s="1">
        <v>10000</v>
      </c>
      <c r="Q885" s="1">
        <v>10000</v>
      </c>
      <c r="R885" s="1">
        <v>10000</v>
      </c>
      <c r="S885" s="1">
        <v>10000</v>
      </c>
      <c r="T885" s="1">
        <v>10000</v>
      </c>
      <c r="U885" s="1">
        <v>900000</v>
      </c>
      <c r="V885" s="29">
        <v>0.53120000000000001</v>
      </c>
      <c r="X885" s="35">
        <v>0.51559889768637546</v>
      </c>
      <c r="Y885" s="35">
        <v>0.51907756720304754</v>
      </c>
      <c r="Z885" s="35">
        <v>0.52775557574057552</v>
      </c>
      <c r="AA885" s="35">
        <v>0.52995809649279679</v>
      </c>
      <c r="AB885" s="35">
        <v>0.53154786295503642</v>
      </c>
      <c r="AC885" s="35">
        <v>0.53286040893141218</v>
      </c>
      <c r="AD885" s="35">
        <v>0.53489534417562612</v>
      </c>
      <c r="AE885" s="35">
        <v>0.52926598907572953</v>
      </c>
      <c r="AF885" s="35">
        <v>0.53044542107985915</v>
      </c>
      <c r="AG885" s="35">
        <v>0.53630032557465546</v>
      </c>
      <c r="AH885" s="35">
        <v>0.53507701330385415</v>
      </c>
      <c r="AI885" s="35">
        <v>0.5323951877646691</v>
      </c>
      <c r="AK885" s="28">
        <f t="shared" si="202"/>
        <v>0</v>
      </c>
      <c r="AL885" s="28">
        <f t="shared" si="203"/>
        <v>5190.7756720304751</v>
      </c>
      <c r="AM885" s="28">
        <f t="shared" si="204"/>
        <v>5277.5557574057548</v>
      </c>
      <c r="AN885" s="28">
        <f t="shared" si="205"/>
        <v>5299.5809649279681</v>
      </c>
      <c r="AO885" s="28">
        <f t="shared" si="206"/>
        <v>5315.4786295503645</v>
      </c>
      <c r="AP885" s="28">
        <f t="shared" si="207"/>
        <v>5328.6040893141217</v>
      </c>
      <c r="AQ885" s="28">
        <f t="shared" si="208"/>
        <v>5348.9534417562609</v>
      </c>
      <c r="AR885" s="28">
        <f t="shared" si="209"/>
        <v>5292.6598907572952</v>
      </c>
      <c r="AS885" s="28">
        <f t="shared" si="210"/>
        <v>5304.4542107985917</v>
      </c>
      <c r="AT885" s="28">
        <f t="shared" si="211"/>
        <v>5363.0032557465547</v>
      </c>
      <c r="AU885" s="28">
        <f t="shared" si="212"/>
        <v>5350.7701330385416</v>
      </c>
      <c r="AV885" s="28">
        <f t="shared" si="213"/>
        <v>479155.66898820217</v>
      </c>
    </row>
    <row r="886" spans="1:48" x14ac:dyDescent="0.3">
      <c r="A886" s="7" t="s">
        <v>281</v>
      </c>
      <c r="B886" s="7" t="s">
        <v>659</v>
      </c>
      <c r="C886" s="7">
        <v>1312</v>
      </c>
      <c r="D886" s="2" t="s">
        <v>8</v>
      </c>
      <c r="E886" s="2">
        <v>917</v>
      </c>
      <c r="F886" s="2" t="s">
        <v>739</v>
      </c>
      <c r="G886" s="2" t="s">
        <v>657</v>
      </c>
      <c r="H886" s="8" t="s">
        <v>638</v>
      </c>
      <c r="J886" s="1">
        <v>120000</v>
      </c>
      <c r="K886" s="1">
        <v>10000</v>
      </c>
      <c r="L886" s="1">
        <v>10000</v>
      </c>
      <c r="M886" s="1">
        <v>10000</v>
      </c>
      <c r="N886" s="1">
        <v>10000</v>
      </c>
      <c r="O886" s="1">
        <v>10000</v>
      </c>
      <c r="P886" s="1">
        <v>10000</v>
      </c>
      <c r="Q886" s="1">
        <v>10000</v>
      </c>
      <c r="R886" s="1">
        <v>10000</v>
      </c>
      <c r="S886" s="1">
        <v>10000</v>
      </c>
      <c r="T886" s="1">
        <v>10000</v>
      </c>
      <c r="U886" s="1">
        <v>400000</v>
      </c>
      <c r="V886" s="29">
        <v>0.53120000000000001</v>
      </c>
      <c r="X886" s="35">
        <v>0.51559889768637546</v>
      </c>
      <c r="Y886" s="35">
        <v>0.51907756720304754</v>
      </c>
      <c r="Z886" s="35">
        <v>0.52775557574057552</v>
      </c>
      <c r="AA886" s="35">
        <v>0.52995809649279679</v>
      </c>
      <c r="AB886" s="35">
        <v>0.53154786295503642</v>
      </c>
      <c r="AC886" s="35">
        <v>0.53286040893141218</v>
      </c>
      <c r="AD886" s="35">
        <v>0.53489534417562612</v>
      </c>
      <c r="AE886" s="35">
        <v>0.52926598907572953</v>
      </c>
      <c r="AF886" s="35">
        <v>0.53044542107985915</v>
      </c>
      <c r="AG886" s="35">
        <v>0.53630032557465546</v>
      </c>
      <c r="AH886" s="35">
        <v>0.53507701330385415</v>
      </c>
      <c r="AI886" s="35">
        <v>0.5323951877646691</v>
      </c>
      <c r="AK886" s="28">
        <f t="shared" si="202"/>
        <v>61871.867722365052</v>
      </c>
      <c r="AL886" s="28">
        <f t="shared" si="203"/>
        <v>5190.7756720304751</v>
      </c>
      <c r="AM886" s="28">
        <f t="shared" si="204"/>
        <v>5277.5557574057548</v>
      </c>
      <c r="AN886" s="28">
        <f t="shared" si="205"/>
        <v>5299.5809649279681</v>
      </c>
      <c r="AO886" s="28">
        <f t="shared" si="206"/>
        <v>5315.4786295503645</v>
      </c>
      <c r="AP886" s="28">
        <f t="shared" si="207"/>
        <v>5328.6040893141217</v>
      </c>
      <c r="AQ886" s="28">
        <f t="shared" si="208"/>
        <v>5348.9534417562609</v>
      </c>
      <c r="AR886" s="28">
        <f t="shared" si="209"/>
        <v>5292.6598907572952</v>
      </c>
      <c r="AS886" s="28">
        <f t="shared" si="210"/>
        <v>5304.4542107985917</v>
      </c>
      <c r="AT886" s="28">
        <f t="shared" si="211"/>
        <v>5363.0032557465547</v>
      </c>
      <c r="AU886" s="28">
        <f t="shared" si="212"/>
        <v>5350.7701330385416</v>
      </c>
      <c r="AV886" s="28">
        <f t="shared" si="213"/>
        <v>212958.07510586764</v>
      </c>
    </row>
    <row r="887" spans="1:48" x14ac:dyDescent="0.3">
      <c r="A887" s="7" t="s">
        <v>281</v>
      </c>
      <c r="B887" s="7" t="s">
        <v>659</v>
      </c>
      <c r="C887" s="7">
        <v>1312</v>
      </c>
      <c r="D887" s="2" t="s">
        <v>8</v>
      </c>
      <c r="E887" s="2">
        <v>917</v>
      </c>
      <c r="F887" s="2" t="s">
        <v>741</v>
      </c>
      <c r="G887" s="2" t="s">
        <v>657</v>
      </c>
      <c r="H887" s="8" t="s">
        <v>640</v>
      </c>
      <c r="J887" s="1">
        <v>90000</v>
      </c>
      <c r="K887" s="1">
        <v>90000</v>
      </c>
      <c r="L887" s="1">
        <v>90000</v>
      </c>
      <c r="M887" s="1">
        <v>90000</v>
      </c>
      <c r="N887" s="1">
        <v>90000</v>
      </c>
      <c r="O887" s="1">
        <v>90000</v>
      </c>
      <c r="P887" s="1">
        <v>90000</v>
      </c>
      <c r="Q887" s="1">
        <v>90000</v>
      </c>
      <c r="R887" s="1">
        <v>90000</v>
      </c>
      <c r="S887" s="1">
        <v>90000</v>
      </c>
      <c r="T887" s="1">
        <v>90000</v>
      </c>
      <c r="U887" s="1">
        <v>700000</v>
      </c>
      <c r="V887" s="29">
        <v>0.53120000000000001</v>
      </c>
      <c r="X887" s="35">
        <v>0.51559889768637546</v>
      </c>
      <c r="Y887" s="35">
        <v>0.51907756720304754</v>
      </c>
      <c r="Z887" s="35">
        <v>0.52775557574057552</v>
      </c>
      <c r="AA887" s="35">
        <v>0.52995809649279679</v>
      </c>
      <c r="AB887" s="35">
        <v>0.53154786295503642</v>
      </c>
      <c r="AC887" s="35">
        <v>0.53286040893141218</v>
      </c>
      <c r="AD887" s="35">
        <v>0.53489534417562612</v>
      </c>
      <c r="AE887" s="35">
        <v>0.52926598907572953</v>
      </c>
      <c r="AF887" s="35">
        <v>0.53044542107985915</v>
      </c>
      <c r="AG887" s="35">
        <v>0.53630032557465546</v>
      </c>
      <c r="AH887" s="35">
        <v>0.53507701330385415</v>
      </c>
      <c r="AI887" s="35">
        <v>0.5323951877646691</v>
      </c>
      <c r="AK887" s="28">
        <f t="shared" si="202"/>
        <v>46403.900791773791</v>
      </c>
      <c r="AL887" s="28">
        <f t="shared" si="203"/>
        <v>46716.981048274276</v>
      </c>
      <c r="AM887" s="28">
        <f t="shared" si="204"/>
        <v>47498.001816651798</v>
      </c>
      <c r="AN887" s="28">
        <f t="shared" si="205"/>
        <v>47696.228684351714</v>
      </c>
      <c r="AO887" s="28">
        <f t="shared" si="206"/>
        <v>47839.307665953274</v>
      </c>
      <c r="AP887" s="28">
        <f t="shared" si="207"/>
        <v>47957.436803827099</v>
      </c>
      <c r="AQ887" s="28">
        <f t="shared" si="208"/>
        <v>48140.580975806348</v>
      </c>
      <c r="AR887" s="28">
        <f t="shared" si="209"/>
        <v>47633.939016815661</v>
      </c>
      <c r="AS887" s="28">
        <f t="shared" si="210"/>
        <v>47740.087897187324</v>
      </c>
      <c r="AT887" s="28">
        <f t="shared" si="211"/>
        <v>48267.029301718991</v>
      </c>
      <c r="AU887" s="28">
        <f t="shared" si="212"/>
        <v>48156.931197346872</v>
      </c>
      <c r="AV887" s="28">
        <f t="shared" si="213"/>
        <v>372676.63143526838</v>
      </c>
    </row>
    <row r="888" spans="1:48" x14ac:dyDescent="0.3">
      <c r="A888" s="7" t="s">
        <v>281</v>
      </c>
      <c r="B888" s="7" t="s">
        <v>659</v>
      </c>
      <c r="C888" s="7">
        <v>1312</v>
      </c>
      <c r="D888" s="2" t="s">
        <v>8</v>
      </c>
      <c r="E888" s="2">
        <v>917</v>
      </c>
      <c r="F888" s="2" t="s">
        <v>737</v>
      </c>
      <c r="G888" s="2" t="s">
        <v>657</v>
      </c>
      <c r="H888" s="8" t="s">
        <v>636</v>
      </c>
      <c r="J888" s="1">
        <v>0</v>
      </c>
      <c r="K888" s="1">
        <v>0</v>
      </c>
      <c r="L888" s="1">
        <v>0</v>
      </c>
      <c r="M888" s="1">
        <v>700000</v>
      </c>
      <c r="N888" s="1">
        <v>700000</v>
      </c>
      <c r="O888" s="1">
        <v>700000</v>
      </c>
      <c r="P888" s="1">
        <v>900000</v>
      </c>
      <c r="Q888" s="1">
        <v>900000</v>
      </c>
      <c r="R888" s="1">
        <v>900000</v>
      </c>
      <c r="S888" s="1">
        <v>900000</v>
      </c>
      <c r="T888" s="1">
        <v>900000</v>
      </c>
      <c r="U888" s="1">
        <v>1600000</v>
      </c>
      <c r="V888" s="29">
        <v>0.53120000000000001</v>
      </c>
      <c r="X888" s="35">
        <v>0.51559889768637546</v>
      </c>
      <c r="Y888" s="35">
        <v>0.51907756720304754</v>
      </c>
      <c r="Z888" s="35">
        <v>0.52775557574057552</v>
      </c>
      <c r="AA888" s="35">
        <v>0.52995809649279679</v>
      </c>
      <c r="AB888" s="35">
        <v>0.53154786295503642</v>
      </c>
      <c r="AC888" s="35">
        <v>0.53286040893141218</v>
      </c>
      <c r="AD888" s="35">
        <v>0.53489534417562612</v>
      </c>
      <c r="AE888" s="35">
        <v>0.52926598907572953</v>
      </c>
      <c r="AF888" s="35">
        <v>0.53044542107985915</v>
      </c>
      <c r="AG888" s="35">
        <v>0.53630032557465546</v>
      </c>
      <c r="AH888" s="35">
        <v>0.53507701330385415</v>
      </c>
      <c r="AI888" s="35">
        <v>0.5323951877646691</v>
      </c>
      <c r="AK888" s="28">
        <f t="shared" si="202"/>
        <v>0</v>
      </c>
      <c r="AL888" s="28">
        <f t="shared" si="203"/>
        <v>0</v>
      </c>
      <c r="AM888" s="28">
        <f t="shared" si="204"/>
        <v>0</v>
      </c>
      <c r="AN888" s="28">
        <f t="shared" si="205"/>
        <v>370970.66754495777</v>
      </c>
      <c r="AO888" s="28">
        <f t="shared" si="206"/>
        <v>372083.50406852551</v>
      </c>
      <c r="AP888" s="28">
        <f t="shared" si="207"/>
        <v>373002.28625198855</v>
      </c>
      <c r="AQ888" s="28">
        <f t="shared" si="208"/>
        <v>481405.80975806352</v>
      </c>
      <c r="AR888" s="28">
        <f t="shared" si="209"/>
        <v>476339.39016815659</v>
      </c>
      <c r="AS888" s="28">
        <f t="shared" si="210"/>
        <v>477400.87897187326</v>
      </c>
      <c r="AT888" s="28">
        <f t="shared" si="211"/>
        <v>482670.29301718989</v>
      </c>
      <c r="AU888" s="28">
        <f t="shared" si="212"/>
        <v>481569.31197346875</v>
      </c>
      <c r="AV888" s="28">
        <f t="shared" si="213"/>
        <v>851832.30042347056</v>
      </c>
    </row>
    <row r="889" spans="1:48" x14ac:dyDescent="0.3">
      <c r="A889" s="7" t="s">
        <v>281</v>
      </c>
      <c r="B889" s="7" t="s">
        <v>659</v>
      </c>
      <c r="C889" s="7">
        <v>1312</v>
      </c>
      <c r="D889" s="2" t="s">
        <v>8</v>
      </c>
      <c r="E889" s="2">
        <v>917</v>
      </c>
      <c r="F889" s="2" t="s">
        <v>731</v>
      </c>
      <c r="G889" s="2" t="s">
        <v>657</v>
      </c>
      <c r="H889" s="8" t="s">
        <v>630</v>
      </c>
      <c r="J889" s="1">
        <v>300000</v>
      </c>
      <c r="K889" s="1">
        <v>300000</v>
      </c>
      <c r="L889" s="1">
        <v>300000</v>
      </c>
      <c r="M889" s="1">
        <v>300000</v>
      </c>
      <c r="N889" s="1">
        <v>300000</v>
      </c>
      <c r="O889" s="1">
        <v>300000</v>
      </c>
      <c r="P889" s="1">
        <v>300000</v>
      </c>
      <c r="Q889" s="1">
        <v>300000</v>
      </c>
      <c r="R889" s="1">
        <v>300000</v>
      </c>
      <c r="S889" s="1">
        <v>300000</v>
      </c>
      <c r="T889" s="1">
        <v>300000</v>
      </c>
      <c r="U889" s="1">
        <v>300000</v>
      </c>
      <c r="V889" s="29">
        <v>0.53120000000000001</v>
      </c>
      <c r="X889" s="35">
        <v>0.51559889768637546</v>
      </c>
      <c r="Y889" s="35">
        <v>0.51907756720304754</v>
      </c>
      <c r="Z889" s="35">
        <v>0.52775557574057552</v>
      </c>
      <c r="AA889" s="35">
        <v>0.52995809649279679</v>
      </c>
      <c r="AB889" s="35">
        <v>0.53154786295503642</v>
      </c>
      <c r="AC889" s="35">
        <v>0.53286040893141218</v>
      </c>
      <c r="AD889" s="35">
        <v>0.53489534417562612</v>
      </c>
      <c r="AE889" s="35">
        <v>0.52926598907572953</v>
      </c>
      <c r="AF889" s="35">
        <v>0.53044542107985915</v>
      </c>
      <c r="AG889" s="35">
        <v>0.53630032557465546</v>
      </c>
      <c r="AH889" s="35">
        <v>0.53507701330385415</v>
      </c>
      <c r="AI889" s="35">
        <v>0.5323951877646691</v>
      </c>
      <c r="AK889" s="28">
        <f t="shared" si="202"/>
        <v>154679.66930591263</v>
      </c>
      <c r="AL889" s="28">
        <f t="shared" si="203"/>
        <v>155723.27016091425</v>
      </c>
      <c r="AM889" s="28">
        <f t="shared" si="204"/>
        <v>158326.67272217266</v>
      </c>
      <c r="AN889" s="28">
        <f t="shared" si="205"/>
        <v>158987.42894783904</v>
      </c>
      <c r="AO889" s="28">
        <f t="shared" si="206"/>
        <v>159464.35888651092</v>
      </c>
      <c r="AP889" s="28">
        <f t="shared" si="207"/>
        <v>159858.12267942366</v>
      </c>
      <c r="AQ889" s="28">
        <f t="shared" si="208"/>
        <v>160468.60325268784</v>
      </c>
      <c r="AR889" s="28">
        <f t="shared" si="209"/>
        <v>158779.79672271886</v>
      </c>
      <c r="AS889" s="28">
        <f t="shared" si="210"/>
        <v>159133.62632395775</v>
      </c>
      <c r="AT889" s="28">
        <f t="shared" si="211"/>
        <v>160890.09767239663</v>
      </c>
      <c r="AU889" s="28">
        <f t="shared" si="212"/>
        <v>160523.10399115624</v>
      </c>
      <c r="AV889" s="28">
        <f t="shared" si="213"/>
        <v>159718.55632940072</v>
      </c>
    </row>
    <row r="890" spans="1:48" x14ac:dyDescent="0.3">
      <c r="A890" s="7" t="s">
        <v>281</v>
      </c>
      <c r="B890" s="7" t="s">
        <v>659</v>
      </c>
      <c r="C890" s="7">
        <v>1312</v>
      </c>
      <c r="D890" s="2" t="s">
        <v>8</v>
      </c>
      <c r="E890" s="2">
        <v>917</v>
      </c>
      <c r="F890" s="2" t="s">
        <v>744</v>
      </c>
      <c r="G890" s="2" t="s">
        <v>657</v>
      </c>
      <c r="H890" s="8" t="s">
        <v>643</v>
      </c>
      <c r="J890" s="1">
        <v>0</v>
      </c>
      <c r="K890" s="1">
        <v>120000</v>
      </c>
      <c r="L890" s="1">
        <v>120000</v>
      </c>
      <c r="M890" s="1">
        <v>120000</v>
      </c>
      <c r="N890" s="1">
        <v>120000</v>
      </c>
      <c r="O890" s="1">
        <v>120000</v>
      </c>
      <c r="P890" s="1">
        <v>120000</v>
      </c>
      <c r="Q890" s="1">
        <v>120000</v>
      </c>
      <c r="R890" s="1">
        <v>120000</v>
      </c>
      <c r="S890" s="1">
        <v>120000</v>
      </c>
      <c r="T890" s="1">
        <v>120000</v>
      </c>
      <c r="U890" s="1">
        <v>120000</v>
      </c>
      <c r="V890" s="29">
        <v>0.53120000000000001</v>
      </c>
      <c r="X890" s="35">
        <v>0.51559889768637546</v>
      </c>
      <c r="Y890" s="35">
        <v>0.51907756720304754</v>
      </c>
      <c r="Z890" s="35">
        <v>0.52775557574057552</v>
      </c>
      <c r="AA890" s="35">
        <v>0.52995809649279679</v>
      </c>
      <c r="AB890" s="35">
        <v>0.53154786295503642</v>
      </c>
      <c r="AC890" s="35">
        <v>0.53286040893141218</v>
      </c>
      <c r="AD890" s="35">
        <v>0.53489534417562612</v>
      </c>
      <c r="AE890" s="35">
        <v>0.52926598907572953</v>
      </c>
      <c r="AF890" s="35">
        <v>0.53044542107985915</v>
      </c>
      <c r="AG890" s="35">
        <v>0.53630032557465546</v>
      </c>
      <c r="AH890" s="35">
        <v>0.53507701330385415</v>
      </c>
      <c r="AI890" s="35">
        <v>0.5323951877646691</v>
      </c>
      <c r="AK890" s="28">
        <f t="shared" si="202"/>
        <v>0</v>
      </c>
      <c r="AL890" s="28">
        <f t="shared" si="203"/>
        <v>62289.308064365701</v>
      </c>
      <c r="AM890" s="28">
        <f t="shared" si="204"/>
        <v>63330.669088869065</v>
      </c>
      <c r="AN890" s="28">
        <f t="shared" si="205"/>
        <v>63594.971579135614</v>
      </c>
      <c r="AO890" s="28">
        <f t="shared" si="206"/>
        <v>63785.743554604371</v>
      </c>
      <c r="AP890" s="28">
        <f t="shared" si="207"/>
        <v>63943.24907176946</v>
      </c>
      <c r="AQ890" s="28">
        <f t="shared" si="208"/>
        <v>64187.441301075138</v>
      </c>
      <c r="AR890" s="28">
        <f t="shared" si="209"/>
        <v>63511.918689087543</v>
      </c>
      <c r="AS890" s="28">
        <f t="shared" si="210"/>
        <v>63653.450529583097</v>
      </c>
      <c r="AT890" s="28">
        <f t="shared" si="211"/>
        <v>64356.039068958657</v>
      </c>
      <c r="AU890" s="28">
        <f t="shared" si="212"/>
        <v>64209.241596462496</v>
      </c>
      <c r="AV890" s="28">
        <f t="shared" si="213"/>
        <v>63887.42253176029</v>
      </c>
    </row>
    <row r="891" spans="1:48" x14ac:dyDescent="0.3">
      <c r="A891" s="7" t="s">
        <v>281</v>
      </c>
      <c r="B891" s="7" t="s">
        <v>659</v>
      </c>
      <c r="C891" s="7">
        <v>1312</v>
      </c>
      <c r="D891" s="2" t="s">
        <v>8</v>
      </c>
      <c r="E891" s="2">
        <v>917</v>
      </c>
      <c r="F891" s="2" t="s">
        <v>2316</v>
      </c>
      <c r="G891" s="2" t="s">
        <v>657</v>
      </c>
      <c r="H891" s="8" t="s">
        <v>2023</v>
      </c>
      <c r="J891" s="1">
        <v>120000</v>
      </c>
      <c r="K891" s="1">
        <v>0</v>
      </c>
      <c r="L891" s="1">
        <v>100000</v>
      </c>
      <c r="M891" s="1">
        <v>0</v>
      </c>
      <c r="N891" s="1">
        <v>0</v>
      </c>
      <c r="O891" s="1">
        <v>0</v>
      </c>
      <c r="P891" s="1">
        <v>800000</v>
      </c>
      <c r="Q891" s="1">
        <v>800000</v>
      </c>
      <c r="R891" s="1">
        <v>800000</v>
      </c>
      <c r="S891" s="1">
        <v>800000</v>
      </c>
      <c r="T891" s="1">
        <v>800000</v>
      </c>
      <c r="U891" s="1">
        <v>0</v>
      </c>
      <c r="V891" s="29">
        <v>0.53120000000000001</v>
      </c>
      <c r="X891" s="35">
        <v>0.51559889768637546</v>
      </c>
      <c r="Y891" s="35">
        <v>0.51907756720304754</v>
      </c>
      <c r="Z891" s="35">
        <v>0.52775557574057552</v>
      </c>
      <c r="AA891" s="35">
        <v>0.52995809649279679</v>
      </c>
      <c r="AB891" s="35">
        <v>0.53154786295503642</v>
      </c>
      <c r="AC891" s="35">
        <v>0.53286040893141218</v>
      </c>
      <c r="AD891" s="35">
        <v>0.53489534417562612</v>
      </c>
      <c r="AE891" s="35">
        <v>0.52926598907572953</v>
      </c>
      <c r="AF891" s="35">
        <v>0.53044542107985915</v>
      </c>
      <c r="AG891" s="35">
        <v>0.53630032557465546</v>
      </c>
      <c r="AH891" s="35">
        <v>0.53507701330385415</v>
      </c>
      <c r="AI891" s="35">
        <v>0.5323951877646691</v>
      </c>
      <c r="AK891" s="28">
        <f t="shared" si="202"/>
        <v>61871.867722365052</v>
      </c>
      <c r="AL891" s="28">
        <f t="shared" si="203"/>
        <v>0</v>
      </c>
      <c r="AM891" s="28">
        <f t="shared" si="204"/>
        <v>52775.557574057551</v>
      </c>
      <c r="AN891" s="28">
        <f t="shared" si="205"/>
        <v>0</v>
      </c>
      <c r="AO891" s="28">
        <f t="shared" si="206"/>
        <v>0</v>
      </c>
      <c r="AP891" s="28">
        <f t="shared" si="207"/>
        <v>0</v>
      </c>
      <c r="AQ891" s="28">
        <f t="shared" si="208"/>
        <v>427916.27534050087</v>
      </c>
      <c r="AR891" s="28">
        <f t="shared" si="209"/>
        <v>423412.79126058362</v>
      </c>
      <c r="AS891" s="28">
        <f t="shared" si="210"/>
        <v>424356.33686388732</v>
      </c>
      <c r="AT891" s="28">
        <f t="shared" si="211"/>
        <v>429040.26045972435</v>
      </c>
      <c r="AU891" s="28">
        <f t="shared" si="212"/>
        <v>428061.61064308335</v>
      </c>
      <c r="AV891" s="28">
        <f t="shared" si="213"/>
        <v>0</v>
      </c>
    </row>
    <row r="892" spans="1:48" x14ac:dyDescent="0.3">
      <c r="A892" s="7" t="s">
        <v>281</v>
      </c>
      <c r="B892" s="7" t="s">
        <v>659</v>
      </c>
      <c r="C892" s="7">
        <v>1312</v>
      </c>
      <c r="D892" s="2" t="s">
        <v>8</v>
      </c>
      <c r="E892" s="2">
        <v>917</v>
      </c>
      <c r="F892" s="2" t="s">
        <v>745</v>
      </c>
      <c r="G892" s="2" t="s">
        <v>657</v>
      </c>
      <c r="H892" s="8" t="s">
        <v>644</v>
      </c>
      <c r="J892" s="1">
        <v>200000</v>
      </c>
      <c r="K892" s="1">
        <v>0</v>
      </c>
      <c r="L892" s="1">
        <v>100000</v>
      </c>
      <c r="M892" s="1">
        <v>0</v>
      </c>
      <c r="N892" s="1">
        <v>0</v>
      </c>
      <c r="O892" s="1">
        <v>0</v>
      </c>
      <c r="P892" s="1">
        <v>600000</v>
      </c>
      <c r="Q892" s="1">
        <v>600000</v>
      </c>
      <c r="R892" s="1">
        <v>600000</v>
      </c>
      <c r="S892" s="1">
        <v>600000</v>
      </c>
      <c r="T892" s="1">
        <v>600000</v>
      </c>
      <c r="U892" s="1">
        <v>0</v>
      </c>
      <c r="V892" s="29">
        <v>0.53120000000000001</v>
      </c>
      <c r="X892" s="35">
        <v>0.51559889768637546</v>
      </c>
      <c r="Y892" s="35">
        <v>0.51907756720304754</v>
      </c>
      <c r="Z892" s="35">
        <v>0.52775557574057552</v>
      </c>
      <c r="AA892" s="35">
        <v>0.52995809649279679</v>
      </c>
      <c r="AB892" s="35">
        <v>0.53154786295503642</v>
      </c>
      <c r="AC892" s="35">
        <v>0.53286040893141218</v>
      </c>
      <c r="AD892" s="35">
        <v>0.53489534417562612</v>
      </c>
      <c r="AE892" s="35">
        <v>0.52926598907572953</v>
      </c>
      <c r="AF892" s="35">
        <v>0.53044542107985915</v>
      </c>
      <c r="AG892" s="35">
        <v>0.53630032557465546</v>
      </c>
      <c r="AH892" s="35">
        <v>0.53507701330385415</v>
      </c>
      <c r="AI892" s="35">
        <v>0.5323951877646691</v>
      </c>
      <c r="AK892" s="28">
        <f t="shared" si="202"/>
        <v>103119.77953727508</v>
      </c>
      <c r="AL892" s="28">
        <f t="shared" si="203"/>
        <v>0</v>
      </c>
      <c r="AM892" s="28">
        <f t="shared" si="204"/>
        <v>52775.557574057551</v>
      </c>
      <c r="AN892" s="28">
        <f t="shared" si="205"/>
        <v>0</v>
      </c>
      <c r="AO892" s="28">
        <f t="shared" si="206"/>
        <v>0</v>
      </c>
      <c r="AP892" s="28">
        <f t="shared" si="207"/>
        <v>0</v>
      </c>
      <c r="AQ892" s="28">
        <f t="shared" si="208"/>
        <v>320937.20650537568</v>
      </c>
      <c r="AR892" s="28">
        <f t="shared" si="209"/>
        <v>317559.59344543773</v>
      </c>
      <c r="AS892" s="28">
        <f t="shared" si="210"/>
        <v>318267.25264791551</v>
      </c>
      <c r="AT892" s="28">
        <f t="shared" si="211"/>
        <v>321780.19534479326</v>
      </c>
      <c r="AU892" s="28">
        <f t="shared" si="212"/>
        <v>321046.20798231248</v>
      </c>
      <c r="AV892" s="28">
        <f t="shared" si="213"/>
        <v>0</v>
      </c>
    </row>
    <row r="893" spans="1:48" x14ac:dyDescent="0.3">
      <c r="A893" s="7" t="s">
        <v>281</v>
      </c>
      <c r="B893" s="7" t="s">
        <v>659</v>
      </c>
      <c r="C893" s="7">
        <v>1312</v>
      </c>
      <c r="D893" s="2" t="s">
        <v>8</v>
      </c>
      <c r="E893" s="2">
        <v>917</v>
      </c>
      <c r="F893" s="2" t="s">
        <v>2317</v>
      </c>
      <c r="G893" s="2" t="s">
        <v>657</v>
      </c>
      <c r="H893" s="8" t="s">
        <v>2024</v>
      </c>
      <c r="J893" s="1">
        <v>0</v>
      </c>
      <c r="K893" s="1">
        <v>300000</v>
      </c>
      <c r="L893" s="1">
        <v>300000</v>
      </c>
      <c r="M893" s="1">
        <v>300000</v>
      </c>
      <c r="N893" s="1">
        <v>300000</v>
      </c>
      <c r="O893" s="1">
        <v>300000</v>
      </c>
      <c r="P893" s="1">
        <v>300000</v>
      </c>
      <c r="Q893" s="1">
        <v>300000</v>
      </c>
      <c r="R893" s="1">
        <v>300000</v>
      </c>
      <c r="S893" s="1">
        <v>300000</v>
      </c>
      <c r="T893" s="1">
        <v>300000</v>
      </c>
      <c r="U893" s="1">
        <v>300000</v>
      </c>
      <c r="V893" s="29">
        <v>0.53120000000000001</v>
      </c>
      <c r="X893" s="35">
        <v>0.51559889768637546</v>
      </c>
      <c r="Y893" s="35">
        <v>0.51907756720304754</v>
      </c>
      <c r="Z893" s="35">
        <v>0.52775557574057552</v>
      </c>
      <c r="AA893" s="35">
        <v>0.52995809649279679</v>
      </c>
      <c r="AB893" s="35">
        <v>0.53154786295503642</v>
      </c>
      <c r="AC893" s="35">
        <v>0.53286040893141218</v>
      </c>
      <c r="AD893" s="35">
        <v>0.53489534417562612</v>
      </c>
      <c r="AE893" s="35">
        <v>0.52926598907572953</v>
      </c>
      <c r="AF893" s="35">
        <v>0.53044542107985915</v>
      </c>
      <c r="AG893" s="35">
        <v>0.53630032557465546</v>
      </c>
      <c r="AH893" s="35">
        <v>0.53507701330385415</v>
      </c>
      <c r="AI893" s="35">
        <v>0.5323951877646691</v>
      </c>
      <c r="AK893" s="28">
        <f t="shared" si="202"/>
        <v>0</v>
      </c>
      <c r="AL893" s="28">
        <f t="shared" si="203"/>
        <v>155723.27016091425</v>
      </c>
      <c r="AM893" s="28">
        <f t="shared" si="204"/>
        <v>158326.67272217266</v>
      </c>
      <c r="AN893" s="28">
        <f t="shared" si="205"/>
        <v>158987.42894783904</v>
      </c>
      <c r="AO893" s="28">
        <f t="shared" si="206"/>
        <v>159464.35888651092</v>
      </c>
      <c r="AP893" s="28">
        <f t="shared" si="207"/>
        <v>159858.12267942366</v>
      </c>
      <c r="AQ893" s="28">
        <f t="shared" si="208"/>
        <v>160468.60325268784</v>
      </c>
      <c r="AR893" s="28">
        <f t="shared" si="209"/>
        <v>158779.79672271886</v>
      </c>
      <c r="AS893" s="28">
        <f t="shared" si="210"/>
        <v>159133.62632395775</v>
      </c>
      <c r="AT893" s="28">
        <f t="shared" si="211"/>
        <v>160890.09767239663</v>
      </c>
      <c r="AU893" s="28">
        <f t="shared" si="212"/>
        <v>160523.10399115624</v>
      </c>
      <c r="AV893" s="28">
        <f t="shared" si="213"/>
        <v>159718.55632940072</v>
      </c>
    </row>
    <row r="894" spans="1:48" x14ac:dyDescent="0.3">
      <c r="A894" s="7" t="s">
        <v>281</v>
      </c>
      <c r="B894" s="7" t="s">
        <v>659</v>
      </c>
      <c r="C894" s="7">
        <v>1312</v>
      </c>
      <c r="D894" s="2" t="s">
        <v>8</v>
      </c>
      <c r="E894" s="2">
        <v>917</v>
      </c>
      <c r="F894" s="2" t="s">
        <v>2318</v>
      </c>
      <c r="G894" s="2" t="s">
        <v>657</v>
      </c>
      <c r="H894" s="8" t="s">
        <v>2025</v>
      </c>
      <c r="J894" s="1">
        <v>1100000</v>
      </c>
      <c r="K894" s="1">
        <v>1200000</v>
      </c>
      <c r="L894" s="1">
        <v>1200000</v>
      </c>
      <c r="M894" s="1">
        <v>1600000</v>
      </c>
      <c r="N894" s="1">
        <v>1600000</v>
      </c>
      <c r="O894" s="1">
        <v>1600000</v>
      </c>
      <c r="P894" s="1">
        <v>1200000</v>
      </c>
      <c r="Q894" s="1">
        <v>1200000</v>
      </c>
      <c r="R894" s="1">
        <v>1200000</v>
      </c>
      <c r="S894" s="1">
        <v>1200000</v>
      </c>
      <c r="T894" s="1">
        <v>1200000</v>
      </c>
      <c r="U894" s="1">
        <v>1200000</v>
      </c>
      <c r="V894" s="29">
        <v>0.53120000000000001</v>
      </c>
      <c r="X894" s="35">
        <v>0.51559889768637546</v>
      </c>
      <c r="Y894" s="35">
        <v>0.51907756720304754</v>
      </c>
      <c r="Z894" s="35">
        <v>0.52775557574057552</v>
      </c>
      <c r="AA894" s="35">
        <v>0.52995809649279679</v>
      </c>
      <c r="AB894" s="35">
        <v>0.53154786295503642</v>
      </c>
      <c r="AC894" s="35">
        <v>0.53286040893141218</v>
      </c>
      <c r="AD894" s="35">
        <v>0.53489534417562612</v>
      </c>
      <c r="AE894" s="35">
        <v>0.52926598907572953</v>
      </c>
      <c r="AF894" s="35">
        <v>0.53044542107985915</v>
      </c>
      <c r="AG894" s="35">
        <v>0.53630032557465546</v>
      </c>
      <c r="AH894" s="35">
        <v>0.53507701330385415</v>
      </c>
      <c r="AI894" s="35">
        <v>0.5323951877646691</v>
      </c>
      <c r="AK894" s="28">
        <f t="shared" si="202"/>
        <v>567158.78745501302</v>
      </c>
      <c r="AL894" s="28">
        <f t="shared" si="203"/>
        <v>622893.08064365701</v>
      </c>
      <c r="AM894" s="28">
        <f t="shared" si="204"/>
        <v>633306.69088869065</v>
      </c>
      <c r="AN894" s="28">
        <f t="shared" si="205"/>
        <v>847932.95438847481</v>
      </c>
      <c r="AO894" s="28">
        <f t="shared" si="206"/>
        <v>850476.58072805824</v>
      </c>
      <c r="AP894" s="28">
        <f t="shared" si="207"/>
        <v>852576.65429025947</v>
      </c>
      <c r="AQ894" s="28">
        <f t="shared" si="208"/>
        <v>641874.41301075136</v>
      </c>
      <c r="AR894" s="28">
        <f t="shared" si="209"/>
        <v>635119.18689087545</v>
      </c>
      <c r="AS894" s="28">
        <f t="shared" si="210"/>
        <v>636534.50529583101</v>
      </c>
      <c r="AT894" s="28">
        <f t="shared" si="211"/>
        <v>643560.39068958652</v>
      </c>
      <c r="AU894" s="28">
        <f t="shared" si="212"/>
        <v>642092.41596462496</v>
      </c>
      <c r="AV894" s="28">
        <f t="shared" si="213"/>
        <v>638874.22531760286</v>
      </c>
    </row>
    <row r="895" spans="1:48" x14ac:dyDescent="0.3">
      <c r="A895" s="7" t="s">
        <v>281</v>
      </c>
      <c r="B895" s="7" t="s">
        <v>659</v>
      </c>
      <c r="C895" s="7">
        <v>1312</v>
      </c>
      <c r="D895" s="2" t="s">
        <v>8</v>
      </c>
      <c r="E895" s="2">
        <v>917</v>
      </c>
      <c r="F895" s="2" t="s">
        <v>2319</v>
      </c>
      <c r="G895" s="2" t="s">
        <v>657</v>
      </c>
      <c r="H895" s="8" t="s">
        <v>2026</v>
      </c>
      <c r="J895" s="1">
        <v>120000</v>
      </c>
      <c r="K895" s="1">
        <v>120000</v>
      </c>
      <c r="L895" s="1">
        <v>120000</v>
      </c>
      <c r="M895" s="1">
        <v>120000</v>
      </c>
      <c r="N895" s="1">
        <v>120000</v>
      </c>
      <c r="O895" s="1">
        <v>120000</v>
      </c>
      <c r="P895" s="1">
        <v>120000</v>
      </c>
      <c r="Q895" s="1">
        <v>120000</v>
      </c>
      <c r="R895" s="1">
        <v>120000</v>
      </c>
      <c r="S895" s="1">
        <v>120000</v>
      </c>
      <c r="T895" s="1">
        <v>120000</v>
      </c>
      <c r="U895" s="1">
        <v>120000</v>
      </c>
      <c r="V895" s="29">
        <v>0.53120000000000001</v>
      </c>
      <c r="X895" s="35">
        <v>0.51559889768637546</v>
      </c>
      <c r="Y895" s="35">
        <v>0.51907756720304754</v>
      </c>
      <c r="Z895" s="35">
        <v>0.52775557574057552</v>
      </c>
      <c r="AA895" s="35">
        <v>0.52995809649279679</v>
      </c>
      <c r="AB895" s="35">
        <v>0.53154786295503642</v>
      </c>
      <c r="AC895" s="35">
        <v>0.53286040893141218</v>
      </c>
      <c r="AD895" s="35">
        <v>0.53489534417562612</v>
      </c>
      <c r="AE895" s="35">
        <v>0.52926598907572953</v>
      </c>
      <c r="AF895" s="35">
        <v>0.53044542107985915</v>
      </c>
      <c r="AG895" s="35">
        <v>0.53630032557465546</v>
      </c>
      <c r="AH895" s="35">
        <v>0.53507701330385415</v>
      </c>
      <c r="AI895" s="35">
        <v>0.5323951877646691</v>
      </c>
      <c r="AK895" s="28">
        <f t="shared" si="202"/>
        <v>61871.867722365052</v>
      </c>
      <c r="AL895" s="28">
        <f t="shared" si="203"/>
        <v>62289.308064365701</v>
      </c>
      <c r="AM895" s="28">
        <f t="shared" si="204"/>
        <v>63330.669088869065</v>
      </c>
      <c r="AN895" s="28">
        <f t="shared" si="205"/>
        <v>63594.971579135614</v>
      </c>
      <c r="AO895" s="28">
        <f t="shared" si="206"/>
        <v>63785.743554604371</v>
      </c>
      <c r="AP895" s="28">
        <f t="shared" si="207"/>
        <v>63943.24907176946</v>
      </c>
      <c r="AQ895" s="28">
        <f t="shared" si="208"/>
        <v>64187.441301075138</v>
      </c>
      <c r="AR895" s="28">
        <f t="shared" si="209"/>
        <v>63511.918689087543</v>
      </c>
      <c r="AS895" s="28">
        <f t="shared" si="210"/>
        <v>63653.450529583097</v>
      </c>
      <c r="AT895" s="28">
        <f t="shared" si="211"/>
        <v>64356.039068958657</v>
      </c>
      <c r="AU895" s="28">
        <f t="shared" si="212"/>
        <v>64209.241596462496</v>
      </c>
      <c r="AV895" s="28">
        <f t="shared" si="213"/>
        <v>63887.42253176029</v>
      </c>
    </row>
    <row r="896" spans="1:48" x14ac:dyDescent="0.3">
      <c r="A896" s="7" t="s">
        <v>281</v>
      </c>
      <c r="B896" s="7" t="s">
        <v>659</v>
      </c>
      <c r="C896" s="7">
        <v>1312</v>
      </c>
      <c r="D896" s="2" t="s">
        <v>8</v>
      </c>
      <c r="E896" s="2">
        <v>917</v>
      </c>
      <c r="F896" s="2" t="s">
        <v>2320</v>
      </c>
      <c r="G896" s="2" t="s">
        <v>657</v>
      </c>
      <c r="H896" s="8" t="s">
        <v>2027</v>
      </c>
      <c r="J896" s="1">
        <v>0</v>
      </c>
      <c r="K896" s="1">
        <v>300000</v>
      </c>
      <c r="L896" s="1">
        <v>300000</v>
      </c>
      <c r="M896" s="1">
        <v>300000</v>
      </c>
      <c r="N896" s="1">
        <v>300000</v>
      </c>
      <c r="O896" s="1">
        <v>300000</v>
      </c>
      <c r="P896" s="1">
        <v>300000</v>
      </c>
      <c r="Q896" s="1">
        <v>300000</v>
      </c>
      <c r="R896" s="1">
        <v>300000</v>
      </c>
      <c r="S896" s="1">
        <v>300000</v>
      </c>
      <c r="T896" s="1">
        <v>300000</v>
      </c>
      <c r="U896" s="1">
        <v>300000</v>
      </c>
      <c r="V896" s="29">
        <v>0.53120000000000001</v>
      </c>
      <c r="X896" s="35">
        <v>0.51559889768637546</v>
      </c>
      <c r="Y896" s="35">
        <v>0.51907756720304754</v>
      </c>
      <c r="Z896" s="35">
        <v>0.52775557574057552</v>
      </c>
      <c r="AA896" s="35">
        <v>0.52995809649279679</v>
      </c>
      <c r="AB896" s="35">
        <v>0.53154786295503642</v>
      </c>
      <c r="AC896" s="35">
        <v>0.53286040893141218</v>
      </c>
      <c r="AD896" s="35">
        <v>0.53489534417562612</v>
      </c>
      <c r="AE896" s="35">
        <v>0.52926598907572953</v>
      </c>
      <c r="AF896" s="35">
        <v>0.53044542107985915</v>
      </c>
      <c r="AG896" s="35">
        <v>0.53630032557465546</v>
      </c>
      <c r="AH896" s="35">
        <v>0.53507701330385415</v>
      </c>
      <c r="AI896" s="35">
        <v>0.5323951877646691</v>
      </c>
      <c r="AK896" s="28">
        <f t="shared" si="202"/>
        <v>0</v>
      </c>
      <c r="AL896" s="28">
        <f t="shared" si="203"/>
        <v>155723.27016091425</v>
      </c>
      <c r="AM896" s="28">
        <f t="shared" si="204"/>
        <v>158326.67272217266</v>
      </c>
      <c r="AN896" s="28">
        <f t="shared" si="205"/>
        <v>158987.42894783904</v>
      </c>
      <c r="AO896" s="28">
        <f t="shared" si="206"/>
        <v>159464.35888651092</v>
      </c>
      <c r="AP896" s="28">
        <f t="shared" si="207"/>
        <v>159858.12267942366</v>
      </c>
      <c r="AQ896" s="28">
        <f t="shared" si="208"/>
        <v>160468.60325268784</v>
      </c>
      <c r="AR896" s="28">
        <f t="shared" si="209"/>
        <v>158779.79672271886</v>
      </c>
      <c r="AS896" s="28">
        <f t="shared" si="210"/>
        <v>159133.62632395775</v>
      </c>
      <c r="AT896" s="28">
        <f t="shared" si="211"/>
        <v>160890.09767239663</v>
      </c>
      <c r="AU896" s="28">
        <f t="shared" si="212"/>
        <v>160523.10399115624</v>
      </c>
      <c r="AV896" s="28">
        <f t="shared" si="213"/>
        <v>159718.55632940072</v>
      </c>
    </row>
    <row r="897" spans="1:48" x14ac:dyDescent="0.3">
      <c r="A897" s="7" t="s">
        <v>281</v>
      </c>
      <c r="B897" s="7" t="s">
        <v>659</v>
      </c>
      <c r="C897" s="7">
        <v>1312</v>
      </c>
      <c r="D897" s="2" t="s">
        <v>8</v>
      </c>
      <c r="E897" s="2">
        <v>917</v>
      </c>
      <c r="F897" s="2" t="s">
        <v>2321</v>
      </c>
      <c r="G897" s="2" t="s">
        <v>657</v>
      </c>
      <c r="H897" s="8" t="s">
        <v>2028</v>
      </c>
      <c r="J897" s="1">
        <v>500000</v>
      </c>
      <c r="K897" s="1">
        <v>500000</v>
      </c>
      <c r="L897" s="1">
        <v>500000</v>
      </c>
      <c r="M897" s="1">
        <v>500000</v>
      </c>
      <c r="N897" s="1">
        <v>500000</v>
      </c>
      <c r="O897" s="1">
        <v>500000</v>
      </c>
      <c r="P897" s="1">
        <v>500000</v>
      </c>
      <c r="Q897" s="1">
        <v>500000</v>
      </c>
      <c r="R897" s="1">
        <v>500000</v>
      </c>
      <c r="S897" s="1">
        <v>500000</v>
      </c>
      <c r="T897" s="1">
        <v>500000</v>
      </c>
      <c r="U897" s="1">
        <v>500000</v>
      </c>
      <c r="V897" s="29">
        <v>0.53120000000000001</v>
      </c>
      <c r="X897" s="35">
        <v>0.51559889768637546</v>
      </c>
      <c r="Y897" s="35">
        <v>0.51907756720304754</v>
      </c>
      <c r="Z897" s="35">
        <v>0.52775557574057552</v>
      </c>
      <c r="AA897" s="35">
        <v>0.52995809649279679</v>
      </c>
      <c r="AB897" s="35">
        <v>0.53154786295503642</v>
      </c>
      <c r="AC897" s="35">
        <v>0.53286040893141218</v>
      </c>
      <c r="AD897" s="35">
        <v>0.53489534417562612</v>
      </c>
      <c r="AE897" s="35">
        <v>0.52926598907572953</v>
      </c>
      <c r="AF897" s="35">
        <v>0.53044542107985915</v>
      </c>
      <c r="AG897" s="35">
        <v>0.53630032557465546</v>
      </c>
      <c r="AH897" s="35">
        <v>0.53507701330385415</v>
      </c>
      <c r="AI897" s="35">
        <v>0.5323951877646691</v>
      </c>
      <c r="AK897" s="28">
        <f t="shared" si="202"/>
        <v>257799.44884318774</v>
      </c>
      <c r="AL897" s="28">
        <f t="shared" si="203"/>
        <v>259538.78360152378</v>
      </c>
      <c r="AM897" s="28">
        <f t="shared" si="204"/>
        <v>263877.78787028778</v>
      </c>
      <c r="AN897" s="28">
        <f t="shared" si="205"/>
        <v>264979.04824639839</v>
      </c>
      <c r="AO897" s="28">
        <f t="shared" si="206"/>
        <v>265773.93147751823</v>
      </c>
      <c r="AP897" s="28">
        <f t="shared" si="207"/>
        <v>266430.20446570608</v>
      </c>
      <c r="AQ897" s="28">
        <f t="shared" si="208"/>
        <v>267447.67208781309</v>
      </c>
      <c r="AR897" s="28">
        <f t="shared" si="209"/>
        <v>264632.99453786475</v>
      </c>
      <c r="AS897" s="28">
        <f t="shared" si="210"/>
        <v>265222.71053992957</v>
      </c>
      <c r="AT897" s="28">
        <f t="shared" si="211"/>
        <v>268150.16278732772</v>
      </c>
      <c r="AU897" s="28">
        <f t="shared" si="212"/>
        <v>267538.50665192708</v>
      </c>
      <c r="AV897" s="28">
        <f t="shared" si="213"/>
        <v>266197.59388233454</v>
      </c>
    </row>
    <row r="898" spans="1:48" x14ac:dyDescent="0.3">
      <c r="A898" s="7" t="s">
        <v>281</v>
      </c>
      <c r="B898" s="7" t="s">
        <v>659</v>
      </c>
      <c r="C898" s="7">
        <v>1312</v>
      </c>
      <c r="D898" s="2" t="s">
        <v>8</v>
      </c>
      <c r="E898" s="2">
        <v>917</v>
      </c>
      <c r="F898" s="2" t="s">
        <v>2322</v>
      </c>
      <c r="G898" s="2" t="s">
        <v>657</v>
      </c>
      <c r="H898" s="8" t="s">
        <v>2029</v>
      </c>
      <c r="J898" s="1">
        <v>300000</v>
      </c>
      <c r="K898" s="1">
        <v>300000</v>
      </c>
      <c r="L898" s="1">
        <v>300000</v>
      </c>
      <c r="M898" s="1">
        <v>300000</v>
      </c>
      <c r="N898" s="1">
        <v>300000</v>
      </c>
      <c r="O898" s="1">
        <v>300000</v>
      </c>
      <c r="P898" s="1">
        <v>300000</v>
      </c>
      <c r="Q898" s="1">
        <v>300000</v>
      </c>
      <c r="R898" s="1">
        <v>300000</v>
      </c>
      <c r="S898" s="1">
        <v>300000</v>
      </c>
      <c r="T898" s="1">
        <v>300000</v>
      </c>
      <c r="U898" s="1">
        <v>300000</v>
      </c>
      <c r="V898" s="29">
        <v>0.53120000000000001</v>
      </c>
      <c r="X898" s="35">
        <v>0.51559889768637546</v>
      </c>
      <c r="Y898" s="35">
        <v>0.51907756720304754</v>
      </c>
      <c r="Z898" s="35">
        <v>0.52775557574057552</v>
      </c>
      <c r="AA898" s="35">
        <v>0.52995809649279679</v>
      </c>
      <c r="AB898" s="35">
        <v>0.53154786295503642</v>
      </c>
      <c r="AC898" s="35">
        <v>0.53286040893141218</v>
      </c>
      <c r="AD898" s="35">
        <v>0.53489534417562612</v>
      </c>
      <c r="AE898" s="35">
        <v>0.52926598907572953</v>
      </c>
      <c r="AF898" s="35">
        <v>0.53044542107985915</v>
      </c>
      <c r="AG898" s="35">
        <v>0.53630032557465546</v>
      </c>
      <c r="AH898" s="35">
        <v>0.53507701330385415</v>
      </c>
      <c r="AI898" s="35">
        <v>0.5323951877646691</v>
      </c>
      <c r="AK898" s="28">
        <f t="shared" si="202"/>
        <v>154679.66930591263</v>
      </c>
      <c r="AL898" s="28">
        <f t="shared" si="203"/>
        <v>155723.27016091425</v>
      </c>
      <c r="AM898" s="28">
        <f t="shared" si="204"/>
        <v>158326.67272217266</v>
      </c>
      <c r="AN898" s="28">
        <f t="shared" si="205"/>
        <v>158987.42894783904</v>
      </c>
      <c r="AO898" s="28">
        <f t="shared" si="206"/>
        <v>159464.35888651092</v>
      </c>
      <c r="AP898" s="28">
        <f t="shared" si="207"/>
        <v>159858.12267942366</v>
      </c>
      <c r="AQ898" s="28">
        <f t="shared" si="208"/>
        <v>160468.60325268784</v>
      </c>
      <c r="AR898" s="28">
        <f t="shared" si="209"/>
        <v>158779.79672271886</v>
      </c>
      <c r="AS898" s="28">
        <f t="shared" si="210"/>
        <v>159133.62632395775</v>
      </c>
      <c r="AT898" s="28">
        <f t="shared" si="211"/>
        <v>160890.09767239663</v>
      </c>
      <c r="AU898" s="28">
        <f t="shared" si="212"/>
        <v>160523.10399115624</v>
      </c>
      <c r="AV898" s="28">
        <f t="shared" si="213"/>
        <v>159718.55632940072</v>
      </c>
    </row>
    <row r="899" spans="1:48" x14ac:dyDescent="0.3">
      <c r="A899" s="7" t="s">
        <v>281</v>
      </c>
      <c r="B899" s="7" t="s">
        <v>659</v>
      </c>
      <c r="C899" s="7">
        <v>1312</v>
      </c>
      <c r="D899" s="2" t="s">
        <v>8</v>
      </c>
      <c r="E899" s="2">
        <v>917</v>
      </c>
      <c r="F899" s="2" t="s">
        <v>2323</v>
      </c>
      <c r="G899" s="2" t="s">
        <v>657</v>
      </c>
      <c r="H899" s="8" t="s">
        <v>2030</v>
      </c>
      <c r="J899" s="1">
        <v>1100000</v>
      </c>
      <c r="K899" s="1">
        <v>1200000</v>
      </c>
      <c r="L899" s="1">
        <v>1200000</v>
      </c>
      <c r="M899" s="1">
        <v>2100000</v>
      </c>
      <c r="N899" s="1">
        <v>2100000</v>
      </c>
      <c r="O899" s="1">
        <v>2100000</v>
      </c>
      <c r="P899" s="1">
        <v>1200000</v>
      </c>
      <c r="Q899" s="1">
        <v>1200000</v>
      </c>
      <c r="R899" s="1">
        <v>1200000</v>
      </c>
      <c r="S899" s="1">
        <v>1200000</v>
      </c>
      <c r="T899" s="1">
        <v>1200000</v>
      </c>
      <c r="U899" s="1">
        <v>1200000</v>
      </c>
      <c r="V899" s="29">
        <v>0.53120000000000001</v>
      </c>
      <c r="X899" s="35">
        <v>0.51559889768637546</v>
      </c>
      <c r="Y899" s="35">
        <v>0.51907756720304754</v>
      </c>
      <c r="Z899" s="35">
        <v>0.52775557574057552</v>
      </c>
      <c r="AA899" s="35">
        <v>0.52995809649279679</v>
      </c>
      <c r="AB899" s="35">
        <v>0.53154786295503642</v>
      </c>
      <c r="AC899" s="35">
        <v>0.53286040893141218</v>
      </c>
      <c r="AD899" s="35">
        <v>0.53489534417562612</v>
      </c>
      <c r="AE899" s="35">
        <v>0.52926598907572953</v>
      </c>
      <c r="AF899" s="35">
        <v>0.53044542107985915</v>
      </c>
      <c r="AG899" s="35">
        <v>0.53630032557465546</v>
      </c>
      <c r="AH899" s="35">
        <v>0.53507701330385415</v>
      </c>
      <c r="AI899" s="35">
        <v>0.5323951877646691</v>
      </c>
      <c r="AK899" s="28">
        <f t="shared" si="202"/>
        <v>567158.78745501302</v>
      </c>
      <c r="AL899" s="28">
        <f t="shared" si="203"/>
        <v>622893.08064365701</v>
      </c>
      <c r="AM899" s="28">
        <f t="shared" si="204"/>
        <v>633306.69088869065</v>
      </c>
      <c r="AN899" s="28">
        <f t="shared" si="205"/>
        <v>1112912.0026348734</v>
      </c>
      <c r="AO899" s="28">
        <f t="shared" si="206"/>
        <v>1116250.5122055765</v>
      </c>
      <c r="AP899" s="28">
        <f t="shared" si="207"/>
        <v>1119006.8587559655</v>
      </c>
      <c r="AQ899" s="28">
        <f t="shared" si="208"/>
        <v>641874.41301075136</v>
      </c>
      <c r="AR899" s="28">
        <f t="shared" si="209"/>
        <v>635119.18689087545</v>
      </c>
      <c r="AS899" s="28">
        <f t="shared" si="210"/>
        <v>636534.50529583101</v>
      </c>
      <c r="AT899" s="28">
        <f t="shared" si="211"/>
        <v>643560.39068958652</v>
      </c>
      <c r="AU899" s="28">
        <f t="shared" si="212"/>
        <v>642092.41596462496</v>
      </c>
      <c r="AV899" s="28">
        <f t="shared" si="213"/>
        <v>638874.22531760286</v>
      </c>
    </row>
    <row r="900" spans="1:48" x14ac:dyDescent="0.3">
      <c r="A900" s="7" t="s">
        <v>281</v>
      </c>
      <c r="B900" s="7" t="s">
        <v>659</v>
      </c>
      <c r="C900" s="7">
        <v>1312</v>
      </c>
      <c r="D900" s="2" t="s">
        <v>8</v>
      </c>
      <c r="E900" s="2">
        <v>917</v>
      </c>
      <c r="F900" s="2" t="s">
        <v>2323</v>
      </c>
      <c r="G900" s="2" t="s">
        <v>657</v>
      </c>
      <c r="H900" s="8" t="s">
        <v>2031</v>
      </c>
      <c r="J900" s="1">
        <v>300000</v>
      </c>
      <c r="K900" s="1">
        <v>300000</v>
      </c>
      <c r="L900" s="1">
        <v>300000</v>
      </c>
      <c r="M900" s="1">
        <v>300000</v>
      </c>
      <c r="N900" s="1">
        <v>300000</v>
      </c>
      <c r="O900" s="1">
        <v>300000</v>
      </c>
      <c r="P900" s="1">
        <v>300000</v>
      </c>
      <c r="Q900" s="1">
        <v>300000</v>
      </c>
      <c r="R900" s="1">
        <v>300000</v>
      </c>
      <c r="S900" s="1">
        <v>300000</v>
      </c>
      <c r="T900" s="1">
        <v>300000</v>
      </c>
      <c r="U900" s="1">
        <v>300000</v>
      </c>
      <c r="V900" s="29">
        <v>0.53120000000000001</v>
      </c>
      <c r="X900" s="35">
        <v>0.51559889768637546</v>
      </c>
      <c r="Y900" s="35">
        <v>0.51907756720304754</v>
      </c>
      <c r="Z900" s="35">
        <v>0.52775557574057552</v>
      </c>
      <c r="AA900" s="35">
        <v>0.52995809649279679</v>
      </c>
      <c r="AB900" s="35">
        <v>0.53154786295503642</v>
      </c>
      <c r="AC900" s="35">
        <v>0.53286040893141218</v>
      </c>
      <c r="AD900" s="35">
        <v>0.53489534417562612</v>
      </c>
      <c r="AE900" s="35">
        <v>0.52926598907572953</v>
      </c>
      <c r="AF900" s="35">
        <v>0.53044542107985915</v>
      </c>
      <c r="AG900" s="35">
        <v>0.53630032557465546</v>
      </c>
      <c r="AH900" s="35">
        <v>0.53507701330385415</v>
      </c>
      <c r="AI900" s="35">
        <v>0.5323951877646691</v>
      </c>
      <c r="AK900" s="28">
        <f t="shared" si="202"/>
        <v>154679.66930591263</v>
      </c>
      <c r="AL900" s="28">
        <f t="shared" si="203"/>
        <v>155723.27016091425</v>
      </c>
      <c r="AM900" s="28">
        <f t="shared" si="204"/>
        <v>158326.67272217266</v>
      </c>
      <c r="AN900" s="28">
        <f t="shared" si="205"/>
        <v>158987.42894783904</v>
      </c>
      <c r="AO900" s="28">
        <f t="shared" si="206"/>
        <v>159464.35888651092</v>
      </c>
      <c r="AP900" s="28">
        <f t="shared" si="207"/>
        <v>159858.12267942366</v>
      </c>
      <c r="AQ900" s="28">
        <f t="shared" si="208"/>
        <v>160468.60325268784</v>
      </c>
      <c r="AR900" s="28">
        <f t="shared" si="209"/>
        <v>158779.79672271886</v>
      </c>
      <c r="AS900" s="28">
        <f t="shared" si="210"/>
        <v>159133.62632395775</v>
      </c>
      <c r="AT900" s="28">
        <f t="shared" si="211"/>
        <v>160890.09767239663</v>
      </c>
      <c r="AU900" s="28">
        <f t="shared" si="212"/>
        <v>160523.10399115624</v>
      </c>
      <c r="AV900" s="28">
        <f t="shared" si="213"/>
        <v>159718.55632940072</v>
      </c>
    </row>
    <row r="901" spans="1:48" x14ac:dyDescent="0.3">
      <c r="A901" s="7" t="s">
        <v>281</v>
      </c>
      <c r="B901" s="7" t="s">
        <v>659</v>
      </c>
      <c r="C901" s="7">
        <v>1312</v>
      </c>
      <c r="D901" s="2" t="s">
        <v>8</v>
      </c>
      <c r="E901" s="2">
        <v>917</v>
      </c>
      <c r="F901" s="2" t="s">
        <v>2749</v>
      </c>
      <c r="G901" s="2" t="s">
        <v>657</v>
      </c>
      <c r="H901" s="8" t="s">
        <v>2032</v>
      </c>
      <c r="J901" s="1">
        <v>300000</v>
      </c>
      <c r="K901" s="1">
        <v>300000</v>
      </c>
      <c r="L901" s="1">
        <v>300000</v>
      </c>
      <c r="M901" s="1">
        <v>300000</v>
      </c>
      <c r="N901" s="1">
        <v>300000</v>
      </c>
      <c r="O901" s="1">
        <v>300000</v>
      </c>
      <c r="P901" s="1">
        <v>300000</v>
      </c>
      <c r="Q901" s="1">
        <v>300000</v>
      </c>
      <c r="R901" s="1">
        <v>300000</v>
      </c>
      <c r="S901" s="1">
        <v>300000</v>
      </c>
      <c r="T901" s="1">
        <v>300000</v>
      </c>
      <c r="U901" s="1">
        <v>300000</v>
      </c>
      <c r="V901" s="29">
        <v>0.53120000000000001</v>
      </c>
      <c r="X901" s="35">
        <v>0.51559889768637546</v>
      </c>
      <c r="Y901" s="35">
        <v>0.51907756720304754</v>
      </c>
      <c r="Z901" s="35">
        <v>0.52775557574057552</v>
      </c>
      <c r="AA901" s="35">
        <v>0.52995809649279679</v>
      </c>
      <c r="AB901" s="35">
        <v>0.53154786295503642</v>
      </c>
      <c r="AC901" s="35">
        <v>0.53286040893141218</v>
      </c>
      <c r="AD901" s="35">
        <v>0.53489534417562612</v>
      </c>
      <c r="AE901" s="35">
        <v>0.52926598907572953</v>
      </c>
      <c r="AF901" s="35">
        <v>0.53044542107985915</v>
      </c>
      <c r="AG901" s="35">
        <v>0.53630032557465546</v>
      </c>
      <c r="AH901" s="35">
        <v>0.53507701330385415</v>
      </c>
      <c r="AI901" s="35">
        <v>0.5323951877646691</v>
      </c>
      <c r="AK901" s="28">
        <f t="shared" si="202"/>
        <v>154679.66930591263</v>
      </c>
      <c r="AL901" s="28">
        <f t="shared" si="203"/>
        <v>155723.27016091425</v>
      </c>
      <c r="AM901" s="28">
        <f t="shared" si="204"/>
        <v>158326.67272217266</v>
      </c>
      <c r="AN901" s="28">
        <f t="shared" si="205"/>
        <v>158987.42894783904</v>
      </c>
      <c r="AO901" s="28">
        <f t="shared" si="206"/>
        <v>159464.35888651092</v>
      </c>
      <c r="AP901" s="28">
        <f t="shared" si="207"/>
        <v>159858.12267942366</v>
      </c>
      <c r="AQ901" s="28">
        <f t="shared" si="208"/>
        <v>160468.60325268784</v>
      </c>
      <c r="AR901" s="28">
        <f t="shared" si="209"/>
        <v>158779.79672271886</v>
      </c>
      <c r="AS901" s="28">
        <f t="shared" si="210"/>
        <v>159133.62632395775</v>
      </c>
      <c r="AT901" s="28">
        <f t="shared" si="211"/>
        <v>160890.09767239663</v>
      </c>
      <c r="AU901" s="28">
        <f t="shared" si="212"/>
        <v>160523.10399115624</v>
      </c>
      <c r="AV901" s="28">
        <f t="shared" si="213"/>
        <v>159718.55632940072</v>
      </c>
    </row>
    <row r="902" spans="1:48" x14ac:dyDescent="0.3">
      <c r="A902" s="7" t="s">
        <v>281</v>
      </c>
      <c r="B902" s="7" t="s">
        <v>659</v>
      </c>
      <c r="C902" s="7">
        <v>1312</v>
      </c>
      <c r="D902" s="2" t="s">
        <v>8</v>
      </c>
      <c r="E902" s="2">
        <v>917</v>
      </c>
      <c r="F902" s="2" t="s">
        <v>2324</v>
      </c>
      <c r="G902" s="2" t="s">
        <v>657</v>
      </c>
      <c r="H902" s="8" t="s">
        <v>2033</v>
      </c>
      <c r="J902" s="1">
        <v>200000</v>
      </c>
      <c r="K902" s="1">
        <v>0</v>
      </c>
      <c r="L902" s="1">
        <v>100000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29">
        <v>0.53120000000000001</v>
      </c>
      <c r="X902" s="35">
        <v>0.51559889768637546</v>
      </c>
      <c r="Y902" s="35">
        <v>0.51907756720304754</v>
      </c>
      <c r="Z902" s="35">
        <v>0.52775557574057552</v>
      </c>
      <c r="AA902" s="35">
        <v>0.52995809649279679</v>
      </c>
      <c r="AB902" s="35">
        <v>0.53154786295503642</v>
      </c>
      <c r="AC902" s="35">
        <v>0.53286040893141218</v>
      </c>
      <c r="AD902" s="35">
        <v>0.53489534417562612</v>
      </c>
      <c r="AE902" s="35">
        <v>0.52926598907572953</v>
      </c>
      <c r="AF902" s="35">
        <v>0.53044542107985915</v>
      </c>
      <c r="AG902" s="35">
        <v>0.53630032557465546</v>
      </c>
      <c r="AH902" s="35">
        <v>0.53507701330385415</v>
      </c>
      <c r="AI902" s="35">
        <v>0.5323951877646691</v>
      </c>
      <c r="AK902" s="28">
        <f t="shared" si="202"/>
        <v>103119.77953727508</v>
      </c>
      <c r="AL902" s="28">
        <f t="shared" si="203"/>
        <v>0</v>
      </c>
      <c r="AM902" s="28">
        <f t="shared" si="204"/>
        <v>52775.557574057551</v>
      </c>
      <c r="AN902" s="28">
        <f t="shared" si="205"/>
        <v>0</v>
      </c>
      <c r="AO902" s="28">
        <f t="shared" si="206"/>
        <v>0</v>
      </c>
      <c r="AP902" s="28">
        <f t="shared" si="207"/>
        <v>0</v>
      </c>
      <c r="AQ902" s="28">
        <f t="shared" si="208"/>
        <v>0</v>
      </c>
      <c r="AR902" s="28">
        <f t="shared" si="209"/>
        <v>0</v>
      </c>
      <c r="AS902" s="28">
        <f t="shared" si="210"/>
        <v>0</v>
      </c>
      <c r="AT902" s="28">
        <f t="shared" si="211"/>
        <v>0</v>
      </c>
      <c r="AU902" s="28">
        <f t="shared" si="212"/>
        <v>0</v>
      </c>
      <c r="AV902" s="28">
        <f t="shared" si="213"/>
        <v>0</v>
      </c>
    </row>
    <row r="903" spans="1:48" x14ac:dyDescent="0.3">
      <c r="A903" s="7" t="s">
        <v>281</v>
      </c>
      <c r="B903" s="7" t="s">
        <v>659</v>
      </c>
      <c r="C903" s="7">
        <v>1312</v>
      </c>
      <c r="D903" s="2" t="s">
        <v>8</v>
      </c>
      <c r="E903" s="2">
        <v>917</v>
      </c>
      <c r="F903" s="2" t="s">
        <v>2325</v>
      </c>
      <c r="G903" s="2" t="s">
        <v>657</v>
      </c>
      <c r="H903" s="8" t="s">
        <v>2034</v>
      </c>
      <c r="J903" s="1">
        <v>200000</v>
      </c>
      <c r="K903" s="1">
        <v>0</v>
      </c>
      <c r="L903" s="1">
        <v>100000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29">
        <v>0.53120000000000001</v>
      </c>
      <c r="X903" s="35">
        <v>0.51559889768637546</v>
      </c>
      <c r="Y903" s="35">
        <v>0.51907756720304754</v>
      </c>
      <c r="Z903" s="35">
        <v>0.52775557574057552</v>
      </c>
      <c r="AA903" s="35">
        <v>0.52995809649279679</v>
      </c>
      <c r="AB903" s="35">
        <v>0.53154786295503642</v>
      </c>
      <c r="AC903" s="35">
        <v>0.53286040893141218</v>
      </c>
      <c r="AD903" s="35">
        <v>0.53489534417562612</v>
      </c>
      <c r="AE903" s="35">
        <v>0.52926598907572953</v>
      </c>
      <c r="AF903" s="35">
        <v>0.53044542107985915</v>
      </c>
      <c r="AG903" s="35">
        <v>0.53630032557465546</v>
      </c>
      <c r="AH903" s="35">
        <v>0.53507701330385415</v>
      </c>
      <c r="AI903" s="35">
        <v>0.5323951877646691</v>
      </c>
      <c r="AK903" s="28">
        <f t="shared" si="202"/>
        <v>103119.77953727508</v>
      </c>
      <c r="AL903" s="28">
        <f t="shared" si="203"/>
        <v>0</v>
      </c>
      <c r="AM903" s="28">
        <f t="shared" si="204"/>
        <v>52775.557574057551</v>
      </c>
      <c r="AN903" s="28">
        <f t="shared" si="205"/>
        <v>0</v>
      </c>
      <c r="AO903" s="28">
        <f t="shared" si="206"/>
        <v>0</v>
      </c>
      <c r="AP903" s="28">
        <f t="shared" si="207"/>
        <v>0</v>
      </c>
      <c r="AQ903" s="28">
        <f t="shared" si="208"/>
        <v>0</v>
      </c>
      <c r="AR903" s="28">
        <f t="shared" si="209"/>
        <v>0</v>
      </c>
      <c r="AS903" s="28">
        <f t="shared" si="210"/>
        <v>0</v>
      </c>
      <c r="AT903" s="28">
        <f t="shared" si="211"/>
        <v>0</v>
      </c>
      <c r="AU903" s="28">
        <f t="shared" si="212"/>
        <v>0</v>
      </c>
      <c r="AV903" s="28">
        <f t="shared" si="213"/>
        <v>0</v>
      </c>
    </row>
    <row r="904" spans="1:48" x14ac:dyDescent="0.3">
      <c r="A904" s="7" t="s">
        <v>281</v>
      </c>
      <c r="B904" s="7" t="s">
        <v>659</v>
      </c>
      <c r="C904" s="7">
        <v>1312</v>
      </c>
      <c r="D904" s="2" t="s">
        <v>8</v>
      </c>
      <c r="E904" s="2">
        <v>917</v>
      </c>
      <c r="F904" s="2" t="s">
        <v>2326</v>
      </c>
      <c r="G904" s="2" t="s">
        <v>657</v>
      </c>
      <c r="H904" s="8" t="s">
        <v>2035</v>
      </c>
      <c r="J904" s="1">
        <v>200000</v>
      </c>
      <c r="K904" s="1">
        <v>200000</v>
      </c>
      <c r="L904" s="1">
        <v>200000</v>
      </c>
      <c r="M904" s="1">
        <v>200000</v>
      </c>
      <c r="N904" s="1">
        <v>200000</v>
      </c>
      <c r="O904" s="1">
        <v>200000</v>
      </c>
      <c r="P904" s="1">
        <v>300000</v>
      </c>
      <c r="Q904" s="1">
        <v>300000</v>
      </c>
      <c r="R904" s="1">
        <v>300000</v>
      </c>
      <c r="S904" s="1">
        <v>300000</v>
      </c>
      <c r="T904" s="1">
        <v>300000</v>
      </c>
      <c r="U904" s="1">
        <v>200000</v>
      </c>
      <c r="V904" s="29">
        <v>0.53120000000000001</v>
      </c>
      <c r="X904" s="35">
        <v>0.51559889768637546</v>
      </c>
      <c r="Y904" s="35">
        <v>0.51907756720304754</v>
      </c>
      <c r="Z904" s="35">
        <v>0.52775557574057552</v>
      </c>
      <c r="AA904" s="35">
        <v>0.52995809649279679</v>
      </c>
      <c r="AB904" s="35">
        <v>0.53154786295503642</v>
      </c>
      <c r="AC904" s="35">
        <v>0.53286040893141218</v>
      </c>
      <c r="AD904" s="35">
        <v>0.53489534417562612</v>
      </c>
      <c r="AE904" s="35">
        <v>0.52926598907572953</v>
      </c>
      <c r="AF904" s="35">
        <v>0.53044542107985915</v>
      </c>
      <c r="AG904" s="35">
        <v>0.53630032557465546</v>
      </c>
      <c r="AH904" s="35">
        <v>0.53507701330385415</v>
      </c>
      <c r="AI904" s="35">
        <v>0.5323951877646691</v>
      </c>
      <c r="AK904" s="28">
        <f t="shared" si="202"/>
        <v>103119.77953727508</v>
      </c>
      <c r="AL904" s="28">
        <f t="shared" si="203"/>
        <v>103815.5134406095</v>
      </c>
      <c r="AM904" s="28">
        <f t="shared" si="204"/>
        <v>105551.1151481151</v>
      </c>
      <c r="AN904" s="28">
        <f t="shared" si="205"/>
        <v>105991.61929855935</v>
      </c>
      <c r="AO904" s="28">
        <f t="shared" si="206"/>
        <v>106309.57259100728</v>
      </c>
      <c r="AP904" s="28">
        <f t="shared" si="207"/>
        <v>106572.08178628243</v>
      </c>
      <c r="AQ904" s="28">
        <f t="shared" si="208"/>
        <v>160468.60325268784</v>
      </c>
      <c r="AR904" s="28">
        <f t="shared" si="209"/>
        <v>158779.79672271886</v>
      </c>
      <c r="AS904" s="28">
        <f t="shared" si="210"/>
        <v>159133.62632395775</v>
      </c>
      <c r="AT904" s="28">
        <f t="shared" si="211"/>
        <v>160890.09767239663</v>
      </c>
      <c r="AU904" s="28">
        <f t="shared" si="212"/>
        <v>160523.10399115624</v>
      </c>
      <c r="AV904" s="28">
        <f t="shared" si="213"/>
        <v>106479.03755293382</v>
      </c>
    </row>
    <row r="905" spans="1:48" x14ac:dyDescent="0.3">
      <c r="A905" s="7" t="s">
        <v>281</v>
      </c>
      <c r="B905" s="7" t="s">
        <v>659</v>
      </c>
      <c r="C905" s="7">
        <v>1312</v>
      </c>
      <c r="D905" s="2" t="s">
        <v>8</v>
      </c>
      <c r="E905" s="2">
        <v>917</v>
      </c>
      <c r="F905" s="2" t="s">
        <v>2327</v>
      </c>
      <c r="G905" s="2" t="s">
        <v>657</v>
      </c>
      <c r="H905" s="8" t="s">
        <v>2036</v>
      </c>
      <c r="J905" s="1">
        <v>180000</v>
      </c>
      <c r="K905" s="1">
        <v>180000</v>
      </c>
      <c r="L905" s="1">
        <v>180000</v>
      </c>
      <c r="M905" s="1">
        <v>180000</v>
      </c>
      <c r="N905" s="1">
        <v>180000</v>
      </c>
      <c r="O905" s="1">
        <v>180000</v>
      </c>
      <c r="P905" s="1">
        <v>600000</v>
      </c>
      <c r="Q905" s="1">
        <v>600000</v>
      </c>
      <c r="R905" s="1">
        <v>600000</v>
      </c>
      <c r="S905" s="1">
        <v>600000</v>
      </c>
      <c r="T905" s="1">
        <v>600000</v>
      </c>
      <c r="U905" s="1">
        <v>180000</v>
      </c>
      <c r="V905" s="29">
        <v>0.53120000000000001</v>
      </c>
      <c r="X905" s="35">
        <v>0.51559889768637546</v>
      </c>
      <c r="Y905" s="35">
        <v>0.51907756720304754</v>
      </c>
      <c r="Z905" s="35">
        <v>0.52775557574057552</v>
      </c>
      <c r="AA905" s="35">
        <v>0.52995809649279679</v>
      </c>
      <c r="AB905" s="35">
        <v>0.53154786295503642</v>
      </c>
      <c r="AC905" s="35">
        <v>0.53286040893141218</v>
      </c>
      <c r="AD905" s="35">
        <v>0.53489534417562612</v>
      </c>
      <c r="AE905" s="35">
        <v>0.52926598907572953</v>
      </c>
      <c r="AF905" s="35">
        <v>0.53044542107985915</v>
      </c>
      <c r="AG905" s="35">
        <v>0.53630032557465546</v>
      </c>
      <c r="AH905" s="35">
        <v>0.53507701330385415</v>
      </c>
      <c r="AI905" s="35">
        <v>0.5323951877646691</v>
      </c>
      <c r="AK905" s="28">
        <f t="shared" si="202"/>
        <v>92807.801583547582</v>
      </c>
      <c r="AL905" s="28">
        <f t="shared" si="203"/>
        <v>93433.962096548552</v>
      </c>
      <c r="AM905" s="28">
        <f t="shared" si="204"/>
        <v>94996.003633303597</v>
      </c>
      <c r="AN905" s="28">
        <f t="shared" si="205"/>
        <v>95392.457368703428</v>
      </c>
      <c r="AO905" s="28">
        <f t="shared" si="206"/>
        <v>95678.615331906549</v>
      </c>
      <c r="AP905" s="28">
        <f t="shared" si="207"/>
        <v>95914.873607654197</v>
      </c>
      <c r="AQ905" s="28">
        <f t="shared" si="208"/>
        <v>320937.20650537568</v>
      </c>
      <c r="AR905" s="28">
        <f t="shared" si="209"/>
        <v>317559.59344543773</v>
      </c>
      <c r="AS905" s="28">
        <f t="shared" si="210"/>
        <v>318267.25264791551</v>
      </c>
      <c r="AT905" s="28">
        <f t="shared" si="211"/>
        <v>321780.19534479326</v>
      </c>
      <c r="AU905" s="28">
        <f t="shared" si="212"/>
        <v>321046.20798231248</v>
      </c>
      <c r="AV905" s="28">
        <f t="shared" si="213"/>
        <v>95831.133797640432</v>
      </c>
    </row>
    <row r="906" spans="1:48" x14ac:dyDescent="0.3">
      <c r="A906" s="7" t="s">
        <v>281</v>
      </c>
      <c r="B906" s="7" t="s">
        <v>659</v>
      </c>
      <c r="C906" s="7">
        <v>1312</v>
      </c>
      <c r="D906" s="2" t="s">
        <v>8</v>
      </c>
      <c r="E906" s="2">
        <v>917</v>
      </c>
      <c r="F906" s="2" t="s">
        <v>2750</v>
      </c>
      <c r="G906" s="2" t="s">
        <v>657</v>
      </c>
      <c r="H906" s="8" t="s">
        <v>2037</v>
      </c>
      <c r="J906" s="1">
        <v>300000</v>
      </c>
      <c r="K906" s="1">
        <v>300000</v>
      </c>
      <c r="L906" s="1">
        <v>300000</v>
      </c>
      <c r="M906" s="1">
        <v>700000</v>
      </c>
      <c r="N906" s="1">
        <v>700000</v>
      </c>
      <c r="O906" s="1">
        <v>700000</v>
      </c>
      <c r="P906" s="1">
        <v>300000</v>
      </c>
      <c r="Q906" s="1">
        <v>300000</v>
      </c>
      <c r="R906" s="1">
        <v>300000</v>
      </c>
      <c r="S906" s="1">
        <v>300000</v>
      </c>
      <c r="T906" s="1">
        <v>300000</v>
      </c>
      <c r="U906" s="1">
        <v>600000</v>
      </c>
      <c r="V906" s="29">
        <v>0.53120000000000001</v>
      </c>
      <c r="X906" s="35">
        <v>0.51559889768637546</v>
      </c>
      <c r="Y906" s="35">
        <v>0.51907756720304754</v>
      </c>
      <c r="Z906" s="35">
        <v>0.52775557574057552</v>
      </c>
      <c r="AA906" s="35">
        <v>0.52995809649279679</v>
      </c>
      <c r="AB906" s="35">
        <v>0.53154786295503642</v>
      </c>
      <c r="AC906" s="35">
        <v>0.53286040893141218</v>
      </c>
      <c r="AD906" s="35">
        <v>0.53489534417562612</v>
      </c>
      <c r="AE906" s="35">
        <v>0.52926598907572953</v>
      </c>
      <c r="AF906" s="35">
        <v>0.53044542107985915</v>
      </c>
      <c r="AG906" s="35">
        <v>0.53630032557465546</v>
      </c>
      <c r="AH906" s="35">
        <v>0.53507701330385415</v>
      </c>
      <c r="AI906" s="35">
        <v>0.5323951877646691</v>
      </c>
      <c r="AK906" s="28">
        <f t="shared" si="202"/>
        <v>154679.66930591263</v>
      </c>
      <c r="AL906" s="28">
        <f t="shared" si="203"/>
        <v>155723.27016091425</v>
      </c>
      <c r="AM906" s="28">
        <f t="shared" si="204"/>
        <v>158326.67272217266</v>
      </c>
      <c r="AN906" s="28">
        <f t="shared" si="205"/>
        <v>370970.66754495777</v>
      </c>
      <c r="AO906" s="28">
        <f t="shared" si="206"/>
        <v>372083.50406852551</v>
      </c>
      <c r="AP906" s="28">
        <f t="shared" si="207"/>
        <v>373002.28625198855</v>
      </c>
      <c r="AQ906" s="28">
        <f t="shared" si="208"/>
        <v>160468.60325268784</v>
      </c>
      <c r="AR906" s="28">
        <f t="shared" si="209"/>
        <v>158779.79672271886</v>
      </c>
      <c r="AS906" s="28">
        <f t="shared" si="210"/>
        <v>159133.62632395775</v>
      </c>
      <c r="AT906" s="28">
        <f t="shared" si="211"/>
        <v>160890.09767239663</v>
      </c>
      <c r="AU906" s="28">
        <f t="shared" si="212"/>
        <v>160523.10399115624</v>
      </c>
      <c r="AV906" s="28">
        <f t="shared" si="213"/>
        <v>319437.11265880143</v>
      </c>
    </row>
    <row r="907" spans="1:48" x14ac:dyDescent="0.3">
      <c r="A907" s="7" t="s">
        <v>281</v>
      </c>
      <c r="B907" s="7" t="s">
        <v>659</v>
      </c>
      <c r="C907" s="7">
        <v>1312</v>
      </c>
      <c r="D907" s="2" t="s">
        <v>8</v>
      </c>
      <c r="E907" s="2">
        <v>917</v>
      </c>
      <c r="F907" s="2" t="s">
        <v>2328</v>
      </c>
      <c r="G907" s="2" t="s">
        <v>657</v>
      </c>
      <c r="H907" s="8" t="s">
        <v>2038</v>
      </c>
      <c r="J907" s="1">
        <v>10000</v>
      </c>
      <c r="K907" s="1">
        <v>10000</v>
      </c>
      <c r="L907" s="1">
        <v>10000</v>
      </c>
      <c r="M907" s="1">
        <v>10000</v>
      </c>
      <c r="N907" s="1">
        <v>10000</v>
      </c>
      <c r="O907" s="1">
        <v>10000</v>
      </c>
      <c r="P907" s="1">
        <v>10000</v>
      </c>
      <c r="Q907" s="1">
        <v>10000</v>
      </c>
      <c r="R907" s="1">
        <v>10000</v>
      </c>
      <c r="S907" s="1">
        <v>10000</v>
      </c>
      <c r="T907" s="1">
        <v>10000</v>
      </c>
      <c r="U907" s="1">
        <v>10000</v>
      </c>
      <c r="V907" s="29">
        <v>0.53120000000000001</v>
      </c>
      <c r="X907" s="35">
        <v>0.51559889768637546</v>
      </c>
      <c r="Y907" s="35">
        <v>0.51907756720304754</v>
      </c>
      <c r="Z907" s="35">
        <v>0.52775557574057552</v>
      </c>
      <c r="AA907" s="35">
        <v>0.52995809649279679</v>
      </c>
      <c r="AB907" s="35">
        <v>0.53154786295503642</v>
      </c>
      <c r="AC907" s="35">
        <v>0.53286040893141218</v>
      </c>
      <c r="AD907" s="35">
        <v>0.53489534417562612</v>
      </c>
      <c r="AE907" s="35">
        <v>0.52926598907572953</v>
      </c>
      <c r="AF907" s="35">
        <v>0.53044542107985915</v>
      </c>
      <c r="AG907" s="35">
        <v>0.53630032557465546</v>
      </c>
      <c r="AH907" s="35">
        <v>0.53507701330385415</v>
      </c>
      <c r="AI907" s="35">
        <v>0.5323951877646691</v>
      </c>
      <c r="AK907" s="28">
        <f t="shared" si="202"/>
        <v>5155.9889768637549</v>
      </c>
      <c r="AL907" s="28">
        <f t="shared" si="203"/>
        <v>5190.7756720304751</v>
      </c>
      <c r="AM907" s="28">
        <f t="shared" si="204"/>
        <v>5277.5557574057548</v>
      </c>
      <c r="AN907" s="28">
        <f t="shared" si="205"/>
        <v>5299.5809649279681</v>
      </c>
      <c r="AO907" s="28">
        <f t="shared" si="206"/>
        <v>5315.4786295503645</v>
      </c>
      <c r="AP907" s="28">
        <f t="shared" si="207"/>
        <v>5328.6040893141217</v>
      </c>
      <c r="AQ907" s="28">
        <f t="shared" si="208"/>
        <v>5348.9534417562609</v>
      </c>
      <c r="AR907" s="28">
        <f t="shared" si="209"/>
        <v>5292.6598907572952</v>
      </c>
      <c r="AS907" s="28">
        <f t="shared" si="210"/>
        <v>5304.4542107985917</v>
      </c>
      <c r="AT907" s="28">
        <f t="shared" si="211"/>
        <v>5363.0032557465547</v>
      </c>
      <c r="AU907" s="28">
        <f t="shared" si="212"/>
        <v>5350.7701330385416</v>
      </c>
      <c r="AV907" s="28">
        <f t="shared" si="213"/>
        <v>5323.9518776466912</v>
      </c>
    </row>
    <row r="908" spans="1:48" x14ac:dyDescent="0.3">
      <c r="A908" s="7" t="s">
        <v>281</v>
      </c>
      <c r="B908" s="7" t="s">
        <v>659</v>
      </c>
      <c r="C908" s="7">
        <v>1312</v>
      </c>
      <c r="D908" s="2" t="s">
        <v>8</v>
      </c>
      <c r="E908" s="2">
        <v>917</v>
      </c>
      <c r="F908" s="2" t="s">
        <v>2329</v>
      </c>
      <c r="G908" s="2" t="s">
        <v>657</v>
      </c>
      <c r="H908" s="8" t="s">
        <v>2039</v>
      </c>
      <c r="J908" s="1">
        <v>0</v>
      </c>
      <c r="K908" s="1">
        <v>10000</v>
      </c>
      <c r="L908" s="1">
        <v>10000</v>
      </c>
      <c r="M908" s="1">
        <v>100000</v>
      </c>
      <c r="N908" s="1">
        <v>100000</v>
      </c>
      <c r="O908" s="1">
        <v>100000</v>
      </c>
      <c r="P908" s="1">
        <v>20000</v>
      </c>
      <c r="Q908" s="1">
        <v>20000</v>
      </c>
      <c r="R908" s="1">
        <v>20000</v>
      </c>
      <c r="S908" s="1">
        <v>20000</v>
      </c>
      <c r="T908" s="1">
        <v>20000</v>
      </c>
      <c r="U908" s="1">
        <v>1100000</v>
      </c>
      <c r="V908" s="29">
        <v>0.53120000000000001</v>
      </c>
      <c r="X908" s="35">
        <v>0.51559889768637546</v>
      </c>
      <c r="Y908" s="35">
        <v>0.51907756720304754</v>
      </c>
      <c r="Z908" s="35">
        <v>0.52775557574057552</v>
      </c>
      <c r="AA908" s="35">
        <v>0.52995809649279679</v>
      </c>
      <c r="AB908" s="35">
        <v>0.53154786295503642</v>
      </c>
      <c r="AC908" s="35">
        <v>0.53286040893141218</v>
      </c>
      <c r="AD908" s="35">
        <v>0.53489534417562612</v>
      </c>
      <c r="AE908" s="35">
        <v>0.52926598907572953</v>
      </c>
      <c r="AF908" s="35">
        <v>0.53044542107985915</v>
      </c>
      <c r="AG908" s="35">
        <v>0.53630032557465546</v>
      </c>
      <c r="AH908" s="35">
        <v>0.53507701330385415</v>
      </c>
      <c r="AI908" s="35">
        <v>0.5323951877646691</v>
      </c>
      <c r="AK908" s="28">
        <f t="shared" si="202"/>
        <v>0</v>
      </c>
      <c r="AL908" s="28">
        <f t="shared" si="203"/>
        <v>5190.7756720304751</v>
      </c>
      <c r="AM908" s="28">
        <f t="shared" si="204"/>
        <v>5277.5557574057548</v>
      </c>
      <c r="AN908" s="28">
        <f t="shared" si="205"/>
        <v>52995.809649279676</v>
      </c>
      <c r="AO908" s="28">
        <f t="shared" si="206"/>
        <v>53154.78629550364</v>
      </c>
      <c r="AP908" s="28">
        <f t="shared" si="207"/>
        <v>53286.040893141217</v>
      </c>
      <c r="AQ908" s="28">
        <f t="shared" si="208"/>
        <v>10697.906883512522</v>
      </c>
      <c r="AR908" s="28">
        <f t="shared" si="209"/>
        <v>10585.31978151459</v>
      </c>
      <c r="AS908" s="28">
        <f t="shared" si="210"/>
        <v>10608.908421597183</v>
      </c>
      <c r="AT908" s="28">
        <f t="shared" si="211"/>
        <v>10726.006511493109</v>
      </c>
      <c r="AU908" s="28">
        <f t="shared" si="212"/>
        <v>10701.540266077083</v>
      </c>
      <c r="AV908" s="28">
        <f t="shared" si="213"/>
        <v>585634.70654113602</v>
      </c>
    </row>
    <row r="909" spans="1:48" x14ac:dyDescent="0.3">
      <c r="A909" s="7" t="s">
        <v>281</v>
      </c>
      <c r="B909" s="7" t="s">
        <v>659</v>
      </c>
      <c r="C909" s="7">
        <v>1312</v>
      </c>
      <c r="D909" s="2" t="s">
        <v>8</v>
      </c>
      <c r="E909" s="2">
        <v>917</v>
      </c>
      <c r="F909" s="2" t="s">
        <v>2330</v>
      </c>
      <c r="G909" s="2" t="s">
        <v>657</v>
      </c>
      <c r="H909" s="8" t="s">
        <v>2040</v>
      </c>
      <c r="J909" s="1">
        <v>10000</v>
      </c>
      <c r="K909" s="1">
        <v>10000</v>
      </c>
      <c r="L909" s="1">
        <v>10000</v>
      </c>
      <c r="M909" s="1">
        <v>10000</v>
      </c>
      <c r="N909" s="1">
        <v>10000</v>
      </c>
      <c r="O909" s="1">
        <v>10000</v>
      </c>
      <c r="P909" s="1">
        <v>1100000</v>
      </c>
      <c r="Q909" s="1">
        <v>1100000</v>
      </c>
      <c r="R909" s="1">
        <v>1100000</v>
      </c>
      <c r="S909" s="1">
        <v>1100000</v>
      </c>
      <c r="T909" s="1">
        <v>1100000</v>
      </c>
      <c r="U909" s="1">
        <v>10000</v>
      </c>
      <c r="V909" s="29">
        <v>0.53120000000000001</v>
      </c>
      <c r="X909" s="35">
        <v>0.51559889768637546</v>
      </c>
      <c r="Y909" s="35">
        <v>0.51907756720304754</v>
      </c>
      <c r="Z909" s="35">
        <v>0.52775557574057552</v>
      </c>
      <c r="AA909" s="35">
        <v>0.52995809649279679</v>
      </c>
      <c r="AB909" s="35">
        <v>0.53154786295503642</v>
      </c>
      <c r="AC909" s="35">
        <v>0.53286040893141218</v>
      </c>
      <c r="AD909" s="35">
        <v>0.53489534417562612</v>
      </c>
      <c r="AE909" s="35">
        <v>0.52926598907572953</v>
      </c>
      <c r="AF909" s="35">
        <v>0.53044542107985915</v>
      </c>
      <c r="AG909" s="35">
        <v>0.53630032557465546</v>
      </c>
      <c r="AH909" s="35">
        <v>0.53507701330385415</v>
      </c>
      <c r="AI909" s="35">
        <v>0.5323951877646691</v>
      </c>
      <c r="AK909" s="28">
        <f t="shared" si="202"/>
        <v>5155.9889768637549</v>
      </c>
      <c r="AL909" s="28">
        <f t="shared" si="203"/>
        <v>5190.7756720304751</v>
      </c>
      <c r="AM909" s="28">
        <f t="shared" si="204"/>
        <v>5277.5557574057548</v>
      </c>
      <c r="AN909" s="28">
        <f t="shared" si="205"/>
        <v>5299.5809649279681</v>
      </c>
      <c r="AO909" s="28">
        <f t="shared" si="206"/>
        <v>5315.4786295503645</v>
      </c>
      <c r="AP909" s="28">
        <f t="shared" si="207"/>
        <v>5328.6040893141217</v>
      </c>
      <c r="AQ909" s="28">
        <f t="shared" si="208"/>
        <v>588384.87859318871</v>
      </c>
      <c r="AR909" s="28">
        <f t="shared" si="209"/>
        <v>582192.58798330242</v>
      </c>
      <c r="AS909" s="28">
        <f t="shared" si="210"/>
        <v>583489.96318784507</v>
      </c>
      <c r="AT909" s="28">
        <f t="shared" si="211"/>
        <v>589930.35813212104</v>
      </c>
      <c r="AU909" s="28">
        <f t="shared" si="212"/>
        <v>588584.71463423956</v>
      </c>
      <c r="AV909" s="28">
        <f t="shared" si="213"/>
        <v>5323.9518776466912</v>
      </c>
    </row>
    <row r="910" spans="1:48" x14ac:dyDescent="0.3">
      <c r="A910" s="7" t="s">
        <v>281</v>
      </c>
      <c r="B910" s="7" t="s">
        <v>659</v>
      </c>
      <c r="C910" s="7">
        <v>1312</v>
      </c>
      <c r="D910" s="2" t="s">
        <v>8</v>
      </c>
      <c r="E910" s="2">
        <v>917</v>
      </c>
      <c r="F910" s="2" t="s">
        <v>2331</v>
      </c>
      <c r="G910" s="2" t="s">
        <v>657</v>
      </c>
      <c r="H910" s="8" t="s">
        <v>2041</v>
      </c>
      <c r="J910" s="1">
        <v>10000</v>
      </c>
      <c r="K910" s="1">
        <v>10000</v>
      </c>
      <c r="L910" s="1">
        <v>10000</v>
      </c>
      <c r="M910" s="1">
        <v>600000</v>
      </c>
      <c r="N910" s="1">
        <v>600000</v>
      </c>
      <c r="O910" s="1">
        <v>600000</v>
      </c>
      <c r="P910" s="1">
        <v>20000</v>
      </c>
      <c r="Q910" s="1">
        <v>20000</v>
      </c>
      <c r="R910" s="1">
        <v>20000</v>
      </c>
      <c r="S910" s="1">
        <v>20000</v>
      </c>
      <c r="T910" s="1">
        <v>20000</v>
      </c>
      <c r="U910" s="1">
        <v>10000</v>
      </c>
      <c r="V910" s="29">
        <v>0.53120000000000001</v>
      </c>
      <c r="X910" s="35">
        <v>0.51559889768637546</v>
      </c>
      <c r="Y910" s="35">
        <v>0.51907756720304754</v>
      </c>
      <c r="Z910" s="35">
        <v>0.52775557574057552</v>
      </c>
      <c r="AA910" s="35">
        <v>0.52995809649279679</v>
      </c>
      <c r="AB910" s="35">
        <v>0.53154786295503642</v>
      </c>
      <c r="AC910" s="35">
        <v>0.53286040893141218</v>
      </c>
      <c r="AD910" s="35">
        <v>0.53489534417562612</v>
      </c>
      <c r="AE910" s="35">
        <v>0.52926598907572953</v>
      </c>
      <c r="AF910" s="35">
        <v>0.53044542107985915</v>
      </c>
      <c r="AG910" s="35">
        <v>0.53630032557465546</v>
      </c>
      <c r="AH910" s="35">
        <v>0.53507701330385415</v>
      </c>
      <c r="AI910" s="35">
        <v>0.5323951877646691</v>
      </c>
      <c r="AK910" s="28">
        <f t="shared" si="202"/>
        <v>5155.9889768637549</v>
      </c>
      <c r="AL910" s="28">
        <f t="shared" si="203"/>
        <v>5190.7756720304751</v>
      </c>
      <c r="AM910" s="28">
        <f t="shared" si="204"/>
        <v>5277.5557574057548</v>
      </c>
      <c r="AN910" s="28">
        <f t="shared" si="205"/>
        <v>317974.85789567808</v>
      </c>
      <c r="AO910" s="28">
        <f t="shared" si="206"/>
        <v>318928.71777302184</v>
      </c>
      <c r="AP910" s="28">
        <f t="shared" si="207"/>
        <v>319716.24535884731</v>
      </c>
      <c r="AQ910" s="28">
        <f t="shared" si="208"/>
        <v>10697.906883512522</v>
      </c>
      <c r="AR910" s="28">
        <f t="shared" si="209"/>
        <v>10585.31978151459</v>
      </c>
      <c r="AS910" s="28">
        <f t="shared" si="210"/>
        <v>10608.908421597183</v>
      </c>
      <c r="AT910" s="28">
        <f t="shared" si="211"/>
        <v>10726.006511493109</v>
      </c>
      <c r="AU910" s="28">
        <f t="shared" si="212"/>
        <v>10701.540266077083</v>
      </c>
      <c r="AV910" s="28">
        <f t="shared" si="213"/>
        <v>5323.9518776466912</v>
      </c>
    </row>
    <row r="911" spans="1:48" x14ac:dyDescent="0.3">
      <c r="A911" s="7" t="s">
        <v>281</v>
      </c>
      <c r="B911" s="7" t="s">
        <v>659</v>
      </c>
      <c r="C911" s="7">
        <v>1312</v>
      </c>
      <c r="D911" s="2" t="s">
        <v>8</v>
      </c>
      <c r="E911" s="2">
        <v>917</v>
      </c>
      <c r="F911" s="2" t="s">
        <v>2332</v>
      </c>
      <c r="G911" s="2" t="s">
        <v>657</v>
      </c>
      <c r="H911" s="8" t="s">
        <v>2042</v>
      </c>
      <c r="J911" s="1">
        <v>10000</v>
      </c>
      <c r="K911" s="1">
        <v>10000</v>
      </c>
      <c r="L911" s="1">
        <v>10000</v>
      </c>
      <c r="M911" s="1">
        <v>1100000</v>
      </c>
      <c r="N911" s="1">
        <v>1100000</v>
      </c>
      <c r="O911" s="1">
        <v>1100000</v>
      </c>
      <c r="P911" s="1">
        <v>1100000</v>
      </c>
      <c r="Q911" s="1">
        <v>1100000</v>
      </c>
      <c r="R911" s="1">
        <v>1100000</v>
      </c>
      <c r="S911" s="1">
        <v>1100000</v>
      </c>
      <c r="T911" s="1">
        <v>1100000</v>
      </c>
      <c r="U911" s="1">
        <v>1100000</v>
      </c>
      <c r="V911" s="29">
        <v>0.53120000000000001</v>
      </c>
      <c r="X911" s="35">
        <v>0.51559889768637546</v>
      </c>
      <c r="Y911" s="35">
        <v>0.51907756720304754</v>
      </c>
      <c r="Z911" s="35">
        <v>0.52775557574057552</v>
      </c>
      <c r="AA911" s="35">
        <v>0.52995809649279679</v>
      </c>
      <c r="AB911" s="35">
        <v>0.53154786295503642</v>
      </c>
      <c r="AC911" s="35">
        <v>0.53286040893141218</v>
      </c>
      <c r="AD911" s="35">
        <v>0.53489534417562612</v>
      </c>
      <c r="AE911" s="35">
        <v>0.52926598907572953</v>
      </c>
      <c r="AF911" s="35">
        <v>0.53044542107985915</v>
      </c>
      <c r="AG911" s="35">
        <v>0.53630032557465546</v>
      </c>
      <c r="AH911" s="35">
        <v>0.53507701330385415</v>
      </c>
      <c r="AI911" s="35">
        <v>0.5323951877646691</v>
      </c>
      <c r="AK911" s="28">
        <f t="shared" si="202"/>
        <v>5155.9889768637549</v>
      </c>
      <c r="AL911" s="28">
        <f t="shared" si="203"/>
        <v>5190.7756720304751</v>
      </c>
      <c r="AM911" s="28">
        <f t="shared" si="204"/>
        <v>5277.5557574057548</v>
      </c>
      <c r="AN911" s="28">
        <f t="shared" si="205"/>
        <v>582953.90614207648</v>
      </c>
      <c r="AO911" s="28">
        <f t="shared" si="206"/>
        <v>584702.64925054007</v>
      </c>
      <c r="AP911" s="28">
        <f t="shared" si="207"/>
        <v>586146.44982455345</v>
      </c>
      <c r="AQ911" s="28">
        <f t="shared" si="208"/>
        <v>588384.87859318871</v>
      </c>
      <c r="AR911" s="28">
        <f t="shared" si="209"/>
        <v>582192.58798330242</v>
      </c>
      <c r="AS911" s="28">
        <f t="shared" si="210"/>
        <v>583489.96318784507</v>
      </c>
      <c r="AT911" s="28">
        <f t="shared" si="211"/>
        <v>589930.35813212104</v>
      </c>
      <c r="AU911" s="28">
        <f t="shared" si="212"/>
        <v>588584.71463423956</v>
      </c>
      <c r="AV911" s="28">
        <f t="shared" si="213"/>
        <v>585634.70654113602</v>
      </c>
    </row>
    <row r="912" spans="1:48" x14ac:dyDescent="0.3">
      <c r="A912" s="7" t="s">
        <v>281</v>
      </c>
      <c r="B912" s="7" t="s">
        <v>659</v>
      </c>
      <c r="C912" s="7">
        <v>1312</v>
      </c>
      <c r="D912" s="2" t="s">
        <v>8</v>
      </c>
      <c r="E912" s="2">
        <v>917</v>
      </c>
      <c r="F912" s="2" t="s">
        <v>2333</v>
      </c>
      <c r="G912" s="2" t="s">
        <v>657</v>
      </c>
      <c r="H912" s="8" t="s">
        <v>2043</v>
      </c>
      <c r="J912" s="1">
        <v>10000</v>
      </c>
      <c r="K912" s="1">
        <v>300000</v>
      </c>
      <c r="L912" s="1">
        <v>300000</v>
      </c>
      <c r="M912" s="1">
        <v>300000</v>
      </c>
      <c r="N912" s="1">
        <v>300000</v>
      </c>
      <c r="O912" s="1">
        <v>300000</v>
      </c>
      <c r="P912" s="1">
        <v>30000</v>
      </c>
      <c r="Q912" s="1">
        <v>30000</v>
      </c>
      <c r="R912" s="1">
        <v>30000</v>
      </c>
      <c r="S912" s="1">
        <v>30000</v>
      </c>
      <c r="T912" s="1">
        <v>30000</v>
      </c>
      <c r="U912" s="1">
        <v>300000</v>
      </c>
      <c r="V912" s="29">
        <v>0.53120000000000001</v>
      </c>
      <c r="X912" s="35">
        <v>0.51559889768637546</v>
      </c>
      <c r="Y912" s="35">
        <v>0.51907756720304754</v>
      </c>
      <c r="Z912" s="35">
        <v>0.52775557574057552</v>
      </c>
      <c r="AA912" s="35">
        <v>0.52995809649279679</v>
      </c>
      <c r="AB912" s="35">
        <v>0.53154786295503642</v>
      </c>
      <c r="AC912" s="35">
        <v>0.53286040893141218</v>
      </c>
      <c r="AD912" s="35">
        <v>0.53489534417562612</v>
      </c>
      <c r="AE912" s="35">
        <v>0.52926598907572953</v>
      </c>
      <c r="AF912" s="35">
        <v>0.53044542107985915</v>
      </c>
      <c r="AG912" s="35">
        <v>0.53630032557465546</v>
      </c>
      <c r="AH912" s="35">
        <v>0.53507701330385415</v>
      </c>
      <c r="AI912" s="35">
        <v>0.5323951877646691</v>
      </c>
      <c r="AK912" s="28">
        <f t="shared" si="202"/>
        <v>5155.9889768637549</v>
      </c>
      <c r="AL912" s="28">
        <f t="shared" si="203"/>
        <v>155723.27016091425</v>
      </c>
      <c r="AM912" s="28">
        <f t="shared" si="204"/>
        <v>158326.67272217266</v>
      </c>
      <c r="AN912" s="28">
        <f t="shared" si="205"/>
        <v>158987.42894783904</v>
      </c>
      <c r="AO912" s="28">
        <f t="shared" si="206"/>
        <v>159464.35888651092</v>
      </c>
      <c r="AP912" s="28">
        <f t="shared" si="207"/>
        <v>159858.12267942366</v>
      </c>
      <c r="AQ912" s="28">
        <f t="shared" si="208"/>
        <v>16046.860325268784</v>
      </c>
      <c r="AR912" s="28">
        <f t="shared" si="209"/>
        <v>15877.979672271886</v>
      </c>
      <c r="AS912" s="28">
        <f t="shared" si="210"/>
        <v>15913.362632395774</v>
      </c>
      <c r="AT912" s="28">
        <f t="shared" si="211"/>
        <v>16089.009767239664</v>
      </c>
      <c r="AU912" s="28">
        <f t="shared" si="212"/>
        <v>16052.310399115624</v>
      </c>
      <c r="AV912" s="28">
        <f t="shared" si="213"/>
        <v>159718.55632940072</v>
      </c>
    </row>
    <row r="913" spans="1:48" x14ac:dyDescent="0.3">
      <c r="A913" s="7" t="s">
        <v>281</v>
      </c>
      <c r="B913" s="7" t="s">
        <v>659</v>
      </c>
      <c r="C913" s="7">
        <v>1312</v>
      </c>
      <c r="D913" s="2" t="s">
        <v>8</v>
      </c>
      <c r="E913" s="2">
        <v>917</v>
      </c>
      <c r="F913" s="2" t="s">
        <v>2334</v>
      </c>
      <c r="G913" s="2" t="s">
        <v>657</v>
      </c>
      <c r="H913" s="8" t="s">
        <v>2044</v>
      </c>
      <c r="J913" s="1">
        <v>500000</v>
      </c>
      <c r="K913" s="1">
        <v>200000</v>
      </c>
      <c r="L913" s="1">
        <v>1100000</v>
      </c>
      <c r="M913" s="1">
        <v>600000</v>
      </c>
      <c r="N913" s="1">
        <v>600000</v>
      </c>
      <c r="O913" s="1">
        <v>280000</v>
      </c>
      <c r="P913" s="1">
        <v>200000</v>
      </c>
      <c r="Q913" s="1">
        <v>200000</v>
      </c>
      <c r="R913" s="1">
        <v>200000</v>
      </c>
      <c r="S913" s="1">
        <v>200000</v>
      </c>
      <c r="T913" s="1">
        <v>200000</v>
      </c>
      <c r="U913" s="1">
        <v>600000</v>
      </c>
      <c r="V913" s="29">
        <v>0.53120000000000001</v>
      </c>
      <c r="X913" s="35">
        <v>0.51559889768637546</v>
      </c>
      <c r="Y913" s="35">
        <v>0.51907756720304754</v>
      </c>
      <c r="Z913" s="35">
        <v>0.52775557574057552</v>
      </c>
      <c r="AA913" s="35">
        <v>0.52995809649279679</v>
      </c>
      <c r="AB913" s="35">
        <v>0.53154786295503642</v>
      </c>
      <c r="AC913" s="35">
        <v>0.53286040893141218</v>
      </c>
      <c r="AD913" s="35">
        <v>0.53489534417562612</v>
      </c>
      <c r="AE913" s="35">
        <v>0.52926598907572953</v>
      </c>
      <c r="AF913" s="35">
        <v>0.53044542107985915</v>
      </c>
      <c r="AG913" s="35">
        <v>0.53630032557465546</v>
      </c>
      <c r="AH913" s="35">
        <v>0.53507701330385415</v>
      </c>
      <c r="AI913" s="35">
        <v>0.5323951877646691</v>
      </c>
      <c r="AK913" s="28">
        <f t="shared" si="202"/>
        <v>257799.44884318774</v>
      </c>
      <c r="AL913" s="28">
        <f t="shared" si="203"/>
        <v>103815.5134406095</v>
      </c>
      <c r="AM913" s="28">
        <f t="shared" si="204"/>
        <v>580531.13331463304</v>
      </c>
      <c r="AN913" s="28">
        <f t="shared" si="205"/>
        <v>317974.85789567808</v>
      </c>
      <c r="AO913" s="28">
        <f t="shared" si="206"/>
        <v>318928.71777302184</v>
      </c>
      <c r="AP913" s="28">
        <f t="shared" si="207"/>
        <v>149200.91450079542</v>
      </c>
      <c r="AQ913" s="28">
        <f t="shared" si="208"/>
        <v>106979.06883512522</v>
      </c>
      <c r="AR913" s="28">
        <f t="shared" si="209"/>
        <v>105853.1978151459</v>
      </c>
      <c r="AS913" s="28">
        <f t="shared" si="210"/>
        <v>106089.08421597183</v>
      </c>
      <c r="AT913" s="28">
        <f t="shared" si="211"/>
        <v>107260.06511493109</v>
      </c>
      <c r="AU913" s="28">
        <f t="shared" si="212"/>
        <v>107015.40266077084</v>
      </c>
      <c r="AV913" s="28">
        <f t="shared" si="213"/>
        <v>319437.11265880143</v>
      </c>
    </row>
    <row r="914" spans="1:48" x14ac:dyDescent="0.3">
      <c r="A914" s="7" t="s">
        <v>281</v>
      </c>
      <c r="B914" s="7" t="s">
        <v>659</v>
      </c>
      <c r="C914" s="7">
        <v>1312</v>
      </c>
      <c r="D914" s="2" t="s">
        <v>252</v>
      </c>
      <c r="E914" s="2">
        <v>999</v>
      </c>
      <c r="F914" s="2" t="s">
        <v>252</v>
      </c>
      <c r="G914" s="2" t="s">
        <v>657</v>
      </c>
      <c r="H914" s="8" t="s">
        <v>1777</v>
      </c>
      <c r="J914" s="1">
        <v>500000</v>
      </c>
      <c r="K914" s="1">
        <v>1300000</v>
      </c>
      <c r="L914" s="1">
        <v>2000000</v>
      </c>
      <c r="M914" s="1">
        <v>4000000</v>
      </c>
      <c r="N914" s="1">
        <v>4000000</v>
      </c>
      <c r="O914" s="1">
        <v>4000000</v>
      </c>
      <c r="P914" s="1">
        <v>7000000</v>
      </c>
      <c r="Q914" s="1">
        <v>7000000</v>
      </c>
      <c r="R914" s="1">
        <v>7000000</v>
      </c>
      <c r="S914" s="1">
        <v>7000000</v>
      </c>
      <c r="T914" s="1">
        <v>7000000</v>
      </c>
      <c r="U914" s="1">
        <v>6100000</v>
      </c>
      <c r="V914" s="29">
        <v>0.53120000000000001</v>
      </c>
      <c r="X914" s="35">
        <v>0.51559889768637546</v>
      </c>
      <c r="Y914" s="35">
        <v>0.51907756720304754</v>
      </c>
      <c r="Z914" s="35">
        <v>0.52775557574057552</v>
      </c>
      <c r="AA914" s="35">
        <v>0.52995809649279679</v>
      </c>
      <c r="AB914" s="35">
        <v>0.53154786295503642</v>
      </c>
      <c r="AC914" s="35">
        <v>0.53286040893141218</v>
      </c>
      <c r="AD914" s="35">
        <v>0.53489534417562612</v>
      </c>
      <c r="AE914" s="35">
        <v>0.52926598907572953</v>
      </c>
      <c r="AF914" s="35">
        <v>0.53044542107985915</v>
      </c>
      <c r="AG914" s="35">
        <v>0.53630032557465546</v>
      </c>
      <c r="AH914" s="35">
        <v>0.53507701330385415</v>
      </c>
      <c r="AI914" s="35">
        <v>0.5323951877646691</v>
      </c>
      <c r="AK914" s="28">
        <f t="shared" si="202"/>
        <v>257799.44884318774</v>
      </c>
      <c r="AL914" s="28">
        <f t="shared" si="203"/>
        <v>674800.83736396185</v>
      </c>
      <c r="AM914" s="28">
        <f t="shared" si="204"/>
        <v>1055511.1514811511</v>
      </c>
      <c r="AN914" s="28">
        <f t="shared" si="205"/>
        <v>2119832.3859711871</v>
      </c>
      <c r="AO914" s="28">
        <f t="shared" si="206"/>
        <v>2126191.4518201458</v>
      </c>
      <c r="AP914" s="28">
        <f t="shared" si="207"/>
        <v>2131441.6357256486</v>
      </c>
      <c r="AQ914" s="28">
        <f t="shared" si="208"/>
        <v>3744267.4092293829</v>
      </c>
      <c r="AR914" s="28">
        <f t="shared" si="209"/>
        <v>3704861.9235301069</v>
      </c>
      <c r="AS914" s="28">
        <f t="shared" si="210"/>
        <v>3713117.947559014</v>
      </c>
      <c r="AT914" s="28">
        <f t="shared" si="211"/>
        <v>3754102.2790225884</v>
      </c>
      <c r="AU914" s="28">
        <f t="shared" si="212"/>
        <v>3745539.0931269792</v>
      </c>
      <c r="AV914" s="28">
        <f t="shared" si="213"/>
        <v>3247610.6453644815</v>
      </c>
    </row>
    <row r="915" spans="1:48" x14ac:dyDescent="0.3">
      <c r="A915" s="7" t="s">
        <v>281</v>
      </c>
      <c r="B915" s="7" t="s">
        <v>659</v>
      </c>
      <c r="C915" s="7">
        <v>1312</v>
      </c>
      <c r="D915" s="2" t="s">
        <v>8</v>
      </c>
      <c r="E915" s="2">
        <v>917</v>
      </c>
      <c r="F915" s="2" t="s">
        <v>2335</v>
      </c>
      <c r="G915" s="2" t="s">
        <v>656</v>
      </c>
      <c r="H915" s="8" t="s">
        <v>2045</v>
      </c>
      <c r="J915" s="1">
        <v>100000</v>
      </c>
      <c r="K915" s="1">
        <v>100000</v>
      </c>
      <c r="L915" s="1">
        <v>100000</v>
      </c>
      <c r="M915" s="1">
        <v>100000</v>
      </c>
      <c r="N915" s="1">
        <v>100000</v>
      </c>
      <c r="O915" s="1">
        <v>100000</v>
      </c>
      <c r="P915" s="1">
        <v>300000</v>
      </c>
      <c r="Q915" s="1">
        <v>300000</v>
      </c>
      <c r="R915" s="1">
        <v>300000</v>
      </c>
      <c r="S915" s="1">
        <v>300000</v>
      </c>
      <c r="T915" s="1">
        <v>300000</v>
      </c>
      <c r="U915" s="1">
        <v>300000</v>
      </c>
      <c r="V915" s="29">
        <v>0.53120000000000001</v>
      </c>
      <c r="X915" s="35">
        <v>0.51559889768637546</v>
      </c>
      <c r="Y915" s="35">
        <v>0.51907756720304754</v>
      </c>
      <c r="Z915" s="35">
        <v>0.52775557574057552</v>
      </c>
      <c r="AA915" s="35">
        <v>0.52995809649279679</v>
      </c>
      <c r="AB915" s="35">
        <v>0.53154786295503642</v>
      </c>
      <c r="AC915" s="35">
        <v>0.53286040893141218</v>
      </c>
      <c r="AD915" s="35">
        <v>0.53489534417562612</v>
      </c>
      <c r="AE915" s="35">
        <v>0.52926598907572953</v>
      </c>
      <c r="AF915" s="35">
        <v>0.53044542107985915</v>
      </c>
      <c r="AG915" s="35">
        <v>0.53630032557465546</v>
      </c>
      <c r="AH915" s="35">
        <v>0.53507701330385415</v>
      </c>
      <c r="AI915" s="35">
        <v>0.5323951877646691</v>
      </c>
      <c r="AK915" s="28">
        <f t="shared" si="202"/>
        <v>51559.889768637542</v>
      </c>
      <c r="AL915" s="28">
        <f t="shared" si="203"/>
        <v>51907.756720304751</v>
      </c>
      <c r="AM915" s="28">
        <f t="shared" si="204"/>
        <v>52775.557574057551</v>
      </c>
      <c r="AN915" s="28">
        <f t="shared" si="205"/>
        <v>52995.809649279676</v>
      </c>
      <c r="AO915" s="28">
        <f t="shared" si="206"/>
        <v>53154.78629550364</v>
      </c>
      <c r="AP915" s="28">
        <f t="shared" si="207"/>
        <v>53286.040893141217</v>
      </c>
      <c r="AQ915" s="28">
        <f t="shared" si="208"/>
        <v>160468.60325268784</v>
      </c>
      <c r="AR915" s="28">
        <f t="shared" si="209"/>
        <v>158779.79672271886</v>
      </c>
      <c r="AS915" s="28">
        <f t="shared" si="210"/>
        <v>159133.62632395775</v>
      </c>
      <c r="AT915" s="28">
        <f t="shared" si="211"/>
        <v>160890.09767239663</v>
      </c>
      <c r="AU915" s="28">
        <f t="shared" si="212"/>
        <v>160523.10399115624</v>
      </c>
      <c r="AV915" s="28">
        <f t="shared" si="213"/>
        <v>159718.55632940072</v>
      </c>
    </row>
    <row r="916" spans="1:48" x14ac:dyDescent="0.3">
      <c r="A916" s="7" t="s">
        <v>281</v>
      </c>
      <c r="B916" s="7" t="s">
        <v>659</v>
      </c>
      <c r="C916" s="7">
        <v>1312</v>
      </c>
      <c r="D916" s="2" t="s">
        <v>8</v>
      </c>
      <c r="E916" s="2">
        <v>917</v>
      </c>
      <c r="F916" s="2" t="s">
        <v>2336</v>
      </c>
      <c r="G916" s="2" t="s">
        <v>656</v>
      </c>
      <c r="H916" s="8" t="s">
        <v>2046</v>
      </c>
      <c r="J916" s="1">
        <v>200000</v>
      </c>
      <c r="K916" s="1">
        <v>120000</v>
      </c>
      <c r="L916" s="1">
        <v>120000</v>
      </c>
      <c r="M916" s="1">
        <v>120000</v>
      </c>
      <c r="N916" s="1">
        <v>120000</v>
      </c>
      <c r="O916" s="1">
        <v>120000</v>
      </c>
      <c r="P916" s="1">
        <v>300000</v>
      </c>
      <c r="Q916" s="1">
        <v>300000</v>
      </c>
      <c r="R916" s="1">
        <v>300000</v>
      </c>
      <c r="S916" s="1">
        <v>300000</v>
      </c>
      <c r="T916" s="1">
        <v>300000</v>
      </c>
      <c r="U916" s="1">
        <v>300000</v>
      </c>
      <c r="V916" s="29">
        <v>0.53120000000000001</v>
      </c>
      <c r="X916" s="35">
        <v>0.51559889768637546</v>
      </c>
      <c r="Y916" s="35">
        <v>0.51907756720304754</v>
      </c>
      <c r="Z916" s="35">
        <v>0.52775557574057552</v>
      </c>
      <c r="AA916" s="35">
        <v>0.52995809649279679</v>
      </c>
      <c r="AB916" s="35">
        <v>0.53154786295503642</v>
      </c>
      <c r="AC916" s="35">
        <v>0.53286040893141218</v>
      </c>
      <c r="AD916" s="35">
        <v>0.53489534417562612</v>
      </c>
      <c r="AE916" s="35">
        <v>0.52926598907572953</v>
      </c>
      <c r="AF916" s="35">
        <v>0.53044542107985915</v>
      </c>
      <c r="AG916" s="35">
        <v>0.53630032557465546</v>
      </c>
      <c r="AH916" s="35">
        <v>0.53507701330385415</v>
      </c>
      <c r="AI916" s="35">
        <v>0.5323951877646691</v>
      </c>
      <c r="AK916" s="28">
        <f t="shared" si="202"/>
        <v>103119.77953727508</v>
      </c>
      <c r="AL916" s="28">
        <f t="shared" si="203"/>
        <v>62289.308064365701</v>
      </c>
      <c r="AM916" s="28">
        <f t="shared" si="204"/>
        <v>63330.669088869065</v>
      </c>
      <c r="AN916" s="28">
        <f t="shared" si="205"/>
        <v>63594.971579135614</v>
      </c>
      <c r="AO916" s="28">
        <f t="shared" si="206"/>
        <v>63785.743554604371</v>
      </c>
      <c r="AP916" s="28">
        <f t="shared" si="207"/>
        <v>63943.24907176946</v>
      </c>
      <c r="AQ916" s="28">
        <f t="shared" si="208"/>
        <v>160468.60325268784</v>
      </c>
      <c r="AR916" s="28">
        <f t="shared" si="209"/>
        <v>158779.79672271886</v>
      </c>
      <c r="AS916" s="28">
        <f t="shared" si="210"/>
        <v>159133.62632395775</v>
      </c>
      <c r="AT916" s="28">
        <f t="shared" si="211"/>
        <v>160890.09767239663</v>
      </c>
      <c r="AU916" s="28">
        <f t="shared" si="212"/>
        <v>160523.10399115624</v>
      </c>
      <c r="AV916" s="28">
        <f t="shared" si="213"/>
        <v>159718.55632940072</v>
      </c>
    </row>
    <row r="917" spans="1:48" x14ac:dyDescent="0.3">
      <c r="A917" s="7" t="s">
        <v>281</v>
      </c>
      <c r="B917" s="7" t="s">
        <v>659</v>
      </c>
      <c r="C917" s="7">
        <v>1312</v>
      </c>
      <c r="D917" s="2" t="s">
        <v>8</v>
      </c>
      <c r="E917" s="2">
        <v>917</v>
      </c>
      <c r="F917" s="2" t="s">
        <v>2337</v>
      </c>
      <c r="G917" s="2" t="s">
        <v>656</v>
      </c>
      <c r="H917" s="8" t="s">
        <v>2047</v>
      </c>
      <c r="J917" s="1">
        <v>100000</v>
      </c>
      <c r="K917" s="1">
        <v>100000</v>
      </c>
      <c r="L917" s="1">
        <v>100000</v>
      </c>
      <c r="M917" s="1">
        <v>150000</v>
      </c>
      <c r="N917" s="1">
        <v>150000</v>
      </c>
      <c r="O917" s="1">
        <v>150000</v>
      </c>
      <c r="P917" s="1">
        <v>200000</v>
      </c>
      <c r="Q917" s="1">
        <v>200000</v>
      </c>
      <c r="R917" s="1">
        <v>200000</v>
      </c>
      <c r="S917" s="1">
        <v>300000</v>
      </c>
      <c r="T917" s="1">
        <v>300000</v>
      </c>
      <c r="U917" s="1">
        <v>300000</v>
      </c>
      <c r="V917" s="29">
        <v>0.53120000000000001</v>
      </c>
      <c r="X917" s="35">
        <v>0.51559889768637546</v>
      </c>
      <c r="Y917" s="35">
        <v>0.51907756720304754</v>
      </c>
      <c r="Z917" s="35">
        <v>0.52775557574057552</v>
      </c>
      <c r="AA917" s="35">
        <v>0.52995809649279679</v>
      </c>
      <c r="AB917" s="35">
        <v>0.53154786295503642</v>
      </c>
      <c r="AC917" s="35">
        <v>0.53286040893141218</v>
      </c>
      <c r="AD917" s="35">
        <v>0.53489534417562612</v>
      </c>
      <c r="AE917" s="35">
        <v>0.52926598907572953</v>
      </c>
      <c r="AF917" s="35">
        <v>0.53044542107985915</v>
      </c>
      <c r="AG917" s="35">
        <v>0.53630032557465546</v>
      </c>
      <c r="AH917" s="35">
        <v>0.53507701330385415</v>
      </c>
      <c r="AI917" s="35">
        <v>0.5323951877646691</v>
      </c>
      <c r="AK917" s="28">
        <f t="shared" si="202"/>
        <v>51559.889768637542</v>
      </c>
      <c r="AL917" s="28">
        <f t="shared" si="203"/>
        <v>51907.756720304751</v>
      </c>
      <c r="AM917" s="28">
        <f t="shared" si="204"/>
        <v>52775.557574057551</v>
      </c>
      <c r="AN917" s="28">
        <f t="shared" si="205"/>
        <v>79493.714473919521</v>
      </c>
      <c r="AO917" s="28">
        <f t="shared" si="206"/>
        <v>79732.17944325546</v>
      </c>
      <c r="AP917" s="28">
        <f t="shared" si="207"/>
        <v>79929.061339711829</v>
      </c>
      <c r="AQ917" s="28">
        <f t="shared" si="208"/>
        <v>106979.06883512522</v>
      </c>
      <c r="AR917" s="28">
        <f t="shared" si="209"/>
        <v>105853.1978151459</v>
      </c>
      <c r="AS917" s="28">
        <f t="shared" si="210"/>
        <v>106089.08421597183</v>
      </c>
      <c r="AT917" s="28">
        <f t="shared" si="211"/>
        <v>160890.09767239663</v>
      </c>
      <c r="AU917" s="28">
        <f t="shared" si="212"/>
        <v>160523.10399115624</v>
      </c>
      <c r="AV917" s="28">
        <f t="shared" si="213"/>
        <v>159718.55632940072</v>
      </c>
    </row>
    <row r="918" spans="1:48" x14ac:dyDescent="0.3">
      <c r="A918" s="7" t="s">
        <v>281</v>
      </c>
      <c r="B918" s="7" t="s">
        <v>659</v>
      </c>
      <c r="C918" s="7">
        <v>1312</v>
      </c>
      <c r="D918" s="2" t="s">
        <v>8</v>
      </c>
      <c r="E918" s="2">
        <v>917</v>
      </c>
      <c r="F918" s="2" t="s">
        <v>2338</v>
      </c>
      <c r="G918" s="2" t="s">
        <v>656</v>
      </c>
      <c r="H918" s="8" t="s">
        <v>2048</v>
      </c>
      <c r="J918" s="1">
        <v>100000</v>
      </c>
      <c r="K918" s="1">
        <v>100000</v>
      </c>
      <c r="L918" s="1">
        <v>150000</v>
      </c>
      <c r="M918" s="1">
        <v>200000</v>
      </c>
      <c r="N918" s="1">
        <v>200000</v>
      </c>
      <c r="O918" s="1">
        <v>200000</v>
      </c>
      <c r="P918" s="1">
        <v>300000</v>
      </c>
      <c r="Q918" s="1">
        <v>300000</v>
      </c>
      <c r="R918" s="1">
        <v>300000</v>
      </c>
      <c r="S918" s="1">
        <v>400000</v>
      </c>
      <c r="T918" s="1">
        <v>400000</v>
      </c>
      <c r="U918" s="1">
        <v>400000</v>
      </c>
      <c r="V918" s="29">
        <v>0.53120000000000001</v>
      </c>
      <c r="X918" s="35">
        <v>0.51559889768637546</v>
      </c>
      <c r="Y918" s="35">
        <v>0.51907756720304754</v>
      </c>
      <c r="Z918" s="35">
        <v>0.52775557574057552</v>
      </c>
      <c r="AA918" s="35">
        <v>0.52995809649279679</v>
      </c>
      <c r="AB918" s="35">
        <v>0.53154786295503642</v>
      </c>
      <c r="AC918" s="35">
        <v>0.53286040893141218</v>
      </c>
      <c r="AD918" s="35">
        <v>0.53489534417562612</v>
      </c>
      <c r="AE918" s="35">
        <v>0.52926598907572953</v>
      </c>
      <c r="AF918" s="35">
        <v>0.53044542107985915</v>
      </c>
      <c r="AG918" s="35">
        <v>0.53630032557465546</v>
      </c>
      <c r="AH918" s="35">
        <v>0.53507701330385415</v>
      </c>
      <c r="AI918" s="35">
        <v>0.5323951877646691</v>
      </c>
      <c r="AK918" s="28">
        <f t="shared" si="202"/>
        <v>51559.889768637542</v>
      </c>
      <c r="AL918" s="28">
        <f t="shared" si="203"/>
        <v>51907.756720304751</v>
      </c>
      <c r="AM918" s="28">
        <f t="shared" si="204"/>
        <v>79163.336361086331</v>
      </c>
      <c r="AN918" s="28">
        <f t="shared" si="205"/>
        <v>105991.61929855935</v>
      </c>
      <c r="AO918" s="28">
        <f t="shared" si="206"/>
        <v>106309.57259100728</v>
      </c>
      <c r="AP918" s="28">
        <f t="shared" si="207"/>
        <v>106572.08178628243</v>
      </c>
      <c r="AQ918" s="28">
        <f t="shared" si="208"/>
        <v>160468.60325268784</v>
      </c>
      <c r="AR918" s="28">
        <f t="shared" si="209"/>
        <v>158779.79672271886</v>
      </c>
      <c r="AS918" s="28">
        <f t="shared" si="210"/>
        <v>159133.62632395775</v>
      </c>
      <c r="AT918" s="28">
        <f t="shared" si="211"/>
        <v>214520.13022986217</v>
      </c>
      <c r="AU918" s="28">
        <f t="shared" si="212"/>
        <v>214030.80532154167</v>
      </c>
      <c r="AV918" s="28">
        <f t="shared" si="213"/>
        <v>212958.07510586764</v>
      </c>
    </row>
    <row r="919" spans="1:48" x14ac:dyDescent="0.3">
      <c r="A919" s="7" t="s">
        <v>281</v>
      </c>
      <c r="B919" s="7" t="s">
        <v>659</v>
      </c>
      <c r="C919" s="7">
        <v>1312</v>
      </c>
      <c r="D919" s="2" t="s">
        <v>8</v>
      </c>
      <c r="E919" s="2">
        <v>917</v>
      </c>
      <c r="F919" s="2" t="s">
        <v>2339</v>
      </c>
      <c r="G919" s="2" t="s">
        <v>656</v>
      </c>
      <c r="H919" s="8" t="s">
        <v>2049</v>
      </c>
      <c r="J919" s="1">
        <v>200000</v>
      </c>
      <c r="K919" s="1">
        <v>200000</v>
      </c>
      <c r="L919" s="1">
        <v>200000</v>
      </c>
      <c r="M919" s="1">
        <v>200000</v>
      </c>
      <c r="N919" s="1">
        <v>200000</v>
      </c>
      <c r="O919" s="1">
        <v>200000</v>
      </c>
      <c r="P919" s="1">
        <v>300000</v>
      </c>
      <c r="Q919" s="1">
        <v>300000</v>
      </c>
      <c r="R919" s="1">
        <v>300000</v>
      </c>
      <c r="S919" s="1">
        <v>350000</v>
      </c>
      <c r="T919" s="1">
        <v>350000</v>
      </c>
      <c r="U919" s="1">
        <v>350000</v>
      </c>
      <c r="V919" s="29">
        <v>0.53120000000000001</v>
      </c>
      <c r="X919" s="35">
        <v>0.51559889768637546</v>
      </c>
      <c r="Y919" s="35">
        <v>0.51907756720304754</v>
      </c>
      <c r="Z919" s="35">
        <v>0.52775557574057552</v>
      </c>
      <c r="AA919" s="35">
        <v>0.52995809649279679</v>
      </c>
      <c r="AB919" s="35">
        <v>0.53154786295503642</v>
      </c>
      <c r="AC919" s="35">
        <v>0.53286040893141218</v>
      </c>
      <c r="AD919" s="35">
        <v>0.53489534417562612</v>
      </c>
      <c r="AE919" s="35">
        <v>0.52926598907572953</v>
      </c>
      <c r="AF919" s="35">
        <v>0.53044542107985915</v>
      </c>
      <c r="AG919" s="35">
        <v>0.53630032557465546</v>
      </c>
      <c r="AH919" s="35">
        <v>0.53507701330385415</v>
      </c>
      <c r="AI919" s="35">
        <v>0.5323951877646691</v>
      </c>
      <c r="AK919" s="28">
        <f t="shared" si="202"/>
        <v>103119.77953727508</v>
      </c>
      <c r="AL919" s="28">
        <f t="shared" si="203"/>
        <v>103815.5134406095</v>
      </c>
      <c r="AM919" s="28">
        <f t="shared" si="204"/>
        <v>105551.1151481151</v>
      </c>
      <c r="AN919" s="28">
        <f t="shared" si="205"/>
        <v>105991.61929855935</v>
      </c>
      <c r="AO919" s="28">
        <f t="shared" si="206"/>
        <v>106309.57259100728</v>
      </c>
      <c r="AP919" s="28">
        <f t="shared" si="207"/>
        <v>106572.08178628243</v>
      </c>
      <c r="AQ919" s="28">
        <f t="shared" si="208"/>
        <v>160468.60325268784</v>
      </c>
      <c r="AR919" s="28">
        <f t="shared" si="209"/>
        <v>158779.79672271886</v>
      </c>
      <c r="AS919" s="28">
        <f t="shared" si="210"/>
        <v>159133.62632395775</v>
      </c>
      <c r="AT919" s="28">
        <f t="shared" si="211"/>
        <v>187705.1139511294</v>
      </c>
      <c r="AU919" s="28">
        <f t="shared" si="212"/>
        <v>187276.95465634894</v>
      </c>
      <c r="AV919" s="28">
        <f t="shared" si="213"/>
        <v>186338.31571763419</v>
      </c>
    </row>
    <row r="920" spans="1:48" x14ac:dyDescent="0.3">
      <c r="A920" s="7" t="s">
        <v>281</v>
      </c>
      <c r="B920" s="7" t="s">
        <v>659</v>
      </c>
      <c r="C920" s="7">
        <v>1312</v>
      </c>
      <c r="D920" s="2" t="s">
        <v>8</v>
      </c>
      <c r="E920" s="2">
        <v>917</v>
      </c>
      <c r="F920" s="2" t="s">
        <v>715</v>
      </c>
      <c r="G920" s="2" t="s">
        <v>656</v>
      </c>
      <c r="H920" s="8" t="s">
        <v>2050</v>
      </c>
      <c r="J920" s="1">
        <v>100000</v>
      </c>
      <c r="K920" s="1">
        <v>300000</v>
      </c>
      <c r="L920" s="1">
        <v>400000</v>
      </c>
      <c r="M920" s="1">
        <v>500000</v>
      </c>
      <c r="N920" s="1">
        <v>500000</v>
      </c>
      <c r="O920" s="1">
        <v>500000</v>
      </c>
      <c r="P920" s="1">
        <v>500000</v>
      </c>
      <c r="Q920" s="1">
        <v>500000</v>
      </c>
      <c r="R920" s="1">
        <v>500000</v>
      </c>
      <c r="S920" s="1">
        <v>600000</v>
      </c>
      <c r="T920" s="1">
        <v>500000</v>
      </c>
      <c r="U920" s="1">
        <v>600000</v>
      </c>
      <c r="V920" s="29">
        <v>0.53120000000000001</v>
      </c>
      <c r="X920" s="35">
        <v>0.51559889768637546</v>
      </c>
      <c r="Y920" s="35">
        <v>0.51907756720304754</v>
      </c>
      <c r="Z920" s="35">
        <v>0.52775557574057552</v>
      </c>
      <c r="AA920" s="35">
        <v>0.52995809649279679</v>
      </c>
      <c r="AB920" s="35">
        <v>0.53154786295503642</v>
      </c>
      <c r="AC920" s="35">
        <v>0.53286040893141218</v>
      </c>
      <c r="AD920" s="35">
        <v>0.53489534417562612</v>
      </c>
      <c r="AE920" s="35">
        <v>0.52926598907572953</v>
      </c>
      <c r="AF920" s="35">
        <v>0.53044542107985915</v>
      </c>
      <c r="AG920" s="35">
        <v>0.53630032557465546</v>
      </c>
      <c r="AH920" s="35">
        <v>0.53507701330385415</v>
      </c>
      <c r="AI920" s="35">
        <v>0.5323951877646691</v>
      </c>
      <c r="AK920" s="28">
        <f t="shared" si="202"/>
        <v>51559.889768637542</v>
      </c>
      <c r="AL920" s="28">
        <f t="shared" si="203"/>
        <v>155723.27016091425</v>
      </c>
      <c r="AM920" s="28">
        <f t="shared" si="204"/>
        <v>211102.23029623021</v>
      </c>
      <c r="AN920" s="28">
        <f t="shared" si="205"/>
        <v>264979.04824639839</v>
      </c>
      <c r="AO920" s="28">
        <f t="shared" si="206"/>
        <v>265773.93147751823</v>
      </c>
      <c r="AP920" s="28">
        <f t="shared" si="207"/>
        <v>266430.20446570608</v>
      </c>
      <c r="AQ920" s="28">
        <f t="shared" si="208"/>
        <v>267447.67208781309</v>
      </c>
      <c r="AR920" s="28">
        <f t="shared" si="209"/>
        <v>264632.99453786475</v>
      </c>
      <c r="AS920" s="28">
        <f t="shared" si="210"/>
        <v>265222.71053992957</v>
      </c>
      <c r="AT920" s="28">
        <f t="shared" si="211"/>
        <v>321780.19534479326</v>
      </c>
      <c r="AU920" s="28">
        <f t="shared" si="212"/>
        <v>267538.50665192708</v>
      </c>
      <c r="AV920" s="28">
        <f t="shared" si="213"/>
        <v>319437.11265880143</v>
      </c>
    </row>
    <row r="921" spans="1:48" x14ac:dyDescent="0.3">
      <c r="A921" s="7" t="s">
        <v>281</v>
      </c>
      <c r="B921" s="7" t="s">
        <v>659</v>
      </c>
      <c r="C921" s="7">
        <v>1312</v>
      </c>
      <c r="D921" s="2" t="s">
        <v>8</v>
      </c>
      <c r="E921" s="2">
        <v>917</v>
      </c>
      <c r="F921" s="2" t="s">
        <v>730</v>
      </c>
      <c r="G921" s="2" t="s">
        <v>656</v>
      </c>
      <c r="H921" s="8" t="s">
        <v>2051</v>
      </c>
      <c r="J921" s="1">
        <v>100000</v>
      </c>
      <c r="K921" s="1">
        <v>50000</v>
      </c>
      <c r="L921" s="1">
        <v>100000</v>
      </c>
      <c r="M921" s="1">
        <v>200000</v>
      </c>
      <c r="N921" s="1">
        <v>200000</v>
      </c>
      <c r="O921" s="1">
        <v>200000</v>
      </c>
      <c r="P921" s="1">
        <v>300000</v>
      </c>
      <c r="Q921" s="1">
        <v>300000</v>
      </c>
      <c r="R921" s="1">
        <v>300000</v>
      </c>
      <c r="S921" s="1">
        <v>100000</v>
      </c>
      <c r="T921" s="1">
        <v>100000</v>
      </c>
      <c r="U921" s="1">
        <v>100000</v>
      </c>
      <c r="V921" s="29">
        <v>0.53120000000000001</v>
      </c>
      <c r="X921" s="35">
        <v>0.51559889768637546</v>
      </c>
      <c r="Y921" s="35">
        <v>0.51907756720304754</v>
      </c>
      <c r="Z921" s="35">
        <v>0.52775557574057552</v>
      </c>
      <c r="AA921" s="35">
        <v>0.52995809649279679</v>
      </c>
      <c r="AB921" s="35">
        <v>0.53154786295503642</v>
      </c>
      <c r="AC921" s="35">
        <v>0.53286040893141218</v>
      </c>
      <c r="AD921" s="35">
        <v>0.53489534417562612</v>
      </c>
      <c r="AE921" s="35">
        <v>0.52926598907572953</v>
      </c>
      <c r="AF921" s="35">
        <v>0.53044542107985915</v>
      </c>
      <c r="AG921" s="35">
        <v>0.53630032557465546</v>
      </c>
      <c r="AH921" s="35">
        <v>0.53507701330385415</v>
      </c>
      <c r="AI921" s="35">
        <v>0.5323951877646691</v>
      </c>
      <c r="AK921" s="28">
        <f t="shared" si="202"/>
        <v>51559.889768637542</v>
      </c>
      <c r="AL921" s="28">
        <f t="shared" si="203"/>
        <v>25953.878360152376</v>
      </c>
      <c r="AM921" s="28">
        <f t="shared" si="204"/>
        <v>52775.557574057551</v>
      </c>
      <c r="AN921" s="28">
        <f t="shared" si="205"/>
        <v>105991.61929855935</v>
      </c>
      <c r="AO921" s="28">
        <f t="shared" si="206"/>
        <v>106309.57259100728</v>
      </c>
      <c r="AP921" s="28">
        <f t="shared" si="207"/>
        <v>106572.08178628243</v>
      </c>
      <c r="AQ921" s="28">
        <f t="shared" si="208"/>
        <v>160468.60325268784</v>
      </c>
      <c r="AR921" s="28">
        <f t="shared" si="209"/>
        <v>158779.79672271886</v>
      </c>
      <c r="AS921" s="28">
        <f t="shared" si="210"/>
        <v>159133.62632395775</v>
      </c>
      <c r="AT921" s="28">
        <f t="shared" si="211"/>
        <v>53630.032557465544</v>
      </c>
      <c r="AU921" s="28">
        <f t="shared" si="212"/>
        <v>53507.701330385418</v>
      </c>
      <c r="AV921" s="28">
        <f t="shared" si="213"/>
        <v>53239.51877646691</v>
      </c>
    </row>
    <row r="922" spans="1:48" x14ac:dyDescent="0.3">
      <c r="A922" s="7" t="s">
        <v>281</v>
      </c>
      <c r="B922" s="7" t="s">
        <v>659</v>
      </c>
      <c r="C922" s="7">
        <v>1312</v>
      </c>
      <c r="D922" s="2" t="s">
        <v>8</v>
      </c>
      <c r="E922" s="2">
        <v>917</v>
      </c>
      <c r="F922" s="2" t="s">
        <v>2340</v>
      </c>
      <c r="G922" s="2" t="s">
        <v>656</v>
      </c>
      <c r="H922" s="8" t="s">
        <v>2052</v>
      </c>
      <c r="J922" s="1">
        <v>200000</v>
      </c>
      <c r="K922" s="1">
        <v>200000</v>
      </c>
      <c r="L922" s="1">
        <v>400000</v>
      </c>
      <c r="M922" s="1">
        <v>400000</v>
      </c>
      <c r="N922" s="1">
        <v>400000</v>
      </c>
      <c r="O922" s="1">
        <v>400000</v>
      </c>
      <c r="P922" s="1">
        <v>400000</v>
      </c>
      <c r="Q922" s="1">
        <v>400000</v>
      </c>
      <c r="R922" s="1">
        <v>400000</v>
      </c>
      <c r="S922" s="1">
        <v>400000</v>
      </c>
      <c r="T922" s="1">
        <v>300000</v>
      </c>
      <c r="U922" s="1">
        <v>400000</v>
      </c>
      <c r="V922" s="29">
        <v>0.53120000000000001</v>
      </c>
      <c r="X922" s="35">
        <v>0.51559889768637546</v>
      </c>
      <c r="Y922" s="35">
        <v>0.51907756720304754</v>
      </c>
      <c r="Z922" s="35">
        <v>0.52775557574057552</v>
      </c>
      <c r="AA922" s="35">
        <v>0.52995809649279679</v>
      </c>
      <c r="AB922" s="35">
        <v>0.53154786295503642</v>
      </c>
      <c r="AC922" s="35">
        <v>0.53286040893141218</v>
      </c>
      <c r="AD922" s="35">
        <v>0.53489534417562612</v>
      </c>
      <c r="AE922" s="35">
        <v>0.52926598907572953</v>
      </c>
      <c r="AF922" s="35">
        <v>0.53044542107985915</v>
      </c>
      <c r="AG922" s="35">
        <v>0.53630032557465546</v>
      </c>
      <c r="AH922" s="35">
        <v>0.53507701330385415</v>
      </c>
      <c r="AI922" s="35">
        <v>0.5323951877646691</v>
      </c>
      <c r="AK922" s="28">
        <f t="shared" si="202"/>
        <v>103119.77953727508</v>
      </c>
      <c r="AL922" s="28">
        <f t="shared" si="203"/>
        <v>103815.5134406095</v>
      </c>
      <c r="AM922" s="28">
        <f t="shared" si="204"/>
        <v>211102.23029623021</v>
      </c>
      <c r="AN922" s="28">
        <f t="shared" si="205"/>
        <v>211983.2385971187</v>
      </c>
      <c r="AO922" s="28">
        <f t="shared" si="206"/>
        <v>212619.14518201456</v>
      </c>
      <c r="AP922" s="28">
        <f t="shared" si="207"/>
        <v>213144.16357256487</v>
      </c>
      <c r="AQ922" s="28">
        <f t="shared" si="208"/>
        <v>213958.13767025043</v>
      </c>
      <c r="AR922" s="28">
        <f t="shared" si="209"/>
        <v>211706.39563029181</v>
      </c>
      <c r="AS922" s="28">
        <f t="shared" si="210"/>
        <v>212178.16843194366</v>
      </c>
      <c r="AT922" s="28">
        <f t="shared" si="211"/>
        <v>214520.13022986217</v>
      </c>
      <c r="AU922" s="28">
        <f t="shared" si="212"/>
        <v>160523.10399115624</v>
      </c>
      <c r="AV922" s="28">
        <f t="shared" si="213"/>
        <v>212958.07510586764</v>
      </c>
    </row>
    <row r="923" spans="1:48" x14ac:dyDescent="0.3">
      <c r="A923" s="7" t="s">
        <v>281</v>
      </c>
      <c r="B923" s="7" t="s">
        <v>659</v>
      </c>
      <c r="C923" s="7">
        <v>1312</v>
      </c>
      <c r="D923" s="2" t="s">
        <v>8</v>
      </c>
      <c r="E923" s="2">
        <v>917</v>
      </c>
      <c r="F923" s="2" t="s">
        <v>2341</v>
      </c>
      <c r="G923" s="2" t="s">
        <v>656</v>
      </c>
      <c r="H923" s="8" t="s">
        <v>2053</v>
      </c>
      <c r="J923" s="1">
        <v>200000</v>
      </c>
      <c r="K923" s="1">
        <v>200000</v>
      </c>
      <c r="L923" s="1">
        <v>200000</v>
      </c>
      <c r="M923" s="1">
        <v>200000</v>
      </c>
      <c r="N923" s="1">
        <v>200000</v>
      </c>
      <c r="O923" s="1">
        <v>200000</v>
      </c>
      <c r="P923" s="1">
        <v>400000</v>
      </c>
      <c r="Q923" s="1">
        <v>400000</v>
      </c>
      <c r="R923" s="1">
        <v>400000</v>
      </c>
      <c r="S923" s="1">
        <v>400000</v>
      </c>
      <c r="T923" s="1">
        <v>300000</v>
      </c>
      <c r="U923" s="1">
        <v>400000</v>
      </c>
      <c r="V923" s="29">
        <v>0.53120000000000001</v>
      </c>
      <c r="X923" s="35">
        <v>0.51559889768637546</v>
      </c>
      <c r="Y923" s="35">
        <v>0.51907756720304754</v>
      </c>
      <c r="Z923" s="35">
        <v>0.52775557574057552</v>
      </c>
      <c r="AA923" s="35">
        <v>0.52995809649279679</v>
      </c>
      <c r="AB923" s="35">
        <v>0.53154786295503642</v>
      </c>
      <c r="AC923" s="35">
        <v>0.53286040893141218</v>
      </c>
      <c r="AD923" s="35">
        <v>0.53489534417562612</v>
      </c>
      <c r="AE923" s="35">
        <v>0.52926598907572953</v>
      </c>
      <c r="AF923" s="35">
        <v>0.53044542107985915</v>
      </c>
      <c r="AG923" s="35">
        <v>0.53630032557465546</v>
      </c>
      <c r="AH923" s="35">
        <v>0.53507701330385415</v>
      </c>
      <c r="AI923" s="35">
        <v>0.5323951877646691</v>
      </c>
      <c r="AK923" s="28">
        <f t="shared" si="202"/>
        <v>103119.77953727508</v>
      </c>
      <c r="AL923" s="28">
        <f t="shared" si="203"/>
        <v>103815.5134406095</v>
      </c>
      <c r="AM923" s="28">
        <f t="shared" si="204"/>
        <v>105551.1151481151</v>
      </c>
      <c r="AN923" s="28">
        <f t="shared" si="205"/>
        <v>105991.61929855935</v>
      </c>
      <c r="AO923" s="28">
        <f t="shared" si="206"/>
        <v>106309.57259100728</v>
      </c>
      <c r="AP923" s="28">
        <f t="shared" si="207"/>
        <v>106572.08178628243</v>
      </c>
      <c r="AQ923" s="28">
        <f t="shared" si="208"/>
        <v>213958.13767025043</v>
      </c>
      <c r="AR923" s="28">
        <f t="shared" si="209"/>
        <v>211706.39563029181</v>
      </c>
      <c r="AS923" s="28">
        <f t="shared" si="210"/>
        <v>212178.16843194366</v>
      </c>
      <c r="AT923" s="28">
        <f t="shared" si="211"/>
        <v>214520.13022986217</v>
      </c>
      <c r="AU923" s="28">
        <f t="shared" si="212"/>
        <v>160523.10399115624</v>
      </c>
      <c r="AV923" s="28">
        <f t="shared" si="213"/>
        <v>212958.07510586764</v>
      </c>
    </row>
    <row r="924" spans="1:48" x14ac:dyDescent="0.3">
      <c r="A924" s="7" t="s">
        <v>281</v>
      </c>
      <c r="B924" s="7" t="s">
        <v>659</v>
      </c>
      <c r="C924" s="7">
        <v>1312</v>
      </c>
      <c r="D924" s="2" t="s">
        <v>8</v>
      </c>
      <c r="E924" s="2">
        <v>917</v>
      </c>
      <c r="F924" s="2" t="s">
        <v>720</v>
      </c>
      <c r="G924" s="2" t="s">
        <v>656</v>
      </c>
      <c r="H924" s="8" t="s">
        <v>619</v>
      </c>
      <c r="J924" s="1">
        <v>100000</v>
      </c>
      <c r="K924" s="1">
        <v>200000</v>
      </c>
      <c r="L924" s="1">
        <v>300000</v>
      </c>
      <c r="M924" s="1">
        <v>400000</v>
      </c>
      <c r="N924" s="1">
        <v>400000</v>
      </c>
      <c r="O924" s="1">
        <v>400000</v>
      </c>
      <c r="P924" s="1">
        <v>400000</v>
      </c>
      <c r="Q924" s="1">
        <v>400000</v>
      </c>
      <c r="R924" s="1">
        <v>400000</v>
      </c>
      <c r="S924" s="1">
        <v>400000</v>
      </c>
      <c r="T924" s="1">
        <v>400000</v>
      </c>
      <c r="U924" s="1">
        <v>400000</v>
      </c>
      <c r="V924" s="29">
        <v>0.53120000000000001</v>
      </c>
      <c r="X924" s="35">
        <v>0.51559889768637546</v>
      </c>
      <c r="Y924" s="35">
        <v>0.51907756720304754</v>
      </c>
      <c r="Z924" s="35">
        <v>0.52775557574057552</v>
      </c>
      <c r="AA924" s="35">
        <v>0.52995809649279679</v>
      </c>
      <c r="AB924" s="35">
        <v>0.53154786295503642</v>
      </c>
      <c r="AC924" s="35">
        <v>0.53286040893141218</v>
      </c>
      <c r="AD924" s="35">
        <v>0.53489534417562612</v>
      </c>
      <c r="AE924" s="35">
        <v>0.52926598907572953</v>
      </c>
      <c r="AF924" s="35">
        <v>0.53044542107985915</v>
      </c>
      <c r="AG924" s="35">
        <v>0.53630032557465546</v>
      </c>
      <c r="AH924" s="35">
        <v>0.53507701330385415</v>
      </c>
      <c r="AI924" s="35">
        <v>0.5323951877646691</v>
      </c>
      <c r="AK924" s="28">
        <f t="shared" si="202"/>
        <v>51559.889768637542</v>
      </c>
      <c r="AL924" s="28">
        <f t="shared" si="203"/>
        <v>103815.5134406095</v>
      </c>
      <c r="AM924" s="28">
        <f t="shared" si="204"/>
        <v>158326.67272217266</v>
      </c>
      <c r="AN924" s="28">
        <f t="shared" si="205"/>
        <v>211983.2385971187</v>
      </c>
      <c r="AO924" s="28">
        <f t="shared" si="206"/>
        <v>212619.14518201456</v>
      </c>
      <c r="AP924" s="28">
        <f t="shared" si="207"/>
        <v>213144.16357256487</v>
      </c>
      <c r="AQ924" s="28">
        <f t="shared" si="208"/>
        <v>213958.13767025043</v>
      </c>
      <c r="AR924" s="28">
        <f t="shared" si="209"/>
        <v>211706.39563029181</v>
      </c>
      <c r="AS924" s="28">
        <f t="shared" si="210"/>
        <v>212178.16843194366</v>
      </c>
      <c r="AT924" s="28">
        <f t="shared" si="211"/>
        <v>214520.13022986217</v>
      </c>
      <c r="AU924" s="28">
        <f t="shared" si="212"/>
        <v>214030.80532154167</v>
      </c>
      <c r="AV924" s="28">
        <f t="shared" si="213"/>
        <v>212958.07510586764</v>
      </c>
    </row>
    <row r="925" spans="1:48" x14ac:dyDescent="0.3">
      <c r="A925" s="7" t="s">
        <v>281</v>
      </c>
      <c r="B925" s="7" t="s">
        <v>659</v>
      </c>
      <c r="C925" s="7">
        <v>1312</v>
      </c>
      <c r="D925" s="2" t="s">
        <v>8</v>
      </c>
      <c r="E925" s="2">
        <v>917</v>
      </c>
      <c r="F925" s="2" t="s">
        <v>2342</v>
      </c>
      <c r="G925" s="2" t="s">
        <v>656</v>
      </c>
      <c r="H925" s="8" t="s">
        <v>2054</v>
      </c>
      <c r="J925" s="1">
        <v>200000</v>
      </c>
      <c r="K925" s="1">
        <v>200000</v>
      </c>
      <c r="L925" s="1">
        <v>200000</v>
      </c>
      <c r="M925" s="1">
        <v>200000</v>
      </c>
      <c r="N925" s="1">
        <v>200000</v>
      </c>
      <c r="O925" s="1">
        <v>200000</v>
      </c>
      <c r="P925" s="1">
        <v>300000</v>
      </c>
      <c r="Q925" s="1">
        <v>300000</v>
      </c>
      <c r="R925" s="1">
        <v>300000</v>
      </c>
      <c r="S925" s="1">
        <v>400000</v>
      </c>
      <c r="T925" s="1">
        <v>400000</v>
      </c>
      <c r="U925" s="1">
        <v>400000</v>
      </c>
      <c r="V925" s="29">
        <v>0.53120000000000001</v>
      </c>
      <c r="X925" s="35">
        <v>0.51559889768637546</v>
      </c>
      <c r="Y925" s="35">
        <v>0.51907756720304754</v>
      </c>
      <c r="Z925" s="35">
        <v>0.52775557574057552</v>
      </c>
      <c r="AA925" s="35">
        <v>0.52995809649279679</v>
      </c>
      <c r="AB925" s="35">
        <v>0.53154786295503642</v>
      </c>
      <c r="AC925" s="35">
        <v>0.53286040893141218</v>
      </c>
      <c r="AD925" s="35">
        <v>0.53489534417562612</v>
      </c>
      <c r="AE925" s="35">
        <v>0.52926598907572953</v>
      </c>
      <c r="AF925" s="35">
        <v>0.53044542107985915</v>
      </c>
      <c r="AG925" s="35">
        <v>0.53630032557465546</v>
      </c>
      <c r="AH925" s="35">
        <v>0.53507701330385415</v>
      </c>
      <c r="AI925" s="35">
        <v>0.5323951877646691</v>
      </c>
      <c r="AK925" s="28">
        <f t="shared" si="202"/>
        <v>103119.77953727508</v>
      </c>
      <c r="AL925" s="28">
        <f t="shared" si="203"/>
        <v>103815.5134406095</v>
      </c>
      <c r="AM925" s="28">
        <f t="shared" si="204"/>
        <v>105551.1151481151</v>
      </c>
      <c r="AN925" s="28">
        <f t="shared" si="205"/>
        <v>105991.61929855935</v>
      </c>
      <c r="AO925" s="28">
        <f t="shared" si="206"/>
        <v>106309.57259100728</v>
      </c>
      <c r="AP925" s="28">
        <f t="shared" si="207"/>
        <v>106572.08178628243</v>
      </c>
      <c r="AQ925" s="28">
        <f t="shared" si="208"/>
        <v>160468.60325268784</v>
      </c>
      <c r="AR925" s="28">
        <f t="shared" si="209"/>
        <v>158779.79672271886</v>
      </c>
      <c r="AS925" s="28">
        <f t="shared" si="210"/>
        <v>159133.62632395775</v>
      </c>
      <c r="AT925" s="28">
        <f t="shared" si="211"/>
        <v>214520.13022986217</v>
      </c>
      <c r="AU925" s="28">
        <f t="shared" si="212"/>
        <v>214030.80532154167</v>
      </c>
      <c r="AV925" s="28">
        <f t="shared" si="213"/>
        <v>212958.07510586764</v>
      </c>
    </row>
    <row r="926" spans="1:48" x14ac:dyDescent="0.3">
      <c r="A926" s="7" t="s">
        <v>281</v>
      </c>
      <c r="B926" s="7" t="s">
        <v>659</v>
      </c>
      <c r="C926" s="7">
        <v>1312</v>
      </c>
      <c r="D926" s="2" t="s">
        <v>8</v>
      </c>
      <c r="E926" s="2">
        <v>917</v>
      </c>
      <c r="F926" s="2" t="s">
        <v>2343</v>
      </c>
      <c r="G926" s="2" t="s">
        <v>656</v>
      </c>
      <c r="H926" s="8" t="s">
        <v>2055</v>
      </c>
      <c r="J926" s="1">
        <v>100000</v>
      </c>
      <c r="K926" s="1">
        <v>200000</v>
      </c>
      <c r="L926" s="1">
        <v>300000</v>
      </c>
      <c r="M926" s="1">
        <v>300000</v>
      </c>
      <c r="N926" s="1">
        <v>300000</v>
      </c>
      <c r="O926" s="1">
        <v>300000</v>
      </c>
      <c r="P926" s="1">
        <v>300000</v>
      </c>
      <c r="Q926" s="1">
        <v>300000</v>
      </c>
      <c r="R926" s="1">
        <v>300000</v>
      </c>
      <c r="S926" s="1">
        <v>300000</v>
      </c>
      <c r="T926" s="1">
        <v>300000</v>
      </c>
      <c r="U926" s="1">
        <v>300000</v>
      </c>
      <c r="V926" s="29">
        <v>0.53120000000000001</v>
      </c>
      <c r="X926" s="35">
        <v>0.51559889768637546</v>
      </c>
      <c r="Y926" s="35">
        <v>0.51907756720304754</v>
      </c>
      <c r="Z926" s="35">
        <v>0.52775557574057552</v>
      </c>
      <c r="AA926" s="35">
        <v>0.52995809649279679</v>
      </c>
      <c r="AB926" s="35">
        <v>0.53154786295503642</v>
      </c>
      <c r="AC926" s="35">
        <v>0.53286040893141218</v>
      </c>
      <c r="AD926" s="35">
        <v>0.53489534417562612</v>
      </c>
      <c r="AE926" s="35">
        <v>0.52926598907572953</v>
      </c>
      <c r="AF926" s="35">
        <v>0.53044542107985915</v>
      </c>
      <c r="AG926" s="35">
        <v>0.53630032557465546</v>
      </c>
      <c r="AH926" s="35">
        <v>0.53507701330385415</v>
      </c>
      <c r="AI926" s="35">
        <v>0.5323951877646691</v>
      </c>
      <c r="AK926" s="28">
        <f t="shared" si="202"/>
        <v>51559.889768637542</v>
      </c>
      <c r="AL926" s="28">
        <f t="shared" si="203"/>
        <v>103815.5134406095</v>
      </c>
      <c r="AM926" s="28">
        <f t="shared" si="204"/>
        <v>158326.67272217266</v>
      </c>
      <c r="AN926" s="28">
        <f t="shared" si="205"/>
        <v>158987.42894783904</v>
      </c>
      <c r="AO926" s="28">
        <f t="shared" si="206"/>
        <v>159464.35888651092</v>
      </c>
      <c r="AP926" s="28">
        <f t="shared" si="207"/>
        <v>159858.12267942366</v>
      </c>
      <c r="AQ926" s="28">
        <f t="shared" si="208"/>
        <v>160468.60325268784</v>
      </c>
      <c r="AR926" s="28">
        <f t="shared" si="209"/>
        <v>158779.79672271886</v>
      </c>
      <c r="AS926" s="28">
        <f t="shared" si="210"/>
        <v>159133.62632395775</v>
      </c>
      <c r="AT926" s="28">
        <f t="shared" si="211"/>
        <v>160890.09767239663</v>
      </c>
      <c r="AU926" s="28">
        <f t="shared" si="212"/>
        <v>160523.10399115624</v>
      </c>
      <c r="AV926" s="28">
        <f t="shared" si="213"/>
        <v>159718.55632940072</v>
      </c>
    </row>
    <row r="927" spans="1:48" x14ac:dyDescent="0.3">
      <c r="A927" s="7" t="s">
        <v>281</v>
      </c>
      <c r="B927" s="7" t="s">
        <v>659</v>
      </c>
      <c r="C927" s="7">
        <v>1312</v>
      </c>
      <c r="D927" s="2" t="s">
        <v>8</v>
      </c>
      <c r="E927" s="2">
        <v>917</v>
      </c>
      <c r="F927" s="2" t="s">
        <v>719</v>
      </c>
      <c r="G927" s="2" t="s">
        <v>656</v>
      </c>
      <c r="H927" s="8" t="s">
        <v>618</v>
      </c>
      <c r="J927" s="1">
        <v>100000</v>
      </c>
      <c r="K927" s="1">
        <v>100000</v>
      </c>
      <c r="L927" s="1">
        <v>100000</v>
      </c>
      <c r="M927" s="1">
        <v>100000</v>
      </c>
      <c r="N927" s="1">
        <v>100000</v>
      </c>
      <c r="O927" s="1">
        <v>100000</v>
      </c>
      <c r="P927" s="1">
        <v>200000</v>
      </c>
      <c r="Q927" s="1">
        <v>200000</v>
      </c>
      <c r="R927" s="1">
        <v>200000</v>
      </c>
      <c r="S927" s="1">
        <v>300000</v>
      </c>
      <c r="T927" s="1">
        <v>300000</v>
      </c>
      <c r="U927" s="1">
        <v>300000</v>
      </c>
      <c r="V927" s="29">
        <v>0.53120000000000001</v>
      </c>
      <c r="X927" s="35">
        <v>0.51559889768637546</v>
      </c>
      <c r="Y927" s="35">
        <v>0.51907756720304754</v>
      </c>
      <c r="Z927" s="35">
        <v>0.52775557574057552</v>
      </c>
      <c r="AA927" s="35">
        <v>0.52995809649279679</v>
      </c>
      <c r="AB927" s="35">
        <v>0.53154786295503642</v>
      </c>
      <c r="AC927" s="35">
        <v>0.53286040893141218</v>
      </c>
      <c r="AD927" s="35">
        <v>0.53489534417562612</v>
      </c>
      <c r="AE927" s="35">
        <v>0.52926598907572953</v>
      </c>
      <c r="AF927" s="35">
        <v>0.53044542107985915</v>
      </c>
      <c r="AG927" s="35">
        <v>0.53630032557465546</v>
      </c>
      <c r="AH927" s="35">
        <v>0.53507701330385415</v>
      </c>
      <c r="AI927" s="35">
        <v>0.5323951877646691</v>
      </c>
      <c r="AK927" s="28">
        <f t="shared" si="202"/>
        <v>51559.889768637542</v>
      </c>
      <c r="AL927" s="28">
        <f t="shared" si="203"/>
        <v>51907.756720304751</v>
      </c>
      <c r="AM927" s="28">
        <f t="shared" si="204"/>
        <v>52775.557574057551</v>
      </c>
      <c r="AN927" s="28">
        <f t="shared" si="205"/>
        <v>52995.809649279676</v>
      </c>
      <c r="AO927" s="28">
        <f t="shared" si="206"/>
        <v>53154.78629550364</v>
      </c>
      <c r="AP927" s="28">
        <f t="shared" si="207"/>
        <v>53286.040893141217</v>
      </c>
      <c r="AQ927" s="28">
        <f t="shared" si="208"/>
        <v>106979.06883512522</v>
      </c>
      <c r="AR927" s="28">
        <f t="shared" si="209"/>
        <v>105853.1978151459</v>
      </c>
      <c r="AS927" s="28">
        <f t="shared" si="210"/>
        <v>106089.08421597183</v>
      </c>
      <c r="AT927" s="28">
        <f t="shared" si="211"/>
        <v>160890.09767239663</v>
      </c>
      <c r="AU927" s="28">
        <f t="shared" si="212"/>
        <v>160523.10399115624</v>
      </c>
      <c r="AV927" s="28">
        <f t="shared" si="213"/>
        <v>159718.55632940072</v>
      </c>
    </row>
    <row r="928" spans="1:48" x14ac:dyDescent="0.3">
      <c r="A928" s="7" t="s">
        <v>281</v>
      </c>
      <c r="B928" s="7" t="s">
        <v>659</v>
      </c>
      <c r="C928" s="7">
        <v>1312</v>
      </c>
      <c r="D928" s="2" t="s">
        <v>8</v>
      </c>
      <c r="E928" s="2">
        <v>917</v>
      </c>
      <c r="F928" s="2" t="s">
        <v>718</v>
      </c>
      <c r="G928" s="2" t="s">
        <v>656</v>
      </c>
      <c r="H928" s="8" t="s">
        <v>2056</v>
      </c>
      <c r="J928" s="1">
        <v>100000</v>
      </c>
      <c r="K928" s="1">
        <v>200000</v>
      </c>
      <c r="L928" s="1">
        <v>200000</v>
      </c>
      <c r="M928" s="1">
        <v>200000</v>
      </c>
      <c r="N928" s="1">
        <v>200000</v>
      </c>
      <c r="O928" s="1">
        <v>200000</v>
      </c>
      <c r="P928" s="1">
        <v>300000</v>
      </c>
      <c r="Q928" s="1">
        <v>300000</v>
      </c>
      <c r="R928" s="1">
        <v>300000</v>
      </c>
      <c r="S928" s="1">
        <v>300000</v>
      </c>
      <c r="T928" s="1">
        <v>300000</v>
      </c>
      <c r="U928" s="1">
        <v>300000</v>
      </c>
      <c r="V928" s="29">
        <v>0.53120000000000001</v>
      </c>
      <c r="X928" s="35">
        <v>0.51559889768637546</v>
      </c>
      <c r="Y928" s="35">
        <v>0.51907756720304754</v>
      </c>
      <c r="Z928" s="35">
        <v>0.52775557574057552</v>
      </c>
      <c r="AA928" s="35">
        <v>0.52995809649279679</v>
      </c>
      <c r="AB928" s="35">
        <v>0.53154786295503642</v>
      </c>
      <c r="AC928" s="35">
        <v>0.53286040893141218</v>
      </c>
      <c r="AD928" s="35">
        <v>0.53489534417562612</v>
      </c>
      <c r="AE928" s="35">
        <v>0.52926598907572953</v>
      </c>
      <c r="AF928" s="35">
        <v>0.53044542107985915</v>
      </c>
      <c r="AG928" s="35">
        <v>0.53630032557465546</v>
      </c>
      <c r="AH928" s="35">
        <v>0.53507701330385415</v>
      </c>
      <c r="AI928" s="35">
        <v>0.5323951877646691</v>
      </c>
      <c r="AK928" s="28">
        <f t="shared" si="202"/>
        <v>51559.889768637542</v>
      </c>
      <c r="AL928" s="28">
        <f t="shared" si="203"/>
        <v>103815.5134406095</v>
      </c>
      <c r="AM928" s="28">
        <f t="shared" si="204"/>
        <v>105551.1151481151</v>
      </c>
      <c r="AN928" s="28">
        <f t="shared" si="205"/>
        <v>105991.61929855935</v>
      </c>
      <c r="AO928" s="28">
        <f t="shared" si="206"/>
        <v>106309.57259100728</v>
      </c>
      <c r="AP928" s="28">
        <f t="shared" si="207"/>
        <v>106572.08178628243</v>
      </c>
      <c r="AQ928" s="28">
        <f t="shared" si="208"/>
        <v>160468.60325268784</v>
      </c>
      <c r="AR928" s="28">
        <f t="shared" si="209"/>
        <v>158779.79672271886</v>
      </c>
      <c r="AS928" s="28">
        <f t="shared" si="210"/>
        <v>159133.62632395775</v>
      </c>
      <c r="AT928" s="28">
        <f t="shared" si="211"/>
        <v>160890.09767239663</v>
      </c>
      <c r="AU928" s="28">
        <f t="shared" si="212"/>
        <v>160523.10399115624</v>
      </c>
      <c r="AV928" s="28">
        <f t="shared" si="213"/>
        <v>159718.55632940072</v>
      </c>
    </row>
    <row r="929" spans="1:48" x14ac:dyDescent="0.3">
      <c r="A929" s="7" t="s">
        <v>281</v>
      </c>
      <c r="B929" s="7" t="s">
        <v>659</v>
      </c>
      <c r="C929" s="7">
        <v>1312</v>
      </c>
      <c r="D929" s="2" t="s">
        <v>8</v>
      </c>
      <c r="E929" s="2">
        <v>917</v>
      </c>
      <c r="F929" s="2" t="s">
        <v>721</v>
      </c>
      <c r="G929" s="2" t="s">
        <v>656</v>
      </c>
      <c r="H929" s="8" t="s">
        <v>2057</v>
      </c>
      <c r="J929" s="1">
        <v>100000</v>
      </c>
      <c r="K929" s="1">
        <v>100000</v>
      </c>
      <c r="L929" s="1">
        <v>100000</v>
      </c>
      <c r="M929" s="1">
        <v>100000</v>
      </c>
      <c r="N929" s="1">
        <v>100000</v>
      </c>
      <c r="O929" s="1">
        <v>100000</v>
      </c>
      <c r="P929" s="1">
        <v>200000</v>
      </c>
      <c r="Q929" s="1">
        <v>200000</v>
      </c>
      <c r="R929" s="1">
        <v>200000</v>
      </c>
      <c r="S929" s="1">
        <v>200000</v>
      </c>
      <c r="T929" s="1">
        <v>200000</v>
      </c>
      <c r="U929" s="1">
        <v>200000</v>
      </c>
      <c r="V929" s="29">
        <v>0.53120000000000001</v>
      </c>
      <c r="X929" s="35">
        <v>0.51559889768637546</v>
      </c>
      <c r="Y929" s="35">
        <v>0.51907756720304754</v>
      </c>
      <c r="Z929" s="35">
        <v>0.52775557574057552</v>
      </c>
      <c r="AA929" s="35">
        <v>0.52995809649279679</v>
      </c>
      <c r="AB929" s="35">
        <v>0.53154786295503642</v>
      </c>
      <c r="AC929" s="35">
        <v>0.53286040893141218</v>
      </c>
      <c r="AD929" s="35">
        <v>0.53489534417562612</v>
      </c>
      <c r="AE929" s="35">
        <v>0.52926598907572953</v>
      </c>
      <c r="AF929" s="35">
        <v>0.53044542107985915</v>
      </c>
      <c r="AG929" s="35">
        <v>0.53630032557465546</v>
      </c>
      <c r="AH929" s="35">
        <v>0.53507701330385415</v>
      </c>
      <c r="AI929" s="35">
        <v>0.5323951877646691</v>
      </c>
      <c r="AK929" s="28">
        <f t="shared" si="202"/>
        <v>51559.889768637542</v>
      </c>
      <c r="AL929" s="28">
        <f t="shared" si="203"/>
        <v>51907.756720304751</v>
      </c>
      <c r="AM929" s="28">
        <f t="shared" si="204"/>
        <v>52775.557574057551</v>
      </c>
      <c r="AN929" s="28">
        <f t="shared" si="205"/>
        <v>52995.809649279676</v>
      </c>
      <c r="AO929" s="28">
        <f t="shared" si="206"/>
        <v>53154.78629550364</v>
      </c>
      <c r="AP929" s="28">
        <f t="shared" si="207"/>
        <v>53286.040893141217</v>
      </c>
      <c r="AQ929" s="28">
        <f t="shared" si="208"/>
        <v>106979.06883512522</v>
      </c>
      <c r="AR929" s="28">
        <f t="shared" si="209"/>
        <v>105853.1978151459</v>
      </c>
      <c r="AS929" s="28">
        <f t="shared" si="210"/>
        <v>106089.08421597183</v>
      </c>
      <c r="AT929" s="28">
        <f t="shared" si="211"/>
        <v>107260.06511493109</v>
      </c>
      <c r="AU929" s="28">
        <f t="shared" si="212"/>
        <v>107015.40266077084</v>
      </c>
      <c r="AV929" s="28">
        <f t="shared" si="213"/>
        <v>106479.03755293382</v>
      </c>
    </row>
    <row r="930" spans="1:48" x14ac:dyDescent="0.3">
      <c r="A930" s="7" t="s">
        <v>281</v>
      </c>
      <c r="B930" s="7" t="s">
        <v>659</v>
      </c>
      <c r="C930" s="7">
        <v>1312</v>
      </c>
      <c r="D930" s="2" t="s">
        <v>8</v>
      </c>
      <c r="E930" s="2">
        <v>917</v>
      </c>
      <c r="F930" s="2" t="s">
        <v>2344</v>
      </c>
      <c r="G930" s="2" t="s">
        <v>656</v>
      </c>
      <c r="H930" s="8" t="s">
        <v>2058</v>
      </c>
      <c r="J930" s="1">
        <v>100000</v>
      </c>
      <c r="K930" s="1">
        <v>200000</v>
      </c>
      <c r="L930" s="1">
        <v>200000</v>
      </c>
      <c r="M930" s="1">
        <v>200000</v>
      </c>
      <c r="N930" s="1">
        <v>200000</v>
      </c>
      <c r="O930" s="1">
        <v>200000</v>
      </c>
      <c r="P930" s="1">
        <v>200000</v>
      </c>
      <c r="Q930" s="1">
        <v>200000</v>
      </c>
      <c r="R930" s="1">
        <v>200000</v>
      </c>
      <c r="S930" s="1">
        <v>200000</v>
      </c>
      <c r="T930" s="1">
        <v>200000</v>
      </c>
      <c r="U930" s="1">
        <v>200000</v>
      </c>
      <c r="V930" s="29">
        <v>0.53120000000000001</v>
      </c>
      <c r="X930" s="35">
        <v>0.51559889768637546</v>
      </c>
      <c r="Y930" s="35">
        <v>0.51907756720304754</v>
      </c>
      <c r="Z930" s="35">
        <v>0.52775557574057552</v>
      </c>
      <c r="AA930" s="35">
        <v>0.52995809649279679</v>
      </c>
      <c r="AB930" s="35">
        <v>0.53154786295503642</v>
      </c>
      <c r="AC930" s="35">
        <v>0.53286040893141218</v>
      </c>
      <c r="AD930" s="35">
        <v>0.53489534417562612</v>
      </c>
      <c r="AE930" s="35">
        <v>0.52926598907572953</v>
      </c>
      <c r="AF930" s="35">
        <v>0.53044542107985915</v>
      </c>
      <c r="AG930" s="35">
        <v>0.53630032557465546</v>
      </c>
      <c r="AH930" s="35">
        <v>0.53507701330385415</v>
      </c>
      <c r="AI930" s="35">
        <v>0.5323951877646691</v>
      </c>
      <c r="AK930" s="28">
        <f t="shared" si="202"/>
        <v>51559.889768637542</v>
      </c>
      <c r="AL930" s="28">
        <f t="shared" si="203"/>
        <v>103815.5134406095</v>
      </c>
      <c r="AM930" s="28">
        <f t="shared" si="204"/>
        <v>105551.1151481151</v>
      </c>
      <c r="AN930" s="28">
        <f t="shared" si="205"/>
        <v>105991.61929855935</v>
      </c>
      <c r="AO930" s="28">
        <f t="shared" si="206"/>
        <v>106309.57259100728</v>
      </c>
      <c r="AP930" s="28">
        <f t="shared" si="207"/>
        <v>106572.08178628243</v>
      </c>
      <c r="AQ930" s="28">
        <f t="shared" si="208"/>
        <v>106979.06883512522</v>
      </c>
      <c r="AR930" s="28">
        <f t="shared" si="209"/>
        <v>105853.1978151459</v>
      </c>
      <c r="AS930" s="28">
        <f t="shared" si="210"/>
        <v>106089.08421597183</v>
      </c>
      <c r="AT930" s="28">
        <f t="shared" si="211"/>
        <v>107260.06511493109</v>
      </c>
      <c r="AU930" s="28">
        <f t="shared" si="212"/>
        <v>107015.40266077084</v>
      </c>
      <c r="AV930" s="28">
        <f t="shared" si="213"/>
        <v>106479.03755293382</v>
      </c>
    </row>
    <row r="931" spans="1:48" x14ac:dyDescent="0.3">
      <c r="A931" s="7" t="s">
        <v>281</v>
      </c>
      <c r="B931" s="7" t="s">
        <v>659</v>
      </c>
      <c r="C931" s="7">
        <v>1312</v>
      </c>
      <c r="D931" s="2" t="s">
        <v>8</v>
      </c>
      <c r="E931" s="2">
        <v>917</v>
      </c>
      <c r="F931" s="2" t="s">
        <v>2345</v>
      </c>
      <c r="G931" s="2" t="s">
        <v>656</v>
      </c>
      <c r="H931" s="8" t="s">
        <v>2059</v>
      </c>
      <c r="J931" s="1">
        <v>200000</v>
      </c>
      <c r="K931" s="1">
        <v>200000</v>
      </c>
      <c r="L931" s="1">
        <v>300000</v>
      </c>
      <c r="M931" s="1">
        <v>400000</v>
      </c>
      <c r="N931" s="1">
        <v>400000</v>
      </c>
      <c r="O931" s="1">
        <v>400000</v>
      </c>
      <c r="P931" s="1">
        <v>500000</v>
      </c>
      <c r="Q931" s="1">
        <v>500000</v>
      </c>
      <c r="R931" s="1">
        <v>500000</v>
      </c>
      <c r="S931" s="1">
        <v>500000</v>
      </c>
      <c r="T931" s="1">
        <v>500000</v>
      </c>
      <c r="U931" s="1">
        <v>500000</v>
      </c>
      <c r="V931" s="29">
        <v>0.53120000000000001</v>
      </c>
      <c r="X931" s="35">
        <v>0.51559889768637546</v>
      </c>
      <c r="Y931" s="35">
        <v>0.51907756720304754</v>
      </c>
      <c r="Z931" s="35">
        <v>0.52775557574057552</v>
      </c>
      <c r="AA931" s="35">
        <v>0.52995809649279679</v>
      </c>
      <c r="AB931" s="35">
        <v>0.53154786295503642</v>
      </c>
      <c r="AC931" s="35">
        <v>0.53286040893141218</v>
      </c>
      <c r="AD931" s="35">
        <v>0.53489534417562612</v>
      </c>
      <c r="AE931" s="35">
        <v>0.52926598907572953</v>
      </c>
      <c r="AF931" s="35">
        <v>0.53044542107985915</v>
      </c>
      <c r="AG931" s="35">
        <v>0.53630032557465546</v>
      </c>
      <c r="AH931" s="35">
        <v>0.53507701330385415</v>
      </c>
      <c r="AI931" s="35">
        <v>0.5323951877646691</v>
      </c>
      <c r="AK931" s="28">
        <f t="shared" si="202"/>
        <v>103119.77953727508</v>
      </c>
      <c r="AL931" s="28">
        <f t="shared" si="203"/>
        <v>103815.5134406095</v>
      </c>
      <c r="AM931" s="28">
        <f t="shared" si="204"/>
        <v>158326.67272217266</v>
      </c>
      <c r="AN931" s="28">
        <f t="shared" si="205"/>
        <v>211983.2385971187</v>
      </c>
      <c r="AO931" s="28">
        <f t="shared" si="206"/>
        <v>212619.14518201456</v>
      </c>
      <c r="AP931" s="28">
        <f t="shared" si="207"/>
        <v>213144.16357256487</v>
      </c>
      <c r="AQ931" s="28">
        <f t="shared" si="208"/>
        <v>267447.67208781309</v>
      </c>
      <c r="AR931" s="28">
        <f t="shared" si="209"/>
        <v>264632.99453786475</v>
      </c>
      <c r="AS931" s="28">
        <f t="shared" si="210"/>
        <v>265222.71053992957</v>
      </c>
      <c r="AT931" s="28">
        <f t="shared" si="211"/>
        <v>268150.16278732772</v>
      </c>
      <c r="AU931" s="28">
        <f t="shared" si="212"/>
        <v>267538.50665192708</v>
      </c>
      <c r="AV931" s="28">
        <f t="shared" si="213"/>
        <v>266197.59388233454</v>
      </c>
    </row>
    <row r="932" spans="1:48" x14ac:dyDescent="0.3">
      <c r="A932" s="7" t="s">
        <v>281</v>
      </c>
      <c r="B932" s="7" t="s">
        <v>659</v>
      </c>
      <c r="C932" s="7">
        <v>1312</v>
      </c>
      <c r="D932" s="2" t="s">
        <v>8</v>
      </c>
      <c r="E932" s="2">
        <v>917</v>
      </c>
      <c r="F932" s="2" t="s">
        <v>2346</v>
      </c>
      <c r="G932" s="2" t="s">
        <v>656</v>
      </c>
      <c r="H932" s="8" t="s">
        <v>2060</v>
      </c>
      <c r="J932" s="1">
        <v>200000</v>
      </c>
      <c r="K932" s="1">
        <v>200000</v>
      </c>
      <c r="L932" s="1">
        <v>300000</v>
      </c>
      <c r="M932" s="1">
        <v>400000</v>
      </c>
      <c r="N932" s="1">
        <v>400000</v>
      </c>
      <c r="O932" s="1">
        <v>400000</v>
      </c>
      <c r="P932" s="1">
        <v>400000</v>
      </c>
      <c r="Q932" s="1">
        <v>400000</v>
      </c>
      <c r="R932" s="1">
        <v>400000</v>
      </c>
      <c r="S932" s="1">
        <v>500000</v>
      </c>
      <c r="T932" s="1">
        <v>500000</v>
      </c>
      <c r="U932" s="1">
        <v>500000</v>
      </c>
      <c r="V932" s="29">
        <v>0.53120000000000001</v>
      </c>
      <c r="X932" s="35">
        <v>0.51559889768637546</v>
      </c>
      <c r="Y932" s="35">
        <v>0.51907756720304754</v>
      </c>
      <c r="Z932" s="35">
        <v>0.52775557574057552</v>
      </c>
      <c r="AA932" s="35">
        <v>0.52995809649279679</v>
      </c>
      <c r="AB932" s="35">
        <v>0.53154786295503642</v>
      </c>
      <c r="AC932" s="35">
        <v>0.53286040893141218</v>
      </c>
      <c r="AD932" s="35">
        <v>0.53489534417562612</v>
      </c>
      <c r="AE932" s="35">
        <v>0.52926598907572953</v>
      </c>
      <c r="AF932" s="35">
        <v>0.53044542107985915</v>
      </c>
      <c r="AG932" s="35">
        <v>0.53630032557465546</v>
      </c>
      <c r="AH932" s="35">
        <v>0.53507701330385415</v>
      </c>
      <c r="AI932" s="35">
        <v>0.5323951877646691</v>
      </c>
      <c r="AK932" s="28">
        <f t="shared" si="202"/>
        <v>103119.77953727508</v>
      </c>
      <c r="AL932" s="28">
        <f t="shared" si="203"/>
        <v>103815.5134406095</v>
      </c>
      <c r="AM932" s="28">
        <f t="shared" si="204"/>
        <v>158326.67272217266</v>
      </c>
      <c r="AN932" s="28">
        <f t="shared" si="205"/>
        <v>211983.2385971187</v>
      </c>
      <c r="AO932" s="28">
        <f t="shared" si="206"/>
        <v>212619.14518201456</v>
      </c>
      <c r="AP932" s="28">
        <f t="shared" si="207"/>
        <v>213144.16357256487</v>
      </c>
      <c r="AQ932" s="28">
        <f t="shared" si="208"/>
        <v>213958.13767025043</v>
      </c>
      <c r="AR932" s="28">
        <f t="shared" si="209"/>
        <v>211706.39563029181</v>
      </c>
      <c r="AS932" s="28">
        <f t="shared" si="210"/>
        <v>212178.16843194366</v>
      </c>
      <c r="AT932" s="28">
        <f t="shared" si="211"/>
        <v>268150.16278732772</v>
      </c>
      <c r="AU932" s="28">
        <f t="shared" si="212"/>
        <v>267538.50665192708</v>
      </c>
      <c r="AV932" s="28">
        <f t="shared" si="213"/>
        <v>266197.59388233454</v>
      </c>
    </row>
    <row r="933" spans="1:48" x14ac:dyDescent="0.3">
      <c r="A933" s="7" t="s">
        <v>281</v>
      </c>
      <c r="B933" s="7" t="s">
        <v>659</v>
      </c>
      <c r="C933" s="7">
        <v>1312</v>
      </c>
      <c r="D933" s="2" t="s">
        <v>8</v>
      </c>
      <c r="E933" s="2">
        <v>917</v>
      </c>
      <c r="F933" s="2" t="s">
        <v>716</v>
      </c>
      <c r="G933" s="2" t="s">
        <v>656</v>
      </c>
      <c r="H933" s="8" t="s">
        <v>615</v>
      </c>
      <c r="J933" s="1">
        <v>200000</v>
      </c>
      <c r="K933" s="1">
        <v>200000</v>
      </c>
      <c r="L933" s="1">
        <v>200000</v>
      </c>
      <c r="M933" s="1">
        <v>400000</v>
      </c>
      <c r="N933" s="1">
        <v>400000</v>
      </c>
      <c r="O933" s="1">
        <v>400000</v>
      </c>
      <c r="P933" s="1">
        <v>300000</v>
      </c>
      <c r="Q933" s="1">
        <v>300000</v>
      </c>
      <c r="R933" s="1">
        <v>300000</v>
      </c>
      <c r="S933" s="1">
        <v>300000</v>
      </c>
      <c r="T933" s="1">
        <v>300000</v>
      </c>
      <c r="U933" s="1">
        <v>300000</v>
      </c>
      <c r="V933" s="29">
        <v>0.53120000000000001</v>
      </c>
      <c r="X933" s="35">
        <v>0.51559889768637546</v>
      </c>
      <c r="Y933" s="35">
        <v>0.51907756720304754</v>
      </c>
      <c r="Z933" s="35">
        <v>0.52775557574057552</v>
      </c>
      <c r="AA933" s="35">
        <v>0.52995809649279679</v>
      </c>
      <c r="AB933" s="35">
        <v>0.53154786295503642</v>
      </c>
      <c r="AC933" s="35">
        <v>0.53286040893141218</v>
      </c>
      <c r="AD933" s="35">
        <v>0.53489534417562612</v>
      </c>
      <c r="AE933" s="35">
        <v>0.52926598907572953</v>
      </c>
      <c r="AF933" s="35">
        <v>0.53044542107985915</v>
      </c>
      <c r="AG933" s="35">
        <v>0.53630032557465546</v>
      </c>
      <c r="AH933" s="35">
        <v>0.53507701330385415</v>
      </c>
      <c r="AI933" s="35">
        <v>0.5323951877646691</v>
      </c>
      <c r="AK933" s="28">
        <f t="shared" si="202"/>
        <v>103119.77953727508</v>
      </c>
      <c r="AL933" s="28">
        <f t="shared" si="203"/>
        <v>103815.5134406095</v>
      </c>
      <c r="AM933" s="28">
        <f t="shared" si="204"/>
        <v>105551.1151481151</v>
      </c>
      <c r="AN933" s="28">
        <f t="shared" si="205"/>
        <v>211983.2385971187</v>
      </c>
      <c r="AO933" s="28">
        <f t="shared" si="206"/>
        <v>212619.14518201456</v>
      </c>
      <c r="AP933" s="28">
        <f t="shared" si="207"/>
        <v>213144.16357256487</v>
      </c>
      <c r="AQ933" s="28">
        <f t="shared" si="208"/>
        <v>160468.60325268784</v>
      </c>
      <c r="AR933" s="28">
        <f t="shared" si="209"/>
        <v>158779.79672271886</v>
      </c>
      <c r="AS933" s="28">
        <f t="shared" si="210"/>
        <v>159133.62632395775</v>
      </c>
      <c r="AT933" s="28">
        <f t="shared" si="211"/>
        <v>160890.09767239663</v>
      </c>
      <c r="AU933" s="28">
        <f t="shared" si="212"/>
        <v>160523.10399115624</v>
      </c>
      <c r="AV933" s="28">
        <f t="shared" si="213"/>
        <v>159718.55632940072</v>
      </c>
    </row>
    <row r="934" spans="1:48" x14ac:dyDescent="0.3">
      <c r="A934" s="7" t="s">
        <v>281</v>
      </c>
      <c r="B934" s="7" t="s">
        <v>659</v>
      </c>
      <c r="C934" s="7">
        <v>1312</v>
      </c>
      <c r="D934" s="2" t="s">
        <v>8</v>
      </c>
      <c r="E934" s="2">
        <v>917</v>
      </c>
      <c r="F934" s="2" t="s">
        <v>2347</v>
      </c>
      <c r="G934" s="2" t="s">
        <v>656</v>
      </c>
      <c r="H934" s="8" t="s">
        <v>2061</v>
      </c>
      <c r="J934" s="1">
        <v>100000</v>
      </c>
      <c r="K934" s="1">
        <v>100000</v>
      </c>
      <c r="L934" s="1">
        <v>100000</v>
      </c>
      <c r="M934" s="1">
        <v>200000</v>
      </c>
      <c r="N934" s="1">
        <v>200000</v>
      </c>
      <c r="O934" s="1">
        <v>200000</v>
      </c>
      <c r="P934" s="1">
        <v>300000</v>
      </c>
      <c r="Q934" s="1">
        <v>300000</v>
      </c>
      <c r="R934" s="1">
        <v>300000</v>
      </c>
      <c r="S934" s="1">
        <v>300000</v>
      </c>
      <c r="T934" s="1">
        <v>300000</v>
      </c>
      <c r="U934" s="1">
        <v>300000</v>
      </c>
      <c r="V934" s="29">
        <v>0.53120000000000001</v>
      </c>
      <c r="X934" s="35">
        <v>0.51559889768637546</v>
      </c>
      <c r="Y934" s="35">
        <v>0.51907756720304754</v>
      </c>
      <c r="Z934" s="35">
        <v>0.52775557574057552</v>
      </c>
      <c r="AA934" s="35">
        <v>0.52995809649279679</v>
      </c>
      <c r="AB934" s="35">
        <v>0.53154786295503642</v>
      </c>
      <c r="AC934" s="35">
        <v>0.53286040893141218</v>
      </c>
      <c r="AD934" s="35">
        <v>0.53489534417562612</v>
      </c>
      <c r="AE934" s="35">
        <v>0.52926598907572953</v>
      </c>
      <c r="AF934" s="35">
        <v>0.53044542107985915</v>
      </c>
      <c r="AG934" s="35">
        <v>0.53630032557465546</v>
      </c>
      <c r="AH934" s="35">
        <v>0.53507701330385415</v>
      </c>
      <c r="AI934" s="35">
        <v>0.5323951877646691</v>
      </c>
      <c r="AK934" s="28">
        <f t="shared" si="202"/>
        <v>51559.889768637542</v>
      </c>
      <c r="AL934" s="28">
        <f t="shared" si="203"/>
        <v>51907.756720304751</v>
      </c>
      <c r="AM934" s="28">
        <f t="shared" si="204"/>
        <v>52775.557574057551</v>
      </c>
      <c r="AN934" s="28">
        <f t="shared" si="205"/>
        <v>105991.61929855935</v>
      </c>
      <c r="AO934" s="28">
        <f t="shared" si="206"/>
        <v>106309.57259100728</v>
      </c>
      <c r="AP934" s="28">
        <f t="shared" si="207"/>
        <v>106572.08178628243</v>
      </c>
      <c r="AQ934" s="28">
        <f t="shared" si="208"/>
        <v>160468.60325268784</v>
      </c>
      <c r="AR934" s="28">
        <f t="shared" si="209"/>
        <v>158779.79672271886</v>
      </c>
      <c r="AS934" s="28">
        <f t="shared" si="210"/>
        <v>159133.62632395775</v>
      </c>
      <c r="AT934" s="28">
        <f t="shared" si="211"/>
        <v>160890.09767239663</v>
      </c>
      <c r="AU934" s="28">
        <f t="shared" si="212"/>
        <v>160523.10399115624</v>
      </c>
      <c r="AV934" s="28">
        <f t="shared" si="213"/>
        <v>159718.55632940072</v>
      </c>
    </row>
    <row r="935" spans="1:48" x14ac:dyDescent="0.3">
      <c r="A935" s="7" t="s">
        <v>281</v>
      </c>
      <c r="B935" s="7" t="s">
        <v>659</v>
      </c>
      <c r="C935" s="7">
        <v>1312</v>
      </c>
      <c r="D935" s="2" t="s">
        <v>8</v>
      </c>
      <c r="E935" s="2">
        <v>917</v>
      </c>
      <c r="F935" s="2" t="s">
        <v>2348</v>
      </c>
      <c r="G935" s="2" t="s">
        <v>656</v>
      </c>
      <c r="H935" s="8" t="s">
        <v>2062</v>
      </c>
      <c r="J935" s="1">
        <v>100000</v>
      </c>
      <c r="K935" s="1">
        <v>100000</v>
      </c>
      <c r="L935" s="1">
        <v>100000</v>
      </c>
      <c r="M935" s="1">
        <v>200000</v>
      </c>
      <c r="N935" s="1">
        <v>200000</v>
      </c>
      <c r="O935" s="1">
        <v>200000</v>
      </c>
      <c r="P935" s="1">
        <v>300000</v>
      </c>
      <c r="Q935" s="1">
        <v>300000</v>
      </c>
      <c r="R935" s="1">
        <v>300000</v>
      </c>
      <c r="S935" s="1">
        <v>300000</v>
      </c>
      <c r="T935" s="1">
        <v>300000</v>
      </c>
      <c r="U935" s="1">
        <v>300000</v>
      </c>
      <c r="V935" s="29">
        <v>0.53120000000000001</v>
      </c>
      <c r="X935" s="35">
        <v>0.51559889768637546</v>
      </c>
      <c r="Y935" s="35">
        <v>0.51907756720304754</v>
      </c>
      <c r="Z935" s="35">
        <v>0.52775557574057552</v>
      </c>
      <c r="AA935" s="35">
        <v>0.52995809649279679</v>
      </c>
      <c r="AB935" s="35">
        <v>0.53154786295503642</v>
      </c>
      <c r="AC935" s="35">
        <v>0.53286040893141218</v>
      </c>
      <c r="AD935" s="35">
        <v>0.53489534417562612</v>
      </c>
      <c r="AE935" s="35">
        <v>0.52926598907572953</v>
      </c>
      <c r="AF935" s="35">
        <v>0.53044542107985915</v>
      </c>
      <c r="AG935" s="35">
        <v>0.53630032557465546</v>
      </c>
      <c r="AH935" s="35">
        <v>0.53507701330385415</v>
      </c>
      <c r="AI935" s="35">
        <v>0.5323951877646691</v>
      </c>
      <c r="AK935" s="28">
        <f t="shared" si="202"/>
        <v>51559.889768637542</v>
      </c>
      <c r="AL935" s="28">
        <f t="shared" si="203"/>
        <v>51907.756720304751</v>
      </c>
      <c r="AM935" s="28">
        <f t="shared" si="204"/>
        <v>52775.557574057551</v>
      </c>
      <c r="AN935" s="28">
        <f t="shared" si="205"/>
        <v>105991.61929855935</v>
      </c>
      <c r="AO935" s="28">
        <f t="shared" si="206"/>
        <v>106309.57259100728</v>
      </c>
      <c r="AP935" s="28">
        <f t="shared" si="207"/>
        <v>106572.08178628243</v>
      </c>
      <c r="AQ935" s="28">
        <f t="shared" si="208"/>
        <v>160468.60325268784</v>
      </c>
      <c r="AR935" s="28">
        <f t="shared" si="209"/>
        <v>158779.79672271886</v>
      </c>
      <c r="AS935" s="28">
        <f t="shared" si="210"/>
        <v>159133.62632395775</v>
      </c>
      <c r="AT935" s="28">
        <f t="shared" si="211"/>
        <v>160890.09767239663</v>
      </c>
      <c r="AU935" s="28">
        <f t="shared" si="212"/>
        <v>160523.10399115624</v>
      </c>
      <c r="AV935" s="28">
        <f t="shared" si="213"/>
        <v>159718.55632940072</v>
      </c>
    </row>
    <row r="936" spans="1:48" x14ac:dyDescent="0.3">
      <c r="A936" s="7" t="s">
        <v>281</v>
      </c>
      <c r="B936" s="7" t="s">
        <v>659</v>
      </c>
      <c r="C936" s="7">
        <v>1312</v>
      </c>
      <c r="D936" s="2" t="s">
        <v>8</v>
      </c>
      <c r="E936" s="2">
        <v>917</v>
      </c>
      <c r="F936" s="2" t="s">
        <v>2349</v>
      </c>
      <c r="G936" s="2" t="s">
        <v>656</v>
      </c>
      <c r="H936" s="8" t="s">
        <v>2063</v>
      </c>
      <c r="J936" s="1">
        <v>100000</v>
      </c>
      <c r="K936" s="1">
        <v>100000</v>
      </c>
      <c r="L936" s="1">
        <v>100000</v>
      </c>
      <c r="M936" s="1">
        <v>200000</v>
      </c>
      <c r="N936" s="1">
        <v>200000</v>
      </c>
      <c r="O936" s="1">
        <v>200000</v>
      </c>
      <c r="P936" s="1">
        <v>300000</v>
      </c>
      <c r="Q936" s="1">
        <v>300000</v>
      </c>
      <c r="R936" s="1">
        <v>300000</v>
      </c>
      <c r="S936" s="1">
        <v>100000</v>
      </c>
      <c r="T936" s="1">
        <v>100000</v>
      </c>
      <c r="U936" s="1">
        <v>100000</v>
      </c>
      <c r="V936" s="29">
        <v>0.53120000000000001</v>
      </c>
      <c r="X936" s="35">
        <v>0.51559889768637546</v>
      </c>
      <c r="Y936" s="35">
        <v>0.51907756720304754</v>
      </c>
      <c r="Z936" s="35">
        <v>0.52775557574057552</v>
      </c>
      <c r="AA936" s="35">
        <v>0.52995809649279679</v>
      </c>
      <c r="AB936" s="35">
        <v>0.53154786295503642</v>
      </c>
      <c r="AC936" s="35">
        <v>0.53286040893141218</v>
      </c>
      <c r="AD936" s="35">
        <v>0.53489534417562612</v>
      </c>
      <c r="AE936" s="35">
        <v>0.52926598907572953</v>
      </c>
      <c r="AF936" s="35">
        <v>0.53044542107985915</v>
      </c>
      <c r="AG936" s="35">
        <v>0.53630032557465546</v>
      </c>
      <c r="AH936" s="35">
        <v>0.53507701330385415</v>
      </c>
      <c r="AI936" s="35">
        <v>0.5323951877646691</v>
      </c>
      <c r="AK936" s="28">
        <f t="shared" si="202"/>
        <v>51559.889768637542</v>
      </c>
      <c r="AL936" s="28">
        <f t="shared" si="203"/>
        <v>51907.756720304751</v>
      </c>
      <c r="AM936" s="28">
        <f t="shared" si="204"/>
        <v>52775.557574057551</v>
      </c>
      <c r="AN936" s="28">
        <f t="shared" si="205"/>
        <v>105991.61929855935</v>
      </c>
      <c r="AO936" s="28">
        <f t="shared" si="206"/>
        <v>106309.57259100728</v>
      </c>
      <c r="AP936" s="28">
        <f t="shared" si="207"/>
        <v>106572.08178628243</v>
      </c>
      <c r="AQ936" s="28">
        <f t="shared" si="208"/>
        <v>160468.60325268784</v>
      </c>
      <c r="AR936" s="28">
        <f t="shared" si="209"/>
        <v>158779.79672271886</v>
      </c>
      <c r="AS936" s="28">
        <f t="shared" si="210"/>
        <v>159133.62632395775</v>
      </c>
      <c r="AT936" s="28">
        <f t="shared" si="211"/>
        <v>53630.032557465544</v>
      </c>
      <c r="AU936" s="28">
        <f t="shared" si="212"/>
        <v>53507.701330385418</v>
      </c>
      <c r="AV936" s="28">
        <f t="shared" si="213"/>
        <v>53239.51877646691</v>
      </c>
    </row>
    <row r="937" spans="1:48" x14ac:dyDescent="0.3">
      <c r="A937" s="7" t="s">
        <v>281</v>
      </c>
      <c r="B937" s="7" t="s">
        <v>659</v>
      </c>
      <c r="C937" s="7">
        <v>1312</v>
      </c>
      <c r="D937" s="2" t="s">
        <v>8</v>
      </c>
      <c r="E937" s="2">
        <v>917</v>
      </c>
      <c r="F937" s="2" t="s">
        <v>2350</v>
      </c>
      <c r="G937" s="2" t="s">
        <v>656</v>
      </c>
      <c r="H937" s="8" t="s">
        <v>2064</v>
      </c>
      <c r="J937" s="1">
        <v>100000</v>
      </c>
      <c r="K937" s="1">
        <v>100000</v>
      </c>
      <c r="L937" s="1">
        <v>100000</v>
      </c>
      <c r="M937" s="1">
        <v>100000</v>
      </c>
      <c r="N937" s="1">
        <v>100000</v>
      </c>
      <c r="O937" s="1">
        <v>100000</v>
      </c>
      <c r="P937" s="1">
        <v>200000</v>
      </c>
      <c r="Q937" s="1">
        <v>200000</v>
      </c>
      <c r="R937" s="1">
        <v>200000</v>
      </c>
      <c r="S937" s="1">
        <v>100000</v>
      </c>
      <c r="T937" s="1">
        <v>100000</v>
      </c>
      <c r="U937" s="1">
        <v>100000</v>
      </c>
      <c r="V937" s="29">
        <v>0.53120000000000001</v>
      </c>
      <c r="X937" s="35">
        <v>0.51559889768637546</v>
      </c>
      <c r="Y937" s="35">
        <v>0.51907756720304754</v>
      </c>
      <c r="Z937" s="35">
        <v>0.52775557574057552</v>
      </c>
      <c r="AA937" s="35">
        <v>0.52995809649279679</v>
      </c>
      <c r="AB937" s="35">
        <v>0.53154786295503642</v>
      </c>
      <c r="AC937" s="35">
        <v>0.53286040893141218</v>
      </c>
      <c r="AD937" s="35">
        <v>0.53489534417562612</v>
      </c>
      <c r="AE937" s="35">
        <v>0.52926598907572953</v>
      </c>
      <c r="AF937" s="35">
        <v>0.53044542107985915</v>
      </c>
      <c r="AG937" s="35">
        <v>0.53630032557465546</v>
      </c>
      <c r="AH937" s="35">
        <v>0.53507701330385415</v>
      </c>
      <c r="AI937" s="35">
        <v>0.5323951877646691</v>
      </c>
      <c r="AK937" s="28">
        <f t="shared" si="202"/>
        <v>51559.889768637542</v>
      </c>
      <c r="AL937" s="28">
        <f t="shared" si="203"/>
        <v>51907.756720304751</v>
      </c>
      <c r="AM937" s="28">
        <f t="shared" si="204"/>
        <v>52775.557574057551</v>
      </c>
      <c r="AN937" s="28">
        <f t="shared" si="205"/>
        <v>52995.809649279676</v>
      </c>
      <c r="AO937" s="28">
        <f t="shared" si="206"/>
        <v>53154.78629550364</v>
      </c>
      <c r="AP937" s="28">
        <f t="shared" si="207"/>
        <v>53286.040893141217</v>
      </c>
      <c r="AQ937" s="28">
        <f t="shared" si="208"/>
        <v>106979.06883512522</v>
      </c>
      <c r="AR937" s="28">
        <f t="shared" si="209"/>
        <v>105853.1978151459</v>
      </c>
      <c r="AS937" s="28">
        <f t="shared" si="210"/>
        <v>106089.08421597183</v>
      </c>
      <c r="AT937" s="28">
        <f t="shared" si="211"/>
        <v>53630.032557465544</v>
      </c>
      <c r="AU937" s="28">
        <f t="shared" si="212"/>
        <v>53507.701330385418</v>
      </c>
      <c r="AV937" s="28">
        <f t="shared" si="213"/>
        <v>53239.51877646691</v>
      </c>
    </row>
    <row r="938" spans="1:48" x14ac:dyDescent="0.3">
      <c r="A938" s="7" t="s">
        <v>281</v>
      </c>
      <c r="B938" s="7" t="s">
        <v>659</v>
      </c>
      <c r="C938" s="7">
        <v>1312</v>
      </c>
      <c r="D938" s="2" t="s">
        <v>8</v>
      </c>
      <c r="E938" s="2">
        <v>917</v>
      </c>
      <c r="F938" s="2" t="s">
        <v>2351</v>
      </c>
      <c r="G938" s="2" t="s">
        <v>656</v>
      </c>
      <c r="H938" s="8" t="s">
        <v>2065</v>
      </c>
      <c r="J938" s="1">
        <v>100000</v>
      </c>
      <c r="K938" s="1">
        <v>200000</v>
      </c>
      <c r="L938" s="1">
        <v>200000</v>
      </c>
      <c r="M938" s="1">
        <v>300000</v>
      </c>
      <c r="N938" s="1">
        <v>300000</v>
      </c>
      <c r="O938" s="1">
        <v>300000</v>
      </c>
      <c r="P938" s="1">
        <v>200000</v>
      </c>
      <c r="Q938" s="1">
        <v>200000</v>
      </c>
      <c r="R938" s="1">
        <v>200000</v>
      </c>
      <c r="S938" s="1">
        <v>300000</v>
      </c>
      <c r="T938" s="1">
        <v>300000</v>
      </c>
      <c r="U938" s="1">
        <v>300000</v>
      </c>
      <c r="V938" s="29">
        <v>0.53120000000000001</v>
      </c>
      <c r="X938" s="35">
        <v>0.51559889768637546</v>
      </c>
      <c r="Y938" s="35">
        <v>0.51907756720304754</v>
      </c>
      <c r="Z938" s="35">
        <v>0.52775557574057552</v>
      </c>
      <c r="AA938" s="35">
        <v>0.52995809649279679</v>
      </c>
      <c r="AB938" s="35">
        <v>0.53154786295503642</v>
      </c>
      <c r="AC938" s="35">
        <v>0.53286040893141218</v>
      </c>
      <c r="AD938" s="35">
        <v>0.53489534417562612</v>
      </c>
      <c r="AE938" s="35">
        <v>0.52926598907572953</v>
      </c>
      <c r="AF938" s="35">
        <v>0.53044542107985915</v>
      </c>
      <c r="AG938" s="35">
        <v>0.53630032557465546</v>
      </c>
      <c r="AH938" s="35">
        <v>0.53507701330385415</v>
      </c>
      <c r="AI938" s="35">
        <v>0.5323951877646691</v>
      </c>
      <c r="AK938" s="28">
        <f t="shared" ref="AK938:AK1001" si="214">X938*J938</f>
        <v>51559.889768637542</v>
      </c>
      <c r="AL938" s="28">
        <f t="shared" ref="AL938:AL1001" si="215">Y938*K938</f>
        <v>103815.5134406095</v>
      </c>
      <c r="AM938" s="28">
        <f t="shared" ref="AM938:AM1001" si="216">Z938*L938</f>
        <v>105551.1151481151</v>
      </c>
      <c r="AN938" s="28">
        <f t="shared" ref="AN938:AN1001" si="217">AA938*M938</f>
        <v>158987.42894783904</v>
      </c>
      <c r="AO938" s="28">
        <f t="shared" ref="AO938:AO1001" si="218">AB938*N938</f>
        <v>159464.35888651092</v>
      </c>
      <c r="AP938" s="28">
        <f t="shared" ref="AP938:AP1001" si="219">AC938*O938</f>
        <v>159858.12267942366</v>
      </c>
      <c r="AQ938" s="28">
        <f t="shared" ref="AQ938:AQ1001" si="220">AD938*P938</f>
        <v>106979.06883512522</v>
      </c>
      <c r="AR938" s="28">
        <f t="shared" ref="AR938:AR1001" si="221">AE938*Q938</f>
        <v>105853.1978151459</v>
      </c>
      <c r="AS938" s="28">
        <f t="shared" ref="AS938:AS1001" si="222">AF938*R938</f>
        <v>106089.08421597183</v>
      </c>
      <c r="AT938" s="28">
        <f t="shared" ref="AT938:AT1001" si="223">AG938*S938</f>
        <v>160890.09767239663</v>
      </c>
      <c r="AU938" s="28">
        <f t="shared" ref="AU938:AU1001" si="224">AH938*T938</f>
        <v>160523.10399115624</v>
      </c>
      <c r="AV938" s="28">
        <f t="shared" ref="AV938:AV1001" si="225">AI938*U938</f>
        <v>159718.55632940072</v>
      </c>
    </row>
    <row r="939" spans="1:48" x14ac:dyDescent="0.3">
      <c r="A939" s="7" t="s">
        <v>281</v>
      </c>
      <c r="B939" s="7" t="s">
        <v>659</v>
      </c>
      <c r="C939" s="7">
        <v>1312</v>
      </c>
      <c r="D939" s="2" t="s">
        <v>8</v>
      </c>
      <c r="E939" s="2">
        <v>917</v>
      </c>
      <c r="F939" s="2" t="s">
        <v>2352</v>
      </c>
      <c r="G939" s="2" t="s">
        <v>656</v>
      </c>
      <c r="H939" s="8" t="s">
        <v>2066</v>
      </c>
      <c r="J939" s="1">
        <v>100000</v>
      </c>
      <c r="K939" s="1">
        <v>200000</v>
      </c>
      <c r="L939" s="1">
        <v>300000</v>
      </c>
      <c r="M939" s="1">
        <v>300000</v>
      </c>
      <c r="N939" s="1">
        <v>300000</v>
      </c>
      <c r="O939" s="1">
        <v>300000</v>
      </c>
      <c r="P939" s="1">
        <v>300000</v>
      </c>
      <c r="Q939" s="1">
        <v>300000</v>
      </c>
      <c r="R939" s="1">
        <v>300000</v>
      </c>
      <c r="S939" s="1">
        <v>300000</v>
      </c>
      <c r="T939" s="1">
        <v>300000</v>
      </c>
      <c r="U939" s="1">
        <v>300000</v>
      </c>
      <c r="V939" s="29">
        <v>0.53120000000000001</v>
      </c>
      <c r="X939" s="35">
        <v>0.51559889768637546</v>
      </c>
      <c r="Y939" s="35">
        <v>0.51907756720304754</v>
      </c>
      <c r="Z939" s="35">
        <v>0.52775557574057552</v>
      </c>
      <c r="AA939" s="35">
        <v>0.52995809649279679</v>
      </c>
      <c r="AB939" s="35">
        <v>0.53154786295503642</v>
      </c>
      <c r="AC939" s="35">
        <v>0.53286040893141218</v>
      </c>
      <c r="AD939" s="35">
        <v>0.53489534417562612</v>
      </c>
      <c r="AE939" s="35">
        <v>0.52926598907572953</v>
      </c>
      <c r="AF939" s="35">
        <v>0.53044542107985915</v>
      </c>
      <c r="AG939" s="35">
        <v>0.53630032557465546</v>
      </c>
      <c r="AH939" s="35">
        <v>0.53507701330385415</v>
      </c>
      <c r="AI939" s="35">
        <v>0.5323951877646691</v>
      </c>
      <c r="AK939" s="28">
        <f t="shared" si="214"/>
        <v>51559.889768637542</v>
      </c>
      <c r="AL939" s="28">
        <f t="shared" si="215"/>
        <v>103815.5134406095</v>
      </c>
      <c r="AM939" s="28">
        <f t="shared" si="216"/>
        <v>158326.67272217266</v>
      </c>
      <c r="AN939" s="28">
        <f t="shared" si="217"/>
        <v>158987.42894783904</v>
      </c>
      <c r="AO939" s="28">
        <f t="shared" si="218"/>
        <v>159464.35888651092</v>
      </c>
      <c r="AP939" s="28">
        <f t="shared" si="219"/>
        <v>159858.12267942366</v>
      </c>
      <c r="AQ939" s="28">
        <f t="shared" si="220"/>
        <v>160468.60325268784</v>
      </c>
      <c r="AR939" s="28">
        <f t="shared" si="221"/>
        <v>158779.79672271886</v>
      </c>
      <c r="AS939" s="28">
        <f t="shared" si="222"/>
        <v>159133.62632395775</v>
      </c>
      <c r="AT939" s="28">
        <f t="shared" si="223"/>
        <v>160890.09767239663</v>
      </c>
      <c r="AU939" s="28">
        <f t="shared" si="224"/>
        <v>160523.10399115624</v>
      </c>
      <c r="AV939" s="28">
        <f t="shared" si="225"/>
        <v>159718.55632940072</v>
      </c>
    </row>
    <row r="940" spans="1:48" x14ac:dyDescent="0.3">
      <c r="A940" s="7" t="s">
        <v>281</v>
      </c>
      <c r="B940" s="7" t="s">
        <v>659</v>
      </c>
      <c r="C940" s="7">
        <v>1312</v>
      </c>
      <c r="D940" s="2" t="s">
        <v>8</v>
      </c>
      <c r="E940" s="2">
        <v>917</v>
      </c>
      <c r="F940" s="2" t="s">
        <v>725</v>
      </c>
      <c r="G940" s="2" t="s">
        <v>656</v>
      </c>
      <c r="H940" s="8" t="s">
        <v>2067</v>
      </c>
      <c r="J940" s="1">
        <v>100000</v>
      </c>
      <c r="K940" s="1">
        <v>200000</v>
      </c>
      <c r="L940" s="1">
        <v>200000</v>
      </c>
      <c r="M940" s="1">
        <v>300000</v>
      </c>
      <c r="N940" s="1">
        <v>300000</v>
      </c>
      <c r="O940" s="1">
        <v>300000</v>
      </c>
      <c r="P940" s="1">
        <v>200000</v>
      </c>
      <c r="Q940" s="1">
        <v>200000</v>
      </c>
      <c r="R940" s="1">
        <v>200000</v>
      </c>
      <c r="S940" s="1">
        <v>200000</v>
      </c>
      <c r="T940" s="1">
        <v>200000</v>
      </c>
      <c r="U940" s="1">
        <v>200000</v>
      </c>
      <c r="V940" s="29">
        <v>0.53120000000000001</v>
      </c>
      <c r="X940" s="35">
        <v>0.51559889768637546</v>
      </c>
      <c r="Y940" s="35">
        <v>0.51907756720304754</v>
      </c>
      <c r="Z940" s="35">
        <v>0.52775557574057552</v>
      </c>
      <c r="AA940" s="35">
        <v>0.52995809649279679</v>
      </c>
      <c r="AB940" s="35">
        <v>0.53154786295503642</v>
      </c>
      <c r="AC940" s="35">
        <v>0.53286040893141218</v>
      </c>
      <c r="AD940" s="35">
        <v>0.53489534417562612</v>
      </c>
      <c r="AE940" s="35">
        <v>0.52926598907572953</v>
      </c>
      <c r="AF940" s="35">
        <v>0.53044542107985915</v>
      </c>
      <c r="AG940" s="35">
        <v>0.53630032557465546</v>
      </c>
      <c r="AH940" s="35">
        <v>0.53507701330385415</v>
      </c>
      <c r="AI940" s="35">
        <v>0.5323951877646691</v>
      </c>
      <c r="AK940" s="28">
        <f t="shared" si="214"/>
        <v>51559.889768637542</v>
      </c>
      <c r="AL940" s="28">
        <f t="shared" si="215"/>
        <v>103815.5134406095</v>
      </c>
      <c r="AM940" s="28">
        <f t="shared" si="216"/>
        <v>105551.1151481151</v>
      </c>
      <c r="AN940" s="28">
        <f t="shared" si="217"/>
        <v>158987.42894783904</v>
      </c>
      <c r="AO940" s="28">
        <f t="shared" si="218"/>
        <v>159464.35888651092</v>
      </c>
      <c r="AP940" s="28">
        <f t="shared" si="219"/>
        <v>159858.12267942366</v>
      </c>
      <c r="AQ940" s="28">
        <f t="shared" si="220"/>
        <v>106979.06883512522</v>
      </c>
      <c r="AR940" s="28">
        <f t="shared" si="221"/>
        <v>105853.1978151459</v>
      </c>
      <c r="AS940" s="28">
        <f t="shared" si="222"/>
        <v>106089.08421597183</v>
      </c>
      <c r="AT940" s="28">
        <f t="shared" si="223"/>
        <v>107260.06511493109</v>
      </c>
      <c r="AU940" s="28">
        <f t="shared" si="224"/>
        <v>107015.40266077084</v>
      </c>
      <c r="AV940" s="28">
        <f t="shared" si="225"/>
        <v>106479.03755293382</v>
      </c>
    </row>
    <row r="941" spans="1:48" x14ac:dyDescent="0.3">
      <c r="A941" s="7" t="s">
        <v>281</v>
      </c>
      <c r="B941" s="7" t="s">
        <v>659</v>
      </c>
      <c r="C941" s="7">
        <v>1312</v>
      </c>
      <c r="D941" s="2" t="s">
        <v>8</v>
      </c>
      <c r="E941" s="2">
        <v>917</v>
      </c>
      <c r="F941" s="2" t="s">
        <v>2353</v>
      </c>
      <c r="G941" s="2" t="s">
        <v>656</v>
      </c>
      <c r="H941" s="8" t="s">
        <v>2068</v>
      </c>
      <c r="J941" s="1">
        <v>100000</v>
      </c>
      <c r="K941" s="1">
        <v>200000</v>
      </c>
      <c r="L941" s="1">
        <v>200000</v>
      </c>
      <c r="M941" s="1">
        <v>200000</v>
      </c>
      <c r="N941" s="1">
        <v>200000</v>
      </c>
      <c r="O941" s="1">
        <v>200000</v>
      </c>
      <c r="P941" s="1">
        <v>200000</v>
      </c>
      <c r="Q941" s="1">
        <v>200000</v>
      </c>
      <c r="R941" s="1">
        <v>200000</v>
      </c>
      <c r="S941" s="1">
        <v>200000</v>
      </c>
      <c r="T941" s="1">
        <v>200000</v>
      </c>
      <c r="U941" s="1">
        <v>200000</v>
      </c>
      <c r="V941" s="29">
        <v>0.53120000000000001</v>
      </c>
      <c r="X941" s="35">
        <v>0.51559889768637546</v>
      </c>
      <c r="Y941" s="35">
        <v>0.51907756720304754</v>
      </c>
      <c r="Z941" s="35">
        <v>0.52775557574057552</v>
      </c>
      <c r="AA941" s="35">
        <v>0.52995809649279679</v>
      </c>
      <c r="AB941" s="35">
        <v>0.53154786295503642</v>
      </c>
      <c r="AC941" s="35">
        <v>0.53286040893141218</v>
      </c>
      <c r="AD941" s="35">
        <v>0.53489534417562612</v>
      </c>
      <c r="AE941" s="35">
        <v>0.52926598907572953</v>
      </c>
      <c r="AF941" s="35">
        <v>0.53044542107985915</v>
      </c>
      <c r="AG941" s="35">
        <v>0.53630032557465546</v>
      </c>
      <c r="AH941" s="35">
        <v>0.53507701330385415</v>
      </c>
      <c r="AI941" s="35">
        <v>0.5323951877646691</v>
      </c>
      <c r="AK941" s="28">
        <f t="shared" si="214"/>
        <v>51559.889768637542</v>
      </c>
      <c r="AL941" s="28">
        <f t="shared" si="215"/>
        <v>103815.5134406095</v>
      </c>
      <c r="AM941" s="28">
        <f t="shared" si="216"/>
        <v>105551.1151481151</v>
      </c>
      <c r="AN941" s="28">
        <f t="shared" si="217"/>
        <v>105991.61929855935</v>
      </c>
      <c r="AO941" s="28">
        <f t="shared" si="218"/>
        <v>106309.57259100728</v>
      </c>
      <c r="AP941" s="28">
        <f t="shared" si="219"/>
        <v>106572.08178628243</v>
      </c>
      <c r="AQ941" s="28">
        <f t="shared" si="220"/>
        <v>106979.06883512522</v>
      </c>
      <c r="AR941" s="28">
        <f t="shared" si="221"/>
        <v>105853.1978151459</v>
      </c>
      <c r="AS941" s="28">
        <f t="shared" si="222"/>
        <v>106089.08421597183</v>
      </c>
      <c r="AT941" s="28">
        <f t="shared" si="223"/>
        <v>107260.06511493109</v>
      </c>
      <c r="AU941" s="28">
        <f t="shared" si="224"/>
        <v>107015.40266077084</v>
      </c>
      <c r="AV941" s="28">
        <f t="shared" si="225"/>
        <v>106479.03755293382</v>
      </c>
    </row>
    <row r="942" spans="1:48" x14ac:dyDescent="0.3">
      <c r="A942" s="7" t="s">
        <v>281</v>
      </c>
      <c r="B942" s="7" t="s">
        <v>659</v>
      </c>
      <c r="C942" s="7">
        <v>1312</v>
      </c>
      <c r="D942" s="2" t="s">
        <v>8</v>
      </c>
      <c r="E942" s="2">
        <v>917</v>
      </c>
      <c r="F942" s="2" t="s">
        <v>2354</v>
      </c>
      <c r="G942" s="2" t="s">
        <v>656</v>
      </c>
      <c r="H942" s="8" t="s">
        <v>2069</v>
      </c>
      <c r="J942" s="1">
        <v>100000</v>
      </c>
      <c r="K942" s="1">
        <v>100000</v>
      </c>
      <c r="L942" s="1">
        <v>200000</v>
      </c>
      <c r="M942" s="1">
        <v>300000</v>
      </c>
      <c r="N942" s="1">
        <v>300000</v>
      </c>
      <c r="O942" s="1">
        <v>200000</v>
      </c>
      <c r="P942" s="1">
        <v>200000</v>
      </c>
      <c r="Q942" s="1">
        <v>200000</v>
      </c>
      <c r="R942" s="1">
        <v>200000</v>
      </c>
      <c r="S942" s="1">
        <v>100000</v>
      </c>
      <c r="T942" s="1">
        <v>100000</v>
      </c>
      <c r="U942" s="1">
        <v>100000</v>
      </c>
      <c r="V942" s="29">
        <v>0.53120000000000001</v>
      </c>
      <c r="X942" s="35">
        <v>0.51559889768637546</v>
      </c>
      <c r="Y942" s="35">
        <v>0.51907756720304754</v>
      </c>
      <c r="Z942" s="35">
        <v>0.52775557574057552</v>
      </c>
      <c r="AA942" s="35">
        <v>0.52995809649279679</v>
      </c>
      <c r="AB942" s="35">
        <v>0.53154786295503642</v>
      </c>
      <c r="AC942" s="35">
        <v>0.53286040893141218</v>
      </c>
      <c r="AD942" s="35">
        <v>0.53489534417562612</v>
      </c>
      <c r="AE942" s="35">
        <v>0.52926598907572953</v>
      </c>
      <c r="AF942" s="35">
        <v>0.53044542107985915</v>
      </c>
      <c r="AG942" s="35">
        <v>0.53630032557465546</v>
      </c>
      <c r="AH942" s="35">
        <v>0.53507701330385415</v>
      </c>
      <c r="AI942" s="35">
        <v>0.5323951877646691</v>
      </c>
      <c r="AK942" s="28">
        <f t="shared" si="214"/>
        <v>51559.889768637542</v>
      </c>
      <c r="AL942" s="28">
        <f t="shared" si="215"/>
        <v>51907.756720304751</v>
      </c>
      <c r="AM942" s="28">
        <f t="shared" si="216"/>
        <v>105551.1151481151</v>
      </c>
      <c r="AN942" s="28">
        <f t="shared" si="217"/>
        <v>158987.42894783904</v>
      </c>
      <c r="AO942" s="28">
        <f t="shared" si="218"/>
        <v>159464.35888651092</v>
      </c>
      <c r="AP942" s="28">
        <f t="shared" si="219"/>
        <v>106572.08178628243</v>
      </c>
      <c r="AQ942" s="28">
        <f t="shared" si="220"/>
        <v>106979.06883512522</v>
      </c>
      <c r="AR942" s="28">
        <f t="shared" si="221"/>
        <v>105853.1978151459</v>
      </c>
      <c r="AS942" s="28">
        <f t="shared" si="222"/>
        <v>106089.08421597183</v>
      </c>
      <c r="AT942" s="28">
        <f t="shared" si="223"/>
        <v>53630.032557465544</v>
      </c>
      <c r="AU942" s="28">
        <f t="shared" si="224"/>
        <v>53507.701330385418</v>
      </c>
      <c r="AV942" s="28">
        <f t="shared" si="225"/>
        <v>53239.51877646691</v>
      </c>
    </row>
    <row r="943" spans="1:48" x14ac:dyDescent="0.3">
      <c r="A943" s="7" t="s">
        <v>281</v>
      </c>
      <c r="B943" s="7" t="s">
        <v>659</v>
      </c>
      <c r="C943" s="7">
        <v>1312</v>
      </c>
      <c r="D943" s="2" t="s">
        <v>8</v>
      </c>
      <c r="E943" s="2">
        <v>917</v>
      </c>
      <c r="F943" s="2" t="s">
        <v>2355</v>
      </c>
      <c r="G943" s="2" t="s">
        <v>656</v>
      </c>
      <c r="H943" s="8" t="s">
        <v>2070</v>
      </c>
      <c r="J943" s="1">
        <v>100000</v>
      </c>
      <c r="K943" s="1">
        <v>100000</v>
      </c>
      <c r="L943" s="1">
        <v>100000</v>
      </c>
      <c r="M943" s="1">
        <v>200000</v>
      </c>
      <c r="N943" s="1">
        <v>200000</v>
      </c>
      <c r="O943" s="1">
        <v>200000</v>
      </c>
      <c r="P943" s="1">
        <v>200000</v>
      </c>
      <c r="Q943" s="1">
        <v>200000</v>
      </c>
      <c r="R943" s="1">
        <v>100000</v>
      </c>
      <c r="S943" s="1">
        <v>100000</v>
      </c>
      <c r="T943" s="1">
        <v>100000</v>
      </c>
      <c r="U943" s="1">
        <v>100000</v>
      </c>
      <c r="V943" s="29">
        <v>0.53120000000000001</v>
      </c>
      <c r="X943" s="35">
        <v>0.51559889768637546</v>
      </c>
      <c r="Y943" s="35">
        <v>0.51907756720304754</v>
      </c>
      <c r="Z943" s="35">
        <v>0.52775557574057552</v>
      </c>
      <c r="AA943" s="35">
        <v>0.52995809649279679</v>
      </c>
      <c r="AB943" s="35">
        <v>0.53154786295503642</v>
      </c>
      <c r="AC943" s="35">
        <v>0.53286040893141218</v>
      </c>
      <c r="AD943" s="35">
        <v>0.53489534417562612</v>
      </c>
      <c r="AE943" s="35">
        <v>0.52926598907572953</v>
      </c>
      <c r="AF943" s="35">
        <v>0.53044542107985915</v>
      </c>
      <c r="AG943" s="35">
        <v>0.53630032557465546</v>
      </c>
      <c r="AH943" s="35">
        <v>0.53507701330385415</v>
      </c>
      <c r="AI943" s="35">
        <v>0.5323951877646691</v>
      </c>
      <c r="AK943" s="28">
        <f t="shared" si="214"/>
        <v>51559.889768637542</v>
      </c>
      <c r="AL943" s="28">
        <f t="shared" si="215"/>
        <v>51907.756720304751</v>
      </c>
      <c r="AM943" s="28">
        <f t="shared" si="216"/>
        <v>52775.557574057551</v>
      </c>
      <c r="AN943" s="28">
        <f t="shared" si="217"/>
        <v>105991.61929855935</v>
      </c>
      <c r="AO943" s="28">
        <f t="shared" si="218"/>
        <v>106309.57259100728</v>
      </c>
      <c r="AP943" s="28">
        <f t="shared" si="219"/>
        <v>106572.08178628243</v>
      </c>
      <c r="AQ943" s="28">
        <f t="shared" si="220"/>
        <v>106979.06883512522</v>
      </c>
      <c r="AR943" s="28">
        <f t="shared" si="221"/>
        <v>105853.1978151459</v>
      </c>
      <c r="AS943" s="28">
        <f t="shared" si="222"/>
        <v>53044.542107985915</v>
      </c>
      <c r="AT943" s="28">
        <f t="shared" si="223"/>
        <v>53630.032557465544</v>
      </c>
      <c r="AU943" s="28">
        <f t="shared" si="224"/>
        <v>53507.701330385418</v>
      </c>
      <c r="AV943" s="28">
        <f t="shared" si="225"/>
        <v>53239.51877646691</v>
      </c>
    </row>
    <row r="944" spans="1:48" x14ac:dyDescent="0.3">
      <c r="A944" s="7" t="s">
        <v>281</v>
      </c>
      <c r="B944" s="7" t="s">
        <v>659</v>
      </c>
      <c r="C944" s="7">
        <v>1312</v>
      </c>
      <c r="D944" s="2" t="s">
        <v>8</v>
      </c>
      <c r="E944" s="2">
        <v>917</v>
      </c>
      <c r="F944" s="2" t="s">
        <v>2356</v>
      </c>
      <c r="G944" s="2" t="s">
        <v>656</v>
      </c>
      <c r="H944" s="8" t="s">
        <v>2071</v>
      </c>
      <c r="J944" s="1">
        <v>100000</v>
      </c>
      <c r="K944" s="1">
        <v>100000</v>
      </c>
      <c r="L944" s="1">
        <v>100000</v>
      </c>
      <c r="M944" s="1">
        <v>200000</v>
      </c>
      <c r="N944" s="1">
        <v>200000</v>
      </c>
      <c r="O944" s="1">
        <v>200000</v>
      </c>
      <c r="P944" s="1">
        <v>100000</v>
      </c>
      <c r="Q944" s="1">
        <v>100000</v>
      </c>
      <c r="R944" s="1">
        <v>100000</v>
      </c>
      <c r="S944" s="1">
        <v>100000</v>
      </c>
      <c r="T944" s="1">
        <v>100000</v>
      </c>
      <c r="U944" s="1">
        <v>100000</v>
      </c>
      <c r="V944" s="29">
        <v>0.53120000000000001</v>
      </c>
      <c r="X944" s="35">
        <v>0.51559889768637546</v>
      </c>
      <c r="Y944" s="35">
        <v>0.51907756720304754</v>
      </c>
      <c r="Z944" s="35">
        <v>0.52775557574057552</v>
      </c>
      <c r="AA944" s="35">
        <v>0.52995809649279679</v>
      </c>
      <c r="AB944" s="35">
        <v>0.53154786295503642</v>
      </c>
      <c r="AC944" s="35">
        <v>0.53286040893141218</v>
      </c>
      <c r="AD944" s="35">
        <v>0.53489534417562612</v>
      </c>
      <c r="AE944" s="35">
        <v>0.52926598907572953</v>
      </c>
      <c r="AF944" s="35">
        <v>0.53044542107985915</v>
      </c>
      <c r="AG944" s="35">
        <v>0.53630032557465546</v>
      </c>
      <c r="AH944" s="35">
        <v>0.53507701330385415</v>
      </c>
      <c r="AI944" s="35">
        <v>0.5323951877646691</v>
      </c>
      <c r="AK944" s="28">
        <f t="shared" si="214"/>
        <v>51559.889768637542</v>
      </c>
      <c r="AL944" s="28">
        <f t="shared" si="215"/>
        <v>51907.756720304751</v>
      </c>
      <c r="AM944" s="28">
        <f t="shared" si="216"/>
        <v>52775.557574057551</v>
      </c>
      <c r="AN944" s="28">
        <f t="shared" si="217"/>
        <v>105991.61929855935</v>
      </c>
      <c r="AO944" s="28">
        <f t="shared" si="218"/>
        <v>106309.57259100728</v>
      </c>
      <c r="AP944" s="28">
        <f t="shared" si="219"/>
        <v>106572.08178628243</v>
      </c>
      <c r="AQ944" s="28">
        <f t="shared" si="220"/>
        <v>53489.534417562609</v>
      </c>
      <c r="AR944" s="28">
        <f t="shared" si="221"/>
        <v>52926.598907572952</v>
      </c>
      <c r="AS944" s="28">
        <f t="shared" si="222"/>
        <v>53044.542107985915</v>
      </c>
      <c r="AT944" s="28">
        <f t="shared" si="223"/>
        <v>53630.032557465544</v>
      </c>
      <c r="AU944" s="28">
        <f t="shared" si="224"/>
        <v>53507.701330385418</v>
      </c>
      <c r="AV944" s="28">
        <f t="shared" si="225"/>
        <v>53239.51877646691</v>
      </c>
    </row>
    <row r="945" spans="1:48" x14ac:dyDescent="0.3">
      <c r="A945" s="7" t="s">
        <v>281</v>
      </c>
      <c r="B945" s="7" t="s">
        <v>659</v>
      </c>
      <c r="C945" s="7">
        <v>1312</v>
      </c>
      <c r="D945" s="2" t="s">
        <v>8</v>
      </c>
      <c r="E945" s="2">
        <v>917</v>
      </c>
      <c r="F945" s="2" t="s">
        <v>2357</v>
      </c>
      <c r="G945" s="2" t="s">
        <v>656</v>
      </c>
      <c r="H945" s="8" t="s">
        <v>2072</v>
      </c>
      <c r="J945" s="1">
        <v>100000</v>
      </c>
      <c r="K945" s="1">
        <v>100000</v>
      </c>
      <c r="L945" s="1">
        <v>100000</v>
      </c>
      <c r="M945" s="1">
        <v>100000</v>
      </c>
      <c r="N945" s="1">
        <v>100000</v>
      </c>
      <c r="O945" s="1">
        <v>200000</v>
      </c>
      <c r="P945" s="1">
        <v>100000</v>
      </c>
      <c r="Q945" s="1">
        <v>100000</v>
      </c>
      <c r="R945" s="1">
        <v>100000</v>
      </c>
      <c r="S945" s="1">
        <v>100000</v>
      </c>
      <c r="T945" s="1">
        <v>100000</v>
      </c>
      <c r="U945" s="1">
        <v>100000</v>
      </c>
      <c r="V945" s="29">
        <v>0.53120000000000001</v>
      </c>
      <c r="X945" s="35">
        <v>0.51559889768637546</v>
      </c>
      <c r="Y945" s="35">
        <v>0.51907756720304754</v>
      </c>
      <c r="Z945" s="35">
        <v>0.52775557574057552</v>
      </c>
      <c r="AA945" s="35">
        <v>0.52995809649279679</v>
      </c>
      <c r="AB945" s="35">
        <v>0.53154786295503642</v>
      </c>
      <c r="AC945" s="35">
        <v>0.53286040893141218</v>
      </c>
      <c r="AD945" s="35">
        <v>0.53489534417562612</v>
      </c>
      <c r="AE945" s="35">
        <v>0.52926598907572953</v>
      </c>
      <c r="AF945" s="35">
        <v>0.53044542107985915</v>
      </c>
      <c r="AG945" s="35">
        <v>0.53630032557465546</v>
      </c>
      <c r="AH945" s="35">
        <v>0.53507701330385415</v>
      </c>
      <c r="AI945" s="35">
        <v>0.5323951877646691</v>
      </c>
      <c r="AK945" s="28">
        <f t="shared" si="214"/>
        <v>51559.889768637542</v>
      </c>
      <c r="AL945" s="28">
        <f t="shared" si="215"/>
        <v>51907.756720304751</v>
      </c>
      <c r="AM945" s="28">
        <f t="shared" si="216"/>
        <v>52775.557574057551</v>
      </c>
      <c r="AN945" s="28">
        <f t="shared" si="217"/>
        <v>52995.809649279676</v>
      </c>
      <c r="AO945" s="28">
        <f t="shared" si="218"/>
        <v>53154.78629550364</v>
      </c>
      <c r="AP945" s="28">
        <f t="shared" si="219"/>
        <v>106572.08178628243</v>
      </c>
      <c r="AQ945" s="28">
        <f t="shared" si="220"/>
        <v>53489.534417562609</v>
      </c>
      <c r="AR945" s="28">
        <f t="shared" si="221"/>
        <v>52926.598907572952</v>
      </c>
      <c r="AS945" s="28">
        <f t="shared" si="222"/>
        <v>53044.542107985915</v>
      </c>
      <c r="AT945" s="28">
        <f t="shared" si="223"/>
        <v>53630.032557465544</v>
      </c>
      <c r="AU945" s="28">
        <f t="shared" si="224"/>
        <v>53507.701330385418</v>
      </c>
      <c r="AV945" s="28">
        <f t="shared" si="225"/>
        <v>53239.51877646691</v>
      </c>
    </row>
    <row r="946" spans="1:48" x14ac:dyDescent="0.3">
      <c r="A946" s="7" t="s">
        <v>281</v>
      </c>
      <c r="B946" s="7" t="s">
        <v>659</v>
      </c>
      <c r="C946" s="7">
        <v>1312</v>
      </c>
      <c r="D946" s="2" t="s">
        <v>8</v>
      </c>
      <c r="E946" s="2">
        <v>917</v>
      </c>
      <c r="F946" s="2" t="s">
        <v>2358</v>
      </c>
      <c r="G946" s="2" t="s">
        <v>656</v>
      </c>
      <c r="H946" s="8" t="s">
        <v>2073</v>
      </c>
      <c r="J946" s="1">
        <v>100000</v>
      </c>
      <c r="K946" s="1">
        <v>100000</v>
      </c>
      <c r="L946" s="1">
        <v>100000</v>
      </c>
      <c r="M946" s="1">
        <v>200000</v>
      </c>
      <c r="N946" s="1">
        <v>200000</v>
      </c>
      <c r="O946" s="1">
        <v>200000</v>
      </c>
      <c r="P946" s="1">
        <v>100000</v>
      </c>
      <c r="Q946" s="1">
        <v>100000</v>
      </c>
      <c r="R946" s="1">
        <v>100000</v>
      </c>
      <c r="S946" s="1">
        <v>100000</v>
      </c>
      <c r="T946" s="1">
        <v>100000</v>
      </c>
      <c r="U946" s="1">
        <v>100000</v>
      </c>
      <c r="V946" s="29">
        <v>0.53120000000000001</v>
      </c>
      <c r="X946" s="35">
        <v>0.51559889768637546</v>
      </c>
      <c r="Y946" s="35">
        <v>0.51907756720304754</v>
      </c>
      <c r="Z946" s="35">
        <v>0.52775557574057552</v>
      </c>
      <c r="AA946" s="35">
        <v>0.52995809649279679</v>
      </c>
      <c r="AB946" s="35">
        <v>0.53154786295503642</v>
      </c>
      <c r="AC946" s="35">
        <v>0.53286040893141218</v>
      </c>
      <c r="AD946" s="35">
        <v>0.53489534417562612</v>
      </c>
      <c r="AE946" s="35">
        <v>0.52926598907572953</v>
      </c>
      <c r="AF946" s="35">
        <v>0.53044542107985915</v>
      </c>
      <c r="AG946" s="35">
        <v>0.53630032557465546</v>
      </c>
      <c r="AH946" s="35">
        <v>0.53507701330385415</v>
      </c>
      <c r="AI946" s="35">
        <v>0.5323951877646691</v>
      </c>
      <c r="AK946" s="28">
        <f t="shared" si="214"/>
        <v>51559.889768637542</v>
      </c>
      <c r="AL946" s="28">
        <f t="shared" si="215"/>
        <v>51907.756720304751</v>
      </c>
      <c r="AM946" s="28">
        <f t="shared" si="216"/>
        <v>52775.557574057551</v>
      </c>
      <c r="AN946" s="28">
        <f t="shared" si="217"/>
        <v>105991.61929855935</v>
      </c>
      <c r="AO946" s="28">
        <f t="shared" si="218"/>
        <v>106309.57259100728</v>
      </c>
      <c r="AP946" s="28">
        <f t="shared" si="219"/>
        <v>106572.08178628243</v>
      </c>
      <c r="AQ946" s="28">
        <f t="shared" si="220"/>
        <v>53489.534417562609</v>
      </c>
      <c r="AR946" s="28">
        <f t="shared" si="221"/>
        <v>52926.598907572952</v>
      </c>
      <c r="AS946" s="28">
        <f t="shared" si="222"/>
        <v>53044.542107985915</v>
      </c>
      <c r="AT946" s="28">
        <f t="shared" si="223"/>
        <v>53630.032557465544</v>
      </c>
      <c r="AU946" s="28">
        <f t="shared" si="224"/>
        <v>53507.701330385418</v>
      </c>
      <c r="AV946" s="28">
        <f t="shared" si="225"/>
        <v>53239.51877646691</v>
      </c>
    </row>
    <row r="947" spans="1:48" x14ac:dyDescent="0.3">
      <c r="A947" s="7" t="s">
        <v>281</v>
      </c>
      <c r="B947" s="7" t="s">
        <v>659</v>
      </c>
      <c r="C947" s="7">
        <v>1312</v>
      </c>
      <c r="D947" s="2" t="s">
        <v>8</v>
      </c>
      <c r="E947" s="2">
        <v>917</v>
      </c>
      <c r="F947" s="2" t="s">
        <v>2359</v>
      </c>
      <c r="G947" s="2" t="s">
        <v>656</v>
      </c>
      <c r="H947" s="8" t="s">
        <v>2074</v>
      </c>
      <c r="J947" s="1">
        <v>100000</v>
      </c>
      <c r="K947" s="1">
        <v>100000</v>
      </c>
      <c r="L947" s="1">
        <v>100000</v>
      </c>
      <c r="M947" s="1">
        <v>200000</v>
      </c>
      <c r="N947" s="1">
        <v>100000</v>
      </c>
      <c r="O947" s="1">
        <v>100000</v>
      </c>
      <c r="P947" s="1">
        <v>100000</v>
      </c>
      <c r="Q947" s="1">
        <v>100000</v>
      </c>
      <c r="R947" s="1">
        <v>100000</v>
      </c>
      <c r="S947" s="1">
        <v>100000</v>
      </c>
      <c r="T947" s="1">
        <v>100000</v>
      </c>
      <c r="U947" s="1">
        <v>100000</v>
      </c>
      <c r="V947" s="29">
        <v>0.53120000000000001</v>
      </c>
      <c r="X947" s="35">
        <v>0.51559889768637546</v>
      </c>
      <c r="Y947" s="35">
        <v>0.51907756720304754</v>
      </c>
      <c r="Z947" s="35">
        <v>0.52775557574057552</v>
      </c>
      <c r="AA947" s="35">
        <v>0.52995809649279679</v>
      </c>
      <c r="AB947" s="35">
        <v>0.53154786295503642</v>
      </c>
      <c r="AC947" s="35">
        <v>0.53286040893141218</v>
      </c>
      <c r="AD947" s="35">
        <v>0.53489534417562612</v>
      </c>
      <c r="AE947" s="35">
        <v>0.52926598907572953</v>
      </c>
      <c r="AF947" s="35">
        <v>0.53044542107985915</v>
      </c>
      <c r="AG947" s="35">
        <v>0.53630032557465546</v>
      </c>
      <c r="AH947" s="35">
        <v>0.53507701330385415</v>
      </c>
      <c r="AI947" s="35">
        <v>0.5323951877646691</v>
      </c>
      <c r="AK947" s="28">
        <f t="shared" si="214"/>
        <v>51559.889768637542</v>
      </c>
      <c r="AL947" s="28">
        <f t="shared" si="215"/>
        <v>51907.756720304751</v>
      </c>
      <c r="AM947" s="28">
        <f t="shared" si="216"/>
        <v>52775.557574057551</v>
      </c>
      <c r="AN947" s="28">
        <f t="shared" si="217"/>
        <v>105991.61929855935</v>
      </c>
      <c r="AO947" s="28">
        <f t="shared" si="218"/>
        <v>53154.78629550364</v>
      </c>
      <c r="AP947" s="28">
        <f t="shared" si="219"/>
        <v>53286.040893141217</v>
      </c>
      <c r="AQ947" s="28">
        <f t="shared" si="220"/>
        <v>53489.534417562609</v>
      </c>
      <c r="AR947" s="28">
        <f t="shared" si="221"/>
        <v>52926.598907572952</v>
      </c>
      <c r="AS947" s="28">
        <f t="shared" si="222"/>
        <v>53044.542107985915</v>
      </c>
      <c r="AT947" s="28">
        <f t="shared" si="223"/>
        <v>53630.032557465544</v>
      </c>
      <c r="AU947" s="28">
        <f t="shared" si="224"/>
        <v>53507.701330385418</v>
      </c>
      <c r="AV947" s="28">
        <f t="shared" si="225"/>
        <v>53239.51877646691</v>
      </c>
    </row>
    <row r="948" spans="1:48" x14ac:dyDescent="0.3">
      <c r="A948" s="7" t="s">
        <v>281</v>
      </c>
      <c r="B948" s="7" t="s">
        <v>659</v>
      </c>
      <c r="C948" s="7">
        <v>1312</v>
      </c>
      <c r="D948" s="2" t="s">
        <v>8</v>
      </c>
      <c r="E948" s="2">
        <v>917</v>
      </c>
      <c r="F948" s="2" t="s">
        <v>2360</v>
      </c>
      <c r="G948" s="2" t="s">
        <v>656</v>
      </c>
      <c r="H948" s="8" t="s">
        <v>2075</v>
      </c>
      <c r="J948" s="1">
        <v>100000</v>
      </c>
      <c r="K948" s="1">
        <v>100000</v>
      </c>
      <c r="L948" s="1">
        <v>100000</v>
      </c>
      <c r="M948" s="1">
        <v>300000</v>
      </c>
      <c r="N948" s="1">
        <v>300000</v>
      </c>
      <c r="O948" s="1">
        <v>200000</v>
      </c>
      <c r="P948" s="1">
        <v>100000</v>
      </c>
      <c r="Q948" s="1">
        <v>100000</v>
      </c>
      <c r="R948" s="1">
        <v>100000</v>
      </c>
      <c r="S948" s="1">
        <v>100000</v>
      </c>
      <c r="T948" s="1">
        <v>100000</v>
      </c>
      <c r="U948" s="1">
        <v>100000</v>
      </c>
      <c r="V948" s="29">
        <v>0.53120000000000001</v>
      </c>
      <c r="X948" s="35">
        <v>0.51559889768637546</v>
      </c>
      <c r="Y948" s="35">
        <v>0.51907756720304754</v>
      </c>
      <c r="Z948" s="35">
        <v>0.52775557574057552</v>
      </c>
      <c r="AA948" s="35">
        <v>0.52995809649279679</v>
      </c>
      <c r="AB948" s="35">
        <v>0.53154786295503642</v>
      </c>
      <c r="AC948" s="35">
        <v>0.53286040893141218</v>
      </c>
      <c r="AD948" s="35">
        <v>0.53489534417562612</v>
      </c>
      <c r="AE948" s="35">
        <v>0.52926598907572953</v>
      </c>
      <c r="AF948" s="35">
        <v>0.53044542107985915</v>
      </c>
      <c r="AG948" s="35">
        <v>0.53630032557465546</v>
      </c>
      <c r="AH948" s="35">
        <v>0.53507701330385415</v>
      </c>
      <c r="AI948" s="35">
        <v>0.5323951877646691</v>
      </c>
      <c r="AK948" s="28">
        <f t="shared" si="214"/>
        <v>51559.889768637542</v>
      </c>
      <c r="AL948" s="28">
        <f t="shared" si="215"/>
        <v>51907.756720304751</v>
      </c>
      <c r="AM948" s="28">
        <f t="shared" si="216"/>
        <v>52775.557574057551</v>
      </c>
      <c r="AN948" s="28">
        <f t="shared" si="217"/>
        <v>158987.42894783904</v>
      </c>
      <c r="AO948" s="28">
        <f t="shared" si="218"/>
        <v>159464.35888651092</v>
      </c>
      <c r="AP948" s="28">
        <f t="shared" si="219"/>
        <v>106572.08178628243</v>
      </c>
      <c r="AQ948" s="28">
        <f t="shared" si="220"/>
        <v>53489.534417562609</v>
      </c>
      <c r="AR948" s="28">
        <f t="shared" si="221"/>
        <v>52926.598907572952</v>
      </c>
      <c r="AS948" s="28">
        <f t="shared" si="222"/>
        <v>53044.542107985915</v>
      </c>
      <c r="AT948" s="28">
        <f t="shared" si="223"/>
        <v>53630.032557465544</v>
      </c>
      <c r="AU948" s="28">
        <f t="shared" si="224"/>
        <v>53507.701330385418</v>
      </c>
      <c r="AV948" s="28">
        <f t="shared" si="225"/>
        <v>53239.51877646691</v>
      </c>
    </row>
    <row r="949" spans="1:48" x14ac:dyDescent="0.3">
      <c r="A949" s="7" t="s">
        <v>281</v>
      </c>
      <c r="B949" s="7" t="s">
        <v>659</v>
      </c>
      <c r="C949" s="7">
        <v>1312</v>
      </c>
      <c r="D949" s="2" t="s">
        <v>8</v>
      </c>
      <c r="E949" s="2">
        <v>917</v>
      </c>
      <c r="F949" s="2" t="s">
        <v>726</v>
      </c>
      <c r="G949" s="2" t="s">
        <v>656</v>
      </c>
      <c r="H949" s="8" t="s">
        <v>2076</v>
      </c>
      <c r="J949" s="1">
        <v>100000</v>
      </c>
      <c r="K949" s="1">
        <v>200000</v>
      </c>
      <c r="L949" s="1">
        <v>200000</v>
      </c>
      <c r="M949" s="1">
        <v>200000</v>
      </c>
      <c r="N949" s="1">
        <v>200000</v>
      </c>
      <c r="O949" s="1">
        <v>200000</v>
      </c>
      <c r="P949" s="1">
        <v>200000</v>
      </c>
      <c r="Q949" s="1">
        <v>200000</v>
      </c>
      <c r="R949" s="1">
        <v>200000</v>
      </c>
      <c r="S949" s="1">
        <v>300000</v>
      </c>
      <c r="T949" s="1">
        <v>300000</v>
      </c>
      <c r="U949" s="1">
        <v>200000</v>
      </c>
      <c r="V949" s="29">
        <v>0.53120000000000001</v>
      </c>
      <c r="X949" s="35">
        <v>0.51559889768637546</v>
      </c>
      <c r="Y949" s="35">
        <v>0.51907756720304754</v>
      </c>
      <c r="Z949" s="35">
        <v>0.52775557574057552</v>
      </c>
      <c r="AA949" s="35">
        <v>0.52995809649279679</v>
      </c>
      <c r="AB949" s="35">
        <v>0.53154786295503642</v>
      </c>
      <c r="AC949" s="35">
        <v>0.53286040893141218</v>
      </c>
      <c r="AD949" s="35">
        <v>0.53489534417562612</v>
      </c>
      <c r="AE949" s="35">
        <v>0.52926598907572953</v>
      </c>
      <c r="AF949" s="35">
        <v>0.53044542107985915</v>
      </c>
      <c r="AG949" s="35">
        <v>0.53630032557465546</v>
      </c>
      <c r="AH949" s="35">
        <v>0.53507701330385415</v>
      </c>
      <c r="AI949" s="35">
        <v>0.5323951877646691</v>
      </c>
      <c r="AK949" s="28">
        <f t="shared" si="214"/>
        <v>51559.889768637542</v>
      </c>
      <c r="AL949" s="28">
        <f t="shared" si="215"/>
        <v>103815.5134406095</v>
      </c>
      <c r="AM949" s="28">
        <f t="shared" si="216"/>
        <v>105551.1151481151</v>
      </c>
      <c r="AN949" s="28">
        <f t="shared" si="217"/>
        <v>105991.61929855935</v>
      </c>
      <c r="AO949" s="28">
        <f t="shared" si="218"/>
        <v>106309.57259100728</v>
      </c>
      <c r="AP949" s="28">
        <f t="shared" si="219"/>
        <v>106572.08178628243</v>
      </c>
      <c r="AQ949" s="28">
        <f t="shared" si="220"/>
        <v>106979.06883512522</v>
      </c>
      <c r="AR949" s="28">
        <f t="shared" si="221"/>
        <v>105853.1978151459</v>
      </c>
      <c r="AS949" s="28">
        <f t="shared" si="222"/>
        <v>106089.08421597183</v>
      </c>
      <c r="AT949" s="28">
        <f t="shared" si="223"/>
        <v>160890.09767239663</v>
      </c>
      <c r="AU949" s="28">
        <f t="shared" si="224"/>
        <v>160523.10399115624</v>
      </c>
      <c r="AV949" s="28">
        <f t="shared" si="225"/>
        <v>106479.03755293382</v>
      </c>
    </row>
    <row r="950" spans="1:48" x14ac:dyDescent="0.3">
      <c r="A950" s="7" t="s">
        <v>281</v>
      </c>
      <c r="B950" s="7" t="s">
        <v>659</v>
      </c>
      <c r="C950" s="7">
        <v>1312</v>
      </c>
      <c r="D950" s="2" t="s">
        <v>8</v>
      </c>
      <c r="E950" s="2">
        <v>917</v>
      </c>
      <c r="F950" s="2" t="s">
        <v>729</v>
      </c>
      <c r="G950" s="2" t="s">
        <v>656</v>
      </c>
      <c r="H950" s="8" t="s">
        <v>2077</v>
      </c>
      <c r="J950" s="1">
        <v>100000</v>
      </c>
      <c r="K950" s="1">
        <v>200000</v>
      </c>
      <c r="L950" s="1">
        <v>200000</v>
      </c>
      <c r="M950" s="1">
        <v>200000</v>
      </c>
      <c r="N950" s="1">
        <v>200000</v>
      </c>
      <c r="O950" s="1">
        <v>200000</v>
      </c>
      <c r="P950" s="1">
        <v>200000</v>
      </c>
      <c r="Q950" s="1">
        <v>200000</v>
      </c>
      <c r="R950" s="1">
        <v>200000</v>
      </c>
      <c r="S950" s="1">
        <v>300000</v>
      </c>
      <c r="T950" s="1">
        <v>300000</v>
      </c>
      <c r="U950" s="1">
        <v>100000</v>
      </c>
      <c r="V950" s="29">
        <v>0.53120000000000001</v>
      </c>
      <c r="X950" s="35">
        <v>0.51559889768637546</v>
      </c>
      <c r="Y950" s="35">
        <v>0.51907756720304754</v>
      </c>
      <c r="Z950" s="35">
        <v>0.52775557574057552</v>
      </c>
      <c r="AA950" s="35">
        <v>0.52995809649279679</v>
      </c>
      <c r="AB950" s="35">
        <v>0.53154786295503642</v>
      </c>
      <c r="AC950" s="35">
        <v>0.53286040893141218</v>
      </c>
      <c r="AD950" s="35">
        <v>0.53489534417562612</v>
      </c>
      <c r="AE950" s="35">
        <v>0.52926598907572953</v>
      </c>
      <c r="AF950" s="35">
        <v>0.53044542107985915</v>
      </c>
      <c r="AG950" s="35">
        <v>0.53630032557465546</v>
      </c>
      <c r="AH950" s="35">
        <v>0.53507701330385415</v>
      </c>
      <c r="AI950" s="35">
        <v>0.5323951877646691</v>
      </c>
      <c r="AK950" s="28">
        <f t="shared" si="214"/>
        <v>51559.889768637542</v>
      </c>
      <c r="AL950" s="28">
        <f t="shared" si="215"/>
        <v>103815.5134406095</v>
      </c>
      <c r="AM950" s="28">
        <f t="shared" si="216"/>
        <v>105551.1151481151</v>
      </c>
      <c r="AN950" s="28">
        <f t="shared" si="217"/>
        <v>105991.61929855935</v>
      </c>
      <c r="AO950" s="28">
        <f t="shared" si="218"/>
        <v>106309.57259100728</v>
      </c>
      <c r="AP950" s="28">
        <f t="shared" si="219"/>
        <v>106572.08178628243</v>
      </c>
      <c r="AQ950" s="28">
        <f t="shared" si="220"/>
        <v>106979.06883512522</v>
      </c>
      <c r="AR950" s="28">
        <f t="shared" si="221"/>
        <v>105853.1978151459</v>
      </c>
      <c r="AS950" s="28">
        <f t="shared" si="222"/>
        <v>106089.08421597183</v>
      </c>
      <c r="AT950" s="28">
        <f t="shared" si="223"/>
        <v>160890.09767239663</v>
      </c>
      <c r="AU950" s="28">
        <f t="shared" si="224"/>
        <v>160523.10399115624</v>
      </c>
      <c r="AV950" s="28">
        <f t="shared" si="225"/>
        <v>53239.51877646691</v>
      </c>
    </row>
    <row r="951" spans="1:48" x14ac:dyDescent="0.3">
      <c r="A951" s="7" t="s">
        <v>281</v>
      </c>
      <c r="B951" s="7" t="s">
        <v>659</v>
      </c>
      <c r="C951" s="7">
        <v>1312</v>
      </c>
      <c r="D951" s="2" t="s">
        <v>8</v>
      </c>
      <c r="E951" s="2">
        <v>917</v>
      </c>
      <c r="F951" s="2" t="s">
        <v>2361</v>
      </c>
      <c r="G951" s="2" t="s">
        <v>656</v>
      </c>
      <c r="H951" s="8" t="s">
        <v>2078</v>
      </c>
      <c r="J951" s="1">
        <v>100000</v>
      </c>
      <c r="K951" s="1">
        <v>100000</v>
      </c>
      <c r="L951" s="1">
        <v>100000</v>
      </c>
      <c r="M951" s="1">
        <v>200000</v>
      </c>
      <c r="N951" s="1">
        <v>200000</v>
      </c>
      <c r="O951" s="1">
        <v>200000</v>
      </c>
      <c r="P951" s="1">
        <v>100000</v>
      </c>
      <c r="Q951" s="1">
        <v>100000</v>
      </c>
      <c r="R951" s="1">
        <v>100000</v>
      </c>
      <c r="S951" s="1">
        <v>300000</v>
      </c>
      <c r="T951" s="1">
        <v>100000</v>
      </c>
      <c r="U951" s="1">
        <v>200000</v>
      </c>
      <c r="V951" s="29">
        <v>0.53120000000000001</v>
      </c>
      <c r="X951" s="35">
        <v>0.51559889768637546</v>
      </c>
      <c r="Y951" s="35">
        <v>0.51907756720304754</v>
      </c>
      <c r="Z951" s="35">
        <v>0.52775557574057552</v>
      </c>
      <c r="AA951" s="35">
        <v>0.52995809649279679</v>
      </c>
      <c r="AB951" s="35">
        <v>0.53154786295503642</v>
      </c>
      <c r="AC951" s="35">
        <v>0.53286040893141218</v>
      </c>
      <c r="AD951" s="35">
        <v>0.53489534417562612</v>
      </c>
      <c r="AE951" s="35">
        <v>0.52926598907572953</v>
      </c>
      <c r="AF951" s="35">
        <v>0.53044542107985915</v>
      </c>
      <c r="AG951" s="35">
        <v>0.53630032557465546</v>
      </c>
      <c r="AH951" s="35">
        <v>0.53507701330385415</v>
      </c>
      <c r="AI951" s="35">
        <v>0.5323951877646691</v>
      </c>
      <c r="AK951" s="28">
        <f t="shared" si="214"/>
        <v>51559.889768637542</v>
      </c>
      <c r="AL951" s="28">
        <f t="shared" si="215"/>
        <v>51907.756720304751</v>
      </c>
      <c r="AM951" s="28">
        <f t="shared" si="216"/>
        <v>52775.557574057551</v>
      </c>
      <c r="AN951" s="28">
        <f t="shared" si="217"/>
        <v>105991.61929855935</v>
      </c>
      <c r="AO951" s="28">
        <f t="shared" si="218"/>
        <v>106309.57259100728</v>
      </c>
      <c r="AP951" s="28">
        <f t="shared" si="219"/>
        <v>106572.08178628243</v>
      </c>
      <c r="AQ951" s="28">
        <f t="shared" si="220"/>
        <v>53489.534417562609</v>
      </c>
      <c r="AR951" s="28">
        <f t="shared" si="221"/>
        <v>52926.598907572952</v>
      </c>
      <c r="AS951" s="28">
        <f t="shared" si="222"/>
        <v>53044.542107985915</v>
      </c>
      <c r="AT951" s="28">
        <f t="shared" si="223"/>
        <v>160890.09767239663</v>
      </c>
      <c r="AU951" s="28">
        <f t="shared" si="224"/>
        <v>53507.701330385418</v>
      </c>
      <c r="AV951" s="28">
        <f t="shared" si="225"/>
        <v>106479.03755293382</v>
      </c>
    </row>
    <row r="952" spans="1:48" x14ac:dyDescent="0.3">
      <c r="A952" s="7" t="s">
        <v>281</v>
      </c>
      <c r="B952" s="7" t="s">
        <v>659</v>
      </c>
      <c r="C952" s="7">
        <v>1312</v>
      </c>
      <c r="D952" s="2" t="s">
        <v>8</v>
      </c>
      <c r="E952" s="2">
        <v>917</v>
      </c>
      <c r="F952" s="2" t="s">
        <v>2362</v>
      </c>
      <c r="G952" s="2" t="s">
        <v>656</v>
      </c>
      <c r="H952" s="8" t="s">
        <v>2079</v>
      </c>
      <c r="J952" s="1">
        <v>100000</v>
      </c>
      <c r="K952" s="1">
        <v>100000</v>
      </c>
      <c r="L952" s="1">
        <v>100000</v>
      </c>
      <c r="M952" s="1">
        <v>300000</v>
      </c>
      <c r="N952" s="1">
        <v>300000</v>
      </c>
      <c r="O952" s="1">
        <v>200000</v>
      </c>
      <c r="P952" s="1">
        <v>100000</v>
      </c>
      <c r="Q952" s="1">
        <v>100000</v>
      </c>
      <c r="R952" s="1">
        <v>100000</v>
      </c>
      <c r="S952" s="1">
        <v>200000</v>
      </c>
      <c r="T952" s="1">
        <v>100000</v>
      </c>
      <c r="U952" s="1">
        <v>100000</v>
      </c>
      <c r="V952" s="29">
        <v>0.53120000000000001</v>
      </c>
      <c r="X952" s="35">
        <v>0.51559889768637546</v>
      </c>
      <c r="Y952" s="35">
        <v>0.51907756720304754</v>
      </c>
      <c r="Z952" s="35">
        <v>0.52775557574057552</v>
      </c>
      <c r="AA952" s="35">
        <v>0.52995809649279679</v>
      </c>
      <c r="AB952" s="35">
        <v>0.53154786295503642</v>
      </c>
      <c r="AC952" s="35">
        <v>0.53286040893141218</v>
      </c>
      <c r="AD952" s="35">
        <v>0.53489534417562612</v>
      </c>
      <c r="AE952" s="35">
        <v>0.52926598907572953</v>
      </c>
      <c r="AF952" s="35">
        <v>0.53044542107985915</v>
      </c>
      <c r="AG952" s="35">
        <v>0.53630032557465546</v>
      </c>
      <c r="AH952" s="35">
        <v>0.53507701330385415</v>
      </c>
      <c r="AI952" s="35">
        <v>0.5323951877646691</v>
      </c>
      <c r="AK952" s="28">
        <f t="shared" si="214"/>
        <v>51559.889768637542</v>
      </c>
      <c r="AL952" s="28">
        <f t="shared" si="215"/>
        <v>51907.756720304751</v>
      </c>
      <c r="AM952" s="28">
        <f t="shared" si="216"/>
        <v>52775.557574057551</v>
      </c>
      <c r="AN952" s="28">
        <f t="shared" si="217"/>
        <v>158987.42894783904</v>
      </c>
      <c r="AO952" s="28">
        <f t="shared" si="218"/>
        <v>159464.35888651092</v>
      </c>
      <c r="AP952" s="28">
        <f t="shared" si="219"/>
        <v>106572.08178628243</v>
      </c>
      <c r="AQ952" s="28">
        <f t="shared" si="220"/>
        <v>53489.534417562609</v>
      </c>
      <c r="AR952" s="28">
        <f t="shared" si="221"/>
        <v>52926.598907572952</v>
      </c>
      <c r="AS952" s="28">
        <f t="shared" si="222"/>
        <v>53044.542107985915</v>
      </c>
      <c r="AT952" s="28">
        <f t="shared" si="223"/>
        <v>107260.06511493109</v>
      </c>
      <c r="AU952" s="28">
        <f t="shared" si="224"/>
        <v>53507.701330385418</v>
      </c>
      <c r="AV952" s="28">
        <f t="shared" si="225"/>
        <v>53239.51877646691</v>
      </c>
    </row>
    <row r="953" spans="1:48" x14ac:dyDescent="0.3">
      <c r="A953" s="7" t="s">
        <v>281</v>
      </c>
      <c r="B953" s="7" t="s">
        <v>659</v>
      </c>
      <c r="C953" s="7">
        <v>1312</v>
      </c>
      <c r="D953" s="2" t="s">
        <v>8</v>
      </c>
      <c r="E953" s="2">
        <v>917</v>
      </c>
      <c r="F953" s="2" t="s">
        <v>2363</v>
      </c>
      <c r="G953" s="2" t="s">
        <v>656</v>
      </c>
      <c r="H953" s="8" t="s">
        <v>2080</v>
      </c>
      <c r="J953" s="1">
        <v>100000</v>
      </c>
      <c r="K953" s="1">
        <v>100000</v>
      </c>
      <c r="L953" s="1">
        <v>100000</v>
      </c>
      <c r="M953" s="1">
        <v>200000</v>
      </c>
      <c r="N953" s="1">
        <v>200000</v>
      </c>
      <c r="O953" s="1">
        <v>200000</v>
      </c>
      <c r="P953" s="1">
        <v>100000</v>
      </c>
      <c r="Q953" s="1">
        <v>100000</v>
      </c>
      <c r="R953" s="1">
        <v>100000</v>
      </c>
      <c r="S953" s="1">
        <v>100000</v>
      </c>
      <c r="T953" s="1">
        <v>100000</v>
      </c>
      <c r="U953" s="1">
        <v>200000</v>
      </c>
      <c r="V953" s="29">
        <v>0.53120000000000001</v>
      </c>
      <c r="X953" s="35">
        <v>0.51559889768637546</v>
      </c>
      <c r="Y953" s="35">
        <v>0.51907756720304754</v>
      </c>
      <c r="Z953" s="35">
        <v>0.52775557574057552</v>
      </c>
      <c r="AA953" s="35">
        <v>0.52995809649279679</v>
      </c>
      <c r="AB953" s="35">
        <v>0.53154786295503642</v>
      </c>
      <c r="AC953" s="35">
        <v>0.53286040893141218</v>
      </c>
      <c r="AD953" s="35">
        <v>0.53489534417562612</v>
      </c>
      <c r="AE953" s="35">
        <v>0.52926598907572953</v>
      </c>
      <c r="AF953" s="35">
        <v>0.53044542107985915</v>
      </c>
      <c r="AG953" s="35">
        <v>0.53630032557465546</v>
      </c>
      <c r="AH953" s="35">
        <v>0.53507701330385415</v>
      </c>
      <c r="AI953" s="35">
        <v>0.5323951877646691</v>
      </c>
      <c r="AK953" s="28">
        <f t="shared" si="214"/>
        <v>51559.889768637542</v>
      </c>
      <c r="AL953" s="28">
        <f t="shared" si="215"/>
        <v>51907.756720304751</v>
      </c>
      <c r="AM953" s="28">
        <f t="shared" si="216"/>
        <v>52775.557574057551</v>
      </c>
      <c r="AN953" s="28">
        <f t="shared" si="217"/>
        <v>105991.61929855935</v>
      </c>
      <c r="AO953" s="28">
        <f t="shared" si="218"/>
        <v>106309.57259100728</v>
      </c>
      <c r="AP953" s="28">
        <f t="shared" si="219"/>
        <v>106572.08178628243</v>
      </c>
      <c r="AQ953" s="28">
        <f t="shared" si="220"/>
        <v>53489.534417562609</v>
      </c>
      <c r="AR953" s="28">
        <f t="shared" si="221"/>
        <v>52926.598907572952</v>
      </c>
      <c r="AS953" s="28">
        <f t="shared" si="222"/>
        <v>53044.542107985915</v>
      </c>
      <c r="AT953" s="28">
        <f t="shared" si="223"/>
        <v>53630.032557465544</v>
      </c>
      <c r="AU953" s="28">
        <f t="shared" si="224"/>
        <v>53507.701330385418</v>
      </c>
      <c r="AV953" s="28">
        <f t="shared" si="225"/>
        <v>106479.03755293382</v>
      </c>
    </row>
    <row r="954" spans="1:48" x14ac:dyDescent="0.3">
      <c r="A954" s="7" t="s">
        <v>281</v>
      </c>
      <c r="B954" s="7" t="s">
        <v>659</v>
      </c>
      <c r="C954" s="7">
        <v>1312</v>
      </c>
      <c r="D954" s="2" t="s">
        <v>8</v>
      </c>
      <c r="E954" s="2">
        <v>917</v>
      </c>
      <c r="F954" s="2" t="s">
        <v>2364</v>
      </c>
      <c r="G954" s="2" t="s">
        <v>656</v>
      </c>
      <c r="H954" s="8" t="s">
        <v>2081</v>
      </c>
      <c r="J954" s="1">
        <v>100000</v>
      </c>
      <c r="K954" s="1">
        <v>200000</v>
      </c>
      <c r="L954" s="1">
        <v>400000</v>
      </c>
      <c r="M954" s="1">
        <v>500000</v>
      </c>
      <c r="N954" s="1">
        <v>700000</v>
      </c>
      <c r="O954" s="1">
        <v>500000</v>
      </c>
      <c r="P954" s="1">
        <v>800000</v>
      </c>
      <c r="Q954" s="1">
        <v>800000</v>
      </c>
      <c r="R954" s="1">
        <v>200000</v>
      </c>
      <c r="S954" s="1">
        <v>800000</v>
      </c>
      <c r="T954" s="1">
        <v>800000</v>
      </c>
      <c r="U954" s="1">
        <v>800000</v>
      </c>
      <c r="V954" s="29">
        <v>0.53120000000000001</v>
      </c>
      <c r="X954" s="35">
        <v>0.51559889768637546</v>
      </c>
      <c r="Y954" s="35">
        <v>0.51907756720304754</v>
      </c>
      <c r="Z954" s="35">
        <v>0.52775557574057552</v>
      </c>
      <c r="AA954" s="35">
        <v>0.52995809649279679</v>
      </c>
      <c r="AB954" s="35">
        <v>0.53154786295503642</v>
      </c>
      <c r="AC954" s="35">
        <v>0.53286040893141218</v>
      </c>
      <c r="AD954" s="35">
        <v>0.53489534417562612</v>
      </c>
      <c r="AE954" s="35">
        <v>0.52926598907572953</v>
      </c>
      <c r="AF954" s="35">
        <v>0.53044542107985915</v>
      </c>
      <c r="AG954" s="35">
        <v>0.53630032557465546</v>
      </c>
      <c r="AH954" s="35">
        <v>0.53507701330385415</v>
      </c>
      <c r="AI954" s="35">
        <v>0.5323951877646691</v>
      </c>
      <c r="AK954" s="28">
        <f t="shared" si="214"/>
        <v>51559.889768637542</v>
      </c>
      <c r="AL954" s="28">
        <f t="shared" si="215"/>
        <v>103815.5134406095</v>
      </c>
      <c r="AM954" s="28">
        <f t="shared" si="216"/>
        <v>211102.23029623021</v>
      </c>
      <c r="AN954" s="28">
        <f t="shared" si="217"/>
        <v>264979.04824639839</v>
      </c>
      <c r="AO954" s="28">
        <f t="shared" si="218"/>
        <v>372083.50406852551</v>
      </c>
      <c r="AP954" s="28">
        <f t="shared" si="219"/>
        <v>266430.20446570608</v>
      </c>
      <c r="AQ954" s="28">
        <f t="shared" si="220"/>
        <v>427916.27534050087</v>
      </c>
      <c r="AR954" s="28">
        <f t="shared" si="221"/>
        <v>423412.79126058362</v>
      </c>
      <c r="AS954" s="28">
        <f t="shared" si="222"/>
        <v>106089.08421597183</v>
      </c>
      <c r="AT954" s="28">
        <f t="shared" si="223"/>
        <v>429040.26045972435</v>
      </c>
      <c r="AU954" s="28">
        <f t="shared" si="224"/>
        <v>428061.61064308335</v>
      </c>
      <c r="AV954" s="28">
        <f t="shared" si="225"/>
        <v>425916.15021173528</v>
      </c>
    </row>
    <row r="955" spans="1:48" x14ac:dyDescent="0.3">
      <c r="A955" s="7" t="s">
        <v>281</v>
      </c>
      <c r="B955" s="7" t="s">
        <v>659</v>
      </c>
      <c r="C955" s="7">
        <v>1312</v>
      </c>
      <c r="D955" s="2" t="s">
        <v>8</v>
      </c>
      <c r="E955" s="2">
        <v>917</v>
      </c>
      <c r="F955" s="2" t="s">
        <v>724</v>
      </c>
      <c r="G955" s="2" t="s">
        <v>656</v>
      </c>
      <c r="H955" s="8" t="s">
        <v>623</v>
      </c>
      <c r="J955" s="1">
        <v>100000</v>
      </c>
      <c r="K955" s="1">
        <v>100000</v>
      </c>
      <c r="L955" s="1">
        <v>200000</v>
      </c>
      <c r="M955" s="1">
        <v>200000</v>
      </c>
      <c r="N955" s="1">
        <v>200000</v>
      </c>
      <c r="O955" s="1">
        <v>200000</v>
      </c>
      <c r="P955" s="1">
        <v>200000</v>
      </c>
      <c r="Q955" s="1">
        <v>200000</v>
      </c>
      <c r="R955" s="1">
        <v>900000</v>
      </c>
      <c r="S955" s="1">
        <v>300000</v>
      </c>
      <c r="T955" s="1">
        <v>200000</v>
      </c>
      <c r="U955" s="1">
        <v>200000</v>
      </c>
      <c r="V955" s="29">
        <v>0.53120000000000001</v>
      </c>
      <c r="X955" s="35">
        <v>0.51559889768637546</v>
      </c>
      <c r="Y955" s="35">
        <v>0.51907756720304754</v>
      </c>
      <c r="Z955" s="35">
        <v>0.52775557574057552</v>
      </c>
      <c r="AA955" s="35">
        <v>0.52995809649279679</v>
      </c>
      <c r="AB955" s="35">
        <v>0.53154786295503642</v>
      </c>
      <c r="AC955" s="35">
        <v>0.53286040893141218</v>
      </c>
      <c r="AD955" s="35">
        <v>0.53489534417562612</v>
      </c>
      <c r="AE955" s="35">
        <v>0.52926598907572953</v>
      </c>
      <c r="AF955" s="35">
        <v>0.53044542107985915</v>
      </c>
      <c r="AG955" s="35">
        <v>0.53630032557465546</v>
      </c>
      <c r="AH955" s="35">
        <v>0.53507701330385415</v>
      </c>
      <c r="AI955" s="35">
        <v>0.5323951877646691</v>
      </c>
      <c r="AK955" s="28">
        <f t="shared" si="214"/>
        <v>51559.889768637542</v>
      </c>
      <c r="AL955" s="28">
        <f t="shared" si="215"/>
        <v>51907.756720304751</v>
      </c>
      <c r="AM955" s="28">
        <f t="shared" si="216"/>
        <v>105551.1151481151</v>
      </c>
      <c r="AN955" s="28">
        <f t="shared" si="217"/>
        <v>105991.61929855935</v>
      </c>
      <c r="AO955" s="28">
        <f t="shared" si="218"/>
        <v>106309.57259100728</v>
      </c>
      <c r="AP955" s="28">
        <f t="shared" si="219"/>
        <v>106572.08178628243</v>
      </c>
      <c r="AQ955" s="28">
        <f t="shared" si="220"/>
        <v>106979.06883512522</v>
      </c>
      <c r="AR955" s="28">
        <f t="shared" si="221"/>
        <v>105853.1978151459</v>
      </c>
      <c r="AS955" s="28">
        <f t="shared" si="222"/>
        <v>477400.87897187326</v>
      </c>
      <c r="AT955" s="28">
        <f t="shared" si="223"/>
        <v>160890.09767239663</v>
      </c>
      <c r="AU955" s="28">
        <f t="shared" si="224"/>
        <v>107015.40266077084</v>
      </c>
      <c r="AV955" s="28">
        <f t="shared" si="225"/>
        <v>106479.03755293382</v>
      </c>
    </row>
    <row r="956" spans="1:48" x14ac:dyDescent="0.3">
      <c r="A956" s="7" t="s">
        <v>281</v>
      </c>
      <c r="B956" s="7" t="s">
        <v>659</v>
      </c>
      <c r="C956" s="7">
        <v>1312</v>
      </c>
      <c r="D956" s="2" t="s">
        <v>8</v>
      </c>
      <c r="E956" s="2">
        <v>917</v>
      </c>
      <c r="F956" s="2" t="s">
        <v>2365</v>
      </c>
      <c r="G956" s="2" t="s">
        <v>656</v>
      </c>
      <c r="H956" s="8" t="s">
        <v>2082</v>
      </c>
      <c r="J956" s="1">
        <v>100000</v>
      </c>
      <c r="K956" s="1">
        <v>100000</v>
      </c>
      <c r="L956" s="1">
        <v>100000</v>
      </c>
      <c r="M956" s="1">
        <v>200000</v>
      </c>
      <c r="N956" s="1">
        <v>200000</v>
      </c>
      <c r="O956" s="1">
        <v>200000</v>
      </c>
      <c r="P956" s="1">
        <v>100000</v>
      </c>
      <c r="Q956" s="1">
        <v>100000</v>
      </c>
      <c r="R956" s="1">
        <v>100000</v>
      </c>
      <c r="S956" s="1">
        <v>100000</v>
      </c>
      <c r="T956" s="1">
        <v>200000</v>
      </c>
      <c r="U956" s="1">
        <v>200000</v>
      </c>
      <c r="V956" s="29">
        <v>0.53120000000000001</v>
      </c>
      <c r="X956" s="35">
        <v>0.51559889768637546</v>
      </c>
      <c r="Y956" s="35">
        <v>0.51907756720304754</v>
      </c>
      <c r="Z956" s="35">
        <v>0.52775557574057552</v>
      </c>
      <c r="AA956" s="35">
        <v>0.52995809649279679</v>
      </c>
      <c r="AB956" s="35">
        <v>0.53154786295503642</v>
      </c>
      <c r="AC956" s="35">
        <v>0.53286040893141218</v>
      </c>
      <c r="AD956" s="35">
        <v>0.53489534417562612</v>
      </c>
      <c r="AE956" s="35">
        <v>0.52926598907572953</v>
      </c>
      <c r="AF956" s="35">
        <v>0.53044542107985915</v>
      </c>
      <c r="AG956" s="35">
        <v>0.53630032557465546</v>
      </c>
      <c r="AH956" s="35">
        <v>0.53507701330385415</v>
      </c>
      <c r="AI956" s="35">
        <v>0.5323951877646691</v>
      </c>
      <c r="AK956" s="28">
        <f t="shared" si="214"/>
        <v>51559.889768637542</v>
      </c>
      <c r="AL956" s="28">
        <f t="shared" si="215"/>
        <v>51907.756720304751</v>
      </c>
      <c r="AM956" s="28">
        <f t="shared" si="216"/>
        <v>52775.557574057551</v>
      </c>
      <c r="AN956" s="28">
        <f t="shared" si="217"/>
        <v>105991.61929855935</v>
      </c>
      <c r="AO956" s="28">
        <f t="shared" si="218"/>
        <v>106309.57259100728</v>
      </c>
      <c r="AP956" s="28">
        <f t="shared" si="219"/>
        <v>106572.08178628243</v>
      </c>
      <c r="AQ956" s="28">
        <f t="shared" si="220"/>
        <v>53489.534417562609</v>
      </c>
      <c r="AR956" s="28">
        <f t="shared" si="221"/>
        <v>52926.598907572952</v>
      </c>
      <c r="AS956" s="28">
        <f t="shared" si="222"/>
        <v>53044.542107985915</v>
      </c>
      <c r="AT956" s="28">
        <f t="shared" si="223"/>
        <v>53630.032557465544</v>
      </c>
      <c r="AU956" s="28">
        <f t="shared" si="224"/>
        <v>107015.40266077084</v>
      </c>
      <c r="AV956" s="28">
        <f t="shared" si="225"/>
        <v>106479.03755293382</v>
      </c>
    </row>
    <row r="957" spans="1:48" x14ac:dyDescent="0.3">
      <c r="A957" s="7" t="s">
        <v>281</v>
      </c>
      <c r="B957" s="7" t="s">
        <v>659</v>
      </c>
      <c r="C957" s="7">
        <v>1312</v>
      </c>
      <c r="D957" s="2" t="s">
        <v>8</v>
      </c>
      <c r="E957" s="2">
        <v>917</v>
      </c>
      <c r="F957" s="2" t="s">
        <v>722</v>
      </c>
      <c r="G957" s="2" t="s">
        <v>656</v>
      </c>
      <c r="H957" s="8" t="s">
        <v>621</v>
      </c>
      <c r="J957" s="1">
        <v>100000</v>
      </c>
      <c r="K957" s="1">
        <v>100000</v>
      </c>
      <c r="L957" s="1">
        <v>300000</v>
      </c>
      <c r="M957" s="1">
        <v>500000</v>
      </c>
      <c r="N957" s="1">
        <v>500000</v>
      </c>
      <c r="O957" s="1">
        <v>400000</v>
      </c>
      <c r="P957" s="1">
        <v>300000</v>
      </c>
      <c r="Q957" s="1">
        <v>300000</v>
      </c>
      <c r="R957" s="1">
        <v>600000</v>
      </c>
      <c r="S957" s="1">
        <v>900000</v>
      </c>
      <c r="T957" s="1">
        <v>300000</v>
      </c>
      <c r="U957" s="1">
        <v>600000</v>
      </c>
      <c r="V957" s="29">
        <v>0.53120000000000001</v>
      </c>
      <c r="X957" s="35">
        <v>0.51559889768637546</v>
      </c>
      <c r="Y957" s="35">
        <v>0.51907756720304754</v>
      </c>
      <c r="Z957" s="35">
        <v>0.52775557574057552</v>
      </c>
      <c r="AA957" s="35">
        <v>0.52995809649279679</v>
      </c>
      <c r="AB957" s="35">
        <v>0.53154786295503642</v>
      </c>
      <c r="AC957" s="35">
        <v>0.53286040893141218</v>
      </c>
      <c r="AD957" s="35">
        <v>0.53489534417562612</v>
      </c>
      <c r="AE957" s="35">
        <v>0.52926598907572953</v>
      </c>
      <c r="AF957" s="35">
        <v>0.53044542107985915</v>
      </c>
      <c r="AG957" s="35">
        <v>0.53630032557465546</v>
      </c>
      <c r="AH957" s="35">
        <v>0.53507701330385415</v>
      </c>
      <c r="AI957" s="35">
        <v>0.5323951877646691</v>
      </c>
      <c r="AK957" s="28">
        <f t="shared" si="214"/>
        <v>51559.889768637542</v>
      </c>
      <c r="AL957" s="28">
        <f t="shared" si="215"/>
        <v>51907.756720304751</v>
      </c>
      <c r="AM957" s="28">
        <f t="shared" si="216"/>
        <v>158326.67272217266</v>
      </c>
      <c r="AN957" s="28">
        <f t="shared" si="217"/>
        <v>264979.04824639839</v>
      </c>
      <c r="AO957" s="28">
        <f t="shared" si="218"/>
        <v>265773.93147751823</v>
      </c>
      <c r="AP957" s="28">
        <f t="shared" si="219"/>
        <v>213144.16357256487</v>
      </c>
      <c r="AQ957" s="28">
        <f t="shared" si="220"/>
        <v>160468.60325268784</v>
      </c>
      <c r="AR957" s="28">
        <f t="shared" si="221"/>
        <v>158779.79672271886</v>
      </c>
      <c r="AS957" s="28">
        <f t="shared" si="222"/>
        <v>318267.25264791551</v>
      </c>
      <c r="AT957" s="28">
        <f t="shared" si="223"/>
        <v>482670.29301718989</v>
      </c>
      <c r="AU957" s="28">
        <f t="shared" si="224"/>
        <v>160523.10399115624</v>
      </c>
      <c r="AV957" s="28">
        <f t="shared" si="225"/>
        <v>319437.11265880143</v>
      </c>
    </row>
    <row r="958" spans="1:48" x14ac:dyDescent="0.3">
      <c r="A958" s="7" t="s">
        <v>281</v>
      </c>
      <c r="B958" s="7" t="s">
        <v>659</v>
      </c>
      <c r="C958" s="7">
        <v>1312</v>
      </c>
      <c r="D958" s="2" t="s">
        <v>8</v>
      </c>
      <c r="E958" s="2">
        <v>917</v>
      </c>
      <c r="F958" s="2" t="s">
        <v>723</v>
      </c>
      <c r="G958" s="2" t="s">
        <v>656</v>
      </c>
      <c r="H958" s="8" t="s">
        <v>622</v>
      </c>
      <c r="J958" s="1">
        <v>100000</v>
      </c>
      <c r="K958" s="1">
        <v>100000</v>
      </c>
      <c r="L958" s="1">
        <v>100000</v>
      </c>
      <c r="M958" s="1">
        <v>700000</v>
      </c>
      <c r="N958" s="1">
        <v>200000</v>
      </c>
      <c r="O958" s="1">
        <v>100000</v>
      </c>
      <c r="P958" s="1">
        <v>100000</v>
      </c>
      <c r="Q958" s="1">
        <v>100000</v>
      </c>
      <c r="R958" s="1">
        <v>100000</v>
      </c>
      <c r="S958" s="1">
        <v>300000</v>
      </c>
      <c r="T958" s="1">
        <v>100000</v>
      </c>
      <c r="U958" s="1">
        <v>380000</v>
      </c>
      <c r="V958" s="29">
        <v>0.53120000000000001</v>
      </c>
      <c r="X958" s="35">
        <v>0.51559889768637546</v>
      </c>
      <c r="Y958" s="35">
        <v>0.51907756720304754</v>
      </c>
      <c r="Z958" s="35">
        <v>0.52775557574057552</v>
      </c>
      <c r="AA958" s="35">
        <v>0.52995809649279679</v>
      </c>
      <c r="AB958" s="35">
        <v>0.53154786295503642</v>
      </c>
      <c r="AC958" s="35">
        <v>0.53286040893141218</v>
      </c>
      <c r="AD958" s="35">
        <v>0.53489534417562612</v>
      </c>
      <c r="AE958" s="35">
        <v>0.52926598907572953</v>
      </c>
      <c r="AF958" s="35">
        <v>0.53044542107985915</v>
      </c>
      <c r="AG958" s="35">
        <v>0.53630032557465546</v>
      </c>
      <c r="AH958" s="35">
        <v>0.53507701330385415</v>
      </c>
      <c r="AI958" s="35">
        <v>0.5323951877646691</v>
      </c>
      <c r="AK958" s="28">
        <f t="shared" si="214"/>
        <v>51559.889768637542</v>
      </c>
      <c r="AL958" s="28">
        <f t="shared" si="215"/>
        <v>51907.756720304751</v>
      </c>
      <c r="AM958" s="28">
        <f t="shared" si="216"/>
        <v>52775.557574057551</v>
      </c>
      <c r="AN958" s="28">
        <f t="shared" si="217"/>
        <v>370970.66754495777</v>
      </c>
      <c r="AO958" s="28">
        <f t="shared" si="218"/>
        <v>106309.57259100728</v>
      </c>
      <c r="AP958" s="28">
        <f t="shared" si="219"/>
        <v>53286.040893141217</v>
      </c>
      <c r="AQ958" s="28">
        <f t="shared" si="220"/>
        <v>53489.534417562609</v>
      </c>
      <c r="AR958" s="28">
        <f t="shared" si="221"/>
        <v>52926.598907572952</v>
      </c>
      <c r="AS958" s="28">
        <f t="shared" si="222"/>
        <v>53044.542107985915</v>
      </c>
      <c r="AT958" s="28">
        <f t="shared" si="223"/>
        <v>160890.09767239663</v>
      </c>
      <c r="AU958" s="28">
        <f t="shared" si="224"/>
        <v>53507.701330385418</v>
      </c>
      <c r="AV958" s="28">
        <f t="shared" si="225"/>
        <v>202310.17135057427</v>
      </c>
    </row>
    <row r="959" spans="1:48" x14ac:dyDescent="0.3">
      <c r="A959" s="7" t="s">
        <v>281</v>
      </c>
      <c r="B959" s="7" t="s">
        <v>659</v>
      </c>
      <c r="C959" s="7">
        <v>1312</v>
      </c>
      <c r="D959" s="2" t="s">
        <v>8</v>
      </c>
      <c r="E959" s="2">
        <v>917</v>
      </c>
      <c r="F959" s="2" t="s">
        <v>2366</v>
      </c>
      <c r="G959" s="2" t="s">
        <v>656</v>
      </c>
      <c r="H959" s="8" t="s">
        <v>2083</v>
      </c>
      <c r="J959" s="1">
        <v>200000</v>
      </c>
      <c r="K959" s="1">
        <v>100000</v>
      </c>
      <c r="L959" s="1">
        <v>300000</v>
      </c>
      <c r="M959" s="1">
        <v>700000</v>
      </c>
      <c r="N959" s="1">
        <v>400000</v>
      </c>
      <c r="O959" s="1">
        <v>200000</v>
      </c>
      <c r="P959" s="1">
        <v>200000</v>
      </c>
      <c r="Q959" s="1">
        <v>400000</v>
      </c>
      <c r="R959" s="1">
        <v>400000</v>
      </c>
      <c r="S959" s="1">
        <v>300000</v>
      </c>
      <c r="T959" s="1">
        <v>400000</v>
      </c>
      <c r="U959" s="1">
        <v>400000</v>
      </c>
      <c r="V959" s="29">
        <v>0.53120000000000001</v>
      </c>
      <c r="X959" s="35">
        <v>0.51559889768637546</v>
      </c>
      <c r="Y959" s="35">
        <v>0.51907756720304754</v>
      </c>
      <c r="Z959" s="35">
        <v>0.52775557574057552</v>
      </c>
      <c r="AA959" s="35">
        <v>0.52995809649279679</v>
      </c>
      <c r="AB959" s="35">
        <v>0.53154786295503642</v>
      </c>
      <c r="AC959" s="35">
        <v>0.53286040893141218</v>
      </c>
      <c r="AD959" s="35">
        <v>0.53489534417562612</v>
      </c>
      <c r="AE959" s="35">
        <v>0.52926598907572953</v>
      </c>
      <c r="AF959" s="35">
        <v>0.53044542107985915</v>
      </c>
      <c r="AG959" s="35">
        <v>0.53630032557465546</v>
      </c>
      <c r="AH959" s="35">
        <v>0.53507701330385415</v>
      </c>
      <c r="AI959" s="35">
        <v>0.5323951877646691</v>
      </c>
      <c r="AK959" s="28">
        <f t="shared" si="214"/>
        <v>103119.77953727508</v>
      </c>
      <c r="AL959" s="28">
        <f t="shared" si="215"/>
        <v>51907.756720304751</v>
      </c>
      <c r="AM959" s="28">
        <f t="shared" si="216"/>
        <v>158326.67272217266</v>
      </c>
      <c r="AN959" s="28">
        <f t="shared" si="217"/>
        <v>370970.66754495777</v>
      </c>
      <c r="AO959" s="28">
        <f t="shared" si="218"/>
        <v>212619.14518201456</v>
      </c>
      <c r="AP959" s="28">
        <f t="shared" si="219"/>
        <v>106572.08178628243</v>
      </c>
      <c r="AQ959" s="28">
        <f t="shared" si="220"/>
        <v>106979.06883512522</v>
      </c>
      <c r="AR959" s="28">
        <f t="shared" si="221"/>
        <v>211706.39563029181</v>
      </c>
      <c r="AS959" s="28">
        <f t="shared" si="222"/>
        <v>212178.16843194366</v>
      </c>
      <c r="AT959" s="28">
        <f t="shared" si="223"/>
        <v>160890.09767239663</v>
      </c>
      <c r="AU959" s="28">
        <f t="shared" si="224"/>
        <v>214030.80532154167</v>
      </c>
      <c r="AV959" s="28">
        <f t="shared" si="225"/>
        <v>212958.07510586764</v>
      </c>
    </row>
    <row r="960" spans="1:48" x14ac:dyDescent="0.3">
      <c r="A960" s="7" t="s">
        <v>281</v>
      </c>
      <c r="B960" s="7" t="s">
        <v>659</v>
      </c>
      <c r="C960" s="7">
        <v>1312</v>
      </c>
      <c r="D960" s="2" t="s">
        <v>252</v>
      </c>
      <c r="E960" s="2">
        <v>999</v>
      </c>
      <c r="F960" s="2" t="s">
        <v>252</v>
      </c>
      <c r="G960" s="2" t="s">
        <v>656</v>
      </c>
      <c r="H960" s="8" t="s">
        <v>1777</v>
      </c>
      <c r="J960" s="1">
        <v>500000</v>
      </c>
      <c r="K960" s="1">
        <v>1100000</v>
      </c>
      <c r="L960" s="1">
        <v>2000000</v>
      </c>
      <c r="M960" s="1">
        <v>3500000</v>
      </c>
      <c r="N960" s="1">
        <v>3500000</v>
      </c>
      <c r="O960" s="1">
        <v>4900000</v>
      </c>
      <c r="P960" s="1">
        <v>6200000</v>
      </c>
      <c r="Q960" s="1">
        <v>6120000</v>
      </c>
      <c r="R960" s="1">
        <v>6200000</v>
      </c>
      <c r="S960" s="1">
        <v>6300000</v>
      </c>
      <c r="T960" s="1">
        <v>6500000</v>
      </c>
      <c r="U960" s="1">
        <v>7500000</v>
      </c>
      <c r="V960" s="29">
        <v>0.53120000000000001</v>
      </c>
      <c r="X960" s="35">
        <v>0.51559889768637546</v>
      </c>
      <c r="Y960" s="35">
        <v>0.51907756720304754</v>
      </c>
      <c r="Z960" s="35">
        <v>0.52775557574057552</v>
      </c>
      <c r="AA960" s="35">
        <v>0.52995809649279679</v>
      </c>
      <c r="AB960" s="35">
        <v>0.53154786295503642</v>
      </c>
      <c r="AC960" s="35">
        <v>0.53286040893141218</v>
      </c>
      <c r="AD960" s="35">
        <v>0.53489534417562612</v>
      </c>
      <c r="AE960" s="35">
        <v>0.52926598907572953</v>
      </c>
      <c r="AF960" s="35">
        <v>0.53044542107985915</v>
      </c>
      <c r="AG960" s="35">
        <v>0.53630032557465546</v>
      </c>
      <c r="AH960" s="35">
        <v>0.53507701330385415</v>
      </c>
      <c r="AI960" s="35">
        <v>0.5323951877646691</v>
      </c>
      <c r="AK960" s="28">
        <f t="shared" si="214"/>
        <v>257799.44884318774</v>
      </c>
      <c r="AL960" s="28">
        <f t="shared" si="215"/>
        <v>570985.32392335229</v>
      </c>
      <c r="AM960" s="28">
        <f t="shared" si="216"/>
        <v>1055511.1514811511</v>
      </c>
      <c r="AN960" s="28">
        <f t="shared" si="217"/>
        <v>1854853.3377247888</v>
      </c>
      <c r="AO960" s="28">
        <f t="shared" si="218"/>
        <v>1860417.5203426275</v>
      </c>
      <c r="AP960" s="28">
        <f t="shared" si="219"/>
        <v>2611016.0037639197</v>
      </c>
      <c r="AQ960" s="28">
        <f t="shared" si="220"/>
        <v>3316351.1338888821</v>
      </c>
      <c r="AR960" s="28">
        <f t="shared" si="221"/>
        <v>3239107.8531434648</v>
      </c>
      <c r="AS960" s="28">
        <f t="shared" si="222"/>
        <v>3288761.6106951269</v>
      </c>
      <c r="AT960" s="28">
        <f t="shared" si="223"/>
        <v>3378692.0511203292</v>
      </c>
      <c r="AU960" s="28">
        <f t="shared" si="224"/>
        <v>3478000.5864750519</v>
      </c>
      <c r="AV960" s="28">
        <f t="shared" si="225"/>
        <v>3992963.9082350181</v>
      </c>
    </row>
    <row r="961" spans="1:48" x14ac:dyDescent="0.3">
      <c r="A961" s="7" t="s">
        <v>281</v>
      </c>
      <c r="B961" s="7" t="s">
        <v>659</v>
      </c>
      <c r="C961" s="7">
        <v>1312</v>
      </c>
      <c r="D961" s="2" t="s">
        <v>8</v>
      </c>
      <c r="E961" s="2">
        <v>917</v>
      </c>
      <c r="F961" s="2" t="s">
        <v>2367</v>
      </c>
      <c r="G961" s="2" t="s">
        <v>658</v>
      </c>
      <c r="H961" s="8" t="s">
        <v>2084</v>
      </c>
      <c r="J961" s="1">
        <v>40000</v>
      </c>
      <c r="K961" s="1">
        <v>40000</v>
      </c>
      <c r="L961" s="1">
        <v>40000</v>
      </c>
      <c r="M961" s="1">
        <v>40000</v>
      </c>
      <c r="N961" s="1">
        <v>40000</v>
      </c>
      <c r="O961" s="1">
        <v>40000</v>
      </c>
      <c r="P961" s="1">
        <v>40000</v>
      </c>
      <c r="Q961" s="1">
        <v>40000</v>
      </c>
      <c r="R961" s="1">
        <v>40000</v>
      </c>
      <c r="S961" s="1">
        <v>10000</v>
      </c>
      <c r="T961" s="1">
        <v>40000</v>
      </c>
      <c r="U961" s="1">
        <v>40000</v>
      </c>
      <c r="V961" s="29">
        <v>0.53120000000000001</v>
      </c>
      <c r="X961" s="35">
        <v>0.51559889768637546</v>
      </c>
      <c r="Y961" s="35">
        <v>0.51907756720304754</v>
      </c>
      <c r="Z961" s="35">
        <v>0.52775557574057552</v>
      </c>
      <c r="AA961" s="35">
        <v>0.52995809649279679</v>
      </c>
      <c r="AB961" s="35">
        <v>0.53154786295503642</v>
      </c>
      <c r="AC961" s="35">
        <v>0.53286040893141218</v>
      </c>
      <c r="AD961" s="35">
        <v>0.53489534417562612</v>
      </c>
      <c r="AE961" s="35">
        <v>0.52926598907572953</v>
      </c>
      <c r="AF961" s="35">
        <v>0.53044542107985915</v>
      </c>
      <c r="AG961" s="35">
        <v>0.53630032557465546</v>
      </c>
      <c r="AH961" s="35">
        <v>0.53507701330385415</v>
      </c>
      <c r="AI961" s="35">
        <v>0.5323951877646691</v>
      </c>
      <c r="AK961" s="28">
        <f t="shared" si="214"/>
        <v>20623.95590745502</v>
      </c>
      <c r="AL961" s="28">
        <f t="shared" si="215"/>
        <v>20763.1026881219</v>
      </c>
      <c r="AM961" s="28">
        <f t="shared" si="216"/>
        <v>21110.223029623019</v>
      </c>
      <c r="AN961" s="28">
        <f t="shared" si="217"/>
        <v>21198.323859711873</v>
      </c>
      <c r="AO961" s="28">
        <f t="shared" si="218"/>
        <v>21261.914518201458</v>
      </c>
      <c r="AP961" s="28">
        <f t="shared" si="219"/>
        <v>21314.416357256487</v>
      </c>
      <c r="AQ961" s="28">
        <f t="shared" si="220"/>
        <v>21395.813767025043</v>
      </c>
      <c r="AR961" s="28">
        <f t="shared" si="221"/>
        <v>21170.639563029181</v>
      </c>
      <c r="AS961" s="28">
        <f t="shared" si="222"/>
        <v>21217.816843194367</v>
      </c>
      <c r="AT961" s="28">
        <f t="shared" si="223"/>
        <v>5363.0032557465547</v>
      </c>
      <c r="AU961" s="28">
        <f t="shared" si="224"/>
        <v>21403.080532154167</v>
      </c>
      <c r="AV961" s="28">
        <f t="shared" si="225"/>
        <v>21295.807510586765</v>
      </c>
    </row>
    <row r="962" spans="1:48" x14ac:dyDescent="0.3">
      <c r="A962" s="7" t="s">
        <v>281</v>
      </c>
      <c r="B962" s="7" t="s">
        <v>659</v>
      </c>
      <c r="C962" s="7">
        <v>1312</v>
      </c>
      <c r="D962" s="2" t="s">
        <v>8</v>
      </c>
      <c r="E962" s="2">
        <v>917</v>
      </c>
      <c r="F962" s="2" t="s">
        <v>2368</v>
      </c>
      <c r="G962" s="2" t="s">
        <v>658</v>
      </c>
      <c r="H962" s="8" t="s">
        <v>2085</v>
      </c>
      <c r="J962" s="1">
        <v>20000</v>
      </c>
      <c r="K962" s="1">
        <v>20000</v>
      </c>
      <c r="L962" s="1">
        <v>20000</v>
      </c>
      <c r="M962" s="1">
        <v>20000</v>
      </c>
      <c r="N962" s="1">
        <v>20000</v>
      </c>
      <c r="O962" s="1">
        <v>20000</v>
      </c>
      <c r="P962" s="1">
        <v>20000</v>
      </c>
      <c r="Q962" s="1">
        <v>20000</v>
      </c>
      <c r="R962" s="1">
        <v>20000</v>
      </c>
      <c r="S962" s="1">
        <v>10000</v>
      </c>
      <c r="T962" s="1">
        <v>20000</v>
      </c>
      <c r="U962" s="1">
        <v>20000</v>
      </c>
      <c r="V962" s="29">
        <v>0.53120000000000001</v>
      </c>
      <c r="X962" s="35">
        <v>0.51559889768637546</v>
      </c>
      <c r="Y962" s="35">
        <v>0.51907756720304754</v>
      </c>
      <c r="Z962" s="35">
        <v>0.52775557574057552</v>
      </c>
      <c r="AA962" s="35">
        <v>0.52995809649279679</v>
      </c>
      <c r="AB962" s="35">
        <v>0.53154786295503642</v>
      </c>
      <c r="AC962" s="35">
        <v>0.53286040893141218</v>
      </c>
      <c r="AD962" s="35">
        <v>0.53489534417562612</v>
      </c>
      <c r="AE962" s="35">
        <v>0.52926598907572953</v>
      </c>
      <c r="AF962" s="35">
        <v>0.53044542107985915</v>
      </c>
      <c r="AG962" s="35">
        <v>0.53630032557465546</v>
      </c>
      <c r="AH962" s="35">
        <v>0.53507701330385415</v>
      </c>
      <c r="AI962" s="35">
        <v>0.5323951877646691</v>
      </c>
      <c r="AK962" s="28">
        <f t="shared" si="214"/>
        <v>10311.97795372751</v>
      </c>
      <c r="AL962" s="28">
        <f t="shared" si="215"/>
        <v>10381.55134406095</v>
      </c>
      <c r="AM962" s="28">
        <f t="shared" si="216"/>
        <v>10555.11151481151</v>
      </c>
      <c r="AN962" s="28">
        <f t="shared" si="217"/>
        <v>10599.161929855936</v>
      </c>
      <c r="AO962" s="28">
        <f t="shared" si="218"/>
        <v>10630.957259100729</v>
      </c>
      <c r="AP962" s="28">
        <f t="shared" si="219"/>
        <v>10657.208178628243</v>
      </c>
      <c r="AQ962" s="28">
        <f t="shared" si="220"/>
        <v>10697.906883512522</v>
      </c>
      <c r="AR962" s="28">
        <f t="shared" si="221"/>
        <v>10585.31978151459</v>
      </c>
      <c r="AS962" s="28">
        <f t="shared" si="222"/>
        <v>10608.908421597183</v>
      </c>
      <c r="AT962" s="28">
        <f t="shared" si="223"/>
        <v>5363.0032557465547</v>
      </c>
      <c r="AU962" s="28">
        <f t="shared" si="224"/>
        <v>10701.540266077083</v>
      </c>
      <c r="AV962" s="28">
        <f t="shared" si="225"/>
        <v>10647.903755293382</v>
      </c>
    </row>
    <row r="963" spans="1:48" x14ac:dyDescent="0.3">
      <c r="A963" s="7" t="s">
        <v>281</v>
      </c>
      <c r="B963" s="7" t="s">
        <v>659</v>
      </c>
      <c r="C963" s="7">
        <v>1312</v>
      </c>
      <c r="D963" s="2" t="s">
        <v>8</v>
      </c>
      <c r="E963" s="2">
        <v>917</v>
      </c>
      <c r="F963" s="2" t="s">
        <v>2369</v>
      </c>
      <c r="G963" s="2" t="s">
        <v>658</v>
      </c>
      <c r="H963" s="8" t="s">
        <v>2086</v>
      </c>
      <c r="J963" s="1">
        <v>30000</v>
      </c>
      <c r="K963" s="1">
        <v>30000</v>
      </c>
      <c r="L963" s="1">
        <v>30000</v>
      </c>
      <c r="M963" s="1">
        <v>30000</v>
      </c>
      <c r="N963" s="1">
        <v>30000</v>
      </c>
      <c r="O963" s="1">
        <v>30000</v>
      </c>
      <c r="P963" s="1">
        <v>30000</v>
      </c>
      <c r="Q963" s="1">
        <v>30000</v>
      </c>
      <c r="R963" s="1">
        <v>30000</v>
      </c>
      <c r="S963" s="1">
        <v>30000</v>
      </c>
      <c r="T963" s="1">
        <v>30000</v>
      </c>
      <c r="U963" s="1">
        <v>30000</v>
      </c>
      <c r="V963" s="29">
        <v>0.53120000000000001</v>
      </c>
      <c r="X963" s="35">
        <v>0.51559889768637546</v>
      </c>
      <c r="Y963" s="35">
        <v>0.51907756720304754</v>
      </c>
      <c r="Z963" s="35">
        <v>0.52775557574057552</v>
      </c>
      <c r="AA963" s="35">
        <v>0.52995809649279679</v>
      </c>
      <c r="AB963" s="35">
        <v>0.53154786295503642</v>
      </c>
      <c r="AC963" s="35">
        <v>0.53286040893141218</v>
      </c>
      <c r="AD963" s="35">
        <v>0.53489534417562612</v>
      </c>
      <c r="AE963" s="35">
        <v>0.52926598907572953</v>
      </c>
      <c r="AF963" s="35">
        <v>0.53044542107985915</v>
      </c>
      <c r="AG963" s="35">
        <v>0.53630032557465546</v>
      </c>
      <c r="AH963" s="35">
        <v>0.53507701330385415</v>
      </c>
      <c r="AI963" s="35">
        <v>0.5323951877646691</v>
      </c>
      <c r="AK963" s="28">
        <f t="shared" si="214"/>
        <v>15467.966930591263</v>
      </c>
      <c r="AL963" s="28">
        <f t="shared" si="215"/>
        <v>15572.327016091425</v>
      </c>
      <c r="AM963" s="28">
        <f t="shared" si="216"/>
        <v>15832.667272217266</v>
      </c>
      <c r="AN963" s="28">
        <f t="shared" si="217"/>
        <v>15898.742894783903</v>
      </c>
      <c r="AO963" s="28">
        <f t="shared" si="218"/>
        <v>15946.435888651093</v>
      </c>
      <c r="AP963" s="28">
        <f t="shared" si="219"/>
        <v>15985.812267942365</v>
      </c>
      <c r="AQ963" s="28">
        <f t="shared" si="220"/>
        <v>16046.860325268784</v>
      </c>
      <c r="AR963" s="28">
        <f t="shared" si="221"/>
        <v>15877.979672271886</v>
      </c>
      <c r="AS963" s="28">
        <f t="shared" si="222"/>
        <v>15913.362632395774</v>
      </c>
      <c r="AT963" s="28">
        <f t="shared" si="223"/>
        <v>16089.009767239664</v>
      </c>
      <c r="AU963" s="28">
        <f t="shared" si="224"/>
        <v>16052.310399115624</v>
      </c>
      <c r="AV963" s="28">
        <f t="shared" si="225"/>
        <v>15971.855632940073</v>
      </c>
    </row>
    <row r="964" spans="1:48" x14ac:dyDescent="0.3">
      <c r="A964" s="7" t="s">
        <v>281</v>
      </c>
      <c r="B964" s="7" t="s">
        <v>659</v>
      </c>
      <c r="C964" s="7">
        <v>1312</v>
      </c>
      <c r="D964" s="2" t="s">
        <v>8</v>
      </c>
      <c r="E964" s="2">
        <v>917</v>
      </c>
      <c r="F964" s="2" t="s">
        <v>2370</v>
      </c>
      <c r="G964" s="2" t="s">
        <v>658</v>
      </c>
      <c r="H964" s="8" t="s">
        <v>2087</v>
      </c>
      <c r="J964" s="1">
        <v>100000</v>
      </c>
      <c r="K964" s="1">
        <v>100000</v>
      </c>
      <c r="L964" s="1">
        <v>100000</v>
      </c>
      <c r="M964" s="1">
        <v>100000</v>
      </c>
      <c r="N964" s="1">
        <v>100000</v>
      </c>
      <c r="O964" s="1">
        <v>200000</v>
      </c>
      <c r="P964" s="1">
        <v>200000</v>
      </c>
      <c r="Q964" s="1">
        <v>200000</v>
      </c>
      <c r="R964" s="1">
        <v>200000</v>
      </c>
      <c r="S964" s="1">
        <v>200000</v>
      </c>
      <c r="T964" s="1">
        <v>1000000</v>
      </c>
      <c r="U964" s="1">
        <v>1000000</v>
      </c>
      <c r="V964" s="29">
        <v>0.53120000000000001</v>
      </c>
      <c r="X964" s="35">
        <v>0.51559889768637546</v>
      </c>
      <c r="Y964" s="35">
        <v>0.51907756720304754</v>
      </c>
      <c r="Z964" s="35">
        <v>0.52775557574057552</v>
      </c>
      <c r="AA964" s="35">
        <v>0.52995809649279679</v>
      </c>
      <c r="AB964" s="35">
        <v>0.53154786295503642</v>
      </c>
      <c r="AC964" s="35">
        <v>0.53286040893141218</v>
      </c>
      <c r="AD964" s="35">
        <v>0.53489534417562612</v>
      </c>
      <c r="AE964" s="35">
        <v>0.52926598907572953</v>
      </c>
      <c r="AF964" s="35">
        <v>0.53044542107985915</v>
      </c>
      <c r="AG964" s="35">
        <v>0.53630032557465546</v>
      </c>
      <c r="AH964" s="35">
        <v>0.53507701330385415</v>
      </c>
      <c r="AI964" s="35">
        <v>0.5323951877646691</v>
      </c>
      <c r="AK964" s="28">
        <f t="shared" si="214"/>
        <v>51559.889768637542</v>
      </c>
      <c r="AL964" s="28">
        <f t="shared" si="215"/>
        <v>51907.756720304751</v>
      </c>
      <c r="AM964" s="28">
        <f t="shared" si="216"/>
        <v>52775.557574057551</v>
      </c>
      <c r="AN964" s="28">
        <f t="shared" si="217"/>
        <v>52995.809649279676</v>
      </c>
      <c r="AO964" s="28">
        <f t="shared" si="218"/>
        <v>53154.78629550364</v>
      </c>
      <c r="AP964" s="28">
        <f t="shared" si="219"/>
        <v>106572.08178628243</v>
      </c>
      <c r="AQ964" s="28">
        <f t="shared" si="220"/>
        <v>106979.06883512522</v>
      </c>
      <c r="AR964" s="28">
        <f t="shared" si="221"/>
        <v>105853.1978151459</v>
      </c>
      <c r="AS964" s="28">
        <f t="shared" si="222"/>
        <v>106089.08421597183</v>
      </c>
      <c r="AT964" s="28">
        <f t="shared" si="223"/>
        <v>107260.06511493109</v>
      </c>
      <c r="AU964" s="28">
        <f t="shared" si="224"/>
        <v>535077.01330385415</v>
      </c>
      <c r="AV964" s="28">
        <f t="shared" si="225"/>
        <v>532395.18776466907</v>
      </c>
    </row>
    <row r="965" spans="1:48" x14ac:dyDescent="0.3">
      <c r="A965" s="7" t="s">
        <v>281</v>
      </c>
      <c r="B965" s="7" t="s">
        <v>659</v>
      </c>
      <c r="C965" s="7">
        <v>1312</v>
      </c>
      <c r="D965" s="2" t="s">
        <v>8</v>
      </c>
      <c r="E965" s="2">
        <v>917</v>
      </c>
      <c r="F965" s="2" t="s">
        <v>2751</v>
      </c>
      <c r="G965" s="2" t="s">
        <v>658</v>
      </c>
      <c r="H965" s="8" t="s">
        <v>2088</v>
      </c>
      <c r="J965" s="1">
        <v>500000</v>
      </c>
      <c r="K965" s="1">
        <v>500000</v>
      </c>
      <c r="L965" s="1">
        <v>500000</v>
      </c>
      <c r="M965" s="1">
        <v>500000</v>
      </c>
      <c r="N965" s="1">
        <v>500000</v>
      </c>
      <c r="O965" s="1">
        <v>2000000</v>
      </c>
      <c r="P965" s="1">
        <v>2000000</v>
      </c>
      <c r="Q965" s="1">
        <v>2000000</v>
      </c>
      <c r="R965" s="1">
        <v>1000000</v>
      </c>
      <c r="S965" s="1">
        <v>1000000</v>
      </c>
      <c r="T965" s="1">
        <v>1000000</v>
      </c>
      <c r="U965" s="1">
        <v>1000000</v>
      </c>
      <c r="V965" s="29">
        <v>0.53120000000000001</v>
      </c>
      <c r="X965" s="35">
        <v>0.51559889768637546</v>
      </c>
      <c r="Y965" s="35">
        <v>0.51907756720304754</v>
      </c>
      <c r="Z965" s="35">
        <v>0.52775557574057552</v>
      </c>
      <c r="AA965" s="35">
        <v>0.52995809649279679</v>
      </c>
      <c r="AB965" s="35">
        <v>0.53154786295503642</v>
      </c>
      <c r="AC965" s="35">
        <v>0.53286040893141218</v>
      </c>
      <c r="AD965" s="35">
        <v>0.53489534417562612</v>
      </c>
      <c r="AE965" s="35">
        <v>0.52926598907572953</v>
      </c>
      <c r="AF965" s="35">
        <v>0.53044542107985915</v>
      </c>
      <c r="AG965" s="35">
        <v>0.53630032557465546</v>
      </c>
      <c r="AH965" s="35">
        <v>0.53507701330385415</v>
      </c>
      <c r="AI965" s="35">
        <v>0.5323951877646691</v>
      </c>
      <c r="AK965" s="28">
        <f t="shared" si="214"/>
        <v>257799.44884318774</v>
      </c>
      <c r="AL965" s="28">
        <f t="shared" si="215"/>
        <v>259538.78360152378</v>
      </c>
      <c r="AM965" s="28">
        <f t="shared" si="216"/>
        <v>263877.78787028778</v>
      </c>
      <c r="AN965" s="28">
        <f t="shared" si="217"/>
        <v>264979.04824639839</v>
      </c>
      <c r="AO965" s="28">
        <f t="shared" si="218"/>
        <v>265773.93147751823</v>
      </c>
      <c r="AP965" s="28">
        <f t="shared" si="219"/>
        <v>1065720.8178628243</v>
      </c>
      <c r="AQ965" s="28">
        <f t="shared" si="220"/>
        <v>1069790.6883512523</v>
      </c>
      <c r="AR965" s="28">
        <f t="shared" si="221"/>
        <v>1058531.978151459</v>
      </c>
      <c r="AS965" s="28">
        <f t="shared" si="222"/>
        <v>530445.42107985914</v>
      </c>
      <c r="AT965" s="28">
        <f t="shared" si="223"/>
        <v>536300.32557465544</v>
      </c>
      <c r="AU965" s="28">
        <f t="shared" si="224"/>
        <v>535077.01330385415</v>
      </c>
      <c r="AV965" s="28">
        <f t="shared" si="225"/>
        <v>532395.18776466907</v>
      </c>
    </row>
    <row r="966" spans="1:48" x14ac:dyDescent="0.3">
      <c r="A966" s="7" t="s">
        <v>281</v>
      </c>
      <c r="B966" s="7" t="s">
        <v>659</v>
      </c>
      <c r="C966" s="7">
        <v>1312</v>
      </c>
      <c r="D966" s="2" t="s">
        <v>8</v>
      </c>
      <c r="E966" s="2">
        <v>917</v>
      </c>
      <c r="F966" s="2" t="s">
        <v>2371</v>
      </c>
      <c r="G966" s="2" t="s">
        <v>658</v>
      </c>
      <c r="H966" s="8" t="s">
        <v>2089</v>
      </c>
      <c r="J966" s="1">
        <v>30000</v>
      </c>
      <c r="K966" s="1">
        <v>30000</v>
      </c>
      <c r="L966" s="1">
        <v>30000</v>
      </c>
      <c r="M966" s="1">
        <v>30000</v>
      </c>
      <c r="N966" s="1">
        <v>30000</v>
      </c>
      <c r="O966" s="1">
        <v>100000</v>
      </c>
      <c r="P966" s="1">
        <v>100000</v>
      </c>
      <c r="Q966" s="1">
        <v>100000</v>
      </c>
      <c r="R966" s="1">
        <v>100000</v>
      </c>
      <c r="S966" s="1">
        <v>90000</v>
      </c>
      <c r="T966" s="1">
        <v>100000</v>
      </c>
      <c r="U966" s="1">
        <v>100000</v>
      </c>
      <c r="V966" s="29">
        <v>0.53120000000000001</v>
      </c>
      <c r="X966" s="35">
        <v>0.51559889768637546</v>
      </c>
      <c r="Y966" s="35">
        <v>0.51907756720304754</v>
      </c>
      <c r="Z966" s="35">
        <v>0.52775557574057552</v>
      </c>
      <c r="AA966" s="35">
        <v>0.52995809649279679</v>
      </c>
      <c r="AB966" s="35">
        <v>0.53154786295503642</v>
      </c>
      <c r="AC966" s="35">
        <v>0.53286040893141218</v>
      </c>
      <c r="AD966" s="35">
        <v>0.53489534417562612</v>
      </c>
      <c r="AE966" s="35">
        <v>0.52926598907572953</v>
      </c>
      <c r="AF966" s="35">
        <v>0.53044542107985915</v>
      </c>
      <c r="AG966" s="35">
        <v>0.53630032557465546</v>
      </c>
      <c r="AH966" s="35">
        <v>0.53507701330385415</v>
      </c>
      <c r="AI966" s="35">
        <v>0.5323951877646691</v>
      </c>
      <c r="AK966" s="28">
        <f t="shared" si="214"/>
        <v>15467.966930591263</v>
      </c>
      <c r="AL966" s="28">
        <f t="shared" si="215"/>
        <v>15572.327016091425</v>
      </c>
      <c r="AM966" s="28">
        <f t="shared" si="216"/>
        <v>15832.667272217266</v>
      </c>
      <c r="AN966" s="28">
        <f t="shared" si="217"/>
        <v>15898.742894783903</v>
      </c>
      <c r="AO966" s="28">
        <f t="shared" si="218"/>
        <v>15946.435888651093</v>
      </c>
      <c r="AP966" s="28">
        <f t="shared" si="219"/>
        <v>53286.040893141217</v>
      </c>
      <c r="AQ966" s="28">
        <f t="shared" si="220"/>
        <v>53489.534417562609</v>
      </c>
      <c r="AR966" s="28">
        <f t="shared" si="221"/>
        <v>52926.598907572952</v>
      </c>
      <c r="AS966" s="28">
        <f t="shared" si="222"/>
        <v>53044.542107985915</v>
      </c>
      <c r="AT966" s="28">
        <f t="shared" si="223"/>
        <v>48267.029301718991</v>
      </c>
      <c r="AU966" s="28">
        <f t="shared" si="224"/>
        <v>53507.701330385418</v>
      </c>
      <c r="AV966" s="28">
        <f t="shared" si="225"/>
        <v>53239.51877646691</v>
      </c>
    </row>
    <row r="967" spans="1:48" x14ac:dyDescent="0.3">
      <c r="A967" s="7" t="s">
        <v>281</v>
      </c>
      <c r="B967" s="7" t="s">
        <v>659</v>
      </c>
      <c r="C967" s="7">
        <v>1312</v>
      </c>
      <c r="D967" s="2" t="s">
        <v>8</v>
      </c>
      <c r="E967" s="2">
        <v>917</v>
      </c>
      <c r="F967" s="2" t="s">
        <v>2372</v>
      </c>
      <c r="G967" s="2" t="s">
        <v>658</v>
      </c>
      <c r="H967" s="8" t="s">
        <v>2090</v>
      </c>
      <c r="J967" s="1">
        <v>100000</v>
      </c>
      <c r="K967" s="1">
        <v>100000</v>
      </c>
      <c r="L967" s="1">
        <v>100000</v>
      </c>
      <c r="M967" s="1">
        <v>100000</v>
      </c>
      <c r="N967" s="1">
        <v>100000</v>
      </c>
      <c r="O967" s="1">
        <v>500000</v>
      </c>
      <c r="P967" s="1">
        <v>500000</v>
      </c>
      <c r="Q967" s="1">
        <v>500000</v>
      </c>
      <c r="R967" s="1">
        <v>500000</v>
      </c>
      <c r="S967" s="1">
        <v>100000</v>
      </c>
      <c r="T967" s="1">
        <v>10000</v>
      </c>
      <c r="U967" s="1">
        <v>10000</v>
      </c>
      <c r="V967" s="29">
        <v>0.53120000000000001</v>
      </c>
      <c r="X967" s="35">
        <v>0.51559889768637546</v>
      </c>
      <c r="Y967" s="35">
        <v>0.51907756720304754</v>
      </c>
      <c r="Z967" s="35">
        <v>0.52775557574057552</v>
      </c>
      <c r="AA967" s="35">
        <v>0.52995809649279679</v>
      </c>
      <c r="AB967" s="35">
        <v>0.53154786295503642</v>
      </c>
      <c r="AC967" s="35">
        <v>0.53286040893141218</v>
      </c>
      <c r="AD967" s="35">
        <v>0.53489534417562612</v>
      </c>
      <c r="AE967" s="35">
        <v>0.52926598907572953</v>
      </c>
      <c r="AF967" s="35">
        <v>0.53044542107985915</v>
      </c>
      <c r="AG967" s="35">
        <v>0.53630032557465546</v>
      </c>
      <c r="AH967" s="35">
        <v>0.53507701330385415</v>
      </c>
      <c r="AI967" s="35">
        <v>0.5323951877646691</v>
      </c>
      <c r="AK967" s="28">
        <f t="shared" si="214"/>
        <v>51559.889768637542</v>
      </c>
      <c r="AL967" s="28">
        <f t="shared" si="215"/>
        <v>51907.756720304751</v>
      </c>
      <c r="AM967" s="28">
        <f t="shared" si="216"/>
        <v>52775.557574057551</v>
      </c>
      <c r="AN967" s="28">
        <f t="shared" si="217"/>
        <v>52995.809649279676</v>
      </c>
      <c r="AO967" s="28">
        <f t="shared" si="218"/>
        <v>53154.78629550364</v>
      </c>
      <c r="AP967" s="28">
        <f t="shared" si="219"/>
        <v>266430.20446570608</v>
      </c>
      <c r="AQ967" s="28">
        <f t="shared" si="220"/>
        <v>267447.67208781309</v>
      </c>
      <c r="AR967" s="28">
        <f t="shared" si="221"/>
        <v>264632.99453786475</v>
      </c>
      <c r="AS967" s="28">
        <f t="shared" si="222"/>
        <v>265222.71053992957</v>
      </c>
      <c r="AT967" s="28">
        <f t="shared" si="223"/>
        <v>53630.032557465544</v>
      </c>
      <c r="AU967" s="28">
        <f t="shared" si="224"/>
        <v>5350.7701330385416</v>
      </c>
      <c r="AV967" s="28">
        <f t="shared" si="225"/>
        <v>5323.9518776466912</v>
      </c>
    </row>
    <row r="968" spans="1:48" x14ac:dyDescent="0.3">
      <c r="A968" s="7" t="s">
        <v>281</v>
      </c>
      <c r="B968" s="7" t="s">
        <v>659</v>
      </c>
      <c r="C968" s="7">
        <v>1312</v>
      </c>
      <c r="D968" s="2" t="s">
        <v>8</v>
      </c>
      <c r="E968" s="2">
        <v>917</v>
      </c>
      <c r="F968" s="2" t="s">
        <v>749</v>
      </c>
      <c r="G968" s="2" t="s">
        <v>658</v>
      </c>
      <c r="H968" s="8" t="s">
        <v>2091</v>
      </c>
      <c r="J968" s="1">
        <v>100000</v>
      </c>
      <c r="K968" s="1">
        <v>100000</v>
      </c>
      <c r="L968" s="1">
        <v>100000</v>
      </c>
      <c r="M968" s="1">
        <v>100000</v>
      </c>
      <c r="N968" s="1">
        <v>50000</v>
      </c>
      <c r="O968" s="1">
        <v>200000</v>
      </c>
      <c r="P968" s="1">
        <v>200000</v>
      </c>
      <c r="Q968" s="1">
        <v>200000</v>
      </c>
      <c r="R968" s="1">
        <v>200000</v>
      </c>
      <c r="S968" s="1">
        <v>90000</v>
      </c>
      <c r="T968" s="1">
        <v>300000</v>
      </c>
      <c r="U968" s="1">
        <v>300000</v>
      </c>
      <c r="V968" s="29">
        <v>0.53120000000000001</v>
      </c>
      <c r="X968" s="35">
        <v>0.51559889768637546</v>
      </c>
      <c r="Y968" s="35">
        <v>0.51907756720304754</v>
      </c>
      <c r="Z968" s="35">
        <v>0.52775557574057552</v>
      </c>
      <c r="AA968" s="35">
        <v>0.52995809649279679</v>
      </c>
      <c r="AB968" s="35">
        <v>0.53154786295503642</v>
      </c>
      <c r="AC968" s="35">
        <v>0.53286040893141218</v>
      </c>
      <c r="AD968" s="35">
        <v>0.53489534417562612</v>
      </c>
      <c r="AE968" s="35">
        <v>0.52926598907572953</v>
      </c>
      <c r="AF968" s="35">
        <v>0.53044542107985915</v>
      </c>
      <c r="AG968" s="35">
        <v>0.53630032557465546</v>
      </c>
      <c r="AH968" s="35">
        <v>0.53507701330385415</v>
      </c>
      <c r="AI968" s="35">
        <v>0.5323951877646691</v>
      </c>
      <c r="AK968" s="28">
        <f t="shared" si="214"/>
        <v>51559.889768637542</v>
      </c>
      <c r="AL968" s="28">
        <f t="shared" si="215"/>
        <v>51907.756720304751</v>
      </c>
      <c r="AM968" s="28">
        <f t="shared" si="216"/>
        <v>52775.557574057551</v>
      </c>
      <c r="AN968" s="28">
        <f t="shared" si="217"/>
        <v>52995.809649279676</v>
      </c>
      <c r="AO968" s="28">
        <f t="shared" si="218"/>
        <v>26577.39314775182</v>
      </c>
      <c r="AP968" s="28">
        <f t="shared" si="219"/>
        <v>106572.08178628243</v>
      </c>
      <c r="AQ968" s="28">
        <f t="shared" si="220"/>
        <v>106979.06883512522</v>
      </c>
      <c r="AR968" s="28">
        <f t="shared" si="221"/>
        <v>105853.1978151459</v>
      </c>
      <c r="AS968" s="28">
        <f t="shared" si="222"/>
        <v>106089.08421597183</v>
      </c>
      <c r="AT968" s="28">
        <f t="shared" si="223"/>
        <v>48267.029301718991</v>
      </c>
      <c r="AU968" s="28">
        <f t="shared" si="224"/>
        <v>160523.10399115624</v>
      </c>
      <c r="AV968" s="28">
        <f t="shared" si="225"/>
        <v>159718.55632940072</v>
      </c>
    </row>
    <row r="969" spans="1:48" x14ac:dyDescent="0.3">
      <c r="A969" s="7" t="s">
        <v>281</v>
      </c>
      <c r="B969" s="7" t="s">
        <v>659</v>
      </c>
      <c r="C969" s="7">
        <v>1312</v>
      </c>
      <c r="D969" s="2" t="s">
        <v>8</v>
      </c>
      <c r="E969" s="2">
        <v>917</v>
      </c>
      <c r="F969" s="2" t="s">
        <v>2752</v>
      </c>
      <c r="G969" s="2" t="s">
        <v>658</v>
      </c>
      <c r="H969" s="8" t="s">
        <v>2092</v>
      </c>
      <c r="J969" s="1">
        <v>90000</v>
      </c>
      <c r="K969" s="1">
        <v>90000</v>
      </c>
      <c r="L969" s="1">
        <v>100000</v>
      </c>
      <c r="M969" s="1">
        <v>100000</v>
      </c>
      <c r="N969" s="1">
        <v>100000</v>
      </c>
      <c r="O969" s="1">
        <v>300000</v>
      </c>
      <c r="P969" s="1">
        <v>300000</v>
      </c>
      <c r="Q969" s="1">
        <v>300000</v>
      </c>
      <c r="R969" s="1">
        <v>100000</v>
      </c>
      <c r="S969" s="1">
        <v>100000</v>
      </c>
      <c r="T969" s="1">
        <v>100000</v>
      </c>
      <c r="U969" s="1">
        <v>100000</v>
      </c>
      <c r="V969" s="29">
        <v>0.53120000000000001</v>
      </c>
      <c r="X969" s="35">
        <v>0.51559889768637546</v>
      </c>
      <c r="Y969" s="35">
        <v>0.51907756720304754</v>
      </c>
      <c r="Z969" s="35">
        <v>0.52775557574057552</v>
      </c>
      <c r="AA969" s="35">
        <v>0.52995809649279679</v>
      </c>
      <c r="AB969" s="35">
        <v>0.53154786295503642</v>
      </c>
      <c r="AC969" s="35">
        <v>0.53286040893141218</v>
      </c>
      <c r="AD969" s="35">
        <v>0.53489534417562612</v>
      </c>
      <c r="AE969" s="35">
        <v>0.52926598907572953</v>
      </c>
      <c r="AF969" s="35">
        <v>0.53044542107985915</v>
      </c>
      <c r="AG969" s="35">
        <v>0.53630032557465546</v>
      </c>
      <c r="AH969" s="35">
        <v>0.53507701330385415</v>
      </c>
      <c r="AI969" s="35">
        <v>0.5323951877646691</v>
      </c>
      <c r="AK969" s="28">
        <f t="shared" si="214"/>
        <v>46403.900791773791</v>
      </c>
      <c r="AL969" s="28">
        <f t="shared" si="215"/>
        <v>46716.981048274276</v>
      </c>
      <c r="AM969" s="28">
        <f t="shared" si="216"/>
        <v>52775.557574057551</v>
      </c>
      <c r="AN969" s="28">
        <f t="shared" si="217"/>
        <v>52995.809649279676</v>
      </c>
      <c r="AO969" s="28">
        <f t="shared" si="218"/>
        <v>53154.78629550364</v>
      </c>
      <c r="AP969" s="28">
        <f t="shared" si="219"/>
        <v>159858.12267942366</v>
      </c>
      <c r="AQ969" s="28">
        <f t="shared" si="220"/>
        <v>160468.60325268784</v>
      </c>
      <c r="AR969" s="28">
        <f t="shared" si="221"/>
        <v>158779.79672271886</v>
      </c>
      <c r="AS969" s="28">
        <f t="shared" si="222"/>
        <v>53044.542107985915</v>
      </c>
      <c r="AT969" s="28">
        <f t="shared" si="223"/>
        <v>53630.032557465544</v>
      </c>
      <c r="AU969" s="28">
        <f t="shared" si="224"/>
        <v>53507.701330385418</v>
      </c>
      <c r="AV969" s="28">
        <f t="shared" si="225"/>
        <v>53239.51877646691</v>
      </c>
    </row>
    <row r="970" spans="1:48" x14ac:dyDescent="0.3">
      <c r="A970" s="7" t="s">
        <v>281</v>
      </c>
      <c r="B970" s="7" t="s">
        <v>659</v>
      </c>
      <c r="C970" s="7">
        <v>1312</v>
      </c>
      <c r="D970" s="2" t="s">
        <v>8</v>
      </c>
      <c r="E970" s="2">
        <v>917</v>
      </c>
      <c r="F970" s="2" t="s">
        <v>2754</v>
      </c>
      <c r="G970" s="2" t="s">
        <v>658</v>
      </c>
      <c r="H970" s="8" t="s">
        <v>2093</v>
      </c>
      <c r="J970" s="1">
        <v>50000</v>
      </c>
      <c r="K970" s="1">
        <v>50000</v>
      </c>
      <c r="L970" s="1">
        <v>50000</v>
      </c>
      <c r="M970" s="1">
        <v>50000</v>
      </c>
      <c r="N970" s="1">
        <v>50000</v>
      </c>
      <c r="O970" s="1">
        <v>50000</v>
      </c>
      <c r="P970" s="1">
        <v>50000</v>
      </c>
      <c r="Q970" s="1">
        <v>50000</v>
      </c>
      <c r="R970" s="1">
        <v>50000</v>
      </c>
      <c r="S970" s="1">
        <v>50000</v>
      </c>
      <c r="T970" s="1">
        <v>10000</v>
      </c>
      <c r="U970" s="1">
        <v>10000</v>
      </c>
      <c r="V970" s="29">
        <v>0.53120000000000001</v>
      </c>
      <c r="X970" s="35">
        <v>0.51559889768637546</v>
      </c>
      <c r="Y970" s="35">
        <v>0.51907756720304754</v>
      </c>
      <c r="Z970" s="35">
        <v>0.52775557574057552</v>
      </c>
      <c r="AA970" s="35">
        <v>0.52995809649279679</v>
      </c>
      <c r="AB970" s="35">
        <v>0.53154786295503642</v>
      </c>
      <c r="AC970" s="35">
        <v>0.53286040893141218</v>
      </c>
      <c r="AD970" s="35">
        <v>0.53489534417562612</v>
      </c>
      <c r="AE970" s="35">
        <v>0.52926598907572953</v>
      </c>
      <c r="AF970" s="35">
        <v>0.53044542107985915</v>
      </c>
      <c r="AG970" s="35">
        <v>0.53630032557465546</v>
      </c>
      <c r="AH970" s="35">
        <v>0.53507701330385415</v>
      </c>
      <c r="AI970" s="35">
        <v>0.5323951877646691</v>
      </c>
      <c r="AK970" s="28">
        <f t="shared" si="214"/>
        <v>25779.944884318771</v>
      </c>
      <c r="AL970" s="28">
        <f t="shared" si="215"/>
        <v>25953.878360152376</v>
      </c>
      <c r="AM970" s="28">
        <f t="shared" si="216"/>
        <v>26387.778787028776</v>
      </c>
      <c r="AN970" s="28">
        <f t="shared" si="217"/>
        <v>26497.904824639838</v>
      </c>
      <c r="AO970" s="28">
        <f t="shared" si="218"/>
        <v>26577.39314775182</v>
      </c>
      <c r="AP970" s="28">
        <f t="shared" si="219"/>
        <v>26643.020446570608</v>
      </c>
      <c r="AQ970" s="28">
        <f t="shared" si="220"/>
        <v>26744.767208781304</v>
      </c>
      <c r="AR970" s="28">
        <f t="shared" si="221"/>
        <v>26463.299453786476</v>
      </c>
      <c r="AS970" s="28">
        <f t="shared" si="222"/>
        <v>26522.271053992958</v>
      </c>
      <c r="AT970" s="28">
        <f t="shared" si="223"/>
        <v>26815.016278732772</v>
      </c>
      <c r="AU970" s="28">
        <f t="shared" si="224"/>
        <v>5350.7701330385416</v>
      </c>
      <c r="AV970" s="28">
        <f t="shared" si="225"/>
        <v>5323.9518776466912</v>
      </c>
    </row>
    <row r="971" spans="1:48" x14ac:dyDescent="0.3">
      <c r="A971" s="7" t="s">
        <v>281</v>
      </c>
      <c r="B971" s="7" t="s">
        <v>659</v>
      </c>
      <c r="C971" s="7">
        <v>1312</v>
      </c>
      <c r="D971" s="2" t="s">
        <v>8</v>
      </c>
      <c r="E971" s="2">
        <v>917</v>
      </c>
      <c r="F971" s="2" t="s">
        <v>2753</v>
      </c>
      <c r="G971" s="2" t="s">
        <v>658</v>
      </c>
      <c r="H971" s="8" t="s">
        <v>2094</v>
      </c>
      <c r="J971" s="1">
        <v>20000</v>
      </c>
      <c r="K971" s="1">
        <v>20000</v>
      </c>
      <c r="L971" s="1">
        <v>20000</v>
      </c>
      <c r="M971" s="1">
        <v>20000</v>
      </c>
      <c r="N971" s="1">
        <v>20000</v>
      </c>
      <c r="O971" s="1">
        <v>20000</v>
      </c>
      <c r="P971" s="1">
        <v>20000</v>
      </c>
      <c r="Q971" s="1">
        <v>20000</v>
      </c>
      <c r="R971" s="1">
        <v>20000</v>
      </c>
      <c r="S971" s="1">
        <v>20000</v>
      </c>
      <c r="T971" s="1">
        <v>20000</v>
      </c>
      <c r="U971" s="1">
        <v>20000</v>
      </c>
      <c r="V971" s="29">
        <v>0.53120000000000001</v>
      </c>
      <c r="X971" s="35">
        <v>0.51559889768637546</v>
      </c>
      <c r="Y971" s="35">
        <v>0.51907756720304754</v>
      </c>
      <c r="Z971" s="35">
        <v>0.52775557574057552</v>
      </c>
      <c r="AA971" s="35">
        <v>0.52995809649279679</v>
      </c>
      <c r="AB971" s="35">
        <v>0.53154786295503642</v>
      </c>
      <c r="AC971" s="35">
        <v>0.53286040893141218</v>
      </c>
      <c r="AD971" s="35">
        <v>0.53489534417562612</v>
      </c>
      <c r="AE971" s="35">
        <v>0.52926598907572953</v>
      </c>
      <c r="AF971" s="35">
        <v>0.53044542107985915</v>
      </c>
      <c r="AG971" s="35">
        <v>0.53630032557465546</v>
      </c>
      <c r="AH971" s="35">
        <v>0.53507701330385415</v>
      </c>
      <c r="AI971" s="35">
        <v>0.5323951877646691</v>
      </c>
      <c r="AK971" s="28">
        <f t="shared" si="214"/>
        <v>10311.97795372751</v>
      </c>
      <c r="AL971" s="28">
        <f t="shared" si="215"/>
        <v>10381.55134406095</v>
      </c>
      <c r="AM971" s="28">
        <f t="shared" si="216"/>
        <v>10555.11151481151</v>
      </c>
      <c r="AN971" s="28">
        <f t="shared" si="217"/>
        <v>10599.161929855936</v>
      </c>
      <c r="AO971" s="28">
        <f t="shared" si="218"/>
        <v>10630.957259100729</v>
      </c>
      <c r="AP971" s="28">
        <f t="shared" si="219"/>
        <v>10657.208178628243</v>
      </c>
      <c r="AQ971" s="28">
        <f t="shared" si="220"/>
        <v>10697.906883512522</v>
      </c>
      <c r="AR971" s="28">
        <f t="shared" si="221"/>
        <v>10585.31978151459</v>
      </c>
      <c r="AS971" s="28">
        <f t="shared" si="222"/>
        <v>10608.908421597183</v>
      </c>
      <c r="AT971" s="28">
        <f t="shared" si="223"/>
        <v>10726.006511493109</v>
      </c>
      <c r="AU971" s="28">
        <f t="shared" si="224"/>
        <v>10701.540266077083</v>
      </c>
      <c r="AV971" s="28">
        <f t="shared" si="225"/>
        <v>10647.903755293382</v>
      </c>
    </row>
    <row r="972" spans="1:48" x14ac:dyDescent="0.3">
      <c r="A972" s="7" t="s">
        <v>281</v>
      </c>
      <c r="B972" s="7" t="s">
        <v>659</v>
      </c>
      <c r="C972" s="7">
        <v>1312</v>
      </c>
      <c r="D972" s="2" t="s">
        <v>8</v>
      </c>
      <c r="E972" s="2">
        <v>917</v>
      </c>
      <c r="F972" s="2" t="s">
        <v>2373</v>
      </c>
      <c r="G972" s="2" t="s">
        <v>658</v>
      </c>
      <c r="H972" s="8" t="s">
        <v>2095</v>
      </c>
      <c r="J972" s="1">
        <v>90000</v>
      </c>
      <c r="K972" s="1">
        <v>90000</v>
      </c>
      <c r="L972" s="1">
        <v>90000</v>
      </c>
      <c r="M972" s="1">
        <v>90000</v>
      </c>
      <c r="N972" s="1">
        <v>20000</v>
      </c>
      <c r="O972" s="1">
        <v>100000</v>
      </c>
      <c r="P972" s="1">
        <v>100000</v>
      </c>
      <c r="Q972" s="1">
        <v>100000</v>
      </c>
      <c r="R972" s="1">
        <v>100000</v>
      </c>
      <c r="S972" s="1">
        <v>100000</v>
      </c>
      <c r="T972" s="1">
        <v>100000</v>
      </c>
      <c r="U972" s="1">
        <v>100000</v>
      </c>
      <c r="V972" s="29">
        <v>0.53120000000000001</v>
      </c>
      <c r="X972" s="35">
        <v>0.51559889768637546</v>
      </c>
      <c r="Y972" s="35">
        <v>0.51907756720304754</v>
      </c>
      <c r="Z972" s="35">
        <v>0.52775557574057552</v>
      </c>
      <c r="AA972" s="35">
        <v>0.52995809649279679</v>
      </c>
      <c r="AB972" s="35">
        <v>0.53154786295503642</v>
      </c>
      <c r="AC972" s="35">
        <v>0.53286040893141218</v>
      </c>
      <c r="AD972" s="35">
        <v>0.53489534417562612</v>
      </c>
      <c r="AE972" s="35">
        <v>0.52926598907572953</v>
      </c>
      <c r="AF972" s="35">
        <v>0.53044542107985915</v>
      </c>
      <c r="AG972" s="35">
        <v>0.53630032557465546</v>
      </c>
      <c r="AH972" s="35">
        <v>0.53507701330385415</v>
      </c>
      <c r="AI972" s="35">
        <v>0.5323951877646691</v>
      </c>
      <c r="AK972" s="28">
        <f t="shared" si="214"/>
        <v>46403.900791773791</v>
      </c>
      <c r="AL972" s="28">
        <f t="shared" si="215"/>
        <v>46716.981048274276</v>
      </c>
      <c r="AM972" s="28">
        <f t="shared" si="216"/>
        <v>47498.001816651798</v>
      </c>
      <c r="AN972" s="28">
        <f t="shared" si="217"/>
        <v>47696.228684351714</v>
      </c>
      <c r="AO972" s="28">
        <f t="shared" si="218"/>
        <v>10630.957259100729</v>
      </c>
      <c r="AP972" s="28">
        <f t="shared" si="219"/>
        <v>53286.040893141217</v>
      </c>
      <c r="AQ972" s="28">
        <f t="shared" si="220"/>
        <v>53489.534417562609</v>
      </c>
      <c r="AR972" s="28">
        <f t="shared" si="221"/>
        <v>52926.598907572952</v>
      </c>
      <c r="AS972" s="28">
        <f t="shared" si="222"/>
        <v>53044.542107985915</v>
      </c>
      <c r="AT972" s="28">
        <f t="shared" si="223"/>
        <v>53630.032557465544</v>
      </c>
      <c r="AU972" s="28">
        <f t="shared" si="224"/>
        <v>53507.701330385418</v>
      </c>
      <c r="AV972" s="28">
        <f t="shared" si="225"/>
        <v>53239.51877646691</v>
      </c>
    </row>
    <row r="973" spans="1:48" x14ac:dyDescent="0.3">
      <c r="A973" s="7" t="s">
        <v>281</v>
      </c>
      <c r="B973" s="7" t="s">
        <v>659</v>
      </c>
      <c r="C973" s="7">
        <v>1312</v>
      </c>
      <c r="D973" s="2" t="s">
        <v>8</v>
      </c>
      <c r="E973" s="2">
        <v>917</v>
      </c>
      <c r="F973" s="2" t="s">
        <v>2754</v>
      </c>
      <c r="G973" s="2" t="s">
        <v>658</v>
      </c>
      <c r="H973" s="8" t="s">
        <v>2096</v>
      </c>
      <c r="J973" s="1">
        <v>100000</v>
      </c>
      <c r="K973" s="1">
        <v>100000</v>
      </c>
      <c r="L973" s="1">
        <v>1000000</v>
      </c>
      <c r="M973" s="1">
        <v>1000000</v>
      </c>
      <c r="N973" s="1">
        <v>1000000</v>
      </c>
      <c r="O973" s="1">
        <v>2000000</v>
      </c>
      <c r="P973" s="1">
        <v>2000000</v>
      </c>
      <c r="Q973" s="1">
        <v>2000000</v>
      </c>
      <c r="R973" s="1">
        <v>2000000</v>
      </c>
      <c r="S973" s="1">
        <v>2000000</v>
      </c>
      <c r="T973" s="1">
        <v>2000000</v>
      </c>
      <c r="U973" s="1">
        <v>2000000</v>
      </c>
      <c r="V973" s="29">
        <v>0.53120000000000001</v>
      </c>
      <c r="X973" s="35">
        <v>0.51559889768637546</v>
      </c>
      <c r="Y973" s="35">
        <v>0.51907756720304754</v>
      </c>
      <c r="Z973" s="35">
        <v>0.52775557574057552</v>
      </c>
      <c r="AA973" s="35">
        <v>0.52995809649279679</v>
      </c>
      <c r="AB973" s="35">
        <v>0.53154786295503642</v>
      </c>
      <c r="AC973" s="35">
        <v>0.53286040893141218</v>
      </c>
      <c r="AD973" s="35">
        <v>0.53489534417562612</v>
      </c>
      <c r="AE973" s="35">
        <v>0.52926598907572953</v>
      </c>
      <c r="AF973" s="35">
        <v>0.53044542107985915</v>
      </c>
      <c r="AG973" s="35">
        <v>0.53630032557465546</v>
      </c>
      <c r="AH973" s="35">
        <v>0.53507701330385415</v>
      </c>
      <c r="AI973" s="35">
        <v>0.5323951877646691</v>
      </c>
      <c r="AK973" s="28">
        <f t="shared" si="214"/>
        <v>51559.889768637542</v>
      </c>
      <c r="AL973" s="28">
        <f t="shared" si="215"/>
        <v>51907.756720304751</v>
      </c>
      <c r="AM973" s="28">
        <f t="shared" si="216"/>
        <v>527755.57574057556</v>
      </c>
      <c r="AN973" s="28">
        <f t="shared" si="217"/>
        <v>529958.09649279679</v>
      </c>
      <c r="AO973" s="28">
        <f t="shared" si="218"/>
        <v>531547.86295503646</v>
      </c>
      <c r="AP973" s="28">
        <f t="shared" si="219"/>
        <v>1065720.8178628243</v>
      </c>
      <c r="AQ973" s="28">
        <f t="shared" si="220"/>
        <v>1069790.6883512523</v>
      </c>
      <c r="AR973" s="28">
        <f t="shared" si="221"/>
        <v>1058531.978151459</v>
      </c>
      <c r="AS973" s="28">
        <f t="shared" si="222"/>
        <v>1060890.8421597183</v>
      </c>
      <c r="AT973" s="28">
        <f t="shared" si="223"/>
        <v>1072600.6511493109</v>
      </c>
      <c r="AU973" s="28">
        <f t="shared" si="224"/>
        <v>1070154.0266077083</v>
      </c>
      <c r="AV973" s="28">
        <f t="shared" si="225"/>
        <v>1064790.3755293381</v>
      </c>
    </row>
    <row r="974" spans="1:48" x14ac:dyDescent="0.3">
      <c r="A974" s="7" t="s">
        <v>281</v>
      </c>
      <c r="B974" s="7" t="s">
        <v>659</v>
      </c>
      <c r="C974" s="7">
        <v>1312</v>
      </c>
      <c r="D974" s="2" t="s">
        <v>8</v>
      </c>
      <c r="E974" s="2">
        <v>917</v>
      </c>
      <c r="F974" s="2" t="s">
        <v>2374</v>
      </c>
      <c r="G974" s="2" t="s">
        <v>658</v>
      </c>
      <c r="H974" s="8" t="s">
        <v>2097</v>
      </c>
      <c r="J974" s="1">
        <v>100000</v>
      </c>
      <c r="K974" s="1">
        <v>100000</v>
      </c>
      <c r="L974" s="1">
        <v>40000</v>
      </c>
      <c r="M974" s="1">
        <v>100000</v>
      </c>
      <c r="N974" s="1">
        <v>10000</v>
      </c>
      <c r="O974" s="1">
        <v>100000</v>
      </c>
      <c r="P974" s="1">
        <v>100000</v>
      </c>
      <c r="Q974" s="1">
        <v>100000</v>
      </c>
      <c r="R974" s="1">
        <v>100000</v>
      </c>
      <c r="S974" s="1">
        <v>100000</v>
      </c>
      <c r="T974" s="1">
        <v>100000</v>
      </c>
      <c r="U974" s="1">
        <v>100000</v>
      </c>
      <c r="V974" s="29">
        <v>0.53120000000000001</v>
      </c>
      <c r="X974" s="35">
        <v>0.51559889768637546</v>
      </c>
      <c r="Y974" s="35">
        <v>0.51907756720304754</v>
      </c>
      <c r="Z974" s="35">
        <v>0.52775557574057552</v>
      </c>
      <c r="AA974" s="35">
        <v>0.52995809649279679</v>
      </c>
      <c r="AB974" s="35">
        <v>0.53154786295503642</v>
      </c>
      <c r="AC974" s="35">
        <v>0.53286040893141218</v>
      </c>
      <c r="AD974" s="35">
        <v>0.53489534417562612</v>
      </c>
      <c r="AE974" s="35">
        <v>0.52926598907572953</v>
      </c>
      <c r="AF974" s="35">
        <v>0.53044542107985915</v>
      </c>
      <c r="AG974" s="35">
        <v>0.53630032557465546</v>
      </c>
      <c r="AH974" s="35">
        <v>0.53507701330385415</v>
      </c>
      <c r="AI974" s="35">
        <v>0.5323951877646691</v>
      </c>
      <c r="AK974" s="28">
        <f t="shared" si="214"/>
        <v>51559.889768637542</v>
      </c>
      <c r="AL974" s="28">
        <f t="shared" si="215"/>
        <v>51907.756720304751</v>
      </c>
      <c r="AM974" s="28">
        <f t="shared" si="216"/>
        <v>21110.223029623019</v>
      </c>
      <c r="AN974" s="28">
        <f t="shared" si="217"/>
        <v>52995.809649279676</v>
      </c>
      <c r="AO974" s="28">
        <f t="shared" si="218"/>
        <v>5315.4786295503645</v>
      </c>
      <c r="AP974" s="28">
        <f t="shared" si="219"/>
        <v>53286.040893141217</v>
      </c>
      <c r="AQ974" s="28">
        <f t="shared" si="220"/>
        <v>53489.534417562609</v>
      </c>
      <c r="AR974" s="28">
        <f t="shared" si="221"/>
        <v>52926.598907572952</v>
      </c>
      <c r="AS974" s="28">
        <f t="shared" si="222"/>
        <v>53044.542107985915</v>
      </c>
      <c r="AT974" s="28">
        <f t="shared" si="223"/>
        <v>53630.032557465544</v>
      </c>
      <c r="AU974" s="28">
        <f t="shared" si="224"/>
        <v>53507.701330385418</v>
      </c>
      <c r="AV974" s="28">
        <f t="shared" si="225"/>
        <v>53239.51877646691</v>
      </c>
    </row>
    <row r="975" spans="1:48" x14ac:dyDescent="0.3">
      <c r="A975" s="7" t="s">
        <v>281</v>
      </c>
      <c r="B975" s="7" t="s">
        <v>659</v>
      </c>
      <c r="C975" s="7">
        <v>1312</v>
      </c>
      <c r="D975" s="2" t="s">
        <v>8</v>
      </c>
      <c r="E975" s="2">
        <v>917</v>
      </c>
      <c r="F975" s="2" t="s">
        <v>2755</v>
      </c>
      <c r="G975" s="2" t="s">
        <v>658</v>
      </c>
      <c r="H975" s="8" t="s">
        <v>2098</v>
      </c>
      <c r="J975" s="1">
        <v>10000</v>
      </c>
      <c r="K975" s="1">
        <v>10000</v>
      </c>
      <c r="L975" s="1">
        <v>20000</v>
      </c>
      <c r="M975" s="1">
        <v>20000</v>
      </c>
      <c r="N975" s="1">
        <v>10000</v>
      </c>
      <c r="O975" s="1">
        <v>20000</v>
      </c>
      <c r="P975" s="1">
        <v>20000</v>
      </c>
      <c r="Q975" s="1">
        <v>20000</v>
      </c>
      <c r="R975" s="1">
        <v>20000</v>
      </c>
      <c r="S975" s="1">
        <v>20000</v>
      </c>
      <c r="T975" s="1">
        <v>20000</v>
      </c>
      <c r="U975" s="1">
        <v>20000</v>
      </c>
      <c r="V975" s="29">
        <v>0.53120000000000001</v>
      </c>
      <c r="X975" s="35">
        <v>0.51559889768637546</v>
      </c>
      <c r="Y975" s="35">
        <v>0.51907756720304754</v>
      </c>
      <c r="Z975" s="35">
        <v>0.52775557574057552</v>
      </c>
      <c r="AA975" s="35">
        <v>0.52995809649279679</v>
      </c>
      <c r="AB975" s="35">
        <v>0.53154786295503642</v>
      </c>
      <c r="AC975" s="35">
        <v>0.53286040893141218</v>
      </c>
      <c r="AD975" s="35">
        <v>0.53489534417562612</v>
      </c>
      <c r="AE975" s="35">
        <v>0.52926598907572953</v>
      </c>
      <c r="AF975" s="35">
        <v>0.53044542107985915</v>
      </c>
      <c r="AG975" s="35">
        <v>0.53630032557465546</v>
      </c>
      <c r="AH975" s="35">
        <v>0.53507701330385415</v>
      </c>
      <c r="AI975" s="35">
        <v>0.5323951877646691</v>
      </c>
      <c r="AK975" s="28">
        <f t="shared" si="214"/>
        <v>5155.9889768637549</v>
      </c>
      <c r="AL975" s="28">
        <f t="shared" si="215"/>
        <v>5190.7756720304751</v>
      </c>
      <c r="AM975" s="28">
        <f t="shared" si="216"/>
        <v>10555.11151481151</v>
      </c>
      <c r="AN975" s="28">
        <f t="shared" si="217"/>
        <v>10599.161929855936</v>
      </c>
      <c r="AO975" s="28">
        <f t="shared" si="218"/>
        <v>5315.4786295503645</v>
      </c>
      <c r="AP975" s="28">
        <f t="shared" si="219"/>
        <v>10657.208178628243</v>
      </c>
      <c r="AQ975" s="28">
        <f t="shared" si="220"/>
        <v>10697.906883512522</v>
      </c>
      <c r="AR975" s="28">
        <f t="shared" si="221"/>
        <v>10585.31978151459</v>
      </c>
      <c r="AS975" s="28">
        <f t="shared" si="222"/>
        <v>10608.908421597183</v>
      </c>
      <c r="AT975" s="28">
        <f t="shared" si="223"/>
        <v>10726.006511493109</v>
      </c>
      <c r="AU975" s="28">
        <f t="shared" si="224"/>
        <v>10701.540266077083</v>
      </c>
      <c r="AV975" s="28">
        <f t="shared" si="225"/>
        <v>10647.903755293382</v>
      </c>
    </row>
    <row r="976" spans="1:48" x14ac:dyDescent="0.3">
      <c r="A976" s="7" t="s">
        <v>281</v>
      </c>
      <c r="B976" s="7" t="s">
        <v>659</v>
      </c>
      <c r="C976" s="7">
        <v>1312</v>
      </c>
      <c r="D976" s="2" t="s">
        <v>8</v>
      </c>
      <c r="E976" s="2">
        <v>917</v>
      </c>
      <c r="F976" s="2" t="s">
        <v>752</v>
      </c>
      <c r="G976" s="2" t="s">
        <v>658</v>
      </c>
      <c r="H976" s="8" t="s">
        <v>2099</v>
      </c>
      <c r="J976" s="1">
        <v>100000</v>
      </c>
      <c r="K976" s="1">
        <v>100000</v>
      </c>
      <c r="L976" s="1">
        <v>400000</v>
      </c>
      <c r="M976" s="1">
        <v>100000</v>
      </c>
      <c r="N976" s="1">
        <v>100000</v>
      </c>
      <c r="O976" s="1">
        <v>400000</v>
      </c>
      <c r="P976" s="1">
        <v>400000</v>
      </c>
      <c r="Q976" s="1">
        <v>200000</v>
      </c>
      <c r="R976" s="1">
        <v>400000</v>
      </c>
      <c r="S976" s="1">
        <v>200000</v>
      </c>
      <c r="T976" s="1">
        <v>500000</v>
      </c>
      <c r="U976" s="1">
        <v>400000</v>
      </c>
      <c r="V976" s="29">
        <v>0.53120000000000001</v>
      </c>
      <c r="X976" s="35">
        <v>0.51559889768637546</v>
      </c>
      <c r="Y976" s="35">
        <v>0.51907756720304754</v>
      </c>
      <c r="Z976" s="35">
        <v>0.52775557574057552</v>
      </c>
      <c r="AA976" s="35">
        <v>0.52995809649279679</v>
      </c>
      <c r="AB976" s="35">
        <v>0.53154786295503642</v>
      </c>
      <c r="AC976" s="35">
        <v>0.53286040893141218</v>
      </c>
      <c r="AD976" s="35">
        <v>0.53489534417562612</v>
      </c>
      <c r="AE976" s="35">
        <v>0.52926598907572953</v>
      </c>
      <c r="AF976" s="35">
        <v>0.53044542107985915</v>
      </c>
      <c r="AG976" s="35">
        <v>0.53630032557465546</v>
      </c>
      <c r="AH976" s="35">
        <v>0.53507701330385415</v>
      </c>
      <c r="AI976" s="35">
        <v>0.5323951877646691</v>
      </c>
      <c r="AK976" s="28">
        <f t="shared" si="214"/>
        <v>51559.889768637542</v>
      </c>
      <c r="AL976" s="28">
        <f t="shared" si="215"/>
        <v>51907.756720304751</v>
      </c>
      <c r="AM976" s="28">
        <f t="shared" si="216"/>
        <v>211102.23029623021</v>
      </c>
      <c r="AN976" s="28">
        <f t="shared" si="217"/>
        <v>52995.809649279676</v>
      </c>
      <c r="AO976" s="28">
        <f t="shared" si="218"/>
        <v>53154.78629550364</v>
      </c>
      <c r="AP976" s="28">
        <f t="shared" si="219"/>
        <v>213144.16357256487</v>
      </c>
      <c r="AQ976" s="28">
        <f t="shared" si="220"/>
        <v>213958.13767025043</v>
      </c>
      <c r="AR976" s="28">
        <f t="shared" si="221"/>
        <v>105853.1978151459</v>
      </c>
      <c r="AS976" s="28">
        <f t="shared" si="222"/>
        <v>212178.16843194366</v>
      </c>
      <c r="AT976" s="28">
        <f t="shared" si="223"/>
        <v>107260.06511493109</v>
      </c>
      <c r="AU976" s="28">
        <f t="shared" si="224"/>
        <v>267538.50665192708</v>
      </c>
      <c r="AV976" s="28">
        <f t="shared" si="225"/>
        <v>212958.07510586764</v>
      </c>
    </row>
    <row r="977" spans="1:48" x14ac:dyDescent="0.3">
      <c r="A977" s="7" t="s">
        <v>281</v>
      </c>
      <c r="B977" s="7" t="s">
        <v>659</v>
      </c>
      <c r="C977" s="7">
        <v>1312</v>
      </c>
      <c r="D977" s="2" t="s">
        <v>8</v>
      </c>
      <c r="E977" s="2">
        <v>917</v>
      </c>
      <c r="F977" s="2" t="s">
        <v>2375</v>
      </c>
      <c r="G977" s="2" t="s">
        <v>658</v>
      </c>
      <c r="H977" s="8" t="s">
        <v>2100</v>
      </c>
      <c r="J977" s="1">
        <v>400000</v>
      </c>
      <c r="K977" s="1">
        <v>100000</v>
      </c>
      <c r="L977" s="1">
        <v>200000</v>
      </c>
      <c r="M977" s="1">
        <v>100000</v>
      </c>
      <c r="N977" s="1">
        <v>100000</v>
      </c>
      <c r="O977" s="1">
        <v>400000</v>
      </c>
      <c r="P977" s="1">
        <v>400000</v>
      </c>
      <c r="Q977" s="1">
        <v>200000</v>
      </c>
      <c r="R977" s="1">
        <v>400000</v>
      </c>
      <c r="S977" s="1">
        <v>200000</v>
      </c>
      <c r="T977" s="1">
        <v>500000</v>
      </c>
      <c r="U977" s="1">
        <v>400000</v>
      </c>
      <c r="V977" s="29">
        <v>0.53120000000000001</v>
      </c>
      <c r="X977" s="35">
        <v>0.51559889768637546</v>
      </c>
      <c r="Y977" s="35">
        <v>0.51907756720304754</v>
      </c>
      <c r="Z977" s="35">
        <v>0.52775557574057552</v>
      </c>
      <c r="AA977" s="35">
        <v>0.52995809649279679</v>
      </c>
      <c r="AB977" s="35">
        <v>0.53154786295503642</v>
      </c>
      <c r="AC977" s="35">
        <v>0.53286040893141218</v>
      </c>
      <c r="AD977" s="35">
        <v>0.53489534417562612</v>
      </c>
      <c r="AE977" s="35">
        <v>0.52926598907572953</v>
      </c>
      <c r="AF977" s="35">
        <v>0.53044542107985915</v>
      </c>
      <c r="AG977" s="35">
        <v>0.53630032557465546</v>
      </c>
      <c r="AH977" s="35">
        <v>0.53507701330385415</v>
      </c>
      <c r="AI977" s="35">
        <v>0.5323951877646691</v>
      </c>
      <c r="AK977" s="28">
        <f t="shared" si="214"/>
        <v>206239.55907455017</v>
      </c>
      <c r="AL977" s="28">
        <f t="shared" si="215"/>
        <v>51907.756720304751</v>
      </c>
      <c r="AM977" s="28">
        <f t="shared" si="216"/>
        <v>105551.1151481151</v>
      </c>
      <c r="AN977" s="28">
        <f t="shared" si="217"/>
        <v>52995.809649279676</v>
      </c>
      <c r="AO977" s="28">
        <f t="shared" si="218"/>
        <v>53154.78629550364</v>
      </c>
      <c r="AP977" s="28">
        <f t="shared" si="219"/>
        <v>213144.16357256487</v>
      </c>
      <c r="AQ977" s="28">
        <f t="shared" si="220"/>
        <v>213958.13767025043</v>
      </c>
      <c r="AR977" s="28">
        <f t="shared" si="221"/>
        <v>105853.1978151459</v>
      </c>
      <c r="AS977" s="28">
        <f t="shared" si="222"/>
        <v>212178.16843194366</v>
      </c>
      <c r="AT977" s="28">
        <f t="shared" si="223"/>
        <v>107260.06511493109</v>
      </c>
      <c r="AU977" s="28">
        <f t="shared" si="224"/>
        <v>267538.50665192708</v>
      </c>
      <c r="AV977" s="28">
        <f t="shared" si="225"/>
        <v>212958.07510586764</v>
      </c>
    </row>
    <row r="978" spans="1:48" x14ac:dyDescent="0.3">
      <c r="A978" s="7" t="s">
        <v>281</v>
      </c>
      <c r="B978" s="7" t="s">
        <v>659</v>
      </c>
      <c r="C978" s="7">
        <v>1312</v>
      </c>
      <c r="D978" s="2" t="s">
        <v>8</v>
      </c>
      <c r="E978" s="2">
        <v>917</v>
      </c>
      <c r="F978" s="2" t="s">
        <v>747</v>
      </c>
      <c r="G978" s="2" t="s">
        <v>658</v>
      </c>
      <c r="H978" s="8" t="s">
        <v>2101</v>
      </c>
      <c r="J978" s="1">
        <v>100000</v>
      </c>
      <c r="K978" s="1">
        <v>100000</v>
      </c>
      <c r="L978" s="1">
        <v>200000</v>
      </c>
      <c r="M978" s="1">
        <v>100000</v>
      </c>
      <c r="N978" s="1">
        <v>100000</v>
      </c>
      <c r="O978" s="1">
        <v>400000</v>
      </c>
      <c r="P978" s="1">
        <v>400000</v>
      </c>
      <c r="Q978" s="1">
        <v>200000</v>
      </c>
      <c r="R978" s="1">
        <v>400000</v>
      </c>
      <c r="S978" s="1">
        <v>200000</v>
      </c>
      <c r="T978" s="1">
        <v>500000</v>
      </c>
      <c r="U978" s="1">
        <v>400000</v>
      </c>
      <c r="V978" s="29">
        <v>0.53120000000000001</v>
      </c>
      <c r="X978" s="35">
        <v>0.51559889768637546</v>
      </c>
      <c r="Y978" s="35">
        <v>0.51907756720304754</v>
      </c>
      <c r="Z978" s="35">
        <v>0.52775557574057552</v>
      </c>
      <c r="AA978" s="35">
        <v>0.52995809649279679</v>
      </c>
      <c r="AB978" s="35">
        <v>0.53154786295503642</v>
      </c>
      <c r="AC978" s="35">
        <v>0.53286040893141218</v>
      </c>
      <c r="AD978" s="35">
        <v>0.53489534417562612</v>
      </c>
      <c r="AE978" s="35">
        <v>0.52926598907572953</v>
      </c>
      <c r="AF978" s="35">
        <v>0.53044542107985915</v>
      </c>
      <c r="AG978" s="35">
        <v>0.53630032557465546</v>
      </c>
      <c r="AH978" s="35">
        <v>0.53507701330385415</v>
      </c>
      <c r="AI978" s="35">
        <v>0.5323951877646691</v>
      </c>
      <c r="AK978" s="28">
        <f t="shared" si="214"/>
        <v>51559.889768637542</v>
      </c>
      <c r="AL978" s="28">
        <f t="shared" si="215"/>
        <v>51907.756720304751</v>
      </c>
      <c r="AM978" s="28">
        <f t="shared" si="216"/>
        <v>105551.1151481151</v>
      </c>
      <c r="AN978" s="28">
        <f t="shared" si="217"/>
        <v>52995.809649279676</v>
      </c>
      <c r="AO978" s="28">
        <f t="shared" si="218"/>
        <v>53154.78629550364</v>
      </c>
      <c r="AP978" s="28">
        <f t="shared" si="219"/>
        <v>213144.16357256487</v>
      </c>
      <c r="AQ978" s="28">
        <f t="shared" si="220"/>
        <v>213958.13767025043</v>
      </c>
      <c r="AR978" s="28">
        <f t="shared" si="221"/>
        <v>105853.1978151459</v>
      </c>
      <c r="AS978" s="28">
        <f t="shared" si="222"/>
        <v>212178.16843194366</v>
      </c>
      <c r="AT978" s="28">
        <f t="shared" si="223"/>
        <v>107260.06511493109</v>
      </c>
      <c r="AU978" s="28">
        <f t="shared" si="224"/>
        <v>267538.50665192708</v>
      </c>
      <c r="AV978" s="28">
        <f t="shared" si="225"/>
        <v>212958.07510586764</v>
      </c>
    </row>
    <row r="979" spans="1:48" x14ac:dyDescent="0.3">
      <c r="A979" s="7" t="s">
        <v>281</v>
      </c>
      <c r="B979" s="7" t="s">
        <v>659</v>
      </c>
      <c r="C979" s="7">
        <v>1312</v>
      </c>
      <c r="D979" s="2" t="s">
        <v>8</v>
      </c>
      <c r="E979" s="2">
        <v>917</v>
      </c>
      <c r="F979" s="2" t="s">
        <v>2376</v>
      </c>
      <c r="G979" s="2" t="s">
        <v>658</v>
      </c>
      <c r="H979" s="8" t="s">
        <v>2102</v>
      </c>
      <c r="J979" s="1">
        <v>400000</v>
      </c>
      <c r="K979" s="1">
        <v>100000</v>
      </c>
      <c r="L979" s="1">
        <v>200000</v>
      </c>
      <c r="M979" s="1">
        <v>100000</v>
      </c>
      <c r="N979" s="1">
        <v>100000</v>
      </c>
      <c r="O979" s="1">
        <v>400000</v>
      </c>
      <c r="P979" s="1">
        <v>400000</v>
      </c>
      <c r="Q979" s="1">
        <v>200000</v>
      </c>
      <c r="R979" s="1">
        <v>400000</v>
      </c>
      <c r="S979" s="1">
        <v>200000</v>
      </c>
      <c r="T979" s="1">
        <v>500000</v>
      </c>
      <c r="U979" s="1">
        <v>400000</v>
      </c>
      <c r="V979" s="29">
        <v>0.53120000000000001</v>
      </c>
      <c r="X979" s="35">
        <v>0.51559889768637546</v>
      </c>
      <c r="Y979" s="35">
        <v>0.51907756720304754</v>
      </c>
      <c r="Z979" s="35">
        <v>0.52775557574057552</v>
      </c>
      <c r="AA979" s="35">
        <v>0.52995809649279679</v>
      </c>
      <c r="AB979" s="35">
        <v>0.53154786295503642</v>
      </c>
      <c r="AC979" s="35">
        <v>0.53286040893141218</v>
      </c>
      <c r="AD979" s="35">
        <v>0.53489534417562612</v>
      </c>
      <c r="AE979" s="35">
        <v>0.52926598907572953</v>
      </c>
      <c r="AF979" s="35">
        <v>0.53044542107985915</v>
      </c>
      <c r="AG979" s="35">
        <v>0.53630032557465546</v>
      </c>
      <c r="AH979" s="35">
        <v>0.53507701330385415</v>
      </c>
      <c r="AI979" s="35">
        <v>0.5323951877646691</v>
      </c>
      <c r="AK979" s="28">
        <f t="shared" si="214"/>
        <v>206239.55907455017</v>
      </c>
      <c r="AL979" s="28">
        <f t="shared" si="215"/>
        <v>51907.756720304751</v>
      </c>
      <c r="AM979" s="28">
        <f t="shared" si="216"/>
        <v>105551.1151481151</v>
      </c>
      <c r="AN979" s="28">
        <f t="shared" si="217"/>
        <v>52995.809649279676</v>
      </c>
      <c r="AO979" s="28">
        <f t="shared" si="218"/>
        <v>53154.78629550364</v>
      </c>
      <c r="AP979" s="28">
        <f t="shared" si="219"/>
        <v>213144.16357256487</v>
      </c>
      <c r="AQ979" s="28">
        <f t="shared" si="220"/>
        <v>213958.13767025043</v>
      </c>
      <c r="AR979" s="28">
        <f t="shared" si="221"/>
        <v>105853.1978151459</v>
      </c>
      <c r="AS979" s="28">
        <f t="shared" si="222"/>
        <v>212178.16843194366</v>
      </c>
      <c r="AT979" s="28">
        <f t="shared" si="223"/>
        <v>107260.06511493109</v>
      </c>
      <c r="AU979" s="28">
        <f t="shared" si="224"/>
        <v>267538.50665192708</v>
      </c>
      <c r="AV979" s="28">
        <f t="shared" si="225"/>
        <v>212958.07510586764</v>
      </c>
    </row>
    <row r="980" spans="1:48" x14ac:dyDescent="0.3">
      <c r="A980" s="7" t="s">
        <v>281</v>
      </c>
      <c r="B980" s="7" t="s">
        <v>659</v>
      </c>
      <c r="C980" s="7">
        <v>1312</v>
      </c>
      <c r="D980" s="2" t="s">
        <v>8</v>
      </c>
      <c r="E980" s="2">
        <v>917</v>
      </c>
      <c r="F980" s="2" t="s">
        <v>2377</v>
      </c>
      <c r="G980" s="2" t="s">
        <v>658</v>
      </c>
      <c r="H980" s="8" t="s">
        <v>2103</v>
      </c>
      <c r="J980" s="1">
        <v>100000</v>
      </c>
      <c r="K980" s="1">
        <v>100000</v>
      </c>
      <c r="L980" s="1">
        <v>0</v>
      </c>
      <c r="M980" s="1">
        <v>0</v>
      </c>
      <c r="N980" s="1">
        <v>0</v>
      </c>
      <c r="O980" s="1">
        <v>100000</v>
      </c>
      <c r="P980" s="1">
        <v>100000</v>
      </c>
      <c r="Q980" s="1">
        <v>100000</v>
      </c>
      <c r="R980" s="1">
        <v>100000</v>
      </c>
      <c r="S980" s="1">
        <v>100000</v>
      </c>
      <c r="T980" s="1">
        <v>10000</v>
      </c>
      <c r="U980" s="1">
        <v>10000</v>
      </c>
      <c r="V980" s="29">
        <v>0.53120000000000001</v>
      </c>
      <c r="X980" s="35">
        <v>0.51559889768637546</v>
      </c>
      <c r="Y980" s="35">
        <v>0.51907756720304754</v>
      </c>
      <c r="Z980" s="35">
        <v>0.52775557574057552</v>
      </c>
      <c r="AA980" s="35">
        <v>0.52995809649279679</v>
      </c>
      <c r="AB980" s="35">
        <v>0.53154786295503642</v>
      </c>
      <c r="AC980" s="35">
        <v>0.53286040893141218</v>
      </c>
      <c r="AD980" s="35">
        <v>0.53489534417562612</v>
      </c>
      <c r="AE980" s="35">
        <v>0.52926598907572953</v>
      </c>
      <c r="AF980" s="35">
        <v>0.53044542107985915</v>
      </c>
      <c r="AG980" s="35">
        <v>0.53630032557465546</v>
      </c>
      <c r="AH980" s="35">
        <v>0.53507701330385415</v>
      </c>
      <c r="AI980" s="35">
        <v>0.5323951877646691</v>
      </c>
      <c r="AK980" s="28">
        <f t="shared" si="214"/>
        <v>51559.889768637542</v>
      </c>
      <c r="AL980" s="28">
        <f t="shared" si="215"/>
        <v>51907.756720304751</v>
      </c>
      <c r="AM980" s="28">
        <f t="shared" si="216"/>
        <v>0</v>
      </c>
      <c r="AN980" s="28">
        <f t="shared" si="217"/>
        <v>0</v>
      </c>
      <c r="AO980" s="28">
        <f t="shared" si="218"/>
        <v>0</v>
      </c>
      <c r="AP980" s="28">
        <f t="shared" si="219"/>
        <v>53286.040893141217</v>
      </c>
      <c r="AQ980" s="28">
        <f t="shared" si="220"/>
        <v>53489.534417562609</v>
      </c>
      <c r="AR980" s="28">
        <f t="shared" si="221"/>
        <v>52926.598907572952</v>
      </c>
      <c r="AS980" s="28">
        <f t="shared" si="222"/>
        <v>53044.542107985915</v>
      </c>
      <c r="AT980" s="28">
        <f t="shared" si="223"/>
        <v>53630.032557465544</v>
      </c>
      <c r="AU980" s="28">
        <f t="shared" si="224"/>
        <v>5350.7701330385416</v>
      </c>
      <c r="AV980" s="28">
        <f t="shared" si="225"/>
        <v>5323.9518776466912</v>
      </c>
    </row>
    <row r="981" spans="1:48" x14ac:dyDescent="0.3">
      <c r="A981" s="7" t="s">
        <v>281</v>
      </c>
      <c r="B981" s="7" t="s">
        <v>659</v>
      </c>
      <c r="C981" s="7">
        <v>1312</v>
      </c>
      <c r="D981" s="2" t="s">
        <v>8</v>
      </c>
      <c r="E981" s="2">
        <v>917</v>
      </c>
      <c r="F981" s="2" t="s">
        <v>2378</v>
      </c>
      <c r="G981" s="2" t="s">
        <v>658</v>
      </c>
      <c r="H981" s="8" t="s">
        <v>2104</v>
      </c>
      <c r="J981" s="1">
        <v>50000</v>
      </c>
      <c r="K981" s="1">
        <v>50000</v>
      </c>
      <c r="L981" s="1">
        <v>100000</v>
      </c>
      <c r="M981" s="1">
        <v>100000</v>
      </c>
      <c r="N981" s="1">
        <v>10000</v>
      </c>
      <c r="O981" s="1">
        <v>100000</v>
      </c>
      <c r="P981" s="1">
        <v>100000</v>
      </c>
      <c r="Q981" s="1">
        <v>100000</v>
      </c>
      <c r="R981" s="1">
        <v>100000</v>
      </c>
      <c r="S981" s="1">
        <v>100000</v>
      </c>
      <c r="T981" s="1">
        <v>10000</v>
      </c>
      <c r="U981" s="1">
        <v>10000</v>
      </c>
      <c r="V981" s="29">
        <v>0.53120000000000001</v>
      </c>
      <c r="X981" s="35">
        <v>0.51559889768637546</v>
      </c>
      <c r="Y981" s="35">
        <v>0.51907756720304754</v>
      </c>
      <c r="Z981" s="35">
        <v>0.52775557574057552</v>
      </c>
      <c r="AA981" s="35">
        <v>0.52995809649279679</v>
      </c>
      <c r="AB981" s="35">
        <v>0.53154786295503642</v>
      </c>
      <c r="AC981" s="35">
        <v>0.53286040893141218</v>
      </c>
      <c r="AD981" s="35">
        <v>0.53489534417562612</v>
      </c>
      <c r="AE981" s="35">
        <v>0.52926598907572953</v>
      </c>
      <c r="AF981" s="35">
        <v>0.53044542107985915</v>
      </c>
      <c r="AG981" s="35">
        <v>0.53630032557465546</v>
      </c>
      <c r="AH981" s="35">
        <v>0.53507701330385415</v>
      </c>
      <c r="AI981" s="35">
        <v>0.5323951877646691</v>
      </c>
      <c r="AK981" s="28">
        <f t="shared" si="214"/>
        <v>25779.944884318771</v>
      </c>
      <c r="AL981" s="28">
        <f t="shared" si="215"/>
        <v>25953.878360152376</v>
      </c>
      <c r="AM981" s="28">
        <f t="shared" si="216"/>
        <v>52775.557574057551</v>
      </c>
      <c r="AN981" s="28">
        <f t="shared" si="217"/>
        <v>52995.809649279676</v>
      </c>
      <c r="AO981" s="28">
        <f t="shared" si="218"/>
        <v>5315.4786295503645</v>
      </c>
      <c r="AP981" s="28">
        <f t="shared" si="219"/>
        <v>53286.040893141217</v>
      </c>
      <c r="AQ981" s="28">
        <f t="shared" si="220"/>
        <v>53489.534417562609</v>
      </c>
      <c r="AR981" s="28">
        <f t="shared" si="221"/>
        <v>52926.598907572952</v>
      </c>
      <c r="AS981" s="28">
        <f t="shared" si="222"/>
        <v>53044.542107985915</v>
      </c>
      <c r="AT981" s="28">
        <f t="shared" si="223"/>
        <v>53630.032557465544</v>
      </c>
      <c r="AU981" s="28">
        <f t="shared" si="224"/>
        <v>5350.7701330385416</v>
      </c>
      <c r="AV981" s="28">
        <f t="shared" si="225"/>
        <v>5323.9518776466912</v>
      </c>
    </row>
    <row r="982" spans="1:48" x14ac:dyDescent="0.3">
      <c r="A982" s="7" t="s">
        <v>281</v>
      </c>
      <c r="B982" s="7" t="s">
        <v>659</v>
      </c>
      <c r="C982" s="7">
        <v>1312</v>
      </c>
      <c r="D982" s="2" t="s">
        <v>8</v>
      </c>
      <c r="E982" s="2">
        <v>917</v>
      </c>
      <c r="F982" s="2" t="s">
        <v>2379</v>
      </c>
      <c r="G982" s="2" t="s">
        <v>658</v>
      </c>
      <c r="H982" s="8" t="s">
        <v>2105</v>
      </c>
      <c r="J982" s="1">
        <v>10000</v>
      </c>
      <c r="K982" s="1">
        <v>10000</v>
      </c>
      <c r="L982" s="1">
        <v>90000</v>
      </c>
      <c r="M982" s="1">
        <v>30000</v>
      </c>
      <c r="N982" s="1">
        <v>30000</v>
      </c>
      <c r="O982" s="1">
        <v>30000</v>
      </c>
      <c r="P982" s="1">
        <v>30000</v>
      </c>
      <c r="Q982" s="1">
        <v>30000</v>
      </c>
      <c r="R982" s="1">
        <v>30000</v>
      </c>
      <c r="S982" s="1">
        <v>30000</v>
      </c>
      <c r="T982" s="1">
        <v>10000</v>
      </c>
      <c r="U982" s="1">
        <v>10000</v>
      </c>
      <c r="V982" s="29">
        <v>0.53120000000000001</v>
      </c>
      <c r="X982" s="35">
        <v>0.51559889768637546</v>
      </c>
      <c r="Y982" s="35">
        <v>0.51907756720304754</v>
      </c>
      <c r="Z982" s="35">
        <v>0.52775557574057552</v>
      </c>
      <c r="AA982" s="35">
        <v>0.52995809649279679</v>
      </c>
      <c r="AB982" s="35">
        <v>0.53154786295503642</v>
      </c>
      <c r="AC982" s="35">
        <v>0.53286040893141218</v>
      </c>
      <c r="AD982" s="35">
        <v>0.53489534417562612</v>
      </c>
      <c r="AE982" s="35">
        <v>0.52926598907572953</v>
      </c>
      <c r="AF982" s="35">
        <v>0.53044542107985915</v>
      </c>
      <c r="AG982" s="35">
        <v>0.53630032557465546</v>
      </c>
      <c r="AH982" s="35">
        <v>0.53507701330385415</v>
      </c>
      <c r="AI982" s="35">
        <v>0.5323951877646691</v>
      </c>
      <c r="AK982" s="28">
        <f t="shared" si="214"/>
        <v>5155.9889768637549</v>
      </c>
      <c r="AL982" s="28">
        <f t="shared" si="215"/>
        <v>5190.7756720304751</v>
      </c>
      <c r="AM982" s="28">
        <f t="shared" si="216"/>
        <v>47498.001816651798</v>
      </c>
      <c r="AN982" s="28">
        <f t="shared" si="217"/>
        <v>15898.742894783903</v>
      </c>
      <c r="AO982" s="28">
        <f t="shared" si="218"/>
        <v>15946.435888651093</v>
      </c>
      <c r="AP982" s="28">
        <f t="shared" si="219"/>
        <v>15985.812267942365</v>
      </c>
      <c r="AQ982" s="28">
        <f t="shared" si="220"/>
        <v>16046.860325268784</v>
      </c>
      <c r="AR982" s="28">
        <f t="shared" si="221"/>
        <v>15877.979672271886</v>
      </c>
      <c r="AS982" s="28">
        <f t="shared" si="222"/>
        <v>15913.362632395774</v>
      </c>
      <c r="AT982" s="28">
        <f t="shared" si="223"/>
        <v>16089.009767239664</v>
      </c>
      <c r="AU982" s="28">
        <f t="shared" si="224"/>
        <v>5350.7701330385416</v>
      </c>
      <c r="AV982" s="28">
        <f t="shared" si="225"/>
        <v>5323.9518776466912</v>
      </c>
    </row>
    <row r="983" spans="1:48" x14ac:dyDescent="0.3">
      <c r="A983" s="7" t="s">
        <v>281</v>
      </c>
      <c r="B983" s="7" t="s">
        <v>659</v>
      </c>
      <c r="C983" s="7">
        <v>1312</v>
      </c>
      <c r="D983" s="2" t="s">
        <v>8</v>
      </c>
      <c r="E983" s="2">
        <v>917</v>
      </c>
      <c r="F983" s="2" t="s">
        <v>2380</v>
      </c>
      <c r="G983" s="2" t="s">
        <v>658</v>
      </c>
      <c r="H983" s="8" t="s">
        <v>2106</v>
      </c>
      <c r="J983" s="1">
        <v>10000</v>
      </c>
      <c r="K983" s="1">
        <v>10000</v>
      </c>
      <c r="L983" s="1">
        <v>200000</v>
      </c>
      <c r="M983" s="1">
        <v>90000</v>
      </c>
      <c r="N983" s="1">
        <v>90000</v>
      </c>
      <c r="O983" s="1">
        <v>200000</v>
      </c>
      <c r="P983" s="1">
        <v>200000</v>
      </c>
      <c r="Q983" s="1">
        <v>200000</v>
      </c>
      <c r="R983" s="1">
        <v>200000</v>
      </c>
      <c r="S983" s="1">
        <v>200000</v>
      </c>
      <c r="T983" s="1">
        <v>200000</v>
      </c>
      <c r="U983" s="1">
        <v>200000</v>
      </c>
      <c r="V983" s="29">
        <v>0.53120000000000001</v>
      </c>
      <c r="X983" s="35">
        <v>0.51559889768637546</v>
      </c>
      <c r="Y983" s="35">
        <v>0.51907756720304754</v>
      </c>
      <c r="Z983" s="35">
        <v>0.52775557574057552</v>
      </c>
      <c r="AA983" s="35">
        <v>0.52995809649279679</v>
      </c>
      <c r="AB983" s="35">
        <v>0.53154786295503642</v>
      </c>
      <c r="AC983" s="35">
        <v>0.53286040893141218</v>
      </c>
      <c r="AD983" s="35">
        <v>0.53489534417562612</v>
      </c>
      <c r="AE983" s="35">
        <v>0.52926598907572953</v>
      </c>
      <c r="AF983" s="35">
        <v>0.53044542107985915</v>
      </c>
      <c r="AG983" s="35">
        <v>0.53630032557465546</v>
      </c>
      <c r="AH983" s="35">
        <v>0.53507701330385415</v>
      </c>
      <c r="AI983" s="35">
        <v>0.5323951877646691</v>
      </c>
      <c r="AK983" s="28">
        <f t="shared" si="214"/>
        <v>5155.9889768637549</v>
      </c>
      <c r="AL983" s="28">
        <f t="shared" si="215"/>
        <v>5190.7756720304751</v>
      </c>
      <c r="AM983" s="28">
        <f t="shared" si="216"/>
        <v>105551.1151481151</v>
      </c>
      <c r="AN983" s="28">
        <f t="shared" si="217"/>
        <v>47696.228684351714</v>
      </c>
      <c r="AO983" s="28">
        <f t="shared" si="218"/>
        <v>47839.307665953274</v>
      </c>
      <c r="AP983" s="28">
        <f t="shared" si="219"/>
        <v>106572.08178628243</v>
      </c>
      <c r="AQ983" s="28">
        <f t="shared" si="220"/>
        <v>106979.06883512522</v>
      </c>
      <c r="AR983" s="28">
        <f t="shared" si="221"/>
        <v>105853.1978151459</v>
      </c>
      <c r="AS983" s="28">
        <f t="shared" si="222"/>
        <v>106089.08421597183</v>
      </c>
      <c r="AT983" s="28">
        <f t="shared" si="223"/>
        <v>107260.06511493109</v>
      </c>
      <c r="AU983" s="28">
        <f t="shared" si="224"/>
        <v>107015.40266077084</v>
      </c>
      <c r="AV983" s="28">
        <f t="shared" si="225"/>
        <v>106479.03755293382</v>
      </c>
    </row>
    <row r="984" spans="1:48" x14ac:dyDescent="0.3">
      <c r="A984" s="7" t="s">
        <v>281</v>
      </c>
      <c r="B984" s="7" t="s">
        <v>659</v>
      </c>
      <c r="C984" s="7">
        <v>1312</v>
      </c>
      <c r="D984" s="2" t="s">
        <v>8</v>
      </c>
      <c r="E984" s="2">
        <v>917</v>
      </c>
      <c r="F984" s="2" t="s">
        <v>2756</v>
      </c>
      <c r="G984" s="2" t="s">
        <v>658</v>
      </c>
      <c r="H984" s="8" t="s">
        <v>2107</v>
      </c>
      <c r="J984" s="1">
        <v>50000</v>
      </c>
      <c r="K984" s="1">
        <v>50000</v>
      </c>
      <c r="L984" s="1">
        <v>0</v>
      </c>
      <c r="M984" s="1">
        <v>0</v>
      </c>
      <c r="N984" s="1">
        <v>0</v>
      </c>
      <c r="O984" s="1">
        <v>100000</v>
      </c>
      <c r="P984" s="1">
        <v>0</v>
      </c>
      <c r="Q984" s="1">
        <v>0</v>
      </c>
      <c r="R984" s="1">
        <v>0</v>
      </c>
      <c r="S984" s="1">
        <v>100000</v>
      </c>
      <c r="T984" s="1">
        <v>10000</v>
      </c>
      <c r="U984" s="1">
        <v>10000</v>
      </c>
      <c r="V984" s="29">
        <v>0.53120000000000001</v>
      </c>
      <c r="X984" s="35">
        <v>0.51559889768637546</v>
      </c>
      <c r="Y984" s="35">
        <v>0.51907756720304754</v>
      </c>
      <c r="Z984" s="35">
        <v>0.52775557574057552</v>
      </c>
      <c r="AA984" s="35">
        <v>0.52995809649279679</v>
      </c>
      <c r="AB984" s="35">
        <v>0.53154786295503642</v>
      </c>
      <c r="AC984" s="35">
        <v>0.53286040893141218</v>
      </c>
      <c r="AD984" s="35">
        <v>0.53489534417562612</v>
      </c>
      <c r="AE984" s="35">
        <v>0.52926598907572953</v>
      </c>
      <c r="AF984" s="35">
        <v>0.53044542107985915</v>
      </c>
      <c r="AG984" s="35">
        <v>0.53630032557465546</v>
      </c>
      <c r="AH984" s="35">
        <v>0.53507701330385415</v>
      </c>
      <c r="AI984" s="35">
        <v>0.5323951877646691</v>
      </c>
      <c r="AK984" s="28">
        <f t="shared" si="214"/>
        <v>25779.944884318771</v>
      </c>
      <c r="AL984" s="28">
        <f t="shared" si="215"/>
        <v>25953.878360152376</v>
      </c>
      <c r="AM984" s="28">
        <f t="shared" si="216"/>
        <v>0</v>
      </c>
      <c r="AN984" s="28">
        <f t="shared" si="217"/>
        <v>0</v>
      </c>
      <c r="AO984" s="28">
        <f t="shared" si="218"/>
        <v>0</v>
      </c>
      <c r="AP984" s="28">
        <f t="shared" si="219"/>
        <v>53286.040893141217</v>
      </c>
      <c r="AQ984" s="28">
        <f t="shared" si="220"/>
        <v>0</v>
      </c>
      <c r="AR984" s="28">
        <f t="shared" si="221"/>
        <v>0</v>
      </c>
      <c r="AS984" s="28">
        <f t="shared" si="222"/>
        <v>0</v>
      </c>
      <c r="AT984" s="28">
        <f t="shared" si="223"/>
        <v>53630.032557465544</v>
      </c>
      <c r="AU984" s="28">
        <f t="shared" si="224"/>
        <v>5350.7701330385416</v>
      </c>
      <c r="AV984" s="28">
        <f t="shared" si="225"/>
        <v>5323.9518776466912</v>
      </c>
    </row>
    <row r="985" spans="1:48" x14ac:dyDescent="0.3">
      <c r="A985" s="7" t="s">
        <v>281</v>
      </c>
      <c r="B985" s="7" t="s">
        <v>659</v>
      </c>
      <c r="C985" s="7">
        <v>1312</v>
      </c>
      <c r="D985" s="2" t="s">
        <v>8</v>
      </c>
      <c r="E985" s="2">
        <v>917</v>
      </c>
      <c r="F985" s="2" t="s">
        <v>2381</v>
      </c>
      <c r="G985" s="2" t="s">
        <v>658</v>
      </c>
      <c r="H985" s="8" t="s">
        <v>2108</v>
      </c>
      <c r="J985" s="1">
        <v>200000</v>
      </c>
      <c r="K985" s="1">
        <v>500000</v>
      </c>
      <c r="L985" s="1">
        <v>200000</v>
      </c>
      <c r="M985" s="1">
        <v>200000</v>
      </c>
      <c r="N985" s="1">
        <v>200000</v>
      </c>
      <c r="O985" s="1">
        <v>200000</v>
      </c>
      <c r="P985" s="1">
        <v>200000</v>
      </c>
      <c r="Q985" s="1">
        <v>200000</v>
      </c>
      <c r="R985" s="1">
        <v>200000</v>
      </c>
      <c r="S985" s="1">
        <v>500000</v>
      </c>
      <c r="T985" s="1">
        <v>500000</v>
      </c>
      <c r="U985" s="1">
        <v>500000</v>
      </c>
      <c r="V985" s="29">
        <v>0.53120000000000001</v>
      </c>
      <c r="X985" s="35">
        <v>0.51559889768637546</v>
      </c>
      <c r="Y985" s="35">
        <v>0.51907756720304754</v>
      </c>
      <c r="Z985" s="35">
        <v>0.52775557574057552</v>
      </c>
      <c r="AA985" s="35">
        <v>0.52995809649279679</v>
      </c>
      <c r="AB985" s="35">
        <v>0.53154786295503642</v>
      </c>
      <c r="AC985" s="35">
        <v>0.53286040893141218</v>
      </c>
      <c r="AD985" s="35">
        <v>0.53489534417562612</v>
      </c>
      <c r="AE985" s="35">
        <v>0.52926598907572953</v>
      </c>
      <c r="AF985" s="35">
        <v>0.53044542107985915</v>
      </c>
      <c r="AG985" s="35">
        <v>0.53630032557465546</v>
      </c>
      <c r="AH985" s="35">
        <v>0.53507701330385415</v>
      </c>
      <c r="AI985" s="35">
        <v>0.5323951877646691</v>
      </c>
      <c r="AK985" s="28">
        <f t="shared" si="214"/>
        <v>103119.77953727508</v>
      </c>
      <c r="AL985" s="28">
        <f t="shared" si="215"/>
        <v>259538.78360152378</v>
      </c>
      <c r="AM985" s="28">
        <f t="shared" si="216"/>
        <v>105551.1151481151</v>
      </c>
      <c r="AN985" s="28">
        <f t="shared" si="217"/>
        <v>105991.61929855935</v>
      </c>
      <c r="AO985" s="28">
        <f t="shared" si="218"/>
        <v>106309.57259100728</v>
      </c>
      <c r="AP985" s="28">
        <f t="shared" si="219"/>
        <v>106572.08178628243</v>
      </c>
      <c r="AQ985" s="28">
        <f t="shared" si="220"/>
        <v>106979.06883512522</v>
      </c>
      <c r="AR985" s="28">
        <f t="shared" si="221"/>
        <v>105853.1978151459</v>
      </c>
      <c r="AS985" s="28">
        <f t="shared" si="222"/>
        <v>106089.08421597183</v>
      </c>
      <c r="AT985" s="28">
        <f t="shared" si="223"/>
        <v>268150.16278732772</v>
      </c>
      <c r="AU985" s="28">
        <f t="shared" si="224"/>
        <v>267538.50665192708</v>
      </c>
      <c r="AV985" s="28">
        <f t="shared" si="225"/>
        <v>266197.59388233454</v>
      </c>
    </row>
    <row r="986" spans="1:48" x14ac:dyDescent="0.3">
      <c r="A986" s="7" t="s">
        <v>281</v>
      </c>
      <c r="B986" s="7" t="s">
        <v>659</v>
      </c>
      <c r="C986" s="7">
        <v>1312</v>
      </c>
      <c r="D986" s="2" t="s">
        <v>8</v>
      </c>
      <c r="E986" s="2">
        <v>917</v>
      </c>
      <c r="F986" s="2" t="s">
        <v>2382</v>
      </c>
      <c r="G986" s="2" t="s">
        <v>658</v>
      </c>
      <c r="H986" s="8" t="s">
        <v>2109</v>
      </c>
      <c r="J986" s="1">
        <v>200000</v>
      </c>
      <c r="K986" s="1">
        <v>200000</v>
      </c>
      <c r="L986" s="1">
        <v>300000</v>
      </c>
      <c r="M986" s="1">
        <v>300000</v>
      </c>
      <c r="N986" s="1">
        <v>300000</v>
      </c>
      <c r="O986" s="1">
        <v>300000</v>
      </c>
      <c r="P986" s="1">
        <v>300000</v>
      </c>
      <c r="Q986" s="1">
        <v>300000</v>
      </c>
      <c r="R986" s="1">
        <v>300000</v>
      </c>
      <c r="S986" s="1">
        <v>200000</v>
      </c>
      <c r="T986" s="1">
        <v>100000</v>
      </c>
      <c r="U986" s="1">
        <v>100000</v>
      </c>
      <c r="V986" s="29">
        <v>0.53120000000000001</v>
      </c>
      <c r="X986" s="35">
        <v>0.51559889768637546</v>
      </c>
      <c r="Y986" s="35">
        <v>0.51907756720304754</v>
      </c>
      <c r="Z986" s="35">
        <v>0.52775557574057552</v>
      </c>
      <c r="AA986" s="35">
        <v>0.52995809649279679</v>
      </c>
      <c r="AB986" s="35">
        <v>0.53154786295503642</v>
      </c>
      <c r="AC986" s="35">
        <v>0.53286040893141218</v>
      </c>
      <c r="AD986" s="35">
        <v>0.53489534417562612</v>
      </c>
      <c r="AE986" s="35">
        <v>0.52926598907572953</v>
      </c>
      <c r="AF986" s="35">
        <v>0.53044542107985915</v>
      </c>
      <c r="AG986" s="35">
        <v>0.53630032557465546</v>
      </c>
      <c r="AH986" s="35">
        <v>0.53507701330385415</v>
      </c>
      <c r="AI986" s="35">
        <v>0.5323951877646691</v>
      </c>
      <c r="AK986" s="28">
        <f t="shared" si="214"/>
        <v>103119.77953727508</v>
      </c>
      <c r="AL986" s="28">
        <f t="shared" si="215"/>
        <v>103815.5134406095</v>
      </c>
      <c r="AM986" s="28">
        <f t="shared" si="216"/>
        <v>158326.67272217266</v>
      </c>
      <c r="AN986" s="28">
        <f t="shared" si="217"/>
        <v>158987.42894783904</v>
      </c>
      <c r="AO986" s="28">
        <f t="shared" si="218"/>
        <v>159464.35888651092</v>
      </c>
      <c r="AP986" s="28">
        <f t="shared" si="219"/>
        <v>159858.12267942366</v>
      </c>
      <c r="AQ986" s="28">
        <f t="shared" si="220"/>
        <v>160468.60325268784</v>
      </c>
      <c r="AR986" s="28">
        <f t="shared" si="221"/>
        <v>158779.79672271886</v>
      </c>
      <c r="AS986" s="28">
        <f t="shared" si="222"/>
        <v>159133.62632395775</v>
      </c>
      <c r="AT986" s="28">
        <f t="shared" si="223"/>
        <v>107260.06511493109</v>
      </c>
      <c r="AU986" s="28">
        <f t="shared" si="224"/>
        <v>53507.701330385418</v>
      </c>
      <c r="AV986" s="28">
        <f t="shared" si="225"/>
        <v>53239.51877646691</v>
      </c>
    </row>
    <row r="987" spans="1:48" x14ac:dyDescent="0.3">
      <c r="A987" s="7" t="s">
        <v>281</v>
      </c>
      <c r="B987" s="7" t="s">
        <v>659</v>
      </c>
      <c r="C987" s="7">
        <v>1312</v>
      </c>
      <c r="D987" s="2" t="s">
        <v>8</v>
      </c>
      <c r="E987" s="2">
        <v>917</v>
      </c>
      <c r="F987" s="2" t="s">
        <v>2383</v>
      </c>
      <c r="G987" s="2" t="s">
        <v>658</v>
      </c>
      <c r="H987" s="8" t="s">
        <v>2110</v>
      </c>
      <c r="J987" s="1">
        <v>100000</v>
      </c>
      <c r="K987" s="1">
        <v>100000</v>
      </c>
      <c r="L987" s="1">
        <v>200000</v>
      </c>
      <c r="M987" s="1">
        <v>100000</v>
      </c>
      <c r="N987" s="1">
        <v>200000</v>
      </c>
      <c r="O987" s="1">
        <v>200000</v>
      </c>
      <c r="P987" s="1">
        <v>200000</v>
      </c>
      <c r="Q987" s="1">
        <v>200000</v>
      </c>
      <c r="R987" s="1">
        <v>200000</v>
      </c>
      <c r="S987" s="1">
        <v>200000</v>
      </c>
      <c r="T987" s="1">
        <v>100000</v>
      </c>
      <c r="U987" s="1">
        <v>100000</v>
      </c>
      <c r="V987" s="29">
        <v>0.53120000000000001</v>
      </c>
      <c r="X987" s="35">
        <v>0.51559889768637546</v>
      </c>
      <c r="Y987" s="35">
        <v>0.51907756720304754</v>
      </c>
      <c r="Z987" s="35">
        <v>0.52775557574057552</v>
      </c>
      <c r="AA987" s="35">
        <v>0.52995809649279679</v>
      </c>
      <c r="AB987" s="35">
        <v>0.53154786295503642</v>
      </c>
      <c r="AC987" s="35">
        <v>0.53286040893141218</v>
      </c>
      <c r="AD987" s="35">
        <v>0.53489534417562612</v>
      </c>
      <c r="AE987" s="35">
        <v>0.52926598907572953</v>
      </c>
      <c r="AF987" s="35">
        <v>0.53044542107985915</v>
      </c>
      <c r="AG987" s="35">
        <v>0.53630032557465546</v>
      </c>
      <c r="AH987" s="35">
        <v>0.53507701330385415</v>
      </c>
      <c r="AI987" s="35">
        <v>0.5323951877646691</v>
      </c>
      <c r="AK987" s="28">
        <f t="shared" si="214"/>
        <v>51559.889768637542</v>
      </c>
      <c r="AL987" s="28">
        <f t="shared" si="215"/>
        <v>51907.756720304751</v>
      </c>
      <c r="AM987" s="28">
        <f t="shared" si="216"/>
        <v>105551.1151481151</v>
      </c>
      <c r="AN987" s="28">
        <f t="shared" si="217"/>
        <v>52995.809649279676</v>
      </c>
      <c r="AO987" s="28">
        <f t="shared" si="218"/>
        <v>106309.57259100728</v>
      </c>
      <c r="AP987" s="28">
        <f t="shared" si="219"/>
        <v>106572.08178628243</v>
      </c>
      <c r="AQ987" s="28">
        <f t="shared" si="220"/>
        <v>106979.06883512522</v>
      </c>
      <c r="AR987" s="28">
        <f t="shared" si="221"/>
        <v>105853.1978151459</v>
      </c>
      <c r="AS987" s="28">
        <f t="shared" si="222"/>
        <v>106089.08421597183</v>
      </c>
      <c r="AT987" s="28">
        <f t="shared" si="223"/>
        <v>107260.06511493109</v>
      </c>
      <c r="AU987" s="28">
        <f t="shared" si="224"/>
        <v>53507.701330385418</v>
      </c>
      <c r="AV987" s="28">
        <f t="shared" si="225"/>
        <v>53239.51877646691</v>
      </c>
    </row>
    <row r="988" spans="1:48" x14ac:dyDescent="0.3">
      <c r="A988" s="7" t="s">
        <v>281</v>
      </c>
      <c r="B988" s="7" t="s">
        <v>659</v>
      </c>
      <c r="C988" s="7">
        <v>1312</v>
      </c>
      <c r="D988" s="2" t="s">
        <v>8</v>
      </c>
      <c r="E988" s="2">
        <v>917</v>
      </c>
      <c r="F988" s="2" t="s">
        <v>753</v>
      </c>
      <c r="G988" s="2" t="s">
        <v>658</v>
      </c>
      <c r="H988" s="8" t="s">
        <v>2111</v>
      </c>
      <c r="J988" s="1">
        <v>200000</v>
      </c>
      <c r="K988" s="1">
        <v>200000</v>
      </c>
      <c r="L988" s="1">
        <v>200000</v>
      </c>
      <c r="M988" s="1">
        <v>100000</v>
      </c>
      <c r="N988" s="1">
        <v>200000</v>
      </c>
      <c r="O988" s="1">
        <v>200000</v>
      </c>
      <c r="P988" s="1">
        <v>200000</v>
      </c>
      <c r="Q988" s="1">
        <v>200000</v>
      </c>
      <c r="R988" s="1">
        <v>200000</v>
      </c>
      <c r="S988" s="1">
        <v>400000</v>
      </c>
      <c r="T988" s="1">
        <v>400000</v>
      </c>
      <c r="U988" s="1">
        <v>400000</v>
      </c>
      <c r="V988" s="29">
        <v>0.53120000000000001</v>
      </c>
      <c r="X988" s="35">
        <v>0.51559889768637546</v>
      </c>
      <c r="Y988" s="35">
        <v>0.51907756720304754</v>
      </c>
      <c r="Z988" s="35">
        <v>0.52775557574057552</v>
      </c>
      <c r="AA988" s="35">
        <v>0.52995809649279679</v>
      </c>
      <c r="AB988" s="35">
        <v>0.53154786295503642</v>
      </c>
      <c r="AC988" s="35">
        <v>0.53286040893141218</v>
      </c>
      <c r="AD988" s="35">
        <v>0.53489534417562612</v>
      </c>
      <c r="AE988" s="35">
        <v>0.52926598907572953</v>
      </c>
      <c r="AF988" s="35">
        <v>0.53044542107985915</v>
      </c>
      <c r="AG988" s="35">
        <v>0.53630032557465546</v>
      </c>
      <c r="AH988" s="35">
        <v>0.53507701330385415</v>
      </c>
      <c r="AI988" s="35">
        <v>0.5323951877646691</v>
      </c>
      <c r="AK988" s="28">
        <f t="shared" si="214"/>
        <v>103119.77953727508</v>
      </c>
      <c r="AL988" s="28">
        <f t="shared" si="215"/>
        <v>103815.5134406095</v>
      </c>
      <c r="AM988" s="28">
        <f t="shared" si="216"/>
        <v>105551.1151481151</v>
      </c>
      <c r="AN988" s="28">
        <f t="shared" si="217"/>
        <v>52995.809649279676</v>
      </c>
      <c r="AO988" s="28">
        <f t="shared" si="218"/>
        <v>106309.57259100728</v>
      </c>
      <c r="AP988" s="28">
        <f t="shared" si="219"/>
        <v>106572.08178628243</v>
      </c>
      <c r="AQ988" s="28">
        <f t="shared" si="220"/>
        <v>106979.06883512522</v>
      </c>
      <c r="AR988" s="28">
        <f t="shared" si="221"/>
        <v>105853.1978151459</v>
      </c>
      <c r="AS988" s="28">
        <f t="shared" si="222"/>
        <v>106089.08421597183</v>
      </c>
      <c r="AT988" s="28">
        <f t="shared" si="223"/>
        <v>214520.13022986217</v>
      </c>
      <c r="AU988" s="28">
        <f t="shared" si="224"/>
        <v>214030.80532154167</v>
      </c>
      <c r="AV988" s="28">
        <f t="shared" si="225"/>
        <v>212958.07510586764</v>
      </c>
    </row>
    <row r="989" spans="1:48" x14ac:dyDescent="0.3">
      <c r="A989" s="7" t="s">
        <v>281</v>
      </c>
      <c r="B989" s="7" t="s">
        <v>659</v>
      </c>
      <c r="C989" s="7">
        <v>1312</v>
      </c>
      <c r="D989" s="2" t="s">
        <v>8</v>
      </c>
      <c r="E989" s="2">
        <v>917</v>
      </c>
      <c r="F989" s="2" t="s">
        <v>2757</v>
      </c>
      <c r="G989" s="2" t="s">
        <v>658</v>
      </c>
      <c r="H989" s="8" t="s">
        <v>2112</v>
      </c>
      <c r="J989" s="1">
        <v>300000</v>
      </c>
      <c r="K989" s="1">
        <v>300000</v>
      </c>
      <c r="L989" s="1">
        <v>1000000</v>
      </c>
      <c r="M989" s="1">
        <v>200000</v>
      </c>
      <c r="N989" s="1">
        <v>300000</v>
      </c>
      <c r="O989" s="1">
        <v>1000000</v>
      </c>
      <c r="P989" s="1">
        <v>1000000</v>
      </c>
      <c r="Q989" s="1">
        <v>1000000</v>
      </c>
      <c r="R989" s="1">
        <v>1000000</v>
      </c>
      <c r="S989" s="1">
        <v>300000</v>
      </c>
      <c r="T989" s="1">
        <v>1000000</v>
      </c>
      <c r="U989" s="1">
        <v>1000000</v>
      </c>
      <c r="V989" s="29">
        <v>0.53120000000000001</v>
      </c>
      <c r="X989" s="35">
        <v>0.51559889768637546</v>
      </c>
      <c r="Y989" s="35">
        <v>0.51907756720304754</v>
      </c>
      <c r="Z989" s="35">
        <v>0.52775557574057552</v>
      </c>
      <c r="AA989" s="35">
        <v>0.52995809649279679</v>
      </c>
      <c r="AB989" s="35">
        <v>0.53154786295503642</v>
      </c>
      <c r="AC989" s="35">
        <v>0.53286040893141218</v>
      </c>
      <c r="AD989" s="35">
        <v>0.53489534417562612</v>
      </c>
      <c r="AE989" s="35">
        <v>0.52926598907572953</v>
      </c>
      <c r="AF989" s="35">
        <v>0.53044542107985915</v>
      </c>
      <c r="AG989" s="35">
        <v>0.53630032557465546</v>
      </c>
      <c r="AH989" s="35">
        <v>0.53507701330385415</v>
      </c>
      <c r="AI989" s="35">
        <v>0.5323951877646691</v>
      </c>
      <c r="AK989" s="28">
        <f t="shared" si="214"/>
        <v>154679.66930591263</v>
      </c>
      <c r="AL989" s="28">
        <f t="shared" si="215"/>
        <v>155723.27016091425</v>
      </c>
      <c r="AM989" s="28">
        <f t="shared" si="216"/>
        <v>527755.57574057556</v>
      </c>
      <c r="AN989" s="28">
        <f t="shared" si="217"/>
        <v>105991.61929855935</v>
      </c>
      <c r="AO989" s="28">
        <f t="shared" si="218"/>
        <v>159464.35888651092</v>
      </c>
      <c r="AP989" s="28">
        <f t="shared" si="219"/>
        <v>532860.40893141215</v>
      </c>
      <c r="AQ989" s="28">
        <f t="shared" si="220"/>
        <v>534895.34417562617</v>
      </c>
      <c r="AR989" s="28">
        <f t="shared" si="221"/>
        <v>529265.98907572951</v>
      </c>
      <c r="AS989" s="28">
        <f t="shared" si="222"/>
        <v>530445.42107985914</v>
      </c>
      <c r="AT989" s="28">
        <f t="shared" si="223"/>
        <v>160890.09767239663</v>
      </c>
      <c r="AU989" s="28">
        <f t="shared" si="224"/>
        <v>535077.01330385415</v>
      </c>
      <c r="AV989" s="28">
        <f t="shared" si="225"/>
        <v>532395.18776466907</v>
      </c>
    </row>
    <row r="990" spans="1:48" x14ac:dyDescent="0.3">
      <c r="A990" s="7" t="s">
        <v>281</v>
      </c>
      <c r="B990" s="7" t="s">
        <v>659</v>
      </c>
      <c r="C990" s="7">
        <v>1312</v>
      </c>
      <c r="D990" s="2" t="s">
        <v>8</v>
      </c>
      <c r="E990" s="2">
        <v>917</v>
      </c>
      <c r="F990" s="2" t="s">
        <v>2388</v>
      </c>
      <c r="G990" s="2" t="s">
        <v>658</v>
      </c>
      <c r="H990" s="8" t="s">
        <v>2113</v>
      </c>
      <c r="J990" s="1">
        <v>50000</v>
      </c>
      <c r="K990" s="1">
        <v>50000</v>
      </c>
      <c r="L990" s="1">
        <v>50000</v>
      </c>
      <c r="M990" s="1">
        <v>300000</v>
      </c>
      <c r="N990" s="1">
        <v>90000</v>
      </c>
      <c r="O990" s="1">
        <v>500000</v>
      </c>
      <c r="P990" s="1">
        <v>500000</v>
      </c>
      <c r="Q990" s="1">
        <v>500000</v>
      </c>
      <c r="R990" s="1">
        <v>500000</v>
      </c>
      <c r="S990" s="1">
        <v>300000</v>
      </c>
      <c r="T990" s="1">
        <v>500000</v>
      </c>
      <c r="U990" s="1">
        <v>500000</v>
      </c>
      <c r="V990" s="29">
        <v>0.53120000000000001</v>
      </c>
      <c r="X990" s="35">
        <v>0.51559889768637546</v>
      </c>
      <c r="Y990" s="35">
        <v>0.51907756720304754</v>
      </c>
      <c r="Z990" s="35">
        <v>0.52775557574057552</v>
      </c>
      <c r="AA990" s="35">
        <v>0.52995809649279679</v>
      </c>
      <c r="AB990" s="35">
        <v>0.53154786295503642</v>
      </c>
      <c r="AC990" s="35">
        <v>0.53286040893141218</v>
      </c>
      <c r="AD990" s="35">
        <v>0.53489534417562612</v>
      </c>
      <c r="AE990" s="35">
        <v>0.52926598907572953</v>
      </c>
      <c r="AF990" s="35">
        <v>0.53044542107985915</v>
      </c>
      <c r="AG990" s="35">
        <v>0.53630032557465546</v>
      </c>
      <c r="AH990" s="35">
        <v>0.53507701330385415</v>
      </c>
      <c r="AI990" s="35">
        <v>0.5323951877646691</v>
      </c>
      <c r="AK990" s="28">
        <f t="shared" si="214"/>
        <v>25779.944884318771</v>
      </c>
      <c r="AL990" s="28">
        <f t="shared" si="215"/>
        <v>25953.878360152376</v>
      </c>
      <c r="AM990" s="28">
        <f t="shared" si="216"/>
        <v>26387.778787028776</v>
      </c>
      <c r="AN990" s="28">
        <f t="shared" si="217"/>
        <v>158987.42894783904</v>
      </c>
      <c r="AO990" s="28">
        <f t="shared" si="218"/>
        <v>47839.307665953274</v>
      </c>
      <c r="AP990" s="28">
        <f t="shared" si="219"/>
        <v>266430.20446570608</v>
      </c>
      <c r="AQ990" s="28">
        <f t="shared" si="220"/>
        <v>267447.67208781309</v>
      </c>
      <c r="AR990" s="28">
        <f t="shared" si="221"/>
        <v>264632.99453786475</v>
      </c>
      <c r="AS990" s="28">
        <f t="shared" si="222"/>
        <v>265222.71053992957</v>
      </c>
      <c r="AT990" s="28">
        <f t="shared" si="223"/>
        <v>160890.09767239663</v>
      </c>
      <c r="AU990" s="28">
        <f t="shared" si="224"/>
        <v>267538.50665192708</v>
      </c>
      <c r="AV990" s="28">
        <f t="shared" si="225"/>
        <v>266197.59388233454</v>
      </c>
    </row>
    <row r="991" spans="1:48" x14ac:dyDescent="0.3">
      <c r="A991" s="7" t="s">
        <v>281</v>
      </c>
      <c r="B991" s="7" t="s">
        <v>659</v>
      </c>
      <c r="C991" s="7">
        <v>1312</v>
      </c>
      <c r="D991" s="2" t="s">
        <v>8</v>
      </c>
      <c r="E991" s="2">
        <v>917</v>
      </c>
      <c r="F991" s="2" t="s">
        <v>2758</v>
      </c>
      <c r="G991" s="2" t="s">
        <v>658</v>
      </c>
      <c r="H991" s="8" t="s">
        <v>2114</v>
      </c>
      <c r="J991" s="1">
        <v>500000</v>
      </c>
      <c r="K991" s="1">
        <v>500000</v>
      </c>
      <c r="L991" s="1">
        <v>500000</v>
      </c>
      <c r="M991" s="1">
        <v>200000</v>
      </c>
      <c r="N991" s="1">
        <v>90000</v>
      </c>
      <c r="O991" s="1">
        <v>500000</v>
      </c>
      <c r="P991" s="1">
        <v>500000</v>
      </c>
      <c r="Q991" s="1">
        <v>500000</v>
      </c>
      <c r="R991" s="1">
        <v>500000</v>
      </c>
      <c r="S991" s="1">
        <v>300000</v>
      </c>
      <c r="T991" s="1">
        <v>500000</v>
      </c>
      <c r="U991" s="1">
        <v>500000</v>
      </c>
      <c r="V991" s="29">
        <v>0.53120000000000001</v>
      </c>
      <c r="X991" s="35">
        <v>0.51559889768637546</v>
      </c>
      <c r="Y991" s="35">
        <v>0.51907756720304754</v>
      </c>
      <c r="Z991" s="35">
        <v>0.52775557574057552</v>
      </c>
      <c r="AA991" s="35">
        <v>0.52995809649279679</v>
      </c>
      <c r="AB991" s="35">
        <v>0.53154786295503642</v>
      </c>
      <c r="AC991" s="35">
        <v>0.53286040893141218</v>
      </c>
      <c r="AD991" s="35">
        <v>0.53489534417562612</v>
      </c>
      <c r="AE991" s="35">
        <v>0.52926598907572953</v>
      </c>
      <c r="AF991" s="35">
        <v>0.53044542107985915</v>
      </c>
      <c r="AG991" s="35">
        <v>0.53630032557465546</v>
      </c>
      <c r="AH991" s="35">
        <v>0.53507701330385415</v>
      </c>
      <c r="AI991" s="35">
        <v>0.5323951877646691</v>
      </c>
      <c r="AK991" s="28">
        <f t="shared" si="214"/>
        <v>257799.44884318774</v>
      </c>
      <c r="AL991" s="28">
        <f t="shared" si="215"/>
        <v>259538.78360152378</v>
      </c>
      <c r="AM991" s="28">
        <f t="shared" si="216"/>
        <v>263877.78787028778</v>
      </c>
      <c r="AN991" s="28">
        <f t="shared" si="217"/>
        <v>105991.61929855935</v>
      </c>
      <c r="AO991" s="28">
        <f t="shared" si="218"/>
        <v>47839.307665953274</v>
      </c>
      <c r="AP991" s="28">
        <f t="shared" si="219"/>
        <v>266430.20446570608</v>
      </c>
      <c r="AQ991" s="28">
        <f t="shared" si="220"/>
        <v>267447.67208781309</v>
      </c>
      <c r="AR991" s="28">
        <f t="shared" si="221"/>
        <v>264632.99453786475</v>
      </c>
      <c r="AS991" s="28">
        <f t="shared" si="222"/>
        <v>265222.71053992957</v>
      </c>
      <c r="AT991" s="28">
        <f t="shared" si="223"/>
        <v>160890.09767239663</v>
      </c>
      <c r="AU991" s="28">
        <f t="shared" si="224"/>
        <v>267538.50665192708</v>
      </c>
      <c r="AV991" s="28">
        <f t="shared" si="225"/>
        <v>266197.59388233454</v>
      </c>
    </row>
    <row r="992" spans="1:48" x14ac:dyDescent="0.3">
      <c r="A992" s="7" t="s">
        <v>281</v>
      </c>
      <c r="B992" s="7" t="s">
        <v>659</v>
      </c>
      <c r="C992" s="7">
        <v>1312</v>
      </c>
      <c r="D992" s="2" t="s">
        <v>8</v>
      </c>
      <c r="E992" s="2">
        <v>917</v>
      </c>
      <c r="F992" s="2" t="s">
        <v>2761</v>
      </c>
      <c r="G992" s="2" t="s">
        <v>658</v>
      </c>
      <c r="H992" s="8" t="s">
        <v>2115</v>
      </c>
      <c r="J992" s="1">
        <v>100000</v>
      </c>
      <c r="K992" s="1">
        <v>100000</v>
      </c>
      <c r="L992" s="1">
        <v>0</v>
      </c>
      <c r="M992" s="1">
        <v>0</v>
      </c>
      <c r="N992" s="1">
        <v>100000</v>
      </c>
      <c r="O992" s="1">
        <v>100000</v>
      </c>
      <c r="P992" s="1">
        <v>0</v>
      </c>
      <c r="Q992" s="1">
        <v>0</v>
      </c>
      <c r="R992" s="1">
        <v>0</v>
      </c>
      <c r="S992" s="1">
        <v>0</v>
      </c>
      <c r="T992" s="1">
        <v>100000</v>
      </c>
      <c r="U992" s="1">
        <v>100000</v>
      </c>
      <c r="V992" s="29">
        <v>0.53120000000000001</v>
      </c>
      <c r="X992" s="35">
        <v>0.51559889768637546</v>
      </c>
      <c r="Y992" s="35">
        <v>0.51907756720304754</v>
      </c>
      <c r="Z992" s="35">
        <v>0.52775557574057552</v>
      </c>
      <c r="AA992" s="35">
        <v>0.52995809649279679</v>
      </c>
      <c r="AB992" s="35">
        <v>0.53154786295503642</v>
      </c>
      <c r="AC992" s="35">
        <v>0.53286040893141218</v>
      </c>
      <c r="AD992" s="35">
        <v>0.53489534417562612</v>
      </c>
      <c r="AE992" s="35">
        <v>0.52926598907572953</v>
      </c>
      <c r="AF992" s="35">
        <v>0.53044542107985915</v>
      </c>
      <c r="AG992" s="35">
        <v>0.53630032557465546</v>
      </c>
      <c r="AH992" s="35">
        <v>0.53507701330385415</v>
      </c>
      <c r="AI992" s="35">
        <v>0.5323951877646691</v>
      </c>
      <c r="AK992" s="28">
        <f t="shared" si="214"/>
        <v>51559.889768637542</v>
      </c>
      <c r="AL992" s="28">
        <f t="shared" si="215"/>
        <v>51907.756720304751</v>
      </c>
      <c r="AM992" s="28">
        <f t="shared" si="216"/>
        <v>0</v>
      </c>
      <c r="AN992" s="28">
        <f t="shared" si="217"/>
        <v>0</v>
      </c>
      <c r="AO992" s="28">
        <f t="shared" si="218"/>
        <v>53154.78629550364</v>
      </c>
      <c r="AP992" s="28">
        <f t="shared" si="219"/>
        <v>53286.040893141217</v>
      </c>
      <c r="AQ992" s="28">
        <f t="shared" si="220"/>
        <v>0</v>
      </c>
      <c r="AR992" s="28">
        <f t="shared" si="221"/>
        <v>0</v>
      </c>
      <c r="AS992" s="28">
        <f t="shared" si="222"/>
        <v>0</v>
      </c>
      <c r="AT992" s="28">
        <f t="shared" si="223"/>
        <v>0</v>
      </c>
      <c r="AU992" s="28">
        <f t="shared" si="224"/>
        <v>53507.701330385418</v>
      </c>
      <c r="AV992" s="28">
        <f t="shared" si="225"/>
        <v>53239.51877646691</v>
      </c>
    </row>
    <row r="993" spans="1:48" x14ac:dyDescent="0.3">
      <c r="A993" s="7" t="s">
        <v>281</v>
      </c>
      <c r="B993" s="7" t="s">
        <v>659</v>
      </c>
      <c r="C993" s="7">
        <v>1312</v>
      </c>
      <c r="D993" s="2" t="s">
        <v>8</v>
      </c>
      <c r="E993" s="2">
        <v>917</v>
      </c>
      <c r="F993" s="2" t="s">
        <v>754</v>
      </c>
      <c r="G993" s="2" t="s">
        <v>658</v>
      </c>
      <c r="H993" s="8" t="s">
        <v>2116</v>
      </c>
      <c r="J993" s="1">
        <v>200000</v>
      </c>
      <c r="K993" s="1">
        <v>200000</v>
      </c>
      <c r="L993" s="1">
        <v>300000</v>
      </c>
      <c r="M993" s="1">
        <v>300000</v>
      </c>
      <c r="N993" s="1">
        <v>200000</v>
      </c>
      <c r="O993" s="1">
        <v>300000</v>
      </c>
      <c r="P993" s="1">
        <v>100000</v>
      </c>
      <c r="Q993" s="1">
        <v>100000</v>
      </c>
      <c r="R993" s="1">
        <v>100000</v>
      </c>
      <c r="S993" s="1">
        <v>100000</v>
      </c>
      <c r="T993" s="1">
        <v>100000</v>
      </c>
      <c r="U993" s="1">
        <v>300000</v>
      </c>
      <c r="V993" s="29">
        <v>0.53120000000000001</v>
      </c>
      <c r="X993" s="35">
        <v>0.51559889768637546</v>
      </c>
      <c r="Y993" s="35">
        <v>0.51907756720304754</v>
      </c>
      <c r="Z993" s="35">
        <v>0.52775557574057552</v>
      </c>
      <c r="AA993" s="35">
        <v>0.52995809649279679</v>
      </c>
      <c r="AB993" s="35">
        <v>0.53154786295503642</v>
      </c>
      <c r="AC993" s="35">
        <v>0.53286040893141218</v>
      </c>
      <c r="AD993" s="35">
        <v>0.53489534417562612</v>
      </c>
      <c r="AE993" s="35">
        <v>0.52926598907572953</v>
      </c>
      <c r="AF993" s="35">
        <v>0.53044542107985915</v>
      </c>
      <c r="AG993" s="35">
        <v>0.53630032557465546</v>
      </c>
      <c r="AH993" s="35">
        <v>0.53507701330385415</v>
      </c>
      <c r="AI993" s="35">
        <v>0.5323951877646691</v>
      </c>
      <c r="AK993" s="28">
        <f t="shared" si="214"/>
        <v>103119.77953727508</v>
      </c>
      <c r="AL993" s="28">
        <f t="shared" si="215"/>
        <v>103815.5134406095</v>
      </c>
      <c r="AM993" s="28">
        <f t="shared" si="216"/>
        <v>158326.67272217266</v>
      </c>
      <c r="AN993" s="28">
        <f t="shared" si="217"/>
        <v>158987.42894783904</v>
      </c>
      <c r="AO993" s="28">
        <f t="shared" si="218"/>
        <v>106309.57259100728</v>
      </c>
      <c r="AP993" s="28">
        <f t="shared" si="219"/>
        <v>159858.12267942366</v>
      </c>
      <c r="AQ993" s="28">
        <f t="shared" si="220"/>
        <v>53489.534417562609</v>
      </c>
      <c r="AR993" s="28">
        <f t="shared" si="221"/>
        <v>52926.598907572952</v>
      </c>
      <c r="AS993" s="28">
        <f t="shared" si="222"/>
        <v>53044.542107985915</v>
      </c>
      <c r="AT993" s="28">
        <f t="shared" si="223"/>
        <v>53630.032557465544</v>
      </c>
      <c r="AU993" s="28">
        <f t="shared" si="224"/>
        <v>53507.701330385418</v>
      </c>
      <c r="AV993" s="28">
        <f t="shared" si="225"/>
        <v>159718.55632940072</v>
      </c>
    </row>
    <row r="994" spans="1:48" x14ac:dyDescent="0.3">
      <c r="A994" s="7" t="s">
        <v>281</v>
      </c>
      <c r="B994" s="7" t="s">
        <v>659</v>
      </c>
      <c r="C994" s="7">
        <v>1312</v>
      </c>
      <c r="D994" s="2" t="s">
        <v>8</v>
      </c>
      <c r="E994" s="2">
        <v>917</v>
      </c>
      <c r="F994" s="2" t="s">
        <v>751</v>
      </c>
      <c r="G994" s="2" t="s">
        <v>658</v>
      </c>
      <c r="H994" s="8" t="s">
        <v>2117</v>
      </c>
      <c r="J994" s="1">
        <v>100000</v>
      </c>
      <c r="K994" s="1">
        <v>100000</v>
      </c>
      <c r="L994" s="1">
        <v>100000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100000</v>
      </c>
      <c r="S994" s="1">
        <v>100000</v>
      </c>
      <c r="T994" s="1">
        <v>10000</v>
      </c>
      <c r="U994" s="1">
        <v>10000</v>
      </c>
      <c r="V994" s="29">
        <v>0.53120000000000001</v>
      </c>
      <c r="X994" s="35">
        <v>0.51559889768637546</v>
      </c>
      <c r="Y994" s="35">
        <v>0.51907756720304754</v>
      </c>
      <c r="Z994" s="35">
        <v>0.52775557574057552</v>
      </c>
      <c r="AA994" s="35">
        <v>0.52995809649279679</v>
      </c>
      <c r="AB994" s="35">
        <v>0.53154786295503642</v>
      </c>
      <c r="AC994" s="35">
        <v>0.53286040893141218</v>
      </c>
      <c r="AD994" s="35">
        <v>0.53489534417562612</v>
      </c>
      <c r="AE994" s="35">
        <v>0.52926598907572953</v>
      </c>
      <c r="AF994" s="35">
        <v>0.53044542107985915</v>
      </c>
      <c r="AG994" s="35">
        <v>0.53630032557465546</v>
      </c>
      <c r="AH994" s="35">
        <v>0.53507701330385415</v>
      </c>
      <c r="AI994" s="35">
        <v>0.5323951877646691</v>
      </c>
      <c r="AK994" s="28">
        <f t="shared" si="214"/>
        <v>51559.889768637542</v>
      </c>
      <c r="AL994" s="28">
        <f t="shared" si="215"/>
        <v>51907.756720304751</v>
      </c>
      <c r="AM994" s="28">
        <f t="shared" si="216"/>
        <v>52775.557574057551</v>
      </c>
      <c r="AN994" s="28">
        <f t="shared" si="217"/>
        <v>0</v>
      </c>
      <c r="AO994" s="28">
        <f t="shared" si="218"/>
        <v>0</v>
      </c>
      <c r="AP994" s="28">
        <f t="shared" si="219"/>
        <v>0</v>
      </c>
      <c r="AQ994" s="28">
        <f t="shared" si="220"/>
        <v>0</v>
      </c>
      <c r="AR994" s="28">
        <f t="shared" si="221"/>
        <v>0</v>
      </c>
      <c r="AS994" s="28">
        <f t="shared" si="222"/>
        <v>53044.542107985915</v>
      </c>
      <c r="AT994" s="28">
        <f t="shared" si="223"/>
        <v>53630.032557465544</v>
      </c>
      <c r="AU994" s="28">
        <f t="shared" si="224"/>
        <v>5350.7701330385416</v>
      </c>
      <c r="AV994" s="28">
        <f t="shared" si="225"/>
        <v>5323.9518776466912</v>
      </c>
    </row>
    <row r="995" spans="1:48" x14ac:dyDescent="0.3">
      <c r="A995" s="7" t="s">
        <v>281</v>
      </c>
      <c r="B995" s="7" t="s">
        <v>659</v>
      </c>
      <c r="C995" s="7">
        <v>1312</v>
      </c>
      <c r="D995" s="2" t="s">
        <v>8</v>
      </c>
      <c r="E995" s="2">
        <v>917</v>
      </c>
      <c r="F995" s="2" t="s">
        <v>2384</v>
      </c>
      <c r="G995" s="2" t="s">
        <v>658</v>
      </c>
      <c r="H995" s="8" t="s">
        <v>647</v>
      </c>
      <c r="J995" s="1">
        <v>500000</v>
      </c>
      <c r="K995" s="1">
        <v>500000</v>
      </c>
      <c r="L995" s="1">
        <v>200000</v>
      </c>
      <c r="M995" s="1">
        <v>500000</v>
      </c>
      <c r="N995" s="1">
        <v>300000</v>
      </c>
      <c r="O995" s="1">
        <v>500000</v>
      </c>
      <c r="P995" s="1">
        <v>500000</v>
      </c>
      <c r="Q995" s="1">
        <v>500000</v>
      </c>
      <c r="R995" s="1">
        <v>500000</v>
      </c>
      <c r="S995" s="1">
        <v>1000000</v>
      </c>
      <c r="T995" s="1">
        <v>1000000</v>
      </c>
      <c r="U995" s="1">
        <v>1000000</v>
      </c>
      <c r="V995" s="29">
        <v>0.53120000000000001</v>
      </c>
      <c r="X995" s="35">
        <v>0.51559889768637546</v>
      </c>
      <c r="Y995" s="35">
        <v>0.51907756720304754</v>
      </c>
      <c r="Z995" s="35">
        <v>0.52775557574057552</v>
      </c>
      <c r="AA995" s="35">
        <v>0.52995809649279679</v>
      </c>
      <c r="AB995" s="35">
        <v>0.53154786295503642</v>
      </c>
      <c r="AC995" s="35">
        <v>0.53286040893141218</v>
      </c>
      <c r="AD995" s="35">
        <v>0.53489534417562612</v>
      </c>
      <c r="AE995" s="35">
        <v>0.52926598907572953</v>
      </c>
      <c r="AF995" s="35">
        <v>0.53044542107985915</v>
      </c>
      <c r="AG995" s="35">
        <v>0.53630032557465546</v>
      </c>
      <c r="AH995" s="35">
        <v>0.53507701330385415</v>
      </c>
      <c r="AI995" s="35">
        <v>0.5323951877646691</v>
      </c>
      <c r="AK995" s="28">
        <f t="shared" si="214"/>
        <v>257799.44884318774</v>
      </c>
      <c r="AL995" s="28">
        <f t="shared" si="215"/>
        <v>259538.78360152378</v>
      </c>
      <c r="AM995" s="28">
        <f t="shared" si="216"/>
        <v>105551.1151481151</v>
      </c>
      <c r="AN995" s="28">
        <f t="shared" si="217"/>
        <v>264979.04824639839</v>
      </c>
      <c r="AO995" s="28">
        <f t="shared" si="218"/>
        <v>159464.35888651092</v>
      </c>
      <c r="AP995" s="28">
        <f t="shared" si="219"/>
        <v>266430.20446570608</v>
      </c>
      <c r="AQ995" s="28">
        <f t="shared" si="220"/>
        <v>267447.67208781309</v>
      </c>
      <c r="AR995" s="28">
        <f t="shared" si="221"/>
        <v>264632.99453786475</v>
      </c>
      <c r="AS995" s="28">
        <f t="shared" si="222"/>
        <v>265222.71053992957</v>
      </c>
      <c r="AT995" s="28">
        <f t="shared" si="223"/>
        <v>536300.32557465544</v>
      </c>
      <c r="AU995" s="28">
        <f t="shared" si="224"/>
        <v>535077.01330385415</v>
      </c>
      <c r="AV995" s="28">
        <f t="shared" si="225"/>
        <v>532395.18776466907</v>
      </c>
    </row>
    <row r="996" spans="1:48" x14ac:dyDescent="0.3">
      <c r="A996" s="7" t="s">
        <v>281</v>
      </c>
      <c r="B996" s="7" t="s">
        <v>659</v>
      </c>
      <c r="C996" s="7">
        <v>1312</v>
      </c>
      <c r="D996" s="2" t="s">
        <v>8</v>
      </c>
      <c r="E996" s="2">
        <v>917</v>
      </c>
      <c r="F996" s="2" t="s">
        <v>2385</v>
      </c>
      <c r="G996" s="2" t="s">
        <v>658</v>
      </c>
      <c r="H996" s="8" t="s">
        <v>2118</v>
      </c>
      <c r="J996" s="1">
        <v>100000</v>
      </c>
      <c r="K996" s="1">
        <v>100000</v>
      </c>
      <c r="L996" s="1">
        <v>0</v>
      </c>
      <c r="M996" s="1">
        <v>0</v>
      </c>
      <c r="N996" s="1">
        <v>100000</v>
      </c>
      <c r="O996" s="1">
        <v>100000</v>
      </c>
      <c r="P996" s="1">
        <v>100000</v>
      </c>
      <c r="Q996" s="1">
        <v>0</v>
      </c>
      <c r="R996" s="1">
        <v>0</v>
      </c>
      <c r="S996" s="1">
        <v>0</v>
      </c>
      <c r="T996" s="1">
        <v>100000</v>
      </c>
      <c r="U996" s="1">
        <v>100000</v>
      </c>
      <c r="V996" s="29">
        <v>0.53120000000000001</v>
      </c>
      <c r="X996" s="35">
        <v>0.51559889768637546</v>
      </c>
      <c r="Y996" s="35">
        <v>0.51907756720304754</v>
      </c>
      <c r="Z996" s="35">
        <v>0.52775557574057552</v>
      </c>
      <c r="AA996" s="35">
        <v>0.52995809649279679</v>
      </c>
      <c r="AB996" s="35">
        <v>0.53154786295503642</v>
      </c>
      <c r="AC996" s="35">
        <v>0.53286040893141218</v>
      </c>
      <c r="AD996" s="35">
        <v>0.53489534417562612</v>
      </c>
      <c r="AE996" s="35">
        <v>0.52926598907572953</v>
      </c>
      <c r="AF996" s="35">
        <v>0.53044542107985915</v>
      </c>
      <c r="AG996" s="35">
        <v>0.53630032557465546</v>
      </c>
      <c r="AH996" s="35">
        <v>0.53507701330385415</v>
      </c>
      <c r="AI996" s="35">
        <v>0.5323951877646691</v>
      </c>
      <c r="AK996" s="28">
        <f t="shared" si="214"/>
        <v>51559.889768637542</v>
      </c>
      <c r="AL996" s="28">
        <f t="shared" si="215"/>
        <v>51907.756720304751</v>
      </c>
      <c r="AM996" s="28">
        <f t="shared" si="216"/>
        <v>0</v>
      </c>
      <c r="AN996" s="28">
        <f t="shared" si="217"/>
        <v>0</v>
      </c>
      <c r="AO996" s="28">
        <f t="shared" si="218"/>
        <v>53154.78629550364</v>
      </c>
      <c r="AP996" s="28">
        <f t="shared" si="219"/>
        <v>53286.040893141217</v>
      </c>
      <c r="AQ996" s="28">
        <f t="shared" si="220"/>
        <v>53489.534417562609</v>
      </c>
      <c r="AR996" s="28">
        <f t="shared" si="221"/>
        <v>0</v>
      </c>
      <c r="AS996" s="28">
        <f t="shared" si="222"/>
        <v>0</v>
      </c>
      <c r="AT996" s="28">
        <f t="shared" si="223"/>
        <v>0</v>
      </c>
      <c r="AU996" s="28">
        <f t="shared" si="224"/>
        <v>53507.701330385418</v>
      </c>
      <c r="AV996" s="28">
        <f t="shared" si="225"/>
        <v>53239.51877646691</v>
      </c>
    </row>
    <row r="997" spans="1:48" x14ac:dyDescent="0.3">
      <c r="A997" s="7" t="s">
        <v>281</v>
      </c>
      <c r="B997" s="7" t="s">
        <v>659</v>
      </c>
      <c r="C997" s="7">
        <v>1312</v>
      </c>
      <c r="D997" s="2" t="s">
        <v>8</v>
      </c>
      <c r="E997" s="2">
        <v>917</v>
      </c>
      <c r="F997" s="2" t="s">
        <v>2386</v>
      </c>
      <c r="G997" s="2" t="s">
        <v>658</v>
      </c>
      <c r="H997" s="8" t="s">
        <v>2119</v>
      </c>
      <c r="J997" s="1">
        <v>10000</v>
      </c>
      <c r="K997" s="1">
        <v>10000</v>
      </c>
      <c r="L997" s="1">
        <v>200000</v>
      </c>
      <c r="M997" s="1">
        <v>10000</v>
      </c>
      <c r="N997" s="1">
        <v>200000</v>
      </c>
      <c r="O997" s="1">
        <v>300000</v>
      </c>
      <c r="P997" s="1">
        <v>100000</v>
      </c>
      <c r="Q997" s="1">
        <v>100000</v>
      </c>
      <c r="R997" s="1">
        <v>100000</v>
      </c>
      <c r="S997" s="1">
        <v>200000</v>
      </c>
      <c r="T997" s="1">
        <v>200000</v>
      </c>
      <c r="U997" s="1">
        <v>300000</v>
      </c>
      <c r="V997" s="29">
        <v>0.53120000000000001</v>
      </c>
      <c r="X997" s="35">
        <v>0.51559889768637546</v>
      </c>
      <c r="Y997" s="35">
        <v>0.51907756720304754</v>
      </c>
      <c r="Z997" s="35">
        <v>0.52775557574057552</v>
      </c>
      <c r="AA997" s="35">
        <v>0.52995809649279679</v>
      </c>
      <c r="AB997" s="35">
        <v>0.53154786295503642</v>
      </c>
      <c r="AC997" s="35">
        <v>0.53286040893141218</v>
      </c>
      <c r="AD997" s="35">
        <v>0.53489534417562612</v>
      </c>
      <c r="AE997" s="35">
        <v>0.52926598907572953</v>
      </c>
      <c r="AF997" s="35">
        <v>0.53044542107985915</v>
      </c>
      <c r="AG997" s="35">
        <v>0.53630032557465546</v>
      </c>
      <c r="AH997" s="35">
        <v>0.53507701330385415</v>
      </c>
      <c r="AI997" s="35">
        <v>0.5323951877646691</v>
      </c>
      <c r="AK997" s="28">
        <f t="shared" si="214"/>
        <v>5155.9889768637549</v>
      </c>
      <c r="AL997" s="28">
        <f t="shared" si="215"/>
        <v>5190.7756720304751</v>
      </c>
      <c r="AM997" s="28">
        <f t="shared" si="216"/>
        <v>105551.1151481151</v>
      </c>
      <c r="AN997" s="28">
        <f t="shared" si="217"/>
        <v>5299.5809649279681</v>
      </c>
      <c r="AO997" s="28">
        <f t="shared" si="218"/>
        <v>106309.57259100728</v>
      </c>
      <c r="AP997" s="28">
        <f t="shared" si="219"/>
        <v>159858.12267942366</v>
      </c>
      <c r="AQ997" s="28">
        <f t="shared" si="220"/>
        <v>53489.534417562609</v>
      </c>
      <c r="AR997" s="28">
        <f t="shared" si="221"/>
        <v>52926.598907572952</v>
      </c>
      <c r="AS997" s="28">
        <f t="shared" si="222"/>
        <v>53044.542107985915</v>
      </c>
      <c r="AT997" s="28">
        <f t="shared" si="223"/>
        <v>107260.06511493109</v>
      </c>
      <c r="AU997" s="28">
        <f t="shared" si="224"/>
        <v>107015.40266077084</v>
      </c>
      <c r="AV997" s="28">
        <f t="shared" si="225"/>
        <v>159718.55632940072</v>
      </c>
    </row>
    <row r="998" spans="1:48" x14ac:dyDescent="0.3">
      <c r="A998" s="7" t="s">
        <v>281</v>
      </c>
      <c r="B998" s="7" t="s">
        <v>659</v>
      </c>
      <c r="C998" s="7">
        <v>1312</v>
      </c>
      <c r="D998" s="2" t="s">
        <v>8</v>
      </c>
      <c r="E998" s="2">
        <v>917</v>
      </c>
      <c r="F998" s="2" t="s">
        <v>2759</v>
      </c>
      <c r="G998" s="2" t="s">
        <v>658</v>
      </c>
      <c r="H998" s="8" t="s">
        <v>2120</v>
      </c>
      <c r="J998" s="1">
        <v>10000</v>
      </c>
      <c r="K998" s="1">
        <v>300000</v>
      </c>
      <c r="L998" s="1">
        <v>100000</v>
      </c>
      <c r="M998" s="1">
        <v>0</v>
      </c>
      <c r="N998" s="1">
        <v>0</v>
      </c>
      <c r="O998" s="1">
        <v>0</v>
      </c>
      <c r="P998" s="1">
        <v>0</v>
      </c>
      <c r="Q998" s="1">
        <v>100000</v>
      </c>
      <c r="R998" s="1">
        <v>0</v>
      </c>
      <c r="S998" s="1">
        <v>0</v>
      </c>
      <c r="T998" s="1">
        <v>0</v>
      </c>
      <c r="U998" s="1">
        <v>0</v>
      </c>
      <c r="V998" s="29">
        <v>0.53120000000000001</v>
      </c>
      <c r="X998" s="35">
        <v>0.51559889768637546</v>
      </c>
      <c r="Y998" s="35">
        <v>0.51907756720304754</v>
      </c>
      <c r="Z998" s="35">
        <v>0.52775557574057552</v>
      </c>
      <c r="AA998" s="35">
        <v>0.52995809649279679</v>
      </c>
      <c r="AB998" s="35">
        <v>0.53154786295503642</v>
      </c>
      <c r="AC998" s="35">
        <v>0.53286040893141218</v>
      </c>
      <c r="AD998" s="35">
        <v>0.53489534417562612</v>
      </c>
      <c r="AE998" s="35">
        <v>0.52926598907572953</v>
      </c>
      <c r="AF998" s="35">
        <v>0.53044542107985915</v>
      </c>
      <c r="AG998" s="35">
        <v>0.53630032557465546</v>
      </c>
      <c r="AH998" s="35">
        <v>0.53507701330385415</v>
      </c>
      <c r="AI998" s="35">
        <v>0.5323951877646691</v>
      </c>
      <c r="AK998" s="28">
        <f t="shared" si="214"/>
        <v>5155.9889768637549</v>
      </c>
      <c r="AL998" s="28">
        <f t="shared" si="215"/>
        <v>155723.27016091425</v>
      </c>
      <c r="AM998" s="28">
        <f t="shared" si="216"/>
        <v>52775.557574057551</v>
      </c>
      <c r="AN998" s="28">
        <f t="shared" si="217"/>
        <v>0</v>
      </c>
      <c r="AO998" s="28">
        <f t="shared" si="218"/>
        <v>0</v>
      </c>
      <c r="AP998" s="28">
        <f t="shared" si="219"/>
        <v>0</v>
      </c>
      <c r="AQ998" s="28">
        <f t="shared" si="220"/>
        <v>0</v>
      </c>
      <c r="AR998" s="28">
        <f t="shared" si="221"/>
        <v>52926.598907572952</v>
      </c>
      <c r="AS998" s="28">
        <f t="shared" si="222"/>
        <v>0</v>
      </c>
      <c r="AT998" s="28">
        <f t="shared" si="223"/>
        <v>0</v>
      </c>
      <c r="AU998" s="28">
        <f t="shared" si="224"/>
        <v>0</v>
      </c>
      <c r="AV998" s="28">
        <f t="shared" si="225"/>
        <v>0</v>
      </c>
    </row>
    <row r="999" spans="1:48" x14ac:dyDescent="0.3">
      <c r="A999" s="7" t="s">
        <v>281</v>
      </c>
      <c r="B999" s="7" t="s">
        <v>659</v>
      </c>
      <c r="C999" s="7">
        <v>1312</v>
      </c>
      <c r="D999" s="2" t="s">
        <v>8</v>
      </c>
      <c r="E999" s="2">
        <v>917</v>
      </c>
      <c r="F999" s="2" t="s">
        <v>2760</v>
      </c>
      <c r="G999" s="2" t="s">
        <v>658</v>
      </c>
      <c r="H999" s="8" t="s">
        <v>2121</v>
      </c>
      <c r="J999" s="1">
        <v>200000</v>
      </c>
      <c r="K999" s="1">
        <v>200000</v>
      </c>
      <c r="L999" s="1">
        <v>200000</v>
      </c>
      <c r="M999" s="1">
        <v>200000</v>
      </c>
      <c r="N999" s="1">
        <v>100000</v>
      </c>
      <c r="O999" s="1">
        <v>200000</v>
      </c>
      <c r="P999" s="1">
        <v>200000</v>
      </c>
      <c r="Q999" s="1">
        <v>200000</v>
      </c>
      <c r="R999" s="1">
        <v>200000</v>
      </c>
      <c r="S999" s="1">
        <v>1000000</v>
      </c>
      <c r="T999" s="1">
        <v>1000000</v>
      </c>
      <c r="U999" s="1">
        <v>1000000</v>
      </c>
      <c r="V999" s="29">
        <v>0.53120000000000001</v>
      </c>
      <c r="X999" s="35">
        <v>0.51559889768637546</v>
      </c>
      <c r="Y999" s="35">
        <v>0.51907756720304754</v>
      </c>
      <c r="Z999" s="35">
        <v>0.52775557574057552</v>
      </c>
      <c r="AA999" s="35">
        <v>0.52995809649279679</v>
      </c>
      <c r="AB999" s="35">
        <v>0.53154786295503642</v>
      </c>
      <c r="AC999" s="35">
        <v>0.53286040893141218</v>
      </c>
      <c r="AD999" s="35">
        <v>0.53489534417562612</v>
      </c>
      <c r="AE999" s="35">
        <v>0.52926598907572953</v>
      </c>
      <c r="AF999" s="35">
        <v>0.53044542107985915</v>
      </c>
      <c r="AG999" s="35">
        <v>0.53630032557465546</v>
      </c>
      <c r="AH999" s="35">
        <v>0.53507701330385415</v>
      </c>
      <c r="AI999" s="35">
        <v>0.5323951877646691</v>
      </c>
      <c r="AK999" s="28">
        <f t="shared" si="214"/>
        <v>103119.77953727508</v>
      </c>
      <c r="AL999" s="28">
        <f t="shared" si="215"/>
        <v>103815.5134406095</v>
      </c>
      <c r="AM999" s="28">
        <f t="shared" si="216"/>
        <v>105551.1151481151</v>
      </c>
      <c r="AN999" s="28">
        <f t="shared" si="217"/>
        <v>105991.61929855935</v>
      </c>
      <c r="AO999" s="28">
        <f t="shared" si="218"/>
        <v>53154.78629550364</v>
      </c>
      <c r="AP999" s="28">
        <f t="shared" si="219"/>
        <v>106572.08178628243</v>
      </c>
      <c r="AQ999" s="28">
        <f t="shared" si="220"/>
        <v>106979.06883512522</v>
      </c>
      <c r="AR999" s="28">
        <f t="shared" si="221"/>
        <v>105853.1978151459</v>
      </c>
      <c r="AS999" s="28">
        <f t="shared" si="222"/>
        <v>106089.08421597183</v>
      </c>
      <c r="AT999" s="28">
        <f t="shared" si="223"/>
        <v>536300.32557465544</v>
      </c>
      <c r="AU999" s="28">
        <f t="shared" si="224"/>
        <v>535077.01330385415</v>
      </c>
      <c r="AV999" s="28">
        <f t="shared" si="225"/>
        <v>532395.18776466907</v>
      </c>
    </row>
    <row r="1000" spans="1:48" x14ac:dyDescent="0.3">
      <c r="A1000" s="7" t="s">
        <v>281</v>
      </c>
      <c r="B1000" s="7" t="s">
        <v>659</v>
      </c>
      <c r="C1000" s="7">
        <v>1312</v>
      </c>
      <c r="D1000" s="2" t="s">
        <v>8</v>
      </c>
      <c r="E1000" s="2">
        <v>917</v>
      </c>
      <c r="F1000" s="2" t="s">
        <v>2387</v>
      </c>
      <c r="G1000" s="2" t="s">
        <v>658</v>
      </c>
      <c r="H1000" s="8" t="s">
        <v>2122</v>
      </c>
      <c r="J1000" s="1">
        <v>50000</v>
      </c>
      <c r="K1000" s="1">
        <v>50000</v>
      </c>
      <c r="L1000" s="1">
        <v>10000</v>
      </c>
      <c r="M1000" s="1">
        <v>10000</v>
      </c>
      <c r="N1000" s="1">
        <v>10000</v>
      </c>
      <c r="O1000" s="1">
        <v>10000</v>
      </c>
      <c r="P1000" s="1">
        <v>10000</v>
      </c>
      <c r="Q1000" s="1">
        <v>10000</v>
      </c>
      <c r="R1000" s="1">
        <v>10000</v>
      </c>
      <c r="S1000" s="1">
        <v>10000</v>
      </c>
      <c r="T1000" s="1">
        <v>10000</v>
      </c>
      <c r="U1000" s="1">
        <v>10000</v>
      </c>
      <c r="V1000" s="29">
        <v>0.53120000000000001</v>
      </c>
      <c r="X1000" s="35">
        <v>0.51559889768637546</v>
      </c>
      <c r="Y1000" s="35">
        <v>0.51907756720304754</v>
      </c>
      <c r="Z1000" s="35">
        <v>0.52775557574057552</v>
      </c>
      <c r="AA1000" s="35">
        <v>0.52995809649279679</v>
      </c>
      <c r="AB1000" s="35">
        <v>0.53154786295503642</v>
      </c>
      <c r="AC1000" s="35">
        <v>0.53286040893141218</v>
      </c>
      <c r="AD1000" s="35">
        <v>0.53489534417562612</v>
      </c>
      <c r="AE1000" s="35">
        <v>0.52926598907572953</v>
      </c>
      <c r="AF1000" s="35">
        <v>0.53044542107985915</v>
      </c>
      <c r="AG1000" s="35">
        <v>0.53630032557465546</v>
      </c>
      <c r="AH1000" s="35">
        <v>0.53507701330385415</v>
      </c>
      <c r="AI1000" s="35">
        <v>0.5323951877646691</v>
      </c>
      <c r="AK1000" s="28">
        <f t="shared" si="214"/>
        <v>25779.944884318771</v>
      </c>
      <c r="AL1000" s="28">
        <f t="shared" si="215"/>
        <v>25953.878360152376</v>
      </c>
      <c r="AM1000" s="28">
        <f t="shared" si="216"/>
        <v>5277.5557574057548</v>
      </c>
      <c r="AN1000" s="28">
        <f t="shared" si="217"/>
        <v>5299.5809649279681</v>
      </c>
      <c r="AO1000" s="28">
        <f t="shared" si="218"/>
        <v>5315.4786295503645</v>
      </c>
      <c r="AP1000" s="28">
        <f t="shared" si="219"/>
        <v>5328.6040893141217</v>
      </c>
      <c r="AQ1000" s="28">
        <f t="shared" si="220"/>
        <v>5348.9534417562609</v>
      </c>
      <c r="AR1000" s="28">
        <f t="shared" si="221"/>
        <v>5292.6598907572952</v>
      </c>
      <c r="AS1000" s="28">
        <f t="shared" si="222"/>
        <v>5304.4542107985917</v>
      </c>
      <c r="AT1000" s="28">
        <f t="shared" si="223"/>
        <v>5363.0032557465547</v>
      </c>
      <c r="AU1000" s="28">
        <f t="shared" si="224"/>
        <v>5350.7701330385416</v>
      </c>
      <c r="AV1000" s="28">
        <f t="shared" si="225"/>
        <v>5323.9518776466912</v>
      </c>
    </row>
    <row r="1001" spans="1:48" x14ac:dyDescent="0.3">
      <c r="A1001" s="7" t="s">
        <v>281</v>
      </c>
      <c r="B1001" s="7" t="s">
        <v>659</v>
      </c>
      <c r="C1001" s="7">
        <v>1312</v>
      </c>
      <c r="D1001" s="2" t="s">
        <v>8</v>
      </c>
      <c r="E1001" s="2">
        <v>917</v>
      </c>
      <c r="F1001" s="2" t="s">
        <v>2388</v>
      </c>
      <c r="G1001" s="2" t="s">
        <v>658</v>
      </c>
      <c r="H1001" s="8" t="s">
        <v>2123</v>
      </c>
      <c r="J1001" s="1">
        <v>100000</v>
      </c>
      <c r="K1001" s="1">
        <v>100000</v>
      </c>
      <c r="L1001" s="1">
        <v>300000</v>
      </c>
      <c r="M1001" s="1">
        <v>300000</v>
      </c>
      <c r="N1001" s="1">
        <v>300000</v>
      </c>
      <c r="O1001" s="1">
        <v>300000</v>
      </c>
      <c r="P1001" s="1">
        <v>300000</v>
      </c>
      <c r="Q1001" s="1">
        <v>300000</v>
      </c>
      <c r="R1001" s="1">
        <v>300000</v>
      </c>
      <c r="S1001" s="1">
        <v>300000</v>
      </c>
      <c r="T1001" s="1">
        <v>140000</v>
      </c>
      <c r="U1001" s="1">
        <v>200000</v>
      </c>
      <c r="V1001" s="29">
        <v>0.53120000000000001</v>
      </c>
      <c r="X1001" s="35">
        <v>0.51559889768637546</v>
      </c>
      <c r="Y1001" s="35">
        <v>0.51907756720304754</v>
      </c>
      <c r="Z1001" s="35">
        <v>0.52775557574057552</v>
      </c>
      <c r="AA1001" s="35">
        <v>0.52995809649279679</v>
      </c>
      <c r="AB1001" s="35">
        <v>0.53154786295503642</v>
      </c>
      <c r="AC1001" s="35">
        <v>0.53286040893141218</v>
      </c>
      <c r="AD1001" s="35">
        <v>0.53489534417562612</v>
      </c>
      <c r="AE1001" s="35">
        <v>0.52926598907572953</v>
      </c>
      <c r="AF1001" s="35">
        <v>0.53044542107985915</v>
      </c>
      <c r="AG1001" s="35">
        <v>0.53630032557465546</v>
      </c>
      <c r="AH1001" s="35">
        <v>0.53507701330385415</v>
      </c>
      <c r="AI1001" s="35">
        <v>0.5323951877646691</v>
      </c>
      <c r="AK1001" s="28">
        <f t="shared" si="214"/>
        <v>51559.889768637542</v>
      </c>
      <c r="AL1001" s="28">
        <f t="shared" si="215"/>
        <v>51907.756720304751</v>
      </c>
      <c r="AM1001" s="28">
        <f t="shared" si="216"/>
        <v>158326.67272217266</v>
      </c>
      <c r="AN1001" s="28">
        <f t="shared" si="217"/>
        <v>158987.42894783904</v>
      </c>
      <c r="AO1001" s="28">
        <f t="shared" si="218"/>
        <v>159464.35888651092</v>
      </c>
      <c r="AP1001" s="28">
        <f t="shared" si="219"/>
        <v>159858.12267942366</v>
      </c>
      <c r="AQ1001" s="28">
        <f t="shared" si="220"/>
        <v>160468.60325268784</v>
      </c>
      <c r="AR1001" s="28">
        <f t="shared" si="221"/>
        <v>158779.79672271886</v>
      </c>
      <c r="AS1001" s="28">
        <f t="shared" si="222"/>
        <v>159133.62632395775</v>
      </c>
      <c r="AT1001" s="28">
        <f t="shared" si="223"/>
        <v>160890.09767239663</v>
      </c>
      <c r="AU1001" s="28">
        <f t="shared" si="224"/>
        <v>74910.781862539588</v>
      </c>
      <c r="AV1001" s="28">
        <f t="shared" si="225"/>
        <v>106479.03755293382</v>
      </c>
    </row>
    <row r="1002" spans="1:48" x14ac:dyDescent="0.3">
      <c r="A1002" s="7" t="s">
        <v>281</v>
      </c>
      <c r="B1002" s="7" t="s">
        <v>659</v>
      </c>
      <c r="C1002" s="7">
        <v>1312</v>
      </c>
      <c r="D1002" s="2" t="s">
        <v>8</v>
      </c>
      <c r="E1002" s="2">
        <v>917</v>
      </c>
      <c r="F1002" s="2" t="s">
        <v>2389</v>
      </c>
      <c r="G1002" s="2" t="s">
        <v>658</v>
      </c>
      <c r="H1002" s="8" t="s">
        <v>2124</v>
      </c>
      <c r="J1002" s="1">
        <v>100000</v>
      </c>
      <c r="K1002" s="1">
        <v>100000</v>
      </c>
      <c r="L1002" s="1">
        <v>100000</v>
      </c>
      <c r="M1002" s="1">
        <v>100000</v>
      </c>
      <c r="N1002" s="1">
        <v>100000</v>
      </c>
      <c r="O1002" s="1">
        <v>100000</v>
      </c>
      <c r="P1002" s="1">
        <v>100000</v>
      </c>
      <c r="Q1002" s="1">
        <v>100000</v>
      </c>
      <c r="R1002" s="1">
        <v>100000</v>
      </c>
      <c r="S1002" s="1">
        <v>100000</v>
      </c>
      <c r="T1002" s="1">
        <v>100000</v>
      </c>
      <c r="U1002" s="1">
        <v>200000</v>
      </c>
      <c r="V1002" s="29">
        <v>0.53120000000000001</v>
      </c>
      <c r="X1002" s="35">
        <v>0.51559889768637546</v>
      </c>
      <c r="Y1002" s="35">
        <v>0.51907756720304754</v>
      </c>
      <c r="Z1002" s="35">
        <v>0.52775557574057552</v>
      </c>
      <c r="AA1002" s="35">
        <v>0.52995809649279679</v>
      </c>
      <c r="AB1002" s="35">
        <v>0.53154786295503642</v>
      </c>
      <c r="AC1002" s="35">
        <v>0.53286040893141218</v>
      </c>
      <c r="AD1002" s="35">
        <v>0.53489534417562612</v>
      </c>
      <c r="AE1002" s="35">
        <v>0.52926598907572953</v>
      </c>
      <c r="AF1002" s="35">
        <v>0.53044542107985915</v>
      </c>
      <c r="AG1002" s="35">
        <v>0.53630032557465546</v>
      </c>
      <c r="AH1002" s="35">
        <v>0.53507701330385415</v>
      </c>
      <c r="AI1002" s="35">
        <v>0.5323951877646691</v>
      </c>
      <c r="AK1002" s="28">
        <f t="shared" ref="AK1002:AK1065" si="226">X1002*J1002</f>
        <v>51559.889768637542</v>
      </c>
      <c r="AL1002" s="28">
        <f t="shared" ref="AL1002:AL1065" si="227">Y1002*K1002</f>
        <v>51907.756720304751</v>
      </c>
      <c r="AM1002" s="28">
        <f t="shared" ref="AM1002:AM1065" si="228">Z1002*L1002</f>
        <v>52775.557574057551</v>
      </c>
      <c r="AN1002" s="28">
        <f t="shared" ref="AN1002:AN1065" si="229">AA1002*M1002</f>
        <v>52995.809649279676</v>
      </c>
      <c r="AO1002" s="28">
        <f t="shared" ref="AO1002:AO1065" si="230">AB1002*N1002</f>
        <v>53154.78629550364</v>
      </c>
      <c r="AP1002" s="28">
        <f t="shared" ref="AP1002:AP1065" si="231">AC1002*O1002</f>
        <v>53286.040893141217</v>
      </c>
      <c r="AQ1002" s="28">
        <f t="shared" ref="AQ1002:AQ1065" si="232">AD1002*P1002</f>
        <v>53489.534417562609</v>
      </c>
      <c r="AR1002" s="28">
        <f t="shared" ref="AR1002:AR1065" si="233">AE1002*Q1002</f>
        <v>52926.598907572952</v>
      </c>
      <c r="AS1002" s="28">
        <f t="shared" ref="AS1002:AS1065" si="234">AF1002*R1002</f>
        <v>53044.542107985915</v>
      </c>
      <c r="AT1002" s="28">
        <f t="shared" ref="AT1002:AT1065" si="235">AG1002*S1002</f>
        <v>53630.032557465544</v>
      </c>
      <c r="AU1002" s="28">
        <f t="shared" ref="AU1002:AU1065" si="236">AH1002*T1002</f>
        <v>53507.701330385418</v>
      </c>
      <c r="AV1002" s="28">
        <f t="shared" ref="AV1002:AV1065" si="237">AI1002*U1002</f>
        <v>106479.03755293382</v>
      </c>
    </row>
    <row r="1003" spans="1:48" x14ac:dyDescent="0.3">
      <c r="A1003" s="7" t="s">
        <v>281</v>
      </c>
      <c r="B1003" s="7" t="s">
        <v>659</v>
      </c>
      <c r="C1003" s="7">
        <v>1312</v>
      </c>
      <c r="D1003" s="2" t="s">
        <v>8</v>
      </c>
      <c r="E1003" s="2">
        <v>917</v>
      </c>
      <c r="F1003" s="2" t="s">
        <v>2761</v>
      </c>
      <c r="G1003" s="2" t="s">
        <v>658</v>
      </c>
      <c r="H1003" s="8" t="s">
        <v>2125</v>
      </c>
      <c r="J1003" s="1">
        <v>440000</v>
      </c>
      <c r="K1003" s="1">
        <v>200000</v>
      </c>
      <c r="L1003" s="1">
        <v>200000</v>
      </c>
      <c r="M1003" s="1">
        <v>200000</v>
      </c>
      <c r="N1003" s="1">
        <v>100000</v>
      </c>
      <c r="O1003" s="1">
        <v>200000</v>
      </c>
      <c r="P1003" s="1">
        <v>200000</v>
      </c>
      <c r="Q1003" s="1">
        <v>200000</v>
      </c>
      <c r="R1003" s="1">
        <v>200000</v>
      </c>
      <c r="S1003" s="1">
        <v>500000</v>
      </c>
      <c r="T1003" s="1">
        <v>500000</v>
      </c>
      <c r="U1003" s="1">
        <v>500000</v>
      </c>
      <c r="V1003" s="29">
        <v>0.53120000000000001</v>
      </c>
      <c r="X1003" s="35">
        <v>0.51559889768637546</v>
      </c>
      <c r="Y1003" s="35">
        <v>0.51907756720304754</v>
      </c>
      <c r="Z1003" s="35">
        <v>0.52775557574057552</v>
      </c>
      <c r="AA1003" s="35">
        <v>0.52995809649279679</v>
      </c>
      <c r="AB1003" s="35">
        <v>0.53154786295503642</v>
      </c>
      <c r="AC1003" s="35">
        <v>0.53286040893141218</v>
      </c>
      <c r="AD1003" s="35">
        <v>0.53489534417562612</v>
      </c>
      <c r="AE1003" s="35">
        <v>0.52926598907572953</v>
      </c>
      <c r="AF1003" s="35">
        <v>0.53044542107985915</v>
      </c>
      <c r="AG1003" s="35">
        <v>0.53630032557465546</v>
      </c>
      <c r="AH1003" s="35">
        <v>0.53507701330385415</v>
      </c>
      <c r="AI1003" s="35">
        <v>0.5323951877646691</v>
      </c>
      <c r="AK1003" s="28">
        <f t="shared" si="226"/>
        <v>226863.5149820052</v>
      </c>
      <c r="AL1003" s="28">
        <f t="shared" si="227"/>
        <v>103815.5134406095</v>
      </c>
      <c r="AM1003" s="28">
        <f t="shared" si="228"/>
        <v>105551.1151481151</v>
      </c>
      <c r="AN1003" s="28">
        <f t="shared" si="229"/>
        <v>105991.61929855935</v>
      </c>
      <c r="AO1003" s="28">
        <f t="shared" si="230"/>
        <v>53154.78629550364</v>
      </c>
      <c r="AP1003" s="28">
        <f t="shared" si="231"/>
        <v>106572.08178628243</v>
      </c>
      <c r="AQ1003" s="28">
        <f t="shared" si="232"/>
        <v>106979.06883512522</v>
      </c>
      <c r="AR1003" s="28">
        <f t="shared" si="233"/>
        <v>105853.1978151459</v>
      </c>
      <c r="AS1003" s="28">
        <f t="shared" si="234"/>
        <v>106089.08421597183</v>
      </c>
      <c r="AT1003" s="28">
        <f t="shared" si="235"/>
        <v>268150.16278732772</v>
      </c>
      <c r="AU1003" s="28">
        <f t="shared" si="236"/>
        <v>267538.50665192708</v>
      </c>
      <c r="AV1003" s="28">
        <f t="shared" si="237"/>
        <v>266197.59388233454</v>
      </c>
    </row>
    <row r="1004" spans="1:48" x14ac:dyDescent="0.3">
      <c r="A1004" s="7" t="s">
        <v>281</v>
      </c>
      <c r="B1004" s="7" t="s">
        <v>659</v>
      </c>
      <c r="C1004" s="7">
        <v>1312</v>
      </c>
      <c r="D1004" s="2" t="s">
        <v>8</v>
      </c>
      <c r="E1004" s="2">
        <v>917</v>
      </c>
      <c r="F1004" s="2" t="s">
        <v>2390</v>
      </c>
      <c r="G1004" s="2" t="s">
        <v>658</v>
      </c>
      <c r="H1004" s="8" t="s">
        <v>2126</v>
      </c>
      <c r="J1004" s="1">
        <v>100000</v>
      </c>
      <c r="K1004" s="1">
        <v>300000</v>
      </c>
      <c r="L1004" s="1">
        <v>300000</v>
      </c>
      <c r="M1004" s="1">
        <v>300000</v>
      </c>
      <c r="N1004" s="1">
        <v>300000</v>
      </c>
      <c r="O1004" s="1">
        <v>300000</v>
      </c>
      <c r="P1004" s="1">
        <v>300000</v>
      </c>
      <c r="Q1004" s="1">
        <v>300000</v>
      </c>
      <c r="R1004" s="1">
        <v>300000</v>
      </c>
      <c r="S1004" s="1">
        <v>300000</v>
      </c>
      <c r="T1004" s="1">
        <v>200000</v>
      </c>
      <c r="U1004" s="1">
        <v>200000</v>
      </c>
      <c r="V1004" s="29">
        <v>0.53120000000000001</v>
      </c>
      <c r="X1004" s="35">
        <v>0.51559889768637546</v>
      </c>
      <c r="Y1004" s="35">
        <v>0.51907756720304754</v>
      </c>
      <c r="Z1004" s="35">
        <v>0.52775557574057552</v>
      </c>
      <c r="AA1004" s="35">
        <v>0.52995809649279679</v>
      </c>
      <c r="AB1004" s="35">
        <v>0.53154786295503642</v>
      </c>
      <c r="AC1004" s="35">
        <v>0.53286040893141218</v>
      </c>
      <c r="AD1004" s="35">
        <v>0.53489534417562612</v>
      </c>
      <c r="AE1004" s="35">
        <v>0.52926598907572953</v>
      </c>
      <c r="AF1004" s="35">
        <v>0.53044542107985915</v>
      </c>
      <c r="AG1004" s="35">
        <v>0.53630032557465546</v>
      </c>
      <c r="AH1004" s="35">
        <v>0.53507701330385415</v>
      </c>
      <c r="AI1004" s="35">
        <v>0.5323951877646691</v>
      </c>
      <c r="AK1004" s="28">
        <f t="shared" si="226"/>
        <v>51559.889768637542</v>
      </c>
      <c r="AL1004" s="28">
        <f t="shared" si="227"/>
        <v>155723.27016091425</v>
      </c>
      <c r="AM1004" s="28">
        <f t="shared" si="228"/>
        <v>158326.67272217266</v>
      </c>
      <c r="AN1004" s="28">
        <f t="shared" si="229"/>
        <v>158987.42894783904</v>
      </c>
      <c r="AO1004" s="28">
        <f t="shared" si="230"/>
        <v>159464.35888651092</v>
      </c>
      <c r="AP1004" s="28">
        <f t="shared" si="231"/>
        <v>159858.12267942366</v>
      </c>
      <c r="AQ1004" s="28">
        <f t="shared" si="232"/>
        <v>160468.60325268784</v>
      </c>
      <c r="AR1004" s="28">
        <f t="shared" si="233"/>
        <v>158779.79672271886</v>
      </c>
      <c r="AS1004" s="28">
        <f t="shared" si="234"/>
        <v>159133.62632395775</v>
      </c>
      <c r="AT1004" s="28">
        <f t="shared" si="235"/>
        <v>160890.09767239663</v>
      </c>
      <c r="AU1004" s="28">
        <f t="shared" si="236"/>
        <v>107015.40266077084</v>
      </c>
      <c r="AV1004" s="28">
        <f t="shared" si="237"/>
        <v>106479.03755293382</v>
      </c>
    </row>
    <row r="1005" spans="1:48" x14ac:dyDescent="0.3">
      <c r="A1005" s="7" t="s">
        <v>281</v>
      </c>
      <c r="B1005" s="7" t="s">
        <v>659</v>
      </c>
      <c r="C1005" s="7">
        <v>1312</v>
      </c>
      <c r="D1005" s="2" t="s">
        <v>8</v>
      </c>
      <c r="E1005" s="2">
        <v>917</v>
      </c>
      <c r="F1005" s="2" t="s">
        <v>751</v>
      </c>
      <c r="G1005" s="2" t="s">
        <v>658</v>
      </c>
      <c r="H1005" s="8" t="s">
        <v>2127</v>
      </c>
      <c r="J1005" s="1">
        <v>100000</v>
      </c>
      <c r="K1005" s="1">
        <v>100000</v>
      </c>
      <c r="L1005" s="1">
        <v>100000</v>
      </c>
      <c r="M1005" s="1">
        <v>100000</v>
      </c>
      <c r="N1005" s="1">
        <v>200000</v>
      </c>
      <c r="O1005" s="1">
        <v>200000</v>
      </c>
      <c r="P1005" s="1">
        <v>200000</v>
      </c>
      <c r="Q1005" s="1">
        <v>300000</v>
      </c>
      <c r="R1005" s="1">
        <v>300000</v>
      </c>
      <c r="S1005" s="1">
        <v>100000</v>
      </c>
      <c r="T1005" s="1">
        <v>100000</v>
      </c>
      <c r="U1005" s="1">
        <v>100000</v>
      </c>
      <c r="V1005" s="29">
        <v>0.53120000000000001</v>
      </c>
      <c r="X1005" s="35">
        <v>0.51559889768637546</v>
      </c>
      <c r="Y1005" s="35">
        <v>0.51907756720304754</v>
      </c>
      <c r="Z1005" s="35">
        <v>0.52775557574057552</v>
      </c>
      <c r="AA1005" s="35">
        <v>0.52995809649279679</v>
      </c>
      <c r="AB1005" s="35">
        <v>0.53154786295503642</v>
      </c>
      <c r="AC1005" s="35">
        <v>0.53286040893141218</v>
      </c>
      <c r="AD1005" s="35">
        <v>0.53489534417562612</v>
      </c>
      <c r="AE1005" s="35">
        <v>0.52926598907572953</v>
      </c>
      <c r="AF1005" s="35">
        <v>0.53044542107985915</v>
      </c>
      <c r="AG1005" s="35">
        <v>0.53630032557465546</v>
      </c>
      <c r="AH1005" s="35">
        <v>0.53507701330385415</v>
      </c>
      <c r="AI1005" s="35">
        <v>0.5323951877646691</v>
      </c>
      <c r="AK1005" s="28">
        <f t="shared" si="226"/>
        <v>51559.889768637542</v>
      </c>
      <c r="AL1005" s="28">
        <f t="shared" si="227"/>
        <v>51907.756720304751</v>
      </c>
      <c r="AM1005" s="28">
        <f t="shared" si="228"/>
        <v>52775.557574057551</v>
      </c>
      <c r="AN1005" s="28">
        <f t="shared" si="229"/>
        <v>52995.809649279676</v>
      </c>
      <c r="AO1005" s="28">
        <f t="shared" si="230"/>
        <v>106309.57259100728</v>
      </c>
      <c r="AP1005" s="28">
        <f t="shared" si="231"/>
        <v>106572.08178628243</v>
      </c>
      <c r="AQ1005" s="28">
        <f t="shared" si="232"/>
        <v>106979.06883512522</v>
      </c>
      <c r="AR1005" s="28">
        <f t="shared" si="233"/>
        <v>158779.79672271886</v>
      </c>
      <c r="AS1005" s="28">
        <f t="shared" si="234"/>
        <v>159133.62632395775</v>
      </c>
      <c r="AT1005" s="28">
        <f t="shared" si="235"/>
        <v>53630.032557465544</v>
      </c>
      <c r="AU1005" s="28">
        <f t="shared" si="236"/>
        <v>53507.701330385418</v>
      </c>
      <c r="AV1005" s="28">
        <f t="shared" si="237"/>
        <v>53239.51877646691</v>
      </c>
    </row>
    <row r="1006" spans="1:48" x14ac:dyDescent="0.3">
      <c r="A1006" s="7" t="s">
        <v>281</v>
      </c>
      <c r="B1006" s="7" t="s">
        <v>659</v>
      </c>
      <c r="C1006" s="7">
        <v>1312</v>
      </c>
      <c r="D1006" s="2" t="s">
        <v>8</v>
      </c>
      <c r="E1006" s="2">
        <v>917</v>
      </c>
      <c r="F1006" s="2" t="s">
        <v>748</v>
      </c>
      <c r="G1006" s="2" t="s">
        <v>658</v>
      </c>
      <c r="H1006" s="8" t="s">
        <v>2128</v>
      </c>
      <c r="J1006" s="1">
        <v>100000</v>
      </c>
      <c r="K1006" s="1">
        <v>100000</v>
      </c>
      <c r="L1006" s="1">
        <v>100000</v>
      </c>
      <c r="M1006" s="1">
        <v>100000</v>
      </c>
      <c r="N1006" s="1">
        <v>400000</v>
      </c>
      <c r="O1006" s="1">
        <v>400000</v>
      </c>
      <c r="P1006" s="1">
        <v>500000</v>
      </c>
      <c r="Q1006" s="1">
        <v>200000</v>
      </c>
      <c r="R1006" s="1">
        <v>200000</v>
      </c>
      <c r="S1006" s="1">
        <v>200000</v>
      </c>
      <c r="T1006" s="1">
        <v>200000</v>
      </c>
      <c r="U1006" s="1">
        <v>200000</v>
      </c>
      <c r="V1006" s="29">
        <v>0.53120000000000001</v>
      </c>
      <c r="X1006" s="35">
        <v>0.51559889768637546</v>
      </c>
      <c r="Y1006" s="35">
        <v>0.51907756720304754</v>
      </c>
      <c r="Z1006" s="35">
        <v>0.52775557574057552</v>
      </c>
      <c r="AA1006" s="35">
        <v>0.52995809649279679</v>
      </c>
      <c r="AB1006" s="35">
        <v>0.53154786295503642</v>
      </c>
      <c r="AC1006" s="35">
        <v>0.53286040893141218</v>
      </c>
      <c r="AD1006" s="35">
        <v>0.53489534417562612</v>
      </c>
      <c r="AE1006" s="35">
        <v>0.52926598907572953</v>
      </c>
      <c r="AF1006" s="35">
        <v>0.53044542107985915</v>
      </c>
      <c r="AG1006" s="35">
        <v>0.53630032557465546</v>
      </c>
      <c r="AH1006" s="35">
        <v>0.53507701330385415</v>
      </c>
      <c r="AI1006" s="35">
        <v>0.5323951877646691</v>
      </c>
      <c r="AK1006" s="28">
        <f t="shared" si="226"/>
        <v>51559.889768637542</v>
      </c>
      <c r="AL1006" s="28">
        <f t="shared" si="227"/>
        <v>51907.756720304751</v>
      </c>
      <c r="AM1006" s="28">
        <f t="shared" si="228"/>
        <v>52775.557574057551</v>
      </c>
      <c r="AN1006" s="28">
        <f t="shared" si="229"/>
        <v>52995.809649279676</v>
      </c>
      <c r="AO1006" s="28">
        <f t="shared" si="230"/>
        <v>212619.14518201456</v>
      </c>
      <c r="AP1006" s="28">
        <f t="shared" si="231"/>
        <v>213144.16357256487</v>
      </c>
      <c r="AQ1006" s="28">
        <f t="shared" si="232"/>
        <v>267447.67208781309</v>
      </c>
      <c r="AR1006" s="28">
        <f t="shared" si="233"/>
        <v>105853.1978151459</v>
      </c>
      <c r="AS1006" s="28">
        <f t="shared" si="234"/>
        <v>106089.08421597183</v>
      </c>
      <c r="AT1006" s="28">
        <f t="shared" si="235"/>
        <v>107260.06511493109</v>
      </c>
      <c r="AU1006" s="28">
        <f t="shared" si="236"/>
        <v>107015.40266077084</v>
      </c>
      <c r="AV1006" s="28">
        <f t="shared" si="237"/>
        <v>106479.03755293382</v>
      </c>
    </row>
    <row r="1007" spans="1:48" x14ac:dyDescent="0.3">
      <c r="A1007" s="7" t="s">
        <v>281</v>
      </c>
      <c r="B1007" s="7" t="s">
        <v>659</v>
      </c>
      <c r="C1007" s="7">
        <v>1312</v>
      </c>
      <c r="D1007" s="2" t="s">
        <v>8</v>
      </c>
      <c r="E1007" s="2">
        <v>917</v>
      </c>
      <c r="F1007" s="2" t="s">
        <v>2391</v>
      </c>
      <c r="G1007" s="2" t="s">
        <v>658</v>
      </c>
      <c r="H1007" s="8" t="s">
        <v>2129</v>
      </c>
      <c r="J1007" s="1">
        <v>100000</v>
      </c>
      <c r="K1007" s="1">
        <v>100000</v>
      </c>
      <c r="L1007" s="1">
        <v>200000</v>
      </c>
      <c r="M1007" s="1">
        <v>100000</v>
      </c>
      <c r="N1007" s="1">
        <v>300000</v>
      </c>
      <c r="O1007" s="1">
        <v>300000</v>
      </c>
      <c r="P1007" s="1">
        <v>300000</v>
      </c>
      <c r="Q1007" s="1">
        <v>300000</v>
      </c>
      <c r="R1007" s="1">
        <v>300000</v>
      </c>
      <c r="S1007" s="1">
        <v>300000</v>
      </c>
      <c r="T1007" s="1">
        <v>300000</v>
      </c>
      <c r="U1007" s="1">
        <v>300000</v>
      </c>
      <c r="V1007" s="29">
        <v>0.53120000000000001</v>
      </c>
      <c r="X1007" s="35">
        <v>0.51559889768637546</v>
      </c>
      <c r="Y1007" s="35">
        <v>0.51907756720304754</v>
      </c>
      <c r="Z1007" s="35">
        <v>0.52775557574057552</v>
      </c>
      <c r="AA1007" s="35">
        <v>0.52995809649279679</v>
      </c>
      <c r="AB1007" s="35">
        <v>0.53154786295503642</v>
      </c>
      <c r="AC1007" s="35">
        <v>0.53286040893141218</v>
      </c>
      <c r="AD1007" s="35">
        <v>0.53489534417562612</v>
      </c>
      <c r="AE1007" s="35">
        <v>0.52926598907572953</v>
      </c>
      <c r="AF1007" s="35">
        <v>0.53044542107985915</v>
      </c>
      <c r="AG1007" s="35">
        <v>0.53630032557465546</v>
      </c>
      <c r="AH1007" s="35">
        <v>0.53507701330385415</v>
      </c>
      <c r="AI1007" s="35">
        <v>0.5323951877646691</v>
      </c>
      <c r="AK1007" s="28">
        <f t="shared" si="226"/>
        <v>51559.889768637542</v>
      </c>
      <c r="AL1007" s="28">
        <f t="shared" si="227"/>
        <v>51907.756720304751</v>
      </c>
      <c r="AM1007" s="28">
        <f t="shared" si="228"/>
        <v>105551.1151481151</v>
      </c>
      <c r="AN1007" s="28">
        <f t="shared" si="229"/>
        <v>52995.809649279676</v>
      </c>
      <c r="AO1007" s="28">
        <f t="shared" si="230"/>
        <v>159464.35888651092</v>
      </c>
      <c r="AP1007" s="28">
        <f t="shared" si="231"/>
        <v>159858.12267942366</v>
      </c>
      <c r="AQ1007" s="28">
        <f t="shared" si="232"/>
        <v>160468.60325268784</v>
      </c>
      <c r="AR1007" s="28">
        <f t="shared" si="233"/>
        <v>158779.79672271886</v>
      </c>
      <c r="AS1007" s="28">
        <f t="shared" si="234"/>
        <v>159133.62632395775</v>
      </c>
      <c r="AT1007" s="28">
        <f t="shared" si="235"/>
        <v>160890.09767239663</v>
      </c>
      <c r="AU1007" s="28">
        <f t="shared" si="236"/>
        <v>160523.10399115624</v>
      </c>
      <c r="AV1007" s="28">
        <f t="shared" si="237"/>
        <v>159718.55632940072</v>
      </c>
    </row>
    <row r="1008" spans="1:48" x14ac:dyDescent="0.3">
      <c r="A1008" s="7" t="s">
        <v>281</v>
      </c>
      <c r="B1008" s="7" t="s">
        <v>659</v>
      </c>
      <c r="C1008" s="7">
        <v>1312</v>
      </c>
      <c r="D1008" s="2" t="s">
        <v>252</v>
      </c>
      <c r="E1008" s="2">
        <v>999</v>
      </c>
      <c r="F1008" s="2" t="s">
        <v>252</v>
      </c>
      <c r="G1008" s="2" t="s">
        <v>658</v>
      </c>
      <c r="H1008" s="8" t="s">
        <v>1777</v>
      </c>
      <c r="J1008" s="1">
        <v>1000000</v>
      </c>
      <c r="K1008" s="1">
        <v>1000000</v>
      </c>
      <c r="L1008" s="1">
        <v>2000000</v>
      </c>
      <c r="M1008" s="1">
        <v>3000000</v>
      </c>
      <c r="N1008" s="1">
        <v>3000000</v>
      </c>
      <c r="O1008" s="1">
        <v>4000000</v>
      </c>
      <c r="P1008" s="1">
        <v>6000000</v>
      </c>
      <c r="Q1008" s="1">
        <v>7000000</v>
      </c>
      <c r="R1008" s="1">
        <v>8000000</v>
      </c>
      <c r="S1008" s="1">
        <v>6000000</v>
      </c>
      <c r="T1008" s="1">
        <v>6000000</v>
      </c>
      <c r="U1008" s="1">
        <v>6000000</v>
      </c>
      <c r="V1008" s="29">
        <v>0.53120000000000001</v>
      </c>
      <c r="X1008" s="35">
        <v>0.51559889768637546</v>
      </c>
      <c r="Y1008" s="35">
        <v>0.51907756720304754</v>
      </c>
      <c r="Z1008" s="35">
        <v>0.52775557574057552</v>
      </c>
      <c r="AA1008" s="35">
        <v>0.52995809649279679</v>
      </c>
      <c r="AB1008" s="35">
        <v>0.53154786295503642</v>
      </c>
      <c r="AC1008" s="35">
        <v>0.53286040893141218</v>
      </c>
      <c r="AD1008" s="35">
        <v>0.53489534417562612</v>
      </c>
      <c r="AE1008" s="35">
        <v>0.52926598907572953</v>
      </c>
      <c r="AF1008" s="35">
        <v>0.53044542107985915</v>
      </c>
      <c r="AG1008" s="35">
        <v>0.53630032557465546</v>
      </c>
      <c r="AH1008" s="35">
        <v>0.53507701330385415</v>
      </c>
      <c r="AI1008" s="35">
        <v>0.5323951877646691</v>
      </c>
      <c r="AK1008" s="28">
        <f t="shared" si="226"/>
        <v>515598.89768637548</v>
      </c>
      <c r="AL1008" s="28">
        <f t="shared" si="227"/>
        <v>519077.56720304757</v>
      </c>
      <c r="AM1008" s="28">
        <f t="shared" si="228"/>
        <v>1055511.1514811511</v>
      </c>
      <c r="AN1008" s="28">
        <f t="shared" si="229"/>
        <v>1589874.2894783905</v>
      </c>
      <c r="AO1008" s="28">
        <f t="shared" si="230"/>
        <v>1594643.5888651093</v>
      </c>
      <c r="AP1008" s="28">
        <f t="shared" si="231"/>
        <v>2131441.6357256486</v>
      </c>
      <c r="AQ1008" s="28">
        <f t="shared" si="232"/>
        <v>3209372.0650537568</v>
      </c>
      <c r="AR1008" s="28">
        <f t="shared" si="233"/>
        <v>3704861.9235301069</v>
      </c>
      <c r="AS1008" s="28">
        <f t="shared" si="234"/>
        <v>4243563.3686388731</v>
      </c>
      <c r="AT1008" s="28">
        <f t="shared" si="235"/>
        <v>3217801.9534479328</v>
      </c>
      <c r="AU1008" s="28">
        <f t="shared" si="236"/>
        <v>3210462.0798231252</v>
      </c>
      <c r="AV1008" s="28">
        <f t="shared" si="237"/>
        <v>3194371.1265880144</v>
      </c>
    </row>
    <row r="1009" spans="1:48" x14ac:dyDescent="0.3">
      <c r="A1009" s="7" t="s">
        <v>281</v>
      </c>
      <c r="B1009" s="7" t="s">
        <v>659</v>
      </c>
      <c r="C1009" s="7">
        <v>1312</v>
      </c>
      <c r="D1009" s="2" t="s">
        <v>8</v>
      </c>
      <c r="E1009" s="2">
        <v>917</v>
      </c>
      <c r="F1009" s="2" t="s">
        <v>2392</v>
      </c>
      <c r="G1009" s="2" t="s">
        <v>2485</v>
      </c>
      <c r="H1009" s="8" t="s">
        <v>2130</v>
      </c>
      <c r="J1009" s="1">
        <v>300000</v>
      </c>
      <c r="K1009" s="1">
        <v>300000</v>
      </c>
      <c r="L1009" s="1">
        <v>300000</v>
      </c>
      <c r="M1009" s="1">
        <v>400000</v>
      </c>
      <c r="N1009" s="1">
        <v>400000</v>
      </c>
      <c r="O1009" s="1">
        <v>400000</v>
      </c>
      <c r="P1009" s="1">
        <v>400000</v>
      </c>
      <c r="Q1009" s="1">
        <v>400000</v>
      </c>
      <c r="R1009" s="1">
        <v>400000</v>
      </c>
      <c r="S1009" s="1">
        <v>900000</v>
      </c>
      <c r="T1009" s="1">
        <v>900000</v>
      </c>
      <c r="U1009" s="1">
        <v>2000000</v>
      </c>
      <c r="V1009" s="29">
        <v>0.53120000000000001</v>
      </c>
      <c r="X1009" s="35">
        <v>0.51559889768637546</v>
      </c>
      <c r="Y1009" s="35">
        <v>0.51907756720304754</v>
      </c>
      <c r="Z1009" s="35">
        <v>0.52775557574057552</v>
      </c>
      <c r="AA1009" s="35">
        <v>0.52995809649279679</v>
      </c>
      <c r="AB1009" s="35">
        <v>0.53154786295503642</v>
      </c>
      <c r="AC1009" s="35">
        <v>0.53286040893141218</v>
      </c>
      <c r="AD1009" s="35">
        <v>0.53489534417562612</v>
      </c>
      <c r="AE1009" s="35">
        <v>0.52926598907572953</v>
      </c>
      <c r="AF1009" s="35">
        <v>0.53044542107985915</v>
      </c>
      <c r="AG1009" s="35">
        <v>0.53630032557465546</v>
      </c>
      <c r="AH1009" s="35">
        <v>0.53507701330385415</v>
      </c>
      <c r="AI1009" s="35">
        <v>0.5323951877646691</v>
      </c>
      <c r="AK1009" s="28">
        <f t="shared" si="226"/>
        <v>154679.66930591263</v>
      </c>
      <c r="AL1009" s="28">
        <f t="shared" si="227"/>
        <v>155723.27016091425</v>
      </c>
      <c r="AM1009" s="28">
        <f t="shared" si="228"/>
        <v>158326.67272217266</v>
      </c>
      <c r="AN1009" s="28">
        <f t="shared" si="229"/>
        <v>211983.2385971187</v>
      </c>
      <c r="AO1009" s="28">
        <f t="shared" si="230"/>
        <v>212619.14518201456</v>
      </c>
      <c r="AP1009" s="28">
        <f t="shared" si="231"/>
        <v>213144.16357256487</v>
      </c>
      <c r="AQ1009" s="28">
        <f t="shared" si="232"/>
        <v>213958.13767025043</v>
      </c>
      <c r="AR1009" s="28">
        <f t="shared" si="233"/>
        <v>211706.39563029181</v>
      </c>
      <c r="AS1009" s="28">
        <f t="shared" si="234"/>
        <v>212178.16843194366</v>
      </c>
      <c r="AT1009" s="28">
        <f t="shared" si="235"/>
        <v>482670.29301718989</v>
      </c>
      <c r="AU1009" s="28">
        <f t="shared" si="236"/>
        <v>481569.31197346875</v>
      </c>
      <c r="AV1009" s="28">
        <f t="shared" si="237"/>
        <v>1064790.3755293381</v>
      </c>
    </row>
    <row r="1010" spans="1:48" x14ac:dyDescent="0.3">
      <c r="A1010" s="7" t="s">
        <v>281</v>
      </c>
      <c r="B1010" s="7" t="s">
        <v>659</v>
      </c>
      <c r="C1010" s="7">
        <v>1312</v>
      </c>
      <c r="D1010" s="2" t="s">
        <v>8</v>
      </c>
      <c r="E1010" s="2">
        <v>917</v>
      </c>
      <c r="F1010" s="2" t="s">
        <v>2762</v>
      </c>
      <c r="G1010" s="2" t="s">
        <v>2485</v>
      </c>
      <c r="H1010" s="8" t="s">
        <v>2131</v>
      </c>
      <c r="J1010" s="1">
        <v>100000</v>
      </c>
      <c r="K1010" s="1">
        <v>100000</v>
      </c>
      <c r="L1010" s="1">
        <v>100000</v>
      </c>
      <c r="M1010" s="1">
        <v>100000</v>
      </c>
      <c r="N1010" s="1">
        <v>100000</v>
      </c>
      <c r="O1010" s="1">
        <v>100000</v>
      </c>
      <c r="P1010" s="1">
        <v>100000</v>
      </c>
      <c r="Q1010" s="1">
        <v>100000</v>
      </c>
      <c r="R1010" s="1">
        <v>100000</v>
      </c>
      <c r="S1010" s="1">
        <v>100000</v>
      </c>
      <c r="T1010" s="1">
        <v>100000</v>
      </c>
      <c r="U1010" s="1">
        <v>1000000</v>
      </c>
      <c r="V1010" s="29">
        <v>0.53120000000000001</v>
      </c>
      <c r="X1010" s="35">
        <v>0.51559889768637546</v>
      </c>
      <c r="Y1010" s="35">
        <v>0.51907756720304754</v>
      </c>
      <c r="Z1010" s="35">
        <v>0.52775557574057552</v>
      </c>
      <c r="AA1010" s="35">
        <v>0.52995809649279679</v>
      </c>
      <c r="AB1010" s="35">
        <v>0.53154786295503642</v>
      </c>
      <c r="AC1010" s="35">
        <v>0.53286040893141218</v>
      </c>
      <c r="AD1010" s="35">
        <v>0.53489534417562612</v>
      </c>
      <c r="AE1010" s="35">
        <v>0.52926598907572953</v>
      </c>
      <c r="AF1010" s="35">
        <v>0.53044542107985915</v>
      </c>
      <c r="AG1010" s="35">
        <v>0.53630032557465546</v>
      </c>
      <c r="AH1010" s="35">
        <v>0.53507701330385415</v>
      </c>
      <c r="AI1010" s="35">
        <v>0.5323951877646691</v>
      </c>
      <c r="AK1010" s="28">
        <f t="shared" si="226"/>
        <v>51559.889768637542</v>
      </c>
      <c r="AL1010" s="28">
        <f t="shared" si="227"/>
        <v>51907.756720304751</v>
      </c>
      <c r="AM1010" s="28">
        <f t="shared" si="228"/>
        <v>52775.557574057551</v>
      </c>
      <c r="AN1010" s="28">
        <f t="shared" si="229"/>
        <v>52995.809649279676</v>
      </c>
      <c r="AO1010" s="28">
        <f t="shared" si="230"/>
        <v>53154.78629550364</v>
      </c>
      <c r="AP1010" s="28">
        <f t="shared" si="231"/>
        <v>53286.040893141217</v>
      </c>
      <c r="AQ1010" s="28">
        <f t="shared" si="232"/>
        <v>53489.534417562609</v>
      </c>
      <c r="AR1010" s="28">
        <f t="shared" si="233"/>
        <v>52926.598907572952</v>
      </c>
      <c r="AS1010" s="28">
        <f t="shared" si="234"/>
        <v>53044.542107985915</v>
      </c>
      <c r="AT1010" s="28">
        <f t="shared" si="235"/>
        <v>53630.032557465544</v>
      </c>
      <c r="AU1010" s="28">
        <f t="shared" si="236"/>
        <v>53507.701330385418</v>
      </c>
      <c r="AV1010" s="28">
        <f t="shared" si="237"/>
        <v>532395.18776466907</v>
      </c>
    </row>
    <row r="1011" spans="1:48" x14ac:dyDescent="0.3">
      <c r="A1011" s="7" t="s">
        <v>281</v>
      </c>
      <c r="B1011" s="7" t="s">
        <v>659</v>
      </c>
      <c r="C1011" s="7">
        <v>1312</v>
      </c>
      <c r="D1011" s="2" t="s">
        <v>8</v>
      </c>
      <c r="E1011" s="2">
        <v>917</v>
      </c>
      <c r="F1011" s="2" t="s">
        <v>2765</v>
      </c>
      <c r="G1011" s="2" t="s">
        <v>2485</v>
      </c>
      <c r="H1011" s="8" t="s">
        <v>2132</v>
      </c>
      <c r="J1011" s="1">
        <v>200000</v>
      </c>
      <c r="K1011" s="1">
        <v>200000</v>
      </c>
      <c r="L1011" s="1">
        <v>200000</v>
      </c>
      <c r="M1011" s="1">
        <v>400000</v>
      </c>
      <c r="N1011" s="1">
        <v>400000</v>
      </c>
      <c r="O1011" s="1">
        <v>400000</v>
      </c>
      <c r="P1011" s="1">
        <v>200000</v>
      </c>
      <c r="Q1011" s="1">
        <v>200000</v>
      </c>
      <c r="R1011" s="1">
        <v>200000</v>
      </c>
      <c r="S1011" s="1">
        <v>200000</v>
      </c>
      <c r="T1011" s="1">
        <v>200000</v>
      </c>
      <c r="U1011" s="1">
        <v>200000</v>
      </c>
      <c r="V1011" s="29">
        <v>0.53120000000000001</v>
      </c>
      <c r="X1011" s="35">
        <v>0.51559889768637546</v>
      </c>
      <c r="Y1011" s="35">
        <v>0.51907756720304754</v>
      </c>
      <c r="Z1011" s="35">
        <v>0.52775557574057552</v>
      </c>
      <c r="AA1011" s="35">
        <v>0.52995809649279679</v>
      </c>
      <c r="AB1011" s="35">
        <v>0.53154786295503642</v>
      </c>
      <c r="AC1011" s="35">
        <v>0.53286040893141218</v>
      </c>
      <c r="AD1011" s="35">
        <v>0.53489534417562612</v>
      </c>
      <c r="AE1011" s="35">
        <v>0.52926598907572953</v>
      </c>
      <c r="AF1011" s="35">
        <v>0.53044542107985915</v>
      </c>
      <c r="AG1011" s="35">
        <v>0.53630032557465546</v>
      </c>
      <c r="AH1011" s="35">
        <v>0.53507701330385415</v>
      </c>
      <c r="AI1011" s="35">
        <v>0.5323951877646691</v>
      </c>
      <c r="AK1011" s="28">
        <f t="shared" si="226"/>
        <v>103119.77953727508</v>
      </c>
      <c r="AL1011" s="28">
        <f t="shared" si="227"/>
        <v>103815.5134406095</v>
      </c>
      <c r="AM1011" s="28">
        <f t="shared" si="228"/>
        <v>105551.1151481151</v>
      </c>
      <c r="AN1011" s="28">
        <f t="shared" si="229"/>
        <v>211983.2385971187</v>
      </c>
      <c r="AO1011" s="28">
        <f t="shared" si="230"/>
        <v>212619.14518201456</v>
      </c>
      <c r="AP1011" s="28">
        <f t="shared" si="231"/>
        <v>213144.16357256487</v>
      </c>
      <c r="AQ1011" s="28">
        <f t="shared" si="232"/>
        <v>106979.06883512522</v>
      </c>
      <c r="AR1011" s="28">
        <f t="shared" si="233"/>
        <v>105853.1978151459</v>
      </c>
      <c r="AS1011" s="28">
        <f t="shared" si="234"/>
        <v>106089.08421597183</v>
      </c>
      <c r="AT1011" s="28">
        <f t="shared" si="235"/>
        <v>107260.06511493109</v>
      </c>
      <c r="AU1011" s="28">
        <f t="shared" si="236"/>
        <v>107015.40266077084</v>
      </c>
      <c r="AV1011" s="28">
        <f t="shared" si="237"/>
        <v>106479.03755293382</v>
      </c>
    </row>
    <row r="1012" spans="1:48" x14ac:dyDescent="0.3">
      <c r="A1012" s="7" t="s">
        <v>281</v>
      </c>
      <c r="B1012" s="7" t="s">
        <v>659</v>
      </c>
      <c r="C1012" s="7">
        <v>1312</v>
      </c>
      <c r="D1012" s="2" t="s">
        <v>8</v>
      </c>
      <c r="E1012" s="2">
        <v>917</v>
      </c>
      <c r="F1012" s="2" t="s">
        <v>750</v>
      </c>
      <c r="G1012" s="2" t="s">
        <v>2485</v>
      </c>
      <c r="H1012" s="8" t="s">
        <v>2133</v>
      </c>
      <c r="J1012" s="1">
        <v>300000</v>
      </c>
      <c r="K1012" s="1">
        <v>300000</v>
      </c>
      <c r="L1012" s="1">
        <v>300000</v>
      </c>
      <c r="M1012" s="1">
        <v>900000</v>
      </c>
      <c r="N1012" s="1">
        <v>500000</v>
      </c>
      <c r="O1012" s="1">
        <v>500000</v>
      </c>
      <c r="P1012" s="1">
        <v>300000</v>
      </c>
      <c r="Q1012" s="1">
        <v>300000</v>
      </c>
      <c r="R1012" s="1">
        <v>300000</v>
      </c>
      <c r="S1012" s="1">
        <v>300000</v>
      </c>
      <c r="T1012" s="1">
        <v>300000</v>
      </c>
      <c r="U1012" s="1">
        <v>1000000</v>
      </c>
      <c r="V1012" s="29">
        <v>0.53120000000000001</v>
      </c>
      <c r="X1012" s="35">
        <v>0.51559889768637546</v>
      </c>
      <c r="Y1012" s="35">
        <v>0.51907756720304754</v>
      </c>
      <c r="Z1012" s="35">
        <v>0.52775557574057552</v>
      </c>
      <c r="AA1012" s="35">
        <v>0.52995809649279679</v>
      </c>
      <c r="AB1012" s="35">
        <v>0.53154786295503642</v>
      </c>
      <c r="AC1012" s="35">
        <v>0.53286040893141218</v>
      </c>
      <c r="AD1012" s="35">
        <v>0.53489534417562612</v>
      </c>
      <c r="AE1012" s="35">
        <v>0.52926598907572953</v>
      </c>
      <c r="AF1012" s="35">
        <v>0.53044542107985915</v>
      </c>
      <c r="AG1012" s="35">
        <v>0.53630032557465546</v>
      </c>
      <c r="AH1012" s="35">
        <v>0.53507701330385415</v>
      </c>
      <c r="AI1012" s="35">
        <v>0.5323951877646691</v>
      </c>
      <c r="AK1012" s="28">
        <f t="shared" si="226"/>
        <v>154679.66930591263</v>
      </c>
      <c r="AL1012" s="28">
        <f t="shared" si="227"/>
        <v>155723.27016091425</v>
      </c>
      <c r="AM1012" s="28">
        <f t="shared" si="228"/>
        <v>158326.67272217266</v>
      </c>
      <c r="AN1012" s="28">
        <f t="shared" si="229"/>
        <v>476962.2868435171</v>
      </c>
      <c r="AO1012" s="28">
        <f t="shared" si="230"/>
        <v>265773.93147751823</v>
      </c>
      <c r="AP1012" s="28">
        <f t="shared" si="231"/>
        <v>266430.20446570608</v>
      </c>
      <c r="AQ1012" s="28">
        <f t="shared" si="232"/>
        <v>160468.60325268784</v>
      </c>
      <c r="AR1012" s="28">
        <f t="shared" si="233"/>
        <v>158779.79672271886</v>
      </c>
      <c r="AS1012" s="28">
        <f t="shared" si="234"/>
        <v>159133.62632395775</v>
      </c>
      <c r="AT1012" s="28">
        <f t="shared" si="235"/>
        <v>160890.09767239663</v>
      </c>
      <c r="AU1012" s="28">
        <f t="shared" si="236"/>
        <v>160523.10399115624</v>
      </c>
      <c r="AV1012" s="28">
        <f t="shared" si="237"/>
        <v>532395.18776466907</v>
      </c>
    </row>
    <row r="1013" spans="1:48" x14ac:dyDescent="0.3">
      <c r="A1013" s="7" t="s">
        <v>281</v>
      </c>
      <c r="B1013" s="7" t="s">
        <v>659</v>
      </c>
      <c r="C1013" s="7">
        <v>1312</v>
      </c>
      <c r="D1013" s="2" t="s">
        <v>8</v>
      </c>
      <c r="E1013" s="2">
        <v>917</v>
      </c>
      <c r="F1013" s="2" t="s">
        <v>746</v>
      </c>
      <c r="G1013" s="2" t="s">
        <v>2485</v>
      </c>
      <c r="H1013" s="8" t="s">
        <v>2134</v>
      </c>
      <c r="J1013" s="1">
        <v>300000</v>
      </c>
      <c r="K1013" s="1">
        <v>500000</v>
      </c>
      <c r="L1013" s="1">
        <v>500000</v>
      </c>
      <c r="M1013" s="1">
        <v>500000</v>
      </c>
      <c r="N1013" s="1">
        <v>1000000</v>
      </c>
      <c r="O1013" s="1">
        <v>1000000</v>
      </c>
      <c r="P1013" s="1">
        <v>1500000</v>
      </c>
      <c r="Q1013" s="1">
        <v>1500000</v>
      </c>
      <c r="R1013" s="1">
        <v>1500000</v>
      </c>
      <c r="S1013" s="1">
        <v>1000000</v>
      </c>
      <c r="T1013" s="1">
        <v>1000000</v>
      </c>
      <c r="U1013" s="1">
        <v>1000000</v>
      </c>
      <c r="V1013" s="29">
        <v>0.53120000000000001</v>
      </c>
      <c r="X1013" s="35">
        <v>0.51559889768637546</v>
      </c>
      <c r="Y1013" s="35">
        <v>0.51907756720304754</v>
      </c>
      <c r="Z1013" s="35">
        <v>0.52775557574057552</v>
      </c>
      <c r="AA1013" s="35">
        <v>0.52995809649279679</v>
      </c>
      <c r="AB1013" s="35">
        <v>0.53154786295503642</v>
      </c>
      <c r="AC1013" s="35">
        <v>0.53286040893141218</v>
      </c>
      <c r="AD1013" s="35">
        <v>0.53489534417562612</v>
      </c>
      <c r="AE1013" s="35">
        <v>0.52926598907572953</v>
      </c>
      <c r="AF1013" s="35">
        <v>0.53044542107985915</v>
      </c>
      <c r="AG1013" s="35">
        <v>0.53630032557465546</v>
      </c>
      <c r="AH1013" s="35">
        <v>0.53507701330385415</v>
      </c>
      <c r="AI1013" s="35">
        <v>0.5323951877646691</v>
      </c>
      <c r="AK1013" s="28">
        <f t="shared" si="226"/>
        <v>154679.66930591263</v>
      </c>
      <c r="AL1013" s="28">
        <f t="shared" si="227"/>
        <v>259538.78360152378</v>
      </c>
      <c r="AM1013" s="28">
        <f t="shared" si="228"/>
        <v>263877.78787028778</v>
      </c>
      <c r="AN1013" s="28">
        <f t="shared" si="229"/>
        <v>264979.04824639839</v>
      </c>
      <c r="AO1013" s="28">
        <f t="shared" si="230"/>
        <v>531547.86295503646</v>
      </c>
      <c r="AP1013" s="28">
        <f t="shared" si="231"/>
        <v>532860.40893141215</v>
      </c>
      <c r="AQ1013" s="28">
        <f t="shared" si="232"/>
        <v>802343.0162634392</v>
      </c>
      <c r="AR1013" s="28">
        <f t="shared" si="233"/>
        <v>793898.98361359432</v>
      </c>
      <c r="AS1013" s="28">
        <f t="shared" si="234"/>
        <v>795668.13161978871</v>
      </c>
      <c r="AT1013" s="28">
        <f t="shared" si="235"/>
        <v>536300.32557465544</v>
      </c>
      <c r="AU1013" s="28">
        <f t="shared" si="236"/>
        <v>535077.01330385415</v>
      </c>
      <c r="AV1013" s="28">
        <f t="shared" si="237"/>
        <v>532395.18776466907</v>
      </c>
    </row>
    <row r="1014" spans="1:48" x14ac:dyDescent="0.3">
      <c r="A1014" s="7" t="s">
        <v>281</v>
      </c>
      <c r="B1014" s="7" t="s">
        <v>659</v>
      </c>
      <c r="C1014" s="7">
        <v>1312</v>
      </c>
      <c r="D1014" s="2" t="s">
        <v>8</v>
      </c>
      <c r="E1014" s="2">
        <v>917</v>
      </c>
      <c r="F1014" s="2" t="s">
        <v>2393</v>
      </c>
      <c r="G1014" s="2" t="s">
        <v>2485</v>
      </c>
      <c r="H1014" s="8" t="s">
        <v>2135</v>
      </c>
      <c r="J1014" s="1">
        <v>100000</v>
      </c>
      <c r="K1014" s="1">
        <v>200000</v>
      </c>
      <c r="L1014" s="1">
        <v>200000</v>
      </c>
      <c r="M1014" s="1">
        <v>200000</v>
      </c>
      <c r="N1014" s="1">
        <v>200000</v>
      </c>
      <c r="O1014" s="1">
        <v>200000</v>
      </c>
      <c r="P1014" s="1">
        <v>200000</v>
      </c>
      <c r="Q1014" s="1">
        <v>200000</v>
      </c>
      <c r="R1014" s="1">
        <v>200000</v>
      </c>
      <c r="S1014" s="1">
        <v>200000</v>
      </c>
      <c r="T1014" s="1">
        <v>200000</v>
      </c>
      <c r="U1014" s="1">
        <v>1000000</v>
      </c>
      <c r="V1014" s="29">
        <v>0.53120000000000001</v>
      </c>
      <c r="X1014" s="35">
        <v>0.51559889768637546</v>
      </c>
      <c r="Y1014" s="35">
        <v>0.51907756720304754</v>
      </c>
      <c r="Z1014" s="35">
        <v>0.52775557574057552</v>
      </c>
      <c r="AA1014" s="35">
        <v>0.52995809649279679</v>
      </c>
      <c r="AB1014" s="35">
        <v>0.53154786295503642</v>
      </c>
      <c r="AC1014" s="35">
        <v>0.53286040893141218</v>
      </c>
      <c r="AD1014" s="35">
        <v>0.53489534417562612</v>
      </c>
      <c r="AE1014" s="35">
        <v>0.52926598907572953</v>
      </c>
      <c r="AF1014" s="35">
        <v>0.53044542107985915</v>
      </c>
      <c r="AG1014" s="35">
        <v>0.53630032557465546</v>
      </c>
      <c r="AH1014" s="35">
        <v>0.53507701330385415</v>
      </c>
      <c r="AI1014" s="35">
        <v>0.5323951877646691</v>
      </c>
      <c r="AK1014" s="28">
        <f t="shared" si="226"/>
        <v>51559.889768637542</v>
      </c>
      <c r="AL1014" s="28">
        <f t="shared" si="227"/>
        <v>103815.5134406095</v>
      </c>
      <c r="AM1014" s="28">
        <f t="shared" si="228"/>
        <v>105551.1151481151</v>
      </c>
      <c r="AN1014" s="28">
        <f t="shared" si="229"/>
        <v>105991.61929855935</v>
      </c>
      <c r="AO1014" s="28">
        <f t="shared" si="230"/>
        <v>106309.57259100728</v>
      </c>
      <c r="AP1014" s="28">
        <f t="shared" si="231"/>
        <v>106572.08178628243</v>
      </c>
      <c r="AQ1014" s="28">
        <f t="shared" si="232"/>
        <v>106979.06883512522</v>
      </c>
      <c r="AR1014" s="28">
        <f t="shared" si="233"/>
        <v>105853.1978151459</v>
      </c>
      <c r="AS1014" s="28">
        <f t="shared" si="234"/>
        <v>106089.08421597183</v>
      </c>
      <c r="AT1014" s="28">
        <f t="shared" si="235"/>
        <v>107260.06511493109</v>
      </c>
      <c r="AU1014" s="28">
        <f t="shared" si="236"/>
        <v>107015.40266077084</v>
      </c>
      <c r="AV1014" s="28">
        <f t="shared" si="237"/>
        <v>532395.18776466907</v>
      </c>
    </row>
    <row r="1015" spans="1:48" x14ac:dyDescent="0.3">
      <c r="A1015" s="7" t="s">
        <v>281</v>
      </c>
      <c r="B1015" s="7" t="s">
        <v>659</v>
      </c>
      <c r="C1015" s="7">
        <v>1312</v>
      </c>
      <c r="D1015" s="2" t="s">
        <v>8</v>
      </c>
      <c r="E1015" s="2">
        <v>917</v>
      </c>
      <c r="F1015" s="2" t="s">
        <v>2394</v>
      </c>
      <c r="G1015" s="2" t="s">
        <v>2485</v>
      </c>
      <c r="H1015" s="8" t="s">
        <v>2136</v>
      </c>
      <c r="J1015" s="1">
        <v>200000</v>
      </c>
      <c r="K1015" s="1">
        <v>200000</v>
      </c>
      <c r="L1015" s="1">
        <v>200000</v>
      </c>
      <c r="M1015" s="1">
        <v>300000</v>
      </c>
      <c r="N1015" s="1">
        <v>300000</v>
      </c>
      <c r="O1015" s="1">
        <v>300000</v>
      </c>
      <c r="P1015" s="1">
        <v>200000</v>
      </c>
      <c r="Q1015" s="1">
        <v>200000</v>
      </c>
      <c r="R1015" s="1">
        <v>200000</v>
      </c>
      <c r="S1015" s="1">
        <v>200000</v>
      </c>
      <c r="T1015" s="1">
        <v>200000</v>
      </c>
      <c r="U1015" s="1">
        <v>1000000</v>
      </c>
      <c r="V1015" s="29">
        <v>0.53120000000000001</v>
      </c>
      <c r="X1015" s="35">
        <v>0.51559889768637546</v>
      </c>
      <c r="Y1015" s="35">
        <v>0.51907756720304754</v>
      </c>
      <c r="Z1015" s="35">
        <v>0.52775557574057552</v>
      </c>
      <c r="AA1015" s="35">
        <v>0.52995809649279679</v>
      </c>
      <c r="AB1015" s="35">
        <v>0.53154786295503642</v>
      </c>
      <c r="AC1015" s="35">
        <v>0.53286040893141218</v>
      </c>
      <c r="AD1015" s="35">
        <v>0.53489534417562612</v>
      </c>
      <c r="AE1015" s="35">
        <v>0.52926598907572953</v>
      </c>
      <c r="AF1015" s="35">
        <v>0.53044542107985915</v>
      </c>
      <c r="AG1015" s="35">
        <v>0.53630032557465546</v>
      </c>
      <c r="AH1015" s="35">
        <v>0.53507701330385415</v>
      </c>
      <c r="AI1015" s="35">
        <v>0.5323951877646691</v>
      </c>
      <c r="AK1015" s="28">
        <f t="shared" si="226"/>
        <v>103119.77953727508</v>
      </c>
      <c r="AL1015" s="28">
        <f t="shared" si="227"/>
        <v>103815.5134406095</v>
      </c>
      <c r="AM1015" s="28">
        <f t="shared" si="228"/>
        <v>105551.1151481151</v>
      </c>
      <c r="AN1015" s="28">
        <f t="shared" si="229"/>
        <v>158987.42894783904</v>
      </c>
      <c r="AO1015" s="28">
        <f t="shared" si="230"/>
        <v>159464.35888651092</v>
      </c>
      <c r="AP1015" s="28">
        <f t="shared" si="231"/>
        <v>159858.12267942366</v>
      </c>
      <c r="AQ1015" s="28">
        <f t="shared" si="232"/>
        <v>106979.06883512522</v>
      </c>
      <c r="AR1015" s="28">
        <f t="shared" si="233"/>
        <v>105853.1978151459</v>
      </c>
      <c r="AS1015" s="28">
        <f t="shared" si="234"/>
        <v>106089.08421597183</v>
      </c>
      <c r="AT1015" s="28">
        <f t="shared" si="235"/>
        <v>107260.06511493109</v>
      </c>
      <c r="AU1015" s="28">
        <f t="shared" si="236"/>
        <v>107015.40266077084</v>
      </c>
      <c r="AV1015" s="28">
        <f t="shared" si="237"/>
        <v>532395.18776466907</v>
      </c>
    </row>
    <row r="1016" spans="1:48" x14ac:dyDescent="0.3">
      <c r="A1016" s="7" t="s">
        <v>281</v>
      </c>
      <c r="B1016" s="7" t="s">
        <v>659</v>
      </c>
      <c r="C1016" s="7">
        <v>1312</v>
      </c>
      <c r="D1016" s="2" t="s">
        <v>8</v>
      </c>
      <c r="E1016" s="2">
        <v>917</v>
      </c>
      <c r="F1016" s="2" t="s">
        <v>2763</v>
      </c>
      <c r="G1016" s="2" t="s">
        <v>2485</v>
      </c>
      <c r="H1016" s="8" t="s">
        <v>2137</v>
      </c>
      <c r="J1016" s="1">
        <v>198000</v>
      </c>
      <c r="K1016" s="1">
        <v>198000</v>
      </c>
      <c r="L1016" s="1">
        <v>198000</v>
      </c>
      <c r="M1016" s="1">
        <v>198000</v>
      </c>
      <c r="N1016" s="1">
        <v>198000</v>
      </c>
      <c r="O1016" s="1">
        <v>198000</v>
      </c>
      <c r="P1016" s="1">
        <v>198000</v>
      </c>
      <c r="Q1016" s="1">
        <v>198000</v>
      </c>
      <c r="R1016" s="1">
        <v>198000</v>
      </c>
      <c r="S1016" s="1">
        <v>198000</v>
      </c>
      <c r="T1016" s="1">
        <v>198000</v>
      </c>
      <c r="U1016" s="1">
        <v>198000</v>
      </c>
      <c r="V1016" s="29">
        <v>0.53120000000000001</v>
      </c>
      <c r="X1016" s="35">
        <v>0.51559889768637546</v>
      </c>
      <c r="Y1016" s="35">
        <v>0.51907756720304754</v>
      </c>
      <c r="Z1016" s="35">
        <v>0.52775557574057552</v>
      </c>
      <c r="AA1016" s="35">
        <v>0.52995809649279679</v>
      </c>
      <c r="AB1016" s="35">
        <v>0.53154786295503642</v>
      </c>
      <c r="AC1016" s="35">
        <v>0.53286040893141218</v>
      </c>
      <c r="AD1016" s="35">
        <v>0.53489534417562612</v>
      </c>
      <c r="AE1016" s="35">
        <v>0.52926598907572953</v>
      </c>
      <c r="AF1016" s="35">
        <v>0.53044542107985915</v>
      </c>
      <c r="AG1016" s="35">
        <v>0.53630032557465546</v>
      </c>
      <c r="AH1016" s="35">
        <v>0.53507701330385415</v>
      </c>
      <c r="AI1016" s="35">
        <v>0.5323951877646691</v>
      </c>
      <c r="AK1016" s="28">
        <f t="shared" si="226"/>
        <v>102088.58174190234</v>
      </c>
      <c r="AL1016" s="28">
        <f t="shared" si="227"/>
        <v>102777.35830620342</v>
      </c>
      <c r="AM1016" s="28">
        <f t="shared" si="228"/>
        <v>104495.60399663396</v>
      </c>
      <c r="AN1016" s="28">
        <f t="shared" si="229"/>
        <v>104931.70310557376</v>
      </c>
      <c r="AO1016" s="28">
        <f t="shared" si="230"/>
        <v>105246.47686509721</v>
      </c>
      <c r="AP1016" s="28">
        <f t="shared" si="231"/>
        <v>105506.36096841961</v>
      </c>
      <c r="AQ1016" s="28">
        <f t="shared" si="232"/>
        <v>105909.27814677397</v>
      </c>
      <c r="AR1016" s="28">
        <f t="shared" si="233"/>
        <v>104794.66583699445</v>
      </c>
      <c r="AS1016" s="28">
        <f t="shared" si="234"/>
        <v>105028.19337381212</v>
      </c>
      <c r="AT1016" s="28">
        <f t="shared" si="235"/>
        <v>106187.46446378178</v>
      </c>
      <c r="AU1016" s="28">
        <f t="shared" si="236"/>
        <v>105945.24863416312</v>
      </c>
      <c r="AV1016" s="28">
        <f t="shared" si="237"/>
        <v>105414.24717740448</v>
      </c>
    </row>
    <row r="1017" spans="1:48" x14ac:dyDescent="0.3">
      <c r="A1017" s="7" t="s">
        <v>281</v>
      </c>
      <c r="B1017" s="7" t="s">
        <v>659</v>
      </c>
      <c r="C1017" s="7">
        <v>1312</v>
      </c>
      <c r="D1017" s="2" t="s">
        <v>8</v>
      </c>
      <c r="E1017" s="2">
        <v>917</v>
      </c>
      <c r="F1017" s="2" t="s">
        <v>2395</v>
      </c>
      <c r="G1017" s="2" t="s">
        <v>2485</v>
      </c>
      <c r="H1017" s="8" t="s">
        <v>2138</v>
      </c>
      <c r="J1017" s="1">
        <v>100000</v>
      </c>
      <c r="K1017" s="1">
        <v>100000</v>
      </c>
      <c r="L1017" s="1">
        <v>100000</v>
      </c>
      <c r="M1017" s="1">
        <v>100000</v>
      </c>
      <c r="N1017" s="1">
        <v>100000</v>
      </c>
      <c r="O1017" s="1">
        <v>100000</v>
      </c>
      <c r="P1017" s="1">
        <v>100000</v>
      </c>
      <c r="Q1017" s="1">
        <v>100000</v>
      </c>
      <c r="R1017" s="1">
        <v>100000</v>
      </c>
      <c r="S1017" s="1">
        <v>100000</v>
      </c>
      <c r="T1017" s="1">
        <v>100000</v>
      </c>
      <c r="U1017" s="1">
        <v>1000000</v>
      </c>
      <c r="V1017" s="29">
        <v>0.53120000000000001</v>
      </c>
      <c r="X1017" s="35">
        <v>0.51559889768637546</v>
      </c>
      <c r="Y1017" s="35">
        <v>0.51907756720304754</v>
      </c>
      <c r="Z1017" s="35">
        <v>0.52775557574057552</v>
      </c>
      <c r="AA1017" s="35">
        <v>0.52995809649279679</v>
      </c>
      <c r="AB1017" s="35">
        <v>0.53154786295503642</v>
      </c>
      <c r="AC1017" s="35">
        <v>0.53286040893141218</v>
      </c>
      <c r="AD1017" s="35">
        <v>0.53489534417562612</v>
      </c>
      <c r="AE1017" s="35">
        <v>0.52926598907572953</v>
      </c>
      <c r="AF1017" s="35">
        <v>0.53044542107985915</v>
      </c>
      <c r="AG1017" s="35">
        <v>0.53630032557465546</v>
      </c>
      <c r="AH1017" s="35">
        <v>0.53507701330385415</v>
      </c>
      <c r="AI1017" s="35">
        <v>0.5323951877646691</v>
      </c>
      <c r="AK1017" s="28">
        <f t="shared" si="226"/>
        <v>51559.889768637542</v>
      </c>
      <c r="AL1017" s="28">
        <f t="shared" si="227"/>
        <v>51907.756720304751</v>
      </c>
      <c r="AM1017" s="28">
        <f t="shared" si="228"/>
        <v>52775.557574057551</v>
      </c>
      <c r="AN1017" s="28">
        <f t="shared" si="229"/>
        <v>52995.809649279676</v>
      </c>
      <c r="AO1017" s="28">
        <f t="shared" si="230"/>
        <v>53154.78629550364</v>
      </c>
      <c r="AP1017" s="28">
        <f t="shared" si="231"/>
        <v>53286.040893141217</v>
      </c>
      <c r="AQ1017" s="28">
        <f t="shared" si="232"/>
        <v>53489.534417562609</v>
      </c>
      <c r="AR1017" s="28">
        <f t="shared" si="233"/>
        <v>52926.598907572952</v>
      </c>
      <c r="AS1017" s="28">
        <f t="shared" si="234"/>
        <v>53044.542107985915</v>
      </c>
      <c r="AT1017" s="28">
        <f t="shared" si="235"/>
        <v>53630.032557465544</v>
      </c>
      <c r="AU1017" s="28">
        <f t="shared" si="236"/>
        <v>53507.701330385418</v>
      </c>
      <c r="AV1017" s="28">
        <f t="shared" si="237"/>
        <v>532395.18776466907</v>
      </c>
    </row>
    <row r="1018" spans="1:48" x14ac:dyDescent="0.3">
      <c r="A1018" s="7" t="s">
        <v>281</v>
      </c>
      <c r="B1018" s="7" t="s">
        <v>659</v>
      </c>
      <c r="C1018" s="7">
        <v>1312</v>
      </c>
      <c r="D1018" s="2" t="s">
        <v>8</v>
      </c>
      <c r="E1018" s="2">
        <v>917</v>
      </c>
      <c r="F1018" s="2" t="s">
        <v>2396</v>
      </c>
      <c r="G1018" s="2" t="s">
        <v>2485</v>
      </c>
      <c r="H1018" s="8" t="s">
        <v>2139</v>
      </c>
      <c r="J1018" s="1">
        <v>200000</v>
      </c>
      <c r="K1018" s="1">
        <v>200000</v>
      </c>
      <c r="L1018" s="1">
        <v>200000</v>
      </c>
      <c r="M1018" s="1">
        <v>200000</v>
      </c>
      <c r="N1018" s="1">
        <v>200000</v>
      </c>
      <c r="O1018" s="1">
        <v>200000</v>
      </c>
      <c r="P1018" s="1">
        <v>200000</v>
      </c>
      <c r="Q1018" s="1">
        <v>200000</v>
      </c>
      <c r="R1018" s="1">
        <v>200000</v>
      </c>
      <c r="S1018" s="1">
        <v>200000</v>
      </c>
      <c r="T1018" s="1">
        <v>200000</v>
      </c>
      <c r="U1018" s="1">
        <v>200000</v>
      </c>
      <c r="V1018" s="29">
        <v>0.53120000000000001</v>
      </c>
      <c r="X1018" s="35">
        <v>0.51559889768637546</v>
      </c>
      <c r="Y1018" s="35">
        <v>0.51907756720304754</v>
      </c>
      <c r="Z1018" s="35">
        <v>0.52775557574057552</v>
      </c>
      <c r="AA1018" s="35">
        <v>0.52995809649279679</v>
      </c>
      <c r="AB1018" s="35">
        <v>0.53154786295503642</v>
      </c>
      <c r="AC1018" s="35">
        <v>0.53286040893141218</v>
      </c>
      <c r="AD1018" s="35">
        <v>0.53489534417562612</v>
      </c>
      <c r="AE1018" s="35">
        <v>0.52926598907572953</v>
      </c>
      <c r="AF1018" s="35">
        <v>0.53044542107985915</v>
      </c>
      <c r="AG1018" s="35">
        <v>0.53630032557465546</v>
      </c>
      <c r="AH1018" s="35">
        <v>0.53507701330385415</v>
      </c>
      <c r="AI1018" s="35">
        <v>0.5323951877646691</v>
      </c>
      <c r="AK1018" s="28">
        <f t="shared" si="226"/>
        <v>103119.77953727508</v>
      </c>
      <c r="AL1018" s="28">
        <f t="shared" si="227"/>
        <v>103815.5134406095</v>
      </c>
      <c r="AM1018" s="28">
        <f t="shared" si="228"/>
        <v>105551.1151481151</v>
      </c>
      <c r="AN1018" s="28">
        <f t="shared" si="229"/>
        <v>105991.61929855935</v>
      </c>
      <c r="AO1018" s="28">
        <f t="shared" si="230"/>
        <v>106309.57259100728</v>
      </c>
      <c r="AP1018" s="28">
        <f t="shared" si="231"/>
        <v>106572.08178628243</v>
      </c>
      <c r="AQ1018" s="28">
        <f t="shared" si="232"/>
        <v>106979.06883512522</v>
      </c>
      <c r="AR1018" s="28">
        <f t="shared" si="233"/>
        <v>105853.1978151459</v>
      </c>
      <c r="AS1018" s="28">
        <f t="shared" si="234"/>
        <v>106089.08421597183</v>
      </c>
      <c r="AT1018" s="28">
        <f t="shared" si="235"/>
        <v>107260.06511493109</v>
      </c>
      <c r="AU1018" s="28">
        <f t="shared" si="236"/>
        <v>107015.40266077084</v>
      </c>
      <c r="AV1018" s="28">
        <f t="shared" si="237"/>
        <v>106479.03755293382</v>
      </c>
    </row>
    <row r="1019" spans="1:48" x14ac:dyDescent="0.3">
      <c r="A1019" s="7" t="s">
        <v>281</v>
      </c>
      <c r="B1019" s="7" t="s">
        <v>659</v>
      </c>
      <c r="C1019" s="7">
        <v>1312</v>
      </c>
      <c r="D1019" s="2" t="s">
        <v>8</v>
      </c>
      <c r="E1019" s="2">
        <v>917</v>
      </c>
      <c r="F1019" s="2" t="s">
        <v>2764</v>
      </c>
      <c r="G1019" s="2" t="s">
        <v>2485</v>
      </c>
      <c r="H1019" s="8" t="s">
        <v>2140</v>
      </c>
      <c r="J1019" s="1">
        <v>150000</v>
      </c>
      <c r="K1019" s="1">
        <v>300000</v>
      </c>
      <c r="L1019" s="1">
        <v>300000</v>
      </c>
      <c r="M1019" s="1">
        <v>300000</v>
      </c>
      <c r="N1019" s="1">
        <v>300000</v>
      </c>
      <c r="O1019" s="1">
        <v>300000</v>
      </c>
      <c r="P1019" s="1">
        <v>300000</v>
      </c>
      <c r="Q1019" s="1">
        <v>300000</v>
      </c>
      <c r="R1019" s="1">
        <v>300000</v>
      </c>
      <c r="S1019" s="1">
        <v>300000</v>
      </c>
      <c r="T1019" s="1">
        <v>300000</v>
      </c>
      <c r="U1019" s="1">
        <v>300000</v>
      </c>
      <c r="V1019" s="29">
        <v>0.53120000000000001</v>
      </c>
      <c r="X1019" s="35">
        <v>0.51559889768637546</v>
      </c>
      <c r="Y1019" s="35">
        <v>0.51907756720304754</v>
      </c>
      <c r="Z1019" s="35">
        <v>0.52775557574057552</v>
      </c>
      <c r="AA1019" s="35">
        <v>0.52995809649279679</v>
      </c>
      <c r="AB1019" s="35">
        <v>0.53154786295503642</v>
      </c>
      <c r="AC1019" s="35">
        <v>0.53286040893141218</v>
      </c>
      <c r="AD1019" s="35">
        <v>0.53489534417562612</v>
      </c>
      <c r="AE1019" s="35">
        <v>0.52926598907572953</v>
      </c>
      <c r="AF1019" s="35">
        <v>0.53044542107985915</v>
      </c>
      <c r="AG1019" s="35">
        <v>0.53630032557465546</v>
      </c>
      <c r="AH1019" s="35">
        <v>0.53507701330385415</v>
      </c>
      <c r="AI1019" s="35">
        <v>0.5323951877646691</v>
      </c>
      <c r="AK1019" s="28">
        <f t="shared" si="226"/>
        <v>77339.834652956313</v>
      </c>
      <c r="AL1019" s="28">
        <f t="shared" si="227"/>
        <v>155723.27016091425</v>
      </c>
      <c r="AM1019" s="28">
        <f t="shared" si="228"/>
        <v>158326.67272217266</v>
      </c>
      <c r="AN1019" s="28">
        <f t="shared" si="229"/>
        <v>158987.42894783904</v>
      </c>
      <c r="AO1019" s="28">
        <f t="shared" si="230"/>
        <v>159464.35888651092</v>
      </c>
      <c r="AP1019" s="28">
        <f t="shared" si="231"/>
        <v>159858.12267942366</v>
      </c>
      <c r="AQ1019" s="28">
        <f t="shared" si="232"/>
        <v>160468.60325268784</v>
      </c>
      <c r="AR1019" s="28">
        <f t="shared" si="233"/>
        <v>158779.79672271886</v>
      </c>
      <c r="AS1019" s="28">
        <f t="shared" si="234"/>
        <v>159133.62632395775</v>
      </c>
      <c r="AT1019" s="28">
        <f t="shared" si="235"/>
        <v>160890.09767239663</v>
      </c>
      <c r="AU1019" s="28">
        <f t="shared" si="236"/>
        <v>160523.10399115624</v>
      </c>
      <c r="AV1019" s="28">
        <f t="shared" si="237"/>
        <v>159718.55632940072</v>
      </c>
    </row>
    <row r="1020" spans="1:48" x14ac:dyDescent="0.3">
      <c r="A1020" s="7" t="s">
        <v>281</v>
      </c>
      <c r="B1020" s="7" t="s">
        <v>659</v>
      </c>
      <c r="C1020" s="7">
        <v>1312</v>
      </c>
      <c r="D1020" s="2" t="s">
        <v>8</v>
      </c>
      <c r="E1020" s="2">
        <v>917</v>
      </c>
      <c r="F1020" s="2" t="s">
        <v>2397</v>
      </c>
      <c r="G1020" s="2" t="s">
        <v>2485</v>
      </c>
      <c r="H1020" s="8" t="s">
        <v>2141</v>
      </c>
      <c r="J1020" s="1">
        <v>200000</v>
      </c>
      <c r="K1020" s="1">
        <v>200000</v>
      </c>
      <c r="L1020" s="1">
        <v>200000</v>
      </c>
      <c r="M1020" s="1">
        <v>300000</v>
      </c>
      <c r="N1020" s="1">
        <v>300000</v>
      </c>
      <c r="O1020" s="1">
        <v>300000</v>
      </c>
      <c r="P1020" s="1">
        <v>200000</v>
      </c>
      <c r="Q1020" s="1">
        <v>200000</v>
      </c>
      <c r="R1020" s="1">
        <v>200000</v>
      </c>
      <c r="S1020" s="1">
        <v>200000</v>
      </c>
      <c r="T1020" s="1">
        <v>200000</v>
      </c>
      <c r="U1020" s="1">
        <v>200000</v>
      </c>
      <c r="V1020" s="29">
        <v>0.53120000000000001</v>
      </c>
      <c r="X1020" s="35">
        <v>0.51559889768637546</v>
      </c>
      <c r="Y1020" s="35">
        <v>0.51907756720304754</v>
      </c>
      <c r="Z1020" s="35">
        <v>0.52775557574057552</v>
      </c>
      <c r="AA1020" s="35">
        <v>0.52995809649279679</v>
      </c>
      <c r="AB1020" s="35">
        <v>0.53154786295503642</v>
      </c>
      <c r="AC1020" s="35">
        <v>0.53286040893141218</v>
      </c>
      <c r="AD1020" s="35">
        <v>0.53489534417562612</v>
      </c>
      <c r="AE1020" s="35">
        <v>0.52926598907572953</v>
      </c>
      <c r="AF1020" s="35">
        <v>0.53044542107985915</v>
      </c>
      <c r="AG1020" s="35">
        <v>0.53630032557465546</v>
      </c>
      <c r="AH1020" s="35">
        <v>0.53507701330385415</v>
      </c>
      <c r="AI1020" s="35">
        <v>0.5323951877646691</v>
      </c>
      <c r="AK1020" s="28">
        <f t="shared" si="226"/>
        <v>103119.77953727508</v>
      </c>
      <c r="AL1020" s="28">
        <f t="shared" si="227"/>
        <v>103815.5134406095</v>
      </c>
      <c r="AM1020" s="28">
        <f t="shared" si="228"/>
        <v>105551.1151481151</v>
      </c>
      <c r="AN1020" s="28">
        <f t="shared" si="229"/>
        <v>158987.42894783904</v>
      </c>
      <c r="AO1020" s="28">
        <f t="shared" si="230"/>
        <v>159464.35888651092</v>
      </c>
      <c r="AP1020" s="28">
        <f t="shared" si="231"/>
        <v>159858.12267942366</v>
      </c>
      <c r="AQ1020" s="28">
        <f t="shared" si="232"/>
        <v>106979.06883512522</v>
      </c>
      <c r="AR1020" s="28">
        <f t="shared" si="233"/>
        <v>105853.1978151459</v>
      </c>
      <c r="AS1020" s="28">
        <f t="shared" si="234"/>
        <v>106089.08421597183</v>
      </c>
      <c r="AT1020" s="28">
        <f t="shared" si="235"/>
        <v>107260.06511493109</v>
      </c>
      <c r="AU1020" s="28">
        <f t="shared" si="236"/>
        <v>107015.40266077084</v>
      </c>
      <c r="AV1020" s="28">
        <f t="shared" si="237"/>
        <v>106479.03755293382</v>
      </c>
    </row>
    <row r="1021" spans="1:48" x14ac:dyDescent="0.3">
      <c r="A1021" s="7" t="s">
        <v>281</v>
      </c>
      <c r="B1021" s="7" t="s">
        <v>659</v>
      </c>
      <c r="C1021" s="7">
        <v>1312</v>
      </c>
      <c r="D1021" s="2" t="s">
        <v>8</v>
      </c>
      <c r="E1021" s="2">
        <v>917</v>
      </c>
      <c r="F1021" s="2" t="s">
        <v>2398</v>
      </c>
      <c r="G1021" s="2" t="s">
        <v>2485</v>
      </c>
      <c r="H1021" s="8" t="s">
        <v>2142</v>
      </c>
      <c r="J1021" s="1">
        <v>300000</v>
      </c>
      <c r="K1021" s="1">
        <v>300000</v>
      </c>
      <c r="L1021" s="1">
        <v>300000</v>
      </c>
      <c r="M1021" s="1">
        <v>300000</v>
      </c>
      <c r="N1021" s="1">
        <v>300000</v>
      </c>
      <c r="O1021" s="1">
        <v>300000</v>
      </c>
      <c r="P1021" s="1">
        <v>300000</v>
      </c>
      <c r="Q1021" s="1">
        <v>300000</v>
      </c>
      <c r="R1021" s="1">
        <v>300000</v>
      </c>
      <c r="S1021" s="1">
        <v>300000</v>
      </c>
      <c r="T1021" s="1">
        <v>300000</v>
      </c>
      <c r="U1021" s="1">
        <v>500000</v>
      </c>
      <c r="V1021" s="29">
        <v>0.53120000000000001</v>
      </c>
      <c r="X1021" s="35">
        <v>0.51559889768637546</v>
      </c>
      <c r="Y1021" s="35">
        <v>0.51907756720304754</v>
      </c>
      <c r="Z1021" s="35">
        <v>0.52775557574057552</v>
      </c>
      <c r="AA1021" s="35">
        <v>0.52995809649279679</v>
      </c>
      <c r="AB1021" s="35">
        <v>0.53154786295503642</v>
      </c>
      <c r="AC1021" s="35">
        <v>0.53286040893141218</v>
      </c>
      <c r="AD1021" s="35">
        <v>0.53489534417562612</v>
      </c>
      <c r="AE1021" s="35">
        <v>0.52926598907572953</v>
      </c>
      <c r="AF1021" s="35">
        <v>0.53044542107985915</v>
      </c>
      <c r="AG1021" s="35">
        <v>0.53630032557465546</v>
      </c>
      <c r="AH1021" s="35">
        <v>0.53507701330385415</v>
      </c>
      <c r="AI1021" s="35">
        <v>0.5323951877646691</v>
      </c>
      <c r="AK1021" s="28">
        <f t="shared" si="226"/>
        <v>154679.66930591263</v>
      </c>
      <c r="AL1021" s="28">
        <f t="shared" si="227"/>
        <v>155723.27016091425</v>
      </c>
      <c r="AM1021" s="28">
        <f t="shared" si="228"/>
        <v>158326.67272217266</v>
      </c>
      <c r="AN1021" s="28">
        <f t="shared" si="229"/>
        <v>158987.42894783904</v>
      </c>
      <c r="AO1021" s="28">
        <f t="shared" si="230"/>
        <v>159464.35888651092</v>
      </c>
      <c r="AP1021" s="28">
        <f t="shared" si="231"/>
        <v>159858.12267942366</v>
      </c>
      <c r="AQ1021" s="28">
        <f t="shared" si="232"/>
        <v>160468.60325268784</v>
      </c>
      <c r="AR1021" s="28">
        <f t="shared" si="233"/>
        <v>158779.79672271886</v>
      </c>
      <c r="AS1021" s="28">
        <f t="shared" si="234"/>
        <v>159133.62632395775</v>
      </c>
      <c r="AT1021" s="28">
        <f t="shared" si="235"/>
        <v>160890.09767239663</v>
      </c>
      <c r="AU1021" s="28">
        <f t="shared" si="236"/>
        <v>160523.10399115624</v>
      </c>
      <c r="AV1021" s="28">
        <f t="shared" si="237"/>
        <v>266197.59388233454</v>
      </c>
    </row>
    <row r="1022" spans="1:48" x14ac:dyDescent="0.3">
      <c r="A1022" s="7" t="s">
        <v>281</v>
      </c>
      <c r="B1022" s="7" t="s">
        <v>659</v>
      </c>
      <c r="C1022" s="7">
        <v>1312</v>
      </c>
      <c r="D1022" s="2" t="s">
        <v>8</v>
      </c>
      <c r="E1022" s="2">
        <v>917</v>
      </c>
      <c r="F1022" s="2" t="s">
        <v>2408</v>
      </c>
      <c r="G1022" s="2" t="s">
        <v>2485</v>
      </c>
      <c r="H1022" s="8" t="s">
        <v>2143</v>
      </c>
      <c r="J1022" s="1">
        <v>100000</v>
      </c>
      <c r="K1022" s="1">
        <v>100000</v>
      </c>
      <c r="L1022" s="1">
        <v>100000</v>
      </c>
      <c r="M1022" s="1">
        <v>200000</v>
      </c>
      <c r="N1022" s="1">
        <v>200000</v>
      </c>
      <c r="O1022" s="1">
        <v>200000</v>
      </c>
      <c r="P1022" s="1">
        <v>100000</v>
      </c>
      <c r="Q1022" s="1">
        <v>100000</v>
      </c>
      <c r="R1022" s="1">
        <v>100000</v>
      </c>
      <c r="S1022" s="1">
        <v>100000</v>
      </c>
      <c r="T1022" s="1">
        <v>100000</v>
      </c>
      <c r="U1022" s="1">
        <v>500000</v>
      </c>
      <c r="V1022" s="29">
        <v>0.53120000000000001</v>
      </c>
      <c r="X1022" s="35">
        <v>0.51559889768637546</v>
      </c>
      <c r="Y1022" s="35">
        <v>0.51907756720304754</v>
      </c>
      <c r="Z1022" s="35">
        <v>0.52775557574057552</v>
      </c>
      <c r="AA1022" s="35">
        <v>0.52995809649279679</v>
      </c>
      <c r="AB1022" s="35">
        <v>0.53154786295503642</v>
      </c>
      <c r="AC1022" s="35">
        <v>0.53286040893141218</v>
      </c>
      <c r="AD1022" s="35">
        <v>0.53489534417562612</v>
      </c>
      <c r="AE1022" s="35">
        <v>0.52926598907572953</v>
      </c>
      <c r="AF1022" s="35">
        <v>0.53044542107985915</v>
      </c>
      <c r="AG1022" s="35">
        <v>0.53630032557465546</v>
      </c>
      <c r="AH1022" s="35">
        <v>0.53507701330385415</v>
      </c>
      <c r="AI1022" s="35">
        <v>0.5323951877646691</v>
      </c>
      <c r="AK1022" s="28">
        <f t="shared" si="226"/>
        <v>51559.889768637542</v>
      </c>
      <c r="AL1022" s="28">
        <f t="shared" si="227"/>
        <v>51907.756720304751</v>
      </c>
      <c r="AM1022" s="28">
        <f t="shared" si="228"/>
        <v>52775.557574057551</v>
      </c>
      <c r="AN1022" s="28">
        <f t="shared" si="229"/>
        <v>105991.61929855935</v>
      </c>
      <c r="AO1022" s="28">
        <f t="shared" si="230"/>
        <v>106309.57259100728</v>
      </c>
      <c r="AP1022" s="28">
        <f t="shared" si="231"/>
        <v>106572.08178628243</v>
      </c>
      <c r="AQ1022" s="28">
        <f t="shared" si="232"/>
        <v>53489.534417562609</v>
      </c>
      <c r="AR1022" s="28">
        <f t="shared" si="233"/>
        <v>52926.598907572952</v>
      </c>
      <c r="AS1022" s="28">
        <f t="shared" si="234"/>
        <v>53044.542107985915</v>
      </c>
      <c r="AT1022" s="28">
        <f t="shared" si="235"/>
        <v>53630.032557465544</v>
      </c>
      <c r="AU1022" s="28">
        <f t="shared" si="236"/>
        <v>53507.701330385418</v>
      </c>
      <c r="AV1022" s="28">
        <f t="shared" si="237"/>
        <v>266197.59388233454</v>
      </c>
    </row>
    <row r="1023" spans="1:48" x14ac:dyDescent="0.3">
      <c r="A1023" s="7" t="s">
        <v>281</v>
      </c>
      <c r="B1023" s="7" t="s">
        <v>659</v>
      </c>
      <c r="C1023" s="7">
        <v>1312</v>
      </c>
      <c r="D1023" s="2" t="s">
        <v>8</v>
      </c>
      <c r="E1023" s="2">
        <v>917</v>
      </c>
      <c r="F1023" s="2" t="s">
        <v>2409</v>
      </c>
      <c r="G1023" s="2" t="s">
        <v>2485</v>
      </c>
      <c r="H1023" s="8" t="s">
        <v>2144</v>
      </c>
      <c r="J1023" s="1">
        <v>200000</v>
      </c>
      <c r="K1023" s="1">
        <v>200000</v>
      </c>
      <c r="L1023" s="1">
        <v>200000</v>
      </c>
      <c r="M1023" s="1">
        <v>200000</v>
      </c>
      <c r="N1023" s="1">
        <v>200000</v>
      </c>
      <c r="O1023" s="1">
        <v>200000</v>
      </c>
      <c r="P1023" s="1">
        <v>200000</v>
      </c>
      <c r="Q1023" s="1">
        <v>200000</v>
      </c>
      <c r="R1023" s="1">
        <v>200000</v>
      </c>
      <c r="S1023" s="1">
        <v>200000</v>
      </c>
      <c r="T1023" s="1">
        <v>200000</v>
      </c>
      <c r="U1023" s="1">
        <v>500000</v>
      </c>
      <c r="V1023" s="29">
        <v>0.53120000000000001</v>
      </c>
      <c r="X1023" s="35">
        <v>0.51559889768637546</v>
      </c>
      <c r="Y1023" s="35">
        <v>0.51907756720304754</v>
      </c>
      <c r="Z1023" s="35">
        <v>0.52775557574057552</v>
      </c>
      <c r="AA1023" s="35">
        <v>0.52995809649279679</v>
      </c>
      <c r="AB1023" s="35">
        <v>0.53154786295503642</v>
      </c>
      <c r="AC1023" s="35">
        <v>0.53286040893141218</v>
      </c>
      <c r="AD1023" s="35">
        <v>0.53489534417562612</v>
      </c>
      <c r="AE1023" s="35">
        <v>0.52926598907572953</v>
      </c>
      <c r="AF1023" s="35">
        <v>0.53044542107985915</v>
      </c>
      <c r="AG1023" s="35">
        <v>0.53630032557465546</v>
      </c>
      <c r="AH1023" s="35">
        <v>0.53507701330385415</v>
      </c>
      <c r="AI1023" s="35">
        <v>0.5323951877646691</v>
      </c>
      <c r="AK1023" s="28">
        <f t="shared" si="226"/>
        <v>103119.77953727508</v>
      </c>
      <c r="AL1023" s="28">
        <f t="shared" si="227"/>
        <v>103815.5134406095</v>
      </c>
      <c r="AM1023" s="28">
        <f t="shared" si="228"/>
        <v>105551.1151481151</v>
      </c>
      <c r="AN1023" s="28">
        <f t="shared" si="229"/>
        <v>105991.61929855935</v>
      </c>
      <c r="AO1023" s="28">
        <f t="shared" si="230"/>
        <v>106309.57259100728</v>
      </c>
      <c r="AP1023" s="28">
        <f t="shared" si="231"/>
        <v>106572.08178628243</v>
      </c>
      <c r="AQ1023" s="28">
        <f t="shared" si="232"/>
        <v>106979.06883512522</v>
      </c>
      <c r="AR1023" s="28">
        <f t="shared" si="233"/>
        <v>105853.1978151459</v>
      </c>
      <c r="AS1023" s="28">
        <f t="shared" si="234"/>
        <v>106089.08421597183</v>
      </c>
      <c r="AT1023" s="28">
        <f t="shared" si="235"/>
        <v>107260.06511493109</v>
      </c>
      <c r="AU1023" s="28">
        <f t="shared" si="236"/>
        <v>107015.40266077084</v>
      </c>
      <c r="AV1023" s="28">
        <f t="shared" si="237"/>
        <v>266197.59388233454</v>
      </c>
    </row>
    <row r="1024" spans="1:48" x14ac:dyDescent="0.3">
      <c r="A1024" s="7" t="s">
        <v>281</v>
      </c>
      <c r="B1024" s="7" t="s">
        <v>659</v>
      </c>
      <c r="C1024" s="7">
        <v>1312</v>
      </c>
      <c r="D1024" s="2" t="s">
        <v>8</v>
      </c>
      <c r="E1024" s="2">
        <v>917</v>
      </c>
      <c r="F1024" s="2" t="s">
        <v>2410</v>
      </c>
      <c r="G1024" s="2" t="s">
        <v>2485</v>
      </c>
      <c r="H1024" s="8" t="s">
        <v>2145</v>
      </c>
      <c r="J1024" s="1">
        <v>100000</v>
      </c>
      <c r="K1024" s="1">
        <v>100000</v>
      </c>
      <c r="L1024" s="1">
        <v>100000</v>
      </c>
      <c r="M1024" s="1">
        <v>100000</v>
      </c>
      <c r="N1024" s="1">
        <v>100000</v>
      </c>
      <c r="O1024" s="1">
        <v>100000</v>
      </c>
      <c r="P1024" s="1">
        <v>100000</v>
      </c>
      <c r="Q1024" s="1">
        <v>100000</v>
      </c>
      <c r="R1024" s="1">
        <v>100000</v>
      </c>
      <c r="S1024" s="1">
        <v>100000</v>
      </c>
      <c r="T1024" s="1">
        <v>100000</v>
      </c>
      <c r="U1024" s="1">
        <v>100000</v>
      </c>
      <c r="V1024" s="29">
        <v>0.53120000000000001</v>
      </c>
      <c r="X1024" s="35">
        <v>0.51559889768637546</v>
      </c>
      <c r="Y1024" s="35">
        <v>0.51907756720304754</v>
      </c>
      <c r="Z1024" s="35">
        <v>0.52775557574057552</v>
      </c>
      <c r="AA1024" s="35">
        <v>0.52995809649279679</v>
      </c>
      <c r="AB1024" s="35">
        <v>0.53154786295503642</v>
      </c>
      <c r="AC1024" s="35">
        <v>0.53286040893141218</v>
      </c>
      <c r="AD1024" s="35">
        <v>0.53489534417562612</v>
      </c>
      <c r="AE1024" s="35">
        <v>0.52926598907572953</v>
      </c>
      <c r="AF1024" s="35">
        <v>0.53044542107985915</v>
      </c>
      <c r="AG1024" s="35">
        <v>0.53630032557465546</v>
      </c>
      <c r="AH1024" s="35">
        <v>0.53507701330385415</v>
      </c>
      <c r="AI1024" s="35">
        <v>0.5323951877646691</v>
      </c>
      <c r="AK1024" s="28">
        <f t="shared" si="226"/>
        <v>51559.889768637542</v>
      </c>
      <c r="AL1024" s="28">
        <f t="shared" si="227"/>
        <v>51907.756720304751</v>
      </c>
      <c r="AM1024" s="28">
        <f t="shared" si="228"/>
        <v>52775.557574057551</v>
      </c>
      <c r="AN1024" s="28">
        <f t="shared" si="229"/>
        <v>52995.809649279676</v>
      </c>
      <c r="AO1024" s="28">
        <f t="shared" si="230"/>
        <v>53154.78629550364</v>
      </c>
      <c r="AP1024" s="28">
        <f t="shared" si="231"/>
        <v>53286.040893141217</v>
      </c>
      <c r="AQ1024" s="28">
        <f t="shared" si="232"/>
        <v>53489.534417562609</v>
      </c>
      <c r="AR1024" s="28">
        <f t="shared" si="233"/>
        <v>52926.598907572952</v>
      </c>
      <c r="AS1024" s="28">
        <f t="shared" si="234"/>
        <v>53044.542107985915</v>
      </c>
      <c r="AT1024" s="28">
        <f t="shared" si="235"/>
        <v>53630.032557465544</v>
      </c>
      <c r="AU1024" s="28">
        <f t="shared" si="236"/>
        <v>53507.701330385418</v>
      </c>
      <c r="AV1024" s="28">
        <f t="shared" si="237"/>
        <v>53239.51877646691</v>
      </c>
    </row>
    <row r="1025" spans="1:48" x14ac:dyDescent="0.3">
      <c r="A1025" s="7" t="s">
        <v>281</v>
      </c>
      <c r="B1025" s="7" t="s">
        <v>659</v>
      </c>
      <c r="C1025" s="7">
        <v>1312</v>
      </c>
      <c r="D1025" s="2" t="s">
        <v>8</v>
      </c>
      <c r="E1025" s="2">
        <v>917</v>
      </c>
      <c r="F1025" s="2" t="s">
        <v>2411</v>
      </c>
      <c r="G1025" s="2" t="s">
        <v>2485</v>
      </c>
      <c r="H1025" s="8" t="s">
        <v>2146</v>
      </c>
      <c r="J1025" s="1">
        <v>200000</v>
      </c>
      <c r="K1025" s="1">
        <v>200000</v>
      </c>
      <c r="L1025" s="1">
        <v>200000</v>
      </c>
      <c r="M1025" s="1">
        <v>200000</v>
      </c>
      <c r="N1025" s="1">
        <v>200000</v>
      </c>
      <c r="O1025" s="1">
        <v>200000</v>
      </c>
      <c r="P1025" s="1">
        <v>200000</v>
      </c>
      <c r="Q1025" s="1">
        <v>200000</v>
      </c>
      <c r="R1025" s="1">
        <v>200000</v>
      </c>
      <c r="S1025" s="1">
        <v>200000</v>
      </c>
      <c r="T1025" s="1">
        <v>200000</v>
      </c>
      <c r="U1025" s="1">
        <v>200000</v>
      </c>
      <c r="V1025" s="29">
        <v>0.53120000000000001</v>
      </c>
      <c r="X1025" s="35">
        <v>0.51559889768637546</v>
      </c>
      <c r="Y1025" s="35">
        <v>0.51907756720304754</v>
      </c>
      <c r="Z1025" s="35">
        <v>0.52775557574057552</v>
      </c>
      <c r="AA1025" s="35">
        <v>0.52995809649279679</v>
      </c>
      <c r="AB1025" s="35">
        <v>0.53154786295503642</v>
      </c>
      <c r="AC1025" s="35">
        <v>0.53286040893141218</v>
      </c>
      <c r="AD1025" s="35">
        <v>0.53489534417562612</v>
      </c>
      <c r="AE1025" s="35">
        <v>0.52926598907572953</v>
      </c>
      <c r="AF1025" s="35">
        <v>0.53044542107985915</v>
      </c>
      <c r="AG1025" s="35">
        <v>0.53630032557465546</v>
      </c>
      <c r="AH1025" s="35">
        <v>0.53507701330385415</v>
      </c>
      <c r="AI1025" s="35">
        <v>0.5323951877646691</v>
      </c>
      <c r="AK1025" s="28">
        <f t="shared" si="226"/>
        <v>103119.77953727508</v>
      </c>
      <c r="AL1025" s="28">
        <f t="shared" si="227"/>
        <v>103815.5134406095</v>
      </c>
      <c r="AM1025" s="28">
        <f t="shared" si="228"/>
        <v>105551.1151481151</v>
      </c>
      <c r="AN1025" s="28">
        <f t="shared" si="229"/>
        <v>105991.61929855935</v>
      </c>
      <c r="AO1025" s="28">
        <f t="shared" si="230"/>
        <v>106309.57259100728</v>
      </c>
      <c r="AP1025" s="28">
        <f t="shared" si="231"/>
        <v>106572.08178628243</v>
      </c>
      <c r="AQ1025" s="28">
        <f t="shared" si="232"/>
        <v>106979.06883512522</v>
      </c>
      <c r="AR1025" s="28">
        <f t="shared" si="233"/>
        <v>105853.1978151459</v>
      </c>
      <c r="AS1025" s="28">
        <f t="shared" si="234"/>
        <v>106089.08421597183</v>
      </c>
      <c r="AT1025" s="28">
        <f t="shared" si="235"/>
        <v>107260.06511493109</v>
      </c>
      <c r="AU1025" s="28">
        <f t="shared" si="236"/>
        <v>107015.40266077084</v>
      </c>
      <c r="AV1025" s="28">
        <f t="shared" si="237"/>
        <v>106479.03755293382</v>
      </c>
    </row>
    <row r="1026" spans="1:48" x14ac:dyDescent="0.3">
      <c r="A1026" s="7" t="s">
        <v>281</v>
      </c>
      <c r="B1026" s="7" t="s">
        <v>659</v>
      </c>
      <c r="C1026" s="7">
        <v>1312</v>
      </c>
      <c r="D1026" s="2" t="s">
        <v>8</v>
      </c>
      <c r="E1026" s="2">
        <v>917</v>
      </c>
      <c r="F1026" s="2" t="s">
        <v>2412</v>
      </c>
      <c r="G1026" s="2" t="s">
        <v>2485</v>
      </c>
      <c r="H1026" s="8" t="s">
        <v>2147</v>
      </c>
      <c r="J1026" s="1">
        <v>100000</v>
      </c>
      <c r="K1026" s="1">
        <v>100000</v>
      </c>
      <c r="L1026" s="1">
        <v>100000</v>
      </c>
      <c r="M1026" s="1">
        <v>100000</v>
      </c>
      <c r="N1026" s="1">
        <v>100000</v>
      </c>
      <c r="O1026" s="1">
        <v>100000</v>
      </c>
      <c r="P1026" s="1">
        <v>100000</v>
      </c>
      <c r="Q1026" s="1">
        <v>100000</v>
      </c>
      <c r="R1026" s="1">
        <v>100000</v>
      </c>
      <c r="S1026" s="1">
        <v>100000</v>
      </c>
      <c r="T1026" s="1">
        <v>100000</v>
      </c>
      <c r="U1026" s="1">
        <v>100000</v>
      </c>
      <c r="V1026" s="29">
        <v>0.53120000000000001</v>
      </c>
      <c r="X1026" s="35">
        <v>0.51559889768637546</v>
      </c>
      <c r="Y1026" s="35">
        <v>0.51907756720304754</v>
      </c>
      <c r="Z1026" s="35">
        <v>0.52775557574057552</v>
      </c>
      <c r="AA1026" s="35">
        <v>0.52995809649279679</v>
      </c>
      <c r="AB1026" s="35">
        <v>0.53154786295503642</v>
      </c>
      <c r="AC1026" s="35">
        <v>0.53286040893141218</v>
      </c>
      <c r="AD1026" s="35">
        <v>0.53489534417562612</v>
      </c>
      <c r="AE1026" s="35">
        <v>0.52926598907572953</v>
      </c>
      <c r="AF1026" s="35">
        <v>0.53044542107985915</v>
      </c>
      <c r="AG1026" s="35">
        <v>0.53630032557465546</v>
      </c>
      <c r="AH1026" s="35">
        <v>0.53507701330385415</v>
      </c>
      <c r="AI1026" s="35">
        <v>0.5323951877646691</v>
      </c>
      <c r="AK1026" s="28">
        <f t="shared" si="226"/>
        <v>51559.889768637542</v>
      </c>
      <c r="AL1026" s="28">
        <f t="shared" si="227"/>
        <v>51907.756720304751</v>
      </c>
      <c r="AM1026" s="28">
        <f t="shared" si="228"/>
        <v>52775.557574057551</v>
      </c>
      <c r="AN1026" s="28">
        <f t="shared" si="229"/>
        <v>52995.809649279676</v>
      </c>
      <c r="AO1026" s="28">
        <f t="shared" si="230"/>
        <v>53154.78629550364</v>
      </c>
      <c r="AP1026" s="28">
        <f t="shared" si="231"/>
        <v>53286.040893141217</v>
      </c>
      <c r="AQ1026" s="28">
        <f t="shared" si="232"/>
        <v>53489.534417562609</v>
      </c>
      <c r="AR1026" s="28">
        <f t="shared" si="233"/>
        <v>52926.598907572952</v>
      </c>
      <c r="AS1026" s="28">
        <f t="shared" si="234"/>
        <v>53044.542107985915</v>
      </c>
      <c r="AT1026" s="28">
        <f t="shared" si="235"/>
        <v>53630.032557465544</v>
      </c>
      <c r="AU1026" s="28">
        <f t="shared" si="236"/>
        <v>53507.701330385418</v>
      </c>
      <c r="AV1026" s="28">
        <f t="shared" si="237"/>
        <v>53239.51877646691</v>
      </c>
    </row>
    <row r="1027" spans="1:48" x14ac:dyDescent="0.3">
      <c r="A1027" s="7" t="s">
        <v>281</v>
      </c>
      <c r="B1027" s="7" t="s">
        <v>659</v>
      </c>
      <c r="C1027" s="7">
        <v>1312</v>
      </c>
      <c r="D1027" s="2" t="s">
        <v>8</v>
      </c>
      <c r="E1027" s="2">
        <v>917</v>
      </c>
      <c r="F1027" s="2" t="s">
        <v>2413</v>
      </c>
      <c r="G1027" s="2" t="s">
        <v>2485</v>
      </c>
      <c r="H1027" s="8" t="s">
        <v>2148</v>
      </c>
      <c r="J1027" s="1">
        <v>100000</v>
      </c>
      <c r="K1027" s="1">
        <v>100000</v>
      </c>
      <c r="L1027" s="1">
        <v>100000</v>
      </c>
      <c r="M1027" s="1">
        <v>100000</v>
      </c>
      <c r="N1027" s="1">
        <v>100000</v>
      </c>
      <c r="O1027" s="1">
        <v>100000</v>
      </c>
      <c r="P1027" s="1">
        <v>100000</v>
      </c>
      <c r="Q1027" s="1">
        <v>100000</v>
      </c>
      <c r="R1027" s="1">
        <v>100000</v>
      </c>
      <c r="S1027" s="1">
        <v>100000</v>
      </c>
      <c r="T1027" s="1">
        <v>100000</v>
      </c>
      <c r="U1027" s="1">
        <v>100000</v>
      </c>
      <c r="V1027" s="29">
        <v>0.53120000000000001</v>
      </c>
      <c r="X1027" s="35">
        <v>0.51559889768637546</v>
      </c>
      <c r="Y1027" s="35">
        <v>0.51907756720304754</v>
      </c>
      <c r="Z1027" s="35">
        <v>0.52775557574057552</v>
      </c>
      <c r="AA1027" s="35">
        <v>0.52995809649279679</v>
      </c>
      <c r="AB1027" s="35">
        <v>0.53154786295503642</v>
      </c>
      <c r="AC1027" s="35">
        <v>0.53286040893141218</v>
      </c>
      <c r="AD1027" s="35">
        <v>0.53489534417562612</v>
      </c>
      <c r="AE1027" s="35">
        <v>0.52926598907572953</v>
      </c>
      <c r="AF1027" s="35">
        <v>0.53044542107985915</v>
      </c>
      <c r="AG1027" s="35">
        <v>0.53630032557465546</v>
      </c>
      <c r="AH1027" s="35">
        <v>0.53507701330385415</v>
      </c>
      <c r="AI1027" s="35">
        <v>0.5323951877646691</v>
      </c>
      <c r="AK1027" s="28">
        <f t="shared" si="226"/>
        <v>51559.889768637542</v>
      </c>
      <c r="AL1027" s="28">
        <f t="shared" si="227"/>
        <v>51907.756720304751</v>
      </c>
      <c r="AM1027" s="28">
        <f t="shared" si="228"/>
        <v>52775.557574057551</v>
      </c>
      <c r="AN1027" s="28">
        <f t="shared" si="229"/>
        <v>52995.809649279676</v>
      </c>
      <c r="AO1027" s="28">
        <f t="shared" si="230"/>
        <v>53154.78629550364</v>
      </c>
      <c r="AP1027" s="28">
        <f t="shared" si="231"/>
        <v>53286.040893141217</v>
      </c>
      <c r="AQ1027" s="28">
        <f t="shared" si="232"/>
        <v>53489.534417562609</v>
      </c>
      <c r="AR1027" s="28">
        <f t="shared" si="233"/>
        <v>52926.598907572952</v>
      </c>
      <c r="AS1027" s="28">
        <f t="shared" si="234"/>
        <v>53044.542107985915</v>
      </c>
      <c r="AT1027" s="28">
        <f t="shared" si="235"/>
        <v>53630.032557465544</v>
      </c>
      <c r="AU1027" s="28">
        <f t="shared" si="236"/>
        <v>53507.701330385418</v>
      </c>
      <c r="AV1027" s="28">
        <f t="shared" si="237"/>
        <v>53239.51877646691</v>
      </c>
    </row>
    <row r="1028" spans="1:48" x14ac:dyDescent="0.3">
      <c r="A1028" s="7" t="s">
        <v>281</v>
      </c>
      <c r="B1028" s="7" t="s">
        <v>659</v>
      </c>
      <c r="C1028" s="7">
        <v>1312</v>
      </c>
      <c r="D1028" s="2" t="s">
        <v>8</v>
      </c>
      <c r="E1028" s="2">
        <v>917</v>
      </c>
      <c r="F1028" s="2" t="s">
        <v>2414</v>
      </c>
      <c r="G1028" s="2" t="s">
        <v>2485</v>
      </c>
      <c r="H1028" s="8" t="s">
        <v>2149</v>
      </c>
      <c r="J1028" s="1">
        <v>180000</v>
      </c>
      <c r="K1028" s="1">
        <v>180000</v>
      </c>
      <c r="L1028" s="1">
        <v>180000</v>
      </c>
      <c r="M1028" s="1">
        <v>180000</v>
      </c>
      <c r="N1028" s="1">
        <v>180000</v>
      </c>
      <c r="O1028" s="1">
        <v>180000</v>
      </c>
      <c r="P1028" s="1">
        <v>180000</v>
      </c>
      <c r="Q1028" s="1">
        <v>180000</v>
      </c>
      <c r="R1028" s="1">
        <v>180000</v>
      </c>
      <c r="S1028" s="1">
        <v>180000</v>
      </c>
      <c r="T1028" s="1">
        <v>180000</v>
      </c>
      <c r="U1028" s="1">
        <v>500000</v>
      </c>
      <c r="V1028" s="29">
        <v>0.53120000000000001</v>
      </c>
      <c r="X1028" s="35">
        <v>0.51559889768637546</v>
      </c>
      <c r="Y1028" s="35">
        <v>0.51907756720304754</v>
      </c>
      <c r="Z1028" s="35">
        <v>0.52775557574057552</v>
      </c>
      <c r="AA1028" s="35">
        <v>0.52995809649279679</v>
      </c>
      <c r="AB1028" s="35">
        <v>0.53154786295503642</v>
      </c>
      <c r="AC1028" s="35">
        <v>0.53286040893141218</v>
      </c>
      <c r="AD1028" s="35">
        <v>0.53489534417562612</v>
      </c>
      <c r="AE1028" s="35">
        <v>0.52926598907572953</v>
      </c>
      <c r="AF1028" s="35">
        <v>0.53044542107985915</v>
      </c>
      <c r="AG1028" s="35">
        <v>0.53630032557465546</v>
      </c>
      <c r="AH1028" s="35">
        <v>0.53507701330385415</v>
      </c>
      <c r="AI1028" s="35">
        <v>0.5323951877646691</v>
      </c>
      <c r="AK1028" s="28">
        <f t="shared" si="226"/>
        <v>92807.801583547582</v>
      </c>
      <c r="AL1028" s="28">
        <f t="shared" si="227"/>
        <v>93433.962096548552</v>
      </c>
      <c r="AM1028" s="28">
        <f t="shared" si="228"/>
        <v>94996.003633303597</v>
      </c>
      <c r="AN1028" s="28">
        <f t="shared" si="229"/>
        <v>95392.457368703428</v>
      </c>
      <c r="AO1028" s="28">
        <f t="shared" si="230"/>
        <v>95678.615331906549</v>
      </c>
      <c r="AP1028" s="28">
        <f t="shared" si="231"/>
        <v>95914.873607654197</v>
      </c>
      <c r="AQ1028" s="28">
        <f t="shared" si="232"/>
        <v>96281.161951612696</v>
      </c>
      <c r="AR1028" s="28">
        <f t="shared" si="233"/>
        <v>95267.878033631321</v>
      </c>
      <c r="AS1028" s="28">
        <f t="shared" si="234"/>
        <v>95480.175794374649</v>
      </c>
      <c r="AT1028" s="28">
        <f t="shared" si="235"/>
        <v>96534.058603437981</v>
      </c>
      <c r="AU1028" s="28">
        <f t="shared" si="236"/>
        <v>96313.862394693744</v>
      </c>
      <c r="AV1028" s="28">
        <f t="shared" si="237"/>
        <v>266197.59388233454</v>
      </c>
    </row>
    <row r="1029" spans="1:48" x14ac:dyDescent="0.3">
      <c r="A1029" s="7" t="s">
        <v>281</v>
      </c>
      <c r="B1029" s="7" t="s">
        <v>659</v>
      </c>
      <c r="C1029" s="7">
        <v>1312</v>
      </c>
      <c r="D1029" s="2" t="s">
        <v>8</v>
      </c>
      <c r="E1029" s="2">
        <v>917</v>
      </c>
      <c r="F1029" s="2" t="s">
        <v>2415</v>
      </c>
      <c r="G1029" s="2" t="s">
        <v>2485</v>
      </c>
      <c r="H1029" s="8" t="s">
        <v>2150</v>
      </c>
      <c r="J1029" s="1">
        <v>198000</v>
      </c>
      <c r="K1029" s="1">
        <v>198000</v>
      </c>
      <c r="L1029" s="1">
        <v>198000</v>
      </c>
      <c r="M1029" s="1">
        <v>198000</v>
      </c>
      <c r="N1029" s="1">
        <v>198000</v>
      </c>
      <c r="O1029" s="1">
        <v>198000</v>
      </c>
      <c r="P1029" s="1">
        <v>198000</v>
      </c>
      <c r="Q1029" s="1">
        <v>198000</v>
      </c>
      <c r="R1029" s="1">
        <v>198000</v>
      </c>
      <c r="S1029" s="1">
        <v>198000</v>
      </c>
      <c r="T1029" s="1">
        <v>198000</v>
      </c>
      <c r="U1029" s="1">
        <v>198000</v>
      </c>
      <c r="V1029" s="29">
        <v>0.53120000000000001</v>
      </c>
      <c r="X1029" s="35">
        <v>0.51559889768637546</v>
      </c>
      <c r="Y1029" s="35">
        <v>0.51907756720304754</v>
      </c>
      <c r="Z1029" s="35">
        <v>0.52775557574057552</v>
      </c>
      <c r="AA1029" s="35">
        <v>0.52995809649279679</v>
      </c>
      <c r="AB1029" s="35">
        <v>0.53154786295503642</v>
      </c>
      <c r="AC1029" s="35">
        <v>0.53286040893141218</v>
      </c>
      <c r="AD1029" s="35">
        <v>0.53489534417562612</v>
      </c>
      <c r="AE1029" s="35">
        <v>0.52926598907572953</v>
      </c>
      <c r="AF1029" s="35">
        <v>0.53044542107985915</v>
      </c>
      <c r="AG1029" s="35">
        <v>0.53630032557465546</v>
      </c>
      <c r="AH1029" s="35">
        <v>0.53507701330385415</v>
      </c>
      <c r="AI1029" s="35">
        <v>0.5323951877646691</v>
      </c>
      <c r="AK1029" s="28">
        <f t="shared" si="226"/>
        <v>102088.58174190234</v>
      </c>
      <c r="AL1029" s="28">
        <f t="shared" si="227"/>
        <v>102777.35830620342</v>
      </c>
      <c r="AM1029" s="28">
        <f t="shared" si="228"/>
        <v>104495.60399663396</v>
      </c>
      <c r="AN1029" s="28">
        <f t="shared" si="229"/>
        <v>104931.70310557376</v>
      </c>
      <c r="AO1029" s="28">
        <f t="shared" si="230"/>
        <v>105246.47686509721</v>
      </c>
      <c r="AP1029" s="28">
        <f t="shared" si="231"/>
        <v>105506.36096841961</v>
      </c>
      <c r="AQ1029" s="28">
        <f t="shared" si="232"/>
        <v>105909.27814677397</v>
      </c>
      <c r="AR1029" s="28">
        <f t="shared" si="233"/>
        <v>104794.66583699445</v>
      </c>
      <c r="AS1029" s="28">
        <f t="shared" si="234"/>
        <v>105028.19337381212</v>
      </c>
      <c r="AT1029" s="28">
        <f t="shared" si="235"/>
        <v>106187.46446378178</v>
      </c>
      <c r="AU1029" s="28">
        <f t="shared" si="236"/>
        <v>105945.24863416312</v>
      </c>
      <c r="AV1029" s="28">
        <f t="shared" si="237"/>
        <v>105414.24717740448</v>
      </c>
    </row>
    <row r="1030" spans="1:48" x14ac:dyDescent="0.3">
      <c r="A1030" s="7" t="s">
        <v>281</v>
      </c>
      <c r="B1030" s="7" t="s">
        <v>659</v>
      </c>
      <c r="C1030" s="7">
        <v>1312</v>
      </c>
      <c r="D1030" s="2" t="s">
        <v>8</v>
      </c>
      <c r="E1030" s="2">
        <v>917</v>
      </c>
      <c r="F1030" s="2" t="s">
        <v>2416</v>
      </c>
      <c r="G1030" s="2" t="s">
        <v>2485</v>
      </c>
      <c r="H1030" s="8" t="s">
        <v>2151</v>
      </c>
      <c r="J1030" s="1">
        <v>100000</v>
      </c>
      <c r="K1030" s="1">
        <v>100000</v>
      </c>
      <c r="L1030" s="1">
        <v>100000</v>
      </c>
      <c r="M1030" s="1">
        <v>100000</v>
      </c>
      <c r="N1030" s="1">
        <v>100000</v>
      </c>
      <c r="O1030" s="1">
        <v>100000</v>
      </c>
      <c r="P1030" s="1">
        <v>100000</v>
      </c>
      <c r="Q1030" s="1">
        <v>100000</v>
      </c>
      <c r="R1030" s="1">
        <v>100000</v>
      </c>
      <c r="S1030" s="1">
        <v>100000</v>
      </c>
      <c r="T1030" s="1">
        <v>100000</v>
      </c>
      <c r="U1030" s="1">
        <v>100000</v>
      </c>
      <c r="V1030" s="29">
        <v>0.53120000000000001</v>
      </c>
      <c r="X1030" s="35">
        <v>0.51559889768637546</v>
      </c>
      <c r="Y1030" s="35">
        <v>0.51907756720304754</v>
      </c>
      <c r="Z1030" s="35">
        <v>0.52775557574057552</v>
      </c>
      <c r="AA1030" s="35">
        <v>0.52995809649279679</v>
      </c>
      <c r="AB1030" s="35">
        <v>0.53154786295503642</v>
      </c>
      <c r="AC1030" s="35">
        <v>0.53286040893141218</v>
      </c>
      <c r="AD1030" s="35">
        <v>0.53489534417562612</v>
      </c>
      <c r="AE1030" s="35">
        <v>0.52926598907572953</v>
      </c>
      <c r="AF1030" s="35">
        <v>0.53044542107985915</v>
      </c>
      <c r="AG1030" s="35">
        <v>0.53630032557465546</v>
      </c>
      <c r="AH1030" s="35">
        <v>0.53507701330385415</v>
      </c>
      <c r="AI1030" s="35">
        <v>0.5323951877646691</v>
      </c>
      <c r="AK1030" s="28">
        <f t="shared" si="226"/>
        <v>51559.889768637542</v>
      </c>
      <c r="AL1030" s="28">
        <f t="shared" si="227"/>
        <v>51907.756720304751</v>
      </c>
      <c r="AM1030" s="28">
        <f t="shared" si="228"/>
        <v>52775.557574057551</v>
      </c>
      <c r="AN1030" s="28">
        <f t="shared" si="229"/>
        <v>52995.809649279676</v>
      </c>
      <c r="AO1030" s="28">
        <f t="shared" si="230"/>
        <v>53154.78629550364</v>
      </c>
      <c r="AP1030" s="28">
        <f t="shared" si="231"/>
        <v>53286.040893141217</v>
      </c>
      <c r="AQ1030" s="28">
        <f t="shared" si="232"/>
        <v>53489.534417562609</v>
      </c>
      <c r="AR1030" s="28">
        <f t="shared" si="233"/>
        <v>52926.598907572952</v>
      </c>
      <c r="AS1030" s="28">
        <f t="shared" si="234"/>
        <v>53044.542107985915</v>
      </c>
      <c r="AT1030" s="28">
        <f t="shared" si="235"/>
        <v>53630.032557465544</v>
      </c>
      <c r="AU1030" s="28">
        <f t="shared" si="236"/>
        <v>53507.701330385418</v>
      </c>
      <c r="AV1030" s="28">
        <f t="shared" si="237"/>
        <v>53239.51877646691</v>
      </c>
    </row>
    <row r="1031" spans="1:48" x14ac:dyDescent="0.3">
      <c r="A1031" s="7" t="s">
        <v>281</v>
      </c>
      <c r="B1031" s="7" t="s">
        <v>659</v>
      </c>
      <c r="C1031" s="7">
        <v>1312</v>
      </c>
      <c r="D1031" s="2" t="s">
        <v>8</v>
      </c>
      <c r="E1031" s="2">
        <v>917</v>
      </c>
      <c r="F1031" s="2" t="s">
        <v>2417</v>
      </c>
      <c r="G1031" s="2" t="s">
        <v>2485</v>
      </c>
      <c r="H1031" s="8" t="s">
        <v>2152</v>
      </c>
      <c r="J1031" s="1">
        <v>150000</v>
      </c>
      <c r="K1031" s="1">
        <v>198000</v>
      </c>
      <c r="L1031" s="1">
        <v>198000</v>
      </c>
      <c r="M1031" s="1">
        <v>198000</v>
      </c>
      <c r="N1031" s="1">
        <v>198000</v>
      </c>
      <c r="O1031" s="1">
        <v>198000</v>
      </c>
      <c r="P1031" s="1">
        <v>198000</v>
      </c>
      <c r="Q1031" s="1">
        <v>198000</v>
      </c>
      <c r="R1031" s="1">
        <v>198000</v>
      </c>
      <c r="S1031" s="1">
        <v>198000</v>
      </c>
      <c r="T1031" s="1">
        <v>198000</v>
      </c>
      <c r="U1031" s="1">
        <v>198000</v>
      </c>
      <c r="V1031" s="29">
        <v>0.53120000000000001</v>
      </c>
      <c r="X1031" s="35">
        <v>0.51559889768637546</v>
      </c>
      <c r="Y1031" s="35">
        <v>0.51907756720304754</v>
      </c>
      <c r="Z1031" s="35">
        <v>0.52775557574057552</v>
      </c>
      <c r="AA1031" s="35">
        <v>0.52995809649279679</v>
      </c>
      <c r="AB1031" s="35">
        <v>0.53154786295503642</v>
      </c>
      <c r="AC1031" s="35">
        <v>0.53286040893141218</v>
      </c>
      <c r="AD1031" s="35">
        <v>0.53489534417562612</v>
      </c>
      <c r="AE1031" s="35">
        <v>0.52926598907572953</v>
      </c>
      <c r="AF1031" s="35">
        <v>0.53044542107985915</v>
      </c>
      <c r="AG1031" s="35">
        <v>0.53630032557465546</v>
      </c>
      <c r="AH1031" s="35">
        <v>0.53507701330385415</v>
      </c>
      <c r="AI1031" s="35">
        <v>0.5323951877646691</v>
      </c>
      <c r="AK1031" s="28">
        <f t="shared" si="226"/>
        <v>77339.834652956313</v>
      </c>
      <c r="AL1031" s="28">
        <f t="shared" si="227"/>
        <v>102777.35830620342</v>
      </c>
      <c r="AM1031" s="28">
        <f t="shared" si="228"/>
        <v>104495.60399663396</v>
      </c>
      <c r="AN1031" s="28">
        <f t="shared" si="229"/>
        <v>104931.70310557376</v>
      </c>
      <c r="AO1031" s="28">
        <f t="shared" si="230"/>
        <v>105246.47686509721</v>
      </c>
      <c r="AP1031" s="28">
        <f t="shared" si="231"/>
        <v>105506.36096841961</v>
      </c>
      <c r="AQ1031" s="28">
        <f t="shared" si="232"/>
        <v>105909.27814677397</v>
      </c>
      <c r="AR1031" s="28">
        <f t="shared" si="233"/>
        <v>104794.66583699445</v>
      </c>
      <c r="AS1031" s="28">
        <f t="shared" si="234"/>
        <v>105028.19337381212</v>
      </c>
      <c r="AT1031" s="28">
        <f t="shared" si="235"/>
        <v>106187.46446378178</v>
      </c>
      <c r="AU1031" s="28">
        <f t="shared" si="236"/>
        <v>105945.24863416312</v>
      </c>
      <c r="AV1031" s="28">
        <f t="shared" si="237"/>
        <v>105414.24717740448</v>
      </c>
    </row>
    <row r="1032" spans="1:48" x14ac:dyDescent="0.3">
      <c r="A1032" s="7" t="s">
        <v>281</v>
      </c>
      <c r="B1032" s="7" t="s">
        <v>659</v>
      </c>
      <c r="C1032" s="7">
        <v>1312</v>
      </c>
      <c r="D1032" s="2" t="s">
        <v>8</v>
      </c>
      <c r="E1032" s="2">
        <v>917</v>
      </c>
      <c r="F1032" s="2" t="s">
        <v>2418</v>
      </c>
      <c r="G1032" s="2" t="s">
        <v>2485</v>
      </c>
      <c r="H1032" s="8" t="s">
        <v>2153</v>
      </c>
      <c r="J1032" s="1">
        <v>100000</v>
      </c>
      <c r="K1032" s="1">
        <v>100000</v>
      </c>
      <c r="L1032" s="1">
        <v>100000</v>
      </c>
      <c r="M1032" s="1">
        <v>100000</v>
      </c>
      <c r="N1032" s="1">
        <v>100000</v>
      </c>
      <c r="O1032" s="1">
        <v>100000</v>
      </c>
      <c r="P1032" s="1">
        <v>100000</v>
      </c>
      <c r="Q1032" s="1">
        <v>100000</v>
      </c>
      <c r="R1032" s="1">
        <v>100000</v>
      </c>
      <c r="S1032" s="1">
        <v>100000</v>
      </c>
      <c r="T1032" s="1">
        <v>100000</v>
      </c>
      <c r="U1032" s="1">
        <v>100000</v>
      </c>
      <c r="V1032" s="29">
        <v>0.53120000000000001</v>
      </c>
      <c r="X1032" s="35">
        <v>0.51559889768637546</v>
      </c>
      <c r="Y1032" s="35">
        <v>0.51907756720304754</v>
      </c>
      <c r="Z1032" s="35">
        <v>0.52775557574057552</v>
      </c>
      <c r="AA1032" s="35">
        <v>0.52995809649279679</v>
      </c>
      <c r="AB1032" s="35">
        <v>0.53154786295503642</v>
      </c>
      <c r="AC1032" s="35">
        <v>0.53286040893141218</v>
      </c>
      <c r="AD1032" s="35">
        <v>0.53489534417562612</v>
      </c>
      <c r="AE1032" s="35">
        <v>0.52926598907572953</v>
      </c>
      <c r="AF1032" s="35">
        <v>0.53044542107985915</v>
      </c>
      <c r="AG1032" s="35">
        <v>0.53630032557465546</v>
      </c>
      <c r="AH1032" s="35">
        <v>0.53507701330385415</v>
      </c>
      <c r="AI1032" s="35">
        <v>0.5323951877646691</v>
      </c>
      <c r="AK1032" s="28">
        <f t="shared" si="226"/>
        <v>51559.889768637542</v>
      </c>
      <c r="AL1032" s="28">
        <f t="shared" si="227"/>
        <v>51907.756720304751</v>
      </c>
      <c r="AM1032" s="28">
        <f t="shared" si="228"/>
        <v>52775.557574057551</v>
      </c>
      <c r="AN1032" s="28">
        <f t="shared" si="229"/>
        <v>52995.809649279676</v>
      </c>
      <c r="AO1032" s="28">
        <f t="shared" si="230"/>
        <v>53154.78629550364</v>
      </c>
      <c r="AP1032" s="28">
        <f t="shared" si="231"/>
        <v>53286.040893141217</v>
      </c>
      <c r="AQ1032" s="28">
        <f t="shared" si="232"/>
        <v>53489.534417562609</v>
      </c>
      <c r="AR1032" s="28">
        <f t="shared" si="233"/>
        <v>52926.598907572952</v>
      </c>
      <c r="AS1032" s="28">
        <f t="shared" si="234"/>
        <v>53044.542107985915</v>
      </c>
      <c r="AT1032" s="28">
        <f t="shared" si="235"/>
        <v>53630.032557465544</v>
      </c>
      <c r="AU1032" s="28">
        <f t="shared" si="236"/>
        <v>53507.701330385418</v>
      </c>
      <c r="AV1032" s="28">
        <f t="shared" si="237"/>
        <v>53239.51877646691</v>
      </c>
    </row>
    <row r="1033" spans="1:48" x14ac:dyDescent="0.3">
      <c r="A1033" s="7" t="s">
        <v>281</v>
      </c>
      <c r="B1033" s="7" t="s">
        <v>659</v>
      </c>
      <c r="C1033" s="7">
        <v>1312</v>
      </c>
      <c r="D1033" s="2" t="s">
        <v>8</v>
      </c>
      <c r="E1033" s="2">
        <v>917</v>
      </c>
      <c r="F1033" s="2" t="s">
        <v>2419</v>
      </c>
      <c r="G1033" s="2" t="s">
        <v>2485</v>
      </c>
      <c r="H1033" s="8" t="s">
        <v>2154</v>
      </c>
      <c r="J1033" s="1">
        <v>50000</v>
      </c>
      <c r="K1033" s="1">
        <v>50000</v>
      </c>
      <c r="L1033" s="1">
        <v>50000</v>
      </c>
      <c r="M1033" s="1">
        <v>50000</v>
      </c>
      <c r="N1033" s="1">
        <v>50000</v>
      </c>
      <c r="O1033" s="1">
        <v>50000</v>
      </c>
      <c r="P1033" s="1">
        <v>50000</v>
      </c>
      <c r="Q1033" s="1">
        <v>50000</v>
      </c>
      <c r="R1033" s="1">
        <v>50000</v>
      </c>
      <c r="S1033" s="1">
        <v>50000</v>
      </c>
      <c r="T1033" s="1">
        <v>50000</v>
      </c>
      <c r="U1033" s="1">
        <v>500000</v>
      </c>
      <c r="V1033" s="29">
        <v>0.53120000000000001</v>
      </c>
      <c r="X1033" s="35">
        <v>0.51559889768637546</v>
      </c>
      <c r="Y1033" s="35">
        <v>0.51907756720304754</v>
      </c>
      <c r="Z1033" s="35">
        <v>0.52775557574057552</v>
      </c>
      <c r="AA1033" s="35">
        <v>0.52995809649279679</v>
      </c>
      <c r="AB1033" s="35">
        <v>0.53154786295503642</v>
      </c>
      <c r="AC1033" s="35">
        <v>0.53286040893141218</v>
      </c>
      <c r="AD1033" s="35">
        <v>0.53489534417562612</v>
      </c>
      <c r="AE1033" s="35">
        <v>0.52926598907572953</v>
      </c>
      <c r="AF1033" s="35">
        <v>0.53044542107985915</v>
      </c>
      <c r="AG1033" s="35">
        <v>0.53630032557465546</v>
      </c>
      <c r="AH1033" s="35">
        <v>0.53507701330385415</v>
      </c>
      <c r="AI1033" s="35">
        <v>0.5323951877646691</v>
      </c>
      <c r="AK1033" s="28">
        <f t="shared" si="226"/>
        <v>25779.944884318771</v>
      </c>
      <c r="AL1033" s="28">
        <f t="shared" si="227"/>
        <v>25953.878360152376</v>
      </c>
      <c r="AM1033" s="28">
        <f t="shared" si="228"/>
        <v>26387.778787028776</v>
      </c>
      <c r="AN1033" s="28">
        <f t="shared" si="229"/>
        <v>26497.904824639838</v>
      </c>
      <c r="AO1033" s="28">
        <f t="shared" si="230"/>
        <v>26577.39314775182</v>
      </c>
      <c r="AP1033" s="28">
        <f t="shared" si="231"/>
        <v>26643.020446570608</v>
      </c>
      <c r="AQ1033" s="28">
        <f t="shared" si="232"/>
        <v>26744.767208781304</v>
      </c>
      <c r="AR1033" s="28">
        <f t="shared" si="233"/>
        <v>26463.299453786476</v>
      </c>
      <c r="AS1033" s="28">
        <f t="shared" si="234"/>
        <v>26522.271053992958</v>
      </c>
      <c r="AT1033" s="28">
        <f t="shared" si="235"/>
        <v>26815.016278732772</v>
      </c>
      <c r="AU1033" s="28">
        <f t="shared" si="236"/>
        <v>26753.850665192709</v>
      </c>
      <c r="AV1033" s="28">
        <f t="shared" si="237"/>
        <v>266197.59388233454</v>
      </c>
    </row>
    <row r="1034" spans="1:48" x14ac:dyDescent="0.3">
      <c r="A1034" s="7" t="s">
        <v>281</v>
      </c>
      <c r="B1034" s="7" t="s">
        <v>659</v>
      </c>
      <c r="C1034" s="7">
        <v>1312</v>
      </c>
      <c r="D1034" s="2" t="s">
        <v>8</v>
      </c>
      <c r="E1034" s="2">
        <v>917</v>
      </c>
      <c r="F1034" s="2" t="s">
        <v>2420</v>
      </c>
      <c r="G1034" s="2" t="s">
        <v>2485</v>
      </c>
      <c r="H1034" s="8" t="s">
        <v>2155</v>
      </c>
      <c r="J1034" s="1">
        <v>50000</v>
      </c>
      <c r="K1034" s="1">
        <v>50000</v>
      </c>
      <c r="L1034" s="1">
        <v>50000</v>
      </c>
      <c r="M1034" s="1">
        <v>50000</v>
      </c>
      <c r="N1034" s="1">
        <v>50000</v>
      </c>
      <c r="O1034" s="1">
        <v>50000</v>
      </c>
      <c r="P1034" s="1">
        <v>50000</v>
      </c>
      <c r="Q1034" s="1">
        <v>50000</v>
      </c>
      <c r="R1034" s="1">
        <v>50000</v>
      </c>
      <c r="S1034" s="1">
        <v>50000</v>
      </c>
      <c r="T1034" s="1">
        <v>50000</v>
      </c>
      <c r="U1034" s="1">
        <v>50000</v>
      </c>
      <c r="V1034" s="29">
        <v>0.53120000000000001</v>
      </c>
      <c r="X1034" s="35">
        <v>0.51559889768637546</v>
      </c>
      <c r="Y1034" s="35">
        <v>0.51907756720304754</v>
      </c>
      <c r="Z1034" s="35">
        <v>0.52775557574057552</v>
      </c>
      <c r="AA1034" s="35">
        <v>0.52995809649279679</v>
      </c>
      <c r="AB1034" s="35">
        <v>0.53154786295503642</v>
      </c>
      <c r="AC1034" s="35">
        <v>0.53286040893141218</v>
      </c>
      <c r="AD1034" s="35">
        <v>0.53489534417562612</v>
      </c>
      <c r="AE1034" s="35">
        <v>0.52926598907572953</v>
      </c>
      <c r="AF1034" s="35">
        <v>0.53044542107985915</v>
      </c>
      <c r="AG1034" s="35">
        <v>0.53630032557465546</v>
      </c>
      <c r="AH1034" s="35">
        <v>0.53507701330385415</v>
      </c>
      <c r="AI1034" s="35">
        <v>0.5323951877646691</v>
      </c>
      <c r="AK1034" s="28">
        <f t="shared" si="226"/>
        <v>25779.944884318771</v>
      </c>
      <c r="AL1034" s="28">
        <f t="shared" si="227"/>
        <v>25953.878360152376</v>
      </c>
      <c r="AM1034" s="28">
        <f t="shared" si="228"/>
        <v>26387.778787028776</v>
      </c>
      <c r="AN1034" s="28">
        <f t="shared" si="229"/>
        <v>26497.904824639838</v>
      </c>
      <c r="AO1034" s="28">
        <f t="shared" si="230"/>
        <v>26577.39314775182</v>
      </c>
      <c r="AP1034" s="28">
        <f t="shared" si="231"/>
        <v>26643.020446570608</v>
      </c>
      <c r="AQ1034" s="28">
        <f t="shared" si="232"/>
        <v>26744.767208781304</v>
      </c>
      <c r="AR1034" s="28">
        <f t="shared" si="233"/>
        <v>26463.299453786476</v>
      </c>
      <c r="AS1034" s="28">
        <f t="shared" si="234"/>
        <v>26522.271053992958</v>
      </c>
      <c r="AT1034" s="28">
        <f t="shared" si="235"/>
        <v>26815.016278732772</v>
      </c>
      <c r="AU1034" s="28">
        <f t="shared" si="236"/>
        <v>26753.850665192709</v>
      </c>
      <c r="AV1034" s="28">
        <f t="shared" si="237"/>
        <v>26619.759388233455</v>
      </c>
    </row>
    <row r="1035" spans="1:48" x14ac:dyDescent="0.3">
      <c r="A1035" s="7" t="s">
        <v>281</v>
      </c>
      <c r="B1035" s="7" t="s">
        <v>659</v>
      </c>
      <c r="C1035" s="7">
        <v>1312</v>
      </c>
      <c r="D1035" s="2" t="s">
        <v>8</v>
      </c>
      <c r="E1035" s="2">
        <v>917</v>
      </c>
      <c r="F1035" s="2" t="s">
        <v>2766</v>
      </c>
      <c r="G1035" s="2" t="s">
        <v>2485</v>
      </c>
      <c r="H1035" s="8" t="s">
        <v>2156</v>
      </c>
      <c r="J1035" s="1">
        <v>100000</v>
      </c>
      <c r="K1035" s="1">
        <v>100000</v>
      </c>
      <c r="L1035" s="1">
        <v>100000</v>
      </c>
      <c r="M1035" s="1">
        <v>100000</v>
      </c>
      <c r="N1035" s="1">
        <v>100000</v>
      </c>
      <c r="O1035" s="1">
        <v>100000</v>
      </c>
      <c r="P1035" s="1">
        <v>100000</v>
      </c>
      <c r="Q1035" s="1">
        <v>100000</v>
      </c>
      <c r="R1035" s="1">
        <v>100000</v>
      </c>
      <c r="S1035" s="1">
        <v>100000</v>
      </c>
      <c r="T1035" s="1">
        <v>100000</v>
      </c>
      <c r="U1035" s="1">
        <v>100000</v>
      </c>
      <c r="V1035" s="29">
        <v>0.53120000000000001</v>
      </c>
      <c r="X1035" s="35">
        <v>0.51559889768637546</v>
      </c>
      <c r="Y1035" s="35">
        <v>0.51907756720304754</v>
      </c>
      <c r="Z1035" s="35">
        <v>0.52775557574057552</v>
      </c>
      <c r="AA1035" s="35">
        <v>0.52995809649279679</v>
      </c>
      <c r="AB1035" s="35">
        <v>0.53154786295503642</v>
      </c>
      <c r="AC1035" s="35">
        <v>0.53286040893141218</v>
      </c>
      <c r="AD1035" s="35">
        <v>0.53489534417562612</v>
      </c>
      <c r="AE1035" s="35">
        <v>0.52926598907572953</v>
      </c>
      <c r="AF1035" s="35">
        <v>0.53044542107985915</v>
      </c>
      <c r="AG1035" s="35">
        <v>0.53630032557465546</v>
      </c>
      <c r="AH1035" s="35">
        <v>0.53507701330385415</v>
      </c>
      <c r="AI1035" s="35">
        <v>0.5323951877646691</v>
      </c>
      <c r="AK1035" s="28">
        <f t="shared" si="226"/>
        <v>51559.889768637542</v>
      </c>
      <c r="AL1035" s="28">
        <f t="shared" si="227"/>
        <v>51907.756720304751</v>
      </c>
      <c r="AM1035" s="28">
        <f t="shared" si="228"/>
        <v>52775.557574057551</v>
      </c>
      <c r="AN1035" s="28">
        <f t="shared" si="229"/>
        <v>52995.809649279676</v>
      </c>
      <c r="AO1035" s="28">
        <f t="shared" si="230"/>
        <v>53154.78629550364</v>
      </c>
      <c r="AP1035" s="28">
        <f t="shared" si="231"/>
        <v>53286.040893141217</v>
      </c>
      <c r="AQ1035" s="28">
        <f t="shared" si="232"/>
        <v>53489.534417562609</v>
      </c>
      <c r="AR1035" s="28">
        <f t="shared" si="233"/>
        <v>52926.598907572952</v>
      </c>
      <c r="AS1035" s="28">
        <f t="shared" si="234"/>
        <v>53044.542107985915</v>
      </c>
      <c r="AT1035" s="28">
        <f t="shared" si="235"/>
        <v>53630.032557465544</v>
      </c>
      <c r="AU1035" s="28">
        <f t="shared" si="236"/>
        <v>53507.701330385418</v>
      </c>
      <c r="AV1035" s="28">
        <f t="shared" si="237"/>
        <v>53239.51877646691</v>
      </c>
    </row>
    <row r="1036" spans="1:48" x14ac:dyDescent="0.3">
      <c r="A1036" s="7" t="s">
        <v>281</v>
      </c>
      <c r="B1036" s="7" t="s">
        <v>659</v>
      </c>
      <c r="C1036" s="7">
        <v>1312</v>
      </c>
      <c r="D1036" s="2" t="s">
        <v>8</v>
      </c>
      <c r="E1036" s="2">
        <v>917</v>
      </c>
      <c r="F1036" s="2" t="s">
        <v>2421</v>
      </c>
      <c r="G1036" s="2" t="s">
        <v>2485</v>
      </c>
      <c r="H1036" s="8" t="s">
        <v>2157</v>
      </c>
      <c r="J1036" s="1">
        <v>100000</v>
      </c>
      <c r="K1036" s="1">
        <v>100000</v>
      </c>
      <c r="L1036" s="1">
        <v>100000</v>
      </c>
      <c r="M1036" s="1">
        <v>100000</v>
      </c>
      <c r="N1036" s="1">
        <v>300000</v>
      </c>
      <c r="O1036" s="1">
        <v>100000</v>
      </c>
      <c r="P1036" s="1">
        <v>100000</v>
      </c>
      <c r="Q1036" s="1">
        <v>100000</v>
      </c>
      <c r="R1036" s="1">
        <v>100000</v>
      </c>
      <c r="S1036" s="1">
        <v>100000</v>
      </c>
      <c r="T1036" s="1">
        <v>100000</v>
      </c>
      <c r="U1036" s="1">
        <v>100000</v>
      </c>
      <c r="V1036" s="29">
        <v>0.53120000000000001</v>
      </c>
      <c r="X1036" s="35">
        <v>0.51559889768637546</v>
      </c>
      <c r="Y1036" s="35">
        <v>0.51907756720304754</v>
      </c>
      <c r="Z1036" s="35">
        <v>0.52775557574057552</v>
      </c>
      <c r="AA1036" s="35">
        <v>0.52995809649279679</v>
      </c>
      <c r="AB1036" s="35">
        <v>0.53154786295503642</v>
      </c>
      <c r="AC1036" s="35">
        <v>0.53286040893141218</v>
      </c>
      <c r="AD1036" s="35">
        <v>0.53489534417562612</v>
      </c>
      <c r="AE1036" s="35">
        <v>0.52926598907572953</v>
      </c>
      <c r="AF1036" s="35">
        <v>0.53044542107985915</v>
      </c>
      <c r="AG1036" s="35">
        <v>0.53630032557465546</v>
      </c>
      <c r="AH1036" s="35">
        <v>0.53507701330385415</v>
      </c>
      <c r="AI1036" s="35">
        <v>0.5323951877646691</v>
      </c>
      <c r="AK1036" s="28">
        <f t="shared" si="226"/>
        <v>51559.889768637542</v>
      </c>
      <c r="AL1036" s="28">
        <f t="shared" si="227"/>
        <v>51907.756720304751</v>
      </c>
      <c r="AM1036" s="28">
        <f t="shared" si="228"/>
        <v>52775.557574057551</v>
      </c>
      <c r="AN1036" s="28">
        <f t="shared" si="229"/>
        <v>52995.809649279676</v>
      </c>
      <c r="AO1036" s="28">
        <f t="shared" si="230"/>
        <v>159464.35888651092</v>
      </c>
      <c r="AP1036" s="28">
        <f t="shared" si="231"/>
        <v>53286.040893141217</v>
      </c>
      <c r="AQ1036" s="28">
        <f t="shared" si="232"/>
        <v>53489.534417562609</v>
      </c>
      <c r="AR1036" s="28">
        <f t="shared" si="233"/>
        <v>52926.598907572952</v>
      </c>
      <c r="AS1036" s="28">
        <f t="shared" si="234"/>
        <v>53044.542107985915</v>
      </c>
      <c r="AT1036" s="28">
        <f t="shared" si="235"/>
        <v>53630.032557465544</v>
      </c>
      <c r="AU1036" s="28">
        <f t="shared" si="236"/>
        <v>53507.701330385418</v>
      </c>
      <c r="AV1036" s="28">
        <f t="shared" si="237"/>
        <v>53239.51877646691</v>
      </c>
    </row>
    <row r="1037" spans="1:48" x14ac:dyDescent="0.3">
      <c r="A1037" s="7" t="s">
        <v>281</v>
      </c>
      <c r="B1037" s="7" t="s">
        <v>659</v>
      </c>
      <c r="C1037" s="7">
        <v>1312</v>
      </c>
      <c r="D1037" s="2" t="s">
        <v>8</v>
      </c>
      <c r="E1037" s="2">
        <v>917</v>
      </c>
      <c r="F1037" s="2" t="s">
        <v>2422</v>
      </c>
      <c r="G1037" s="2" t="s">
        <v>2485</v>
      </c>
      <c r="H1037" s="8" t="s">
        <v>2158</v>
      </c>
      <c r="J1037" s="1">
        <v>90000</v>
      </c>
      <c r="K1037" s="1">
        <v>90000</v>
      </c>
      <c r="L1037" s="1">
        <v>90000</v>
      </c>
      <c r="M1037" s="1">
        <v>90000</v>
      </c>
      <c r="N1037" s="1">
        <v>90000</v>
      </c>
      <c r="O1037" s="1">
        <v>90000</v>
      </c>
      <c r="P1037" s="1">
        <v>90000</v>
      </c>
      <c r="Q1037" s="1">
        <v>90000</v>
      </c>
      <c r="R1037" s="1">
        <v>90000</v>
      </c>
      <c r="S1037" s="1">
        <v>90000</v>
      </c>
      <c r="T1037" s="1">
        <v>90000</v>
      </c>
      <c r="U1037" s="1">
        <v>90000</v>
      </c>
      <c r="V1037" s="29">
        <v>0.53120000000000001</v>
      </c>
      <c r="X1037" s="35">
        <v>0.51559889768637546</v>
      </c>
      <c r="Y1037" s="35">
        <v>0.51907756720304754</v>
      </c>
      <c r="Z1037" s="35">
        <v>0.52775557574057552</v>
      </c>
      <c r="AA1037" s="35">
        <v>0.52995809649279679</v>
      </c>
      <c r="AB1037" s="35">
        <v>0.53154786295503642</v>
      </c>
      <c r="AC1037" s="35">
        <v>0.53286040893141218</v>
      </c>
      <c r="AD1037" s="35">
        <v>0.53489534417562612</v>
      </c>
      <c r="AE1037" s="35">
        <v>0.52926598907572953</v>
      </c>
      <c r="AF1037" s="35">
        <v>0.53044542107985915</v>
      </c>
      <c r="AG1037" s="35">
        <v>0.53630032557465546</v>
      </c>
      <c r="AH1037" s="35">
        <v>0.53507701330385415</v>
      </c>
      <c r="AI1037" s="35">
        <v>0.5323951877646691</v>
      </c>
      <c r="AK1037" s="28">
        <f t="shared" si="226"/>
        <v>46403.900791773791</v>
      </c>
      <c r="AL1037" s="28">
        <f t="shared" si="227"/>
        <v>46716.981048274276</v>
      </c>
      <c r="AM1037" s="28">
        <f t="shared" si="228"/>
        <v>47498.001816651798</v>
      </c>
      <c r="AN1037" s="28">
        <f t="shared" si="229"/>
        <v>47696.228684351714</v>
      </c>
      <c r="AO1037" s="28">
        <f t="shared" si="230"/>
        <v>47839.307665953274</v>
      </c>
      <c r="AP1037" s="28">
        <f t="shared" si="231"/>
        <v>47957.436803827099</v>
      </c>
      <c r="AQ1037" s="28">
        <f t="shared" si="232"/>
        <v>48140.580975806348</v>
      </c>
      <c r="AR1037" s="28">
        <f t="shared" si="233"/>
        <v>47633.939016815661</v>
      </c>
      <c r="AS1037" s="28">
        <f t="shared" si="234"/>
        <v>47740.087897187324</v>
      </c>
      <c r="AT1037" s="28">
        <f t="shared" si="235"/>
        <v>48267.029301718991</v>
      </c>
      <c r="AU1037" s="28">
        <f t="shared" si="236"/>
        <v>48156.931197346872</v>
      </c>
      <c r="AV1037" s="28">
        <f t="shared" si="237"/>
        <v>47915.566898820216</v>
      </c>
    </row>
    <row r="1038" spans="1:48" x14ac:dyDescent="0.3">
      <c r="A1038" s="7" t="s">
        <v>281</v>
      </c>
      <c r="B1038" s="7" t="s">
        <v>659</v>
      </c>
      <c r="C1038" s="7">
        <v>1312</v>
      </c>
      <c r="D1038" s="2" t="s">
        <v>8</v>
      </c>
      <c r="E1038" s="2">
        <v>917</v>
      </c>
      <c r="F1038" s="2" t="s">
        <v>2423</v>
      </c>
      <c r="G1038" s="2" t="s">
        <v>2485</v>
      </c>
      <c r="H1038" s="8" t="s">
        <v>2159</v>
      </c>
      <c r="J1038" s="1">
        <v>100000</v>
      </c>
      <c r="K1038" s="1">
        <v>198000</v>
      </c>
      <c r="L1038" s="1">
        <v>198000</v>
      </c>
      <c r="M1038" s="1">
        <v>198000</v>
      </c>
      <c r="N1038" s="1">
        <v>198000</v>
      </c>
      <c r="O1038" s="1">
        <v>198000</v>
      </c>
      <c r="P1038" s="1">
        <v>198000</v>
      </c>
      <c r="Q1038" s="1">
        <v>198000</v>
      </c>
      <c r="R1038" s="1">
        <v>198000</v>
      </c>
      <c r="S1038" s="1">
        <v>198000</v>
      </c>
      <c r="T1038" s="1">
        <v>198000</v>
      </c>
      <c r="U1038" s="1">
        <v>198000</v>
      </c>
      <c r="V1038" s="29">
        <v>0.53120000000000001</v>
      </c>
      <c r="X1038" s="35">
        <v>0.51559889768637546</v>
      </c>
      <c r="Y1038" s="35">
        <v>0.51907756720304754</v>
      </c>
      <c r="Z1038" s="35">
        <v>0.52775557574057552</v>
      </c>
      <c r="AA1038" s="35">
        <v>0.52995809649279679</v>
      </c>
      <c r="AB1038" s="35">
        <v>0.53154786295503642</v>
      </c>
      <c r="AC1038" s="35">
        <v>0.53286040893141218</v>
      </c>
      <c r="AD1038" s="35">
        <v>0.53489534417562612</v>
      </c>
      <c r="AE1038" s="35">
        <v>0.52926598907572953</v>
      </c>
      <c r="AF1038" s="35">
        <v>0.53044542107985915</v>
      </c>
      <c r="AG1038" s="35">
        <v>0.53630032557465546</v>
      </c>
      <c r="AH1038" s="35">
        <v>0.53507701330385415</v>
      </c>
      <c r="AI1038" s="35">
        <v>0.5323951877646691</v>
      </c>
      <c r="AK1038" s="28">
        <f t="shared" si="226"/>
        <v>51559.889768637542</v>
      </c>
      <c r="AL1038" s="28">
        <f t="shared" si="227"/>
        <v>102777.35830620342</v>
      </c>
      <c r="AM1038" s="28">
        <f t="shared" si="228"/>
        <v>104495.60399663396</v>
      </c>
      <c r="AN1038" s="28">
        <f t="shared" si="229"/>
        <v>104931.70310557376</v>
      </c>
      <c r="AO1038" s="28">
        <f t="shared" si="230"/>
        <v>105246.47686509721</v>
      </c>
      <c r="AP1038" s="28">
        <f t="shared" si="231"/>
        <v>105506.36096841961</v>
      </c>
      <c r="AQ1038" s="28">
        <f t="shared" si="232"/>
        <v>105909.27814677397</v>
      </c>
      <c r="AR1038" s="28">
        <f t="shared" si="233"/>
        <v>104794.66583699445</v>
      </c>
      <c r="AS1038" s="28">
        <f t="shared" si="234"/>
        <v>105028.19337381212</v>
      </c>
      <c r="AT1038" s="28">
        <f t="shared" si="235"/>
        <v>106187.46446378178</v>
      </c>
      <c r="AU1038" s="28">
        <f t="shared" si="236"/>
        <v>105945.24863416312</v>
      </c>
      <c r="AV1038" s="28">
        <f t="shared" si="237"/>
        <v>105414.24717740448</v>
      </c>
    </row>
    <row r="1039" spans="1:48" x14ac:dyDescent="0.3">
      <c r="A1039" s="7" t="s">
        <v>281</v>
      </c>
      <c r="B1039" s="7" t="s">
        <v>659</v>
      </c>
      <c r="C1039" s="7">
        <v>1312</v>
      </c>
      <c r="D1039" s="2" t="s">
        <v>8</v>
      </c>
      <c r="E1039" s="2">
        <v>917</v>
      </c>
      <c r="F1039" s="2" t="s">
        <v>2424</v>
      </c>
      <c r="G1039" s="2" t="s">
        <v>2485</v>
      </c>
      <c r="H1039" s="8" t="s">
        <v>2160</v>
      </c>
      <c r="J1039" s="1">
        <v>100000</v>
      </c>
      <c r="K1039" s="1">
        <v>198000</v>
      </c>
      <c r="L1039" s="1">
        <v>198000</v>
      </c>
      <c r="M1039" s="1">
        <v>198000</v>
      </c>
      <c r="N1039" s="1">
        <v>198000</v>
      </c>
      <c r="O1039" s="1">
        <v>198000</v>
      </c>
      <c r="P1039" s="1">
        <v>198000</v>
      </c>
      <c r="Q1039" s="1">
        <v>198000</v>
      </c>
      <c r="R1039" s="1">
        <v>198000</v>
      </c>
      <c r="S1039" s="1">
        <v>198000</v>
      </c>
      <c r="T1039" s="1">
        <v>198000</v>
      </c>
      <c r="U1039" s="1">
        <v>198000</v>
      </c>
      <c r="V1039" s="29">
        <v>0.53120000000000001</v>
      </c>
      <c r="X1039" s="35">
        <v>0.51559889768637546</v>
      </c>
      <c r="Y1039" s="35">
        <v>0.51907756720304754</v>
      </c>
      <c r="Z1039" s="35">
        <v>0.52775557574057552</v>
      </c>
      <c r="AA1039" s="35">
        <v>0.52995809649279679</v>
      </c>
      <c r="AB1039" s="35">
        <v>0.53154786295503642</v>
      </c>
      <c r="AC1039" s="35">
        <v>0.53286040893141218</v>
      </c>
      <c r="AD1039" s="35">
        <v>0.53489534417562612</v>
      </c>
      <c r="AE1039" s="35">
        <v>0.52926598907572953</v>
      </c>
      <c r="AF1039" s="35">
        <v>0.53044542107985915</v>
      </c>
      <c r="AG1039" s="35">
        <v>0.53630032557465546</v>
      </c>
      <c r="AH1039" s="35">
        <v>0.53507701330385415</v>
      </c>
      <c r="AI1039" s="35">
        <v>0.5323951877646691</v>
      </c>
      <c r="AK1039" s="28">
        <f t="shared" si="226"/>
        <v>51559.889768637542</v>
      </c>
      <c r="AL1039" s="28">
        <f t="shared" si="227"/>
        <v>102777.35830620342</v>
      </c>
      <c r="AM1039" s="28">
        <f t="shared" si="228"/>
        <v>104495.60399663396</v>
      </c>
      <c r="AN1039" s="28">
        <f t="shared" si="229"/>
        <v>104931.70310557376</v>
      </c>
      <c r="AO1039" s="28">
        <f t="shared" si="230"/>
        <v>105246.47686509721</v>
      </c>
      <c r="AP1039" s="28">
        <f t="shared" si="231"/>
        <v>105506.36096841961</v>
      </c>
      <c r="AQ1039" s="28">
        <f t="shared" si="232"/>
        <v>105909.27814677397</v>
      </c>
      <c r="AR1039" s="28">
        <f t="shared" si="233"/>
        <v>104794.66583699445</v>
      </c>
      <c r="AS1039" s="28">
        <f t="shared" si="234"/>
        <v>105028.19337381212</v>
      </c>
      <c r="AT1039" s="28">
        <f t="shared" si="235"/>
        <v>106187.46446378178</v>
      </c>
      <c r="AU1039" s="28">
        <f t="shared" si="236"/>
        <v>105945.24863416312</v>
      </c>
      <c r="AV1039" s="28">
        <f t="shared" si="237"/>
        <v>105414.24717740448</v>
      </c>
    </row>
    <row r="1040" spans="1:48" x14ac:dyDescent="0.3">
      <c r="A1040" s="7" t="s">
        <v>281</v>
      </c>
      <c r="B1040" s="7" t="s">
        <v>659</v>
      </c>
      <c r="C1040" s="7">
        <v>1312</v>
      </c>
      <c r="D1040" s="2" t="s">
        <v>8</v>
      </c>
      <c r="E1040" s="2">
        <v>917</v>
      </c>
      <c r="F1040" s="2" t="s">
        <v>528</v>
      </c>
      <c r="G1040" s="2" t="s">
        <v>2485</v>
      </c>
      <c r="H1040" s="8" t="s">
        <v>1508</v>
      </c>
      <c r="J1040" s="1">
        <v>60000</v>
      </c>
      <c r="K1040" s="1">
        <v>60000</v>
      </c>
      <c r="L1040" s="1">
        <v>60000</v>
      </c>
      <c r="M1040" s="1">
        <v>60000</v>
      </c>
      <c r="N1040" s="1">
        <v>300000</v>
      </c>
      <c r="O1040" s="1">
        <v>60000</v>
      </c>
      <c r="P1040" s="1">
        <v>60000</v>
      </c>
      <c r="Q1040" s="1">
        <v>60000</v>
      </c>
      <c r="R1040" s="1">
        <v>60000</v>
      </c>
      <c r="S1040" s="1">
        <v>60000</v>
      </c>
      <c r="T1040" s="1">
        <v>60000</v>
      </c>
      <c r="U1040" s="1">
        <v>60000</v>
      </c>
      <c r="V1040" s="29">
        <v>0.53120000000000001</v>
      </c>
      <c r="X1040" s="35">
        <v>0.51559889768637546</v>
      </c>
      <c r="Y1040" s="35">
        <v>0.51907756720304754</v>
      </c>
      <c r="Z1040" s="35">
        <v>0.52775557574057552</v>
      </c>
      <c r="AA1040" s="35">
        <v>0.52995809649279679</v>
      </c>
      <c r="AB1040" s="35">
        <v>0.53154786295503642</v>
      </c>
      <c r="AC1040" s="35">
        <v>0.53286040893141218</v>
      </c>
      <c r="AD1040" s="35">
        <v>0.53489534417562612</v>
      </c>
      <c r="AE1040" s="35">
        <v>0.52926598907572953</v>
      </c>
      <c r="AF1040" s="35">
        <v>0.53044542107985915</v>
      </c>
      <c r="AG1040" s="35">
        <v>0.53630032557465546</v>
      </c>
      <c r="AH1040" s="35">
        <v>0.53507701330385415</v>
      </c>
      <c r="AI1040" s="35">
        <v>0.5323951877646691</v>
      </c>
      <c r="AK1040" s="28">
        <f t="shared" si="226"/>
        <v>30935.933861182526</v>
      </c>
      <c r="AL1040" s="28">
        <f t="shared" si="227"/>
        <v>31144.654032182851</v>
      </c>
      <c r="AM1040" s="28">
        <f t="shared" si="228"/>
        <v>31665.334544434532</v>
      </c>
      <c r="AN1040" s="28">
        <f t="shared" si="229"/>
        <v>31797.485789567807</v>
      </c>
      <c r="AO1040" s="28">
        <f t="shared" si="230"/>
        <v>159464.35888651092</v>
      </c>
      <c r="AP1040" s="28">
        <f t="shared" si="231"/>
        <v>31971.62453588473</v>
      </c>
      <c r="AQ1040" s="28">
        <f t="shared" si="232"/>
        <v>32093.720650537569</v>
      </c>
      <c r="AR1040" s="28">
        <f t="shared" si="233"/>
        <v>31755.959344543771</v>
      </c>
      <c r="AS1040" s="28">
        <f t="shared" si="234"/>
        <v>31826.725264791548</v>
      </c>
      <c r="AT1040" s="28">
        <f t="shared" si="235"/>
        <v>32178.019534479328</v>
      </c>
      <c r="AU1040" s="28">
        <f t="shared" si="236"/>
        <v>32104.620798231248</v>
      </c>
      <c r="AV1040" s="28">
        <f t="shared" si="237"/>
        <v>31943.711265880145</v>
      </c>
    </row>
    <row r="1041" spans="1:48" x14ac:dyDescent="0.3">
      <c r="A1041" s="7" t="s">
        <v>281</v>
      </c>
      <c r="B1041" s="7" t="s">
        <v>659</v>
      </c>
      <c r="C1041" s="7">
        <v>1312</v>
      </c>
      <c r="D1041" s="2" t="s">
        <v>8</v>
      </c>
      <c r="E1041" s="2">
        <v>917</v>
      </c>
      <c r="F1041" s="2" t="s">
        <v>2425</v>
      </c>
      <c r="G1041" s="2" t="s">
        <v>2485</v>
      </c>
      <c r="H1041" s="8" t="s">
        <v>2161</v>
      </c>
      <c r="J1041" s="1">
        <v>100000</v>
      </c>
      <c r="K1041" s="1">
        <v>100000</v>
      </c>
      <c r="L1041" s="1">
        <v>100000</v>
      </c>
      <c r="M1041" s="1">
        <v>100000</v>
      </c>
      <c r="N1041" s="1">
        <v>100000</v>
      </c>
      <c r="O1041" s="1">
        <v>100000</v>
      </c>
      <c r="P1041" s="1">
        <v>100000</v>
      </c>
      <c r="Q1041" s="1">
        <v>100000</v>
      </c>
      <c r="R1041" s="1">
        <v>100000</v>
      </c>
      <c r="S1041" s="1">
        <v>100000</v>
      </c>
      <c r="T1041" s="1">
        <v>100000</v>
      </c>
      <c r="U1041" s="1">
        <v>100000</v>
      </c>
      <c r="V1041" s="29">
        <v>0.53120000000000001</v>
      </c>
      <c r="X1041" s="35">
        <v>0.51559889768637546</v>
      </c>
      <c r="Y1041" s="35">
        <v>0.51907756720304754</v>
      </c>
      <c r="Z1041" s="35">
        <v>0.52775557574057552</v>
      </c>
      <c r="AA1041" s="35">
        <v>0.52995809649279679</v>
      </c>
      <c r="AB1041" s="35">
        <v>0.53154786295503642</v>
      </c>
      <c r="AC1041" s="35">
        <v>0.53286040893141218</v>
      </c>
      <c r="AD1041" s="35">
        <v>0.53489534417562612</v>
      </c>
      <c r="AE1041" s="35">
        <v>0.52926598907572953</v>
      </c>
      <c r="AF1041" s="35">
        <v>0.53044542107985915</v>
      </c>
      <c r="AG1041" s="35">
        <v>0.53630032557465546</v>
      </c>
      <c r="AH1041" s="35">
        <v>0.53507701330385415</v>
      </c>
      <c r="AI1041" s="35">
        <v>0.5323951877646691</v>
      </c>
      <c r="AK1041" s="28">
        <f t="shared" si="226"/>
        <v>51559.889768637542</v>
      </c>
      <c r="AL1041" s="28">
        <f t="shared" si="227"/>
        <v>51907.756720304751</v>
      </c>
      <c r="AM1041" s="28">
        <f t="shared" si="228"/>
        <v>52775.557574057551</v>
      </c>
      <c r="AN1041" s="28">
        <f t="shared" si="229"/>
        <v>52995.809649279676</v>
      </c>
      <c r="AO1041" s="28">
        <f t="shared" si="230"/>
        <v>53154.78629550364</v>
      </c>
      <c r="AP1041" s="28">
        <f t="shared" si="231"/>
        <v>53286.040893141217</v>
      </c>
      <c r="AQ1041" s="28">
        <f t="shared" si="232"/>
        <v>53489.534417562609</v>
      </c>
      <c r="AR1041" s="28">
        <f t="shared" si="233"/>
        <v>52926.598907572952</v>
      </c>
      <c r="AS1041" s="28">
        <f t="shared" si="234"/>
        <v>53044.542107985915</v>
      </c>
      <c r="AT1041" s="28">
        <f t="shared" si="235"/>
        <v>53630.032557465544</v>
      </c>
      <c r="AU1041" s="28">
        <f t="shared" si="236"/>
        <v>53507.701330385418</v>
      </c>
      <c r="AV1041" s="28">
        <f t="shared" si="237"/>
        <v>53239.51877646691</v>
      </c>
    </row>
    <row r="1042" spans="1:48" x14ac:dyDescent="0.3">
      <c r="A1042" s="7" t="s">
        <v>281</v>
      </c>
      <c r="B1042" s="7" t="s">
        <v>659</v>
      </c>
      <c r="C1042" s="7">
        <v>1312</v>
      </c>
      <c r="D1042" s="2" t="s">
        <v>8</v>
      </c>
      <c r="E1042" s="2">
        <v>917</v>
      </c>
      <c r="F1042" s="2" t="s">
        <v>2426</v>
      </c>
      <c r="G1042" s="2" t="s">
        <v>2485</v>
      </c>
      <c r="H1042" s="8" t="s">
        <v>2162</v>
      </c>
      <c r="J1042" s="1">
        <v>100000</v>
      </c>
      <c r="K1042" s="1">
        <v>200000</v>
      </c>
      <c r="L1042" s="1">
        <v>200000</v>
      </c>
      <c r="M1042" s="1">
        <v>200000</v>
      </c>
      <c r="N1042" s="1">
        <v>200000</v>
      </c>
      <c r="O1042" s="1">
        <v>200000</v>
      </c>
      <c r="P1042" s="1">
        <v>200000</v>
      </c>
      <c r="Q1042" s="1">
        <v>200000</v>
      </c>
      <c r="R1042" s="1">
        <v>200000</v>
      </c>
      <c r="S1042" s="1">
        <v>200000</v>
      </c>
      <c r="T1042" s="1">
        <v>200000</v>
      </c>
      <c r="U1042" s="1">
        <v>200000</v>
      </c>
      <c r="V1042" s="29">
        <v>0.53120000000000001</v>
      </c>
      <c r="X1042" s="35">
        <v>0.51559889768637546</v>
      </c>
      <c r="Y1042" s="35">
        <v>0.51907756720304754</v>
      </c>
      <c r="Z1042" s="35">
        <v>0.52775557574057552</v>
      </c>
      <c r="AA1042" s="35">
        <v>0.52995809649279679</v>
      </c>
      <c r="AB1042" s="35">
        <v>0.53154786295503642</v>
      </c>
      <c r="AC1042" s="35">
        <v>0.53286040893141218</v>
      </c>
      <c r="AD1042" s="35">
        <v>0.53489534417562612</v>
      </c>
      <c r="AE1042" s="35">
        <v>0.52926598907572953</v>
      </c>
      <c r="AF1042" s="35">
        <v>0.53044542107985915</v>
      </c>
      <c r="AG1042" s="35">
        <v>0.53630032557465546</v>
      </c>
      <c r="AH1042" s="35">
        <v>0.53507701330385415</v>
      </c>
      <c r="AI1042" s="35">
        <v>0.5323951877646691</v>
      </c>
      <c r="AK1042" s="28">
        <f t="shared" si="226"/>
        <v>51559.889768637542</v>
      </c>
      <c r="AL1042" s="28">
        <f t="shared" si="227"/>
        <v>103815.5134406095</v>
      </c>
      <c r="AM1042" s="28">
        <f t="shared" si="228"/>
        <v>105551.1151481151</v>
      </c>
      <c r="AN1042" s="28">
        <f t="shared" si="229"/>
        <v>105991.61929855935</v>
      </c>
      <c r="AO1042" s="28">
        <f t="shared" si="230"/>
        <v>106309.57259100728</v>
      </c>
      <c r="AP1042" s="28">
        <f t="shared" si="231"/>
        <v>106572.08178628243</v>
      </c>
      <c r="AQ1042" s="28">
        <f t="shared" si="232"/>
        <v>106979.06883512522</v>
      </c>
      <c r="AR1042" s="28">
        <f t="shared" si="233"/>
        <v>105853.1978151459</v>
      </c>
      <c r="AS1042" s="28">
        <f t="shared" si="234"/>
        <v>106089.08421597183</v>
      </c>
      <c r="AT1042" s="28">
        <f t="shared" si="235"/>
        <v>107260.06511493109</v>
      </c>
      <c r="AU1042" s="28">
        <f t="shared" si="236"/>
        <v>107015.40266077084</v>
      </c>
      <c r="AV1042" s="28">
        <f t="shared" si="237"/>
        <v>106479.03755293382</v>
      </c>
    </row>
    <row r="1043" spans="1:48" x14ac:dyDescent="0.3">
      <c r="A1043" s="7" t="s">
        <v>281</v>
      </c>
      <c r="B1043" s="7" t="s">
        <v>659</v>
      </c>
      <c r="C1043" s="7">
        <v>1312</v>
      </c>
      <c r="D1043" s="2" t="s">
        <v>8</v>
      </c>
      <c r="E1043" s="2">
        <v>917</v>
      </c>
      <c r="F1043" s="2" t="s">
        <v>2427</v>
      </c>
      <c r="G1043" s="2" t="s">
        <v>2485</v>
      </c>
      <c r="H1043" s="8" t="s">
        <v>2163</v>
      </c>
      <c r="J1043" s="1">
        <v>100000</v>
      </c>
      <c r="K1043" s="1">
        <v>198000</v>
      </c>
      <c r="L1043" s="1">
        <v>198000</v>
      </c>
      <c r="M1043" s="1">
        <v>198000</v>
      </c>
      <c r="N1043" s="1">
        <v>198000</v>
      </c>
      <c r="O1043" s="1">
        <v>198000</v>
      </c>
      <c r="P1043" s="1">
        <v>198000</v>
      </c>
      <c r="Q1043" s="1">
        <v>198000</v>
      </c>
      <c r="R1043" s="1">
        <v>198000</v>
      </c>
      <c r="S1043" s="1">
        <v>198000</v>
      </c>
      <c r="T1043" s="1">
        <v>198000</v>
      </c>
      <c r="U1043" s="1">
        <v>198000</v>
      </c>
      <c r="V1043" s="29">
        <v>0.53120000000000001</v>
      </c>
      <c r="X1043" s="35">
        <v>0.51559889768637546</v>
      </c>
      <c r="Y1043" s="35">
        <v>0.51907756720304754</v>
      </c>
      <c r="Z1043" s="35">
        <v>0.52775557574057552</v>
      </c>
      <c r="AA1043" s="35">
        <v>0.52995809649279679</v>
      </c>
      <c r="AB1043" s="35">
        <v>0.53154786295503642</v>
      </c>
      <c r="AC1043" s="35">
        <v>0.53286040893141218</v>
      </c>
      <c r="AD1043" s="35">
        <v>0.53489534417562612</v>
      </c>
      <c r="AE1043" s="35">
        <v>0.52926598907572953</v>
      </c>
      <c r="AF1043" s="35">
        <v>0.53044542107985915</v>
      </c>
      <c r="AG1043" s="35">
        <v>0.53630032557465546</v>
      </c>
      <c r="AH1043" s="35">
        <v>0.53507701330385415</v>
      </c>
      <c r="AI1043" s="35">
        <v>0.5323951877646691</v>
      </c>
      <c r="AK1043" s="28">
        <f t="shared" si="226"/>
        <v>51559.889768637542</v>
      </c>
      <c r="AL1043" s="28">
        <f t="shared" si="227"/>
        <v>102777.35830620342</v>
      </c>
      <c r="AM1043" s="28">
        <f t="shared" si="228"/>
        <v>104495.60399663396</v>
      </c>
      <c r="AN1043" s="28">
        <f t="shared" si="229"/>
        <v>104931.70310557376</v>
      </c>
      <c r="AO1043" s="28">
        <f t="shared" si="230"/>
        <v>105246.47686509721</v>
      </c>
      <c r="AP1043" s="28">
        <f t="shared" si="231"/>
        <v>105506.36096841961</v>
      </c>
      <c r="AQ1043" s="28">
        <f t="shared" si="232"/>
        <v>105909.27814677397</v>
      </c>
      <c r="AR1043" s="28">
        <f t="shared" si="233"/>
        <v>104794.66583699445</v>
      </c>
      <c r="AS1043" s="28">
        <f t="shared" si="234"/>
        <v>105028.19337381212</v>
      </c>
      <c r="AT1043" s="28">
        <f t="shared" si="235"/>
        <v>106187.46446378178</v>
      </c>
      <c r="AU1043" s="28">
        <f t="shared" si="236"/>
        <v>105945.24863416312</v>
      </c>
      <c r="AV1043" s="28">
        <f t="shared" si="237"/>
        <v>105414.24717740448</v>
      </c>
    </row>
    <row r="1044" spans="1:48" x14ac:dyDescent="0.3">
      <c r="A1044" s="7" t="s">
        <v>281</v>
      </c>
      <c r="B1044" s="7" t="s">
        <v>659</v>
      </c>
      <c r="C1044" s="7">
        <v>1312</v>
      </c>
      <c r="D1044" s="2" t="s">
        <v>8</v>
      </c>
      <c r="E1044" s="2">
        <v>917</v>
      </c>
      <c r="F1044" s="2" t="s">
        <v>2428</v>
      </c>
      <c r="G1044" s="2" t="s">
        <v>2485</v>
      </c>
      <c r="H1044" s="8" t="s">
        <v>2164</v>
      </c>
      <c r="J1044" s="1">
        <v>100000</v>
      </c>
      <c r="K1044" s="1">
        <v>198000</v>
      </c>
      <c r="L1044" s="1">
        <v>198000</v>
      </c>
      <c r="M1044" s="1">
        <v>400000</v>
      </c>
      <c r="N1044" s="1">
        <v>400000</v>
      </c>
      <c r="O1044" s="1">
        <v>400000</v>
      </c>
      <c r="P1044" s="1">
        <v>500000</v>
      </c>
      <c r="Q1044" s="1">
        <v>500000</v>
      </c>
      <c r="R1044" s="1">
        <v>500000</v>
      </c>
      <c r="S1044" s="1">
        <v>500000</v>
      </c>
      <c r="T1044" s="1">
        <v>500000</v>
      </c>
      <c r="U1044" s="1">
        <v>1000000</v>
      </c>
      <c r="V1044" s="29">
        <v>0.53120000000000001</v>
      </c>
      <c r="X1044" s="35">
        <v>0.51559889768637546</v>
      </c>
      <c r="Y1044" s="35">
        <v>0.51907756720304754</v>
      </c>
      <c r="Z1044" s="35">
        <v>0.52775557574057552</v>
      </c>
      <c r="AA1044" s="35">
        <v>0.52995809649279679</v>
      </c>
      <c r="AB1044" s="35">
        <v>0.53154786295503642</v>
      </c>
      <c r="AC1044" s="35">
        <v>0.53286040893141218</v>
      </c>
      <c r="AD1044" s="35">
        <v>0.53489534417562612</v>
      </c>
      <c r="AE1044" s="35">
        <v>0.52926598907572953</v>
      </c>
      <c r="AF1044" s="35">
        <v>0.53044542107985915</v>
      </c>
      <c r="AG1044" s="35">
        <v>0.53630032557465546</v>
      </c>
      <c r="AH1044" s="35">
        <v>0.53507701330385415</v>
      </c>
      <c r="AI1044" s="35">
        <v>0.5323951877646691</v>
      </c>
      <c r="AK1044" s="28">
        <f t="shared" si="226"/>
        <v>51559.889768637542</v>
      </c>
      <c r="AL1044" s="28">
        <f t="shared" si="227"/>
        <v>102777.35830620342</v>
      </c>
      <c r="AM1044" s="28">
        <f t="shared" si="228"/>
        <v>104495.60399663396</v>
      </c>
      <c r="AN1044" s="28">
        <f t="shared" si="229"/>
        <v>211983.2385971187</v>
      </c>
      <c r="AO1044" s="28">
        <f t="shared" si="230"/>
        <v>212619.14518201456</v>
      </c>
      <c r="AP1044" s="28">
        <f t="shared" si="231"/>
        <v>213144.16357256487</v>
      </c>
      <c r="AQ1044" s="28">
        <f t="shared" si="232"/>
        <v>267447.67208781309</v>
      </c>
      <c r="AR1044" s="28">
        <f t="shared" si="233"/>
        <v>264632.99453786475</v>
      </c>
      <c r="AS1044" s="28">
        <f t="shared" si="234"/>
        <v>265222.71053992957</v>
      </c>
      <c r="AT1044" s="28">
        <f t="shared" si="235"/>
        <v>268150.16278732772</v>
      </c>
      <c r="AU1044" s="28">
        <f t="shared" si="236"/>
        <v>267538.50665192708</v>
      </c>
      <c r="AV1044" s="28">
        <f t="shared" si="237"/>
        <v>532395.18776466907</v>
      </c>
    </row>
    <row r="1045" spans="1:48" x14ac:dyDescent="0.3">
      <c r="A1045" s="7" t="s">
        <v>281</v>
      </c>
      <c r="B1045" s="7" t="s">
        <v>659</v>
      </c>
      <c r="C1045" s="7">
        <v>1312</v>
      </c>
      <c r="D1045" s="2" t="s">
        <v>8</v>
      </c>
      <c r="E1045" s="2">
        <v>917</v>
      </c>
      <c r="F1045" s="2" t="s">
        <v>2429</v>
      </c>
      <c r="G1045" s="2" t="s">
        <v>2485</v>
      </c>
      <c r="H1045" s="8" t="s">
        <v>2165</v>
      </c>
      <c r="J1045" s="1">
        <v>100000</v>
      </c>
      <c r="K1045" s="1">
        <v>300000</v>
      </c>
      <c r="L1045" s="1">
        <v>300000</v>
      </c>
      <c r="M1045" s="1">
        <v>300000</v>
      </c>
      <c r="N1045" s="1">
        <v>300000</v>
      </c>
      <c r="O1045" s="1">
        <v>300000</v>
      </c>
      <c r="P1045" s="1">
        <v>300000</v>
      </c>
      <c r="Q1045" s="1">
        <v>300000</v>
      </c>
      <c r="R1045" s="1">
        <v>300000</v>
      </c>
      <c r="S1045" s="1">
        <v>300000</v>
      </c>
      <c r="T1045" s="1">
        <v>500000</v>
      </c>
      <c r="U1045" s="1">
        <v>500000</v>
      </c>
      <c r="V1045" s="29">
        <v>0.53120000000000001</v>
      </c>
      <c r="X1045" s="35">
        <v>0.51559889768637546</v>
      </c>
      <c r="Y1045" s="35">
        <v>0.51907756720304754</v>
      </c>
      <c r="Z1045" s="35">
        <v>0.52775557574057552</v>
      </c>
      <c r="AA1045" s="35">
        <v>0.52995809649279679</v>
      </c>
      <c r="AB1045" s="35">
        <v>0.53154786295503642</v>
      </c>
      <c r="AC1045" s="35">
        <v>0.53286040893141218</v>
      </c>
      <c r="AD1045" s="35">
        <v>0.53489534417562612</v>
      </c>
      <c r="AE1045" s="35">
        <v>0.52926598907572953</v>
      </c>
      <c r="AF1045" s="35">
        <v>0.53044542107985915</v>
      </c>
      <c r="AG1045" s="35">
        <v>0.53630032557465546</v>
      </c>
      <c r="AH1045" s="35">
        <v>0.53507701330385415</v>
      </c>
      <c r="AI1045" s="35">
        <v>0.5323951877646691</v>
      </c>
      <c r="AK1045" s="28">
        <f t="shared" si="226"/>
        <v>51559.889768637542</v>
      </c>
      <c r="AL1045" s="28">
        <f t="shared" si="227"/>
        <v>155723.27016091425</v>
      </c>
      <c r="AM1045" s="28">
        <f t="shared" si="228"/>
        <v>158326.67272217266</v>
      </c>
      <c r="AN1045" s="28">
        <f t="shared" si="229"/>
        <v>158987.42894783904</v>
      </c>
      <c r="AO1045" s="28">
        <f t="shared" si="230"/>
        <v>159464.35888651092</v>
      </c>
      <c r="AP1045" s="28">
        <f t="shared" si="231"/>
        <v>159858.12267942366</v>
      </c>
      <c r="AQ1045" s="28">
        <f t="shared" si="232"/>
        <v>160468.60325268784</v>
      </c>
      <c r="AR1045" s="28">
        <f t="shared" si="233"/>
        <v>158779.79672271886</v>
      </c>
      <c r="AS1045" s="28">
        <f t="shared" si="234"/>
        <v>159133.62632395775</v>
      </c>
      <c r="AT1045" s="28">
        <f t="shared" si="235"/>
        <v>160890.09767239663</v>
      </c>
      <c r="AU1045" s="28">
        <f t="shared" si="236"/>
        <v>267538.50665192708</v>
      </c>
      <c r="AV1045" s="28">
        <f t="shared" si="237"/>
        <v>266197.59388233454</v>
      </c>
    </row>
    <row r="1046" spans="1:48" x14ac:dyDescent="0.3">
      <c r="A1046" s="7" t="s">
        <v>281</v>
      </c>
      <c r="B1046" s="7" t="s">
        <v>659</v>
      </c>
      <c r="C1046" s="7">
        <v>1312</v>
      </c>
      <c r="D1046" s="2" t="s">
        <v>8</v>
      </c>
      <c r="E1046" s="2">
        <v>917</v>
      </c>
      <c r="F1046" s="2" t="s">
        <v>2430</v>
      </c>
      <c r="G1046" s="2" t="s">
        <v>2485</v>
      </c>
      <c r="H1046" s="8" t="s">
        <v>2166</v>
      </c>
      <c r="J1046" s="1">
        <v>198000</v>
      </c>
      <c r="K1046" s="1">
        <v>198000</v>
      </c>
      <c r="L1046" s="1">
        <v>198000</v>
      </c>
      <c r="M1046" s="1">
        <v>198000</v>
      </c>
      <c r="N1046" s="1">
        <v>198000</v>
      </c>
      <c r="O1046" s="1">
        <v>198000</v>
      </c>
      <c r="P1046" s="1">
        <v>198000</v>
      </c>
      <c r="Q1046" s="1">
        <v>198000</v>
      </c>
      <c r="R1046" s="1">
        <v>198000</v>
      </c>
      <c r="S1046" s="1">
        <v>198000</v>
      </c>
      <c r="T1046" s="1">
        <v>198000</v>
      </c>
      <c r="U1046" s="1">
        <v>198000</v>
      </c>
      <c r="V1046" s="29">
        <v>0.53120000000000001</v>
      </c>
      <c r="X1046" s="35">
        <v>0.51559889768637546</v>
      </c>
      <c r="Y1046" s="35">
        <v>0.51907756720304754</v>
      </c>
      <c r="Z1046" s="35">
        <v>0.52775557574057552</v>
      </c>
      <c r="AA1046" s="35">
        <v>0.52995809649279679</v>
      </c>
      <c r="AB1046" s="35">
        <v>0.53154786295503642</v>
      </c>
      <c r="AC1046" s="35">
        <v>0.53286040893141218</v>
      </c>
      <c r="AD1046" s="35">
        <v>0.53489534417562612</v>
      </c>
      <c r="AE1046" s="35">
        <v>0.52926598907572953</v>
      </c>
      <c r="AF1046" s="35">
        <v>0.53044542107985915</v>
      </c>
      <c r="AG1046" s="35">
        <v>0.53630032557465546</v>
      </c>
      <c r="AH1046" s="35">
        <v>0.53507701330385415</v>
      </c>
      <c r="AI1046" s="35">
        <v>0.5323951877646691</v>
      </c>
      <c r="AK1046" s="28">
        <f t="shared" si="226"/>
        <v>102088.58174190234</v>
      </c>
      <c r="AL1046" s="28">
        <f t="shared" si="227"/>
        <v>102777.35830620342</v>
      </c>
      <c r="AM1046" s="28">
        <f t="shared" si="228"/>
        <v>104495.60399663396</v>
      </c>
      <c r="AN1046" s="28">
        <f t="shared" si="229"/>
        <v>104931.70310557376</v>
      </c>
      <c r="AO1046" s="28">
        <f t="shared" si="230"/>
        <v>105246.47686509721</v>
      </c>
      <c r="AP1046" s="28">
        <f t="shared" si="231"/>
        <v>105506.36096841961</v>
      </c>
      <c r="AQ1046" s="28">
        <f t="shared" si="232"/>
        <v>105909.27814677397</v>
      </c>
      <c r="AR1046" s="28">
        <f t="shared" si="233"/>
        <v>104794.66583699445</v>
      </c>
      <c r="AS1046" s="28">
        <f t="shared" si="234"/>
        <v>105028.19337381212</v>
      </c>
      <c r="AT1046" s="28">
        <f t="shared" si="235"/>
        <v>106187.46446378178</v>
      </c>
      <c r="AU1046" s="28">
        <f t="shared" si="236"/>
        <v>105945.24863416312</v>
      </c>
      <c r="AV1046" s="28">
        <f t="shared" si="237"/>
        <v>105414.24717740448</v>
      </c>
    </row>
    <row r="1047" spans="1:48" x14ac:dyDescent="0.3">
      <c r="A1047" s="7" t="s">
        <v>281</v>
      </c>
      <c r="B1047" s="7" t="s">
        <v>659</v>
      </c>
      <c r="C1047" s="7">
        <v>1312</v>
      </c>
      <c r="D1047" s="2" t="s">
        <v>8</v>
      </c>
      <c r="E1047" s="2">
        <v>917</v>
      </c>
      <c r="F1047" s="2" t="s">
        <v>2431</v>
      </c>
      <c r="G1047" s="2" t="s">
        <v>2485</v>
      </c>
      <c r="H1047" s="8" t="s">
        <v>2167</v>
      </c>
      <c r="J1047" s="1">
        <v>198000</v>
      </c>
      <c r="K1047" s="1">
        <v>198000</v>
      </c>
      <c r="L1047" s="1">
        <v>198000</v>
      </c>
      <c r="M1047" s="1">
        <v>198000</v>
      </c>
      <c r="N1047" s="1">
        <v>198000</v>
      </c>
      <c r="O1047" s="1">
        <v>198000</v>
      </c>
      <c r="P1047" s="1">
        <v>300000</v>
      </c>
      <c r="Q1047" s="1">
        <v>300000</v>
      </c>
      <c r="R1047" s="1">
        <v>300000</v>
      </c>
      <c r="S1047" s="1">
        <v>300000</v>
      </c>
      <c r="T1047" s="1">
        <v>300000</v>
      </c>
      <c r="U1047" s="1">
        <v>198000</v>
      </c>
      <c r="V1047" s="29">
        <v>0.53120000000000001</v>
      </c>
      <c r="X1047" s="35">
        <v>0.51559889768637546</v>
      </c>
      <c r="Y1047" s="35">
        <v>0.51907756720304754</v>
      </c>
      <c r="Z1047" s="35">
        <v>0.52775557574057552</v>
      </c>
      <c r="AA1047" s="35">
        <v>0.52995809649279679</v>
      </c>
      <c r="AB1047" s="35">
        <v>0.53154786295503642</v>
      </c>
      <c r="AC1047" s="35">
        <v>0.53286040893141218</v>
      </c>
      <c r="AD1047" s="35">
        <v>0.53489534417562612</v>
      </c>
      <c r="AE1047" s="35">
        <v>0.52926598907572953</v>
      </c>
      <c r="AF1047" s="35">
        <v>0.53044542107985915</v>
      </c>
      <c r="AG1047" s="35">
        <v>0.53630032557465546</v>
      </c>
      <c r="AH1047" s="35">
        <v>0.53507701330385415</v>
      </c>
      <c r="AI1047" s="35">
        <v>0.5323951877646691</v>
      </c>
      <c r="AK1047" s="28">
        <f t="shared" si="226"/>
        <v>102088.58174190234</v>
      </c>
      <c r="AL1047" s="28">
        <f t="shared" si="227"/>
        <v>102777.35830620342</v>
      </c>
      <c r="AM1047" s="28">
        <f t="shared" si="228"/>
        <v>104495.60399663396</v>
      </c>
      <c r="AN1047" s="28">
        <f t="shared" si="229"/>
        <v>104931.70310557376</v>
      </c>
      <c r="AO1047" s="28">
        <f t="shared" si="230"/>
        <v>105246.47686509721</v>
      </c>
      <c r="AP1047" s="28">
        <f t="shared" si="231"/>
        <v>105506.36096841961</v>
      </c>
      <c r="AQ1047" s="28">
        <f t="shared" si="232"/>
        <v>160468.60325268784</v>
      </c>
      <c r="AR1047" s="28">
        <f t="shared" si="233"/>
        <v>158779.79672271886</v>
      </c>
      <c r="AS1047" s="28">
        <f t="shared" si="234"/>
        <v>159133.62632395775</v>
      </c>
      <c r="AT1047" s="28">
        <f t="shared" si="235"/>
        <v>160890.09767239663</v>
      </c>
      <c r="AU1047" s="28">
        <f t="shared" si="236"/>
        <v>160523.10399115624</v>
      </c>
      <c r="AV1047" s="28">
        <f t="shared" si="237"/>
        <v>105414.24717740448</v>
      </c>
    </row>
    <row r="1048" spans="1:48" x14ac:dyDescent="0.3">
      <c r="A1048" s="7" t="s">
        <v>281</v>
      </c>
      <c r="B1048" s="7" t="s">
        <v>659</v>
      </c>
      <c r="C1048" s="7">
        <v>1312</v>
      </c>
      <c r="D1048" s="2" t="s">
        <v>8</v>
      </c>
      <c r="E1048" s="2">
        <v>917</v>
      </c>
      <c r="F1048" s="2" t="s">
        <v>2767</v>
      </c>
      <c r="G1048" s="2" t="s">
        <v>2485</v>
      </c>
      <c r="H1048" s="8" t="s">
        <v>2168</v>
      </c>
      <c r="J1048" s="1">
        <v>200000</v>
      </c>
      <c r="K1048" s="1">
        <v>400000</v>
      </c>
      <c r="L1048" s="1">
        <v>400000</v>
      </c>
      <c r="M1048" s="1">
        <v>400000</v>
      </c>
      <c r="N1048" s="1">
        <v>400000</v>
      </c>
      <c r="O1048" s="1">
        <v>400000</v>
      </c>
      <c r="P1048" s="1">
        <v>1600000</v>
      </c>
      <c r="Q1048" s="1">
        <v>1600000</v>
      </c>
      <c r="R1048" s="1">
        <v>2000000</v>
      </c>
      <c r="S1048" s="1">
        <v>1600000</v>
      </c>
      <c r="T1048" s="1">
        <v>1600000</v>
      </c>
      <c r="U1048" s="1">
        <v>400000</v>
      </c>
      <c r="V1048" s="29">
        <v>0.53120000000000001</v>
      </c>
      <c r="X1048" s="35">
        <v>0.51559889768637546</v>
      </c>
      <c r="Y1048" s="35">
        <v>0.51907756720304754</v>
      </c>
      <c r="Z1048" s="35">
        <v>0.52775557574057552</v>
      </c>
      <c r="AA1048" s="35">
        <v>0.52995809649279679</v>
      </c>
      <c r="AB1048" s="35">
        <v>0.53154786295503642</v>
      </c>
      <c r="AC1048" s="35">
        <v>0.53286040893141218</v>
      </c>
      <c r="AD1048" s="35">
        <v>0.53489534417562612</v>
      </c>
      <c r="AE1048" s="35">
        <v>0.52926598907572953</v>
      </c>
      <c r="AF1048" s="35">
        <v>0.53044542107985915</v>
      </c>
      <c r="AG1048" s="35">
        <v>0.53630032557465546</v>
      </c>
      <c r="AH1048" s="35">
        <v>0.53507701330385415</v>
      </c>
      <c r="AI1048" s="35">
        <v>0.5323951877646691</v>
      </c>
      <c r="AK1048" s="28">
        <f t="shared" si="226"/>
        <v>103119.77953727508</v>
      </c>
      <c r="AL1048" s="28">
        <f t="shared" si="227"/>
        <v>207631.026881219</v>
      </c>
      <c r="AM1048" s="28">
        <f t="shared" si="228"/>
        <v>211102.23029623021</v>
      </c>
      <c r="AN1048" s="28">
        <f t="shared" si="229"/>
        <v>211983.2385971187</v>
      </c>
      <c r="AO1048" s="28">
        <f t="shared" si="230"/>
        <v>212619.14518201456</v>
      </c>
      <c r="AP1048" s="28">
        <f t="shared" si="231"/>
        <v>213144.16357256487</v>
      </c>
      <c r="AQ1048" s="28">
        <f t="shared" si="232"/>
        <v>855832.55068100174</v>
      </c>
      <c r="AR1048" s="28">
        <f t="shared" si="233"/>
        <v>846825.58252116723</v>
      </c>
      <c r="AS1048" s="28">
        <f t="shared" si="234"/>
        <v>1060890.8421597183</v>
      </c>
      <c r="AT1048" s="28">
        <f t="shared" si="235"/>
        <v>858080.5209194487</v>
      </c>
      <c r="AU1048" s="28">
        <f t="shared" si="236"/>
        <v>856123.22128616669</v>
      </c>
      <c r="AV1048" s="28">
        <f t="shared" si="237"/>
        <v>212958.07510586764</v>
      </c>
    </row>
    <row r="1049" spans="1:48" x14ac:dyDescent="0.3">
      <c r="A1049" s="7" t="s">
        <v>281</v>
      </c>
      <c r="B1049" s="7" t="s">
        <v>659</v>
      </c>
      <c r="C1049" s="7">
        <v>1312</v>
      </c>
      <c r="D1049" s="2" t="s">
        <v>8</v>
      </c>
      <c r="E1049" s="2">
        <v>917</v>
      </c>
      <c r="F1049" s="2" t="s">
        <v>2432</v>
      </c>
      <c r="G1049" s="2" t="s">
        <v>2485</v>
      </c>
      <c r="H1049" s="8" t="s">
        <v>2169</v>
      </c>
      <c r="J1049" s="1">
        <v>500000</v>
      </c>
      <c r="K1049" s="1">
        <v>500000</v>
      </c>
      <c r="L1049" s="1">
        <v>500000</v>
      </c>
      <c r="M1049" s="1">
        <v>500000</v>
      </c>
      <c r="N1049" s="1">
        <v>500000</v>
      </c>
      <c r="O1049" s="1">
        <v>500000</v>
      </c>
      <c r="P1049" s="1">
        <v>3000000</v>
      </c>
      <c r="Q1049" s="1">
        <v>3000000</v>
      </c>
      <c r="R1049" s="1">
        <v>3000000</v>
      </c>
      <c r="S1049" s="1">
        <v>3000000</v>
      </c>
      <c r="T1049" s="1">
        <v>3000000</v>
      </c>
      <c r="U1049" s="1">
        <v>500000</v>
      </c>
      <c r="V1049" s="29">
        <v>0.53120000000000001</v>
      </c>
      <c r="X1049" s="35">
        <v>0.51559889768637546</v>
      </c>
      <c r="Y1049" s="35">
        <v>0.51907756720304754</v>
      </c>
      <c r="Z1049" s="35">
        <v>0.52775557574057552</v>
      </c>
      <c r="AA1049" s="35">
        <v>0.52995809649279679</v>
      </c>
      <c r="AB1049" s="35">
        <v>0.53154786295503642</v>
      </c>
      <c r="AC1049" s="35">
        <v>0.53286040893141218</v>
      </c>
      <c r="AD1049" s="35">
        <v>0.53489534417562612</v>
      </c>
      <c r="AE1049" s="35">
        <v>0.52926598907572953</v>
      </c>
      <c r="AF1049" s="35">
        <v>0.53044542107985915</v>
      </c>
      <c r="AG1049" s="35">
        <v>0.53630032557465546</v>
      </c>
      <c r="AH1049" s="35">
        <v>0.53507701330385415</v>
      </c>
      <c r="AI1049" s="35">
        <v>0.5323951877646691</v>
      </c>
      <c r="AK1049" s="28">
        <f t="shared" si="226"/>
        <v>257799.44884318774</v>
      </c>
      <c r="AL1049" s="28">
        <f t="shared" si="227"/>
        <v>259538.78360152378</v>
      </c>
      <c r="AM1049" s="28">
        <f t="shared" si="228"/>
        <v>263877.78787028778</v>
      </c>
      <c r="AN1049" s="28">
        <f t="shared" si="229"/>
        <v>264979.04824639839</v>
      </c>
      <c r="AO1049" s="28">
        <f t="shared" si="230"/>
        <v>265773.93147751823</v>
      </c>
      <c r="AP1049" s="28">
        <f t="shared" si="231"/>
        <v>266430.20446570608</v>
      </c>
      <c r="AQ1049" s="28">
        <f t="shared" si="232"/>
        <v>1604686.0325268784</v>
      </c>
      <c r="AR1049" s="28">
        <f t="shared" si="233"/>
        <v>1587797.9672271886</v>
      </c>
      <c r="AS1049" s="28">
        <f t="shared" si="234"/>
        <v>1591336.2632395774</v>
      </c>
      <c r="AT1049" s="28">
        <f t="shared" si="235"/>
        <v>1608900.9767239664</v>
      </c>
      <c r="AU1049" s="28">
        <f t="shared" si="236"/>
        <v>1605231.0399115626</v>
      </c>
      <c r="AV1049" s="28">
        <f t="shared" si="237"/>
        <v>266197.59388233454</v>
      </c>
    </row>
    <row r="1050" spans="1:48" x14ac:dyDescent="0.3">
      <c r="A1050" s="7" t="s">
        <v>281</v>
      </c>
      <c r="B1050" s="7" t="s">
        <v>659</v>
      </c>
      <c r="C1050" s="7">
        <v>1312</v>
      </c>
      <c r="D1050" s="2" t="s">
        <v>8</v>
      </c>
      <c r="E1050" s="2">
        <v>917</v>
      </c>
      <c r="F1050" s="2" t="s">
        <v>2433</v>
      </c>
      <c r="G1050" s="2" t="s">
        <v>2485</v>
      </c>
      <c r="H1050" s="8" t="s">
        <v>2170</v>
      </c>
      <c r="J1050" s="1">
        <v>200000</v>
      </c>
      <c r="K1050" s="1">
        <v>200000</v>
      </c>
      <c r="L1050" s="1">
        <v>200000</v>
      </c>
      <c r="M1050" s="1">
        <v>400000</v>
      </c>
      <c r="N1050" s="1">
        <v>200000</v>
      </c>
      <c r="O1050" s="1">
        <v>200000</v>
      </c>
      <c r="P1050" s="1">
        <v>108000</v>
      </c>
      <c r="Q1050" s="1">
        <v>200000</v>
      </c>
      <c r="R1050" s="1">
        <v>200000</v>
      </c>
      <c r="S1050" s="1">
        <v>200000</v>
      </c>
      <c r="T1050" s="1">
        <v>200000</v>
      </c>
      <c r="U1050" s="1">
        <v>200000</v>
      </c>
      <c r="V1050" s="29">
        <v>0.53120000000000001</v>
      </c>
      <c r="X1050" s="35">
        <v>0.51559889768637546</v>
      </c>
      <c r="Y1050" s="35">
        <v>0.51907756720304754</v>
      </c>
      <c r="Z1050" s="35">
        <v>0.52775557574057552</v>
      </c>
      <c r="AA1050" s="35">
        <v>0.52995809649279679</v>
      </c>
      <c r="AB1050" s="35">
        <v>0.53154786295503642</v>
      </c>
      <c r="AC1050" s="35">
        <v>0.53286040893141218</v>
      </c>
      <c r="AD1050" s="35">
        <v>0.53489534417562612</v>
      </c>
      <c r="AE1050" s="35">
        <v>0.52926598907572953</v>
      </c>
      <c r="AF1050" s="35">
        <v>0.53044542107985915</v>
      </c>
      <c r="AG1050" s="35">
        <v>0.53630032557465546</v>
      </c>
      <c r="AH1050" s="35">
        <v>0.53507701330385415</v>
      </c>
      <c r="AI1050" s="35">
        <v>0.5323951877646691</v>
      </c>
      <c r="AK1050" s="28">
        <f t="shared" si="226"/>
        <v>103119.77953727508</v>
      </c>
      <c r="AL1050" s="28">
        <f t="shared" si="227"/>
        <v>103815.5134406095</v>
      </c>
      <c r="AM1050" s="28">
        <f t="shared" si="228"/>
        <v>105551.1151481151</v>
      </c>
      <c r="AN1050" s="28">
        <f t="shared" si="229"/>
        <v>211983.2385971187</v>
      </c>
      <c r="AO1050" s="28">
        <f t="shared" si="230"/>
        <v>106309.57259100728</v>
      </c>
      <c r="AP1050" s="28">
        <f t="shared" si="231"/>
        <v>106572.08178628243</v>
      </c>
      <c r="AQ1050" s="28">
        <f t="shared" si="232"/>
        <v>57768.697170967622</v>
      </c>
      <c r="AR1050" s="28">
        <f t="shared" si="233"/>
        <v>105853.1978151459</v>
      </c>
      <c r="AS1050" s="28">
        <f t="shared" si="234"/>
        <v>106089.08421597183</v>
      </c>
      <c r="AT1050" s="28">
        <f t="shared" si="235"/>
        <v>107260.06511493109</v>
      </c>
      <c r="AU1050" s="28">
        <f t="shared" si="236"/>
        <v>107015.40266077084</v>
      </c>
      <c r="AV1050" s="28">
        <f t="shared" si="237"/>
        <v>106479.03755293382</v>
      </c>
    </row>
    <row r="1051" spans="1:48" x14ac:dyDescent="0.3">
      <c r="A1051" s="7" t="s">
        <v>281</v>
      </c>
      <c r="B1051" s="7" t="s">
        <v>659</v>
      </c>
      <c r="C1051" s="7">
        <v>1312</v>
      </c>
      <c r="D1051" s="2" t="s">
        <v>252</v>
      </c>
      <c r="E1051" s="2">
        <v>999</v>
      </c>
      <c r="F1051" s="2" t="s">
        <v>252</v>
      </c>
      <c r="G1051" s="2" t="s">
        <v>2485</v>
      </c>
      <c r="H1051" s="8" t="s">
        <v>1777</v>
      </c>
      <c r="J1051" s="1">
        <v>400000</v>
      </c>
      <c r="K1051" s="1">
        <v>400000</v>
      </c>
      <c r="L1051" s="1">
        <v>1900000</v>
      </c>
      <c r="M1051" s="1">
        <v>5000000</v>
      </c>
      <c r="N1051" s="1">
        <v>5000000</v>
      </c>
      <c r="O1051" s="1">
        <v>5000000</v>
      </c>
      <c r="P1051" s="1">
        <v>5000000</v>
      </c>
      <c r="Q1051" s="1">
        <v>5000000</v>
      </c>
      <c r="R1051" s="1">
        <v>4000000</v>
      </c>
      <c r="S1051" s="1">
        <v>5000000</v>
      </c>
      <c r="T1051" s="1">
        <v>5000000</v>
      </c>
      <c r="U1051" s="1">
        <v>3000000</v>
      </c>
      <c r="V1051" s="29">
        <v>0.53120000000000001</v>
      </c>
      <c r="X1051" s="35">
        <v>0.51559889768637546</v>
      </c>
      <c r="Y1051" s="35">
        <v>0.51907756720304754</v>
      </c>
      <c r="Z1051" s="35">
        <v>0.52775557574057552</v>
      </c>
      <c r="AA1051" s="35">
        <v>0.52995809649279679</v>
      </c>
      <c r="AB1051" s="35">
        <v>0.53154786295503642</v>
      </c>
      <c r="AC1051" s="35">
        <v>0.53286040893141218</v>
      </c>
      <c r="AD1051" s="35">
        <v>0.53489534417562612</v>
      </c>
      <c r="AE1051" s="35">
        <v>0.52926598907572953</v>
      </c>
      <c r="AF1051" s="35">
        <v>0.53044542107985915</v>
      </c>
      <c r="AG1051" s="35">
        <v>0.53630032557465546</v>
      </c>
      <c r="AH1051" s="35">
        <v>0.53507701330385415</v>
      </c>
      <c r="AI1051" s="35">
        <v>0.5323951877646691</v>
      </c>
      <c r="AK1051" s="28">
        <f t="shared" si="226"/>
        <v>206239.55907455017</v>
      </c>
      <c r="AL1051" s="28">
        <f t="shared" si="227"/>
        <v>207631.026881219</v>
      </c>
      <c r="AM1051" s="28">
        <f t="shared" si="228"/>
        <v>1002735.5939070935</v>
      </c>
      <c r="AN1051" s="28">
        <f t="shared" si="229"/>
        <v>2649790.4824639838</v>
      </c>
      <c r="AO1051" s="28">
        <f t="shared" si="230"/>
        <v>2657739.3147751819</v>
      </c>
      <c r="AP1051" s="28">
        <f t="shared" si="231"/>
        <v>2664302.0446570609</v>
      </c>
      <c r="AQ1051" s="28">
        <f t="shared" si="232"/>
        <v>2674476.7208781308</v>
      </c>
      <c r="AR1051" s="28">
        <f t="shared" si="233"/>
        <v>2646329.9453786477</v>
      </c>
      <c r="AS1051" s="28">
        <f t="shared" si="234"/>
        <v>2121781.6843194366</v>
      </c>
      <c r="AT1051" s="28">
        <f t="shared" si="235"/>
        <v>2681501.6278732773</v>
      </c>
      <c r="AU1051" s="28">
        <f t="shared" si="236"/>
        <v>2675385.0665192707</v>
      </c>
      <c r="AV1051" s="28">
        <f t="shared" si="237"/>
        <v>1597185.5632940072</v>
      </c>
    </row>
    <row r="1052" spans="1:48" x14ac:dyDescent="0.3">
      <c r="A1052" s="7" t="s">
        <v>281</v>
      </c>
      <c r="B1052" s="7" t="s">
        <v>659</v>
      </c>
      <c r="C1052" s="7">
        <v>1312</v>
      </c>
      <c r="D1052" s="2" t="s">
        <v>8</v>
      </c>
      <c r="E1052" s="2">
        <v>917</v>
      </c>
      <c r="F1052" s="2" t="s">
        <v>2434</v>
      </c>
      <c r="G1052" s="2" t="s">
        <v>2486</v>
      </c>
      <c r="H1052" s="8" t="s">
        <v>2171</v>
      </c>
      <c r="J1052" s="1">
        <v>400000</v>
      </c>
      <c r="K1052" s="1">
        <v>400000</v>
      </c>
      <c r="L1052" s="1">
        <v>400000</v>
      </c>
      <c r="M1052" s="1">
        <v>500000</v>
      </c>
      <c r="N1052" s="1">
        <v>500000</v>
      </c>
      <c r="O1052" s="1">
        <v>500000</v>
      </c>
      <c r="P1052" s="1">
        <v>500000</v>
      </c>
      <c r="Q1052" s="1">
        <v>500000</v>
      </c>
      <c r="R1052" s="1">
        <v>500000</v>
      </c>
      <c r="S1052" s="1">
        <v>500000</v>
      </c>
      <c r="T1052" s="1">
        <v>500000</v>
      </c>
      <c r="U1052" s="1">
        <v>500000</v>
      </c>
      <c r="V1052" s="29">
        <v>0.53120000000000001</v>
      </c>
      <c r="X1052" s="35">
        <v>0.51559889768637546</v>
      </c>
      <c r="Y1052" s="35">
        <v>0.51907756720304754</v>
      </c>
      <c r="Z1052" s="35">
        <v>0.52775557574057552</v>
      </c>
      <c r="AA1052" s="35">
        <v>0.52995809649279679</v>
      </c>
      <c r="AB1052" s="35">
        <v>0.53154786295503642</v>
      </c>
      <c r="AC1052" s="35">
        <v>0.53286040893141218</v>
      </c>
      <c r="AD1052" s="35">
        <v>0.53489534417562612</v>
      </c>
      <c r="AE1052" s="35">
        <v>0.52926598907572953</v>
      </c>
      <c r="AF1052" s="35">
        <v>0.53044542107985915</v>
      </c>
      <c r="AG1052" s="35">
        <v>0.53630032557465546</v>
      </c>
      <c r="AH1052" s="35">
        <v>0.53507701330385415</v>
      </c>
      <c r="AI1052" s="35">
        <v>0.5323951877646691</v>
      </c>
      <c r="AK1052" s="28">
        <f t="shared" si="226"/>
        <v>206239.55907455017</v>
      </c>
      <c r="AL1052" s="28">
        <f t="shared" si="227"/>
        <v>207631.026881219</v>
      </c>
      <c r="AM1052" s="28">
        <f t="shared" si="228"/>
        <v>211102.23029623021</v>
      </c>
      <c r="AN1052" s="28">
        <f t="shared" si="229"/>
        <v>264979.04824639839</v>
      </c>
      <c r="AO1052" s="28">
        <f t="shared" si="230"/>
        <v>265773.93147751823</v>
      </c>
      <c r="AP1052" s="28">
        <f t="shared" si="231"/>
        <v>266430.20446570608</v>
      </c>
      <c r="AQ1052" s="28">
        <f t="shared" si="232"/>
        <v>267447.67208781309</v>
      </c>
      <c r="AR1052" s="28">
        <f t="shared" si="233"/>
        <v>264632.99453786475</v>
      </c>
      <c r="AS1052" s="28">
        <f t="shared" si="234"/>
        <v>265222.71053992957</v>
      </c>
      <c r="AT1052" s="28">
        <f t="shared" si="235"/>
        <v>268150.16278732772</v>
      </c>
      <c r="AU1052" s="28">
        <f t="shared" si="236"/>
        <v>267538.50665192708</v>
      </c>
      <c r="AV1052" s="28">
        <f t="shared" si="237"/>
        <v>266197.59388233454</v>
      </c>
    </row>
    <row r="1053" spans="1:48" x14ac:dyDescent="0.3">
      <c r="A1053" s="7" t="s">
        <v>281</v>
      </c>
      <c r="B1053" s="7" t="s">
        <v>659</v>
      </c>
      <c r="C1053" s="7">
        <v>1312</v>
      </c>
      <c r="D1053" s="2" t="s">
        <v>8</v>
      </c>
      <c r="E1053" s="2">
        <v>917</v>
      </c>
      <c r="F1053" s="2" t="s">
        <v>2435</v>
      </c>
      <c r="G1053" s="2" t="s">
        <v>2486</v>
      </c>
      <c r="H1053" s="8" t="s">
        <v>2172</v>
      </c>
      <c r="J1053" s="1">
        <v>200000</v>
      </c>
      <c r="K1053" s="1">
        <v>200000</v>
      </c>
      <c r="L1053" s="1">
        <v>200000</v>
      </c>
      <c r="M1053" s="1">
        <v>400000</v>
      </c>
      <c r="N1053" s="1">
        <v>400000</v>
      </c>
      <c r="O1053" s="1">
        <v>400000</v>
      </c>
      <c r="P1053" s="1">
        <v>400000</v>
      </c>
      <c r="Q1053" s="1">
        <v>400000</v>
      </c>
      <c r="R1053" s="1">
        <v>400000</v>
      </c>
      <c r="S1053" s="1">
        <v>500000</v>
      </c>
      <c r="T1053" s="1">
        <v>500000</v>
      </c>
      <c r="U1053" s="1">
        <v>500000</v>
      </c>
      <c r="V1053" s="29">
        <v>0.53120000000000001</v>
      </c>
      <c r="X1053" s="35">
        <v>0.51559889768637546</v>
      </c>
      <c r="Y1053" s="35">
        <v>0.51907756720304754</v>
      </c>
      <c r="Z1053" s="35">
        <v>0.52775557574057552</v>
      </c>
      <c r="AA1053" s="35">
        <v>0.52995809649279679</v>
      </c>
      <c r="AB1053" s="35">
        <v>0.53154786295503642</v>
      </c>
      <c r="AC1053" s="35">
        <v>0.53286040893141218</v>
      </c>
      <c r="AD1053" s="35">
        <v>0.53489534417562612</v>
      </c>
      <c r="AE1053" s="35">
        <v>0.52926598907572953</v>
      </c>
      <c r="AF1053" s="35">
        <v>0.53044542107985915</v>
      </c>
      <c r="AG1053" s="35">
        <v>0.53630032557465546</v>
      </c>
      <c r="AH1053" s="35">
        <v>0.53507701330385415</v>
      </c>
      <c r="AI1053" s="35">
        <v>0.5323951877646691</v>
      </c>
      <c r="AK1053" s="28">
        <f t="shared" si="226"/>
        <v>103119.77953727508</v>
      </c>
      <c r="AL1053" s="28">
        <f t="shared" si="227"/>
        <v>103815.5134406095</v>
      </c>
      <c r="AM1053" s="28">
        <f t="shared" si="228"/>
        <v>105551.1151481151</v>
      </c>
      <c r="AN1053" s="28">
        <f t="shared" si="229"/>
        <v>211983.2385971187</v>
      </c>
      <c r="AO1053" s="28">
        <f t="shared" si="230"/>
        <v>212619.14518201456</v>
      </c>
      <c r="AP1053" s="28">
        <f t="shared" si="231"/>
        <v>213144.16357256487</v>
      </c>
      <c r="AQ1053" s="28">
        <f t="shared" si="232"/>
        <v>213958.13767025043</v>
      </c>
      <c r="AR1053" s="28">
        <f t="shared" si="233"/>
        <v>211706.39563029181</v>
      </c>
      <c r="AS1053" s="28">
        <f t="shared" si="234"/>
        <v>212178.16843194366</v>
      </c>
      <c r="AT1053" s="28">
        <f t="shared" si="235"/>
        <v>268150.16278732772</v>
      </c>
      <c r="AU1053" s="28">
        <f t="shared" si="236"/>
        <v>267538.50665192708</v>
      </c>
      <c r="AV1053" s="28">
        <f t="shared" si="237"/>
        <v>266197.59388233454</v>
      </c>
    </row>
    <row r="1054" spans="1:48" x14ac:dyDescent="0.3">
      <c r="A1054" s="7" t="s">
        <v>281</v>
      </c>
      <c r="B1054" s="7" t="s">
        <v>659</v>
      </c>
      <c r="C1054" s="7">
        <v>1312</v>
      </c>
      <c r="D1054" s="2" t="s">
        <v>8</v>
      </c>
      <c r="E1054" s="2">
        <v>917</v>
      </c>
      <c r="F1054" s="2" t="s">
        <v>2436</v>
      </c>
      <c r="G1054" s="2" t="s">
        <v>2486</v>
      </c>
      <c r="H1054" s="8" t="s">
        <v>2173</v>
      </c>
      <c r="J1054" s="1">
        <v>200000</v>
      </c>
      <c r="K1054" s="1">
        <v>200000</v>
      </c>
      <c r="L1054" s="1">
        <v>200000</v>
      </c>
      <c r="M1054" s="1">
        <v>400000</v>
      </c>
      <c r="N1054" s="1">
        <v>400000</v>
      </c>
      <c r="O1054" s="1">
        <v>400000</v>
      </c>
      <c r="P1054" s="1">
        <v>400000</v>
      </c>
      <c r="Q1054" s="1">
        <v>400000</v>
      </c>
      <c r="R1054" s="1">
        <v>400000</v>
      </c>
      <c r="S1054" s="1">
        <v>500000</v>
      </c>
      <c r="T1054" s="1">
        <v>500000</v>
      </c>
      <c r="U1054" s="1">
        <v>500000</v>
      </c>
      <c r="V1054" s="29">
        <v>0.53120000000000001</v>
      </c>
      <c r="X1054" s="35">
        <v>0.51559889768637546</v>
      </c>
      <c r="Y1054" s="35">
        <v>0.51907756720304754</v>
      </c>
      <c r="Z1054" s="35">
        <v>0.52775557574057552</v>
      </c>
      <c r="AA1054" s="35">
        <v>0.52995809649279679</v>
      </c>
      <c r="AB1054" s="35">
        <v>0.53154786295503642</v>
      </c>
      <c r="AC1054" s="35">
        <v>0.53286040893141218</v>
      </c>
      <c r="AD1054" s="35">
        <v>0.53489534417562612</v>
      </c>
      <c r="AE1054" s="35">
        <v>0.52926598907572953</v>
      </c>
      <c r="AF1054" s="35">
        <v>0.53044542107985915</v>
      </c>
      <c r="AG1054" s="35">
        <v>0.53630032557465546</v>
      </c>
      <c r="AH1054" s="35">
        <v>0.53507701330385415</v>
      </c>
      <c r="AI1054" s="35">
        <v>0.5323951877646691</v>
      </c>
      <c r="AK1054" s="28">
        <f t="shared" si="226"/>
        <v>103119.77953727508</v>
      </c>
      <c r="AL1054" s="28">
        <f t="shared" si="227"/>
        <v>103815.5134406095</v>
      </c>
      <c r="AM1054" s="28">
        <f t="shared" si="228"/>
        <v>105551.1151481151</v>
      </c>
      <c r="AN1054" s="28">
        <f t="shared" si="229"/>
        <v>211983.2385971187</v>
      </c>
      <c r="AO1054" s="28">
        <f t="shared" si="230"/>
        <v>212619.14518201456</v>
      </c>
      <c r="AP1054" s="28">
        <f t="shared" si="231"/>
        <v>213144.16357256487</v>
      </c>
      <c r="AQ1054" s="28">
        <f t="shared" si="232"/>
        <v>213958.13767025043</v>
      </c>
      <c r="AR1054" s="28">
        <f t="shared" si="233"/>
        <v>211706.39563029181</v>
      </c>
      <c r="AS1054" s="28">
        <f t="shared" si="234"/>
        <v>212178.16843194366</v>
      </c>
      <c r="AT1054" s="28">
        <f t="shared" si="235"/>
        <v>268150.16278732772</v>
      </c>
      <c r="AU1054" s="28">
        <f t="shared" si="236"/>
        <v>267538.50665192708</v>
      </c>
      <c r="AV1054" s="28">
        <f t="shared" si="237"/>
        <v>266197.59388233454</v>
      </c>
    </row>
    <row r="1055" spans="1:48" x14ac:dyDescent="0.3">
      <c r="A1055" s="7" t="s">
        <v>281</v>
      </c>
      <c r="B1055" s="7" t="s">
        <v>659</v>
      </c>
      <c r="C1055" s="7">
        <v>1312</v>
      </c>
      <c r="D1055" s="2" t="s">
        <v>8</v>
      </c>
      <c r="E1055" s="2">
        <v>917</v>
      </c>
      <c r="F1055" s="2" t="s">
        <v>2437</v>
      </c>
      <c r="G1055" s="2" t="s">
        <v>2486</v>
      </c>
      <c r="H1055" s="8" t="s">
        <v>2174</v>
      </c>
      <c r="J1055" s="1">
        <v>200000</v>
      </c>
      <c r="K1055" s="1">
        <v>200000</v>
      </c>
      <c r="L1055" s="1">
        <v>200000</v>
      </c>
      <c r="M1055" s="1">
        <v>400000</v>
      </c>
      <c r="N1055" s="1">
        <v>400000</v>
      </c>
      <c r="O1055" s="1">
        <v>400000</v>
      </c>
      <c r="P1055" s="1">
        <v>400000</v>
      </c>
      <c r="Q1055" s="1">
        <v>400000</v>
      </c>
      <c r="R1055" s="1">
        <v>400000</v>
      </c>
      <c r="S1055" s="1">
        <v>500000</v>
      </c>
      <c r="T1055" s="1">
        <v>500000</v>
      </c>
      <c r="U1055" s="1">
        <v>500000</v>
      </c>
      <c r="V1055" s="29">
        <v>0.53120000000000001</v>
      </c>
      <c r="X1055" s="35">
        <v>0.51559889768637546</v>
      </c>
      <c r="Y1055" s="35">
        <v>0.51907756720304754</v>
      </c>
      <c r="Z1055" s="35">
        <v>0.52775557574057552</v>
      </c>
      <c r="AA1055" s="35">
        <v>0.52995809649279679</v>
      </c>
      <c r="AB1055" s="35">
        <v>0.53154786295503642</v>
      </c>
      <c r="AC1055" s="35">
        <v>0.53286040893141218</v>
      </c>
      <c r="AD1055" s="35">
        <v>0.53489534417562612</v>
      </c>
      <c r="AE1055" s="35">
        <v>0.52926598907572953</v>
      </c>
      <c r="AF1055" s="35">
        <v>0.53044542107985915</v>
      </c>
      <c r="AG1055" s="35">
        <v>0.53630032557465546</v>
      </c>
      <c r="AH1055" s="35">
        <v>0.53507701330385415</v>
      </c>
      <c r="AI1055" s="35">
        <v>0.5323951877646691</v>
      </c>
      <c r="AK1055" s="28">
        <f t="shared" si="226"/>
        <v>103119.77953727508</v>
      </c>
      <c r="AL1055" s="28">
        <f t="shared" si="227"/>
        <v>103815.5134406095</v>
      </c>
      <c r="AM1055" s="28">
        <f t="shared" si="228"/>
        <v>105551.1151481151</v>
      </c>
      <c r="AN1055" s="28">
        <f t="shared" si="229"/>
        <v>211983.2385971187</v>
      </c>
      <c r="AO1055" s="28">
        <f t="shared" si="230"/>
        <v>212619.14518201456</v>
      </c>
      <c r="AP1055" s="28">
        <f t="shared" si="231"/>
        <v>213144.16357256487</v>
      </c>
      <c r="AQ1055" s="28">
        <f t="shared" si="232"/>
        <v>213958.13767025043</v>
      </c>
      <c r="AR1055" s="28">
        <f t="shared" si="233"/>
        <v>211706.39563029181</v>
      </c>
      <c r="AS1055" s="28">
        <f t="shared" si="234"/>
        <v>212178.16843194366</v>
      </c>
      <c r="AT1055" s="28">
        <f t="shared" si="235"/>
        <v>268150.16278732772</v>
      </c>
      <c r="AU1055" s="28">
        <f t="shared" si="236"/>
        <v>267538.50665192708</v>
      </c>
      <c r="AV1055" s="28">
        <f t="shared" si="237"/>
        <v>266197.59388233454</v>
      </c>
    </row>
    <row r="1056" spans="1:48" x14ac:dyDescent="0.3">
      <c r="A1056" s="7" t="s">
        <v>281</v>
      </c>
      <c r="B1056" s="7" t="s">
        <v>659</v>
      </c>
      <c r="C1056" s="7">
        <v>1312</v>
      </c>
      <c r="D1056" s="2" t="s">
        <v>8</v>
      </c>
      <c r="E1056" s="2">
        <v>917</v>
      </c>
      <c r="F1056" s="2" t="s">
        <v>2438</v>
      </c>
      <c r="G1056" s="2" t="s">
        <v>2486</v>
      </c>
      <c r="H1056" s="8" t="s">
        <v>2175</v>
      </c>
      <c r="J1056" s="1">
        <v>200000</v>
      </c>
      <c r="K1056" s="1">
        <v>200000</v>
      </c>
      <c r="L1056" s="1">
        <v>200000</v>
      </c>
      <c r="M1056" s="1">
        <v>200000</v>
      </c>
      <c r="N1056" s="1">
        <v>200000</v>
      </c>
      <c r="O1056" s="1">
        <v>400000</v>
      </c>
      <c r="P1056" s="1">
        <v>400000</v>
      </c>
      <c r="Q1056" s="1">
        <v>400000</v>
      </c>
      <c r="R1056" s="1">
        <v>400000</v>
      </c>
      <c r="S1056" s="1">
        <v>300000</v>
      </c>
      <c r="T1056" s="1">
        <v>300000</v>
      </c>
      <c r="U1056" s="1">
        <v>300000</v>
      </c>
      <c r="V1056" s="29">
        <v>0.53120000000000001</v>
      </c>
      <c r="X1056" s="35">
        <v>0.51559889768637546</v>
      </c>
      <c r="Y1056" s="35">
        <v>0.51907756720304754</v>
      </c>
      <c r="Z1056" s="35">
        <v>0.52775557574057552</v>
      </c>
      <c r="AA1056" s="35">
        <v>0.52995809649279679</v>
      </c>
      <c r="AB1056" s="35">
        <v>0.53154786295503642</v>
      </c>
      <c r="AC1056" s="35">
        <v>0.53286040893141218</v>
      </c>
      <c r="AD1056" s="35">
        <v>0.53489534417562612</v>
      </c>
      <c r="AE1056" s="35">
        <v>0.52926598907572953</v>
      </c>
      <c r="AF1056" s="35">
        <v>0.53044542107985915</v>
      </c>
      <c r="AG1056" s="35">
        <v>0.53630032557465546</v>
      </c>
      <c r="AH1056" s="35">
        <v>0.53507701330385415</v>
      </c>
      <c r="AI1056" s="35">
        <v>0.5323951877646691</v>
      </c>
      <c r="AK1056" s="28">
        <f t="shared" si="226"/>
        <v>103119.77953727508</v>
      </c>
      <c r="AL1056" s="28">
        <f t="shared" si="227"/>
        <v>103815.5134406095</v>
      </c>
      <c r="AM1056" s="28">
        <f t="shared" si="228"/>
        <v>105551.1151481151</v>
      </c>
      <c r="AN1056" s="28">
        <f t="shared" si="229"/>
        <v>105991.61929855935</v>
      </c>
      <c r="AO1056" s="28">
        <f t="shared" si="230"/>
        <v>106309.57259100728</v>
      </c>
      <c r="AP1056" s="28">
        <f t="shared" si="231"/>
        <v>213144.16357256487</v>
      </c>
      <c r="AQ1056" s="28">
        <f t="shared" si="232"/>
        <v>213958.13767025043</v>
      </c>
      <c r="AR1056" s="28">
        <f t="shared" si="233"/>
        <v>211706.39563029181</v>
      </c>
      <c r="AS1056" s="28">
        <f t="shared" si="234"/>
        <v>212178.16843194366</v>
      </c>
      <c r="AT1056" s="28">
        <f t="shared" si="235"/>
        <v>160890.09767239663</v>
      </c>
      <c r="AU1056" s="28">
        <f t="shared" si="236"/>
        <v>160523.10399115624</v>
      </c>
      <c r="AV1056" s="28">
        <f t="shared" si="237"/>
        <v>159718.55632940072</v>
      </c>
    </row>
    <row r="1057" spans="1:48" x14ac:dyDescent="0.3">
      <c r="A1057" s="7" t="s">
        <v>281</v>
      </c>
      <c r="B1057" s="7" t="s">
        <v>659</v>
      </c>
      <c r="C1057" s="7">
        <v>1312</v>
      </c>
      <c r="D1057" s="2" t="s">
        <v>8</v>
      </c>
      <c r="E1057" s="2">
        <v>917</v>
      </c>
      <c r="F1057" s="2" t="s">
        <v>2439</v>
      </c>
      <c r="G1057" s="2" t="s">
        <v>2486</v>
      </c>
      <c r="H1057" s="8" t="s">
        <v>2176</v>
      </c>
      <c r="J1057" s="1">
        <v>200000</v>
      </c>
      <c r="K1057" s="1">
        <v>200000</v>
      </c>
      <c r="L1057" s="1">
        <v>200000</v>
      </c>
      <c r="M1057" s="1">
        <v>400000</v>
      </c>
      <c r="N1057" s="1">
        <v>400000</v>
      </c>
      <c r="O1057" s="1">
        <v>400000</v>
      </c>
      <c r="P1057" s="1">
        <v>400000</v>
      </c>
      <c r="Q1057" s="1">
        <v>400000</v>
      </c>
      <c r="R1057" s="1">
        <v>400000</v>
      </c>
      <c r="S1057" s="1">
        <v>500000</v>
      </c>
      <c r="T1057" s="1">
        <v>500000</v>
      </c>
      <c r="U1057" s="1">
        <v>500000</v>
      </c>
      <c r="V1057" s="29">
        <v>0.53120000000000001</v>
      </c>
      <c r="X1057" s="35">
        <v>0.51559889768637546</v>
      </c>
      <c r="Y1057" s="35">
        <v>0.51907756720304754</v>
      </c>
      <c r="Z1057" s="35">
        <v>0.52775557574057552</v>
      </c>
      <c r="AA1057" s="35">
        <v>0.52995809649279679</v>
      </c>
      <c r="AB1057" s="35">
        <v>0.53154786295503642</v>
      </c>
      <c r="AC1057" s="35">
        <v>0.53286040893141218</v>
      </c>
      <c r="AD1057" s="35">
        <v>0.53489534417562612</v>
      </c>
      <c r="AE1057" s="35">
        <v>0.52926598907572953</v>
      </c>
      <c r="AF1057" s="35">
        <v>0.53044542107985915</v>
      </c>
      <c r="AG1057" s="35">
        <v>0.53630032557465546</v>
      </c>
      <c r="AH1057" s="35">
        <v>0.53507701330385415</v>
      </c>
      <c r="AI1057" s="35">
        <v>0.5323951877646691</v>
      </c>
      <c r="AK1057" s="28">
        <f t="shared" si="226"/>
        <v>103119.77953727508</v>
      </c>
      <c r="AL1057" s="28">
        <f t="shared" si="227"/>
        <v>103815.5134406095</v>
      </c>
      <c r="AM1057" s="28">
        <f t="shared" si="228"/>
        <v>105551.1151481151</v>
      </c>
      <c r="AN1057" s="28">
        <f t="shared" si="229"/>
        <v>211983.2385971187</v>
      </c>
      <c r="AO1057" s="28">
        <f t="shared" si="230"/>
        <v>212619.14518201456</v>
      </c>
      <c r="AP1057" s="28">
        <f t="shared" si="231"/>
        <v>213144.16357256487</v>
      </c>
      <c r="AQ1057" s="28">
        <f t="shared" si="232"/>
        <v>213958.13767025043</v>
      </c>
      <c r="AR1057" s="28">
        <f t="shared" si="233"/>
        <v>211706.39563029181</v>
      </c>
      <c r="AS1057" s="28">
        <f t="shared" si="234"/>
        <v>212178.16843194366</v>
      </c>
      <c r="AT1057" s="28">
        <f t="shared" si="235"/>
        <v>268150.16278732772</v>
      </c>
      <c r="AU1057" s="28">
        <f t="shared" si="236"/>
        <v>267538.50665192708</v>
      </c>
      <c r="AV1057" s="28">
        <f t="shared" si="237"/>
        <v>266197.59388233454</v>
      </c>
    </row>
    <row r="1058" spans="1:48" x14ac:dyDescent="0.3">
      <c r="A1058" s="7" t="s">
        <v>281</v>
      </c>
      <c r="B1058" s="7" t="s">
        <v>659</v>
      </c>
      <c r="C1058" s="7">
        <v>1312</v>
      </c>
      <c r="D1058" s="2" t="s">
        <v>8</v>
      </c>
      <c r="E1058" s="2">
        <v>917</v>
      </c>
      <c r="F1058" s="2" t="s">
        <v>2440</v>
      </c>
      <c r="G1058" s="2" t="s">
        <v>2486</v>
      </c>
      <c r="H1058" s="8" t="s">
        <v>2177</v>
      </c>
      <c r="J1058" s="1">
        <v>250000</v>
      </c>
      <c r="K1058" s="1">
        <v>250000</v>
      </c>
      <c r="L1058" s="1">
        <v>250000</v>
      </c>
      <c r="M1058" s="1">
        <v>250000</v>
      </c>
      <c r="N1058" s="1">
        <v>250000</v>
      </c>
      <c r="O1058" s="1">
        <v>300000</v>
      </c>
      <c r="P1058" s="1">
        <v>300000</v>
      </c>
      <c r="Q1058" s="1">
        <v>300000</v>
      </c>
      <c r="R1058" s="1">
        <v>250000</v>
      </c>
      <c r="S1058" s="1">
        <v>500000</v>
      </c>
      <c r="T1058" s="1">
        <v>500000</v>
      </c>
      <c r="U1058" s="1">
        <v>500000</v>
      </c>
      <c r="V1058" s="29">
        <v>0.53120000000000001</v>
      </c>
      <c r="X1058" s="35">
        <v>0.51559889768637546</v>
      </c>
      <c r="Y1058" s="35">
        <v>0.51907756720304754</v>
      </c>
      <c r="Z1058" s="35">
        <v>0.52775557574057552</v>
      </c>
      <c r="AA1058" s="35">
        <v>0.52995809649279679</v>
      </c>
      <c r="AB1058" s="35">
        <v>0.53154786295503642</v>
      </c>
      <c r="AC1058" s="35">
        <v>0.53286040893141218</v>
      </c>
      <c r="AD1058" s="35">
        <v>0.53489534417562612</v>
      </c>
      <c r="AE1058" s="35">
        <v>0.52926598907572953</v>
      </c>
      <c r="AF1058" s="35">
        <v>0.53044542107985915</v>
      </c>
      <c r="AG1058" s="35">
        <v>0.53630032557465546</v>
      </c>
      <c r="AH1058" s="35">
        <v>0.53507701330385415</v>
      </c>
      <c r="AI1058" s="35">
        <v>0.5323951877646691</v>
      </c>
      <c r="AK1058" s="28">
        <f t="shared" si="226"/>
        <v>128899.72442159387</v>
      </c>
      <c r="AL1058" s="28">
        <f t="shared" si="227"/>
        <v>129769.39180076189</v>
      </c>
      <c r="AM1058" s="28">
        <f t="shared" si="228"/>
        <v>131938.89393514389</v>
      </c>
      <c r="AN1058" s="28">
        <f t="shared" si="229"/>
        <v>132489.5241231992</v>
      </c>
      <c r="AO1058" s="28">
        <f t="shared" si="230"/>
        <v>132886.96573875911</v>
      </c>
      <c r="AP1058" s="28">
        <f t="shared" si="231"/>
        <v>159858.12267942366</v>
      </c>
      <c r="AQ1058" s="28">
        <f t="shared" si="232"/>
        <v>160468.60325268784</v>
      </c>
      <c r="AR1058" s="28">
        <f t="shared" si="233"/>
        <v>158779.79672271886</v>
      </c>
      <c r="AS1058" s="28">
        <f t="shared" si="234"/>
        <v>132611.35526996478</v>
      </c>
      <c r="AT1058" s="28">
        <f t="shared" si="235"/>
        <v>268150.16278732772</v>
      </c>
      <c r="AU1058" s="28">
        <f t="shared" si="236"/>
        <v>267538.50665192708</v>
      </c>
      <c r="AV1058" s="28">
        <f t="shared" si="237"/>
        <v>266197.59388233454</v>
      </c>
    </row>
    <row r="1059" spans="1:48" x14ac:dyDescent="0.3">
      <c r="A1059" s="7" t="s">
        <v>281</v>
      </c>
      <c r="B1059" s="7" t="s">
        <v>659</v>
      </c>
      <c r="C1059" s="7">
        <v>1312</v>
      </c>
      <c r="D1059" s="2" t="s">
        <v>8</v>
      </c>
      <c r="E1059" s="2">
        <v>917</v>
      </c>
      <c r="F1059" s="2" t="s">
        <v>2441</v>
      </c>
      <c r="G1059" s="2" t="s">
        <v>2486</v>
      </c>
      <c r="H1059" s="8" t="s">
        <v>2178</v>
      </c>
      <c r="J1059" s="1">
        <v>200000</v>
      </c>
      <c r="K1059" s="1">
        <v>200000</v>
      </c>
      <c r="L1059" s="1">
        <v>200000</v>
      </c>
      <c r="M1059" s="1">
        <v>200000</v>
      </c>
      <c r="N1059" s="1">
        <v>200000</v>
      </c>
      <c r="O1059" s="1">
        <v>200000</v>
      </c>
      <c r="P1059" s="1">
        <v>200000</v>
      </c>
      <c r="Q1059" s="1">
        <v>200000</v>
      </c>
      <c r="R1059" s="1">
        <v>200000</v>
      </c>
      <c r="S1059" s="1">
        <v>300000</v>
      </c>
      <c r="T1059" s="1">
        <v>400000</v>
      </c>
      <c r="U1059" s="1">
        <v>400000</v>
      </c>
      <c r="V1059" s="29">
        <v>0.53120000000000001</v>
      </c>
      <c r="X1059" s="35">
        <v>0.51559889768637546</v>
      </c>
      <c r="Y1059" s="35">
        <v>0.51907756720304754</v>
      </c>
      <c r="Z1059" s="35">
        <v>0.52775557574057552</v>
      </c>
      <c r="AA1059" s="35">
        <v>0.52995809649279679</v>
      </c>
      <c r="AB1059" s="35">
        <v>0.53154786295503642</v>
      </c>
      <c r="AC1059" s="35">
        <v>0.53286040893141218</v>
      </c>
      <c r="AD1059" s="35">
        <v>0.53489534417562612</v>
      </c>
      <c r="AE1059" s="35">
        <v>0.52926598907572953</v>
      </c>
      <c r="AF1059" s="35">
        <v>0.53044542107985915</v>
      </c>
      <c r="AG1059" s="35">
        <v>0.53630032557465546</v>
      </c>
      <c r="AH1059" s="35">
        <v>0.53507701330385415</v>
      </c>
      <c r="AI1059" s="35">
        <v>0.5323951877646691</v>
      </c>
      <c r="AK1059" s="28">
        <f t="shared" si="226"/>
        <v>103119.77953727508</v>
      </c>
      <c r="AL1059" s="28">
        <f t="shared" si="227"/>
        <v>103815.5134406095</v>
      </c>
      <c r="AM1059" s="28">
        <f t="shared" si="228"/>
        <v>105551.1151481151</v>
      </c>
      <c r="AN1059" s="28">
        <f t="shared" si="229"/>
        <v>105991.61929855935</v>
      </c>
      <c r="AO1059" s="28">
        <f t="shared" si="230"/>
        <v>106309.57259100728</v>
      </c>
      <c r="AP1059" s="28">
        <f t="shared" si="231"/>
        <v>106572.08178628243</v>
      </c>
      <c r="AQ1059" s="28">
        <f t="shared" si="232"/>
        <v>106979.06883512522</v>
      </c>
      <c r="AR1059" s="28">
        <f t="shared" si="233"/>
        <v>105853.1978151459</v>
      </c>
      <c r="AS1059" s="28">
        <f t="shared" si="234"/>
        <v>106089.08421597183</v>
      </c>
      <c r="AT1059" s="28">
        <f t="shared" si="235"/>
        <v>160890.09767239663</v>
      </c>
      <c r="AU1059" s="28">
        <f t="shared" si="236"/>
        <v>214030.80532154167</v>
      </c>
      <c r="AV1059" s="28">
        <f t="shared" si="237"/>
        <v>212958.07510586764</v>
      </c>
    </row>
    <row r="1060" spans="1:48" x14ac:dyDescent="0.3">
      <c r="A1060" s="7" t="s">
        <v>281</v>
      </c>
      <c r="B1060" s="7" t="s">
        <v>659</v>
      </c>
      <c r="C1060" s="7">
        <v>1312</v>
      </c>
      <c r="D1060" s="2" t="s">
        <v>8</v>
      </c>
      <c r="E1060" s="2">
        <v>917</v>
      </c>
      <c r="F1060" s="2" t="s">
        <v>2442</v>
      </c>
      <c r="G1060" s="2" t="s">
        <v>2486</v>
      </c>
      <c r="H1060" s="8" t="s">
        <v>2179</v>
      </c>
      <c r="J1060" s="1">
        <v>200000</v>
      </c>
      <c r="K1060" s="1">
        <v>200000</v>
      </c>
      <c r="L1060" s="1">
        <v>200000</v>
      </c>
      <c r="M1060" s="1">
        <v>200000</v>
      </c>
      <c r="N1060" s="1">
        <v>200000</v>
      </c>
      <c r="O1060" s="1">
        <v>200000</v>
      </c>
      <c r="P1060" s="1">
        <v>200000</v>
      </c>
      <c r="Q1060" s="1">
        <v>200000</v>
      </c>
      <c r="R1060" s="1">
        <v>200000</v>
      </c>
      <c r="S1060" s="1">
        <v>200000</v>
      </c>
      <c r="T1060" s="1">
        <v>200000</v>
      </c>
      <c r="U1060" s="1">
        <v>200000</v>
      </c>
      <c r="V1060" s="29">
        <v>0.53120000000000001</v>
      </c>
      <c r="X1060" s="35">
        <v>0.51559889768637546</v>
      </c>
      <c r="Y1060" s="35">
        <v>0.51907756720304754</v>
      </c>
      <c r="Z1060" s="35">
        <v>0.52775557574057552</v>
      </c>
      <c r="AA1060" s="35">
        <v>0.52995809649279679</v>
      </c>
      <c r="AB1060" s="35">
        <v>0.53154786295503642</v>
      </c>
      <c r="AC1060" s="35">
        <v>0.53286040893141218</v>
      </c>
      <c r="AD1060" s="35">
        <v>0.53489534417562612</v>
      </c>
      <c r="AE1060" s="35">
        <v>0.52926598907572953</v>
      </c>
      <c r="AF1060" s="35">
        <v>0.53044542107985915</v>
      </c>
      <c r="AG1060" s="35">
        <v>0.53630032557465546</v>
      </c>
      <c r="AH1060" s="35">
        <v>0.53507701330385415</v>
      </c>
      <c r="AI1060" s="35">
        <v>0.5323951877646691</v>
      </c>
      <c r="AK1060" s="28">
        <f t="shared" si="226"/>
        <v>103119.77953727508</v>
      </c>
      <c r="AL1060" s="28">
        <f t="shared" si="227"/>
        <v>103815.5134406095</v>
      </c>
      <c r="AM1060" s="28">
        <f t="shared" si="228"/>
        <v>105551.1151481151</v>
      </c>
      <c r="AN1060" s="28">
        <f t="shared" si="229"/>
        <v>105991.61929855935</v>
      </c>
      <c r="AO1060" s="28">
        <f t="shared" si="230"/>
        <v>106309.57259100728</v>
      </c>
      <c r="AP1060" s="28">
        <f t="shared" si="231"/>
        <v>106572.08178628243</v>
      </c>
      <c r="AQ1060" s="28">
        <f t="shared" si="232"/>
        <v>106979.06883512522</v>
      </c>
      <c r="AR1060" s="28">
        <f t="shared" si="233"/>
        <v>105853.1978151459</v>
      </c>
      <c r="AS1060" s="28">
        <f t="shared" si="234"/>
        <v>106089.08421597183</v>
      </c>
      <c r="AT1060" s="28">
        <f t="shared" si="235"/>
        <v>107260.06511493109</v>
      </c>
      <c r="AU1060" s="28">
        <f t="shared" si="236"/>
        <v>107015.40266077084</v>
      </c>
      <c r="AV1060" s="28">
        <f t="shared" si="237"/>
        <v>106479.03755293382</v>
      </c>
    </row>
    <row r="1061" spans="1:48" x14ac:dyDescent="0.3">
      <c r="A1061" s="7" t="s">
        <v>281</v>
      </c>
      <c r="B1061" s="7" t="s">
        <v>659</v>
      </c>
      <c r="C1061" s="7">
        <v>1312</v>
      </c>
      <c r="D1061" s="2" t="s">
        <v>8</v>
      </c>
      <c r="E1061" s="2">
        <v>917</v>
      </c>
      <c r="F1061" s="2" t="s">
        <v>2443</v>
      </c>
      <c r="G1061" s="2" t="s">
        <v>2486</v>
      </c>
      <c r="H1061" s="8" t="s">
        <v>2180</v>
      </c>
      <c r="J1061" s="1">
        <v>200000</v>
      </c>
      <c r="K1061" s="1">
        <v>200000</v>
      </c>
      <c r="L1061" s="1">
        <v>200000</v>
      </c>
      <c r="M1061" s="1">
        <v>200000</v>
      </c>
      <c r="N1061" s="1">
        <v>200000</v>
      </c>
      <c r="O1061" s="1">
        <v>200000</v>
      </c>
      <c r="P1061" s="1">
        <v>200000</v>
      </c>
      <c r="Q1061" s="1">
        <v>200000</v>
      </c>
      <c r="R1061" s="1">
        <v>200000</v>
      </c>
      <c r="S1061" s="1">
        <v>200000</v>
      </c>
      <c r="T1061" s="1">
        <v>200000</v>
      </c>
      <c r="U1061" s="1">
        <v>200000</v>
      </c>
      <c r="V1061" s="29">
        <v>0.53120000000000001</v>
      </c>
      <c r="X1061" s="35">
        <v>0.51559889768637546</v>
      </c>
      <c r="Y1061" s="35">
        <v>0.51907756720304754</v>
      </c>
      <c r="Z1061" s="35">
        <v>0.52775557574057552</v>
      </c>
      <c r="AA1061" s="35">
        <v>0.52995809649279679</v>
      </c>
      <c r="AB1061" s="35">
        <v>0.53154786295503642</v>
      </c>
      <c r="AC1061" s="35">
        <v>0.53286040893141218</v>
      </c>
      <c r="AD1061" s="35">
        <v>0.53489534417562612</v>
      </c>
      <c r="AE1061" s="35">
        <v>0.52926598907572953</v>
      </c>
      <c r="AF1061" s="35">
        <v>0.53044542107985915</v>
      </c>
      <c r="AG1061" s="35">
        <v>0.53630032557465546</v>
      </c>
      <c r="AH1061" s="35">
        <v>0.53507701330385415</v>
      </c>
      <c r="AI1061" s="35">
        <v>0.5323951877646691</v>
      </c>
      <c r="AK1061" s="28">
        <f t="shared" si="226"/>
        <v>103119.77953727508</v>
      </c>
      <c r="AL1061" s="28">
        <f t="shared" si="227"/>
        <v>103815.5134406095</v>
      </c>
      <c r="AM1061" s="28">
        <f t="shared" si="228"/>
        <v>105551.1151481151</v>
      </c>
      <c r="AN1061" s="28">
        <f t="shared" si="229"/>
        <v>105991.61929855935</v>
      </c>
      <c r="AO1061" s="28">
        <f t="shared" si="230"/>
        <v>106309.57259100728</v>
      </c>
      <c r="AP1061" s="28">
        <f t="shared" si="231"/>
        <v>106572.08178628243</v>
      </c>
      <c r="AQ1061" s="28">
        <f t="shared" si="232"/>
        <v>106979.06883512522</v>
      </c>
      <c r="AR1061" s="28">
        <f t="shared" si="233"/>
        <v>105853.1978151459</v>
      </c>
      <c r="AS1061" s="28">
        <f t="shared" si="234"/>
        <v>106089.08421597183</v>
      </c>
      <c r="AT1061" s="28">
        <f t="shared" si="235"/>
        <v>107260.06511493109</v>
      </c>
      <c r="AU1061" s="28">
        <f t="shared" si="236"/>
        <v>107015.40266077084</v>
      </c>
      <c r="AV1061" s="28">
        <f t="shared" si="237"/>
        <v>106479.03755293382</v>
      </c>
    </row>
    <row r="1062" spans="1:48" x14ac:dyDescent="0.3">
      <c r="A1062" s="7" t="s">
        <v>281</v>
      </c>
      <c r="B1062" s="7" t="s">
        <v>659</v>
      </c>
      <c r="C1062" s="7">
        <v>1312</v>
      </c>
      <c r="D1062" s="2" t="s">
        <v>8</v>
      </c>
      <c r="E1062" s="2">
        <v>917</v>
      </c>
      <c r="F1062" s="2" t="s">
        <v>2444</v>
      </c>
      <c r="G1062" s="2" t="s">
        <v>2486</v>
      </c>
      <c r="H1062" s="8" t="s">
        <v>2181</v>
      </c>
      <c r="J1062" s="1">
        <v>700000</v>
      </c>
      <c r="K1062" s="1">
        <v>200000</v>
      </c>
      <c r="L1062" s="1">
        <v>200000</v>
      </c>
      <c r="M1062" s="1">
        <v>200000</v>
      </c>
      <c r="N1062" s="1">
        <v>200000</v>
      </c>
      <c r="O1062" s="1">
        <v>200000</v>
      </c>
      <c r="P1062" s="1">
        <v>200000</v>
      </c>
      <c r="Q1062" s="1">
        <v>200000</v>
      </c>
      <c r="R1062" s="1">
        <v>200000</v>
      </c>
      <c r="S1062" s="1">
        <v>200000</v>
      </c>
      <c r="T1062" s="1">
        <v>200000</v>
      </c>
      <c r="U1062" s="1">
        <v>200000</v>
      </c>
      <c r="V1062" s="29">
        <v>0.53120000000000001</v>
      </c>
      <c r="X1062" s="35">
        <v>0.51559889768637546</v>
      </c>
      <c r="Y1062" s="35">
        <v>0.51907756720304754</v>
      </c>
      <c r="Z1062" s="35">
        <v>0.52775557574057552</v>
      </c>
      <c r="AA1062" s="35">
        <v>0.52995809649279679</v>
      </c>
      <c r="AB1062" s="35">
        <v>0.53154786295503642</v>
      </c>
      <c r="AC1062" s="35">
        <v>0.53286040893141218</v>
      </c>
      <c r="AD1062" s="35">
        <v>0.53489534417562612</v>
      </c>
      <c r="AE1062" s="35">
        <v>0.52926598907572953</v>
      </c>
      <c r="AF1062" s="35">
        <v>0.53044542107985915</v>
      </c>
      <c r="AG1062" s="35">
        <v>0.53630032557465546</v>
      </c>
      <c r="AH1062" s="35">
        <v>0.53507701330385415</v>
      </c>
      <c r="AI1062" s="35">
        <v>0.5323951877646691</v>
      </c>
      <c r="AK1062" s="28">
        <f t="shared" si="226"/>
        <v>360919.2283804628</v>
      </c>
      <c r="AL1062" s="28">
        <f t="shared" si="227"/>
        <v>103815.5134406095</v>
      </c>
      <c r="AM1062" s="28">
        <f t="shared" si="228"/>
        <v>105551.1151481151</v>
      </c>
      <c r="AN1062" s="28">
        <f t="shared" si="229"/>
        <v>105991.61929855935</v>
      </c>
      <c r="AO1062" s="28">
        <f t="shared" si="230"/>
        <v>106309.57259100728</v>
      </c>
      <c r="AP1062" s="28">
        <f t="shared" si="231"/>
        <v>106572.08178628243</v>
      </c>
      <c r="AQ1062" s="28">
        <f t="shared" si="232"/>
        <v>106979.06883512522</v>
      </c>
      <c r="AR1062" s="28">
        <f t="shared" si="233"/>
        <v>105853.1978151459</v>
      </c>
      <c r="AS1062" s="28">
        <f t="shared" si="234"/>
        <v>106089.08421597183</v>
      </c>
      <c r="AT1062" s="28">
        <f t="shared" si="235"/>
        <v>107260.06511493109</v>
      </c>
      <c r="AU1062" s="28">
        <f t="shared" si="236"/>
        <v>107015.40266077084</v>
      </c>
      <c r="AV1062" s="28">
        <f t="shared" si="237"/>
        <v>106479.03755293382</v>
      </c>
    </row>
    <row r="1063" spans="1:48" x14ac:dyDescent="0.3">
      <c r="A1063" s="7" t="s">
        <v>281</v>
      </c>
      <c r="B1063" s="7" t="s">
        <v>659</v>
      </c>
      <c r="C1063" s="7">
        <v>1312</v>
      </c>
      <c r="D1063" s="2" t="s">
        <v>8</v>
      </c>
      <c r="E1063" s="2">
        <v>917</v>
      </c>
      <c r="F1063" s="2" t="s">
        <v>2445</v>
      </c>
      <c r="G1063" s="2" t="s">
        <v>2486</v>
      </c>
      <c r="H1063" s="8" t="s">
        <v>2182</v>
      </c>
      <c r="J1063" s="1">
        <v>200000</v>
      </c>
      <c r="K1063" s="1">
        <v>200000</v>
      </c>
      <c r="L1063" s="1">
        <v>200000</v>
      </c>
      <c r="M1063" s="1">
        <v>200000</v>
      </c>
      <c r="N1063" s="1">
        <v>200000</v>
      </c>
      <c r="O1063" s="1">
        <v>260000</v>
      </c>
      <c r="P1063" s="1">
        <v>200000</v>
      </c>
      <c r="Q1063" s="1">
        <v>200000</v>
      </c>
      <c r="R1063" s="1">
        <v>200000</v>
      </c>
      <c r="S1063" s="1">
        <v>200000</v>
      </c>
      <c r="T1063" s="1">
        <v>200000</v>
      </c>
      <c r="U1063" s="1">
        <v>200000</v>
      </c>
      <c r="V1063" s="29">
        <v>0.53120000000000001</v>
      </c>
      <c r="X1063" s="35">
        <v>0.51559889768637546</v>
      </c>
      <c r="Y1063" s="35">
        <v>0.51907756720304754</v>
      </c>
      <c r="Z1063" s="35">
        <v>0.52775557574057552</v>
      </c>
      <c r="AA1063" s="35">
        <v>0.52995809649279679</v>
      </c>
      <c r="AB1063" s="35">
        <v>0.53154786295503642</v>
      </c>
      <c r="AC1063" s="35">
        <v>0.53286040893141218</v>
      </c>
      <c r="AD1063" s="35">
        <v>0.53489534417562612</v>
      </c>
      <c r="AE1063" s="35">
        <v>0.52926598907572953</v>
      </c>
      <c r="AF1063" s="35">
        <v>0.53044542107985915</v>
      </c>
      <c r="AG1063" s="35">
        <v>0.53630032557465546</v>
      </c>
      <c r="AH1063" s="35">
        <v>0.53507701330385415</v>
      </c>
      <c r="AI1063" s="35">
        <v>0.5323951877646691</v>
      </c>
      <c r="AK1063" s="28">
        <f t="shared" si="226"/>
        <v>103119.77953727508</v>
      </c>
      <c r="AL1063" s="28">
        <f t="shared" si="227"/>
        <v>103815.5134406095</v>
      </c>
      <c r="AM1063" s="28">
        <f t="shared" si="228"/>
        <v>105551.1151481151</v>
      </c>
      <c r="AN1063" s="28">
        <f t="shared" si="229"/>
        <v>105991.61929855935</v>
      </c>
      <c r="AO1063" s="28">
        <f t="shared" si="230"/>
        <v>106309.57259100728</v>
      </c>
      <c r="AP1063" s="28">
        <f t="shared" si="231"/>
        <v>138543.70632216716</v>
      </c>
      <c r="AQ1063" s="28">
        <f t="shared" si="232"/>
        <v>106979.06883512522</v>
      </c>
      <c r="AR1063" s="28">
        <f t="shared" si="233"/>
        <v>105853.1978151459</v>
      </c>
      <c r="AS1063" s="28">
        <f t="shared" si="234"/>
        <v>106089.08421597183</v>
      </c>
      <c r="AT1063" s="28">
        <f t="shared" si="235"/>
        <v>107260.06511493109</v>
      </c>
      <c r="AU1063" s="28">
        <f t="shared" si="236"/>
        <v>107015.40266077084</v>
      </c>
      <c r="AV1063" s="28">
        <f t="shared" si="237"/>
        <v>106479.03755293382</v>
      </c>
    </row>
    <row r="1064" spans="1:48" x14ac:dyDescent="0.3">
      <c r="A1064" s="7" t="s">
        <v>281</v>
      </c>
      <c r="B1064" s="7" t="s">
        <v>659</v>
      </c>
      <c r="C1064" s="7">
        <v>1312</v>
      </c>
      <c r="D1064" s="2" t="s">
        <v>8</v>
      </c>
      <c r="E1064" s="2">
        <v>917</v>
      </c>
      <c r="F1064" s="2" t="s">
        <v>2446</v>
      </c>
      <c r="G1064" s="2" t="s">
        <v>2486</v>
      </c>
      <c r="H1064" s="8" t="s">
        <v>2183</v>
      </c>
      <c r="J1064" s="1">
        <v>100000</v>
      </c>
      <c r="K1064" s="1">
        <v>100000</v>
      </c>
      <c r="L1064" s="1">
        <v>100000</v>
      </c>
      <c r="M1064" s="1">
        <v>100000</v>
      </c>
      <c r="N1064" s="1">
        <v>150000</v>
      </c>
      <c r="O1064" s="1">
        <v>150000</v>
      </c>
      <c r="P1064" s="1">
        <v>150000</v>
      </c>
      <c r="Q1064" s="1">
        <v>150000</v>
      </c>
      <c r="R1064" s="1">
        <v>200000</v>
      </c>
      <c r="S1064" s="1">
        <v>200000</v>
      </c>
      <c r="T1064" s="1">
        <v>200000</v>
      </c>
      <c r="U1064" s="1">
        <v>200000</v>
      </c>
      <c r="V1064" s="29">
        <v>0.53120000000000001</v>
      </c>
      <c r="X1064" s="35">
        <v>0.51559889768637546</v>
      </c>
      <c r="Y1064" s="35">
        <v>0.51907756720304754</v>
      </c>
      <c r="Z1064" s="35">
        <v>0.52775557574057552</v>
      </c>
      <c r="AA1064" s="35">
        <v>0.52995809649279679</v>
      </c>
      <c r="AB1064" s="35">
        <v>0.53154786295503642</v>
      </c>
      <c r="AC1064" s="35">
        <v>0.53286040893141218</v>
      </c>
      <c r="AD1064" s="35">
        <v>0.53489534417562612</v>
      </c>
      <c r="AE1064" s="35">
        <v>0.52926598907572953</v>
      </c>
      <c r="AF1064" s="35">
        <v>0.53044542107985915</v>
      </c>
      <c r="AG1064" s="35">
        <v>0.53630032557465546</v>
      </c>
      <c r="AH1064" s="35">
        <v>0.53507701330385415</v>
      </c>
      <c r="AI1064" s="35">
        <v>0.5323951877646691</v>
      </c>
      <c r="AK1064" s="28">
        <f t="shared" si="226"/>
        <v>51559.889768637542</v>
      </c>
      <c r="AL1064" s="28">
        <f t="shared" si="227"/>
        <v>51907.756720304751</v>
      </c>
      <c r="AM1064" s="28">
        <f t="shared" si="228"/>
        <v>52775.557574057551</v>
      </c>
      <c r="AN1064" s="28">
        <f t="shared" si="229"/>
        <v>52995.809649279676</v>
      </c>
      <c r="AO1064" s="28">
        <f t="shared" si="230"/>
        <v>79732.17944325546</v>
      </c>
      <c r="AP1064" s="28">
        <f t="shared" si="231"/>
        <v>79929.061339711829</v>
      </c>
      <c r="AQ1064" s="28">
        <f t="shared" si="232"/>
        <v>80234.30162634392</v>
      </c>
      <c r="AR1064" s="28">
        <f t="shared" si="233"/>
        <v>79389.898361359432</v>
      </c>
      <c r="AS1064" s="28">
        <f t="shared" si="234"/>
        <v>106089.08421597183</v>
      </c>
      <c r="AT1064" s="28">
        <f t="shared" si="235"/>
        <v>107260.06511493109</v>
      </c>
      <c r="AU1064" s="28">
        <f t="shared" si="236"/>
        <v>107015.40266077084</v>
      </c>
      <c r="AV1064" s="28">
        <f t="shared" si="237"/>
        <v>106479.03755293382</v>
      </c>
    </row>
    <row r="1065" spans="1:48" x14ac:dyDescent="0.3">
      <c r="A1065" s="7" t="s">
        <v>281</v>
      </c>
      <c r="B1065" s="7" t="s">
        <v>659</v>
      </c>
      <c r="C1065" s="7">
        <v>1312</v>
      </c>
      <c r="D1065" s="2" t="s">
        <v>8</v>
      </c>
      <c r="E1065" s="2">
        <v>917</v>
      </c>
      <c r="F1065" s="2" t="s">
        <v>2447</v>
      </c>
      <c r="G1065" s="2" t="s">
        <v>2486</v>
      </c>
      <c r="H1065" s="8" t="s">
        <v>2184</v>
      </c>
      <c r="J1065" s="1">
        <v>100000</v>
      </c>
      <c r="K1065" s="1">
        <v>100000</v>
      </c>
      <c r="L1065" s="1">
        <v>100000</v>
      </c>
      <c r="M1065" s="1">
        <v>100000</v>
      </c>
      <c r="N1065" s="1">
        <v>150000</v>
      </c>
      <c r="O1065" s="1">
        <v>150000</v>
      </c>
      <c r="P1065" s="1">
        <v>150000</v>
      </c>
      <c r="Q1065" s="1">
        <v>150000</v>
      </c>
      <c r="R1065" s="1">
        <v>200000</v>
      </c>
      <c r="S1065" s="1">
        <v>200000</v>
      </c>
      <c r="T1065" s="1">
        <v>200000</v>
      </c>
      <c r="U1065" s="1">
        <v>200000</v>
      </c>
      <c r="V1065" s="29">
        <v>0.53120000000000001</v>
      </c>
      <c r="X1065" s="35">
        <v>0.51559889768637546</v>
      </c>
      <c r="Y1065" s="35">
        <v>0.51907756720304754</v>
      </c>
      <c r="Z1065" s="35">
        <v>0.52775557574057552</v>
      </c>
      <c r="AA1065" s="35">
        <v>0.52995809649279679</v>
      </c>
      <c r="AB1065" s="35">
        <v>0.53154786295503642</v>
      </c>
      <c r="AC1065" s="35">
        <v>0.53286040893141218</v>
      </c>
      <c r="AD1065" s="35">
        <v>0.53489534417562612</v>
      </c>
      <c r="AE1065" s="35">
        <v>0.52926598907572953</v>
      </c>
      <c r="AF1065" s="35">
        <v>0.53044542107985915</v>
      </c>
      <c r="AG1065" s="35">
        <v>0.53630032557465546</v>
      </c>
      <c r="AH1065" s="35">
        <v>0.53507701330385415</v>
      </c>
      <c r="AI1065" s="35">
        <v>0.5323951877646691</v>
      </c>
      <c r="AK1065" s="28">
        <f t="shared" si="226"/>
        <v>51559.889768637542</v>
      </c>
      <c r="AL1065" s="28">
        <f t="shared" si="227"/>
        <v>51907.756720304751</v>
      </c>
      <c r="AM1065" s="28">
        <f t="shared" si="228"/>
        <v>52775.557574057551</v>
      </c>
      <c r="AN1065" s="28">
        <f t="shared" si="229"/>
        <v>52995.809649279676</v>
      </c>
      <c r="AO1065" s="28">
        <f t="shared" si="230"/>
        <v>79732.17944325546</v>
      </c>
      <c r="AP1065" s="28">
        <f t="shared" si="231"/>
        <v>79929.061339711829</v>
      </c>
      <c r="AQ1065" s="28">
        <f t="shared" si="232"/>
        <v>80234.30162634392</v>
      </c>
      <c r="AR1065" s="28">
        <f t="shared" si="233"/>
        <v>79389.898361359432</v>
      </c>
      <c r="AS1065" s="28">
        <f t="shared" si="234"/>
        <v>106089.08421597183</v>
      </c>
      <c r="AT1065" s="28">
        <f t="shared" si="235"/>
        <v>107260.06511493109</v>
      </c>
      <c r="AU1065" s="28">
        <f t="shared" si="236"/>
        <v>107015.40266077084</v>
      </c>
      <c r="AV1065" s="28">
        <f t="shared" si="237"/>
        <v>106479.03755293382</v>
      </c>
    </row>
    <row r="1066" spans="1:48" x14ac:dyDescent="0.3">
      <c r="A1066" s="7" t="s">
        <v>281</v>
      </c>
      <c r="B1066" s="7" t="s">
        <v>659</v>
      </c>
      <c r="C1066" s="7">
        <v>1312</v>
      </c>
      <c r="D1066" s="2" t="s">
        <v>8</v>
      </c>
      <c r="E1066" s="2">
        <v>917</v>
      </c>
      <c r="F1066" s="2" t="s">
        <v>2448</v>
      </c>
      <c r="G1066" s="2" t="s">
        <v>2486</v>
      </c>
      <c r="H1066" s="8" t="s">
        <v>2185</v>
      </c>
      <c r="J1066" s="1">
        <v>100000</v>
      </c>
      <c r="K1066" s="1">
        <v>100000</v>
      </c>
      <c r="L1066" s="1">
        <v>100000</v>
      </c>
      <c r="M1066" s="1">
        <v>200000</v>
      </c>
      <c r="N1066" s="1">
        <v>200000</v>
      </c>
      <c r="O1066" s="1">
        <v>200000</v>
      </c>
      <c r="P1066" s="1">
        <v>200000</v>
      </c>
      <c r="Q1066" s="1">
        <v>200000</v>
      </c>
      <c r="R1066" s="1">
        <v>200000</v>
      </c>
      <c r="S1066" s="1">
        <v>200000</v>
      </c>
      <c r="T1066" s="1">
        <v>200000</v>
      </c>
      <c r="U1066" s="1">
        <v>200000</v>
      </c>
      <c r="V1066" s="29">
        <v>0.53120000000000001</v>
      </c>
      <c r="X1066" s="35">
        <v>0.51559889768637546</v>
      </c>
      <c r="Y1066" s="35">
        <v>0.51907756720304754</v>
      </c>
      <c r="Z1066" s="35">
        <v>0.52775557574057552</v>
      </c>
      <c r="AA1066" s="35">
        <v>0.52995809649279679</v>
      </c>
      <c r="AB1066" s="35">
        <v>0.53154786295503642</v>
      </c>
      <c r="AC1066" s="35">
        <v>0.53286040893141218</v>
      </c>
      <c r="AD1066" s="35">
        <v>0.53489534417562612</v>
      </c>
      <c r="AE1066" s="35">
        <v>0.52926598907572953</v>
      </c>
      <c r="AF1066" s="35">
        <v>0.53044542107985915</v>
      </c>
      <c r="AG1066" s="35">
        <v>0.53630032557465546</v>
      </c>
      <c r="AH1066" s="35">
        <v>0.53507701330385415</v>
      </c>
      <c r="AI1066" s="35">
        <v>0.5323951877646691</v>
      </c>
      <c r="AK1066" s="28">
        <f t="shared" ref="AK1066:AK1129" si="238">X1066*J1066</f>
        <v>51559.889768637542</v>
      </c>
      <c r="AL1066" s="28">
        <f t="shared" ref="AL1066:AL1129" si="239">Y1066*K1066</f>
        <v>51907.756720304751</v>
      </c>
      <c r="AM1066" s="28">
        <f t="shared" ref="AM1066:AM1129" si="240">Z1066*L1066</f>
        <v>52775.557574057551</v>
      </c>
      <c r="AN1066" s="28">
        <f t="shared" ref="AN1066:AN1129" si="241">AA1066*M1066</f>
        <v>105991.61929855935</v>
      </c>
      <c r="AO1066" s="28">
        <f t="shared" ref="AO1066:AO1129" si="242">AB1066*N1066</f>
        <v>106309.57259100728</v>
      </c>
      <c r="AP1066" s="28">
        <f t="shared" ref="AP1066:AP1129" si="243">AC1066*O1066</f>
        <v>106572.08178628243</v>
      </c>
      <c r="AQ1066" s="28">
        <f t="shared" ref="AQ1066:AQ1129" si="244">AD1066*P1066</f>
        <v>106979.06883512522</v>
      </c>
      <c r="AR1066" s="28">
        <f t="shared" ref="AR1066:AR1129" si="245">AE1066*Q1066</f>
        <v>105853.1978151459</v>
      </c>
      <c r="AS1066" s="28">
        <f t="shared" ref="AS1066:AS1129" si="246">AF1066*R1066</f>
        <v>106089.08421597183</v>
      </c>
      <c r="AT1066" s="28">
        <f t="shared" ref="AT1066:AT1129" si="247">AG1066*S1066</f>
        <v>107260.06511493109</v>
      </c>
      <c r="AU1066" s="28">
        <f t="shared" ref="AU1066:AU1129" si="248">AH1066*T1066</f>
        <v>107015.40266077084</v>
      </c>
      <c r="AV1066" s="28">
        <f t="shared" ref="AV1066:AV1129" si="249">AI1066*U1066</f>
        <v>106479.03755293382</v>
      </c>
    </row>
    <row r="1067" spans="1:48" x14ac:dyDescent="0.3">
      <c r="A1067" s="7" t="s">
        <v>281</v>
      </c>
      <c r="B1067" s="7" t="s">
        <v>659</v>
      </c>
      <c r="C1067" s="7">
        <v>1312</v>
      </c>
      <c r="D1067" s="2" t="s">
        <v>8</v>
      </c>
      <c r="E1067" s="2">
        <v>917</v>
      </c>
      <c r="F1067" s="2" t="s">
        <v>2449</v>
      </c>
      <c r="G1067" s="2" t="s">
        <v>2486</v>
      </c>
      <c r="H1067" s="8" t="s">
        <v>2186</v>
      </c>
      <c r="J1067" s="1">
        <v>100000</v>
      </c>
      <c r="K1067" s="1">
        <v>100000</v>
      </c>
      <c r="L1067" s="1">
        <v>100000</v>
      </c>
      <c r="M1067" s="1">
        <v>100000</v>
      </c>
      <c r="N1067" s="1">
        <v>150000</v>
      </c>
      <c r="O1067" s="1">
        <v>150000</v>
      </c>
      <c r="P1067" s="1">
        <v>150000</v>
      </c>
      <c r="Q1067" s="1">
        <v>150000</v>
      </c>
      <c r="R1067" s="1">
        <v>200000</v>
      </c>
      <c r="S1067" s="1">
        <v>200000</v>
      </c>
      <c r="T1067" s="1">
        <v>200000</v>
      </c>
      <c r="U1067" s="1">
        <v>200000</v>
      </c>
      <c r="V1067" s="29">
        <v>0.53120000000000001</v>
      </c>
      <c r="X1067" s="35">
        <v>0.51559889768637546</v>
      </c>
      <c r="Y1067" s="35">
        <v>0.51907756720304754</v>
      </c>
      <c r="Z1067" s="35">
        <v>0.52775557574057552</v>
      </c>
      <c r="AA1067" s="35">
        <v>0.52995809649279679</v>
      </c>
      <c r="AB1067" s="35">
        <v>0.53154786295503642</v>
      </c>
      <c r="AC1067" s="35">
        <v>0.53286040893141218</v>
      </c>
      <c r="AD1067" s="35">
        <v>0.53489534417562612</v>
      </c>
      <c r="AE1067" s="35">
        <v>0.52926598907572953</v>
      </c>
      <c r="AF1067" s="35">
        <v>0.53044542107985915</v>
      </c>
      <c r="AG1067" s="35">
        <v>0.53630032557465546</v>
      </c>
      <c r="AH1067" s="35">
        <v>0.53507701330385415</v>
      </c>
      <c r="AI1067" s="35">
        <v>0.5323951877646691</v>
      </c>
      <c r="AK1067" s="28">
        <f t="shared" si="238"/>
        <v>51559.889768637542</v>
      </c>
      <c r="AL1067" s="28">
        <f t="shared" si="239"/>
        <v>51907.756720304751</v>
      </c>
      <c r="AM1067" s="28">
        <f t="shared" si="240"/>
        <v>52775.557574057551</v>
      </c>
      <c r="AN1067" s="28">
        <f t="shared" si="241"/>
        <v>52995.809649279676</v>
      </c>
      <c r="AO1067" s="28">
        <f t="shared" si="242"/>
        <v>79732.17944325546</v>
      </c>
      <c r="AP1067" s="28">
        <f t="shared" si="243"/>
        <v>79929.061339711829</v>
      </c>
      <c r="AQ1067" s="28">
        <f t="shared" si="244"/>
        <v>80234.30162634392</v>
      </c>
      <c r="AR1067" s="28">
        <f t="shared" si="245"/>
        <v>79389.898361359432</v>
      </c>
      <c r="AS1067" s="28">
        <f t="shared" si="246"/>
        <v>106089.08421597183</v>
      </c>
      <c r="AT1067" s="28">
        <f t="shared" si="247"/>
        <v>107260.06511493109</v>
      </c>
      <c r="AU1067" s="28">
        <f t="shared" si="248"/>
        <v>107015.40266077084</v>
      </c>
      <c r="AV1067" s="28">
        <f t="shared" si="249"/>
        <v>106479.03755293382</v>
      </c>
    </row>
    <row r="1068" spans="1:48" x14ac:dyDescent="0.3">
      <c r="A1068" s="7" t="s">
        <v>281</v>
      </c>
      <c r="B1068" s="7" t="s">
        <v>659</v>
      </c>
      <c r="C1068" s="7">
        <v>1312</v>
      </c>
      <c r="D1068" s="2" t="s">
        <v>8</v>
      </c>
      <c r="E1068" s="2">
        <v>917</v>
      </c>
      <c r="F1068" s="2" t="s">
        <v>2450</v>
      </c>
      <c r="G1068" s="2" t="s">
        <v>2486</v>
      </c>
      <c r="H1068" s="8" t="s">
        <v>2187</v>
      </c>
      <c r="J1068" s="1">
        <v>150000</v>
      </c>
      <c r="K1068" s="1">
        <v>100000</v>
      </c>
      <c r="L1068" s="1">
        <v>100000</v>
      </c>
      <c r="M1068" s="1">
        <v>100000</v>
      </c>
      <c r="N1068" s="1">
        <v>150000</v>
      </c>
      <c r="O1068" s="1">
        <v>150000</v>
      </c>
      <c r="P1068" s="1">
        <v>150000</v>
      </c>
      <c r="Q1068" s="1">
        <v>150000</v>
      </c>
      <c r="R1068" s="1">
        <v>200000</v>
      </c>
      <c r="S1068" s="1">
        <v>200000</v>
      </c>
      <c r="T1068" s="1">
        <v>200000</v>
      </c>
      <c r="U1068" s="1">
        <v>200000</v>
      </c>
      <c r="V1068" s="29">
        <v>0.53120000000000001</v>
      </c>
      <c r="X1068" s="35">
        <v>0.51559889768637546</v>
      </c>
      <c r="Y1068" s="35">
        <v>0.51907756720304754</v>
      </c>
      <c r="Z1068" s="35">
        <v>0.52775557574057552</v>
      </c>
      <c r="AA1068" s="35">
        <v>0.52995809649279679</v>
      </c>
      <c r="AB1068" s="35">
        <v>0.53154786295503642</v>
      </c>
      <c r="AC1068" s="35">
        <v>0.53286040893141218</v>
      </c>
      <c r="AD1068" s="35">
        <v>0.53489534417562612</v>
      </c>
      <c r="AE1068" s="35">
        <v>0.52926598907572953</v>
      </c>
      <c r="AF1068" s="35">
        <v>0.53044542107985915</v>
      </c>
      <c r="AG1068" s="35">
        <v>0.53630032557465546</v>
      </c>
      <c r="AH1068" s="35">
        <v>0.53507701330385415</v>
      </c>
      <c r="AI1068" s="35">
        <v>0.5323951877646691</v>
      </c>
      <c r="AK1068" s="28">
        <f t="shared" si="238"/>
        <v>77339.834652956313</v>
      </c>
      <c r="AL1068" s="28">
        <f t="shared" si="239"/>
        <v>51907.756720304751</v>
      </c>
      <c r="AM1068" s="28">
        <f t="shared" si="240"/>
        <v>52775.557574057551</v>
      </c>
      <c r="AN1068" s="28">
        <f t="shared" si="241"/>
        <v>52995.809649279676</v>
      </c>
      <c r="AO1068" s="28">
        <f t="shared" si="242"/>
        <v>79732.17944325546</v>
      </c>
      <c r="AP1068" s="28">
        <f t="shared" si="243"/>
        <v>79929.061339711829</v>
      </c>
      <c r="AQ1068" s="28">
        <f t="shared" si="244"/>
        <v>80234.30162634392</v>
      </c>
      <c r="AR1068" s="28">
        <f t="shared" si="245"/>
        <v>79389.898361359432</v>
      </c>
      <c r="AS1068" s="28">
        <f t="shared" si="246"/>
        <v>106089.08421597183</v>
      </c>
      <c r="AT1068" s="28">
        <f t="shared" si="247"/>
        <v>107260.06511493109</v>
      </c>
      <c r="AU1068" s="28">
        <f t="shared" si="248"/>
        <v>107015.40266077084</v>
      </c>
      <c r="AV1068" s="28">
        <f t="shared" si="249"/>
        <v>106479.03755293382</v>
      </c>
    </row>
    <row r="1069" spans="1:48" x14ac:dyDescent="0.3">
      <c r="A1069" s="7" t="s">
        <v>281</v>
      </c>
      <c r="B1069" s="7" t="s">
        <v>659</v>
      </c>
      <c r="C1069" s="7">
        <v>1312</v>
      </c>
      <c r="D1069" s="2" t="s">
        <v>8</v>
      </c>
      <c r="E1069" s="2">
        <v>917</v>
      </c>
      <c r="F1069" s="2" t="s">
        <v>2451</v>
      </c>
      <c r="G1069" s="2" t="s">
        <v>2486</v>
      </c>
      <c r="H1069" s="8" t="s">
        <v>2188</v>
      </c>
      <c r="J1069" s="1">
        <v>100000</v>
      </c>
      <c r="K1069" s="1">
        <v>100000</v>
      </c>
      <c r="L1069" s="1">
        <v>100000</v>
      </c>
      <c r="M1069" s="1">
        <v>200000</v>
      </c>
      <c r="N1069" s="1">
        <v>200000</v>
      </c>
      <c r="O1069" s="1">
        <v>200000</v>
      </c>
      <c r="P1069" s="1">
        <v>200000</v>
      </c>
      <c r="Q1069" s="1">
        <v>200000</v>
      </c>
      <c r="R1069" s="1">
        <v>200000</v>
      </c>
      <c r="S1069" s="1">
        <v>200000</v>
      </c>
      <c r="T1069" s="1">
        <v>200000</v>
      </c>
      <c r="U1069" s="1">
        <v>200000</v>
      </c>
      <c r="V1069" s="29">
        <v>0.53120000000000001</v>
      </c>
      <c r="X1069" s="35">
        <v>0.51559889768637546</v>
      </c>
      <c r="Y1069" s="35">
        <v>0.51907756720304754</v>
      </c>
      <c r="Z1069" s="35">
        <v>0.52775557574057552</v>
      </c>
      <c r="AA1069" s="35">
        <v>0.52995809649279679</v>
      </c>
      <c r="AB1069" s="35">
        <v>0.53154786295503642</v>
      </c>
      <c r="AC1069" s="35">
        <v>0.53286040893141218</v>
      </c>
      <c r="AD1069" s="35">
        <v>0.53489534417562612</v>
      </c>
      <c r="AE1069" s="35">
        <v>0.52926598907572953</v>
      </c>
      <c r="AF1069" s="35">
        <v>0.53044542107985915</v>
      </c>
      <c r="AG1069" s="35">
        <v>0.53630032557465546</v>
      </c>
      <c r="AH1069" s="35">
        <v>0.53507701330385415</v>
      </c>
      <c r="AI1069" s="35">
        <v>0.5323951877646691</v>
      </c>
      <c r="AK1069" s="28">
        <f t="shared" si="238"/>
        <v>51559.889768637542</v>
      </c>
      <c r="AL1069" s="28">
        <f t="shared" si="239"/>
        <v>51907.756720304751</v>
      </c>
      <c r="AM1069" s="28">
        <f t="shared" si="240"/>
        <v>52775.557574057551</v>
      </c>
      <c r="AN1069" s="28">
        <f t="shared" si="241"/>
        <v>105991.61929855935</v>
      </c>
      <c r="AO1069" s="28">
        <f t="shared" si="242"/>
        <v>106309.57259100728</v>
      </c>
      <c r="AP1069" s="28">
        <f t="shared" si="243"/>
        <v>106572.08178628243</v>
      </c>
      <c r="AQ1069" s="28">
        <f t="shared" si="244"/>
        <v>106979.06883512522</v>
      </c>
      <c r="AR1069" s="28">
        <f t="shared" si="245"/>
        <v>105853.1978151459</v>
      </c>
      <c r="AS1069" s="28">
        <f t="shared" si="246"/>
        <v>106089.08421597183</v>
      </c>
      <c r="AT1069" s="28">
        <f t="shared" si="247"/>
        <v>107260.06511493109</v>
      </c>
      <c r="AU1069" s="28">
        <f t="shared" si="248"/>
        <v>107015.40266077084</v>
      </c>
      <c r="AV1069" s="28">
        <f t="shared" si="249"/>
        <v>106479.03755293382</v>
      </c>
    </row>
    <row r="1070" spans="1:48" x14ac:dyDescent="0.3">
      <c r="A1070" s="7" t="s">
        <v>281</v>
      </c>
      <c r="B1070" s="7" t="s">
        <v>659</v>
      </c>
      <c r="C1070" s="7">
        <v>1312</v>
      </c>
      <c r="D1070" s="2" t="s">
        <v>8</v>
      </c>
      <c r="E1070" s="2">
        <v>917</v>
      </c>
      <c r="F1070" s="2" t="s">
        <v>2452</v>
      </c>
      <c r="G1070" s="2" t="s">
        <v>2486</v>
      </c>
      <c r="H1070" s="8" t="s">
        <v>2189</v>
      </c>
      <c r="J1070" s="1">
        <v>70000</v>
      </c>
      <c r="K1070" s="1">
        <v>70000</v>
      </c>
      <c r="L1070" s="1">
        <v>70000</v>
      </c>
      <c r="M1070" s="1">
        <v>50000</v>
      </c>
      <c r="N1070" s="1">
        <v>100000</v>
      </c>
      <c r="O1070" s="1">
        <v>100000</v>
      </c>
      <c r="P1070" s="1">
        <v>100000</v>
      </c>
      <c r="Q1070" s="1">
        <v>100000</v>
      </c>
      <c r="R1070" s="1">
        <v>100000</v>
      </c>
      <c r="S1070" s="1">
        <v>100000</v>
      </c>
      <c r="T1070" s="1">
        <v>100000</v>
      </c>
      <c r="U1070" s="1">
        <v>100000</v>
      </c>
      <c r="V1070" s="29">
        <v>0.53120000000000001</v>
      </c>
      <c r="X1070" s="35">
        <v>0.51559889768637546</v>
      </c>
      <c r="Y1070" s="35">
        <v>0.51907756720304754</v>
      </c>
      <c r="Z1070" s="35">
        <v>0.52775557574057552</v>
      </c>
      <c r="AA1070" s="35">
        <v>0.52995809649279679</v>
      </c>
      <c r="AB1070" s="35">
        <v>0.53154786295503642</v>
      </c>
      <c r="AC1070" s="35">
        <v>0.53286040893141218</v>
      </c>
      <c r="AD1070" s="35">
        <v>0.53489534417562612</v>
      </c>
      <c r="AE1070" s="35">
        <v>0.52926598907572953</v>
      </c>
      <c r="AF1070" s="35">
        <v>0.53044542107985915</v>
      </c>
      <c r="AG1070" s="35">
        <v>0.53630032557465546</v>
      </c>
      <c r="AH1070" s="35">
        <v>0.53507701330385415</v>
      </c>
      <c r="AI1070" s="35">
        <v>0.5323951877646691</v>
      </c>
      <c r="AK1070" s="28">
        <f t="shared" si="238"/>
        <v>36091.922838046281</v>
      </c>
      <c r="AL1070" s="28">
        <f t="shared" si="239"/>
        <v>36335.429704213326</v>
      </c>
      <c r="AM1070" s="28">
        <f t="shared" si="240"/>
        <v>36942.890301840285</v>
      </c>
      <c r="AN1070" s="28">
        <f t="shared" si="241"/>
        <v>26497.904824639838</v>
      </c>
      <c r="AO1070" s="28">
        <f t="shared" si="242"/>
        <v>53154.78629550364</v>
      </c>
      <c r="AP1070" s="28">
        <f t="shared" si="243"/>
        <v>53286.040893141217</v>
      </c>
      <c r="AQ1070" s="28">
        <f t="shared" si="244"/>
        <v>53489.534417562609</v>
      </c>
      <c r="AR1070" s="28">
        <f t="shared" si="245"/>
        <v>52926.598907572952</v>
      </c>
      <c r="AS1070" s="28">
        <f t="shared" si="246"/>
        <v>53044.542107985915</v>
      </c>
      <c r="AT1070" s="28">
        <f t="shared" si="247"/>
        <v>53630.032557465544</v>
      </c>
      <c r="AU1070" s="28">
        <f t="shared" si="248"/>
        <v>53507.701330385418</v>
      </c>
      <c r="AV1070" s="28">
        <f t="shared" si="249"/>
        <v>53239.51877646691</v>
      </c>
    </row>
    <row r="1071" spans="1:48" x14ac:dyDescent="0.3">
      <c r="A1071" s="7" t="s">
        <v>281</v>
      </c>
      <c r="B1071" s="7" t="s">
        <v>659</v>
      </c>
      <c r="C1071" s="7">
        <v>1312</v>
      </c>
      <c r="D1071" s="2" t="s">
        <v>8</v>
      </c>
      <c r="E1071" s="2">
        <v>917</v>
      </c>
      <c r="F1071" s="2" t="s">
        <v>2453</v>
      </c>
      <c r="G1071" s="2" t="s">
        <v>2486</v>
      </c>
      <c r="H1071" s="8" t="s">
        <v>2190</v>
      </c>
      <c r="J1071" s="1">
        <v>50000</v>
      </c>
      <c r="K1071" s="1">
        <v>50000</v>
      </c>
      <c r="L1071" s="1">
        <v>50000</v>
      </c>
      <c r="M1071" s="1">
        <v>50000</v>
      </c>
      <c r="N1071" s="1">
        <v>50000</v>
      </c>
      <c r="O1071" s="1">
        <v>100000</v>
      </c>
      <c r="P1071" s="1">
        <v>100000</v>
      </c>
      <c r="Q1071" s="1">
        <v>100000</v>
      </c>
      <c r="R1071" s="1">
        <v>100000</v>
      </c>
      <c r="S1071" s="1">
        <v>200000</v>
      </c>
      <c r="T1071" s="1">
        <v>200000</v>
      </c>
      <c r="U1071" s="1">
        <v>200000</v>
      </c>
      <c r="V1071" s="29">
        <v>0.53120000000000001</v>
      </c>
      <c r="X1071" s="35">
        <v>0.51559889768637546</v>
      </c>
      <c r="Y1071" s="35">
        <v>0.51907756720304754</v>
      </c>
      <c r="Z1071" s="35">
        <v>0.52775557574057552</v>
      </c>
      <c r="AA1071" s="35">
        <v>0.52995809649279679</v>
      </c>
      <c r="AB1071" s="35">
        <v>0.53154786295503642</v>
      </c>
      <c r="AC1071" s="35">
        <v>0.53286040893141218</v>
      </c>
      <c r="AD1071" s="35">
        <v>0.53489534417562612</v>
      </c>
      <c r="AE1071" s="35">
        <v>0.52926598907572953</v>
      </c>
      <c r="AF1071" s="35">
        <v>0.53044542107985915</v>
      </c>
      <c r="AG1071" s="35">
        <v>0.53630032557465546</v>
      </c>
      <c r="AH1071" s="35">
        <v>0.53507701330385415</v>
      </c>
      <c r="AI1071" s="35">
        <v>0.5323951877646691</v>
      </c>
      <c r="AK1071" s="28">
        <f t="shared" si="238"/>
        <v>25779.944884318771</v>
      </c>
      <c r="AL1071" s="28">
        <f t="shared" si="239"/>
        <v>25953.878360152376</v>
      </c>
      <c r="AM1071" s="28">
        <f t="shared" si="240"/>
        <v>26387.778787028776</v>
      </c>
      <c r="AN1071" s="28">
        <f t="shared" si="241"/>
        <v>26497.904824639838</v>
      </c>
      <c r="AO1071" s="28">
        <f t="shared" si="242"/>
        <v>26577.39314775182</v>
      </c>
      <c r="AP1071" s="28">
        <f t="shared" si="243"/>
        <v>53286.040893141217</v>
      </c>
      <c r="AQ1071" s="28">
        <f t="shared" si="244"/>
        <v>53489.534417562609</v>
      </c>
      <c r="AR1071" s="28">
        <f t="shared" si="245"/>
        <v>52926.598907572952</v>
      </c>
      <c r="AS1071" s="28">
        <f t="shared" si="246"/>
        <v>53044.542107985915</v>
      </c>
      <c r="AT1071" s="28">
        <f t="shared" si="247"/>
        <v>107260.06511493109</v>
      </c>
      <c r="AU1071" s="28">
        <f t="shared" si="248"/>
        <v>107015.40266077084</v>
      </c>
      <c r="AV1071" s="28">
        <f t="shared" si="249"/>
        <v>106479.03755293382</v>
      </c>
    </row>
    <row r="1072" spans="1:48" x14ac:dyDescent="0.3">
      <c r="A1072" s="7" t="s">
        <v>281</v>
      </c>
      <c r="B1072" s="7" t="s">
        <v>659</v>
      </c>
      <c r="C1072" s="7">
        <v>1312</v>
      </c>
      <c r="D1072" s="2" t="s">
        <v>8</v>
      </c>
      <c r="E1072" s="2">
        <v>917</v>
      </c>
      <c r="F1072" s="2" t="s">
        <v>2454</v>
      </c>
      <c r="G1072" s="2" t="s">
        <v>2486</v>
      </c>
      <c r="H1072" s="8" t="s">
        <v>2191</v>
      </c>
      <c r="J1072" s="1">
        <v>50000</v>
      </c>
      <c r="K1072" s="1">
        <v>50000</v>
      </c>
      <c r="L1072" s="1">
        <v>50000</v>
      </c>
      <c r="M1072" s="1">
        <v>50000</v>
      </c>
      <c r="N1072" s="1">
        <v>50000</v>
      </c>
      <c r="O1072" s="1">
        <v>100000</v>
      </c>
      <c r="P1072" s="1">
        <v>100000</v>
      </c>
      <c r="Q1072" s="1">
        <v>100000</v>
      </c>
      <c r="R1072" s="1">
        <v>100000</v>
      </c>
      <c r="S1072" s="1">
        <v>200000</v>
      </c>
      <c r="T1072" s="1">
        <v>200000</v>
      </c>
      <c r="U1072" s="1">
        <v>200000</v>
      </c>
      <c r="V1072" s="29">
        <v>0.53120000000000001</v>
      </c>
      <c r="X1072" s="35">
        <v>0.51559889768637546</v>
      </c>
      <c r="Y1072" s="35">
        <v>0.51907756720304754</v>
      </c>
      <c r="Z1072" s="35">
        <v>0.52775557574057552</v>
      </c>
      <c r="AA1072" s="35">
        <v>0.52995809649279679</v>
      </c>
      <c r="AB1072" s="35">
        <v>0.53154786295503642</v>
      </c>
      <c r="AC1072" s="35">
        <v>0.53286040893141218</v>
      </c>
      <c r="AD1072" s="35">
        <v>0.53489534417562612</v>
      </c>
      <c r="AE1072" s="35">
        <v>0.52926598907572953</v>
      </c>
      <c r="AF1072" s="35">
        <v>0.53044542107985915</v>
      </c>
      <c r="AG1072" s="35">
        <v>0.53630032557465546</v>
      </c>
      <c r="AH1072" s="35">
        <v>0.53507701330385415</v>
      </c>
      <c r="AI1072" s="35">
        <v>0.5323951877646691</v>
      </c>
      <c r="AK1072" s="28">
        <f t="shared" si="238"/>
        <v>25779.944884318771</v>
      </c>
      <c r="AL1072" s="28">
        <f t="shared" si="239"/>
        <v>25953.878360152376</v>
      </c>
      <c r="AM1072" s="28">
        <f t="shared" si="240"/>
        <v>26387.778787028776</v>
      </c>
      <c r="AN1072" s="28">
        <f t="shared" si="241"/>
        <v>26497.904824639838</v>
      </c>
      <c r="AO1072" s="28">
        <f t="shared" si="242"/>
        <v>26577.39314775182</v>
      </c>
      <c r="AP1072" s="28">
        <f t="shared" si="243"/>
        <v>53286.040893141217</v>
      </c>
      <c r="AQ1072" s="28">
        <f t="shared" si="244"/>
        <v>53489.534417562609</v>
      </c>
      <c r="AR1072" s="28">
        <f t="shared" si="245"/>
        <v>52926.598907572952</v>
      </c>
      <c r="AS1072" s="28">
        <f t="shared" si="246"/>
        <v>53044.542107985915</v>
      </c>
      <c r="AT1072" s="28">
        <f t="shared" si="247"/>
        <v>107260.06511493109</v>
      </c>
      <c r="AU1072" s="28">
        <f t="shared" si="248"/>
        <v>107015.40266077084</v>
      </c>
      <c r="AV1072" s="28">
        <f t="shared" si="249"/>
        <v>106479.03755293382</v>
      </c>
    </row>
    <row r="1073" spans="1:48" x14ac:dyDescent="0.3">
      <c r="A1073" s="7" t="s">
        <v>281</v>
      </c>
      <c r="B1073" s="7" t="s">
        <v>659</v>
      </c>
      <c r="C1073" s="7">
        <v>1312</v>
      </c>
      <c r="D1073" s="2" t="s">
        <v>8</v>
      </c>
      <c r="E1073" s="2">
        <v>917</v>
      </c>
      <c r="F1073" s="2" t="s">
        <v>2455</v>
      </c>
      <c r="G1073" s="2" t="s">
        <v>2486</v>
      </c>
      <c r="H1073" s="8" t="s">
        <v>2192</v>
      </c>
      <c r="J1073" s="1">
        <v>50000</v>
      </c>
      <c r="K1073" s="1">
        <v>50000</v>
      </c>
      <c r="L1073" s="1">
        <v>50000</v>
      </c>
      <c r="M1073" s="1">
        <v>50000</v>
      </c>
      <c r="N1073" s="1">
        <v>50000</v>
      </c>
      <c r="O1073" s="1">
        <v>100000</v>
      </c>
      <c r="P1073" s="1">
        <v>100000</v>
      </c>
      <c r="Q1073" s="1">
        <v>100000</v>
      </c>
      <c r="R1073" s="1">
        <v>100000</v>
      </c>
      <c r="S1073" s="1">
        <v>200000</v>
      </c>
      <c r="T1073" s="1">
        <v>200000</v>
      </c>
      <c r="U1073" s="1">
        <v>200000</v>
      </c>
      <c r="V1073" s="29">
        <v>0.53120000000000001</v>
      </c>
      <c r="X1073" s="35">
        <v>0.51559889768637546</v>
      </c>
      <c r="Y1073" s="35">
        <v>0.51907756720304754</v>
      </c>
      <c r="Z1073" s="35">
        <v>0.52775557574057552</v>
      </c>
      <c r="AA1073" s="35">
        <v>0.52995809649279679</v>
      </c>
      <c r="AB1073" s="35">
        <v>0.53154786295503642</v>
      </c>
      <c r="AC1073" s="35">
        <v>0.53286040893141218</v>
      </c>
      <c r="AD1073" s="35">
        <v>0.53489534417562612</v>
      </c>
      <c r="AE1073" s="35">
        <v>0.52926598907572953</v>
      </c>
      <c r="AF1073" s="35">
        <v>0.53044542107985915</v>
      </c>
      <c r="AG1073" s="35">
        <v>0.53630032557465546</v>
      </c>
      <c r="AH1073" s="35">
        <v>0.53507701330385415</v>
      </c>
      <c r="AI1073" s="35">
        <v>0.5323951877646691</v>
      </c>
      <c r="AK1073" s="28">
        <f t="shared" si="238"/>
        <v>25779.944884318771</v>
      </c>
      <c r="AL1073" s="28">
        <f t="shared" si="239"/>
        <v>25953.878360152376</v>
      </c>
      <c r="AM1073" s="28">
        <f t="shared" si="240"/>
        <v>26387.778787028776</v>
      </c>
      <c r="AN1073" s="28">
        <f t="shared" si="241"/>
        <v>26497.904824639838</v>
      </c>
      <c r="AO1073" s="28">
        <f t="shared" si="242"/>
        <v>26577.39314775182</v>
      </c>
      <c r="AP1073" s="28">
        <f t="shared" si="243"/>
        <v>53286.040893141217</v>
      </c>
      <c r="AQ1073" s="28">
        <f t="shared" si="244"/>
        <v>53489.534417562609</v>
      </c>
      <c r="AR1073" s="28">
        <f t="shared" si="245"/>
        <v>52926.598907572952</v>
      </c>
      <c r="AS1073" s="28">
        <f t="shared" si="246"/>
        <v>53044.542107985915</v>
      </c>
      <c r="AT1073" s="28">
        <f t="shared" si="247"/>
        <v>107260.06511493109</v>
      </c>
      <c r="AU1073" s="28">
        <f t="shared" si="248"/>
        <v>107015.40266077084</v>
      </c>
      <c r="AV1073" s="28">
        <f t="shared" si="249"/>
        <v>106479.03755293382</v>
      </c>
    </row>
    <row r="1074" spans="1:48" x14ac:dyDescent="0.3">
      <c r="A1074" s="7" t="s">
        <v>281</v>
      </c>
      <c r="B1074" s="7" t="s">
        <v>659</v>
      </c>
      <c r="C1074" s="7">
        <v>1312</v>
      </c>
      <c r="D1074" s="2" t="s">
        <v>8</v>
      </c>
      <c r="E1074" s="2">
        <v>917</v>
      </c>
      <c r="F1074" s="2" t="s">
        <v>2456</v>
      </c>
      <c r="G1074" s="2" t="s">
        <v>2486</v>
      </c>
      <c r="H1074" s="8" t="s">
        <v>2193</v>
      </c>
      <c r="J1074" s="1">
        <v>50000</v>
      </c>
      <c r="K1074" s="1">
        <v>50000</v>
      </c>
      <c r="L1074" s="1">
        <v>50000</v>
      </c>
      <c r="M1074" s="1">
        <v>50000</v>
      </c>
      <c r="N1074" s="1">
        <v>50000</v>
      </c>
      <c r="O1074" s="1">
        <v>100000</v>
      </c>
      <c r="P1074" s="1">
        <v>100000</v>
      </c>
      <c r="Q1074" s="1">
        <v>100000</v>
      </c>
      <c r="R1074" s="1">
        <v>100000</v>
      </c>
      <c r="S1074" s="1">
        <v>200000</v>
      </c>
      <c r="T1074" s="1">
        <v>200000</v>
      </c>
      <c r="U1074" s="1">
        <v>200000</v>
      </c>
      <c r="V1074" s="29">
        <v>0.53120000000000001</v>
      </c>
      <c r="X1074" s="35">
        <v>0.51559889768637546</v>
      </c>
      <c r="Y1074" s="35">
        <v>0.51907756720304754</v>
      </c>
      <c r="Z1074" s="35">
        <v>0.52775557574057552</v>
      </c>
      <c r="AA1074" s="35">
        <v>0.52995809649279679</v>
      </c>
      <c r="AB1074" s="35">
        <v>0.53154786295503642</v>
      </c>
      <c r="AC1074" s="35">
        <v>0.53286040893141218</v>
      </c>
      <c r="AD1074" s="35">
        <v>0.53489534417562612</v>
      </c>
      <c r="AE1074" s="35">
        <v>0.52926598907572953</v>
      </c>
      <c r="AF1074" s="35">
        <v>0.53044542107985915</v>
      </c>
      <c r="AG1074" s="35">
        <v>0.53630032557465546</v>
      </c>
      <c r="AH1074" s="35">
        <v>0.53507701330385415</v>
      </c>
      <c r="AI1074" s="35">
        <v>0.5323951877646691</v>
      </c>
      <c r="AK1074" s="28">
        <f t="shared" si="238"/>
        <v>25779.944884318771</v>
      </c>
      <c r="AL1074" s="28">
        <f t="shared" si="239"/>
        <v>25953.878360152376</v>
      </c>
      <c r="AM1074" s="28">
        <f t="shared" si="240"/>
        <v>26387.778787028776</v>
      </c>
      <c r="AN1074" s="28">
        <f t="shared" si="241"/>
        <v>26497.904824639838</v>
      </c>
      <c r="AO1074" s="28">
        <f t="shared" si="242"/>
        <v>26577.39314775182</v>
      </c>
      <c r="AP1074" s="28">
        <f t="shared" si="243"/>
        <v>53286.040893141217</v>
      </c>
      <c r="AQ1074" s="28">
        <f t="shared" si="244"/>
        <v>53489.534417562609</v>
      </c>
      <c r="AR1074" s="28">
        <f t="shared" si="245"/>
        <v>52926.598907572952</v>
      </c>
      <c r="AS1074" s="28">
        <f t="shared" si="246"/>
        <v>53044.542107985915</v>
      </c>
      <c r="AT1074" s="28">
        <f t="shared" si="247"/>
        <v>107260.06511493109</v>
      </c>
      <c r="AU1074" s="28">
        <f t="shared" si="248"/>
        <v>107015.40266077084</v>
      </c>
      <c r="AV1074" s="28">
        <f t="shared" si="249"/>
        <v>106479.03755293382</v>
      </c>
    </row>
    <row r="1075" spans="1:48" x14ac:dyDescent="0.3">
      <c r="A1075" s="7" t="s">
        <v>281</v>
      </c>
      <c r="B1075" s="7" t="s">
        <v>659</v>
      </c>
      <c r="C1075" s="7">
        <v>1312</v>
      </c>
      <c r="D1075" s="2" t="s">
        <v>8</v>
      </c>
      <c r="E1075" s="2">
        <v>917</v>
      </c>
      <c r="F1075" s="2" t="s">
        <v>2457</v>
      </c>
      <c r="G1075" s="2" t="s">
        <v>2486</v>
      </c>
      <c r="H1075" s="8" t="s">
        <v>2194</v>
      </c>
      <c r="J1075" s="1">
        <v>50000</v>
      </c>
      <c r="K1075" s="1">
        <v>50000</v>
      </c>
      <c r="L1075" s="1">
        <v>50000</v>
      </c>
      <c r="M1075" s="1">
        <v>50000</v>
      </c>
      <c r="N1075" s="1">
        <v>50000</v>
      </c>
      <c r="O1075" s="1">
        <v>100000</v>
      </c>
      <c r="P1075" s="1">
        <v>100000</v>
      </c>
      <c r="Q1075" s="1">
        <v>100000</v>
      </c>
      <c r="R1075" s="1">
        <v>100000</v>
      </c>
      <c r="S1075" s="1">
        <v>200000</v>
      </c>
      <c r="T1075" s="1">
        <v>200000</v>
      </c>
      <c r="U1075" s="1">
        <v>200000</v>
      </c>
      <c r="V1075" s="29">
        <v>0.53120000000000001</v>
      </c>
      <c r="X1075" s="35">
        <v>0.51559889768637546</v>
      </c>
      <c r="Y1075" s="35">
        <v>0.51907756720304754</v>
      </c>
      <c r="Z1075" s="35">
        <v>0.52775557574057552</v>
      </c>
      <c r="AA1075" s="35">
        <v>0.52995809649279679</v>
      </c>
      <c r="AB1075" s="35">
        <v>0.53154786295503642</v>
      </c>
      <c r="AC1075" s="35">
        <v>0.53286040893141218</v>
      </c>
      <c r="AD1075" s="35">
        <v>0.53489534417562612</v>
      </c>
      <c r="AE1075" s="35">
        <v>0.52926598907572953</v>
      </c>
      <c r="AF1075" s="35">
        <v>0.53044542107985915</v>
      </c>
      <c r="AG1075" s="35">
        <v>0.53630032557465546</v>
      </c>
      <c r="AH1075" s="35">
        <v>0.53507701330385415</v>
      </c>
      <c r="AI1075" s="35">
        <v>0.5323951877646691</v>
      </c>
      <c r="AK1075" s="28">
        <f t="shared" si="238"/>
        <v>25779.944884318771</v>
      </c>
      <c r="AL1075" s="28">
        <f t="shared" si="239"/>
        <v>25953.878360152376</v>
      </c>
      <c r="AM1075" s="28">
        <f t="shared" si="240"/>
        <v>26387.778787028776</v>
      </c>
      <c r="AN1075" s="28">
        <f t="shared" si="241"/>
        <v>26497.904824639838</v>
      </c>
      <c r="AO1075" s="28">
        <f t="shared" si="242"/>
        <v>26577.39314775182</v>
      </c>
      <c r="AP1075" s="28">
        <f t="shared" si="243"/>
        <v>53286.040893141217</v>
      </c>
      <c r="AQ1075" s="28">
        <f t="shared" si="244"/>
        <v>53489.534417562609</v>
      </c>
      <c r="AR1075" s="28">
        <f t="shared" si="245"/>
        <v>52926.598907572952</v>
      </c>
      <c r="AS1075" s="28">
        <f t="shared" si="246"/>
        <v>53044.542107985915</v>
      </c>
      <c r="AT1075" s="28">
        <f t="shared" si="247"/>
        <v>107260.06511493109</v>
      </c>
      <c r="AU1075" s="28">
        <f t="shared" si="248"/>
        <v>107015.40266077084</v>
      </c>
      <c r="AV1075" s="28">
        <f t="shared" si="249"/>
        <v>106479.03755293382</v>
      </c>
    </row>
    <row r="1076" spans="1:48" x14ac:dyDescent="0.3">
      <c r="A1076" s="7" t="s">
        <v>281</v>
      </c>
      <c r="B1076" s="7" t="s">
        <v>659</v>
      </c>
      <c r="C1076" s="7">
        <v>1312</v>
      </c>
      <c r="D1076" s="2" t="s">
        <v>8</v>
      </c>
      <c r="E1076" s="2">
        <v>917</v>
      </c>
      <c r="F1076" s="2" t="s">
        <v>2458</v>
      </c>
      <c r="G1076" s="2" t="s">
        <v>2486</v>
      </c>
      <c r="H1076" s="8" t="s">
        <v>2195</v>
      </c>
      <c r="J1076" s="1">
        <v>50000</v>
      </c>
      <c r="K1076" s="1">
        <v>50000</v>
      </c>
      <c r="L1076" s="1">
        <v>50000</v>
      </c>
      <c r="M1076" s="1">
        <v>50000</v>
      </c>
      <c r="N1076" s="1">
        <v>50000</v>
      </c>
      <c r="O1076" s="1">
        <v>100000</v>
      </c>
      <c r="P1076" s="1">
        <v>100000</v>
      </c>
      <c r="Q1076" s="1">
        <v>100000</v>
      </c>
      <c r="R1076" s="1">
        <v>100000</v>
      </c>
      <c r="S1076" s="1">
        <v>200000</v>
      </c>
      <c r="T1076" s="1">
        <v>200000</v>
      </c>
      <c r="U1076" s="1">
        <v>200000</v>
      </c>
      <c r="V1076" s="29">
        <v>0.53120000000000001</v>
      </c>
      <c r="X1076" s="35">
        <v>0.51559889768637546</v>
      </c>
      <c r="Y1076" s="35">
        <v>0.51907756720304754</v>
      </c>
      <c r="Z1076" s="35">
        <v>0.52775557574057552</v>
      </c>
      <c r="AA1076" s="35">
        <v>0.52995809649279679</v>
      </c>
      <c r="AB1076" s="35">
        <v>0.53154786295503642</v>
      </c>
      <c r="AC1076" s="35">
        <v>0.53286040893141218</v>
      </c>
      <c r="AD1076" s="35">
        <v>0.53489534417562612</v>
      </c>
      <c r="AE1076" s="35">
        <v>0.52926598907572953</v>
      </c>
      <c r="AF1076" s="35">
        <v>0.53044542107985915</v>
      </c>
      <c r="AG1076" s="35">
        <v>0.53630032557465546</v>
      </c>
      <c r="AH1076" s="35">
        <v>0.53507701330385415</v>
      </c>
      <c r="AI1076" s="35">
        <v>0.5323951877646691</v>
      </c>
      <c r="AK1076" s="28">
        <f t="shared" si="238"/>
        <v>25779.944884318771</v>
      </c>
      <c r="AL1076" s="28">
        <f t="shared" si="239"/>
        <v>25953.878360152376</v>
      </c>
      <c r="AM1076" s="28">
        <f t="shared" si="240"/>
        <v>26387.778787028776</v>
      </c>
      <c r="AN1076" s="28">
        <f t="shared" si="241"/>
        <v>26497.904824639838</v>
      </c>
      <c r="AO1076" s="28">
        <f t="shared" si="242"/>
        <v>26577.39314775182</v>
      </c>
      <c r="AP1076" s="28">
        <f t="shared" si="243"/>
        <v>53286.040893141217</v>
      </c>
      <c r="AQ1076" s="28">
        <f t="shared" si="244"/>
        <v>53489.534417562609</v>
      </c>
      <c r="AR1076" s="28">
        <f t="shared" si="245"/>
        <v>52926.598907572952</v>
      </c>
      <c r="AS1076" s="28">
        <f t="shared" si="246"/>
        <v>53044.542107985915</v>
      </c>
      <c r="AT1076" s="28">
        <f t="shared" si="247"/>
        <v>107260.06511493109</v>
      </c>
      <c r="AU1076" s="28">
        <f t="shared" si="248"/>
        <v>107015.40266077084</v>
      </c>
      <c r="AV1076" s="28">
        <f t="shared" si="249"/>
        <v>106479.03755293382</v>
      </c>
    </row>
    <row r="1077" spans="1:48" x14ac:dyDescent="0.3">
      <c r="A1077" s="7" t="s">
        <v>281</v>
      </c>
      <c r="B1077" s="7" t="s">
        <v>659</v>
      </c>
      <c r="C1077" s="7">
        <v>1312</v>
      </c>
      <c r="D1077" s="2" t="s">
        <v>8</v>
      </c>
      <c r="E1077" s="2">
        <v>917</v>
      </c>
      <c r="F1077" s="2" t="s">
        <v>2459</v>
      </c>
      <c r="G1077" s="2" t="s">
        <v>2486</v>
      </c>
      <c r="H1077" s="8" t="s">
        <v>2196</v>
      </c>
      <c r="J1077" s="1">
        <v>50000</v>
      </c>
      <c r="K1077" s="1">
        <v>50000</v>
      </c>
      <c r="L1077" s="1">
        <v>50000</v>
      </c>
      <c r="M1077" s="1">
        <v>50000</v>
      </c>
      <c r="N1077" s="1">
        <v>70000</v>
      </c>
      <c r="O1077" s="1">
        <v>70000</v>
      </c>
      <c r="P1077" s="1">
        <v>70000</v>
      </c>
      <c r="Q1077" s="1">
        <v>70000</v>
      </c>
      <c r="R1077" s="1">
        <v>70000</v>
      </c>
      <c r="S1077" s="1">
        <v>70000</v>
      </c>
      <c r="T1077" s="1">
        <v>70000</v>
      </c>
      <c r="U1077" s="1">
        <v>70000</v>
      </c>
      <c r="V1077" s="29">
        <v>0.53120000000000001</v>
      </c>
      <c r="X1077" s="35">
        <v>0.51559889768637546</v>
      </c>
      <c r="Y1077" s="35">
        <v>0.51907756720304754</v>
      </c>
      <c r="Z1077" s="35">
        <v>0.52775557574057552</v>
      </c>
      <c r="AA1077" s="35">
        <v>0.52995809649279679</v>
      </c>
      <c r="AB1077" s="35">
        <v>0.53154786295503642</v>
      </c>
      <c r="AC1077" s="35">
        <v>0.53286040893141218</v>
      </c>
      <c r="AD1077" s="35">
        <v>0.53489534417562612</v>
      </c>
      <c r="AE1077" s="35">
        <v>0.52926598907572953</v>
      </c>
      <c r="AF1077" s="35">
        <v>0.53044542107985915</v>
      </c>
      <c r="AG1077" s="35">
        <v>0.53630032557465546</v>
      </c>
      <c r="AH1077" s="35">
        <v>0.53507701330385415</v>
      </c>
      <c r="AI1077" s="35">
        <v>0.5323951877646691</v>
      </c>
      <c r="AK1077" s="28">
        <f t="shared" si="238"/>
        <v>25779.944884318771</v>
      </c>
      <c r="AL1077" s="28">
        <f t="shared" si="239"/>
        <v>25953.878360152376</v>
      </c>
      <c r="AM1077" s="28">
        <f t="shared" si="240"/>
        <v>26387.778787028776</v>
      </c>
      <c r="AN1077" s="28">
        <f t="shared" si="241"/>
        <v>26497.904824639838</v>
      </c>
      <c r="AO1077" s="28">
        <f t="shared" si="242"/>
        <v>37208.350406852551</v>
      </c>
      <c r="AP1077" s="28">
        <f t="shared" si="243"/>
        <v>37300.228625198855</v>
      </c>
      <c r="AQ1077" s="28">
        <f t="shared" si="244"/>
        <v>37442.674092293826</v>
      </c>
      <c r="AR1077" s="28">
        <f t="shared" si="245"/>
        <v>37048.61923530107</v>
      </c>
      <c r="AS1077" s="28">
        <f t="shared" si="246"/>
        <v>37131.179475590143</v>
      </c>
      <c r="AT1077" s="28">
        <f t="shared" si="247"/>
        <v>37541.022790225885</v>
      </c>
      <c r="AU1077" s="28">
        <f t="shared" si="248"/>
        <v>37455.390931269794</v>
      </c>
      <c r="AV1077" s="28">
        <f t="shared" si="249"/>
        <v>37267.663143526835</v>
      </c>
    </row>
    <row r="1078" spans="1:48" x14ac:dyDescent="0.3">
      <c r="A1078" s="7" t="s">
        <v>281</v>
      </c>
      <c r="B1078" s="7" t="s">
        <v>659</v>
      </c>
      <c r="C1078" s="7">
        <v>1312</v>
      </c>
      <c r="D1078" s="2" t="s">
        <v>8</v>
      </c>
      <c r="E1078" s="2">
        <v>917</v>
      </c>
      <c r="F1078" s="2" t="s">
        <v>2460</v>
      </c>
      <c r="G1078" s="2" t="s">
        <v>2486</v>
      </c>
      <c r="H1078" s="8" t="s">
        <v>2197</v>
      </c>
      <c r="J1078" s="1">
        <v>100000</v>
      </c>
      <c r="K1078" s="1">
        <v>100000</v>
      </c>
      <c r="L1078" s="1">
        <v>100000</v>
      </c>
      <c r="M1078" s="1">
        <v>100000</v>
      </c>
      <c r="N1078" s="1">
        <v>100000</v>
      </c>
      <c r="O1078" s="1">
        <v>100000</v>
      </c>
      <c r="P1078" s="1">
        <v>100000</v>
      </c>
      <c r="Q1078" s="1">
        <v>100000</v>
      </c>
      <c r="R1078" s="1">
        <v>100000</v>
      </c>
      <c r="S1078" s="1">
        <v>100000</v>
      </c>
      <c r="T1078" s="1">
        <v>100000</v>
      </c>
      <c r="U1078" s="1">
        <v>100000</v>
      </c>
      <c r="V1078" s="29">
        <v>0.53120000000000001</v>
      </c>
      <c r="X1078" s="35">
        <v>0.51559889768637546</v>
      </c>
      <c r="Y1078" s="35">
        <v>0.51907756720304754</v>
      </c>
      <c r="Z1078" s="35">
        <v>0.52775557574057552</v>
      </c>
      <c r="AA1078" s="35">
        <v>0.52995809649279679</v>
      </c>
      <c r="AB1078" s="35">
        <v>0.53154786295503642</v>
      </c>
      <c r="AC1078" s="35">
        <v>0.53286040893141218</v>
      </c>
      <c r="AD1078" s="35">
        <v>0.53489534417562612</v>
      </c>
      <c r="AE1078" s="35">
        <v>0.52926598907572953</v>
      </c>
      <c r="AF1078" s="35">
        <v>0.53044542107985915</v>
      </c>
      <c r="AG1078" s="35">
        <v>0.53630032557465546</v>
      </c>
      <c r="AH1078" s="35">
        <v>0.53507701330385415</v>
      </c>
      <c r="AI1078" s="35">
        <v>0.5323951877646691</v>
      </c>
      <c r="AK1078" s="28">
        <f t="shared" si="238"/>
        <v>51559.889768637542</v>
      </c>
      <c r="AL1078" s="28">
        <f t="shared" si="239"/>
        <v>51907.756720304751</v>
      </c>
      <c r="AM1078" s="28">
        <f t="shared" si="240"/>
        <v>52775.557574057551</v>
      </c>
      <c r="AN1078" s="28">
        <f t="shared" si="241"/>
        <v>52995.809649279676</v>
      </c>
      <c r="AO1078" s="28">
        <f t="shared" si="242"/>
        <v>53154.78629550364</v>
      </c>
      <c r="AP1078" s="28">
        <f t="shared" si="243"/>
        <v>53286.040893141217</v>
      </c>
      <c r="AQ1078" s="28">
        <f t="shared" si="244"/>
        <v>53489.534417562609</v>
      </c>
      <c r="AR1078" s="28">
        <f t="shared" si="245"/>
        <v>52926.598907572952</v>
      </c>
      <c r="AS1078" s="28">
        <f t="shared" si="246"/>
        <v>53044.542107985915</v>
      </c>
      <c r="AT1078" s="28">
        <f t="shared" si="247"/>
        <v>53630.032557465544</v>
      </c>
      <c r="AU1078" s="28">
        <f t="shared" si="248"/>
        <v>53507.701330385418</v>
      </c>
      <c r="AV1078" s="28">
        <f t="shared" si="249"/>
        <v>53239.51877646691</v>
      </c>
    </row>
    <row r="1079" spans="1:48" x14ac:dyDescent="0.3">
      <c r="A1079" s="7" t="s">
        <v>281</v>
      </c>
      <c r="B1079" s="7" t="s">
        <v>659</v>
      </c>
      <c r="C1079" s="7">
        <v>1312</v>
      </c>
      <c r="D1079" s="2" t="s">
        <v>8</v>
      </c>
      <c r="E1079" s="2">
        <v>917</v>
      </c>
      <c r="F1079" s="2" t="s">
        <v>2461</v>
      </c>
      <c r="G1079" s="2" t="s">
        <v>2486</v>
      </c>
      <c r="H1079" s="8" t="s">
        <v>2198</v>
      </c>
      <c r="J1079" s="1">
        <v>40000</v>
      </c>
      <c r="K1079" s="1">
        <v>40000</v>
      </c>
      <c r="L1079" s="1">
        <v>40000</v>
      </c>
      <c r="M1079" s="1">
        <v>40000</v>
      </c>
      <c r="N1079" s="1">
        <v>90000</v>
      </c>
      <c r="O1079" s="1">
        <v>90000</v>
      </c>
      <c r="P1079" s="1">
        <v>90000</v>
      </c>
      <c r="Q1079" s="1">
        <v>90000</v>
      </c>
      <c r="R1079" s="1">
        <v>90000</v>
      </c>
      <c r="S1079" s="1">
        <v>90000</v>
      </c>
      <c r="T1079" s="1">
        <v>90000</v>
      </c>
      <c r="U1079" s="1">
        <v>90000</v>
      </c>
      <c r="V1079" s="29">
        <v>0.53120000000000001</v>
      </c>
      <c r="X1079" s="35">
        <v>0.51559889768637546</v>
      </c>
      <c r="Y1079" s="35">
        <v>0.51907756720304754</v>
      </c>
      <c r="Z1079" s="35">
        <v>0.52775557574057552</v>
      </c>
      <c r="AA1079" s="35">
        <v>0.52995809649279679</v>
      </c>
      <c r="AB1079" s="35">
        <v>0.53154786295503642</v>
      </c>
      <c r="AC1079" s="35">
        <v>0.53286040893141218</v>
      </c>
      <c r="AD1079" s="35">
        <v>0.53489534417562612</v>
      </c>
      <c r="AE1079" s="35">
        <v>0.52926598907572953</v>
      </c>
      <c r="AF1079" s="35">
        <v>0.53044542107985915</v>
      </c>
      <c r="AG1079" s="35">
        <v>0.53630032557465546</v>
      </c>
      <c r="AH1079" s="35">
        <v>0.53507701330385415</v>
      </c>
      <c r="AI1079" s="35">
        <v>0.5323951877646691</v>
      </c>
      <c r="AK1079" s="28">
        <f t="shared" si="238"/>
        <v>20623.95590745502</v>
      </c>
      <c r="AL1079" s="28">
        <f t="shared" si="239"/>
        <v>20763.1026881219</v>
      </c>
      <c r="AM1079" s="28">
        <f t="shared" si="240"/>
        <v>21110.223029623019</v>
      </c>
      <c r="AN1079" s="28">
        <f t="shared" si="241"/>
        <v>21198.323859711873</v>
      </c>
      <c r="AO1079" s="28">
        <f t="shared" si="242"/>
        <v>47839.307665953274</v>
      </c>
      <c r="AP1079" s="28">
        <f t="shared" si="243"/>
        <v>47957.436803827099</v>
      </c>
      <c r="AQ1079" s="28">
        <f t="shared" si="244"/>
        <v>48140.580975806348</v>
      </c>
      <c r="AR1079" s="28">
        <f t="shared" si="245"/>
        <v>47633.939016815661</v>
      </c>
      <c r="AS1079" s="28">
        <f t="shared" si="246"/>
        <v>47740.087897187324</v>
      </c>
      <c r="AT1079" s="28">
        <f t="shared" si="247"/>
        <v>48267.029301718991</v>
      </c>
      <c r="AU1079" s="28">
        <f t="shared" si="248"/>
        <v>48156.931197346872</v>
      </c>
      <c r="AV1079" s="28">
        <f t="shared" si="249"/>
        <v>47915.566898820216</v>
      </c>
    </row>
    <row r="1080" spans="1:48" x14ac:dyDescent="0.3">
      <c r="A1080" s="7" t="s">
        <v>281</v>
      </c>
      <c r="B1080" s="7" t="s">
        <v>659</v>
      </c>
      <c r="C1080" s="7">
        <v>1312</v>
      </c>
      <c r="D1080" s="2" t="s">
        <v>8</v>
      </c>
      <c r="E1080" s="2">
        <v>917</v>
      </c>
      <c r="F1080" s="2" t="s">
        <v>2462</v>
      </c>
      <c r="G1080" s="2" t="s">
        <v>2486</v>
      </c>
      <c r="H1080" s="8" t="s">
        <v>2199</v>
      </c>
      <c r="J1080" s="1">
        <v>40000</v>
      </c>
      <c r="K1080" s="1">
        <v>40000</v>
      </c>
      <c r="L1080" s="1">
        <v>40000</v>
      </c>
      <c r="M1080" s="1">
        <v>40000</v>
      </c>
      <c r="N1080" s="1">
        <v>90000</v>
      </c>
      <c r="O1080" s="1">
        <v>90000</v>
      </c>
      <c r="P1080" s="1">
        <v>90000</v>
      </c>
      <c r="Q1080" s="1">
        <v>90000</v>
      </c>
      <c r="R1080" s="1">
        <v>90000</v>
      </c>
      <c r="S1080" s="1">
        <v>90000</v>
      </c>
      <c r="T1080" s="1">
        <v>90000</v>
      </c>
      <c r="U1080" s="1">
        <v>90000</v>
      </c>
      <c r="V1080" s="29">
        <v>0.53120000000000001</v>
      </c>
      <c r="X1080" s="35">
        <v>0.51559889768637546</v>
      </c>
      <c r="Y1080" s="35">
        <v>0.51907756720304754</v>
      </c>
      <c r="Z1080" s="35">
        <v>0.52775557574057552</v>
      </c>
      <c r="AA1080" s="35">
        <v>0.52995809649279679</v>
      </c>
      <c r="AB1080" s="35">
        <v>0.53154786295503642</v>
      </c>
      <c r="AC1080" s="35">
        <v>0.53286040893141218</v>
      </c>
      <c r="AD1080" s="35">
        <v>0.53489534417562612</v>
      </c>
      <c r="AE1080" s="35">
        <v>0.52926598907572953</v>
      </c>
      <c r="AF1080" s="35">
        <v>0.53044542107985915</v>
      </c>
      <c r="AG1080" s="35">
        <v>0.53630032557465546</v>
      </c>
      <c r="AH1080" s="35">
        <v>0.53507701330385415</v>
      </c>
      <c r="AI1080" s="35">
        <v>0.5323951877646691</v>
      </c>
      <c r="AK1080" s="28">
        <f t="shared" si="238"/>
        <v>20623.95590745502</v>
      </c>
      <c r="AL1080" s="28">
        <f t="shared" si="239"/>
        <v>20763.1026881219</v>
      </c>
      <c r="AM1080" s="28">
        <f t="shared" si="240"/>
        <v>21110.223029623019</v>
      </c>
      <c r="AN1080" s="28">
        <f t="shared" si="241"/>
        <v>21198.323859711873</v>
      </c>
      <c r="AO1080" s="28">
        <f t="shared" si="242"/>
        <v>47839.307665953274</v>
      </c>
      <c r="AP1080" s="28">
        <f t="shared" si="243"/>
        <v>47957.436803827099</v>
      </c>
      <c r="AQ1080" s="28">
        <f t="shared" si="244"/>
        <v>48140.580975806348</v>
      </c>
      <c r="AR1080" s="28">
        <f t="shared" si="245"/>
        <v>47633.939016815661</v>
      </c>
      <c r="AS1080" s="28">
        <f t="shared" si="246"/>
        <v>47740.087897187324</v>
      </c>
      <c r="AT1080" s="28">
        <f t="shared" si="247"/>
        <v>48267.029301718991</v>
      </c>
      <c r="AU1080" s="28">
        <f t="shared" si="248"/>
        <v>48156.931197346872</v>
      </c>
      <c r="AV1080" s="28">
        <f t="shared" si="249"/>
        <v>47915.566898820216</v>
      </c>
    </row>
    <row r="1081" spans="1:48" x14ac:dyDescent="0.3">
      <c r="A1081" s="7" t="s">
        <v>281</v>
      </c>
      <c r="B1081" s="7" t="s">
        <v>659</v>
      </c>
      <c r="C1081" s="7">
        <v>1312</v>
      </c>
      <c r="D1081" s="2" t="s">
        <v>8</v>
      </c>
      <c r="E1081" s="2">
        <v>917</v>
      </c>
      <c r="F1081" s="2" t="s">
        <v>2463</v>
      </c>
      <c r="G1081" s="2" t="s">
        <v>2486</v>
      </c>
      <c r="H1081" s="8" t="s">
        <v>2200</v>
      </c>
      <c r="J1081" s="1">
        <v>30000</v>
      </c>
      <c r="K1081" s="1">
        <v>30000</v>
      </c>
      <c r="L1081" s="1">
        <v>30000</v>
      </c>
      <c r="M1081" s="1">
        <v>30000</v>
      </c>
      <c r="N1081" s="1">
        <v>30000</v>
      </c>
      <c r="O1081" s="1">
        <v>50000</v>
      </c>
      <c r="P1081" s="1">
        <v>50000</v>
      </c>
      <c r="Q1081" s="1">
        <v>50000</v>
      </c>
      <c r="R1081" s="1">
        <v>30000</v>
      </c>
      <c r="S1081" s="1">
        <v>30000</v>
      </c>
      <c r="T1081" s="1">
        <v>30000</v>
      </c>
      <c r="U1081" s="1">
        <v>30000</v>
      </c>
      <c r="V1081" s="29">
        <v>0.53120000000000001</v>
      </c>
      <c r="X1081" s="35">
        <v>0.51559889768637546</v>
      </c>
      <c r="Y1081" s="35">
        <v>0.51907756720304754</v>
      </c>
      <c r="Z1081" s="35">
        <v>0.52775557574057552</v>
      </c>
      <c r="AA1081" s="35">
        <v>0.52995809649279679</v>
      </c>
      <c r="AB1081" s="35">
        <v>0.53154786295503642</v>
      </c>
      <c r="AC1081" s="35">
        <v>0.53286040893141218</v>
      </c>
      <c r="AD1081" s="35">
        <v>0.53489534417562612</v>
      </c>
      <c r="AE1081" s="35">
        <v>0.52926598907572953</v>
      </c>
      <c r="AF1081" s="35">
        <v>0.53044542107985915</v>
      </c>
      <c r="AG1081" s="35">
        <v>0.53630032557465546</v>
      </c>
      <c r="AH1081" s="35">
        <v>0.53507701330385415</v>
      </c>
      <c r="AI1081" s="35">
        <v>0.5323951877646691</v>
      </c>
      <c r="AK1081" s="28">
        <f t="shared" si="238"/>
        <v>15467.966930591263</v>
      </c>
      <c r="AL1081" s="28">
        <f t="shared" si="239"/>
        <v>15572.327016091425</v>
      </c>
      <c r="AM1081" s="28">
        <f t="shared" si="240"/>
        <v>15832.667272217266</v>
      </c>
      <c r="AN1081" s="28">
        <f t="shared" si="241"/>
        <v>15898.742894783903</v>
      </c>
      <c r="AO1081" s="28">
        <f t="shared" si="242"/>
        <v>15946.435888651093</v>
      </c>
      <c r="AP1081" s="28">
        <f t="shared" si="243"/>
        <v>26643.020446570608</v>
      </c>
      <c r="AQ1081" s="28">
        <f t="shared" si="244"/>
        <v>26744.767208781304</v>
      </c>
      <c r="AR1081" s="28">
        <f t="shared" si="245"/>
        <v>26463.299453786476</v>
      </c>
      <c r="AS1081" s="28">
        <f t="shared" si="246"/>
        <v>15913.362632395774</v>
      </c>
      <c r="AT1081" s="28">
        <f t="shared" si="247"/>
        <v>16089.009767239664</v>
      </c>
      <c r="AU1081" s="28">
        <f t="shared" si="248"/>
        <v>16052.310399115624</v>
      </c>
      <c r="AV1081" s="28">
        <f t="shared" si="249"/>
        <v>15971.855632940073</v>
      </c>
    </row>
    <row r="1082" spans="1:48" x14ac:dyDescent="0.3">
      <c r="A1082" s="7" t="s">
        <v>281</v>
      </c>
      <c r="B1082" s="7" t="s">
        <v>659</v>
      </c>
      <c r="C1082" s="7">
        <v>1312</v>
      </c>
      <c r="D1082" s="2" t="s">
        <v>8</v>
      </c>
      <c r="E1082" s="2">
        <v>917</v>
      </c>
      <c r="F1082" s="2" t="s">
        <v>2464</v>
      </c>
      <c r="G1082" s="2" t="s">
        <v>2486</v>
      </c>
      <c r="H1082" s="8" t="s">
        <v>2201</v>
      </c>
      <c r="J1082" s="1">
        <v>20000</v>
      </c>
      <c r="K1082" s="1">
        <v>20000</v>
      </c>
      <c r="L1082" s="1">
        <v>20000</v>
      </c>
      <c r="M1082" s="1">
        <v>50000</v>
      </c>
      <c r="N1082" s="1">
        <v>50000</v>
      </c>
      <c r="O1082" s="1">
        <v>50000</v>
      </c>
      <c r="P1082" s="1">
        <v>50000</v>
      </c>
      <c r="Q1082" s="1">
        <v>50000</v>
      </c>
      <c r="R1082" s="1">
        <v>50000</v>
      </c>
      <c r="S1082" s="1">
        <v>100000</v>
      </c>
      <c r="T1082" s="1">
        <v>100000</v>
      </c>
      <c r="U1082" s="1">
        <v>100000</v>
      </c>
      <c r="V1082" s="29">
        <v>0.53120000000000001</v>
      </c>
      <c r="X1082" s="35">
        <v>0.51559889768637546</v>
      </c>
      <c r="Y1082" s="35">
        <v>0.51907756720304754</v>
      </c>
      <c r="Z1082" s="35">
        <v>0.52775557574057552</v>
      </c>
      <c r="AA1082" s="35">
        <v>0.52995809649279679</v>
      </c>
      <c r="AB1082" s="35">
        <v>0.53154786295503642</v>
      </c>
      <c r="AC1082" s="35">
        <v>0.53286040893141218</v>
      </c>
      <c r="AD1082" s="35">
        <v>0.53489534417562612</v>
      </c>
      <c r="AE1082" s="35">
        <v>0.52926598907572953</v>
      </c>
      <c r="AF1082" s="35">
        <v>0.53044542107985915</v>
      </c>
      <c r="AG1082" s="35">
        <v>0.53630032557465546</v>
      </c>
      <c r="AH1082" s="35">
        <v>0.53507701330385415</v>
      </c>
      <c r="AI1082" s="35">
        <v>0.5323951877646691</v>
      </c>
      <c r="AK1082" s="28">
        <f t="shared" si="238"/>
        <v>10311.97795372751</v>
      </c>
      <c r="AL1082" s="28">
        <f t="shared" si="239"/>
        <v>10381.55134406095</v>
      </c>
      <c r="AM1082" s="28">
        <f t="shared" si="240"/>
        <v>10555.11151481151</v>
      </c>
      <c r="AN1082" s="28">
        <f t="shared" si="241"/>
        <v>26497.904824639838</v>
      </c>
      <c r="AO1082" s="28">
        <f t="shared" si="242"/>
        <v>26577.39314775182</v>
      </c>
      <c r="AP1082" s="28">
        <f t="shared" si="243"/>
        <v>26643.020446570608</v>
      </c>
      <c r="AQ1082" s="28">
        <f t="shared" si="244"/>
        <v>26744.767208781304</v>
      </c>
      <c r="AR1082" s="28">
        <f t="shared" si="245"/>
        <v>26463.299453786476</v>
      </c>
      <c r="AS1082" s="28">
        <f t="shared" si="246"/>
        <v>26522.271053992958</v>
      </c>
      <c r="AT1082" s="28">
        <f t="shared" si="247"/>
        <v>53630.032557465544</v>
      </c>
      <c r="AU1082" s="28">
        <f t="shared" si="248"/>
        <v>53507.701330385418</v>
      </c>
      <c r="AV1082" s="28">
        <f t="shared" si="249"/>
        <v>53239.51877646691</v>
      </c>
    </row>
    <row r="1083" spans="1:48" x14ac:dyDescent="0.3">
      <c r="A1083" s="7" t="s">
        <v>281</v>
      </c>
      <c r="B1083" s="7" t="s">
        <v>659</v>
      </c>
      <c r="C1083" s="7">
        <v>1312</v>
      </c>
      <c r="D1083" s="2" t="s">
        <v>8</v>
      </c>
      <c r="E1083" s="2">
        <v>917</v>
      </c>
      <c r="F1083" s="2" t="s">
        <v>2465</v>
      </c>
      <c r="G1083" s="2" t="s">
        <v>2486</v>
      </c>
      <c r="H1083" s="8" t="s">
        <v>2202</v>
      </c>
      <c r="J1083" s="1">
        <v>20000</v>
      </c>
      <c r="K1083" s="1">
        <v>20000</v>
      </c>
      <c r="L1083" s="1">
        <v>20000</v>
      </c>
      <c r="M1083" s="1">
        <v>30000</v>
      </c>
      <c r="N1083" s="1">
        <v>30000</v>
      </c>
      <c r="O1083" s="1">
        <v>30000</v>
      </c>
      <c r="P1083" s="1">
        <v>30000</v>
      </c>
      <c r="Q1083" s="1">
        <v>30000</v>
      </c>
      <c r="R1083" s="1">
        <v>30000</v>
      </c>
      <c r="S1083" s="1">
        <v>60000</v>
      </c>
      <c r="T1083" s="1">
        <v>60000</v>
      </c>
      <c r="U1083" s="1">
        <v>60000</v>
      </c>
      <c r="V1083" s="29">
        <v>0.53120000000000001</v>
      </c>
      <c r="X1083" s="35">
        <v>0.51559889768637546</v>
      </c>
      <c r="Y1083" s="35">
        <v>0.51907756720304754</v>
      </c>
      <c r="Z1083" s="35">
        <v>0.52775557574057552</v>
      </c>
      <c r="AA1083" s="35">
        <v>0.52995809649279679</v>
      </c>
      <c r="AB1083" s="35">
        <v>0.53154786295503642</v>
      </c>
      <c r="AC1083" s="35">
        <v>0.53286040893141218</v>
      </c>
      <c r="AD1083" s="35">
        <v>0.53489534417562612</v>
      </c>
      <c r="AE1083" s="35">
        <v>0.52926598907572953</v>
      </c>
      <c r="AF1083" s="35">
        <v>0.53044542107985915</v>
      </c>
      <c r="AG1083" s="35">
        <v>0.53630032557465546</v>
      </c>
      <c r="AH1083" s="35">
        <v>0.53507701330385415</v>
      </c>
      <c r="AI1083" s="35">
        <v>0.5323951877646691</v>
      </c>
      <c r="AK1083" s="28">
        <f t="shared" si="238"/>
        <v>10311.97795372751</v>
      </c>
      <c r="AL1083" s="28">
        <f t="shared" si="239"/>
        <v>10381.55134406095</v>
      </c>
      <c r="AM1083" s="28">
        <f t="shared" si="240"/>
        <v>10555.11151481151</v>
      </c>
      <c r="AN1083" s="28">
        <f t="shared" si="241"/>
        <v>15898.742894783903</v>
      </c>
      <c r="AO1083" s="28">
        <f t="shared" si="242"/>
        <v>15946.435888651093</v>
      </c>
      <c r="AP1083" s="28">
        <f t="shared" si="243"/>
        <v>15985.812267942365</v>
      </c>
      <c r="AQ1083" s="28">
        <f t="shared" si="244"/>
        <v>16046.860325268784</v>
      </c>
      <c r="AR1083" s="28">
        <f t="shared" si="245"/>
        <v>15877.979672271886</v>
      </c>
      <c r="AS1083" s="28">
        <f t="shared" si="246"/>
        <v>15913.362632395774</v>
      </c>
      <c r="AT1083" s="28">
        <f t="shared" si="247"/>
        <v>32178.019534479328</v>
      </c>
      <c r="AU1083" s="28">
        <f t="shared" si="248"/>
        <v>32104.620798231248</v>
      </c>
      <c r="AV1083" s="28">
        <f t="shared" si="249"/>
        <v>31943.711265880145</v>
      </c>
    </row>
    <row r="1084" spans="1:48" x14ac:dyDescent="0.3">
      <c r="A1084" s="7" t="s">
        <v>281</v>
      </c>
      <c r="B1084" s="7" t="s">
        <v>659</v>
      </c>
      <c r="C1084" s="7">
        <v>1312</v>
      </c>
      <c r="D1084" s="2" t="s">
        <v>8</v>
      </c>
      <c r="E1084" s="2">
        <v>917</v>
      </c>
      <c r="F1084" s="2" t="s">
        <v>2466</v>
      </c>
      <c r="G1084" s="2" t="s">
        <v>2486</v>
      </c>
      <c r="H1084" s="8" t="s">
        <v>2203</v>
      </c>
      <c r="J1084" s="1">
        <v>20000</v>
      </c>
      <c r="K1084" s="1">
        <v>20000</v>
      </c>
      <c r="L1084" s="1">
        <v>20000</v>
      </c>
      <c r="M1084" s="1">
        <v>30000</v>
      </c>
      <c r="N1084" s="1">
        <v>30000</v>
      </c>
      <c r="O1084" s="1">
        <v>30000</v>
      </c>
      <c r="P1084" s="1">
        <v>30000</v>
      </c>
      <c r="Q1084" s="1">
        <v>30000</v>
      </c>
      <c r="R1084" s="1">
        <v>30000</v>
      </c>
      <c r="S1084" s="1">
        <v>60000</v>
      </c>
      <c r="T1084" s="1">
        <v>60000</v>
      </c>
      <c r="U1084" s="1">
        <v>60000</v>
      </c>
      <c r="V1084" s="29">
        <v>0.53120000000000001</v>
      </c>
      <c r="X1084" s="35">
        <v>0.51559889768637546</v>
      </c>
      <c r="Y1084" s="35">
        <v>0.51907756720304754</v>
      </c>
      <c r="Z1084" s="35">
        <v>0.52775557574057552</v>
      </c>
      <c r="AA1084" s="35">
        <v>0.52995809649279679</v>
      </c>
      <c r="AB1084" s="35">
        <v>0.53154786295503642</v>
      </c>
      <c r="AC1084" s="35">
        <v>0.53286040893141218</v>
      </c>
      <c r="AD1084" s="35">
        <v>0.53489534417562612</v>
      </c>
      <c r="AE1084" s="35">
        <v>0.52926598907572953</v>
      </c>
      <c r="AF1084" s="35">
        <v>0.53044542107985915</v>
      </c>
      <c r="AG1084" s="35">
        <v>0.53630032557465546</v>
      </c>
      <c r="AH1084" s="35">
        <v>0.53507701330385415</v>
      </c>
      <c r="AI1084" s="35">
        <v>0.5323951877646691</v>
      </c>
      <c r="AK1084" s="28">
        <f t="shared" si="238"/>
        <v>10311.97795372751</v>
      </c>
      <c r="AL1084" s="28">
        <f t="shared" si="239"/>
        <v>10381.55134406095</v>
      </c>
      <c r="AM1084" s="28">
        <f t="shared" si="240"/>
        <v>10555.11151481151</v>
      </c>
      <c r="AN1084" s="28">
        <f t="shared" si="241"/>
        <v>15898.742894783903</v>
      </c>
      <c r="AO1084" s="28">
        <f t="shared" si="242"/>
        <v>15946.435888651093</v>
      </c>
      <c r="AP1084" s="28">
        <f t="shared" si="243"/>
        <v>15985.812267942365</v>
      </c>
      <c r="AQ1084" s="28">
        <f t="shared" si="244"/>
        <v>16046.860325268784</v>
      </c>
      <c r="AR1084" s="28">
        <f t="shared" si="245"/>
        <v>15877.979672271886</v>
      </c>
      <c r="AS1084" s="28">
        <f t="shared" si="246"/>
        <v>15913.362632395774</v>
      </c>
      <c r="AT1084" s="28">
        <f t="shared" si="247"/>
        <v>32178.019534479328</v>
      </c>
      <c r="AU1084" s="28">
        <f t="shared" si="248"/>
        <v>32104.620798231248</v>
      </c>
      <c r="AV1084" s="28">
        <f t="shared" si="249"/>
        <v>31943.711265880145</v>
      </c>
    </row>
    <row r="1085" spans="1:48" x14ac:dyDescent="0.3">
      <c r="A1085" s="7" t="s">
        <v>281</v>
      </c>
      <c r="B1085" s="7" t="s">
        <v>659</v>
      </c>
      <c r="C1085" s="7">
        <v>1312</v>
      </c>
      <c r="D1085" s="2" t="s">
        <v>8</v>
      </c>
      <c r="E1085" s="2">
        <v>917</v>
      </c>
      <c r="F1085" s="2" t="s">
        <v>2467</v>
      </c>
      <c r="G1085" s="2" t="s">
        <v>2486</v>
      </c>
      <c r="H1085" s="8" t="s">
        <v>2204</v>
      </c>
      <c r="J1085" s="1">
        <v>10000</v>
      </c>
      <c r="K1085" s="1">
        <v>10000</v>
      </c>
      <c r="L1085" s="1">
        <v>10000</v>
      </c>
      <c r="M1085" s="1">
        <v>10000</v>
      </c>
      <c r="N1085" s="1">
        <v>10000</v>
      </c>
      <c r="O1085" s="1">
        <v>20000</v>
      </c>
      <c r="P1085" s="1">
        <v>20000</v>
      </c>
      <c r="Q1085" s="1">
        <v>20000</v>
      </c>
      <c r="R1085" s="1">
        <v>20000</v>
      </c>
      <c r="S1085" s="1">
        <v>20000</v>
      </c>
      <c r="T1085" s="1">
        <v>20000</v>
      </c>
      <c r="U1085" s="1">
        <v>20000</v>
      </c>
      <c r="V1085" s="29">
        <v>0.53120000000000001</v>
      </c>
      <c r="X1085" s="35">
        <v>0.51559889768637546</v>
      </c>
      <c r="Y1085" s="35">
        <v>0.51907756720304754</v>
      </c>
      <c r="Z1085" s="35">
        <v>0.52775557574057552</v>
      </c>
      <c r="AA1085" s="35">
        <v>0.52995809649279679</v>
      </c>
      <c r="AB1085" s="35">
        <v>0.53154786295503642</v>
      </c>
      <c r="AC1085" s="35">
        <v>0.53286040893141218</v>
      </c>
      <c r="AD1085" s="35">
        <v>0.53489534417562612</v>
      </c>
      <c r="AE1085" s="35">
        <v>0.52926598907572953</v>
      </c>
      <c r="AF1085" s="35">
        <v>0.53044542107985915</v>
      </c>
      <c r="AG1085" s="35">
        <v>0.53630032557465546</v>
      </c>
      <c r="AH1085" s="35">
        <v>0.53507701330385415</v>
      </c>
      <c r="AI1085" s="35">
        <v>0.5323951877646691</v>
      </c>
      <c r="AK1085" s="28">
        <f t="shared" si="238"/>
        <v>5155.9889768637549</v>
      </c>
      <c r="AL1085" s="28">
        <f t="shared" si="239"/>
        <v>5190.7756720304751</v>
      </c>
      <c r="AM1085" s="28">
        <f t="shared" si="240"/>
        <v>5277.5557574057548</v>
      </c>
      <c r="AN1085" s="28">
        <f t="shared" si="241"/>
        <v>5299.5809649279681</v>
      </c>
      <c r="AO1085" s="28">
        <f t="shared" si="242"/>
        <v>5315.4786295503645</v>
      </c>
      <c r="AP1085" s="28">
        <f t="shared" si="243"/>
        <v>10657.208178628243</v>
      </c>
      <c r="AQ1085" s="28">
        <f t="shared" si="244"/>
        <v>10697.906883512522</v>
      </c>
      <c r="AR1085" s="28">
        <f t="shared" si="245"/>
        <v>10585.31978151459</v>
      </c>
      <c r="AS1085" s="28">
        <f t="shared" si="246"/>
        <v>10608.908421597183</v>
      </c>
      <c r="AT1085" s="28">
        <f t="shared" si="247"/>
        <v>10726.006511493109</v>
      </c>
      <c r="AU1085" s="28">
        <f t="shared" si="248"/>
        <v>10701.540266077083</v>
      </c>
      <c r="AV1085" s="28">
        <f t="shared" si="249"/>
        <v>10647.903755293382</v>
      </c>
    </row>
    <row r="1086" spans="1:48" x14ac:dyDescent="0.3">
      <c r="A1086" s="7" t="s">
        <v>281</v>
      </c>
      <c r="B1086" s="7" t="s">
        <v>659</v>
      </c>
      <c r="C1086" s="7">
        <v>1312</v>
      </c>
      <c r="D1086" s="2" t="s">
        <v>8</v>
      </c>
      <c r="E1086" s="2">
        <v>917</v>
      </c>
      <c r="F1086" s="2" t="s">
        <v>2468</v>
      </c>
      <c r="G1086" s="2" t="s">
        <v>2486</v>
      </c>
      <c r="H1086" s="8" t="s">
        <v>2205</v>
      </c>
      <c r="J1086" s="1">
        <v>20000</v>
      </c>
      <c r="K1086" s="1">
        <v>10000</v>
      </c>
      <c r="L1086" s="1">
        <v>10000</v>
      </c>
      <c r="M1086" s="1">
        <v>10000</v>
      </c>
      <c r="N1086" s="1">
        <v>10000</v>
      </c>
      <c r="O1086" s="1">
        <v>20000</v>
      </c>
      <c r="P1086" s="1">
        <v>20000</v>
      </c>
      <c r="Q1086" s="1">
        <v>20000</v>
      </c>
      <c r="R1086" s="1">
        <v>20000</v>
      </c>
      <c r="S1086" s="1">
        <v>20000</v>
      </c>
      <c r="T1086" s="1">
        <v>20000</v>
      </c>
      <c r="U1086" s="1">
        <v>20000</v>
      </c>
      <c r="V1086" s="29">
        <v>0.53120000000000001</v>
      </c>
      <c r="X1086" s="35">
        <v>0.51559889768637546</v>
      </c>
      <c r="Y1086" s="35">
        <v>0.51907756720304754</v>
      </c>
      <c r="Z1086" s="35">
        <v>0.52775557574057552</v>
      </c>
      <c r="AA1086" s="35">
        <v>0.52995809649279679</v>
      </c>
      <c r="AB1086" s="35">
        <v>0.53154786295503642</v>
      </c>
      <c r="AC1086" s="35">
        <v>0.53286040893141218</v>
      </c>
      <c r="AD1086" s="35">
        <v>0.53489534417562612</v>
      </c>
      <c r="AE1086" s="35">
        <v>0.52926598907572953</v>
      </c>
      <c r="AF1086" s="35">
        <v>0.53044542107985915</v>
      </c>
      <c r="AG1086" s="35">
        <v>0.53630032557465546</v>
      </c>
      <c r="AH1086" s="35">
        <v>0.53507701330385415</v>
      </c>
      <c r="AI1086" s="35">
        <v>0.5323951877646691</v>
      </c>
      <c r="AK1086" s="28">
        <f t="shared" si="238"/>
        <v>10311.97795372751</v>
      </c>
      <c r="AL1086" s="28">
        <f t="shared" si="239"/>
        <v>5190.7756720304751</v>
      </c>
      <c r="AM1086" s="28">
        <f t="shared" si="240"/>
        <v>5277.5557574057548</v>
      </c>
      <c r="AN1086" s="28">
        <f t="shared" si="241"/>
        <v>5299.5809649279681</v>
      </c>
      <c r="AO1086" s="28">
        <f t="shared" si="242"/>
        <v>5315.4786295503645</v>
      </c>
      <c r="AP1086" s="28">
        <f t="shared" si="243"/>
        <v>10657.208178628243</v>
      </c>
      <c r="AQ1086" s="28">
        <f t="shared" si="244"/>
        <v>10697.906883512522</v>
      </c>
      <c r="AR1086" s="28">
        <f t="shared" si="245"/>
        <v>10585.31978151459</v>
      </c>
      <c r="AS1086" s="28">
        <f t="shared" si="246"/>
        <v>10608.908421597183</v>
      </c>
      <c r="AT1086" s="28">
        <f t="shared" si="247"/>
        <v>10726.006511493109</v>
      </c>
      <c r="AU1086" s="28">
        <f t="shared" si="248"/>
        <v>10701.540266077083</v>
      </c>
      <c r="AV1086" s="28">
        <f t="shared" si="249"/>
        <v>10647.903755293382</v>
      </c>
    </row>
    <row r="1087" spans="1:48" x14ac:dyDescent="0.3">
      <c r="A1087" s="7" t="s">
        <v>281</v>
      </c>
      <c r="B1087" s="7" t="s">
        <v>659</v>
      </c>
      <c r="C1087" s="7">
        <v>1312</v>
      </c>
      <c r="D1087" s="2" t="s">
        <v>252</v>
      </c>
      <c r="E1087" s="2">
        <v>999</v>
      </c>
      <c r="F1087" s="2" t="s">
        <v>252</v>
      </c>
      <c r="G1087" s="2" t="s">
        <v>2486</v>
      </c>
      <c r="H1087" s="8" t="s">
        <v>1777</v>
      </c>
      <c r="J1087" s="1">
        <v>2000000</v>
      </c>
      <c r="K1087" s="1">
        <v>2000000</v>
      </c>
      <c r="L1087" s="1">
        <v>2000000</v>
      </c>
      <c r="M1087" s="1">
        <v>3000000</v>
      </c>
      <c r="N1087" s="1">
        <v>3000000</v>
      </c>
      <c r="O1087" s="1">
        <v>3000000</v>
      </c>
      <c r="P1087" s="1">
        <v>3000000</v>
      </c>
      <c r="Q1087" s="1">
        <v>4000000</v>
      </c>
      <c r="R1087" s="1">
        <v>7000000</v>
      </c>
      <c r="S1087" s="1">
        <v>6000000</v>
      </c>
      <c r="T1087" s="1">
        <v>7000000</v>
      </c>
      <c r="U1087" s="1">
        <v>7800000</v>
      </c>
      <c r="V1087" s="29">
        <v>0.53120000000000001</v>
      </c>
      <c r="X1087" s="35">
        <v>0.51559889768637546</v>
      </c>
      <c r="Y1087" s="35">
        <v>0.51907756720304754</v>
      </c>
      <c r="Z1087" s="35">
        <v>0.52775557574057552</v>
      </c>
      <c r="AA1087" s="35">
        <v>0.52995809649279679</v>
      </c>
      <c r="AB1087" s="35">
        <v>0.53154786295503642</v>
      </c>
      <c r="AC1087" s="35">
        <v>0.53286040893141218</v>
      </c>
      <c r="AD1087" s="35">
        <v>0.53489534417562612</v>
      </c>
      <c r="AE1087" s="35">
        <v>0.52926598907572953</v>
      </c>
      <c r="AF1087" s="35">
        <v>0.53044542107985915</v>
      </c>
      <c r="AG1087" s="35">
        <v>0.53630032557465546</v>
      </c>
      <c r="AH1087" s="35">
        <v>0.53507701330385415</v>
      </c>
      <c r="AI1087" s="35">
        <v>0.5323951877646691</v>
      </c>
      <c r="AK1087" s="28">
        <f t="shared" si="238"/>
        <v>1031197.795372751</v>
      </c>
      <c r="AL1087" s="28">
        <f t="shared" si="239"/>
        <v>1038155.1344060951</v>
      </c>
      <c r="AM1087" s="28">
        <f t="shared" si="240"/>
        <v>1055511.1514811511</v>
      </c>
      <c r="AN1087" s="28">
        <f t="shared" si="241"/>
        <v>1589874.2894783905</v>
      </c>
      <c r="AO1087" s="28">
        <f t="shared" si="242"/>
        <v>1594643.5888651093</v>
      </c>
      <c r="AP1087" s="28">
        <f t="shared" si="243"/>
        <v>1598581.2267942366</v>
      </c>
      <c r="AQ1087" s="28">
        <f t="shared" si="244"/>
        <v>1604686.0325268784</v>
      </c>
      <c r="AR1087" s="28">
        <f t="shared" si="245"/>
        <v>2117063.956302918</v>
      </c>
      <c r="AS1087" s="28">
        <f t="shared" si="246"/>
        <v>3713117.947559014</v>
      </c>
      <c r="AT1087" s="28">
        <f t="shared" si="247"/>
        <v>3217801.9534479328</v>
      </c>
      <c r="AU1087" s="28">
        <f t="shared" si="248"/>
        <v>3745539.0931269792</v>
      </c>
      <c r="AV1087" s="28">
        <f t="shared" si="249"/>
        <v>4152682.4645644189</v>
      </c>
    </row>
    <row r="1088" spans="1:48" x14ac:dyDescent="0.3">
      <c r="A1088" s="7" t="s">
        <v>281</v>
      </c>
      <c r="B1088" s="7" t="s">
        <v>659</v>
      </c>
      <c r="C1088" s="7">
        <v>1312</v>
      </c>
      <c r="D1088" s="2" t="s">
        <v>8</v>
      </c>
      <c r="E1088" s="2">
        <v>917</v>
      </c>
      <c r="F1088" s="2" t="s">
        <v>2469</v>
      </c>
      <c r="G1088" s="2" t="s">
        <v>2487</v>
      </c>
      <c r="H1088" s="8" t="s">
        <v>2206</v>
      </c>
      <c r="J1088" s="1">
        <v>90000</v>
      </c>
      <c r="K1088" s="1">
        <v>90000</v>
      </c>
      <c r="L1088" s="1">
        <v>90000</v>
      </c>
      <c r="M1088" s="1">
        <v>90000</v>
      </c>
      <c r="N1088" s="1">
        <v>90000</v>
      </c>
      <c r="O1088" s="1">
        <v>90000</v>
      </c>
      <c r="P1088" s="1">
        <v>90000</v>
      </c>
      <c r="Q1088" s="1">
        <v>90000</v>
      </c>
      <c r="R1088" s="1">
        <v>90000</v>
      </c>
      <c r="S1088" s="1">
        <v>90000</v>
      </c>
      <c r="T1088" s="1">
        <v>90000</v>
      </c>
      <c r="U1088" s="1">
        <v>270000</v>
      </c>
      <c r="V1088" s="29">
        <v>0.53120000000000001</v>
      </c>
      <c r="X1088" s="35">
        <v>0.51559889768637546</v>
      </c>
      <c r="Y1088" s="35">
        <v>0.51907756720304754</v>
      </c>
      <c r="Z1088" s="35">
        <v>0.52775557574057552</v>
      </c>
      <c r="AA1088" s="35">
        <v>0.52995809649279679</v>
      </c>
      <c r="AB1088" s="35">
        <v>0.53154786295503642</v>
      </c>
      <c r="AC1088" s="35">
        <v>0.53286040893141218</v>
      </c>
      <c r="AD1088" s="35">
        <v>0.53489534417562612</v>
      </c>
      <c r="AE1088" s="35">
        <v>0.52926598907572953</v>
      </c>
      <c r="AF1088" s="35">
        <v>0.53044542107985915</v>
      </c>
      <c r="AG1088" s="35">
        <v>0.53630032557465546</v>
      </c>
      <c r="AH1088" s="35">
        <v>0.53507701330385415</v>
      </c>
      <c r="AI1088" s="35">
        <v>0.5323951877646691</v>
      </c>
      <c r="AK1088" s="28">
        <f t="shared" si="238"/>
        <v>46403.900791773791</v>
      </c>
      <c r="AL1088" s="28">
        <f t="shared" si="239"/>
        <v>46716.981048274276</v>
      </c>
      <c r="AM1088" s="28">
        <f t="shared" si="240"/>
        <v>47498.001816651798</v>
      </c>
      <c r="AN1088" s="28">
        <f t="shared" si="241"/>
        <v>47696.228684351714</v>
      </c>
      <c r="AO1088" s="28">
        <f t="shared" si="242"/>
        <v>47839.307665953274</v>
      </c>
      <c r="AP1088" s="28">
        <f t="shared" si="243"/>
        <v>47957.436803827099</v>
      </c>
      <c r="AQ1088" s="28">
        <f t="shared" si="244"/>
        <v>48140.580975806348</v>
      </c>
      <c r="AR1088" s="28">
        <f t="shared" si="245"/>
        <v>47633.939016815661</v>
      </c>
      <c r="AS1088" s="28">
        <f t="shared" si="246"/>
        <v>47740.087897187324</v>
      </c>
      <c r="AT1088" s="28">
        <f t="shared" si="247"/>
        <v>48267.029301718991</v>
      </c>
      <c r="AU1088" s="28">
        <f t="shared" si="248"/>
        <v>48156.931197346872</v>
      </c>
      <c r="AV1088" s="28">
        <f t="shared" si="249"/>
        <v>143746.70069646067</v>
      </c>
    </row>
    <row r="1089" spans="1:48" x14ac:dyDescent="0.3">
      <c r="A1089" s="7" t="s">
        <v>281</v>
      </c>
      <c r="B1089" s="7" t="s">
        <v>659</v>
      </c>
      <c r="C1089" s="7">
        <v>1312</v>
      </c>
      <c r="D1089" s="2" t="s">
        <v>8</v>
      </c>
      <c r="E1089" s="2">
        <v>917</v>
      </c>
      <c r="F1089" s="2" t="s">
        <v>2470</v>
      </c>
      <c r="G1089" s="2" t="s">
        <v>2487</v>
      </c>
      <c r="H1089" s="8" t="s">
        <v>2207</v>
      </c>
      <c r="J1089" s="1">
        <v>56000</v>
      </c>
      <c r="K1089" s="1">
        <v>56000</v>
      </c>
      <c r="L1089" s="1">
        <v>56000</v>
      </c>
      <c r="M1089" s="1">
        <v>56000</v>
      </c>
      <c r="N1089" s="1">
        <v>56000</v>
      </c>
      <c r="O1089" s="1">
        <v>56000</v>
      </c>
      <c r="P1089" s="1">
        <v>56000</v>
      </c>
      <c r="Q1089" s="1">
        <v>56000</v>
      </c>
      <c r="R1089" s="1">
        <v>56000</v>
      </c>
      <c r="S1089" s="1">
        <v>56000</v>
      </c>
      <c r="T1089" s="1">
        <v>56000</v>
      </c>
      <c r="U1089" s="1">
        <v>56000</v>
      </c>
      <c r="V1089" s="29">
        <v>0.53120000000000001</v>
      </c>
      <c r="X1089" s="35">
        <v>0.51559889768637546</v>
      </c>
      <c r="Y1089" s="35">
        <v>0.51907756720304754</v>
      </c>
      <c r="Z1089" s="35">
        <v>0.52775557574057552</v>
      </c>
      <c r="AA1089" s="35">
        <v>0.52995809649279679</v>
      </c>
      <c r="AB1089" s="35">
        <v>0.53154786295503642</v>
      </c>
      <c r="AC1089" s="35">
        <v>0.53286040893141218</v>
      </c>
      <c r="AD1089" s="35">
        <v>0.53489534417562612</v>
      </c>
      <c r="AE1089" s="35">
        <v>0.52926598907572953</v>
      </c>
      <c r="AF1089" s="35">
        <v>0.53044542107985915</v>
      </c>
      <c r="AG1089" s="35">
        <v>0.53630032557465546</v>
      </c>
      <c r="AH1089" s="35">
        <v>0.53507701330385415</v>
      </c>
      <c r="AI1089" s="35">
        <v>0.5323951877646691</v>
      </c>
      <c r="AK1089" s="28">
        <f t="shared" si="238"/>
        <v>28873.538270437024</v>
      </c>
      <c r="AL1089" s="28">
        <f t="shared" si="239"/>
        <v>29068.343763370664</v>
      </c>
      <c r="AM1089" s="28">
        <f t="shared" si="240"/>
        <v>29554.312241472227</v>
      </c>
      <c r="AN1089" s="28">
        <f t="shared" si="241"/>
        <v>29677.653403596622</v>
      </c>
      <c r="AO1089" s="28">
        <f t="shared" si="242"/>
        <v>29766.680325482041</v>
      </c>
      <c r="AP1089" s="28">
        <f t="shared" si="243"/>
        <v>29840.182900159081</v>
      </c>
      <c r="AQ1089" s="28">
        <f t="shared" si="244"/>
        <v>29954.139273835062</v>
      </c>
      <c r="AR1089" s="28">
        <f t="shared" si="245"/>
        <v>29638.895388240853</v>
      </c>
      <c r="AS1089" s="28">
        <f t="shared" si="246"/>
        <v>29704.943580472111</v>
      </c>
      <c r="AT1089" s="28">
        <f t="shared" si="247"/>
        <v>30032.818232180707</v>
      </c>
      <c r="AU1089" s="28">
        <f t="shared" si="248"/>
        <v>29964.312745015832</v>
      </c>
      <c r="AV1089" s="28">
        <f t="shared" si="249"/>
        <v>29814.130514821471</v>
      </c>
    </row>
    <row r="1090" spans="1:48" x14ac:dyDescent="0.3">
      <c r="A1090" s="7" t="s">
        <v>281</v>
      </c>
      <c r="B1090" s="7" t="s">
        <v>659</v>
      </c>
      <c r="C1090" s="7">
        <v>1312</v>
      </c>
      <c r="D1090" s="2" t="s">
        <v>8</v>
      </c>
      <c r="E1090" s="2">
        <v>917</v>
      </c>
      <c r="F1090" s="2" t="s">
        <v>2471</v>
      </c>
      <c r="G1090" s="2" t="s">
        <v>2487</v>
      </c>
      <c r="H1090" s="8" t="s">
        <v>2208</v>
      </c>
      <c r="J1090" s="1">
        <v>218500</v>
      </c>
      <c r="K1090" s="1">
        <v>218500</v>
      </c>
      <c r="L1090" s="1">
        <v>218500</v>
      </c>
      <c r="M1090" s="1">
        <v>218500</v>
      </c>
      <c r="N1090" s="1">
        <v>218500</v>
      </c>
      <c r="O1090" s="1">
        <v>218500</v>
      </c>
      <c r="P1090" s="1">
        <v>218500</v>
      </c>
      <c r="Q1090" s="1">
        <v>218500</v>
      </c>
      <c r="R1090" s="1">
        <v>218500</v>
      </c>
      <c r="S1090" s="1">
        <v>218500</v>
      </c>
      <c r="T1090" s="1">
        <v>218500</v>
      </c>
      <c r="U1090" s="1">
        <v>500000</v>
      </c>
      <c r="V1090" s="29">
        <v>0.53120000000000001</v>
      </c>
      <c r="X1090" s="35">
        <v>0.51559889768637546</v>
      </c>
      <c r="Y1090" s="35">
        <v>0.51907756720304754</v>
      </c>
      <c r="Z1090" s="35">
        <v>0.52775557574057552</v>
      </c>
      <c r="AA1090" s="35">
        <v>0.52995809649279679</v>
      </c>
      <c r="AB1090" s="35">
        <v>0.53154786295503642</v>
      </c>
      <c r="AC1090" s="35">
        <v>0.53286040893141218</v>
      </c>
      <c r="AD1090" s="35">
        <v>0.53489534417562612</v>
      </c>
      <c r="AE1090" s="35">
        <v>0.52926598907572953</v>
      </c>
      <c r="AF1090" s="35">
        <v>0.53044542107985915</v>
      </c>
      <c r="AG1090" s="35">
        <v>0.53630032557465546</v>
      </c>
      <c r="AH1090" s="35">
        <v>0.53507701330385415</v>
      </c>
      <c r="AI1090" s="35">
        <v>0.5323951877646691</v>
      </c>
      <c r="AK1090" s="28">
        <f t="shared" si="238"/>
        <v>112658.35914447304</v>
      </c>
      <c r="AL1090" s="28">
        <f t="shared" si="239"/>
        <v>113418.44843386589</v>
      </c>
      <c r="AM1090" s="28">
        <f t="shared" si="240"/>
        <v>115314.59329931575</v>
      </c>
      <c r="AN1090" s="28">
        <f t="shared" si="241"/>
        <v>115795.8440836761</v>
      </c>
      <c r="AO1090" s="28">
        <f t="shared" si="242"/>
        <v>116143.20805567545</v>
      </c>
      <c r="AP1090" s="28">
        <f t="shared" si="243"/>
        <v>116429.99935151356</v>
      </c>
      <c r="AQ1090" s="28">
        <f t="shared" si="244"/>
        <v>116874.63270237431</v>
      </c>
      <c r="AR1090" s="28">
        <f t="shared" si="245"/>
        <v>115644.6186130469</v>
      </c>
      <c r="AS1090" s="28">
        <f t="shared" si="246"/>
        <v>115902.32450594922</v>
      </c>
      <c r="AT1090" s="28">
        <f t="shared" si="247"/>
        <v>117181.62113806221</v>
      </c>
      <c r="AU1090" s="28">
        <f t="shared" si="248"/>
        <v>116914.32740689213</v>
      </c>
      <c r="AV1090" s="28">
        <f t="shared" si="249"/>
        <v>266197.59388233454</v>
      </c>
    </row>
    <row r="1091" spans="1:48" x14ac:dyDescent="0.3">
      <c r="A1091" s="7" t="s">
        <v>281</v>
      </c>
      <c r="B1091" s="7" t="s">
        <v>659</v>
      </c>
      <c r="C1091" s="7">
        <v>1312</v>
      </c>
      <c r="D1091" s="2" t="s">
        <v>8</v>
      </c>
      <c r="E1091" s="2">
        <v>917</v>
      </c>
      <c r="F1091" s="2" t="s">
        <v>2472</v>
      </c>
      <c r="G1091" s="2" t="s">
        <v>2487</v>
      </c>
      <c r="H1091" s="8" t="s">
        <v>2209</v>
      </c>
      <c r="J1091" s="1">
        <v>90000</v>
      </c>
      <c r="K1091" s="1">
        <v>50000</v>
      </c>
      <c r="L1091" s="1">
        <v>90000</v>
      </c>
      <c r="M1091" s="1">
        <v>90000</v>
      </c>
      <c r="N1091" s="1">
        <v>180000</v>
      </c>
      <c r="O1091" s="1">
        <v>180000</v>
      </c>
      <c r="P1091" s="1">
        <v>180000</v>
      </c>
      <c r="Q1091" s="1">
        <v>180000</v>
      </c>
      <c r="R1091" s="1">
        <v>180000</v>
      </c>
      <c r="S1091" s="1">
        <v>90000</v>
      </c>
      <c r="T1091" s="1">
        <v>90000</v>
      </c>
      <c r="U1091" s="1">
        <v>90000</v>
      </c>
      <c r="V1091" s="29">
        <v>0.53120000000000001</v>
      </c>
      <c r="X1091" s="35">
        <v>0.51559889768637546</v>
      </c>
      <c r="Y1091" s="35">
        <v>0.51907756720304754</v>
      </c>
      <c r="Z1091" s="35">
        <v>0.52775557574057552</v>
      </c>
      <c r="AA1091" s="35">
        <v>0.52995809649279679</v>
      </c>
      <c r="AB1091" s="35">
        <v>0.53154786295503642</v>
      </c>
      <c r="AC1091" s="35">
        <v>0.53286040893141218</v>
      </c>
      <c r="AD1091" s="35">
        <v>0.53489534417562612</v>
      </c>
      <c r="AE1091" s="35">
        <v>0.52926598907572953</v>
      </c>
      <c r="AF1091" s="35">
        <v>0.53044542107985915</v>
      </c>
      <c r="AG1091" s="35">
        <v>0.53630032557465546</v>
      </c>
      <c r="AH1091" s="35">
        <v>0.53507701330385415</v>
      </c>
      <c r="AI1091" s="35">
        <v>0.5323951877646691</v>
      </c>
      <c r="AK1091" s="28">
        <f t="shared" si="238"/>
        <v>46403.900791773791</v>
      </c>
      <c r="AL1091" s="28">
        <f t="shared" si="239"/>
        <v>25953.878360152376</v>
      </c>
      <c r="AM1091" s="28">
        <f t="shared" si="240"/>
        <v>47498.001816651798</v>
      </c>
      <c r="AN1091" s="28">
        <f t="shared" si="241"/>
        <v>47696.228684351714</v>
      </c>
      <c r="AO1091" s="28">
        <f t="shared" si="242"/>
        <v>95678.615331906549</v>
      </c>
      <c r="AP1091" s="28">
        <f t="shared" si="243"/>
        <v>95914.873607654197</v>
      </c>
      <c r="AQ1091" s="28">
        <f t="shared" si="244"/>
        <v>96281.161951612696</v>
      </c>
      <c r="AR1091" s="28">
        <f t="shared" si="245"/>
        <v>95267.878033631321</v>
      </c>
      <c r="AS1091" s="28">
        <f t="shared" si="246"/>
        <v>95480.175794374649</v>
      </c>
      <c r="AT1091" s="28">
        <f t="shared" si="247"/>
        <v>48267.029301718991</v>
      </c>
      <c r="AU1091" s="28">
        <f t="shared" si="248"/>
        <v>48156.931197346872</v>
      </c>
      <c r="AV1091" s="28">
        <f t="shared" si="249"/>
        <v>47915.566898820216</v>
      </c>
    </row>
    <row r="1092" spans="1:48" x14ac:dyDescent="0.3">
      <c r="A1092" s="7" t="s">
        <v>281</v>
      </c>
      <c r="B1092" s="7" t="s">
        <v>659</v>
      </c>
      <c r="C1092" s="7">
        <v>1312</v>
      </c>
      <c r="D1092" s="2" t="s">
        <v>8</v>
      </c>
      <c r="E1092" s="2">
        <v>917</v>
      </c>
      <c r="F1092" s="2" t="s">
        <v>2473</v>
      </c>
      <c r="G1092" s="2" t="s">
        <v>2487</v>
      </c>
      <c r="H1092" s="8" t="s">
        <v>2210</v>
      </c>
      <c r="J1092" s="1">
        <v>154100</v>
      </c>
      <c r="K1092" s="1">
        <v>154100</v>
      </c>
      <c r="L1092" s="1">
        <v>100000</v>
      </c>
      <c r="M1092" s="1">
        <v>154100</v>
      </c>
      <c r="N1092" s="1">
        <v>300000</v>
      </c>
      <c r="O1092" s="1">
        <v>154100</v>
      </c>
      <c r="P1092" s="1">
        <v>154100</v>
      </c>
      <c r="Q1092" s="1">
        <v>154100</v>
      </c>
      <c r="R1092" s="1">
        <v>800000</v>
      </c>
      <c r="S1092" s="1">
        <v>154100</v>
      </c>
      <c r="T1092" s="1">
        <v>154100</v>
      </c>
      <c r="U1092" s="1">
        <v>154100</v>
      </c>
      <c r="V1092" s="29">
        <v>0.53120000000000001</v>
      </c>
      <c r="X1092" s="35">
        <v>0.51559889768637546</v>
      </c>
      <c r="Y1092" s="35">
        <v>0.51907756720304754</v>
      </c>
      <c r="Z1092" s="35">
        <v>0.52775557574057552</v>
      </c>
      <c r="AA1092" s="35">
        <v>0.52995809649279679</v>
      </c>
      <c r="AB1092" s="35">
        <v>0.53154786295503642</v>
      </c>
      <c r="AC1092" s="35">
        <v>0.53286040893141218</v>
      </c>
      <c r="AD1092" s="35">
        <v>0.53489534417562612</v>
      </c>
      <c r="AE1092" s="35">
        <v>0.52926598907572953</v>
      </c>
      <c r="AF1092" s="35">
        <v>0.53044542107985915</v>
      </c>
      <c r="AG1092" s="35">
        <v>0.53630032557465546</v>
      </c>
      <c r="AH1092" s="35">
        <v>0.53507701330385415</v>
      </c>
      <c r="AI1092" s="35">
        <v>0.5323951877646691</v>
      </c>
      <c r="AK1092" s="28">
        <f t="shared" si="238"/>
        <v>79453.790133470451</v>
      </c>
      <c r="AL1092" s="28">
        <f t="shared" si="239"/>
        <v>79989.85310598962</v>
      </c>
      <c r="AM1092" s="28">
        <f t="shared" si="240"/>
        <v>52775.557574057551</v>
      </c>
      <c r="AN1092" s="28">
        <f t="shared" si="241"/>
        <v>81666.54266953998</v>
      </c>
      <c r="AO1092" s="28">
        <f t="shared" si="242"/>
        <v>159464.35888651092</v>
      </c>
      <c r="AP1092" s="28">
        <f t="shared" si="243"/>
        <v>82113.789016330615</v>
      </c>
      <c r="AQ1092" s="28">
        <f t="shared" si="244"/>
        <v>82427.372537463991</v>
      </c>
      <c r="AR1092" s="28">
        <f t="shared" si="245"/>
        <v>81559.888916569922</v>
      </c>
      <c r="AS1092" s="28">
        <f t="shared" si="246"/>
        <v>424356.33686388732</v>
      </c>
      <c r="AT1092" s="28">
        <f t="shared" si="247"/>
        <v>82643.880171054407</v>
      </c>
      <c r="AU1092" s="28">
        <f t="shared" si="248"/>
        <v>82455.367750123929</v>
      </c>
      <c r="AV1092" s="28">
        <f t="shared" si="249"/>
        <v>82042.09843453551</v>
      </c>
    </row>
    <row r="1093" spans="1:48" x14ac:dyDescent="0.3">
      <c r="A1093" s="7" t="s">
        <v>281</v>
      </c>
      <c r="B1093" s="7" t="s">
        <v>659</v>
      </c>
      <c r="C1093" s="7">
        <v>1312</v>
      </c>
      <c r="D1093" s="2" t="s">
        <v>8</v>
      </c>
      <c r="E1093" s="2">
        <v>917</v>
      </c>
      <c r="F1093" s="2" t="s">
        <v>2474</v>
      </c>
      <c r="G1093" s="2" t="s">
        <v>2487</v>
      </c>
      <c r="H1093" s="8" t="s">
        <v>2211</v>
      </c>
      <c r="J1093" s="1">
        <v>216600</v>
      </c>
      <c r="K1093" s="1">
        <v>216600</v>
      </c>
      <c r="L1093" s="1">
        <v>100000</v>
      </c>
      <c r="M1093" s="1">
        <v>216600</v>
      </c>
      <c r="N1093" s="1">
        <v>300000</v>
      </c>
      <c r="O1093" s="1">
        <v>216600</v>
      </c>
      <c r="P1093" s="1">
        <v>216600</v>
      </c>
      <c r="Q1093" s="1">
        <v>216600</v>
      </c>
      <c r="R1093" s="1">
        <v>100000</v>
      </c>
      <c r="S1093" s="1">
        <v>216600</v>
      </c>
      <c r="T1093" s="1">
        <v>216600</v>
      </c>
      <c r="U1093" s="1">
        <v>216600</v>
      </c>
      <c r="V1093" s="29">
        <v>0.53120000000000001</v>
      </c>
      <c r="X1093" s="35">
        <v>0.51559889768637546</v>
      </c>
      <c r="Y1093" s="35">
        <v>0.51907756720304754</v>
      </c>
      <c r="Z1093" s="35">
        <v>0.52775557574057552</v>
      </c>
      <c r="AA1093" s="35">
        <v>0.52995809649279679</v>
      </c>
      <c r="AB1093" s="35">
        <v>0.53154786295503642</v>
      </c>
      <c r="AC1093" s="35">
        <v>0.53286040893141218</v>
      </c>
      <c r="AD1093" s="35">
        <v>0.53489534417562612</v>
      </c>
      <c r="AE1093" s="35">
        <v>0.52926598907572953</v>
      </c>
      <c r="AF1093" s="35">
        <v>0.53044542107985915</v>
      </c>
      <c r="AG1093" s="35">
        <v>0.53630032557465546</v>
      </c>
      <c r="AH1093" s="35">
        <v>0.53507701330385415</v>
      </c>
      <c r="AI1093" s="35">
        <v>0.5323951877646691</v>
      </c>
      <c r="AK1093" s="28">
        <f t="shared" si="238"/>
        <v>111678.72123886892</v>
      </c>
      <c r="AL1093" s="28">
        <f t="shared" si="239"/>
        <v>112432.2010561801</v>
      </c>
      <c r="AM1093" s="28">
        <f t="shared" si="240"/>
        <v>52775.557574057551</v>
      </c>
      <c r="AN1093" s="28">
        <f t="shared" si="241"/>
        <v>114788.92370033979</v>
      </c>
      <c r="AO1093" s="28">
        <f t="shared" si="242"/>
        <v>159464.35888651092</v>
      </c>
      <c r="AP1093" s="28">
        <f t="shared" si="243"/>
        <v>115417.56457454388</v>
      </c>
      <c r="AQ1093" s="28">
        <f t="shared" si="244"/>
        <v>115858.33154844062</v>
      </c>
      <c r="AR1093" s="28">
        <f t="shared" si="245"/>
        <v>114639.01323380301</v>
      </c>
      <c r="AS1093" s="28">
        <f t="shared" si="246"/>
        <v>53044.542107985915</v>
      </c>
      <c r="AT1093" s="28">
        <f t="shared" si="247"/>
        <v>116162.65051947038</v>
      </c>
      <c r="AU1093" s="28">
        <f t="shared" si="248"/>
        <v>115897.68108161481</v>
      </c>
      <c r="AV1093" s="28">
        <f t="shared" si="249"/>
        <v>115316.79766982733</v>
      </c>
    </row>
    <row r="1094" spans="1:48" x14ac:dyDescent="0.3">
      <c r="A1094" s="7" t="s">
        <v>281</v>
      </c>
      <c r="B1094" s="7" t="s">
        <v>659</v>
      </c>
      <c r="C1094" s="7">
        <v>1312</v>
      </c>
      <c r="D1094" s="2" t="s">
        <v>8</v>
      </c>
      <c r="E1094" s="2">
        <v>917</v>
      </c>
      <c r="F1094" s="2" t="s">
        <v>2475</v>
      </c>
      <c r="G1094" s="2" t="s">
        <v>2487</v>
      </c>
      <c r="H1094" s="8" t="s">
        <v>2212</v>
      </c>
      <c r="J1094" s="1">
        <v>169100</v>
      </c>
      <c r="K1094" s="1">
        <v>50000</v>
      </c>
      <c r="L1094" s="1">
        <v>169100</v>
      </c>
      <c r="M1094" s="1">
        <v>169100</v>
      </c>
      <c r="N1094" s="1">
        <v>169100</v>
      </c>
      <c r="O1094" s="1">
        <v>169100</v>
      </c>
      <c r="P1094" s="1">
        <v>169100</v>
      </c>
      <c r="Q1094" s="1">
        <v>169100</v>
      </c>
      <c r="R1094" s="1">
        <v>169100</v>
      </c>
      <c r="S1094" s="1">
        <v>169100</v>
      </c>
      <c r="T1094" s="1">
        <v>169100</v>
      </c>
      <c r="U1094" s="1">
        <v>169100</v>
      </c>
      <c r="V1094" s="29">
        <v>0.53120000000000001</v>
      </c>
      <c r="X1094" s="35">
        <v>0.51559889768637546</v>
      </c>
      <c r="Y1094" s="35">
        <v>0.51907756720304754</v>
      </c>
      <c r="Z1094" s="35">
        <v>0.52775557574057552</v>
      </c>
      <c r="AA1094" s="35">
        <v>0.52995809649279679</v>
      </c>
      <c r="AB1094" s="35">
        <v>0.53154786295503642</v>
      </c>
      <c r="AC1094" s="35">
        <v>0.53286040893141218</v>
      </c>
      <c r="AD1094" s="35">
        <v>0.53489534417562612</v>
      </c>
      <c r="AE1094" s="35">
        <v>0.52926598907572953</v>
      </c>
      <c r="AF1094" s="35">
        <v>0.53044542107985915</v>
      </c>
      <c r="AG1094" s="35">
        <v>0.53630032557465546</v>
      </c>
      <c r="AH1094" s="35">
        <v>0.53507701330385415</v>
      </c>
      <c r="AI1094" s="35">
        <v>0.5323951877646691</v>
      </c>
      <c r="AK1094" s="28">
        <f t="shared" si="238"/>
        <v>87187.773598766085</v>
      </c>
      <c r="AL1094" s="28">
        <f t="shared" si="239"/>
        <v>25953.878360152376</v>
      </c>
      <c r="AM1094" s="28">
        <f t="shared" si="240"/>
        <v>89243.467857731317</v>
      </c>
      <c r="AN1094" s="28">
        <f t="shared" si="241"/>
        <v>89615.914116931934</v>
      </c>
      <c r="AO1094" s="28">
        <f t="shared" si="242"/>
        <v>89884.743625696661</v>
      </c>
      <c r="AP1094" s="28">
        <f t="shared" si="243"/>
        <v>90106.695150301806</v>
      </c>
      <c r="AQ1094" s="28">
        <f t="shared" si="244"/>
        <v>90450.802700098371</v>
      </c>
      <c r="AR1094" s="28">
        <f t="shared" si="245"/>
        <v>89498.878752705859</v>
      </c>
      <c r="AS1094" s="28">
        <f t="shared" si="246"/>
        <v>89698.320704604179</v>
      </c>
      <c r="AT1094" s="28">
        <f t="shared" si="247"/>
        <v>90688.385054674232</v>
      </c>
      <c r="AU1094" s="28">
        <f t="shared" si="248"/>
        <v>90481.522949681734</v>
      </c>
      <c r="AV1094" s="28">
        <f t="shared" si="249"/>
        <v>90028.026251005547</v>
      </c>
    </row>
    <row r="1095" spans="1:48" x14ac:dyDescent="0.3">
      <c r="A1095" s="7" t="s">
        <v>281</v>
      </c>
      <c r="B1095" s="7" t="s">
        <v>659</v>
      </c>
      <c r="C1095" s="7">
        <v>1312</v>
      </c>
      <c r="D1095" s="2" t="s">
        <v>8</v>
      </c>
      <c r="E1095" s="2">
        <v>917</v>
      </c>
      <c r="F1095" s="2" t="s">
        <v>2476</v>
      </c>
      <c r="G1095" s="2" t="s">
        <v>2487</v>
      </c>
      <c r="H1095" s="8" t="s">
        <v>2213</v>
      </c>
      <c r="J1095" s="1">
        <v>153700</v>
      </c>
      <c r="K1095" s="1">
        <v>153700</v>
      </c>
      <c r="L1095" s="1">
        <v>153700</v>
      </c>
      <c r="M1095" s="1">
        <v>153700</v>
      </c>
      <c r="N1095" s="1">
        <v>153700</v>
      </c>
      <c r="O1095" s="1">
        <v>153700</v>
      </c>
      <c r="P1095" s="1">
        <v>153700</v>
      </c>
      <c r="Q1095" s="1">
        <v>153700</v>
      </c>
      <c r="R1095" s="1">
        <v>153700</v>
      </c>
      <c r="S1095" s="1">
        <v>153700</v>
      </c>
      <c r="T1095" s="1">
        <v>153700</v>
      </c>
      <c r="U1095" s="1">
        <v>153700</v>
      </c>
      <c r="V1095" s="29">
        <v>0.53120000000000001</v>
      </c>
      <c r="X1095" s="35">
        <v>0.51559889768637546</v>
      </c>
      <c r="Y1095" s="35">
        <v>0.51907756720304754</v>
      </c>
      <c r="Z1095" s="35">
        <v>0.52775557574057552</v>
      </c>
      <c r="AA1095" s="35">
        <v>0.52995809649279679</v>
      </c>
      <c r="AB1095" s="35">
        <v>0.53154786295503642</v>
      </c>
      <c r="AC1095" s="35">
        <v>0.53286040893141218</v>
      </c>
      <c r="AD1095" s="35">
        <v>0.53489534417562612</v>
      </c>
      <c r="AE1095" s="35">
        <v>0.52926598907572953</v>
      </c>
      <c r="AF1095" s="35">
        <v>0.53044542107985915</v>
      </c>
      <c r="AG1095" s="35">
        <v>0.53630032557465546</v>
      </c>
      <c r="AH1095" s="35">
        <v>0.53507701330385415</v>
      </c>
      <c r="AI1095" s="35">
        <v>0.5323951877646691</v>
      </c>
      <c r="AK1095" s="28">
        <f t="shared" si="238"/>
        <v>79247.550574395907</v>
      </c>
      <c r="AL1095" s="28">
        <f t="shared" si="239"/>
        <v>79782.222079108411</v>
      </c>
      <c r="AM1095" s="28">
        <f t="shared" si="240"/>
        <v>81116.031991326454</v>
      </c>
      <c r="AN1095" s="28">
        <f t="shared" si="241"/>
        <v>81454.559430942871</v>
      </c>
      <c r="AO1095" s="28">
        <f t="shared" si="242"/>
        <v>81698.906536189097</v>
      </c>
      <c r="AP1095" s="28">
        <f t="shared" si="243"/>
        <v>81900.644852758051</v>
      </c>
      <c r="AQ1095" s="28">
        <f t="shared" si="244"/>
        <v>82213.414399793735</v>
      </c>
      <c r="AR1095" s="28">
        <f t="shared" si="245"/>
        <v>81348.182520939634</v>
      </c>
      <c r="AS1095" s="28">
        <f t="shared" si="246"/>
        <v>81529.461219974357</v>
      </c>
      <c r="AT1095" s="28">
        <f t="shared" si="247"/>
        <v>82429.36004082454</v>
      </c>
      <c r="AU1095" s="28">
        <f t="shared" si="248"/>
        <v>82241.336944802388</v>
      </c>
      <c r="AV1095" s="28">
        <f t="shared" si="249"/>
        <v>81829.140359429643</v>
      </c>
    </row>
    <row r="1096" spans="1:48" x14ac:dyDescent="0.3">
      <c r="A1096" s="7" t="s">
        <v>281</v>
      </c>
      <c r="B1096" s="7" t="s">
        <v>659</v>
      </c>
      <c r="C1096" s="7">
        <v>1312</v>
      </c>
      <c r="D1096" s="2" t="s">
        <v>8</v>
      </c>
      <c r="E1096" s="2">
        <v>917</v>
      </c>
      <c r="F1096" s="2" t="s">
        <v>2768</v>
      </c>
      <c r="G1096" s="2" t="s">
        <v>2487</v>
      </c>
      <c r="H1096" s="8" t="s">
        <v>2214</v>
      </c>
      <c r="J1096" s="1">
        <v>269000</v>
      </c>
      <c r="K1096" s="1">
        <v>200000</v>
      </c>
      <c r="L1096" s="1">
        <v>279000</v>
      </c>
      <c r="M1096" s="1">
        <v>279000</v>
      </c>
      <c r="N1096" s="1">
        <v>400000</v>
      </c>
      <c r="O1096" s="1">
        <v>279000</v>
      </c>
      <c r="P1096" s="1">
        <v>279000</v>
      </c>
      <c r="Q1096" s="1">
        <v>279000</v>
      </c>
      <c r="R1096" s="1">
        <v>279000</v>
      </c>
      <c r="S1096" s="1">
        <v>279000</v>
      </c>
      <c r="T1096" s="1">
        <v>279000</v>
      </c>
      <c r="U1096" s="1">
        <v>500000</v>
      </c>
      <c r="V1096" s="29">
        <v>0.53120000000000001</v>
      </c>
      <c r="X1096" s="35">
        <v>0.51559889768637546</v>
      </c>
      <c r="Y1096" s="35">
        <v>0.51907756720304754</v>
      </c>
      <c r="Z1096" s="35">
        <v>0.52775557574057552</v>
      </c>
      <c r="AA1096" s="35">
        <v>0.52995809649279679</v>
      </c>
      <c r="AB1096" s="35">
        <v>0.53154786295503642</v>
      </c>
      <c r="AC1096" s="35">
        <v>0.53286040893141218</v>
      </c>
      <c r="AD1096" s="35">
        <v>0.53489534417562612</v>
      </c>
      <c r="AE1096" s="35">
        <v>0.52926598907572953</v>
      </c>
      <c r="AF1096" s="35">
        <v>0.53044542107985915</v>
      </c>
      <c r="AG1096" s="35">
        <v>0.53630032557465546</v>
      </c>
      <c r="AH1096" s="35">
        <v>0.53507701330385415</v>
      </c>
      <c r="AI1096" s="35">
        <v>0.5323951877646691</v>
      </c>
      <c r="AK1096" s="28">
        <f t="shared" si="238"/>
        <v>138696.10347763498</v>
      </c>
      <c r="AL1096" s="28">
        <f t="shared" si="239"/>
        <v>103815.5134406095</v>
      </c>
      <c r="AM1096" s="28">
        <f t="shared" si="240"/>
        <v>147243.80563162058</v>
      </c>
      <c r="AN1096" s="28">
        <f t="shared" si="241"/>
        <v>147858.3089214903</v>
      </c>
      <c r="AO1096" s="28">
        <f t="shared" si="242"/>
        <v>212619.14518201456</v>
      </c>
      <c r="AP1096" s="28">
        <f t="shared" si="243"/>
        <v>148668.054091864</v>
      </c>
      <c r="AQ1096" s="28">
        <f t="shared" si="244"/>
        <v>149235.80102499967</v>
      </c>
      <c r="AR1096" s="28">
        <f t="shared" si="245"/>
        <v>147665.21095212855</v>
      </c>
      <c r="AS1096" s="28">
        <f t="shared" si="246"/>
        <v>147994.2724812807</v>
      </c>
      <c r="AT1096" s="28">
        <f t="shared" si="247"/>
        <v>149627.79083532887</v>
      </c>
      <c r="AU1096" s="28">
        <f t="shared" si="248"/>
        <v>149286.4867117753</v>
      </c>
      <c r="AV1096" s="28">
        <f t="shared" si="249"/>
        <v>266197.59388233454</v>
      </c>
    </row>
    <row r="1097" spans="1:48" x14ac:dyDescent="0.3">
      <c r="A1097" s="7" t="s">
        <v>281</v>
      </c>
      <c r="B1097" s="7" t="s">
        <v>659</v>
      </c>
      <c r="C1097" s="7">
        <v>1312</v>
      </c>
      <c r="D1097" s="2" t="s">
        <v>8</v>
      </c>
      <c r="E1097" s="2">
        <v>917</v>
      </c>
      <c r="F1097" s="2" t="s">
        <v>2769</v>
      </c>
      <c r="G1097" s="2" t="s">
        <v>2487</v>
      </c>
      <c r="H1097" s="8" t="s">
        <v>2215</v>
      </c>
      <c r="J1097" s="1">
        <v>151500</v>
      </c>
      <c r="K1097" s="1">
        <v>100000</v>
      </c>
      <c r="L1097" s="1">
        <v>151500</v>
      </c>
      <c r="M1097" s="1">
        <v>151500</v>
      </c>
      <c r="N1097" s="1">
        <v>300000</v>
      </c>
      <c r="O1097" s="1">
        <v>151500</v>
      </c>
      <c r="P1097" s="1">
        <v>151500</v>
      </c>
      <c r="Q1097" s="1">
        <v>151500</v>
      </c>
      <c r="R1097" s="1">
        <v>100000</v>
      </c>
      <c r="S1097" s="1">
        <v>151500</v>
      </c>
      <c r="T1097" s="1">
        <v>151500</v>
      </c>
      <c r="U1097" s="1">
        <v>151500</v>
      </c>
      <c r="V1097" s="29">
        <v>0.53120000000000001</v>
      </c>
      <c r="X1097" s="35">
        <v>0.51559889768637546</v>
      </c>
      <c r="Y1097" s="35">
        <v>0.51907756720304754</v>
      </c>
      <c r="Z1097" s="35">
        <v>0.52775557574057552</v>
      </c>
      <c r="AA1097" s="35">
        <v>0.52995809649279679</v>
      </c>
      <c r="AB1097" s="35">
        <v>0.53154786295503642</v>
      </c>
      <c r="AC1097" s="35">
        <v>0.53286040893141218</v>
      </c>
      <c r="AD1097" s="35">
        <v>0.53489534417562612</v>
      </c>
      <c r="AE1097" s="35">
        <v>0.52926598907572953</v>
      </c>
      <c r="AF1097" s="35">
        <v>0.53044542107985915</v>
      </c>
      <c r="AG1097" s="35">
        <v>0.53630032557465546</v>
      </c>
      <c r="AH1097" s="35">
        <v>0.53507701330385415</v>
      </c>
      <c r="AI1097" s="35">
        <v>0.5323951877646691</v>
      </c>
      <c r="AK1097" s="28">
        <f t="shared" si="238"/>
        <v>78113.232999485888</v>
      </c>
      <c r="AL1097" s="28">
        <f t="shared" si="239"/>
        <v>51907.756720304751</v>
      </c>
      <c r="AM1097" s="28">
        <f t="shared" si="240"/>
        <v>79954.969724697192</v>
      </c>
      <c r="AN1097" s="28">
        <f t="shared" si="241"/>
        <v>80288.651618658711</v>
      </c>
      <c r="AO1097" s="28">
        <f t="shared" si="242"/>
        <v>159464.35888651092</v>
      </c>
      <c r="AP1097" s="28">
        <f t="shared" si="243"/>
        <v>80728.351953108941</v>
      </c>
      <c r="AQ1097" s="28">
        <f t="shared" si="244"/>
        <v>81036.644642607353</v>
      </c>
      <c r="AR1097" s="28">
        <f t="shared" si="245"/>
        <v>80183.79734497302</v>
      </c>
      <c r="AS1097" s="28">
        <f t="shared" si="246"/>
        <v>53044.542107985915</v>
      </c>
      <c r="AT1097" s="28">
        <f t="shared" si="247"/>
        <v>81249.499324560296</v>
      </c>
      <c r="AU1097" s="28">
        <f t="shared" si="248"/>
        <v>81064.167515533903</v>
      </c>
      <c r="AV1097" s="28">
        <f t="shared" si="249"/>
        <v>80657.870946347364</v>
      </c>
    </row>
    <row r="1098" spans="1:48" x14ac:dyDescent="0.3">
      <c r="A1098" s="7" t="s">
        <v>281</v>
      </c>
      <c r="B1098" s="7" t="s">
        <v>659</v>
      </c>
      <c r="C1098" s="7">
        <v>1312</v>
      </c>
      <c r="D1098" s="2" t="s">
        <v>8</v>
      </c>
      <c r="E1098" s="2">
        <v>917</v>
      </c>
      <c r="F1098" s="2" t="s">
        <v>2477</v>
      </c>
      <c r="G1098" s="2" t="s">
        <v>2487</v>
      </c>
      <c r="H1098" s="8" t="s">
        <v>2216</v>
      </c>
      <c r="J1098" s="1">
        <v>117000</v>
      </c>
      <c r="K1098" s="1">
        <v>117000</v>
      </c>
      <c r="L1098" s="1">
        <v>117000</v>
      </c>
      <c r="M1098" s="1">
        <v>117000</v>
      </c>
      <c r="N1098" s="1">
        <v>300000</v>
      </c>
      <c r="O1098" s="1">
        <v>117000</v>
      </c>
      <c r="P1098" s="1">
        <v>117000</v>
      </c>
      <c r="Q1098" s="1">
        <v>117000</v>
      </c>
      <c r="R1098" s="1">
        <v>117000</v>
      </c>
      <c r="S1098" s="1">
        <v>117000</v>
      </c>
      <c r="T1098" s="1">
        <v>117000</v>
      </c>
      <c r="U1098" s="1">
        <v>117000</v>
      </c>
      <c r="V1098" s="29">
        <v>0.53120000000000001</v>
      </c>
      <c r="X1098" s="35">
        <v>0.51559889768637546</v>
      </c>
      <c r="Y1098" s="35">
        <v>0.51907756720304754</v>
      </c>
      <c r="Z1098" s="35">
        <v>0.52775557574057552</v>
      </c>
      <c r="AA1098" s="35">
        <v>0.52995809649279679</v>
      </c>
      <c r="AB1098" s="35">
        <v>0.53154786295503642</v>
      </c>
      <c r="AC1098" s="35">
        <v>0.53286040893141218</v>
      </c>
      <c r="AD1098" s="35">
        <v>0.53489534417562612</v>
      </c>
      <c r="AE1098" s="35">
        <v>0.52926598907572953</v>
      </c>
      <c r="AF1098" s="35">
        <v>0.53044542107985915</v>
      </c>
      <c r="AG1098" s="35">
        <v>0.53630032557465546</v>
      </c>
      <c r="AH1098" s="35">
        <v>0.53507701330385415</v>
      </c>
      <c r="AI1098" s="35">
        <v>0.5323951877646691</v>
      </c>
      <c r="AK1098" s="28">
        <f t="shared" si="238"/>
        <v>60325.071029305931</v>
      </c>
      <c r="AL1098" s="28">
        <f t="shared" si="239"/>
        <v>60732.075362756565</v>
      </c>
      <c r="AM1098" s="28">
        <f t="shared" si="240"/>
        <v>61747.402361647335</v>
      </c>
      <c r="AN1098" s="28">
        <f t="shared" si="241"/>
        <v>62005.097289657228</v>
      </c>
      <c r="AO1098" s="28">
        <f t="shared" si="242"/>
        <v>159464.35888651092</v>
      </c>
      <c r="AP1098" s="28">
        <f t="shared" si="243"/>
        <v>62344.667844975222</v>
      </c>
      <c r="AQ1098" s="28">
        <f t="shared" si="244"/>
        <v>62582.755268548259</v>
      </c>
      <c r="AR1098" s="28">
        <f t="shared" si="245"/>
        <v>61924.120721860352</v>
      </c>
      <c r="AS1098" s="28">
        <f t="shared" si="246"/>
        <v>62062.114266343517</v>
      </c>
      <c r="AT1098" s="28">
        <f t="shared" si="247"/>
        <v>62747.138092234687</v>
      </c>
      <c r="AU1098" s="28">
        <f t="shared" si="248"/>
        <v>62604.010556550937</v>
      </c>
      <c r="AV1098" s="28">
        <f t="shared" si="249"/>
        <v>62290.236968466284</v>
      </c>
    </row>
    <row r="1099" spans="1:48" x14ac:dyDescent="0.3">
      <c r="A1099" s="7" t="s">
        <v>281</v>
      </c>
      <c r="B1099" s="7" t="s">
        <v>659</v>
      </c>
      <c r="C1099" s="7">
        <v>1312</v>
      </c>
      <c r="D1099" s="2" t="s">
        <v>8</v>
      </c>
      <c r="E1099" s="2">
        <v>917</v>
      </c>
      <c r="F1099" s="2" t="s">
        <v>2478</v>
      </c>
      <c r="G1099" s="2" t="s">
        <v>2487</v>
      </c>
      <c r="H1099" s="8" t="s">
        <v>2217</v>
      </c>
      <c r="J1099" s="1">
        <v>354600</v>
      </c>
      <c r="K1099" s="1">
        <v>254600</v>
      </c>
      <c r="L1099" s="1">
        <v>250000</v>
      </c>
      <c r="M1099" s="1">
        <v>354600</v>
      </c>
      <c r="N1099" s="1">
        <v>354600</v>
      </c>
      <c r="O1099" s="1">
        <v>354600</v>
      </c>
      <c r="P1099" s="1">
        <v>354600</v>
      </c>
      <c r="Q1099" s="1">
        <v>354600</v>
      </c>
      <c r="R1099" s="1">
        <v>200000</v>
      </c>
      <c r="S1099" s="1">
        <v>354600</v>
      </c>
      <c r="T1099" s="1">
        <v>354600</v>
      </c>
      <c r="U1099" s="1">
        <v>354600</v>
      </c>
      <c r="V1099" s="29">
        <v>0.53120000000000001</v>
      </c>
      <c r="X1099" s="35">
        <v>0.51559889768637546</v>
      </c>
      <c r="Y1099" s="35">
        <v>0.51907756720304754</v>
      </c>
      <c r="Z1099" s="35">
        <v>0.52775557574057552</v>
      </c>
      <c r="AA1099" s="35">
        <v>0.52995809649279679</v>
      </c>
      <c r="AB1099" s="35">
        <v>0.53154786295503642</v>
      </c>
      <c r="AC1099" s="35">
        <v>0.53286040893141218</v>
      </c>
      <c r="AD1099" s="35">
        <v>0.53489534417562612</v>
      </c>
      <c r="AE1099" s="35">
        <v>0.52926598907572953</v>
      </c>
      <c r="AF1099" s="35">
        <v>0.53044542107985915</v>
      </c>
      <c r="AG1099" s="35">
        <v>0.53630032557465546</v>
      </c>
      <c r="AH1099" s="35">
        <v>0.53507701330385415</v>
      </c>
      <c r="AI1099" s="35">
        <v>0.5323951877646691</v>
      </c>
      <c r="AK1099" s="28">
        <f t="shared" si="238"/>
        <v>182831.36911958875</v>
      </c>
      <c r="AL1099" s="28">
        <f t="shared" si="239"/>
        <v>132157.1486098959</v>
      </c>
      <c r="AM1099" s="28">
        <f t="shared" si="240"/>
        <v>131938.89393514389</v>
      </c>
      <c r="AN1099" s="28">
        <f t="shared" si="241"/>
        <v>187923.14101634573</v>
      </c>
      <c r="AO1099" s="28">
        <f t="shared" si="242"/>
        <v>188486.87220385592</v>
      </c>
      <c r="AP1099" s="28">
        <f t="shared" si="243"/>
        <v>188952.30100707876</v>
      </c>
      <c r="AQ1099" s="28">
        <f t="shared" si="244"/>
        <v>189673.88904467702</v>
      </c>
      <c r="AR1099" s="28">
        <f t="shared" si="245"/>
        <v>187677.71972625368</v>
      </c>
      <c r="AS1099" s="28">
        <f t="shared" si="246"/>
        <v>106089.08421597183</v>
      </c>
      <c r="AT1099" s="28">
        <f t="shared" si="247"/>
        <v>190172.09544877283</v>
      </c>
      <c r="AU1099" s="28">
        <f t="shared" si="248"/>
        <v>189738.30891754667</v>
      </c>
      <c r="AV1099" s="28">
        <f t="shared" si="249"/>
        <v>188787.33358135168</v>
      </c>
    </row>
    <row r="1100" spans="1:48" x14ac:dyDescent="0.3">
      <c r="A1100" s="7" t="s">
        <v>281</v>
      </c>
      <c r="B1100" s="7" t="s">
        <v>659</v>
      </c>
      <c r="C1100" s="7">
        <v>1312</v>
      </c>
      <c r="D1100" s="2" t="s">
        <v>8</v>
      </c>
      <c r="E1100" s="2">
        <v>917</v>
      </c>
      <c r="F1100" s="2" t="s">
        <v>2479</v>
      </c>
      <c r="G1100" s="2" t="s">
        <v>2487</v>
      </c>
      <c r="H1100" s="8" t="s">
        <v>2218</v>
      </c>
      <c r="J1100" s="1">
        <v>90000</v>
      </c>
      <c r="K1100" s="1">
        <v>50000</v>
      </c>
      <c r="L1100" s="1">
        <v>90000</v>
      </c>
      <c r="M1100" s="1">
        <v>180000</v>
      </c>
      <c r="N1100" s="1">
        <v>180000</v>
      </c>
      <c r="O1100" s="1">
        <v>270000</v>
      </c>
      <c r="P1100" s="1">
        <v>270000</v>
      </c>
      <c r="Q1100" s="1">
        <v>270000</v>
      </c>
      <c r="R1100" s="1">
        <v>100000</v>
      </c>
      <c r="S1100" s="1">
        <v>180000</v>
      </c>
      <c r="T1100" s="1">
        <v>180000</v>
      </c>
      <c r="U1100" s="1">
        <v>360000</v>
      </c>
      <c r="V1100" s="29">
        <v>0.53120000000000001</v>
      </c>
      <c r="X1100" s="35">
        <v>0.51559889768637546</v>
      </c>
      <c r="Y1100" s="35">
        <v>0.51907756720304754</v>
      </c>
      <c r="Z1100" s="35">
        <v>0.52775557574057552</v>
      </c>
      <c r="AA1100" s="35">
        <v>0.52995809649279679</v>
      </c>
      <c r="AB1100" s="35">
        <v>0.53154786295503642</v>
      </c>
      <c r="AC1100" s="35">
        <v>0.53286040893141218</v>
      </c>
      <c r="AD1100" s="35">
        <v>0.53489534417562612</v>
      </c>
      <c r="AE1100" s="35">
        <v>0.52926598907572953</v>
      </c>
      <c r="AF1100" s="35">
        <v>0.53044542107985915</v>
      </c>
      <c r="AG1100" s="35">
        <v>0.53630032557465546</v>
      </c>
      <c r="AH1100" s="35">
        <v>0.53507701330385415</v>
      </c>
      <c r="AI1100" s="35">
        <v>0.5323951877646691</v>
      </c>
      <c r="AK1100" s="28">
        <f t="shared" si="238"/>
        <v>46403.900791773791</v>
      </c>
      <c r="AL1100" s="28">
        <f t="shared" si="239"/>
        <v>25953.878360152376</v>
      </c>
      <c r="AM1100" s="28">
        <f t="shared" si="240"/>
        <v>47498.001816651798</v>
      </c>
      <c r="AN1100" s="28">
        <f t="shared" si="241"/>
        <v>95392.457368703428</v>
      </c>
      <c r="AO1100" s="28">
        <f t="shared" si="242"/>
        <v>95678.615331906549</v>
      </c>
      <c r="AP1100" s="28">
        <f t="shared" si="243"/>
        <v>143872.31041148127</v>
      </c>
      <c r="AQ1100" s="28">
        <f t="shared" si="244"/>
        <v>144421.74292741905</v>
      </c>
      <c r="AR1100" s="28">
        <f t="shared" si="245"/>
        <v>142901.81705044696</v>
      </c>
      <c r="AS1100" s="28">
        <f t="shared" si="246"/>
        <v>53044.542107985915</v>
      </c>
      <c r="AT1100" s="28">
        <f t="shared" si="247"/>
        <v>96534.058603437981</v>
      </c>
      <c r="AU1100" s="28">
        <f t="shared" si="248"/>
        <v>96313.862394693744</v>
      </c>
      <c r="AV1100" s="28">
        <f t="shared" si="249"/>
        <v>191662.26759528086</v>
      </c>
    </row>
    <row r="1101" spans="1:48" x14ac:dyDescent="0.3">
      <c r="A1101" s="7" t="s">
        <v>281</v>
      </c>
      <c r="B1101" s="7" t="s">
        <v>659</v>
      </c>
      <c r="C1101" s="7">
        <v>1312</v>
      </c>
      <c r="D1101" s="2" t="s">
        <v>8</v>
      </c>
      <c r="E1101" s="2">
        <v>917</v>
      </c>
      <c r="F1101" s="2" t="s">
        <v>2480</v>
      </c>
      <c r="G1101" s="2" t="s">
        <v>2487</v>
      </c>
      <c r="H1101" s="8" t="s">
        <v>2219</v>
      </c>
      <c r="J1101" s="1">
        <v>139000</v>
      </c>
      <c r="K1101" s="1">
        <v>139000</v>
      </c>
      <c r="L1101" s="1">
        <v>100000</v>
      </c>
      <c r="M1101" s="1">
        <v>139000</v>
      </c>
      <c r="N1101" s="1">
        <v>300000</v>
      </c>
      <c r="O1101" s="1">
        <v>139000</v>
      </c>
      <c r="P1101" s="1">
        <v>139000</v>
      </c>
      <c r="Q1101" s="1">
        <v>139000</v>
      </c>
      <c r="R1101" s="1">
        <v>139000</v>
      </c>
      <c r="S1101" s="1">
        <v>139000</v>
      </c>
      <c r="T1101" s="1">
        <v>139000</v>
      </c>
      <c r="U1101" s="1">
        <v>500000</v>
      </c>
      <c r="V1101" s="29">
        <v>0.53120000000000001</v>
      </c>
      <c r="X1101" s="35">
        <v>0.51559889768637546</v>
      </c>
      <c r="Y1101" s="35">
        <v>0.51907756720304754</v>
      </c>
      <c r="Z1101" s="35">
        <v>0.52775557574057552</v>
      </c>
      <c r="AA1101" s="35">
        <v>0.52995809649279679</v>
      </c>
      <c r="AB1101" s="35">
        <v>0.53154786295503642</v>
      </c>
      <c r="AC1101" s="35">
        <v>0.53286040893141218</v>
      </c>
      <c r="AD1101" s="35">
        <v>0.53489534417562612</v>
      </c>
      <c r="AE1101" s="35">
        <v>0.52926598907572953</v>
      </c>
      <c r="AF1101" s="35">
        <v>0.53044542107985915</v>
      </c>
      <c r="AG1101" s="35">
        <v>0.53630032557465546</v>
      </c>
      <c r="AH1101" s="35">
        <v>0.53507701330385415</v>
      </c>
      <c r="AI1101" s="35">
        <v>0.5323951877646691</v>
      </c>
      <c r="AK1101" s="28">
        <f t="shared" si="238"/>
        <v>71668.246778406188</v>
      </c>
      <c r="AL1101" s="28">
        <f t="shared" si="239"/>
        <v>72151.781841223608</v>
      </c>
      <c r="AM1101" s="28">
        <f t="shared" si="240"/>
        <v>52775.557574057551</v>
      </c>
      <c r="AN1101" s="28">
        <f t="shared" si="241"/>
        <v>73664.175412498749</v>
      </c>
      <c r="AO1101" s="28">
        <f t="shared" si="242"/>
        <v>159464.35888651092</v>
      </c>
      <c r="AP1101" s="28">
        <f t="shared" si="243"/>
        <v>74067.596841466293</v>
      </c>
      <c r="AQ1101" s="28">
        <f t="shared" si="244"/>
        <v>74350.452840412036</v>
      </c>
      <c r="AR1101" s="28">
        <f t="shared" si="245"/>
        <v>73567.972481526405</v>
      </c>
      <c r="AS1101" s="28">
        <f t="shared" si="246"/>
        <v>73731.913530100428</v>
      </c>
      <c r="AT1101" s="28">
        <f t="shared" si="247"/>
        <v>74545.745254877111</v>
      </c>
      <c r="AU1101" s="28">
        <f t="shared" si="248"/>
        <v>74375.704849235728</v>
      </c>
      <c r="AV1101" s="28">
        <f t="shared" si="249"/>
        <v>266197.59388233454</v>
      </c>
    </row>
    <row r="1102" spans="1:48" x14ac:dyDescent="0.3">
      <c r="A1102" s="7" t="s">
        <v>281</v>
      </c>
      <c r="B1102" s="7" t="s">
        <v>659</v>
      </c>
      <c r="C1102" s="7">
        <v>1312</v>
      </c>
      <c r="D1102" s="2" t="s">
        <v>8</v>
      </c>
      <c r="E1102" s="2">
        <v>917</v>
      </c>
      <c r="F1102" s="2" t="s">
        <v>2481</v>
      </c>
      <c r="G1102" s="2" t="s">
        <v>2487</v>
      </c>
      <c r="H1102" s="8" t="s">
        <v>2220</v>
      </c>
      <c r="J1102" s="1">
        <v>328000</v>
      </c>
      <c r="K1102" s="1">
        <v>200000</v>
      </c>
      <c r="L1102" s="1">
        <v>200000</v>
      </c>
      <c r="M1102" s="1">
        <v>328000</v>
      </c>
      <c r="N1102" s="1">
        <v>328000</v>
      </c>
      <c r="O1102" s="1">
        <v>328000</v>
      </c>
      <c r="P1102" s="1">
        <v>328000</v>
      </c>
      <c r="Q1102" s="1">
        <v>328000</v>
      </c>
      <c r="R1102" s="1">
        <v>150000</v>
      </c>
      <c r="S1102" s="1">
        <v>328000</v>
      </c>
      <c r="T1102" s="1">
        <v>328000</v>
      </c>
      <c r="U1102" s="1">
        <v>900000</v>
      </c>
      <c r="V1102" s="29">
        <v>0.53120000000000001</v>
      </c>
      <c r="X1102" s="35">
        <v>0.51559889768637546</v>
      </c>
      <c r="Y1102" s="35">
        <v>0.51907756720304754</v>
      </c>
      <c r="Z1102" s="35">
        <v>0.52775557574057552</v>
      </c>
      <c r="AA1102" s="35">
        <v>0.52995809649279679</v>
      </c>
      <c r="AB1102" s="35">
        <v>0.53154786295503642</v>
      </c>
      <c r="AC1102" s="35">
        <v>0.53286040893141218</v>
      </c>
      <c r="AD1102" s="35">
        <v>0.53489534417562612</v>
      </c>
      <c r="AE1102" s="35">
        <v>0.52926598907572953</v>
      </c>
      <c r="AF1102" s="35">
        <v>0.53044542107985915</v>
      </c>
      <c r="AG1102" s="35">
        <v>0.53630032557465546</v>
      </c>
      <c r="AH1102" s="35">
        <v>0.53507701330385415</v>
      </c>
      <c r="AI1102" s="35">
        <v>0.5323951877646691</v>
      </c>
      <c r="AK1102" s="28">
        <f t="shared" si="238"/>
        <v>169116.43844113115</v>
      </c>
      <c r="AL1102" s="28">
        <f t="shared" si="239"/>
        <v>103815.5134406095</v>
      </c>
      <c r="AM1102" s="28">
        <f t="shared" si="240"/>
        <v>105551.1151481151</v>
      </c>
      <c r="AN1102" s="28">
        <f t="shared" si="241"/>
        <v>173826.25564963734</v>
      </c>
      <c r="AO1102" s="28">
        <f t="shared" si="242"/>
        <v>174347.69904925194</v>
      </c>
      <c r="AP1102" s="28">
        <f t="shared" si="243"/>
        <v>174778.21412950321</v>
      </c>
      <c r="AQ1102" s="28">
        <f t="shared" si="244"/>
        <v>175445.67288960537</v>
      </c>
      <c r="AR1102" s="28">
        <f t="shared" si="245"/>
        <v>173599.2444168393</v>
      </c>
      <c r="AS1102" s="28">
        <f t="shared" si="246"/>
        <v>79566.813161978876</v>
      </c>
      <c r="AT1102" s="28">
        <f t="shared" si="247"/>
        <v>175906.50678848699</v>
      </c>
      <c r="AU1102" s="28">
        <f t="shared" si="248"/>
        <v>175505.26036366416</v>
      </c>
      <c r="AV1102" s="28">
        <f t="shared" si="249"/>
        <v>479155.66898820217</v>
      </c>
    </row>
    <row r="1103" spans="1:48" x14ac:dyDescent="0.3">
      <c r="A1103" s="7" t="s">
        <v>281</v>
      </c>
      <c r="B1103" s="7" t="s">
        <v>659</v>
      </c>
      <c r="C1103" s="7">
        <v>1312</v>
      </c>
      <c r="D1103" s="2" t="s">
        <v>8</v>
      </c>
      <c r="E1103" s="2">
        <v>917</v>
      </c>
      <c r="F1103" s="2" t="s">
        <v>2482</v>
      </c>
      <c r="G1103" s="2" t="s">
        <v>2487</v>
      </c>
      <c r="H1103" s="8" t="s">
        <v>2221</v>
      </c>
      <c r="J1103" s="1">
        <v>400000</v>
      </c>
      <c r="K1103" s="1">
        <v>500000</v>
      </c>
      <c r="L1103" s="1">
        <v>500000</v>
      </c>
      <c r="M1103" s="1">
        <v>1080000</v>
      </c>
      <c r="N1103" s="1">
        <v>990000</v>
      </c>
      <c r="O1103" s="1">
        <v>990000</v>
      </c>
      <c r="P1103" s="1">
        <v>1170000</v>
      </c>
      <c r="Q1103" s="1">
        <v>1170000</v>
      </c>
      <c r="R1103" s="1">
        <v>810000</v>
      </c>
      <c r="S1103" s="1">
        <v>900000</v>
      </c>
      <c r="T1103" s="1">
        <v>2000000</v>
      </c>
      <c r="U1103" s="1">
        <v>3000000</v>
      </c>
      <c r="V1103" s="29">
        <v>0.53120000000000001</v>
      </c>
      <c r="X1103" s="35">
        <v>0.51559889768637546</v>
      </c>
      <c r="Y1103" s="35">
        <v>0.51907756720304754</v>
      </c>
      <c r="Z1103" s="35">
        <v>0.52775557574057552</v>
      </c>
      <c r="AA1103" s="35">
        <v>0.52995809649279679</v>
      </c>
      <c r="AB1103" s="35">
        <v>0.53154786295503642</v>
      </c>
      <c r="AC1103" s="35">
        <v>0.53286040893141218</v>
      </c>
      <c r="AD1103" s="35">
        <v>0.53489534417562612</v>
      </c>
      <c r="AE1103" s="35">
        <v>0.52926598907572953</v>
      </c>
      <c r="AF1103" s="35">
        <v>0.53044542107985915</v>
      </c>
      <c r="AG1103" s="35">
        <v>0.53630032557465546</v>
      </c>
      <c r="AH1103" s="35">
        <v>0.53507701330385415</v>
      </c>
      <c r="AI1103" s="35">
        <v>0.5323951877646691</v>
      </c>
      <c r="AK1103" s="28">
        <f t="shared" si="238"/>
        <v>206239.55907455017</v>
      </c>
      <c r="AL1103" s="28">
        <f t="shared" si="239"/>
        <v>259538.78360152378</v>
      </c>
      <c r="AM1103" s="28">
        <f t="shared" si="240"/>
        <v>263877.78787028778</v>
      </c>
      <c r="AN1103" s="28">
        <f t="shared" si="241"/>
        <v>572354.74421222054</v>
      </c>
      <c r="AO1103" s="28">
        <f t="shared" si="242"/>
        <v>526232.38432548603</v>
      </c>
      <c r="AP1103" s="28">
        <f t="shared" si="243"/>
        <v>527531.80484209803</v>
      </c>
      <c r="AQ1103" s="28">
        <f t="shared" si="244"/>
        <v>625827.55268548254</v>
      </c>
      <c r="AR1103" s="28">
        <f t="shared" si="245"/>
        <v>619241.20721860358</v>
      </c>
      <c r="AS1103" s="28">
        <f t="shared" si="246"/>
        <v>429660.79107468593</v>
      </c>
      <c r="AT1103" s="28">
        <f t="shared" si="247"/>
        <v>482670.29301718989</v>
      </c>
      <c r="AU1103" s="28">
        <f t="shared" si="248"/>
        <v>1070154.0266077083</v>
      </c>
      <c r="AV1103" s="28">
        <f t="shared" si="249"/>
        <v>1597185.5632940072</v>
      </c>
    </row>
    <row r="1104" spans="1:48" x14ac:dyDescent="0.3">
      <c r="A1104" s="7" t="s">
        <v>281</v>
      </c>
      <c r="B1104" s="7" t="s">
        <v>659</v>
      </c>
      <c r="C1104" s="7">
        <v>1312</v>
      </c>
      <c r="D1104" s="2" t="s">
        <v>8</v>
      </c>
      <c r="E1104" s="2">
        <v>917</v>
      </c>
      <c r="F1104" s="2" t="s">
        <v>2483</v>
      </c>
      <c r="G1104" s="2" t="s">
        <v>2487</v>
      </c>
      <c r="H1104" s="8" t="s">
        <v>2222</v>
      </c>
      <c r="J1104" s="1">
        <v>90000</v>
      </c>
      <c r="K1104" s="1">
        <v>50000</v>
      </c>
      <c r="L1104" s="1">
        <v>90000</v>
      </c>
      <c r="M1104" s="1">
        <v>90000</v>
      </c>
      <c r="N1104" s="1">
        <v>180000</v>
      </c>
      <c r="O1104" s="1">
        <v>90000</v>
      </c>
      <c r="P1104" s="1">
        <v>90000</v>
      </c>
      <c r="Q1104" s="1">
        <v>90000</v>
      </c>
      <c r="R1104" s="1">
        <v>90000</v>
      </c>
      <c r="S1104" s="1">
        <v>90000</v>
      </c>
      <c r="T1104" s="1">
        <v>90000</v>
      </c>
      <c r="U1104" s="1">
        <v>90000</v>
      </c>
      <c r="V1104" s="29">
        <v>0.53120000000000001</v>
      </c>
      <c r="X1104" s="35">
        <v>0.51559889768637546</v>
      </c>
      <c r="Y1104" s="35">
        <v>0.51907756720304754</v>
      </c>
      <c r="Z1104" s="35">
        <v>0.52775557574057552</v>
      </c>
      <c r="AA1104" s="35">
        <v>0.52995809649279679</v>
      </c>
      <c r="AB1104" s="35">
        <v>0.53154786295503642</v>
      </c>
      <c r="AC1104" s="35">
        <v>0.53286040893141218</v>
      </c>
      <c r="AD1104" s="35">
        <v>0.53489534417562612</v>
      </c>
      <c r="AE1104" s="35">
        <v>0.52926598907572953</v>
      </c>
      <c r="AF1104" s="35">
        <v>0.53044542107985915</v>
      </c>
      <c r="AG1104" s="35">
        <v>0.53630032557465546</v>
      </c>
      <c r="AH1104" s="35">
        <v>0.53507701330385415</v>
      </c>
      <c r="AI1104" s="35">
        <v>0.5323951877646691</v>
      </c>
      <c r="AK1104" s="28">
        <f t="shared" si="238"/>
        <v>46403.900791773791</v>
      </c>
      <c r="AL1104" s="28">
        <f t="shared" si="239"/>
        <v>25953.878360152376</v>
      </c>
      <c r="AM1104" s="28">
        <f t="shared" si="240"/>
        <v>47498.001816651798</v>
      </c>
      <c r="AN1104" s="28">
        <f t="shared" si="241"/>
        <v>47696.228684351714</v>
      </c>
      <c r="AO1104" s="28">
        <f t="shared" si="242"/>
        <v>95678.615331906549</v>
      </c>
      <c r="AP1104" s="28">
        <f t="shared" si="243"/>
        <v>47957.436803827099</v>
      </c>
      <c r="AQ1104" s="28">
        <f t="shared" si="244"/>
        <v>48140.580975806348</v>
      </c>
      <c r="AR1104" s="28">
        <f t="shared" si="245"/>
        <v>47633.939016815661</v>
      </c>
      <c r="AS1104" s="28">
        <f t="shared" si="246"/>
        <v>47740.087897187324</v>
      </c>
      <c r="AT1104" s="28">
        <f t="shared" si="247"/>
        <v>48267.029301718991</v>
      </c>
      <c r="AU1104" s="28">
        <f t="shared" si="248"/>
        <v>48156.931197346872</v>
      </c>
      <c r="AV1104" s="28">
        <f t="shared" si="249"/>
        <v>47915.566898820216</v>
      </c>
    </row>
    <row r="1105" spans="1:48" x14ac:dyDescent="0.3">
      <c r="A1105" s="7" t="s">
        <v>281</v>
      </c>
      <c r="B1105" s="7" t="s">
        <v>659</v>
      </c>
      <c r="C1105" s="7">
        <v>1312</v>
      </c>
      <c r="D1105" s="2" t="s">
        <v>8</v>
      </c>
      <c r="E1105" s="2">
        <v>917</v>
      </c>
      <c r="F1105" s="2" t="s">
        <v>2770</v>
      </c>
      <c r="G1105" s="2" t="s">
        <v>2487</v>
      </c>
      <c r="H1105" s="8" t="s">
        <v>2223</v>
      </c>
      <c r="J1105" s="1">
        <v>90000</v>
      </c>
      <c r="K1105" s="1">
        <v>90000</v>
      </c>
      <c r="L1105" s="1">
        <v>90000</v>
      </c>
      <c r="M1105" s="1">
        <v>71000</v>
      </c>
      <c r="N1105" s="1">
        <v>180000</v>
      </c>
      <c r="O1105" s="1">
        <v>90000</v>
      </c>
      <c r="P1105" s="1">
        <v>90000</v>
      </c>
      <c r="Q1105" s="1">
        <v>90000</v>
      </c>
      <c r="R1105" s="1">
        <v>90000</v>
      </c>
      <c r="S1105" s="1">
        <v>90000</v>
      </c>
      <c r="T1105" s="1">
        <v>90000</v>
      </c>
      <c r="U1105" s="1">
        <v>90200</v>
      </c>
      <c r="V1105" s="29">
        <v>0.53120000000000001</v>
      </c>
      <c r="X1105" s="35">
        <v>0.51559889768637546</v>
      </c>
      <c r="Y1105" s="35">
        <v>0.51907756720304754</v>
      </c>
      <c r="Z1105" s="35">
        <v>0.52775557574057552</v>
      </c>
      <c r="AA1105" s="35">
        <v>0.52995809649279679</v>
      </c>
      <c r="AB1105" s="35">
        <v>0.53154786295503642</v>
      </c>
      <c r="AC1105" s="35">
        <v>0.53286040893141218</v>
      </c>
      <c r="AD1105" s="35">
        <v>0.53489534417562612</v>
      </c>
      <c r="AE1105" s="35">
        <v>0.52926598907572953</v>
      </c>
      <c r="AF1105" s="35">
        <v>0.53044542107985915</v>
      </c>
      <c r="AG1105" s="35">
        <v>0.53630032557465546</v>
      </c>
      <c r="AH1105" s="35">
        <v>0.53507701330385415</v>
      </c>
      <c r="AI1105" s="35">
        <v>0.5323951877646691</v>
      </c>
      <c r="AK1105" s="28">
        <f t="shared" si="238"/>
        <v>46403.900791773791</v>
      </c>
      <c r="AL1105" s="28">
        <f t="shared" si="239"/>
        <v>46716.981048274276</v>
      </c>
      <c r="AM1105" s="28">
        <f t="shared" si="240"/>
        <v>47498.001816651798</v>
      </c>
      <c r="AN1105" s="28">
        <f t="shared" si="241"/>
        <v>37627.024850988571</v>
      </c>
      <c r="AO1105" s="28">
        <f t="shared" si="242"/>
        <v>95678.615331906549</v>
      </c>
      <c r="AP1105" s="28">
        <f t="shared" si="243"/>
        <v>47957.436803827099</v>
      </c>
      <c r="AQ1105" s="28">
        <f t="shared" si="244"/>
        <v>48140.580975806348</v>
      </c>
      <c r="AR1105" s="28">
        <f t="shared" si="245"/>
        <v>47633.939016815661</v>
      </c>
      <c r="AS1105" s="28">
        <f t="shared" si="246"/>
        <v>47740.087897187324</v>
      </c>
      <c r="AT1105" s="28">
        <f t="shared" si="247"/>
        <v>48267.029301718991</v>
      </c>
      <c r="AU1105" s="28">
        <f t="shared" si="248"/>
        <v>48156.931197346872</v>
      </c>
      <c r="AV1105" s="28">
        <f t="shared" si="249"/>
        <v>48022.04593637315</v>
      </c>
    </row>
    <row r="1106" spans="1:48" x14ac:dyDescent="0.3">
      <c r="A1106" s="7" t="s">
        <v>281</v>
      </c>
      <c r="B1106" s="7" t="s">
        <v>659</v>
      </c>
      <c r="C1106" s="7">
        <v>1312</v>
      </c>
      <c r="D1106" s="2" t="s">
        <v>252</v>
      </c>
      <c r="E1106" s="2">
        <v>999</v>
      </c>
      <c r="F1106" s="2" t="s">
        <v>252</v>
      </c>
      <c r="G1106" s="2" t="s">
        <v>2487</v>
      </c>
      <c r="H1106" s="8" t="s">
        <v>1777</v>
      </c>
      <c r="J1106" s="1">
        <v>3900000</v>
      </c>
      <c r="K1106" s="1">
        <v>4900000</v>
      </c>
      <c r="L1106" s="1">
        <v>4900000</v>
      </c>
      <c r="M1106" s="1">
        <v>6000000</v>
      </c>
      <c r="N1106" s="1">
        <v>6000000</v>
      </c>
      <c r="O1106" s="1">
        <v>8000000</v>
      </c>
      <c r="P1106" s="1">
        <v>10000000</v>
      </c>
      <c r="Q1106" s="1">
        <v>10000000</v>
      </c>
      <c r="R1106" s="1">
        <v>11000000</v>
      </c>
      <c r="S1106" s="1">
        <v>11000000</v>
      </c>
      <c r="T1106" s="1">
        <v>12000000</v>
      </c>
      <c r="U1106" s="1">
        <v>12000000</v>
      </c>
      <c r="V1106" s="29">
        <v>0.53120000000000001</v>
      </c>
      <c r="X1106" s="35">
        <v>0.51559889768637546</v>
      </c>
      <c r="Y1106" s="35">
        <v>0.51907756720304754</v>
      </c>
      <c r="Z1106" s="35">
        <v>0.52775557574057552</v>
      </c>
      <c r="AA1106" s="35">
        <v>0.52995809649279679</v>
      </c>
      <c r="AB1106" s="35">
        <v>0.53154786295503642</v>
      </c>
      <c r="AC1106" s="35">
        <v>0.53286040893141218</v>
      </c>
      <c r="AD1106" s="35">
        <v>0.53489534417562612</v>
      </c>
      <c r="AE1106" s="35">
        <v>0.52926598907572953</v>
      </c>
      <c r="AF1106" s="35">
        <v>0.53044542107985915</v>
      </c>
      <c r="AG1106" s="35">
        <v>0.53630032557465546</v>
      </c>
      <c r="AH1106" s="35">
        <v>0.53507701330385415</v>
      </c>
      <c r="AI1106" s="35">
        <v>0.5323951877646691</v>
      </c>
      <c r="AK1106" s="28">
        <f t="shared" si="238"/>
        <v>2010835.7009768642</v>
      </c>
      <c r="AL1106" s="28">
        <f t="shared" si="239"/>
        <v>2543480.079294933</v>
      </c>
      <c r="AM1106" s="28">
        <f t="shared" si="240"/>
        <v>2586002.3211288201</v>
      </c>
      <c r="AN1106" s="28">
        <f t="shared" si="241"/>
        <v>3179748.578956781</v>
      </c>
      <c r="AO1106" s="28">
        <f t="shared" si="242"/>
        <v>3189287.1777302185</v>
      </c>
      <c r="AP1106" s="28">
        <f t="shared" si="243"/>
        <v>4262883.2714512972</v>
      </c>
      <c r="AQ1106" s="28">
        <f t="shared" si="244"/>
        <v>5348953.4417562615</v>
      </c>
      <c r="AR1106" s="28">
        <f t="shared" si="245"/>
        <v>5292659.8907572953</v>
      </c>
      <c r="AS1106" s="28">
        <f t="shared" si="246"/>
        <v>5834899.6318784505</v>
      </c>
      <c r="AT1106" s="28">
        <f t="shared" si="247"/>
        <v>5899303.5813212097</v>
      </c>
      <c r="AU1106" s="28">
        <f t="shared" si="248"/>
        <v>6420924.1596462503</v>
      </c>
      <c r="AV1106" s="28">
        <f t="shared" si="249"/>
        <v>6388742.2531760288</v>
      </c>
    </row>
    <row r="1107" spans="1:48" x14ac:dyDescent="0.3">
      <c r="A1107" s="7"/>
      <c r="B1107" s="7"/>
      <c r="C1107" s="7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K1107" s="28">
        <f t="shared" si="238"/>
        <v>0</v>
      </c>
      <c r="AL1107" s="28">
        <f t="shared" si="239"/>
        <v>0</v>
      </c>
      <c r="AM1107" s="28">
        <f t="shared" si="240"/>
        <v>0</v>
      </c>
      <c r="AN1107" s="28">
        <f t="shared" si="241"/>
        <v>0</v>
      </c>
      <c r="AO1107" s="28">
        <f t="shared" si="242"/>
        <v>0</v>
      </c>
      <c r="AP1107" s="28">
        <f t="shared" si="243"/>
        <v>0</v>
      </c>
      <c r="AQ1107" s="28">
        <f t="shared" si="244"/>
        <v>0</v>
      </c>
      <c r="AR1107" s="28">
        <f t="shared" si="245"/>
        <v>0</v>
      </c>
      <c r="AS1107" s="28">
        <f t="shared" si="246"/>
        <v>0</v>
      </c>
      <c r="AT1107" s="28">
        <f t="shared" si="247"/>
        <v>0</v>
      </c>
      <c r="AU1107" s="28">
        <f t="shared" si="248"/>
        <v>0</v>
      </c>
      <c r="AV1107" s="28">
        <f t="shared" si="249"/>
        <v>0</v>
      </c>
    </row>
    <row r="1108" spans="1:48" x14ac:dyDescent="0.3">
      <c r="A1108" s="2" t="s">
        <v>2491</v>
      </c>
      <c r="B1108" s="2" t="s">
        <v>2490</v>
      </c>
      <c r="C1108" s="2">
        <v>2506</v>
      </c>
      <c r="D1108" s="2" t="s">
        <v>8</v>
      </c>
      <c r="E1108" s="2">
        <v>901</v>
      </c>
      <c r="F1108" s="2" t="s">
        <v>2617</v>
      </c>
      <c r="G1108" s="2" t="s">
        <v>2741</v>
      </c>
      <c r="H1108" s="8" t="s">
        <v>2492</v>
      </c>
      <c r="J1108" s="1">
        <v>3430000</v>
      </c>
      <c r="K1108" s="1">
        <v>4256000</v>
      </c>
      <c r="L1108" s="1">
        <v>5265000</v>
      </c>
      <c r="M1108" s="1">
        <v>7363000</v>
      </c>
      <c r="N1108" s="1">
        <v>10000000</v>
      </c>
      <c r="O1108" s="1">
        <v>10750000</v>
      </c>
      <c r="P1108" s="1">
        <v>11312000</v>
      </c>
      <c r="Q1108" s="1">
        <v>11949000</v>
      </c>
      <c r="R1108" s="1">
        <v>12734000</v>
      </c>
      <c r="S1108" s="1">
        <v>9783000</v>
      </c>
      <c r="T1108" s="1">
        <v>7589000</v>
      </c>
      <c r="U1108" s="1">
        <v>6717000</v>
      </c>
      <c r="V1108" s="29">
        <v>0.52370000000000005</v>
      </c>
      <c r="X1108" s="35">
        <v>0.49985003306109588</v>
      </c>
      <c r="Y1108" s="35">
        <v>0.48999971348701221</v>
      </c>
      <c r="Z1108" s="35">
        <v>0.51260004216285404</v>
      </c>
      <c r="AA1108" s="35">
        <v>0.51329202215552505</v>
      </c>
      <c r="AB1108" s="35">
        <v>0.52307803843551115</v>
      </c>
      <c r="AC1108" s="35">
        <v>0.5188800367328017</v>
      </c>
      <c r="AD1108" s="35">
        <v>0.52318894508565772</v>
      </c>
      <c r="AE1108" s="35">
        <v>0.52563685124020199</v>
      </c>
      <c r="AF1108" s="35">
        <v>0.5305798435127651</v>
      </c>
      <c r="AG1108" s="35">
        <v>0.52988125159169075</v>
      </c>
      <c r="AH1108" s="35">
        <v>0.53694955948938294</v>
      </c>
      <c r="AI1108" s="35">
        <v>0.54531591482249098</v>
      </c>
      <c r="AK1108" s="28">
        <f t="shared" si="238"/>
        <v>1714485.6133995589</v>
      </c>
      <c r="AL1108" s="28">
        <f t="shared" si="239"/>
        <v>2085438.780600724</v>
      </c>
      <c r="AM1108" s="28">
        <f t="shared" si="240"/>
        <v>2698839.2219874267</v>
      </c>
      <c r="AN1108" s="28">
        <f t="shared" si="241"/>
        <v>3779369.1591311311</v>
      </c>
      <c r="AO1108" s="28">
        <f t="shared" si="242"/>
        <v>5230780.384355111</v>
      </c>
      <c r="AP1108" s="28">
        <f t="shared" si="243"/>
        <v>5577960.3948776182</v>
      </c>
      <c r="AQ1108" s="28">
        <f t="shared" si="244"/>
        <v>5918313.3468089597</v>
      </c>
      <c r="AR1108" s="28">
        <f t="shared" si="245"/>
        <v>6280834.7354691736</v>
      </c>
      <c r="AS1108" s="28">
        <f t="shared" si="246"/>
        <v>6756403.7272915505</v>
      </c>
      <c r="AT1108" s="28">
        <f t="shared" si="247"/>
        <v>5183828.2843215102</v>
      </c>
      <c r="AU1108" s="28">
        <f t="shared" si="248"/>
        <v>4074910.2069649273</v>
      </c>
      <c r="AV1108" s="28">
        <f t="shared" si="249"/>
        <v>3662886.9998626718</v>
      </c>
    </row>
    <row r="1109" spans="1:48" x14ac:dyDescent="0.3">
      <c r="A1109" s="2" t="s">
        <v>2491</v>
      </c>
      <c r="B1109" s="2" t="s">
        <v>2490</v>
      </c>
      <c r="C1109" s="2">
        <v>2506</v>
      </c>
      <c r="D1109" s="2" t="s">
        <v>8</v>
      </c>
      <c r="E1109" s="2">
        <v>915</v>
      </c>
      <c r="F1109" s="2" t="s">
        <v>2618</v>
      </c>
      <c r="G1109" s="2" t="s">
        <v>2741</v>
      </c>
      <c r="H1109" s="8" t="s">
        <v>2493</v>
      </c>
      <c r="J1109" s="1">
        <v>2038000</v>
      </c>
      <c r="K1109" s="1">
        <v>2528000</v>
      </c>
      <c r="L1109" s="1">
        <v>3128000</v>
      </c>
      <c r="M1109" s="1">
        <v>4374000</v>
      </c>
      <c r="N1109" s="1">
        <v>6585000</v>
      </c>
      <c r="O1109" s="1">
        <v>6386000</v>
      </c>
      <c r="P1109" s="1">
        <v>6719000</v>
      </c>
      <c r="Q1109" s="1">
        <v>7098000</v>
      </c>
      <c r="R1109" s="1">
        <v>7564000</v>
      </c>
      <c r="S1109" s="1">
        <v>5811000</v>
      </c>
      <c r="T1109" s="1">
        <v>4508000</v>
      </c>
      <c r="U1109" s="1">
        <v>3990000</v>
      </c>
      <c r="V1109" s="29">
        <v>0.52370000000000005</v>
      </c>
      <c r="X1109" s="35">
        <v>0.49985003306109588</v>
      </c>
      <c r="Y1109" s="35">
        <v>0.48999971348701221</v>
      </c>
      <c r="Z1109" s="35">
        <v>0.51260004216285404</v>
      </c>
      <c r="AA1109" s="35">
        <v>0.51329202215552505</v>
      </c>
      <c r="AB1109" s="35">
        <v>0.52307803843551115</v>
      </c>
      <c r="AC1109" s="35">
        <v>0.5188800367328017</v>
      </c>
      <c r="AD1109" s="35">
        <v>0.52318894508565772</v>
      </c>
      <c r="AE1109" s="35">
        <v>0.52563685124020199</v>
      </c>
      <c r="AF1109" s="35">
        <v>0.5305798435127651</v>
      </c>
      <c r="AG1109" s="35">
        <v>0.52988125159169075</v>
      </c>
      <c r="AH1109" s="35">
        <v>0.53694955948938294</v>
      </c>
      <c r="AI1109" s="35">
        <v>0.54531591482249098</v>
      </c>
      <c r="AK1109" s="28">
        <f t="shared" si="238"/>
        <v>1018694.3673785134</v>
      </c>
      <c r="AL1109" s="28">
        <f t="shared" si="239"/>
        <v>1238719.2756951668</v>
      </c>
      <c r="AM1109" s="28">
        <f t="shared" si="240"/>
        <v>1603412.9318854075</v>
      </c>
      <c r="AN1109" s="28">
        <f t="shared" si="241"/>
        <v>2245139.3049082668</v>
      </c>
      <c r="AO1109" s="28">
        <f t="shared" si="242"/>
        <v>3444468.8830978409</v>
      </c>
      <c r="AP1109" s="28">
        <f t="shared" si="243"/>
        <v>3313567.9145756718</v>
      </c>
      <c r="AQ1109" s="28">
        <f t="shared" si="244"/>
        <v>3515306.5220305342</v>
      </c>
      <c r="AR1109" s="28">
        <f t="shared" si="245"/>
        <v>3730970.3701029536</v>
      </c>
      <c r="AS1109" s="28">
        <f t="shared" si="246"/>
        <v>4013305.9363305555</v>
      </c>
      <c r="AT1109" s="28">
        <f t="shared" si="247"/>
        <v>3079139.9529993148</v>
      </c>
      <c r="AU1109" s="28">
        <f t="shared" si="248"/>
        <v>2420568.6141781383</v>
      </c>
      <c r="AV1109" s="28">
        <f t="shared" si="249"/>
        <v>2175810.5001417389</v>
      </c>
    </row>
    <row r="1110" spans="1:48" x14ac:dyDescent="0.3">
      <c r="A1110" s="2" t="s">
        <v>2491</v>
      </c>
      <c r="B1110" s="2" t="s">
        <v>2490</v>
      </c>
      <c r="C1110" s="2">
        <v>2506</v>
      </c>
      <c r="D1110" s="2" t="s">
        <v>8</v>
      </c>
      <c r="E1110" s="2">
        <v>915</v>
      </c>
      <c r="F1110" s="2" t="s">
        <v>919</v>
      </c>
      <c r="G1110" s="2" t="s">
        <v>2741</v>
      </c>
      <c r="H1110" s="8" t="s">
        <v>844</v>
      </c>
      <c r="J1110" s="1">
        <v>2073000</v>
      </c>
      <c r="K1110" s="1">
        <v>2573000</v>
      </c>
      <c r="L1110" s="1">
        <v>3182000</v>
      </c>
      <c r="M1110" s="1">
        <v>4450000</v>
      </c>
      <c r="N1110" s="1">
        <v>6700000</v>
      </c>
      <c r="O1110" s="1">
        <v>6497000</v>
      </c>
      <c r="P1110" s="1">
        <v>6837000</v>
      </c>
      <c r="Q1110" s="1">
        <v>7222000</v>
      </c>
      <c r="R1110" s="1">
        <v>7696000</v>
      </c>
      <c r="S1110" s="1">
        <v>5913000</v>
      </c>
      <c r="T1110" s="1">
        <v>4587000</v>
      </c>
      <c r="U1110" s="1">
        <v>4060000</v>
      </c>
      <c r="V1110" s="29">
        <v>0.52370000000000005</v>
      </c>
      <c r="X1110" s="35">
        <v>0.49985003306109588</v>
      </c>
      <c r="Y1110" s="35">
        <v>0.48999971348701221</v>
      </c>
      <c r="Z1110" s="35">
        <v>0.51260004216285404</v>
      </c>
      <c r="AA1110" s="35">
        <v>0.51329202215552505</v>
      </c>
      <c r="AB1110" s="35">
        <v>0.52307803843551115</v>
      </c>
      <c r="AC1110" s="35">
        <v>0.5188800367328017</v>
      </c>
      <c r="AD1110" s="35">
        <v>0.52318894508565772</v>
      </c>
      <c r="AE1110" s="35">
        <v>0.52563685124020199</v>
      </c>
      <c r="AF1110" s="35">
        <v>0.5305798435127651</v>
      </c>
      <c r="AG1110" s="35">
        <v>0.52988125159169075</v>
      </c>
      <c r="AH1110" s="35">
        <v>0.53694955948938294</v>
      </c>
      <c r="AI1110" s="35">
        <v>0.54531591482249098</v>
      </c>
      <c r="AK1110" s="28">
        <f t="shared" si="238"/>
        <v>1036189.1185356517</v>
      </c>
      <c r="AL1110" s="28">
        <f t="shared" si="239"/>
        <v>1260769.2628020823</v>
      </c>
      <c r="AM1110" s="28">
        <f t="shared" si="240"/>
        <v>1631093.3341622015</v>
      </c>
      <c r="AN1110" s="28">
        <f t="shared" si="241"/>
        <v>2284149.4985920866</v>
      </c>
      <c r="AO1110" s="28">
        <f t="shared" si="242"/>
        <v>3504622.8575179246</v>
      </c>
      <c r="AP1110" s="28">
        <f t="shared" si="243"/>
        <v>3371163.5986530124</v>
      </c>
      <c r="AQ1110" s="28">
        <f t="shared" si="244"/>
        <v>3577042.817550642</v>
      </c>
      <c r="AR1110" s="28">
        <f t="shared" si="245"/>
        <v>3796149.3396567386</v>
      </c>
      <c r="AS1110" s="28">
        <f t="shared" si="246"/>
        <v>4083342.4756742404</v>
      </c>
      <c r="AT1110" s="28">
        <f t="shared" si="247"/>
        <v>3133187.8406616673</v>
      </c>
      <c r="AU1110" s="28">
        <f t="shared" si="248"/>
        <v>2462987.6293777996</v>
      </c>
      <c r="AV1110" s="28">
        <f t="shared" si="249"/>
        <v>2213982.6141793132</v>
      </c>
    </row>
    <row r="1111" spans="1:48" x14ac:dyDescent="0.3">
      <c r="A1111" s="2" t="s">
        <v>2491</v>
      </c>
      <c r="B1111" s="2" t="s">
        <v>2490</v>
      </c>
      <c r="C1111" s="2">
        <v>2506</v>
      </c>
      <c r="D1111" s="2" t="s">
        <v>8</v>
      </c>
      <c r="E1111" s="2">
        <v>915</v>
      </c>
      <c r="F1111" s="2" t="s">
        <v>2619</v>
      </c>
      <c r="G1111" s="2" t="s">
        <v>2741</v>
      </c>
      <c r="H1111" s="8" t="s">
        <v>2494</v>
      </c>
      <c r="J1111" s="1">
        <v>1495000</v>
      </c>
      <c r="K1111" s="1">
        <v>1855000</v>
      </c>
      <c r="L1111" s="1">
        <v>2294000</v>
      </c>
      <c r="M1111" s="1">
        <v>3208000</v>
      </c>
      <c r="N1111" s="1">
        <v>4830000</v>
      </c>
      <c r="O1111" s="1">
        <v>4684000</v>
      </c>
      <c r="P1111" s="1">
        <v>4929000</v>
      </c>
      <c r="Q1111" s="1">
        <v>5206000</v>
      </c>
      <c r="R1111" s="1">
        <v>5548000</v>
      </c>
      <c r="S1111" s="1">
        <v>4262000</v>
      </c>
      <c r="T1111" s="1">
        <v>3307000</v>
      </c>
      <c r="U1111" s="1">
        <v>2927000</v>
      </c>
      <c r="V1111" s="29">
        <v>0.52370000000000005</v>
      </c>
      <c r="X1111" s="35">
        <v>0.49985003306109588</v>
      </c>
      <c r="Y1111" s="35">
        <v>0.48999971348701221</v>
      </c>
      <c r="Z1111" s="35">
        <v>0.51260004216285404</v>
      </c>
      <c r="AA1111" s="35">
        <v>0.51329202215552505</v>
      </c>
      <c r="AB1111" s="35">
        <v>0.52307803843551115</v>
      </c>
      <c r="AC1111" s="35">
        <v>0.5188800367328017</v>
      </c>
      <c r="AD1111" s="35">
        <v>0.52318894508565772</v>
      </c>
      <c r="AE1111" s="35">
        <v>0.52563685124020199</v>
      </c>
      <c r="AF1111" s="35">
        <v>0.5305798435127651</v>
      </c>
      <c r="AG1111" s="35">
        <v>0.52988125159169075</v>
      </c>
      <c r="AH1111" s="35">
        <v>0.53694955948938294</v>
      </c>
      <c r="AI1111" s="35">
        <v>0.54531591482249098</v>
      </c>
      <c r="AK1111" s="28">
        <f t="shared" si="238"/>
        <v>747275.79942633829</v>
      </c>
      <c r="AL1111" s="28">
        <f t="shared" si="239"/>
        <v>908949.46851840767</v>
      </c>
      <c r="AM1111" s="28">
        <f t="shared" si="240"/>
        <v>1175904.4967215871</v>
      </c>
      <c r="AN1111" s="28">
        <f t="shared" si="241"/>
        <v>1646640.8070749245</v>
      </c>
      <c r="AO1111" s="28">
        <f t="shared" si="242"/>
        <v>2526466.925643519</v>
      </c>
      <c r="AP1111" s="28">
        <f t="shared" si="243"/>
        <v>2430434.092056443</v>
      </c>
      <c r="AQ1111" s="28">
        <f t="shared" si="244"/>
        <v>2578798.3103272067</v>
      </c>
      <c r="AR1111" s="28">
        <f t="shared" si="245"/>
        <v>2736465.4475564915</v>
      </c>
      <c r="AS1111" s="28">
        <f t="shared" si="246"/>
        <v>2943656.971808821</v>
      </c>
      <c r="AT1111" s="28">
        <f t="shared" si="247"/>
        <v>2258353.894283786</v>
      </c>
      <c r="AU1111" s="28">
        <f t="shared" si="248"/>
        <v>1775692.1932313894</v>
      </c>
      <c r="AV1111" s="28">
        <f t="shared" si="249"/>
        <v>1596139.6826854311</v>
      </c>
    </row>
    <row r="1112" spans="1:48" x14ac:dyDescent="0.3">
      <c r="A1112" s="2" t="s">
        <v>2491</v>
      </c>
      <c r="B1112" s="2" t="s">
        <v>2490</v>
      </c>
      <c r="C1112" s="2">
        <v>2506</v>
      </c>
      <c r="D1112" s="2" t="s">
        <v>8</v>
      </c>
      <c r="E1112" s="2">
        <v>915</v>
      </c>
      <c r="F1112" s="2" t="s">
        <v>920</v>
      </c>
      <c r="G1112" s="2" t="s">
        <v>2741</v>
      </c>
      <c r="H1112" s="8" t="s">
        <v>2495</v>
      </c>
      <c r="J1112" s="1">
        <v>1481000</v>
      </c>
      <c r="K1112" s="1">
        <v>1837000</v>
      </c>
      <c r="L1112" s="1">
        <v>2273000</v>
      </c>
      <c r="M1112" s="1">
        <v>3178000</v>
      </c>
      <c r="N1112" s="1">
        <v>4785000</v>
      </c>
      <c r="O1112" s="1">
        <v>4640000</v>
      </c>
      <c r="P1112" s="1">
        <v>4882000</v>
      </c>
      <c r="Q1112" s="1">
        <v>5158000</v>
      </c>
      <c r="R1112" s="1">
        <v>5496000</v>
      </c>
      <c r="S1112" s="1">
        <v>4223000</v>
      </c>
      <c r="T1112" s="1">
        <v>3276000</v>
      </c>
      <c r="U1112" s="1">
        <v>2899000</v>
      </c>
      <c r="V1112" s="29">
        <v>0.52370000000000005</v>
      </c>
      <c r="X1112" s="35">
        <v>0.49985003306109588</v>
      </c>
      <c r="Y1112" s="35">
        <v>0.48999971348701221</v>
      </c>
      <c r="Z1112" s="35">
        <v>0.51260004216285404</v>
      </c>
      <c r="AA1112" s="35">
        <v>0.51329202215552505</v>
      </c>
      <c r="AB1112" s="35">
        <v>0.52307803843551115</v>
      </c>
      <c r="AC1112" s="35">
        <v>0.5188800367328017</v>
      </c>
      <c r="AD1112" s="35">
        <v>0.52318894508565772</v>
      </c>
      <c r="AE1112" s="35">
        <v>0.52563685124020199</v>
      </c>
      <c r="AF1112" s="35">
        <v>0.5305798435127651</v>
      </c>
      <c r="AG1112" s="35">
        <v>0.52988125159169075</v>
      </c>
      <c r="AH1112" s="35">
        <v>0.53694955948938294</v>
      </c>
      <c r="AI1112" s="35">
        <v>0.54531591482249098</v>
      </c>
      <c r="AK1112" s="28">
        <f t="shared" si="238"/>
        <v>740277.89896348305</v>
      </c>
      <c r="AL1112" s="28">
        <f t="shared" si="239"/>
        <v>900129.47367564146</v>
      </c>
      <c r="AM1112" s="28">
        <f t="shared" si="240"/>
        <v>1165139.8958361673</v>
      </c>
      <c r="AN1112" s="28">
        <f t="shared" si="241"/>
        <v>1631242.0464102586</v>
      </c>
      <c r="AO1112" s="28">
        <f t="shared" si="242"/>
        <v>2502928.413913921</v>
      </c>
      <c r="AP1112" s="28">
        <f t="shared" si="243"/>
        <v>2407603.3704402</v>
      </c>
      <c r="AQ1112" s="28">
        <f t="shared" si="244"/>
        <v>2554208.4299081811</v>
      </c>
      <c r="AR1112" s="28">
        <f t="shared" si="245"/>
        <v>2711234.8786969618</v>
      </c>
      <c r="AS1112" s="28">
        <f t="shared" si="246"/>
        <v>2916066.8199461568</v>
      </c>
      <c r="AT1112" s="28">
        <f t="shared" si="247"/>
        <v>2237688.5254717101</v>
      </c>
      <c r="AU1112" s="28">
        <f t="shared" si="248"/>
        <v>1759046.7568872184</v>
      </c>
      <c r="AV1112" s="28">
        <f t="shared" si="249"/>
        <v>1580870.8370704013</v>
      </c>
    </row>
    <row r="1113" spans="1:48" x14ac:dyDescent="0.3">
      <c r="A1113" s="2" t="s">
        <v>2491</v>
      </c>
      <c r="B1113" s="2" t="s">
        <v>2490</v>
      </c>
      <c r="C1113" s="2">
        <v>2506</v>
      </c>
      <c r="D1113" s="2" t="s">
        <v>8</v>
      </c>
      <c r="E1113" s="2">
        <v>915</v>
      </c>
      <c r="F1113" s="2" t="s">
        <v>2620</v>
      </c>
      <c r="G1113" s="2" t="s">
        <v>2741</v>
      </c>
      <c r="H1113" s="8" t="s">
        <v>2496</v>
      </c>
      <c r="J1113" s="1">
        <v>1400000</v>
      </c>
      <c r="K1113" s="1">
        <v>1737000</v>
      </c>
      <c r="L1113" s="1">
        <v>2149000</v>
      </c>
      <c r="M1113" s="1">
        <v>3005000</v>
      </c>
      <c r="N1113" s="1">
        <v>4524000</v>
      </c>
      <c r="O1113" s="1">
        <v>4387000</v>
      </c>
      <c r="P1113" s="1">
        <v>4616000</v>
      </c>
      <c r="Q1113" s="1">
        <v>4877000</v>
      </c>
      <c r="R1113" s="1">
        <v>5197000</v>
      </c>
      <c r="S1113" s="1">
        <v>3993000</v>
      </c>
      <c r="T1113" s="1">
        <v>3097000</v>
      </c>
      <c r="U1113" s="1">
        <v>2741000</v>
      </c>
      <c r="V1113" s="29">
        <v>0.52370000000000005</v>
      </c>
      <c r="X1113" s="35">
        <v>0.49985003306109588</v>
      </c>
      <c r="Y1113" s="35">
        <v>0.48999971348701221</v>
      </c>
      <c r="Z1113" s="35">
        <v>0.51260004216285404</v>
      </c>
      <c r="AA1113" s="35">
        <v>0.51329202215552505</v>
      </c>
      <c r="AB1113" s="35">
        <v>0.52307803843551115</v>
      </c>
      <c r="AC1113" s="35">
        <v>0.5188800367328017</v>
      </c>
      <c r="AD1113" s="35">
        <v>0.52318894508565772</v>
      </c>
      <c r="AE1113" s="35">
        <v>0.52563685124020199</v>
      </c>
      <c r="AF1113" s="35">
        <v>0.5305798435127651</v>
      </c>
      <c r="AG1113" s="35">
        <v>0.52988125159169075</v>
      </c>
      <c r="AH1113" s="35">
        <v>0.53694955948938294</v>
      </c>
      <c r="AI1113" s="35">
        <v>0.54531591482249098</v>
      </c>
      <c r="AK1113" s="28">
        <f t="shared" si="238"/>
        <v>699790.04628553428</v>
      </c>
      <c r="AL1113" s="28">
        <f t="shared" si="239"/>
        <v>851129.50232694019</v>
      </c>
      <c r="AM1113" s="28">
        <f t="shared" si="240"/>
        <v>1101577.4906079734</v>
      </c>
      <c r="AN1113" s="28">
        <f t="shared" si="241"/>
        <v>1542442.5265773528</v>
      </c>
      <c r="AO1113" s="28">
        <f t="shared" si="242"/>
        <v>2366405.0458822525</v>
      </c>
      <c r="AP1113" s="28">
        <f t="shared" si="243"/>
        <v>2276326.721146801</v>
      </c>
      <c r="AQ1113" s="28">
        <f t="shared" si="244"/>
        <v>2415040.1705153962</v>
      </c>
      <c r="AR1113" s="28">
        <f t="shared" si="245"/>
        <v>2563530.9234984652</v>
      </c>
      <c r="AS1113" s="28">
        <f t="shared" si="246"/>
        <v>2757423.4467358403</v>
      </c>
      <c r="AT1113" s="28">
        <f t="shared" si="247"/>
        <v>2115815.8376056212</v>
      </c>
      <c r="AU1113" s="28">
        <f t="shared" si="248"/>
        <v>1662932.785738619</v>
      </c>
      <c r="AV1113" s="28">
        <f t="shared" si="249"/>
        <v>1494710.9225284478</v>
      </c>
    </row>
    <row r="1114" spans="1:48" x14ac:dyDescent="0.3">
      <c r="A1114" s="2" t="s">
        <v>2491</v>
      </c>
      <c r="B1114" s="2" t="s">
        <v>2490</v>
      </c>
      <c r="C1114" s="2">
        <v>2506</v>
      </c>
      <c r="D1114" s="2" t="s">
        <v>8</v>
      </c>
      <c r="E1114" s="2">
        <v>915</v>
      </c>
      <c r="F1114" s="2" t="s">
        <v>2621</v>
      </c>
      <c r="G1114" s="2" t="s">
        <v>2741</v>
      </c>
      <c r="H1114" s="8" t="s">
        <v>2497</v>
      </c>
      <c r="J1114" s="1">
        <v>1442000</v>
      </c>
      <c r="K1114" s="1">
        <v>1789000</v>
      </c>
      <c r="L1114" s="1">
        <v>2213000</v>
      </c>
      <c r="M1114" s="1">
        <v>3094000</v>
      </c>
      <c r="N1114" s="1">
        <v>4659000</v>
      </c>
      <c r="O1114" s="1">
        <v>4518000</v>
      </c>
      <c r="P1114" s="1">
        <v>4754000</v>
      </c>
      <c r="Q1114" s="1">
        <v>5022000</v>
      </c>
      <c r="R1114" s="1">
        <v>5351000</v>
      </c>
      <c r="S1114" s="1">
        <v>4111000</v>
      </c>
      <c r="T1114" s="1">
        <v>3190000</v>
      </c>
      <c r="U1114" s="1">
        <v>2823000</v>
      </c>
      <c r="V1114" s="29">
        <v>0.52370000000000005</v>
      </c>
      <c r="X1114" s="35">
        <v>0.49985003306109588</v>
      </c>
      <c r="Y1114" s="35">
        <v>0.48999971348701221</v>
      </c>
      <c r="Z1114" s="35">
        <v>0.51260004216285404</v>
      </c>
      <c r="AA1114" s="35">
        <v>0.51329202215552505</v>
      </c>
      <c r="AB1114" s="35">
        <v>0.52307803843551115</v>
      </c>
      <c r="AC1114" s="35">
        <v>0.5188800367328017</v>
      </c>
      <c r="AD1114" s="35">
        <v>0.52318894508565772</v>
      </c>
      <c r="AE1114" s="35">
        <v>0.52563685124020199</v>
      </c>
      <c r="AF1114" s="35">
        <v>0.5305798435127651</v>
      </c>
      <c r="AG1114" s="35">
        <v>0.52988125159169075</v>
      </c>
      <c r="AH1114" s="35">
        <v>0.53694955948938294</v>
      </c>
      <c r="AI1114" s="35">
        <v>0.54531591482249098</v>
      </c>
      <c r="AK1114" s="28">
        <f t="shared" si="238"/>
        <v>720783.74767410022</v>
      </c>
      <c r="AL1114" s="28">
        <f t="shared" si="239"/>
        <v>876609.48742826481</v>
      </c>
      <c r="AM1114" s="28">
        <f t="shared" si="240"/>
        <v>1134383.893306396</v>
      </c>
      <c r="AN1114" s="28">
        <f t="shared" si="241"/>
        <v>1588125.5165491945</v>
      </c>
      <c r="AO1114" s="28">
        <f t="shared" si="242"/>
        <v>2437020.5810710466</v>
      </c>
      <c r="AP1114" s="28">
        <f t="shared" si="243"/>
        <v>2344300.0059587979</v>
      </c>
      <c r="AQ1114" s="28">
        <f t="shared" si="244"/>
        <v>2487240.2449372169</v>
      </c>
      <c r="AR1114" s="28">
        <f t="shared" si="245"/>
        <v>2639748.2669282942</v>
      </c>
      <c r="AS1114" s="28">
        <f t="shared" si="246"/>
        <v>2839132.7426368059</v>
      </c>
      <c r="AT1114" s="28">
        <f t="shared" si="247"/>
        <v>2178341.8252934408</v>
      </c>
      <c r="AU1114" s="28">
        <f t="shared" si="248"/>
        <v>1712869.0947711316</v>
      </c>
      <c r="AV1114" s="28">
        <f t="shared" si="249"/>
        <v>1539426.827543892</v>
      </c>
    </row>
    <row r="1115" spans="1:48" x14ac:dyDescent="0.3">
      <c r="A1115" s="2" t="s">
        <v>2491</v>
      </c>
      <c r="B1115" s="2" t="s">
        <v>2490</v>
      </c>
      <c r="C1115" s="2">
        <v>2506</v>
      </c>
      <c r="D1115" s="2" t="s">
        <v>8</v>
      </c>
      <c r="E1115" s="2">
        <v>915</v>
      </c>
      <c r="F1115" s="2" t="s">
        <v>2622</v>
      </c>
      <c r="G1115" s="2" t="s">
        <v>2741</v>
      </c>
      <c r="H1115" s="8" t="s">
        <v>2498</v>
      </c>
      <c r="J1115" s="1">
        <v>1336000</v>
      </c>
      <c r="K1115" s="1">
        <v>1658000</v>
      </c>
      <c r="L1115" s="1">
        <v>2050000</v>
      </c>
      <c r="M1115" s="1">
        <v>2867000</v>
      </c>
      <c r="N1115" s="1">
        <v>4317000</v>
      </c>
      <c r="O1115" s="1">
        <v>4186000</v>
      </c>
      <c r="P1115" s="1">
        <v>5000000</v>
      </c>
      <c r="Q1115" s="1">
        <v>4653000</v>
      </c>
      <c r="R1115" s="1">
        <v>4958000</v>
      </c>
      <c r="S1115" s="1">
        <v>3809000</v>
      </c>
      <c r="T1115" s="1">
        <v>2955000</v>
      </c>
      <c r="U1115" s="1">
        <v>2616000</v>
      </c>
      <c r="V1115" s="29">
        <v>0.52370000000000005</v>
      </c>
      <c r="X1115" s="35">
        <v>0.49985003306109588</v>
      </c>
      <c r="Y1115" s="35">
        <v>0.48999971348701221</v>
      </c>
      <c r="Z1115" s="35">
        <v>0.51260004216285404</v>
      </c>
      <c r="AA1115" s="35">
        <v>0.51329202215552505</v>
      </c>
      <c r="AB1115" s="35">
        <v>0.52307803843551115</v>
      </c>
      <c r="AC1115" s="35">
        <v>0.5188800367328017</v>
      </c>
      <c r="AD1115" s="35">
        <v>0.52318894508565772</v>
      </c>
      <c r="AE1115" s="35">
        <v>0.52563685124020199</v>
      </c>
      <c r="AF1115" s="35">
        <v>0.5305798435127651</v>
      </c>
      <c r="AG1115" s="35">
        <v>0.52988125159169075</v>
      </c>
      <c r="AH1115" s="35">
        <v>0.53694955948938294</v>
      </c>
      <c r="AI1115" s="35">
        <v>0.54531591482249098</v>
      </c>
      <c r="AK1115" s="28">
        <f t="shared" si="238"/>
        <v>667799.64416962408</v>
      </c>
      <c r="AL1115" s="28">
        <f t="shared" si="239"/>
        <v>812419.5249614662</v>
      </c>
      <c r="AM1115" s="28">
        <f t="shared" si="240"/>
        <v>1050830.0864338507</v>
      </c>
      <c r="AN1115" s="28">
        <f t="shared" si="241"/>
        <v>1471608.2275198903</v>
      </c>
      <c r="AO1115" s="28">
        <f t="shared" si="242"/>
        <v>2258127.8919261014</v>
      </c>
      <c r="AP1115" s="28">
        <f t="shared" si="243"/>
        <v>2172031.8337635081</v>
      </c>
      <c r="AQ1115" s="28">
        <f t="shared" si="244"/>
        <v>2615944.7254282888</v>
      </c>
      <c r="AR1115" s="28">
        <f t="shared" si="245"/>
        <v>2445788.2688206597</v>
      </c>
      <c r="AS1115" s="28">
        <f t="shared" si="246"/>
        <v>2630614.8641362893</v>
      </c>
      <c r="AT1115" s="28">
        <f t="shared" si="247"/>
        <v>2018317.6873127501</v>
      </c>
      <c r="AU1115" s="28">
        <f t="shared" si="248"/>
        <v>1586685.9482911266</v>
      </c>
      <c r="AV1115" s="28">
        <f t="shared" si="249"/>
        <v>1426546.4331756365</v>
      </c>
    </row>
    <row r="1116" spans="1:48" x14ac:dyDescent="0.3">
      <c r="A1116" s="2" t="s">
        <v>2491</v>
      </c>
      <c r="B1116" s="2" t="s">
        <v>2490</v>
      </c>
      <c r="C1116" s="2">
        <v>2506</v>
      </c>
      <c r="D1116" s="2" t="s">
        <v>8</v>
      </c>
      <c r="E1116" s="2">
        <v>915</v>
      </c>
      <c r="F1116" s="2" t="s">
        <v>917</v>
      </c>
      <c r="G1116" s="2" t="s">
        <v>2741</v>
      </c>
      <c r="H1116" s="8" t="s">
        <v>2499</v>
      </c>
      <c r="J1116" s="1">
        <v>1280000</v>
      </c>
      <c r="K1116" s="1">
        <v>1588000</v>
      </c>
      <c r="L1116" s="1">
        <v>1964000</v>
      </c>
      <c r="M1116" s="1">
        <v>2747000</v>
      </c>
      <c r="N1116" s="1">
        <v>4136000</v>
      </c>
      <c r="O1116" s="1">
        <v>4010000</v>
      </c>
      <c r="P1116" s="1">
        <v>4220000</v>
      </c>
      <c r="Q1116" s="1">
        <v>5000000</v>
      </c>
      <c r="R1116" s="1">
        <v>4750000</v>
      </c>
      <c r="S1116" s="1">
        <v>3650000</v>
      </c>
      <c r="T1116" s="1">
        <v>2831000</v>
      </c>
      <c r="U1116" s="1">
        <v>2506000</v>
      </c>
      <c r="V1116" s="29">
        <v>0.52370000000000005</v>
      </c>
      <c r="X1116" s="35">
        <v>0.49985003306109588</v>
      </c>
      <c r="Y1116" s="35">
        <v>0.48999971348701221</v>
      </c>
      <c r="Z1116" s="35">
        <v>0.51260004216285404</v>
      </c>
      <c r="AA1116" s="35">
        <v>0.51329202215552505</v>
      </c>
      <c r="AB1116" s="35">
        <v>0.52307803843551115</v>
      </c>
      <c r="AC1116" s="35">
        <v>0.5188800367328017</v>
      </c>
      <c r="AD1116" s="35">
        <v>0.52318894508565772</v>
      </c>
      <c r="AE1116" s="35">
        <v>0.52563685124020199</v>
      </c>
      <c r="AF1116" s="35">
        <v>0.5305798435127651</v>
      </c>
      <c r="AG1116" s="35">
        <v>0.52988125159169075</v>
      </c>
      <c r="AH1116" s="35">
        <v>0.53694955948938294</v>
      </c>
      <c r="AI1116" s="35">
        <v>0.54531591482249098</v>
      </c>
      <c r="AK1116" s="28">
        <f t="shared" si="238"/>
        <v>639808.04231820267</v>
      </c>
      <c r="AL1116" s="28">
        <f t="shared" si="239"/>
        <v>778119.54501737538</v>
      </c>
      <c r="AM1116" s="28">
        <f t="shared" si="240"/>
        <v>1006746.4828078453</v>
      </c>
      <c r="AN1116" s="28">
        <f t="shared" si="241"/>
        <v>1410013.1848612274</v>
      </c>
      <c r="AO1116" s="28">
        <f t="shared" si="242"/>
        <v>2163450.7669692743</v>
      </c>
      <c r="AP1116" s="28">
        <f t="shared" si="243"/>
        <v>2080708.9472985349</v>
      </c>
      <c r="AQ1116" s="28">
        <f t="shared" si="244"/>
        <v>2207857.3482614756</v>
      </c>
      <c r="AR1116" s="28">
        <f t="shared" si="245"/>
        <v>2628184.2562010097</v>
      </c>
      <c r="AS1116" s="28">
        <f t="shared" si="246"/>
        <v>2520254.2566856341</v>
      </c>
      <c r="AT1116" s="28">
        <f t="shared" si="247"/>
        <v>1934066.5683096712</v>
      </c>
      <c r="AU1116" s="28">
        <f t="shared" si="248"/>
        <v>1520104.2029144431</v>
      </c>
      <c r="AV1116" s="28">
        <f t="shared" si="249"/>
        <v>1366561.6825451623</v>
      </c>
    </row>
    <row r="1117" spans="1:48" x14ac:dyDescent="0.3">
      <c r="A1117" s="2" t="s">
        <v>2491</v>
      </c>
      <c r="B1117" s="2" t="s">
        <v>2490</v>
      </c>
      <c r="C1117" s="2">
        <v>2506</v>
      </c>
      <c r="D1117" s="2" t="s">
        <v>8</v>
      </c>
      <c r="E1117" s="2">
        <v>915</v>
      </c>
      <c r="F1117" s="2" t="s">
        <v>2623</v>
      </c>
      <c r="G1117" s="2" t="s">
        <v>2741</v>
      </c>
      <c r="H1117" s="8" t="s">
        <v>2500</v>
      </c>
      <c r="J1117" s="1">
        <v>1223000</v>
      </c>
      <c r="K1117" s="1">
        <v>1518000</v>
      </c>
      <c r="L1117" s="1">
        <v>1878000</v>
      </c>
      <c r="M1117" s="1">
        <v>2626000</v>
      </c>
      <c r="N1117" s="1">
        <v>3953000</v>
      </c>
      <c r="O1117" s="1">
        <v>3833000</v>
      </c>
      <c r="P1117" s="1">
        <v>4034000</v>
      </c>
      <c r="Q1117" s="1">
        <v>4261000</v>
      </c>
      <c r="R1117" s="1">
        <v>4541000</v>
      </c>
      <c r="S1117" s="1">
        <v>3489000</v>
      </c>
      <c r="T1117" s="1">
        <v>2706000</v>
      </c>
      <c r="U1117" s="1">
        <v>2395000</v>
      </c>
      <c r="V1117" s="29">
        <v>0.52370000000000005</v>
      </c>
      <c r="X1117" s="35">
        <v>0.49985003306109588</v>
      </c>
      <c r="Y1117" s="35">
        <v>0.48999971348701221</v>
      </c>
      <c r="Z1117" s="35">
        <v>0.51260004216285404</v>
      </c>
      <c r="AA1117" s="35">
        <v>0.51329202215552505</v>
      </c>
      <c r="AB1117" s="35">
        <v>0.52307803843551115</v>
      </c>
      <c r="AC1117" s="35">
        <v>0.5188800367328017</v>
      </c>
      <c r="AD1117" s="35">
        <v>0.52318894508565772</v>
      </c>
      <c r="AE1117" s="35">
        <v>0.52563685124020199</v>
      </c>
      <c r="AF1117" s="35">
        <v>0.5305798435127651</v>
      </c>
      <c r="AG1117" s="35">
        <v>0.52988125159169075</v>
      </c>
      <c r="AH1117" s="35">
        <v>0.53694955948938294</v>
      </c>
      <c r="AI1117" s="35">
        <v>0.54531591482249098</v>
      </c>
      <c r="AK1117" s="28">
        <f t="shared" si="238"/>
        <v>611316.59043372027</v>
      </c>
      <c r="AL1117" s="28">
        <f t="shared" si="239"/>
        <v>743819.56507328455</v>
      </c>
      <c r="AM1117" s="28">
        <f t="shared" si="240"/>
        <v>962662.87918183987</v>
      </c>
      <c r="AN1117" s="28">
        <f t="shared" si="241"/>
        <v>1347904.8501804087</v>
      </c>
      <c r="AO1117" s="28">
        <f t="shared" si="242"/>
        <v>2067727.4859355756</v>
      </c>
      <c r="AP1117" s="28">
        <f t="shared" si="243"/>
        <v>1988867.1807968288</v>
      </c>
      <c r="AQ1117" s="28">
        <f t="shared" si="244"/>
        <v>2110544.2044755435</v>
      </c>
      <c r="AR1117" s="28">
        <f t="shared" si="245"/>
        <v>2239738.6231345008</v>
      </c>
      <c r="AS1117" s="28">
        <f t="shared" si="246"/>
        <v>2409363.0693914662</v>
      </c>
      <c r="AT1117" s="28">
        <f t="shared" si="247"/>
        <v>1848755.6868034091</v>
      </c>
      <c r="AU1117" s="28">
        <f t="shared" si="248"/>
        <v>1452985.5079782703</v>
      </c>
      <c r="AV1117" s="28">
        <f t="shared" si="249"/>
        <v>1306031.6159998658</v>
      </c>
    </row>
    <row r="1118" spans="1:48" x14ac:dyDescent="0.3">
      <c r="A1118" s="2" t="s">
        <v>2491</v>
      </c>
      <c r="B1118" s="2" t="s">
        <v>2490</v>
      </c>
      <c r="C1118" s="2">
        <v>2506</v>
      </c>
      <c r="D1118" s="2" t="s">
        <v>8</v>
      </c>
      <c r="E1118" s="2">
        <v>915</v>
      </c>
      <c r="F1118" s="2" t="s">
        <v>2624</v>
      </c>
      <c r="G1118" s="2" t="s">
        <v>2741</v>
      </c>
      <c r="H1118" s="8" t="s">
        <v>2501</v>
      </c>
      <c r="J1118" s="1">
        <v>1076000</v>
      </c>
      <c r="K1118" s="1">
        <v>1336000</v>
      </c>
      <c r="L1118" s="1">
        <v>1652000</v>
      </c>
      <c r="M1118" s="1">
        <v>3000000</v>
      </c>
      <c r="N1118" s="1">
        <v>3478000</v>
      </c>
      <c r="O1118" s="1">
        <v>3373000</v>
      </c>
      <c r="P1118" s="1">
        <v>3549000</v>
      </c>
      <c r="Q1118" s="1">
        <v>3749000</v>
      </c>
      <c r="R1118" s="1">
        <v>3995000</v>
      </c>
      <c r="S1118" s="1">
        <v>3070000</v>
      </c>
      <c r="T1118" s="1">
        <v>2381000</v>
      </c>
      <c r="U1118" s="1">
        <v>2108000</v>
      </c>
      <c r="V1118" s="29">
        <v>0.52370000000000005</v>
      </c>
      <c r="X1118" s="35">
        <v>0.49985003306109588</v>
      </c>
      <c r="Y1118" s="35">
        <v>0.48999971348701221</v>
      </c>
      <c r="Z1118" s="35">
        <v>0.51260004216285404</v>
      </c>
      <c r="AA1118" s="35">
        <v>0.51329202215552505</v>
      </c>
      <c r="AB1118" s="35">
        <v>0.52307803843551115</v>
      </c>
      <c r="AC1118" s="35">
        <v>0.5188800367328017</v>
      </c>
      <c r="AD1118" s="35">
        <v>0.52318894508565772</v>
      </c>
      <c r="AE1118" s="35">
        <v>0.52563685124020199</v>
      </c>
      <c r="AF1118" s="35">
        <v>0.5305798435127651</v>
      </c>
      <c r="AG1118" s="35">
        <v>0.52988125159169075</v>
      </c>
      <c r="AH1118" s="35">
        <v>0.53694955948938294</v>
      </c>
      <c r="AI1118" s="35">
        <v>0.54531591482249098</v>
      </c>
      <c r="AK1118" s="28">
        <f t="shared" si="238"/>
        <v>537838.63557373919</v>
      </c>
      <c r="AL1118" s="28">
        <f t="shared" si="239"/>
        <v>654639.61721864832</v>
      </c>
      <c r="AM1118" s="28">
        <f t="shared" si="240"/>
        <v>846815.26965303486</v>
      </c>
      <c r="AN1118" s="28">
        <f t="shared" si="241"/>
        <v>1539876.0664665753</v>
      </c>
      <c r="AO1118" s="28">
        <f t="shared" si="242"/>
        <v>1819265.4176787077</v>
      </c>
      <c r="AP1118" s="28">
        <f t="shared" si="243"/>
        <v>1750182.3638997402</v>
      </c>
      <c r="AQ1118" s="28">
        <f t="shared" si="244"/>
        <v>1856797.5661089993</v>
      </c>
      <c r="AR1118" s="28">
        <f t="shared" si="245"/>
        <v>1970612.5552995172</v>
      </c>
      <c r="AS1118" s="28">
        <f t="shared" si="246"/>
        <v>2119666.4748334964</v>
      </c>
      <c r="AT1118" s="28">
        <f t="shared" si="247"/>
        <v>1626735.4423864905</v>
      </c>
      <c r="AU1118" s="28">
        <f t="shared" si="248"/>
        <v>1278476.9011442207</v>
      </c>
      <c r="AV1118" s="28">
        <f t="shared" si="249"/>
        <v>1149525.9484458109</v>
      </c>
    </row>
    <row r="1119" spans="1:48" x14ac:dyDescent="0.3">
      <c r="A1119" s="2" t="s">
        <v>2491</v>
      </c>
      <c r="B1119" s="2" t="s">
        <v>2490</v>
      </c>
      <c r="C1119" s="2">
        <v>2506</v>
      </c>
      <c r="D1119" s="2" t="s">
        <v>8</v>
      </c>
      <c r="E1119" s="2">
        <v>915</v>
      </c>
      <c r="F1119" s="2" t="s">
        <v>2625</v>
      </c>
      <c r="G1119" s="2" t="s">
        <v>2741</v>
      </c>
      <c r="H1119" s="8" t="s">
        <v>2502</v>
      </c>
      <c r="J1119" s="1">
        <v>937000</v>
      </c>
      <c r="K1119" s="1">
        <v>1162000</v>
      </c>
      <c r="L1119" s="1">
        <v>1437000</v>
      </c>
      <c r="M1119" s="1">
        <v>2010000</v>
      </c>
      <c r="N1119" s="1">
        <v>3026000</v>
      </c>
      <c r="O1119" s="1">
        <v>2934000</v>
      </c>
      <c r="P1119" s="1">
        <v>3088000</v>
      </c>
      <c r="Q1119" s="1">
        <v>3262000</v>
      </c>
      <c r="R1119" s="1">
        <v>3476000</v>
      </c>
      <c r="S1119" s="1">
        <v>2671000</v>
      </c>
      <c r="T1119" s="1">
        <v>2072000</v>
      </c>
      <c r="U1119" s="1">
        <v>1834000</v>
      </c>
      <c r="V1119" s="29">
        <v>0.52370000000000005</v>
      </c>
      <c r="X1119" s="35">
        <v>0.49985003306109588</v>
      </c>
      <c r="Y1119" s="35">
        <v>0.48999971348701221</v>
      </c>
      <c r="Z1119" s="35">
        <v>0.51260004216285404</v>
      </c>
      <c r="AA1119" s="35">
        <v>0.51329202215552505</v>
      </c>
      <c r="AB1119" s="35">
        <v>0.52307803843551115</v>
      </c>
      <c r="AC1119" s="35">
        <v>0.5188800367328017</v>
      </c>
      <c r="AD1119" s="35">
        <v>0.52318894508565772</v>
      </c>
      <c r="AE1119" s="35">
        <v>0.52563685124020199</v>
      </c>
      <c r="AF1119" s="35">
        <v>0.5305798435127651</v>
      </c>
      <c r="AG1119" s="35">
        <v>0.52988125159169075</v>
      </c>
      <c r="AH1119" s="35">
        <v>0.53694955948938294</v>
      </c>
      <c r="AI1119" s="35">
        <v>0.54531591482249098</v>
      </c>
      <c r="AK1119" s="28">
        <f t="shared" si="238"/>
        <v>468359.48097824684</v>
      </c>
      <c r="AL1119" s="28">
        <f t="shared" si="239"/>
        <v>569379.66707190825</v>
      </c>
      <c r="AM1119" s="28">
        <f t="shared" si="240"/>
        <v>736606.26058802125</v>
      </c>
      <c r="AN1119" s="28">
        <f t="shared" si="241"/>
        <v>1031716.9645326054</v>
      </c>
      <c r="AO1119" s="28">
        <f t="shared" si="242"/>
        <v>1582834.1443058567</v>
      </c>
      <c r="AP1119" s="28">
        <f t="shared" si="243"/>
        <v>1522394.0277740401</v>
      </c>
      <c r="AQ1119" s="28">
        <f t="shared" si="244"/>
        <v>1615607.4624245111</v>
      </c>
      <c r="AR1119" s="28">
        <f t="shared" si="245"/>
        <v>1714627.4087455389</v>
      </c>
      <c r="AS1119" s="28">
        <f t="shared" si="246"/>
        <v>1844295.5360503716</v>
      </c>
      <c r="AT1119" s="28">
        <f t="shared" si="247"/>
        <v>1415312.8230014059</v>
      </c>
      <c r="AU1119" s="28">
        <f t="shared" si="248"/>
        <v>1112559.4872620015</v>
      </c>
      <c r="AV1119" s="28">
        <f t="shared" si="249"/>
        <v>1000109.3877844485</v>
      </c>
    </row>
    <row r="1120" spans="1:48" x14ac:dyDescent="0.3">
      <c r="A1120" s="2" t="s">
        <v>2491</v>
      </c>
      <c r="B1120" s="2" t="s">
        <v>2490</v>
      </c>
      <c r="C1120" s="2">
        <v>2506</v>
      </c>
      <c r="D1120" s="2" t="s">
        <v>8</v>
      </c>
      <c r="E1120" s="2">
        <v>915</v>
      </c>
      <c r="F1120" s="2" t="s">
        <v>2626</v>
      </c>
      <c r="G1120" s="2" t="s">
        <v>2741</v>
      </c>
      <c r="H1120" s="8" t="s">
        <v>2503</v>
      </c>
      <c r="J1120" s="1">
        <v>757000</v>
      </c>
      <c r="K1120" s="1">
        <v>940000</v>
      </c>
      <c r="L1120" s="1">
        <v>1162000</v>
      </c>
      <c r="M1120" s="1">
        <v>1625000</v>
      </c>
      <c r="N1120" s="1">
        <v>2447000</v>
      </c>
      <c r="O1120" s="1">
        <v>2373000</v>
      </c>
      <c r="P1120" s="1">
        <v>2497000</v>
      </c>
      <c r="Q1120" s="1">
        <v>2638000</v>
      </c>
      <c r="R1120" s="1">
        <v>2811000</v>
      </c>
      <c r="S1120" s="1">
        <v>2160000</v>
      </c>
      <c r="T1120" s="1">
        <v>1675000</v>
      </c>
      <c r="U1120" s="1">
        <v>1483000</v>
      </c>
      <c r="V1120" s="29">
        <v>0.52370000000000005</v>
      </c>
      <c r="X1120" s="35">
        <v>0.49985003306109588</v>
      </c>
      <c r="Y1120" s="35">
        <v>0.48999971348701221</v>
      </c>
      <c r="Z1120" s="35">
        <v>0.51260004216285404</v>
      </c>
      <c r="AA1120" s="35">
        <v>0.51329202215552505</v>
      </c>
      <c r="AB1120" s="35">
        <v>0.52307803843551115</v>
      </c>
      <c r="AC1120" s="35">
        <v>0.5188800367328017</v>
      </c>
      <c r="AD1120" s="35">
        <v>0.52318894508565772</v>
      </c>
      <c r="AE1120" s="35">
        <v>0.52563685124020199</v>
      </c>
      <c r="AF1120" s="35">
        <v>0.5305798435127651</v>
      </c>
      <c r="AG1120" s="35">
        <v>0.52988125159169075</v>
      </c>
      <c r="AH1120" s="35">
        <v>0.53694955948938294</v>
      </c>
      <c r="AI1120" s="35">
        <v>0.54531591482249098</v>
      </c>
      <c r="AK1120" s="28">
        <f t="shared" si="238"/>
        <v>378386.4750272496</v>
      </c>
      <c r="AL1120" s="28">
        <f t="shared" si="239"/>
        <v>460599.73067779146</v>
      </c>
      <c r="AM1120" s="28">
        <f t="shared" si="240"/>
        <v>595641.24899323634</v>
      </c>
      <c r="AN1120" s="28">
        <f t="shared" si="241"/>
        <v>834099.53600272816</v>
      </c>
      <c r="AO1120" s="28">
        <f t="shared" si="242"/>
        <v>1279971.9600516958</v>
      </c>
      <c r="AP1120" s="28">
        <f t="shared" si="243"/>
        <v>1231302.3271669385</v>
      </c>
      <c r="AQ1120" s="28">
        <f t="shared" si="244"/>
        <v>1306402.7958788874</v>
      </c>
      <c r="AR1120" s="28">
        <f t="shared" si="245"/>
        <v>1386630.0135716528</v>
      </c>
      <c r="AS1120" s="28">
        <f t="shared" si="246"/>
        <v>1491459.9401143827</v>
      </c>
      <c r="AT1120" s="28">
        <f t="shared" si="247"/>
        <v>1144543.503438052</v>
      </c>
      <c r="AU1120" s="28">
        <f t="shared" si="248"/>
        <v>899390.51214471646</v>
      </c>
      <c r="AV1120" s="28">
        <f t="shared" si="249"/>
        <v>808703.50168175413</v>
      </c>
    </row>
    <row r="1121" spans="1:48" x14ac:dyDescent="0.3">
      <c r="A1121" s="2" t="s">
        <v>2491</v>
      </c>
      <c r="B1121" s="2" t="s">
        <v>2490</v>
      </c>
      <c r="C1121" s="2">
        <v>2506</v>
      </c>
      <c r="D1121" s="2" t="s">
        <v>8</v>
      </c>
      <c r="E1121" s="2">
        <v>915</v>
      </c>
      <c r="F1121" s="2" t="s">
        <v>2627</v>
      </c>
      <c r="G1121" s="2" t="s">
        <v>2741</v>
      </c>
      <c r="H1121" s="8" t="s">
        <v>2504</v>
      </c>
      <c r="J1121" s="1">
        <v>661000</v>
      </c>
      <c r="K1121" s="1">
        <v>820000</v>
      </c>
      <c r="L1121" s="1">
        <v>1014000</v>
      </c>
      <c r="M1121" s="1">
        <v>1418000</v>
      </c>
      <c r="N1121" s="1">
        <v>2135000</v>
      </c>
      <c r="O1121" s="1">
        <v>2070000</v>
      </c>
      <c r="P1121" s="1">
        <v>2178000</v>
      </c>
      <c r="Q1121" s="1">
        <v>2301000</v>
      </c>
      <c r="R1121" s="1">
        <v>2452000</v>
      </c>
      <c r="S1121" s="1">
        <v>1884000</v>
      </c>
      <c r="T1121" s="1">
        <v>1462000</v>
      </c>
      <c r="U1121" s="1">
        <v>1294000</v>
      </c>
      <c r="V1121" s="29">
        <v>0.52370000000000005</v>
      </c>
      <c r="X1121" s="35">
        <v>0.49985003306109588</v>
      </c>
      <c r="Y1121" s="35">
        <v>0.48999971348701221</v>
      </c>
      <c r="Z1121" s="35">
        <v>0.51260004216285404</v>
      </c>
      <c r="AA1121" s="35">
        <v>0.51329202215552505</v>
      </c>
      <c r="AB1121" s="35">
        <v>0.52307803843551115</v>
      </c>
      <c r="AC1121" s="35">
        <v>0.5188800367328017</v>
      </c>
      <c r="AD1121" s="35">
        <v>0.52318894508565772</v>
      </c>
      <c r="AE1121" s="35">
        <v>0.52563685124020199</v>
      </c>
      <c r="AF1121" s="35">
        <v>0.5305798435127651</v>
      </c>
      <c r="AG1121" s="35">
        <v>0.52988125159169075</v>
      </c>
      <c r="AH1121" s="35">
        <v>0.53694955948938294</v>
      </c>
      <c r="AI1121" s="35">
        <v>0.54531591482249098</v>
      </c>
      <c r="AK1121" s="28">
        <f t="shared" si="238"/>
        <v>330400.87185338436</v>
      </c>
      <c r="AL1121" s="28">
        <f t="shared" si="239"/>
        <v>401799.76505935</v>
      </c>
      <c r="AM1121" s="28">
        <f t="shared" si="240"/>
        <v>519776.442753134</v>
      </c>
      <c r="AN1121" s="28">
        <f t="shared" si="241"/>
        <v>727848.08741653454</v>
      </c>
      <c r="AO1121" s="28">
        <f t="shared" si="242"/>
        <v>1116771.6120598163</v>
      </c>
      <c r="AP1121" s="28">
        <f t="shared" si="243"/>
        <v>1074081.6760368994</v>
      </c>
      <c r="AQ1121" s="28">
        <f t="shared" si="244"/>
        <v>1139505.5223965626</v>
      </c>
      <c r="AR1121" s="28">
        <f t="shared" si="245"/>
        <v>1209490.3947037049</v>
      </c>
      <c r="AS1121" s="28">
        <f t="shared" si="246"/>
        <v>1300981.7762933001</v>
      </c>
      <c r="AT1121" s="28">
        <f t="shared" si="247"/>
        <v>998296.27799874533</v>
      </c>
      <c r="AU1121" s="28">
        <f t="shared" si="248"/>
        <v>785020.25597347785</v>
      </c>
      <c r="AV1121" s="28">
        <f t="shared" si="249"/>
        <v>705638.79378030333</v>
      </c>
    </row>
    <row r="1122" spans="1:48" x14ac:dyDescent="0.3">
      <c r="A1122" s="2" t="s">
        <v>2491</v>
      </c>
      <c r="B1122" s="2" t="s">
        <v>2490</v>
      </c>
      <c r="C1122" s="2">
        <v>2506</v>
      </c>
      <c r="D1122" s="2" t="s">
        <v>8</v>
      </c>
      <c r="E1122" s="2">
        <v>915</v>
      </c>
      <c r="F1122" s="2" t="s">
        <v>921</v>
      </c>
      <c r="G1122" s="2" t="s">
        <v>2741</v>
      </c>
      <c r="H1122" s="8" t="s">
        <v>2505</v>
      </c>
      <c r="J1122" s="1">
        <v>585000</v>
      </c>
      <c r="K1122" s="1">
        <v>725000</v>
      </c>
      <c r="L1122" s="1">
        <v>897000</v>
      </c>
      <c r="M1122" s="1">
        <v>1255000</v>
      </c>
      <c r="N1122" s="1">
        <v>1889000</v>
      </c>
      <c r="O1122" s="1">
        <v>1831000</v>
      </c>
      <c r="P1122" s="1">
        <v>1927000</v>
      </c>
      <c r="Q1122" s="1">
        <v>2036000</v>
      </c>
      <c r="R1122" s="1">
        <v>2169000</v>
      </c>
      <c r="S1122" s="1">
        <v>1667000</v>
      </c>
      <c r="T1122" s="1">
        <v>1293000</v>
      </c>
      <c r="U1122" s="1">
        <v>1145000</v>
      </c>
      <c r="V1122" s="29">
        <v>0.52370000000000005</v>
      </c>
      <c r="X1122" s="35">
        <v>0.49985003306109588</v>
      </c>
      <c r="Y1122" s="35">
        <v>0.48999971348701221</v>
      </c>
      <c r="Z1122" s="35">
        <v>0.51260004216285404</v>
      </c>
      <c r="AA1122" s="35">
        <v>0.51329202215552505</v>
      </c>
      <c r="AB1122" s="35">
        <v>0.52307803843551115</v>
      </c>
      <c r="AC1122" s="35">
        <v>0.5188800367328017</v>
      </c>
      <c r="AD1122" s="35">
        <v>0.52318894508565772</v>
      </c>
      <c r="AE1122" s="35">
        <v>0.52563685124020199</v>
      </c>
      <c r="AF1122" s="35">
        <v>0.5305798435127651</v>
      </c>
      <c r="AG1122" s="35">
        <v>0.52988125159169075</v>
      </c>
      <c r="AH1122" s="35">
        <v>0.53694955948938294</v>
      </c>
      <c r="AI1122" s="35">
        <v>0.54531591482249098</v>
      </c>
      <c r="AK1122" s="28">
        <f t="shared" si="238"/>
        <v>292412.2693407411</v>
      </c>
      <c r="AL1122" s="28">
        <f t="shared" si="239"/>
        <v>355249.79227808386</v>
      </c>
      <c r="AM1122" s="28">
        <f t="shared" si="240"/>
        <v>459802.23782008007</v>
      </c>
      <c r="AN1122" s="28">
        <f t="shared" si="241"/>
        <v>644181.48780518398</v>
      </c>
      <c r="AO1122" s="28">
        <f t="shared" si="242"/>
        <v>988094.41460468061</v>
      </c>
      <c r="AP1122" s="28">
        <f t="shared" si="243"/>
        <v>950069.34725775989</v>
      </c>
      <c r="AQ1122" s="28">
        <f t="shared" si="244"/>
        <v>1008185.0971800624</v>
      </c>
      <c r="AR1122" s="28">
        <f t="shared" si="245"/>
        <v>1070196.6291250512</v>
      </c>
      <c r="AS1122" s="28">
        <f t="shared" si="246"/>
        <v>1150827.6805791876</v>
      </c>
      <c r="AT1122" s="28">
        <f t="shared" si="247"/>
        <v>883312.04640334845</v>
      </c>
      <c r="AU1122" s="28">
        <f t="shared" si="248"/>
        <v>694275.78041977214</v>
      </c>
      <c r="AV1122" s="28">
        <f t="shared" si="249"/>
        <v>624386.7224717522</v>
      </c>
    </row>
    <row r="1123" spans="1:48" x14ac:dyDescent="0.3">
      <c r="A1123" s="2" t="s">
        <v>2491</v>
      </c>
      <c r="B1123" s="2" t="s">
        <v>2490</v>
      </c>
      <c r="C1123" s="2">
        <v>2506</v>
      </c>
      <c r="D1123" s="2" t="s">
        <v>8</v>
      </c>
      <c r="E1123" s="2">
        <v>905</v>
      </c>
      <c r="F1123" s="2" t="s">
        <v>2628</v>
      </c>
      <c r="G1123" s="2" t="s">
        <v>2741</v>
      </c>
      <c r="H1123" s="8" t="s">
        <v>2506</v>
      </c>
      <c r="J1123" s="1">
        <v>500000</v>
      </c>
      <c r="K1123" s="1">
        <v>620000</v>
      </c>
      <c r="L1123" s="1">
        <v>767000</v>
      </c>
      <c r="M1123" s="1">
        <v>1073000</v>
      </c>
      <c r="N1123" s="1">
        <v>1615000</v>
      </c>
      <c r="O1123" s="1">
        <v>1566000</v>
      </c>
      <c r="P1123" s="1">
        <v>1648000</v>
      </c>
      <c r="Q1123" s="1">
        <v>1741000</v>
      </c>
      <c r="R1123" s="1">
        <v>1855000</v>
      </c>
      <c r="S1123" s="1">
        <v>1425000</v>
      </c>
      <c r="T1123" s="1">
        <v>1106000</v>
      </c>
      <c r="U1123" s="1">
        <v>979000</v>
      </c>
      <c r="V1123" s="29">
        <v>0.52370000000000005</v>
      </c>
      <c r="X1123" s="35">
        <v>0.49985003306109588</v>
      </c>
      <c r="Y1123" s="35">
        <v>0.48999971348701221</v>
      </c>
      <c r="Z1123" s="35">
        <v>0.51260004216285404</v>
      </c>
      <c r="AA1123" s="35">
        <v>0.51329202215552505</v>
      </c>
      <c r="AB1123" s="35">
        <v>0.52307803843551115</v>
      </c>
      <c r="AC1123" s="35">
        <v>0.5188800367328017</v>
      </c>
      <c r="AD1123" s="35">
        <v>0.52318894508565772</v>
      </c>
      <c r="AE1123" s="35">
        <v>0.52563685124020199</v>
      </c>
      <c r="AF1123" s="35">
        <v>0.5305798435127651</v>
      </c>
      <c r="AG1123" s="35">
        <v>0.52988125159169075</v>
      </c>
      <c r="AH1123" s="35">
        <v>0.53694955948938294</v>
      </c>
      <c r="AI1123" s="35">
        <v>0.54531591482249098</v>
      </c>
      <c r="AK1123" s="28">
        <f t="shared" si="238"/>
        <v>249925.01653054793</v>
      </c>
      <c r="AL1123" s="28">
        <f t="shared" si="239"/>
        <v>303799.82236194756</v>
      </c>
      <c r="AM1123" s="28">
        <f t="shared" si="240"/>
        <v>393164.23233890906</v>
      </c>
      <c r="AN1123" s="28">
        <f t="shared" si="241"/>
        <v>550762.33977287833</v>
      </c>
      <c r="AO1123" s="28">
        <f t="shared" si="242"/>
        <v>844771.03207335051</v>
      </c>
      <c r="AP1123" s="28">
        <f t="shared" si="243"/>
        <v>812566.13752356742</v>
      </c>
      <c r="AQ1123" s="28">
        <f t="shared" si="244"/>
        <v>862215.38150116394</v>
      </c>
      <c r="AR1123" s="28">
        <f t="shared" si="245"/>
        <v>915133.7580091916</v>
      </c>
      <c r="AS1123" s="28">
        <f t="shared" si="246"/>
        <v>984225.60971617932</v>
      </c>
      <c r="AT1123" s="28">
        <f t="shared" si="247"/>
        <v>755080.7835181593</v>
      </c>
      <c r="AU1123" s="28">
        <f t="shared" si="248"/>
        <v>593866.21279525757</v>
      </c>
      <c r="AV1123" s="28">
        <f t="shared" si="249"/>
        <v>533864.28061121865</v>
      </c>
    </row>
    <row r="1124" spans="1:48" x14ac:dyDescent="0.3">
      <c r="A1124" s="2" t="s">
        <v>2491</v>
      </c>
      <c r="B1124" s="2" t="s">
        <v>2490</v>
      </c>
      <c r="C1124" s="2">
        <v>2506</v>
      </c>
      <c r="D1124" s="2" t="s">
        <v>8</v>
      </c>
      <c r="E1124" s="2">
        <v>915</v>
      </c>
      <c r="F1124" s="2" t="s">
        <v>2629</v>
      </c>
      <c r="G1124" s="2" t="s">
        <v>2741</v>
      </c>
      <c r="H1124" s="8" t="s">
        <v>2507</v>
      </c>
      <c r="J1124" s="1">
        <v>431000</v>
      </c>
      <c r="K1124" s="1">
        <v>535000</v>
      </c>
      <c r="L1124" s="1">
        <v>662000</v>
      </c>
      <c r="M1124" s="1">
        <v>925000</v>
      </c>
      <c r="N1124" s="1">
        <v>1393000</v>
      </c>
      <c r="O1124" s="1">
        <v>1351000</v>
      </c>
      <c r="P1124" s="1">
        <v>1421000</v>
      </c>
      <c r="Q1124" s="1">
        <v>1501000</v>
      </c>
      <c r="R1124" s="1">
        <v>1600000</v>
      </c>
      <c r="S1124" s="1">
        <v>1229000</v>
      </c>
      <c r="T1124" s="1">
        <v>954000</v>
      </c>
      <c r="U1124" s="1">
        <v>844000</v>
      </c>
      <c r="V1124" s="29">
        <v>0.52370000000000005</v>
      </c>
      <c r="X1124" s="35">
        <v>0.49985003306109588</v>
      </c>
      <c r="Y1124" s="35">
        <v>0.48999971348701221</v>
      </c>
      <c r="Z1124" s="35">
        <v>0.51260004216285404</v>
      </c>
      <c r="AA1124" s="35">
        <v>0.51329202215552505</v>
      </c>
      <c r="AB1124" s="35">
        <v>0.52307803843551115</v>
      </c>
      <c r="AC1124" s="35">
        <v>0.5188800367328017</v>
      </c>
      <c r="AD1124" s="35">
        <v>0.52318894508565772</v>
      </c>
      <c r="AE1124" s="35">
        <v>0.52563685124020199</v>
      </c>
      <c r="AF1124" s="35">
        <v>0.5305798435127651</v>
      </c>
      <c r="AG1124" s="35">
        <v>0.52988125159169075</v>
      </c>
      <c r="AH1124" s="35">
        <v>0.53694955948938294</v>
      </c>
      <c r="AI1124" s="35">
        <v>0.54531591482249098</v>
      </c>
      <c r="AK1124" s="28">
        <f t="shared" si="238"/>
        <v>215435.36424933231</v>
      </c>
      <c r="AL1124" s="28">
        <f t="shared" si="239"/>
        <v>262149.84671555151</v>
      </c>
      <c r="AM1124" s="28">
        <f t="shared" si="240"/>
        <v>339341.2279118094</v>
      </c>
      <c r="AN1124" s="28">
        <f t="shared" si="241"/>
        <v>474795.12049386068</v>
      </c>
      <c r="AO1124" s="28">
        <f t="shared" si="242"/>
        <v>728647.70754066703</v>
      </c>
      <c r="AP1124" s="28">
        <f t="shared" si="243"/>
        <v>701006.92962601513</v>
      </c>
      <c r="AQ1124" s="28">
        <f t="shared" si="244"/>
        <v>743451.49096671958</v>
      </c>
      <c r="AR1124" s="28">
        <f t="shared" si="245"/>
        <v>788980.91371154319</v>
      </c>
      <c r="AS1124" s="28">
        <f t="shared" si="246"/>
        <v>848927.74962042412</v>
      </c>
      <c r="AT1124" s="28">
        <f t="shared" si="247"/>
        <v>651224.05820618791</v>
      </c>
      <c r="AU1124" s="28">
        <f t="shared" si="248"/>
        <v>512249.87975287135</v>
      </c>
      <c r="AV1124" s="28">
        <f t="shared" si="249"/>
        <v>460246.63211018237</v>
      </c>
    </row>
    <row r="1125" spans="1:48" x14ac:dyDescent="0.3">
      <c r="A1125" s="2" t="s">
        <v>2491</v>
      </c>
      <c r="B1125" s="2" t="s">
        <v>2490</v>
      </c>
      <c r="C1125" s="2">
        <v>2506</v>
      </c>
      <c r="D1125" s="2" t="s">
        <v>8</v>
      </c>
      <c r="E1125" s="2">
        <v>922</v>
      </c>
      <c r="F1125" s="2" t="s">
        <v>2630</v>
      </c>
      <c r="G1125" s="2" t="s">
        <v>2741</v>
      </c>
      <c r="H1125" s="8" t="s">
        <v>2508</v>
      </c>
      <c r="J1125" s="1">
        <v>855000</v>
      </c>
      <c r="K1125" s="1">
        <v>1060000</v>
      </c>
      <c r="L1125" s="1">
        <v>1312000</v>
      </c>
      <c r="M1125" s="1">
        <v>1834000</v>
      </c>
      <c r="N1125" s="1">
        <v>2761000</v>
      </c>
      <c r="O1125" s="1">
        <v>2678000</v>
      </c>
      <c r="P1125" s="1">
        <v>2818000</v>
      </c>
      <c r="Q1125" s="1">
        <v>2976000</v>
      </c>
      <c r="R1125" s="1">
        <v>3172000</v>
      </c>
      <c r="S1125" s="1">
        <v>2437000</v>
      </c>
      <c r="T1125" s="1">
        <v>1890000</v>
      </c>
      <c r="U1125" s="1">
        <v>1673000</v>
      </c>
      <c r="V1125" s="29">
        <v>0.52370000000000005</v>
      </c>
      <c r="X1125" s="35">
        <v>0.49985003306109588</v>
      </c>
      <c r="Y1125" s="35">
        <v>0.48999971348701221</v>
      </c>
      <c r="Z1125" s="35">
        <v>0.51260004216285404</v>
      </c>
      <c r="AA1125" s="35">
        <v>0.51329202215552505</v>
      </c>
      <c r="AB1125" s="35">
        <v>0.52307803843551115</v>
      </c>
      <c r="AC1125" s="35">
        <v>0.5188800367328017</v>
      </c>
      <c r="AD1125" s="35">
        <v>0.52318894508565772</v>
      </c>
      <c r="AE1125" s="35">
        <v>0.52563685124020199</v>
      </c>
      <c r="AF1125" s="35">
        <v>0.5305798435127651</v>
      </c>
      <c r="AG1125" s="35">
        <v>0.52988125159169075</v>
      </c>
      <c r="AH1125" s="35">
        <v>0.53694955948938294</v>
      </c>
      <c r="AI1125" s="35">
        <v>0.54531591482249098</v>
      </c>
      <c r="AK1125" s="28">
        <f t="shared" si="238"/>
        <v>427371.77826723695</v>
      </c>
      <c r="AL1125" s="28">
        <f t="shared" si="239"/>
        <v>519399.69629623293</v>
      </c>
      <c r="AM1125" s="28">
        <f t="shared" si="240"/>
        <v>672531.25531766447</v>
      </c>
      <c r="AN1125" s="28">
        <f t="shared" si="241"/>
        <v>941377.56863323296</v>
      </c>
      <c r="AO1125" s="28">
        <f t="shared" si="242"/>
        <v>1444218.4641204462</v>
      </c>
      <c r="AP1125" s="28">
        <f t="shared" si="243"/>
        <v>1389560.738370443</v>
      </c>
      <c r="AQ1125" s="28">
        <f t="shared" si="244"/>
        <v>1474346.4472513834</v>
      </c>
      <c r="AR1125" s="28">
        <f t="shared" si="245"/>
        <v>1564295.2692908412</v>
      </c>
      <c r="AS1125" s="28">
        <f t="shared" si="246"/>
        <v>1682999.2636224909</v>
      </c>
      <c r="AT1125" s="28">
        <f t="shared" si="247"/>
        <v>1291320.6101289503</v>
      </c>
      <c r="AU1125" s="28">
        <f t="shared" si="248"/>
        <v>1014834.6674349337</v>
      </c>
      <c r="AV1125" s="28">
        <f t="shared" si="249"/>
        <v>912313.52549802745</v>
      </c>
    </row>
    <row r="1126" spans="1:48" x14ac:dyDescent="0.3">
      <c r="A1126" s="2" t="s">
        <v>2491</v>
      </c>
      <c r="B1126" s="2" t="s">
        <v>2490</v>
      </c>
      <c r="C1126" s="2">
        <v>2506</v>
      </c>
      <c r="D1126" s="2" t="s">
        <v>8</v>
      </c>
      <c r="E1126" s="2">
        <v>915</v>
      </c>
      <c r="F1126" s="2" t="s">
        <v>2631</v>
      </c>
      <c r="G1126" s="2" t="s">
        <v>2741</v>
      </c>
      <c r="H1126" s="8" t="s">
        <v>2509</v>
      </c>
      <c r="J1126" s="1">
        <v>317000</v>
      </c>
      <c r="K1126" s="1">
        <v>393000</v>
      </c>
      <c r="L1126" s="1">
        <v>486000</v>
      </c>
      <c r="M1126" s="1">
        <v>679000</v>
      </c>
      <c r="N1126" s="1">
        <v>1022000</v>
      </c>
      <c r="O1126" s="1">
        <v>991000</v>
      </c>
      <c r="P1126" s="1">
        <v>1043000</v>
      </c>
      <c r="Q1126" s="1">
        <v>1102000</v>
      </c>
      <c r="R1126" s="1">
        <v>1174000</v>
      </c>
      <c r="S1126" s="1">
        <v>902000</v>
      </c>
      <c r="T1126" s="1">
        <v>700000</v>
      </c>
      <c r="U1126" s="1">
        <v>619000</v>
      </c>
      <c r="V1126" s="29">
        <v>0.52370000000000005</v>
      </c>
      <c r="X1126" s="35">
        <v>0.49985003306109588</v>
      </c>
      <c r="Y1126" s="35">
        <v>0.48999971348701221</v>
      </c>
      <c r="Z1126" s="35">
        <v>0.51260004216285404</v>
      </c>
      <c r="AA1126" s="35">
        <v>0.51329202215552505</v>
      </c>
      <c r="AB1126" s="35">
        <v>0.52307803843551115</v>
      </c>
      <c r="AC1126" s="35">
        <v>0.5188800367328017</v>
      </c>
      <c r="AD1126" s="35">
        <v>0.52318894508565772</v>
      </c>
      <c r="AE1126" s="35">
        <v>0.52563685124020199</v>
      </c>
      <c r="AF1126" s="35">
        <v>0.5305798435127651</v>
      </c>
      <c r="AG1126" s="35">
        <v>0.52988125159169075</v>
      </c>
      <c r="AH1126" s="35">
        <v>0.53694955948938294</v>
      </c>
      <c r="AI1126" s="35">
        <v>0.54531591482249098</v>
      </c>
      <c r="AK1126" s="28">
        <f t="shared" si="238"/>
        <v>158452.46048036739</v>
      </c>
      <c r="AL1126" s="28">
        <f t="shared" si="239"/>
        <v>192569.88740039579</v>
      </c>
      <c r="AM1126" s="28">
        <f t="shared" si="240"/>
        <v>249123.62049114707</v>
      </c>
      <c r="AN1126" s="28">
        <f t="shared" si="241"/>
        <v>348525.28304360149</v>
      </c>
      <c r="AO1126" s="28">
        <f t="shared" si="242"/>
        <v>534585.75528109237</v>
      </c>
      <c r="AP1126" s="28">
        <f t="shared" si="243"/>
        <v>514210.11640220648</v>
      </c>
      <c r="AQ1126" s="28">
        <f t="shared" si="244"/>
        <v>545686.06972434104</v>
      </c>
      <c r="AR1126" s="28">
        <f t="shared" si="245"/>
        <v>579251.81006670254</v>
      </c>
      <c r="AS1126" s="28">
        <f t="shared" si="246"/>
        <v>622900.73628398625</v>
      </c>
      <c r="AT1126" s="28">
        <f t="shared" si="247"/>
        <v>477952.88893570506</v>
      </c>
      <c r="AU1126" s="28">
        <f t="shared" si="248"/>
        <v>375864.69164256804</v>
      </c>
      <c r="AV1126" s="28">
        <f t="shared" si="249"/>
        <v>337550.55127512192</v>
      </c>
    </row>
    <row r="1127" spans="1:48" x14ac:dyDescent="0.3">
      <c r="A1127" s="2" t="s">
        <v>2491</v>
      </c>
      <c r="B1127" s="2" t="s">
        <v>2490</v>
      </c>
      <c r="C1127" s="2">
        <v>2506</v>
      </c>
      <c r="D1127" s="2" t="s">
        <v>8</v>
      </c>
      <c r="E1127" s="2">
        <v>915</v>
      </c>
      <c r="F1127" s="2" t="s">
        <v>2632</v>
      </c>
      <c r="G1127" s="2" t="s">
        <v>2741</v>
      </c>
      <c r="H1127" s="8" t="s">
        <v>2510</v>
      </c>
      <c r="J1127" s="1">
        <v>289000</v>
      </c>
      <c r="K1127" s="1">
        <v>358000</v>
      </c>
      <c r="L1127" s="1">
        <v>443000</v>
      </c>
      <c r="M1127" s="1">
        <v>619000</v>
      </c>
      <c r="N1127" s="1">
        <v>932000</v>
      </c>
      <c r="O1127" s="1">
        <v>904000</v>
      </c>
      <c r="P1127" s="1">
        <v>951000</v>
      </c>
      <c r="Q1127" s="1">
        <v>1005000</v>
      </c>
      <c r="R1127" s="1">
        <v>1071000</v>
      </c>
      <c r="S1127" s="1">
        <v>823000</v>
      </c>
      <c r="T1127" s="1">
        <v>638000</v>
      </c>
      <c r="U1127" s="1">
        <v>565000</v>
      </c>
      <c r="V1127" s="29">
        <v>0.52370000000000005</v>
      </c>
      <c r="X1127" s="35">
        <v>0.49985003306109588</v>
      </c>
      <c r="Y1127" s="35">
        <v>0.48999971348701221</v>
      </c>
      <c r="Z1127" s="35">
        <v>0.51260004216285404</v>
      </c>
      <c r="AA1127" s="35">
        <v>0.51329202215552505</v>
      </c>
      <c r="AB1127" s="35">
        <v>0.52307803843551115</v>
      </c>
      <c r="AC1127" s="35">
        <v>0.5188800367328017</v>
      </c>
      <c r="AD1127" s="35">
        <v>0.52318894508565772</v>
      </c>
      <c r="AE1127" s="35">
        <v>0.52563685124020199</v>
      </c>
      <c r="AF1127" s="35">
        <v>0.5305798435127651</v>
      </c>
      <c r="AG1127" s="35">
        <v>0.52988125159169075</v>
      </c>
      <c r="AH1127" s="35">
        <v>0.53694955948938294</v>
      </c>
      <c r="AI1127" s="35">
        <v>0.54531591482249098</v>
      </c>
      <c r="AK1127" s="28">
        <f t="shared" si="238"/>
        <v>144456.65955465671</v>
      </c>
      <c r="AL1127" s="28">
        <f t="shared" si="239"/>
        <v>175419.89742835038</v>
      </c>
      <c r="AM1127" s="28">
        <f t="shared" si="240"/>
        <v>227081.81867814434</v>
      </c>
      <c r="AN1127" s="28">
        <f t="shared" si="241"/>
        <v>317727.76171426999</v>
      </c>
      <c r="AO1127" s="28">
        <f t="shared" si="242"/>
        <v>487508.73182189639</v>
      </c>
      <c r="AP1127" s="28">
        <f t="shared" si="243"/>
        <v>469067.55320645275</v>
      </c>
      <c r="AQ1127" s="28">
        <f t="shared" si="244"/>
        <v>497552.6867764605</v>
      </c>
      <c r="AR1127" s="28">
        <f t="shared" si="245"/>
        <v>528265.035496403</v>
      </c>
      <c r="AS1127" s="28">
        <f t="shared" si="246"/>
        <v>568251.01240217139</v>
      </c>
      <c r="AT1127" s="28">
        <f t="shared" si="247"/>
        <v>436092.27005996148</v>
      </c>
      <c r="AU1127" s="28">
        <f t="shared" si="248"/>
        <v>342573.81895422633</v>
      </c>
      <c r="AV1127" s="28">
        <f t="shared" si="249"/>
        <v>308103.4918747074</v>
      </c>
    </row>
    <row r="1128" spans="1:48" x14ac:dyDescent="0.3">
      <c r="A1128" s="2" t="s">
        <v>2491</v>
      </c>
      <c r="B1128" s="2" t="s">
        <v>2490</v>
      </c>
      <c r="C1128" s="2">
        <v>2506</v>
      </c>
      <c r="D1128" s="2" t="s">
        <v>8</v>
      </c>
      <c r="E1128" s="2">
        <v>915</v>
      </c>
      <c r="F1128" s="2" t="s">
        <v>2633</v>
      </c>
      <c r="G1128" s="2" t="s">
        <v>2741</v>
      </c>
      <c r="H1128" s="8" t="s">
        <v>2511</v>
      </c>
      <c r="J1128" s="1">
        <v>257000</v>
      </c>
      <c r="K1128" s="1">
        <v>318000</v>
      </c>
      <c r="L1128" s="1">
        <v>394000</v>
      </c>
      <c r="M1128" s="1">
        <v>551000</v>
      </c>
      <c r="N1128" s="1">
        <v>829000</v>
      </c>
      <c r="O1128" s="1">
        <v>804000</v>
      </c>
      <c r="P1128" s="1">
        <v>846000</v>
      </c>
      <c r="Q1128" s="1">
        <v>893000</v>
      </c>
      <c r="R1128" s="1">
        <v>952000</v>
      </c>
      <c r="S1128" s="1">
        <v>731000</v>
      </c>
      <c r="T1128" s="1">
        <v>567000</v>
      </c>
      <c r="U1128" s="1">
        <v>502000</v>
      </c>
      <c r="V1128" s="29">
        <v>0.52370000000000005</v>
      </c>
      <c r="X1128" s="35">
        <v>0.49985003306109588</v>
      </c>
      <c r="Y1128" s="35">
        <v>0.48999971348701221</v>
      </c>
      <c r="Z1128" s="35">
        <v>0.51260004216285404</v>
      </c>
      <c r="AA1128" s="35">
        <v>0.51329202215552505</v>
      </c>
      <c r="AB1128" s="35">
        <v>0.52307803843551115</v>
      </c>
      <c r="AC1128" s="35">
        <v>0.5188800367328017</v>
      </c>
      <c r="AD1128" s="35">
        <v>0.52318894508565772</v>
      </c>
      <c r="AE1128" s="35">
        <v>0.52563685124020199</v>
      </c>
      <c r="AF1128" s="35">
        <v>0.5305798435127651</v>
      </c>
      <c r="AG1128" s="35">
        <v>0.52988125159169075</v>
      </c>
      <c r="AH1128" s="35">
        <v>0.53694955948938294</v>
      </c>
      <c r="AI1128" s="35">
        <v>0.54531591482249098</v>
      </c>
      <c r="AK1128" s="28">
        <f t="shared" si="238"/>
        <v>128461.45849670164</v>
      </c>
      <c r="AL1128" s="28">
        <f t="shared" si="239"/>
        <v>155819.90888886989</v>
      </c>
      <c r="AM1128" s="28">
        <f t="shared" si="240"/>
        <v>201964.4166121645</v>
      </c>
      <c r="AN1128" s="28">
        <f t="shared" si="241"/>
        <v>282823.90420769429</v>
      </c>
      <c r="AO1128" s="28">
        <f t="shared" si="242"/>
        <v>433631.69386303873</v>
      </c>
      <c r="AP1128" s="28">
        <f t="shared" si="243"/>
        <v>417179.54953317257</v>
      </c>
      <c r="AQ1128" s="28">
        <f t="shared" si="244"/>
        <v>442617.84754246642</v>
      </c>
      <c r="AR1128" s="28">
        <f t="shared" si="245"/>
        <v>469393.70815750037</v>
      </c>
      <c r="AS1128" s="28">
        <f t="shared" si="246"/>
        <v>505112.01102415239</v>
      </c>
      <c r="AT1128" s="28">
        <f t="shared" si="247"/>
        <v>387343.19491352595</v>
      </c>
      <c r="AU1128" s="28">
        <f t="shared" si="248"/>
        <v>304450.40023048013</v>
      </c>
      <c r="AV1128" s="28">
        <f t="shared" si="249"/>
        <v>273748.58924089046</v>
      </c>
    </row>
    <row r="1129" spans="1:48" x14ac:dyDescent="0.3">
      <c r="A1129" s="2" t="s">
        <v>2491</v>
      </c>
      <c r="B1129" s="2" t="s">
        <v>2490</v>
      </c>
      <c r="C1129" s="2">
        <v>2506</v>
      </c>
      <c r="D1129" s="2" t="s">
        <v>8</v>
      </c>
      <c r="E1129" s="2">
        <v>915</v>
      </c>
      <c r="F1129" s="2" t="s">
        <v>2634</v>
      </c>
      <c r="G1129" s="2" t="s">
        <v>2741</v>
      </c>
      <c r="H1129" s="8" t="s">
        <v>2512</v>
      </c>
      <c r="J1129" s="1">
        <v>179000</v>
      </c>
      <c r="K1129" s="1">
        <v>222000</v>
      </c>
      <c r="L1129" s="1">
        <v>274000</v>
      </c>
      <c r="M1129" s="1">
        <v>384000</v>
      </c>
      <c r="N1129" s="1">
        <v>577000</v>
      </c>
      <c r="O1129" s="1">
        <v>560000</v>
      </c>
      <c r="P1129" s="1">
        <v>589000</v>
      </c>
      <c r="Q1129" s="1">
        <v>622000</v>
      </c>
      <c r="R1129" s="1">
        <v>663000</v>
      </c>
      <c r="S1129" s="1">
        <v>510000</v>
      </c>
      <c r="T1129" s="1">
        <v>395000</v>
      </c>
      <c r="U1129" s="1">
        <v>350000</v>
      </c>
      <c r="V1129" s="29">
        <v>0.52370000000000005</v>
      </c>
      <c r="X1129" s="35">
        <v>0.49985003306109588</v>
      </c>
      <c r="Y1129" s="35">
        <v>0.48999971348701221</v>
      </c>
      <c r="Z1129" s="35">
        <v>0.51260004216285404</v>
      </c>
      <c r="AA1129" s="35">
        <v>0.51329202215552505</v>
      </c>
      <c r="AB1129" s="35">
        <v>0.52307803843551115</v>
      </c>
      <c r="AC1129" s="35">
        <v>0.5188800367328017</v>
      </c>
      <c r="AD1129" s="35">
        <v>0.52318894508565772</v>
      </c>
      <c r="AE1129" s="35">
        <v>0.52563685124020199</v>
      </c>
      <c r="AF1129" s="35">
        <v>0.5305798435127651</v>
      </c>
      <c r="AG1129" s="35">
        <v>0.52988125159169075</v>
      </c>
      <c r="AH1129" s="35">
        <v>0.53694955948938294</v>
      </c>
      <c r="AI1129" s="35">
        <v>0.54531591482249098</v>
      </c>
      <c r="AK1129" s="28">
        <f t="shared" si="238"/>
        <v>89473.155917936165</v>
      </c>
      <c r="AL1129" s="28">
        <f t="shared" si="239"/>
        <v>108779.93639411671</v>
      </c>
      <c r="AM1129" s="28">
        <f t="shared" si="240"/>
        <v>140452.41155262201</v>
      </c>
      <c r="AN1129" s="28">
        <f t="shared" si="241"/>
        <v>197104.13650772162</v>
      </c>
      <c r="AO1129" s="28">
        <f t="shared" si="242"/>
        <v>301816.02817728993</v>
      </c>
      <c r="AP1129" s="28">
        <f t="shared" si="243"/>
        <v>290572.82057036896</v>
      </c>
      <c r="AQ1129" s="28">
        <f t="shared" si="244"/>
        <v>308158.28865545237</v>
      </c>
      <c r="AR1129" s="28">
        <f t="shared" si="245"/>
        <v>326946.12147140561</v>
      </c>
      <c r="AS1129" s="28">
        <f t="shared" si="246"/>
        <v>351774.43624896329</v>
      </c>
      <c r="AT1129" s="28">
        <f t="shared" si="247"/>
        <v>270239.43831176229</v>
      </c>
      <c r="AU1129" s="28">
        <f t="shared" si="248"/>
        <v>212095.07599830627</v>
      </c>
      <c r="AV1129" s="28">
        <f t="shared" si="249"/>
        <v>190860.57018787184</v>
      </c>
    </row>
    <row r="1130" spans="1:48" x14ac:dyDescent="0.3">
      <c r="A1130" s="2" t="s">
        <v>2491</v>
      </c>
      <c r="B1130" s="2" t="s">
        <v>2490</v>
      </c>
      <c r="C1130" s="2">
        <v>2506</v>
      </c>
      <c r="D1130" s="2" t="s">
        <v>8</v>
      </c>
      <c r="E1130" s="2">
        <v>915</v>
      </c>
      <c r="F1130" s="2" t="s">
        <v>2635</v>
      </c>
      <c r="G1130" s="2" t="s">
        <v>2741</v>
      </c>
      <c r="H1130" s="8" t="s">
        <v>2513</v>
      </c>
      <c r="J1130" s="1">
        <v>142000</v>
      </c>
      <c r="K1130" s="1">
        <v>176000</v>
      </c>
      <c r="L1130" s="1">
        <v>217000</v>
      </c>
      <c r="M1130" s="1">
        <v>304000</v>
      </c>
      <c r="N1130" s="1">
        <v>457000</v>
      </c>
      <c r="O1130" s="1">
        <v>443000</v>
      </c>
      <c r="P1130" s="1">
        <v>466000</v>
      </c>
      <c r="Q1130" s="1">
        <v>492000</v>
      </c>
      <c r="R1130" s="1">
        <v>525000</v>
      </c>
      <c r="S1130" s="1">
        <v>403000</v>
      </c>
      <c r="T1130" s="1">
        <v>313000</v>
      </c>
      <c r="U1130" s="1">
        <v>277000</v>
      </c>
      <c r="V1130" s="29">
        <v>0.52370000000000005</v>
      </c>
      <c r="X1130" s="35">
        <v>0.49985003306109588</v>
      </c>
      <c r="Y1130" s="35">
        <v>0.48999971348701221</v>
      </c>
      <c r="Z1130" s="35">
        <v>0.51260004216285404</v>
      </c>
      <c r="AA1130" s="35">
        <v>0.51329202215552505</v>
      </c>
      <c r="AB1130" s="35">
        <v>0.52307803843551115</v>
      </c>
      <c r="AC1130" s="35">
        <v>0.5188800367328017</v>
      </c>
      <c r="AD1130" s="35">
        <v>0.52318894508565772</v>
      </c>
      <c r="AE1130" s="35">
        <v>0.52563685124020199</v>
      </c>
      <c r="AF1130" s="35">
        <v>0.5305798435127651</v>
      </c>
      <c r="AG1130" s="35">
        <v>0.52988125159169075</v>
      </c>
      <c r="AH1130" s="35">
        <v>0.53694955948938294</v>
      </c>
      <c r="AI1130" s="35">
        <v>0.54531591482249098</v>
      </c>
      <c r="AK1130" s="28">
        <f t="shared" ref="AK1130:AK1193" si="250">X1130*J1130</f>
        <v>70978.704694675616</v>
      </c>
      <c r="AL1130" s="28">
        <f t="shared" ref="AL1130:AL1193" si="251">Y1130*K1130</f>
        <v>86239.949573714155</v>
      </c>
      <c r="AM1130" s="28">
        <f t="shared" ref="AM1130:AM1193" si="252">Z1130*L1130</f>
        <v>111234.20914933932</v>
      </c>
      <c r="AN1130" s="28">
        <f t="shared" ref="AN1130:AN1193" si="253">AA1130*M1130</f>
        <v>156040.77473527961</v>
      </c>
      <c r="AO1130" s="28">
        <f t="shared" ref="AO1130:AO1193" si="254">AB1130*N1130</f>
        <v>239046.6635650286</v>
      </c>
      <c r="AP1130" s="28">
        <f t="shared" ref="AP1130:AP1193" si="255">AC1130*O1130</f>
        <v>229863.85627263115</v>
      </c>
      <c r="AQ1130" s="28">
        <f t="shared" ref="AQ1130:AQ1193" si="256">AD1130*P1130</f>
        <v>243806.04840991649</v>
      </c>
      <c r="AR1130" s="28">
        <f t="shared" ref="AR1130:AR1193" si="257">AE1130*Q1130</f>
        <v>258613.33081017938</v>
      </c>
      <c r="AS1130" s="28">
        <f t="shared" ref="AS1130:AS1193" si="258">AF1130*R1130</f>
        <v>278554.41784420167</v>
      </c>
      <c r="AT1130" s="28">
        <f t="shared" ref="AT1130:AT1193" si="259">AG1130*S1130</f>
        <v>213542.14439145138</v>
      </c>
      <c r="AU1130" s="28">
        <f t="shared" ref="AU1130:AU1193" si="260">AH1130*T1130</f>
        <v>168065.21212017688</v>
      </c>
      <c r="AV1130" s="28">
        <f t="shared" ref="AV1130:AV1193" si="261">AI1130*U1130</f>
        <v>151052.50840583001</v>
      </c>
    </row>
    <row r="1131" spans="1:48" x14ac:dyDescent="0.3">
      <c r="A1131" s="2" t="s">
        <v>2491</v>
      </c>
      <c r="B1131" s="2" t="s">
        <v>2490</v>
      </c>
      <c r="C1131" s="2">
        <v>2506</v>
      </c>
      <c r="D1131" s="2" t="s">
        <v>8</v>
      </c>
      <c r="E1131" s="2">
        <v>915</v>
      </c>
      <c r="F1131" s="2" t="s">
        <v>2636</v>
      </c>
      <c r="G1131" s="2" t="s">
        <v>2741</v>
      </c>
      <c r="H1131" s="8" t="s">
        <v>2514</v>
      </c>
      <c r="J1131" s="1">
        <v>129000</v>
      </c>
      <c r="K1131" s="1">
        <v>160000</v>
      </c>
      <c r="L1131" s="1">
        <v>197000</v>
      </c>
      <c r="M1131" s="1">
        <v>276000</v>
      </c>
      <c r="N1131" s="1">
        <v>415000</v>
      </c>
      <c r="O1131" s="1">
        <v>403000</v>
      </c>
      <c r="P1131" s="1">
        <v>424000</v>
      </c>
      <c r="Q1131" s="1">
        <v>448000</v>
      </c>
      <c r="R1131" s="1">
        <v>477000</v>
      </c>
      <c r="S1131" s="1">
        <v>367000</v>
      </c>
      <c r="T1131" s="1">
        <v>284000</v>
      </c>
      <c r="U1131" s="1">
        <v>252000</v>
      </c>
      <c r="V1131" s="29">
        <v>0.52370000000000005</v>
      </c>
      <c r="X1131" s="35">
        <v>0.49985003306109588</v>
      </c>
      <c r="Y1131" s="35">
        <v>0.48999971348701221</v>
      </c>
      <c r="Z1131" s="35">
        <v>0.51260004216285404</v>
      </c>
      <c r="AA1131" s="35">
        <v>0.51329202215552505</v>
      </c>
      <c r="AB1131" s="35">
        <v>0.52307803843551115</v>
      </c>
      <c r="AC1131" s="35">
        <v>0.5188800367328017</v>
      </c>
      <c r="AD1131" s="35">
        <v>0.52318894508565772</v>
      </c>
      <c r="AE1131" s="35">
        <v>0.52563685124020199</v>
      </c>
      <c r="AF1131" s="35">
        <v>0.5305798435127651</v>
      </c>
      <c r="AG1131" s="35">
        <v>0.52988125159169075</v>
      </c>
      <c r="AH1131" s="35">
        <v>0.53694955948938294</v>
      </c>
      <c r="AI1131" s="35">
        <v>0.54531591482249098</v>
      </c>
      <c r="AK1131" s="28">
        <f t="shared" si="250"/>
        <v>64480.65426488137</v>
      </c>
      <c r="AL1131" s="28">
        <f t="shared" si="251"/>
        <v>78399.954157921951</v>
      </c>
      <c r="AM1131" s="28">
        <f t="shared" si="252"/>
        <v>100982.20830608225</v>
      </c>
      <c r="AN1131" s="28">
        <f t="shared" si="253"/>
        <v>141668.59811492491</v>
      </c>
      <c r="AO1131" s="28">
        <f t="shared" si="254"/>
        <v>217077.38595073714</v>
      </c>
      <c r="AP1131" s="28">
        <f t="shared" si="255"/>
        <v>209108.65480331908</v>
      </c>
      <c r="AQ1131" s="28">
        <f t="shared" si="256"/>
        <v>221832.11271631886</v>
      </c>
      <c r="AR1131" s="28">
        <f t="shared" si="257"/>
        <v>235485.30935561049</v>
      </c>
      <c r="AS1131" s="28">
        <f t="shared" si="258"/>
        <v>253086.58535558896</v>
      </c>
      <c r="AT1131" s="28">
        <f t="shared" si="259"/>
        <v>194466.4193341505</v>
      </c>
      <c r="AU1131" s="28">
        <f t="shared" si="260"/>
        <v>152493.67489498475</v>
      </c>
      <c r="AV1131" s="28">
        <f t="shared" si="261"/>
        <v>137419.61053526774</v>
      </c>
    </row>
    <row r="1132" spans="1:48" x14ac:dyDescent="0.3">
      <c r="A1132" s="2" t="s">
        <v>2491</v>
      </c>
      <c r="B1132" s="2" t="s">
        <v>2490</v>
      </c>
      <c r="C1132" s="2">
        <v>2506</v>
      </c>
      <c r="D1132" s="2" t="s">
        <v>8</v>
      </c>
      <c r="E1132" s="2">
        <v>915</v>
      </c>
      <c r="F1132" s="2" t="s">
        <v>920</v>
      </c>
      <c r="G1132" s="2" t="s">
        <v>2741</v>
      </c>
      <c r="H1132" s="8" t="s">
        <v>2495</v>
      </c>
      <c r="J1132" s="1">
        <v>111000</v>
      </c>
      <c r="K1132" s="1">
        <v>138000</v>
      </c>
      <c r="L1132" s="1">
        <v>170000</v>
      </c>
      <c r="M1132" s="1">
        <v>238000</v>
      </c>
      <c r="N1132" s="1">
        <v>358000</v>
      </c>
      <c r="O1132" s="1">
        <v>347000</v>
      </c>
      <c r="P1132" s="1">
        <v>366000</v>
      </c>
      <c r="Q1132" s="1">
        <v>386000</v>
      </c>
      <c r="R1132" s="1">
        <v>412000</v>
      </c>
      <c r="S1132" s="1">
        <v>316000</v>
      </c>
      <c r="T1132" s="1">
        <v>245000</v>
      </c>
      <c r="U1132" s="1">
        <v>217000</v>
      </c>
      <c r="V1132" s="29">
        <v>0.52370000000000005</v>
      </c>
      <c r="X1132" s="35">
        <v>0.49985003306109588</v>
      </c>
      <c r="Y1132" s="35">
        <v>0.48999971348701221</v>
      </c>
      <c r="Z1132" s="35">
        <v>0.51260004216285404</v>
      </c>
      <c r="AA1132" s="35">
        <v>0.51329202215552505</v>
      </c>
      <c r="AB1132" s="35">
        <v>0.52307803843551115</v>
      </c>
      <c r="AC1132" s="35">
        <v>0.5188800367328017</v>
      </c>
      <c r="AD1132" s="35">
        <v>0.52318894508565772</v>
      </c>
      <c r="AE1132" s="35">
        <v>0.52563685124020199</v>
      </c>
      <c r="AF1132" s="35">
        <v>0.5305798435127651</v>
      </c>
      <c r="AG1132" s="35">
        <v>0.52988125159169075</v>
      </c>
      <c r="AH1132" s="35">
        <v>0.53694955948938294</v>
      </c>
      <c r="AI1132" s="35">
        <v>0.54531591482249098</v>
      </c>
      <c r="AK1132" s="28">
        <f t="shared" si="250"/>
        <v>55483.353669781645</v>
      </c>
      <c r="AL1132" s="28">
        <f t="shared" si="251"/>
        <v>67619.96046120768</v>
      </c>
      <c r="AM1132" s="28">
        <f t="shared" si="252"/>
        <v>87142.00716768518</v>
      </c>
      <c r="AN1132" s="28">
        <f t="shared" si="253"/>
        <v>122163.50127301496</v>
      </c>
      <c r="AO1132" s="28">
        <f t="shared" si="254"/>
        <v>187261.93775991298</v>
      </c>
      <c r="AP1132" s="28">
        <f t="shared" si="255"/>
        <v>180051.3727462822</v>
      </c>
      <c r="AQ1132" s="28">
        <f t="shared" si="256"/>
        <v>191487.15390135071</v>
      </c>
      <c r="AR1132" s="28">
        <f t="shared" si="257"/>
        <v>202895.82457871796</v>
      </c>
      <c r="AS1132" s="28">
        <f t="shared" si="258"/>
        <v>218598.89552725921</v>
      </c>
      <c r="AT1132" s="28">
        <f t="shared" si="259"/>
        <v>167442.47550297427</v>
      </c>
      <c r="AU1132" s="28">
        <f t="shared" si="260"/>
        <v>131552.64207489882</v>
      </c>
      <c r="AV1132" s="28">
        <f t="shared" si="261"/>
        <v>118333.55351648055</v>
      </c>
    </row>
    <row r="1133" spans="1:48" x14ac:dyDescent="0.3">
      <c r="A1133" s="2" t="s">
        <v>2491</v>
      </c>
      <c r="B1133" s="2" t="s">
        <v>2490</v>
      </c>
      <c r="C1133" s="2">
        <v>2506</v>
      </c>
      <c r="D1133" s="2" t="s">
        <v>8</v>
      </c>
      <c r="E1133" s="2">
        <v>915</v>
      </c>
      <c r="F1133" s="2" t="s">
        <v>2637</v>
      </c>
      <c r="G1133" s="2" t="s">
        <v>2741</v>
      </c>
      <c r="H1133" s="8" t="s">
        <v>2515</v>
      </c>
      <c r="J1133" s="1">
        <v>101000</v>
      </c>
      <c r="K1133" s="1">
        <v>125000</v>
      </c>
      <c r="L1133" s="1">
        <v>154000</v>
      </c>
      <c r="M1133" s="1">
        <v>215000</v>
      </c>
      <c r="N1133" s="1">
        <v>324000</v>
      </c>
      <c r="O1133" s="1">
        <v>314000</v>
      </c>
      <c r="P1133" s="1">
        <v>330000</v>
      </c>
      <c r="Q1133" s="1">
        <v>349000</v>
      </c>
      <c r="R1133" s="1">
        <v>372000</v>
      </c>
      <c r="S1133" s="1">
        <v>286000</v>
      </c>
      <c r="T1133" s="1">
        <v>222000</v>
      </c>
      <c r="U1133" s="1">
        <v>196000</v>
      </c>
      <c r="V1133" s="29">
        <v>0.52370000000000005</v>
      </c>
      <c r="X1133" s="35">
        <v>0.49985003306109588</v>
      </c>
      <c r="Y1133" s="35">
        <v>0.48999971348701221</v>
      </c>
      <c r="Z1133" s="35">
        <v>0.51260004216285404</v>
      </c>
      <c r="AA1133" s="35">
        <v>0.51329202215552505</v>
      </c>
      <c r="AB1133" s="35">
        <v>0.52307803843551115</v>
      </c>
      <c r="AC1133" s="35">
        <v>0.5188800367328017</v>
      </c>
      <c r="AD1133" s="35">
        <v>0.52318894508565772</v>
      </c>
      <c r="AE1133" s="35">
        <v>0.52563685124020199</v>
      </c>
      <c r="AF1133" s="35">
        <v>0.5305798435127651</v>
      </c>
      <c r="AG1133" s="35">
        <v>0.52988125159169075</v>
      </c>
      <c r="AH1133" s="35">
        <v>0.53694955948938294</v>
      </c>
      <c r="AI1133" s="35">
        <v>0.54531591482249098</v>
      </c>
      <c r="AK1133" s="28">
        <f t="shared" si="250"/>
        <v>50484.853339170681</v>
      </c>
      <c r="AL1133" s="28">
        <f t="shared" si="251"/>
        <v>61249.964185876524</v>
      </c>
      <c r="AM1133" s="28">
        <f t="shared" si="252"/>
        <v>78940.406493079528</v>
      </c>
      <c r="AN1133" s="28">
        <f t="shared" si="253"/>
        <v>110357.78476343788</v>
      </c>
      <c r="AO1133" s="28">
        <f t="shared" si="254"/>
        <v>169477.28445310562</v>
      </c>
      <c r="AP1133" s="28">
        <f t="shared" si="255"/>
        <v>162928.33153409974</v>
      </c>
      <c r="AQ1133" s="28">
        <f t="shared" si="256"/>
        <v>172652.35187826704</v>
      </c>
      <c r="AR1133" s="28">
        <f t="shared" si="257"/>
        <v>183447.26108283049</v>
      </c>
      <c r="AS1133" s="28">
        <f t="shared" si="258"/>
        <v>197375.70178674863</v>
      </c>
      <c r="AT1133" s="28">
        <f t="shared" si="259"/>
        <v>151546.03795522355</v>
      </c>
      <c r="AU1133" s="28">
        <f t="shared" si="260"/>
        <v>119202.80220664301</v>
      </c>
      <c r="AV1133" s="28">
        <f t="shared" si="261"/>
        <v>106881.91930520823</v>
      </c>
    </row>
    <row r="1134" spans="1:48" x14ac:dyDescent="0.3">
      <c r="A1134" s="2" t="s">
        <v>2491</v>
      </c>
      <c r="B1134" s="2" t="s">
        <v>2490</v>
      </c>
      <c r="C1134" s="2">
        <v>2506</v>
      </c>
      <c r="D1134" s="2" t="s">
        <v>8</v>
      </c>
      <c r="E1134" s="2">
        <v>915</v>
      </c>
      <c r="F1134" s="2" t="s">
        <v>2638</v>
      </c>
      <c r="G1134" s="2" t="s">
        <v>2741</v>
      </c>
      <c r="H1134" s="8" t="s">
        <v>2516</v>
      </c>
      <c r="J1134" s="1">
        <v>75000</v>
      </c>
      <c r="K1134" s="1">
        <v>92000</v>
      </c>
      <c r="L1134" s="1">
        <v>114000</v>
      </c>
      <c r="M1134" s="1">
        <v>159000</v>
      </c>
      <c r="N1134" s="1">
        <v>240000</v>
      </c>
      <c r="O1134" s="1">
        <v>232000</v>
      </c>
      <c r="P1134" s="1">
        <v>245000</v>
      </c>
      <c r="Q1134" s="1">
        <v>258000</v>
      </c>
      <c r="R1134" s="1">
        <v>275000</v>
      </c>
      <c r="S1134" s="1">
        <v>212000</v>
      </c>
      <c r="T1134" s="1">
        <v>164000</v>
      </c>
      <c r="U1134" s="1">
        <v>145000</v>
      </c>
      <c r="V1134" s="29">
        <v>0.52370000000000005</v>
      </c>
      <c r="X1134" s="35">
        <v>0.49985003306109588</v>
      </c>
      <c r="Y1134" s="35">
        <v>0.48999971348701221</v>
      </c>
      <c r="Z1134" s="35">
        <v>0.51260004216285404</v>
      </c>
      <c r="AA1134" s="35">
        <v>0.51329202215552505</v>
      </c>
      <c r="AB1134" s="35">
        <v>0.52307803843551115</v>
      </c>
      <c r="AC1134" s="35">
        <v>0.5188800367328017</v>
      </c>
      <c r="AD1134" s="35">
        <v>0.52318894508565772</v>
      </c>
      <c r="AE1134" s="35">
        <v>0.52563685124020199</v>
      </c>
      <c r="AF1134" s="35">
        <v>0.5305798435127651</v>
      </c>
      <c r="AG1134" s="35">
        <v>0.52988125159169075</v>
      </c>
      <c r="AH1134" s="35">
        <v>0.53694955948938294</v>
      </c>
      <c r="AI1134" s="35">
        <v>0.54531591482249098</v>
      </c>
      <c r="AK1134" s="28">
        <f t="shared" si="250"/>
        <v>37488.752479582188</v>
      </c>
      <c r="AL1134" s="28">
        <f t="shared" si="251"/>
        <v>45079.973640805125</v>
      </c>
      <c r="AM1134" s="28">
        <f t="shared" si="252"/>
        <v>58436.404806565362</v>
      </c>
      <c r="AN1134" s="28">
        <f t="shared" si="253"/>
        <v>81613.431522728482</v>
      </c>
      <c r="AO1134" s="28">
        <f t="shared" si="254"/>
        <v>125538.72922452267</v>
      </c>
      <c r="AP1134" s="28">
        <f t="shared" si="255"/>
        <v>120380.16852200999</v>
      </c>
      <c r="AQ1134" s="28">
        <f t="shared" si="256"/>
        <v>128181.29154598614</v>
      </c>
      <c r="AR1134" s="28">
        <f t="shared" si="257"/>
        <v>135614.30761997213</v>
      </c>
      <c r="AS1134" s="28">
        <f t="shared" si="258"/>
        <v>145909.45696601042</v>
      </c>
      <c r="AT1134" s="28">
        <f t="shared" si="259"/>
        <v>112334.82533743844</v>
      </c>
      <c r="AU1134" s="28">
        <f t="shared" si="260"/>
        <v>88059.727756258799</v>
      </c>
      <c r="AV1134" s="28">
        <f t="shared" si="261"/>
        <v>79070.807649261187</v>
      </c>
    </row>
    <row r="1135" spans="1:48" x14ac:dyDescent="0.3">
      <c r="A1135" s="2" t="s">
        <v>2491</v>
      </c>
      <c r="B1135" s="2" t="s">
        <v>2490</v>
      </c>
      <c r="C1135" s="2">
        <v>2506</v>
      </c>
      <c r="D1135" s="2" t="s">
        <v>8</v>
      </c>
      <c r="E1135" s="2">
        <v>915</v>
      </c>
      <c r="F1135" s="2" t="s">
        <v>919</v>
      </c>
      <c r="G1135" s="2" t="s">
        <v>2741</v>
      </c>
      <c r="H1135" s="8" t="s">
        <v>844</v>
      </c>
      <c r="J1135" s="1">
        <v>70000</v>
      </c>
      <c r="K1135" s="1">
        <v>87000</v>
      </c>
      <c r="L1135" s="1">
        <v>108000</v>
      </c>
      <c r="M1135" s="1">
        <v>150000</v>
      </c>
      <c r="N1135" s="1">
        <v>226000</v>
      </c>
      <c r="O1135" s="1">
        <v>219000</v>
      </c>
      <c r="P1135" s="1">
        <v>231000</v>
      </c>
      <c r="Q1135" s="1">
        <v>244000</v>
      </c>
      <c r="R1135" s="1">
        <v>260000</v>
      </c>
      <c r="S1135" s="1">
        <v>200000</v>
      </c>
      <c r="T1135" s="1">
        <v>155000</v>
      </c>
      <c r="U1135" s="1">
        <v>137000</v>
      </c>
      <c r="V1135" s="29">
        <v>0.52370000000000005</v>
      </c>
      <c r="X1135" s="35">
        <v>0.49985003306109588</v>
      </c>
      <c r="Y1135" s="35">
        <v>0.48999971348701221</v>
      </c>
      <c r="Z1135" s="35">
        <v>0.51260004216285404</v>
      </c>
      <c r="AA1135" s="35">
        <v>0.51329202215552505</v>
      </c>
      <c r="AB1135" s="35">
        <v>0.52307803843551115</v>
      </c>
      <c r="AC1135" s="35">
        <v>0.5188800367328017</v>
      </c>
      <c r="AD1135" s="35">
        <v>0.52318894508565772</v>
      </c>
      <c r="AE1135" s="35">
        <v>0.52563685124020199</v>
      </c>
      <c r="AF1135" s="35">
        <v>0.5305798435127651</v>
      </c>
      <c r="AG1135" s="35">
        <v>0.52988125159169075</v>
      </c>
      <c r="AH1135" s="35">
        <v>0.53694955948938294</v>
      </c>
      <c r="AI1135" s="35">
        <v>0.54531591482249098</v>
      </c>
      <c r="AK1135" s="28">
        <f t="shared" si="250"/>
        <v>34989.50231427671</v>
      </c>
      <c r="AL1135" s="28">
        <f t="shared" si="251"/>
        <v>42629.975073370064</v>
      </c>
      <c r="AM1135" s="28">
        <f t="shared" si="252"/>
        <v>55360.804553588234</v>
      </c>
      <c r="AN1135" s="28">
        <f t="shared" si="253"/>
        <v>76993.803323328757</v>
      </c>
      <c r="AO1135" s="28">
        <f t="shared" si="254"/>
        <v>118215.63668642553</v>
      </c>
      <c r="AP1135" s="28">
        <f t="shared" si="255"/>
        <v>113634.72804448358</v>
      </c>
      <c r="AQ1135" s="28">
        <f t="shared" si="256"/>
        <v>120856.64631478694</v>
      </c>
      <c r="AR1135" s="28">
        <f t="shared" si="257"/>
        <v>128255.39170260928</v>
      </c>
      <c r="AS1135" s="28">
        <f t="shared" si="258"/>
        <v>137950.75931331894</v>
      </c>
      <c r="AT1135" s="28">
        <f t="shared" si="259"/>
        <v>105976.25031833815</v>
      </c>
      <c r="AU1135" s="28">
        <f t="shared" si="260"/>
        <v>83227.181720854351</v>
      </c>
      <c r="AV1135" s="28">
        <f t="shared" si="261"/>
        <v>74708.280330681257</v>
      </c>
    </row>
    <row r="1136" spans="1:48" x14ac:dyDescent="0.3">
      <c r="A1136" s="2" t="s">
        <v>2491</v>
      </c>
      <c r="B1136" s="2" t="s">
        <v>2490</v>
      </c>
      <c r="C1136" s="2">
        <v>2506</v>
      </c>
      <c r="D1136" s="2" t="s">
        <v>8</v>
      </c>
      <c r="E1136" s="2">
        <v>915</v>
      </c>
      <c r="F1136" s="2" t="s">
        <v>2623</v>
      </c>
      <c r="G1136" s="2" t="s">
        <v>2741</v>
      </c>
      <c r="H1136" s="8" t="s">
        <v>2500</v>
      </c>
      <c r="J1136" s="1">
        <v>52000</v>
      </c>
      <c r="K1136" s="1">
        <v>64000</v>
      </c>
      <c r="L1136" s="1">
        <v>79000</v>
      </c>
      <c r="M1136" s="1">
        <v>111000</v>
      </c>
      <c r="N1136" s="1">
        <v>166000</v>
      </c>
      <c r="O1136" s="1">
        <v>161000</v>
      </c>
      <c r="P1136" s="1">
        <v>170000</v>
      </c>
      <c r="Q1136" s="1">
        <v>179000</v>
      </c>
      <c r="R1136" s="1">
        <v>191000</v>
      </c>
      <c r="S1136" s="1">
        <v>147000</v>
      </c>
      <c r="T1136" s="1">
        <v>114000</v>
      </c>
      <c r="U1136" s="1">
        <v>101000</v>
      </c>
      <c r="V1136" s="29">
        <v>0.52370000000000005</v>
      </c>
      <c r="X1136" s="35">
        <v>0.49985003306109588</v>
      </c>
      <c r="Y1136" s="35">
        <v>0.48999971348701221</v>
      </c>
      <c r="Z1136" s="35">
        <v>0.51260004216285404</v>
      </c>
      <c r="AA1136" s="35">
        <v>0.51329202215552505</v>
      </c>
      <c r="AB1136" s="35">
        <v>0.52307803843551115</v>
      </c>
      <c r="AC1136" s="35">
        <v>0.5188800367328017</v>
      </c>
      <c r="AD1136" s="35">
        <v>0.52318894508565772</v>
      </c>
      <c r="AE1136" s="35">
        <v>0.52563685124020199</v>
      </c>
      <c r="AF1136" s="35">
        <v>0.5305798435127651</v>
      </c>
      <c r="AG1136" s="35">
        <v>0.52988125159169075</v>
      </c>
      <c r="AH1136" s="35">
        <v>0.53694955948938294</v>
      </c>
      <c r="AI1136" s="35">
        <v>0.54531591482249098</v>
      </c>
      <c r="AK1136" s="28">
        <f t="shared" si="250"/>
        <v>25992.201719176985</v>
      </c>
      <c r="AL1136" s="28">
        <f t="shared" si="251"/>
        <v>31359.981663168783</v>
      </c>
      <c r="AM1136" s="28">
        <f t="shared" si="252"/>
        <v>40495.403330865469</v>
      </c>
      <c r="AN1136" s="28">
        <f t="shared" si="253"/>
        <v>56975.41445926328</v>
      </c>
      <c r="AO1136" s="28">
        <f t="shared" si="254"/>
        <v>86830.954380294846</v>
      </c>
      <c r="AP1136" s="28">
        <f t="shared" si="255"/>
        <v>83539.685913981069</v>
      </c>
      <c r="AQ1136" s="28">
        <f t="shared" si="256"/>
        <v>88942.120664561808</v>
      </c>
      <c r="AR1136" s="28">
        <f t="shared" si="257"/>
        <v>94088.996371996152</v>
      </c>
      <c r="AS1136" s="28">
        <f t="shared" si="258"/>
        <v>101340.75011093814</v>
      </c>
      <c r="AT1136" s="28">
        <f t="shared" si="259"/>
        <v>77892.543983978539</v>
      </c>
      <c r="AU1136" s="28">
        <f t="shared" si="260"/>
        <v>61212.249781789658</v>
      </c>
      <c r="AV1136" s="28">
        <f t="shared" si="261"/>
        <v>55076.907397071591</v>
      </c>
    </row>
    <row r="1137" spans="1:48" x14ac:dyDescent="0.3">
      <c r="A1137" s="2" t="s">
        <v>2491</v>
      </c>
      <c r="B1137" s="2" t="s">
        <v>2490</v>
      </c>
      <c r="C1137" s="2">
        <v>2506</v>
      </c>
      <c r="D1137" s="2" t="s">
        <v>8</v>
      </c>
      <c r="E1137" s="2">
        <v>915</v>
      </c>
      <c r="F1137" s="2" t="s">
        <v>2639</v>
      </c>
      <c r="G1137" s="2" t="s">
        <v>2741</v>
      </c>
      <c r="H1137" s="8" t="s">
        <v>2517</v>
      </c>
      <c r="J1137" s="1">
        <v>44000</v>
      </c>
      <c r="K1137" s="1">
        <v>55000</v>
      </c>
      <c r="L1137" s="1">
        <v>67000</v>
      </c>
      <c r="M1137" s="1">
        <v>94000</v>
      </c>
      <c r="N1137" s="1">
        <v>141000</v>
      </c>
      <c r="O1137" s="1">
        <v>137000</v>
      </c>
      <c r="P1137" s="1">
        <v>144000</v>
      </c>
      <c r="Q1137" s="1">
        <v>152000</v>
      </c>
      <c r="R1137" s="1">
        <v>162000</v>
      </c>
      <c r="S1137" s="1">
        <v>125000</v>
      </c>
      <c r="T1137" s="1">
        <v>97000</v>
      </c>
      <c r="U1137" s="1">
        <v>86000</v>
      </c>
      <c r="V1137" s="29">
        <v>0.52370000000000005</v>
      </c>
      <c r="X1137" s="35">
        <v>0.49985003306109588</v>
      </c>
      <c r="Y1137" s="35">
        <v>0.48999971348701221</v>
      </c>
      <c r="Z1137" s="35">
        <v>0.51260004216285404</v>
      </c>
      <c r="AA1137" s="35">
        <v>0.51329202215552505</v>
      </c>
      <c r="AB1137" s="35">
        <v>0.52307803843551115</v>
      </c>
      <c r="AC1137" s="35">
        <v>0.5188800367328017</v>
      </c>
      <c r="AD1137" s="35">
        <v>0.52318894508565772</v>
      </c>
      <c r="AE1137" s="35">
        <v>0.52563685124020199</v>
      </c>
      <c r="AF1137" s="35">
        <v>0.5305798435127651</v>
      </c>
      <c r="AG1137" s="35">
        <v>0.52988125159169075</v>
      </c>
      <c r="AH1137" s="35">
        <v>0.53694955948938294</v>
      </c>
      <c r="AI1137" s="35">
        <v>0.54531591482249098</v>
      </c>
      <c r="AK1137" s="28">
        <f t="shared" si="250"/>
        <v>21993.401454688217</v>
      </c>
      <c r="AL1137" s="28">
        <f t="shared" si="251"/>
        <v>26949.984241785671</v>
      </c>
      <c r="AM1137" s="28">
        <f t="shared" si="252"/>
        <v>34344.202824911219</v>
      </c>
      <c r="AN1137" s="28">
        <f t="shared" si="253"/>
        <v>48249.450082619354</v>
      </c>
      <c r="AO1137" s="28">
        <f t="shared" si="254"/>
        <v>73754.003419407076</v>
      </c>
      <c r="AP1137" s="28">
        <f t="shared" si="255"/>
        <v>71086.565032393832</v>
      </c>
      <c r="AQ1137" s="28">
        <f t="shared" si="256"/>
        <v>75339.208092334709</v>
      </c>
      <c r="AR1137" s="28">
        <f t="shared" si="257"/>
        <v>79896.801388510707</v>
      </c>
      <c r="AS1137" s="28">
        <f t="shared" si="258"/>
        <v>85953.934649067945</v>
      </c>
      <c r="AT1137" s="28">
        <f t="shared" si="259"/>
        <v>66235.156448961337</v>
      </c>
      <c r="AU1137" s="28">
        <f t="shared" si="260"/>
        <v>52084.107270470144</v>
      </c>
      <c r="AV1137" s="28">
        <f t="shared" si="261"/>
        <v>46897.168674734225</v>
      </c>
    </row>
    <row r="1138" spans="1:48" x14ac:dyDescent="0.3">
      <c r="A1138" s="2" t="s">
        <v>2491</v>
      </c>
      <c r="B1138" s="2" t="s">
        <v>2490</v>
      </c>
      <c r="C1138" s="2">
        <v>2506</v>
      </c>
      <c r="D1138" s="2" t="s">
        <v>8</v>
      </c>
      <c r="E1138" s="2">
        <v>915</v>
      </c>
      <c r="F1138" s="2" t="s">
        <v>2640</v>
      </c>
      <c r="G1138" s="2" t="s">
        <v>2741</v>
      </c>
      <c r="H1138" s="8" t="s">
        <v>2518</v>
      </c>
      <c r="J1138" s="1">
        <v>41000</v>
      </c>
      <c r="K1138" s="1">
        <v>50000</v>
      </c>
      <c r="L1138" s="1">
        <v>62000</v>
      </c>
      <c r="M1138" s="1">
        <v>87000</v>
      </c>
      <c r="N1138" s="1">
        <v>131000</v>
      </c>
      <c r="O1138" s="1">
        <v>127000</v>
      </c>
      <c r="P1138" s="1">
        <v>133000</v>
      </c>
      <c r="Q1138" s="1">
        <v>141000</v>
      </c>
      <c r="R1138" s="1">
        <v>150000</v>
      </c>
      <c r="S1138" s="1">
        <v>115000</v>
      </c>
      <c r="T1138" s="1">
        <v>90000</v>
      </c>
      <c r="U1138" s="1">
        <v>79000</v>
      </c>
      <c r="V1138" s="29">
        <v>0.52370000000000005</v>
      </c>
      <c r="X1138" s="35">
        <v>0.49985003306109588</v>
      </c>
      <c r="Y1138" s="35">
        <v>0.48999971348701221</v>
      </c>
      <c r="Z1138" s="35">
        <v>0.51260004216285404</v>
      </c>
      <c r="AA1138" s="35">
        <v>0.51329202215552505</v>
      </c>
      <c r="AB1138" s="35">
        <v>0.52307803843551115</v>
      </c>
      <c r="AC1138" s="35">
        <v>0.5188800367328017</v>
      </c>
      <c r="AD1138" s="35">
        <v>0.52318894508565772</v>
      </c>
      <c r="AE1138" s="35">
        <v>0.52563685124020199</v>
      </c>
      <c r="AF1138" s="35">
        <v>0.5305798435127651</v>
      </c>
      <c r="AG1138" s="35">
        <v>0.52988125159169075</v>
      </c>
      <c r="AH1138" s="35">
        <v>0.53694955948938294</v>
      </c>
      <c r="AI1138" s="35">
        <v>0.54531591482249098</v>
      </c>
      <c r="AK1138" s="28">
        <f t="shared" si="250"/>
        <v>20493.851355504932</v>
      </c>
      <c r="AL1138" s="28">
        <f t="shared" si="251"/>
        <v>24499.98567435061</v>
      </c>
      <c r="AM1138" s="28">
        <f t="shared" si="252"/>
        <v>31781.20261409695</v>
      </c>
      <c r="AN1138" s="28">
        <f t="shared" si="253"/>
        <v>44656.405927530679</v>
      </c>
      <c r="AO1138" s="28">
        <f t="shared" si="254"/>
        <v>68523.223035051968</v>
      </c>
      <c r="AP1138" s="28">
        <f t="shared" si="255"/>
        <v>65897.764665065813</v>
      </c>
      <c r="AQ1138" s="28">
        <f t="shared" si="256"/>
        <v>69584.129696392483</v>
      </c>
      <c r="AR1138" s="28">
        <f t="shared" si="257"/>
        <v>74114.796024868483</v>
      </c>
      <c r="AS1138" s="28">
        <f t="shared" si="258"/>
        <v>79586.976526914761</v>
      </c>
      <c r="AT1138" s="28">
        <f t="shared" si="259"/>
        <v>60936.343933044438</v>
      </c>
      <c r="AU1138" s="28">
        <f t="shared" si="260"/>
        <v>48325.460354044466</v>
      </c>
      <c r="AV1138" s="28">
        <f t="shared" si="261"/>
        <v>43079.957270976789</v>
      </c>
    </row>
    <row r="1139" spans="1:48" x14ac:dyDescent="0.3">
      <c r="A1139" s="2" t="s">
        <v>2491</v>
      </c>
      <c r="B1139" s="2" t="s">
        <v>2490</v>
      </c>
      <c r="C1139" s="2">
        <v>2506</v>
      </c>
      <c r="D1139" s="2" t="s">
        <v>8</v>
      </c>
      <c r="E1139" s="2">
        <v>901</v>
      </c>
      <c r="F1139" s="2" t="s">
        <v>2617</v>
      </c>
      <c r="G1139" s="2" t="s">
        <v>2741</v>
      </c>
      <c r="H1139" s="8" t="s">
        <v>2492</v>
      </c>
      <c r="J1139" s="1">
        <v>31000</v>
      </c>
      <c r="K1139" s="1">
        <v>39000</v>
      </c>
      <c r="L1139" s="1">
        <v>48000</v>
      </c>
      <c r="M1139" s="1">
        <v>66000</v>
      </c>
      <c r="N1139" s="1">
        <v>100000</v>
      </c>
      <c r="O1139" s="1">
        <v>97000</v>
      </c>
      <c r="P1139" s="1">
        <v>102000</v>
      </c>
      <c r="Q1139" s="1">
        <v>107000</v>
      </c>
      <c r="R1139" s="1">
        <v>114000</v>
      </c>
      <c r="S1139" s="1">
        <v>88000</v>
      </c>
      <c r="T1139" s="1">
        <v>68000</v>
      </c>
      <c r="U1139" s="1">
        <v>61000</v>
      </c>
      <c r="V1139" s="29">
        <v>0.52370000000000005</v>
      </c>
      <c r="X1139" s="35">
        <v>0.49985003306109588</v>
      </c>
      <c r="Y1139" s="35">
        <v>0.48999971348701221</v>
      </c>
      <c r="Z1139" s="35">
        <v>0.51260004216285404</v>
      </c>
      <c r="AA1139" s="35">
        <v>0.51329202215552505</v>
      </c>
      <c r="AB1139" s="35">
        <v>0.52307803843551115</v>
      </c>
      <c r="AC1139" s="35">
        <v>0.5188800367328017</v>
      </c>
      <c r="AD1139" s="35">
        <v>0.52318894508565772</v>
      </c>
      <c r="AE1139" s="35">
        <v>0.52563685124020199</v>
      </c>
      <c r="AF1139" s="35">
        <v>0.5305798435127651</v>
      </c>
      <c r="AG1139" s="35">
        <v>0.52988125159169075</v>
      </c>
      <c r="AH1139" s="35">
        <v>0.53694955948938294</v>
      </c>
      <c r="AI1139" s="35">
        <v>0.54531591482249098</v>
      </c>
      <c r="AK1139" s="28">
        <f t="shared" si="250"/>
        <v>15495.351024893973</v>
      </c>
      <c r="AL1139" s="28">
        <f t="shared" si="251"/>
        <v>19109.988825993478</v>
      </c>
      <c r="AM1139" s="28">
        <f t="shared" si="252"/>
        <v>24604.802023816996</v>
      </c>
      <c r="AN1139" s="28">
        <f t="shared" si="253"/>
        <v>33877.273462264653</v>
      </c>
      <c r="AO1139" s="28">
        <f t="shared" si="254"/>
        <v>52307.803843551112</v>
      </c>
      <c r="AP1139" s="28">
        <f t="shared" si="255"/>
        <v>50331.363563081766</v>
      </c>
      <c r="AQ1139" s="28">
        <f t="shared" si="256"/>
        <v>53365.272398737085</v>
      </c>
      <c r="AR1139" s="28">
        <f t="shared" si="257"/>
        <v>56243.143082701616</v>
      </c>
      <c r="AS1139" s="28">
        <f t="shared" si="258"/>
        <v>60486.102160455222</v>
      </c>
      <c r="AT1139" s="28">
        <f t="shared" si="259"/>
        <v>46629.550140068786</v>
      </c>
      <c r="AU1139" s="28">
        <f t="shared" si="260"/>
        <v>36512.570045278037</v>
      </c>
      <c r="AV1139" s="28">
        <f t="shared" si="261"/>
        <v>33264.270804171952</v>
      </c>
    </row>
    <row r="1140" spans="1:48" x14ac:dyDescent="0.3">
      <c r="A1140" s="2" t="s">
        <v>2491</v>
      </c>
      <c r="B1140" s="2" t="s">
        <v>2490</v>
      </c>
      <c r="C1140" s="2">
        <v>2506</v>
      </c>
      <c r="D1140" s="2" t="s">
        <v>8</v>
      </c>
      <c r="E1140" s="2">
        <v>915</v>
      </c>
      <c r="F1140" s="2" t="s">
        <v>2641</v>
      </c>
      <c r="G1140" s="2" t="s">
        <v>2741</v>
      </c>
      <c r="H1140" s="8" t="s">
        <v>2519</v>
      </c>
      <c r="J1140" s="1">
        <v>31000</v>
      </c>
      <c r="K1140" s="1">
        <v>38000</v>
      </c>
      <c r="L1140" s="1">
        <v>47000</v>
      </c>
      <c r="M1140" s="1">
        <v>66000</v>
      </c>
      <c r="N1140" s="1">
        <v>99000</v>
      </c>
      <c r="O1140" s="1">
        <v>96000</v>
      </c>
      <c r="P1140" s="1">
        <v>101000</v>
      </c>
      <c r="Q1140" s="1">
        <v>107000</v>
      </c>
      <c r="R1140" s="1">
        <v>114000</v>
      </c>
      <c r="S1140" s="1">
        <v>88000</v>
      </c>
      <c r="T1140" s="1">
        <v>68000</v>
      </c>
      <c r="U1140" s="1">
        <v>60000</v>
      </c>
      <c r="V1140" s="29">
        <v>0.52370000000000005</v>
      </c>
      <c r="X1140" s="35">
        <v>0.49985003306109588</v>
      </c>
      <c r="Y1140" s="35">
        <v>0.48999971348701221</v>
      </c>
      <c r="Z1140" s="35">
        <v>0.51260004216285404</v>
      </c>
      <c r="AA1140" s="35">
        <v>0.51329202215552505</v>
      </c>
      <c r="AB1140" s="35">
        <v>0.52307803843551115</v>
      </c>
      <c r="AC1140" s="35">
        <v>0.5188800367328017</v>
      </c>
      <c r="AD1140" s="35">
        <v>0.52318894508565772</v>
      </c>
      <c r="AE1140" s="35">
        <v>0.52563685124020199</v>
      </c>
      <c r="AF1140" s="35">
        <v>0.5305798435127651</v>
      </c>
      <c r="AG1140" s="35">
        <v>0.52988125159169075</v>
      </c>
      <c r="AH1140" s="35">
        <v>0.53694955948938294</v>
      </c>
      <c r="AI1140" s="35">
        <v>0.54531591482249098</v>
      </c>
      <c r="AK1140" s="28">
        <f t="shared" si="250"/>
        <v>15495.351024893973</v>
      </c>
      <c r="AL1140" s="28">
        <f t="shared" si="251"/>
        <v>18619.989112506464</v>
      </c>
      <c r="AM1140" s="28">
        <f t="shared" si="252"/>
        <v>24092.20198165414</v>
      </c>
      <c r="AN1140" s="28">
        <f t="shared" si="253"/>
        <v>33877.273462264653</v>
      </c>
      <c r="AO1140" s="28">
        <f t="shared" si="254"/>
        <v>51784.725805115602</v>
      </c>
      <c r="AP1140" s="28">
        <f t="shared" si="255"/>
        <v>49812.483526348966</v>
      </c>
      <c r="AQ1140" s="28">
        <f t="shared" si="256"/>
        <v>52842.08345365143</v>
      </c>
      <c r="AR1140" s="28">
        <f t="shared" si="257"/>
        <v>56243.143082701616</v>
      </c>
      <c r="AS1140" s="28">
        <f t="shared" si="258"/>
        <v>60486.102160455222</v>
      </c>
      <c r="AT1140" s="28">
        <f t="shared" si="259"/>
        <v>46629.550140068786</v>
      </c>
      <c r="AU1140" s="28">
        <f t="shared" si="260"/>
        <v>36512.570045278037</v>
      </c>
      <c r="AV1140" s="28">
        <f t="shared" si="261"/>
        <v>32718.954889349458</v>
      </c>
    </row>
    <row r="1141" spans="1:48" x14ac:dyDescent="0.3">
      <c r="A1141" s="2" t="s">
        <v>2491</v>
      </c>
      <c r="B1141" s="2" t="s">
        <v>2490</v>
      </c>
      <c r="C1141" s="2">
        <v>2506</v>
      </c>
      <c r="D1141" s="2" t="s">
        <v>8</v>
      </c>
      <c r="E1141" s="2">
        <v>915</v>
      </c>
      <c r="F1141" s="2" t="s">
        <v>2642</v>
      </c>
      <c r="G1141" s="2" t="s">
        <v>2741</v>
      </c>
      <c r="H1141" s="8" t="s">
        <v>2520</v>
      </c>
      <c r="J1141" s="1">
        <v>82000</v>
      </c>
      <c r="K1141" s="1">
        <v>102000</v>
      </c>
      <c r="L1141" s="1">
        <v>126000</v>
      </c>
      <c r="M1141" s="1">
        <v>176000</v>
      </c>
      <c r="N1141" s="1">
        <v>264000</v>
      </c>
      <c r="O1141" s="1">
        <v>256000</v>
      </c>
      <c r="P1141" s="1">
        <v>270000</v>
      </c>
      <c r="Q1141" s="1">
        <v>285000</v>
      </c>
      <c r="R1141" s="1">
        <v>303000</v>
      </c>
      <c r="S1141" s="1">
        <v>233000</v>
      </c>
      <c r="T1141" s="1">
        <v>181000</v>
      </c>
      <c r="U1141" s="1">
        <v>160000</v>
      </c>
      <c r="V1141" s="29">
        <v>0.52370000000000005</v>
      </c>
      <c r="X1141" s="35">
        <v>0.49985003306109588</v>
      </c>
      <c r="Y1141" s="35">
        <v>0.48999971348701221</v>
      </c>
      <c r="Z1141" s="35">
        <v>0.51260004216285404</v>
      </c>
      <c r="AA1141" s="35">
        <v>0.51329202215552505</v>
      </c>
      <c r="AB1141" s="35">
        <v>0.52307803843551115</v>
      </c>
      <c r="AC1141" s="35">
        <v>0.5188800367328017</v>
      </c>
      <c r="AD1141" s="35">
        <v>0.52318894508565772</v>
      </c>
      <c r="AE1141" s="35">
        <v>0.52563685124020199</v>
      </c>
      <c r="AF1141" s="35">
        <v>0.5305798435127651</v>
      </c>
      <c r="AG1141" s="35">
        <v>0.52988125159169075</v>
      </c>
      <c r="AH1141" s="35">
        <v>0.53694955948938294</v>
      </c>
      <c r="AI1141" s="35">
        <v>0.54531591482249098</v>
      </c>
      <c r="AK1141" s="28">
        <f t="shared" si="250"/>
        <v>40987.702711009864</v>
      </c>
      <c r="AL1141" s="28">
        <f t="shared" si="251"/>
        <v>49979.970775675247</v>
      </c>
      <c r="AM1141" s="28">
        <f t="shared" si="252"/>
        <v>64587.605312519612</v>
      </c>
      <c r="AN1141" s="28">
        <f t="shared" si="253"/>
        <v>90339.395899372408</v>
      </c>
      <c r="AO1141" s="28">
        <f t="shared" si="254"/>
        <v>138092.60214697494</v>
      </c>
      <c r="AP1141" s="28">
        <f t="shared" si="255"/>
        <v>132833.28940359724</v>
      </c>
      <c r="AQ1141" s="28">
        <f t="shared" si="256"/>
        <v>141261.01517312758</v>
      </c>
      <c r="AR1141" s="28">
        <f t="shared" si="257"/>
        <v>149806.50260345757</v>
      </c>
      <c r="AS1141" s="28">
        <f t="shared" si="258"/>
        <v>160765.69258436782</v>
      </c>
      <c r="AT1141" s="28">
        <f t="shared" si="259"/>
        <v>123462.33162086394</v>
      </c>
      <c r="AU1141" s="28">
        <f t="shared" si="260"/>
        <v>97187.870267578313</v>
      </c>
      <c r="AV1141" s="28">
        <f t="shared" si="261"/>
        <v>87250.546371598553</v>
      </c>
    </row>
    <row r="1142" spans="1:48" x14ac:dyDescent="0.3">
      <c r="A1142" s="2" t="s">
        <v>2491</v>
      </c>
      <c r="B1142" s="2" t="s">
        <v>2490</v>
      </c>
      <c r="C1142" s="2">
        <v>2506</v>
      </c>
      <c r="D1142" s="2" t="s">
        <v>8</v>
      </c>
      <c r="E1142" s="2">
        <v>901</v>
      </c>
      <c r="F1142" s="2" t="s">
        <v>2643</v>
      </c>
      <c r="G1142" s="2" t="s">
        <v>2741</v>
      </c>
      <c r="H1142" s="8" t="s">
        <v>2521</v>
      </c>
      <c r="J1142" s="1">
        <v>28000</v>
      </c>
      <c r="K1142" s="1">
        <v>35000</v>
      </c>
      <c r="L1142" s="1">
        <v>43000</v>
      </c>
      <c r="M1142" s="1">
        <v>60000</v>
      </c>
      <c r="N1142" s="1">
        <v>90000</v>
      </c>
      <c r="O1142" s="1">
        <v>87000</v>
      </c>
      <c r="P1142" s="1">
        <v>92000</v>
      </c>
      <c r="Q1142" s="1">
        <v>97000</v>
      </c>
      <c r="R1142" s="1">
        <v>103000</v>
      </c>
      <c r="S1142" s="1">
        <v>80000</v>
      </c>
      <c r="T1142" s="1">
        <v>62000</v>
      </c>
      <c r="U1142" s="1">
        <v>55000</v>
      </c>
      <c r="V1142" s="29">
        <v>0.52370000000000005</v>
      </c>
      <c r="X1142" s="35">
        <v>0.49985003306109588</v>
      </c>
      <c r="Y1142" s="35">
        <v>0.48999971348701221</v>
      </c>
      <c r="Z1142" s="35">
        <v>0.51260004216285404</v>
      </c>
      <c r="AA1142" s="35">
        <v>0.51329202215552505</v>
      </c>
      <c r="AB1142" s="35">
        <v>0.52307803843551115</v>
      </c>
      <c r="AC1142" s="35">
        <v>0.5188800367328017</v>
      </c>
      <c r="AD1142" s="35">
        <v>0.52318894508565772</v>
      </c>
      <c r="AE1142" s="35">
        <v>0.52563685124020199</v>
      </c>
      <c r="AF1142" s="35">
        <v>0.5305798435127651</v>
      </c>
      <c r="AG1142" s="35">
        <v>0.52988125159169075</v>
      </c>
      <c r="AH1142" s="35">
        <v>0.53694955948938294</v>
      </c>
      <c r="AI1142" s="35">
        <v>0.54531591482249098</v>
      </c>
      <c r="AK1142" s="28">
        <f t="shared" si="250"/>
        <v>13995.800925710684</v>
      </c>
      <c r="AL1142" s="28">
        <f t="shared" si="251"/>
        <v>17149.989972045427</v>
      </c>
      <c r="AM1142" s="28">
        <f t="shared" si="252"/>
        <v>22041.801813002723</v>
      </c>
      <c r="AN1142" s="28">
        <f t="shared" si="253"/>
        <v>30797.521329331503</v>
      </c>
      <c r="AO1142" s="28">
        <f t="shared" si="254"/>
        <v>47077.023459196003</v>
      </c>
      <c r="AP1142" s="28">
        <f t="shared" si="255"/>
        <v>45142.563195753748</v>
      </c>
      <c r="AQ1142" s="28">
        <f t="shared" si="256"/>
        <v>48133.382947880513</v>
      </c>
      <c r="AR1142" s="28">
        <f t="shared" si="257"/>
        <v>50986.774570299589</v>
      </c>
      <c r="AS1142" s="28">
        <f t="shared" si="258"/>
        <v>54649.723881814803</v>
      </c>
      <c r="AT1142" s="28">
        <f t="shared" si="259"/>
        <v>42390.500127335261</v>
      </c>
      <c r="AU1142" s="28">
        <f t="shared" si="260"/>
        <v>33290.87268834174</v>
      </c>
      <c r="AV1142" s="28">
        <f t="shared" si="261"/>
        <v>29992.375315237005</v>
      </c>
    </row>
    <row r="1143" spans="1:48" x14ac:dyDescent="0.3">
      <c r="A1143" s="2" t="s">
        <v>2491</v>
      </c>
      <c r="B1143" s="2" t="s">
        <v>2490</v>
      </c>
      <c r="C1143" s="2">
        <v>2506</v>
      </c>
      <c r="D1143" s="2" t="s">
        <v>8</v>
      </c>
      <c r="E1143" s="2">
        <v>915</v>
      </c>
      <c r="F1143" s="2" t="s">
        <v>2644</v>
      </c>
      <c r="G1143" s="2" t="s">
        <v>2741</v>
      </c>
      <c r="H1143" s="8" t="s">
        <v>2522</v>
      </c>
      <c r="J1143" s="1">
        <v>27000</v>
      </c>
      <c r="K1143" s="1">
        <v>33000</v>
      </c>
      <c r="L1143" s="1">
        <v>41000</v>
      </c>
      <c r="M1143" s="1">
        <v>57000</v>
      </c>
      <c r="N1143" s="1">
        <v>85000</v>
      </c>
      <c r="O1143" s="1">
        <v>83000</v>
      </c>
      <c r="P1143" s="1">
        <v>87000</v>
      </c>
      <c r="Q1143" s="1">
        <v>92000</v>
      </c>
      <c r="R1143" s="1">
        <v>98000</v>
      </c>
      <c r="S1143" s="1">
        <v>75000</v>
      </c>
      <c r="T1143" s="1">
        <v>58000</v>
      </c>
      <c r="U1143" s="1">
        <v>52000</v>
      </c>
      <c r="V1143" s="29">
        <v>0.52370000000000005</v>
      </c>
      <c r="X1143" s="35">
        <v>0.49985003306109588</v>
      </c>
      <c r="Y1143" s="35">
        <v>0.48999971348701221</v>
      </c>
      <c r="Z1143" s="35">
        <v>0.51260004216285404</v>
      </c>
      <c r="AA1143" s="35">
        <v>0.51329202215552505</v>
      </c>
      <c r="AB1143" s="35">
        <v>0.52307803843551115</v>
      </c>
      <c r="AC1143" s="35">
        <v>0.5188800367328017</v>
      </c>
      <c r="AD1143" s="35">
        <v>0.52318894508565772</v>
      </c>
      <c r="AE1143" s="35">
        <v>0.52563685124020199</v>
      </c>
      <c r="AF1143" s="35">
        <v>0.5305798435127651</v>
      </c>
      <c r="AG1143" s="35">
        <v>0.52988125159169075</v>
      </c>
      <c r="AH1143" s="35">
        <v>0.53694955948938294</v>
      </c>
      <c r="AI1143" s="35">
        <v>0.54531591482249098</v>
      </c>
      <c r="AK1143" s="28">
        <f t="shared" si="250"/>
        <v>13495.950892649589</v>
      </c>
      <c r="AL1143" s="28">
        <f t="shared" si="251"/>
        <v>16169.990545071403</v>
      </c>
      <c r="AM1143" s="28">
        <f t="shared" si="252"/>
        <v>21016.601728677015</v>
      </c>
      <c r="AN1143" s="28">
        <f t="shared" si="253"/>
        <v>29257.645262864928</v>
      </c>
      <c r="AO1143" s="28">
        <f t="shared" si="254"/>
        <v>44461.633267018449</v>
      </c>
      <c r="AP1143" s="28">
        <f t="shared" si="255"/>
        <v>43067.043048822539</v>
      </c>
      <c r="AQ1143" s="28">
        <f t="shared" si="256"/>
        <v>45517.43822245222</v>
      </c>
      <c r="AR1143" s="28">
        <f t="shared" si="257"/>
        <v>48358.590314098583</v>
      </c>
      <c r="AS1143" s="28">
        <f t="shared" si="258"/>
        <v>51996.824664250977</v>
      </c>
      <c r="AT1143" s="28">
        <f t="shared" si="259"/>
        <v>39741.093869376804</v>
      </c>
      <c r="AU1143" s="28">
        <f t="shared" si="260"/>
        <v>31143.074450384211</v>
      </c>
      <c r="AV1143" s="28">
        <f t="shared" si="261"/>
        <v>28356.427570769531</v>
      </c>
    </row>
    <row r="1144" spans="1:48" x14ac:dyDescent="0.3">
      <c r="A1144" s="2" t="s">
        <v>2491</v>
      </c>
      <c r="B1144" s="2" t="s">
        <v>2490</v>
      </c>
      <c r="C1144" s="2">
        <v>2506</v>
      </c>
      <c r="D1144" s="2" t="s">
        <v>8</v>
      </c>
      <c r="E1144" s="2">
        <v>901</v>
      </c>
      <c r="F1144" s="2" t="s">
        <v>2645</v>
      </c>
      <c r="G1144" s="2" t="s">
        <v>2741</v>
      </c>
      <c r="H1144" s="8" t="s">
        <v>2523</v>
      </c>
      <c r="J1144" s="1">
        <v>27000</v>
      </c>
      <c r="K1144" s="1">
        <v>33000</v>
      </c>
      <c r="L1144" s="1">
        <v>41000</v>
      </c>
      <c r="M1144" s="1">
        <v>57000</v>
      </c>
      <c r="N1144" s="1">
        <v>85000</v>
      </c>
      <c r="O1144" s="1">
        <v>82000</v>
      </c>
      <c r="P1144" s="1">
        <v>87000</v>
      </c>
      <c r="Q1144" s="1">
        <v>91000</v>
      </c>
      <c r="R1144" s="1">
        <v>97000</v>
      </c>
      <c r="S1144" s="1">
        <v>75000</v>
      </c>
      <c r="T1144" s="1">
        <v>58000</v>
      </c>
      <c r="U1144" s="1">
        <v>52000</v>
      </c>
      <c r="V1144" s="29">
        <v>0.52370000000000005</v>
      </c>
      <c r="X1144" s="35">
        <v>0.49985003306109588</v>
      </c>
      <c r="Y1144" s="35">
        <v>0.48999971348701221</v>
      </c>
      <c r="Z1144" s="35">
        <v>0.51260004216285404</v>
      </c>
      <c r="AA1144" s="35">
        <v>0.51329202215552505</v>
      </c>
      <c r="AB1144" s="35">
        <v>0.52307803843551115</v>
      </c>
      <c r="AC1144" s="35">
        <v>0.5188800367328017</v>
      </c>
      <c r="AD1144" s="35">
        <v>0.52318894508565772</v>
      </c>
      <c r="AE1144" s="35">
        <v>0.52563685124020199</v>
      </c>
      <c r="AF1144" s="35">
        <v>0.5305798435127651</v>
      </c>
      <c r="AG1144" s="35">
        <v>0.52988125159169075</v>
      </c>
      <c r="AH1144" s="35">
        <v>0.53694955948938294</v>
      </c>
      <c r="AI1144" s="35">
        <v>0.54531591482249098</v>
      </c>
      <c r="AK1144" s="28">
        <f t="shared" si="250"/>
        <v>13495.950892649589</v>
      </c>
      <c r="AL1144" s="28">
        <f t="shared" si="251"/>
        <v>16169.990545071403</v>
      </c>
      <c r="AM1144" s="28">
        <f t="shared" si="252"/>
        <v>21016.601728677015</v>
      </c>
      <c r="AN1144" s="28">
        <f t="shared" si="253"/>
        <v>29257.645262864928</v>
      </c>
      <c r="AO1144" s="28">
        <f t="shared" si="254"/>
        <v>44461.633267018449</v>
      </c>
      <c r="AP1144" s="28">
        <f t="shared" si="255"/>
        <v>42548.163012089739</v>
      </c>
      <c r="AQ1144" s="28">
        <f t="shared" si="256"/>
        <v>45517.43822245222</v>
      </c>
      <c r="AR1144" s="28">
        <f t="shared" si="257"/>
        <v>47832.953462858379</v>
      </c>
      <c r="AS1144" s="28">
        <f t="shared" si="258"/>
        <v>51466.244820738219</v>
      </c>
      <c r="AT1144" s="28">
        <f t="shared" si="259"/>
        <v>39741.093869376804</v>
      </c>
      <c r="AU1144" s="28">
        <f t="shared" si="260"/>
        <v>31143.074450384211</v>
      </c>
      <c r="AV1144" s="28">
        <f t="shared" si="261"/>
        <v>28356.427570769531</v>
      </c>
    </row>
    <row r="1145" spans="1:48" x14ac:dyDescent="0.3">
      <c r="A1145" s="2" t="s">
        <v>2491</v>
      </c>
      <c r="B1145" s="2" t="s">
        <v>2490</v>
      </c>
      <c r="C1145" s="2">
        <v>2506</v>
      </c>
      <c r="D1145" s="2" t="s">
        <v>8</v>
      </c>
      <c r="E1145" s="2">
        <v>915</v>
      </c>
      <c r="F1145" s="2" t="s">
        <v>2619</v>
      </c>
      <c r="G1145" s="2" t="s">
        <v>2741</v>
      </c>
      <c r="H1145" s="8" t="s">
        <v>2494</v>
      </c>
      <c r="J1145" s="1">
        <v>77000</v>
      </c>
      <c r="K1145" s="1">
        <v>95000</v>
      </c>
      <c r="L1145" s="1">
        <v>118000</v>
      </c>
      <c r="M1145" s="1">
        <v>165000</v>
      </c>
      <c r="N1145" s="1">
        <v>248000</v>
      </c>
      <c r="O1145" s="1">
        <v>240000</v>
      </c>
      <c r="P1145" s="1">
        <v>253000</v>
      </c>
      <c r="Q1145" s="1">
        <v>267000</v>
      </c>
      <c r="R1145" s="1">
        <v>284000</v>
      </c>
      <c r="S1145" s="1">
        <v>219000</v>
      </c>
      <c r="T1145" s="1">
        <v>170000</v>
      </c>
      <c r="U1145" s="1">
        <v>150000</v>
      </c>
      <c r="V1145" s="29">
        <v>0.52370000000000005</v>
      </c>
      <c r="X1145" s="35">
        <v>0.49985003306109588</v>
      </c>
      <c r="Y1145" s="35">
        <v>0.48999971348701221</v>
      </c>
      <c r="Z1145" s="35">
        <v>0.51260004216285404</v>
      </c>
      <c r="AA1145" s="35">
        <v>0.51329202215552505</v>
      </c>
      <c r="AB1145" s="35">
        <v>0.52307803843551115</v>
      </c>
      <c r="AC1145" s="35">
        <v>0.5188800367328017</v>
      </c>
      <c r="AD1145" s="35">
        <v>0.52318894508565772</v>
      </c>
      <c r="AE1145" s="35">
        <v>0.52563685124020199</v>
      </c>
      <c r="AF1145" s="35">
        <v>0.5305798435127651</v>
      </c>
      <c r="AG1145" s="35">
        <v>0.52988125159169075</v>
      </c>
      <c r="AH1145" s="35">
        <v>0.53694955948938294</v>
      </c>
      <c r="AI1145" s="35">
        <v>0.54531591482249098</v>
      </c>
      <c r="AK1145" s="28">
        <f t="shared" si="250"/>
        <v>38488.452545704386</v>
      </c>
      <c r="AL1145" s="28">
        <f t="shared" si="251"/>
        <v>46549.972781266159</v>
      </c>
      <c r="AM1145" s="28">
        <f t="shared" si="252"/>
        <v>60486.804975216779</v>
      </c>
      <c r="AN1145" s="28">
        <f t="shared" si="253"/>
        <v>84693.183655661633</v>
      </c>
      <c r="AO1145" s="28">
        <f t="shared" si="254"/>
        <v>129723.35353200676</v>
      </c>
      <c r="AP1145" s="28">
        <f t="shared" si="255"/>
        <v>124531.20881587241</v>
      </c>
      <c r="AQ1145" s="28">
        <f t="shared" si="256"/>
        <v>132366.8031066714</v>
      </c>
      <c r="AR1145" s="28">
        <f t="shared" si="257"/>
        <v>140345.03928113394</v>
      </c>
      <c r="AS1145" s="28">
        <f t="shared" si="258"/>
        <v>150684.67555762528</v>
      </c>
      <c r="AT1145" s="28">
        <f t="shared" si="259"/>
        <v>116043.99409858027</v>
      </c>
      <c r="AU1145" s="28">
        <f t="shared" si="260"/>
        <v>91281.425113195102</v>
      </c>
      <c r="AV1145" s="28">
        <f t="shared" si="261"/>
        <v>81797.387223373647</v>
      </c>
    </row>
    <row r="1146" spans="1:48" x14ac:dyDescent="0.3">
      <c r="A1146" s="2" t="s">
        <v>2491</v>
      </c>
      <c r="B1146" s="2" t="s">
        <v>2490</v>
      </c>
      <c r="C1146" s="2">
        <v>2506</v>
      </c>
      <c r="D1146" s="2" t="s">
        <v>8</v>
      </c>
      <c r="E1146" s="2">
        <v>915</v>
      </c>
      <c r="F1146" s="2" t="s">
        <v>2634</v>
      </c>
      <c r="G1146" s="2" t="s">
        <v>2741</v>
      </c>
      <c r="H1146" s="8" t="s">
        <v>2512</v>
      </c>
      <c r="J1146" s="1">
        <v>16000</v>
      </c>
      <c r="K1146" s="1">
        <v>20000</v>
      </c>
      <c r="L1146" s="1">
        <v>24000</v>
      </c>
      <c r="M1146" s="1">
        <v>34000</v>
      </c>
      <c r="N1146" s="1">
        <v>51000</v>
      </c>
      <c r="O1146" s="1">
        <v>49000</v>
      </c>
      <c r="P1146" s="1">
        <v>52000</v>
      </c>
      <c r="Q1146" s="1">
        <v>55000</v>
      </c>
      <c r="R1146" s="1">
        <v>59000</v>
      </c>
      <c r="S1146" s="1">
        <v>45000</v>
      </c>
      <c r="T1146" s="1">
        <v>35000</v>
      </c>
      <c r="U1146" s="1">
        <v>31000</v>
      </c>
      <c r="V1146" s="29">
        <v>0.52370000000000005</v>
      </c>
      <c r="X1146" s="35">
        <v>0.49985003306109588</v>
      </c>
      <c r="Y1146" s="35">
        <v>0.48999971348701221</v>
      </c>
      <c r="Z1146" s="35">
        <v>0.51260004216285404</v>
      </c>
      <c r="AA1146" s="35">
        <v>0.51329202215552505</v>
      </c>
      <c r="AB1146" s="35">
        <v>0.52307803843551115</v>
      </c>
      <c r="AC1146" s="35">
        <v>0.5188800367328017</v>
      </c>
      <c r="AD1146" s="35">
        <v>0.52318894508565772</v>
      </c>
      <c r="AE1146" s="35">
        <v>0.52563685124020199</v>
      </c>
      <c r="AF1146" s="35">
        <v>0.5305798435127651</v>
      </c>
      <c r="AG1146" s="35">
        <v>0.52988125159169075</v>
      </c>
      <c r="AH1146" s="35">
        <v>0.53694955948938294</v>
      </c>
      <c r="AI1146" s="35">
        <v>0.54531591482249098</v>
      </c>
      <c r="AK1146" s="28">
        <f t="shared" si="250"/>
        <v>7997.6005289775339</v>
      </c>
      <c r="AL1146" s="28">
        <f t="shared" si="251"/>
        <v>9799.9942697402439</v>
      </c>
      <c r="AM1146" s="28">
        <f t="shared" si="252"/>
        <v>12302.401011908498</v>
      </c>
      <c r="AN1146" s="28">
        <f t="shared" si="253"/>
        <v>17451.928753287852</v>
      </c>
      <c r="AO1146" s="28">
        <f t="shared" si="254"/>
        <v>26676.979960211069</v>
      </c>
      <c r="AP1146" s="28">
        <f t="shared" si="255"/>
        <v>25425.121799907283</v>
      </c>
      <c r="AQ1146" s="28">
        <f t="shared" si="256"/>
        <v>27205.8251444542</v>
      </c>
      <c r="AR1146" s="28">
        <f t="shared" si="257"/>
        <v>28910.02681821111</v>
      </c>
      <c r="AS1146" s="28">
        <f t="shared" si="258"/>
        <v>31304.210767253142</v>
      </c>
      <c r="AT1146" s="28">
        <f t="shared" si="259"/>
        <v>23844.656321626084</v>
      </c>
      <c r="AU1146" s="28">
        <f t="shared" si="260"/>
        <v>18793.234582128403</v>
      </c>
      <c r="AV1146" s="28">
        <f t="shared" si="261"/>
        <v>16904.79335949722</v>
      </c>
    </row>
    <row r="1147" spans="1:48" x14ac:dyDescent="0.3">
      <c r="A1147" s="2" t="s">
        <v>2491</v>
      </c>
      <c r="B1147" s="2" t="s">
        <v>2490</v>
      </c>
      <c r="C1147" s="2">
        <v>2506</v>
      </c>
      <c r="D1147" s="2" t="s">
        <v>8</v>
      </c>
      <c r="E1147" s="2">
        <v>915</v>
      </c>
      <c r="F1147" s="2" t="s">
        <v>2646</v>
      </c>
      <c r="G1147" s="2" t="s">
        <v>2741</v>
      </c>
      <c r="H1147" s="8" t="s">
        <v>2524</v>
      </c>
      <c r="J1147" s="1">
        <v>16000</v>
      </c>
      <c r="K1147" s="1">
        <v>19000</v>
      </c>
      <c r="L1147" s="1">
        <v>24000</v>
      </c>
      <c r="M1147" s="1">
        <v>33000</v>
      </c>
      <c r="N1147" s="1">
        <v>50000</v>
      </c>
      <c r="O1147" s="1">
        <v>48000</v>
      </c>
      <c r="P1147" s="1">
        <v>51000</v>
      </c>
      <c r="Q1147" s="1">
        <v>54000</v>
      </c>
      <c r="R1147" s="1">
        <v>57000</v>
      </c>
      <c r="S1147" s="1">
        <v>44000</v>
      </c>
      <c r="T1147" s="1">
        <v>34000</v>
      </c>
      <c r="U1147" s="1">
        <v>30000</v>
      </c>
      <c r="V1147" s="29">
        <v>0.52370000000000005</v>
      </c>
      <c r="X1147" s="35">
        <v>0.49985003306109588</v>
      </c>
      <c r="Y1147" s="35">
        <v>0.48999971348701221</v>
      </c>
      <c r="Z1147" s="35">
        <v>0.51260004216285404</v>
      </c>
      <c r="AA1147" s="35">
        <v>0.51329202215552505</v>
      </c>
      <c r="AB1147" s="35">
        <v>0.52307803843551115</v>
      </c>
      <c r="AC1147" s="35">
        <v>0.5188800367328017</v>
      </c>
      <c r="AD1147" s="35">
        <v>0.52318894508565772</v>
      </c>
      <c r="AE1147" s="35">
        <v>0.52563685124020199</v>
      </c>
      <c r="AF1147" s="35">
        <v>0.5305798435127651</v>
      </c>
      <c r="AG1147" s="35">
        <v>0.52988125159169075</v>
      </c>
      <c r="AH1147" s="35">
        <v>0.53694955948938294</v>
      </c>
      <c r="AI1147" s="35">
        <v>0.54531591482249098</v>
      </c>
      <c r="AK1147" s="28">
        <f t="shared" si="250"/>
        <v>7997.6005289775339</v>
      </c>
      <c r="AL1147" s="28">
        <f t="shared" si="251"/>
        <v>9309.9945562532321</v>
      </c>
      <c r="AM1147" s="28">
        <f t="shared" si="252"/>
        <v>12302.401011908498</v>
      </c>
      <c r="AN1147" s="28">
        <f t="shared" si="253"/>
        <v>16938.636731132327</v>
      </c>
      <c r="AO1147" s="28">
        <f t="shared" si="254"/>
        <v>26153.901921775556</v>
      </c>
      <c r="AP1147" s="28">
        <f t="shared" si="255"/>
        <v>24906.241763174483</v>
      </c>
      <c r="AQ1147" s="28">
        <f t="shared" si="256"/>
        <v>26682.636199368542</v>
      </c>
      <c r="AR1147" s="28">
        <f t="shared" si="257"/>
        <v>28384.389966970906</v>
      </c>
      <c r="AS1147" s="28">
        <f t="shared" si="258"/>
        <v>30243.051080227611</v>
      </c>
      <c r="AT1147" s="28">
        <f t="shared" si="259"/>
        <v>23314.775070034393</v>
      </c>
      <c r="AU1147" s="28">
        <f t="shared" si="260"/>
        <v>18256.285022639018</v>
      </c>
      <c r="AV1147" s="28">
        <f t="shared" si="261"/>
        <v>16359.477444674729</v>
      </c>
    </row>
    <row r="1148" spans="1:48" x14ac:dyDescent="0.3">
      <c r="A1148" s="2" t="s">
        <v>2491</v>
      </c>
      <c r="B1148" s="2" t="s">
        <v>2490</v>
      </c>
      <c r="C1148" s="2">
        <v>2506</v>
      </c>
      <c r="D1148" s="2" t="s">
        <v>8</v>
      </c>
      <c r="E1148" s="2">
        <v>901</v>
      </c>
      <c r="F1148" s="2" t="s">
        <v>2645</v>
      </c>
      <c r="G1148" s="2" t="s">
        <v>2741</v>
      </c>
      <c r="H1148" s="8" t="s">
        <v>2523</v>
      </c>
      <c r="J1148" s="1">
        <v>15000</v>
      </c>
      <c r="K1148" s="1">
        <v>19000</v>
      </c>
      <c r="L1148" s="1">
        <v>23000</v>
      </c>
      <c r="M1148" s="1">
        <v>32000</v>
      </c>
      <c r="N1148" s="1">
        <v>48000</v>
      </c>
      <c r="O1148" s="1">
        <v>46000</v>
      </c>
      <c r="P1148" s="1">
        <v>49000</v>
      </c>
      <c r="Q1148" s="1">
        <v>52000</v>
      </c>
      <c r="R1148" s="1">
        <v>55000</v>
      </c>
      <c r="S1148" s="1">
        <v>42000</v>
      </c>
      <c r="T1148" s="1">
        <v>33000</v>
      </c>
      <c r="U1148" s="1">
        <v>29000</v>
      </c>
      <c r="V1148" s="29">
        <v>0.52370000000000005</v>
      </c>
      <c r="X1148" s="35">
        <v>0.49985003306109588</v>
      </c>
      <c r="Y1148" s="35">
        <v>0.48999971348701221</v>
      </c>
      <c r="Z1148" s="35">
        <v>0.51260004216285404</v>
      </c>
      <c r="AA1148" s="35">
        <v>0.51329202215552505</v>
      </c>
      <c r="AB1148" s="35">
        <v>0.52307803843551115</v>
      </c>
      <c r="AC1148" s="35">
        <v>0.5188800367328017</v>
      </c>
      <c r="AD1148" s="35">
        <v>0.52318894508565772</v>
      </c>
      <c r="AE1148" s="35">
        <v>0.52563685124020199</v>
      </c>
      <c r="AF1148" s="35">
        <v>0.5305798435127651</v>
      </c>
      <c r="AG1148" s="35">
        <v>0.52988125159169075</v>
      </c>
      <c r="AH1148" s="35">
        <v>0.53694955948938294</v>
      </c>
      <c r="AI1148" s="35">
        <v>0.54531591482249098</v>
      </c>
      <c r="AK1148" s="28">
        <f t="shared" si="250"/>
        <v>7497.750495916438</v>
      </c>
      <c r="AL1148" s="28">
        <f t="shared" si="251"/>
        <v>9309.9945562532321</v>
      </c>
      <c r="AM1148" s="28">
        <f t="shared" si="252"/>
        <v>11789.800969745644</v>
      </c>
      <c r="AN1148" s="28">
        <f t="shared" si="253"/>
        <v>16425.344708976801</v>
      </c>
      <c r="AO1148" s="28">
        <f t="shared" si="254"/>
        <v>25107.745844904533</v>
      </c>
      <c r="AP1148" s="28">
        <f t="shared" si="255"/>
        <v>23868.481689708879</v>
      </c>
      <c r="AQ1148" s="28">
        <f t="shared" si="256"/>
        <v>25636.258309197226</v>
      </c>
      <c r="AR1148" s="28">
        <f t="shared" si="257"/>
        <v>27333.116264490502</v>
      </c>
      <c r="AS1148" s="28">
        <f t="shared" si="258"/>
        <v>29181.891393202081</v>
      </c>
      <c r="AT1148" s="28">
        <f t="shared" si="259"/>
        <v>22255.012566851012</v>
      </c>
      <c r="AU1148" s="28">
        <f t="shared" si="260"/>
        <v>17719.335463149637</v>
      </c>
      <c r="AV1148" s="28">
        <f t="shared" si="261"/>
        <v>15814.161529852237</v>
      </c>
    </row>
    <row r="1149" spans="1:48" x14ac:dyDescent="0.3">
      <c r="A1149" s="2" t="s">
        <v>2491</v>
      </c>
      <c r="B1149" s="2" t="s">
        <v>2490</v>
      </c>
      <c r="C1149" s="2">
        <v>2506</v>
      </c>
      <c r="D1149" s="2" t="s">
        <v>8</v>
      </c>
      <c r="E1149" s="2">
        <v>915</v>
      </c>
      <c r="F1149" s="2" t="s">
        <v>2647</v>
      </c>
      <c r="G1149" s="2" t="s">
        <v>2741</v>
      </c>
      <c r="H1149" s="8" t="s">
        <v>2525</v>
      </c>
      <c r="J1149" s="1">
        <v>12000</v>
      </c>
      <c r="K1149" s="1">
        <v>15000</v>
      </c>
      <c r="L1149" s="1">
        <v>18000</v>
      </c>
      <c r="M1149" s="1">
        <v>25000</v>
      </c>
      <c r="N1149" s="1">
        <v>38000</v>
      </c>
      <c r="O1149" s="1">
        <v>37000</v>
      </c>
      <c r="P1149" s="1">
        <v>39000</v>
      </c>
      <c r="Q1149" s="1">
        <v>41000</v>
      </c>
      <c r="R1149" s="1">
        <v>44000</v>
      </c>
      <c r="S1149" s="1">
        <v>34000</v>
      </c>
      <c r="T1149" s="1">
        <v>26000</v>
      </c>
      <c r="U1149" s="1">
        <v>23000</v>
      </c>
      <c r="V1149" s="29">
        <v>0.52370000000000005</v>
      </c>
      <c r="X1149" s="35">
        <v>0.49985003306109588</v>
      </c>
      <c r="Y1149" s="35">
        <v>0.48999971348701221</v>
      </c>
      <c r="Z1149" s="35">
        <v>0.51260004216285404</v>
      </c>
      <c r="AA1149" s="35">
        <v>0.51329202215552505</v>
      </c>
      <c r="AB1149" s="35">
        <v>0.52307803843551115</v>
      </c>
      <c r="AC1149" s="35">
        <v>0.5188800367328017</v>
      </c>
      <c r="AD1149" s="35">
        <v>0.52318894508565772</v>
      </c>
      <c r="AE1149" s="35">
        <v>0.52563685124020199</v>
      </c>
      <c r="AF1149" s="35">
        <v>0.5305798435127651</v>
      </c>
      <c r="AG1149" s="35">
        <v>0.52988125159169075</v>
      </c>
      <c r="AH1149" s="35">
        <v>0.53694955948938294</v>
      </c>
      <c r="AI1149" s="35">
        <v>0.54531591482249098</v>
      </c>
      <c r="AK1149" s="28">
        <f t="shared" si="250"/>
        <v>5998.2003967331502</v>
      </c>
      <c r="AL1149" s="28">
        <f t="shared" si="251"/>
        <v>7349.9957023051829</v>
      </c>
      <c r="AM1149" s="28">
        <f t="shared" si="252"/>
        <v>9226.8007589313729</v>
      </c>
      <c r="AN1149" s="28">
        <f t="shared" si="253"/>
        <v>12832.300553888126</v>
      </c>
      <c r="AO1149" s="28">
        <f t="shared" si="254"/>
        <v>19876.965460549425</v>
      </c>
      <c r="AP1149" s="28">
        <f t="shared" si="255"/>
        <v>19198.561359113664</v>
      </c>
      <c r="AQ1149" s="28">
        <f t="shared" si="256"/>
        <v>20404.368858340651</v>
      </c>
      <c r="AR1149" s="28">
        <f t="shared" si="257"/>
        <v>21551.110900848282</v>
      </c>
      <c r="AS1149" s="28">
        <f t="shared" si="258"/>
        <v>23345.513114561665</v>
      </c>
      <c r="AT1149" s="28">
        <f t="shared" si="259"/>
        <v>18015.962554117486</v>
      </c>
      <c r="AU1149" s="28">
        <f t="shared" si="260"/>
        <v>13960.688546723957</v>
      </c>
      <c r="AV1149" s="28">
        <f t="shared" si="261"/>
        <v>12542.266040917293</v>
      </c>
    </row>
    <row r="1150" spans="1:48" x14ac:dyDescent="0.3">
      <c r="A1150" s="2" t="s">
        <v>2491</v>
      </c>
      <c r="B1150" s="2" t="s">
        <v>2490</v>
      </c>
      <c r="C1150" s="2">
        <v>2506</v>
      </c>
      <c r="D1150" s="2" t="s">
        <v>8</v>
      </c>
      <c r="E1150" s="2">
        <v>915</v>
      </c>
      <c r="F1150" s="2" t="s">
        <v>2632</v>
      </c>
      <c r="G1150" s="2" t="s">
        <v>2741</v>
      </c>
      <c r="H1150" s="8" t="s">
        <v>2510</v>
      </c>
      <c r="J1150" s="1">
        <v>7000</v>
      </c>
      <c r="K1150" s="1">
        <v>8000</v>
      </c>
      <c r="L1150" s="1">
        <v>10000</v>
      </c>
      <c r="M1150" s="1">
        <v>13000</v>
      </c>
      <c r="N1150" s="1">
        <v>20000</v>
      </c>
      <c r="O1150" s="1">
        <v>19000</v>
      </c>
      <c r="P1150" s="1">
        <v>20000</v>
      </c>
      <c r="Q1150" s="1">
        <v>22000</v>
      </c>
      <c r="R1150" s="1">
        <v>23000</v>
      </c>
      <c r="S1150" s="1">
        <v>18000</v>
      </c>
      <c r="T1150" s="1">
        <v>14000</v>
      </c>
      <c r="U1150" s="1">
        <v>12000</v>
      </c>
      <c r="V1150" s="29">
        <v>0.52370000000000005</v>
      </c>
      <c r="X1150" s="35">
        <v>0.49985003306109588</v>
      </c>
      <c r="Y1150" s="35">
        <v>0.48999971348701221</v>
      </c>
      <c r="Z1150" s="35">
        <v>0.51260004216285404</v>
      </c>
      <c r="AA1150" s="35">
        <v>0.51329202215552505</v>
      </c>
      <c r="AB1150" s="35">
        <v>0.52307803843551115</v>
      </c>
      <c r="AC1150" s="35">
        <v>0.5188800367328017</v>
      </c>
      <c r="AD1150" s="35">
        <v>0.52318894508565772</v>
      </c>
      <c r="AE1150" s="35">
        <v>0.52563685124020199</v>
      </c>
      <c r="AF1150" s="35">
        <v>0.5305798435127651</v>
      </c>
      <c r="AG1150" s="35">
        <v>0.52988125159169075</v>
      </c>
      <c r="AH1150" s="35">
        <v>0.53694955948938294</v>
      </c>
      <c r="AI1150" s="35">
        <v>0.54531591482249098</v>
      </c>
      <c r="AK1150" s="28">
        <f t="shared" si="250"/>
        <v>3498.950231427671</v>
      </c>
      <c r="AL1150" s="28">
        <f t="shared" si="251"/>
        <v>3919.9977078960978</v>
      </c>
      <c r="AM1150" s="28">
        <f t="shared" si="252"/>
        <v>5126.0004216285406</v>
      </c>
      <c r="AN1150" s="28">
        <f t="shared" si="253"/>
        <v>6672.7962880218256</v>
      </c>
      <c r="AO1150" s="28">
        <f t="shared" si="254"/>
        <v>10461.560768710224</v>
      </c>
      <c r="AP1150" s="28">
        <f t="shared" si="255"/>
        <v>9858.7206979232324</v>
      </c>
      <c r="AQ1150" s="28">
        <f t="shared" si="256"/>
        <v>10463.778901713154</v>
      </c>
      <c r="AR1150" s="28">
        <f t="shared" si="257"/>
        <v>11564.010727284443</v>
      </c>
      <c r="AS1150" s="28">
        <f t="shared" si="258"/>
        <v>12203.336400793598</v>
      </c>
      <c r="AT1150" s="28">
        <f t="shared" si="259"/>
        <v>9537.8625286504339</v>
      </c>
      <c r="AU1150" s="28">
        <f t="shared" si="260"/>
        <v>7517.293832851361</v>
      </c>
      <c r="AV1150" s="28">
        <f t="shared" si="261"/>
        <v>6543.7909778698913</v>
      </c>
    </row>
    <row r="1151" spans="1:48" x14ac:dyDescent="0.3">
      <c r="A1151" s="2" t="s">
        <v>2491</v>
      </c>
      <c r="B1151" s="2" t="s">
        <v>2490</v>
      </c>
      <c r="C1151" s="2">
        <v>2506</v>
      </c>
      <c r="D1151" s="2" t="s">
        <v>8</v>
      </c>
      <c r="E1151" s="2">
        <v>915</v>
      </c>
      <c r="F1151" s="2" t="s">
        <v>2648</v>
      </c>
      <c r="G1151" s="2" t="s">
        <v>2741</v>
      </c>
      <c r="H1151" s="8" t="s">
        <v>2526</v>
      </c>
      <c r="J1151" s="1">
        <v>7000</v>
      </c>
      <c r="K1151" s="1">
        <v>8000</v>
      </c>
      <c r="L1151" s="1">
        <v>10000</v>
      </c>
      <c r="M1151" s="1">
        <v>13000</v>
      </c>
      <c r="N1151" s="1">
        <v>20000</v>
      </c>
      <c r="O1151" s="1">
        <v>19000</v>
      </c>
      <c r="P1151" s="1">
        <v>20000</v>
      </c>
      <c r="Q1151" s="1">
        <v>22000</v>
      </c>
      <c r="R1151" s="1">
        <v>23000</v>
      </c>
      <c r="S1151" s="1">
        <v>18000</v>
      </c>
      <c r="T1151" s="1">
        <v>14000</v>
      </c>
      <c r="U1151" s="1">
        <v>12000</v>
      </c>
      <c r="V1151" s="29">
        <v>0.52370000000000005</v>
      </c>
      <c r="X1151" s="35">
        <v>0.49985003306109588</v>
      </c>
      <c r="Y1151" s="35">
        <v>0.48999971348701221</v>
      </c>
      <c r="Z1151" s="35">
        <v>0.51260004216285404</v>
      </c>
      <c r="AA1151" s="35">
        <v>0.51329202215552505</v>
      </c>
      <c r="AB1151" s="35">
        <v>0.52307803843551115</v>
      </c>
      <c r="AC1151" s="35">
        <v>0.5188800367328017</v>
      </c>
      <c r="AD1151" s="35">
        <v>0.52318894508565772</v>
      </c>
      <c r="AE1151" s="35">
        <v>0.52563685124020199</v>
      </c>
      <c r="AF1151" s="35">
        <v>0.5305798435127651</v>
      </c>
      <c r="AG1151" s="35">
        <v>0.52988125159169075</v>
      </c>
      <c r="AH1151" s="35">
        <v>0.53694955948938294</v>
      </c>
      <c r="AI1151" s="35">
        <v>0.54531591482249098</v>
      </c>
      <c r="AK1151" s="28">
        <f t="shared" si="250"/>
        <v>3498.950231427671</v>
      </c>
      <c r="AL1151" s="28">
        <f t="shared" si="251"/>
        <v>3919.9977078960978</v>
      </c>
      <c r="AM1151" s="28">
        <f t="shared" si="252"/>
        <v>5126.0004216285406</v>
      </c>
      <c r="AN1151" s="28">
        <f t="shared" si="253"/>
        <v>6672.7962880218256</v>
      </c>
      <c r="AO1151" s="28">
        <f t="shared" si="254"/>
        <v>10461.560768710224</v>
      </c>
      <c r="AP1151" s="28">
        <f t="shared" si="255"/>
        <v>9858.7206979232324</v>
      </c>
      <c r="AQ1151" s="28">
        <f t="shared" si="256"/>
        <v>10463.778901713154</v>
      </c>
      <c r="AR1151" s="28">
        <f t="shared" si="257"/>
        <v>11564.010727284443</v>
      </c>
      <c r="AS1151" s="28">
        <f t="shared" si="258"/>
        <v>12203.336400793598</v>
      </c>
      <c r="AT1151" s="28">
        <f t="shared" si="259"/>
        <v>9537.8625286504339</v>
      </c>
      <c r="AU1151" s="28">
        <f t="shared" si="260"/>
        <v>7517.293832851361</v>
      </c>
      <c r="AV1151" s="28">
        <f t="shared" si="261"/>
        <v>6543.7909778698913</v>
      </c>
    </row>
    <row r="1152" spans="1:48" x14ac:dyDescent="0.3">
      <c r="A1152" s="2" t="s">
        <v>2491</v>
      </c>
      <c r="B1152" s="2" t="s">
        <v>2490</v>
      </c>
      <c r="C1152" s="2">
        <v>2506</v>
      </c>
      <c r="D1152" s="2" t="s">
        <v>8</v>
      </c>
      <c r="E1152" s="2">
        <v>915</v>
      </c>
      <c r="F1152" s="2" t="s">
        <v>2650</v>
      </c>
      <c r="G1152" s="2" t="s">
        <v>2741</v>
      </c>
      <c r="H1152" s="8" t="s">
        <v>2528</v>
      </c>
      <c r="J1152" s="1">
        <v>2002000</v>
      </c>
      <c r="K1152" s="1">
        <v>2485000</v>
      </c>
      <c r="L1152" s="1">
        <v>3074000</v>
      </c>
      <c r="M1152" s="1">
        <v>4298000</v>
      </c>
      <c r="N1152" s="1">
        <v>6471000</v>
      </c>
      <c r="O1152" s="1">
        <v>6275000</v>
      </c>
      <c r="P1152" s="1">
        <v>6603000</v>
      </c>
      <c r="Q1152" s="1">
        <v>6976000</v>
      </c>
      <c r="R1152" s="1">
        <v>7433000</v>
      </c>
      <c r="S1152" s="1">
        <v>5711000</v>
      </c>
      <c r="T1152" s="1">
        <v>4430000</v>
      </c>
      <c r="U1152" s="1">
        <v>3921000</v>
      </c>
      <c r="V1152" s="29">
        <v>0.52370000000000005</v>
      </c>
      <c r="X1152" s="35">
        <v>0.49985003306109588</v>
      </c>
      <c r="Y1152" s="35">
        <v>0.48999971348701221</v>
      </c>
      <c r="Z1152" s="35">
        <v>0.51260004216285404</v>
      </c>
      <c r="AA1152" s="35">
        <v>0.51329202215552505</v>
      </c>
      <c r="AB1152" s="35">
        <v>0.52307803843551115</v>
      </c>
      <c r="AC1152" s="35">
        <v>0.5188800367328017</v>
      </c>
      <c r="AD1152" s="35">
        <v>0.52318894508565772</v>
      </c>
      <c r="AE1152" s="35">
        <v>0.52563685124020199</v>
      </c>
      <c r="AF1152" s="35">
        <v>0.5305798435127651</v>
      </c>
      <c r="AG1152" s="35">
        <v>0.52988125159169075</v>
      </c>
      <c r="AH1152" s="35">
        <v>0.53694955948938294</v>
      </c>
      <c r="AI1152" s="35">
        <v>0.54531591482249098</v>
      </c>
      <c r="AK1152" s="28">
        <f t="shared" si="250"/>
        <v>1000699.766188314</v>
      </c>
      <c r="AL1152" s="28">
        <f t="shared" si="251"/>
        <v>1217649.2880152254</v>
      </c>
      <c r="AM1152" s="28">
        <f t="shared" si="252"/>
        <v>1575732.5296086133</v>
      </c>
      <c r="AN1152" s="28">
        <f t="shared" si="253"/>
        <v>2206129.1112244464</v>
      </c>
      <c r="AO1152" s="28">
        <f t="shared" si="254"/>
        <v>3384837.9867161927</v>
      </c>
      <c r="AP1152" s="28">
        <f t="shared" si="255"/>
        <v>3255972.2304983307</v>
      </c>
      <c r="AQ1152" s="28">
        <f t="shared" si="256"/>
        <v>3454616.604400598</v>
      </c>
      <c r="AR1152" s="28">
        <f t="shared" si="257"/>
        <v>3666842.6742516491</v>
      </c>
      <c r="AS1152" s="28">
        <f t="shared" si="258"/>
        <v>3943799.9768303828</v>
      </c>
      <c r="AT1152" s="28">
        <f t="shared" si="259"/>
        <v>3026151.8278401457</v>
      </c>
      <c r="AU1152" s="28">
        <f t="shared" si="260"/>
        <v>2378686.5485379663</v>
      </c>
      <c r="AV1152" s="28">
        <f t="shared" si="261"/>
        <v>2138183.7020189869</v>
      </c>
    </row>
    <row r="1153" spans="1:48" x14ac:dyDescent="0.3">
      <c r="A1153" s="2" t="s">
        <v>2491</v>
      </c>
      <c r="B1153" s="2" t="s">
        <v>2490</v>
      </c>
      <c r="C1153" s="2">
        <v>2506</v>
      </c>
      <c r="D1153" s="2" t="s">
        <v>8</v>
      </c>
      <c r="E1153" s="2">
        <v>901</v>
      </c>
      <c r="F1153" s="2" t="s">
        <v>2651</v>
      </c>
      <c r="G1153" s="2" t="s">
        <v>2741</v>
      </c>
      <c r="H1153" s="8" t="s">
        <v>2529</v>
      </c>
      <c r="J1153" s="1">
        <v>238000</v>
      </c>
      <c r="K1153" s="1">
        <v>295000</v>
      </c>
      <c r="L1153" s="1">
        <v>365000</v>
      </c>
      <c r="M1153" s="1">
        <v>510000</v>
      </c>
      <c r="N1153" s="1">
        <v>767000</v>
      </c>
      <c r="O1153" s="1">
        <v>744000</v>
      </c>
      <c r="P1153" s="1">
        <v>783000</v>
      </c>
      <c r="Q1153" s="1">
        <v>827000</v>
      </c>
      <c r="R1153" s="1">
        <v>881000</v>
      </c>
      <c r="S1153" s="1">
        <v>677000</v>
      </c>
      <c r="T1153" s="1">
        <v>525000</v>
      </c>
      <c r="U1153" s="1">
        <v>465000</v>
      </c>
      <c r="V1153" s="29">
        <v>0.52370000000000005</v>
      </c>
      <c r="X1153" s="35">
        <v>0.49985003306109588</v>
      </c>
      <c r="Y1153" s="35">
        <v>0.48999971348701221</v>
      </c>
      <c r="Z1153" s="35">
        <v>0.51260004216285404</v>
      </c>
      <c r="AA1153" s="35">
        <v>0.51329202215552505</v>
      </c>
      <c r="AB1153" s="35">
        <v>0.52307803843551115</v>
      </c>
      <c r="AC1153" s="35">
        <v>0.5188800367328017</v>
      </c>
      <c r="AD1153" s="35">
        <v>0.52318894508565772</v>
      </c>
      <c r="AE1153" s="35">
        <v>0.52563685124020199</v>
      </c>
      <c r="AF1153" s="35">
        <v>0.5305798435127651</v>
      </c>
      <c r="AG1153" s="35">
        <v>0.52988125159169075</v>
      </c>
      <c r="AH1153" s="35">
        <v>0.53694955948938294</v>
      </c>
      <c r="AI1153" s="35">
        <v>0.54531591482249098</v>
      </c>
      <c r="AK1153" s="28">
        <f t="shared" si="250"/>
        <v>118964.30786854083</v>
      </c>
      <c r="AL1153" s="28">
        <f t="shared" si="251"/>
        <v>144549.91547866861</v>
      </c>
      <c r="AM1153" s="28">
        <f t="shared" si="252"/>
        <v>187099.01538944172</v>
      </c>
      <c r="AN1153" s="28">
        <f t="shared" si="253"/>
        <v>261778.93129931777</v>
      </c>
      <c r="AO1153" s="28">
        <f t="shared" si="254"/>
        <v>401200.85548003705</v>
      </c>
      <c r="AP1153" s="28">
        <f t="shared" si="255"/>
        <v>386046.74732920446</v>
      </c>
      <c r="AQ1153" s="28">
        <f t="shared" si="256"/>
        <v>409656.94400207</v>
      </c>
      <c r="AR1153" s="28">
        <f t="shared" si="257"/>
        <v>434701.67597564706</v>
      </c>
      <c r="AS1153" s="28">
        <f t="shared" si="258"/>
        <v>467440.84213474608</v>
      </c>
      <c r="AT1153" s="28">
        <f t="shared" si="259"/>
        <v>358729.60732757463</v>
      </c>
      <c r="AU1153" s="28">
        <f t="shared" si="260"/>
        <v>281898.51873192604</v>
      </c>
      <c r="AV1153" s="28">
        <f t="shared" si="261"/>
        <v>253571.90039245831</v>
      </c>
    </row>
    <row r="1154" spans="1:48" x14ac:dyDescent="0.3">
      <c r="A1154" s="2" t="s">
        <v>2491</v>
      </c>
      <c r="B1154" s="2" t="s">
        <v>2490</v>
      </c>
      <c r="C1154" s="2">
        <v>2506</v>
      </c>
      <c r="D1154" s="2" t="s">
        <v>8</v>
      </c>
      <c r="E1154" s="2">
        <v>915</v>
      </c>
      <c r="F1154" s="2" t="s">
        <v>2652</v>
      </c>
      <c r="G1154" s="2" t="s">
        <v>2741</v>
      </c>
      <c r="H1154" s="8" t="s">
        <v>762</v>
      </c>
      <c r="J1154" s="1">
        <v>99000</v>
      </c>
      <c r="K1154" s="1">
        <v>123000</v>
      </c>
      <c r="L1154" s="1">
        <v>152000</v>
      </c>
      <c r="M1154" s="1">
        <v>213000</v>
      </c>
      <c r="N1154" s="1">
        <v>320000</v>
      </c>
      <c r="O1154" s="1">
        <v>310000</v>
      </c>
      <c r="P1154" s="1">
        <v>326000</v>
      </c>
      <c r="Q1154" s="1">
        <v>345000</v>
      </c>
      <c r="R1154" s="1">
        <v>367000</v>
      </c>
      <c r="S1154" s="1">
        <v>282000</v>
      </c>
      <c r="T1154" s="1">
        <v>219000</v>
      </c>
      <c r="U1154" s="1">
        <v>194000</v>
      </c>
      <c r="V1154" s="29">
        <v>0.52370000000000005</v>
      </c>
      <c r="X1154" s="35">
        <v>0.49985003306109588</v>
      </c>
      <c r="Y1154" s="35">
        <v>0.48999971348701221</v>
      </c>
      <c r="Z1154" s="35">
        <v>0.51260004216285404</v>
      </c>
      <c r="AA1154" s="35">
        <v>0.51329202215552505</v>
      </c>
      <c r="AB1154" s="35">
        <v>0.52307803843551115</v>
      </c>
      <c r="AC1154" s="35">
        <v>0.5188800367328017</v>
      </c>
      <c r="AD1154" s="35">
        <v>0.52318894508565772</v>
      </c>
      <c r="AE1154" s="35">
        <v>0.52563685124020199</v>
      </c>
      <c r="AF1154" s="35">
        <v>0.5305798435127651</v>
      </c>
      <c r="AG1154" s="35">
        <v>0.52988125159169075</v>
      </c>
      <c r="AH1154" s="35">
        <v>0.53694955948938294</v>
      </c>
      <c r="AI1154" s="35">
        <v>0.54531591482249098</v>
      </c>
      <c r="AK1154" s="28">
        <f t="shared" si="250"/>
        <v>49485.153273048491</v>
      </c>
      <c r="AL1154" s="28">
        <f t="shared" si="251"/>
        <v>60269.964758902504</v>
      </c>
      <c r="AM1154" s="28">
        <f t="shared" si="252"/>
        <v>77915.206408753817</v>
      </c>
      <c r="AN1154" s="28">
        <f t="shared" si="253"/>
        <v>109331.20071912683</v>
      </c>
      <c r="AO1154" s="28">
        <f t="shared" si="254"/>
        <v>167384.97229936358</v>
      </c>
      <c r="AP1154" s="28">
        <f t="shared" si="255"/>
        <v>160852.81138716853</v>
      </c>
      <c r="AQ1154" s="28">
        <f t="shared" si="256"/>
        <v>170559.59609792443</v>
      </c>
      <c r="AR1154" s="28">
        <f t="shared" si="257"/>
        <v>181344.71367786967</v>
      </c>
      <c r="AS1154" s="28">
        <f t="shared" si="258"/>
        <v>194722.8025691848</v>
      </c>
      <c r="AT1154" s="28">
        <f t="shared" si="259"/>
        <v>149426.51294885681</v>
      </c>
      <c r="AU1154" s="28">
        <f t="shared" si="260"/>
        <v>117591.95352817487</v>
      </c>
      <c r="AV1154" s="28">
        <f t="shared" si="261"/>
        <v>105791.28747556325</v>
      </c>
    </row>
    <row r="1155" spans="1:48" x14ac:dyDescent="0.3">
      <c r="A1155" s="2" t="s">
        <v>2491</v>
      </c>
      <c r="B1155" s="2" t="s">
        <v>2490</v>
      </c>
      <c r="C1155" s="2">
        <v>2506</v>
      </c>
      <c r="D1155" s="2" t="s">
        <v>8</v>
      </c>
      <c r="E1155" s="2">
        <v>915</v>
      </c>
      <c r="F1155" s="2" t="s">
        <v>2654</v>
      </c>
      <c r="G1155" s="2" t="s">
        <v>2741</v>
      </c>
      <c r="H1155" s="8" t="s">
        <v>2531</v>
      </c>
      <c r="J1155" s="1">
        <v>32000</v>
      </c>
      <c r="K1155" s="1">
        <v>40000</v>
      </c>
      <c r="L1155" s="1">
        <v>49000</v>
      </c>
      <c r="M1155" s="1">
        <v>68000</v>
      </c>
      <c r="N1155" s="1">
        <v>102000</v>
      </c>
      <c r="O1155" s="1">
        <v>99000</v>
      </c>
      <c r="P1155" s="1">
        <v>104000</v>
      </c>
      <c r="Q1155" s="1">
        <v>110000</v>
      </c>
      <c r="R1155" s="1">
        <v>117000</v>
      </c>
      <c r="S1155" s="1">
        <v>90000</v>
      </c>
      <c r="T1155" s="1">
        <v>70000</v>
      </c>
      <c r="U1155" s="1">
        <v>62000</v>
      </c>
      <c r="V1155" s="29">
        <v>0.52370000000000005</v>
      </c>
      <c r="X1155" s="35">
        <v>0.49985003306109588</v>
      </c>
      <c r="Y1155" s="35">
        <v>0.48999971348701221</v>
      </c>
      <c r="Z1155" s="35">
        <v>0.51260004216285404</v>
      </c>
      <c r="AA1155" s="35">
        <v>0.51329202215552505</v>
      </c>
      <c r="AB1155" s="35">
        <v>0.52307803843551115</v>
      </c>
      <c r="AC1155" s="35">
        <v>0.5188800367328017</v>
      </c>
      <c r="AD1155" s="35">
        <v>0.52318894508565772</v>
      </c>
      <c r="AE1155" s="35">
        <v>0.52563685124020199</v>
      </c>
      <c r="AF1155" s="35">
        <v>0.5305798435127651</v>
      </c>
      <c r="AG1155" s="35">
        <v>0.52988125159169075</v>
      </c>
      <c r="AH1155" s="35">
        <v>0.53694955948938294</v>
      </c>
      <c r="AI1155" s="35">
        <v>0.54531591482249098</v>
      </c>
      <c r="AK1155" s="28">
        <f t="shared" si="250"/>
        <v>15995.201057955068</v>
      </c>
      <c r="AL1155" s="28">
        <f t="shared" si="251"/>
        <v>19599.988539480488</v>
      </c>
      <c r="AM1155" s="28">
        <f t="shared" si="252"/>
        <v>25117.402065979848</v>
      </c>
      <c r="AN1155" s="28">
        <f t="shared" si="253"/>
        <v>34903.857506575703</v>
      </c>
      <c r="AO1155" s="28">
        <f t="shared" si="254"/>
        <v>53353.959920422138</v>
      </c>
      <c r="AP1155" s="28">
        <f t="shared" si="255"/>
        <v>51369.123636547367</v>
      </c>
      <c r="AQ1155" s="28">
        <f t="shared" si="256"/>
        <v>54411.6502889084</v>
      </c>
      <c r="AR1155" s="28">
        <f t="shared" si="257"/>
        <v>57820.053636422221</v>
      </c>
      <c r="AS1155" s="28">
        <f t="shared" si="258"/>
        <v>62077.841690993519</v>
      </c>
      <c r="AT1155" s="28">
        <f t="shared" si="259"/>
        <v>47689.312643252168</v>
      </c>
      <c r="AU1155" s="28">
        <f t="shared" si="260"/>
        <v>37586.469164256807</v>
      </c>
      <c r="AV1155" s="28">
        <f t="shared" si="261"/>
        <v>33809.58671899444</v>
      </c>
    </row>
    <row r="1156" spans="1:48" x14ac:dyDescent="0.3">
      <c r="A1156" s="2" t="s">
        <v>2491</v>
      </c>
      <c r="B1156" s="2" t="s">
        <v>2490</v>
      </c>
      <c r="C1156" s="2">
        <v>2506</v>
      </c>
      <c r="D1156" s="2" t="s">
        <v>252</v>
      </c>
      <c r="E1156" s="2">
        <v>999</v>
      </c>
      <c r="F1156" s="2" t="s">
        <v>252</v>
      </c>
      <c r="G1156" s="2" t="s">
        <v>2741</v>
      </c>
      <c r="H1156" s="8" t="s">
        <v>1502</v>
      </c>
      <c r="J1156" s="1">
        <v>11864000</v>
      </c>
      <c r="K1156" s="1">
        <v>14724000</v>
      </c>
      <c r="L1156" s="1">
        <v>18214000</v>
      </c>
      <c r="M1156" s="1">
        <v>25470000</v>
      </c>
      <c r="N1156" s="1">
        <v>38350000</v>
      </c>
      <c r="O1156" s="1">
        <v>37188000</v>
      </c>
      <c r="P1156" s="1">
        <v>39132000</v>
      </c>
      <c r="Q1156" s="1">
        <v>41338000</v>
      </c>
      <c r="R1156" s="1">
        <v>44051000</v>
      </c>
      <c r="S1156" s="1">
        <v>33843000</v>
      </c>
      <c r="T1156" s="1">
        <v>26253000</v>
      </c>
      <c r="U1156" s="1">
        <v>23236000</v>
      </c>
      <c r="V1156" s="29">
        <v>0.52370000000000005</v>
      </c>
      <c r="X1156" s="35">
        <v>0.49985003306109588</v>
      </c>
      <c r="Y1156" s="35">
        <v>0.48999971348701221</v>
      </c>
      <c r="Z1156" s="35">
        <v>0.51260004216285404</v>
      </c>
      <c r="AA1156" s="35">
        <v>0.51329202215552505</v>
      </c>
      <c r="AB1156" s="35">
        <v>0.52307803843551115</v>
      </c>
      <c r="AC1156" s="35">
        <v>0.5188800367328017</v>
      </c>
      <c r="AD1156" s="35">
        <v>0.52318894508565772</v>
      </c>
      <c r="AE1156" s="35">
        <v>0.52563685124020199</v>
      </c>
      <c r="AF1156" s="35">
        <v>0.5305798435127651</v>
      </c>
      <c r="AG1156" s="35">
        <v>0.52988125159169075</v>
      </c>
      <c r="AH1156" s="35">
        <v>0.53694955948938294</v>
      </c>
      <c r="AI1156" s="35">
        <v>0.54531591482249098</v>
      </c>
      <c r="AK1156" s="28">
        <f t="shared" si="250"/>
        <v>5930220.7922368413</v>
      </c>
      <c r="AL1156" s="28">
        <f t="shared" si="251"/>
        <v>7214755.7813827675</v>
      </c>
      <c r="AM1156" s="28">
        <f t="shared" si="252"/>
        <v>9336497.1679542232</v>
      </c>
      <c r="AN1156" s="28">
        <f t="shared" si="253"/>
        <v>13073547.804301223</v>
      </c>
      <c r="AO1156" s="28">
        <f t="shared" si="254"/>
        <v>20060042.774001852</v>
      </c>
      <c r="AP1156" s="28">
        <f t="shared" si="255"/>
        <v>19296110.806019429</v>
      </c>
      <c r="AQ1156" s="28">
        <f t="shared" si="256"/>
        <v>20473429.799091958</v>
      </c>
      <c r="AR1156" s="28">
        <f t="shared" si="257"/>
        <v>21728776.156567469</v>
      </c>
      <c r="AS1156" s="28">
        <f t="shared" si="258"/>
        <v>23372572.686580814</v>
      </c>
      <c r="AT1156" s="28">
        <f t="shared" si="259"/>
        <v>17932771.19761759</v>
      </c>
      <c r="AU1156" s="28">
        <f t="shared" si="260"/>
        <v>14096536.78527477</v>
      </c>
      <c r="AV1156" s="28">
        <f t="shared" si="261"/>
        <v>12670960.5968154</v>
      </c>
    </row>
    <row r="1157" spans="1:48" x14ac:dyDescent="0.3">
      <c r="A1157" s="2" t="s">
        <v>2491</v>
      </c>
      <c r="B1157" s="2" t="s">
        <v>2490</v>
      </c>
      <c r="C1157" s="2">
        <v>2506</v>
      </c>
      <c r="D1157" s="2" t="s">
        <v>8</v>
      </c>
      <c r="E1157" s="2">
        <v>905</v>
      </c>
      <c r="F1157" s="2" t="s">
        <v>2656</v>
      </c>
      <c r="G1157" s="2" t="s">
        <v>2742</v>
      </c>
      <c r="H1157" s="8" t="s">
        <v>2535</v>
      </c>
      <c r="J1157" s="1">
        <v>3312000</v>
      </c>
      <c r="K1157" s="1">
        <v>4110000</v>
      </c>
      <c r="L1157" s="1">
        <v>5084000</v>
      </c>
      <c r="M1157" s="1">
        <v>7109000</v>
      </c>
      <c r="N1157" s="1">
        <v>10703000</v>
      </c>
      <c r="O1157" s="1">
        <v>10379000</v>
      </c>
      <c r="P1157" s="1">
        <v>10922000</v>
      </c>
      <c r="Q1157" s="1">
        <v>11537000</v>
      </c>
      <c r="R1157" s="1">
        <v>12294000</v>
      </c>
      <c r="S1157" s="1">
        <v>9446000</v>
      </c>
      <c r="T1157" s="1">
        <v>7327000</v>
      </c>
      <c r="U1157" s="1">
        <v>6485000</v>
      </c>
      <c r="V1157" s="29">
        <v>0.52370000000000005</v>
      </c>
      <c r="X1157" s="35">
        <v>0.49985003306109588</v>
      </c>
      <c r="Y1157" s="35">
        <v>0.48999971348701221</v>
      </c>
      <c r="Z1157" s="35">
        <v>0.51260004216285404</v>
      </c>
      <c r="AA1157" s="35">
        <v>0.51329202215552505</v>
      </c>
      <c r="AB1157" s="35">
        <v>0.52307803843551115</v>
      </c>
      <c r="AC1157" s="35">
        <v>0.5188800367328017</v>
      </c>
      <c r="AD1157" s="35">
        <v>0.52318894508565772</v>
      </c>
      <c r="AE1157" s="35">
        <v>0.52563685124020199</v>
      </c>
      <c r="AF1157" s="35">
        <v>0.5305798435127651</v>
      </c>
      <c r="AG1157" s="35">
        <v>0.52988125159169075</v>
      </c>
      <c r="AH1157" s="35">
        <v>0.53694955948938294</v>
      </c>
      <c r="AI1157" s="35">
        <v>0.54531591482249098</v>
      </c>
      <c r="AK1157" s="28">
        <f t="shared" si="250"/>
        <v>1655503.3094983494</v>
      </c>
      <c r="AL1157" s="28">
        <f t="shared" si="251"/>
        <v>2013898.8224316202</v>
      </c>
      <c r="AM1157" s="28">
        <f t="shared" si="252"/>
        <v>2606058.6143559502</v>
      </c>
      <c r="AN1157" s="28">
        <f t="shared" si="253"/>
        <v>3648992.9855036275</v>
      </c>
      <c r="AO1157" s="28">
        <f t="shared" si="254"/>
        <v>5598504.2453752756</v>
      </c>
      <c r="AP1157" s="28">
        <f t="shared" si="255"/>
        <v>5385455.9012497487</v>
      </c>
      <c r="AQ1157" s="28">
        <f t="shared" si="256"/>
        <v>5714269.658225554</v>
      </c>
      <c r="AR1157" s="28">
        <f t="shared" si="257"/>
        <v>6064272.3527582102</v>
      </c>
      <c r="AS1157" s="28">
        <f t="shared" si="258"/>
        <v>6522948.5961459344</v>
      </c>
      <c r="AT1157" s="28">
        <f t="shared" si="259"/>
        <v>5005258.3025351111</v>
      </c>
      <c r="AU1157" s="28">
        <f t="shared" si="260"/>
        <v>3934229.4223787086</v>
      </c>
      <c r="AV1157" s="28">
        <f t="shared" si="261"/>
        <v>3536373.7076238538</v>
      </c>
    </row>
    <row r="1158" spans="1:48" x14ac:dyDescent="0.3">
      <c r="A1158" s="2" t="s">
        <v>2491</v>
      </c>
      <c r="B1158" s="2" t="s">
        <v>2490</v>
      </c>
      <c r="C1158" s="2">
        <v>2506</v>
      </c>
      <c r="D1158" s="2" t="s">
        <v>8</v>
      </c>
      <c r="E1158" s="2">
        <v>924</v>
      </c>
      <c r="F1158" s="2" t="s">
        <v>2657</v>
      </c>
      <c r="G1158" s="2" t="s">
        <v>2742</v>
      </c>
      <c r="H1158" s="8" t="s">
        <v>2536</v>
      </c>
      <c r="J1158" s="1">
        <v>806000</v>
      </c>
      <c r="K1158" s="1">
        <v>1001000</v>
      </c>
      <c r="L1158" s="1">
        <v>1238000</v>
      </c>
      <c r="M1158" s="1">
        <v>1730000</v>
      </c>
      <c r="N1158" s="1">
        <v>2605000</v>
      </c>
      <c r="O1158" s="1">
        <v>2526000</v>
      </c>
      <c r="P1158" s="1">
        <v>2658000</v>
      </c>
      <c r="Q1158" s="1">
        <v>2808000</v>
      </c>
      <c r="R1158" s="1">
        <v>2993000</v>
      </c>
      <c r="S1158" s="1">
        <v>2299000</v>
      </c>
      <c r="T1158" s="1">
        <v>1784000</v>
      </c>
      <c r="U1158" s="1">
        <v>1579000</v>
      </c>
      <c r="V1158" s="29">
        <v>0.52370000000000005</v>
      </c>
      <c r="X1158" s="35">
        <v>0.49985003306109588</v>
      </c>
      <c r="Y1158" s="35">
        <v>0.48999971348701221</v>
      </c>
      <c r="Z1158" s="35">
        <v>0.51260004216285404</v>
      </c>
      <c r="AA1158" s="35">
        <v>0.51329202215552505</v>
      </c>
      <c r="AB1158" s="35">
        <v>0.52307803843551115</v>
      </c>
      <c r="AC1158" s="35">
        <v>0.5188800367328017</v>
      </c>
      <c r="AD1158" s="35">
        <v>0.52318894508565772</v>
      </c>
      <c r="AE1158" s="35">
        <v>0.52563685124020199</v>
      </c>
      <c r="AF1158" s="35">
        <v>0.5305798435127651</v>
      </c>
      <c r="AG1158" s="35">
        <v>0.52988125159169075</v>
      </c>
      <c r="AH1158" s="35">
        <v>0.53694955948938294</v>
      </c>
      <c r="AI1158" s="35">
        <v>0.54531591482249098</v>
      </c>
      <c r="AK1158" s="28">
        <f t="shared" si="250"/>
        <v>402879.12664724328</v>
      </c>
      <c r="AL1158" s="28">
        <f t="shared" si="251"/>
        <v>490489.71320049925</v>
      </c>
      <c r="AM1158" s="28">
        <f t="shared" si="252"/>
        <v>634598.85219761333</v>
      </c>
      <c r="AN1158" s="28">
        <f t="shared" si="253"/>
        <v>887995.19832905836</v>
      </c>
      <c r="AO1158" s="28">
        <f t="shared" si="254"/>
        <v>1362618.2901245065</v>
      </c>
      <c r="AP1158" s="28">
        <f t="shared" si="255"/>
        <v>1310690.972787057</v>
      </c>
      <c r="AQ1158" s="28">
        <f t="shared" si="256"/>
        <v>1390636.2160376783</v>
      </c>
      <c r="AR1158" s="28">
        <f t="shared" si="257"/>
        <v>1475988.2782824871</v>
      </c>
      <c r="AS1158" s="28">
        <f t="shared" si="258"/>
        <v>1588025.471633706</v>
      </c>
      <c r="AT1158" s="28">
        <f t="shared" si="259"/>
        <v>1218196.9974092969</v>
      </c>
      <c r="AU1158" s="28">
        <f t="shared" si="260"/>
        <v>957918.01412905916</v>
      </c>
      <c r="AV1158" s="28">
        <f t="shared" si="261"/>
        <v>861053.8295047133</v>
      </c>
    </row>
    <row r="1159" spans="1:48" x14ac:dyDescent="0.3">
      <c r="A1159" s="2" t="s">
        <v>2491</v>
      </c>
      <c r="B1159" s="2" t="s">
        <v>2490</v>
      </c>
      <c r="C1159" s="2">
        <v>2506</v>
      </c>
      <c r="D1159" s="2" t="s">
        <v>8</v>
      </c>
      <c r="E1159" s="2">
        <v>905</v>
      </c>
      <c r="F1159" s="2" t="s">
        <v>2658</v>
      </c>
      <c r="G1159" s="2" t="s">
        <v>2742</v>
      </c>
      <c r="H1159" s="8" t="s">
        <v>2537</v>
      </c>
      <c r="J1159" s="1">
        <v>678000</v>
      </c>
      <c r="K1159" s="1">
        <v>841000</v>
      </c>
      <c r="L1159" s="1">
        <v>1040000</v>
      </c>
      <c r="M1159" s="1">
        <v>1455000</v>
      </c>
      <c r="N1159" s="1">
        <v>2190000</v>
      </c>
      <c r="O1159" s="1">
        <v>2124000</v>
      </c>
      <c r="P1159" s="1">
        <v>2235000</v>
      </c>
      <c r="Q1159" s="1">
        <v>2361000</v>
      </c>
      <c r="R1159" s="1">
        <v>2516000</v>
      </c>
      <c r="S1159" s="1">
        <v>1933000</v>
      </c>
      <c r="T1159" s="1">
        <v>1499000</v>
      </c>
      <c r="U1159" s="1">
        <v>1327000</v>
      </c>
      <c r="V1159" s="29">
        <v>0.52370000000000005</v>
      </c>
      <c r="X1159" s="35">
        <v>0.49985003306109588</v>
      </c>
      <c r="Y1159" s="35">
        <v>0.48999971348701221</v>
      </c>
      <c r="Z1159" s="35">
        <v>0.51260004216285404</v>
      </c>
      <c r="AA1159" s="35">
        <v>0.51329202215552505</v>
      </c>
      <c r="AB1159" s="35">
        <v>0.52307803843551115</v>
      </c>
      <c r="AC1159" s="35">
        <v>0.5188800367328017</v>
      </c>
      <c r="AD1159" s="35">
        <v>0.52318894508565772</v>
      </c>
      <c r="AE1159" s="35">
        <v>0.52563685124020199</v>
      </c>
      <c r="AF1159" s="35">
        <v>0.5305798435127651</v>
      </c>
      <c r="AG1159" s="35">
        <v>0.52988125159169075</v>
      </c>
      <c r="AH1159" s="35">
        <v>0.53694955948938294</v>
      </c>
      <c r="AI1159" s="35">
        <v>0.54531591482249098</v>
      </c>
      <c r="AK1159" s="28">
        <f t="shared" si="250"/>
        <v>338898.322415423</v>
      </c>
      <c r="AL1159" s="28">
        <f t="shared" si="251"/>
        <v>412089.75904257729</v>
      </c>
      <c r="AM1159" s="28">
        <f t="shared" si="252"/>
        <v>533104.04384936823</v>
      </c>
      <c r="AN1159" s="28">
        <f t="shared" si="253"/>
        <v>746839.89223628899</v>
      </c>
      <c r="AO1159" s="28">
        <f t="shared" si="254"/>
        <v>1145540.9041737695</v>
      </c>
      <c r="AP1159" s="28">
        <f t="shared" si="255"/>
        <v>1102101.1980204708</v>
      </c>
      <c r="AQ1159" s="28">
        <f t="shared" si="256"/>
        <v>1169327.292266445</v>
      </c>
      <c r="AR1159" s="28">
        <f t="shared" si="257"/>
        <v>1241028.605778117</v>
      </c>
      <c r="AS1159" s="28">
        <f t="shared" si="258"/>
        <v>1334938.8862781171</v>
      </c>
      <c r="AT1159" s="28">
        <f t="shared" si="259"/>
        <v>1024260.4593267383</v>
      </c>
      <c r="AU1159" s="28">
        <f t="shared" si="260"/>
        <v>804887.38967458508</v>
      </c>
      <c r="AV1159" s="28">
        <f t="shared" si="261"/>
        <v>723634.21896944556</v>
      </c>
    </row>
    <row r="1160" spans="1:48" x14ac:dyDescent="0.3">
      <c r="A1160" s="2" t="s">
        <v>2491</v>
      </c>
      <c r="B1160" s="2" t="s">
        <v>2490</v>
      </c>
      <c r="C1160" s="2">
        <v>2506</v>
      </c>
      <c r="D1160" s="2" t="s">
        <v>8</v>
      </c>
      <c r="E1160" s="2">
        <v>924</v>
      </c>
      <c r="F1160" s="2" t="s">
        <v>2659</v>
      </c>
      <c r="G1160" s="2" t="s">
        <v>2742</v>
      </c>
      <c r="H1160" s="8" t="s">
        <v>2538</v>
      </c>
      <c r="J1160" s="1">
        <v>1216000</v>
      </c>
      <c r="K1160" s="1">
        <v>1509000</v>
      </c>
      <c r="L1160" s="1">
        <v>1867000</v>
      </c>
      <c r="M1160" s="1">
        <v>2610000</v>
      </c>
      <c r="N1160" s="1">
        <v>3930000</v>
      </c>
      <c r="O1160" s="1">
        <v>3811000</v>
      </c>
      <c r="P1160" s="1">
        <v>4011000</v>
      </c>
      <c r="Q1160" s="1">
        <v>4237000</v>
      </c>
      <c r="R1160" s="1">
        <v>4515000</v>
      </c>
      <c r="S1160" s="1">
        <v>3469000</v>
      </c>
      <c r="T1160" s="1">
        <v>2691000</v>
      </c>
      <c r="U1160" s="1">
        <v>2382000</v>
      </c>
      <c r="V1160" s="29">
        <v>0.52370000000000005</v>
      </c>
      <c r="X1160" s="35">
        <v>0.49985003306109588</v>
      </c>
      <c r="Y1160" s="35">
        <v>0.48999971348701221</v>
      </c>
      <c r="Z1160" s="35">
        <v>0.51260004216285404</v>
      </c>
      <c r="AA1160" s="35">
        <v>0.51329202215552505</v>
      </c>
      <c r="AB1160" s="35">
        <v>0.52307803843551115</v>
      </c>
      <c r="AC1160" s="35">
        <v>0.5188800367328017</v>
      </c>
      <c r="AD1160" s="35">
        <v>0.52318894508565772</v>
      </c>
      <c r="AE1160" s="35">
        <v>0.52563685124020199</v>
      </c>
      <c r="AF1160" s="35">
        <v>0.5305798435127651</v>
      </c>
      <c r="AG1160" s="35">
        <v>0.52988125159169075</v>
      </c>
      <c r="AH1160" s="35">
        <v>0.53694955948938294</v>
      </c>
      <c r="AI1160" s="35">
        <v>0.54531591482249098</v>
      </c>
      <c r="AK1160" s="28">
        <f t="shared" si="250"/>
        <v>607817.64020229259</v>
      </c>
      <c r="AL1160" s="28">
        <f t="shared" si="251"/>
        <v>739409.56765190139</v>
      </c>
      <c r="AM1160" s="28">
        <f t="shared" si="252"/>
        <v>957024.27871804847</v>
      </c>
      <c r="AN1160" s="28">
        <f t="shared" si="253"/>
        <v>1339692.1778259203</v>
      </c>
      <c r="AO1160" s="28">
        <f t="shared" si="254"/>
        <v>2055696.6910515588</v>
      </c>
      <c r="AP1160" s="28">
        <f t="shared" si="255"/>
        <v>1977451.8199887073</v>
      </c>
      <c r="AQ1160" s="28">
        <f t="shared" si="256"/>
        <v>2098510.8587385733</v>
      </c>
      <c r="AR1160" s="28">
        <f t="shared" si="257"/>
        <v>2227123.338704736</v>
      </c>
      <c r="AS1160" s="28">
        <f t="shared" si="258"/>
        <v>2395567.9934601346</v>
      </c>
      <c r="AT1160" s="28">
        <f t="shared" si="259"/>
        <v>1838158.0617715751</v>
      </c>
      <c r="AU1160" s="28">
        <f t="shared" si="260"/>
        <v>1444931.2645859295</v>
      </c>
      <c r="AV1160" s="28">
        <f t="shared" si="261"/>
        <v>1298942.5091071734</v>
      </c>
    </row>
    <row r="1161" spans="1:48" x14ac:dyDescent="0.3">
      <c r="A1161" s="2" t="s">
        <v>2491</v>
      </c>
      <c r="B1161" s="2" t="s">
        <v>2490</v>
      </c>
      <c r="C1161" s="2">
        <v>2506</v>
      </c>
      <c r="D1161" s="2" t="s">
        <v>8</v>
      </c>
      <c r="E1161" s="2">
        <v>905</v>
      </c>
      <c r="F1161" s="2" t="s">
        <v>2660</v>
      </c>
      <c r="G1161" s="2" t="s">
        <v>2742</v>
      </c>
      <c r="H1161" s="8" t="s">
        <v>2539</v>
      </c>
      <c r="J1161" s="1">
        <v>357000</v>
      </c>
      <c r="K1161" s="1">
        <v>443000</v>
      </c>
      <c r="L1161" s="1">
        <v>548000</v>
      </c>
      <c r="M1161" s="1">
        <v>766000</v>
      </c>
      <c r="N1161" s="1">
        <v>1153000</v>
      </c>
      <c r="O1161" s="1">
        <v>1118000</v>
      </c>
      <c r="P1161" s="1">
        <v>1177000</v>
      </c>
      <c r="Q1161" s="1">
        <v>1243000</v>
      </c>
      <c r="R1161" s="1">
        <v>1324000</v>
      </c>
      <c r="S1161" s="1">
        <v>1018000</v>
      </c>
      <c r="T1161" s="1">
        <v>790000</v>
      </c>
      <c r="U1161" s="1">
        <v>699000</v>
      </c>
      <c r="V1161" s="29">
        <v>0.52370000000000005</v>
      </c>
      <c r="X1161" s="35">
        <v>0.49985003306109588</v>
      </c>
      <c r="Y1161" s="35">
        <v>0.48999971348701221</v>
      </c>
      <c r="Z1161" s="35">
        <v>0.51260004216285404</v>
      </c>
      <c r="AA1161" s="35">
        <v>0.51329202215552505</v>
      </c>
      <c r="AB1161" s="35">
        <v>0.52307803843551115</v>
      </c>
      <c r="AC1161" s="35">
        <v>0.5188800367328017</v>
      </c>
      <c r="AD1161" s="35">
        <v>0.52318894508565772</v>
      </c>
      <c r="AE1161" s="35">
        <v>0.52563685124020199</v>
      </c>
      <c r="AF1161" s="35">
        <v>0.5305798435127651</v>
      </c>
      <c r="AG1161" s="35">
        <v>0.52988125159169075</v>
      </c>
      <c r="AH1161" s="35">
        <v>0.53694955948938294</v>
      </c>
      <c r="AI1161" s="35">
        <v>0.54531591482249098</v>
      </c>
      <c r="AK1161" s="28">
        <f t="shared" si="250"/>
        <v>178446.46180281122</v>
      </c>
      <c r="AL1161" s="28">
        <f t="shared" si="251"/>
        <v>217069.8730747464</v>
      </c>
      <c r="AM1161" s="28">
        <f t="shared" si="252"/>
        <v>280904.82310524402</v>
      </c>
      <c r="AN1161" s="28">
        <f t="shared" si="253"/>
        <v>393181.68897113221</v>
      </c>
      <c r="AO1161" s="28">
        <f t="shared" si="254"/>
        <v>603108.97831614432</v>
      </c>
      <c r="AP1161" s="28">
        <f t="shared" si="255"/>
        <v>580107.88106727228</v>
      </c>
      <c r="AQ1161" s="28">
        <f t="shared" si="256"/>
        <v>615793.38836581912</v>
      </c>
      <c r="AR1161" s="28">
        <f t="shared" si="257"/>
        <v>653366.60609157104</v>
      </c>
      <c r="AS1161" s="28">
        <f t="shared" si="258"/>
        <v>702487.71281090099</v>
      </c>
      <c r="AT1161" s="28">
        <f t="shared" si="259"/>
        <v>539419.11412034114</v>
      </c>
      <c r="AU1161" s="28">
        <f t="shared" si="260"/>
        <v>424190.15199661255</v>
      </c>
      <c r="AV1161" s="28">
        <f t="shared" si="261"/>
        <v>381175.82446092117</v>
      </c>
    </row>
    <row r="1162" spans="1:48" x14ac:dyDescent="0.3">
      <c r="A1162" s="2" t="s">
        <v>2491</v>
      </c>
      <c r="B1162" s="2" t="s">
        <v>2490</v>
      </c>
      <c r="C1162" s="2">
        <v>2506</v>
      </c>
      <c r="D1162" s="2" t="s">
        <v>8</v>
      </c>
      <c r="E1162" s="2">
        <v>905</v>
      </c>
      <c r="F1162" s="2" t="s">
        <v>2660</v>
      </c>
      <c r="G1162" s="2" t="s">
        <v>2742</v>
      </c>
      <c r="H1162" s="8" t="s">
        <v>2539</v>
      </c>
      <c r="J1162" s="1">
        <v>352000</v>
      </c>
      <c r="K1162" s="1">
        <v>437000</v>
      </c>
      <c r="L1162" s="1">
        <v>541000</v>
      </c>
      <c r="M1162" s="1">
        <v>756000</v>
      </c>
      <c r="N1162" s="1">
        <v>1138000</v>
      </c>
      <c r="O1162" s="1">
        <v>1104000</v>
      </c>
      <c r="P1162" s="1">
        <v>1161000</v>
      </c>
      <c r="Q1162" s="1">
        <v>1227000</v>
      </c>
      <c r="R1162" s="1">
        <v>1307000</v>
      </c>
      <c r="S1162" s="1">
        <v>1004000</v>
      </c>
      <c r="T1162" s="1">
        <v>779000</v>
      </c>
      <c r="U1162" s="1">
        <v>690000</v>
      </c>
      <c r="V1162" s="29">
        <v>0.52370000000000005</v>
      </c>
      <c r="X1162" s="35">
        <v>0.49985003306109588</v>
      </c>
      <c r="Y1162" s="35">
        <v>0.48999971348701221</v>
      </c>
      <c r="Z1162" s="35">
        <v>0.51260004216285404</v>
      </c>
      <c r="AA1162" s="35">
        <v>0.51329202215552505</v>
      </c>
      <c r="AB1162" s="35">
        <v>0.52307803843551115</v>
      </c>
      <c r="AC1162" s="35">
        <v>0.5188800367328017</v>
      </c>
      <c r="AD1162" s="35">
        <v>0.52318894508565772</v>
      </c>
      <c r="AE1162" s="35">
        <v>0.52563685124020199</v>
      </c>
      <c r="AF1162" s="35">
        <v>0.5305798435127651</v>
      </c>
      <c r="AG1162" s="35">
        <v>0.52988125159169075</v>
      </c>
      <c r="AH1162" s="35">
        <v>0.53694955948938294</v>
      </c>
      <c r="AI1162" s="35">
        <v>0.54531591482249098</v>
      </c>
      <c r="AK1162" s="28">
        <f t="shared" si="250"/>
        <v>175947.21163750574</v>
      </c>
      <c r="AL1162" s="28">
        <f t="shared" si="251"/>
        <v>214129.87479382433</v>
      </c>
      <c r="AM1162" s="28">
        <f t="shared" si="252"/>
        <v>277316.62281010405</v>
      </c>
      <c r="AN1162" s="28">
        <f t="shared" si="253"/>
        <v>388048.76874957694</v>
      </c>
      <c r="AO1162" s="28">
        <f t="shared" si="254"/>
        <v>595262.80773961172</v>
      </c>
      <c r="AP1162" s="28">
        <f t="shared" si="255"/>
        <v>572843.56055301311</v>
      </c>
      <c r="AQ1162" s="28">
        <f t="shared" si="256"/>
        <v>607422.36524444865</v>
      </c>
      <c r="AR1162" s="28">
        <f t="shared" si="257"/>
        <v>644956.41647172789</v>
      </c>
      <c r="AS1162" s="28">
        <f t="shared" si="258"/>
        <v>693467.85547118401</v>
      </c>
      <c r="AT1162" s="28">
        <f t="shared" si="259"/>
        <v>532000.77659805748</v>
      </c>
      <c r="AU1162" s="28">
        <f t="shared" si="260"/>
        <v>418283.70684222929</v>
      </c>
      <c r="AV1162" s="28">
        <f t="shared" si="261"/>
        <v>376267.98122751876</v>
      </c>
    </row>
    <row r="1163" spans="1:48" x14ac:dyDescent="0.3">
      <c r="A1163" s="2" t="s">
        <v>2491</v>
      </c>
      <c r="B1163" s="2" t="s">
        <v>2490</v>
      </c>
      <c r="C1163" s="2">
        <v>2506</v>
      </c>
      <c r="D1163" s="2" t="s">
        <v>8</v>
      </c>
      <c r="E1163" s="2">
        <v>905</v>
      </c>
      <c r="F1163" s="2" t="s">
        <v>2661</v>
      </c>
      <c r="G1163" s="2" t="s">
        <v>2742</v>
      </c>
      <c r="H1163" s="8" t="s">
        <v>2540</v>
      </c>
      <c r="J1163" s="1">
        <v>269000</v>
      </c>
      <c r="K1163" s="1">
        <v>334000</v>
      </c>
      <c r="L1163" s="1">
        <v>413000</v>
      </c>
      <c r="M1163" s="1">
        <v>577000</v>
      </c>
      <c r="N1163" s="1">
        <v>869000</v>
      </c>
      <c r="O1163" s="1">
        <v>842000</v>
      </c>
      <c r="P1163" s="1">
        <v>886000</v>
      </c>
      <c r="Q1163" s="1">
        <v>936000</v>
      </c>
      <c r="R1163" s="1">
        <v>998000</v>
      </c>
      <c r="S1163" s="1">
        <v>767000</v>
      </c>
      <c r="T1163" s="1">
        <v>595000</v>
      </c>
      <c r="U1163" s="1">
        <v>526000</v>
      </c>
      <c r="V1163" s="29">
        <v>0.52370000000000005</v>
      </c>
      <c r="X1163" s="35">
        <v>0.49985003306109588</v>
      </c>
      <c r="Y1163" s="35">
        <v>0.48999971348701221</v>
      </c>
      <c r="Z1163" s="35">
        <v>0.51260004216285404</v>
      </c>
      <c r="AA1163" s="35">
        <v>0.51329202215552505</v>
      </c>
      <c r="AB1163" s="35">
        <v>0.52307803843551115</v>
      </c>
      <c r="AC1163" s="35">
        <v>0.5188800367328017</v>
      </c>
      <c r="AD1163" s="35">
        <v>0.52318894508565772</v>
      </c>
      <c r="AE1163" s="35">
        <v>0.52563685124020199</v>
      </c>
      <c r="AF1163" s="35">
        <v>0.5305798435127651</v>
      </c>
      <c r="AG1163" s="35">
        <v>0.52988125159169075</v>
      </c>
      <c r="AH1163" s="35">
        <v>0.53694955948938294</v>
      </c>
      <c r="AI1163" s="35">
        <v>0.54531591482249098</v>
      </c>
      <c r="AK1163" s="28">
        <f t="shared" si="250"/>
        <v>134459.6588934348</v>
      </c>
      <c r="AL1163" s="28">
        <f t="shared" si="251"/>
        <v>163659.90430466208</v>
      </c>
      <c r="AM1163" s="28">
        <f t="shared" si="252"/>
        <v>211703.81741325872</v>
      </c>
      <c r="AN1163" s="28">
        <f t="shared" si="253"/>
        <v>296169.49678373797</v>
      </c>
      <c r="AO1163" s="28">
        <f t="shared" si="254"/>
        <v>454554.81540045916</v>
      </c>
      <c r="AP1163" s="28">
        <f t="shared" si="255"/>
        <v>436896.99092901906</v>
      </c>
      <c r="AQ1163" s="28">
        <f t="shared" si="256"/>
        <v>463545.40534589277</v>
      </c>
      <c r="AR1163" s="28">
        <f t="shared" si="257"/>
        <v>491996.09276082908</v>
      </c>
      <c r="AS1163" s="28">
        <f t="shared" si="258"/>
        <v>529518.68382573954</v>
      </c>
      <c r="AT1163" s="28">
        <f t="shared" si="259"/>
        <v>406418.91997082683</v>
      </c>
      <c r="AU1163" s="28">
        <f t="shared" si="260"/>
        <v>319484.98789618287</v>
      </c>
      <c r="AV1163" s="28">
        <f t="shared" si="261"/>
        <v>286836.17119663028</v>
      </c>
    </row>
    <row r="1164" spans="1:48" x14ac:dyDescent="0.3">
      <c r="A1164" s="2" t="s">
        <v>2491</v>
      </c>
      <c r="B1164" s="2" t="s">
        <v>2490</v>
      </c>
      <c r="C1164" s="2">
        <v>2506</v>
      </c>
      <c r="D1164" s="2" t="s">
        <v>8</v>
      </c>
      <c r="E1164" s="2">
        <v>905</v>
      </c>
      <c r="F1164" s="2" t="s">
        <v>2662</v>
      </c>
      <c r="G1164" s="2" t="s">
        <v>2742</v>
      </c>
      <c r="H1164" s="8" t="s">
        <v>2541</v>
      </c>
      <c r="J1164" s="1">
        <v>243000</v>
      </c>
      <c r="K1164" s="1">
        <v>302000</v>
      </c>
      <c r="L1164" s="1">
        <v>373000</v>
      </c>
      <c r="M1164" s="1">
        <v>521000</v>
      </c>
      <c r="N1164" s="1">
        <v>785000</v>
      </c>
      <c r="O1164" s="1">
        <v>761000</v>
      </c>
      <c r="P1164" s="1">
        <v>801000</v>
      </c>
      <c r="Q1164" s="1">
        <v>846000</v>
      </c>
      <c r="R1164" s="1">
        <v>901000</v>
      </c>
      <c r="S1164" s="1">
        <v>693000</v>
      </c>
      <c r="T1164" s="1">
        <v>537000</v>
      </c>
      <c r="U1164" s="1">
        <v>476000</v>
      </c>
      <c r="V1164" s="29">
        <v>0.52370000000000005</v>
      </c>
      <c r="X1164" s="35">
        <v>0.49985003306109588</v>
      </c>
      <c r="Y1164" s="35">
        <v>0.48999971348701221</v>
      </c>
      <c r="Z1164" s="35">
        <v>0.51260004216285404</v>
      </c>
      <c r="AA1164" s="35">
        <v>0.51329202215552505</v>
      </c>
      <c r="AB1164" s="35">
        <v>0.52307803843551115</v>
      </c>
      <c r="AC1164" s="35">
        <v>0.5188800367328017</v>
      </c>
      <c r="AD1164" s="35">
        <v>0.52318894508565772</v>
      </c>
      <c r="AE1164" s="35">
        <v>0.52563685124020199</v>
      </c>
      <c r="AF1164" s="35">
        <v>0.5305798435127651</v>
      </c>
      <c r="AG1164" s="35">
        <v>0.52988125159169075</v>
      </c>
      <c r="AH1164" s="35">
        <v>0.53694955948938294</v>
      </c>
      <c r="AI1164" s="35">
        <v>0.54531591482249098</v>
      </c>
      <c r="AK1164" s="28">
        <f t="shared" si="250"/>
        <v>121463.5580338463</v>
      </c>
      <c r="AL1164" s="28">
        <f t="shared" si="251"/>
        <v>147979.9134730777</v>
      </c>
      <c r="AM1164" s="28">
        <f t="shared" si="252"/>
        <v>191199.81572674456</v>
      </c>
      <c r="AN1164" s="28">
        <f t="shared" si="253"/>
        <v>267425.14354302856</v>
      </c>
      <c r="AO1164" s="28">
        <f t="shared" si="254"/>
        <v>410616.26017187623</v>
      </c>
      <c r="AP1164" s="28">
        <f t="shared" si="255"/>
        <v>394867.70795366209</v>
      </c>
      <c r="AQ1164" s="28">
        <f t="shared" si="256"/>
        <v>419074.34501361183</v>
      </c>
      <c r="AR1164" s="28">
        <f t="shared" si="257"/>
        <v>444688.77614921087</v>
      </c>
      <c r="AS1164" s="28">
        <f t="shared" si="258"/>
        <v>478052.43900500133</v>
      </c>
      <c r="AT1164" s="28">
        <f t="shared" si="259"/>
        <v>367207.70735304168</v>
      </c>
      <c r="AU1164" s="28">
        <f t="shared" si="260"/>
        <v>288341.91344579862</v>
      </c>
      <c r="AV1164" s="28">
        <f t="shared" si="261"/>
        <v>259570.37545550571</v>
      </c>
    </row>
    <row r="1165" spans="1:48" x14ac:dyDescent="0.3">
      <c r="A1165" s="2" t="s">
        <v>2491</v>
      </c>
      <c r="B1165" s="2" t="s">
        <v>2490</v>
      </c>
      <c r="C1165" s="2">
        <v>2506</v>
      </c>
      <c r="D1165" s="2" t="s">
        <v>8</v>
      </c>
      <c r="E1165" s="2">
        <v>922</v>
      </c>
      <c r="F1165" s="2" t="s">
        <v>2663</v>
      </c>
      <c r="G1165" s="2" t="s">
        <v>2742</v>
      </c>
      <c r="H1165" s="8" t="s">
        <v>2542</v>
      </c>
      <c r="J1165" s="1">
        <v>239000</v>
      </c>
      <c r="K1165" s="1">
        <v>296000</v>
      </c>
      <c r="L1165" s="1">
        <v>366000</v>
      </c>
      <c r="M1165" s="1">
        <v>512000</v>
      </c>
      <c r="N1165" s="1">
        <v>770000</v>
      </c>
      <c r="O1165" s="1">
        <v>747000</v>
      </c>
      <c r="P1165" s="1">
        <v>786000</v>
      </c>
      <c r="Q1165" s="1">
        <v>830000</v>
      </c>
      <c r="R1165" s="1">
        <v>885000</v>
      </c>
      <c r="S1165" s="1">
        <v>680000</v>
      </c>
      <c r="T1165" s="1">
        <v>528000</v>
      </c>
      <c r="U1165" s="1">
        <v>467000</v>
      </c>
      <c r="V1165" s="29">
        <v>0.52370000000000005</v>
      </c>
      <c r="X1165" s="35">
        <v>0.49985003306109588</v>
      </c>
      <c r="Y1165" s="35">
        <v>0.48999971348701221</v>
      </c>
      <c r="Z1165" s="35">
        <v>0.51260004216285404</v>
      </c>
      <c r="AA1165" s="35">
        <v>0.51329202215552505</v>
      </c>
      <c r="AB1165" s="35">
        <v>0.52307803843551115</v>
      </c>
      <c r="AC1165" s="35">
        <v>0.5188800367328017</v>
      </c>
      <c r="AD1165" s="35">
        <v>0.52318894508565772</v>
      </c>
      <c r="AE1165" s="35">
        <v>0.52563685124020199</v>
      </c>
      <c r="AF1165" s="35">
        <v>0.5305798435127651</v>
      </c>
      <c r="AG1165" s="35">
        <v>0.52988125159169075</v>
      </c>
      <c r="AH1165" s="35">
        <v>0.53694955948938294</v>
      </c>
      <c r="AI1165" s="35">
        <v>0.54531591482249098</v>
      </c>
      <c r="AK1165" s="28">
        <f t="shared" si="250"/>
        <v>119464.15790160191</v>
      </c>
      <c r="AL1165" s="28">
        <f t="shared" si="251"/>
        <v>145039.9151921556</v>
      </c>
      <c r="AM1165" s="28">
        <f t="shared" si="252"/>
        <v>187611.61543160459</v>
      </c>
      <c r="AN1165" s="28">
        <f t="shared" si="253"/>
        <v>262805.51534362882</v>
      </c>
      <c r="AO1165" s="28">
        <f t="shared" si="254"/>
        <v>402770.08959534357</v>
      </c>
      <c r="AP1165" s="28">
        <f t="shared" si="255"/>
        <v>387603.38743940287</v>
      </c>
      <c r="AQ1165" s="28">
        <f t="shared" si="256"/>
        <v>411226.51083732699</v>
      </c>
      <c r="AR1165" s="28">
        <f t="shared" si="257"/>
        <v>436278.58652936766</v>
      </c>
      <c r="AS1165" s="28">
        <f t="shared" si="258"/>
        <v>469563.16150879714</v>
      </c>
      <c r="AT1165" s="28">
        <f t="shared" si="259"/>
        <v>360319.25108234969</v>
      </c>
      <c r="AU1165" s="28">
        <f t="shared" si="260"/>
        <v>283509.36741039419</v>
      </c>
      <c r="AV1165" s="28">
        <f t="shared" si="261"/>
        <v>254662.5322221033</v>
      </c>
    </row>
    <row r="1166" spans="1:48" x14ac:dyDescent="0.3">
      <c r="A1166" s="2" t="s">
        <v>2491</v>
      </c>
      <c r="B1166" s="2" t="s">
        <v>2490</v>
      </c>
      <c r="C1166" s="2">
        <v>2506</v>
      </c>
      <c r="D1166" s="2" t="s">
        <v>8</v>
      </c>
      <c r="E1166" s="2">
        <v>905</v>
      </c>
      <c r="F1166" s="2" t="s">
        <v>2664</v>
      </c>
      <c r="G1166" s="2" t="s">
        <v>2742</v>
      </c>
      <c r="H1166" s="8" t="s">
        <v>2543</v>
      </c>
      <c r="J1166" s="1">
        <v>207000</v>
      </c>
      <c r="K1166" s="1">
        <v>256000</v>
      </c>
      <c r="L1166" s="1">
        <v>317000</v>
      </c>
      <c r="M1166" s="1">
        <v>443000</v>
      </c>
      <c r="N1166" s="1">
        <v>667000</v>
      </c>
      <c r="O1166" s="1">
        <v>647000</v>
      </c>
      <c r="P1166" s="1">
        <v>680000</v>
      </c>
      <c r="Q1166" s="1">
        <v>719000</v>
      </c>
      <c r="R1166" s="1">
        <v>766000</v>
      </c>
      <c r="S1166" s="1">
        <v>588000</v>
      </c>
      <c r="T1166" s="1">
        <v>457000</v>
      </c>
      <c r="U1166" s="1">
        <v>404000</v>
      </c>
      <c r="V1166" s="29">
        <v>0.52370000000000005</v>
      </c>
      <c r="X1166" s="35">
        <v>0.49985003306109588</v>
      </c>
      <c r="Y1166" s="35">
        <v>0.48999971348701221</v>
      </c>
      <c r="Z1166" s="35">
        <v>0.51260004216285404</v>
      </c>
      <c r="AA1166" s="35">
        <v>0.51329202215552505</v>
      </c>
      <c r="AB1166" s="35">
        <v>0.52307803843551115</v>
      </c>
      <c r="AC1166" s="35">
        <v>0.5188800367328017</v>
      </c>
      <c r="AD1166" s="35">
        <v>0.52318894508565772</v>
      </c>
      <c r="AE1166" s="35">
        <v>0.52563685124020199</v>
      </c>
      <c r="AF1166" s="35">
        <v>0.5305798435127651</v>
      </c>
      <c r="AG1166" s="35">
        <v>0.52988125159169075</v>
      </c>
      <c r="AH1166" s="35">
        <v>0.53694955948938294</v>
      </c>
      <c r="AI1166" s="35">
        <v>0.54531591482249098</v>
      </c>
      <c r="AK1166" s="28">
        <f t="shared" si="250"/>
        <v>103468.95684364684</v>
      </c>
      <c r="AL1166" s="28">
        <f t="shared" si="251"/>
        <v>125439.92665267513</v>
      </c>
      <c r="AM1166" s="28">
        <f t="shared" si="252"/>
        <v>162494.21336562472</v>
      </c>
      <c r="AN1166" s="28">
        <f t="shared" si="253"/>
        <v>227388.36581489761</v>
      </c>
      <c r="AO1166" s="28">
        <f t="shared" si="254"/>
        <v>348893.05163648596</v>
      </c>
      <c r="AP1166" s="28">
        <f t="shared" si="255"/>
        <v>335715.38376612269</v>
      </c>
      <c r="AQ1166" s="28">
        <f t="shared" si="256"/>
        <v>355768.48265824723</v>
      </c>
      <c r="AR1166" s="28">
        <f t="shared" si="257"/>
        <v>377932.89604170521</v>
      </c>
      <c r="AS1166" s="28">
        <f t="shared" si="258"/>
        <v>406424.16013077809</v>
      </c>
      <c r="AT1166" s="28">
        <f t="shared" si="259"/>
        <v>311570.17593591416</v>
      </c>
      <c r="AU1166" s="28">
        <f t="shared" si="260"/>
        <v>245385.94868664801</v>
      </c>
      <c r="AV1166" s="28">
        <f t="shared" si="261"/>
        <v>220307.62958828636</v>
      </c>
    </row>
    <row r="1167" spans="1:48" x14ac:dyDescent="0.3">
      <c r="A1167" s="2" t="s">
        <v>2491</v>
      </c>
      <c r="B1167" s="2" t="s">
        <v>2490</v>
      </c>
      <c r="C1167" s="2">
        <v>2506</v>
      </c>
      <c r="D1167" s="2" t="s">
        <v>8</v>
      </c>
      <c r="E1167" s="2">
        <v>905</v>
      </c>
      <c r="F1167" s="2" t="s">
        <v>2665</v>
      </c>
      <c r="G1167" s="2" t="s">
        <v>2742</v>
      </c>
      <c r="H1167" s="8" t="s">
        <v>2544</v>
      </c>
      <c r="J1167" s="1">
        <v>133000</v>
      </c>
      <c r="K1167" s="1">
        <v>165000</v>
      </c>
      <c r="L1167" s="1">
        <v>204000</v>
      </c>
      <c r="M1167" s="1">
        <v>286000</v>
      </c>
      <c r="N1167" s="1">
        <v>430000</v>
      </c>
      <c r="O1167" s="1">
        <v>417000</v>
      </c>
      <c r="P1167" s="1">
        <v>439000</v>
      </c>
      <c r="Q1167" s="1">
        <v>463000</v>
      </c>
      <c r="R1167" s="1">
        <v>494000</v>
      </c>
      <c r="S1167" s="1">
        <v>379000</v>
      </c>
      <c r="T1167" s="1">
        <v>294000</v>
      </c>
      <c r="U1167" s="1">
        <v>261000</v>
      </c>
      <c r="V1167" s="29">
        <v>0.52370000000000005</v>
      </c>
      <c r="X1167" s="35">
        <v>0.49985003306109588</v>
      </c>
      <c r="Y1167" s="35">
        <v>0.48999971348701221</v>
      </c>
      <c r="Z1167" s="35">
        <v>0.51260004216285404</v>
      </c>
      <c r="AA1167" s="35">
        <v>0.51329202215552505</v>
      </c>
      <c r="AB1167" s="35">
        <v>0.52307803843551115</v>
      </c>
      <c r="AC1167" s="35">
        <v>0.5188800367328017</v>
      </c>
      <c r="AD1167" s="35">
        <v>0.52318894508565772</v>
      </c>
      <c r="AE1167" s="35">
        <v>0.52563685124020199</v>
      </c>
      <c r="AF1167" s="35">
        <v>0.5305798435127651</v>
      </c>
      <c r="AG1167" s="35">
        <v>0.52988125159169075</v>
      </c>
      <c r="AH1167" s="35">
        <v>0.53694955948938294</v>
      </c>
      <c r="AI1167" s="35">
        <v>0.54531591482249098</v>
      </c>
      <c r="AK1167" s="28">
        <f t="shared" si="250"/>
        <v>66480.054397125758</v>
      </c>
      <c r="AL1167" s="28">
        <f t="shared" si="251"/>
        <v>80849.952725357012</v>
      </c>
      <c r="AM1167" s="28">
        <f t="shared" si="252"/>
        <v>104570.40860122223</v>
      </c>
      <c r="AN1167" s="28">
        <f t="shared" si="253"/>
        <v>146801.51833648016</v>
      </c>
      <c r="AO1167" s="28">
        <f t="shared" si="254"/>
        <v>224923.5565272698</v>
      </c>
      <c r="AP1167" s="28">
        <f t="shared" si="255"/>
        <v>216372.9753175783</v>
      </c>
      <c r="AQ1167" s="28">
        <f t="shared" si="256"/>
        <v>229679.94689260374</v>
      </c>
      <c r="AR1167" s="28">
        <f t="shared" si="257"/>
        <v>243369.86212421351</v>
      </c>
      <c r="AS1167" s="28">
        <f t="shared" si="258"/>
        <v>262106.44269530597</v>
      </c>
      <c r="AT1167" s="28">
        <f t="shared" si="259"/>
        <v>200824.9943532508</v>
      </c>
      <c r="AU1167" s="28">
        <f t="shared" si="260"/>
        <v>157863.1704898786</v>
      </c>
      <c r="AV1167" s="28">
        <f t="shared" si="261"/>
        <v>142327.45376867015</v>
      </c>
    </row>
    <row r="1168" spans="1:48" x14ac:dyDescent="0.3">
      <c r="A1168" s="2" t="s">
        <v>2491</v>
      </c>
      <c r="B1168" s="2" t="s">
        <v>2490</v>
      </c>
      <c r="C1168" s="2">
        <v>2506</v>
      </c>
      <c r="D1168" s="2" t="s">
        <v>8</v>
      </c>
      <c r="E1168" s="2">
        <v>905</v>
      </c>
      <c r="F1168" s="2" t="s">
        <v>2666</v>
      </c>
      <c r="G1168" s="2" t="s">
        <v>2742</v>
      </c>
      <c r="H1168" s="8" t="s">
        <v>2545</v>
      </c>
      <c r="J1168" s="1">
        <v>116000</v>
      </c>
      <c r="K1168" s="1">
        <v>144000</v>
      </c>
      <c r="L1168" s="1">
        <v>178000</v>
      </c>
      <c r="M1168" s="1">
        <v>249000</v>
      </c>
      <c r="N1168" s="1">
        <v>375000</v>
      </c>
      <c r="O1168" s="1">
        <v>363000</v>
      </c>
      <c r="P1168" s="1">
        <v>382000</v>
      </c>
      <c r="Q1168" s="1">
        <v>404000</v>
      </c>
      <c r="R1168" s="1">
        <v>430000</v>
      </c>
      <c r="S1168" s="1">
        <v>331000</v>
      </c>
      <c r="T1168" s="1">
        <v>257000</v>
      </c>
      <c r="U1168" s="1">
        <v>227000</v>
      </c>
      <c r="V1168" s="29">
        <v>0.52370000000000005</v>
      </c>
      <c r="X1168" s="35">
        <v>0.49985003306109588</v>
      </c>
      <c r="Y1168" s="35">
        <v>0.48999971348701221</v>
      </c>
      <c r="Z1168" s="35">
        <v>0.51260004216285404</v>
      </c>
      <c r="AA1168" s="35">
        <v>0.51329202215552505</v>
      </c>
      <c r="AB1168" s="35">
        <v>0.52307803843551115</v>
      </c>
      <c r="AC1168" s="35">
        <v>0.5188800367328017</v>
      </c>
      <c r="AD1168" s="35">
        <v>0.52318894508565772</v>
      </c>
      <c r="AE1168" s="35">
        <v>0.52563685124020199</v>
      </c>
      <c r="AF1168" s="35">
        <v>0.5305798435127651</v>
      </c>
      <c r="AG1168" s="35">
        <v>0.52988125159169075</v>
      </c>
      <c r="AH1168" s="35">
        <v>0.53694955948938294</v>
      </c>
      <c r="AI1168" s="35">
        <v>0.54531591482249098</v>
      </c>
      <c r="AK1168" s="28">
        <f t="shared" si="250"/>
        <v>57982.603835087124</v>
      </c>
      <c r="AL1168" s="28">
        <f t="shared" si="251"/>
        <v>70559.958742129762</v>
      </c>
      <c r="AM1168" s="28">
        <f t="shared" si="252"/>
        <v>91242.807504988014</v>
      </c>
      <c r="AN1168" s="28">
        <f t="shared" si="253"/>
        <v>127809.71351672574</v>
      </c>
      <c r="AO1168" s="28">
        <f t="shared" si="254"/>
        <v>196154.26441331668</v>
      </c>
      <c r="AP1168" s="28">
        <f t="shared" si="255"/>
        <v>188353.453334007</v>
      </c>
      <c r="AQ1168" s="28">
        <f t="shared" si="256"/>
        <v>199858.17702272124</v>
      </c>
      <c r="AR1168" s="28">
        <f t="shared" si="257"/>
        <v>212357.28790104159</v>
      </c>
      <c r="AS1168" s="28">
        <f t="shared" si="258"/>
        <v>228149.33271048899</v>
      </c>
      <c r="AT1168" s="28">
        <f t="shared" si="259"/>
        <v>175390.69427684965</v>
      </c>
      <c r="AU1168" s="28">
        <f t="shared" si="260"/>
        <v>137996.03678877142</v>
      </c>
      <c r="AV1168" s="28">
        <f t="shared" si="261"/>
        <v>123786.71266470545</v>
      </c>
    </row>
    <row r="1169" spans="1:48" x14ac:dyDescent="0.3">
      <c r="A1169" s="2" t="s">
        <v>2491</v>
      </c>
      <c r="B1169" s="2" t="s">
        <v>2490</v>
      </c>
      <c r="C1169" s="2">
        <v>2506</v>
      </c>
      <c r="D1169" s="2" t="s">
        <v>8</v>
      </c>
      <c r="E1169" s="2">
        <v>905</v>
      </c>
      <c r="F1169" s="2" t="s">
        <v>2667</v>
      </c>
      <c r="G1169" s="2" t="s">
        <v>2742</v>
      </c>
      <c r="H1169" s="8" t="s">
        <v>2546</v>
      </c>
      <c r="J1169" s="1">
        <v>108000</v>
      </c>
      <c r="K1169" s="1">
        <v>134000</v>
      </c>
      <c r="L1169" s="1">
        <v>166000</v>
      </c>
      <c r="M1169" s="1">
        <v>232000</v>
      </c>
      <c r="N1169" s="1">
        <v>349000</v>
      </c>
      <c r="O1169" s="1">
        <v>338000</v>
      </c>
      <c r="P1169" s="1">
        <v>356000</v>
      </c>
      <c r="Q1169" s="1">
        <v>376000</v>
      </c>
      <c r="R1169" s="1">
        <v>401000</v>
      </c>
      <c r="S1169" s="1">
        <v>308000</v>
      </c>
      <c r="T1169" s="1">
        <v>239000</v>
      </c>
      <c r="U1169" s="1">
        <v>212000</v>
      </c>
      <c r="V1169" s="29">
        <v>0.52370000000000005</v>
      </c>
      <c r="X1169" s="35">
        <v>0.49985003306109588</v>
      </c>
      <c r="Y1169" s="35">
        <v>0.48999971348701221</v>
      </c>
      <c r="Z1169" s="35">
        <v>0.51260004216285404</v>
      </c>
      <c r="AA1169" s="35">
        <v>0.51329202215552505</v>
      </c>
      <c r="AB1169" s="35">
        <v>0.52307803843551115</v>
      </c>
      <c r="AC1169" s="35">
        <v>0.5188800367328017</v>
      </c>
      <c r="AD1169" s="35">
        <v>0.52318894508565772</v>
      </c>
      <c r="AE1169" s="35">
        <v>0.52563685124020199</v>
      </c>
      <c r="AF1169" s="35">
        <v>0.5305798435127651</v>
      </c>
      <c r="AG1169" s="35">
        <v>0.52988125159169075</v>
      </c>
      <c r="AH1169" s="35">
        <v>0.53694955948938294</v>
      </c>
      <c r="AI1169" s="35">
        <v>0.54531591482249098</v>
      </c>
      <c r="AK1169" s="28">
        <f t="shared" si="250"/>
        <v>53983.803570598357</v>
      </c>
      <c r="AL1169" s="28">
        <f t="shared" si="251"/>
        <v>65659.96160725964</v>
      </c>
      <c r="AM1169" s="28">
        <f t="shared" si="252"/>
        <v>85091.606999033771</v>
      </c>
      <c r="AN1169" s="28">
        <f t="shared" si="253"/>
        <v>119083.74914008181</v>
      </c>
      <c r="AO1169" s="28">
        <f t="shared" si="254"/>
        <v>182554.23541399339</v>
      </c>
      <c r="AP1169" s="28">
        <f t="shared" si="255"/>
        <v>175381.45241568697</v>
      </c>
      <c r="AQ1169" s="28">
        <f t="shared" si="256"/>
        <v>186255.26445049414</v>
      </c>
      <c r="AR1169" s="28">
        <f t="shared" si="257"/>
        <v>197639.45606631594</v>
      </c>
      <c r="AS1169" s="28">
        <f t="shared" si="258"/>
        <v>212762.51724861879</v>
      </c>
      <c r="AT1169" s="28">
        <f t="shared" si="259"/>
        <v>163203.42549024074</v>
      </c>
      <c r="AU1169" s="28">
        <f t="shared" si="260"/>
        <v>128330.94471796253</v>
      </c>
      <c r="AV1169" s="28">
        <f t="shared" si="261"/>
        <v>115606.97394236809</v>
      </c>
    </row>
    <row r="1170" spans="1:48" x14ac:dyDescent="0.3">
      <c r="A1170" s="2" t="s">
        <v>2491</v>
      </c>
      <c r="B1170" s="2" t="s">
        <v>2490</v>
      </c>
      <c r="C1170" s="2">
        <v>2506</v>
      </c>
      <c r="D1170" s="2" t="s">
        <v>8</v>
      </c>
      <c r="E1170" s="2">
        <v>905</v>
      </c>
      <c r="F1170" s="2" t="s">
        <v>2668</v>
      </c>
      <c r="G1170" s="2" t="s">
        <v>2742</v>
      </c>
      <c r="H1170" s="8" t="s">
        <v>2547</v>
      </c>
      <c r="J1170" s="1">
        <v>104000</v>
      </c>
      <c r="K1170" s="1">
        <v>129000</v>
      </c>
      <c r="L1170" s="1">
        <v>159000</v>
      </c>
      <c r="M1170" s="1">
        <v>222000</v>
      </c>
      <c r="N1170" s="1">
        <v>334000</v>
      </c>
      <c r="O1170" s="1">
        <v>324000</v>
      </c>
      <c r="P1170" s="1">
        <v>341000</v>
      </c>
      <c r="Q1170" s="1">
        <v>361000</v>
      </c>
      <c r="R1170" s="1">
        <v>384000</v>
      </c>
      <c r="S1170" s="1">
        <v>295000</v>
      </c>
      <c r="T1170" s="1">
        <v>229000</v>
      </c>
      <c r="U1170" s="1">
        <v>203000</v>
      </c>
      <c r="V1170" s="29">
        <v>0.52370000000000005</v>
      </c>
      <c r="X1170" s="35">
        <v>0.49985003306109588</v>
      </c>
      <c r="Y1170" s="35">
        <v>0.48999971348701221</v>
      </c>
      <c r="Z1170" s="35">
        <v>0.51260004216285404</v>
      </c>
      <c r="AA1170" s="35">
        <v>0.51329202215552505</v>
      </c>
      <c r="AB1170" s="35">
        <v>0.52307803843551115</v>
      </c>
      <c r="AC1170" s="35">
        <v>0.5188800367328017</v>
      </c>
      <c r="AD1170" s="35">
        <v>0.52318894508565772</v>
      </c>
      <c r="AE1170" s="35">
        <v>0.52563685124020199</v>
      </c>
      <c r="AF1170" s="35">
        <v>0.5305798435127651</v>
      </c>
      <c r="AG1170" s="35">
        <v>0.52988125159169075</v>
      </c>
      <c r="AH1170" s="35">
        <v>0.53694955948938294</v>
      </c>
      <c r="AI1170" s="35">
        <v>0.54531591482249098</v>
      </c>
      <c r="AK1170" s="28">
        <f t="shared" si="250"/>
        <v>51984.403438353969</v>
      </c>
      <c r="AL1170" s="28">
        <f t="shared" si="251"/>
        <v>63209.963039824572</v>
      </c>
      <c r="AM1170" s="28">
        <f t="shared" si="252"/>
        <v>81503.406703893794</v>
      </c>
      <c r="AN1170" s="28">
        <f t="shared" si="253"/>
        <v>113950.82891852656</v>
      </c>
      <c r="AO1170" s="28">
        <f t="shared" si="254"/>
        <v>174708.06483746073</v>
      </c>
      <c r="AP1170" s="28">
        <f t="shared" si="255"/>
        <v>168117.13190142775</v>
      </c>
      <c r="AQ1170" s="28">
        <f t="shared" si="256"/>
        <v>178407.43027420927</v>
      </c>
      <c r="AR1170" s="28">
        <f t="shared" si="257"/>
        <v>189754.90329771291</v>
      </c>
      <c r="AS1170" s="28">
        <f t="shared" si="258"/>
        <v>203742.65990890181</v>
      </c>
      <c r="AT1170" s="28">
        <f t="shared" si="259"/>
        <v>156314.96921954877</v>
      </c>
      <c r="AU1170" s="28">
        <f t="shared" si="260"/>
        <v>122961.4491230687</v>
      </c>
      <c r="AV1170" s="28">
        <f t="shared" si="261"/>
        <v>110699.13070896566</v>
      </c>
    </row>
    <row r="1171" spans="1:48" x14ac:dyDescent="0.3">
      <c r="A1171" s="2" t="s">
        <v>2491</v>
      </c>
      <c r="B1171" s="2" t="s">
        <v>2490</v>
      </c>
      <c r="C1171" s="2">
        <v>2506</v>
      </c>
      <c r="D1171" s="2" t="s">
        <v>8</v>
      </c>
      <c r="E1171" s="2">
        <v>905</v>
      </c>
      <c r="F1171" s="2" t="s">
        <v>2669</v>
      </c>
      <c r="G1171" s="2" t="s">
        <v>2742</v>
      </c>
      <c r="H1171" s="8" t="s">
        <v>2548</v>
      </c>
      <c r="J1171" s="1">
        <v>103000</v>
      </c>
      <c r="K1171" s="1">
        <v>128000</v>
      </c>
      <c r="L1171" s="1">
        <v>158000</v>
      </c>
      <c r="M1171" s="1">
        <v>221000</v>
      </c>
      <c r="N1171" s="1">
        <v>332000</v>
      </c>
      <c r="O1171" s="1">
        <v>322000</v>
      </c>
      <c r="P1171" s="1">
        <v>339000</v>
      </c>
      <c r="Q1171" s="1">
        <v>358000</v>
      </c>
      <c r="R1171" s="1">
        <v>382000</v>
      </c>
      <c r="S1171" s="1">
        <v>293000</v>
      </c>
      <c r="T1171" s="1">
        <v>228000</v>
      </c>
      <c r="U1171" s="1">
        <v>202000</v>
      </c>
      <c r="V1171" s="29">
        <v>0.52370000000000005</v>
      </c>
      <c r="X1171" s="35">
        <v>0.49985003306109588</v>
      </c>
      <c r="Y1171" s="35">
        <v>0.48999971348701221</v>
      </c>
      <c r="Z1171" s="35">
        <v>0.51260004216285404</v>
      </c>
      <c r="AA1171" s="35">
        <v>0.51329202215552505</v>
      </c>
      <c r="AB1171" s="35">
        <v>0.52307803843551115</v>
      </c>
      <c r="AC1171" s="35">
        <v>0.5188800367328017</v>
      </c>
      <c r="AD1171" s="35">
        <v>0.52318894508565772</v>
      </c>
      <c r="AE1171" s="35">
        <v>0.52563685124020199</v>
      </c>
      <c r="AF1171" s="35">
        <v>0.5305798435127651</v>
      </c>
      <c r="AG1171" s="35">
        <v>0.52988125159169075</v>
      </c>
      <c r="AH1171" s="35">
        <v>0.53694955948938294</v>
      </c>
      <c r="AI1171" s="35">
        <v>0.54531591482249098</v>
      </c>
      <c r="AK1171" s="28">
        <f t="shared" si="250"/>
        <v>51484.553405292878</v>
      </c>
      <c r="AL1171" s="28">
        <f t="shared" si="251"/>
        <v>62719.963326337565</v>
      </c>
      <c r="AM1171" s="28">
        <f t="shared" si="252"/>
        <v>80990.806661730938</v>
      </c>
      <c r="AN1171" s="28">
        <f t="shared" si="253"/>
        <v>113437.53689637104</v>
      </c>
      <c r="AO1171" s="28">
        <f t="shared" si="254"/>
        <v>173661.90876058969</v>
      </c>
      <c r="AP1171" s="28">
        <f t="shared" si="255"/>
        <v>167079.37182796214</v>
      </c>
      <c r="AQ1171" s="28">
        <f t="shared" si="256"/>
        <v>177361.05238403796</v>
      </c>
      <c r="AR1171" s="28">
        <f t="shared" si="257"/>
        <v>188177.9927439923</v>
      </c>
      <c r="AS1171" s="28">
        <f t="shared" si="258"/>
        <v>202681.50022187628</v>
      </c>
      <c r="AT1171" s="28">
        <f t="shared" si="259"/>
        <v>155255.20671636538</v>
      </c>
      <c r="AU1171" s="28">
        <f t="shared" si="260"/>
        <v>122424.49956357932</v>
      </c>
      <c r="AV1171" s="28">
        <f t="shared" si="261"/>
        <v>110153.81479414318</v>
      </c>
    </row>
    <row r="1172" spans="1:48" x14ac:dyDescent="0.3">
      <c r="A1172" s="2" t="s">
        <v>2491</v>
      </c>
      <c r="B1172" s="2" t="s">
        <v>2490</v>
      </c>
      <c r="C1172" s="2">
        <v>2506</v>
      </c>
      <c r="D1172" s="2" t="s">
        <v>8</v>
      </c>
      <c r="E1172" s="2">
        <v>905</v>
      </c>
      <c r="F1172" s="2" t="s">
        <v>2670</v>
      </c>
      <c r="G1172" s="2" t="s">
        <v>2742</v>
      </c>
      <c r="H1172" s="8" t="s">
        <v>2549</v>
      </c>
      <c r="J1172" s="1">
        <v>103000</v>
      </c>
      <c r="K1172" s="1">
        <v>128000</v>
      </c>
      <c r="L1172" s="1">
        <v>158000</v>
      </c>
      <c r="M1172" s="1">
        <v>220000</v>
      </c>
      <c r="N1172" s="1">
        <v>331000</v>
      </c>
      <c r="O1172" s="1">
        <v>321000</v>
      </c>
      <c r="P1172" s="1">
        <v>338000</v>
      </c>
      <c r="Q1172" s="1">
        <v>357000</v>
      </c>
      <c r="R1172" s="1">
        <v>381000</v>
      </c>
      <c r="S1172" s="1">
        <v>293000</v>
      </c>
      <c r="T1172" s="1">
        <v>227000</v>
      </c>
      <c r="U1172" s="1">
        <v>201000</v>
      </c>
      <c r="V1172" s="29">
        <v>0.52370000000000005</v>
      </c>
      <c r="X1172" s="35">
        <v>0.49985003306109588</v>
      </c>
      <c r="Y1172" s="35">
        <v>0.48999971348701221</v>
      </c>
      <c r="Z1172" s="35">
        <v>0.51260004216285404</v>
      </c>
      <c r="AA1172" s="35">
        <v>0.51329202215552505</v>
      </c>
      <c r="AB1172" s="35">
        <v>0.52307803843551115</v>
      </c>
      <c r="AC1172" s="35">
        <v>0.5188800367328017</v>
      </c>
      <c r="AD1172" s="35">
        <v>0.52318894508565772</v>
      </c>
      <c r="AE1172" s="35">
        <v>0.52563685124020199</v>
      </c>
      <c r="AF1172" s="35">
        <v>0.5305798435127651</v>
      </c>
      <c r="AG1172" s="35">
        <v>0.52988125159169075</v>
      </c>
      <c r="AH1172" s="35">
        <v>0.53694955948938294</v>
      </c>
      <c r="AI1172" s="35">
        <v>0.54531591482249098</v>
      </c>
      <c r="AK1172" s="28">
        <f t="shared" si="250"/>
        <v>51484.553405292878</v>
      </c>
      <c r="AL1172" s="28">
        <f t="shared" si="251"/>
        <v>62719.963326337565</v>
      </c>
      <c r="AM1172" s="28">
        <f t="shared" si="252"/>
        <v>80990.806661730938</v>
      </c>
      <c r="AN1172" s="28">
        <f t="shared" si="253"/>
        <v>112924.24487421551</v>
      </c>
      <c r="AO1172" s="28">
        <f t="shared" si="254"/>
        <v>173138.83072215418</v>
      </c>
      <c r="AP1172" s="28">
        <f t="shared" si="255"/>
        <v>166560.49179122935</v>
      </c>
      <c r="AQ1172" s="28">
        <f t="shared" si="256"/>
        <v>176837.86343895231</v>
      </c>
      <c r="AR1172" s="28">
        <f t="shared" si="257"/>
        <v>187652.35589275212</v>
      </c>
      <c r="AS1172" s="28">
        <f t="shared" si="258"/>
        <v>202150.92037836352</v>
      </c>
      <c r="AT1172" s="28">
        <f t="shared" si="259"/>
        <v>155255.20671636538</v>
      </c>
      <c r="AU1172" s="28">
        <f t="shared" si="260"/>
        <v>121887.55000408994</v>
      </c>
      <c r="AV1172" s="28">
        <f t="shared" si="261"/>
        <v>109608.49887932069</v>
      </c>
    </row>
    <row r="1173" spans="1:48" x14ac:dyDescent="0.3">
      <c r="A1173" s="2" t="s">
        <v>2491</v>
      </c>
      <c r="B1173" s="2" t="s">
        <v>2490</v>
      </c>
      <c r="C1173" s="2">
        <v>2506</v>
      </c>
      <c r="D1173" s="2" t="s">
        <v>8</v>
      </c>
      <c r="E1173" s="2">
        <v>905</v>
      </c>
      <c r="F1173" s="2" t="s">
        <v>2671</v>
      </c>
      <c r="G1173" s="2" t="s">
        <v>2742</v>
      </c>
      <c r="H1173" s="8" t="s">
        <v>2550</v>
      </c>
      <c r="J1173" s="1">
        <v>85000</v>
      </c>
      <c r="K1173" s="1">
        <v>105000</v>
      </c>
      <c r="L1173" s="1">
        <v>130000</v>
      </c>
      <c r="M1173" s="1">
        <v>182000</v>
      </c>
      <c r="N1173" s="1">
        <v>274000</v>
      </c>
      <c r="O1173" s="1">
        <v>265000</v>
      </c>
      <c r="P1173" s="1">
        <v>279000</v>
      </c>
      <c r="Q1173" s="1">
        <v>295000</v>
      </c>
      <c r="R1173" s="1">
        <v>314000</v>
      </c>
      <c r="S1173" s="1">
        <v>242000</v>
      </c>
      <c r="T1173" s="1">
        <v>188000</v>
      </c>
      <c r="U1173" s="1">
        <v>166000</v>
      </c>
      <c r="V1173" s="29">
        <v>0.52370000000000005</v>
      </c>
      <c r="X1173" s="35">
        <v>0.49985003306109588</v>
      </c>
      <c r="Y1173" s="35">
        <v>0.48999971348701221</v>
      </c>
      <c r="Z1173" s="35">
        <v>0.51260004216285404</v>
      </c>
      <c r="AA1173" s="35">
        <v>0.51329202215552505</v>
      </c>
      <c r="AB1173" s="35">
        <v>0.52307803843551115</v>
      </c>
      <c r="AC1173" s="35">
        <v>0.5188800367328017</v>
      </c>
      <c r="AD1173" s="35">
        <v>0.52318894508565772</v>
      </c>
      <c r="AE1173" s="35">
        <v>0.52563685124020199</v>
      </c>
      <c r="AF1173" s="35">
        <v>0.5305798435127651</v>
      </c>
      <c r="AG1173" s="35">
        <v>0.52988125159169075</v>
      </c>
      <c r="AH1173" s="35">
        <v>0.53694955948938294</v>
      </c>
      <c r="AI1173" s="35">
        <v>0.54531591482249098</v>
      </c>
      <c r="AK1173" s="28">
        <f t="shared" si="250"/>
        <v>42487.252810193153</v>
      </c>
      <c r="AL1173" s="28">
        <f t="shared" si="251"/>
        <v>51449.969916136281</v>
      </c>
      <c r="AM1173" s="28">
        <f t="shared" si="252"/>
        <v>66638.005481171029</v>
      </c>
      <c r="AN1173" s="28">
        <f t="shared" si="253"/>
        <v>93419.148032305558</v>
      </c>
      <c r="AO1173" s="28">
        <f t="shared" si="254"/>
        <v>143323.38253133005</v>
      </c>
      <c r="AP1173" s="28">
        <f t="shared" si="255"/>
        <v>137503.20973419244</v>
      </c>
      <c r="AQ1173" s="28">
        <f t="shared" si="256"/>
        <v>145969.7156788985</v>
      </c>
      <c r="AR1173" s="28">
        <f t="shared" si="257"/>
        <v>155062.8711158596</v>
      </c>
      <c r="AS1173" s="28">
        <f t="shared" si="258"/>
        <v>166602.07086300824</v>
      </c>
      <c r="AT1173" s="28">
        <f t="shared" si="259"/>
        <v>128231.26288518916</v>
      </c>
      <c r="AU1173" s="28">
        <f t="shared" si="260"/>
        <v>100946.517184004</v>
      </c>
      <c r="AV1173" s="28">
        <f t="shared" si="261"/>
        <v>90522.441860533509</v>
      </c>
    </row>
    <row r="1174" spans="1:48" x14ac:dyDescent="0.3">
      <c r="A1174" s="2" t="s">
        <v>2491</v>
      </c>
      <c r="B1174" s="2" t="s">
        <v>2490</v>
      </c>
      <c r="C1174" s="2">
        <v>2506</v>
      </c>
      <c r="D1174" s="2" t="s">
        <v>8</v>
      </c>
      <c r="E1174" s="2">
        <v>905</v>
      </c>
      <c r="F1174" s="2" t="s">
        <v>2672</v>
      </c>
      <c r="G1174" s="2" t="s">
        <v>2742</v>
      </c>
      <c r="H1174" s="8" t="s">
        <v>2551</v>
      </c>
      <c r="J1174" s="1">
        <v>67000</v>
      </c>
      <c r="K1174" s="1">
        <v>83000</v>
      </c>
      <c r="L1174" s="1">
        <v>103000</v>
      </c>
      <c r="M1174" s="1">
        <v>144000</v>
      </c>
      <c r="N1174" s="1">
        <v>216000</v>
      </c>
      <c r="O1174" s="1">
        <v>210000</v>
      </c>
      <c r="P1174" s="1">
        <v>221000</v>
      </c>
      <c r="Q1174" s="1">
        <v>233000</v>
      </c>
      <c r="R1174" s="1">
        <v>248000</v>
      </c>
      <c r="S1174" s="1">
        <v>191000</v>
      </c>
      <c r="T1174" s="1">
        <v>148000</v>
      </c>
      <c r="U1174" s="1">
        <v>131000</v>
      </c>
      <c r="V1174" s="29">
        <v>0.52370000000000005</v>
      </c>
      <c r="X1174" s="35">
        <v>0.49985003306109588</v>
      </c>
      <c r="Y1174" s="35">
        <v>0.48999971348701221</v>
      </c>
      <c r="Z1174" s="35">
        <v>0.51260004216285404</v>
      </c>
      <c r="AA1174" s="35">
        <v>0.51329202215552505</v>
      </c>
      <c r="AB1174" s="35">
        <v>0.52307803843551115</v>
      </c>
      <c r="AC1174" s="35">
        <v>0.5188800367328017</v>
      </c>
      <c r="AD1174" s="35">
        <v>0.52318894508565772</v>
      </c>
      <c r="AE1174" s="35">
        <v>0.52563685124020199</v>
      </c>
      <c r="AF1174" s="35">
        <v>0.5305798435127651</v>
      </c>
      <c r="AG1174" s="35">
        <v>0.52988125159169075</v>
      </c>
      <c r="AH1174" s="35">
        <v>0.53694955948938294</v>
      </c>
      <c r="AI1174" s="35">
        <v>0.54531591482249098</v>
      </c>
      <c r="AK1174" s="28">
        <f t="shared" si="250"/>
        <v>33489.952215093421</v>
      </c>
      <c r="AL1174" s="28">
        <f t="shared" si="251"/>
        <v>40669.976219422017</v>
      </c>
      <c r="AM1174" s="28">
        <f t="shared" si="252"/>
        <v>52797.804342773969</v>
      </c>
      <c r="AN1174" s="28">
        <f t="shared" si="253"/>
        <v>73914.051190395607</v>
      </c>
      <c r="AO1174" s="28">
        <f t="shared" si="254"/>
        <v>112984.8563020704</v>
      </c>
      <c r="AP1174" s="28">
        <f t="shared" si="255"/>
        <v>108964.80771388835</v>
      </c>
      <c r="AQ1174" s="28">
        <f t="shared" si="256"/>
        <v>115624.75686393035</v>
      </c>
      <c r="AR1174" s="28">
        <f t="shared" si="257"/>
        <v>122473.38633896706</v>
      </c>
      <c r="AS1174" s="28">
        <f t="shared" si="258"/>
        <v>131583.80119116575</v>
      </c>
      <c r="AT1174" s="28">
        <f t="shared" si="259"/>
        <v>101207.31905401293</v>
      </c>
      <c r="AU1174" s="28">
        <f t="shared" si="260"/>
        <v>79468.53480442868</v>
      </c>
      <c r="AV1174" s="28">
        <f t="shared" si="261"/>
        <v>71436.384841746316</v>
      </c>
    </row>
    <row r="1175" spans="1:48" x14ac:dyDescent="0.3">
      <c r="A1175" s="2" t="s">
        <v>2491</v>
      </c>
      <c r="B1175" s="2" t="s">
        <v>2490</v>
      </c>
      <c r="C1175" s="2">
        <v>2506</v>
      </c>
      <c r="D1175" s="2" t="s">
        <v>8</v>
      </c>
      <c r="E1175" s="2">
        <v>905</v>
      </c>
      <c r="F1175" s="2" t="s">
        <v>2673</v>
      </c>
      <c r="G1175" s="2" t="s">
        <v>2742</v>
      </c>
      <c r="H1175" s="8" t="s">
        <v>2552</v>
      </c>
      <c r="J1175" s="1">
        <v>63000</v>
      </c>
      <c r="K1175" s="1">
        <v>78000</v>
      </c>
      <c r="L1175" s="1">
        <v>96000</v>
      </c>
      <c r="M1175" s="1">
        <v>134000</v>
      </c>
      <c r="N1175" s="1">
        <v>201000</v>
      </c>
      <c r="O1175" s="1">
        <v>195000</v>
      </c>
      <c r="P1175" s="1">
        <v>205000</v>
      </c>
      <c r="Q1175" s="1">
        <v>217000</v>
      </c>
      <c r="R1175" s="1">
        <v>231000</v>
      </c>
      <c r="S1175" s="1">
        <v>178000</v>
      </c>
      <c r="T1175" s="1">
        <v>138000</v>
      </c>
      <c r="U1175" s="1">
        <v>122000</v>
      </c>
      <c r="V1175" s="29">
        <v>0.52370000000000005</v>
      </c>
      <c r="X1175" s="35">
        <v>0.49985003306109588</v>
      </c>
      <c r="Y1175" s="35">
        <v>0.48999971348701221</v>
      </c>
      <c r="Z1175" s="35">
        <v>0.51260004216285404</v>
      </c>
      <c r="AA1175" s="35">
        <v>0.51329202215552505</v>
      </c>
      <c r="AB1175" s="35">
        <v>0.52307803843551115</v>
      </c>
      <c r="AC1175" s="35">
        <v>0.5188800367328017</v>
      </c>
      <c r="AD1175" s="35">
        <v>0.52318894508565772</v>
      </c>
      <c r="AE1175" s="35">
        <v>0.52563685124020199</v>
      </c>
      <c r="AF1175" s="35">
        <v>0.5305798435127651</v>
      </c>
      <c r="AG1175" s="35">
        <v>0.52988125159169075</v>
      </c>
      <c r="AH1175" s="35">
        <v>0.53694955948938294</v>
      </c>
      <c r="AI1175" s="35">
        <v>0.54531591482249098</v>
      </c>
      <c r="AK1175" s="28">
        <f t="shared" si="250"/>
        <v>31490.552082849041</v>
      </c>
      <c r="AL1175" s="28">
        <f t="shared" si="251"/>
        <v>38219.977651986956</v>
      </c>
      <c r="AM1175" s="28">
        <f t="shared" si="252"/>
        <v>49209.604047633991</v>
      </c>
      <c r="AN1175" s="28">
        <f t="shared" si="253"/>
        <v>68781.130968840356</v>
      </c>
      <c r="AO1175" s="28">
        <f t="shared" si="254"/>
        <v>105138.68572553774</v>
      </c>
      <c r="AP1175" s="28">
        <f t="shared" si="255"/>
        <v>101181.60716289633</v>
      </c>
      <c r="AQ1175" s="28">
        <f t="shared" si="256"/>
        <v>107253.73374255984</v>
      </c>
      <c r="AR1175" s="28">
        <f t="shared" si="257"/>
        <v>114063.19671912384</v>
      </c>
      <c r="AS1175" s="28">
        <f t="shared" si="258"/>
        <v>122563.94385144874</v>
      </c>
      <c r="AT1175" s="28">
        <f t="shared" si="259"/>
        <v>94318.862783320947</v>
      </c>
      <c r="AU1175" s="28">
        <f t="shared" si="260"/>
        <v>74099.039209534851</v>
      </c>
      <c r="AV1175" s="28">
        <f t="shared" si="261"/>
        <v>66528.541608343905</v>
      </c>
    </row>
    <row r="1176" spans="1:48" x14ac:dyDescent="0.3">
      <c r="A1176" s="2" t="s">
        <v>2491</v>
      </c>
      <c r="B1176" s="2" t="s">
        <v>2490</v>
      </c>
      <c r="C1176" s="2">
        <v>2506</v>
      </c>
      <c r="D1176" s="2" t="s">
        <v>8</v>
      </c>
      <c r="E1176" s="2">
        <v>905</v>
      </c>
      <c r="F1176" s="2" t="s">
        <v>2674</v>
      </c>
      <c r="G1176" s="2" t="s">
        <v>2742</v>
      </c>
      <c r="H1176" s="8" t="s">
        <v>2553</v>
      </c>
      <c r="J1176" s="1">
        <v>60000</v>
      </c>
      <c r="K1176" s="1">
        <v>74000</v>
      </c>
      <c r="L1176" s="1">
        <v>92000</v>
      </c>
      <c r="M1176" s="1">
        <v>128000</v>
      </c>
      <c r="N1176" s="1">
        <v>192000</v>
      </c>
      <c r="O1176" s="1">
        <v>187000</v>
      </c>
      <c r="P1176" s="1">
        <v>196000</v>
      </c>
      <c r="Q1176" s="1">
        <v>207000</v>
      </c>
      <c r="R1176" s="1">
        <v>221000</v>
      </c>
      <c r="S1176" s="1">
        <v>170000</v>
      </c>
      <c r="T1176" s="1">
        <v>132000</v>
      </c>
      <c r="U1176" s="1">
        <v>117000</v>
      </c>
      <c r="V1176" s="29">
        <v>0.52370000000000005</v>
      </c>
      <c r="X1176" s="35">
        <v>0.49985003306109588</v>
      </c>
      <c r="Y1176" s="35">
        <v>0.48999971348701221</v>
      </c>
      <c r="Z1176" s="35">
        <v>0.51260004216285404</v>
      </c>
      <c r="AA1176" s="35">
        <v>0.51329202215552505</v>
      </c>
      <c r="AB1176" s="35">
        <v>0.52307803843551115</v>
      </c>
      <c r="AC1176" s="35">
        <v>0.5188800367328017</v>
      </c>
      <c r="AD1176" s="35">
        <v>0.52318894508565772</v>
      </c>
      <c r="AE1176" s="35">
        <v>0.52563685124020199</v>
      </c>
      <c r="AF1176" s="35">
        <v>0.5305798435127651</v>
      </c>
      <c r="AG1176" s="35">
        <v>0.52988125159169075</v>
      </c>
      <c r="AH1176" s="35">
        <v>0.53694955948938294</v>
      </c>
      <c r="AI1176" s="35">
        <v>0.54531591482249098</v>
      </c>
      <c r="AK1176" s="28">
        <f t="shared" si="250"/>
        <v>29991.001983665752</v>
      </c>
      <c r="AL1176" s="28">
        <f t="shared" si="251"/>
        <v>36259.978798038901</v>
      </c>
      <c r="AM1176" s="28">
        <f t="shared" si="252"/>
        <v>47159.203878982575</v>
      </c>
      <c r="AN1176" s="28">
        <f t="shared" si="253"/>
        <v>65701.378835907206</v>
      </c>
      <c r="AO1176" s="28">
        <f t="shared" si="254"/>
        <v>100430.98337961813</v>
      </c>
      <c r="AP1176" s="28">
        <f t="shared" si="255"/>
        <v>97030.566869033923</v>
      </c>
      <c r="AQ1176" s="28">
        <f t="shared" si="256"/>
        <v>102545.03323678891</v>
      </c>
      <c r="AR1176" s="28">
        <f t="shared" si="257"/>
        <v>108806.82820672181</v>
      </c>
      <c r="AS1176" s="28">
        <f t="shared" si="258"/>
        <v>117258.14541632109</v>
      </c>
      <c r="AT1176" s="28">
        <f t="shared" si="259"/>
        <v>90079.812770587421</v>
      </c>
      <c r="AU1176" s="28">
        <f t="shared" si="260"/>
        <v>70877.341852598547</v>
      </c>
      <c r="AV1176" s="28">
        <f t="shared" si="261"/>
        <v>63801.962034231445</v>
      </c>
    </row>
    <row r="1177" spans="1:48" x14ac:dyDescent="0.3">
      <c r="A1177" s="2" t="s">
        <v>2491</v>
      </c>
      <c r="B1177" s="2" t="s">
        <v>2490</v>
      </c>
      <c r="C1177" s="2">
        <v>2506</v>
      </c>
      <c r="D1177" s="2" t="s">
        <v>8</v>
      </c>
      <c r="E1177" s="2">
        <v>924</v>
      </c>
      <c r="F1177" s="2" t="s">
        <v>2675</v>
      </c>
      <c r="G1177" s="2" t="s">
        <v>2742</v>
      </c>
      <c r="H1177" s="8" t="s">
        <v>2554</v>
      </c>
      <c r="J1177" s="1">
        <v>49000</v>
      </c>
      <c r="K1177" s="1">
        <v>61000</v>
      </c>
      <c r="L1177" s="1">
        <v>76000</v>
      </c>
      <c r="M1177" s="1">
        <v>106000</v>
      </c>
      <c r="N1177" s="1">
        <v>159000</v>
      </c>
      <c r="O1177" s="1">
        <v>154000</v>
      </c>
      <c r="P1177" s="1">
        <v>162000</v>
      </c>
      <c r="Q1177" s="1">
        <v>171000</v>
      </c>
      <c r="R1177" s="1">
        <v>182000</v>
      </c>
      <c r="S1177" s="1">
        <v>140000</v>
      </c>
      <c r="T1177" s="1">
        <v>109000</v>
      </c>
      <c r="U1177" s="1">
        <v>96000</v>
      </c>
      <c r="V1177" s="29">
        <v>0.52370000000000005</v>
      </c>
      <c r="X1177" s="35">
        <v>0.49985003306109588</v>
      </c>
      <c r="Y1177" s="35">
        <v>0.48999971348701221</v>
      </c>
      <c r="Z1177" s="35">
        <v>0.51260004216285404</v>
      </c>
      <c r="AA1177" s="35">
        <v>0.51329202215552505</v>
      </c>
      <c r="AB1177" s="35">
        <v>0.52307803843551115</v>
      </c>
      <c r="AC1177" s="35">
        <v>0.5188800367328017</v>
      </c>
      <c r="AD1177" s="35">
        <v>0.52318894508565772</v>
      </c>
      <c r="AE1177" s="35">
        <v>0.52563685124020199</v>
      </c>
      <c r="AF1177" s="35">
        <v>0.5305798435127651</v>
      </c>
      <c r="AG1177" s="35">
        <v>0.52988125159169075</v>
      </c>
      <c r="AH1177" s="35">
        <v>0.53694955948938294</v>
      </c>
      <c r="AI1177" s="35">
        <v>0.54531591482249098</v>
      </c>
      <c r="AK1177" s="28">
        <f t="shared" si="250"/>
        <v>24492.6516199937</v>
      </c>
      <c r="AL1177" s="28">
        <f t="shared" si="251"/>
        <v>29889.982522707745</v>
      </c>
      <c r="AM1177" s="28">
        <f t="shared" si="252"/>
        <v>38957.603204376908</v>
      </c>
      <c r="AN1177" s="28">
        <f t="shared" si="253"/>
        <v>54408.954348485655</v>
      </c>
      <c r="AO1177" s="28">
        <f t="shared" si="254"/>
        <v>83169.408111246274</v>
      </c>
      <c r="AP1177" s="28">
        <f t="shared" si="255"/>
        <v>79907.52565685146</v>
      </c>
      <c r="AQ1177" s="28">
        <f t="shared" si="256"/>
        <v>84756.609103876544</v>
      </c>
      <c r="AR1177" s="28">
        <f t="shared" si="257"/>
        <v>89883.901562074534</v>
      </c>
      <c r="AS1177" s="28">
        <f t="shared" si="258"/>
        <v>96565.531519323253</v>
      </c>
      <c r="AT1177" s="28">
        <f t="shared" si="259"/>
        <v>74183.375222836708</v>
      </c>
      <c r="AU1177" s="28">
        <f t="shared" si="260"/>
        <v>58527.501984342744</v>
      </c>
      <c r="AV1177" s="28">
        <f t="shared" si="261"/>
        <v>52350.327822959131</v>
      </c>
    </row>
    <row r="1178" spans="1:48" x14ac:dyDescent="0.3">
      <c r="A1178" s="2" t="s">
        <v>2491</v>
      </c>
      <c r="B1178" s="2" t="s">
        <v>2490</v>
      </c>
      <c r="C1178" s="2">
        <v>2506</v>
      </c>
      <c r="D1178" s="2" t="s">
        <v>8</v>
      </c>
      <c r="E1178" s="2">
        <v>905</v>
      </c>
      <c r="F1178" s="2" t="s">
        <v>2676</v>
      </c>
      <c r="G1178" s="2" t="s">
        <v>2742</v>
      </c>
      <c r="H1178" s="8" t="s">
        <v>2555</v>
      </c>
      <c r="J1178" s="1">
        <v>49000</v>
      </c>
      <c r="K1178" s="1">
        <v>60000</v>
      </c>
      <c r="L1178" s="1">
        <v>75000</v>
      </c>
      <c r="M1178" s="1">
        <v>104000</v>
      </c>
      <c r="N1178" s="1">
        <v>157000</v>
      </c>
      <c r="O1178" s="1">
        <v>152000</v>
      </c>
      <c r="P1178" s="1">
        <v>160000</v>
      </c>
      <c r="Q1178" s="1">
        <v>169000</v>
      </c>
      <c r="R1178" s="1">
        <v>180000</v>
      </c>
      <c r="S1178" s="1">
        <v>138000</v>
      </c>
      <c r="T1178" s="1">
        <v>107000</v>
      </c>
      <c r="U1178" s="1">
        <v>95000</v>
      </c>
      <c r="V1178" s="29">
        <v>0.52370000000000005</v>
      </c>
      <c r="X1178" s="35">
        <v>0.49985003306109588</v>
      </c>
      <c r="Y1178" s="35">
        <v>0.48999971348701221</v>
      </c>
      <c r="Z1178" s="35">
        <v>0.51260004216285404</v>
      </c>
      <c r="AA1178" s="35">
        <v>0.51329202215552505</v>
      </c>
      <c r="AB1178" s="35">
        <v>0.52307803843551115</v>
      </c>
      <c r="AC1178" s="35">
        <v>0.5188800367328017</v>
      </c>
      <c r="AD1178" s="35">
        <v>0.52318894508565772</v>
      </c>
      <c r="AE1178" s="35">
        <v>0.52563685124020199</v>
      </c>
      <c r="AF1178" s="35">
        <v>0.5305798435127651</v>
      </c>
      <c r="AG1178" s="35">
        <v>0.52988125159169075</v>
      </c>
      <c r="AH1178" s="35">
        <v>0.53694955948938294</v>
      </c>
      <c r="AI1178" s="35">
        <v>0.54531591482249098</v>
      </c>
      <c r="AK1178" s="28">
        <f t="shared" si="250"/>
        <v>24492.6516199937</v>
      </c>
      <c r="AL1178" s="28">
        <f t="shared" si="251"/>
        <v>29399.982809220732</v>
      </c>
      <c r="AM1178" s="28">
        <f t="shared" si="252"/>
        <v>38445.003162214052</v>
      </c>
      <c r="AN1178" s="28">
        <f t="shared" si="253"/>
        <v>53382.370304174605</v>
      </c>
      <c r="AO1178" s="28">
        <f t="shared" si="254"/>
        <v>82123.252034375255</v>
      </c>
      <c r="AP1178" s="28">
        <f t="shared" si="255"/>
        <v>78869.765583385859</v>
      </c>
      <c r="AQ1178" s="28">
        <f t="shared" si="256"/>
        <v>83710.231213705236</v>
      </c>
      <c r="AR1178" s="28">
        <f t="shared" si="257"/>
        <v>88832.62785959414</v>
      </c>
      <c r="AS1178" s="28">
        <f t="shared" si="258"/>
        <v>95504.371832297722</v>
      </c>
      <c r="AT1178" s="28">
        <f t="shared" si="259"/>
        <v>73123.61271965332</v>
      </c>
      <c r="AU1178" s="28">
        <f t="shared" si="260"/>
        <v>57453.602865363973</v>
      </c>
      <c r="AV1178" s="28">
        <f t="shared" si="261"/>
        <v>51805.011908136643</v>
      </c>
    </row>
    <row r="1179" spans="1:48" x14ac:dyDescent="0.3">
      <c r="A1179" s="2" t="s">
        <v>2491</v>
      </c>
      <c r="B1179" s="2" t="s">
        <v>2490</v>
      </c>
      <c r="C1179" s="2">
        <v>2506</v>
      </c>
      <c r="D1179" s="2" t="s">
        <v>8</v>
      </c>
      <c r="E1179" s="2">
        <v>905</v>
      </c>
      <c r="F1179" s="2" t="s">
        <v>2677</v>
      </c>
      <c r="G1179" s="2" t="s">
        <v>2742</v>
      </c>
      <c r="H1179" s="8" t="s">
        <v>2556</v>
      </c>
      <c r="J1179" s="1">
        <v>48000</v>
      </c>
      <c r="K1179" s="1">
        <v>60000</v>
      </c>
      <c r="L1179" s="1">
        <v>74000</v>
      </c>
      <c r="M1179" s="1">
        <v>103000</v>
      </c>
      <c r="N1179" s="1">
        <v>156000</v>
      </c>
      <c r="O1179" s="1">
        <v>151000</v>
      </c>
      <c r="P1179" s="1">
        <v>159000</v>
      </c>
      <c r="Q1179" s="1">
        <v>168000</v>
      </c>
      <c r="R1179" s="1">
        <v>179000</v>
      </c>
      <c r="S1179" s="1">
        <v>137000</v>
      </c>
      <c r="T1179" s="1">
        <v>107000</v>
      </c>
      <c r="U1179" s="1">
        <v>94000</v>
      </c>
      <c r="V1179" s="29">
        <v>0.52370000000000005</v>
      </c>
      <c r="X1179" s="35">
        <v>0.49985003306109588</v>
      </c>
      <c r="Y1179" s="35">
        <v>0.48999971348701221</v>
      </c>
      <c r="Z1179" s="35">
        <v>0.51260004216285404</v>
      </c>
      <c r="AA1179" s="35">
        <v>0.51329202215552505</v>
      </c>
      <c r="AB1179" s="35">
        <v>0.52307803843551115</v>
      </c>
      <c r="AC1179" s="35">
        <v>0.5188800367328017</v>
      </c>
      <c r="AD1179" s="35">
        <v>0.52318894508565772</v>
      </c>
      <c r="AE1179" s="35">
        <v>0.52563685124020199</v>
      </c>
      <c r="AF1179" s="35">
        <v>0.5305798435127651</v>
      </c>
      <c r="AG1179" s="35">
        <v>0.52988125159169075</v>
      </c>
      <c r="AH1179" s="35">
        <v>0.53694955948938294</v>
      </c>
      <c r="AI1179" s="35">
        <v>0.54531591482249098</v>
      </c>
      <c r="AK1179" s="28">
        <f t="shared" si="250"/>
        <v>23992.801586932601</v>
      </c>
      <c r="AL1179" s="28">
        <f t="shared" si="251"/>
        <v>29399.982809220732</v>
      </c>
      <c r="AM1179" s="28">
        <f t="shared" si="252"/>
        <v>37932.403120051196</v>
      </c>
      <c r="AN1179" s="28">
        <f t="shared" si="253"/>
        <v>52869.07828201908</v>
      </c>
      <c r="AO1179" s="28">
        <f t="shared" si="254"/>
        <v>81600.173995939738</v>
      </c>
      <c r="AP1179" s="28">
        <f t="shared" si="255"/>
        <v>78350.885546653051</v>
      </c>
      <c r="AQ1179" s="28">
        <f t="shared" si="256"/>
        <v>83187.042268619582</v>
      </c>
      <c r="AR1179" s="28">
        <f t="shared" si="257"/>
        <v>88306.991008353929</v>
      </c>
      <c r="AS1179" s="28">
        <f t="shared" si="258"/>
        <v>94973.791988784957</v>
      </c>
      <c r="AT1179" s="28">
        <f t="shared" si="259"/>
        <v>72593.731468061625</v>
      </c>
      <c r="AU1179" s="28">
        <f t="shared" si="260"/>
        <v>57453.602865363973</v>
      </c>
      <c r="AV1179" s="28">
        <f t="shared" si="261"/>
        <v>51259.695993314155</v>
      </c>
    </row>
    <row r="1180" spans="1:48" x14ac:dyDescent="0.3">
      <c r="A1180" s="2" t="s">
        <v>2491</v>
      </c>
      <c r="B1180" s="2" t="s">
        <v>2490</v>
      </c>
      <c r="C1180" s="2">
        <v>2506</v>
      </c>
      <c r="D1180" s="2" t="s">
        <v>8</v>
      </c>
      <c r="E1180" s="2">
        <v>905</v>
      </c>
      <c r="F1180" s="2" t="s">
        <v>2678</v>
      </c>
      <c r="G1180" s="2" t="s">
        <v>2742</v>
      </c>
      <c r="H1180" s="8" t="s">
        <v>2557</v>
      </c>
      <c r="J1180" s="1">
        <v>82000</v>
      </c>
      <c r="K1180" s="1">
        <v>101000</v>
      </c>
      <c r="L1180" s="1">
        <v>125000</v>
      </c>
      <c r="M1180" s="1">
        <v>175000</v>
      </c>
      <c r="N1180" s="1">
        <v>263000</v>
      </c>
      <c r="O1180" s="1">
        <v>255000</v>
      </c>
      <c r="P1180" s="1">
        <v>268000</v>
      </c>
      <c r="Q1180" s="1">
        <v>283000</v>
      </c>
      <c r="R1180" s="1">
        <v>302000</v>
      </c>
      <c r="S1180" s="1">
        <v>232000</v>
      </c>
      <c r="T1180" s="1">
        <v>180000</v>
      </c>
      <c r="U1180" s="1">
        <v>159000</v>
      </c>
      <c r="V1180" s="29">
        <v>0.52370000000000005</v>
      </c>
      <c r="X1180" s="35">
        <v>0.49985003306109588</v>
      </c>
      <c r="Y1180" s="35">
        <v>0.48999971348701221</v>
      </c>
      <c r="Z1180" s="35">
        <v>0.51260004216285404</v>
      </c>
      <c r="AA1180" s="35">
        <v>0.51329202215552505</v>
      </c>
      <c r="AB1180" s="35">
        <v>0.52307803843551115</v>
      </c>
      <c r="AC1180" s="35">
        <v>0.5188800367328017</v>
      </c>
      <c r="AD1180" s="35">
        <v>0.52318894508565772</v>
      </c>
      <c r="AE1180" s="35">
        <v>0.52563685124020199</v>
      </c>
      <c r="AF1180" s="35">
        <v>0.5305798435127651</v>
      </c>
      <c r="AG1180" s="35">
        <v>0.52988125159169075</v>
      </c>
      <c r="AH1180" s="35">
        <v>0.53694955948938294</v>
      </c>
      <c r="AI1180" s="35">
        <v>0.54531591482249098</v>
      </c>
      <c r="AK1180" s="28">
        <f t="shared" si="250"/>
        <v>40987.702711009864</v>
      </c>
      <c r="AL1180" s="28">
        <f t="shared" si="251"/>
        <v>49489.971062188233</v>
      </c>
      <c r="AM1180" s="28">
        <f t="shared" si="252"/>
        <v>64075.005270356756</v>
      </c>
      <c r="AN1180" s="28">
        <f t="shared" si="253"/>
        <v>89826.103877216883</v>
      </c>
      <c r="AO1180" s="28">
        <f t="shared" si="254"/>
        <v>137569.52410853942</v>
      </c>
      <c r="AP1180" s="28">
        <f t="shared" si="255"/>
        <v>132314.40936686442</v>
      </c>
      <c r="AQ1180" s="28">
        <f t="shared" si="256"/>
        <v>140214.63728295628</v>
      </c>
      <c r="AR1180" s="28">
        <f t="shared" si="257"/>
        <v>148755.22890097715</v>
      </c>
      <c r="AS1180" s="28">
        <f t="shared" si="258"/>
        <v>160235.11274085505</v>
      </c>
      <c r="AT1180" s="28">
        <f t="shared" si="259"/>
        <v>122932.45036927225</v>
      </c>
      <c r="AU1180" s="28">
        <f t="shared" si="260"/>
        <v>96650.920708088932</v>
      </c>
      <c r="AV1180" s="28">
        <f t="shared" si="261"/>
        <v>86705.230456776058</v>
      </c>
    </row>
    <row r="1181" spans="1:48" x14ac:dyDescent="0.3">
      <c r="A1181" s="2" t="s">
        <v>2491</v>
      </c>
      <c r="B1181" s="2" t="s">
        <v>2490</v>
      </c>
      <c r="C1181" s="2">
        <v>2506</v>
      </c>
      <c r="D1181" s="2" t="s">
        <v>8</v>
      </c>
      <c r="E1181" s="2">
        <v>905</v>
      </c>
      <c r="F1181" s="2" t="s">
        <v>2679</v>
      </c>
      <c r="G1181" s="2" t="s">
        <v>2742</v>
      </c>
      <c r="H1181" s="8" t="s">
        <v>2558</v>
      </c>
      <c r="J1181" s="1">
        <v>43000</v>
      </c>
      <c r="K1181" s="1">
        <v>53000</v>
      </c>
      <c r="L1181" s="1">
        <v>65000</v>
      </c>
      <c r="M1181" s="1">
        <v>91000</v>
      </c>
      <c r="N1181" s="1">
        <v>137000</v>
      </c>
      <c r="O1181" s="1">
        <v>133000</v>
      </c>
      <c r="P1181" s="1">
        <v>140000</v>
      </c>
      <c r="Q1181" s="1">
        <v>148000</v>
      </c>
      <c r="R1181" s="1">
        <v>157000</v>
      </c>
      <c r="S1181" s="1">
        <v>121000</v>
      </c>
      <c r="T1181" s="1">
        <v>94000</v>
      </c>
      <c r="U1181" s="1">
        <v>83000</v>
      </c>
      <c r="V1181" s="29">
        <v>0.52370000000000005</v>
      </c>
      <c r="X1181" s="35">
        <v>0.49985003306109588</v>
      </c>
      <c r="Y1181" s="35">
        <v>0.48999971348701221</v>
      </c>
      <c r="Z1181" s="35">
        <v>0.51260004216285404</v>
      </c>
      <c r="AA1181" s="35">
        <v>0.51329202215552505</v>
      </c>
      <c r="AB1181" s="35">
        <v>0.52307803843551115</v>
      </c>
      <c r="AC1181" s="35">
        <v>0.5188800367328017</v>
      </c>
      <c r="AD1181" s="35">
        <v>0.52318894508565772</v>
      </c>
      <c r="AE1181" s="35">
        <v>0.52563685124020199</v>
      </c>
      <c r="AF1181" s="35">
        <v>0.5305798435127651</v>
      </c>
      <c r="AG1181" s="35">
        <v>0.52988125159169075</v>
      </c>
      <c r="AH1181" s="35">
        <v>0.53694955948938294</v>
      </c>
      <c r="AI1181" s="35">
        <v>0.54531591482249098</v>
      </c>
      <c r="AK1181" s="28">
        <f t="shared" si="250"/>
        <v>21493.551421627122</v>
      </c>
      <c r="AL1181" s="28">
        <f t="shared" si="251"/>
        <v>25969.984814811647</v>
      </c>
      <c r="AM1181" s="28">
        <f t="shared" si="252"/>
        <v>33319.002740585514</v>
      </c>
      <c r="AN1181" s="28">
        <f t="shared" si="253"/>
        <v>46709.574016152779</v>
      </c>
      <c r="AO1181" s="28">
        <f t="shared" si="254"/>
        <v>71661.691265665024</v>
      </c>
      <c r="AP1181" s="28">
        <f t="shared" si="255"/>
        <v>69011.04488546263</v>
      </c>
      <c r="AQ1181" s="28">
        <f t="shared" si="256"/>
        <v>73246.452311992078</v>
      </c>
      <c r="AR1181" s="28">
        <f t="shared" si="257"/>
        <v>77794.25398354989</v>
      </c>
      <c r="AS1181" s="28">
        <f t="shared" si="258"/>
        <v>83301.035431504119</v>
      </c>
      <c r="AT1181" s="28">
        <f t="shared" si="259"/>
        <v>64115.631442594582</v>
      </c>
      <c r="AU1181" s="28">
        <f t="shared" si="260"/>
        <v>50473.258592001999</v>
      </c>
      <c r="AV1181" s="28">
        <f t="shared" si="261"/>
        <v>45261.220930266754</v>
      </c>
    </row>
    <row r="1182" spans="1:48" x14ac:dyDescent="0.3">
      <c r="A1182" s="2" t="s">
        <v>2491</v>
      </c>
      <c r="B1182" s="2" t="s">
        <v>2490</v>
      </c>
      <c r="C1182" s="2">
        <v>2506</v>
      </c>
      <c r="D1182" s="2" t="s">
        <v>8</v>
      </c>
      <c r="E1182" s="2">
        <v>905</v>
      </c>
      <c r="F1182" s="2" t="s">
        <v>2660</v>
      </c>
      <c r="G1182" s="2" t="s">
        <v>2742</v>
      </c>
      <c r="H1182" s="8" t="s">
        <v>2539</v>
      </c>
      <c r="J1182" s="1">
        <v>40000</v>
      </c>
      <c r="K1182" s="1">
        <v>50000</v>
      </c>
      <c r="L1182" s="1">
        <v>61000</v>
      </c>
      <c r="M1182" s="1">
        <v>85000</v>
      </c>
      <c r="N1182" s="1">
        <v>128000</v>
      </c>
      <c r="O1182" s="1">
        <v>125000</v>
      </c>
      <c r="P1182" s="1">
        <v>131000</v>
      </c>
      <c r="Q1182" s="1">
        <v>138000</v>
      </c>
      <c r="R1182" s="1">
        <v>147000</v>
      </c>
      <c r="S1182" s="1">
        <v>113000</v>
      </c>
      <c r="T1182" s="1">
        <v>88000</v>
      </c>
      <c r="U1182" s="1">
        <v>78000</v>
      </c>
      <c r="V1182" s="29">
        <v>0.52370000000000005</v>
      </c>
      <c r="X1182" s="35">
        <v>0.49985003306109588</v>
      </c>
      <c r="Y1182" s="35">
        <v>0.48999971348701221</v>
      </c>
      <c r="Z1182" s="35">
        <v>0.51260004216285404</v>
      </c>
      <c r="AA1182" s="35">
        <v>0.51329202215552505</v>
      </c>
      <c r="AB1182" s="35">
        <v>0.52307803843551115</v>
      </c>
      <c r="AC1182" s="35">
        <v>0.5188800367328017</v>
      </c>
      <c r="AD1182" s="35">
        <v>0.52318894508565772</v>
      </c>
      <c r="AE1182" s="35">
        <v>0.52563685124020199</v>
      </c>
      <c r="AF1182" s="35">
        <v>0.5305798435127651</v>
      </c>
      <c r="AG1182" s="35">
        <v>0.52988125159169075</v>
      </c>
      <c r="AH1182" s="35">
        <v>0.53694955948938294</v>
      </c>
      <c r="AI1182" s="35">
        <v>0.54531591482249098</v>
      </c>
      <c r="AK1182" s="28">
        <f t="shared" si="250"/>
        <v>19994.001322443833</v>
      </c>
      <c r="AL1182" s="28">
        <f t="shared" si="251"/>
        <v>24499.98567435061</v>
      </c>
      <c r="AM1182" s="28">
        <f t="shared" si="252"/>
        <v>31268.602571934098</v>
      </c>
      <c r="AN1182" s="28">
        <f t="shared" si="253"/>
        <v>43629.821883219629</v>
      </c>
      <c r="AO1182" s="28">
        <f t="shared" si="254"/>
        <v>66953.988919745432</v>
      </c>
      <c r="AP1182" s="28">
        <f t="shared" si="255"/>
        <v>64860.004591600213</v>
      </c>
      <c r="AQ1182" s="28">
        <f t="shared" si="256"/>
        <v>68537.75180622116</v>
      </c>
      <c r="AR1182" s="28">
        <f t="shared" si="257"/>
        <v>72537.885471147878</v>
      </c>
      <c r="AS1182" s="28">
        <f t="shared" si="258"/>
        <v>77995.236996376465</v>
      </c>
      <c r="AT1182" s="28">
        <f t="shared" si="259"/>
        <v>59876.581429861057</v>
      </c>
      <c r="AU1182" s="28">
        <f t="shared" si="260"/>
        <v>47251.561235065696</v>
      </c>
      <c r="AV1182" s="28">
        <f t="shared" si="261"/>
        <v>42534.641356154294</v>
      </c>
    </row>
    <row r="1183" spans="1:48" x14ac:dyDescent="0.3">
      <c r="A1183" s="2" t="s">
        <v>2491</v>
      </c>
      <c r="B1183" s="2" t="s">
        <v>2490</v>
      </c>
      <c r="C1183" s="2">
        <v>2506</v>
      </c>
      <c r="D1183" s="2" t="s">
        <v>8</v>
      </c>
      <c r="E1183" s="2">
        <v>905</v>
      </c>
      <c r="F1183" s="2" t="s">
        <v>2669</v>
      </c>
      <c r="G1183" s="2" t="s">
        <v>2742</v>
      </c>
      <c r="H1183" s="8" t="s">
        <v>2548</v>
      </c>
      <c r="J1183" s="1">
        <v>38000</v>
      </c>
      <c r="K1183" s="1">
        <v>47000</v>
      </c>
      <c r="L1183" s="1">
        <v>58000</v>
      </c>
      <c r="M1183" s="1">
        <v>81000</v>
      </c>
      <c r="N1183" s="1">
        <v>122000</v>
      </c>
      <c r="O1183" s="1">
        <v>118000</v>
      </c>
      <c r="P1183" s="1">
        <v>124000</v>
      </c>
      <c r="Q1183" s="1">
        <v>131000</v>
      </c>
      <c r="R1183" s="1">
        <v>140000</v>
      </c>
      <c r="S1183" s="1">
        <v>108000</v>
      </c>
      <c r="T1183" s="1">
        <v>84000</v>
      </c>
      <c r="U1183" s="1">
        <v>74000</v>
      </c>
      <c r="V1183" s="29">
        <v>0.52370000000000005</v>
      </c>
      <c r="X1183" s="35">
        <v>0.49985003306109588</v>
      </c>
      <c r="Y1183" s="35">
        <v>0.48999971348701221</v>
      </c>
      <c r="Z1183" s="35">
        <v>0.51260004216285404</v>
      </c>
      <c r="AA1183" s="35">
        <v>0.51329202215552505</v>
      </c>
      <c r="AB1183" s="35">
        <v>0.52307803843551115</v>
      </c>
      <c r="AC1183" s="35">
        <v>0.5188800367328017</v>
      </c>
      <c r="AD1183" s="35">
        <v>0.52318894508565772</v>
      </c>
      <c r="AE1183" s="35">
        <v>0.52563685124020199</v>
      </c>
      <c r="AF1183" s="35">
        <v>0.5305798435127651</v>
      </c>
      <c r="AG1183" s="35">
        <v>0.52988125159169075</v>
      </c>
      <c r="AH1183" s="35">
        <v>0.53694955948938294</v>
      </c>
      <c r="AI1183" s="35">
        <v>0.54531591482249098</v>
      </c>
      <c r="AK1183" s="28">
        <f t="shared" si="250"/>
        <v>18994.301256321643</v>
      </c>
      <c r="AL1183" s="28">
        <f t="shared" si="251"/>
        <v>23029.986533889572</v>
      </c>
      <c r="AM1183" s="28">
        <f t="shared" si="252"/>
        <v>29730.802445445534</v>
      </c>
      <c r="AN1183" s="28">
        <f t="shared" si="253"/>
        <v>41576.653794597529</v>
      </c>
      <c r="AO1183" s="28">
        <f t="shared" si="254"/>
        <v>63815.520689132361</v>
      </c>
      <c r="AP1183" s="28">
        <f t="shared" si="255"/>
        <v>61227.844334470603</v>
      </c>
      <c r="AQ1183" s="28">
        <f t="shared" si="256"/>
        <v>64875.429190621559</v>
      </c>
      <c r="AR1183" s="28">
        <f t="shared" si="257"/>
        <v>68858.427512466456</v>
      </c>
      <c r="AS1183" s="28">
        <f t="shared" si="258"/>
        <v>74281.178091787107</v>
      </c>
      <c r="AT1183" s="28">
        <f t="shared" si="259"/>
        <v>57227.1751719026</v>
      </c>
      <c r="AU1183" s="28">
        <f t="shared" si="260"/>
        <v>45103.76299710817</v>
      </c>
      <c r="AV1183" s="28">
        <f t="shared" si="261"/>
        <v>40353.377696864329</v>
      </c>
    </row>
    <row r="1184" spans="1:48" x14ac:dyDescent="0.3">
      <c r="A1184" s="2" t="s">
        <v>2491</v>
      </c>
      <c r="B1184" s="2" t="s">
        <v>2490</v>
      </c>
      <c r="C1184" s="2">
        <v>2506</v>
      </c>
      <c r="D1184" s="2" t="s">
        <v>8</v>
      </c>
      <c r="E1184" s="2">
        <v>905</v>
      </c>
      <c r="F1184" s="2" t="s">
        <v>2680</v>
      </c>
      <c r="G1184" s="2" t="s">
        <v>2742</v>
      </c>
      <c r="H1184" s="8" t="s">
        <v>2559</v>
      </c>
      <c r="J1184" s="1">
        <v>38000</v>
      </c>
      <c r="K1184" s="1">
        <v>47000</v>
      </c>
      <c r="L1184" s="1">
        <v>58000</v>
      </c>
      <c r="M1184" s="1">
        <v>81000</v>
      </c>
      <c r="N1184" s="1">
        <v>122000</v>
      </c>
      <c r="O1184" s="1">
        <v>118000</v>
      </c>
      <c r="P1184" s="1">
        <v>124000</v>
      </c>
      <c r="Q1184" s="1">
        <v>131000</v>
      </c>
      <c r="R1184" s="1">
        <v>140000</v>
      </c>
      <c r="S1184" s="1">
        <v>108000</v>
      </c>
      <c r="T1184" s="1">
        <v>84000</v>
      </c>
      <c r="U1184" s="1">
        <v>74000</v>
      </c>
      <c r="V1184" s="29">
        <v>0.52370000000000005</v>
      </c>
      <c r="X1184" s="35">
        <v>0.49985003306109588</v>
      </c>
      <c r="Y1184" s="35">
        <v>0.48999971348701221</v>
      </c>
      <c r="Z1184" s="35">
        <v>0.51260004216285404</v>
      </c>
      <c r="AA1184" s="35">
        <v>0.51329202215552505</v>
      </c>
      <c r="AB1184" s="35">
        <v>0.52307803843551115</v>
      </c>
      <c r="AC1184" s="35">
        <v>0.5188800367328017</v>
      </c>
      <c r="AD1184" s="35">
        <v>0.52318894508565772</v>
      </c>
      <c r="AE1184" s="35">
        <v>0.52563685124020199</v>
      </c>
      <c r="AF1184" s="35">
        <v>0.5305798435127651</v>
      </c>
      <c r="AG1184" s="35">
        <v>0.52988125159169075</v>
      </c>
      <c r="AH1184" s="35">
        <v>0.53694955948938294</v>
      </c>
      <c r="AI1184" s="35">
        <v>0.54531591482249098</v>
      </c>
      <c r="AK1184" s="28">
        <f t="shared" si="250"/>
        <v>18994.301256321643</v>
      </c>
      <c r="AL1184" s="28">
        <f t="shared" si="251"/>
        <v>23029.986533889572</v>
      </c>
      <c r="AM1184" s="28">
        <f t="shared" si="252"/>
        <v>29730.802445445534</v>
      </c>
      <c r="AN1184" s="28">
        <f t="shared" si="253"/>
        <v>41576.653794597529</v>
      </c>
      <c r="AO1184" s="28">
        <f t="shared" si="254"/>
        <v>63815.520689132361</v>
      </c>
      <c r="AP1184" s="28">
        <f t="shared" si="255"/>
        <v>61227.844334470603</v>
      </c>
      <c r="AQ1184" s="28">
        <f t="shared" si="256"/>
        <v>64875.429190621559</v>
      </c>
      <c r="AR1184" s="28">
        <f t="shared" si="257"/>
        <v>68858.427512466456</v>
      </c>
      <c r="AS1184" s="28">
        <f t="shared" si="258"/>
        <v>74281.178091787107</v>
      </c>
      <c r="AT1184" s="28">
        <f t="shared" si="259"/>
        <v>57227.1751719026</v>
      </c>
      <c r="AU1184" s="28">
        <f t="shared" si="260"/>
        <v>45103.76299710817</v>
      </c>
      <c r="AV1184" s="28">
        <f t="shared" si="261"/>
        <v>40353.377696864329</v>
      </c>
    </row>
    <row r="1185" spans="1:48" x14ac:dyDescent="0.3">
      <c r="A1185" s="2" t="s">
        <v>2491</v>
      </c>
      <c r="B1185" s="2" t="s">
        <v>2490</v>
      </c>
      <c r="C1185" s="2">
        <v>2506</v>
      </c>
      <c r="D1185" s="2" t="s">
        <v>8</v>
      </c>
      <c r="E1185" s="2">
        <v>905</v>
      </c>
      <c r="F1185" s="2" t="s">
        <v>2681</v>
      </c>
      <c r="G1185" s="2" t="s">
        <v>2742</v>
      </c>
      <c r="H1185" s="8" t="s">
        <v>2560</v>
      </c>
      <c r="J1185" s="1">
        <v>33000</v>
      </c>
      <c r="K1185" s="1">
        <v>41000</v>
      </c>
      <c r="L1185" s="1">
        <v>51000</v>
      </c>
      <c r="M1185" s="1">
        <v>71000</v>
      </c>
      <c r="N1185" s="1">
        <v>107000</v>
      </c>
      <c r="O1185" s="1">
        <v>104000</v>
      </c>
      <c r="P1185" s="1">
        <v>109000</v>
      </c>
      <c r="Q1185" s="1">
        <v>115000</v>
      </c>
      <c r="R1185" s="1">
        <v>123000</v>
      </c>
      <c r="S1185" s="1">
        <v>94000</v>
      </c>
      <c r="T1185" s="1">
        <v>73000</v>
      </c>
      <c r="U1185" s="1">
        <v>65000</v>
      </c>
      <c r="V1185" s="29">
        <v>0.52370000000000005</v>
      </c>
      <c r="X1185" s="35">
        <v>0.49985003306109588</v>
      </c>
      <c r="Y1185" s="35">
        <v>0.48999971348701221</v>
      </c>
      <c r="Z1185" s="35">
        <v>0.51260004216285404</v>
      </c>
      <c r="AA1185" s="35">
        <v>0.51329202215552505</v>
      </c>
      <c r="AB1185" s="35">
        <v>0.52307803843551115</v>
      </c>
      <c r="AC1185" s="35">
        <v>0.5188800367328017</v>
      </c>
      <c r="AD1185" s="35">
        <v>0.52318894508565772</v>
      </c>
      <c r="AE1185" s="35">
        <v>0.52563685124020199</v>
      </c>
      <c r="AF1185" s="35">
        <v>0.5305798435127651</v>
      </c>
      <c r="AG1185" s="35">
        <v>0.52988125159169075</v>
      </c>
      <c r="AH1185" s="35">
        <v>0.53694955948938294</v>
      </c>
      <c r="AI1185" s="35">
        <v>0.54531591482249098</v>
      </c>
      <c r="AK1185" s="28">
        <f t="shared" si="250"/>
        <v>16495.051091016165</v>
      </c>
      <c r="AL1185" s="28">
        <f t="shared" si="251"/>
        <v>20089.988252967501</v>
      </c>
      <c r="AM1185" s="28">
        <f t="shared" si="252"/>
        <v>26142.602150305556</v>
      </c>
      <c r="AN1185" s="28">
        <f t="shared" si="253"/>
        <v>36443.733573042278</v>
      </c>
      <c r="AO1185" s="28">
        <f t="shared" si="254"/>
        <v>55969.350112599692</v>
      </c>
      <c r="AP1185" s="28">
        <f t="shared" si="255"/>
        <v>53963.523820211376</v>
      </c>
      <c r="AQ1185" s="28">
        <f t="shared" si="256"/>
        <v>57027.595014336694</v>
      </c>
      <c r="AR1185" s="28">
        <f t="shared" si="257"/>
        <v>60448.237892623227</v>
      </c>
      <c r="AS1185" s="28">
        <f t="shared" si="258"/>
        <v>65261.320752070111</v>
      </c>
      <c r="AT1185" s="28">
        <f t="shared" si="259"/>
        <v>49808.83764961893</v>
      </c>
      <c r="AU1185" s="28">
        <f t="shared" si="260"/>
        <v>39197.317842724951</v>
      </c>
      <c r="AV1185" s="28">
        <f t="shared" si="261"/>
        <v>35445.53446346191</v>
      </c>
    </row>
    <row r="1186" spans="1:48" x14ac:dyDescent="0.3">
      <c r="A1186" s="2" t="s">
        <v>2491</v>
      </c>
      <c r="B1186" s="2" t="s">
        <v>2490</v>
      </c>
      <c r="C1186" s="2">
        <v>2506</v>
      </c>
      <c r="D1186" s="2" t="s">
        <v>8</v>
      </c>
      <c r="E1186" s="2">
        <v>905</v>
      </c>
      <c r="F1186" s="2" t="s">
        <v>2682</v>
      </c>
      <c r="G1186" s="2" t="s">
        <v>2742</v>
      </c>
      <c r="H1186" s="8" t="s">
        <v>2561</v>
      </c>
      <c r="J1186" s="1">
        <v>33000</v>
      </c>
      <c r="K1186" s="1">
        <v>41000</v>
      </c>
      <c r="L1186" s="1">
        <v>51000</v>
      </c>
      <c r="M1186" s="1">
        <v>71000</v>
      </c>
      <c r="N1186" s="1">
        <v>107000</v>
      </c>
      <c r="O1186" s="1">
        <v>104000</v>
      </c>
      <c r="P1186" s="1">
        <v>109000</v>
      </c>
      <c r="Q1186" s="1">
        <v>115000</v>
      </c>
      <c r="R1186" s="1">
        <v>123000</v>
      </c>
      <c r="S1186" s="1">
        <v>94000</v>
      </c>
      <c r="T1186" s="1">
        <v>73000</v>
      </c>
      <c r="U1186" s="1">
        <v>65000</v>
      </c>
      <c r="V1186" s="29">
        <v>0.52370000000000005</v>
      </c>
      <c r="X1186" s="35">
        <v>0.49985003306109588</v>
      </c>
      <c r="Y1186" s="35">
        <v>0.48999971348701221</v>
      </c>
      <c r="Z1186" s="35">
        <v>0.51260004216285404</v>
      </c>
      <c r="AA1186" s="35">
        <v>0.51329202215552505</v>
      </c>
      <c r="AB1186" s="35">
        <v>0.52307803843551115</v>
      </c>
      <c r="AC1186" s="35">
        <v>0.5188800367328017</v>
      </c>
      <c r="AD1186" s="35">
        <v>0.52318894508565772</v>
      </c>
      <c r="AE1186" s="35">
        <v>0.52563685124020199</v>
      </c>
      <c r="AF1186" s="35">
        <v>0.5305798435127651</v>
      </c>
      <c r="AG1186" s="35">
        <v>0.52988125159169075</v>
      </c>
      <c r="AH1186" s="35">
        <v>0.53694955948938294</v>
      </c>
      <c r="AI1186" s="35">
        <v>0.54531591482249098</v>
      </c>
      <c r="AK1186" s="28">
        <f t="shared" si="250"/>
        <v>16495.051091016165</v>
      </c>
      <c r="AL1186" s="28">
        <f t="shared" si="251"/>
        <v>20089.988252967501</v>
      </c>
      <c r="AM1186" s="28">
        <f t="shared" si="252"/>
        <v>26142.602150305556</v>
      </c>
      <c r="AN1186" s="28">
        <f t="shared" si="253"/>
        <v>36443.733573042278</v>
      </c>
      <c r="AO1186" s="28">
        <f t="shared" si="254"/>
        <v>55969.350112599692</v>
      </c>
      <c r="AP1186" s="28">
        <f t="shared" si="255"/>
        <v>53963.523820211376</v>
      </c>
      <c r="AQ1186" s="28">
        <f t="shared" si="256"/>
        <v>57027.595014336694</v>
      </c>
      <c r="AR1186" s="28">
        <f t="shared" si="257"/>
        <v>60448.237892623227</v>
      </c>
      <c r="AS1186" s="28">
        <f t="shared" si="258"/>
        <v>65261.320752070111</v>
      </c>
      <c r="AT1186" s="28">
        <f t="shared" si="259"/>
        <v>49808.83764961893</v>
      </c>
      <c r="AU1186" s="28">
        <f t="shared" si="260"/>
        <v>39197.317842724951</v>
      </c>
      <c r="AV1186" s="28">
        <f t="shared" si="261"/>
        <v>35445.53446346191</v>
      </c>
    </row>
    <row r="1187" spans="1:48" x14ac:dyDescent="0.3">
      <c r="A1187" s="2" t="s">
        <v>2491</v>
      </c>
      <c r="B1187" s="2" t="s">
        <v>2490</v>
      </c>
      <c r="C1187" s="2">
        <v>2506</v>
      </c>
      <c r="D1187" s="2" t="s">
        <v>8</v>
      </c>
      <c r="E1187" s="2">
        <v>905</v>
      </c>
      <c r="F1187" s="2" t="s">
        <v>2683</v>
      </c>
      <c r="G1187" s="2" t="s">
        <v>2742</v>
      </c>
      <c r="H1187" s="8" t="s">
        <v>2562</v>
      </c>
      <c r="J1187" s="1">
        <v>33000</v>
      </c>
      <c r="K1187" s="1">
        <v>41000</v>
      </c>
      <c r="L1187" s="1">
        <v>51000</v>
      </c>
      <c r="M1187" s="1">
        <v>71000</v>
      </c>
      <c r="N1187" s="1">
        <v>106000</v>
      </c>
      <c r="O1187" s="1">
        <v>103000</v>
      </c>
      <c r="P1187" s="1">
        <v>108000</v>
      </c>
      <c r="Q1187" s="1">
        <v>114000</v>
      </c>
      <c r="R1187" s="1">
        <v>122000</v>
      </c>
      <c r="S1187" s="1">
        <v>94000</v>
      </c>
      <c r="T1187" s="1">
        <v>73000</v>
      </c>
      <c r="U1187" s="1">
        <v>64000</v>
      </c>
      <c r="V1187" s="29">
        <v>0.52370000000000005</v>
      </c>
      <c r="X1187" s="35">
        <v>0.49985003306109588</v>
      </c>
      <c r="Y1187" s="35">
        <v>0.48999971348701221</v>
      </c>
      <c r="Z1187" s="35">
        <v>0.51260004216285404</v>
      </c>
      <c r="AA1187" s="35">
        <v>0.51329202215552505</v>
      </c>
      <c r="AB1187" s="35">
        <v>0.52307803843551115</v>
      </c>
      <c r="AC1187" s="35">
        <v>0.5188800367328017</v>
      </c>
      <c r="AD1187" s="35">
        <v>0.52318894508565772</v>
      </c>
      <c r="AE1187" s="35">
        <v>0.52563685124020199</v>
      </c>
      <c r="AF1187" s="35">
        <v>0.5305798435127651</v>
      </c>
      <c r="AG1187" s="35">
        <v>0.52988125159169075</v>
      </c>
      <c r="AH1187" s="35">
        <v>0.53694955948938294</v>
      </c>
      <c r="AI1187" s="35">
        <v>0.54531591482249098</v>
      </c>
      <c r="AK1187" s="28">
        <f t="shared" si="250"/>
        <v>16495.051091016165</v>
      </c>
      <c r="AL1187" s="28">
        <f t="shared" si="251"/>
        <v>20089.988252967501</v>
      </c>
      <c r="AM1187" s="28">
        <f t="shared" si="252"/>
        <v>26142.602150305556</v>
      </c>
      <c r="AN1187" s="28">
        <f t="shared" si="253"/>
        <v>36443.733573042278</v>
      </c>
      <c r="AO1187" s="28">
        <f t="shared" si="254"/>
        <v>55446.272074164182</v>
      </c>
      <c r="AP1187" s="28">
        <f t="shared" si="255"/>
        <v>53444.643783478576</v>
      </c>
      <c r="AQ1187" s="28">
        <f t="shared" si="256"/>
        <v>56504.406069251032</v>
      </c>
      <c r="AR1187" s="28">
        <f t="shared" si="257"/>
        <v>59922.60104138303</v>
      </c>
      <c r="AS1187" s="28">
        <f t="shared" si="258"/>
        <v>64730.740908557345</v>
      </c>
      <c r="AT1187" s="28">
        <f t="shared" si="259"/>
        <v>49808.83764961893</v>
      </c>
      <c r="AU1187" s="28">
        <f t="shared" si="260"/>
        <v>39197.317842724951</v>
      </c>
      <c r="AV1187" s="28">
        <f t="shared" si="261"/>
        <v>34900.218548639423</v>
      </c>
    </row>
    <row r="1188" spans="1:48" x14ac:dyDescent="0.3">
      <c r="A1188" s="2" t="s">
        <v>2491</v>
      </c>
      <c r="B1188" s="2" t="s">
        <v>2490</v>
      </c>
      <c r="C1188" s="2">
        <v>2506</v>
      </c>
      <c r="D1188" s="2" t="s">
        <v>8</v>
      </c>
      <c r="E1188" s="2">
        <v>905</v>
      </c>
      <c r="F1188" s="2" t="s">
        <v>2684</v>
      </c>
      <c r="G1188" s="2" t="s">
        <v>2742</v>
      </c>
      <c r="H1188" s="8" t="s">
        <v>2563</v>
      </c>
      <c r="J1188" s="1">
        <v>29000</v>
      </c>
      <c r="K1188" s="1">
        <v>36000</v>
      </c>
      <c r="L1188" s="1">
        <v>45000</v>
      </c>
      <c r="M1188" s="1">
        <v>62000</v>
      </c>
      <c r="N1188" s="1">
        <v>93000</v>
      </c>
      <c r="O1188" s="1">
        <v>90000</v>
      </c>
      <c r="P1188" s="1">
        <v>95000</v>
      </c>
      <c r="Q1188" s="1">
        <v>100000</v>
      </c>
      <c r="R1188" s="1">
        <v>107000</v>
      </c>
      <c r="S1188" s="1">
        <v>82000</v>
      </c>
      <c r="T1188" s="1">
        <v>64000</v>
      </c>
      <c r="U1188" s="1">
        <v>57000</v>
      </c>
      <c r="V1188" s="29">
        <v>0.52370000000000005</v>
      </c>
      <c r="X1188" s="35">
        <v>0.49985003306109588</v>
      </c>
      <c r="Y1188" s="35">
        <v>0.48999971348701221</v>
      </c>
      <c r="Z1188" s="35">
        <v>0.51260004216285404</v>
      </c>
      <c r="AA1188" s="35">
        <v>0.51329202215552505</v>
      </c>
      <c r="AB1188" s="35">
        <v>0.52307803843551115</v>
      </c>
      <c r="AC1188" s="35">
        <v>0.5188800367328017</v>
      </c>
      <c r="AD1188" s="35">
        <v>0.52318894508565772</v>
      </c>
      <c r="AE1188" s="35">
        <v>0.52563685124020199</v>
      </c>
      <c r="AF1188" s="35">
        <v>0.5305798435127651</v>
      </c>
      <c r="AG1188" s="35">
        <v>0.52988125159169075</v>
      </c>
      <c r="AH1188" s="35">
        <v>0.53694955948938294</v>
      </c>
      <c r="AI1188" s="35">
        <v>0.54531591482249098</v>
      </c>
      <c r="AK1188" s="28">
        <f t="shared" si="250"/>
        <v>14495.650958771781</v>
      </c>
      <c r="AL1188" s="28">
        <f t="shared" si="251"/>
        <v>17639.98968553244</v>
      </c>
      <c r="AM1188" s="28">
        <f t="shared" si="252"/>
        <v>23067.001897328431</v>
      </c>
      <c r="AN1188" s="28">
        <f t="shared" si="253"/>
        <v>31824.105373642553</v>
      </c>
      <c r="AO1188" s="28">
        <f t="shared" si="254"/>
        <v>48646.257574502539</v>
      </c>
      <c r="AP1188" s="28">
        <f t="shared" si="255"/>
        <v>46699.203305952156</v>
      </c>
      <c r="AQ1188" s="28">
        <f t="shared" si="256"/>
        <v>49702.949783137483</v>
      </c>
      <c r="AR1188" s="28">
        <f t="shared" si="257"/>
        <v>52563.685124020201</v>
      </c>
      <c r="AS1188" s="28">
        <f t="shared" si="258"/>
        <v>56772.043255865865</v>
      </c>
      <c r="AT1188" s="28">
        <f t="shared" si="259"/>
        <v>43450.262630518642</v>
      </c>
      <c r="AU1188" s="28">
        <f t="shared" si="260"/>
        <v>34364.771807320511</v>
      </c>
      <c r="AV1188" s="28">
        <f t="shared" si="261"/>
        <v>31083.007144881987</v>
      </c>
    </row>
    <row r="1189" spans="1:48" x14ac:dyDescent="0.3">
      <c r="A1189" s="2" t="s">
        <v>2491</v>
      </c>
      <c r="B1189" s="2" t="s">
        <v>2490</v>
      </c>
      <c r="C1189" s="2">
        <v>2506</v>
      </c>
      <c r="D1189" s="2" t="s">
        <v>8</v>
      </c>
      <c r="E1189" s="2">
        <v>905</v>
      </c>
      <c r="F1189" s="2" t="s">
        <v>2685</v>
      </c>
      <c r="G1189" s="2" t="s">
        <v>2742</v>
      </c>
      <c r="H1189" s="8" t="s">
        <v>2564</v>
      </c>
      <c r="J1189" s="1">
        <v>29000</v>
      </c>
      <c r="K1189" s="1">
        <v>36000</v>
      </c>
      <c r="L1189" s="1">
        <v>45000</v>
      </c>
      <c r="M1189" s="1">
        <v>62000</v>
      </c>
      <c r="N1189" s="1">
        <v>93000</v>
      </c>
      <c r="O1189" s="1">
        <v>90000</v>
      </c>
      <c r="P1189" s="1">
        <v>95000</v>
      </c>
      <c r="Q1189" s="1">
        <v>100000</v>
      </c>
      <c r="R1189" s="1">
        <v>107000</v>
      </c>
      <c r="S1189" s="1">
        <v>82000</v>
      </c>
      <c r="T1189" s="1">
        <v>64000</v>
      </c>
      <c r="U1189" s="1">
        <v>57000</v>
      </c>
      <c r="V1189" s="29">
        <v>0.52370000000000005</v>
      </c>
      <c r="X1189" s="35">
        <v>0.49985003306109588</v>
      </c>
      <c r="Y1189" s="35">
        <v>0.48999971348701221</v>
      </c>
      <c r="Z1189" s="35">
        <v>0.51260004216285404</v>
      </c>
      <c r="AA1189" s="35">
        <v>0.51329202215552505</v>
      </c>
      <c r="AB1189" s="35">
        <v>0.52307803843551115</v>
      </c>
      <c r="AC1189" s="35">
        <v>0.5188800367328017</v>
      </c>
      <c r="AD1189" s="35">
        <v>0.52318894508565772</v>
      </c>
      <c r="AE1189" s="35">
        <v>0.52563685124020199</v>
      </c>
      <c r="AF1189" s="35">
        <v>0.5305798435127651</v>
      </c>
      <c r="AG1189" s="35">
        <v>0.52988125159169075</v>
      </c>
      <c r="AH1189" s="35">
        <v>0.53694955948938294</v>
      </c>
      <c r="AI1189" s="35">
        <v>0.54531591482249098</v>
      </c>
      <c r="AK1189" s="28">
        <f t="shared" si="250"/>
        <v>14495.650958771781</v>
      </c>
      <c r="AL1189" s="28">
        <f t="shared" si="251"/>
        <v>17639.98968553244</v>
      </c>
      <c r="AM1189" s="28">
        <f t="shared" si="252"/>
        <v>23067.001897328431</v>
      </c>
      <c r="AN1189" s="28">
        <f t="shared" si="253"/>
        <v>31824.105373642553</v>
      </c>
      <c r="AO1189" s="28">
        <f t="shared" si="254"/>
        <v>48646.257574502539</v>
      </c>
      <c r="AP1189" s="28">
        <f t="shared" si="255"/>
        <v>46699.203305952156</v>
      </c>
      <c r="AQ1189" s="28">
        <f t="shared" si="256"/>
        <v>49702.949783137483</v>
      </c>
      <c r="AR1189" s="28">
        <f t="shared" si="257"/>
        <v>52563.685124020201</v>
      </c>
      <c r="AS1189" s="28">
        <f t="shared" si="258"/>
        <v>56772.043255865865</v>
      </c>
      <c r="AT1189" s="28">
        <f t="shared" si="259"/>
        <v>43450.262630518642</v>
      </c>
      <c r="AU1189" s="28">
        <f t="shared" si="260"/>
        <v>34364.771807320511</v>
      </c>
      <c r="AV1189" s="28">
        <f t="shared" si="261"/>
        <v>31083.007144881987</v>
      </c>
    </row>
    <row r="1190" spans="1:48" x14ac:dyDescent="0.3">
      <c r="A1190" s="2" t="s">
        <v>2491</v>
      </c>
      <c r="B1190" s="2" t="s">
        <v>2490</v>
      </c>
      <c r="C1190" s="2">
        <v>2506</v>
      </c>
      <c r="D1190" s="2" t="s">
        <v>8</v>
      </c>
      <c r="E1190" s="2">
        <v>905</v>
      </c>
      <c r="F1190" s="2" t="s">
        <v>2686</v>
      </c>
      <c r="G1190" s="2" t="s">
        <v>2742</v>
      </c>
      <c r="H1190" s="8" t="s">
        <v>2565</v>
      </c>
      <c r="J1190" s="1">
        <v>29000</v>
      </c>
      <c r="K1190" s="1">
        <v>35000</v>
      </c>
      <c r="L1190" s="1">
        <v>44000</v>
      </c>
      <c r="M1190" s="1">
        <v>61000</v>
      </c>
      <c r="N1190" s="1">
        <v>92000</v>
      </c>
      <c r="O1190" s="1">
        <v>89000</v>
      </c>
      <c r="P1190" s="1">
        <v>93000</v>
      </c>
      <c r="Q1190" s="1">
        <v>99000</v>
      </c>
      <c r="R1190" s="1">
        <v>105000</v>
      </c>
      <c r="S1190" s="1">
        <v>81000</v>
      </c>
      <c r="T1190" s="1">
        <v>63000</v>
      </c>
      <c r="U1190" s="1">
        <v>56000</v>
      </c>
      <c r="V1190" s="29">
        <v>0.52370000000000005</v>
      </c>
      <c r="X1190" s="35">
        <v>0.49985003306109588</v>
      </c>
      <c r="Y1190" s="35">
        <v>0.48999971348701221</v>
      </c>
      <c r="Z1190" s="35">
        <v>0.51260004216285404</v>
      </c>
      <c r="AA1190" s="35">
        <v>0.51329202215552505</v>
      </c>
      <c r="AB1190" s="35">
        <v>0.52307803843551115</v>
      </c>
      <c r="AC1190" s="35">
        <v>0.5188800367328017</v>
      </c>
      <c r="AD1190" s="35">
        <v>0.52318894508565772</v>
      </c>
      <c r="AE1190" s="35">
        <v>0.52563685124020199</v>
      </c>
      <c r="AF1190" s="35">
        <v>0.5305798435127651</v>
      </c>
      <c r="AG1190" s="35">
        <v>0.52988125159169075</v>
      </c>
      <c r="AH1190" s="35">
        <v>0.53694955948938294</v>
      </c>
      <c r="AI1190" s="35">
        <v>0.54531591482249098</v>
      </c>
      <c r="AK1190" s="28">
        <f t="shared" si="250"/>
        <v>14495.650958771781</v>
      </c>
      <c r="AL1190" s="28">
        <f t="shared" si="251"/>
        <v>17149.989972045427</v>
      </c>
      <c r="AM1190" s="28">
        <f t="shared" si="252"/>
        <v>22554.401855165579</v>
      </c>
      <c r="AN1190" s="28">
        <f t="shared" si="253"/>
        <v>31310.813351487028</v>
      </c>
      <c r="AO1190" s="28">
        <f t="shared" si="254"/>
        <v>48123.179536067029</v>
      </c>
      <c r="AP1190" s="28">
        <f t="shared" si="255"/>
        <v>46180.323269219349</v>
      </c>
      <c r="AQ1190" s="28">
        <f t="shared" si="256"/>
        <v>48656.571892966167</v>
      </c>
      <c r="AR1190" s="28">
        <f t="shared" si="257"/>
        <v>52038.048272779997</v>
      </c>
      <c r="AS1190" s="28">
        <f t="shared" si="258"/>
        <v>55710.883568840334</v>
      </c>
      <c r="AT1190" s="28">
        <f t="shared" si="259"/>
        <v>42920.381378926948</v>
      </c>
      <c r="AU1190" s="28">
        <f t="shared" si="260"/>
        <v>33827.822247831129</v>
      </c>
      <c r="AV1190" s="28">
        <f t="shared" si="261"/>
        <v>30537.691230059496</v>
      </c>
    </row>
    <row r="1191" spans="1:48" x14ac:dyDescent="0.3">
      <c r="A1191" s="2" t="s">
        <v>2491</v>
      </c>
      <c r="B1191" s="2" t="s">
        <v>2490</v>
      </c>
      <c r="C1191" s="2">
        <v>2506</v>
      </c>
      <c r="D1191" s="2" t="s">
        <v>8</v>
      </c>
      <c r="E1191" s="2">
        <v>922</v>
      </c>
      <c r="F1191" s="2" t="s">
        <v>2687</v>
      </c>
      <c r="G1191" s="2" t="s">
        <v>2742</v>
      </c>
      <c r="H1191" s="8" t="s">
        <v>2566</v>
      </c>
      <c r="J1191" s="1">
        <v>29000</v>
      </c>
      <c r="K1191" s="1">
        <v>35000</v>
      </c>
      <c r="L1191" s="1">
        <v>44000</v>
      </c>
      <c r="M1191" s="1">
        <v>61000</v>
      </c>
      <c r="N1191" s="1">
        <v>92000</v>
      </c>
      <c r="O1191" s="1">
        <v>89000</v>
      </c>
      <c r="P1191" s="1">
        <v>93000</v>
      </c>
      <c r="Q1191" s="1">
        <v>99000</v>
      </c>
      <c r="R1191" s="1">
        <v>105000</v>
      </c>
      <c r="S1191" s="1">
        <v>81000</v>
      </c>
      <c r="T1191" s="1">
        <v>63000</v>
      </c>
      <c r="U1191" s="1">
        <v>56000</v>
      </c>
      <c r="V1191" s="29">
        <v>0.52370000000000005</v>
      </c>
      <c r="X1191" s="35">
        <v>0.49985003306109588</v>
      </c>
      <c r="Y1191" s="35">
        <v>0.48999971348701221</v>
      </c>
      <c r="Z1191" s="35">
        <v>0.51260004216285404</v>
      </c>
      <c r="AA1191" s="35">
        <v>0.51329202215552505</v>
      </c>
      <c r="AB1191" s="35">
        <v>0.52307803843551115</v>
      </c>
      <c r="AC1191" s="35">
        <v>0.5188800367328017</v>
      </c>
      <c r="AD1191" s="35">
        <v>0.52318894508565772</v>
      </c>
      <c r="AE1191" s="35">
        <v>0.52563685124020199</v>
      </c>
      <c r="AF1191" s="35">
        <v>0.5305798435127651</v>
      </c>
      <c r="AG1191" s="35">
        <v>0.52988125159169075</v>
      </c>
      <c r="AH1191" s="35">
        <v>0.53694955948938294</v>
      </c>
      <c r="AI1191" s="35">
        <v>0.54531591482249098</v>
      </c>
      <c r="AK1191" s="28">
        <f t="shared" si="250"/>
        <v>14495.650958771781</v>
      </c>
      <c r="AL1191" s="28">
        <f t="shared" si="251"/>
        <v>17149.989972045427</v>
      </c>
      <c r="AM1191" s="28">
        <f t="shared" si="252"/>
        <v>22554.401855165579</v>
      </c>
      <c r="AN1191" s="28">
        <f t="shared" si="253"/>
        <v>31310.813351487028</v>
      </c>
      <c r="AO1191" s="28">
        <f t="shared" si="254"/>
        <v>48123.179536067029</v>
      </c>
      <c r="AP1191" s="28">
        <f t="shared" si="255"/>
        <v>46180.323269219349</v>
      </c>
      <c r="AQ1191" s="28">
        <f t="shared" si="256"/>
        <v>48656.571892966167</v>
      </c>
      <c r="AR1191" s="28">
        <f t="shared" si="257"/>
        <v>52038.048272779997</v>
      </c>
      <c r="AS1191" s="28">
        <f t="shared" si="258"/>
        <v>55710.883568840334</v>
      </c>
      <c r="AT1191" s="28">
        <f t="shared" si="259"/>
        <v>42920.381378926948</v>
      </c>
      <c r="AU1191" s="28">
        <f t="shared" si="260"/>
        <v>33827.822247831129</v>
      </c>
      <c r="AV1191" s="28">
        <f t="shared" si="261"/>
        <v>30537.691230059496</v>
      </c>
    </row>
    <row r="1192" spans="1:48" x14ac:dyDescent="0.3">
      <c r="A1192" s="2" t="s">
        <v>2491</v>
      </c>
      <c r="B1192" s="2" t="s">
        <v>2490</v>
      </c>
      <c r="C1192" s="2">
        <v>2506</v>
      </c>
      <c r="D1192" s="2" t="s">
        <v>8</v>
      </c>
      <c r="E1192" s="2">
        <v>905</v>
      </c>
      <c r="F1192" s="2" t="s">
        <v>2656</v>
      </c>
      <c r="G1192" s="2" t="s">
        <v>2742</v>
      </c>
      <c r="H1192" s="8" t="s">
        <v>2535</v>
      </c>
      <c r="J1192" s="1">
        <v>29000</v>
      </c>
      <c r="K1192" s="1">
        <v>35000</v>
      </c>
      <c r="L1192" s="1">
        <v>44000</v>
      </c>
      <c r="M1192" s="1">
        <v>61000</v>
      </c>
      <c r="N1192" s="1">
        <v>92000</v>
      </c>
      <c r="O1192" s="1">
        <v>89000</v>
      </c>
      <c r="P1192" s="1">
        <v>93000</v>
      </c>
      <c r="Q1192" s="1">
        <v>99000</v>
      </c>
      <c r="R1192" s="1">
        <v>105000</v>
      </c>
      <c r="S1192" s="1">
        <v>81000</v>
      </c>
      <c r="T1192" s="1">
        <v>63000</v>
      </c>
      <c r="U1192" s="1">
        <v>56000</v>
      </c>
      <c r="V1192" s="29">
        <v>0.52370000000000005</v>
      </c>
      <c r="X1192" s="35">
        <v>0.49985003306109588</v>
      </c>
      <c r="Y1192" s="35">
        <v>0.48999971348701221</v>
      </c>
      <c r="Z1192" s="35">
        <v>0.51260004216285404</v>
      </c>
      <c r="AA1192" s="35">
        <v>0.51329202215552505</v>
      </c>
      <c r="AB1192" s="35">
        <v>0.52307803843551115</v>
      </c>
      <c r="AC1192" s="35">
        <v>0.5188800367328017</v>
      </c>
      <c r="AD1192" s="35">
        <v>0.52318894508565772</v>
      </c>
      <c r="AE1192" s="35">
        <v>0.52563685124020199</v>
      </c>
      <c r="AF1192" s="35">
        <v>0.5305798435127651</v>
      </c>
      <c r="AG1192" s="35">
        <v>0.52988125159169075</v>
      </c>
      <c r="AH1192" s="35">
        <v>0.53694955948938294</v>
      </c>
      <c r="AI1192" s="35">
        <v>0.54531591482249098</v>
      </c>
      <c r="AK1192" s="28">
        <f t="shared" si="250"/>
        <v>14495.650958771781</v>
      </c>
      <c r="AL1192" s="28">
        <f t="shared" si="251"/>
        <v>17149.989972045427</v>
      </c>
      <c r="AM1192" s="28">
        <f t="shared" si="252"/>
        <v>22554.401855165579</v>
      </c>
      <c r="AN1192" s="28">
        <f t="shared" si="253"/>
        <v>31310.813351487028</v>
      </c>
      <c r="AO1192" s="28">
        <f t="shared" si="254"/>
        <v>48123.179536067029</v>
      </c>
      <c r="AP1192" s="28">
        <f t="shared" si="255"/>
        <v>46180.323269219349</v>
      </c>
      <c r="AQ1192" s="28">
        <f t="shared" si="256"/>
        <v>48656.571892966167</v>
      </c>
      <c r="AR1192" s="28">
        <f t="shared" si="257"/>
        <v>52038.048272779997</v>
      </c>
      <c r="AS1192" s="28">
        <f t="shared" si="258"/>
        <v>55710.883568840334</v>
      </c>
      <c r="AT1192" s="28">
        <f t="shared" si="259"/>
        <v>42920.381378926948</v>
      </c>
      <c r="AU1192" s="28">
        <f t="shared" si="260"/>
        <v>33827.822247831129</v>
      </c>
      <c r="AV1192" s="28">
        <f t="shared" si="261"/>
        <v>30537.691230059496</v>
      </c>
    </row>
    <row r="1193" spans="1:48" x14ac:dyDescent="0.3">
      <c r="A1193" s="2" t="s">
        <v>2491</v>
      </c>
      <c r="B1193" s="2" t="s">
        <v>2490</v>
      </c>
      <c r="C1193" s="2">
        <v>2506</v>
      </c>
      <c r="D1193" s="2" t="s">
        <v>8</v>
      </c>
      <c r="E1193" s="2">
        <v>905</v>
      </c>
      <c r="F1193" s="2" t="s">
        <v>2656</v>
      </c>
      <c r="G1193" s="2" t="s">
        <v>2742</v>
      </c>
      <c r="H1193" s="8" t="s">
        <v>2535</v>
      </c>
      <c r="J1193" s="1">
        <v>26000</v>
      </c>
      <c r="K1193" s="1">
        <v>32000</v>
      </c>
      <c r="L1193" s="1">
        <v>40000</v>
      </c>
      <c r="M1193" s="1">
        <v>55000</v>
      </c>
      <c r="N1193" s="1">
        <v>83000</v>
      </c>
      <c r="O1193" s="1">
        <v>80000</v>
      </c>
      <c r="P1193" s="1">
        <v>85000</v>
      </c>
      <c r="Q1193" s="1">
        <v>89000</v>
      </c>
      <c r="R1193" s="1">
        <v>95000</v>
      </c>
      <c r="S1193" s="1">
        <v>73000</v>
      </c>
      <c r="T1193" s="1">
        <v>57000</v>
      </c>
      <c r="U1193" s="1">
        <v>50000</v>
      </c>
      <c r="V1193" s="29">
        <v>0.52370000000000005</v>
      </c>
      <c r="X1193" s="35">
        <v>0.49985003306109588</v>
      </c>
      <c r="Y1193" s="35">
        <v>0.48999971348701221</v>
      </c>
      <c r="Z1193" s="35">
        <v>0.51260004216285404</v>
      </c>
      <c r="AA1193" s="35">
        <v>0.51329202215552505</v>
      </c>
      <c r="AB1193" s="35">
        <v>0.52307803843551115</v>
      </c>
      <c r="AC1193" s="35">
        <v>0.5188800367328017</v>
      </c>
      <c r="AD1193" s="35">
        <v>0.52318894508565772</v>
      </c>
      <c r="AE1193" s="35">
        <v>0.52563685124020199</v>
      </c>
      <c r="AF1193" s="35">
        <v>0.5305798435127651</v>
      </c>
      <c r="AG1193" s="35">
        <v>0.52988125159169075</v>
      </c>
      <c r="AH1193" s="35">
        <v>0.53694955948938294</v>
      </c>
      <c r="AI1193" s="35">
        <v>0.54531591482249098</v>
      </c>
      <c r="AK1193" s="28">
        <f t="shared" si="250"/>
        <v>12996.100859588492</v>
      </c>
      <c r="AL1193" s="28">
        <f t="shared" si="251"/>
        <v>15679.990831584391</v>
      </c>
      <c r="AM1193" s="28">
        <f t="shared" si="252"/>
        <v>20504.001686514162</v>
      </c>
      <c r="AN1193" s="28">
        <f t="shared" si="253"/>
        <v>28231.061218553878</v>
      </c>
      <c r="AO1193" s="28">
        <f t="shared" si="254"/>
        <v>43415.477190147423</v>
      </c>
      <c r="AP1193" s="28">
        <f t="shared" si="255"/>
        <v>41510.402938624138</v>
      </c>
      <c r="AQ1193" s="28">
        <f t="shared" si="256"/>
        <v>44471.060332280904</v>
      </c>
      <c r="AR1193" s="28">
        <f t="shared" si="257"/>
        <v>46781.679760377978</v>
      </c>
      <c r="AS1193" s="28">
        <f t="shared" si="258"/>
        <v>50405.085133712688</v>
      </c>
      <c r="AT1193" s="28">
        <f t="shared" si="259"/>
        <v>38681.331366193423</v>
      </c>
      <c r="AU1193" s="28">
        <f t="shared" si="260"/>
        <v>30606.124890894829</v>
      </c>
      <c r="AV1193" s="28">
        <f t="shared" si="261"/>
        <v>27265.795741124548</v>
      </c>
    </row>
    <row r="1194" spans="1:48" x14ac:dyDescent="0.3">
      <c r="A1194" s="2" t="s">
        <v>2491</v>
      </c>
      <c r="B1194" s="2" t="s">
        <v>2490</v>
      </c>
      <c r="C1194" s="2">
        <v>2506</v>
      </c>
      <c r="D1194" s="2" t="s">
        <v>8</v>
      </c>
      <c r="E1194" s="2">
        <v>905</v>
      </c>
      <c r="F1194" s="2" t="s">
        <v>2688</v>
      </c>
      <c r="G1194" s="2" t="s">
        <v>2742</v>
      </c>
      <c r="H1194" s="8" t="s">
        <v>2567</v>
      </c>
      <c r="J1194" s="1">
        <v>24000</v>
      </c>
      <c r="K1194" s="1">
        <v>30000</v>
      </c>
      <c r="L1194" s="1">
        <v>37000</v>
      </c>
      <c r="M1194" s="1">
        <v>51000</v>
      </c>
      <c r="N1194" s="1">
        <v>76000</v>
      </c>
      <c r="O1194" s="1">
        <v>74000</v>
      </c>
      <c r="P1194" s="1">
        <v>78000</v>
      </c>
      <c r="Q1194" s="1">
        <v>82000</v>
      </c>
      <c r="R1194" s="1">
        <v>88000</v>
      </c>
      <c r="S1194" s="1">
        <v>67000</v>
      </c>
      <c r="T1194" s="1">
        <v>52000</v>
      </c>
      <c r="U1194" s="1">
        <v>46000</v>
      </c>
      <c r="V1194" s="29">
        <v>0.52370000000000005</v>
      </c>
      <c r="X1194" s="35">
        <v>0.49985003306109588</v>
      </c>
      <c r="Y1194" s="35">
        <v>0.48999971348701221</v>
      </c>
      <c r="Z1194" s="35">
        <v>0.51260004216285404</v>
      </c>
      <c r="AA1194" s="35">
        <v>0.51329202215552505</v>
      </c>
      <c r="AB1194" s="35">
        <v>0.52307803843551115</v>
      </c>
      <c r="AC1194" s="35">
        <v>0.5188800367328017</v>
      </c>
      <c r="AD1194" s="35">
        <v>0.52318894508565772</v>
      </c>
      <c r="AE1194" s="35">
        <v>0.52563685124020199</v>
      </c>
      <c r="AF1194" s="35">
        <v>0.5305798435127651</v>
      </c>
      <c r="AG1194" s="35">
        <v>0.52988125159169075</v>
      </c>
      <c r="AH1194" s="35">
        <v>0.53694955948938294</v>
      </c>
      <c r="AI1194" s="35">
        <v>0.54531591482249098</v>
      </c>
      <c r="AK1194" s="28">
        <f t="shared" ref="AK1194:AK1236" si="262">X1194*J1194</f>
        <v>11996.4007934663</v>
      </c>
      <c r="AL1194" s="28">
        <f t="shared" ref="AL1194:AL1236" si="263">Y1194*K1194</f>
        <v>14699.991404610366</v>
      </c>
      <c r="AM1194" s="28">
        <f t="shared" ref="AM1194:AM1236" si="264">Z1194*L1194</f>
        <v>18966.201560025598</v>
      </c>
      <c r="AN1194" s="28">
        <f t="shared" ref="AN1194:AN1236" si="265">AA1194*M1194</f>
        <v>26177.893129931777</v>
      </c>
      <c r="AO1194" s="28">
        <f t="shared" ref="AO1194:AO1236" si="266">AB1194*N1194</f>
        <v>39753.93092109885</v>
      </c>
      <c r="AP1194" s="28">
        <f t="shared" ref="AP1194:AP1236" si="267">AC1194*O1194</f>
        <v>38397.122718227329</v>
      </c>
      <c r="AQ1194" s="28">
        <f t="shared" ref="AQ1194:AQ1236" si="268">AD1194*P1194</f>
        <v>40808.737716681302</v>
      </c>
      <c r="AR1194" s="28">
        <f t="shared" ref="AR1194:AR1236" si="269">AE1194*Q1194</f>
        <v>43102.221801696563</v>
      </c>
      <c r="AS1194" s="28">
        <f t="shared" ref="AS1194:AS1236" si="270">AF1194*R1194</f>
        <v>46691.02622912333</v>
      </c>
      <c r="AT1194" s="28">
        <f t="shared" ref="AT1194:AT1236" si="271">AG1194*S1194</f>
        <v>35502.043856643279</v>
      </c>
      <c r="AU1194" s="28">
        <f t="shared" ref="AU1194:AU1236" si="272">AH1194*T1194</f>
        <v>27921.377093447914</v>
      </c>
      <c r="AV1194" s="28">
        <f t="shared" ref="AV1194:AV1236" si="273">AI1194*U1194</f>
        <v>25084.532081834586</v>
      </c>
    </row>
    <row r="1195" spans="1:48" x14ac:dyDescent="0.3">
      <c r="A1195" s="2" t="s">
        <v>2491</v>
      </c>
      <c r="B1195" s="2" t="s">
        <v>2490</v>
      </c>
      <c r="C1195" s="2">
        <v>2506</v>
      </c>
      <c r="D1195" s="2" t="s">
        <v>8</v>
      </c>
      <c r="E1195" s="2">
        <v>905</v>
      </c>
      <c r="F1195" s="2" t="s">
        <v>2689</v>
      </c>
      <c r="G1195" s="2" t="s">
        <v>2742</v>
      </c>
      <c r="H1195" s="8" t="s">
        <v>2568</v>
      </c>
      <c r="J1195" s="1">
        <v>24000</v>
      </c>
      <c r="K1195" s="1">
        <v>30000</v>
      </c>
      <c r="L1195" s="1">
        <v>37000</v>
      </c>
      <c r="M1195" s="1">
        <v>51000</v>
      </c>
      <c r="N1195" s="1">
        <v>76000</v>
      </c>
      <c r="O1195" s="1">
        <v>74000</v>
      </c>
      <c r="P1195" s="1">
        <v>78000</v>
      </c>
      <c r="Q1195" s="1">
        <v>82000</v>
      </c>
      <c r="R1195" s="1">
        <v>88000</v>
      </c>
      <c r="S1195" s="1">
        <v>67000</v>
      </c>
      <c r="T1195" s="1">
        <v>52000</v>
      </c>
      <c r="U1195" s="1">
        <v>46000</v>
      </c>
      <c r="V1195" s="29">
        <v>0.52370000000000005</v>
      </c>
      <c r="X1195" s="35">
        <v>0.49985003306109588</v>
      </c>
      <c r="Y1195" s="35">
        <v>0.48999971348701221</v>
      </c>
      <c r="Z1195" s="35">
        <v>0.51260004216285404</v>
      </c>
      <c r="AA1195" s="35">
        <v>0.51329202215552505</v>
      </c>
      <c r="AB1195" s="35">
        <v>0.52307803843551115</v>
      </c>
      <c r="AC1195" s="35">
        <v>0.5188800367328017</v>
      </c>
      <c r="AD1195" s="35">
        <v>0.52318894508565772</v>
      </c>
      <c r="AE1195" s="35">
        <v>0.52563685124020199</v>
      </c>
      <c r="AF1195" s="35">
        <v>0.5305798435127651</v>
      </c>
      <c r="AG1195" s="35">
        <v>0.52988125159169075</v>
      </c>
      <c r="AH1195" s="35">
        <v>0.53694955948938294</v>
      </c>
      <c r="AI1195" s="35">
        <v>0.54531591482249098</v>
      </c>
      <c r="AK1195" s="28">
        <f t="shared" si="262"/>
        <v>11996.4007934663</v>
      </c>
      <c r="AL1195" s="28">
        <f t="shared" si="263"/>
        <v>14699.991404610366</v>
      </c>
      <c r="AM1195" s="28">
        <f t="shared" si="264"/>
        <v>18966.201560025598</v>
      </c>
      <c r="AN1195" s="28">
        <f t="shared" si="265"/>
        <v>26177.893129931777</v>
      </c>
      <c r="AO1195" s="28">
        <f t="shared" si="266"/>
        <v>39753.93092109885</v>
      </c>
      <c r="AP1195" s="28">
        <f t="shared" si="267"/>
        <v>38397.122718227329</v>
      </c>
      <c r="AQ1195" s="28">
        <f t="shared" si="268"/>
        <v>40808.737716681302</v>
      </c>
      <c r="AR1195" s="28">
        <f t="shared" si="269"/>
        <v>43102.221801696563</v>
      </c>
      <c r="AS1195" s="28">
        <f t="shared" si="270"/>
        <v>46691.02622912333</v>
      </c>
      <c r="AT1195" s="28">
        <f t="shared" si="271"/>
        <v>35502.043856643279</v>
      </c>
      <c r="AU1195" s="28">
        <f t="shared" si="272"/>
        <v>27921.377093447914</v>
      </c>
      <c r="AV1195" s="28">
        <f t="shared" si="273"/>
        <v>25084.532081834586</v>
      </c>
    </row>
    <row r="1196" spans="1:48" x14ac:dyDescent="0.3">
      <c r="A1196" s="2" t="s">
        <v>2491</v>
      </c>
      <c r="B1196" s="2" t="s">
        <v>2490</v>
      </c>
      <c r="C1196" s="2">
        <v>2506</v>
      </c>
      <c r="D1196" s="2" t="s">
        <v>8</v>
      </c>
      <c r="E1196" s="2">
        <v>901</v>
      </c>
      <c r="F1196" s="2" t="s">
        <v>2690</v>
      </c>
      <c r="G1196" s="2" t="s">
        <v>2742</v>
      </c>
      <c r="H1196" s="8" t="s">
        <v>2569</v>
      </c>
      <c r="J1196" s="1">
        <v>21000</v>
      </c>
      <c r="K1196" s="1">
        <v>25000</v>
      </c>
      <c r="L1196" s="1">
        <v>31000</v>
      </c>
      <c r="M1196" s="1">
        <v>44000</v>
      </c>
      <c r="N1196" s="1">
        <v>66000</v>
      </c>
      <c r="O1196" s="1">
        <v>64000</v>
      </c>
      <c r="P1196" s="1">
        <v>67000</v>
      </c>
      <c r="Q1196" s="1">
        <v>71000</v>
      </c>
      <c r="R1196" s="1">
        <v>75000</v>
      </c>
      <c r="S1196" s="1">
        <v>58000</v>
      </c>
      <c r="T1196" s="1">
        <v>45000</v>
      </c>
      <c r="U1196" s="1">
        <v>40000</v>
      </c>
      <c r="V1196" s="29">
        <v>0.52370000000000005</v>
      </c>
      <c r="X1196" s="35">
        <v>0.49985003306109588</v>
      </c>
      <c r="Y1196" s="35">
        <v>0.48999971348701221</v>
      </c>
      <c r="Z1196" s="35">
        <v>0.51260004216285404</v>
      </c>
      <c r="AA1196" s="35">
        <v>0.51329202215552505</v>
      </c>
      <c r="AB1196" s="35">
        <v>0.52307803843551115</v>
      </c>
      <c r="AC1196" s="35">
        <v>0.5188800367328017</v>
      </c>
      <c r="AD1196" s="35">
        <v>0.52318894508565772</v>
      </c>
      <c r="AE1196" s="35">
        <v>0.52563685124020199</v>
      </c>
      <c r="AF1196" s="35">
        <v>0.5305798435127651</v>
      </c>
      <c r="AG1196" s="35">
        <v>0.52988125159169075</v>
      </c>
      <c r="AH1196" s="35">
        <v>0.53694955948938294</v>
      </c>
      <c r="AI1196" s="35">
        <v>0.54531591482249098</v>
      </c>
      <c r="AK1196" s="28">
        <f t="shared" si="262"/>
        <v>10496.850694283014</v>
      </c>
      <c r="AL1196" s="28">
        <f t="shared" si="263"/>
        <v>12249.992837175305</v>
      </c>
      <c r="AM1196" s="28">
        <f t="shared" si="264"/>
        <v>15890.601307048475</v>
      </c>
      <c r="AN1196" s="28">
        <f t="shared" si="265"/>
        <v>22584.848974843102</v>
      </c>
      <c r="AO1196" s="28">
        <f t="shared" si="266"/>
        <v>34523.150536743735</v>
      </c>
      <c r="AP1196" s="28">
        <f t="shared" si="267"/>
        <v>33208.322350899311</v>
      </c>
      <c r="AQ1196" s="28">
        <f t="shared" si="268"/>
        <v>35053.659320739069</v>
      </c>
      <c r="AR1196" s="28">
        <f t="shared" si="269"/>
        <v>37320.21643805434</v>
      </c>
      <c r="AS1196" s="28">
        <f t="shared" si="270"/>
        <v>39793.488263457381</v>
      </c>
      <c r="AT1196" s="28">
        <f t="shared" si="271"/>
        <v>30733.112592318063</v>
      </c>
      <c r="AU1196" s="28">
        <f t="shared" si="272"/>
        <v>24162.730177022233</v>
      </c>
      <c r="AV1196" s="28">
        <f t="shared" si="273"/>
        <v>21812.636592899638</v>
      </c>
    </row>
    <row r="1197" spans="1:48" x14ac:dyDescent="0.3">
      <c r="A1197" s="2" t="s">
        <v>2491</v>
      </c>
      <c r="B1197" s="2" t="s">
        <v>2490</v>
      </c>
      <c r="C1197" s="2">
        <v>2506</v>
      </c>
      <c r="D1197" s="2" t="s">
        <v>8</v>
      </c>
      <c r="E1197" s="2">
        <v>905</v>
      </c>
      <c r="F1197" s="2" t="s">
        <v>2691</v>
      </c>
      <c r="G1197" s="2" t="s">
        <v>2742</v>
      </c>
      <c r="H1197" s="8" t="s">
        <v>2570</v>
      </c>
      <c r="J1197" s="1">
        <v>19000</v>
      </c>
      <c r="K1197" s="1">
        <v>24000</v>
      </c>
      <c r="L1197" s="1">
        <v>29000</v>
      </c>
      <c r="M1197" s="1">
        <v>41000</v>
      </c>
      <c r="N1197" s="1">
        <v>61000</v>
      </c>
      <c r="O1197" s="1">
        <v>59000</v>
      </c>
      <c r="P1197" s="1">
        <v>62000</v>
      </c>
      <c r="Q1197" s="1">
        <v>66000</v>
      </c>
      <c r="R1197" s="1">
        <v>70000</v>
      </c>
      <c r="S1197" s="1">
        <v>54000</v>
      </c>
      <c r="T1197" s="1">
        <v>42000</v>
      </c>
      <c r="U1197" s="1">
        <v>37000</v>
      </c>
      <c r="V1197" s="29">
        <v>0.52370000000000005</v>
      </c>
      <c r="X1197" s="35">
        <v>0.49985003306109588</v>
      </c>
      <c r="Y1197" s="35">
        <v>0.48999971348701221</v>
      </c>
      <c r="Z1197" s="35">
        <v>0.51260004216285404</v>
      </c>
      <c r="AA1197" s="35">
        <v>0.51329202215552505</v>
      </c>
      <c r="AB1197" s="35">
        <v>0.52307803843551115</v>
      </c>
      <c r="AC1197" s="35">
        <v>0.5188800367328017</v>
      </c>
      <c r="AD1197" s="35">
        <v>0.52318894508565772</v>
      </c>
      <c r="AE1197" s="35">
        <v>0.52563685124020199</v>
      </c>
      <c r="AF1197" s="35">
        <v>0.5305798435127651</v>
      </c>
      <c r="AG1197" s="35">
        <v>0.52988125159169075</v>
      </c>
      <c r="AH1197" s="35">
        <v>0.53694955948938294</v>
      </c>
      <c r="AI1197" s="35">
        <v>0.54531591482249098</v>
      </c>
      <c r="AK1197" s="28">
        <f t="shared" si="262"/>
        <v>9497.1506281608217</v>
      </c>
      <c r="AL1197" s="28">
        <f t="shared" si="263"/>
        <v>11759.993123688293</v>
      </c>
      <c r="AM1197" s="28">
        <f t="shared" si="264"/>
        <v>14865.401222722767</v>
      </c>
      <c r="AN1197" s="28">
        <f t="shared" si="265"/>
        <v>21044.972908376527</v>
      </c>
      <c r="AO1197" s="28">
        <f t="shared" si="266"/>
        <v>31907.760344566181</v>
      </c>
      <c r="AP1197" s="28">
        <f t="shared" si="267"/>
        <v>30613.922167235301</v>
      </c>
      <c r="AQ1197" s="28">
        <f t="shared" si="268"/>
        <v>32437.714595310779</v>
      </c>
      <c r="AR1197" s="28">
        <f t="shared" si="269"/>
        <v>34692.032181853334</v>
      </c>
      <c r="AS1197" s="28">
        <f t="shared" si="270"/>
        <v>37140.589045893554</v>
      </c>
      <c r="AT1197" s="28">
        <f t="shared" si="271"/>
        <v>28613.5875859513</v>
      </c>
      <c r="AU1197" s="28">
        <f t="shared" si="272"/>
        <v>22551.881498554085</v>
      </c>
      <c r="AV1197" s="28">
        <f t="shared" si="273"/>
        <v>20176.688848432164</v>
      </c>
    </row>
    <row r="1198" spans="1:48" x14ac:dyDescent="0.3">
      <c r="A1198" s="2" t="s">
        <v>2491</v>
      </c>
      <c r="B1198" s="2" t="s">
        <v>2490</v>
      </c>
      <c r="C1198" s="2">
        <v>2506</v>
      </c>
      <c r="D1198" s="2" t="s">
        <v>8</v>
      </c>
      <c r="E1198" s="2">
        <v>901</v>
      </c>
      <c r="F1198" s="2" t="s">
        <v>2692</v>
      </c>
      <c r="G1198" s="2" t="s">
        <v>2742</v>
      </c>
      <c r="H1198" s="8" t="s">
        <v>2571</v>
      </c>
      <c r="J1198" s="1">
        <v>17000</v>
      </c>
      <c r="K1198" s="1">
        <v>20000</v>
      </c>
      <c r="L1198" s="1">
        <v>25000</v>
      </c>
      <c r="M1198" s="1">
        <v>35000</v>
      </c>
      <c r="N1198" s="1">
        <v>53000</v>
      </c>
      <c r="O1198" s="1">
        <v>51000</v>
      </c>
      <c r="P1198" s="1">
        <v>54000</v>
      </c>
      <c r="Q1198" s="1">
        <v>57000</v>
      </c>
      <c r="R1198" s="1">
        <v>60000</v>
      </c>
      <c r="S1198" s="1">
        <v>46000</v>
      </c>
      <c r="T1198" s="1">
        <v>36000</v>
      </c>
      <c r="U1198" s="1">
        <v>32000</v>
      </c>
      <c r="V1198" s="29">
        <v>0.52370000000000005</v>
      </c>
      <c r="X1198" s="35">
        <v>0.49985003306109588</v>
      </c>
      <c r="Y1198" s="35">
        <v>0.48999971348701221</v>
      </c>
      <c r="Z1198" s="35">
        <v>0.51260004216285404</v>
      </c>
      <c r="AA1198" s="35">
        <v>0.51329202215552505</v>
      </c>
      <c r="AB1198" s="35">
        <v>0.52307803843551115</v>
      </c>
      <c r="AC1198" s="35">
        <v>0.5188800367328017</v>
      </c>
      <c r="AD1198" s="35">
        <v>0.52318894508565772</v>
      </c>
      <c r="AE1198" s="35">
        <v>0.52563685124020199</v>
      </c>
      <c r="AF1198" s="35">
        <v>0.5305798435127651</v>
      </c>
      <c r="AG1198" s="35">
        <v>0.52988125159169075</v>
      </c>
      <c r="AH1198" s="35">
        <v>0.53694955948938294</v>
      </c>
      <c r="AI1198" s="35">
        <v>0.54531591482249098</v>
      </c>
      <c r="AK1198" s="28">
        <f t="shared" si="262"/>
        <v>8497.4505620386299</v>
      </c>
      <c r="AL1198" s="28">
        <f t="shared" si="263"/>
        <v>9799.9942697402439</v>
      </c>
      <c r="AM1198" s="28">
        <f t="shared" si="264"/>
        <v>12815.00105407135</v>
      </c>
      <c r="AN1198" s="28">
        <f t="shared" si="265"/>
        <v>17965.220775443377</v>
      </c>
      <c r="AO1198" s="28">
        <f t="shared" si="266"/>
        <v>27723.136037082091</v>
      </c>
      <c r="AP1198" s="28">
        <f t="shared" si="267"/>
        <v>26462.881873372888</v>
      </c>
      <c r="AQ1198" s="28">
        <f t="shared" si="268"/>
        <v>28252.203034625516</v>
      </c>
      <c r="AR1198" s="28">
        <f t="shared" si="269"/>
        <v>29961.300520691515</v>
      </c>
      <c r="AS1198" s="28">
        <f t="shared" si="270"/>
        <v>31834.790610765907</v>
      </c>
      <c r="AT1198" s="28">
        <f t="shared" si="271"/>
        <v>24374.537573217774</v>
      </c>
      <c r="AU1198" s="28">
        <f t="shared" si="272"/>
        <v>19330.184141617785</v>
      </c>
      <c r="AV1198" s="28">
        <f t="shared" si="273"/>
        <v>17450.109274319711</v>
      </c>
    </row>
    <row r="1199" spans="1:48" x14ac:dyDescent="0.3">
      <c r="A1199" s="2" t="s">
        <v>2491</v>
      </c>
      <c r="B1199" s="2" t="s">
        <v>2490</v>
      </c>
      <c r="C1199" s="2">
        <v>2506</v>
      </c>
      <c r="D1199" s="2" t="s">
        <v>8</v>
      </c>
      <c r="E1199" s="2">
        <v>922</v>
      </c>
      <c r="F1199" s="2" t="s">
        <v>2693</v>
      </c>
      <c r="G1199" s="2" t="s">
        <v>2742</v>
      </c>
      <c r="H1199" s="8" t="s">
        <v>2572</v>
      </c>
      <c r="J1199" s="1">
        <v>16000</v>
      </c>
      <c r="K1199" s="1">
        <v>20000</v>
      </c>
      <c r="L1199" s="1">
        <v>24000</v>
      </c>
      <c r="M1199" s="1">
        <v>34000</v>
      </c>
      <c r="N1199" s="1">
        <v>50000</v>
      </c>
      <c r="O1199" s="1">
        <v>49000</v>
      </c>
      <c r="P1199" s="1">
        <v>51000</v>
      </c>
      <c r="Q1199" s="1">
        <v>54000</v>
      </c>
      <c r="R1199" s="1">
        <v>58000</v>
      </c>
      <c r="S1199" s="1">
        <v>45000</v>
      </c>
      <c r="T1199" s="1">
        <v>35000</v>
      </c>
      <c r="U1199" s="1">
        <v>31000</v>
      </c>
      <c r="V1199" s="29">
        <v>0.52370000000000005</v>
      </c>
      <c r="X1199" s="35">
        <v>0.49985003306109588</v>
      </c>
      <c r="Y1199" s="35">
        <v>0.48999971348701221</v>
      </c>
      <c r="Z1199" s="35">
        <v>0.51260004216285404</v>
      </c>
      <c r="AA1199" s="35">
        <v>0.51329202215552505</v>
      </c>
      <c r="AB1199" s="35">
        <v>0.52307803843551115</v>
      </c>
      <c r="AC1199" s="35">
        <v>0.5188800367328017</v>
      </c>
      <c r="AD1199" s="35">
        <v>0.52318894508565772</v>
      </c>
      <c r="AE1199" s="35">
        <v>0.52563685124020199</v>
      </c>
      <c r="AF1199" s="35">
        <v>0.5305798435127651</v>
      </c>
      <c r="AG1199" s="35">
        <v>0.52988125159169075</v>
      </c>
      <c r="AH1199" s="35">
        <v>0.53694955948938294</v>
      </c>
      <c r="AI1199" s="35">
        <v>0.54531591482249098</v>
      </c>
      <c r="AK1199" s="28">
        <f t="shared" si="262"/>
        <v>7997.6005289775339</v>
      </c>
      <c r="AL1199" s="28">
        <f t="shared" si="263"/>
        <v>9799.9942697402439</v>
      </c>
      <c r="AM1199" s="28">
        <f t="shared" si="264"/>
        <v>12302.401011908498</v>
      </c>
      <c r="AN1199" s="28">
        <f t="shared" si="265"/>
        <v>17451.928753287852</v>
      </c>
      <c r="AO1199" s="28">
        <f t="shared" si="266"/>
        <v>26153.901921775556</v>
      </c>
      <c r="AP1199" s="28">
        <f t="shared" si="267"/>
        <v>25425.121799907283</v>
      </c>
      <c r="AQ1199" s="28">
        <f t="shared" si="268"/>
        <v>26682.636199368542</v>
      </c>
      <c r="AR1199" s="28">
        <f t="shared" si="269"/>
        <v>28384.389966970906</v>
      </c>
      <c r="AS1199" s="28">
        <f t="shared" si="270"/>
        <v>30773.630923740377</v>
      </c>
      <c r="AT1199" s="28">
        <f t="shared" si="271"/>
        <v>23844.656321626084</v>
      </c>
      <c r="AU1199" s="28">
        <f t="shared" si="272"/>
        <v>18793.234582128403</v>
      </c>
      <c r="AV1199" s="28">
        <f t="shared" si="273"/>
        <v>16904.79335949722</v>
      </c>
    </row>
    <row r="1200" spans="1:48" x14ac:dyDescent="0.3">
      <c r="A1200" s="2" t="s">
        <v>2491</v>
      </c>
      <c r="B1200" s="2" t="s">
        <v>2490</v>
      </c>
      <c r="C1200" s="2">
        <v>2506</v>
      </c>
      <c r="D1200" s="2" t="s">
        <v>8</v>
      </c>
      <c r="E1200" s="2">
        <v>905</v>
      </c>
      <c r="F1200" s="2" t="s">
        <v>2694</v>
      </c>
      <c r="G1200" s="2" t="s">
        <v>2742</v>
      </c>
      <c r="H1200" s="8" t="s">
        <v>2573</v>
      </c>
      <c r="J1200" s="1">
        <v>15000</v>
      </c>
      <c r="K1200" s="1">
        <v>18000</v>
      </c>
      <c r="L1200" s="1">
        <v>22000</v>
      </c>
      <c r="M1200" s="1">
        <v>31000</v>
      </c>
      <c r="N1200" s="1">
        <v>46000</v>
      </c>
      <c r="O1200" s="1">
        <v>45000</v>
      </c>
      <c r="P1200" s="1">
        <v>47000</v>
      </c>
      <c r="Q1200" s="1">
        <v>50000</v>
      </c>
      <c r="R1200" s="1">
        <v>53000</v>
      </c>
      <c r="S1200" s="1">
        <v>41000</v>
      </c>
      <c r="T1200" s="1">
        <v>32000</v>
      </c>
      <c r="U1200" s="1">
        <v>28000</v>
      </c>
      <c r="V1200" s="29">
        <v>0.52370000000000005</v>
      </c>
      <c r="X1200" s="35">
        <v>0.49985003306109588</v>
      </c>
      <c r="Y1200" s="35">
        <v>0.48999971348701221</v>
      </c>
      <c r="Z1200" s="35">
        <v>0.51260004216285404</v>
      </c>
      <c r="AA1200" s="35">
        <v>0.51329202215552505</v>
      </c>
      <c r="AB1200" s="35">
        <v>0.52307803843551115</v>
      </c>
      <c r="AC1200" s="35">
        <v>0.5188800367328017</v>
      </c>
      <c r="AD1200" s="35">
        <v>0.52318894508565772</v>
      </c>
      <c r="AE1200" s="35">
        <v>0.52563685124020199</v>
      </c>
      <c r="AF1200" s="35">
        <v>0.5305798435127651</v>
      </c>
      <c r="AG1200" s="35">
        <v>0.52988125159169075</v>
      </c>
      <c r="AH1200" s="35">
        <v>0.53694955948938294</v>
      </c>
      <c r="AI1200" s="35">
        <v>0.54531591482249098</v>
      </c>
      <c r="AK1200" s="28">
        <f t="shared" si="262"/>
        <v>7497.750495916438</v>
      </c>
      <c r="AL1200" s="28">
        <f t="shared" si="263"/>
        <v>8819.9948427662202</v>
      </c>
      <c r="AM1200" s="28">
        <f t="shared" si="264"/>
        <v>11277.20092758279</v>
      </c>
      <c r="AN1200" s="28">
        <f t="shared" si="265"/>
        <v>15912.052686821276</v>
      </c>
      <c r="AO1200" s="28">
        <f t="shared" si="266"/>
        <v>24061.589768033515</v>
      </c>
      <c r="AP1200" s="28">
        <f t="shared" si="267"/>
        <v>23349.601652976078</v>
      </c>
      <c r="AQ1200" s="28">
        <f t="shared" si="268"/>
        <v>24589.880419025914</v>
      </c>
      <c r="AR1200" s="28">
        <f t="shared" si="269"/>
        <v>26281.842562010101</v>
      </c>
      <c r="AS1200" s="28">
        <f t="shared" si="270"/>
        <v>28120.73170617655</v>
      </c>
      <c r="AT1200" s="28">
        <f t="shared" si="271"/>
        <v>21725.131315259321</v>
      </c>
      <c r="AU1200" s="28">
        <f t="shared" si="272"/>
        <v>17182.385903660255</v>
      </c>
      <c r="AV1200" s="28">
        <f t="shared" si="273"/>
        <v>15268.845615029748</v>
      </c>
    </row>
    <row r="1201" spans="1:48" x14ac:dyDescent="0.3">
      <c r="A1201" s="2" t="s">
        <v>2491</v>
      </c>
      <c r="B1201" s="2" t="s">
        <v>2490</v>
      </c>
      <c r="C1201" s="2">
        <v>2506</v>
      </c>
      <c r="D1201" s="2" t="s">
        <v>8</v>
      </c>
      <c r="E1201" s="2">
        <v>905</v>
      </c>
      <c r="F1201" s="2" t="s">
        <v>2695</v>
      </c>
      <c r="G1201" s="2" t="s">
        <v>2742</v>
      </c>
      <c r="H1201" s="8" t="s">
        <v>1296</v>
      </c>
      <c r="J1201" s="1">
        <v>15000</v>
      </c>
      <c r="K1201" s="1">
        <v>18000</v>
      </c>
      <c r="L1201" s="1">
        <v>22000</v>
      </c>
      <c r="M1201" s="1">
        <v>31000</v>
      </c>
      <c r="N1201" s="1">
        <v>46000</v>
      </c>
      <c r="O1201" s="1">
        <v>45000</v>
      </c>
      <c r="P1201" s="1">
        <v>47000</v>
      </c>
      <c r="Q1201" s="1">
        <v>50000</v>
      </c>
      <c r="R1201" s="1">
        <v>53000</v>
      </c>
      <c r="S1201" s="1">
        <v>41000</v>
      </c>
      <c r="T1201" s="1">
        <v>32000</v>
      </c>
      <c r="U1201" s="1">
        <v>28000</v>
      </c>
      <c r="V1201" s="29">
        <v>0.52370000000000005</v>
      </c>
      <c r="X1201" s="35">
        <v>0.49985003306109588</v>
      </c>
      <c r="Y1201" s="35">
        <v>0.48999971348701221</v>
      </c>
      <c r="Z1201" s="35">
        <v>0.51260004216285404</v>
      </c>
      <c r="AA1201" s="35">
        <v>0.51329202215552505</v>
      </c>
      <c r="AB1201" s="35">
        <v>0.52307803843551115</v>
      </c>
      <c r="AC1201" s="35">
        <v>0.5188800367328017</v>
      </c>
      <c r="AD1201" s="35">
        <v>0.52318894508565772</v>
      </c>
      <c r="AE1201" s="35">
        <v>0.52563685124020199</v>
      </c>
      <c r="AF1201" s="35">
        <v>0.5305798435127651</v>
      </c>
      <c r="AG1201" s="35">
        <v>0.52988125159169075</v>
      </c>
      <c r="AH1201" s="35">
        <v>0.53694955948938294</v>
      </c>
      <c r="AI1201" s="35">
        <v>0.54531591482249098</v>
      </c>
      <c r="AK1201" s="28">
        <f t="shared" si="262"/>
        <v>7497.750495916438</v>
      </c>
      <c r="AL1201" s="28">
        <f t="shared" si="263"/>
        <v>8819.9948427662202</v>
      </c>
      <c r="AM1201" s="28">
        <f t="shared" si="264"/>
        <v>11277.20092758279</v>
      </c>
      <c r="AN1201" s="28">
        <f t="shared" si="265"/>
        <v>15912.052686821276</v>
      </c>
      <c r="AO1201" s="28">
        <f t="shared" si="266"/>
        <v>24061.589768033515</v>
      </c>
      <c r="AP1201" s="28">
        <f t="shared" si="267"/>
        <v>23349.601652976078</v>
      </c>
      <c r="AQ1201" s="28">
        <f t="shared" si="268"/>
        <v>24589.880419025914</v>
      </c>
      <c r="AR1201" s="28">
        <f t="shared" si="269"/>
        <v>26281.842562010101</v>
      </c>
      <c r="AS1201" s="28">
        <f t="shared" si="270"/>
        <v>28120.73170617655</v>
      </c>
      <c r="AT1201" s="28">
        <f t="shared" si="271"/>
        <v>21725.131315259321</v>
      </c>
      <c r="AU1201" s="28">
        <f t="shared" si="272"/>
        <v>17182.385903660255</v>
      </c>
      <c r="AV1201" s="28">
        <f t="shared" si="273"/>
        <v>15268.845615029748</v>
      </c>
    </row>
    <row r="1202" spans="1:48" x14ac:dyDescent="0.3">
      <c r="A1202" s="2" t="s">
        <v>2491</v>
      </c>
      <c r="B1202" s="2" t="s">
        <v>2490</v>
      </c>
      <c r="C1202" s="2">
        <v>2506</v>
      </c>
      <c r="D1202" s="2" t="s">
        <v>8</v>
      </c>
      <c r="E1202" s="2">
        <v>905</v>
      </c>
      <c r="F1202" s="2" t="s">
        <v>2696</v>
      </c>
      <c r="G1202" s="2" t="s">
        <v>2742</v>
      </c>
      <c r="H1202" s="8" t="s">
        <v>1294</v>
      </c>
      <c r="J1202" s="1">
        <v>11000</v>
      </c>
      <c r="K1202" s="1">
        <v>13000</v>
      </c>
      <c r="L1202" s="1">
        <v>16000</v>
      </c>
      <c r="M1202" s="1">
        <v>22000</v>
      </c>
      <c r="N1202" s="1">
        <v>33000</v>
      </c>
      <c r="O1202" s="1">
        <v>32000</v>
      </c>
      <c r="P1202" s="1">
        <v>34000</v>
      </c>
      <c r="Q1202" s="1">
        <v>36000</v>
      </c>
      <c r="R1202" s="1">
        <v>38000</v>
      </c>
      <c r="S1202" s="1">
        <v>29000</v>
      </c>
      <c r="T1202" s="1">
        <v>23000</v>
      </c>
      <c r="U1202" s="1">
        <v>20000</v>
      </c>
      <c r="V1202" s="29">
        <v>0.52370000000000005</v>
      </c>
      <c r="X1202" s="35">
        <v>0.49985003306109588</v>
      </c>
      <c r="Y1202" s="35">
        <v>0.48999971348701221</v>
      </c>
      <c r="Z1202" s="35">
        <v>0.51260004216285404</v>
      </c>
      <c r="AA1202" s="35">
        <v>0.51329202215552505</v>
      </c>
      <c r="AB1202" s="35">
        <v>0.52307803843551115</v>
      </c>
      <c r="AC1202" s="35">
        <v>0.5188800367328017</v>
      </c>
      <c r="AD1202" s="35">
        <v>0.52318894508565772</v>
      </c>
      <c r="AE1202" s="35">
        <v>0.52563685124020199</v>
      </c>
      <c r="AF1202" s="35">
        <v>0.5305798435127651</v>
      </c>
      <c r="AG1202" s="35">
        <v>0.52988125159169075</v>
      </c>
      <c r="AH1202" s="35">
        <v>0.53694955948938294</v>
      </c>
      <c r="AI1202" s="35">
        <v>0.54531591482249098</v>
      </c>
      <c r="AK1202" s="28">
        <f t="shared" si="262"/>
        <v>5498.3503636720543</v>
      </c>
      <c r="AL1202" s="28">
        <f t="shared" si="263"/>
        <v>6369.9962753311584</v>
      </c>
      <c r="AM1202" s="28">
        <f t="shared" si="264"/>
        <v>8201.6006746056646</v>
      </c>
      <c r="AN1202" s="28">
        <f t="shared" si="265"/>
        <v>11292.424487421551</v>
      </c>
      <c r="AO1202" s="28">
        <f t="shared" si="266"/>
        <v>17261.575268371867</v>
      </c>
      <c r="AP1202" s="28">
        <f t="shared" si="267"/>
        <v>16604.161175449655</v>
      </c>
      <c r="AQ1202" s="28">
        <f t="shared" si="268"/>
        <v>17788.424132912362</v>
      </c>
      <c r="AR1202" s="28">
        <f t="shared" si="269"/>
        <v>18922.926644647272</v>
      </c>
      <c r="AS1202" s="28">
        <f t="shared" si="270"/>
        <v>20162.034053485073</v>
      </c>
      <c r="AT1202" s="28">
        <f t="shared" si="271"/>
        <v>15366.556296159031</v>
      </c>
      <c r="AU1202" s="28">
        <f t="shared" si="272"/>
        <v>12349.839868255807</v>
      </c>
      <c r="AV1202" s="28">
        <f t="shared" si="273"/>
        <v>10906.318296449819</v>
      </c>
    </row>
    <row r="1203" spans="1:48" x14ac:dyDescent="0.3">
      <c r="A1203" s="2" t="s">
        <v>2491</v>
      </c>
      <c r="B1203" s="2" t="s">
        <v>2490</v>
      </c>
      <c r="C1203" s="2">
        <v>2506</v>
      </c>
      <c r="D1203" s="2" t="s">
        <v>8</v>
      </c>
      <c r="E1203" s="2">
        <v>905</v>
      </c>
      <c r="F1203" s="2" t="s">
        <v>2697</v>
      </c>
      <c r="G1203" s="2" t="s">
        <v>2742</v>
      </c>
      <c r="H1203" s="8" t="s">
        <v>2574</v>
      </c>
      <c r="J1203" s="1">
        <v>11000</v>
      </c>
      <c r="K1203" s="1">
        <v>13000</v>
      </c>
      <c r="L1203" s="1">
        <v>16000</v>
      </c>
      <c r="M1203" s="1">
        <v>22000</v>
      </c>
      <c r="N1203" s="1">
        <v>33000</v>
      </c>
      <c r="O1203" s="1">
        <v>32000</v>
      </c>
      <c r="P1203" s="1">
        <v>34000</v>
      </c>
      <c r="Q1203" s="1">
        <v>36000</v>
      </c>
      <c r="R1203" s="1">
        <v>38000</v>
      </c>
      <c r="S1203" s="1">
        <v>29000</v>
      </c>
      <c r="T1203" s="1">
        <v>23000</v>
      </c>
      <c r="U1203" s="1">
        <v>20000</v>
      </c>
      <c r="V1203" s="29">
        <v>0.52370000000000005</v>
      </c>
      <c r="X1203" s="35">
        <v>0.49985003306109588</v>
      </c>
      <c r="Y1203" s="35">
        <v>0.48999971348701221</v>
      </c>
      <c r="Z1203" s="35">
        <v>0.51260004216285404</v>
      </c>
      <c r="AA1203" s="35">
        <v>0.51329202215552505</v>
      </c>
      <c r="AB1203" s="35">
        <v>0.52307803843551115</v>
      </c>
      <c r="AC1203" s="35">
        <v>0.5188800367328017</v>
      </c>
      <c r="AD1203" s="35">
        <v>0.52318894508565772</v>
      </c>
      <c r="AE1203" s="35">
        <v>0.52563685124020199</v>
      </c>
      <c r="AF1203" s="35">
        <v>0.5305798435127651</v>
      </c>
      <c r="AG1203" s="35">
        <v>0.52988125159169075</v>
      </c>
      <c r="AH1203" s="35">
        <v>0.53694955948938294</v>
      </c>
      <c r="AI1203" s="35">
        <v>0.54531591482249098</v>
      </c>
      <c r="AK1203" s="28">
        <f t="shared" si="262"/>
        <v>5498.3503636720543</v>
      </c>
      <c r="AL1203" s="28">
        <f t="shared" si="263"/>
        <v>6369.9962753311584</v>
      </c>
      <c r="AM1203" s="28">
        <f t="shared" si="264"/>
        <v>8201.6006746056646</v>
      </c>
      <c r="AN1203" s="28">
        <f t="shared" si="265"/>
        <v>11292.424487421551</v>
      </c>
      <c r="AO1203" s="28">
        <f t="shared" si="266"/>
        <v>17261.575268371867</v>
      </c>
      <c r="AP1203" s="28">
        <f t="shared" si="267"/>
        <v>16604.161175449655</v>
      </c>
      <c r="AQ1203" s="28">
        <f t="shared" si="268"/>
        <v>17788.424132912362</v>
      </c>
      <c r="AR1203" s="28">
        <f t="shared" si="269"/>
        <v>18922.926644647272</v>
      </c>
      <c r="AS1203" s="28">
        <f t="shared" si="270"/>
        <v>20162.034053485073</v>
      </c>
      <c r="AT1203" s="28">
        <f t="shared" si="271"/>
        <v>15366.556296159031</v>
      </c>
      <c r="AU1203" s="28">
        <f t="shared" si="272"/>
        <v>12349.839868255807</v>
      </c>
      <c r="AV1203" s="28">
        <f t="shared" si="273"/>
        <v>10906.318296449819</v>
      </c>
    </row>
    <row r="1204" spans="1:48" x14ac:dyDescent="0.3">
      <c r="A1204" s="2" t="s">
        <v>2491</v>
      </c>
      <c r="B1204" s="2" t="s">
        <v>2490</v>
      </c>
      <c r="C1204" s="2">
        <v>2506</v>
      </c>
      <c r="D1204" s="2" t="s">
        <v>8</v>
      </c>
      <c r="E1204" s="2">
        <v>905</v>
      </c>
      <c r="F1204" s="2" t="s">
        <v>2698</v>
      </c>
      <c r="G1204" s="2" t="s">
        <v>2742</v>
      </c>
      <c r="H1204" s="8" t="s">
        <v>1295</v>
      </c>
      <c r="J1204" s="1">
        <v>11000</v>
      </c>
      <c r="K1204" s="1">
        <v>13000</v>
      </c>
      <c r="L1204" s="1">
        <v>16000</v>
      </c>
      <c r="M1204" s="1">
        <v>22000</v>
      </c>
      <c r="N1204" s="1">
        <v>33000</v>
      </c>
      <c r="O1204" s="1">
        <v>32000</v>
      </c>
      <c r="P1204" s="1">
        <v>34000</v>
      </c>
      <c r="Q1204" s="1">
        <v>36000</v>
      </c>
      <c r="R1204" s="1">
        <v>38000</v>
      </c>
      <c r="S1204" s="1">
        <v>29000</v>
      </c>
      <c r="T1204" s="1">
        <v>23000</v>
      </c>
      <c r="U1204" s="1">
        <v>20000</v>
      </c>
      <c r="V1204" s="29">
        <v>0.52370000000000005</v>
      </c>
      <c r="X1204" s="35">
        <v>0.49985003306109588</v>
      </c>
      <c r="Y1204" s="35">
        <v>0.48999971348701221</v>
      </c>
      <c r="Z1204" s="35">
        <v>0.51260004216285404</v>
      </c>
      <c r="AA1204" s="35">
        <v>0.51329202215552505</v>
      </c>
      <c r="AB1204" s="35">
        <v>0.52307803843551115</v>
      </c>
      <c r="AC1204" s="35">
        <v>0.5188800367328017</v>
      </c>
      <c r="AD1204" s="35">
        <v>0.52318894508565772</v>
      </c>
      <c r="AE1204" s="35">
        <v>0.52563685124020199</v>
      </c>
      <c r="AF1204" s="35">
        <v>0.5305798435127651</v>
      </c>
      <c r="AG1204" s="35">
        <v>0.52988125159169075</v>
      </c>
      <c r="AH1204" s="35">
        <v>0.53694955948938294</v>
      </c>
      <c r="AI1204" s="35">
        <v>0.54531591482249098</v>
      </c>
      <c r="AK1204" s="28">
        <f t="shared" si="262"/>
        <v>5498.3503636720543</v>
      </c>
      <c r="AL1204" s="28">
        <f t="shared" si="263"/>
        <v>6369.9962753311584</v>
      </c>
      <c r="AM1204" s="28">
        <f t="shared" si="264"/>
        <v>8201.6006746056646</v>
      </c>
      <c r="AN1204" s="28">
        <f t="shared" si="265"/>
        <v>11292.424487421551</v>
      </c>
      <c r="AO1204" s="28">
        <f t="shared" si="266"/>
        <v>17261.575268371867</v>
      </c>
      <c r="AP1204" s="28">
        <f t="shared" si="267"/>
        <v>16604.161175449655</v>
      </c>
      <c r="AQ1204" s="28">
        <f t="shared" si="268"/>
        <v>17788.424132912362</v>
      </c>
      <c r="AR1204" s="28">
        <f t="shared" si="269"/>
        <v>18922.926644647272</v>
      </c>
      <c r="AS1204" s="28">
        <f t="shared" si="270"/>
        <v>20162.034053485073</v>
      </c>
      <c r="AT1204" s="28">
        <f t="shared" si="271"/>
        <v>15366.556296159031</v>
      </c>
      <c r="AU1204" s="28">
        <f t="shared" si="272"/>
        <v>12349.839868255807</v>
      </c>
      <c r="AV1204" s="28">
        <f t="shared" si="273"/>
        <v>10906.318296449819</v>
      </c>
    </row>
    <row r="1205" spans="1:48" x14ac:dyDescent="0.3">
      <c r="A1205" s="2" t="s">
        <v>2491</v>
      </c>
      <c r="B1205" s="2" t="s">
        <v>2490</v>
      </c>
      <c r="C1205" s="2">
        <v>2506</v>
      </c>
      <c r="D1205" s="2" t="s">
        <v>8</v>
      </c>
      <c r="E1205" s="2">
        <v>905</v>
      </c>
      <c r="F1205" s="2" t="s">
        <v>2699</v>
      </c>
      <c r="G1205" s="2" t="s">
        <v>2742</v>
      </c>
      <c r="H1205" s="8" t="s">
        <v>2575</v>
      </c>
      <c r="J1205" s="1">
        <v>11000</v>
      </c>
      <c r="K1205" s="1">
        <v>13000</v>
      </c>
      <c r="L1205" s="1">
        <v>16000</v>
      </c>
      <c r="M1205" s="1">
        <v>22000</v>
      </c>
      <c r="N1205" s="1">
        <v>33000</v>
      </c>
      <c r="O1205" s="1">
        <v>32000</v>
      </c>
      <c r="P1205" s="1">
        <v>34000</v>
      </c>
      <c r="Q1205" s="1">
        <v>36000</v>
      </c>
      <c r="R1205" s="1">
        <v>38000</v>
      </c>
      <c r="S1205" s="1">
        <v>29000</v>
      </c>
      <c r="T1205" s="1">
        <v>23000</v>
      </c>
      <c r="U1205" s="1">
        <v>20000</v>
      </c>
      <c r="V1205" s="29">
        <v>0.52370000000000005</v>
      </c>
      <c r="X1205" s="35">
        <v>0.49985003306109588</v>
      </c>
      <c r="Y1205" s="35">
        <v>0.48999971348701221</v>
      </c>
      <c r="Z1205" s="35">
        <v>0.51260004216285404</v>
      </c>
      <c r="AA1205" s="35">
        <v>0.51329202215552505</v>
      </c>
      <c r="AB1205" s="35">
        <v>0.52307803843551115</v>
      </c>
      <c r="AC1205" s="35">
        <v>0.5188800367328017</v>
      </c>
      <c r="AD1205" s="35">
        <v>0.52318894508565772</v>
      </c>
      <c r="AE1205" s="35">
        <v>0.52563685124020199</v>
      </c>
      <c r="AF1205" s="35">
        <v>0.5305798435127651</v>
      </c>
      <c r="AG1205" s="35">
        <v>0.52988125159169075</v>
      </c>
      <c r="AH1205" s="35">
        <v>0.53694955948938294</v>
      </c>
      <c r="AI1205" s="35">
        <v>0.54531591482249098</v>
      </c>
      <c r="AK1205" s="28">
        <f t="shared" si="262"/>
        <v>5498.3503636720543</v>
      </c>
      <c r="AL1205" s="28">
        <f t="shared" si="263"/>
        <v>6369.9962753311584</v>
      </c>
      <c r="AM1205" s="28">
        <f t="shared" si="264"/>
        <v>8201.6006746056646</v>
      </c>
      <c r="AN1205" s="28">
        <f t="shared" si="265"/>
        <v>11292.424487421551</v>
      </c>
      <c r="AO1205" s="28">
        <f t="shared" si="266"/>
        <v>17261.575268371867</v>
      </c>
      <c r="AP1205" s="28">
        <f t="shared" si="267"/>
        <v>16604.161175449655</v>
      </c>
      <c r="AQ1205" s="28">
        <f t="shared" si="268"/>
        <v>17788.424132912362</v>
      </c>
      <c r="AR1205" s="28">
        <f t="shared" si="269"/>
        <v>18922.926644647272</v>
      </c>
      <c r="AS1205" s="28">
        <f t="shared" si="270"/>
        <v>20162.034053485073</v>
      </c>
      <c r="AT1205" s="28">
        <f t="shared" si="271"/>
        <v>15366.556296159031</v>
      </c>
      <c r="AU1205" s="28">
        <f t="shared" si="272"/>
        <v>12349.839868255807</v>
      </c>
      <c r="AV1205" s="28">
        <f t="shared" si="273"/>
        <v>10906.318296449819</v>
      </c>
    </row>
    <row r="1206" spans="1:48" x14ac:dyDescent="0.3">
      <c r="A1206" s="2" t="s">
        <v>2491</v>
      </c>
      <c r="B1206" s="2" t="s">
        <v>2490</v>
      </c>
      <c r="C1206" s="2">
        <v>2506</v>
      </c>
      <c r="D1206" s="2" t="s">
        <v>8</v>
      </c>
      <c r="E1206" s="2">
        <v>905</v>
      </c>
      <c r="F1206" s="2" t="s">
        <v>2700</v>
      </c>
      <c r="G1206" s="2" t="s">
        <v>2742</v>
      </c>
      <c r="H1206" s="8" t="s">
        <v>2576</v>
      </c>
      <c r="J1206" s="1">
        <v>10000</v>
      </c>
      <c r="K1206" s="1">
        <v>12000</v>
      </c>
      <c r="L1206" s="1">
        <v>15000</v>
      </c>
      <c r="M1206" s="1">
        <v>21000</v>
      </c>
      <c r="N1206" s="1">
        <v>31000</v>
      </c>
      <c r="O1206" s="1">
        <v>30000</v>
      </c>
      <c r="P1206" s="1">
        <v>31000</v>
      </c>
      <c r="Q1206" s="1">
        <v>33000</v>
      </c>
      <c r="R1206" s="1">
        <v>35000</v>
      </c>
      <c r="S1206" s="1">
        <v>27000</v>
      </c>
      <c r="T1206" s="1">
        <v>21000</v>
      </c>
      <c r="U1206" s="1">
        <v>19000</v>
      </c>
      <c r="V1206" s="29">
        <v>0.52370000000000005</v>
      </c>
      <c r="X1206" s="35">
        <v>0.49985003306109588</v>
      </c>
      <c r="Y1206" s="35">
        <v>0.48999971348701221</v>
      </c>
      <c r="Z1206" s="35">
        <v>0.51260004216285404</v>
      </c>
      <c r="AA1206" s="35">
        <v>0.51329202215552505</v>
      </c>
      <c r="AB1206" s="35">
        <v>0.52307803843551115</v>
      </c>
      <c r="AC1206" s="35">
        <v>0.5188800367328017</v>
      </c>
      <c r="AD1206" s="35">
        <v>0.52318894508565772</v>
      </c>
      <c r="AE1206" s="35">
        <v>0.52563685124020199</v>
      </c>
      <c r="AF1206" s="35">
        <v>0.5305798435127651</v>
      </c>
      <c r="AG1206" s="35">
        <v>0.52988125159169075</v>
      </c>
      <c r="AH1206" s="35">
        <v>0.53694955948938294</v>
      </c>
      <c r="AI1206" s="35">
        <v>0.54531591482249098</v>
      </c>
      <c r="AK1206" s="28">
        <f t="shared" si="262"/>
        <v>4998.5003306109584</v>
      </c>
      <c r="AL1206" s="28">
        <f t="shared" si="263"/>
        <v>5879.9965618441465</v>
      </c>
      <c r="AM1206" s="28">
        <f t="shared" si="264"/>
        <v>7689.0006324428105</v>
      </c>
      <c r="AN1206" s="28">
        <f t="shared" si="265"/>
        <v>10779.132465266026</v>
      </c>
      <c r="AO1206" s="28">
        <f t="shared" si="266"/>
        <v>16215.419191500845</v>
      </c>
      <c r="AP1206" s="28">
        <f t="shared" si="267"/>
        <v>15566.401101984051</v>
      </c>
      <c r="AQ1206" s="28">
        <f t="shared" si="268"/>
        <v>16218.85729765539</v>
      </c>
      <c r="AR1206" s="28">
        <f t="shared" si="269"/>
        <v>17346.016090926667</v>
      </c>
      <c r="AS1206" s="28">
        <f t="shared" si="270"/>
        <v>18570.294522946777</v>
      </c>
      <c r="AT1206" s="28">
        <f t="shared" si="271"/>
        <v>14306.79379297565</v>
      </c>
      <c r="AU1206" s="28">
        <f t="shared" si="272"/>
        <v>11275.940749277042</v>
      </c>
      <c r="AV1206" s="28">
        <f t="shared" si="273"/>
        <v>10361.002381627328</v>
      </c>
    </row>
    <row r="1207" spans="1:48" x14ac:dyDescent="0.3">
      <c r="A1207" s="2" t="s">
        <v>2491</v>
      </c>
      <c r="B1207" s="2" t="s">
        <v>2490</v>
      </c>
      <c r="C1207" s="2">
        <v>2506</v>
      </c>
      <c r="D1207" s="2" t="s">
        <v>8</v>
      </c>
      <c r="E1207" s="2">
        <v>905</v>
      </c>
      <c r="F1207" s="2" t="s">
        <v>2701</v>
      </c>
      <c r="G1207" s="2" t="s">
        <v>2742</v>
      </c>
      <c r="H1207" s="8" t="s">
        <v>2577</v>
      </c>
      <c r="J1207" s="1">
        <v>10000</v>
      </c>
      <c r="K1207" s="1">
        <v>12000</v>
      </c>
      <c r="L1207" s="1">
        <v>15000</v>
      </c>
      <c r="M1207" s="1">
        <v>21000</v>
      </c>
      <c r="N1207" s="1">
        <v>31000</v>
      </c>
      <c r="O1207" s="1">
        <v>30000</v>
      </c>
      <c r="P1207" s="1">
        <v>31000</v>
      </c>
      <c r="Q1207" s="1">
        <v>33000</v>
      </c>
      <c r="R1207" s="1">
        <v>35000</v>
      </c>
      <c r="S1207" s="1">
        <v>27000</v>
      </c>
      <c r="T1207" s="1">
        <v>21000</v>
      </c>
      <c r="U1207" s="1">
        <v>19000</v>
      </c>
      <c r="V1207" s="29">
        <v>0.52370000000000005</v>
      </c>
      <c r="X1207" s="35">
        <v>0.49985003306109588</v>
      </c>
      <c r="Y1207" s="35">
        <v>0.48999971348701221</v>
      </c>
      <c r="Z1207" s="35">
        <v>0.51260004216285404</v>
      </c>
      <c r="AA1207" s="35">
        <v>0.51329202215552505</v>
      </c>
      <c r="AB1207" s="35">
        <v>0.52307803843551115</v>
      </c>
      <c r="AC1207" s="35">
        <v>0.5188800367328017</v>
      </c>
      <c r="AD1207" s="35">
        <v>0.52318894508565772</v>
      </c>
      <c r="AE1207" s="35">
        <v>0.52563685124020199</v>
      </c>
      <c r="AF1207" s="35">
        <v>0.5305798435127651</v>
      </c>
      <c r="AG1207" s="35">
        <v>0.52988125159169075</v>
      </c>
      <c r="AH1207" s="35">
        <v>0.53694955948938294</v>
      </c>
      <c r="AI1207" s="35">
        <v>0.54531591482249098</v>
      </c>
      <c r="AK1207" s="28">
        <f t="shared" si="262"/>
        <v>4998.5003306109584</v>
      </c>
      <c r="AL1207" s="28">
        <f t="shared" si="263"/>
        <v>5879.9965618441465</v>
      </c>
      <c r="AM1207" s="28">
        <f t="shared" si="264"/>
        <v>7689.0006324428105</v>
      </c>
      <c r="AN1207" s="28">
        <f t="shared" si="265"/>
        <v>10779.132465266026</v>
      </c>
      <c r="AO1207" s="28">
        <f t="shared" si="266"/>
        <v>16215.419191500845</v>
      </c>
      <c r="AP1207" s="28">
        <f t="shared" si="267"/>
        <v>15566.401101984051</v>
      </c>
      <c r="AQ1207" s="28">
        <f t="shared" si="268"/>
        <v>16218.85729765539</v>
      </c>
      <c r="AR1207" s="28">
        <f t="shared" si="269"/>
        <v>17346.016090926667</v>
      </c>
      <c r="AS1207" s="28">
        <f t="shared" si="270"/>
        <v>18570.294522946777</v>
      </c>
      <c r="AT1207" s="28">
        <f t="shared" si="271"/>
        <v>14306.79379297565</v>
      </c>
      <c r="AU1207" s="28">
        <f t="shared" si="272"/>
        <v>11275.940749277042</v>
      </c>
      <c r="AV1207" s="28">
        <f t="shared" si="273"/>
        <v>10361.002381627328</v>
      </c>
    </row>
    <row r="1208" spans="1:48" x14ac:dyDescent="0.3">
      <c r="A1208" s="2" t="s">
        <v>2491</v>
      </c>
      <c r="B1208" s="2" t="s">
        <v>2490</v>
      </c>
      <c r="C1208" s="2">
        <v>2506</v>
      </c>
      <c r="D1208" s="2" t="s">
        <v>8</v>
      </c>
      <c r="E1208" s="2">
        <v>905</v>
      </c>
      <c r="F1208" s="2" t="s">
        <v>2702</v>
      </c>
      <c r="G1208" s="2" t="s">
        <v>2742</v>
      </c>
      <c r="H1208" s="8" t="s">
        <v>1297</v>
      </c>
      <c r="J1208" s="1">
        <v>10000</v>
      </c>
      <c r="K1208" s="1">
        <v>12000</v>
      </c>
      <c r="L1208" s="1">
        <v>15000</v>
      </c>
      <c r="M1208" s="1">
        <v>21000</v>
      </c>
      <c r="N1208" s="1">
        <v>31000</v>
      </c>
      <c r="O1208" s="1">
        <v>30000</v>
      </c>
      <c r="P1208" s="1">
        <v>31000</v>
      </c>
      <c r="Q1208" s="1">
        <v>33000</v>
      </c>
      <c r="R1208" s="1">
        <v>35000</v>
      </c>
      <c r="S1208" s="1">
        <v>27000</v>
      </c>
      <c r="T1208" s="1">
        <v>21000</v>
      </c>
      <c r="U1208" s="1">
        <v>19000</v>
      </c>
      <c r="V1208" s="29">
        <v>0.52370000000000005</v>
      </c>
      <c r="X1208" s="35">
        <v>0.49985003306109588</v>
      </c>
      <c r="Y1208" s="35">
        <v>0.48999971348701221</v>
      </c>
      <c r="Z1208" s="35">
        <v>0.51260004216285404</v>
      </c>
      <c r="AA1208" s="35">
        <v>0.51329202215552505</v>
      </c>
      <c r="AB1208" s="35">
        <v>0.52307803843551115</v>
      </c>
      <c r="AC1208" s="35">
        <v>0.5188800367328017</v>
      </c>
      <c r="AD1208" s="35">
        <v>0.52318894508565772</v>
      </c>
      <c r="AE1208" s="35">
        <v>0.52563685124020199</v>
      </c>
      <c r="AF1208" s="35">
        <v>0.5305798435127651</v>
      </c>
      <c r="AG1208" s="35">
        <v>0.52988125159169075</v>
      </c>
      <c r="AH1208" s="35">
        <v>0.53694955948938294</v>
      </c>
      <c r="AI1208" s="35">
        <v>0.54531591482249098</v>
      </c>
      <c r="AK1208" s="28">
        <f t="shared" si="262"/>
        <v>4998.5003306109584</v>
      </c>
      <c r="AL1208" s="28">
        <f t="shared" si="263"/>
        <v>5879.9965618441465</v>
      </c>
      <c r="AM1208" s="28">
        <f t="shared" si="264"/>
        <v>7689.0006324428105</v>
      </c>
      <c r="AN1208" s="28">
        <f t="shared" si="265"/>
        <v>10779.132465266026</v>
      </c>
      <c r="AO1208" s="28">
        <f t="shared" si="266"/>
        <v>16215.419191500845</v>
      </c>
      <c r="AP1208" s="28">
        <f t="shared" si="267"/>
        <v>15566.401101984051</v>
      </c>
      <c r="AQ1208" s="28">
        <f t="shared" si="268"/>
        <v>16218.85729765539</v>
      </c>
      <c r="AR1208" s="28">
        <f t="shared" si="269"/>
        <v>17346.016090926667</v>
      </c>
      <c r="AS1208" s="28">
        <f t="shared" si="270"/>
        <v>18570.294522946777</v>
      </c>
      <c r="AT1208" s="28">
        <f t="shared" si="271"/>
        <v>14306.79379297565</v>
      </c>
      <c r="AU1208" s="28">
        <f t="shared" si="272"/>
        <v>11275.940749277042</v>
      </c>
      <c r="AV1208" s="28">
        <f t="shared" si="273"/>
        <v>10361.002381627328</v>
      </c>
    </row>
    <row r="1209" spans="1:48" x14ac:dyDescent="0.3">
      <c r="A1209" s="2" t="s">
        <v>2491</v>
      </c>
      <c r="B1209" s="2" t="s">
        <v>2490</v>
      </c>
      <c r="C1209" s="2">
        <v>2506</v>
      </c>
      <c r="D1209" s="2" t="s">
        <v>8</v>
      </c>
      <c r="E1209" s="2">
        <v>905</v>
      </c>
      <c r="F1209" s="2" t="s">
        <v>2703</v>
      </c>
      <c r="G1209" s="2" t="s">
        <v>2742</v>
      </c>
      <c r="H1209" s="8" t="s">
        <v>2578</v>
      </c>
      <c r="J1209" s="1">
        <v>10000</v>
      </c>
      <c r="K1209" s="1">
        <v>12000</v>
      </c>
      <c r="L1209" s="1">
        <v>15000</v>
      </c>
      <c r="M1209" s="1">
        <v>21000</v>
      </c>
      <c r="N1209" s="1">
        <v>31000</v>
      </c>
      <c r="O1209" s="1">
        <v>30000</v>
      </c>
      <c r="P1209" s="1">
        <v>31000</v>
      </c>
      <c r="Q1209" s="1">
        <v>33000</v>
      </c>
      <c r="R1209" s="1">
        <v>35000</v>
      </c>
      <c r="S1209" s="1">
        <v>27000</v>
      </c>
      <c r="T1209" s="1">
        <v>21000</v>
      </c>
      <c r="U1209" s="1">
        <v>19000</v>
      </c>
      <c r="V1209" s="29">
        <v>0.52370000000000005</v>
      </c>
      <c r="X1209" s="35">
        <v>0.49985003306109588</v>
      </c>
      <c r="Y1209" s="35">
        <v>0.48999971348701221</v>
      </c>
      <c r="Z1209" s="35">
        <v>0.51260004216285404</v>
      </c>
      <c r="AA1209" s="35">
        <v>0.51329202215552505</v>
      </c>
      <c r="AB1209" s="35">
        <v>0.52307803843551115</v>
      </c>
      <c r="AC1209" s="35">
        <v>0.5188800367328017</v>
      </c>
      <c r="AD1209" s="35">
        <v>0.52318894508565772</v>
      </c>
      <c r="AE1209" s="35">
        <v>0.52563685124020199</v>
      </c>
      <c r="AF1209" s="35">
        <v>0.5305798435127651</v>
      </c>
      <c r="AG1209" s="35">
        <v>0.52988125159169075</v>
      </c>
      <c r="AH1209" s="35">
        <v>0.53694955948938294</v>
      </c>
      <c r="AI1209" s="35">
        <v>0.54531591482249098</v>
      </c>
      <c r="AK1209" s="28">
        <f t="shared" si="262"/>
        <v>4998.5003306109584</v>
      </c>
      <c r="AL1209" s="28">
        <f t="shared" si="263"/>
        <v>5879.9965618441465</v>
      </c>
      <c r="AM1209" s="28">
        <f t="shared" si="264"/>
        <v>7689.0006324428105</v>
      </c>
      <c r="AN1209" s="28">
        <f t="shared" si="265"/>
        <v>10779.132465266026</v>
      </c>
      <c r="AO1209" s="28">
        <f t="shared" si="266"/>
        <v>16215.419191500845</v>
      </c>
      <c r="AP1209" s="28">
        <f t="shared" si="267"/>
        <v>15566.401101984051</v>
      </c>
      <c r="AQ1209" s="28">
        <f t="shared" si="268"/>
        <v>16218.85729765539</v>
      </c>
      <c r="AR1209" s="28">
        <f t="shared" si="269"/>
        <v>17346.016090926667</v>
      </c>
      <c r="AS1209" s="28">
        <f t="shared" si="270"/>
        <v>18570.294522946777</v>
      </c>
      <c r="AT1209" s="28">
        <f t="shared" si="271"/>
        <v>14306.79379297565</v>
      </c>
      <c r="AU1209" s="28">
        <f t="shared" si="272"/>
        <v>11275.940749277042</v>
      </c>
      <c r="AV1209" s="28">
        <f t="shared" si="273"/>
        <v>10361.002381627328</v>
      </c>
    </row>
    <row r="1210" spans="1:48" x14ac:dyDescent="0.3">
      <c r="A1210" s="2" t="s">
        <v>2491</v>
      </c>
      <c r="B1210" s="2" t="s">
        <v>2490</v>
      </c>
      <c r="C1210" s="2">
        <v>2506</v>
      </c>
      <c r="D1210" s="2" t="s">
        <v>8</v>
      </c>
      <c r="E1210" s="2">
        <v>905</v>
      </c>
      <c r="F1210" s="2" t="s">
        <v>2704</v>
      </c>
      <c r="G1210" s="2" t="s">
        <v>2742</v>
      </c>
      <c r="H1210" s="8" t="s">
        <v>2579</v>
      </c>
      <c r="J1210" s="1">
        <v>9000</v>
      </c>
      <c r="K1210" s="1">
        <v>10000</v>
      </c>
      <c r="L1210" s="1">
        <v>13000</v>
      </c>
      <c r="M1210" s="1">
        <v>18000</v>
      </c>
      <c r="N1210" s="1">
        <v>27000</v>
      </c>
      <c r="O1210" s="1">
        <v>26000</v>
      </c>
      <c r="P1210" s="1">
        <v>27000</v>
      </c>
      <c r="Q1210" s="1">
        <v>29000</v>
      </c>
      <c r="R1210" s="1">
        <v>30000</v>
      </c>
      <c r="S1210" s="1">
        <v>23000</v>
      </c>
      <c r="T1210" s="1">
        <v>18000</v>
      </c>
      <c r="U1210" s="1">
        <v>16000</v>
      </c>
      <c r="V1210" s="29">
        <v>0.52370000000000005</v>
      </c>
      <c r="X1210" s="35">
        <v>0.49985003306109588</v>
      </c>
      <c r="Y1210" s="35">
        <v>0.48999971348701221</v>
      </c>
      <c r="Z1210" s="35">
        <v>0.51260004216285404</v>
      </c>
      <c r="AA1210" s="35">
        <v>0.51329202215552505</v>
      </c>
      <c r="AB1210" s="35">
        <v>0.52307803843551115</v>
      </c>
      <c r="AC1210" s="35">
        <v>0.5188800367328017</v>
      </c>
      <c r="AD1210" s="35">
        <v>0.52318894508565772</v>
      </c>
      <c r="AE1210" s="35">
        <v>0.52563685124020199</v>
      </c>
      <c r="AF1210" s="35">
        <v>0.5305798435127651</v>
      </c>
      <c r="AG1210" s="35">
        <v>0.52988125159169075</v>
      </c>
      <c r="AH1210" s="35">
        <v>0.53694955948938294</v>
      </c>
      <c r="AI1210" s="35">
        <v>0.54531591482249098</v>
      </c>
      <c r="AK1210" s="28">
        <f t="shared" si="262"/>
        <v>4498.6502975498624</v>
      </c>
      <c r="AL1210" s="28">
        <f t="shared" si="263"/>
        <v>4899.997134870122</v>
      </c>
      <c r="AM1210" s="28">
        <f t="shared" si="264"/>
        <v>6663.8005481171022</v>
      </c>
      <c r="AN1210" s="28">
        <f t="shared" si="265"/>
        <v>9239.2563987994508</v>
      </c>
      <c r="AO1210" s="28">
        <f t="shared" si="266"/>
        <v>14123.1070377588</v>
      </c>
      <c r="AP1210" s="28">
        <f t="shared" si="267"/>
        <v>13490.880955052844</v>
      </c>
      <c r="AQ1210" s="28">
        <f t="shared" si="268"/>
        <v>14126.101517312758</v>
      </c>
      <c r="AR1210" s="28">
        <f t="shared" si="269"/>
        <v>15243.468685965858</v>
      </c>
      <c r="AS1210" s="28">
        <f t="shared" si="270"/>
        <v>15917.395305382954</v>
      </c>
      <c r="AT1210" s="28">
        <f t="shared" si="271"/>
        <v>12187.268786608887</v>
      </c>
      <c r="AU1210" s="28">
        <f t="shared" si="272"/>
        <v>9665.0920708088925</v>
      </c>
      <c r="AV1210" s="28">
        <f t="shared" si="273"/>
        <v>8725.0546371598557</v>
      </c>
    </row>
    <row r="1211" spans="1:48" x14ac:dyDescent="0.3">
      <c r="A1211" s="2" t="s">
        <v>2491</v>
      </c>
      <c r="B1211" s="2" t="s">
        <v>2490</v>
      </c>
      <c r="C1211" s="2">
        <v>2506</v>
      </c>
      <c r="D1211" s="2" t="s">
        <v>8</v>
      </c>
      <c r="E1211" s="2">
        <v>905</v>
      </c>
      <c r="F1211" s="2" t="s">
        <v>2705</v>
      </c>
      <c r="G1211" s="2" t="s">
        <v>2742</v>
      </c>
      <c r="H1211" s="8" t="s">
        <v>2580</v>
      </c>
      <c r="J1211" s="1">
        <v>7000</v>
      </c>
      <c r="K1211" s="1">
        <v>9000</v>
      </c>
      <c r="L1211" s="1">
        <v>11000</v>
      </c>
      <c r="M1211" s="1">
        <v>15000</v>
      </c>
      <c r="N1211" s="1">
        <v>23000</v>
      </c>
      <c r="O1211" s="1">
        <v>22000</v>
      </c>
      <c r="P1211" s="1">
        <v>23000</v>
      </c>
      <c r="Q1211" s="1">
        <v>24000</v>
      </c>
      <c r="R1211" s="1">
        <v>26000</v>
      </c>
      <c r="S1211" s="1">
        <v>20000</v>
      </c>
      <c r="T1211" s="1">
        <v>16000</v>
      </c>
      <c r="U1211" s="1">
        <v>14000</v>
      </c>
      <c r="V1211" s="29">
        <v>0.52370000000000005</v>
      </c>
      <c r="X1211" s="35">
        <v>0.49985003306109588</v>
      </c>
      <c r="Y1211" s="35">
        <v>0.48999971348701221</v>
      </c>
      <c r="Z1211" s="35">
        <v>0.51260004216285404</v>
      </c>
      <c r="AA1211" s="35">
        <v>0.51329202215552505</v>
      </c>
      <c r="AB1211" s="35">
        <v>0.52307803843551115</v>
      </c>
      <c r="AC1211" s="35">
        <v>0.5188800367328017</v>
      </c>
      <c r="AD1211" s="35">
        <v>0.52318894508565772</v>
      </c>
      <c r="AE1211" s="35">
        <v>0.52563685124020199</v>
      </c>
      <c r="AF1211" s="35">
        <v>0.5305798435127651</v>
      </c>
      <c r="AG1211" s="35">
        <v>0.52988125159169075</v>
      </c>
      <c r="AH1211" s="35">
        <v>0.53694955948938294</v>
      </c>
      <c r="AI1211" s="35">
        <v>0.54531591482249098</v>
      </c>
      <c r="AK1211" s="28">
        <f t="shared" si="262"/>
        <v>3498.950231427671</v>
      </c>
      <c r="AL1211" s="28">
        <f t="shared" si="263"/>
        <v>4409.9974213831101</v>
      </c>
      <c r="AM1211" s="28">
        <f t="shared" si="264"/>
        <v>5638.6004637913948</v>
      </c>
      <c r="AN1211" s="28">
        <f t="shared" si="265"/>
        <v>7699.3803323328757</v>
      </c>
      <c r="AO1211" s="28">
        <f t="shared" si="266"/>
        <v>12030.794884016757</v>
      </c>
      <c r="AP1211" s="28">
        <f t="shared" si="267"/>
        <v>11415.360808121637</v>
      </c>
      <c r="AQ1211" s="28">
        <f t="shared" si="268"/>
        <v>12033.345736970128</v>
      </c>
      <c r="AR1211" s="28">
        <f t="shared" si="269"/>
        <v>12615.284429764848</v>
      </c>
      <c r="AS1211" s="28">
        <f t="shared" si="270"/>
        <v>13795.075931331892</v>
      </c>
      <c r="AT1211" s="28">
        <f t="shared" si="271"/>
        <v>10597.625031833815</v>
      </c>
      <c r="AU1211" s="28">
        <f t="shared" si="272"/>
        <v>8591.1929518301276</v>
      </c>
      <c r="AV1211" s="28">
        <f t="shared" si="273"/>
        <v>7634.422807514874</v>
      </c>
    </row>
    <row r="1212" spans="1:48" x14ac:dyDescent="0.3">
      <c r="A1212" s="2" t="s">
        <v>2491</v>
      </c>
      <c r="B1212" s="2" t="s">
        <v>2490</v>
      </c>
      <c r="C1212" s="2">
        <v>2506</v>
      </c>
      <c r="D1212" s="2" t="s">
        <v>8</v>
      </c>
      <c r="E1212" s="2">
        <v>905</v>
      </c>
      <c r="F1212" s="2">
        <v>111651</v>
      </c>
      <c r="G1212" s="2" t="s">
        <v>2742</v>
      </c>
      <c r="H1212" s="8" t="s">
        <v>2581</v>
      </c>
      <c r="J1212" s="1">
        <v>7000</v>
      </c>
      <c r="K1212" s="1">
        <v>8000</v>
      </c>
      <c r="L1212" s="1">
        <v>10000</v>
      </c>
      <c r="M1212" s="1">
        <v>13000</v>
      </c>
      <c r="N1212" s="1">
        <v>20000</v>
      </c>
      <c r="O1212" s="1">
        <v>19000</v>
      </c>
      <c r="P1212" s="1">
        <v>20000</v>
      </c>
      <c r="Q1212" s="1">
        <v>22000</v>
      </c>
      <c r="R1212" s="1">
        <v>23000</v>
      </c>
      <c r="S1212" s="1">
        <v>18000</v>
      </c>
      <c r="T1212" s="1">
        <v>14000</v>
      </c>
      <c r="U1212" s="1">
        <v>12000</v>
      </c>
      <c r="V1212" s="29">
        <v>0.52370000000000005</v>
      </c>
      <c r="X1212" s="35">
        <v>0.49985003306109588</v>
      </c>
      <c r="Y1212" s="35">
        <v>0.48999971348701221</v>
      </c>
      <c r="Z1212" s="35">
        <v>0.51260004216285404</v>
      </c>
      <c r="AA1212" s="35">
        <v>0.51329202215552505</v>
      </c>
      <c r="AB1212" s="35">
        <v>0.52307803843551115</v>
      </c>
      <c r="AC1212" s="35">
        <v>0.5188800367328017</v>
      </c>
      <c r="AD1212" s="35">
        <v>0.52318894508565772</v>
      </c>
      <c r="AE1212" s="35">
        <v>0.52563685124020199</v>
      </c>
      <c r="AF1212" s="35">
        <v>0.5305798435127651</v>
      </c>
      <c r="AG1212" s="35">
        <v>0.52988125159169075</v>
      </c>
      <c r="AH1212" s="35">
        <v>0.53694955948938294</v>
      </c>
      <c r="AI1212" s="35">
        <v>0.54531591482249098</v>
      </c>
      <c r="AK1212" s="28">
        <f t="shared" si="262"/>
        <v>3498.950231427671</v>
      </c>
      <c r="AL1212" s="28">
        <f t="shared" si="263"/>
        <v>3919.9977078960978</v>
      </c>
      <c r="AM1212" s="28">
        <f t="shared" si="264"/>
        <v>5126.0004216285406</v>
      </c>
      <c r="AN1212" s="28">
        <f t="shared" si="265"/>
        <v>6672.7962880218256</v>
      </c>
      <c r="AO1212" s="28">
        <f t="shared" si="266"/>
        <v>10461.560768710224</v>
      </c>
      <c r="AP1212" s="28">
        <f t="shared" si="267"/>
        <v>9858.7206979232324</v>
      </c>
      <c r="AQ1212" s="28">
        <f t="shared" si="268"/>
        <v>10463.778901713154</v>
      </c>
      <c r="AR1212" s="28">
        <f t="shared" si="269"/>
        <v>11564.010727284443</v>
      </c>
      <c r="AS1212" s="28">
        <f t="shared" si="270"/>
        <v>12203.336400793598</v>
      </c>
      <c r="AT1212" s="28">
        <f t="shared" si="271"/>
        <v>9537.8625286504339</v>
      </c>
      <c r="AU1212" s="28">
        <f t="shared" si="272"/>
        <v>7517.293832851361</v>
      </c>
      <c r="AV1212" s="28">
        <f t="shared" si="273"/>
        <v>6543.7909778698913</v>
      </c>
    </row>
    <row r="1213" spans="1:48" x14ac:dyDescent="0.3">
      <c r="A1213" s="2" t="s">
        <v>2491</v>
      </c>
      <c r="B1213" s="2" t="s">
        <v>2490</v>
      </c>
      <c r="C1213" s="2">
        <v>2506</v>
      </c>
      <c r="D1213" s="2" t="s">
        <v>8</v>
      </c>
      <c r="E1213" s="2">
        <v>905</v>
      </c>
      <c r="F1213" s="2" t="s">
        <v>2703</v>
      </c>
      <c r="G1213" s="2" t="s">
        <v>2742</v>
      </c>
      <c r="H1213" s="8" t="s">
        <v>2578</v>
      </c>
      <c r="J1213" s="1">
        <v>7000</v>
      </c>
      <c r="K1213" s="1">
        <v>8000</v>
      </c>
      <c r="L1213" s="1">
        <v>10000</v>
      </c>
      <c r="M1213" s="1">
        <v>13000</v>
      </c>
      <c r="N1213" s="1">
        <v>20000</v>
      </c>
      <c r="O1213" s="1">
        <v>19000</v>
      </c>
      <c r="P1213" s="1">
        <v>20000</v>
      </c>
      <c r="Q1213" s="1">
        <v>22000</v>
      </c>
      <c r="R1213" s="1">
        <v>23000</v>
      </c>
      <c r="S1213" s="1">
        <v>18000</v>
      </c>
      <c r="T1213" s="1">
        <v>14000</v>
      </c>
      <c r="U1213" s="1">
        <v>12000</v>
      </c>
      <c r="V1213" s="29">
        <v>0.52370000000000005</v>
      </c>
      <c r="X1213" s="35">
        <v>0.49985003306109588</v>
      </c>
      <c r="Y1213" s="35">
        <v>0.48999971348701221</v>
      </c>
      <c r="Z1213" s="35">
        <v>0.51260004216285404</v>
      </c>
      <c r="AA1213" s="35">
        <v>0.51329202215552505</v>
      </c>
      <c r="AB1213" s="35">
        <v>0.52307803843551115</v>
      </c>
      <c r="AC1213" s="35">
        <v>0.5188800367328017</v>
      </c>
      <c r="AD1213" s="35">
        <v>0.52318894508565772</v>
      </c>
      <c r="AE1213" s="35">
        <v>0.52563685124020199</v>
      </c>
      <c r="AF1213" s="35">
        <v>0.5305798435127651</v>
      </c>
      <c r="AG1213" s="35">
        <v>0.52988125159169075</v>
      </c>
      <c r="AH1213" s="35">
        <v>0.53694955948938294</v>
      </c>
      <c r="AI1213" s="35">
        <v>0.54531591482249098</v>
      </c>
      <c r="AK1213" s="28">
        <f t="shared" si="262"/>
        <v>3498.950231427671</v>
      </c>
      <c r="AL1213" s="28">
        <f t="shared" si="263"/>
        <v>3919.9977078960978</v>
      </c>
      <c r="AM1213" s="28">
        <f t="shared" si="264"/>
        <v>5126.0004216285406</v>
      </c>
      <c r="AN1213" s="28">
        <f t="shared" si="265"/>
        <v>6672.7962880218256</v>
      </c>
      <c r="AO1213" s="28">
        <f t="shared" si="266"/>
        <v>10461.560768710224</v>
      </c>
      <c r="AP1213" s="28">
        <f t="shared" si="267"/>
        <v>9858.7206979232324</v>
      </c>
      <c r="AQ1213" s="28">
        <f t="shared" si="268"/>
        <v>10463.778901713154</v>
      </c>
      <c r="AR1213" s="28">
        <f t="shared" si="269"/>
        <v>11564.010727284443</v>
      </c>
      <c r="AS1213" s="28">
        <f t="shared" si="270"/>
        <v>12203.336400793598</v>
      </c>
      <c r="AT1213" s="28">
        <f t="shared" si="271"/>
        <v>9537.8625286504339</v>
      </c>
      <c r="AU1213" s="28">
        <f t="shared" si="272"/>
        <v>7517.293832851361</v>
      </c>
      <c r="AV1213" s="28">
        <f t="shared" si="273"/>
        <v>6543.7909778698913</v>
      </c>
    </row>
    <row r="1214" spans="1:48" x14ac:dyDescent="0.3">
      <c r="A1214" s="2" t="s">
        <v>2491</v>
      </c>
      <c r="B1214" s="2" t="s">
        <v>2490</v>
      </c>
      <c r="C1214" s="2">
        <v>2506</v>
      </c>
      <c r="D1214" s="2" t="s">
        <v>8</v>
      </c>
      <c r="E1214" s="2">
        <v>913</v>
      </c>
      <c r="F1214" s="2" t="s">
        <v>2706</v>
      </c>
      <c r="G1214" s="2" t="s">
        <v>2742</v>
      </c>
      <c r="H1214" s="8" t="s">
        <v>2582</v>
      </c>
      <c r="J1214" s="1">
        <v>6000</v>
      </c>
      <c r="K1214" s="1">
        <v>7000</v>
      </c>
      <c r="L1214" s="1">
        <v>8000</v>
      </c>
      <c r="M1214" s="1">
        <v>11000</v>
      </c>
      <c r="N1214" s="1">
        <v>17000</v>
      </c>
      <c r="O1214" s="1">
        <v>16000</v>
      </c>
      <c r="P1214" s="1">
        <v>17000</v>
      </c>
      <c r="Q1214" s="1">
        <v>18000</v>
      </c>
      <c r="R1214" s="1">
        <v>19000</v>
      </c>
      <c r="S1214" s="1">
        <v>15000</v>
      </c>
      <c r="T1214" s="1">
        <v>12000</v>
      </c>
      <c r="U1214" s="1">
        <v>10000</v>
      </c>
      <c r="V1214" s="29">
        <v>0.52370000000000005</v>
      </c>
      <c r="X1214" s="35">
        <v>0.49985003306109588</v>
      </c>
      <c r="Y1214" s="35">
        <v>0.48999971348701221</v>
      </c>
      <c r="Z1214" s="35">
        <v>0.51260004216285404</v>
      </c>
      <c r="AA1214" s="35">
        <v>0.51329202215552505</v>
      </c>
      <c r="AB1214" s="35">
        <v>0.52307803843551115</v>
      </c>
      <c r="AC1214" s="35">
        <v>0.5188800367328017</v>
      </c>
      <c r="AD1214" s="35">
        <v>0.52318894508565772</v>
      </c>
      <c r="AE1214" s="35">
        <v>0.52563685124020199</v>
      </c>
      <c r="AF1214" s="35">
        <v>0.5305798435127651</v>
      </c>
      <c r="AG1214" s="35">
        <v>0.52988125159169075</v>
      </c>
      <c r="AH1214" s="35">
        <v>0.53694955948938294</v>
      </c>
      <c r="AI1214" s="35">
        <v>0.54531591482249098</v>
      </c>
      <c r="AK1214" s="28">
        <f t="shared" si="262"/>
        <v>2999.1001983665751</v>
      </c>
      <c r="AL1214" s="28">
        <f t="shared" si="263"/>
        <v>3429.9979944090855</v>
      </c>
      <c r="AM1214" s="28">
        <f t="shared" si="264"/>
        <v>4100.8003373028323</v>
      </c>
      <c r="AN1214" s="28">
        <f t="shared" si="265"/>
        <v>5646.2122437107755</v>
      </c>
      <c r="AO1214" s="28">
        <f t="shared" si="266"/>
        <v>8892.3266534036902</v>
      </c>
      <c r="AP1214" s="28">
        <f t="shared" si="267"/>
        <v>8302.0805877248276</v>
      </c>
      <c r="AQ1214" s="28">
        <f t="shared" si="268"/>
        <v>8894.2120664561808</v>
      </c>
      <c r="AR1214" s="28">
        <f t="shared" si="269"/>
        <v>9461.463322323636</v>
      </c>
      <c r="AS1214" s="28">
        <f t="shared" si="270"/>
        <v>10081.017026742536</v>
      </c>
      <c r="AT1214" s="28">
        <f t="shared" si="271"/>
        <v>7948.218773875361</v>
      </c>
      <c r="AU1214" s="28">
        <f t="shared" si="272"/>
        <v>6443.3947138725953</v>
      </c>
      <c r="AV1214" s="28">
        <f t="shared" si="273"/>
        <v>5453.1591482249096</v>
      </c>
    </row>
    <row r="1215" spans="1:48" x14ac:dyDescent="0.3">
      <c r="A1215" s="2" t="s">
        <v>2491</v>
      </c>
      <c r="B1215" s="2" t="s">
        <v>2490</v>
      </c>
      <c r="C1215" s="2">
        <v>2506</v>
      </c>
      <c r="D1215" s="2" t="s">
        <v>8</v>
      </c>
      <c r="E1215" s="2">
        <v>913</v>
      </c>
      <c r="F1215" s="2" t="s">
        <v>2707</v>
      </c>
      <c r="G1215" s="2" t="s">
        <v>2742</v>
      </c>
      <c r="H1215" s="8" t="s">
        <v>2583</v>
      </c>
      <c r="J1215" s="1">
        <v>6000</v>
      </c>
      <c r="K1215" s="1">
        <v>7000</v>
      </c>
      <c r="L1215" s="1">
        <v>8000</v>
      </c>
      <c r="M1215" s="1">
        <v>11000</v>
      </c>
      <c r="N1215" s="1">
        <v>17000</v>
      </c>
      <c r="O1215" s="1">
        <v>16000</v>
      </c>
      <c r="P1215" s="1">
        <v>17000</v>
      </c>
      <c r="Q1215" s="1">
        <v>18000</v>
      </c>
      <c r="R1215" s="1">
        <v>19000</v>
      </c>
      <c r="S1215" s="1">
        <v>15000</v>
      </c>
      <c r="T1215" s="1">
        <v>12000</v>
      </c>
      <c r="U1215" s="1">
        <v>10000</v>
      </c>
      <c r="V1215" s="29">
        <v>0.52370000000000005</v>
      </c>
      <c r="X1215" s="35">
        <v>0.49985003306109588</v>
      </c>
      <c r="Y1215" s="35">
        <v>0.48999971348701221</v>
      </c>
      <c r="Z1215" s="35">
        <v>0.51260004216285404</v>
      </c>
      <c r="AA1215" s="35">
        <v>0.51329202215552505</v>
      </c>
      <c r="AB1215" s="35">
        <v>0.52307803843551115</v>
      </c>
      <c r="AC1215" s="35">
        <v>0.5188800367328017</v>
      </c>
      <c r="AD1215" s="35">
        <v>0.52318894508565772</v>
      </c>
      <c r="AE1215" s="35">
        <v>0.52563685124020199</v>
      </c>
      <c r="AF1215" s="35">
        <v>0.5305798435127651</v>
      </c>
      <c r="AG1215" s="35">
        <v>0.52988125159169075</v>
      </c>
      <c r="AH1215" s="35">
        <v>0.53694955948938294</v>
      </c>
      <c r="AI1215" s="35">
        <v>0.54531591482249098</v>
      </c>
      <c r="AK1215" s="28">
        <f t="shared" si="262"/>
        <v>2999.1001983665751</v>
      </c>
      <c r="AL1215" s="28">
        <f t="shared" si="263"/>
        <v>3429.9979944090855</v>
      </c>
      <c r="AM1215" s="28">
        <f t="shared" si="264"/>
        <v>4100.8003373028323</v>
      </c>
      <c r="AN1215" s="28">
        <f t="shared" si="265"/>
        <v>5646.2122437107755</v>
      </c>
      <c r="AO1215" s="28">
        <f t="shared" si="266"/>
        <v>8892.3266534036902</v>
      </c>
      <c r="AP1215" s="28">
        <f t="shared" si="267"/>
        <v>8302.0805877248276</v>
      </c>
      <c r="AQ1215" s="28">
        <f t="shared" si="268"/>
        <v>8894.2120664561808</v>
      </c>
      <c r="AR1215" s="28">
        <f t="shared" si="269"/>
        <v>9461.463322323636</v>
      </c>
      <c r="AS1215" s="28">
        <f t="shared" si="270"/>
        <v>10081.017026742536</v>
      </c>
      <c r="AT1215" s="28">
        <f t="shared" si="271"/>
        <v>7948.218773875361</v>
      </c>
      <c r="AU1215" s="28">
        <f t="shared" si="272"/>
        <v>6443.3947138725953</v>
      </c>
      <c r="AV1215" s="28">
        <f t="shared" si="273"/>
        <v>5453.1591482249096</v>
      </c>
    </row>
    <row r="1216" spans="1:48" x14ac:dyDescent="0.3">
      <c r="A1216" s="2" t="s">
        <v>2491</v>
      </c>
      <c r="B1216" s="2" t="s">
        <v>2490</v>
      </c>
      <c r="C1216" s="2">
        <v>2506</v>
      </c>
      <c r="D1216" s="2" t="s">
        <v>8</v>
      </c>
      <c r="E1216" s="2">
        <v>913</v>
      </c>
      <c r="F1216" s="2" t="s">
        <v>2708</v>
      </c>
      <c r="G1216" s="2" t="s">
        <v>2742</v>
      </c>
      <c r="H1216" s="8" t="s">
        <v>2584</v>
      </c>
      <c r="J1216" s="1">
        <v>5000</v>
      </c>
      <c r="K1216" s="1">
        <v>6000</v>
      </c>
      <c r="L1216" s="1">
        <v>8000</v>
      </c>
      <c r="M1216" s="1">
        <v>11000</v>
      </c>
      <c r="N1216" s="1">
        <v>16000</v>
      </c>
      <c r="O1216" s="1">
        <v>15000</v>
      </c>
      <c r="P1216" s="1">
        <v>16000</v>
      </c>
      <c r="Q1216" s="1">
        <v>17000</v>
      </c>
      <c r="R1216" s="1">
        <v>18000</v>
      </c>
      <c r="S1216" s="1">
        <v>14000</v>
      </c>
      <c r="T1216" s="1">
        <v>11000</v>
      </c>
      <c r="U1216" s="1">
        <v>10000</v>
      </c>
      <c r="V1216" s="29">
        <v>0.52370000000000005</v>
      </c>
      <c r="X1216" s="35">
        <v>0.49985003306109588</v>
      </c>
      <c r="Y1216" s="35">
        <v>0.48999971348701221</v>
      </c>
      <c r="Z1216" s="35">
        <v>0.51260004216285404</v>
      </c>
      <c r="AA1216" s="35">
        <v>0.51329202215552505</v>
      </c>
      <c r="AB1216" s="35">
        <v>0.52307803843551115</v>
      </c>
      <c r="AC1216" s="35">
        <v>0.5188800367328017</v>
      </c>
      <c r="AD1216" s="35">
        <v>0.52318894508565772</v>
      </c>
      <c r="AE1216" s="35">
        <v>0.52563685124020199</v>
      </c>
      <c r="AF1216" s="35">
        <v>0.5305798435127651</v>
      </c>
      <c r="AG1216" s="35">
        <v>0.52988125159169075</v>
      </c>
      <c r="AH1216" s="35">
        <v>0.53694955948938294</v>
      </c>
      <c r="AI1216" s="35">
        <v>0.54531591482249098</v>
      </c>
      <c r="AK1216" s="28">
        <f t="shared" si="262"/>
        <v>2499.2501653054792</v>
      </c>
      <c r="AL1216" s="28">
        <f t="shared" si="263"/>
        <v>2939.9982809220733</v>
      </c>
      <c r="AM1216" s="28">
        <f t="shared" si="264"/>
        <v>4100.8003373028323</v>
      </c>
      <c r="AN1216" s="28">
        <f t="shared" si="265"/>
        <v>5646.2122437107755</v>
      </c>
      <c r="AO1216" s="28">
        <f t="shared" si="266"/>
        <v>8369.248614968179</v>
      </c>
      <c r="AP1216" s="28">
        <f t="shared" si="267"/>
        <v>7783.2005509920255</v>
      </c>
      <c r="AQ1216" s="28">
        <f t="shared" si="268"/>
        <v>8371.0231213705229</v>
      </c>
      <c r="AR1216" s="28">
        <f t="shared" si="269"/>
        <v>8935.8264710834337</v>
      </c>
      <c r="AS1216" s="28">
        <f t="shared" si="270"/>
        <v>9550.4371832297711</v>
      </c>
      <c r="AT1216" s="28">
        <f t="shared" si="271"/>
        <v>7418.3375222836703</v>
      </c>
      <c r="AU1216" s="28">
        <f t="shared" si="272"/>
        <v>5906.445154383212</v>
      </c>
      <c r="AV1216" s="28">
        <f t="shared" si="273"/>
        <v>5453.1591482249096</v>
      </c>
    </row>
    <row r="1217" spans="1:48" x14ac:dyDescent="0.3">
      <c r="A1217" s="2" t="s">
        <v>2491</v>
      </c>
      <c r="B1217" s="2" t="s">
        <v>2490</v>
      </c>
      <c r="C1217" s="2">
        <v>2506</v>
      </c>
      <c r="D1217" s="2" t="s">
        <v>8</v>
      </c>
      <c r="E1217" s="2">
        <v>913</v>
      </c>
      <c r="F1217" s="2" t="s">
        <v>2709</v>
      </c>
      <c r="G1217" s="2" t="s">
        <v>2742</v>
      </c>
      <c r="H1217" s="8" t="s">
        <v>2585</v>
      </c>
      <c r="J1217" s="1">
        <v>5000</v>
      </c>
      <c r="K1217" s="1">
        <v>6000</v>
      </c>
      <c r="L1217" s="1">
        <v>8000</v>
      </c>
      <c r="M1217" s="1">
        <v>11000</v>
      </c>
      <c r="N1217" s="1">
        <v>16000</v>
      </c>
      <c r="O1217" s="1">
        <v>15000</v>
      </c>
      <c r="P1217" s="1">
        <v>16000</v>
      </c>
      <c r="Q1217" s="1">
        <v>17000</v>
      </c>
      <c r="R1217" s="1">
        <v>18000</v>
      </c>
      <c r="S1217" s="1">
        <v>14000</v>
      </c>
      <c r="T1217" s="1">
        <v>11000</v>
      </c>
      <c r="U1217" s="1">
        <v>10000</v>
      </c>
      <c r="V1217" s="29">
        <v>0.52370000000000005</v>
      </c>
      <c r="X1217" s="35">
        <v>0.49985003306109588</v>
      </c>
      <c r="Y1217" s="35">
        <v>0.48999971348701221</v>
      </c>
      <c r="Z1217" s="35">
        <v>0.51260004216285404</v>
      </c>
      <c r="AA1217" s="35">
        <v>0.51329202215552505</v>
      </c>
      <c r="AB1217" s="35">
        <v>0.52307803843551115</v>
      </c>
      <c r="AC1217" s="35">
        <v>0.5188800367328017</v>
      </c>
      <c r="AD1217" s="35">
        <v>0.52318894508565772</v>
      </c>
      <c r="AE1217" s="35">
        <v>0.52563685124020199</v>
      </c>
      <c r="AF1217" s="35">
        <v>0.5305798435127651</v>
      </c>
      <c r="AG1217" s="35">
        <v>0.52988125159169075</v>
      </c>
      <c r="AH1217" s="35">
        <v>0.53694955948938294</v>
      </c>
      <c r="AI1217" s="35">
        <v>0.54531591482249098</v>
      </c>
      <c r="AK1217" s="28">
        <f t="shared" si="262"/>
        <v>2499.2501653054792</v>
      </c>
      <c r="AL1217" s="28">
        <f t="shared" si="263"/>
        <v>2939.9982809220733</v>
      </c>
      <c r="AM1217" s="28">
        <f t="shared" si="264"/>
        <v>4100.8003373028323</v>
      </c>
      <c r="AN1217" s="28">
        <f t="shared" si="265"/>
        <v>5646.2122437107755</v>
      </c>
      <c r="AO1217" s="28">
        <f t="shared" si="266"/>
        <v>8369.248614968179</v>
      </c>
      <c r="AP1217" s="28">
        <f t="shared" si="267"/>
        <v>7783.2005509920255</v>
      </c>
      <c r="AQ1217" s="28">
        <f t="shared" si="268"/>
        <v>8371.0231213705229</v>
      </c>
      <c r="AR1217" s="28">
        <f t="shared" si="269"/>
        <v>8935.8264710834337</v>
      </c>
      <c r="AS1217" s="28">
        <f t="shared" si="270"/>
        <v>9550.4371832297711</v>
      </c>
      <c r="AT1217" s="28">
        <f t="shared" si="271"/>
        <v>7418.3375222836703</v>
      </c>
      <c r="AU1217" s="28">
        <f t="shared" si="272"/>
        <v>5906.445154383212</v>
      </c>
      <c r="AV1217" s="28">
        <f t="shared" si="273"/>
        <v>5453.1591482249096</v>
      </c>
    </row>
    <row r="1218" spans="1:48" x14ac:dyDescent="0.3">
      <c r="A1218" s="2" t="s">
        <v>2491</v>
      </c>
      <c r="B1218" s="2" t="s">
        <v>2490</v>
      </c>
      <c r="C1218" s="2">
        <v>2506</v>
      </c>
      <c r="D1218" s="2" t="s">
        <v>252</v>
      </c>
      <c r="E1218" s="2">
        <v>999</v>
      </c>
      <c r="F1218" s="2" t="s">
        <v>252</v>
      </c>
      <c r="G1218" s="2" t="s">
        <v>2742</v>
      </c>
      <c r="H1218" s="8" t="s">
        <v>1502</v>
      </c>
      <c r="J1218" s="1">
        <v>28202000</v>
      </c>
      <c r="K1218" s="1">
        <v>34998000</v>
      </c>
      <c r="L1218" s="1">
        <v>43295000</v>
      </c>
      <c r="M1218" s="1">
        <v>60543000</v>
      </c>
      <c r="N1218" s="1">
        <v>91160000</v>
      </c>
      <c r="O1218" s="1">
        <v>88397000</v>
      </c>
      <c r="P1218" s="1">
        <v>93019000</v>
      </c>
      <c r="Q1218" s="1">
        <v>98262000</v>
      </c>
      <c r="R1218" s="1">
        <v>104711000</v>
      </c>
      <c r="S1218" s="1">
        <v>80446000</v>
      </c>
      <c r="T1218" s="1">
        <v>62405000</v>
      </c>
      <c r="U1218" s="1">
        <v>55233000</v>
      </c>
      <c r="V1218" s="29">
        <v>0.52370000000000005</v>
      </c>
      <c r="X1218" s="35">
        <v>0.49985003306109588</v>
      </c>
      <c r="Y1218" s="35">
        <v>0.48999971348701221</v>
      </c>
      <c r="Z1218" s="35">
        <v>0.51260004216285404</v>
      </c>
      <c r="AA1218" s="35">
        <v>0.51329202215552505</v>
      </c>
      <c r="AB1218" s="35">
        <v>0.52307803843551115</v>
      </c>
      <c r="AC1218" s="35">
        <v>0.5188800367328017</v>
      </c>
      <c r="AD1218" s="35">
        <v>0.52318894508565772</v>
      </c>
      <c r="AE1218" s="35">
        <v>0.52563685124020199</v>
      </c>
      <c r="AF1218" s="35">
        <v>0.5305798435127651</v>
      </c>
      <c r="AG1218" s="35">
        <v>0.52988125159169075</v>
      </c>
      <c r="AH1218" s="35">
        <v>0.53694955948938294</v>
      </c>
      <c r="AI1218" s="35">
        <v>0.54531591482249098</v>
      </c>
      <c r="AK1218" s="28">
        <f t="shared" si="262"/>
        <v>14096770.632389026</v>
      </c>
      <c r="AL1218" s="28">
        <f t="shared" si="263"/>
        <v>17149009.972618453</v>
      </c>
      <c r="AM1218" s="28">
        <f t="shared" si="264"/>
        <v>22193018.825440764</v>
      </c>
      <c r="AN1218" s="28">
        <f t="shared" si="265"/>
        <v>31076238.897361953</v>
      </c>
      <c r="AO1218" s="28">
        <f t="shared" si="266"/>
        <v>47683793.983781196</v>
      </c>
      <c r="AP1218" s="28">
        <f t="shared" si="267"/>
        <v>45867438.60706947</v>
      </c>
      <c r="AQ1218" s="28">
        <f t="shared" si="268"/>
        <v>48666512.482922792</v>
      </c>
      <c r="AR1218" s="28">
        <f t="shared" si="269"/>
        <v>51650128.276564725</v>
      </c>
      <c r="AS1218" s="28">
        <f t="shared" si="270"/>
        <v>55557545.994065143</v>
      </c>
      <c r="AT1218" s="28">
        <f t="shared" si="271"/>
        <v>42626827.165545151</v>
      </c>
      <c r="AU1218" s="28">
        <f t="shared" si="272"/>
        <v>33508337.259934943</v>
      </c>
      <c r="AV1218" s="28">
        <f t="shared" si="273"/>
        <v>30119433.923390646</v>
      </c>
    </row>
    <row r="1219" spans="1:48" x14ac:dyDescent="0.3">
      <c r="A1219" s="2" t="s">
        <v>2491</v>
      </c>
      <c r="B1219" s="2" t="s">
        <v>2490</v>
      </c>
      <c r="C1219" s="2">
        <v>2506</v>
      </c>
      <c r="D1219" s="2" t="s">
        <v>8</v>
      </c>
      <c r="E1219" s="2">
        <v>905</v>
      </c>
      <c r="F1219" s="2" t="s">
        <v>2710</v>
      </c>
      <c r="G1219" s="2" t="s">
        <v>2743</v>
      </c>
      <c r="H1219" s="8" t="s">
        <v>2586</v>
      </c>
      <c r="J1219" s="1">
        <v>5000</v>
      </c>
      <c r="K1219" s="1">
        <v>5000</v>
      </c>
      <c r="L1219" s="1">
        <v>7000</v>
      </c>
      <c r="M1219" s="1">
        <v>9000</v>
      </c>
      <c r="N1219" s="1">
        <v>14000</v>
      </c>
      <c r="O1219" s="1">
        <v>13000</v>
      </c>
      <c r="P1219" s="1">
        <v>14000</v>
      </c>
      <c r="Q1219" s="1">
        <v>15000</v>
      </c>
      <c r="R1219" s="1">
        <v>15000</v>
      </c>
      <c r="S1219" s="1">
        <v>12000</v>
      </c>
      <c r="T1219" s="1">
        <v>9000</v>
      </c>
      <c r="U1219" s="1">
        <v>8000</v>
      </c>
      <c r="V1219" s="29">
        <v>0.52370000000000005</v>
      </c>
      <c r="X1219" s="35">
        <v>0.49985003306109588</v>
      </c>
      <c r="Y1219" s="35">
        <v>0.48999971348701221</v>
      </c>
      <c r="Z1219" s="35">
        <v>0.51260004216285404</v>
      </c>
      <c r="AA1219" s="35">
        <v>0.51329202215552505</v>
      </c>
      <c r="AB1219" s="35">
        <v>0.52307803843551115</v>
      </c>
      <c r="AC1219" s="35">
        <v>0.5188800367328017</v>
      </c>
      <c r="AD1219" s="35">
        <v>0.52318894508565772</v>
      </c>
      <c r="AE1219" s="35">
        <v>0.52563685124020199</v>
      </c>
      <c r="AF1219" s="35">
        <v>0.5305798435127651</v>
      </c>
      <c r="AG1219" s="35">
        <v>0.52988125159169075</v>
      </c>
      <c r="AH1219" s="35">
        <v>0.53694955948938294</v>
      </c>
      <c r="AI1219" s="35">
        <v>0.54531591482249098</v>
      </c>
      <c r="AK1219" s="28">
        <f t="shared" si="262"/>
        <v>2499.2501653054792</v>
      </c>
      <c r="AL1219" s="28">
        <f t="shared" si="263"/>
        <v>2449.998567435061</v>
      </c>
      <c r="AM1219" s="28">
        <f t="shared" si="264"/>
        <v>3588.2002951399782</v>
      </c>
      <c r="AN1219" s="28">
        <f t="shared" si="265"/>
        <v>4619.6281993997254</v>
      </c>
      <c r="AO1219" s="28">
        <f t="shared" si="266"/>
        <v>7323.0925380971557</v>
      </c>
      <c r="AP1219" s="28">
        <f t="shared" si="267"/>
        <v>6745.440477526422</v>
      </c>
      <c r="AQ1219" s="28">
        <f t="shared" si="268"/>
        <v>7324.645231199208</v>
      </c>
      <c r="AR1219" s="28">
        <f t="shared" si="269"/>
        <v>7884.55276860303</v>
      </c>
      <c r="AS1219" s="28">
        <f t="shared" si="270"/>
        <v>7958.6976526914768</v>
      </c>
      <c r="AT1219" s="28">
        <f t="shared" si="271"/>
        <v>6358.575019100289</v>
      </c>
      <c r="AU1219" s="28">
        <f t="shared" si="272"/>
        <v>4832.5460354044462</v>
      </c>
      <c r="AV1219" s="28">
        <f t="shared" si="273"/>
        <v>4362.5273185799279</v>
      </c>
    </row>
    <row r="1220" spans="1:48" x14ac:dyDescent="0.3">
      <c r="A1220" s="2" t="s">
        <v>2491</v>
      </c>
      <c r="B1220" s="2" t="s">
        <v>2490</v>
      </c>
      <c r="C1220" s="2">
        <v>2506</v>
      </c>
      <c r="D1220" s="2" t="s">
        <v>8</v>
      </c>
      <c r="E1220" s="2">
        <v>922</v>
      </c>
      <c r="F1220" s="2" t="s">
        <v>2711</v>
      </c>
      <c r="G1220" s="2" t="s">
        <v>2743</v>
      </c>
      <c r="H1220" s="8" t="s">
        <v>2587</v>
      </c>
      <c r="J1220" s="1">
        <v>3000</v>
      </c>
      <c r="K1220" s="1">
        <v>3000</v>
      </c>
      <c r="L1220" s="1">
        <v>4000</v>
      </c>
      <c r="M1220" s="1">
        <v>5000</v>
      </c>
      <c r="N1220" s="1">
        <v>7000</v>
      </c>
      <c r="O1220" s="1">
        <v>7000</v>
      </c>
      <c r="P1220" s="1">
        <v>7000</v>
      </c>
      <c r="Q1220" s="1">
        <v>8000</v>
      </c>
      <c r="R1220" s="1">
        <v>8000</v>
      </c>
      <c r="S1220" s="1">
        <v>6000</v>
      </c>
      <c r="T1220" s="1">
        <v>5000</v>
      </c>
      <c r="U1220" s="1">
        <v>4000</v>
      </c>
      <c r="V1220" s="29">
        <v>0.52370000000000005</v>
      </c>
      <c r="X1220" s="35">
        <v>0.49985003306109588</v>
      </c>
      <c r="Y1220" s="35">
        <v>0.48999971348701221</v>
      </c>
      <c r="Z1220" s="35">
        <v>0.51260004216285404</v>
      </c>
      <c r="AA1220" s="35">
        <v>0.51329202215552505</v>
      </c>
      <c r="AB1220" s="35">
        <v>0.52307803843551115</v>
      </c>
      <c r="AC1220" s="35">
        <v>0.5188800367328017</v>
      </c>
      <c r="AD1220" s="35">
        <v>0.52318894508565772</v>
      </c>
      <c r="AE1220" s="35">
        <v>0.52563685124020199</v>
      </c>
      <c r="AF1220" s="35">
        <v>0.5305798435127651</v>
      </c>
      <c r="AG1220" s="35">
        <v>0.52988125159169075</v>
      </c>
      <c r="AH1220" s="35">
        <v>0.53694955948938294</v>
      </c>
      <c r="AI1220" s="35">
        <v>0.54531591482249098</v>
      </c>
      <c r="AK1220" s="28">
        <f t="shared" si="262"/>
        <v>1499.5500991832876</v>
      </c>
      <c r="AL1220" s="28">
        <f t="shared" si="263"/>
        <v>1469.9991404610366</v>
      </c>
      <c r="AM1220" s="28">
        <f t="shared" si="264"/>
        <v>2050.4001686514162</v>
      </c>
      <c r="AN1220" s="28">
        <f t="shared" si="265"/>
        <v>2566.4601107776252</v>
      </c>
      <c r="AO1220" s="28">
        <f t="shared" si="266"/>
        <v>3661.5462690485779</v>
      </c>
      <c r="AP1220" s="28">
        <f t="shared" si="267"/>
        <v>3632.1602571296121</v>
      </c>
      <c r="AQ1220" s="28">
        <f t="shared" si="268"/>
        <v>3662.322615599604</v>
      </c>
      <c r="AR1220" s="28">
        <f t="shared" si="269"/>
        <v>4205.0948099216157</v>
      </c>
      <c r="AS1220" s="28">
        <f t="shared" si="270"/>
        <v>4244.6387481021211</v>
      </c>
      <c r="AT1220" s="28">
        <f t="shared" si="271"/>
        <v>3179.2875095501445</v>
      </c>
      <c r="AU1220" s="28">
        <f t="shared" si="272"/>
        <v>2684.7477974469148</v>
      </c>
      <c r="AV1220" s="28">
        <f t="shared" si="273"/>
        <v>2181.2636592899639</v>
      </c>
    </row>
    <row r="1221" spans="1:48" x14ac:dyDescent="0.3">
      <c r="A1221" s="2" t="s">
        <v>2491</v>
      </c>
      <c r="B1221" s="2" t="s">
        <v>2490</v>
      </c>
      <c r="C1221" s="2">
        <v>2506</v>
      </c>
      <c r="D1221" s="2" t="s">
        <v>8</v>
      </c>
      <c r="E1221" s="2">
        <v>922</v>
      </c>
      <c r="F1221" s="2" t="s">
        <v>2712</v>
      </c>
      <c r="G1221" s="2" t="s">
        <v>2743</v>
      </c>
      <c r="H1221" s="8" t="s">
        <v>2588</v>
      </c>
      <c r="J1221" s="1">
        <v>3000</v>
      </c>
      <c r="K1221" s="1">
        <v>3000</v>
      </c>
      <c r="L1221" s="1">
        <v>4000</v>
      </c>
      <c r="M1221" s="1">
        <v>5000</v>
      </c>
      <c r="N1221" s="1">
        <v>7000</v>
      </c>
      <c r="O1221" s="1">
        <v>7000</v>
      </c>
      <c r="P1221" s="1">
        <v>7000</v>
      </c>
      <c r="Q1221" s="1">
        <v>8000</v>
      </c>
      <c r="R1221" s="1">
        <v>8000</v>
      </c>
      <c r="S1221" s="1">
        <v>6000</v>
      </c>
      <c r="T1221" s="1">
        <v>5000</v>
      </c>
      <c r="U1221" s="1">
        <v>4000</v>
      </c>
      <c r="V1221" s="29">
        <v>0.52370000000000005</v>
      </c>
      <c r="X1221" s="35">
        <v>0.49985003306109588</v>
      </c>
      <c r="Y1221" s="35">
        <v>0.48999971348701221</v>
      </c>
      <c r="Z1221" s="35">
        <v>0.51260004216285404</v>
      </c>
      <c r="AA1221" s="35">
        <v>0.51329202215552505</v>
      </c>
      <c r="AB1221" s="35">
        <v>0.52307803843551115</v>
      </c>
      <c r="AC1221" s="35">
        <v>0.5188800367328017</v>
      </c>
      <c r="AD1221" s="35">
        <v>0.52318894508565772</v>
      </c>
      <c r="AE1221" s="35">
        <v>0.52563685124020199</v>
      </c>
      <c r="AF1221" s="35">
        <v>0.5305798435127651</v>
      </c>
      <c r="AG1221" s="35">
        <v>0.52988125159169075</v>
      </c>
      <c r="AH1221" s="35">
        <v>0.53694955948938294</v>
      </c>
      <c r="AI1221" s="35">
        <v>0.54531591482249098</v>
      </c>
      <c r="AK1221" s="28">
        <f t="shared" si="262"/>
        <v>1499.5500991832876</v>
      </c>
      <c r="AL1221" s="28">
        <f t="shared" si="263"/>
        <v>1469.9991404610366</v>
      </c>
      <c r="AM1221" s="28">
        <f t="shared" si="264"/>
        <v>2050.4001686514162</v>
      </c>
      <c r="AN1221" s="28">
        <f t="shared" si="265"/>
        <v>2566.4601107776252</v>
      </c>
      <c r="AO1221" s="28">
        <f t="shared" si="266"/>
        <v>3661.5462690485779</v>
      </c>
      <c r="AP1221" s="28">
        <f t="shared" si="267"/>
        <v>3632.1602571296121</v>
      </c>
      <c r="AQ1221" s="28">
        <f t="shared" si="268"/>
        <v>3662.322615599604</v>
      </c>
      <c r="AR1221" s="28">
        <f t="shared" si="269"/>
        <v>4205.0948099216157</v>
      </c>
      <c r="AS1221" s="28">
        <f t="shared" si="270"/>
        <v>4244.6387481021211</v>
      </c>
      <c r="AT1221" s="28">
        <f t="shared" si="271"/>
        <v>3179.2875095501445</v>
      </c>
      <c r="AU1221" s="28">
        <f t="shared" si="272"/>
        <v>2684.7477974469148</v>
      </c>
      <c r="AV1221" s="28">
        <f t="shared" si="273"/>
        <v>2181.2636592899639</v>
      </c>
    </row>
    <row r="1222" spans="1:48" x14ac:dyDescent="0.3">
      <c r="A1222" s="2" t="s">
        <v>2491</v>
      </c>
      <c r="B1222" s="2" t="s">
        <v>2490</v>
      </c>
      <c r="C1222" s="2">
        <v>2506</v>
      </c>
      <c r="D1222" s="2" t="s">
        <v>8</v>
      </c>
      <c r="E1222" s="2">
        <v>905</v>
      </c>
      <c r="F1222" s="2" t="s">
        <v>2713</v>
      </c>
      <c r="G1222" s="2" t="s">
        <v>2743</v>
      </c>
      <c r="H1222" s="8" t="s">
        <v>2589</v>
      </c>
      <c r="J1222" s="1">
        <v>2000</v>
      </c>
      <c r="K1222" s="1">
        <v>2000</v>
      </c>
      <c r="L1222" s="1">
        <v>2000</v>
      </c>
      <c r="M1222" s="1">
        <v>3000</v>
      </c>
      <c r="N1222" s="1">
        <v>4000</v>
      </c>
      <c r="O1222" s="1">
        <v>4000</v>
      </c>
      <c r="P1222" s="1">
        <v>4000</v>
      </c>
      <c r="Q1222" s="1">
        <v>4000</v>
      </c>
      <c r="R1222" s="1">
        <v>4000</v>
      </c>
      <c r="S1222" s="1">
        <v>3000</v>
      </c>
      <c r="T1222" s="1">
        <v>3000</v>
      </c>
      <c r="U1222" s="1">
        <v>2000</v>
      </c>
      <c r="V1222" s="29">
        <v>0.52370000000000005</v>
      </c>
      <c r="X1222" s="35">
        <v>0.49985003306109588</v>
      </c>
      <c r="Y1222" s="35">
        <v>0.48999971348701221</v>
      </c>
      <c r="Z1222" s="35">
        <v>0.51260004216285404</v>
      </c>
      <c r="AA1222" s="35">
        <v>0.51329202215552505</v>
      </c>
      <c r="AB1222" s="35">
        <v>0.52307803843551115</v>
      </c>
      <c r="AC1222" s="35">
        <v>0.5188800367328017</v>
      </c>
      <c r="AD1222" s="35">
        <v>0.52318894508565772</v>
      </c>
      <c r="AE1222" s="35">
        <v>0.52563685124020199</v>
      </c>
      <c r="AF1222" s="35">
        <v>0.5305798435127651</v>
      </c>
      <c r="AG1222" s="35">
        <v>0.52988125159169075</v>
      </c>
      <c r="AH1222" s="35">
        <v>0.53694955948938294</v>
      </c>
      <c r="AI1222" s="35">
        <v>0.54531591482249098</v>
      </c>
      <c r="AK1222" s="28">
        <f t="shared" si="262"/>
        <v>999.70006612219174</v>
      </c>
      <c r="AL1222" s="28">
        <f t="shared" si="263"/>
        <v>979.99942697402446</v>
      </c>
      <c r="AM1222" s="28">
        <f t="shared" si="264"/>
        <v>1025.2000843257081</v>
      </c>
      <c r="AN1222" s="28">
        <f t="shared" si="265"/>
        <v>1539.8760664665751</v>
      </c>
      <c r="AO1222" s="28">
        <f t="shared" si="266"/>
        <v>2092.3121537420448</v>
      </c>
      <c r="AP1222" s="28">
        <f t="shared" si="267"/>
        <v>2075.5201469312069</v>
      </c>
      <c r="AQ1222" s="28">
        <f t="shared" si="268"/>
        <v>2092.7557803426307</v>
      </c>
      <c r="AR1222" s="28">
        <f t="shared" si="269"/>
        <v>2102.5474049608079</v>
      </c>
      <c r="AS1222" s="28">
        <f t="shared" si="270"/>
        <v>2122.3193740510605</v>
      </c>
      <c r="AT1222" s="28">
        <f t="shared" si="271"/>
        <v>1589.6437547750722</v>
      </c>
      <c r="AU1222" s="28">
        <f t="shared" si="272"/>
        <v>1610.8486784681488</v>
      </c>
      <c r="AV1222" s="28">
        <f t="shared" si="273"/>
        <v>1090.631829644982</v>
      </c>
    </row>
    <row r="1223" spans="1:48" x14ac:dyDescent="0.3">
      <c r="A1223" s="2" t="s">
        <v>2491</v>
      </c>
      <c r="B1223" s="2" t="s">
        <v>2490</v>
      </c>
      <c r="C1223" s="2">
        <v>2506</v>
      </c>
      <c r="D1223" s="2" t="s">
        <v>8</v>
      </c>
      <c r="E1223" s="2">
        <v>905</v>
      </c>
      <c r="F1223" s="2" t="s">
        <v>2710</v>
      </c>
      <c r="G1223" s="2" t="s">
        <v>2743</v>
      </c>
      <c r="H1223" s="8" t="s">
        <v>2586</v>
      </c>
      <c r="J1223" s="1">
        <v>1996000</v>
      </c>
      <c r="K1223" s="1">
        <v>2477000</v>
      </c>
      <c r="L1223" s="1">
        <v>3064000</v>
      </c>
      <c r="M1223" s="1">
        <v>5000000</v>
      </c>
      <c r="N1223" s="1">
        <v>6451000</v>
      </c>
      <c r="O1223" s="1">
        <v>6256000</v>
      </c>
      <c r="P1223" s="1">
        <v>6583000</v>
      </c>
      <c r="Q1223" s="1">
        <v>6954000</v>
      </c>
      <c r="R1223" s="1">
        <v>7410000</v>
      </c>
      <c r="S1223" s="1">
        <v>5693000</v>
      </c>
      <c r="T1223" s="1">
        <v>4416000</v>
      </c>
      <c r="U1223" s="1">
        <v>3909000</v>
      </c>
      <c r="V1223" s="29">
        <v>0.52370000000000005</v>
      </c>
      <c r="X1223" s="35">
        <v>0.49985003306109588</v>
      </c>
      <c r="Y1223" s="35">
        <v>0.48999971348701221</v>
      </c>
      <c r="Z1223" s="35">
        <v>0.51260004216285404</v>
      </c>
      <c r="AA1223" s="35">
        <v>0.51329202215552505</v>
      </c>
      <c r="AB1223" s="35">
        <v>0.52307803843551115</v>
      </c>
      <c r="AC1223" s="35">
        <v>0.5188800367328017</v>
      </c>
      <c r="AD1223" s="35">
        <v>0.52318894508565772</v>
      </c>
      <c r="AE1223" s="35">
        <v>0.52563685124020199</v>
      </c>
      <c r="AF1223" s="35">
        <v>0.5305798435127651</v>
      </c>
      <c r="AG1223" s="35">
        <v>0.52988125159169075</v>
      </c>
      <c r="AH1223" s="35">
        <v>0.53694955948938294</v>
      </c>
      <c r="AI1223" s="35">
        <v>0.54531591482249098</v>
      </c>
      <c r="AK1223" s="28">
        <f t="shared" si="262"/>
        <v>997700.66598994739</v>
      </c>
      <c r="AL1223" s="28">
        <f t="shared" si="263"/>
        <v>1213729.2903073293</v>
      </c>
      <c r="AM1223" s="28">
        <f t="shared" si="264"/>
        <v>1570606.5291869848</v>
      </c>
      <c r="AN1223" s="28">
        <f t="shared" si="265"/>
        <v>2566460.1107776253</v>
      </c>
      <c r="AO1223" s="28">
        <f t="shared" si="266"/>
        <v>3374376.4259474822</v>
      </c>
      <c r="AP1223" s="28">
        <f t="shared" si="267"/>
        <v>3246113.5098004076</v>
      </c>
      <c r="AQ1223" s="28">
        <f t="shared" si="268"/>
        <v>3444152.8254988845</v>
      </c>
      <c r="AR1223" s="28">
        <f t="shared" si="269"/>
        <v>3655278.6635243646</v>
      </c>
      <c r="AS1223" s="28">
        <f t="shared" si="270"/>
        <v>3931596.6404295894</v>
      </c>
      <c r="AT1223" s="28">
        <f t="shared" si="271"/>
        <v>3016613.9653114956</v>
      </c>
      <c r="AU1223" s="28">
        <f t="shared" si="272"/>
        <v>2371169.2547051152</v>
      </c>
      <c r="AV1223" s="28">
        <f t="shared" si="273"/>
        <v>2131639.9110411173</v>
      </c>
    </row>
    <row r="1224" spans="1:48" x14ac:dyDescent="0.3">
      <c r="A1224" s="2" t="s">
        <v>2491</v>
      </c>
      <c r="B1224" s="2" t="s">
        <v>2490</v>
      </c>
      <c r="C1224" s="2">
        <v>2506</v>
      </c>
      <c r="D1224" s="2" t="s">
        <v>8</v>
      </c>
      <c r="E1224" s="2">
        <v>905</v>
      </c>
      <c r="F1224" s="2" t="s">
        <v>2727</v>
      </c>
      <c r="G1224" s="2" t="s">
        <v>2743</v>
      </c>
      <c r="H1224" s="8" t="s">
        <v>2603</v>
      </c>
      <c r="J1224" s="1">
        <v>1292000</v>
      </c>
      <c r="K1224" s="1">
        <v>1604000</v>
      </c>
      <c r="L1224" s="1">
        <v>1984000</v>
      </c>
      <c r="M1224" s="1">
        <v>4000000</v>
      </c>
      <c r="N1224" s="1">
        <v>4176000</v>
      </c>
      <c r="O1224" s="1">
        <v>4050000</v>
      </c>
      <c r="P1224" s="1">
        <v>4262000</v>
      </c>
      <c r="Q1224" s="1">
        <v>4502000</v>
      </c>
      <c r="R1224" s="1">
        <v>4797000</v>
      </c>
      <c r="S1224" s="1">
        <v>3686000</v>
      </c>
      <c r="T1224" s="1">
        <v>2859000</v>
      </c>
      <c r="U1224" s="1">
        <v>2531000</v>
      </c>
      <c r="V1224" s="29">
        <v>0.52370000000000005</v>
      </c>
      <c r="X1224" s="35">
        <v>0.49985003306109588</v>
      </c>
      <c r="Y1224" s="35">
        <v>0.48999971348701221</v>
      </c>
      <c r="Z1224" s="35">
        <v>0.51260004216285404</v>
      </c>
      <c r="AA1224" s="35">
        <v>0.51329202215552505</v>
      </c>
      <c r="AB1224" s="35">
        <v>0.52307803843551115</v>
      </c>
      <c r="AC1224" s="35">
        <v>0.5188800367328017</v>
      </c>
      <c r="AD1224" s="35">
        <v>0.52318894508565772</v>
      </c>
      <c r="AE1224" s="35">
        <v>0.52563685124020199</v>
      </c>
      <c r="AF1224" s="35">
        <v>0.5305798435127651</v>
      </c>
      <c r="AG1224" s="35">
        <v>0.52988125159169075</v>
      </c>
      <c r="AH1224" s="35">
        <v>0.53694955948938294</v>
      </c>
      <c r="AI1224" s="35">
        <v>0.54531591482249098</v>
      </c>
      <c r="AK1224" s="28">
        <f t="shared" si="262"/>
        <v>645806.24271493591</v>
      </c>
      <c r="AL1224" s="28">
        <f t="shared" si="263"/>
        <v>785959.5404331676</v>
      </c>
      <c r="AM1224" s="28">
        <f t="shared" si="264"/>
        <v>1016998.4836511024</v>
      </c>
      <c r="AN1224" s="28">
        <f t="shared" si="265"/>
        <v>2053168.0886221002</v>
      </c>
      <c r="AO1224" s="28">
        <f t="shared" si="266"/>
        <v>2184373.8885066947</v>
      </c>
      <c r="AP1224" s="28">
        <f t="shared" si="267"/>
        <v>2101464.1487678471</v>
      </c>
      <c r="AQ1224" s="28">
        <f t="shared" si="268"/>
        <v>2229831.283955073</v>
      </c>
      <c r="AR1224" s="28">
        <f t="shared" si="269"/>
        <v>2366417.1042833892</v>
      </c>
      <c r="AS1224" s="28">
        <f t="shared" si="270"/>
        <v>2545191.5093307341</v>
      </c>
      <c r="AT1224" s="28">
        <f t="shared" si="271"/>
        <v>1953142.2933669721</v>
      </c>
      <c r="AU1224" s="28">
        <f t="shared" si="272"/>
        <v>1535138.7905801458</v>
      </c>
      <c r="AV1224" s="28">
        <f t="shared" si="273"/>
        <v>1380194.5804157248</v>
      </c>
    </row>
    <row r="1225" spans="1:48" x14ac:dyDescent="0.3">
      <c r="A1225" s="2" t="s">
        <v>2491</v>
      </c>
      <c r="B1225" s="2" t="s">
        <v>2490</v>
      </c>
      <c r="C1225" s="2">
        <v>2506</v>
      </c>
      <c r="D1225" s="2" t="s">
        <v>8</v>
      </c>
      <c r="E1225" s="2">
        <v>905</v>
      </c>
      <c r="F1225" s="2" t="s">
        <v>2719</v>
      </c>
      <c r="G1225" s="2" t="s">
        <v>2743</v>
      </c>
      <c r="H1225" s="8" t="s">
        <v>2595</v>
      </c>
      <c r="J1225" s="1">
        <v>443000</v>
      </c>
      <c r="K1225" s="1">
        <v>549000</v>
      </c>
      <c r="L1225" s="1">
        <v>679000</v>
      </c>
      <c r="M1225" s="1">
        <v>950000</v>
      </c>
      <c r="N1225" s="1">
        <v>1430000</v>
      </c>
      <c r="O1225" s="1">
        <v>1386000</v>
      </c>
      <c r="P1225" s="1">
        <v>1459000</v>
      </c>
      <c r="Q1225" s="1">
        <v>1541000</v>
      </c>
      <c r="R1225" s="1">
        <v>1642000</v>
      </c>
      <c r="S1225" s="1">
        <v>1262000</v>
      </c>
      <c r="T1225" s="1">
        <v>979000</v>
      </c>
      <c r="U1225" s="1">
        <v>866000</v>
      </c>
      <c r="V1225" s="29">
        <v>0.52370000000000005</v>
      </c>
      <c r="X1225" s="35">
        <v>0.49985003306109588</v>
      </c>
      <c r="Y1225" s="35">
        <v>0.48999971348701221</v>
      </c>
      <c r="Z1225" s="35">
        <v>0.51260004216285404</v>
      </c>
      <c r="AA1225" s="35">
        <v>0.51329202215552505</v>
      </c>
      <c r="AB1225" s="35">
        <v>0.52307803843551115</v>
      </c>
      <c r="AC1225" s="35">
        <v>0.5188800367328017</v>
      </c>
      <c r="AD1225" s="35">
        <v>0.52318894508565772</v>
      </c>
      <c r="AE1225" s="35">
        <v>0.52563685124020199</v>
      </c>
      <c r="AF1225" s="35">
        <v>0.5305798435127651</v>
      </c>
      <c r="AG1225" s="35">
        <v>0.52988125159169075</v>
      </c>
      <c r="AH1225" s="35">
        <v>0.53694955948938294</v>
      </c>
      <c r="AI1225" s="35">
        <v>0.54531591482249098</v>
      </c>
      <c r="AK1225" s="28">
        <f t="shared" si="262"/>
        <v>221433.56464606547</v>
      </c>
      <c r="AL1225" s="28">
        <f t="shared" si="263"/>
        <v>269009.84270436969</v>
      </c>
      <c r="AM1225" s="28">
        <f t="shared" si="264"/>
        <v>348055.42862857791</v>
      </c>
      <c r="AN1225" s="28">
        <f t="shared" si="265"/>
        <v>487627.42104774882</v>
      </c>
      <c r="AO1225" s="28">
        <f t="shared" si="266"/>
        <v>748001.59496278095</v>
      </c>
      <c r="AP1225" s="28">
        <f t="shared" si="267"/>
        <v>719167.73091166315</v>
      </c>
      <c r="AQ1225" s="28">
        <f t="shared" si="268"/>
        <v>763332.67087997461</v>
      </c>
      <c r="AR1225" s="28">
        <f t="shared" si="269"/>
        <v>810006.3877611513</v>
      </c>
      <c r="AS1225" s="28">
        <f t="shared" si="270"/>
        <v>871212.10304796032</v>
      </c>
      <c r="AT1225" s="28">
        <f t="shared" si="271"/>
        <v>668710.13950871374</v>
      </c>
      <c r="AU1225" s="28">
        <f t="shared" si="272"/>
        <v>525673.61874010589</v>
      </c>
      <c r="AV1225" s="28">
        <f t="shared" si="273"/>
        <v>472243.58223627717</v>
      </c>
    </row>
    <row r="1226" spans="1:48" x14ac:dyDescent="0.3">
      <c r="A1226" s="2" t="s">
        <v>2491</v>
      </c>
      <c r="B1226" s="2" t="s">
        <v>2490</v>
      </c>
      <c r="C1226" s="2">
        <v>2506</v>
      </c>
      <c r="D1226" s="2" t="s">
        <v>8</v>
      </c>
      <c r="E1226" s="2">
        <v>905</v>
      </c>
      <c r="F1226" s="2" t="s">
        <v>2728</v>
      </c>
      <c r="G1226" s="2" t="s">
        <v>2743</v>
      </c>
      <c r="H1226" s="8" t="s">
        <v>2604</v>
      </c>
      <c r="J1226" s="1">
        <v>463000</v>
      </c>
      <c r="K1226" s="1">
        <v>574000</v>
      </c>
      <c r="L1226" s="1">
        <v>710000</v>
      </c>
      <c r="M1226" s="1">
        <v>993000</v>
      </c>
      <c r="N1226" s="1">
        <v>1495000</v>
      </c>
      <c r="O1226" s="1">
        <v>1449000</v>
      </c>
      <c r="P1226" s="1">
        <v>1525000</v>
      </c>
      <c r="Q1226" s="1">
        <v>1611000</v>
      </c>
      <c r="R1226" s="1">
        <v>1717000</v>
      </c>
      <c r="S1226" s="1">
        <v>1319000</v>
      </c>
      <c r="T1226" s="1">
        <v>1023000</v>
      </c>
      <c r="U1226" s="1">
        <v>906000</v>
      </c>
      <c r="V1226" s="29">
        <v>0.52370000000000005</v>
      </c>
      <c r="X1226" s="35">
        <v>0.49985003306109588</v>
      </c>
      <c r="Y1226" s="35">
        <v>0.48999971348701221</v>
      </c>
      <c r="Z1226" s="35">
        <v>0.51260004216285404</v>
      </c>
      <c r="AA1226" s="35">
        <v>0.51329202215552505</v>
      </c>
      <c r="AB1226" s="35">
        <v>0.52307803843551115</v>
      </c>
      <c r="AC1226" s="35">
        <v>0.5188800367328017</v>
      </c>
      <c r="AD1226" s="35">
        <v>0.52318894508565772</v>
      </c>
      <c r="AE1226" s="35">
        <v>0.52563685124020199</v>
      </c>
      <c r="AF1226" s="35">
        <v>0.5305798435127651</v>
      </c>
      <c r="AG1226" s="35">
        <v>0.52988125159169075</v>
      </c>
      <c r="AH1226" s="35">
        <v>0.53694955948938294</v>
      </c>
      <c r="AI1226" s="35">
        <v>0.54531591482249098</v>
      </c>
      <c r="AK1226" s="28">
        <f t="shared" si="262"/>
        <v>231430.56530728738</v>
      </c>
      <c r="AL1226" s="28">
        <f t="shared" si="263"/>
        <v>281259.83554154501</v>
      </c>
      <c r="AM1226" s="28">
        <f t="shared" si="264"/>
        <v>363946.02993562637</v>
      </c>
      <c r="AN1226" s="28">
        <f t="shared" si="265"/>
        <v>509698.97800043639</v>
      </c>
      <c r="AO1226" s="28">
        <f t="shared" si="266"/>
        <v>782001.66746108921</v>
      </c>
      <c r="AP1226" s="28">
        <f t="shared" si="267"/>
        <v>751857.17322582961</v>
      </c>
      <c r="AQ1226" s="28">
        <f t="shared" si="268"/>
        <v>797863.14125562797</v>
      </c>
      <c r="AR1226" s="28">
        <f t="shared" si="269"/>
        <v>846800.96734796534</v>
      </c>
      <c r="AS1226" s="28">
        <f t="shared" si="270"/>
        <v>911005.59131141764</v>
      </c>
      <c r="AT1226" s="28">
        <f t="shared" si="271"/>
        <v>698913.37084944011</v>
      </c>
      <c r="AU1226" s="28">
        <f t="shared" si="272"/>
        <v>549299.39935763879</v>
      </c>
      <c r="AV1226" s="28">
        <f t="shared" si="273"/>
        <v>494056.2188291768</v>
      </c>
    </row>
    <row r="1227" spans="1:48" x14ac:dyDescent="0.3">
      <c r="A1227" s="2" t="s">
        <v>2491</v>
      </c>
      <c r="B1227" s="2" t="s">
        <v>2490</v>
      </c>
      <c r="C1227" s="2">
        <v>2506</v>
      </c>
      <c r="D1227" s="2" t="s">
        <v>8</v>
      </c>
      <c r="E1227" s="2">
        <v>905</v>
      </c>
      <c r="F1227" s="2" t="s">
        <v>2729</v>
      </c>
      <c r="G1227" s="2" t="s">
        <v>2743</v>
      </c>
      <c r="H1227" s="8" t="s">
        <v>2605</v>
      </c>
      <c r="J1227" s="1">
        <v>442000</v>
      </c>
      <c r="K1227" s="1">
        <v>548000</v>
      </c>
      <c r="L1227" s="1">
        <v>678000</v>
      </c>
      <c r="M1227" s="1">
        <v>948000</v>
      </c>
      <c r="N1227" s="1">
        <v>1428000</v>
      </c>
      <c r="O1227" s="1">
        <v>1385000</v>
      </c>
      <c r="P1227" s="1">
        <v>1457000</v>
      </c>
      <c r="Q1227" s="1">
        <v>1539000</v>
      </c>
      <c r="R1227" s="1">
        <v>1640000</v>
      </c>
      <c r="S1227" s="1">
        <v>1260000</v>
      </c>
      <c r="T1227" s="1">
        <v>978000</v>
      </c>
      <c r="U1227" s="1">
        <v>865000</v>
      </c>
      <c r="V1227" s="29">
        <v>0.52370000000000005</v>
      </c>
      <c r="X1227" s="35">
        <v>0.49985003306109588</v>
      </c>
      <c r="Y1227" s="35">
        <v>0.48999971348701221</v>
      </c>
      <c r="Z1227" s="35">
        <v>0.51260004216285404</v>
      </c>
      <c r="AA1227" s="35">
        <v>0.51329202215552505</v>
      </c>
      <c r="AB1227" s="35">
        <v>0.52307803843551115</v>
      </c>
      <c r="AC1227" s="35">
        <v>0.5188800367328017</v>
      </c>
      <c r="AD1227" s="35">
        <v>0.52318894508565772</v>
      </c>
      <c r="AE1227" s="35">
        <v>0.52563685124020199</v>
      </c>
      <c r="AF1227" s="35">
        <v>0.5305798435127651</v>
      </c>
      <c r="AG1227" s="35">
        <v>0.52988125159169075</v>
      </c>
      <c r="AH1227" s="35">
        <v>0.53694955948938294</v>
      </c>
      <c r="AI1227" s="35">
        <v>0.54531591482249098</v>
      </c>
      <c r="AK1227" s="28">
        <f t="shared" si="262"/>
        <v>220933.71461300438</v>
      </c>
      <c r="AL1227" s="28">
        <f t="shared" si="263"/>
        <v>268519.84299088269</v>
      </c>
      <c r="AM1227" s="28">
        <f t="shared" si="264"/>
        <v>347542.82858641504</v>
      </c>
      <c r="AN1227" s="28">
        <f t="shared" si="265"/>
        <v>486600.83700343774</v>
      </c>
      <c r="AO1227" s="28">
        <f t="shared" si="266"/>
        <v>746955.43888590997</v>
      </c>
      <c r="AP1227" s="28">
        <f t="shared" si="267"/>
        <v>718648.85087493039</v>
      </c>
      <c r="AQ1227" s="28">
        <f t="shared" si="268"/>
        <v>762286.29298980325</v>
      </c>
      <c r="AR1227" s="28">
        <f t="shared" si="269"/>
        <v>808955.11405867082</v>
      </c>
      <c r="AS1227" s="28">
        <f t="shared" si="270"/>
        <v>870150.94336093473</v>
      </c>
      <c r="AT1227" s="28">
        <f t="shared" si="271"/>
        <v>667650.37700553029</v>
      </c>
      <c r="AU1227" s="28">
        <f t="shared" si="272"/>
        <v>525136.6691806165</v>
      </c>
      <c r="AV1227" s="28">
        <f t="shared" si="273"/>
        <v>471698.26632145472</v>
      </c>
    </row>
    <row r="1228" spans="1:48" x14ac:dyDescent="0.3">
      <c r="A1228" s="2" t="s">
        <v>2491</v>
      </c>
      <c r="B1228" s="2" t="s">
        <v>2490</v>
      </c>
      <c r="C1228" s="2">
        <v>2506</v>
      </c>
      <c r="D1228" s="2" t="s">
        <v>8</v>
      </c>
      <c r="E1228" s="2">
        <v>922</v>
      </c>
      <c r="F1228" s="2" t="s">
        <v>2730</v>
      </c>
      <c r="G1228" s="2" t="s">
        <v>2743</v>
      </c>
      <c r="H1228" s="8" t="s">
        <v>2606</v>
      </c>
      <c r="J1228" s="1">
        <v>246000</v>
      </c>
      <c r="K1228" s="1">
        <v>306000</v>
      </c>
      <c r="L1228" s="1">
        <v>378000</v>
      </c>
      <c r="M1228" s="1">
        <v>528000</v>
      </c>
      <c r="N1228" s="1">
        <v>795000</v>
      </c>
      <c r="O1228" s="1">
        <v>771000</v>
      </c>
      <c r="P1228" s="1">
        <v>811000</v>
      </c>
      <c r="Q1228" s="1">
        <v>857000</v>
      </c>
      <c r="R1228" s="1">
        <v>913000</v>
      </c>
      <c r="S1228" s="1">
        <v>702000</v>
      </c>
      <c r="T1228" s="1">
        <v>544000</v>
      </c>
      <c r="U1228" s="1">
        <v>482000</v>
      </c>
      <c r="V1228" s="29">
        <v>0.52370000000000005</v>
      </c>
      <c r="X1228" s="35">
        <v>0.49985003306109588</v>
      </c>
      <c r="Y1228" s="35">
        <v>0.48999971348701221</v>
      </c>
      <c r="Z1228" s="35">
        <v>0.51260004216285404</v>
      </c>
      <c r="AA1228" s="35">
        <v>0.51329202215552505</v>
      </c>
      <c r="AB1228" s="35">
        <v>0.52307803843551115</v>
      </c>
      <c r="AC1228" s="35">
        <v>0.5188800367328017</v>
      </c>
      <c r="AD1228" s="35">
        <v>0.52318894508565772</v>
      </c>
      <c r="AE1228" s="35">
        <v>0.52563685124020199</v>
      </c>
      <c r="AF1228" s="35">
        <v>0.5305798435127651</v>
      </c>
      <c r="AG1228" s="35">
        <v>0.52988125159169075</v>
      </c>
      <c r="AH1228" s="35">
        <v>0.53694955948938294</v>
      </c>
      <c r="AI1228" s="35">
        <v>0.54531591482249098</v>
      </c>
      <c r="AK1228" s="28">
        <f t="shared" si="262"/>
        <v>122963.10813302959</v>
      </c>
      <c r="AL1228" s="28">
        <f t="shared" si="263"/>
        <v>149939.91232702573</v>
      </c>
      <c r="AM1228" s="28">
        <f t="shared" si="264"/>
        <v>193762.81593755883</v>
      </c>
      <c r="AN1228" s="28">
        <f t="shared" si="265"/>
        <v>271018.18769811722</v>
      </c>
      <c r="AO1228" s="28">
        <f t="shared" si="266"/>
        <v>415847.04055623134</v>
      </c>
      <c r="AP1228" s="28">
        <f t="shared" si="267"/>
        <v>400056.50832099013</v>
      </c>
      <c r="AQ1228" s="28">
        <f t="shared" si="268"/>
        <v>424306.23446446843</v>
      </c>
      <c r="AR1228" s="28">
        <f t="shared" si="269"/>
        <v>450470.78151285311</v>
      </c>
      <c r="AS1228" s="28">
        <f t="shared" si="270"/>
        <v>484419.39712715452</v>
      </c>
      <c r="AT1228" s="28">
        <f t="shared" si="271"/>
        <v>371976.6386173669</v>
      </c>
      <c r="AU1228" s="28">
        <f t="shared" si="272"/>
        <v>292100.56036222429</v>
      </c>
      <c r="AV1228" s="28">
        <f t="shared" si="273"/>
        <v>262842.27094444068</v>
      </c>
    </row>
    <row r="1229" spans="1:48" x14ac:dyDescent="0.3">
      <c r="A1229" s="2" t="s">
        <v>2491</v>
      </c>
      <c r="B1229" s="2" t="s">
        <v>2490</v>
      </c>
      <c r="C1229" s="2">
        <v>2506</v>
      </c>
      <c r="D1229" s="2" t="s">
        <v>8</v>
      </c>
      <c r="E1229" s="2">
        <v>905</v>
      </c>
      <c r="F1229" s="2" t="s">
        <v>2731</v>
      </c>
      <c r="G1229" s="2" t="s">
        <v>2743</v>
      </c>
      <c r="H1229" s="8" t="s">
        <v>2607</v>
      </c>
      <c r="J1229" s="1">
        <v>186000</v>
      </c>
      <c r="K1229" s="1">
        <v>230000</v>
      </c>
      <c r="L1229" s="1">
        <v>285000</v>
      </c>
      <c r="M1229" s="1">
        <v>398000</v>
      </c>
      <c r="N1229" s="1">
        <v>599000</v>
      </c>
      <c r="O1229" s="1">
        <v>581000</v>
      </c>
      <c r="P1229" s="1">
        <v>612000</v>
      </c>
      <c r="Q1229" s="1">
        <v>646000</v>
      </c>
      <c r="R1229" s="1">
        <v>689000</v>
      </c>
      <c r="S1229" s="1">
        <v>529000</v>
      </c>
      <c r="T1229" s="1">
        <v>411000</v>
      </c>
      <c r="U1229" s="1">
        <v>363000</v>
      </c>
      <c r="V1229" s="29">
        <v>0.52370000000000005</v>
      </c>
      <c r="X1229" s="35">
        <v>0.49985003306109588</v>
      </c>
      <c r="Y1229" s="35">
        <v>0.48999971348701221</v>
      </c>
      <c r="Z1229" s="35">
        <v>0.51260004216285404</v>
      </c>
      <c r="AA1229" s="35">
        <v>0.51329202215552505</v>
      </c>
      <c r="AB1229" s="35">
        <v>0.52307803843551115</v>
      </c>
      <c r="AC1229" s="35">
        <v>0.5188800367328017</v>
      </c>
      <c r="AD1229" s="35">
        <v>0.52318894508565772</v>
      </c>
      <c r="AE1229" s="35">
        <v>0.52563685124020199</v>
      </c>
      <c r="AF1229" s="35">
        <v>0.5305798435127651</v>
      </c>
      <c r="AG1229" s="35">
        <v>0.52988125159169075</v>
      </c>
      <c r="AH1229" s="35">
        <v>0.53694955948938294</v>
      </c>
      <c r="AI1229" s="35">
        <v>0.54531591482249098</v>
      </c>
      <c r="AK1229" s="28">
        <f t="shared" si="262"/>
        <v>92972.106149363826</v>
      </c>
      <c r="AL1229" s="28">
        <f t="shared" si="263"/>
        <v>112699.9341020128</v>
      </c>
      <c r="AM1229" s="28">
        <f t="shared" si="264"/>
        <v>146091.01201641341</v>
      </c>
      <c r="AN1229" s="28">
        <f t="shared" si="265"/>
        <v>204290.22481789897</v>
      </c>
      <c r="AO1229" s="28">
        <f t="shared" si="266"/>
        <v>313323.74502287118</v>
      </c>
      <c r="AP1229" s="28">
        <f t="shared" si="267"/>
        <v>301469.30134175776</v>
      </c>
      <c r="AQ1229" s="28">
        <f t="shared" si="268"/>
        <v>320191.63439242251</v>
      </c>
      <c r="AR1229" s="28">
        <f t="shared" si="269"/>
        <v>339561.40590117051</v>
      </c>
      <c r="AS1229" s="28">
        <f t="shared" si="270"/>
        <v>365569.51218029513</v>
      </c>
      <c r="AT1229" s="28">
        <f t="shared" si="271"/>
        <v>280307.1820920044</v>
      </c>
      <c r="AU1229" s="28">
        <f t="shared" si="272"/>
        <v>220686.26895013638</v>
      </c>
      <c r="AV1229" s="28">
        <f t="shared" si="273"/>
        <v>197949.67708056423</v>
      </c>
    </row>
    <row r="1230" spans="1:48" x14ac:dyDescent="0.3">
      <c r="A1230" s="2" t="s">
        <v>2491</v>
      </c>
      <c r="B1230" s="2" t="s">
        <v>2490</v>
      </c>
      <c r="C1230" s="2">
        <v>2506</v>
      </c>
      <c r="D1230" s="2" t="s">
        <v>8</v>
      </c>
      <c r="E1230" s="2">
        <v>905</v>
      </c>
      <c r="F1230" s="2" t="s">
        <v>2732</v>
      </c>
      <c r="G1230" s="2" t="s">
        <v>2743</v>
      </c>
      <c r="H1230" s="8" t="s">
        <v>2608</v>
      </c>
      <c r="J1230" s="1">
        <v>53000</v>
      </c>
      <c r="K1230" s="1">
        <v>65000</v>
      </c>
      <c r="L1230" s="1">
        <v>81000</v>
      </c>
      <c r="M1230" s="1">
        <v>113000</v>
      </c>
      <c r="N1230" s="1">
        <v>169000</v>
      </c>
      <c r="O1230" s="1">
        <v>164000</v>
      </c>
      <c r="P1230" s="1">
        <v>173000</v>
      </c>
      <c r="Q1230" s="1">
        <v>182000</v>
      </c>
      <c r="R1230" s="1">
        <v>194000</v>
      </c>
      <c r="S1230" s="1">
        <v>149000</v>
      </c>
      <c r="T1230" s="1">
        <v>116000</v>
      </c>
      <c r="U1230" s="1">
        <v>103000</v>
      </c>
      <c r="V1230" s="29">
        <v>0.52370000000000005</v>
      </c>
      <c r="X1230" s="35">
        <v>0.49985003306109588</v>
      </c>
      <c r="Y1230" s="35">
        <v>0.48999971348701221</v>
      </c>
      <c r="Z1230" s="35">
        <v>0.51260004216285404</v>
      </c>
      <c r="AA1230" s="35">
        <v>0.51329202215552505</v>
      </c>
      <c r="AB1230" s="35">
        <v>0.52307803843551115</v>
      </c>
      <c r="AC1230" s="35">
        <v>0.5188800367328017</v>
      </c>
      <c r="AD1230" s="35">
        <v>0.52318894508565772</v>
      </c>
      <c r="AE1230" s="35">
        <v>0.52563685124020199</v>
      </c>
      <c r="AF1230" s="35">
        <v>0.5305798435127651</v>
      </c>
      <c r="AG1230" s="35">
        <v>0.52988125159169075</v>
      </c>
      <c r="AH1230" s="35">
        <v>0.53694955948938294</v>
      </c>
      <c r="AI1230" s="35">
        <v>0.54531591482249098</v>
      </c>
      <c r="AK1230" s="28">
        <f t="shared" si="262"/>
        <v>26492.051752238083</v>
      </c>
      <c r="AL1230" s="28">
        <f t="shared" si="263"/>
        <v>31849.981376655793</v>
      </c>
      <c r="AM1230" s="28">
        <f t="shared" si="264"/>
        <v>41520.603415191181</v>
      </c>
      <c r="AN1230" s="28">
        <f t="shared" si="265"/>
        <v>58001.99850357433</v>
      </c>
      <c r="AO1230" s="28">
        <f t="shared" si="266"/>
        <v>88400.188495601382</v>
      </c>
      <c r="AP1230" s="28">
        <f t="shared" si="267"/>
        <v>85096.326024179478</v>
      </c>
      <c r="AQ1230" s="28">
        <f t="shared" si="268"/>
        <v>90511.687499818785</v>
      </c>
      <c r="AR1230" s="28">
        <f t="shared" si="269"/>
        <v>95665.906925716758</v>
      </c>
      <c r="AS1230" s="28">
        <f t="shared" si="270"/>
        <v>102932.48964147644</v>
      </c>
      <c r="AT1230" s="28">
        <f t="shared" si="271"/>
        <v>78952.306487161928</v>
      </c>
      <c r="AU1230" s="28">
        <f t="shared" si="272"/>
        <v>62286.148900768421</v>
      </c>
      <c r="AV1230" s="28">
        <f t="shared" si="273"/>
        <v>56167.539226716573</v>
      </c>
    </row>
    <row r="1231" spans="1:48" x14ac:dyDescent="0.3">
      <c r="A1231" s="2" t="s">
        <v>2491</v>
      </c>
      <c r="B1231" s="2" t="s">
        <v>2490</v>
      </c>
      <c r="C1231" s="2">
        <v>2506</v>
      </c>
      <c r="D1231" s="2" t="s">
        <v>8</v>
      </c>
      <c r="E1231" s="2">
        <v>905</v>
      </c>
      <c r="F1231" s="2" t="s">
        <v>2733</v>
      </c>
      <c r="G1231" s="2" t="s">
        <v>2743</v>
      </c>
      <c r="H1231" s="8" t="s">
        <v>2609</v>
      </c>
      <c r="J1231" s="1">
        <v>29000</v>
      </c>
      <c r="K1231" s="1">
        <v>36000</v>
      </c>
      <c r="L1231" s="1">
        <v>45000</v>
      </c>
      <c r="M1231" s="1">
        <v>62000</v>
      </c>
      <c r="N1231" s="1">
        <v>94000</v>
      </c>
      <c r="O1231" s="1">
        <v>91000</v>
      </c>
      <c r="P1231" s="1">
        <v>96000</v>
      </c>
      <c r="Q1231" s="1">
        <v>101000</v>
      </c>
      <c r="R1231" s="1">
        <v>108000</v>
      </c>
      <c r="S1231" s="1">
        <v>83000</v>
      </c>
      <c r="T1231" s="1">
        <v>64000</v>
      </c>
      <c r="U1231" s="1">
        <v>57000</v>
      </c>
      <c r="V1231" s="29">
        <v>0.52370000000000005</v>
      </c>
      <c r="X1231" s="35">
        <v>0.49985003306109588</v>
      </c>
      <c r="Y1231" s="35">
        <v>0.48999971348701221</v>
      </c>
      <c r="Z1231" s="35">
        <v>0.51260004216285404</v>
      </c>
      <c r="AA1231" s="35">
        <v>0.51329202215552505</v>
      </c>
      <c r="AB1231" s="35">
        <v>0.52307803843551115</v>
      </c>
      <c r="AC1231" s="35">
        <v>0.5188800367328017</v>
      </c>
      <c r="AD1231" s="35">
        <v>0.52318894508565772</v>
      </c>
      <c r="AE1231" s="35">
        <v>0.52563685124020199</v>
      </c>
      <c r="AF1231" s="35">
        <v>0.5305798435127651</v>
      </c>
      <c r="AG1231" s="35">
        <v>0.52988125159169075</v>
      </c>
      <c r="AH1231" s="35">
        <v>0.53694955948938294</v>
      </c>
      <c r="AI1231" s="35">
        <v>0.54531591482249098</v>
      </c>
      <c r="AK1231" s="28">
        <f t="shared" si="262"/>
        <v>14495.650958771781</v>
      </c>
      <c r="AL1231" s="28">
        <f t="shared" si="263"/>
        <v>17639.98968553244</v>
      </c>
      <c r="AM1231" s="28">
        <f t="shared" si="264"/>
        <v>23067.001897328431</v>
      </c>
      <c r="AN1231" s="28">
        <f t="shared" si="265"/>
        <v>31824.105373642553</v>
      </c>
      <c r="AO1231" s="28">
        <f t="shared" si="266"/>
        <v>49169.335612938048</v>
      </c>
      <c r="AP1231" s="28">
        <f t="shared" si="267"/>
        <v>47218.083342684957</v>
      </c>
      <c r="AQ1231" s="28">
        <f t="shared" si="268"/>
        <v>50226.138728223144</v>
      </c>
      <c r="AR1231" s="28">
        <f t="shared" si="269"/>
        <v>53089.321975260398</v>
      </c>
      <c r="AS1231" s="28">
        <f t="shared" si="270"/>
        <v>57302.62309937863</v>
      </c>
      <c r="AT1231" s="28">
        <f t="shared" si="271"/>
        <v>43980.143882110329</v>
      </c>
      <c r="AU1231" s="28">
        <f t="shared" si="272"/>
        <v>34364.771807320511</v>
      </c>
      <c r="AV1231" s="28">
        <f t="shared" si="273"/>
        <v>31083.007144881987</v>
      </c>
    </row>
    <row r="1232" spans="1:48" x14ac:dyDescent="0.3">
      <c r="A1232" s="2" t="s">
        <v>2491</v>
      </c>
      <c r="B1232" s="2" t="s">
        <v>2490</v>
      </c>
      <c r="C1232" s="2">
        <v>2506</v>
      </c>
      <c r="D1232" s="2" t="s">
        <v>8</v>
      </c>
      <c r="E1232" s="2">
        <v>922</v>
      </c>
      <c r="F1232" s="2" t="s">
        <v>2734</v>
      </c>
      <c r="G1232" s="2" t="s">
        <v>2743</v>
      </c>
      <c r="H1232" s="8" t="s">
        <v>2610</v>
      </c>
      <c r="J1232" s="1">
        <v>8000</v>
      </c>
      <c r="K1232" s="1">
        <v>9000</v>
      </c>
      <c r="L1232" s="1">
        <v>11000</v>
      </c>
      <c r="M1232" s="1">
        <v>16000</v>
      </c>
      <c r="N1232" s="1">
        <v>23000</v>
      </c>
      <c r="O1232" s="1">
        <v>23000</v>
      </c>
      <c r="P1232" s="1">
        <v>24000</v>
      </c>
      <c r="Q1232" s="1">
        <v>25000</v>
      </c>
      <c r="R1232" s="1">
        <v>27000</v>
      </c>
      <c r="S1232" s="1">
        <v>21000</v>
      </c>
      <c r="T1232" s="1">
        <v>16000</v>
      </c>
      <c r="U1232" s="1">
        <v>14000</v>
      </c>
      <c r="V1232" s="29">
        <v>0.52370000000000005</v>
      </c>
      <c r="X1232" s="35">
        <v>0.49985003306109588</v>
      </c>
      <c r="Y1232" s="35">
        <v>0.48999971348701221</v>
      </c>
      <c r="Z1232" s="35">
        <v>0.51260004216285404</v>
      </c>
      <c r="AA1232" s="35">
        <v>0.51329202215552505</v>
      </c>
      <c r="AB1232" s="35">
        <v>0.52307803843551115</v>
      </c>
      <c r="AC1232" s="35">
        <v>0.5188800367328017</v>
      </c>
      <c r="AD1232" s="35">
        <v>0.52318894508565772</v>
      </c>
      <c r="AE1232" s="35">
        <v>0.52563685124020199</v>
      </c>
      <c r="AF1232" s="35">
        <v>0.5305798435127651</v>
      </c>
      <c r="AG1232" s="35">
        <v>0.52988125159169075</v>
      </c>
      <c r="AH1232" s="35">
        <v>0.53694955948938294</v>
      </c>
      <c r="AI1232" s="35">
        <v>0.54531591482249098</v>
      </c>
      <c r="AK1232" s="28">
        <f t="shared" si="262"/>
        <v>3998.800264488767</v>
      </c>
      <c r="AL1232" s="28">
        <f t="shared" si="263"/>
        <v>4409.9974213831101</v>
      </c>
      <c r="AM1232" s="28">
        <f t="shared" si="264"/>
        <v>5638.6004637913948</v>
      </c>
      <c r="AN1232" s="28">
        <f t="shared" si="265"/>
        <v>8212.6723544884007</v>
      </c>
      <c r="AO1232" s="28">
        <f t="shared" si="266"/>
        <v>12030.794884016757</v>
      </c>
      <c r="AP1232" s="28">
        <f t="shared" si="267"/>
        <v>11934.240844854439</v>
      </c>
      <c r="AQ1232" s="28">
        <f t="shared" si="268"/>
        <v>12556.534682055786</v>
      </c>
      <c r="AR1232" s="28">
        <f t="shared" si="269"/>
        <v>13140.92128100505</v>
      </c>
      <c r="AS1232" s="28">
        <f t="shared" si="270"/>
        <v>14325.655774844658</v>
      </c>
      <c r="AT1232" s="28">
        <f t="shared" si="271"/>
        <v>11127.506283425506</v>
      </c>
      <c r="AU1232" s="28">
        <f t="shared" si="272"/>
        <v>8591.1929518301276</v>
      </c>
      <c r="AV1232" s="28">
        <f t="shared" si="273"/>
        <v>7634.422807514874</v>
      </c>
    </row>
    <row r="1233" spans="1:48" x14ac:dyDescent="0.3">
      <c r="A1233" s="2" t="s">
        <v>2491</v>
      </c>
      <c r="B1233" s="2" t="s">
        <v>2490</v>
      </c>
      <c r="C1233" s="2">
        <v>2506</v>
      </c>
      <c r="D1233" s="2" t="s">
        <v>8</v>
      </c>
      <c r="E1233" s="2">
        <v>907</v>
      </c>
      <c r="F1233" s="2" t="s">
        <v>2735</v>
      </c>
      <c r="G1233" s="2" t="s">
        <v>2743</v>
      </c>
      <c r="H1233" s="8" t="s">
        <v>2611</v>
      </c>
      <c r="J1233" s="1">
        <v>7000</v>
      </c>
      <c r="K1233" s="1">
        <v>8000</v>
      </c>
      <c r="L1233" s="1">
        <v>10000</v>
      </c>
      <c r="M1233" s="1">
        <v>14000</v>
      </c>
      <c r="N1233" s="1">
        <v>21000</v>
      </c>
      <c r="O1233" s="1">
        <v>21000</v>
      </c>
      <c r="P1233" s="1">
        <v>22000</v>
      </c>
      <c r="Q1233" s="1">
        <v>23000</v>
      </c>
      <c r="R1233" s="1">
        <v>24000</v>
      </c>
      <c r="S1233" s="1">
        <v>19000</v>
      </c>
      <c r="T1233" s="1">
        <v>15000</v>
      </c>
      <c r="U1233" s="1">
        <v>13000</v>
      </c>
      <c r="V1233" s="29">
        <v>0.52370000000000005</v>
      </c>
      <c r="X1233" s="35">
        <v>0.49985003306109588</v>
      </c>
      <c r="Y1233" s="35">
        <v>0.48999971348701221</v>
      </c>
      <c r="Z1233" s="35">
        <v>0.51260004216285404</v>
      </c>
      <c r="AA1233" s="35">
        <v>0.51329202215552505</v>
      </c>
      <c r="AB1233" s="35">
        <v>0.52307803843551115</v>
      </c>
      <c r="AC1233" s="35">
        <v>0.5188800367328017</v>
      </c>
      <c r="AD1233" s="35">
        <v>0.52318894508565772</v>
      </c>
      <c r="AE1233" s="35">
        <v>0.52563685124020199</v>
      </c>
      <c r="AF1233" s="35">
        <v>0.5305798435127651</v>
      </c>
      <c r="AG1233" s="35">
        <v>0.52988125159169075</v>
      </c>
      <c r="AH1233" s="35">
        <v>0.53694955948938294</v>
      </c>
      <c r="AI1233" s="35">
        <v>0.54531591482249098</v>
      </c>
      <c r="AK1233" s="28">
        <f t="shared" si="262"/>
        <v>3498.950231427671</v>
      </c>
      <c r="AL1233" s="28">
        <f t="shared" si="263"/>
        <v>3919.9977078960978</v>
      </c>
      <c r="AM1233" s="28">
        <f t="shared" si="264"/>
        <v>5126.0004216285406</v>
      </c>
      <c r="AN1233" s="28">
        <f t="shared" si="265"/>
        <v>7186.0883101773506</v>
      </c>
      <c r="AO1233" s="28">
        <f t="shared" si="266"/>
        <v>10984.638807145735</v>
      </c>
      <c r="AP1233" s="28">
        <f t="shared" si="267"/>
        <v>10896.480771388835</v>
      </c>
      <c r="AQ1233" s="28">
        <f t="shared" si="268"/>
        <v>11510.15679188447</v>
      </c>
      <c r="AR1233" s="28">
        <f t="shared" si="269"/>
        <v>12089.647578524646</v>
      </c>
      <c r="AS1233" s="28">
        <f t="shared" si="270"/>
        <v>12733.916244306363</v>
      </c>
      <c r="AT1233" s="28">
        <f t="shared" si="271"/>
        <v>10067.743780242125</v>
      </c>
      <c r="AU1233" s="28">
        <f t="shared" si="272"/>
        <v>8054.2433923407443</v>
      </c>
      <c r="AV1233" s="28">
        <f t="shared" si="273"/>
        <v>7089.1068926923826</v>
      </c>
    </row>
    <row r="1234" spans="1:48" x14ac:dyDescent="0.3">
      <c r="A1234" s="2" t="s">
        <v>2491</v>
      </c>
      <c r="B1234" s="2" t="s">
        <v>2490</v>
      </c>
      <c r="C1234" s="2">
        <v>2506</v>
      </c>
      <c r="D1234" s="2" t="s">
        <v>8</v>
      </c>
      <c r="E1234" s="2">
        <v>905</v>
      </c>
      <c r="F1234" s="2" t="s">
        <v>2738</v>
      </c>
      <c r="G1234" s="2" t="s">
        <v>2743</v>
      </c>
      <c r="H1234" s="8" t="s">
        <v>2614</v>
      </c>
      <c r="J1234" s="1">
        <v>741000</v>
      </c>
      <c r="K1234" s="1">
        <v>920000</v>
      </c>
      <c r="L1234" s="1">
        <v>1137000</v>
      </c>
      <c r="M1234" s="1">
        <v>1590000</v>
      </c>
      <c r="N1234" s="1">
        <v>2394000</v>
      </c>
      <c r="O1234" s="1">
        <v>2322000</v>
      </c>
      <c r="P1234" s="1">
        <v>2443000</v>
      </c>
      <c r="Q1234" s="1">
        <v>2581000</v>
      </c>
      <c r="R1234" s="1">
        <v>2750000</v>
      </c>
      <c r="S1234" s="1">
        <v>2113000</v>
      </c>
      <c r="T1234" s="1">
        <v>1639000</v>
      </c>
      <c r="U1234" s="1">
        <v>1451000</v>
      </c>
      <c r="V1234" s="29">
        <v>0.52370000000000005</v>
      </c>
      <c r="X1234" s="35">
        <v>0.49985003306109588</v>
      </c>
      <c r="Y1234" s="35">
        <v>0.48999971348701221</v>
      </c>
      <c r="Z1234" s="35">
        <v>0.51260004216285404</v>
      </c>
      <c r="AA1234" s="35">
        <v>0.51329202215552505</v>
      </c>
      <c r="AB1234" s="35">
        <v>0.52307803843551115</v>
      </c>
      <c r="AC1234" s="35">
        <v>0.5188800367328017</v>
      </c>
      <c r="AD1234" s="35">
        <v>0.52318894508565772</v>
      </c>
      <c r="AE1234" s="35">
        <v>0.52563685124020199</v>
      </c>
      <c r="AF1234" s="35">
        <v>0.5305798435127651</v>
      </c>
      <c r="AG1234" s="35">
        <v>0.52988125159169075</v>
      </c>
      <c r="AH1234" s="35">
        <v>0.53694955948938294</v>
      </c>
      <c r="AI1234" s="35">
        <v>0.54531591482249098</v>
      </c>
      <c r="AK1234" s="28">
        <f t="shared" si="262"/>
        <v>370388.87449827202</v>
      </c>
      <c r="AL1234" s="28">
        <f t="shared" si="263"/>
        <v>450799.73640805122</v>
      </c>
      <c r="AM1234" s="28">
        <f t="shared" si="264"/>
        <v>582826.2479391651</v>
      </c>
      <c r="AN1234" s="28">
        <f t="shared" si="265"/>
        <v>816134.31522728479</v>
      </c>
      <c r="AO1234" s="28">
        <f t="shared" si="266"/>
        <v>1252248.8240146136</v>
      </c>
      <c r="AP1234" s="28">
        <f t="shared" si="267"/>
        <v>1204839.4452935655</v>
      </c>
      <c r="AQ1234" s="28">
        <f t="shared" si="268"/>
        <v>1278150.5928442618</v>
      </c>
      <c r="AR1234" s="28">
        <f t="shared" si="269"/>
        <v>1356668.7130509613</v>
      </c>
      <c r="AS1234" s="28">
        <f t="shared" si="270"/>
        <v>1459094.5696601041</v>
      </c>
      <c r="AT1234" s="28">
        <f t="shared" si="271"/>
        <v>1119639.0846132427</v>
      </c>
      <c r="AU1234" s="28">
        <f t="shared" si="272"/>
        <v>880060.32800309861</v>
      </c>
      <c r="AV1234" s="28">
        <f t="shared" si="273"/>
        <v>791253.39240743441</v>
      </c>
    </row>
    <row r="1235" spans="1:48" x14ac:dyDescent="0.3">
      <c r="A1235" s="2" t="s">
        <v>2491</v>
      </c>
      <c r="B1235" s="2" t="s">
        <v>2490</v>
      </c>
      <c r="C1235" s="2">
        <v>2506</v>
      </c>
      <c r="D1235" s="2" t="s">
        <v>8</v>
      </c>
      <c r="E1235" s="2">
        <v>922</v>
      </c>
      <c r="F1235" s="2" t="s">
        <v>2739</v>
      </c>
      <c r="G1235" s="2" t="s">
        <v>2743</v>
      </c>
      <c r="H1235" s="8" t="s">
        <v>2615</v>
      </c>
      <c r="J1235" s="1">
        <v>470000</v>
      </c>
      <c r="K1235" s="1">
        <v>583000</v>
      </c>
      <c r="L1235" s="1">
        <v>721000</v>
      </c>
      <c r="M1235" s="1">
        <v>1008000</v>
      </c>
      <c r="N1235" s="1">
        <v>1518000</v>
      </c>
      <c r="O1235" s="1">
        <v>1472000</v>
      </c>
      <c r="P1235" s="1">
        <v>1549000</v>
      </c>
      <c r="Q1235" s="1">
        <v>1636000</v>
      </c>
      <c r="R1235" s="1">
        <v>1743000</v>
      </c>
      <c r="S1235" s="1">
        <v>1339000</v>
      </c>
      <c r="T1235" s="1">
        <v>1039000</v>
      </c>
      <c r="U1235" s="1">
        <v>920000</v>
      </c>
      <c r="V1235" s="29">
        <v>0.52370000000000005</v>
      </c>
      <c r="X1235" s="35">
        <v>0.49985003306109588</v>
      </c>
      <c r="Y1235" s="35">
        <v>0.48999971348701221</v>
      </c>
      <c r="Z1235" s="35">
        <v>0.51260004216285404</v>
      </c>
      <c r="AA1235" s="35">
        <v>0.51329202215552505</v>
      </c>
      <c r="AB1235" s="35">
        <v>0.52307803843551115</v>
      </c>
      <c r="AC1235" s="35">
        <v>0.5188800367328017</v>
      </c>
      <c r="AD1235" s="35">
        <v>0.52318894508565772</v>
      </c>
      <c r="AE1235" s="35">
        <v>0.52563685124020199</v>
      </c>
      <c r="AF1235" s="35">
        <v>0.5305798435127651</v>
      </c>
      <c r="AG1235" s="35">
        <v>0.52988125159169075</v>
      </c>
      <c r="AH1235" s="35">
        <v>0.53694955948938294</v>
      </c>
      <c r="AI1235" s="35">
        <v>0.54531591482249098</v>
      </c>
      <c r="AK1235" s="28">
        <f t="shared" si="262"/>
        <v>234929.51553871506</v>
      </c>
      <c r="AL1235" s="28">
        <f t="shared" si="263"/>
        <v>285669.83296292811</v>
      </c>
      <c r="AM1235" s="28">
        <f t="shared" si="264"/>
        <v>369584.63039941777</v>
      </c>
      <c r="AN1235" s="28">
        <f t="shared" si="265"/>
        <v>517398.35833276925</v>
      </c>
      <c r="AO1235" s="28">
        <f t="shared" si="266"/>
        <v>794032.46234510595</v>
      </c>
      <c r="AP1235" s="28">
        <f t="shared" si="267"/>
        <v>763791.41407068411</v>
      </c>
      <c r="AQ1235" s="28">
        <f t="shared" si="268"/>
        <v>810419.67593768379</v>
      </c>
      <c r="AR1235" s="28">
        <f t="shared" si="269"/>
        <v>859941.88862897048</v>
      </c>
      <c r="AS1235" s="28">
        <f t="shared" si="270"/>
        <v>924800.66724274959</v>
      </c>
      <c r="AT1235" s="28">
        <f t="shared" si="271"/>
        <v>709510.99588127388</v>
      </c>
      <c r="AU1235" s="28">
        <f t="shared" si="272"/>
        <v>557890.59230946889</v>
      </c>
      <c r="AV1235" s="28">
        <f t="shared" si="273"/>
        <v>501690.6416366917</v>
      </c>
    </row>
    <row r="1236" spans="1:48" x14ac:dyDescent="0.3">
      <c r="A1236" s="2" t="s">
        <v>2491</v>
      </c>
      <c r="B1236" s="2" t="s">
        <v>2490</v>
      </c>
      <c r="C1236" s="2">
        <v>2506</v>
      </c>
      <c r="D1236" s="2" t="s">
        <v>252</v>
      </c>
      <c r="E1236" s="2">
        <v>999</v>
      </c>
      <c r="F1236" s="2" t="s">
        <v>252</v>
      </c>
      <c r="G1236" s="2" t="s">
        <v>2743</v>
      </c>
      <c r="H1236" s="8" t="s">
        <v>1502</v>
      </c>
      <c r="J1236" s="1">
        <v>18574000</v>
      </c>
      <c r="K1236" s="1">
        <v>23051000</v>
      </c>
      <c r="L1236" s="1">
        <v>28515000</v>
      </c>
      <c r="M1236" s="1">
        <v>39875000</v>
      </c>
      <c r="N1236" s="1">
        <v>60040000</v>
      </c>
      <c r="O1236" s="1">
        <v>58220000</v>
      </c>
      <c r="P1236" s="1">
        <v>61264000</v>
      </c>
      <c r="Q1236" s="1">
        <v>64717000</v>
      </c>
      <c r="R1236" s="1">
        <v>68965000</v>
      </c>
      <c r="S1236" s="1">
        <v>52984000</v>
      </c>
      <c r="T1236" s="1">
        <v>41101000</v>
      </c>
      <c r="U1236" s="1">
        <v>36378000</v>
      </c>
      <c r="V1236" s="29">
        <v>0.52370000000000005</v>
      </c>
      <c r="X1236" s="35">
        <v>0.49985003306109588</v>
      </c>
      <c r="Y1236" s="35">
        <v>0.48999971348701221</v>
      </c>
      <c r="Z1236" s="35">
        <v>0.51260004216285404</v>
      </c>
      <c r="AA1236" s="35">
        <v>0.51329202215552505</v>
      </c>
      <c r="AB1236" s="35">
        <v>0.52307803843551115</v>
      </c>
      <c r="AC1236" s="35">
        <v>0.5188800367328017</v>
      </c>
      <c r="AD1236" s="35">
        <v>0.52318894508565772</v>
      </c>
      <c r="AE1236" s="35">
        <v>0.52563685124020199</v>
      </c>
      <c r="AF1236" s="35">
        <v>0.5305798435127651</v>
      </c>
      <c r="AG1236" s="35">
        <v>0.52988125159169075</v>
      </c>
      <c r="AH1236" s="35">
        <v>0.53694955948938294</v>
      </c>
      <c r="AI1236" s="35">
        <v>0.54531591482249098</v>
      </c>
      <c r="AK1236" s="28">
        <f t="shared" si="262"/>
        <v>9284214.5140767954</v>
      </c>
      <c r="AL1236" s="28">
        <f t="shared" si="263"/>
        <v>11294983.395589119</v>
      </c>
      <c r="AM1236" s="28">
        <f t="shared" si="264"/>
        <v>14616790.202273782</v>
      </c>
      <c r="AN1236" s="28">
        <f t="shared" si="265"/>
        <v>20467519.383451562</v>
      </c>
      <c r="AO1236" s="28">
        <f t="shared" si="266"/>
        <v>31405605.427668091</v>
      </c>
      <c r="AP1236" s="28">
        <f t="shared" si="267"/>
        <v>30209195.738583714</v>
      </c>
      <c r="AQ1236" s="28">
        <f t="shared" si="268"/>
        <v>32052647.531727735</v>
      </c>
      <c r="AR1236" s="28">
        <f t="shared" si="269"/>
        <v>34017640.101712152</v>
      </c>
      <c r="AS1236" s="28">
        <f t="shared" si="270"/>
        <v>36591438.907857843</v>
      </c>
      <c r="AT1236" s="28">
        <f t="shared" si="271"/>
        <v>28075228.234334141</v>
      </c>
      <c r="AU1236" s="28">
        <f t="shared" si="272"/>
        <v>22069163.844573129</v>
      </c>
      <c r="AV1236" s="28">
        <f t="shared" si="273"/>
        <v>19837502.349412575</v>
      </c>
    </row>
  </sheetData>
  <autoFilter ref="A1:U1236" xr:uid="{00000000-0009-0000-0000-000001000000}"/>
  <phoneticPr fontId="3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18</vt:i4>
      </vt:variant>
    </vt:vector>
  </HeadingPairs>
  <TitlesOfParts>
    <vt:vector size="18" baseType="lpstr">
      <vt:lpstr>매출목표</vt:lpstr>
      <vt:lpstr>Sheet3</vt:lpstr>
      <vt:lpstr>매출목표 수정</vt:lpstr>
      <vt:lpstr>매출이익 수정</vt:lpstr>
      <vt:lpstr>매출이익 목표</vt:lpstr>
      <vt:lpstr>유통사업부 기타 매출</vt:lpstr>
      <vt:lpstr>매출이익 목표_절삭</vt:lpstr>
      <vt:lpstr>매출이익 목표_검증</vt:lpstr>
      <vt:lpstr>매출이익(산출)_2023</vt:lpstr>
      <vt:lpstr>권역</vt:lpstr>
      <vt:lpstr>Sheet6</vt:lpstr>
      <vt:lpstr>매출목표(1)</vt:lpstr>
      <vt:lpstr>Sheet1</vt:lpstr>
      <vt:lpstr>Sheet2</vt:lpstr>
      <vt:lpstr>매출목표 (2)</vt:lpstr>
      <vt:lpstr>매출목표 (3)</vt:lpstr>
      <vt:lpstr>매출이익 목표_2022</vt:lpstr>
      <vt:lpstr>매출이익(산출)_2022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정재현</dc:creator>
  <cp:lastModifiedBy>정재현</cp:lastModifiedBy>
  <dcterms:created xsi:type="dcterms:W3CDTF">2021-12-13T04:44:25Z</dcterms:created>
  <dcterms:modified xsi:type="dcterms:W3CDTF">2023-09-05T04:56:19Z</dcterms:modified>
</cp:coreProperties>
</file>